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mc:AlternateContent xmlns:mc="http://schemas.openxmlformats.org/markup-compatibility/2006">
    <mc:Choice Requires="x15">
      <x15ac:absPath xmlns:x15ac="http://schemas.microsoft.com/office/spreadsheetml/2010/11/ac" url="https://naturabr.sharepoint.com/teams/Tablerodemantenimiento912/Documentos Compartilhados/General/Corrrectivo/Mantenimiento Correctivo/2023/"/>
    </mc:Choice>
  </mc:AlternateContent>
  <xr:revisionPtr revIDLastSave="8299" documentId="13_ncr:1_{63030C55-94F0-4B54-A04D-0E64AF8D63C7}" xr6:coauthVersionLast="47" xr6:coauthVersionMax="47" xr10:uidLastSave="{6EB8AAB7-C3EC-43D8-8E75-5B6B60D381BB}"/>
  <bookViews>
    <workbookView xWindow="-120" yWindow="-120" windowWidth="20730" windowHeight="11160" firstSheet="2" activeTab="3" xr2:uid="{00000000-000D-0000-FFFF-FFFF00000000}"/>
  </bookViews>
  <sheets>
    <sheet name="Tipo de falla (2)" sheetId="35" state="hidden" r:id="rId1"/>
    <sheet name="Gráfico1" sheetId="36" state="hidden" r:id="rId2"/>
    <sheet name="Hoja1" sheetId="44" r:id="rId3"/>
    <sheet name="Hoja2" sheetId="45" r:id="rId4"/>
    <sheet name="paradas" sheetId="37" r:id="rId5"/>
    <sheet name="validacion de datos" sheetId="43" r:id="rId6"/>
    <sheet name="Tipo de falla" sheetId="12" state="hidden" r:id="rId7"/>
    <sheet name="Grafico por linea" sheetId="11" state="hidden" r:id="rId8"/>
    <sheet name="Plan Accion MTTO" sheetId="42" r:id="rId9"/>
  </sheets>
  <externalReferences>
    <externalReference r:id="rId10"/>
  </externalReferences>
  <definedNames>
    <definedName name="_xlnm._FilterDatabase" localSheetId="7" hidden="1">'Grafico por linea'!$E$38:$I$40</definedName>
    <definedName name="_xlnm._FilterDatabase" localSheetId="4" hidden="1">paradas!#REF!</definedName>
    <definedName name="_xlnm._FilterDatabase" localSheetId="6" hidden="1">'Tipo de falla'!#REF!</definedName>
    <definedName name="_xlnm._FilterDatabase" localSheetId="0" hidden="1">'Tipo de falla (2)'!#REF!</definedName>
    <definedName name="_xlcn.WorksheetConnection_seguimientodefallas2021.xlsb.xlsxTabla31" hidden="1">TARJETAS</definedName>
    <definedName name="_xlcn.WorksheetConnection_seguimientodefallas2021.xlsxCausas1" hidden="1">Causas[]</definedName>
    <definedName name="_xlcn.WorksheetConnection_seguimientodefallas2021.xlsxTabla141" hidden="1">Tabla14</definedName>
    <definedName name="_xlcn.WorksheetConnection_seguimientodefallas2021.xlsxTabla61" hidden="1">Tabla6</definedName>
    <definedName name="_xlcn.WorksheetConnection_seguimientodefallas2022.xlsb.xlsxfallas20211" hidden="1">fallas2021</definedName>
    <definedName name="ActualBeyond" localSheetId="8">'Plan Accion MTTO'!PeriodInActual*('Plan Accion MTTO'!$I1&gt;0)</definedName>
    <definedName name="ActualBeyond">PeriodInActual*(#REF!&gt;0)</definedName>
    <definedName name="_xlnm.Print_Area" localSheetId="7">'Grafico por linea'!$B$1:$K$47</definedName>
    <definedName name="_xlnm.Print_Area" localSheetId="6">'Tipo de falla'!$B$1:$K$47</definedName>
    <definedName name="_xlnm.Print_Area" localSheetId="0">'Tipo de falla (2)'!$B$1:$K$47</definedName>
    <definedName name="LINEA">[1]DATOS!$XES$7:$XES$16</definedName>
    <definedName name="parada" localSheetId="4">Causas[#All]</definedName>
    <definedName name="PercentCompleteBeyond" localSheetId="8">('Plan Accion MTTO'!#REF!=MEDIAN('Plan Accion MTTO'!#REF!,'Plan Accion MTTO'!$I1,'Plan Accion MTTO'!$I1+'Plan Accion MTTO'!$K1)*('Plan Accion MTTO'!$I1&gt;0))*(('Plan Accion MTTO'!#REF!&lt;(INT('Plan Accion MTTO'!$I1+'Plan Accion MTTO'!$K1*'Plan Accion MTTO'!#REF!)))+('Plan Accion MTTO'!#REF!='Plan Accion MTTO'!$I1))*('Plan Accion MTTO'!#REF!&gt;0)</definedName>
    <definedName name="PercentCompleteBeyond">(#REF!=MEDIAN(#REF!,#REF!,#REF!+#REF!)*(#REF!&gt;0))*((#REF!&lt;(INT(#REF!+#REF!*#REF!)))+(#REF!=#REF!))*(#REF!&gt;0)</definedName>
    <definedName name="period_selected" localSheetId="8">'Plan Accion MTTO'!#REF!</definedName>
    <definedName name="period_selected">#REF!</definedName>
    <definedName name="PeriodInActual" localSheetId="8">'Plan Accion MTTO'!#REF!=MEDIAN('Plan Accion MTTO'!#REF!,'Plan Accion MTTO'!$I1,'Plan Accion MTTO'!$I1+'Plan Accion MTTO'!$K1-1)</definedName>
    <definedName name="PeriodInActual">#REF!=MEDIAN(#REF!,#REF!,#REF!+#REF!-1)</definedName>
    <definedName name="PeriodInPlan" localSheetId="8">'Plan Accion MTTO'!#REF!=MEDIAN('Plan Accion MTTO'!#REF!,'Plan Accion MTTO'!$H1,'Plan Accion MTTO'!$H1+'Plan Accion MTTO'!#REF!-1)</definedName>
    <definedName name="PeriodInPlan">#REF!=MEDIAN(#REF!,#REF!,#REF!+#REF!-1)</definedName>
    <definedName name="Plan" localSheetId="8">'Plan Accion MTTO'!PeriodInPlan*('Plan Accion MTTO'!$H1&gt;0)</definedName>
    <definedName name="Plan">PeriodInPlan*(#REF!&gt;0)</definedName>
    <definedName name="PorcentajeCompletado" localSheetId="8">'Plan Accion MTTO'!PercentCompleteBeyond*'Plan Accion MTTO'!PeriodInPlan</definedName>
    <definedName name="PorcentajeCompletado">PercentCompleteBeyond*PeriodInPlan</definedName>
    <definedName name="Real" localSheetId="8">('Plan Accion MTTO'!PeriodInActual*('Plan Accion MTTO'!$I1&gt;0))*'Plan Accion MTTO'!PeriodInPlan</definedName>
    <definedName name="Real">(PeriodInActual*(#REF!&gt;0))*PeriodInPlan</definedName>
    <definedName name="TitleRegion..BO60" localSheetId="8">'Plan Accion MTTO'!#REF!</definedName>
    <definedName name="TitleRegion..BO60">#REF!</definedName>
    <definedName name="_xlnm.Print_Titles" localSheetId="8">'Plan Accion MTTO'!$3:$3</definedName>
  </definedNames>
  <calcPr calcId="191028"/>
  <pivotCaches>
    <pivotCache cacheId="34" r:id="rId11"/>
    <pivotCache cacheId="35" r:id="rId12"/>
    <pivotCache cacheId="42" r:id="rId13"/>
    <pivotCache cacheId="51"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llas2021" name="fallas2021" connection="WorksheetConnection_seguimiento de fallas 2022.xlsb.xlsx!fallas2021"/>
          <x15:modelTable id="Tabla6" name="Plan de Accion MTTO" connection="WorksheetConnection_seguimiento de fallas 2021.xlsx!Tabla6"/>
          <x15:modelTable id="Tabla14" name="Indicadore Semanales" connection="WorksheetConnection_seguimiento de fallas 2021.xlsx!Tabla14"/>
          <x15:modelTable id="Causas" name="Causas" connection="WorksheetConnection_seguimiento de fallas 2021.xlsx!Causas"/>
          <x15:modelTable id="Tabla3" name="Tarjetas" connection="WorksheetConnection_seguimiento de fallas 2021.xlsb.xlsx!Tabla3"/>
          <x15:modelTable id="Calendario" name="Calendario" connection="Conexió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574" i="37" l="1"/>
  <c r="R3371" i="37"/>
  <c r="Q3371" i="37"/>
  <c r="P3371" i="37"/>
  <c r="R5828" i="37"/>
  <c r="Q5828" i="37"/>
  <c r="P5828" i="37"/>
  <c r="M5605" i="37"/>
  <c r="M5579" i="37"/>
  <c r="M5700" i="37"/>
  <c r="P5579" i="37"/>
  <c r="P5700" i="37"/>
  <c r="Q5579" i="37"/>
  <c r="Q5700" i="37"/>
  <c r="R5579" i="37"/>
  <c r="R5700" i="37"/>
  <c r="M5577" i="37"/>
  <c r="P5577" i="37"/>
  <c r="Q5577" i="37"/>
  <c r="R5577" i="37"/>
  <c r="M5759" i="37"/>
  <c r="P5759" i="37"/>
  <c r="Q5759" i="37"/>
  <c r="R5759" i="37"/>
  <c r="M5791" i="37"/>
  <c r="P5791" i="37"/>
  <c r="Q5791" i="37"/>
  <c r="R5791" i="37"/>
  <c r="M5847" i="37"/>
  <c r="P5847" i="37"/>
  <c r="Q5847" i="37"/>
  <c r="R5847" i="37"/>
  <c r="M5804" i="37"/>
  <c r="P5804" i="37"/>
  <c r="Q5804" i="37"/>
  <c r="R5804" i="37"/>
  <c r="M5857" i="37"/>
  <c r="M5827" i="37"/>
  <c r="M5853" i="37"/>
  <c r="P5857" i="37"/>
  <c r="P5827" i="37"/>
  <c r="P5853" i="37"/>
  <c r="Q5857" i="37"/>
  <c r="Q5827" i="37"/>
  <c r="Q5853" i="37"/>
  <c r="R5857" i="37"/>
  <c r="R5827" i="37"/>
  <c r="R5853" i="37"/>
  <c r="M5863" i="37"/>
  <c r="M5725" i="37"/>
  <c r="P5863" i="37"/>
  <c r="P5725" i="37"/>
  <c r="Q5863" i="37"/>
  <c r="Q5725" i="37"/>
  <c r="R5863" i="37"/>
  <c r="R5725" i="37"/>
  <c r="M5644" i="37"/>
  <c r="P5644" i="37"/>
  <c r="Q5644" i="37"/>
  <c r="R5644" i="37"/>
  <c r="M5664" i="37"/>
  <c r="M5715" i="37"/>
  <c r="M5814" i="37"/>
  <c r="P5664" i="37"/>
  <c r="P5715" i="37"/>
  <c r="P5814" i="37"/>
  <c r="Q5664" i="37"/>
  <c r="Q5715" i="37"/>
  <c r="Q5814" i="37"/>
  <c r="R5664" i="37"/>
  <c r="R5715" i="37"/>
  <c r="R5814" i="37"/>
  <c r="M5777" i="37"/>
  <c r="M5774" i="37"/>
  <c r="P5777" i="37"/>
  <c r="P5774" i="37"/>
  <c r="Q5777" i="37"/>
  <c r="Q5774" i="37"/>
  <c r="R5777" i="37"/>
  <c r="R5774" i="37"/>
  <c r="M5883" i="37"/>
  <c r="M5850" i="37"/>
  <c r="P5883" i="37"/>
  <c r="P5850" i="37"/>
  <c r="Q5883" i="37"/>
  <c r="Q5850" i="37"/>
  <c r="R5883" i="37"/>
  <c r="R5850" i="37"/>
  <c r="P5605" i="37"/>
  <c r="Q5605" i="37"/>
  <c r="R5605" i="37"/>
  <c r="M5855" i="37"/>
  <c r="M5730" i="37"/>
  <c r="M5603" i="37"/>
  <c r="P5855" i="37"/>
  <c r="P5730" i="37"/>
  <c r="P5603" i="37"/>
  <c r="Q5855" i="37"/>
  <c r="Q5730" i="37"/>
  <c r="Q5603" i="37"/>
  <c r="R5855" i="37"/>
  <c r="R5730" i="37"/>
  <c r="R5603" i="37"/>
  <c r="M5638" i="37"/>
  <c r="M5747" i="37"/>
  <c r="M5828" i="37"/>
  <c r="P5638" i="37"/>
  <c r="P5747" i="37"/>
  <c r="Q5638" i="37"/>
  <c r="Q5747" i="37"/>
  <c r="R5638" i="37"/>
  <c r="R5747" i="37"/>
  <c r="M5668" i="37"/>
  <c r="P5668" i="37"/>
  <c r="Q5668" i="37"/>
  <c r="R5668" i="37"/>
  <c r="M5580" i="37"/>
  <c r="P5580" i="37"/>
  <c r="Q5580" i="37"/>
  <c r="R5580" i="37"/>
  <c r="M5763" i="37"/>
  <c r="P5763" i="37"/>
  <c r="Q5763" i="37"/>
  <c r="R5763" i="37"/>
  <c r="M5582" i="37"/>
  <c r="P5582" i="37"/>
  <c r="Q5582" i="37"/>
  <c r="R5582" i="37"/>
  <c r="M5679" i="37"/>
  <c r="P5679" i="37"/>
  <c r="Q5679" i="37"/>
  <c r="R5679" i="37"/>
  <c r="M5624" i="37"/>
  <c r="P5624" i="37"/>
  <c r="Q5624" i="37"/>
  <c r="R5624" i="37"/>
  <c r="M5820" i="37"/>
  <c r="M5807" i="37"/>
  <c r="P5820" i="37"/>
  <c r="P5807" i="37"/>
  <c r="Q5820" i="37"/>
  <c r="Q5807" i="37"/>
  <c r="R5820" i="37"/>
  <c r="R5807" i="37"/>
  <c r="M5872" i="37"/>
  <c r="M5753" i="37"/>
  <c r="M5578" i="37"/>
  <c r="P5872" i="37"/>
  <c r="P5753" i="37"/>
  <c r="P5578" i="37"/>
  <c r="Q5872" i="37"/>
  <c r="Q5753" i="37"/>
  <c r="Q5578" i="37"/>
  <c r="R5872" i="37"/>
  <c r="R5753" i="37"/>
  <c r="R5578" i="37"/>
  <c r="M5647" i="37"/>
  <c r="P5647" i="37"/>
  <c r="Q5647" i="37"/>
  <c r="R5647" i="37"/>
  <c r="M5608" i="37"/>
  <c r="P5608" i="37"/>
  <c r="Q5608" i="37"/>
  <c r="R5608" i="37"/>
  <c r="M5609" i="37"/>
  <c r="P5609" i="37"/>
  <c r="Q5609" i="37"/>
  <c r="R5609" i="37"/>
  <c r="M5633" i="37"/>
  <c r="P5633" i="37"/>
  <c r="Q5633" i="37"/>
  <c r="R5633" i="37"/>
  <c r="M5708" i="37"/>
  <c r="P5708" i="37"/>
  <c r="Q5708" i="37"/>
  <c r="R5708" i="37"/>
  <c r="M5635" i="37"/>
  <c r="P5635" i="37"/>
  <c r="Q5635" i="37"/>
  <c r="R5635" i="37"/>
  <c r="M5583" i="37"/>
  <c r="M5871" i="37"/>
  <c r="P5583" i="37"/>
  <c r="P5871" i="37"/>
  <c r="Q5583" i="37"/>
  <c r="Q5871" i="37"/>
  <c r="R5583" i="37"/>
  <c r="R5871" i="37"/>
  <c r="M5692" i="37"/>
  <c r="M5780" i="37"/>
  <c r="M5666" i="37"/>
  <c r="P5692" i="37"/>
  <c r="P5780" i="37"/>
  <c r="P5666" i="37"/>
  <c r="Q5692" i="37"/>
  <c r="Q5780" i="37"/>
  <c r="Q5666" i="37"/>
  <c r="R5692" i="37"/>
  <c r="R5780" i="37"/>
  <c r="R5666" i="37"/>
  <c r="M5600" i="37"/>
  <c r="M5843" i="37"/>
  <c r="M5575" i="37"/>
  <c r="P5600" i="37"/>
  <c r="P5843" i="37"/>
  <c r="P5575" i="37"/>
  <c r="Q5600" i="37"/>
  <c r="Q5843" i="37"/>
  <c r="Q5575" i="37"/>
  <c r="R5600" i="37"/>
  <c r="R5843" i="37"/>
  <c r="R5575" i="37"/>
  <c r="M5733" i="37"/>
  <c r="P5733" i="37"/>
  <c r="Q5733" i="37"/>
  <c r="R5733" i="37"/>
  <c r="M5834" i="37"/>
  <c r="M5786" i="37"/>
  <c r="M5776" i="37"/>
  <c r="P5834" i="37"/>
  <c r="P5786" i="37"/>
  <c r="P5776" i="37"/>
  <c r="Q5834" i="37"/>
  <c r="Q5786" i="37"/>
  <c r="Q5776" i="37"/>
  <c r="R5834" i="37"/>
  <c r="R5786" i="37"/>
  <c r="R5776" i="37"/>
  <c r="M5754" i="37"/>
  <c r="P5754" i="37"/>
  <c r="Q5754" i="37"/>
  <c r="R5754" i="37"/>
  <c r="M5830" i="37"/>
  <c r="M5646" i="37"/>
  <c r="P5830" i="37"/>
  <c r="P5646" i="37"/>
  <c r="Q5830" i="37"/>
  <c r="Q5646" i="37"/>
  <c r="R5830" i="37"/>
  <c r="R5646" i="37"/>
  <c r="M5766" i="37"/>
  <c r="P5766" i="37"/>
  <c r="Q5766" i="37"/>
  <c r="R5766" i="37"/>
  <c r="M5691" i="37"/>
  <c r="M5845" i="37"/>
  <c r="M5798" i="37"/>
  <c r="P5691" i="37"/>
  <c r="P5845" i="37"/>
  <c r="P5798" i="37"/>
  <c r="Q5691" i="37"/>
  <c r="Q5845" i="37"/>
  <c r="Q5798" i="37"/>
  <c r="R5691" i="37"/>
  <c r="R5845" i="37"/>
  <c r="R5798" i="37"/>
  <c r="M5602" i="37"/>
  <c r="M5799" i="37"/>
  <c r="M5671" i="37"/>
  <c r="P5602" i="37"/>
  <c r="P5799" i="37"/>
  <c r="P5671" i="37"/>
  <c r="Q5602" i="37"/>
  <c r="Q5799" i="37"/>
  <c r="Q5671" i="37"/>
  <c r="R5602" i="37"/>
  <c r="R5799" i="37"/>
  <c r="R5671" i="37"/>
  <c r="M5697" i="37"/>
  <c r="M5787" i="37"/>
  <c r="M5645" i="37"/>
  <c r="M5755" i="37"/>
  <c r="P5697" i="37"/>
  <c r="P5787" i="37"/>
  <c r="P5645" i="37"/>
  <c r="P5755" i="37"/>
  <c r="Q5697" i="37"/>
  <c r="Q5787" i="37"/>
  <c r="Q5645" i="37"/>
  <c r="Q5755" i="37"/>
  <c r="R5697" i="37"/>
  <c r="R5787" i="37"/>
  <c r="R5645" i="37"/>
  <c r="R5755" i="37"/>
  <c r="M5714" i="37"/>
  <c r="P5714" i="37"/>
  <c r="Q5714" i="37"/>
  <c r="R5714" i="37"/>
  <c r="M5614" i="37"/>
  <c r="M5800" i="37"/>
  <c r="M5758" i="37"/>
  <c r="P5614" i="37"/>
  <c r="P5800" i="37"/>
  <c r="P5758" i="37"/>
  <c r="Q5614" i="37"/>
  <c r="Q5800" i="37"/>
  <c r="Q5758" i="37"/>
  <c r="R5614" i="37"/>
  <c r="R5800" i="37"/>
  <c r="R5758" i="37"/>
  <c r="M5781" i="37"/>
  <c r="P5781" i="37"/>
  <c r="Q5781" i="37"/>
  <c r="R5781" i="37"/>
  <c r="M5611" i="37"/>
  <c r="P5611" i="37"/>
  <c r="Q5611" i="37"/>
  <c r="R5611" i="37"/>
  <c r="M5616" i="37"/>
  <c r="M5858" i="37"/>
  <c r="M5617" i="37"/>
  <c r="P5616" i="37"/>
  <c r="P5858" i="37"/>
  <c r="P5617" i="37"/>
  <c r="Q5616" i="37"/>
  <c r="Q5858" i="37"/>
  <c r="Q5617" i="37"/>
  <c r="R5616" i="37"/>
  <c r="R5858" i="37"/>
  <c r="R5617" i="37"/>
  <c r="M5783" i="37"/>
  <c r="P5783" i="37"/>
  <c r="Q5783" i="37"/>
  <c r="R5783" i="37"/>
  <c r="M5880" i="37"/>
  <c r="M5731" i="37"/>
  <c r="P5880" i="37"/>
  <c r="P5731" i="37"/>
  <c r="Q5880" i="37"/>
  <c r="Q5731" i="37"/>
  <c r="R5880" i="37"/>
  <c r="R5731" i="37"/>
  <c r="M5684" i="37"/>
  <c r="M5634" i="37"/>
  <c r="P5684" i="37"/>
  <c r="P5634" i="37"/>
  <c r="Q5684" i="37"/>
  <c r="Q5634" i="37"/>
  <c r="R5684" i="37"/>
  <c r="R5634" i="37"/>
  <c r="M5656" i="37"/>
  <c r="P5656" i="37"/>
  <c r="Q5656" i="37"/>
  <c r="R5656" i="37"/>
  <c r="M5677" i="37"/>
  <c r="P5677" i="37"/>
  <c r="Q5677" i="37"/>
  <c r="R5677" i="37"/>
  <c r="M5581" i="37"/>
  <c r="P5581" i="37"/>
  <c r="Q5581" i="37"/>
  <c r="R5581" i="37"/>
  <c r="M5778" i="37"/>
  <c r="M5735" i="37"/>
  <c r="M5676" i="37"/>
  <c r="P5778" i="37"/>
  <c r="P5735" i="37"/>
  <c r="P5676" i="37"/>
  <c r="Q5778" i="37"/>
  <c r="Q5735" i="37"/>
  <c r="Q5676" i="37"/>
  <c r="R5778" i="37"/>
  <c r="R5735" i="37"/>
  <c r="R5676" i="37"/>
  <c r="M5879" i="37"/>
  <c r="M5607" i="37"/>
  <c r="P5879" i="37"/>
  <c r="P5607" i="37"/>
  <c r="Q5879" i="37"/>
  <c r="Q5607" i="37"/>
  <c r="R5879" i="37"/>
  <c r="R5607" i="37"/>
  <c r="M5709" i="37"/>
  <c r="M5718" i="37"/>
  <c r="M5788" i="37"/>
  <c r="M5613" i="37"/>
  <c r="P5709" i="37"/>
  <c r="P5718" i="37"/>
  <c r="P5788" i="37"/>
  <c r="P5613" i="37"/>
  <c r="Q5709" i="37"/>
  <c r="Q5718" i="37"/>
  <c r="Q5788" i="37"/>
  <c r="Q5613" i="37"/>
  <c r="R5709" i="37"/>
  <c r="R5718" i="37"/>
  <c r="R5788" i="37"/>
  <c r="R5613" i="37"/>
  <c r="M5809" i="37"/>
  <c r="P5809" i="37"/>
  <c r="Q5809" i="37"/>
  <c r="R5809" i="37"/>
  <c r="M5849" i="37"/>
  <c r="M5672" i="37"/>
  <c r="P5849" i="37"/>
  <c r="P5672" i="37"/>
  <c r="Q5849" i="37"/>
  <c r="Q5672" i="37"/>
  <c r="R5849" i="37"/>
  <c r="R5672" i="37"/>
  <c r="M5822" i="37"/>
  <c r="M5768" i="37"/>
  <c r="P5822" i="37"/>
  <c r="P5768" i="37"/>
  <c r="Q5822" i="37"/>
  <c r="Q5768" i="37"/>
  <c r="R5822" i="37"/>
  <c r="R5768" i="37"/>
  <c r="M5749" i="37"/>
  <c r="P5749" i="37"/>
  <c r="Q5749" i="37"/>
  <c r="R5749" i="37"/>
  <c r="M5586" i="37"/>
  <c r="P5586" i="37"/>
  <c r="Q5586" i="37"/>
  <c r="R5586" i="37"/>
  <c r="M5795" i="37"/>
  <c r="P5795" i="37"/>
  <c r="Q5795" i="37"/>
  <c r="R5795" i="37"/>
  <c r="M5861" i="37"/>
  <c r="P5861" i="37"/>
  <c r="Q5861" i="37"/>
  <c r="R5861" i="37"/>
  <c r="M5734" i="37"/>
  <c r="P5734" i="37"/>
  <c r="Q5734" i="37"/>
  <c r="R5734" i="37"/>
  <c r="M5601" i="37"/>
  <c r="P5601" i="37"/>
  <c r="Q5601" i="37"/>
  <c r="R5601" i="37"/>
  <c r="M5775" i="37"/>
  <c r="P5775" i="37"/>
  <c r="Q5775" i="37"/>
  <c r="R5775" i="37"/>
  <c r="M5831" i="37"/>
  <c r="P5831" i="37"/>
  <c r="Q5831" i="37"/>
  <c r="R5831" i="37"/>
  <c r="M5790" i="37"/>
  <c r="M5782" i="37"/>
  <c r="M5852" i="37"/>
  <c r="P5790" i="37"/>
  <c r="P5782" i="37"/>
  <c r="P5852" i="37"/>
  <c r="Q5790" i="37"/>
  <c r="Q5782" i="37"/>
  <c r="Q5852" i="37"/>
  <c r="R5790" i="37"/>
  <c r="R5782" i="37"/>
  <c r="R5852" i="37"/>
  <c r="M5716" i="37"/>
  <c r="P5716" i="37"/>
  <c r="Q5716" i="37"/>
  <c r="R5716" i="37"/>
  <c r="M5817" i="37"/>
  <c r="P5817" i="37"/>
  <c r="Q5817" i="37"/>
  <c r="R5817" i="37"/>
  <c r="M5650" i="37"/>
  <c r="P5650" i="37"/>
  <c r="Q5650" i="37"/>
  <c r="R5650" i="37"/>
  <c r="M5721" i="37"/>
  <c r="P5721" i="37"/>
  <c r="Q5721" i="37"/>
  <c r="R5721" i="37"/>
  <c r="M5748" i="37"/>
  <c r="P5748" i="37"/>
  <c r="Q5748" i="37"/>
  <c r="R5748" i="37"/>
  <c r="M5866" i="37"/>
  <c r="P5866" i="37"/>
  <c r="Q5866" i="37"/>
  <c r="R5866" i="37"/>
  <c r="M5860" i="37"/>
  <c r="P5860" i="37"/>
  <c r="Q5860" i="37"/>
  <c r="R5860" i="37"/>
  <c r="M5757" i="37"/>
  <c r="P5757" i="37"/>
  <c r="Q5757" i="37"/>
  <c r="R5757" i="37"/>
  <c r="M5801" i="37"/>
  <c r="P5801" i="37"/>
  <c r="Q5801" i="37"/>
  <c r="R5801" i="37"/>
  <c r="M5717" i="37"/>
  <c r="P5717" i="37"/>
  <c r="Q5717" i="37"/>
  <c r="R5717" i="37"/>
  <c r="M5728" i="37"/>
  <c r="P5728" i="37"/>
  <c r="Q5728" i="37"/>
  <c r="R5728" i="37"/>
  <c r="M5632" i="37"/>
  <c r="M5745" i="37"/>
  <c r="M5665" i="37"/>
  <c r="P5632" i="37"/>
  <c r="P5745" i="37"/>
  <c r="P5665" i="37"/>
  <c r="Q5632" i="37"/>
  <c r="Q5745" i="37"/>
  <c r="Q5665" i="37"/>
  <c r="R5632" i="37"/>
  <c r="R5745" i="37"/>
  <c r="R5665" i="37"/>
  <c r="M5686" i="37"/>
  <c r="M5699" i="37"/>
  <c r="P5686" i="37"/>
  <c r="P5699" i="37"/>
  <c r="Q5686" i="37"/>
  <c r="Q5699" i="37"/>
  <c r="R5686" i="37"/>
  <c r="R5699" i="37"/>
  <c r="M5585" i="37" l="1"/>
  <c r="M5767" i="37"/>
  <c r="M5752" i="37"/>
  <c r="P5585" i="37"/>
  <c r="P5767" i="37"/>
  <c r="P5752" i="37"/>
  <c r="Q5585" i="37"/>
  <c r="Q5767" i="37"/>
  <c r="Q5752" i="37"/>
  <c r="R5585" i="37"/>
  <c r="R5767" i="37"/>
  <c r="R5752" i="37"/>
  <c r="M5685" i="37"/>
  <c r="M5576" i="37"/>
  <c r="P5685" i="37"/>
  <c r="P5576" i="37"/>
  <c r="Q5685" i="37"/>
  <c r="Q5576" i="37"/>
  <c r="R5685" i="37"/>
  <c r="R5576" i="37"/>
  <c r="M5640" i="37"/>
  <c r="P5640" i="37"/>
  <c r="Q5640" i="37"/>
  <c r="R5640" i="37"/>
  <c r="M5803" i="37"/>
  <c r="P5803" i="37"/>
  <c r="Q5803" i="37"/>
  <c r="R5803" i="37"/>
  <c r="M5662" i="37"/>
  <c r="P5662" i="37"/>
  <c r="Q5662" i="37"/>
  <c r="R5662" i="37"/>
  <c r="M5675" i="37"/>
  <c r="P5675" i="37"/>
  <c r="Q5675" i="37"/>
  <c r="R5675" i="37"/>
  <c r="M5838" i="37"/>
  <c r="P5838" i="37"/>
  <c r="Q5838" i="37"/>
  <c r="R5838" i="37"/>
  <c r="M5744" i="37"/>
  <c r="M5621" i="37"/>
  <c r="P5744" i="37"/>
  <c r="P5621" i="37"/>
  <c r="Q5744" i="37"/>
  <c r="Q5621" i="37"/>
  <c r="R5744" i="37"/>
  <c r="R5621" i="37"/>
  <c r="M5769" i="37"/>
  <c r="P5769" i="37"/>
  <c r="Q5769" i="37"/>
  <c r="R5769" i="37"/>
  <c r="M5746" i="37"/>
  <c r="P5746" i="37"/>
  <c r="Q5746" i="37"/>
  <c r="R5746" i="37"/>
  <c r="M5657" i="37"/>
  <c r="P5657" i="37"/>
  <c r="Q5657" i="37"/>
  <c r="R5657" i="37"/>
  <c r="M5703" i="37"/>
  <c r="P5703" i="37"/>
  <c r="Q5703" i="37"/>
  <c r="R5703" i="37"/>
  <c r="M5704" i="37"/>
  <c r="P5704" i="37"/>
  <c r="Q5704" i="37"/>
  <c r="R5704" i="37"/>
  <c r="M5789" i="37"/>
  <c r="P5789" i="37"/>
  <c r="Q5789" i="37"/>
  <c r="R5789" i="37"/>
  <c r="M5773" i="37"/>
  <c r="M5623" i="37"/>
  <c r="P5773" i="37"/>
  <c r="P5623" i="37"/>
  <c r="Q5773" i="37"/>
  <c r="Q5623" i="37"/>
  <c r="R5773" i="37"/>
  <c r="R5623" i="37"/>
  <c r="M5719" i="37"/>
  <c r="P5719" i="37"/>
  <c r="Q5719" i="37"/>
  <c r="R5719" i="37"/>
  <c r="M5682" i="37"/>
  <c r="P5682" i="37"/>
  <c r="Q5682" i="37"/>
  <c r="R5682" i="37"/>
  <c r="M5727" i="37" l="1"/>
  <c r="P5727" i="37"/>
  <c r="Q5727" i="37"/>
  <c r="R5727" i="37"/>
  <c r="M5599" i="37"/>
  <c r="P5599" i="37"/>
  <c r="Q5599" i="37"/>
  <c r="R5599" i="37"/>
  <c r="M5689" i="37"/>
  <c r="P5689" i="37"/>
  <c r="Q5689" i="37"/>
  <c r="R5689" i="37"/>
  <c r="M5707" i="37"/>
  <c r="P5707" i="37"/>
  <c r="Q5707" i="37"/>
  <c r="R5707" i="37"/>
  <c r="M5797" i="37"/>
  <c r="P5797" i="37"/>
  <c r="Q5797" i="37"/>
  <c r="R5797" i="37"/>
  <c r="M5690" i="37"/>
  <c r="P5690" i="37"/>
  <c r="Q5690" i="37"/>
  <c r="R5690" i="37"/>
  <c r="M5729" i="37"/>
  <c r="P5729" i="37"/>
  <c r="Q5729" i="37"/>
  <c r="R5729" i="37"/>
  <c r="M5805" i="37"/>
  <c r="P5805" i="37"/>
  <c r="Q5805" i="37"/>
  <c r="R5805" i="37"/>
  <c r="M5587" i="37"/>
  <c r="P5587" i="37"/>
  <c r="Q5587" i="37"/>
  <c r="R5587" i="37"/>
  <c r="M5870" i="37"/>
  <c r="M5813" i="37"/>
  <c r="M5841" i="37"/>
  <c r="P5870" i="37"/>
  <c r="P5813" i="37"/>
  <c r="P5841" i="37"/>
  <c r="Q5870" i="37"/>
  <c r="Q5813" i="37"/>
  <c r="Q5841" i="37"/>
  <c r="R5870" i="37"/>
  <c r="R5813" i="37"/>
  <c r="R5841" i="37"/>
  <c r="M5856" i="37"/>
  <c r="P5856" i="37"/>
  <c r="Q5856" i="37"/>
  <c r="R5856" i="37"/>
  <c r="M5816" i="37"/>
  <c r="P5816" i="37"/>
  <c r="Q5816" i="37"/>
  <c r="R5816" i="37"/>
  <c r="M5639" i="37"/>
  <c r="P5639" i="37"/>
  <c r="Q5639" i="37"/>
  <c r="R5639" i="37"/>
  <c r="M5794" i="37"/>
  <c r="P5794" i="37"/>
  <c r="Q5794" i="37"/>
  <c r="R5794" i="37"/>
  <c r="M5631" i="37"/>
  <c r="P5631" i="37"/>
  <c r="Q5631" i="37"/>
  <c r="R5631" i="37"/>
  <c r="M5761" i="37"/>
  <c r="M5595" i="37"/>
  <c r="P5761" i="37"/>
  <c r="P5595" i="37"/>
  <c r="Q5761" i="37"/>
  <c r="Q5595" i="37"/>
  <c r="R5761" i="37"/>
  <c r="R5595" i="37"/>
  <c r="M5818" i="37"/>
  <c r="P5818" i="37"/>
  <c r="Q5818" i="37"/>
  <c r="R5818" i="37"/>
  <c r="M5750" i="37"/>
  <c r="P5750" i="37"/>
  <c r="Q5750" i="37"/>
  <c r="R5750" i="37"/>
  <c r="M5740" i="37"/>
  <c r="P5740" i="37"/>
  <c r="Q5740" i="37"/>
  <c r="R5740" i="37"/>
  <c r="M5882" i="37"/>
  <c r="M5590" i="37"/>
  <c r="P5882" i="37"/>
  <c r="P5590" i="37"/>
  <c r="Q5882" i="37"/>
  <c r="Q5590" i="37"/>
  <c r="R5882" i="37"/>
  <c r="R5590" i="37"/>
  <c r="M5785" i="37"/>
  <c r="P5785" i="37"/>
  <c r="Q5785" i="37"/>
  <c r="R5785" i="37"/>
  <c r="M5819" i="37"/>
  <c r="M5806" i="37"/>
  <c r="M5655" i="37"/>
  <c r="M5840" i="37"/>
  <c r="P5819" i="37"/>
  <c r="P5806" i="37"/>
  <c r="P5655" i="37"/>
  <c r="P5840" i="37"/>
  <c r="Q5819" i="37"/>
  <c r="Q5806" i="37"/>
  <c r="Q5655" i="37"/>
  <c r="Q5840" i="37"/>
  <c r="R5819" i="37"/>
  <c r="R5806" i="37"/>
  <c r="R5655" i="37"/>
  <c r="R5840" i="37"/>
  <c r="M5825" i="37"/>
  <c r="P5825" i="37"/>
  <c r="Q5825" i="37"/>
  <c r="R5825" i="37"/>
  <c r="M5678" i="37"/>
  <c r="P5678" i="37"/>
  <c r="Q5678" i="37"/>
  <c r="R5678" i="37"/>
  <c r="M5693" i="37"/>
  <c r="P5693" i="37"/>
  <c r="Q5693" i="37"/>
  <c r="R5693" i="37"/>
  <c r="M5654" i="37"/>
  <c r="P5654" i="37"/>
  <c r="Q5654" i="37"/>
  <c r="R5654" i="37"/>
  <c r="M5796" i="37"/>
  <c r="P5796" i="37"/>
  <c r="Q5796" i="37"/>
  <c r="R5796" i="37"/>
  <c r="M5878" i="37"/>
  <c r="M5810" i="37"/>
  <c r="P5878" i="37"/>
  <c r="P5810" i="37"/>
  <c r="Q5878" i="37"/>
  <c r="Q5810" i="37"/>
  <c r="R5878" i="37"/>
  <c r="R5810" i="37"/>
  <c r="M5854" i="37"/>
  <c r="P5854" i="37"/>
  <c r="Q5854" i="37"/>
  <c r="R5854" i="37"/>
  <c r="M5765" i="37"/>
  <c r="P5765" i="37"/>
  <c r="Q5765" i="37"/>
  <c r="R5765" i="37"/>
  <c r="M5625" i="37"/>
  <c r="P5625" i="37"/>
  <c r="Q5625" i="37"/>
  <c r="R5625" i="37"/>
  <c r="M5604" i="37"/>
  <c r="P5604" i="37"/>
  <c r="Q5604" i="37"/>
  <c r="R5604" i="37"/>
  <c r="M5648" i="37"/>
  <c r="P5648" i="37"/>
  <c r="Q5648" i="37"/>
  <c r="R5648" i="37"/>
  <c r="M5793" i="37"/>
  <c r="P5793" i="37"/>
  <c r="Q5793" i="37"/>
  <c r="R5793" i="37"/>
  <c r="M5626" i="37"/>
  <c r="P5626" i="37"/>
  <c r="Q5626" i="37"/>
  <c r="R5626" i="37"/>
  <c r="M5687" i="37"/>
  <c r="M5826" i="37"/>
  <c r="M5815" i="37"/>
  <c r="P5687" i="37"/>
  <c r="P5826" i="37"/>
  <c r="P5815" i="37"/>
  <c r="Q5687" i="37"/>
  <c r="Q5826" i="37"/>
  <c r="Q5815" i="37"/>
  <c r="R5687" i="37"/>
  <c r="R5826" i="37"/>
  <c r="R5815" i="37"/>
  <c r="M5823" i="37"/>
  <c r="P5823" i="37"/>
  <c r="Q5823" i="37"/>
  <c r="R5823" i="37"/>
  <c r="M5630" i="37"/>
  <c r="P5630" i="37"/>
  <c r="Q5630" i="37"/>
  <c r="R5630" i="37"/>
  <c r="M5741" i="37"/>
  <c r="P5741" i="37"/>
  <c r="Q5741" i="37"/>
  <c r="R5741" i="37"/>
  <c r="M5739" i="37"/>
  <c r="M5867" i="37"/>
  <c r="M5589" i="37"/>
  <c r="P5739" i="37"/>
  <c r="P5867" i="37"/>
  <c r="P5589" i="37"/>
  <c r="Q5739" i="37"/>
  <c r="Q5867" i="37"/>
  <c r="Q5589" i="37"/>
  <c r="R5739" i="37"/>
  <c r="R5867" i="37"/>
  <c r="R5589" i="37"/>
  <c r="M5811" i="37"/>
  <c r="M5846" i="37"/>
  <c r="P5811" i="37"/>
  <c r="P5846" i="37"/>
  <c r="Q5811" i="37"/>
  <c r="Q5846" i="37"/>
  <c r="R5811" i="37"/>
  <c r="R5846" i="37"/>
  <c r="M5873" i="37"/>
  <c r="P5873" i="37"/>
  <c r="Q5873" i="37"/>
  <c r="R5873" i="37"/>
  <c r="M5651" i="37"/>
  <c r="P5651" i="37"/>
  <c r="Q5651" i="37"/>
  <c r="R5651" i="37"/>
  <c r="M5627" i="37"/>
  <c r="M5877" i="37"/>
  <c r="M5674" i="37"/>
  <c r="M5764" i="37"/>
  <c r="P5627" i="37"/>
  <c r="P5877" i="37"/>
  <c r="P5674" i="37"/>
  <c r="P5764" i="37"/>
  <c r="Q5627" i="37"/>
  <c r="Q5877" i="37"/>
  <c r="Q5674" i="37"/>
  <c r="Q5764" i="37"/>
  <c r="R5627" i="37"/>
  <c r="R5877" i="37"/>
  <c r="R5674" i="37"/>
  <c r="R5764" i="37"/>
  <c r="M5588" i="37"/>
  <c r="P5588" i="37"/>
  <c r="Q5588" i="37"/>
  <c r="R5588" i="37"/>
  <c r="M5628" i="37"/>
  <c r="P5628" i="37"/>
  <c r="Q5628" i="37"/>
  <c r="R5628" i="37"/>
  <c r="M5736" i="37"/>
  <c r="P5736" i="37"/>
  <c r="Q5736" i="37"/>
  <c r="R5736" i="37"/>
  <c r="M5808" i="37"/>
  <c r="P5808" i="37"/>
  <c r="Q5808" i="37"/>
  <c r="R5808" i="37"/>
  <c r="M5660" i="37"/>
  <c r="P5660" i="37"/>
  <c r="Q5660" i="37"/>
  <c r="R5660" i="37"/>
  <c r="M5848" i="37"/>
  <c r="P5848" i="37"/>
  <c r="Q5848" i="37"/>
  <c r="R5848" i="37"/>
  <c r="M5688" i="37"/>
  <c r="P5688" i="37"/>
  <c r="Q5688" i="37"/>
  <c r="R5688" i="37"/>
  <c r="M5713" i="37"/>
  <c r="P5713" i="37"/>
  <c r="Q5713" i="37"/>
  <c r="R5713" i="37"/>
  <c r="M5696" i="37"/>
  <c r="P5696" i="37"/>
  <c r="Q5696" i="37"/>
  <c r="R5696" i="37"/>
  <c r="M5829" i="37"/>
  <c r="P5829" i="37"/>
  <c r="Q5829" i="37"/>
  <c r="R5829" i="37"/>
  <c r="M5694" i="37"/>
  <c r="M5592" i="37"/>
  <c r="P5694" i="37"/>
  <c r="P5592" i="37"/>
  <c r="Q5694" i="37"/>
  <c r="Q5592" i="37"/>
  <c r="R5694" i="37"/>
  <c r="R5592" i="37"/>
  <c r="M5669" i="37"/>
  <c r="P5669" i="37"/>
  <c r="Q5669" i="37"/>
  <c r="R5669" i="37"/>
  <c r="M5667" i="37"/>
  <c r="P5667" i="37"/>
  <c r="Q5667" i="37"/>
  <c r="R5667" i="37"/>
  <c r="M5812" i="37"/>
  <c r="M5653" i="37"/>
  <c r="P5812" i="37"/>
  <c r="P5653" i="37"/>
  <c r="Q5812" i="37"/>
  <c r="Q5653" i="37"/>
  <c r="R5812" i="37"/>
  <c r="R5653" i="37"/>
  <c r="M5702" i="37"/>
  <c r="M5598" i="37"/>
  <c r="P5702" i="37"/>
  <c r="P5598" i="37"/>
  <c r="Q5702" i="37"/>
  <c r="Q5598" i="37"/>
  <c r="R5702" i="37"/>
  <c r="R5598" i="37"/>
  <c r="P5574" i="37"/>
  <c r="Q5574" i="37"/>
  <c r="R5574" i="37"/>
  <c r="M5859" i="37"/>
  <c r="P5859" i="37"/>
  <c r="Q5859" i="37"/>
  <c r="R5859" i="37"/>
  <c r="M5802" i="37"/>
  <c r="P5802" i="37"/>
  <c r="Q5802" i="37"/>
  <c r="R5802" i="37"/>
  <c r="M5720" i="37"/>
  <c r="P5720" i="37"/>
  <c r="Q5720" i="37"/>
  <c r="R5720" i="37"/>
  <c r="M5737" i="37"/>
  <c r="P5737" i="37"/>
  <c r="Q5737" i="37"/>
  <c r="R5737" i="37"/>
  <c r="M5726" i="37"/>
  <c r="P5726" i="37"/>
  <c r="Q5726" i="37"/>
  <c r="R5726" i="37"/>
  <c r="M5652" i="37"/>
  <c r="P5652" i="37"/>
  <c r="Q5652" i="37"/>
  <c r="R5652" i="37"/>
  <c r="M5594" i="37"/>
  <c r="P5594" i="37"/>
  <c r="Q5594" i="37"/>
  <c r="R5594" i="37"/>
  <c r="M5584" i="37" l="1"/>
  <c r="M5784" i="37"/>
  <c r="P5584" i="37"/>
  <c r="P5784" i="37"/>
  <c r="Q5584" i="37"/>
  <c r="Q5784" i="37"/>
  <c r="R5584" i="37"/>
  <c r="R5784" i="37"/>
  <c r="M5771" i="37"/>
  <c r="P5771" i="37"/>
  <c r="Q5771" i="37"/>
  <c r="R5771" i="37"/>
  <c r="M5864" i="37"/>
  <c r="M5760" i="37"/>
  <c r="P5864" i="37"/>
  <c r="P5760" i="37"/>
  <c r="Q5864" i="37"/>
  <c r="Q5760" i="37"/>
  <c r="R5864" i="37"/>
  <c r="R5760" i="37"/>
  <c r="M5695" i="37"/>
  <c r="P5695" i="37"/>
  <c r="Q5695" i="37"/>
  <c r="R5695" i="37"/>
  <c r="M5612" i="37"/>
  <c r="P5612" i="37"/>
  <c r="Q5612" i="37"/>
  <c r="R5612" i="37"/>
  <c r="M5874" i="37"/>
  <c r="P5874" i="37"/>
  <c r="Q5874" i="37"/>
  <c r="R5874" i="37"/>
  <c r="M5770" i="37"/>
  <c r="M5637" i="37"/>
  <c r="P5770" i="37"/>
  <c r="P5637" i="37"/>
  <c r="Q5770" i="37"/>
  <c r="Q5637" i="37"/>
  <c r="R5770" i="37"/>
  <c r="R5637" i="37"/>
  <c r="M5876" i="37"/>
  <c r="M5591" i="37"/>
  <c r="P5876" i="37"/>
  <c r="P5591" i="37"/>
  <c r="Q5876" i="37"/>
  <c r="Q5591" i="37"/>
  <c r="R5876" i="37"/>
  <c r="R5591" i="37"/>
  <c r="M5658" i="37"/>
  <c r="P5658" i="37"/>
  <c r="Q5658" i="37"/>
  <c r="R5658" i="37"/>
  <c r="M5724" i="37"/>
  <c r="P5724" i="37"/>
  <c r="Q5724" i="37"/>
  <c r="R5724" i="37"/>
  <c r="M5851" i="37"/>
  <c r="P5851" i="37"/>
  <c r="Q5851" i="37"/>
  <c r="R5851" i="37"/>
  <c r="M5832" i="37"/>
  <c r="P5832" i="37"/>
  <c r="Q5832" i="37"/>
  <c r="R5832" i="37"/>
  <c r="M5618" i="37"/>
  <c r="P5618" i="37"/>
  <c r="Q5618" i="37"/>
  <c r="R5618" i="37"/>
  <c r="M5661" i="37"/>
  <c r="M5779" i="37"/>
  <c r="P5661" i="37"/>
  <c r="P5779" i="37"/>
  <c r="Q5661" i="37"/>
  <c r="Q5779" i="37"/>
  <c r="R5661" i="37"/>
  <c r="R5779" i="37"/>
  <c r="M5722" i="37"/>
  <c r="P5722" i="37"/>
  <c r="Q5722" i="37"/>
  <c r="R5722" i="37"/>
  <c r="M5659" i="37"/>
  <c r="P5659" i="37"/>
  <c r="Q5659" i="37"/>
  <c r="R5659" i="37"/>
  <c r="M5837" i="37"/>
  <c r="P5837" i="37"/>
  <c r="Q5837" i="37"/>
  <c r="R5837" i="37"/>
  <c r="M5862" i="37"/>
  <c r="P5862" i="37"/>
  <c r="Q5862" i="37"/>
  <c r="R5862" i="37"/>
  <c r="M5597" i="37"/>
  <c r="M5881" i="37"/>
  <c r="P5597" i="37"/>
  <c r="P5881" i="37"/>
  <c r="Q5597" i="37"/>
  <c r="Q5881" i="37"/>
  <c r="R5597" i="37"/>
  <c r="R5881" i="37"/>
  <c r="M5622" i="37"/>
  <c r="M5606" i="37"/>
  <c r="P5622" i="37"/>
  <c r="P5606" i="37"/>
  <c r="Q5622" i="37"/>
  <c r="Q5606" i="37"/>
  <c r="R5622" i="37"/>
  <c r="R5606" i="37"/>
  <c r="M5743" i="37"/>
  <c r="M5865" i="37"/>
  <c r="M5732" i="37"/>
  <c r="P5743" i="37"/>
  <c r="P5865" i="37"/>
  <c r="P5732" i="37"/>
  <c r="Q5743" i="37"/>
  <c r="Q5865" i="37"/>
  <c r="Q5732" i="37"/>
  <c r="R5743" i="37"/>
  <c r="R5865" i="37"/>
  <c r="R5732" i="37"/>
  <c r="M5705" i="37"/>
  <c r="M5610" i="37"/>
  <c r="P5705" i="37"/>
  <c r="P5610" i="37"/>
  <c r="Q5705" i="37"/>
  <c r="Q5610" i="37"/>
  <c r="R5705" i="37"/>
  <c r="R5610" i="37"/>
  <c r="M5636" i="37"/>
  <c r="M5683" i="37"/>
  <c r="P5636" i="37"/>
  <c r="P5683" i="37"/>
  <c r="Q5636" i="37"/>
  <c r="Q5683" i="37"/>
  <c r="R5636" i="37"/>
  <c r="R5683" i="37"/>
  <c r="M5742" i="37"/>
  <c r="P5742" i="37"/>
  <c r="Q5742" i="37"/>
  <c r="R5742" i="37"/>
  <c r="M5842" i="37"/>
  <c r="P5842" i="37"/>
  <c r="Q5842" i="37"/>
  <c r="R5842" i="37"/>
  <c r="M5738" i="37"/>
  <c r="P5738" i="37"/>
  <c r="Q5738" i="37"/>
  <c r="R5738" i="37"/>
  <c r="M5619" i="37"/>
  <c r="P5619" i="37"/>
  <c r="Q5619" i="37"/>
  <c r="R5619" i="37"/>
  <c r="M5593" i="37"/>
  <c r="P5593" i="37"/>
  <c r="Q5593" i="37"/>
  <c r="R5593" i="37"/>
  <c r="M5792" i="37"/>
  <c r="P5792" i="37"/>
  <c r="Q5792" i="37"/>
  <c r="R5792" i="37"/>
  <c r="M5620" i="37"/>
  <c r="P5620" i="37"/>
  <c r="Q5620" i="37"/>
  <c r="R5620" i="37"/>
  <c r="M5710" i="37"/>
  <c r="P5710" i="37"/>
  <c r="Q5710" i="37"/>
  <c r="R5710" i="37"/>
  <c r="M5596" i="37"/>
  <c r="M5839" i="37"/>
  <c r="M5756" i="37"/>
  <c r="P5596" i="37"/>
  <c r="P5839" i="37"/>
  <c r="P5756" i="37"/>
  <c r="Q5596" i="37"/>
  <c r="Q5839" i="37"/>
  <c r="Q5756" i="37"/>
  <c r="R5596" i="37"/>
  <c r="R5839" i="37"/>
  <c r="R5756" i="37"/>
  <c r="M5701" i="37"/>
  <c r="P5701" i="37"/>
  <c r="Q5701" i="37"/>
  <c r="R5701" i="37"/>
  <c r="M5712" i="37"/>
  <c r="P5712" i="37"/>
  <c r="Q5712" i="37"/>
  <c r="R5712" i="37"/>
  <c r="M5835" i="37"/>
  <c r="P5835" i="37"/>
  <c r="Q5835" i="37"/>
  <c r="R5835" i="37"/>
  <c r="M5641" i="37"/>
  <c r="M5698" i="37"/>
  <c r="M5673" i="37"/>
  <c r="P5641" i="37"/>
  <c r="P5698" i="37"/>
  <c r="P5673" i="37"/>
  <c r="Q5641" i="37"/>
  <c r="Q5698" i="37"/>
  <c r="Q5673" i="37"/>
  <c r="R5641" i="37"/>
  <c r="R5698" i="37"/>
  <c r="R5673" i="37"/>
  <c r="M5824" i="37"/>
  <c r="M5670" i="37"/>
  <c r="P5824" i="37"/>
  <c r="P5670" i="37"/>
  <c r="Q5824" i="37"/>
  <c r="Q5670" i="37"/>
  <c r="R5824" i="37"/>
  <c r="R5670" i="37"/>
  <c r="M5869" i="37"/>
  <c r="P5869" i="37"/>
  <c r="Q5869" i="37"/>
  <c r="R5869" i="37"/>
  <c r="M5629" i="37"/>
  <c r="P5629" i="37"/>
  <c r="Q5629" i="37"/>
  <c r="R5629" i="37"/>
  <c r="M5762" i="37"/>
  <c r="P5762" i="37"/>
  <c r="Q5762" i="37"/>
  <c r="R5762" i="37"/>
  <c r="M5711" i="37"/>
  <c r="P5711" i="37"/>
  <c r="Q5711" i="37"/>
  <c r="R5711" i="37"/>
  <c r="M5663" i="37"/>
  <c r="P5663" i="37"/>
  <c r="Q5663" i="37"/>
  <c r="R5663" i="37"/>
  <c r="M5615" i="37"/>
  <c r="P5615" i="37"/>
  <c r="Q5615" i="37"/>
  <c r="R5615" i="37"/>
  <c r="M5680" i="37"/>
  <c r="P5680" i="37"/>
  <c r="Q5680" i="37"/>
  <c r="R5680" i="37"/>
  <c r="M5844" i="37"/>
  <c r="P5844" i="37"/>
  <c r="Q5844" i="37"/>
  <c r="R5844" i="37"/>
  <c r="M5821" i="37"/>
  <c r="P5821" i="37"/>
  <c r="Q5821" i="37"/>
  <c r="R5821" i="37"/>
  <c r="M5833" i="37"/>
  <c r="P5833" i="37"/>
  <c r="Q5833" i="37"/>
  <c r="R5833" i="37"/>
  <c r="M5681" i="37"/>
  <c r="M5723" i="37"/>
  <c r="M5868" i="37"/>
  <c r="M5751" i="37"/>
  <c r="M5642" i="37"/>
  <c r="M5875" i="37"/>
  <c r="M5772" i="37"/>
  <c r="P5681" i="37"/>
  <c r="P5723" i="37"/>
  <c r="P5868" i="37"/>
  <c r="P5751" i="37"/>
  <c r="P5642" i="37"/>
  <c r="P5875" i="37"/>
  <c r="P5772" i="37"/>
  <c r="Q5681" i="37"/>
  <c r="Q5723" i="37"/>
  <c r="Q5868" i="37"/>
  <c r="Q5751" i="37"/>
  <c r="Q5642" i="37"/>
  <c r="Q5875" i="37"/>
  <c r="Q5772" i="37"/>
  <c r="R5681" i="37"/>
  <c r="R5723" i="37"/>
  <c r="R5868" i="37"/>
  <c r="R5751" i="37"/>
  <c r="R5642" i="37"/>
  <c r="R5875" i="37"/>
  <c r="R5772" i="37"/>
  <c r="M5706" i="37"/>
  <c r="M5643" i="37"/>
  <c r="P5706" i="37"/>
  <c r="P5643" i="37"/>
  <c r="Q5706" i="37"/>
  <c r="Q5643" i="37"/>
  <c r="R5706" i="37"/>
  <c r="R5643" i="37"/>
  <c r="M5649" i="37"/>
  <c r="M5836" i="37"/>
  <c r="P5649" i="37"/>
  <c r="P5836" i="37"/>
  <c r="Q5649" i="37"/>
  <c r="Q5836" i="37"/>
  <c r="R5649" i="37"/>
  <c r="R5836" i="37"/>
  <c r="M5573" i="37"/>
  <c r="P5573" i="37"/>
  <c r="Q5573" i="37"/>
  <c r="R5573" i="37"/>
  <c r="M5572" i="37"/>
  <c r="P5572" i="37"/>
  <c r="Q5572" i="37"/>
  <c r="R5572" i="37"/>
  <c r="M5570" i="37"/>
  <c r="M5571" i="37"/>
  <c r="P5570" i="37"/>
  <c r="P5571" i="37"/>
  <c r="Q5570" i="37"/>
  <c r="Q5571" i="37"/>
  <c r="R5570" i="37"/>
  <c r="R5571" i="37"/>
  <c r="M5569" i="37"/>
  <c r="P5569" i="37"/>
  <c r="Q5569" i="37"/>
  <c r="R5569" i="37"/>
  <c r="M5568" i="37"/>
  <c r="P5568" i="37"/>
  <c r="Q5568" i="37"/>
  <c r="R5568" i="37"/>
  <c r="M5567" i="37"/>
  <c r="P5567" i="37"/>
  <c r="Q5567" i="37"/>
  <c r="R5567" i="37"/>
  <c r="M5566" i="37"/>
  <c r="P5566" i="37"/>
  <c r="Q5566" i="37"/>
  <c r="R5566" i="37"/>
  <c r="M5565" i="37"/>
  <c r="P5565" i="37"/>
  <c r="Q5565" i="37"/>
  <c r="R5565" i="37"/>
  <c r="M5564" i="37"/>
  <c r="P5564" i="37"/>
  <c r="Q5564" i="37"/>
  <c r="R5564" i="37"/>
  <c r="M5563" i="37"/>
  <c r="P5563" i="37"/>
  <c r="Q5563" i="37"/>
  <c r="R5563" i="37"/>
  <c r="M5562" i="37"/>
  <c r="P5562" i="37"/>
  <c r="Q5562" i="37"/>
  <c r="R5562" i="37"/>
  <c r="M5560" i="37"/>
  <c r="M5561" i="37"/>
  <c r="P5560" i="37"/>
  <c r="P5561" i="37"/>
  <c r="Q5560" i="37"/>
  <c r="Q5561" i="37"/>
  <c r="R5560" i="37"/>
  <c r="R5561" i="37"/>
  <c r="M5559" i="37"/>
  <c r="P5559" i="37"/>
  <c r="Q5559" i="37"/>
  <c r="R5559" i="37"/>
  <c r="M5558" i="37"/>
  <c r="P5558" i="37"/>
  <c r="Q5558" i="37"/>
  <c r="R5558" i="37"/>
  <c r="M5557" i="37"/>
  <c r="P5557" i="37"/>
  <c r="Q5557" i="37"/>
  <c r="R5557" i="37"/>
  <c r="M5556" i="37"/>
  <c r="P5556" i="37"/>
  <c r="Q5556" i="37"/>
  <c r="R5556" i="37"/>
  <c r="M5555" i="37"/>
  <c r="P5555" i="37"/>
  <c r="Q5555" i="37"/>
  <c r="R5555" i="37"/>
  <c r="M5554" i="37"/>
  <c r="P5554" i="37"/>
  <c r="Q5554" i="37"/>
  <c r="R5554" i="37"/>
  <c r="M5553" i="37"/>
  <c r="P5553" i="37"/>
  <c r="Q5553" i="37"/>
  <c r="R5553" i="37"/>
  <c r="M5552" i="37"/>
  <c r="P5552" i="37"/>
  <c r="Q5552" i="37"/>
  <c r="R5552" i="37"/>
  <c r="M5551" i="37"/>
  <c r="P5551" i="37"/>
  <c r="Q5551" i="37"/>
  <c r="R5551" i="37"/>
  <c r="R5520" i="37"/>
  <c r="R5521" i="37"/>
  <c r="R5522" i="37"/>
  <c r="R5523" i="37"/>
  <c r="R5524" i="37"/>
  <c r="R5525" i="37"/>
  <c r="R5526" i="37"/>
  <c r="R5527" i="37"/>
  <c r="R5528" i="37"/>
  <c r="R5529" i="37"/>
  <c r="R5530" i="37"/>
  <c r="R5531" i="37"/>
  <c r="R5532" i="37"/>
  <c r="R5533" i="37"/>
  <c r="R5534" i="37"/>
  <c r="R5535" i="37"/>
  <c r="R5536" i="37"/>
  <c r="R5537" i="37"/>
  <c r="R5538" i="37"/>
  <c r="R5539" i="37"/>
  <c r="R5540" i="37"/>
  <c r="R5541" i="37"/>
  <c r="R5542" i="37"/>
  <c r="R5543" i="37"/>
  <c r="R5544" i="37"/>
  <c r="R5545" i="37"/>
  <c r="R5546" i="37"/>
  <c r="R5547" i="37"/>
  <c r="R5548" i="37"/>
  <c r="R5549" i="37"/>
  <c r="R5550" i="37"/>
  <c r="Q5520" i="37"/>
  <c r="Q5521" i="37"/>
  <c r="Q5522" i="37"/>
  <c r="Q5523" i="37"/>
  <c r="Q5524" i="37"/>
  <c r="Q5525" i="37"/>
  <c r="Q5526" i="37"/>
  <c r="Q5527" i="37"/>
  <c r="Q5528" i="37"/>
  <c r="Q5529" i="37"/>
  <c r="Q5530" i="37"/>
  <c r="Q5531" i="37"/>
  <c r="Q5532" i="37"/>
  <c r="Q5533" i="37"/>
  <c r="Q5534" i="37"/>
  <c r="Q5535" i="37"/>
  <c r="Q5536" i="37"/>
  <c r="Q5537" i="37"/>
  <c r="Q5538" i="37"/>
  <c r="Q5539" i="37"/>
  <c r="Q5540" i="37"/>
  <c r="Q5541" i="37"/>
  <c r="Q5542" i="37"/>
  <c r="Q5543" i="37"/>
  <c r="Q5544" i="37"/>
  <c r="Q5545" i="37"/>
  <c r="Q5546" i="37"/>
  <c r="Q5547" i="37"/>
  <c r="Q5548" i="37"/>
  <c r="Q5549" i="37"/>
  <c r="Q5550" i="37"/>
  <c r="P5520" i="37"/>
  <c r="P5521" i="37"/>
  <c r="P5522" i="37"/>
  <c r="P5523" i="37"/>
  <c r="P5524" i="37"/>
  <c r="P5525" i="37"/>
  <c r="P5526" i="37"/>
  <c r="P5527" i="37"/>
  <c r="P5528" i="37"/>
  <c r="P5529" i="37"/>
  <c r="P5530" i="37"/>
  <c r="P5531" i="37"/>
  <c r="P5532" i="37"/>
  <c r="P5533" i="37"/>
  <c r="P5534" i="37"/>
  <c r="P5535" i="37"/>
  <c r="P5536" i="37"/>
  <c r="P5537" i="37"/>
  <c r="P5538" i="37"/>
  <c r="P5539" i="37"/>
  <c r="P5540" i="37"/>
  <c r="P5541" i="37"/>
  <c r="P5542" i="37"/>
  <c r="P5543" i="37"/>
  <c r="P5544" i="37"/>
  <c r="P5545" i="37"/>
  <c r="P5546" i="37"/>
  <c r="P5547" i="37"/>
  <c r="P5548" i="37"/>
  <c r="P5549" i="37"/>
  <c r="P5550" i="37"/>
  <c r="M5520" i="37"/>
  <c r="M5521" i="37"/>
  <c r="M5522" i="37"/>
  <c r="M5523" i="37"/>
  <c r="M5524" i="37"/>
  <c r="M5525" i="37"/>
  <c r="M5526" i="37"/>
  <c r="M5527" i="37"/>
  <c r="M5528" i="37"/>
  <c r="M5529" i="37"/>
  <c r="M5530" i="37"/>
  <c r="M5531" i="37"/>
  <c r="M5532" i="37"/>
  <c r="M5533" i="37"/>
  <c r="M5534" i="37"/>
  <c r="M5535" i="37"/>
  <c r="M5536" i="37"/>
  <c r="M5537" i="37"/>
  <c r="M5538" i="37"/>
  <c r="M5539" i="37"/>
  <c r="M5540" i="37"/>
  <c r="M5541" i="37"/>
  <c r="M5542" i="37"/>
  <c r="M5543" i="37"/>
  <c r="M5544" i="37"/>
  <c r="M5545" i="37"/>
  <c r="M5546" i="37"/>
  <c r="M5547" i="37"/>
  <c r="M5548" i="37"/>
  <c r="M5549" i="37"/>
  <c r="M5550" i="37"/>
  <c r="R5470" i="37"/>
  <c r="R5471" i="37"/>
  <c r="R5472" i="37"/>
  <c r="R5473" i="37"/>
  <c r="R5474" i="37"/>
  <c r="R5475" i="37"/>
  <c r="R5476" i="37"/>
  <c r="R5477" i="37"/>
  <c r="R5478" i="37"/>
  <c r="R5479" i="37"/>
  <c r="R5480" i="37"/>
  <c r="R5481" i="37"/>
  <c r="R5482" i="37"/>
  <c r="R5483" i="37"/>
  <c r="R5484" i="37"/>
  <c r="R5485" i="37"/>
  <c r="R5486" i="37"/>
  <c r="R5487" i="37"/>
  <c r="R5488" i="37"/>
  <c r="R5489" i="37"/>
  <c r="R5490" i="37"/>
  <c r="R5491" i="37"/>
  <c r="R5492" i="37"/>
  <c r="R5493" i="37"/>
  <c r="R5494" i="37"/>
  <c r="R5495" i="37"/>
  <c r="R5496" i="37"/>
  <c r="R5497" i="37"/>
  <c r="R5498" i="37"/>
  <c r="R5499" i="37"/>
  <c r="R5500" i="37"/>
  <c r="R5501" i="37"/>
  <c r="R5502" i="37"/>
  <c r="R5503" i="37"/>
  <c r="R5504" i="37"/>
  <c r="R5505" i="37"/>
  <c r="R5506" i="37"/>
  <c r="R5507" i="37"/>
  <c r="R5508" i="37"/>
  <c r="R5509" i="37"/>
  <c r="R5510" i="37"/>
  <c r="R5511" i="37"/>
  <c r="R5512" i="37"/>
  <c r="R5513" i="37"/>
  <c r="R5514" i="37"/>
  <c r="R5515" i="37"/>
  <c r="R5516" i="37"/>
  <c r="R5517" i="37"/>
  <c r="R5518" i="37"/>
  <c r="R5519" i="37"/>
  <c r="Q5470" i="37"/>
  <c r="Q5471" i="37"/>
  <c r="Q5472" i="37"/>
  <c r="Q5473" i="37"/>
  <c r="Q5474" i="37"/>
  <c r="Q5475" i="37"/>
  <c r="Q5476" i="37"/>
  <c r="Q5477" i="37"/>
  <c r="Q5478" i="37"/>
  <c r="Q5479" i="37"/>
  <c r="Q5480" i="37"/>
  <c r="Q5481" i="37"/>
  <c r="Q5482" i="37"/>
  <c r="Q5483" i="37"/>
  <c r="Q5484" i="37"/>
  <c r="Q5485" i="37"/>
  <c r="Q5486" i="37"/>
  <c r="Q5487" i="37"/>
  <c r="Q5488" i="37"/>
  <c r="Q5489" i="37"/>
  <c r="Q5490" i="37"/>
  <c r="Q5491" i="37"/>
  <c r="Q5492" i="37"/>
  <c r="Q5493" i="37"/>
  <c r="Q5494" i="37"/>
  <c r="Q5495" i="37"/>
  <c r="Q5496" i="37"/>
  <c r="Q5497" i="37"/>
  <c r="Q5498" i="37"/>
  <c r="Q5499" i="37"/>
  <c r="Q5500" i="37"/>
  <c r="Q5501" i="37"/>
  <c r="Q5502" i="37"/>
  <c r="Q5503" i="37"/>
  <c r="Q5504" i="37"/>
  <c r="Q5505" i="37"/>
  <c r="Q5506" i="37"/>
  <c r="Q5507" i="37"/>
  <c r="Q5508" i="37"/>
  <c r="Q5509" i="37"/>
  <c r="Q5510" i="37"/>
  <c r="Q5511" i="37"/>
  <c r="Q5512" i="37"/>
  <c r="Q5513" i="37"/>
  <c r="Q5514" i="37"/>
  <c r="Q5515" i="37"/>
  <c r="Q5516" i="37"/>
  <c r="Q5517" i="37"/>
  <c r="Q5518" i="37"/>
  <c r="Q5519" i="37"/>
  <c r="P5470" i="37"/>
  <c r="P5471" i="37"/>
  <c r="P5472" i="37"/>
  <c r="P5473" i="37"/>
  <c r="P5474" i="37"/>
  <c r="P5475" i="37"/>
  <c r="P5476" i="37"/>
  <c r="P5477" i="37"/>
  <c r="P5478" i="37"/>
  <c r="P5479" i="37"/>
  <c r="P5480" i="37"/>
  <c r="P5481" i="37"/>
  <c r="P5482" i="37"/>
  <c r="P5483" i="37"/>
  <c r="P5484" i="37"/>
  <c r="P5485" i="37"/>
  <c r="P5486" i="37"/>
  <c r="P5487" i="37"/>
  <c r="P5488" i="37"/>
  <c r="P5489" i="37"/>
  <c r="P5490" i="37"/>
  <c r="P5491" i="37"/>
  <c r="P5492" i="37"/>
  <c r="P5493" i="37"/>
  <c r="P5494" i="37"/>
  <c r="P5495" i="37"/>
  <c r="P5496" i="37"/>
  <c r="P5497" i="37"/>
  <c r="P5498" i="37"/>
  <c r="P5499" i="37"/>
  <c r="P5500" i="37"/>
  <c r="P5501" i="37"/>
  <c r="P5502" i="37"/>
  <c r="P5503" i="37"/>
  <c r="P5504" i="37"/>
  <c r="P5505" i="37"/>
  <c r="P5506" i="37"/>
  <c r="P5507" i="37"/>
  <c r="P5508" i="37"/>
  <c r="P5509" i="37"/>
  <c r="P5510" i="37"/>
  <c r="P5511" i="37"/>
  <c r="P5512" i="37"/>
  <c r="P5513" i="37"/>
  <c r="P5514" i="37"/>
  <c r="P5515" i="37"/>
  <c r="P5516" i="37"/>
  <c r="P5517" i="37"/>
  <c r="P5518" i="37"/>
  <c r="P5519" i="37"/>
  <c r="M5470" i="37"/>
  <c r="M5471" i="37"/>
  <c r="M5472" i="37"/>
  <c r="M5473" i="37"/>
  <c r="M5474" i="37"/>
  <c r="M5475" i="37"/>
  <c r="M5476" i="37"/>
  <c r="M5477" i="37"/>
  <c r="M5478" i="37"/>
  <c r="M5479" i="37"/>
  <c r="M5480" i="37"/>
  <c r="M5481" i="37"/>
  <c r="M5482" i="37"/>
  <c r="M5483" i="37"/>
  <c r="M5484" i="37"/>
  <c r="M5485" i="37"/>
  <c r="M5486" i="37"/>
  <c r="M5487" i="37"/>
  <c r="M5488" i="37"/>
  <c r="M5489" i="37"/>
  <c r="M5490" i="37"/>
  <c r="M5491" i="37"/>
  <c r="M5492" i="37"/>
  <c r="M5493" i="37"/>
  <c r="M5494" i="37"/>
  <c r="M5495" i="37"/>
  <c r="M5496" i="37"/>
  <c r="M5497" i="37"/>
  <c r="M5498" i="37"/>
  <c r="M5499" i="37"/>
  <c r="M5500" i="37"/>
  <c r="M5501" i="37"/>
  <c r="M5502" i="37"/>
  <c r="M5503" i="37"/>
  <c r="M5504" i="37"/>
  <c r="M5505" i="37"/>
  <c r="M5506" i="37"/>
  <c r="M5507" i="37"/>
  <c r="M5508" i="37"/>
  <c r="M5509" i="37"/>
  <c r="M5510" i="37"/>
  <c r="M5511" i="37"/>
  <c r="M5512" i="37"/>
  <c r="M5513" i="37"/>
  <c r="M5514" i="37"/>
  <c r="M5515" i="37"/>
  <c r="M5516" i="37"/>
  <c r="M5517" i="37"/>
  <c r="M5518" i="37"/>
  <c r="M5519" i="37"/>
  <c r="R5461" i="37"/>
  <c r="R5462" i="37"/>
  <c r="R5463" i="37"/>
  <c r="R5464" i="37"/>
  <c r="R5465" i="37"/>
  <c r="R5466" i="37"/>
  <c r="R5467" i="37"/>
  <c r="R5468" i="37"/>
  <c r="R5469" i="37"/>
  <c r="Q5461" i="37"/>
  <c r="Q5462" i="37"/>
  <c r="Q5463" i="37"/>
  <c r="Q5464" i="37"/>
  <c r="Q5465" i="37"/>
  <c r="Q5466" i="37"/>
  <c r="Q5467" i="37"/>
  <c r="Q5468" i="37"/>
  <c r="Q5469" i="37"/>
  <c r="P5461" i="37"/>
  <c r="P5462" i="37"/>
  <c r="P5463" i="37"/>
  <c r="P5464" i="37"/>
  <c r="P5465" i="37"/>
  <c r="P5466" i="37"/>
  <c r="P5467" i="37"/>
  <c r="P5468" i="37"/>
  <c r="P5469" i="37"/>
  <c r="M5461" i="37"/>
  <c r="M5462" i="37"/>
  <c r="M5463" i="37"/>
  <c r="M5464" i="37"/>
  <c r="M5465" i="37"/>
  <c r="M5466" i="37"/>
  <c r="M5467" i="37"/>
  <c r="M5468" i="37"/>
  <c r="M5469" i="37"/>
  <c r="R5459" i="37"/>
  <c r="R5460" i="37"/>
  <c r="Q5459" i="37"/>
  <c r="Q5460" i="37"/>
  <c r="P5459" i="37"/>
  <c r="P5460" i="37"/>
  <c r="M5459" i="37"/>
  <c r="M5460" i="37"/>
  <c r="R5458" i="37"/>
  <c r="Q5458" i="37"/>
  <c r="P5458" i="37"/>
  <c r="M5458" i="37"/>
  <c r="R5456" i="37"/>
  <c r="R5457" i="37"/>
  <c r="Q5456" i="37"/>
  <c r="Q5457" i="37"/>
  <c r="P5456" i="37"/>
  <c r="P5457" i="37"/>
  <c r="M5456" i="37"/>
  <c r="M5457" i="37"/>
  <c r="R5455" i="37"/>
  <c r="Q5455" i="37"/>
  <c r="P5455" i="37"/>
  <c r="M5455" i="37"/>
  <c r="R5453" i="37"/>
  <c r="R5454" i="37"/>
  <c r="Q5453" i="37"/>
  <c r="Q5454" i="37"/>
  <c r="P5453" i="37"/>
  <c r="P5454" i="37"/>
  <c r="M5453" i="37"/>
  <c r="M5454" i="37"/>
  <c r="R5452" i="37"/>
  <c r="Q5452" i="37"/>
  <c r="P5452" i="37"/>
  <c r="M5452" i="37"/>
  <c r="R5451" i="37"/>
  <c r="Q5451" i="37"/>
  <c r="P5451" i="37"/>
  <c r="M5451" i="37"/>
  <c r="R5450" i="37"/>
  <c r="Q5450" i="37"/>
  <c r="P5450" i="37"/>
  <c r="M5450" i="37"/>
  <c r="R5449" i="37"/>
  <c r="Q5449" i="37"/>
  <c r="P5449" i="37"/>
  <c r="M5449" i="37"/>
  <c r="R5448" i="37"/>
  <c r="Q5448" i="37"/>
  <c r="P5448" i="37"/>
  <c r="M5448" i="37"/>
  <c r="R5447" i="37"/>
  <c r="Q5447" i="37"/>
  <c r="P5447" i="37"/>
  <c r="M5447" i="37"/>
  <c r="R5446" i="37"/>
  <c r="Q5446" i="37"/>
  <c r="P5446" i="37"/>
  <c r="M5446" i="37"/>
  <c r="R5445" i="37"/>
  <c r="Q5445" i="37"/>
  <c r="P5445" i="37"/>
  <c r="M5445" i="37"/>
  <c r="M5443" i="37"/>
  <c r="M5444" i="37"/>
  <c r="P5443" i="37"/>
  <c r="P5444" i="37"/>
  <c r="Q5443" i="37"/>
  <c r="Q5444" i="37"/>
  <c r="R5443" i="37"/>
  <c r="R5444" i="37"/>
  <c r="M5442" i="37"/>
  <c r="P5442" i="37"/>
  <c r="Q5442" i="37"/>
  <c r="R5442" i="37"/>
  <c r="M5441" i="37"/>
  <c r="P5441" i="37"/>
  <c r="Q5441" i="37"/>
  <c r="R5441" i="37"/>
  <c r="M5440" i="37"/>
  <c r="P5440" i="37"/>
  <c r="Q5440" i="37"/>
  <c r="R5440" i="37"/>
  <c r="M5439" i="37"/>
  <c r="P5439" i="37"/>
  <c r="Q5439" i="37"/>
  <c r="R5439" i="37"/>
  <c r="M5438" i="37"/>
  <c r="P5438" i="37"/>
  <c r="Q5438" i="37"/>
  <c r="R5438" i="37"/>
  <c r="M5437" i="37"/>
  <c r="P5437" i="37"/>
  <c r="Q5437" i="37"/>
  <c r="R5437" i="37"/>
  <c r="M5436" i="37"/>
  <c r="P5436" i="37"/>
  <c r="Q5436" i="37"/>
  <c r="R5436" i="37"/>
  <c r="M5435" i="37"/>
  <c r="P5435" i="37"/>
  <c r="Q5435" i="37"/>
  <c r="R5435" i="37"/>
  <c r="M5434" i="37"/>
  <c r="P5434" i="37"/>
  <c r="Q5434" i="37"/>
  <c r="R5434" i="37"/>
  <c r="M5433" i="37"/>
  <c r="P5433" i="37"/>
  <c r="Q5433" i="37"/>
  <c r="R5433" i="37"/>
  <c r="M5432" i="37"/>
  <c r="P5432" i="37"/>
  <c r="Q5432" i="37"/>
  <c r="R5432" i="37"/>
  <c r="M5431" i="37"/>
  <c r="P5431" i="37"/>
  <c r="Q5431" i="37"/>
  <c r="R5431" i="37"/>
  <c r="M5429" i="37"/>
  <c r="M5430" i="37"/>
  <c r="P5429" i="37"/>
  <c r="P5430" i="37"/>
  <c r="Q5429" i="37"/>
  <c r="Q5430" i="37"/>
  <c r="R5429" i="37"/>
  <c r="R5430" i="37"/>
  <c r="M5428" i="37"/>
  <c r="P5428" i="37"/>
  <c r="Q5428" i="37"/>
  <c r="R5428" i="37"/>
  <c r="M5427" i="37"/>
  <c r="P5427" i="37"/>
  <c r="Q5427" i="37"/>
  <c r="R5427" i="37"/>
  <c r="M5423" i="37"/>
  <c r="M5424" i="37"/>
  <c r="M5425" i="37"/>
  <c r="M5426" i="37"/>
  <c r="P5423" i="37"/>
  <c r="P5424" i="37"/>
  <c r="P5425" i="37"/>
  <c r="P5426" i="37"/>
  <c r="Q5423" i="37"/>
  <c r="Q5424" i="37"/>
  <c r="Q5425" i="37"/>
  <c r="Q5426" i="37"/>
  <c r="R5423" i="37"/>
  <c r="R5424" i="37"/>
  <c r="R5425" i="37"/>
  <c r="R5426" i="37"/>
  <c r="M5422" i="37"/>
  <c r="P5422" i="37"/>
  <c r="Q5422" i="37"/>
  <c r="R5422" i="37"/>
  <c r="M5421" i="37"/>
  <c r="P5421" i="37"/>
  <c r="Q5421" i="37"/>
  <c r="R5421" i="37"/>
  <c r="M5419" i="37"/>
  <c r="M5420" i="37"/>
  <c r="P5419" i="37"/>
  <c r="P5420" i="37"/>
  <c r="Q5419" i="37"/>
  <c r="Q5420" i="37"/>
  <c r="R5419" i="37"/>
  <c r="R5420" i="37"/>
  <c r="M5418" i="37"/>
  <c r="P5418" i="37"/>
  <c r="Q5418" i="37"/>
  <c r="R5418" i="37"/>
  <c r="M5417" i="37"/>
  <c r="P5417" i="37"/>
  <c r="Q5417" i="37"/>
  <c r="R5417" i="37"/>
  <c r="M5416" i="37"/>
  <c r="P5416" i="37"/>
  <c r="Q5416" i="37"/>
  <c r="R5416" i="37"/>
  <c r="M5414" i="37"/>
  <c r="M5415" i="37"/>
  <c r="P5414" i="37"/>
  <c r="P5415" i="37"/>
  <c r="Q5414" i="37"/>
  <c r="Q5415" i="37"/>
  <c r="R5414" i="37"/>
  <c r="R5415" i="37"/>
  <c r="M5413" i="37"/>
  <c r="P5413" i="37"/>
  <c r="Q5413" i="37"/>
  <c r="R5413" i="37"/>
  <c r="M5411" i="37"/>
  <c r="M5412" i="37"/>
  <c r="P5411" i="37"/>
  <c r="P5412" i="37"/>
  <c r="Q5411" i="37"/>
  <c r="Q5412" i="37"/>
  <c r="R5411" i="37"/>
  <c r="R5412" i="37"/>
  <c r="M5410" i="37"/>
  <c r="P5410" i="37"/>
  <c r="Q5410" i="37"/>
  <c r="R5410" i="37"/>
  <c r="M5409" i="37"/>
  <c r="P5409" i="37"/>
  <c r="Q5409" i="37"/>
  <c r="R5409" i="37"/>
  <c r="M5408" i="37"/>
  <c r="P5408" i="37"/>
  <c r="Q5408" i="37"/>
  <c r="R5408" i="37"/>
  <c r="M5407" i="37"/>
  <c r="P5407" i="37"/>
  <c r="Q5407" i="37"/>
  <c r="R5407" i="37"/>
  <c r="M5406" i="37"/>
  <c r="P5406" i="37"/>
  <c r="Q5406" i="37"/>
  <c r="R5406" i="37"/>
  <c r="M5405" i="37"/>
  <c r="P5405" i="37"/>
  <c r="Q5405" i="37"/>
  <c r="R5405" i="37"/>
  <c r="M5404" i="37"/>
  <c r="P5404" i="37"/>
  <c r="Q5404" i="37"/>
  <c r="R5404" i="37"/>
  <c r="M5403" i="37"/>
  <c r="P5403" i="37"/>
  <c r="Q5403" i="37"/>
  <c r="R5403" i="37"/>
  <c r="M5402" i="37"/>
  <c r="P5402" i="37"/>
  <c r="Q5402" i="37"/>
  <c r="R5402" i="37"/>
  <c r="M5401" i="37"/>
  <c r="P5401" i="37"/>
  <c r="Q5401" i="37"/>
  <c r="R5401" i="37"/>
  <c r="M5400" i="37"/>
  <c r="P5400" i="37"/>
  <c r="Q5400" i="37"/>
  <c r="R5400" i="37"/>
  <c r="M5399" i="37"/>
  <c r="P5399" i="37"/>
  <c r="Q5399" i="37"/>
  <c r="R5399" i="37"/>
  <c r="M5398" i="37"/>
  <c r="P5398" i="37"/>
  <c r="Q5398" i="37"/>
  <c r="R5398" i="37"/>
  <c r="M5397" i="37"/>
  <c r="P5397" i="37"/>
  <c r="Q5397" i="37"/>
  <c r="R5397" i="37"/>
  <c r="M5396" i="37"/>
  <c r="P5396" i="37"/>
  <c r="Q5396" i="37"/>
  <c r="R5396" i="37"/>
  <c r="M5395" i="37"/>
  <c r="P5395" i="37"/>
  <c r="Q5395" i="37"/>
  <c r="R5395" i="37"/>
  <c r="M5394" i="37"/>
  <c r="P5394" i="37"/>
  <c r="Q5394" i="37"/>
  <c r="R5394" i="37"/>
  <c r="M5392" i="37"/>
  <c r="M5393" i="37"/>
  <c r="P5392" i="37"/>
  <c r="P5393" i="37"/>
  <c r="Q5392" i="37"/>
  <c r="Q5393" i="37"/>
  <c r="R5392" i="37"/>
  <c r="R5393" i="37"/>
  <c r="M5391" i="37"/>
  <c r="P5391" i="37"/>
  <c r="Q5391" i="37"/>
  <c r="R5391" i="37"/>
  <c r="M5390" i="37"/>
  <c r="P5390" i="37"/>
  <c r="Q5390" i="37"/>
  <c r="R5390" i="37"/>
  <c r="M5389" i="37"/>
  <c r="P5389" i="37"/>
  <c r="Q5389" i="37"/>
  <c r="R5389" i="37"/>
  <c r="M5383" i="37"/>
  <c r="M5384" i="37"/>
  <c r="M5385" i="37"/>
  <c r="M5386" i="37"/>
  <c r="M5387" i="37"/>
  <c r="M5388" i="37"/>
  <c r="P5383" i="37"/>
  <c r="P5384" i="37"/>
  <c r="P5385" i="37"/>
  <c r="P5386" i="37"/>
  <c r="P5387" i="37"/>
  <c r="P5388" i="37"/>
  <c r="Q5383" i="37"/>
  <c r="Q5384" i="37"/>
  <c r="Q5385" i="37"/>
  <c r="Q5386" i="37"/>
  <c r="Q5387" i="37"/>
  <c r="Q5388" i="37"/>
  <c r="R5383" i="37"/>
  <c r="R5384" i="37"/>
  <c r="R5385" i="37"/>
  <c r="R5386" i="37"/>
  <c r="R5387" i="37"/>
  <c r="R5388" i="37"/>
  <c r="M5381" i="37"/>
  <c r="M5382" i="37"/>
  <c r="P5381" i="37"/>
  <c r="P5382" i="37"/>
  <c r="Q5381" i="37"/>
  <c r="Q5382" i="37"/>
  <c r="R5381" i="37"/>
  <c r="R5382" i="37"/>
  <c r="M5380" i="37"/>
  <c r="P5380" i="37"/>
  <c r="Q5380" i="37"/>
  <c r="R5380" i="37"/>
  <c r="M5378" i="37"/>
  <c r="M5379" i="37"/>
  <c r="P5378" i="37"/>
  <c r="P5379" i="37"/>
  <c r="Q5378" i="37"/>
  <c r="Q5379" i="37"/>
  <c r="R5378" i="37"/>
  <c r="R5379" i="37"/>
  <c r="M5374" i="37"/>
  <c r="M5375" i="37"/>
  <c r="M5376" i="37"/>
  <c r="M5377" i="37"/>
  <c r="P5374" i="37"/>
  <c r="P5375" i="37"/>
  <c r="P5376" i="37"/>
  <c r="P5377" i="37"/>
  <c r="Q5374" i="37"/>
  <c r="Q5375" i="37"/>
  <c r="Q5376" i="37"/>
  <c r="Q5377" i="37"/>
  <c r="R5374" i="37"/>
  <c r="R5375" i="37"/>
  <c r="R5376" i="37"/>
  <c r="R5377" i="37"/>
  <c r="M5371" i="37"/>
  <c r="M5372" i="37"/>
  <c r="M5373" i="37"/>
  <c r="P5371" i="37"/>
  <c r="P5372" i="37"/>
  <c r="P5373" i="37"/>
  <c r="Q5371" i="37"/>
  <c r="Q5372" i="37"/>
  <c r="Q5373" i="37"/>
  <c r="R5371" i="37"/>
  <c r="R5372" i="37"/>
  <c r="R5373" i="37"/>
  <c r="M5370" i="37"/>
  <c r="P5370" i="37"/>
  <c r="Q5370" i="37"/>
  <c r="R5370" i="37"/>
  <c r="M5369" i="37"/>
  <c r="P5369" i="37"/>
  <c r="Q5369" i="37"/>
  <c r="R5369" i="37"/>
  <c r="M5368" i="37"/>
  <c r="P5368" i="37"/>
  <c r="Q5368" i="37"/>
  <c r="R5368" i="37"/>
  <c r="M5367" i="37"/>
  <c r="P5367" i="37"/>
  <c r="Q5367" i="37"/>
  <c r="R5367" i="37"/>
  <c r="M5366" i="37"/>
  <c r="P5366" i="37"/>
  <c r="Q5366" i="37"/>
  <c r="R5366" i="37"/>
  <c r="M5365" i="37"/>
  <c r="P5365" i="37"/>
  <c r="Q5365" i="37"/>
  <c r="R5365" i="37"/>
  <c r="M5364" i="37"/>
  <c r="P5364" i="37"/>
  <c r="Q5364" i="37"/>
  <c r="R5364" i="37"/>
  <c r="M5363" i="37"/>
  <c r="P5363" i="37"/>
  <c r="Q5363" i="37"/>
  <c r="R5363" i="37"/>
  <c r="M5362" i="37"/>
  <c r="P5362" i="37"/>
  <c r="Q5362" i="37"/>
  <c r="R5362" i="37"/>
  <c r="M5360" i="37"/>
  <c r="M5361" i="37"/>
  <c r="P5360" i="37"/>
  <c r="P5361" i="37"/>
  <c r="Q5360" i="37"/>
  <c r="Q5361" i="37"/>
  <c r="R5360" i="37"/>
  <c r="R5361" i="37"/>
  <c r="M5359" i="37"/>
  <c r="P5359" i="37"/>
  <c r="Q5359" i="37"/>
  <c r="R5359" i="37"/>
  <c r="M5357" i="37"/>
  <c r="M5358" i="37"/>
  <c r="P5357" i="37"/>
  <c r="P5358" i="37"/>
  <c r="Q5357" i="37"/>
  <c r="Q5358" i="37"/>
  <c r="R5357" i="37"/>
  <c r="R5358" i="37"/>
  <c r="M5356" i="37"/>
  <c r="P5356" i="37"/>
  <c r="Q5356" i="37"/>
  <c r="R5356" i="37"/>
  <c r="M5355" i="37"/>
  <c r="P5355" i="37"/>
  <c r="Q5355" i="37"/>
  <c r="R5355" i="37"/>
  <c r="M5354" i="37"/>
  <c r="P5354" i="37"/>
  <c r="Q5354" i="37"/>
  <c r="R5354" i="37"/>
  <c r="M5353" i="37"/>
  <c r="P5353" i="37"/>
  <c r="Q5353" i="37"/>
  <c r="R5353" i="37"/>
  <c r="M5352" i="37"/>
  <c r="P5352" i="37"/>
  <c r="Q5352" i="37"/>
  <c r="R5352" i="37"/>
  <c r="M5351" i="37"/>
  <c r="P5351" i="37"/>
  <c r="Q5351" i="37"/>
  <c r="R5351" i="37"/>
  <c r="M5350" i="37"/>
  <c r="P5350" i="37"/>
  <c r="Q5350" i="37"/>
  <c r="R5350" i="37"/>
  <c r="M5349" i="37"/>
  <c r="P5349" i="37"/>
  <c r="Q5349" i="37"/>
  <c r="R5349" i="37"/>
  <c r="M5347" i="37"/>
  <c r="M5348" i="37"/>
  <c r="P5347" i="37"/>
  <c r="P5348" i="37"/>
  <c r="Q5347" i="37"/>
  <c r="Q5348" i="37"/>
  <c r="R5347" i="37"/>
  <c r="R5348" i="37"/>
  <c r="M5345" i="37"/>
  <c r="M5346" i="37"/>
  <c r="P5345" i="37"/>
  <c r="P5346" i="37"/>
  <c r="Q5345" i="37"/>
  <c r="Q5346" i="37"/>
  <c r="R5345" i="37"/>
  <c r="R5346" i="37"/>
  <c r="M5344" i="37"/>
  <c r="P5344" i="37"/>
  <c r="Q5344" i="37"/>
  <c r="R5344" i="37"/>
  <c r="M5341" i="37"/>
  <c r="M5342" i="37"/>
  <c r="M5343" i="37"/>
  <c r="P5341" i="37"/>
  <c r="P5342" i="37"/>
  <c r="P5343" i="37"/>
  <c r="Q5341" i="37"/>
  <c r="Q5342" i="37"/>
  <c r="Q5343" i="37"/>
  <c r="R5341" i="37"/>
  <c r="R5342" i="37"/>
  <c r="R5343" i="37"/>
  <c r="M5340" i="37"/>
  <c r="P5340" i="37"/>
  <c r="Q5340" i="37"/>
  <c r="R5340" i="37"/>
  <c r="M5338" i="37"/>
  <c r="M5339" i="37"/>
  <c r="P5338" i="37"/>
  <c r="P5339" i="37"/>
  <c r="Q5338" i="37"/>
  <c r="Q5339" i="37"/>
  <c r="R5338" i="37"/>
  <c r="R5339" i="37"/>
  <c r="M5337" i="37"/>
  <c r="P5337" i="37"/>
  <c r="Q5337" i="37"/>
  <c r="R5337" i="37"/>
  <c r="M5336" i="37"/>
  <c r="P5336" i="37"/>
  <c r="Q5336" i="37"/>
  <c r="R5336" i="37"/>
  <c r="M5335" i="37"/>
  <c r="P5335" i="37"/>
  <c r="Q5335" i="37"/>
  <c r="R5335" i="37"/>
  <c r="M5332" i="37"/>
  <c r="M5333" i="37"/>
  <c r="M5334" i="37"/>
  <c r="P5332" i="37"/>
  <c r="P5333" i="37"/>
  <c r="P5334" i="37"/>
  <c r="Q5332" i="37"/>
  <c r="Q5333" i="37"/>
  <c r="Q5334" i="37"/>
  <c r="R5332" i="37"/>
  <c r="R5333" i="37"/>
  <c r="R5334" i="37"/>
  <c r="M5331" i="37"/>
  <c r="P5331" i="37"/>
  <c r="Q5331" i="37"/>
  <c r="R5331" i="37"/>
  <c r="M5330" i="37"/>
  <c r="P5330" i="37"/>
  <c r="Q5330" i="37"/>
  <c r="R5330" i="37"/>
  <c r="M5329" i="37"/>
  <c r="P5329" i="37"/>
  <c r="Q5329" i="37"/>
  <c r="R5329" i="37"/>
  <c r="M5327" i="37"/>
  <c r="M5328" i="37"/>
  <c r="P5327" i="37"/>
  <c r="P5328" i="37"/>
  <c r="Q5327" i="37"/>
  <c r="Q5328" i="37"/>
  <c r="R5327" i="37"/>
  <c r="R5328" i="37"/>
  <c r="M5326" i="37"/>
  <c r="P5326" i="37"/>
  <c r="Q5326" i="37"/>
  <c r="R5326" i="37"/>
  <c r="M5325" i="37"/>
  <c r="P5325" i="37"/>
  <c r="Q5325" i="37"/>
  <c r="R5325" i="37"/>
  <c r="M5324" i="37"/>
  <c r="P5324" i="37"/>
  <c r="Q5324" i="37"/>
  <c r="R5324" i="37"/>
  <c r="M5322" i="37"/>
  <c r="M5323" i="37"/>
  <c r="P5322" i="37"/>
  <c r="P5323" i="37"/>
  <c r="Q5322" i="37"/>
  <c r="Q5323" i="37"/>
  <c r="R5322" i="37"/>
  <c r="R5323" i="37"/>
  <c r="M5321" i="37"/>
  <c r="P5321" i="37"/>
  <c r="Q5321" i="37"/>
  <c r="R5321" i="37"/>
  <c r="M5319" i="37"/>
  <c r="M5320" i="37"/>
  <c r="P5319" i="37"/>
  <c r="P5320" i="37"/>
  <c r="Q5319" i="37"/>
  <c r="Q5320" i="37"/>
  <c r="R5319" i="37"/>
  <c r="R5320" i="37"/>
  <c r="M5316" i="37"/>
  <c r="M5317" i="37"/>
  <c r="M5318" i="37"/>
  <c r="P5316" i="37"/>
  <c r="P5317" i="37"/>
  <c r="P5318" i="37"/>
  <c r="Q5316" i="37"/>
  <c r="Q5317" i="37"/>
  <c r="Q5318" i="37"/>
  <c r="R5316" i="37"/>
  <c r="R5317" i="37"/>
  <c r="R5318" i="37"/>
  <c r="M5315" i="37"/>
  <c r="P5315" i="37"/>
  <c r="Q5315" i="37"/>
  <c r="R5315" i="37"/>
  <c r="M5314" i="37"/>
  <c r="P5314" i="37"/>
  <c r="Q5314" i="37"/>
  <c r="R5314" i="37"/>
  <c r="M5313" i="37"/>
  <c r="P5313" i="37"/>
  <c r="Q5313" i="37"/>
  <c r="R5313" i="37"/>
  <c r="M5308" i="37"/>
  <c r="M5309" i="37"/>
  <c r="M5310" i="37"/>
  <c r="M5311" i="37"/>
  <c r="M5312" i="37"/>
  <c r="P5308" i="37"/>
  <c r="P5309" i="37"/>
  <c r="P5310" i="37"/>
  <c r="P5311" i="37"/>
  <c r="P5312" i="37"/>
  <c r="Q5308" i="37"/>
  <c r="Q5309" i="37"/>
  <c r="Q5310" i="37"/>
  <c r="Q5311" i="37"/>
  <c r="Q5312" i="37"/>
  <c r="R5308" i="37"/>
  <c r="R5309" i="37"/>
  <c r="R5310" i="37"/>
  <c r="R5311" i="37"/>
  <c r="R5312" i="37"/>
  <c r="M5307" i="37"/>
  <c r="P5307" i="37"/>
  <c r="Q5307" i="37"/>
  <c r="R5307" i="37"/>
  <c r="M5306" i="37"/>
  <c r="P5306" i="37"/>
  <c r="Q5306" i="37"/>
  <c r="R5306" i="37"/>
  <c r="M5305" i="37"/>
  <c r="P5305" i="37"/>
  <c r="Q5305" i="37"/>
  <c r="R5305" i="37"/>
  <c r="M5304" i="37"/>
  <c r="P5304" i="37"/>
  <c r="Q5304" i="37"/>
  <c r="R5304" i="37"/>
  <c r="M5302" i="37"/>
  <c r="M5303" i="37"/>
  <c r="P5302" i="37"/>
  <c r="P5303" i="37"/>
  <c r="Q5302" i="37"/>
  <c r="Q5303" i="37"/>
  <c r="R5302" i="37"/>
  <c r="R5303" i="37"/>
  <c r="M5301" i="37"/>
  <c r="P5301" i="37"/>
  <c r="Q5301" i="37"/>
  <c r="R5301" i="37"/>
  <c r="M5300" i="37"/>
  <c r="P5300" i="37"/>
  <c r="Q5300" i="37"/>
  <c r="R5300" i="37"/>
  <c r="M5299" i="37"/>
  <c r="P5299" i="37"/>
  <c r="Q5299" i="37"/>
  <c r="R5299" i="37"/>
  <c r="M5298" i="37"/>
  <c r="P5298" i="37"/>
  <c r="Q5298" i="37"/>
  <c r="R5298" i="37"/>
  <c r="M5297" i="37"/>
  <c r="P5297" i="37"/>
  <c r="Q5297" i="37"/>
  <c r="R5297" i="37"/>
  <c r="M5296" i="37"/>
  <c r="P5296" i="37"/>
  <c r="Q5296" i="37"/>
  <c r="R5296" i="37"/>
  <c r="M5295" i="37"/>
  <c r="P5295" i="37"/>
  <c r="Q5295" i="37"/>
  <c r="R5295" i="37"/>
  <c r="M5294" i="37"/>
  <c r="P5294" i="37"/>
  <c r="Q5294" i="37"/>
  <c r="R5294" i="37"/>
  <c r="M5293" i="37"/>
  <c r="P5293" i="37"/>
  <c r="Q5293" i="37"/>
  <c r="R5293" i="37"/>
  <c r="M5292" i="37"/>
  <c r="P5292" i="37"/>
  <c r="Q5292" i="37"/>
  <c r="R5292" i="37"/>
  <c r="M5290" i="37"/>
  <c r="M5291" i="37"/>
  <c r="P5290" i="37"/>
  <c r="P5291" i="37"/>
  <c r="Q5290" i="37"/>
  <c r="Q5291" i="37"/>
  <c r="R5290" i="37"/>
  <c r="R5291" i="37"/>
  <c r="M5288" i="37"/>
  <c r="M5289" i="37"/>
  <c r="P5288" i="37"/>
  <c r="P5289" i="37"/>
  <c r="Q5288" i="37"/>
  <c r="Q5289" i="37"/>
  <c r="R5288" i="37"/>
  <c r="R5289" i="37"/>
  <c r="M5287" i="37"/>
  <c r="P5287" i="37"/>
  <c r="Q5287" i="37"/>
  <c r="R5287" i="37"/>
  <c r="M5286" i="37"/>
  <c r="P5286" i="37"/>
  <c r="Q5286" i="37"/>
  <c r="R5286" i="37"/>
  <c r="M5285" i="37"/>
  <c r="P5285" i="37"/>
  <c r="Q5285" i="37"/>
  <c r="R5285" i="37"/>
  <c r="M5284" i="37"/>
  <c r="P5284" i="37"/>
  <c r="Q5284" i="37"/>
  <c r="R5284" i="37"/>
  <c r="M5282" i="37"/>
  <c r="M5283" i="37"/>
  <c r="P5282" i="37"/>
  <c r="P5283" i="37"/>
  <c r="Q5282" i="37"/>
  <c r="Q5283" i="37"/>
  <c r="R5282" i="37"/>
  <c r="R5283" i="37"/>
  <c r="M5281" i="37"/>
  <c r="P5281" i="37"/>
  <c r="Q5281" i="37"/>
  <c r="R5281" i="37"/>
  <c r="M5280" i="37"/>
  <c r="P5280" i="37"/>
  <c r="Q5280" i="37"/>
  <c r="R5280" i="37"/>
  <c r="M5276" i="37"/>
  <c r="M5277" i="37"/>
  <c r="M5278" i="37"/>
  <c r="M5279" i="37"/>
  <c r="P5276" i="37"/>
  <c r="P5277" i="37"/>
  <c r="P5278" i="37"/>
  <c r="P5279" i="37"/>
  <c r="Q5276" i="37"/>
  <c r="Q5277" i="37"/>
  <c r="Q5278" i="37"/>
  <c r="Q5279" i="37"/>
  <c r="R5276" i="37"/>
  <c r="R5277" i="37"/>
  <c r="R5278" i="37"/>
  <c r="R5279" i="37"/>
  <c r="M5274" i="37"/>
  <c r="M5275" i="37"/>
  <c r="P5274" i="37"/>
  <c r="P5275" i="37"/>
  <c r="Q5274" i="37"/>
  <c r="Q5275" i="37"/>
  <c r="R5274" i="37"/>
  <c r="R5275" i="37"/>
  <c r="M5271" i="37"/>
  <c r="M5272" i="37"/>
  <c r="M5273" i="37"/>
  <c r="P5271" i="37"/>
  <c r="P5272" i="37"/>
  <c r="P5273" i="37"/>
  <c r="Q5271" i="37"/>
  <c r="Q5272" i="37"/>
  <c r="Q5273" i="37"/>
  <c r="R5271" i="37"/>
  <c r="R5272" i="37"/>
  <c r="R5273" i="37"/>
  <c r="M5270" i="37"/>
  <c r="P5270" i="37"/>
  <c r="Q5270" i="37"/>
  <c r="R5270" i="37"/>
  <c r="M5269" i="37"/>
  <c r="P5269" i="37"/>
  <c r="Q5269" i="37"/>
  <c r="R5269" i="37"/>
  <c r="M5266" i="37"/>
  <c r="M5267" i="37"/>
  <c r="M5268" i="37"/>
  <c r="P5266" i="37"/>
  <c r="P5267" i="37"/>
  <c r="P5268" i="37"/>
  <c r="Q5266" i="37"/>
  <c r="Q5267" i="37"/>
  <c r="Q5268" i="37"/>
  <c r="R5266" i="37"/>
  <c r="R5267" i="37"/>
  <c r="R5268" i="37"/>
  <c r="M5265" i="37"/>
  <c r="P5265" i="37"/>
  <c r="Q5265" i="37"/>
  <c r="R5265" i="37"/>
  <c r="M5263" i="37"/>
  <c r="M5264" i="37"/>
  <c r="P5263" i="37"/>
  <c r="P5264" i="37"/>
  <c r="Q5263" i="37"/>
  <c r="Q5264" i="37"/>
  <c r="R5263" i="37"/>
  <c r="R5264" i="37"/>
  <c r="M5262" i="37"/>
  <c r="P5262" i="37"/>
  <c r="Q5262" i="37"/>
  <c r="R5262" i="37"/>
  <c r="M5261" i="37"/>
  <c r="P5261" i="37"/>
  <c r="Q5261" i="37"/>
  <c r="R5261" i="37"/>
  <c r="M5259" i="37"/>
  <c r="M5260" i="37"/>
  <c r="P5259" i="37"/>
  <c r="P5260" i="37"/>
  <c r="Q5259" i="37"/>
  <c r="Q5260" i="37"/>
  <c r="R5259" i="37"/>
  <c r="R5260" i="37"/>
  <c r="M5257" i="37"/>
  <c r="M5258" i="37"/>
  <c r="P5257" i="37"/>
  <c r="P5258" i="37"/>
  <c r="Q5257" i="37"/>
  <c r="Q5258" i="37"/>
  <c r="R5257" i="37"/>
  <c r="R5258" i="37"/>
  <c r="M5255" i="37"/>
  <c r="M5256" i="37"/>
  <c r="P5255" i="37"/>
  <c r="P5256" i="37"/>
  <c r="Q5255" i="37"/>
  <c r="Q5256" i="37"/>
  <c r="R5255" i="37"/>
  <c r="R5256" i="37"/>
  <c r="M5253" i="37"/>
  <c r="M5254" i="37"/>
  <c r="P5253" i="37"/>
  <c r="P5254" i="37"/>
  <c r="Q5253" i="37"/>
  <c r="Q5254" i="37"/>
  <c r="R5253" i="37"/>
  <c r="R5254" i="37"/>
  <c r="M5251" i="37"/>
  <c r="M5252" i="37"/>
  <c r="P5251" i="37"/>
  <c r="P5252" i="37"/>
  <c r="Q5251" i="37"/>
  <c r="Q5252" i="37"/>
  <c r="R5251" i="37"/>
  <c r="R5252" i="37"/>
  <c r="M5250" i="37"/>
  <c r="P5250" i="37"/>
  <c r="Q5250" i="37"/>
  <c r="R5250" i="37"/>
  <c r="M5249" i="37"/>
  <c r="P5249" i="37"/>
  <c r="Q5249" i="37"/>
  <c r="R5249" i="37"/>
  <c r="M5248" i="37"/>
  <c r="P5248" i="37"/>
  <c r="Q5248" i="37"/>
  <c r="R5248" i="37"/>
  <c r="M5247" i="37"/>
  <c r="P5247" i="37"/>
  <c r="Q5247" i="37"/>
  <c r="R5247" i="37"/>
  <c r="M5246" i="37"/>
  <c r="P5246" i="37"/>
  <c r="Q5246" i="37"/>
  <c r="R5246" i="37"/>
  <c r="M5245" i="37"/>
  <c r="P5245" i="37"/>
  <c r="Q5245" i="37"/>
  <c r="R5245" i="37"/>
  <c r="M5241" i="37"/>
  <c r="M5242" i="37"/>
  <c r="M5243" i="37"/>
  <c r="M5244" i="37"/>
  <c r="P5241" i="37"/>
  <c r="P5242" i="37"/>
  <c r="P5243" i="37"/>
  <c r="P5244" i="37"/>
  <c r="Q5241" i="37"/>
  <c r="Q5242" i="37"/>
  <c r="Q5243" i="37"/>
  <c r="Q5244" i="37"/>
  <c r="R5241" i="37"/>
  <c r="R5242" i="37"/>
  <c r="R5243" i="37"/>
  <c r="R5244" i="37"/>
  <c r="M5240" i="37"/>
  <c r="P5240" i="37"/>
  <c r="Q5240" i="37"/>
  <c r="R5240" i="37"/>
  <c r="M5235" i="37"/>
  <c r="M5236" i="37"/>
  <c r="M5237" i="37"/>
  <c r="M5238" i="37"/>
  <c r="M5239" i="37"/>
  <c r="P5235" i="37"/>
  <c r="P5236" i="37"/>
  <c r="P5237" i="37"/>
  <c r="P5238" i="37"/>
  <c r="P5239" i="37"/>
  <c r="Q5235" i="37"/>
  <c r="Q5236" i="37"/>
  <c r="Q5237" i="37"/>
  <c r="Q5238" i="37"/>
  <c r="Q5239" i="37"/>
  <c r="R5235" i="37"/>
  <c r="R5236" i="37"/>
  <c r="R5237" i="37"/>
  <c r="R5238" i="37"/>
  <c r="R5239" i="37"/>
  <c r="M5232" i="37"/>
  <c r="M5233" i="37"/>
  <c r="M5234" i="37"/>
  <c r="P5232" i="37"/>
  <c r="P5233" i="37"/>
  <c r="P5234" i="37"/>
  <c r="Q5232" i="37"/>
  <c r="Q5233" i="37"/>
  <c r="Q5234" i="37"/>
  <c r="R5232" i="37"/>
  <c r="R5233" i="37"/>
  <c r="R5234" i="37"/>
  <c r="M5231" i="37"/>
  <c r="P5231" i="37"/>
  <c r="Q5231" i="37"/>
  <c r="R5231" i="37"/>
  <c r="M5229" i="37"/>
  <c r="M5230" i="37"/>
  <c r="P5229" i="37"/>
  <c r="P5230" i="37"/>
  <c r="Q5229" i="37"/>
  <c r="Q5230" i="37"/>
  <c r="R5229" i="37"/>
  <c r="R5230" i="37"/>
  <c r="M5228" i="37"/>
  <c r="P5228" i="37"/>
  <c r="Q5228" i="37"/>
  <c r="R5228" i="37"/>
  <c r="M5225" i="37" l="1"/>
  <c r="M5226" i="37"/>
  <c r="M5227" i="37"/>
  <c r="P5225" i="37"/>
  <c r="P5226" i="37"/>
  <c r="P5227" i="37"/>
  <c r="Q5225" i="37"/>
  <c r="Q5226" i="37"/>
  <c r="Q5227" i="37"/>
  <c r="R5225" i="37"/>
  <c r="R5226" i="37"/>
  <c r="R5227" i="37"/>
  <c r="M5224" i="37"/>
  <c r="P5224" i="37"/>
  <c r="Q5224" i="37"/>
  <c r="R5224" i="37"/>
  <c r="M5221" i="37"/>
  <c r="M5222" i="37"/>
  <c r="M5223" i="37"/>
  <c r="P5221" i="37"/>
  <c r="P5222" i="37"/>
  <c r="P5223" i="37"/>
  <c r="Q5221" i="37"/>
  <c r="Q5222" i="37"/>
  <c r="Q5223" i="37"/>
  <c r="R5221" i="37"/>
  <c r="R5222" i="37"/>
  <c r="R5223" i="37"/>
  <c r="M5220" i="37"/>
  <c r="P5220" i="37"/>
  <c r="Q5220" i="37"/>
  <c r="R5220" i="37"/>
  <c r="M5219" i="37"/>
  <c r="P5219" i="37"/>
  <c r="Q5219" i="37"/>
  <c r="R5219" i="37"/>
  <c r="M5217" i="37"/>
  <c r="M5218" i="37"/>
  <c r="P5217" i="37"/>
  <c r="P5218" i="37"/>
  <c r="Q5217" i="37"/>
  <c r="Q5218" i="37"/>
  <c r="R5217" i="37"/>
  <c r="R5218" i="37"/>
  <c r="M5216" i="37"/>
  <c r="P5216" i="37"/>
  <c r="Q5216" i="37"/>
  <c r="R5216" i="37"/>
  <c r="M5215" i="37"/>
  <c r="P5215" i="37"/>
  <c r="Q5215" i="37"/>
  <c r="R5215" i="37"/>
  <c r="M5214" i="37"/>
  <c r="P5214" i="37"/>
  <c r="Q5214" i="37"/>
  <c r="R5214" i="37"/>
  <c r="M5213" i="37"/>
  <c r="P5213" i="37"/>
  <c r="Q5213" i="37"/>
  <c r="R5213" i="37"/>
  <c r="M5212" i="37"/>
  <c r="P5212" i="37"/>
  <c r="Q5212" i="37"/>
  <c r="R5212" i="37"/>
  <c r="M5211" i="37"/>
  <c r="P5211" i="37"/>
  <c r="Q5211" i="37"/>
  <c r="R5211" i="37"/>
  <c r="M5210" i="37"/>
  <c r="P5210" i="37"/>
  <c r="Q5210" i="37"/>
  <c r="R5210" i="37"/>
  <c r="M5209" i="37"/>
  <c r="P5209" i="37"/>
  <c r="Q5209" i="37"/>
  <c r="R5209" i="37"/>
  <c r="M5207" i="37"/>
  <c r="M5208" i="37"/>
  <c r="P5207" i="37"/>
  <c r="P5208" i="37"/>
  <c r="Q5207" i="37"/>
  <c r="Q5208" i="37"/>
  <c r="R5207" i="37"/>
  <c r="R5208" i="37"/>
  <c r="M5205" i="37"/>
  <c r="M5206" i="37"/>
  <c r="P5205" i="37"/>
  <c r="P5206" i="37"/>
  <c r="Q5205" i="37"/>
  <c r="Q5206" i="37"/>
  <c r="R5205" i="37"/>
  <c r="R5206" i="37"/>
  <c r="M5203" i="37"/>
  <c r="M5204" i="37"/>
  <c r="P5203" i="37"/>
  <c r="P5204" i="37"/>
  <c r="Q5203" i="37"/>
  <c r="Q5204" i="37"/>
  <c r="R5203" i="37"/>
  <c r="R5204" i="37"/>
  <c r="M5202" i="37"/>
  <c r="P5202" i="37"/>
  <c r="Q5202" i="37"/>
  <c r="R5202" i="37"/>
  <c r="M5201" i="37"/>
  <c r="P5201" i="37"/>
  <c r="Q5201" i="37"/>
  <c r="R5201" i="37"/>
  <c r="M5199" i="37"/>
  <c r="M5200" i="37"/>
  <c r="P5199" i="37"/>
  <c r="P5200" i="37"/>
  <c r="Q5199" i="37"/>
  <c r="Q5200" i="37"/>
  <c r="R5199" i="37"/>
  <c r="R5200" i="37"/>
  <c r="M5198" i="37"/>
  <c r="P5198" i="37"/>
  <c r="Q5198" i="37"/>
  <c r="R5198" i="37"/>
  <c r="M5197" i="37"/>
  <c r="P5197" i="37"/>
  <c r="Q5197" i="37"/>
  <c r="R5197" i="37"/>
  <c r="M5196" i="37"/>
  <c r="P5196" i="37"/>
  <c r="Q5196" i="37"/>
  <c r="R5196" i="37"/>
  <c r="M5195" i="37"/>
  <c r="P5195" i="37"/>
  <c r="Q5195" i="37"/>
  <c r="R5195" i="37"/>
  <c r="M5194" i="37"/>
  <c r="P5194" i="37"/>
  <c r="Q5194" i="37"/>
  <c r="R5194" i="37"/>
  <c r="M5193" i="37"/>
  <c r="P5193" i="37"/>
  <c r="Q5193" i="37"/>
  <c r="R5193" i="37"/>
  <c r="M5191" i="37"/>
  <c r="M5192" i="37"/>
  <c r="P5191" i="37"/>
  <c r="P5192" i="37"/>
  <c r="Q5191" i="37"/>
  <c r="Q5192" i="37"/>
  <c r="R5191" i="37"/>
  <c r="R5192" i="37"/>
  <c r="M5190" i="37"/>
  <c r="P5190" i="37"/>
  <c r="Q5190" i="37"/>
  <c r="R5190" i="37"/>
  <c r="M5188" i="37"/>
  <c r="M5189" i="37"/>
  <c r="P5188" i="37"/>
  <c r="P5189" i="37"/>
  <c r="Q5188" i="37"/>
  <c r="Q5189" i="37"/>
  <c r="R5188" i="37"/>
  <c r="R5189" i="37"/>
  <c r="M5185" i="37"/>
  <c r="M5186" i="37"/>
  <c r="M5187" i="37"/>
  <c r="P5185" i="37"/>
  <c r="P5186" i="37"/>
  <c r="P5187" i="37"/>
  <c r="Q5185" i="37"/>
  <c r="Q5186" i="37"/>
  <c r="Q5187" i="37"/>
  <c r="R5185" i="37"/>
  <c r="R5186" i="37"/>
  <c r="R5187" i="37"/>
  <c r="M5184" i="37"/>
  <c r="P5184" i="37"/>
  <c r="Q5184" i="37"/>
  <c r="R5184" i="37"/>
  <c r="M5182" i="37"/>
  <c r="M5183" i="37"/>
  <c r="P5182" i="37"/>
  <c r="P5183" i="37"/>
  <c r="Q5182" i="37"/>
  <c r="Q5183" i="37"/>
  <c r="R5182" i="37"/>
  <c r="R5183" i="37"/>
  <c r="M5181" i="37"/>
  <c r="P5181" i="37"/>
  <c r="Q5181" i="37"/>
  <c r="R5181" i="37"/>
  <c r="M5180" i="37"/>
  <c r="P5180" i="37"/>
  <c r="Q5180" i="37"/>
  <c r="R5180" i="37"/>
  <c r="M5176" i="37"/>
  <c r="M5177" i="37"/>
  <c r="M5178" i="37"/>
  <c r="M5179" i="37"/>
  <c r="P5176" i="37"/>
  <c r="P5177" i="37"/>
  <c r="P5178" i="37"/>
  <c r="P5179" i="37"/>
  <c r="Q5176" i="37"/>
  <c r="Q5177" i="37"/>
  <c r="Q5178" i="37"/>
  <c r="Q5179" i="37"/>
  <c r="R5176" i="37"/>
  <c r="R5177" i="37"/>
  <c r="R5178" i="37"/>
  <c r="R5179" i="37"/>
  <c r="M5174" i="37"/>
  <c r="M5175" i="37"/>
  <c r="P5174" i="37"/>
  <c r="P5175" i="37"/>
  <c r="Q5174" i="37"/>
  <c r="Q5175" i="37"/>
  <c r="R5174" i="37"/>
  <c r="R5175" i="37"/>
  <c r="M5173" i="37"/>
  <c r="P5173" i="37"/>
  <c r="Q5173" i="37"/>
  <c r="R5173" i="37"/>
  <c r="M5172" i="37"/>
  <c r="P5172" i="37"/>
  <c r="Q5172" i="37"/>
  <c r="R5172" i="37"/>
  <c r="M5171" i="37"/>
  <c r="P5171" i="37"/>
  <c r="Q5171" i="37"/>
  <c r="R5171" i="37"/>
  <c r="M5170" i="37"/>
  <c r="P5170" i="37"/>
  <c r="Q5170" i="37"/>
  <c r="R5170" i="37"/>
  <c r="M5169" i="37"/>
  <c r="P5169" i="37"/>
  <c r="Q5169" i="37"/>
  <c r="R5169" i="37"/>
  <c r="M5168" i="37"/>
  <c r="P5168" i="37"/>
  <c r="Q5168" i="37"/>
  <c r="R5168" i="37"/>
  <c r="M5167" i="37"/>
  <c r="P5167" i="37"/>
  <c r="Q5167" i="37"/>
  <c r="R5167" i="37"/>
  <c r="M5166" i="37"/>
  <c r="P5166" i="37"/>
  <c r="Q5166" i="37"/>
  <c r="R5166" i="37"/>
  <c r="M5165" i="37"/>
  <c r="P5165" i="37"/>
  <c r="Q5165" i="37"/>
  <c r="R5165" i="37"/>
  <c r="M5161" i="37"/>
  <c r="M5162" i="37"/>
  <c r="M5163" i="37"/>
  <c r="M5164" i="37"/>
  <c r="P5161" i="37"/>
  <c r="P5162" i="37"/>
  <c r="P5163" i="37"/>
  <c r="P5164" i="37"/>
  <c r="Q5161" i="37"/>
  <c r="Q5162" i="37"/>
  <c r="Q5163" i="37"/>
  <c r="Q5164" i="37"/>
  <c r="R5161" i="37"/>
  <c r="R5162" i="37"/>
  <c r="R5163" i="37"/>
  <c r="R5164" i="37"/>
  <c r="M5159" i="37"/>
  <c r="M5160" i="37"/>
  <c r="P5159" i="37"/>
  <c r="P5160" i="37"/>
  <c r="Q5159" i="37"/>
  <c r="Q5160" i="37"/>
  <c r="R5159" i="37"/>
  <c r="R5160" i="37"/>
  <c r="M5158" i="37"/>
  <c r="P5158" i="37"/>
  <c r="Q5158" i="37"/>
  <c r="R5158" i="37"/>
  <c r="M5154" i="37"/>
  <c r="M5155" i="37"/>
  <c r="M5156" i="37"/>
  <c r="M5157" i="37"/>
  <c r="P5154" i="37"/>
  <c r="P5155" i="37"/>
  <c r="P5156" i="37"/>
  <c r="P5157" i="37"/>
  <c r="Q5154" i="37"/>
  <c r="Q5155" i="37"/>
  <c r="Q5156" i="37"/>
  <c r="Q5157" i="37"/>
  <c r="R5154" i="37"/>
  <c r="R5155" i="37"/>
  <c r="R5156" i="37"/>
  <c r="R5157" i="37"/>
  <c r="M5151" i="37"/>
  <c r="M5153" i="37"/>
  <c r="P5153" i="37"/>
  <c r="Q5153" i="37"/>
  <c r="R5153" i="37"/>
  <c r="M5149" i="37"/>
  <c r="M5150" i="37"/>
  <c r="M5152" i="37"/>
  <c r="P5149" i="37"/>
  <c r="P5150" i="37"/>
  <c r="P5151" i="37"/>
  <c r="P5152" i="37"/>
  <c r="Q5149" i="37"/>
  <c r="Q5150" i="37"/>
  <c r="Q5151" i="37"/>
  <c r="Q5152" i="37"/>
  <c r="R5149" i="37"/>
  <c r="R5150" i="37"/>
  <c r="R5151" i="37"/>
  <c r="R5152" i="37"/>
  <c r="M5148" i="37"/>
  <c r="P5148" i="37"/>
  <c r="Q5148" i="37"/>
  <c r="R5148" i="37"/>
  <c r="M5147" i="37"/>
  <c r="P5147" i="37"/>
  <c r="Q5147" i="37"/>
  <c r="R5147" i="37"/>
  <c r="M5146" i="37"/>
  <c r="P5146" i="37"/>
  <c r="Q5146" i="37"/>
  <c r="R5146" i="37"/>
  <c r="M5145" i="37"/>
  <c r="P5145" i="37"/>
  <c r="Q5145" i="37"/>
  <c r="R5145" i="37"/>
  <c r="M5144" i="37"/>
  <c r="P5144" i="37"/>
  <c r="Q5144" i="37"/>
  <c r="R5144" i="37"/>
  <c r="M5143" i="37"/>
  <c r="P5143" i="37"/>
  <c r="Q5143" i="37"/>
  <c r="R5143" i="37"/>
  <c r="M5140" i="37"/>
  <c r="M5141" i="37"/>
  <c r="M5142" i="37"/>
  <c r="P5140" i="37"/>
  <c r="P5141" i="37"/>
  <c r="P5142" i="37"/>
  <c r="Q5140" i="37"/>
  <c r="Q5141" i="37"/>
  <c r="Q5142" i="37"/>
  <c r="R5140" i="37"/>
  <c r="R5141" i="37"/>
  <c r="R5142" i="37"/>
  <c r="M5139" i="37"/>
  <c r="P5139" i="37"/>
  <c r="Q5139" i="37"/>
  <c r="R5139" i="37"/>
  <c r="M5138" i="37"/>
  <c r="P5138" i="37"/>
  <c r="Q5138" i="37"/>
  <c r="R5138" i="37"/>
  <c r="M5136" i="37"/>
  <c r="M5137" i="37"/>
  <c r="P5136" i="37"/>
  <c r="P5137" i="37"/>
  <c r="Q5136" i="37"/>
  <c r="Q5137" i="37"/>
  <c r="R5136" i="37"/>
  <c r="R5137" i="37"/>
  <c r="M5135" i="37"/>
  <c r="P5135" i="37"/>
  <c r="Q5135" i="37"/>
  <c r="R5135" i="37"/>
  <c r="M5134" i="37"/>
  <c r="P5134" i="37"/>
  <c r="Q5134" i="37"/>
  <c r="R5134" i="37"/>
  <c r="M5133" i="37"/>
  <c r="P5133" i="37"/>
  <c r="Q5133" i="37"/>
  <c r="R5133" i="37"/>
  <c r="M5132" i="37"/>
  <c r="P5132" i="37"/>
  <c r="Q5132" i="37"/>
  <c r="R5132" i="37"/>
  <c r="M5131" i="37"/>
  <c r="P5131" i="37"/>
  <c r="Q5131" i="37"/>
  <c r="R5131" i="37"/>
  <c r="M5129" i="37"/>
  <c r="M5130" i="37"/>
  <c r="P5129" i="37"/>
  <c r="P5130" i="37"/>
  <c r="Q5129" i="37"/>
  <c r="Q5130" i="37"/>
  <c r="R5129" i="37"/>
  <c r="R5130" i="37"/>
  <c r="M5127" i="37"/>
  <c r="M5128" i="37"/>
  <c r="P5127" i="37"/>
  <c r="P5128" i="37"/>
  <c r="Q5127" i="37"/>
  <c r="Q5128" i="37"/>
  <c r="R5127" i="37"/>
  <c r="R5128" i="37"/>
  <c r="M5125" i="37"/>
  <c r="M5126" i="37"/>
  <c r="P5125" i="37"/>
  <c r="P5126" i="37"/>
  <c r="Q5125" i="37"/>
  <c r="Q5126" i="37"/>
  <c r="R5125" i="37"/>
  <c r="R5126" i="37"/>
  <c r="M5121" i="37"/>
  <c r="M5122" i="37"/>
  <c r="M5123" i="37"/>
  <c r="M5124" i="37"/>
  <c r="P5121" i="37"/>
  <c r="P5122" i="37"/>
  <c r="P5123" i="37"/>
  <c r="P5124" i="37"/>
  <c r="Q5121" i="37"/>
  <c r="Q5122" i="37"/>
  <c r="Q5123" i="37"/>
  <c r="Q5124" i="37"/>
  <c r="R5121" i="37"/>
  <c r="R5122" i="37"/>
  <c r="R5123" i="37"/>
  <c r="R5124" i="37"/>
  <c r="M5119" i="37"/>
  <c r="M5120" i="37"/>
  <c r="P5119" i="37"/>
  <c r="P5120" i="37"/>
  <c r="Q5119" i="37"/>
  <c r="Q5120" i="37"/>
  <c r="R5119" i="37"/>
  <c r="R5120" i="37"/>
  <c r="M5118" i="37"/>
  <c r="P5118" i="37"/>
  <c r="Q5118" i="37"/>
  <c r="R5118" i="37"/>
  <c r="M5117" i="37"/>
  <c r="P5117" i="37"/>
  <c r="Q5117" i="37"/>
  <c r="R5117" i="37"/>
  <c r="M5115" i="37"/>
  <c r="M5116" i="37"/>
  <c r="P5115" i="37"/>
  <c r="P5116" i="37"/>
  <c r="Q5115" i="37"/>
  <c r="Q5116" i="37"/>
  <c r="R5115" i="37"/>
  <c r="R5116" i="37"/>
  <c r="M5114" i="37"/>
  <c r="P5114" i="37"/>
  <c r="Q5114" i="37"/>
  <c r="R5114" i="37"/>
  <c r="M5113" i="37"/>
  <c r="P5113" i="37"/>
  <c r="Q5113" i="37"/>
  <c r="R5113" i="37"/>
  <c r="M5112" i="37"/>
  <c r="P5112" i="37"/>
  <c r="Q5112" i="37"/>
  <c r="R5112" i="37"/>
  <c r="M5110" i="37"/>
  <c r="M5111" i="37"/>
  <c r="P5110" i="37"/>
  <c r="P5111" i="37"/>
  <c r="Q5110" i="37"/>
  <c r="Q5111" i="37"/>
  <c r="R5110" i="37"/>
  <c r="R5111" i="37"/>
  <c r="M5109" i="37"/>
  <c r="P5109" i="37"/>
  <c r="Q5109" i="37"/>
  <c r="R5109" i="37"/>
  <c r="M5108" i="37"/>
  <c r="P5108" i="37"/>
  <c r="Q5108" i="37"/>
  <c r="R5108" i="37"/>
  <c r="M5106" i="37"/>
  <c r="M5107" i="37"/>
  <c r="P5106" i="37"/>
  <c r="P5107" i="37"/>
  <c r="Q5106" i="37"/>
  <c r="Q5107" i="37"/>
  <c r="R5106" i="37"/>
  <c r="R5107" i="37"/>
  <c r="M5105" i="37"/>
  <c r="P5105" i="37"/>
  <c r="Q5105" i="37"/>
  <c r="R5105" i="37"/>
  <c r="M5104" i="37"/>
  <c r="P5104" i="37"/>
  <c r="Q5104" i="37"/>
  <c r="R5104" i="37"/>
  <c r="M5103" i="37"/>
  <c r="P5103" i="37"/>
  <c r="Q5103" i="37"/>
  <c r="R5103" i="37"/>
  <c r="M5101" i="37"/>
  <c r="M5102" i="37"/>
  <c r="P5101" i="37"/>
  <c r="P5102" i="37"/>
  <c r="Q5101" i="37"/>
  <c r="Q5102" i="37"/>
  <c r="R5101" i="37"/>
  <c r="R5102" i="37"/>
  <c r="M5100" i="37"/>
  <c r="P5100" i="37"/>
  <c r="Q5100" i="37"/>
  <c r="R5100" i="37"/>
  <c r="M5099" i="37"/>
  <c r="P5099" i="37"/>
  <c r="Q5099" i="37"/>
  <c r="R5099" i="37"/>
  <c r="M5098" i="37"/>
  <c r="P5098" i="37"/>
  <c r="Q5098" i="37"/>
  <c r="R5098" i="37"/>
  <c r="M5097" i="37"/>
  <c r="P5097" i="37"/>
  <c r="Q5097" i="37"/>
  <c r="R5097" i="37"/>
  <c r="M5095" i="37"/>
  <c r="M5096" i="37"/>
  <c r="P5095" i="37"/>
  <c r="P5096" i="37"/>
  <c r="Q5095" i="37"/>
  <c r="Q5096" i="37"/>
  <c r="R5095" i="37"/>
  <c r="R5096" i="37"/>
  <c r="M5094" i="37"/>
  <c r="P5094" i="37"/>
  <c r="Q5094" i="37"/>
  <c r="R5094" i="37"/>
  <c r="M5093" i="37"/>
  <c r="P5093" i="37"/>
  <c r="Q5093" i="37"/>
  <c r="R5093" i="37"/>
  <c r="M5091" i="37"/>
  <c r="M5092" i="37"/>
  <c r="P5091" i="37"/>
  <c r="P5092" i="37"/>
  <c r="Q5091" i="37"/>
  <c r="Q5092" i="37"/>
  <c r="R5091" i="37"/>
  <c r="R5092" i="37"/>
  <c r="M5088" i="37"/>
  <c r="M5089" i="37"/>
  <c r="M5090" i="37"/>
  <c r="P5088" i="37"/>
  <c r="P5089" i="37"/>
  <c r="P5090" i="37"/>
  <c r="Q5088" i="37"/>
  <c r="Q5089" i="37"/>
  <c r="Q5090" i="37"/>
  <c r="R5088" i="37"/>
  <c r="R5089" i="37"/>
  <c r="R5090" i="37"/>
  <c r="M5087" i="37"/>
  <c r="P5087" i="37"/>
  <c r="Q5087" i="37"/>
  <c r="R5087" i="37"/>
  <c r="M5085" i="37"/>
  <c r="M5086" i="37"/>
  <c r="P5085" i="37"/>
  <c r="P5086" i="37"/>
  <c r="Q5085" i="37"/>
  <c r="Q5086" i="37"/>
  <c r="R5085" i="37"/>
  <c r="R5086" i="37"/>
  <c r="M5082" i="37"/>
  <c r="M5083" i="37"/>
  <c r="M5084" i="37"/>
  <c r="P5082" i="37"/>
  <c r="P5083" i="37"/>
  <c r="P5084" i="37"/>
  <c r="Q5082" i="37"/>
  <c r="Q5083" i="37"/>
  <c r="Q5084" i="37"/>
  <c r="R5082" i="37"/>
  <c r="R5083" i="37"/>
  <c r="R5084" i="37"/>
  <c r="M5081" i="37"/>
  <c r="P5081" i="37"/>
  <c r="Q5081" i="37"/>
  <c r="R5081" i="37"/>
  <c r="M5080" i="37"/>
  <c r="P5080" i="37"/>
  <c r="Q5080" i="37"/>
  <c r="R5080" i="37"/>
  <c r="M5079" i="37"/>
  <c r="P5079" i="37"/>
  <c r="Q5079" i="37"/>
  <c r="R5079" i="37"/>
  <c r="M5078" i="37"/>
  <c r="P5078" i="37"/>
  <c r="Q5078" i="37"/>
  <c r="R5078" i="37"/>
  <c r="M5077" i="37"/>
  <c r="P5077" i="37"/>
  <c r="Q5077" i="37"/>
  <c r="R5077" i="37"/>
  <c r="M5075" i="37"/>
  <c r="M5076" i="37"/>
  <c r="P5075" i="37"/>
  <c r="P5076" i="37"/>
  <c r="Q5075" i="37"/>
  <c r="Q5076" i="37"/>
  <c r="R5075" i="37"/>
  <c r="R5076" i="37"/>
  <c r="M5073" i="37"/>
  <c r="M5074" i="37"/>
  <c r="P5073" i="37"/>
  <c r="P5074" i="37"/>
  <c r="Q5073" i="37"/>
  <c r="Q5074" i="37"/>
  <c r="R5073" i="37"/>
  <c r="R5074" i="37"/>
  <c r="M5072" i="37"/>
  <c r="P5072" i="37"/>
  <c r="Q5072" i="37"/>
  <c r="R5072" i="37"/>
  <c r="M5071" i="37"/>
  <c r="P5071" i="37"/>
  <c r="Q5071" i="37"/>
  <c r="R5071" i="37"/>
  <c r="M5070" i="37"/>
  <c r="P5070" i="37"/>
  <c r="Q5070" i="37"/>
  <c r="R5070" i="37"/>
  <c r="M5067" i="37"/>
  <c r="M5068" i="37"/>
  <c r="M5069" i="37"/>
  <c r="P5067" i="37"/>
  <c r="P5068" i="37"/>
  <c r="P5069" i="37"/>
  <c r="Q5067" i="37"/>
  <c r="Q5068" i="37"/>
  <c r="Q5069" i="37"/>
  <c r="R5067" i="37"/>
  <c r="R5068" i="37"/>
  <c r="R5069" i="37"/>
  <c r="M5066" i="37"/>
  <c r="P5066" i="37"/>
  <c r="Q5066" i="37"/>
  <c r="R5066" i="37"/>
  <c r="M5064" i="37"/>
  <c r="M5065" i="37"/>
  <c r="P5064" i="37"/>
  <c r="P5065" i="37"/>
  <c r="Q5064" i="37"/>
  <c r="Q5065" i="37"/>
  <c r="R5064" i="37"/>
  <c r="R5065" i="37"/>
  <c r="M5063" i="37"/>
  <c r="P5063" i="37"/>
  <c r="Q5063" i="37"/>
  <c r="R5063" i="37"/>
  <c r="M5062" i="37"/>
  <c r="P5062" i="37"/>
  <c r="Q5062" i="37"/>
  <c r="R5062" i="37"/>
  <c r="M5061" i="37"/>
  <c r="P5061" i="37"/>
  <c r="Q5061" i="37"/>
  <c r="R5061" i="37"/>
  <c r="M5060" i="37"/>
  <c r="P5060" i="37"/>
  <c r="Q5060" i="37"/>
  <c r="R5060" i="37"/>
  <c r="M5059" i="37"/>
  <c r="P5059" i="37"/>
  <c r="Q5059" i="37"/>
  <c r="R5059" i="37"/>
  <c r="M5058" i="37"/>
  <c r="P5058" i="37"/>
  <c r="Q5058" i="37"/>
  <c r="R5058" i="37"/>
  <c r="M5057" i="37"/>
  <c r="P5057" i="37"/>
  <c r="Q5057" i="37"/>
  <c r="R5057" i="37"/>
  <c r="M5056" i="37"/>
  <c r="P5056" i="37"/>
  <c r="Q5056" i="37"/>
  <c r="R5056" i="37"/>
  <c r="M5055" i="37"/>
  <c r="P5055" i="37"/>
  <c r="Q5055" i="37"/>
  <c r="R5055" i="37"/>
  <c r="M5054" i="37"/>
  <c r="P5054" i="37"/>
  <c r="Q5054" i="37"/>
  <c r="R5054" i="37"/>
  <c r="M5052" i="37"/>
  <c r="M5053" i="37"/>
  <c r="P5052" i="37"/>
  <c r="P5053" i="37"/>
  <c r="Q5052" i="37"/>
  <c r="Q5053" i="37"/>
  <c r="R5052" i="37"/>
  <c r="R5053" i="37"/>
  <c r="M5051" i="37"/>
  <c r="P5051" i="37"/>
  <c r="Q5051" i="37"/>
  <c r="R5051" i="37"/>
  <c r="M5050" i="37"/>
  <c r="P5050" i="37"/>
  <c r="Q5050" i="37"/>
  <c r="R5050" i="37"/>
  <c r="M5049" i="37"/>
  <c r="P5049" i="37"/>
  <c r="Q5049" i="37"/>
  <c r="R5049" i="37"/>
  <c r="M5047" i="37"/>
  <c r="M5048" i="37"/>
  <c r="P5047" i="37"/>
  <c r="P5048" i="37"/>
  <c r="Q5047" i="37"/>
  <c r="Q5048" i="37"/>
  <c r="R5047" i="37"/>
  <c r="R5048" i="37"/>
  <c r="M5043" i="37"/>
  <c r="M5044" i="37"/>
  <c r="M5045" i="37"/>
  <c r="M5046" i="37"/>
  <c r="P5043" i="37"/>
  <c r="P5044" i="37"/>
  <c r="P5045" i="37"/>
  <c r="P5046" i="37"/>
  <c r="Q5043" i="37"/>
  <c r="Q5044" i="37"/>
  <c r="Q5045" i="37"/>
  <c r="Q5046" i="37"/>
  <c r="R5043" i="37"/>
  <c r="R5044" i="37"/>
  <c r="R5045" i="37"/>
  <c r="R5046" i="37"/>
  <c r="M5041" i="37"/>
  <c r="M5042" i="37"/>
  <c r="P5041" i="37"/>
  <c r="P5042" i="37"/>
  <c r="Q5041" i="37"/>
  <c r="Q5042" i="37"/>
  <c r="R5041" i="37"/>
  <c r="R5042" i="37"/>
  <c r="M5040" i="37"/>
  <c r="P5040" i="37"/>
  <c r="Q5040" i="37"/>
  <c r="R5040" i="37"/>
  <c r="M5038" i="37"/>
  <c r="M5039" i="37"/>
  <c r="P5038" i="37"/>
  <c r="P5039" i="37"/>
  <c r="Q5038" i="37"/>
  <c r="Q5039" i="37"/>
  <c r="R5038" i="37"/>
  <c r="R5039" i="37"/>
  <c r="M5034" i="37"/>
  <c r="M5035" i="37"/>
  <c r="M5036" i="37"/>
  <c r="M5037" i="37"/>
  <c r="P5034" i="37"/>
  <c r="P5035" i="37"/>
  <c r="P5036" i="37"/>
  <c r="P5037" i="37"/>
  <c r="Q5034" i="37"/>
  <c r="Q5035" i="37"/>
  <c r="Q5036" i="37"/>
  <c r="Q5037" i="37"/>
  <c r="R5034" i="37"/>
  <c r="R5035" i="37"/>
  <c r="R5036" i="37"/>
  <c r="R5037" i="37"/>
  <c r="M5033" i="37"/>
  <c r="P5033" i="37"/>
  <c r="Q5033" i="37"/>
  <c r="R5033" i="37"/>
  <c r="M5032" i="37"/>
  <c r="P5032" i="37"/>
  <c r="Q5032" i="37"/>
  <c r="R5032" i="37"/>
  <c r="M5031" i="37"/>
  <c r="P5031" i="37"/>
  <c r="Q5031" i="37"/>
  <c r="R5031" i="37"/>
  <c r="M5028" i="37"/>
  <c r="M5029" i="37"/>
  <c r="M5030" i="37"/>
  <c r="P5028" i="37"/>
  <c r="P5029" i="37"/>
  <c r="P5030" i="37"/>
  <c r="Q5028" i="37"/>
  <c r="Q5029" i="37"/>
  <c r="Q5030" i="37"/>
  <c r="R5028" i="37"/>
  <c r="R5029" i="37"/>
  <c r="R5030" i="37"/>
  <c r="M5027" i="37"/>
  <c r="P5027" i="37"/>
  <c r="Q5027" i="37"/>
  <c r="R5027" i="37"/>
  <c r="M5026" i="37"/>
  <c r="P5026" i="37"/>
  <c r="Q5026" i="37"/>
  <c r="R5026" i="37"/>
  <c r="M5025" i="37"/>
  <c r="P5025" i="37"/>
  <c r="Q5025" i="37"/>
  <c r="R5025" i="37"/>
  <c r="M5024" i="37"/>
  <c r="P5024" i="37"/>
  <c r="Q5024" i="37"/>
  <c r="R5024" i="37"/>
  <c r="M5023" i="37"/>
  <c r="P5023" i="37"/>
  <c r="Q5023" i="37"/>
  <c r="R5023" i="37"/>
  <c r="M5022" i="37"/>
  <c r="P5022" i="37"/>
  <c r="Q5022" i="37"/>
  <c r="R5022" i="37"/>
  <c r="M5021" i="37"/>
  <c r="P5021" i="37"/>
  <c r="Q5021" i="37"/>
  <c r="R5021" i="37"/>
  <c r="M5020" i="37"/>
  <c r="P5020" i="37"/>
  <c r="Q5020" i="37"/>
  <c r="R5020" i="37"/>
  <c r="M5019" i="37"/>
  <c r="P5019" i="37"/>
  <c r="Q5019" i="37"/>
  <c r="R5019" i="37"/>
  <c r="M5018" i="37"/>
  <c r="P5018" i="37"/>
  <c r="Q5018" i="37"/>
  <c r="R5018" i="37"/>
  <c r="M5017" i="37"/>
  <c r="P5017" i="37"/>
  <c r="Q5017" i="37"/>
  <c r="R5017" i="37"/>
  <c r="M5016" i="37"/>
  <c r="P5016" i="37"/>
  <c r="Q5016" i="37"/>
  <c r="R5016" i="37"/>
  <c r="M5015" i="37"/>
  <c r="P5015" i="37"/>
  <c r="Q5015" i="37"/>
  <c r="R5015" i="37"/>
  <c r="M5013" i="37"/>
  <c r="M5014" i="37"/>
  <c r="P5013" i="37"/>
  <c r="P5014" i="37"/>
  <c r="Q5013" i="37"/>
  <c r="Q5014" i="37"/>
  <c r="R5013" i="37"/>
  <c r="R5014" i="37"/>
  <c r="M5011" i="37"/>
  <c r="M5012" i="37"/>
  <c r="P5011" i="37"/>
  <c r="P5012" i="37"/>
  <c r="Q5011" i="37"/>
  <c r="Q5012" i="37"/>
  <c r="R5011" i="37"/>
  <c r="R5012" i="37"/>
  <c r="M5007" i="37"/>
  <c r="M5008" i="37"/>
  <c r="M5009" i="37"/>
  <c r="M5010" i="37"/>
  <c r="P5007" i="37"/>
  <c r="P5008" i="37"/>
  <c r="P5009" i="37"/>
  <c r="P5010" i="37"/>
  <c r="Q5007" i="37"/>
  <c r="Q5008" i="37"/>
  <c r="Q5009" i="37"/>
  <c r="Q5010" i="37"/>
  <c r="R5007" i="37"/>
  <c r="R5008" i="37"/>
  <c r="R5009" i="37"/>
  <c r="R5010" i="37"/>
  <c r="M5006" i="37"/>
  <c r="P5006" i="37"/>
  <c r="Q5006" i="37"/>
  <c r="R5006" i="37"/>
  <c r="M5005" i="37"/>
  <c r="P5005" i="37"/>
  <c r="Q5005" i="37"/>
  <c r="R5005" i="37"/>
  <c r="M5004" i="37"/>
  <c r="P5004" i="37"/>
  <c r="Q5004" i="37"/>
  <c r="R5004" i="37"/>
  <c r="M5002" i="37"/>
  <c r="M5003" i="37"/>
  <c r="P5002" i="37"/>
  <c r="P5003" i="37"/>
  <c r="Q5002" i="37"/>
  <c r="Q5003" i="37"/>
  <c r="R5002" i="37"/>
  <c r="R5003" i="37"/>
  <c r="M5001" i="37"/>
  <c r="P5001" i="37"/>
  <c r="Q5001" i="37"/>
  <c r="R5001" i="37"/>
  <c r="M4999" i="37"/>
  <c r="M5000" i="37"/>
  <c r="P4999" i="37"/>
  <c r="P5000" i="37"/>
  <c r="Q4999" i="37"/>
  <c r="Q5000" i="37"/>
  <c r="R4999" i="37"/>
  <c r="R5000" i="37"/>
  <c r="M4998" i="37"/>
  <c r="P4998" i="37"/>
  <c r="Q4998" i="37"/>
  <c r="R4998" i="37"/>
  <c r="M4996" i="37"/>
  <c r="M4997" i="37"/>
  <c r="P4996" i="37"/>
  <c r="P4997" i="37"/>
  <c r="Q4996" i="37"/>
  <c r="Q4997" i="37"/>
  <c r="R4996" i="37"/>
  <c r="R4997" i="37"/>
  <c r="M4994" i="37"/>
  <c r="M4995" i="37"/>
  <c r="P4994" i="37"/>
  <c r="P4995" i="37"/>
  <c r="Q4994" i="37"/>
  <c r="Q4995" i="37"/>
  <c r="R4994" i="37"/>
  <c r="R4995" i="37"/>
  <c r="M4993" i="37"/>
  <c r="P4993" i="37"/>
  <c r="Q4993" i="37"/>
  <c r="R4993" i="37"/>
  <c r="M4992" i="37"/>
  <c r="P4992" i="37"/>
  <c r="Q4992" i="37"/>
  <c r="R4992" i="37"/>
  <c r="M4991" i="37"/>
  <c r="P4991" i="37"/>
  <c r="Q4991" i="37"/>
  <c r="R4991" i="37"/>
  <c r="M4990" i="37"/>
  <c r="P4990" i="37"/>
  <c r="Q4990" i="37"/>
  <c r="R4990" i="37"/>
  <c r="M4989" i="37"/>
  <c r="P4989" i="37"/>
  <c r="Q4989" i="37"/>
  <c r="R4989" i="37"/>
  <c r="M4984" i="37"/>
  <c r="M4985" i="37"/>
  <c r="M4986" i="37"/>
  <c r="M4987" i="37"/>
  <c r="M4988" i="37"/>
  <c r="P4984" i="37"/>
  <c r="P4985" i="37"/>
  <c r="P4986" i="37"/>
  <c r="P4987" i="37"/>
  <c r="P4988" i="37"/>
  <c r="Q4984" i="37"/>
  <c r="Q4985" i="37"/>
  <c r="Q4986" i="37"/>
  <c r="Q4987" i="37"/>
  <c r="Q4988" i="37"/>
  <c r="R4984" i="37"/>
  <c r="R4985" i="37"/>
  <c r="R4986" i="37"/>
  <c r="R4987" i="37"/>
  <c r="R4988" i="37"/>
  <c r="M4982" i="37"/>
  <c r="M4983" i="37"/>
  <c r="P4982" i="37"/>
  <c r="P4983" i="37"/>
  <c r="Q4982" i="37"/>
  <c r="Q4983" i="37"/>
  <c r="R4982" i="37"/>
  <c r="R4983" i="37"/>
  <c r="M4980" i="37"/>
  <c r="M4981" i="37"/>
  <c r="P4980" i="37"/>
  <c r="P4981" i="37"/>
  <c r="Q4980" i="37"/>
  <c r="Q4981" i="37"/>
  <c r="R4980" i="37"/>
  <c r="R4981" i="37"/>
  <c r="M4974" i="37"/>
  <c r="M4975" i="37"/>
  <c r="M4976" i="37"/>
  <c r="M4977" i="37"/>
  <c r="M4978" i="37"/>
  <c r="M4979" i="37"/>
  <c r="P4974" i="37"/>
  <c r="P4975" i="37"/>
  <c r="P4976" i="37"/>
  <c r="P4977" i="37"/>
  <c r="P4978" i="37"/>
  <c r="P4979" i="37"/>
  <c r="Q4974" i="37"/>
  <c r="Q4975" i="37"/>
  <c r="Q4976" i="37"/>
  <c r="Q4977" i="37"/>
  <c r="Q4978" i="37"/>
  <c r="Q4979" i="37"/>
  <c r="R4974" i="37"/>
  <c r="R4975" i="37"/>
  <c r="R4976" i="37"/>
  <c r="R4977" i="37"/>
  <c r="R4978" i="37"/>
  <c r="R4979" i="37"/>
  <c r="M4972" i="37"/>
  <c r="M4973" i="37"/>
  <c r="P4972" i="37"/>
  <c r="P4973" i="37"/>
  <c r="Q4972" i="37"/>
  <c r="Q4973" i="37"/>
  <c r="R4972" i="37"/>
  <c r="R4973" i="37"/>
  <c r="M4971" i="37"/>
  <c r="P4971" i="37"/>
  <c r="Q4971" i="37"/>
  <c r="R4971" i="37"/>
  <c r="M4970" i="37"/>
  <c r="P4970" i="37"/>
  <c r="Q4970" i="37"/>
  <c r="R4970" i="37"/>
  <c r="M4969" i="37"/>
  <c r="P4969" i="37"/>
  <c r="Q4969" i="37"/>
  <c r="R4969" i="37"/>
  <c r="M4968" i="37"/>
  <c r="P4968" i="37"/>
  <c r="Q4968" i="37"/>
  <c r="R4968" i="37"/>
  <c r="M4967" i="37"/>
  <c r="P4967" i="37"/>
  <c r="Q4967" i="37"/>
  <c r="R4967" i="37"/>
  <c r="M4964" i="37"/>
  <c r="M4965" i="37"/>
  <c r="M4966" i="37"/>
  <c r="P4964" i="37"/>
  <c r="P4965" i="37"/>
  <c r="P4966" i="37"/>
  <c r="Q4964" i="37"/>
  <c r="Q4965" i="37"/>
  <c r="Q4966" i="37"/>
  <c r="R4964" i="37"/>
  <c r="R4965" i="37"/>
  <c r="R4966" i="37"/>
  <c r="M4963" i="37"/>
  <c r="P4963" i="37"/>
  <c r="Q4963" i="37"/>
  <c r="R4963" i="37"/>
  <c r="M4961" i="37"/>
  <c r="M4962" i="37"/>
  <c r="P4961" i="37"/>
  <c r="P4962" i="37"/>
  <c r="Q4961" i="37"/>
  <c r="Q4962" i="37"/>
  <c r="R4961" i="37"/>
  <c r="R4962" i="37"/>
  <c r="M4959" i="37"/>
  <c r="M4960" i="37"/>
  <c r="P4959" i="37"/>
  <c r="P4960" i="37"/>
  <c r="Q4959" i="37"/>
  <c r="Q4960" i="37"/>
  <c r="R4959" i="37"/>
  <c r="R4960" i="37"/>
  <c r="M4956" i="37"/>
  <c r="M4957" i="37"/>
  <c r="M4958" i="37"/>
  <c r="P4956" i="37"/>
  <c r="P4957" i="37"/>
  <c r="P4958" i="37"/>
  <c r="Q4956" i="37"/>
  <c r="Q4957" i="37"/>
  <c r="Q4958" i="37"/>
  <c r="R4956" i="37"/>
  <c r="R4957" i="37"/>
  <c r="R4958" i="37"/>
  <c r="M4955" i="37"/>
  <c r="P4955" i="37"/>
  <c r="Q4955" i="37"/>
  <c r="R4955" i="37"/>
  <c r="M4953" i="37"/>
  <c r="M4954" i="37"/>
  <c r="P4953" i="37"/>
  <c r="P4954" i="37"/>
  <c r="Q4953" i="37"/>
  <c r="Q4954" i="37"/>
  <c r="R4953" i="37"/>
  <c r="R4954" i="37"/>
  <c r="M4952" i="37"/>
  <c r="P4952" i="37"/>
  <c r="Q4952" i="37"/>
  <c r="R4952" i="37"/>
  <c r="M4951" i="37"/>
  <c r="P4951" i="37"/>
  <c r="Q4951" i="37"/>
  <c r="R4951" i="37"/>
  <c r="M4949" i="37"/>
  <c r="M4950" i="37"/>
  <c r="P4949" i="37"/>
  <c r="P4950" i="37"/>
  <c r="Q4949" i="37"/>
  <c r="Q4950" i="37"/>
  <c r="R4949" i="37"/>
  <c r="R4950" i="37"/>
  <c r="M4948" i="37"/>
  <c r="P4948" i="37"/>
  <c r="Q4948" i="37"/>
  <c r="R4948" i="37"/>
  <c r="M4947" i="37"/>
  <c r="P4947" i="37"/>
  <c r="Q4947" i="37"/>
  <c r="R4947" i="37"/>
  <c r="M4946" i="37"/>
  <c r="P4946" i="37"/>
  <c r="Q4946" i="37"/>
  <c r="R4946" i="37"/>
  <c r="M4945" i="37"/>
  <c r="P4945" i="37"/>
  <c r="Q4945" i="37"/>
  <c r="R4945" i="37"/>
  <c r="M4943" i="37"/>
  <c r="M4944" i="37"/>
  <c r="P4943" i="37"/>
  <c r="P4944" i="37"/>
  <c r="Q4943" i="37"/>
  <c r="Q4944" i="37"/>
  <c r="R4943" i="37"/>
  <c r="R4944" i="37"/>
  <c r="M4942" i="37"/>
  <c r="P4942" i="37"/>
  <c r="Q4942" i="37"/>
  <c r="R4942" i="37"/>
  <c r="M4941" i="37"/>
  <c r="P4941" i="37"/>
  <c r="Q4941" i="37"/>
  <c r="R4941" i="37"/>
  <c r="M4940" i="37"/>
  <c r="P4940" i="37"/>
  <c r="Q4940" i="37"/>
  <c r="R4940" i="37"/>
  <c r="M4939" i="37"/>
  <c r="P4939" i="37"/>
  <c r="Q4939" i="37"/>
  <c r="R4939" i="37"/>
  <c r="M4938" i="37"/>
  <c r="P4938" i="37"/>
  <c r="Q4938" i="37"/>
  <c r="R4938" i="37"/>
  <c r="M4937" i="37"/>
  <c r="P4937" i="37"/>
  <c r="Q4937" i="37"/>
  <c r="R4937" i="37"/>
  <c r="M4936" i="37"/>
  <c r="P4936" i="37"/>
  <c r="Q4936" i="37"/>
  <c r="R4936" i="37"/>
  <c r="M4934" i="37"/>
  <c r="M4935" i="37"/>
  <c r="P4934" i="37"/>
  <c r="P4935" i="37"/>
  <c r="Q4934" i="37"/>
  <c r="Q4935" i="37"/>
  <c r="R4934" i="37"/>
  <c r="R4935" i="37"/>
  <c r="M4931" i="37"/>
  <c r="M4932" i="37"/>
  <c r="M4933" i="37"/>
  <c r="P4931" i="37"/>
  <c r="P4932" i="37"/>
  <c r="P4933" i="37"/>
  <c r="Q4931" i="37"/>
  <c r="Q4932" i="37"/>
  <c r="Q4933" i="37"/>
  <c r="R4931" i="37"/>
  <c r="R4932" i="37"/>
  <c r="R4933" i="37"/>
  <c r="M4930" i="37"/>
  <c r="P4930" i="37"/>
  <c r="Q4930" i="37"/>
  <c r="R4930" i="37"/>
  <c r="M4929" i="37"/>
  <c r="P4929" i="37"/>
  <c r="Q4929" i="37"/>
  <c r="R4929" i="37"/>
  <c r="M4928" i="37"/>
  <c r="P4928" i="37"/>
  <c r="Q4928" i="37"/>
  <c r="R4928" i="37"/>
  <c r="M4927" i="37"/>
  <c r="P4927" i="37"/>
  <c r="Q4927" i="37"/>
  <c r="R4927" i="37"/>
  <c r="M4926" i="37"/>
  <c r="P4926" i="37"/>
  <c r="Q4926" i="37"/>
  <c r="R4926" i="37"/>
  <c r="M4925" i="37"/>
  <c r="P4925" i="37"/>
  <c r="Q4925" i="37"/>
  <c r="R4925" i="37"/>
  <c r="M4924" i="37"/>
  <c r="P4924" i="37"/>
  <c r="Q4924" i="37"/>
  <c r="R4924" i="37"/>
  <c r="M4922" i="37"/>
  <c r="M4923" i="37"/>
  <c r="P4922" i="37"/>
  <c r="P4923" i="37"/>
  <c r="Q4922" i="37"/>
  <c r="Q4923" i="37"/>
  <c r="R4922" i="37"/>
  <c r="R4923" i="37"/>
  <c r="M4920" i="37"/>
  <c r="M4921" i="37"/>
  <c r="P4920" i="37"/>
  <c r="P4921" i="37"/>
  <c r="Q4920" i="37"/>
  <c r="Q4921" i="37"/>
  <c r="R4920" i="37"/>
  <c r="R4921" i="37"/>
  <c r="M4918" i="37"/>
  <c r="M4919" i="37"/>
  <c r="P4918" i="37"/>
  <c r="P4919" i="37"/>
  <c r="Q4918" i="37"/>
  <c r="Q4919" i="37"/>
  <c r="R4918" i="37"/>
  <c r="R4919" i="37"/>
  <c r="M4916" i="37"/>
  <c r="M4917" i="37"/>
  <c r="P4916" i="37"/>
  <c r="P4917" i="37"/>
  <c r="Q4916" i="37"/>
  <c r="Q4917" i="37"/>
  <c r="R4916" i="37"/>
  <c r="R4917" i="37"/>
  <c r="M4910" i="37"/>
  <c r="M4911" i="37"/>
  <c r="M4912" i="37"/>
  <c r="M4913" i="37"/>
  <c r="M4914" i="37"/>
  <c r="M4915" i="37"/>
  <c r="P4910" i="37"/>
  <c r="P4911" i="37"/>
  <c r="P4912" i="37"/>
  <c r="P4913" i="37"/>
  <c r="P4914" i="37"/>
  <c r="P4915" i="37"/>
  <c r="Q4910" i="37"/>
  <c r="Q4911" i="37"/>
  <c r="Q4912" i="37"/>
  <c r="Q4913" i="37"/>
  <c r="Q4914" i="37"/>
  <c r="Q4915" i="37"/>
  <c r="R4910" i="37"/>
  <c r="R4911" i="37"/>
  <c r="R4912" i="37"/>
  <c r="R4913" i="37"/>
  <c r="R4914" i="37"/>
  <c r="R4915" i="37"/>
  <c r="M4909" i="37"/>
  <c r="P4909" i="37"/>
  <c r="Q4909" i="37"/>
  <c r="R4909" i="37"/>
  <c r="M4907" i="37"/>
  <c r="M4908" i="37"/>
  <c r="P4907" i="37"/>
  <c r="P4908" i="37"/>
  <c r="Q4907" i="37"/>
  <c r="Q4908" i="37"/>
  <c r="R4907" i="37"/>
  <c r="R4908" i="37"/>
  <c r="M4905" i="37"/>
  <c r="M4906" i="37"/>
  <c r="P4905" i="37"/>
  <c r="P4906" i="37"/>
  <c r="Q4905" i="37"/>
  <c r="Q4906" i="37"/>
  <c r="R4905" i="37"/>
  <c r="R4906" i="37"/>
  <c r="M4904" i="37"/>
  <c r="P4904" i="37"/>
  <c r="Q4904" i="37"/>
  <c r="R4904" i="37"/>
  <c r="M4903" i="37"/>
  <c r="P4903" i="37"/>
  <c r="Q4903" i="37"/>
  <c r="R4903" i="37"/>
  <c r="M4901" i="37"/>
  <c r="M4902" i="37"/>
  <c r="P4901" i="37"/>
  <c r="P4902" i="37"/>
  <c r="Q4901" i="37"/>
  <c r="Q4902" i="37"/>
  <c r="R4901" i="37"/>
  <c r="R4902" i="37"/>
  <c r="M4900" i="37"/>
  <c r="P4900" i="37"/>
  <c r="Q4900" i="37"/>
  <c r="R4900" i="37"/>
  <c r="M4899" i="37"/>
  <c r="P4899" i="37"/>
  <c r="Q4899" i="37"/>
  <c r="R4899" i="37"/>
  <c r="M4898" i="37"/>
  <c r="P4898" i="37"/>
  <c r="Q4898" i="37"/>
  <c r="R4898" i="37"/>
  <c r="M4897" i="37"/>
  <c r="P4897" i="37"/>
  <c r="Q4897" i="37"/>
  <c r="R4897" i="37"/>
  <c r="M4896" i="37"/>
  <c r="P4896" i="37"/>
  <c r="Q4896" i="37"/>
  <c r="R4896" i="37"/>
  <c r="M4895" i="37"/>
  <c r="P4895" i="37"/>
  <c r="Q4895" i="37"/>
  <c r="R4895" i="37"/>
  <c r="M4894" i="37"/>
  <c r="P4894" i="37"/>
  <c r="Q4894" i="37"/>
  <c r="R4894" i="37"/>
  <c r="M4892" i="37"/>
  <c r="M4893" i="37"/>
  <c r="P4892" i="37"/>
  <c r="P4893" i="37"/>
  <c r="Q4892" i="37"/>
  <c r="Q4893" i="37"/>
  <c r="R4892" i="37"/>
  <c r="R4893" i="37"/>
  <c r="M4891" i="37"/>
  <c r="P4891" i="37"/>
  <c r="Q4891" i="37"/>
  <c r="R4891" i="37"/>
  <c r="M4890" i="37"/>
  <c r="P4890" i="37"/>
  <c r="Q4890" i="37"/>
  <c r="R4890" i="37"/>
  <c r="M4889" i="37"/>
  <c r="P4889" i="37"/>
  <c r="Q4889" i="37"/>
  <c r="R4889" i="37"/>
  <c r="M4887" i="37"/>
  <c r="M4888" i="37"/>
  <c r="P4887" i="37"/>
  <c r="P4888" i="37"/>
  <c r="Q4887" i="37"/>
  <c r="Q4888" i="37"/>
  <c r="R4887" i="37"/>
  <c r="R4888" i="37"/>
  <c r="M4886" i="37"/>
  <c r="P4886" i="37"/>
  <c r="Q4886" i="37"/>
  <c r="R4886" i="37"/>
  <c r="M4885" i="37"/>
  <c r="P4885" i="37"/>
  <c r="Q4885" i="37"/>
  <c r="R4885" i="37"/>
  <c r="M4884" i="37"/>
  <c r="P4884" i="37"/>
  <c r="Q4884" i="37"/>
  <c r="R4884" i="37"/>
  <c r="M4882" i="37"/>
  <c r="M4883" i="37"/>
  <c r="P4882" i="37"/>
  <c r="P4883" i="37"/>
  <c r="Q4882" i="37"/>
  <c r="Q4883" i="37"/>
  <c r="R4882" i="37"/>
  <c r="R4883" i="37"/>
  <c r="M4881" i="37"/>
  <c r="P4881" i="37"/>
  <c r="Q4881" i="37"/>
  <c r="R4881" i="37"/>
  <c r="M4880" i="37"/>
  <c r="P4880" i="37"/>
  <c r="Q4880" i="37"/>
  <c r="R4880" i="37"/>
  <c r="M4878" i="37"/>
  <c r="M4879" i="37"/>
  <c r="P4878" i="37"/>
  <c r="P4879" i="37"/>
  <c r="Q4878" i="37"/>
  <c r="Q4879" i="37"/>
  <c r="R4878" i="37"/>
  <c r="R4879" i="37"/>
  <c r="M4877" i="37"/>
  <c r="P4877" i="37"/>
  <c r="Q4877" i="37"/>
  <c r="R4877" i="37"/>
  <c r="M4876" i="37"/>
  <c r="P4876" i="37"/>
  <c r="Q4876" i="37"/>
  <c r="R4876" i="37"/>
  <c r="M4873" i="37"/>
  <c r="M4874" i="37"/>
  <c r="M4875" i="37"/>
  <c r="P4873" i="37"/>
  <c r="P4874" i="37"/>
  <c r="P4875" i="37"/>
  <c r="Q4873" i="37"/>
  <c r="Q4874" i="37"/>
  <c r="Q4875" i="37"/>
  <c r="R4873" i="37"/>
  <c r="R4874" i="37"/>
  <c r="R4875" i="37"/>
  <c r="M4872" i="37"/>
  <c r="P4872" i="37"/>
  <c r="Q4872" i="37"/>
  <c r="R4872" i="37"/>
  <c r="M4871" i="37"/>
  <c r="P4871" i="37"/>
  <c r="Q4871" i="37"/>
  <c r="R4871" i="37"/>
  <c r="M4870" i="37"/>
  <c r="P4870" i="37"/>
  <c r="Q4870" i="37"/>
  <c r="R4870" i="37"/>
  <c r="M4869" i="37"/>
  <c r="P4869" i="37"/>
  <c r="Q4869" i="37"/>
  <c r="R4869" i="37"/>
  <c r="M4868" i="37"/>
  <c r="P4868" i="37"/>
  <c r="Q4868" i="37"/>
  <c r="R4868" i="37"/>
  <c r="M4867" i="37"/>
  <c r="P4867" i="37"/>
  <c r="Q4867" i="37"/>
  <c r="R4867" i="37"/>
  <c r="M4866" i="37"/>
  <c r="P4866" i="37"/>
  <c r="Q4866" i="37"/>
  <c r="R4866" i="37"/>
  <c r="M4865" i="37"/>
  <c r="P4865" i="37"/>
  <c r="Q4865" i="37"/>
  <c r="R4865" i="37"/>
  <c r="M4863" i="37"/>
  <c r="M4864" i="37"/>
  <c r="P4863" i="37"/>
  <c r="P4864" i="37"/>
  <c r="Q4863" i="37"/>
  <c r="Q4864" i="37"/>
  <c r="R4863" i="37"/>
  <c r="R4864" i="37"/>
  <c r="M4862" i="37"/>
  <c r="P4862" i="37"/>
  <c r="Q4862" i="37"/>
  <c r="R4862" i="37"/>
  <c r="M4860" i="37"/>
  <c r="M4861" i="37"/>
  <c r="P4860" i="37"/>
  <c r="P4861" i="37"/>
  <c r="Q4860" i="37"/>
  <c r="Q4861" i="37"/>
  <c r="R4860" i="37"/>
  <c r="R4861" i="37"/>
  <c r="M4858" i="37"/>
  <c r="M4859" i="37"/>
  <c r="P4858" i="37"/>
  <c r="P4859" i="37"/>
  <c r="Q4858" i="37"/>
  <c r="Q4859" i="37"/>
  <c r="R4858" i="37"/>
  <c r="R4859" i="37"/>
  <c r="M4856" i="37"/>
  <c r="M4857" i="37"/>
  <c r="P4856" i="37"/>
  <c r="P4857" i="37"/>
  <c r="Q4856" i="37"/>
  <c r="Q4857" i="37"/>
  <c r="R4856" i="37"/>
  <c r="R4857" i="37"/>
  <c r="M4855" i="37"/>
  <c r="P4855" i="37"/>
  <c r="Q4855" i="37"/>
  <c r="R4855" i="37"/>
  <c r="M4854" i="37"/>
  <c r="P4854" i="37"/>
  <c r="Q4854" i="37"/>
  <c r="R4854" i="37"/>
  <c r="M4853" i="37"/>
  <c r="P4853" i="37"/>
  <c r="Q4853" i="37"/>
  <c r="R4853" i="37"/>
  <c r="M4852" i="37"/>
  <c r="P4852" i="37"/>
  <c r="Q4852" i="37"/>
  <c r="R4852" i="37"/>
  <c r="M4851" i="37"/>
  <c r="P4851" i="37"/>
  <c r="Q4851" i="37"/>
  <c r="R4851" i="37"/>
  <c r="M4849" i="37"/>
  <c r="M4850" i="37"/>
  <c r="P4849" i="37"/>
  <c r="P4850" i="37"/>
  <c r="Q4849" i="37"/>
  <c r="Q4850" i="37"/>
  <c r="R4849" i="37"/>
  <c r="R4850" i="37"/>
  <c r="M4847" i="37"/>
  <c r="M4848" i="37"/>
  <c r="P4847" i="37"/>
  <c r="P4848" i="37"/>
  <c r="Q4847" i="37"/>
  <c r="Q4848" i="37"/>
  <c r="R4847" i="37"/>
  <c r="R4848" i="37"/>
  <c r="M4846" i="37"/>
  <c r="P4846" i="37"/>
  <c r="Q4846" i="37"/>
  <c r="R4846" i="37"/>
  <c r="M4845" i="37"/>
  <c r="P4845" i="37"/>
  <c r="Q4845" i="37"/>
  <c r="R4845" i="37"/>
  <c r="M4844" i="37"/>
  <c r="P4844" i="37"/>
  <c r="Q4844" i="37"/>
  <c r="R4844" i="37"/>
  <c r="M4843" i="37"/>
  <c r="P4843" i="37"/>
  <c r="Q4843" i="37"/>
  <c r="R4843" i="37"/>
  <c r="M4842" i="37"/>
  <c r="P4842" i="37"/>
  <c r="Q4842" i="37"/>
  <c r="R4842" i="37"/>
  <c r="M4840" i="37"/>
  <c r="M4841" i="37"/>
  <c r="P4840" i="37"/>
  <c r="P4841" i="37"/>
  <c r="Q4840" i="37"/>
  <c r="Q4841" i="37"/>
  <c r="R4840" i="37"/>
  <c r="R4841" i="37"/>
  <c r="M4839" i="37"/>
  <c r="P4839" i="37"/>
  <c r="Q4839" i="37"/>
  <c r="R4839" i="37"/>
  <c r="M4838" i="37"/>
  <c r="P4838" i="37"/>
  <c r="Q4838" i="37"/>
  <c r="R4838" i="37"/>
  <c r="M4836" i="37"/>
  <c r="M4837" i="37"/>
  <c r="P4836" i="37"/>
  <c r="P4837" i="37"/>
  <c r="Q4836" i="37"/>
  <c r="Q4837" i="37"/>
  <c r="R4836" i="37"/>
  <c r="R4837" i="37"/>
  <c r="M4835" i="37"/>
  <c r="P4835" i="37"/>
  <c r="Q4835" i="37"/>
  <c r="R4835" i="37"/>
  <c r="M4834" i="37"/>
  <c r="P4834" i="37"/>
  <c r="Q4834" i="37"/>
  <c r="R4834" i="37"/>
  <c r="M4833" i="37"/>
  <c r="P4833" i="37"/>
  <c r="Q4833" i="37"/>
  <c r="R4833" i="37"/>
  <c r="M4832" i="37"/>
  <c r="P4832" i="37"/>
  <c r="Q4832" i="37"/>
  <c r="R4832" i="37"/>
  <c r="M4830" i="37"/>
  <c r="M4831" i="37"/>
  <c r="P4830" i="37"/>
  <c r="P4831" i="37"/>
  <c r="Q4830" i="37"/>
  <c r="Q4831" i="37"/>
  <c r="R4830" i="37"/>
  <c r="R4831" i="37"/>
  <c r="M4829" i="37"/>
  <c r="P4829" i="37"/>
  <c r="Q4829" i="37"/>
  <c r="R4829" i="37"/>
  <c r="M4828" i="37"/>
  <c r="P4828" i="37"/>
  <c r="Q4828" i="37"/>
  <c r="R4828" i="37"/>
  <c r="M4827" i="37"/>
  <c r="P4827" i="37"/>
  <c r="Q4827" i="37"/>
  <c r="R4827" i="37"/>
  <c r="M4826" i="37"/>
  <c r="P4826" i="37"/>
  <c r="Q4826" i="37"/>
  <c r="R4826" i="37"/>
  <c r="M4823" i="37"/>
  <c r="M4824" i="37"/>
  <c r="M4825" i="37"/>
  <c r="P4823" i="37"/>
  <c r="P4824" i="37"/>
  <c r="P4825" i="37"/>
  <c r="Q4823" i="37"/>
  <c r="Q4824" i="37"/>
  <c r="Q4825" i="37"/>
  <c r="R4823" i="37"/>
  <c r="R4824" i="37"/>
  <c r="R4825" i="37"/>
  <c r="M4822" i="37"/>
  <c r="P4822" i="37"/>
  <c r="Q4822" i="37"/>
  <c r="R4822" i="37"/>
  <c r="M4817" i="37"/>
  <c r="M4818" i="37"/>
  <c r="M4819" i="37"/>
  <c r="M4820" i="37"/>
  <c r="M4821" i="37"/>
  <c r="P4817" i="37"/>
  <c r="P4818" i="37"/>
  <c r="P4819" i="37"/>
  <c r="P4820" i="37"/>
  <c r="P4821" i="37"/>
  <c r="Q4817" i="37"/>
  <c r="Q4818" i="37"/>
  <c r="Q4819" i="37"/>
  <c r="Q4820" i="37"/>
  <c r="Q4821" i="37"/>
  <c r="R4817" i="37"/>
  <c r="R4818" i="37"/>
  <c r="R4819" i="37"/>
  <c r="R4820" i="37"/>
  <c r="R4821" i="37"/>
  <c r="M4816" i="37"/>
  <c r="P4816" i="37"/>
  <c r="Q4816" i="37"/>
  <c r="R4816" i="37"/>
  <c r="M4814" i="37"/>
  <c r="M4815" i="37"/>
  <c r="P4814" i="37"/>
  <c r="P4815" i="37"/>
  <c r="Q4814" i="37"/>
  <c r="Q4815" i="37"/>
  <c r="R4814" i="37"/>
  <c r="R4815" i="37"/>
  <c r="M4812" i="37"/>
  <c r="M4813" i="37"/>
  <c r="P4812" i="37"/>
  <c r="P4813" i="37"/>
  <c r="Q4812" i="37"/>
  <c r="Q4813" i="37"/>
  <c r="R4812" i="37"/>
  <c r="R4813" i="37"/>
  <c r="M4811" i="37"/>
  <c r="P4811" i="37"/>
  <c r="Q4811" i="37"/>
  <c r="R4811" i="37"/>
  <c r="M4810" i="37"/>
  <c r="P4810" i="37"/>
  <c r="Q4810" i="37"/>
  <c r="R4810" i="37"/>
  <c r="M4809" i="37"/>
  <c r="P4809" i="37"/>
  <c r="Q4809" i="37"/>
  <c r="R4809" i="37"/>
  <c r="M4808" i="37"/>
  <c r="P4808" i="37"/>
  <c r="Q4808" i="37"/>
  <c r="R4808" i="37"/>
  <c r="M4807" i="37"/>
  <c r="P4807" i="37"/>
  <c r="Q4807" i="37"/>
  <c r="R4807" i="37"/>
  <c r="M4806" i="37"/>
  <c r="P4806" i="37"/>
  <c r="Q4806" i="37"/>
  <c r="R4806" i="37"/>
  <c r="M4805" i="37"/>
  <c r="P4805" i="37"/>
  <c r="Q4805" i="37"/>
  <c r="R4805" i="37"/>
  <c r="M4804" i="37"/>
  <c r="P4804" i="37"/>
  <c r="Q4804" i="37"/>
  <c r="R4804" i="37"/>
  <c r="M4803" i="37"/>
  <c r="P4803" i="37"/>
  <c r="Q4803" i="37"/>
  <c r="R4803" i="37"/>
  <c r="M4802" i="37"/>
  <c r="P4802" i="37"/>
  <c r="Q4802" i="37"/>
  <c r="R4802" i="37"/>
  <c r="M4800" i="37"/>
  <c r="M4801" i="37"/>
  <c r="P4800" i="37"/>
  <c r="P4801" i="37"/>
  <c r="Q4800" i="37"/>
  <c r="Q4801" i="37"/>
  <c r="R4800" i="37"/>
  <c r="R4801" i="37"/>
  <c r="M4798" i="37"/>
  <c r="M4799" i="37"/>
  <c r="P4798" i="37"/>
  <c r="P4799" i="37"/>
  <c r="Q4798" i="37"/>
  <c r="Q4799" i="37"/>
  <c r="R4798" i="37"/>
  <c r="R4799" i="37"/>
  <c r="M4797" i="37"/>
  <c r="P4797" i="37"/>
  <c r="Q4797" i="37"/>
  <c r="R4797" i="37"/>
  <c r="M4796" i="37"/>
  <c r="P4796" i="37"/>
  <c r="Q4796" i="37"/>
  <c r="R4796" i="37"/>
  <c r="M4794" i="37"/>
  <c r="M4795" i="37"/>
  <c r="P4794" i="37"/>
  <c r="P4795" i="37"/>
  <c r="Q4794" i="37"/>
  <c r="Q4795" i="37"/>
  <c r="R4794" i="37"/>
  <c r="R4795" i="37"/>
  <c r="M4793" i="37"/>
  <c r="P4793" i="37"/>
  <c r="Q4793" i="37"/>
  <c r="R4793" i="37"/>
  <c r="M4792" i="37"/>
  <c r="P4792" i="37"/>
  <c r="Q4792" i="37"/>
  <c r="R4792" i="37"/>
  <c r="M4790" i="37"/>
  <c r="M4791" i="37"/>
  <c r="P4790" i="37"/>
  <c r="P4791" i="37"/>
  <c r="Q4790" i="37"/>
  <c r="Q4791" i="37"/>
  <c r="R4790" i="37"/>
  <c r="R4791" i="37"/>
  <c r="M4789" i="37"/>
  <c r="P4789" i="37"/>
  <c r="Q4789" i="37"/>
  <c r="R4789" i="37"/>
  <c r="M4787" i="37"/>
  <c r="M4788" i="37"/>
  <c r="P4787" i="37"/>
  <c r="P4788" i="37"/>
  <c r="Q4787" i="37"/>
  <c r="Q4788" i="37"/>
  <c r="R4787" i="37"/>
  <c r="R4788" i="37"/>
  <c r="M4785" i="37"/>
  <c r="M4786" i="37"/>
  <c r="P4785" i="37"/>
  <c r="P4786" i="37"/>
  <c r="Q4785" i="37"/>
  <c r="Q4786" i="37"/>
  <c r="R4785" i="37"/>
  <c r="R4786" i="37"/>
  <c r="M4784" i="37"/>
  <c r="P4784" i="37"/>
  <c r="Q4784" i="37"/>
  <c r="R4784" i="37"/>
  <c r="M4783" i="37"/>
  <c r="P4783" i="37"/>
  <c r="Q4783" i="37"/>
  <c r="R4783" i="37"/>
  <c r="M4781" i="37"/>
  <c r="M4782" i="37"/>
  <c r="P4781" i="37"/>
  <c r="P4782" i="37"/>
  <c r="Q4781" i="37"/>
  <c r="Q4782" i="37"/>
  <c r="R4781" i="37"/>
  <c r="R4782" i="37"/>
  <c r="M4779" i="37"/>
  <c r="M4780" i="37"/>
  <c r="P4779" i="37"/>
  <c r="P4780" i="37"/>
  <c r="Q4779" i="37"/>
  <c r="Q4780" i="37"/>
  <c r="R4779" i="37"/>
  <c r="R4780" i="37"/>
  <c r="M4778" i="37"/>
  <c r="P4778" i="37"/>
  <c r="Q4778" i="37"/>
  <c r="R4778" i="37"/>
  <c r="M4777" i="37"/>
  <c r="P4777" i="37"/>
  <c r="Q4777" i="37"/>
  <c r="R4777" i="37"/>
  <c r="M4776" i="37"/>
  <c r="P4776" i="37"/>
  <c r="Q4776" i="37"/>
  <c r="R4776" i="37"/>
  <c r="M4775" i="37"/>
  <c r="P4775" i="37"/>
  <c r="Q4775" i="37"/>
  <c r="R4775" i="37"/>
  <c r="M4773" i="37"/>
  <c r="M4774" i="37"/>
  <c r="P4773" i="37"/>
  <c r="P4774" i="37"/>
  <c r="Q4773" i="37"/>
  <c r="Q4774" i="37"/>
  <c r="R4773" i="37"/>
  <c r="R4774" i="37"/>
  <c r="M4768" i="37"/>
  <c r="M4769" i="37"/>
  <c r="M4770" i="37"/>
  <c r="M4771" i="37"/>
  <c r="M4772" i="37"/>
  <c r="P4768" i="37"/>
  <c r="P4769" i="37"/>
  <c r="P4770" i="37"/>
  <c r="P4771" i="37"/>
  <c r="P4772" i="37"/>
  <c r="Q4768" i="37"/>
  <c r="Q4769" i="37"/>
  <c r="Q4770" i="37"/>
  <c r="Q4771" i="37"/>
  <c r="Q4772" i="37"/>
  <c r="R4768" i="37"/>
  <c r="R4769" i="37"/>
  <c r="R4770" i="37"/>
  <c r="R4771" i="37"/>
  <c r="R4772" i="37"/>
  <c r="M4767" i="37"/>
  <c r="P4767" i="37"/>
  <c r="Q4767" i="37"/>
  <c r="R4767" i="37"/>
  <c r="M4766" i="37"/>
  <c r="P4766" i="37"/>
  <c r="Q4766" i="37"/>
  <c r="R4766" i="37"/>
  <c r="M4764" i="37"/>
  <c r="M4765" i="37"/>
  <c r="P4764" i="37"/>
  <c r="P4765" i="37"/>
  <c r="Q4764" i="37"/>
  <c r="Q4765" i="37"/>
  <c r="R4764" i="37"/>
  <c r="R4765" i="37"/>
  <c r="M4762" i="37"/>
  <c r="M4763" i="37"/>
  <c r="P4762" i="37"/>
  <c r="P4763" i="37"/>
  <c r="Q4762" i="37"/>
  <c r="Q4763" i="37"/>
  <c r="R4762" i="37"/>
  <c r="R4763" i="37"/>
  <c r="M4761" i="37"/>
  <c r="P4761" i="37"/>
  <c r="Q4761" i="37"/>
  <c r="R4761" i="37"/>
  <c r="M4758" i="37"/>
  <c r="M4759" i="37"/>
  <c r="M4760" i="37"/>
  <c r="P4758" i="37"/>
  <c r="P4759" i="37"/>
  <c r="P4760" i="37"/>
  <c r="Q4758" i="37"/>
  <c r="Q4759" i="37"/>
  <c r="Q4760" i="37"/>
  <c r="R4758" i="37"/>
  <c r="R4759" i="37"/>
  <c r="R4760" i="37"/>
  <c r="M4756" i="37"/>
  <c r="M4757" i="37"/>
  <c r="P4756" i="37"/>
  <c r="P4757" i="37"/>
  <c r="Q4756" i="37"/>
  <c r="Q4757" i="37"/>
  <c r="R4756" i="37"/>
  <c r="R4757" i="37"/>
  <c r="M4754" i="37"/>
  <c r="M4755" i="37"/>
  <c r="P4754" i="37"/>
  <c r="P4755" i="37"/>
  <c r="Q4754" i="37"/>
  <c r="Q4755" i="37"/>
  <c r="R4754" i="37"/>
  <c r="R4755" i="37"/>
  <c r="M4753" i="37"/>
  <c r="P4753" i="37"/>
  <c r="Q4753" i="37"/>
  <c r="R4753" i="37"/>
  <c r="M4751" i="37"/>
  <c r="M4752" i="37"/>
  <c r="P4751" i="37"/>
  <c r="P4752" i="37"/>
  <c r="Q4751" i="37"/>
  <c r="Q4752" i="37"/>
  <c r="R4751" i="37"/>
  <c r="R4752" i="37"/>
  <c r="M4750" i="37"/>
  <c r="P4750" i="37"/>
  <c r="Q4750" i="37"/>
  <c r="R4750" i="37"/>
  <c r="M4749" i="37"/>
  <c r="P4749" i="37"/>
  <c r="Q4749" i="37"/>
  <c r="R4749" i="37"/>
  <c r="M4748" i="37"/>
  <c r="P4748" i="37"/>
  <c r="Q4748" i="37"/>
  <c r="R4748" i="37"/>
  <c r="M4746" i="37"/>
  <c r="M4747" i="37"/>
  <c r="P4746" i="37"/>
  <c r="P4747" i="37"/>
  <c r="Q4746" i="37"/>
  <c r="Q4747" i="37"/>
  <c r="R4746" i="37"/>
  <c r="R4747" i="37"/>
  <c r="M4745" i="37"/>
  <c r="P4745" i="37"/>
  <c r="Q4745" i="37"/>
  <c r="R4745" i="37"/>
  <c r="M4741" i="37"/>
  <c r="M4742" i="37"/>
  <c r="M4743" i="37"/>
  <c r="M4744" i="37"/>
  <c r="P4741" i="37"/>
  <c r="P4742" i="37"/>
  <c r="P4743" i="37"/>
  <c r="P4744" i="37"/>
  <c r="Q4741" i="37"/>
  <c r="Q4742" i="37"/>
  <c r="Q4743" i="37"/>
  <c r="Q4744" i="37"/>
  <c r="R4741" i="37"/>
  <c r="R4742" i="37"/>
  <c r="R4743" i="37"/>
  <c r="R4744" i="37"/>
  <c r="M4739" i="37"/>
  <c r="M4740" i="37"/>
  <c r="P4739" i="37"/>
  <c r="P4740" i="37"/>
  <c r="Q4739" i="37"/>
  <c r="Q4740" i="37"/>
  <c r="R4739" i="37"/>
  <c r="R4740" i="37"/>
  <c r="M4738" i="37"/>
  <c r="P4738" i="37"/>
  <c r="Q4738" i="37"/>
  <c r="R4738" i="37"/>
  <c r="M4737" i="37"/>
  <c r="P4737" i="37"/>
  <c r="Q4737" i="37"/>
  <c r="R4737" i="37"/>
  <c r="M4736" i="37"/>
  <c r="P4736" i="37"/>
  <c r="Q4736" i="37"/>
  <c r="R4736" i="37"/>
  <c r="M4734" i="37"/>
  <c r="M4735" i="37"/>
  <c r="P4734" i="37"/>
  <c r="P4735" i="37"/>
  <c r="Q4734" i="37"/>
  <c r="Q4735" i="37"/>
  <c r="R4734" i="37"/>
  <c r="R4735" i="37"/>
  <c r="M4733" i="37"/>
  <c r="P4733" i="37"/>
  <c r="Q4733" i="37"/>
  <c r="R4733" i="37"/>
  <c r="M4732" i="37"/>
  <c r="P4732" i="37"/>
  <c r="Q4732" i="37"/>
  <c r="R4732" i="37"/>
  <c r="M4727" i="37"/>
  <c r="M4728" i="37"/>
  <c r="M4729" i="37"/>
  <c r="M4730" i="37"/>
  <c r="M4731" i="37"/>
  <c r="P4727" i="37"/>
  <c r="P4728" i="37"/>
  <c r="P4729" i="37"/>
  <c r="P4730" i="37"/>
  <c r="P4731" i="37"/>
  <c r="Q4727" i="37"/>
  <c r="Q4728" i="37"/>
  <c r="Q4729" i="37"/>
  <c r="Q4730" i="37"/>
  <c r="Q4731" i="37"/>
  <c r="R4727" i="37"/>
  <c r="R4728" i="37"/>
  <c r="R4729" i="37"/>
  <c r="R4730" i="37"/>
  <c r="R4731" i="37"/>
  <c r="M4726" i="37"/>
  <c r="P4726" i="37"/>
  <c r="Q4726" i="37"/>
  <c r="R4726" i="37"/>
  <c r="M4724" i="37"/>
  <c r="M4725" i="37"/>
  <c r="P4724" i="37"/>
  <c r="P4725" i="37"/>
  <c r="Q4724" i="37"/>
  <c r="Q4725" i="37"/>
  <c r="R4724" i="37"/>
  <c r="R4725" i="37"/>
  <c r="M4723" i="37"/>
  <c r="P4723" i="37"/>
  <c r="Q4723" i="37"/>
  <c r="R4723" i="37"/>
  <c r="M4722" i="37"/>
  <c r="P4722" i="37"/>
  <c r="Q4722" i="37"/>
  <c r="R4722" i="37"/>
  <c r="M4721" i="37"/>
  <c r="P4721" i="37"/>
  <c r="Q4721" i="37"/>
  <c r="R4721" i="37"/>
  <c r="M4720" i="37"/>
  <c r="P4720" i="37"/>
  <c r="Q4720" i="37"/>
  <c r="R4720" i="37"/>
  <c r="M4719" i="37"/>
  <c r="P4719" i="37"/>
  <c r="Q4719" i="37"/>
  <c r="R4719" i="37"/>
  <c r="M4718" i="37"/>
  <c r="P4718" i="37"/>
  <c r="Q4718" i="37"/>
  <c r="R4718" i="37"/>
  <c r="M4717" i="37"/>
  <c r="P4717" i="37"/>
  <c r="Q4717" i="37"/>
  <c r="R4717" i="37"/>
  <c r="M4714" i="37"/>
  <c r="M4715" i="37"/>
  <c r="M4716" i="37"/>
  <c r="P4714" i="37"/>
  <c r="P4715" i="37"/>
  <c r="P4716" i="37"/>
  <c r="Q4714" i="37"/>
  <c r="Q4715" i="37"/>
  <c r="Q4716" i="37"/>
  <c r="R4714" i="37"/>
  <c r="R4715" i="37"/>
  <c r="R4716" i="37"/>
  <c r="M4712" i="37"/>
  <c r="M4713" i="37"/>
  <c r="P4712" i="37"/>
  <c r="P4713" i="37"/>
  <c r="Q4712" i="37"/>
  <c r="Q4713" i="37"/>
  <c r="R4712" i="37"/>
  <c r="R4713" i="37"/>
  <c r="M4711" i="37"/>
  <c r="P4711" i="37"/>
  <c r="Q4711" i="37"/>
  <c r="R4711" i="37"/>
  <c r="M4710" i="37"/>
  <c r="P4710" i="37"/>
  <c r="Q4710" i="37"/>
  <c r="R4710" i="37"/>
  <c r="M4709" i="37"/>
  <c r="P4709" i="37"/>
  <c r="Q4709" i="37"/>
  <c r="R4709" i="37"/>
  <c r="M4708" i="37"/>
  <c r="P4708" i="37"/>
  <c r="Q4708" i="37"/>
  <c r="R4708" i="37"/>
  <c r="M4706" i="37"/>
  <c r="M4707" i="37"/>
  <c r="P4706" i="37"/>
  <c r="P4707" i="37"/>
  <c r="Q4706" i="37"/>
  <c r="Q4707" i="37"/>
  <c r="R4706" i="37"/>
  <c r="R4707" i="37"/>
  <c r="M4703" i="37"/>
  <c r="M4704" i="37"/>
  <c r="M4705" i="37"/>
  <c r="P4703" i="37"/>
  <c r="P4704" i="37"/>
  <c r="P4705" i="37"/>
  <c r="Q4703" i="37"/>
  <c r="Q4704" i="37"/>
  <c r="Q4705" i="37"/>
  <c r="R4703" i="37"/>
  <c r="R4704" i="37"/>
  <c r="R4705" i="37"/>
  <c r="M4702" i="37"/>
  <c r="P4702" i="37"/>
  <c r="Q4702" i="37"/>
  <c r="R4702" i="37"/>
  <c r="M4701" i="37"/>
  <c r="P4701" i="37"/>
  <c r="Q4701" i="37"/>
  <c r="R4701" i="37"/>
  <c r="M4700" i="37"/>
  <c r="P4700" i="37"/>
  <c r="Q4700" i="37"/>
  <c r="R4700" i="37"/>
  <c r="M4699" i="37"/>
  <c r="P4699" i="37"/>
  <c r="Q4699" i="37"/>
  <c r="R4699" i="37"/>
  <c r="M4698" i="37"/>
  <c r="P4698" i="37"/>
  <c r="Q4698" i="37"/>
  <c r="R4698" i="37"/>
  <c r="M4697" i="37"/>
  <c r="P4697" i="37"/>
  <c r="Q4697" i="37"/>
  <c r="R4697" i="37"/>
  <c r="M4696" i="37"/>
  <c r="P4696" i="37"/>
  <c r="Q4696" i="37"/>
  <c r="R4696" i="37"/>
  <c r="M4695" i="37"/>
  <c r="P4695" i="37"/>
  <c r="Q4695" i="37"/>
  <c r="R4695" i="37"/>
  <c r="M4694" i="37"/>
  <c r="P4694" i="37"/>
  <c r="Q4694" i="37"/>
  <c r="R4694" i="37"/>
  <c r="M4690" i="37"/>
  <c r="M4691" i="37"/>
  <c r="M4692" i="37"/>
  <c r="M4693" i="37"/>
  <c r="P4690" i="37"/>
  <c r="P4691" i="37"/>
  <c r="P4692" i="37"/>
  <c r="P4693" i="37"/>
  <c r="Q4690" i="37"/>
  <c r="Q4691" i="37"/>
  <c r="Q4692" i="37"/>
  <c r="Q4693" i="37"/>
  <c r="R4690" i="37"/>
  <c r="R4691" i="37"/>
  <c r="R4692" i="37"/>
  <c r="R4693" i="37"/>
  <c r="M4689" i="37"/>
  <c r="P4689" i="37"/>
  <c r="Q4689" i="37"/>
  <c r="R4689" i="37"/>
  <c r="M4687" i="37"/>
  <c r="M4688" i="37"/>
  <c r="P4687" i="37"/>
  <c r="P4688" i="37"/>
  <c r="Q4687" i="37"/>
  <c r="Q4688" i="37"/>
  <c r="R4687" i="37"/>
  <c r="R4688" i="37"/>
  <c r="M4684" i="37"/>
  <c r="M4685" i="37"/>
  <c r="M4686" i="37"/>
  <c r="P4684" i="37"/>
  <c r="P4685" i="37"/>
  <c r="P4686" i="37"/>
  <c r="Q4684" i="37"/>
  <c r="Q4685" i="37"/>
  <c r="Q4686" i="37"/>
  <c r="R4684" i="37"/>
  <c r="R4685" i="37"/>
  <c r="R4686" i="37"/>
  <c r="M4682" i="37"/>
  <c r="M4683" i="37"/>
  <c r="P4682" i="37"/>
  <c r="P4683" i="37"/>
  <c r="Q4682" i="37"/>
  <c r="Q4683" i="37"/>
  <c r="R4682" i="37"/>
  <c r="R4683" i="37"/>
  <c r="M4681" i="37"/>
  <c r="P4681" i="37"/>
  <c r="Q4681" i="37"/>
  <c r="R4681" i="37"/>
  <c r="M4680" i="37"/>
  <c r="P4680" i="37"/>
  <c r="Q4680" i="37"/>
  <c r="R4680" i="37"/>
  <c r="M4679" i="37"/>
  <c r="P4679" i="37"/>
  <c r="Q4679" i="37"/>
  <c r="R4679" i="37"/>
  <c r="M4678" i="37"/>
  <c r="P4678" i="37"/>
  <c r="Q4678" i="37"/>
  <c r="R4678" i="37"/>
  <c r="M4677" i="37"/>
  <c r="P4677" i="37"/>
  <c r="Q4677" i="37"/>
  <c r="R4677" i="37"/>
  <c r="M4676" i="37"/>
  <c r="P4676" i="37"/>
  <c r="Q4676" i="37"/>
  <c r="R4676" i="37"/>
  <c r="M4675" i="37"/>
  <c r="P4675" i="37"/>
  <c r="Q4675" i="37"/>
  <c r="R4675" i="37"/>
  <c r="M4674" i="37"/>
  <c r="P4674" i="37"/>
  <c r="Q4674" i="37"/>
  <c r="R4674" i="37"/>
  <c r="M4673" i="37"/>
  <c r="P4673" i="37"/>
  <c r="Q4673" i="37"/>
  <c r="R4673" i="37"/>
  <c r="M4672" i="37"/>
  <c r="P4672" i="37"/>
  <c r="Q4672" i="37"/>
  <c r="R4672" i="37"/>
  <c r="M4669" i="37"/>
  <c r="M4670" i="37"/>
  <c r="M4671" i="37"/>
  <c r="P4669" i="37"/>
  <c r="P4670" i="37"/>
  <c r="P4671" i="37"/>
  <c r="Q4669" i="37"/>
  <c r="Q4670" i="37"/>
  <c r="Q4671" i="37"/>
  <c r="R4669" i="37"/>
  <c r="R4670" i="37"/>
  <c r="R4671" i="37"/>
  <c r="M4666" i="37"/>
  <c r="M4667" i="37"/>
  <c r="M4668" i="37"/>
  <c r="P4666" i="37"/>
  <c r="P4667" i="37"/>
  <c r="P4668" i="37"/>
  <c r="Q4666" i="37"/>
  <c r="Q4667" i="37"/>
  <c r="Q4668" i="37"/>
  <c r="R4666" i="37"/>
  <c r="R4667" i="37"/>
  <c r="R4668" i="37"/>
  <c r="M4665" i="37"/>
  <c r="P4665" i="37"/>
  <c r="Q4665" i="37"/>
  <c r="R4665" i="37"/>
  <c r="M4664" i="37"/>
  <c r="P4664" i="37"/>
  <c r="Q4664" i="37"/>
  <c r="R4664" i="37"/>
  <c r="M4663" i="37"/>
  <c r="P4663" i="37"/>
  <c r="Q4663" i="37"/>
  <c r="R4663" i="37"/>
  <c r="M4662" i="37"/>
  <c r="P4662" i="37"/>
  <c r="Q4662" i="37"/>
  <c r="R4662" i="37"/>
  <c r="M4661" i="37"/>
  <c r="P4661" i="37"/>
  <c r="Q4661" i="37"/>
  <c r="R4661" i="37"/>
  <c r="M4660" i="37"/>
  <c r="P4660" i="37"/>
  <c r="Q4660" i="37"/>
  <c r="R4660" i="37"/>
  <c r="M4659" i="37"/>
  <c r="P4659" i="37"/>
  <c r="Q4659" i="37"/>
  <c r="R4659" i="37"/>
  <c r="M4658" i="37"/>
  <c r="P4658" i="37"/>
  <c r="Q4658" i="37"/>
  <c r="R4658" i="37"/>
  <c r="M4657" i="37"/>
  <c r="P4657" i="37"/>
  <c r="Q4657" i="37"/>
  <c r="R4657" i="37"/>
  <c r="M4654" i="37"/>
  <c r="M4655" i="37"/>
  <c r="M4656" i="37"/>
  <c r="P4654" i="37"/>
  <c r="P4655" i="37"/>
  <c r="P4656" i="37"/>
  <c r="Q4654" i="37"/>
  <c r="Q4655" i="37"/>
  <c r="Q4656" i="37"/>
  <c r="R4654" i="37"/>
  <c r="R4655" i="37"/>
  <c r="R4656" i="37"/>
  <c r="M4651" i="37"/>
  <c r="M4652" i="37"/>
  <c r="M4653" i="37"/>
  <c r="P4651" i="37"/>
  <c r="P4652" i="37"/>
  <c r="P4653" i="37"/>
  <c r="Q4651" i="37"/>
  <c r="Q4652" i="37"/>
  <c r="Q4653" i="37"/>
  <c r="R4651" i="37"/>
  <c r="R4652" i="37"/>
  <c r="R4653" i="37"/>
  <c r="M4649" i="37"/>
  <c r="M4650" i="37"/>
  <c r="P4649" i="37"/>
  <c r="P4650" i="37"/>
  <c r="Q4649" i="37"/>
  <c r="Q4650" i="37"/>
  <c r="R4649" i="37"/>
  <c r="R4650" i="37"/>
  <c r="M4648" i="37"/>
  <c r="P4648" i="37"/>
  <c r="Q4648" i="37"/>
  <c r="R4648" i="37"/>
  <c r="M4647" i="37"/>
  <c r="P4647" i="37"/>
  <c r="Q4647" i="37"/>
  <c r="R4647" i="37"/>
  <c r="M4644" i="37"/>
  <c r="M4645" i="37"/>
  <c r="M4646" i="37"/>
  <c r="P4644" i="37"/>
  <c r="P4645" i="37"/>
  <c r="P4646" i="37"/>
  <c r="Q4644" i="37"/>
  <c r="Q4645" i="37"/>
  <c r="Q4646" i="37"/>
  <c r="R4644" i="37"/>
  <c r="R4645" i="37"/>
  <c r="R4646" i="37"/>
  <c r="M4643" i="37"/>
  <c r="P4643" i="37"/>
  <c r="Q4643" i="37"/>
  <c r="R4643" i="37"/>
  <c r="M4642" i="37"/>
  <c r="P4642" i="37"/>
  <c r="Q4642" i="37"/>
  <c r="R4642" i="37"/>
  <c r="M4640" i="37"/>
  <c r="M4641" i="37"/>
  <c r="P4640" i="37"/>
  <c r="P4641" i="37"/>
  <c r="Q4640" i="37"/>
  <c r="Q4641" i="37"/>
  <c r="R4640" i="37"/>
  <c r="R4641" i="37"/>
  <c r="M4639" i="37"/>
  <c r="P4639" i="37"/>
  <c r="Q4639" i="37"/>
  <c r="R4639" i="37"/>
  <c r="M4636" i="37"/>
  <c r="M4637" i="37"/>
  <c r="M4638" i="37"/>
  <c r="P4636" i="37"/>
  <c r="P4637" i="37"/>
  <c r="P4638" i="37"/>
  <c r="Q4636" i="37"/>
  <c r="Q4637" i="37"/>
  <c r="Q4638" i="37"/>
  <c r="R4636" i="37"/>
  <c r="R4637" i="37"/>
  <c r="R4638" i="37"/>
  <c r="M4634" i="37"/>
  <c r="M4635" i="37"/>
  <c r="P4634" i="37"/>
  <c r="P4635" i="37"/>
  <c r="Q4634" i="37"/>
  <c r="Q4635" i="37"/>
  <c r="R4634" i="37"/>
  <c r="R4635" i="37"/>
  <c r="M4633" i="37"/>
  <c r="P4633" i="37"/>
  <c r="Q4633" i="37"/>
  <c r="R4633" i="37"/>
  <c r="M4632" i="37"/>
  <c r="P4632" i="37"/>
  <c r="Q4632" i="37"/>
  <c r="R4632" i="37"/>
  <c r="M4631" i="37"/>
  <c r="P4631" i="37"/>
  <c r="Q4631" i="37"/>
  <c r="R4631" i="37"/>
  <c r="M4629" i="37"/>
  <c r="M4630" i="37"/>
  <c r="P4629" i="37"/>
  <c r="P4630" i="37"/>
  <c r="Q4629" i="37"/>
  <c r="Q4630" i="37"/>
  <c r="R4629" i="37"/>
  <c r="R4630" i="37"/>
  <c r="M4627" i="37"/>
  <c r="M4628" i="37"/>
  <c r="P4627" i="37"/>
  <c r="P4628" i="37"/>
  <c r="Q4627" i="37"/>
  <c r="Q4628" i="37"/>
  <c r="R4627" i="37"/>
  <c r="R4628" i="37"/>
  <c r="M4625" i="37"/>
  <c r="M4626" i="37"/>
  <c r="P4625" i="37"/>
  <c r="P4626" i="37"/>
  <c r="Q4625" i="37"/>
  <c r="Q4626" i="37"/>
  <c r="R4625" i="37"/>
  <c r="R4626" i="37"/>
  <c r="M4622" i="37"/>
  <c r="M4623" i="37"/>
  <c r="M4624" i="37"/>
  <c r="P4622" i="37"/>
  <c r="P4623" i="37"/>
  <c r="P4624" i="37"/>
  <c r="Q4622" i="37"/>
  <c r="Q4623" i="37"/>
  <c r="Q4624" i="37"/>
  <c r="R4622" i="37"/>
  <c r="R4623" i="37"/>
  <c r="R4624" i="37"/>
  <c r="M4621" i="37"/>
  <c r="P4621" i="37"/>
  <c r="Q4621" i="37"/>
  <c r="R4621" i="37"/>
  <c r="M4620" i="37"/>
  <c r="P4620" i="37"/>
  <c r="Q4620" i="37"/>
  <c r="R4620" i="37"/>
  <c r="M4618" i="37"/>
  <c r="M4619" i="37"/>
  <c r="P4618" i="37"/>
  <c r="P4619" i="37"/>
  <c r="Q4618" i="37"/>
  <c r="Q4619" i="37"/>
  <c r="R4618" i="37"/>
  <c r="R4619" i="37"/>
  <c r="M4617" i="37"/>
  <c r="P4617" i="37"/>
  <c r="Q4617" i="37"/>
  <c r="R4617" i="37"/>
  <c r="M4615" i="37"/>
  <c r="M4616" i="37"/>
  <c r="P4615" i="37"/>
  <c r="P4616" i="37"/>
  <c r="Q4615" i="37"/>
  <c r="Q4616" i="37"/>
  <c r="R4615" i="37"/>
  <c r="R4616" i="37"/>
  <c r="M4613" i="37"/>
  <c r="M4614" i="37"/>
  <c r="P4613" i="37"/>
  <c r="P4614" i="37"/>
  <c r="Q4613" i="37"/>
  <c r="Q4614" i="37"/>
  <c r="R4613" i="37"/>
  <c r="R4614" i="37"/>
  <c r="M4611" i="37"/>
  <c r="M4612" i="37"/>
  <c r="P4611" i="37"/>
  <c r="P4612" i="37"/>
  <c r="Q4611" i="37"/>
  <c r="Q4612" i="37"/>
  <c r="R4611" i="37"/>
  <c r="R4612" i="37"/>
  <c r="M4603" i="37"/>
  <c r="M4604" i="37"/>
  <c r="M4605" i="37"/>
  <c r="M4606" i="37"/>
  <c r="M4607" i="37"/>
  <c r="M4608" i="37"/>
  <c r="M4609" i="37"/>
  <c r="M4610" i="37"/>
  <c r="P4603" i="37"/>
  <c r="P4604" i="37"/>
  <c r="P4605" i="37"/>
  <c r="P4606" i="37"/>
  <c r="P4607" i="37"/>
  <c r="P4608" i="37"/>
  <c r="P4609" i="37"/>
  <c r="P4610" i="37"/>
  <c r="Q4603" i="37"/>
  <c r="Q4604" i="37"/>
  <c r="Q4605" i="37"/>
  <c r="Q4606" i="37"/>
  <c r="Q4607" i="37"/>
  <c r="Q4608" i="37"/>
  <c r="Q4609" i="37"/>
  <c r="Q4610" i="37"/>
  <c r="R4603" i="37"/>
  <c r="R4604" i="37"/>
  <c r="R4605" i="37"/>
  <c r="R4606" i="37"/>
  <c r="R4607" i="37"/>
  <c r="R4608" i="37"/>
  <c r="R4609" i="37"/>
  <c r="R4610" i="37"/>
  <c r="M4601" i="37"/>
  <c r="M4602" i="37"/>
  <c r="P4601" i="37"/>
  <c r="P4602" i="37"/>
  <c r="Q4601" i="37"/>
  <c r="Q4602" i="37"/>
  <c r="R4601" i="37"/>
  <c r="R4602" i="37"/>
  <c r="M4600" i="37"/>
  <c r="P4600" i="37"/>
  <c r="Q4600" i="37"/>
  <c r="R4600" i="37"/>
  <c r="M4599" i="37"/>
  <c r="P4599" i="37"/>
  <c r="Q4599" i="37"/>
  <c r="R4599" i="37"/>
  <c r="M4598" i="37"/>
  <c r="P4598" i="37"/>
  <c r="Q4598" i="37"/>
  <c r="R4598" i="37"/>
  <c r="M4597" i="37"/>
  <c r="P4597" i="37"/>
  <c r="Q4597" i="37"/>
  <c r="R4597" i="37"/>
  <c r="M4596" i="37"/>
  <c r="P4596" i="37"/>
  <c r="Q4596" i="37"/>
  <c r="R4596" i="37"/>
  <c r="M4595" i="37"/>
  <c r="P4595" i="37"/>
  <c r="Q4595" i="37"/>
  <c r="R4595" i="37"/>
  <c r="M4594" i="37"/>
  <c r="P4594" i="37"/>
  <c r="Q4594" i="37"/>
  <c r="R4594" i="37"/>
  <c r="M4593" i="37"/>
  <c r="P4593" i="37"/>
  <c r="Q4593" i="37"/>
  <c r="R4593" i="37"/>
  <c r="M4591" i="37"/>
  <c r="M4592" i="37"/>
  <c r="P4591" i="37"/>
  <c r="P4592" i="37"/>
  <c r="Q4591" i="37"/>
  <c r="Q4592" i="37"/>
  <c r="R4591" i="37"/>
  <c r="R4592" i="37"/>
  <c r="M4588" i="37"/>
  <c r="M4589" i="37"/>
  <c r="M4590" i="37"/>
  <c r="P4588" i="37"/>
  <c r="P4589" i="37"/>
  <c r="P4590" i="37"/>
  <c r="Q4588" i="37"/>
  <c r="Q4589" i="37"/>
  <c r="Q4590" i="37"/>
  <c r="R4588" i="37"/>
  <c r="R4589" i="37"/>
  <c r="R4590" i="37"/>
  <c r="M4585" i="37"/>
  <c r="M4586" i="37"/>
  <c r="M4587" i="37"/>
  <c r="P4585" i="37"/>
  <c r="P4586" i="37"/>
  <c r="P4587" i="37"/>
  <c r="Q4585" i="37"/>
  <c r="Q4586" i="37"/>
  <c r="Q4587" i="37"/>
  <c r="R4585" i="37"/>
  <c r="R4586" i="37"/>
  <c r="R4587" i="37"/>
  <c r="M4584" i="37"/>
  <c r="P4584" i="37"/>
  <c r="Q4584" i="37"/>
  <c r="R4584" i="37"/>
  <c r="M4583" i="37"/>
  <c r="P4583" i="37"/>
  <c r="Q4583" i="37"/>
  <c r="R4583" i="37"/>
  <c r="M4582" i="37"/>
  <c r="P4582" i="37"/>
  <c r="Q4582" i="37"/>
  <c r="R4582" i="37"/>
  <c r="M4581" i="37"/>
  <c r="P4581" i="37"/>
  <c r="Q4581" i="37"/>
  <c r="R4581" i="37"/>
  <c r="M4580" i="37"/>
  <c r="P4580" i="37"/>
  <c r="Q4580" i="37"/>
  <c r="R4580" i="37"/>
  <c r="M4578" i="37"/>
  <c r="M4579" i="37"/>
  <c r="P4578" i="37"/>
  <c r="P4579" i="37"/>
  <c r="Q4578" i="37"/>
  <c r="Q4579" i="37"/>
  <c r="R4578" i="37"/>
  <c r="R4579" i="37"/>
  <c r="M4577" i="37"/>
  <c r="P4577" i="37"/>
  <c r="Q4577" i="37"/>
  <c r="R4577" i="37"/>
  <c r="M4576" i="37"/>
  <c r="P4576" i="37"/>
  <c r="Q4576" i="37"/>
  <c r="R4576" i="37"/>
  <c r="M4575" i="37"/>
  <c r="P4575" i="37"/>
  <c r="Q4575" i="37"/>
  <c r="R4575" i="37"/>
  <c r="M4574" i="37"/>
  <c r="P4574" i="37"/>
  <c r="Q4574" i="37"/>
  <c r="R4574" i="37"/>
  <c r="M4573" i="37"/>
  <c r="P4573" i="37"/>
  <c r="Q4573" i="37"/>
  <c r="R4573" i="37"/>
  <c r="M4572" i="37"/>
  <c r="P4572" i="37"/>
  <c r="Q4572" i="37"/>
  <c r="R4572" i="37"/>
  <c r="M4570" i="37"/>
  <c r="M4571" i="37"/>
  <c r="P4570" i="37"/>
  <c r="P4571" i="37"/>
  <c r="Q4570" i="37"/>
  <c r="Q4571" i="37"/>
  <c r="R4570" i="37"/>
  <c r="R4571" i="37"/>
  <c r="M4568" i="37"/>
  <c r="M4569" i="37"/>
  <c r="P4568" i="37"/>
  <c r="P4569" i="37"/>
  <c r="Q4568" i="37"/>
  <c r="Q4569" i="37"/>
  <c r="R4568" i="37"/>
  <c r="R4569" i="37"/>
  <c r="M4567" i="37"/>
  <c r="P4567" i="37"/>
  <c r="Q4567" i="37"/>
  <c r="R4567" i="37"/>
  <c r="M4561" i="37"/>
  <c r="M4562" i="37"/>
  <c r="M4563" i="37"/>
  <c r="M4564" i="37"/>
  <c r="M4565" i="37"/>
  <c r="M4566" i="37"/>
  <c r="P4561" i="37"/>
  <c r="P4562" i="37"/>
  <c r="P4563" i="37"/>
  <c r="P4564" i="37"/>
  <c r="P4565" i="37"/>
  <c r="P4566" i="37"/>
  <c r="Q4561" i="37"/>
  <c r="Q4562" i="37"/>
  <c r="Q4563" i="37"/>
  <c r="Q4564" i="37"/>
  <c r="Q4565" i="37"/>
  <c r="Q4566" i="37"/>
  <c r="R4561" i="37"/>
  <c r="R4562" i="37"/>
  <c r="R4563" i="37"/>
  <c r="R4564" i="37"/>
  <c r="R4565" i="37"/>
  <c r="R4566" i="37"/>
  <c r="M4560" i="37"/>
  <c r="P4560" i="37"/>
  <c r="Q4560" i="37"/>
  <c r="R4560" i="37"/>
  <c r="M4557" i="37"/>
  <c r="M4558" i="37"/>
  <c r="M4559" i="37"/>
  <c r="P4557" i="37"/>
  <c r="P4558" i="37"/>
  <c r="P4559" i="37"/>
  <c r="Q4557" i="37"/>
  <c r="Q4558" i="37"/>
  <c r="Q4559" i="37"/>
  <c r="R4557" i="37"/>
  <c r="R4558" i="37"/>
  <c r="R4559" i="37"/>
  <c r="M4556" i="37"/>
  <c r="P4556" i="37"/>
  <c r="Q4556" i="37"/>
  <c r="R4556" i="37"/>
  <c r="M4554" i="37"/>
  <c r="M4555" i="37"/>
  <c r="P4554" i="37"/>
  <c r="P4555" i="37"/>
  <c r="Q4554" i="37"/>
  <c r="Q4555" i="37"/>
  <c r="R4554" i="37"/>
  <c r="R4555" i="37"/>
  <c r="M4553" i="37"/>
  <c r="P4553" i="37"/>
  <c r="Q4553" i="37"/>
  <c r="R4553" i="37"/>
  <c r="M4552" i="37"/>
  <c r="P4552" i="37"/>
  <c r="Q4552" i="37"/>
  <c r="R4552" i="37"/>
  <c r="M4550" i="37"/>
  <c r="M4551" i="37"/>
  <c r="P4550" i="37"/>
  <c r="P4551" i="37"/>
  <c r="Q4550" i="37"/>
  <c r="Q4551" i="37"/>
  <c r="R4550" i="37"/>
  <c r="R4551" i="37"/>
  <c r="M4549" i="37"/>
  <c r="P4549" i="37"/>
  <c r="Q4549" i="37"/>
  <c r="R4549" i="37"/>
  <c r="M4548" i="37"/>
  <c r="P4548" i="37"/>
  <c r="Q4548" i="37"/>
  <c r="R4548" i="37"/>
  <c r="M4547" i="37"/>
  <c r="P4547" i="37"/>
  <c r="Q4547" i="37"/>
  <c r="R4547" i="37"/>
  <c r="M4546" i="37"/>
  <c r="P4546" i="37"/>
  <c r="Q4546" i="37"/>
  <c r="R4546" i="37"/>
  <c r="M4545" i="37"/>
  <c r="P4545" i="37"/>
  <c r="Q4545" i="37"/>
  <c r="R4545" i="37"/>
  <c r="M4544" i="37"/>
  <c r="P4544" i="37"/>
  <c r="Q4544" i="37"/>
  <c r="R4544" i="37"/>
  <c r="M4543" i="37"/>
  <c r="P4543" i="37"/>
  <c r="Q4543" i="37"/>
  <c r="R4543" i="37"/>
  <c r="M4542" i="37"/>
  <c r="P4542" i="37"/>
  <c r="Q4542" i="37"/>
  <c r="R4542" i="37"/>
  <c r="M4541" i="37"/>
  <c r="P4541" i="37"/>
  <c r="Q4541" i="37"/>
  <c r="R4541" i="37"/>
  <c r="M4538" i="37"/>
  <c r="M4539" i="37"/>
  <c r="M4540" i="37"/>
  <c r="P4538" i="37"/>
  <c r="P4539" i="37"/>
  <c r="P4540" i="37"/>
  <c r="Q4538" i="37"/>
  <c r="Q4539" i="37"/>
  <c r="Q4540" i="37"/>
  <c r="R4538" i="37"/>
  <c r="R4539" i="37"/>
  <c r="R4540" i="37"/>
  <c r="M4537" i="37"/>
  <c r="P4537" i="37"/>
  <c r="Q4537" i="37"/>
  <c r="R4537" i="37"/>
  <c r="M4536" i="37"/>
  <c r="P4536" i="37"/>
  <c r="Q4536" i="37"/>
  <c r="R4536" i="37"/>
  <c r="M4535" i="37"/>
  <c r="P4535" i="37"/>
  <c r="Q4535" i="37"/>
  <c r="R4535" i="37"/>
  <c r="M4532" i="37"/>
  <c r="M4533" i="37"/>
  <c r="M4534" i="37"/>
  <c r="P4532" i="37"/>
  <c r="P4533" i="37"/>
  <c r="P4534" i="37"/>
  <c r="Q4532" i="37"/>
  <c r="Q4533" i="37"/>
  <c r="Q4534" i="37"/>
  <c r="R4532" i="37"/>
  <c r="R4533" i="37"/>
  <c r="R4534" i="37"/>
  <c r="M4531" i="37"/>
  <c r="P4531" i="37"/>
  <c r="Q4531" i="37"/>
  <c r="R4531" i="37"/>
  <c r="M4530" i="37"/>
  <c r="P4530" i="37"/>
  <c r="Q4530" i="37"/>
  <c r="R4530" i="37"/>
  <c r="M4515" i="37"/>
  <c r="M4529" i="37"/>
  <c r="P4529" i="37"/>
  <c r="Q4529" i="37"/>
  <c r="R4529" i="37"/>
  <c r="M4528" i="37"/>
  <c r="P4528" i="37"/>
  <c r="Q4528" i="37"/>
  <c r="R4528" i="37"/>
  <c r="M4526" i="37"/>
  <c r="M4527" i="37"/>
  <c r="P4526" i="37"/>
  <c r="P4527" i="37"/>
  <c r="Q4526" i="37"/>
  <c r="Q4527" i="37"/>
  <c r="R4526" i="37"/>
  <c r="R4527" i="37"/>
  <c r="M4525" i="37"/>
  <c r="P4525" i="37"/>
  <c r="Q4525" i="37"/>
  <c r="R4525" i="37"/>
  <c r="M4524" i="37"/>
  <c r="P4524" i="37"/>
  <c r="Q4524" i="37"/>
  <c r="R4524" i="37"/>
  <c r="M4522" i="37"/>
  <c r="M4523" i="37"/>
  <c r="P4522" i="37"/>
  <c r="P4523" i="37"/>
  <c r="Q4522" i="37"/>
  <c r="Q4523" i="37"/>
  <c r="R4522" i="37"/>
  <c r="R4523" i="37"/>
  <c r="M4520" i="37"/>
  <c r="M4521" i="37"/>
  <c r="P4520" i="37"/>
  <c r="P4521" i="37"/>
  <c r="Q4520" i="37"/>
  <c r="Q4521" i="37"/>
  <c r="R4520" i="37"/>
  <c r="R4521" i="37"/>
  <c r="M4517" i="37"/>
  <c r="M4518" i="37"/>
  <c r="M4519" i="37"/>
  <c r="P4517" i="37"/>
  <c r="P4518" i="37"/>
  <c r="P4519" i="37"/>
  <c r="Q4517" i="37"/>
  <c r="Q4518" i="37"/>
  <c r="Q4519" i="37"/>
  <c r="R4517" i="37"/>
  <c r="R4518" i="37"/>
  <c r="R4519" i="37"/>
  <c r="M4516" i="37"/>
  <c r="P4516" i="37"/>
  <c r="Q4516" i="37"/>
  <c r="R4516" i="37"/>
  <c r="P4515" i="37"/>
  <c r="Q4515" i="37"/>
  <c r="R4515" i="37"/>
  <c r="M4513" i="37"/>
  <c r="M4514" i="37"/>
  <c r="P4513" i="37"/>
  <c r="P4514" i="37"/>
  <c r="Q4513" i="37"/>
  <c r="Q4514" i="37"/>
  <c r="R4513" i="37"/>
  <c r="R4514" i="37"/>
  <c r="M4512" i="37"/>
  <c r="P4512" i="37"/>
  <c r="Q4512" i="37"/>
  <c r="R4512" i="37"/>
  <c r="M4511" i="37"/>
  <c r="P4511" i="37"/>
  <c r="Q4511" i="37"/>
  <c r="R4511" i="37"/>
  <c r="M4510" i="37"/>
  <c r="P4510" i="37"/>
  <c r="Q4510" i="37"/>
  <c r="R4510" i="37"/>
  <c r="M4509" i="37"/>
  <c r="P4509" i="37"/>
  <c r="Q4509" i="37"/>
  <c r="R4509" i="37"/>
  <c r="M4508" i="37"/>
  <c r="P4508" i="37"/>
  <c r="Q4508" i="37"/>
  <c r="R4508" i="37"/>
  <c r="M4506" i="37"/>
  <c r="M4507" i="37"/>
  <c r="P4506" i="37"/>
  <c r="P4507" i="37"/>
  <c r="Q4506" i="37"/>
  <c r="Q4507" i="37"/>
  <c r="R4506" i="37"/>
  <c r="R4507" i="37"/>
  <c r="M4503" i="37"/>
  <c r="M4504" i="37"/>
  <c r="M4505" i="37"/>
  <c r="P4503" i="37"/>
  <c r="P4504" i="37"/>
  <c r="P4505" i="37"/>
  <c r="Q4503" i="37"/>
  <c r="Q4504" i="37"/>
  <c r="Q4505" i="37"/>
  <c r="R4503" i="37"/>
  <c r="R4504" i="37"/>
  <c r="R4505" i="37"/>
  <c r="M4502" i="37"/>
  <c r="P4502" i="37"/>
  <c r="Q4502" i="37"/>
  <c r="R4502" i="37"/>
  <c r="M4501" i="37"/>
  <c r="P4501" i="37"/>
  <c r="Q4501" i="37"/>
  <c r="R4501" i="37"/>
  <c r="M4499" i="37"/>
  <c r="M4500" i="37"/>
  <c r="P4499" i="37"/>
  <c r="P4500" i="37"/>
  <c r="Q4499" i="37"/>
  <c r="Q4500" i="37"/>
  <c r="R4499" i="37"/>
  <c r="R4500" i="37"/>
  <c r="M4498" i="37"/>
  <c r="P4498" i="37"/>
  <c r="Q4498" i="37"/>
  <c r="R4498" i="37"/>
  <c r="M4497" i="37"/>
  <c r="P4497" i="37"/>
  <c r="Q4497" i="37"/>
  <c r="R4497" i="37"/>
  <c r="M4494" i="37"/>
  <c r="M4495" i="37"/>
  <c r="M4496" i="37"/>
  <c r="P4494" i="37"/>
  <c r="P4495" i="37"/>
  <c r="P4496" i="37"/>
  <c r="Q4494" i="37"/>
  <c r="Q4495" i="37"/>
  <c r="Q4496" i="37"/>
  <c r="R4494" i="37"/>
  <c r="R4495" i="37"/>
  <c r="R4496" i="37"/>
  <c r="M4493" i="37"/>
  <c r="P4493" i="37"/>
  <c r="Q4493" i="37"/>
  <c r="R4493" i="37"/>
  <c r="M4492" i="37"/>
  <c r="P4492" i="37"/>
  <c r="Q4492" i="37"/>
  <c r="R4492" i="37"/>
  <c r="M4489" i="37"/>
  <c r="M4490" i="37"/>
  <c r="M4491" i="37"/>
  <c r="P4489" i="37"/>
  <c r="P4490" i="37"/>
  <c r="P4491" i="37"/>
  <c r="Q4489" i="37"/>
  <c r="Q4490" i="37"/>
  <c r="Q4491" i="37"/>
  <c r="R4489" i="37"/>
  <c r="R4490" i="37"/>
  <c r="R4491" i="37"/>
  <c r="M4487" i="37"/>
  <c r="M4488" i="37"/>
  <c r="P4487" i="37"/>
  <c r="P4488" i="37"/>
  <c r="Q4487" i="37"/>
  <c r="Q4488" i="37"/>
  <c r="R4487" i="37"/>
  <c r="R4488" i="37"/>
  <c r="M4480" i="37"/>
  <c r="M4481" i="37"/>
  <c r="M4482" i="37"/>
  <c r="M4483" i="37"/>
  <c r="M4484" i="37"/>
  <c r="M4485" i="37"/>
  <c r="M4486" i="37"/>
  <c r="P4480" i="37"/>
  <c r="P4481" i="37"/>
  <c r="P4482" i="37"/>
  <c r="P4483" i="37"/>
  <c r="P4484" i="37"/>
  <c r="P4485" i="37"/>
  <c r="P4486" i="37"/>
  <c r="Q4480" i="37"/>
  <c r="Q4481" i="37"/>
  <c r="Q4482" i="37"/>
  <c r="Q4483" i="37"/>
  <c r="Q4484" i="37"/>
  <c r="Q4485" i="37"/>
  <c r="Q4486" i="37"/>
  <c r="R4480" i="37"/>
  <c r="R4481" i="37"/>
  <c r="R4482" i="37"/>
  <c r="R4483" i="37"/>
  <c r="R4484" i="37"/>
  <c r="R4485" i="37"/>
  <c r="R4486" i="37"/>
  <c r="M4479" i="37"/>
  <c r="P4479" i="37"/>
  <c r="Q4479" i="37"/>
  <c r="R4479" i="37"/>
  <c r="M4478" i="37"/>
  <c r="P4478" i="37"/>
  <c r="Q4478" i="37"/>
  <c r="R4478" i="37"/>
  <c r="M4476" i="37"/>
  <c r="M4477" i="37"/>
  <c r="P4476" i="37"/>
  <c r="P4477" i="37"/>
  <c r="Q4476" i="37"/>
  <c r="Q4477" i="37"/>
  <c r="R4476" i="37"/>
  <c r="R4477" i="37"/>
  <c r="M4475" i="37"/>
  <c r="P4475" i="37"/>
  <c r="Q4475" i="37"/>
  <c r="R4475" i="37"/>
  <c r="M4473" i="37"/>
  <c r="M4474" i="37"/>
  <c r="P4473" i="37"/>
  <c r="P4474" i="37"/>
  <c r="Q4473" i="37"/>
  <c r="Q4474" i="37"/>
  <c r="R4473" i="37"/>
  <c r="R4474" i="37"/>
  <c r="M4472" i="37"/>
  <c r="P4472" i="37"/>
  <c r="Q4472" i="37"/>
  <c r="R4472" i="37"/>
  <c r="M4470" i="37"/>
  <c r="M4471" i="37"/>
  <c r="P4470" i="37"/>
  <c r="P4471" i="37"/>
  <c r="Q4470" i="37"/>
  <c r="Q4471" i="37"/>
  <c r="R4470" i="37"/>
  <c r="R4471" i="37"/>
  <c r="M4469" i="37"/>
  <c r="P4469" i="37"/>
  <c r="Q4469" i="37"/>
  <c r="R4469" i="37"/>
  <c r="M4468" i="37"/>
  <c r="P4468" i="37"/>
  <c r="Q4468" i="37"/>
  <c r="R4468" i="37"/>
  <c r="M4467" i="37"/>
  <c r="P4467" i="37"/>
  <c r="Q4467" i="37"/>
  <c r="R4467" i="37"/>
  <c r="M4465" i="37"/>
  <c r="M4466" i="37"/>
  <c r="P4465" i="37"/>
  <c r="P4466" i="37"/>
  <c r="Q4465" i="37"/>
  <c r="Q4466" i="37"/>
  <c r="R4465" i="37"/>
  <c r="R4466" i="37"/>
  <c r="M4464" i="37"/>
  <c r="P4464" i="37"/>
  <c r="Q4464" i="37"/>
  <c r="R4464" i="37"/>
  <c r="M4462" i="37"/>
  <c r="M4463" i="37"/>
  <c r="P4462" i="37"/>
  <c r="P4463" i="37"/>
  <c r="Q4462" i="37"/>
  <c r="Q4463" i="37"/>
  <c r="R4462" i="37"/>
  <c r="R4463" i="37"/>
  <c r="M4461" i="37"/>
  <c r="P4461" i="37"/>
  <c r="Q4461" i="37"/>
  <c r="R4461" i="37"/>
  <c r="M4459" i="37"/>
  <c r="M4460" i="37"/>
  <c r="P4459" i="37"/>
  <c r="P4460" i="37"/>
  <c r="Q4459" i="37"/>
  <c r="Q4460" i="37"/>
  <c r="R4459" i="37"/>
  <c r="R4460" i="37"/>
  <c r="M4458" i="37"/>
  <c r="P4458" i="37"/>
  <c r="Q4458" i="37"/>
  <c r="R4458" i="37"/>
  <c r="M4455" i="37"/>
  <c r="M4456" i="37"/>
  <c r="M4457" i="37"/>
  <c r="P4455" i="37"/>
  <c r="P4456" i="37"/>
  <c r="P4457" i="37"/>
  <c r="Q4455" i="37"/>
  <c r="Q4456" i="37"/>
  <c r="Q4457" i="37"/>
  <c r="R4455" i="37"/>
  <c r="R4456" i="37"/>
  <c r="R4457" i="37"/>
  <c r="M4451" i="37"/>
  <c r="M4452" i="37"/>
  <c r="M4453" i="37"/>
  <c r="M4454" i="37"/>
  <c r="P4451" i="37"/>
  <c r="P4452" i="37"/>
  <c r="P4453" i="37"/>
  <c r="P4454" i="37"/>
  <c r="Q4451" i="37"/>
  <c r="Q4452" i="37"/>
  <c r="Q4453" i="37"/>
  <c r="Q4454" i="37"/>
  <c r="R4451" i="37"/>
  <c r="R4452" i="37"/>
  <c r="R4453" i="37"/>
  <c r="R4454" i="37"/>
  <c r="M4449" i="37"/>
  <c r="M4450" i="37"/>
  <c r="P4449" i="37"/>
  <c r="P4450" i="37"/>
  <c r="Q4449" i="37"/>
  <c r="Q4450" i="37"/>
  <c r="R4449" i="37"/>
  <c r="R4450" i="37"/>
  <c r="M4445" i="37"/>
  <c r="M4446" i="37"/>
  <c r="M4447" i="37"/>
  <c r="M4448" i="37"/>
  <c r="P4445" i="37"/>
  <c r="P4446" i="37"/>
  <c r="P4447" i="37"/>
  <c r="P4448" i="37"/>
  <c r="Q4445" i="37"/>
  <c r="Q4446" i="37"/>
  <c r="Q4447" i="37"/>
  <c r="Q4448" i="37"/>
  <c r="R4445" i="37"/>
  <c r="R4446" i="37"/>
  <c r="R4447" i="37"/>
  <c r="R4448" i="37"/>
  <c r="M4442" i="37"/>
  <c r="M4443" i="37"/>
  <c r="M4444" i="37"/>
  <c r="P4442" i="37"/>
  <c r="P4443" i="37"/>
  <c r="P4444" i="37"/>
  <c r="Q4442" i="37"/>
  <c r="Q4443" i="37"/>
  <c r="Q4444" i="37"/>
  <c r="R4442" i="37"/>
  <c r="R4443" i="37"/>
  <c r="R4444" i="37"/>
  <c r="M4440" i="37"/>
  <c r="M4441" i="37"/>
  <c r="P4440" i="37"/>
  <c r="P4441" i="37"/>
  <c r="Q4440" i="37"/>
  <c r="Q4441" i="37"/>
  <c r="R4440" i="37"/>
  <c r="R4441" i="37"/>
  <c r="M4439" i="37"/>
  <c r="P4439" i="37"/>
  <c r="Q4439" i="37"/>
  <c r="R4439" i="37"/>
  <c r="M4437" i="37"/>
  <c r="M4438" i="37"/>
  <c r="P4437" i="37"/>
  <c r="P4438" i="37"/>
  <c r="Q4437" i="37"/>
  <c r="Q4438" i="37"/>
  <c r="R4437" i="37"/>
  <c r="R4438" i="37"/>
  <c r="M4436" i="37"/>
  <c r="P4436" i="37"/>
  <c r="Q4436" i="37"/>
  <c r="R4436" i="37"/>
  <c r="M4435" i="37"/>
  <c r="P4435" i="37"/>
  <c r="Q4435" i="37"/>
  <c r="R4435" i="37"/>
  <c r="M4434" i="37"/>
  <c r="P4434" i="37"/>
  <c r="Q4434" i="37"/>
  <c r="R4434" i="37"/>
  <c r="M4431" i="37"/>
  <c r="M4432" i="37"/>
  <c r="M4433" i="37"/>
  <c r="P4431" i="37"/>
  <c r="P4432" i="37"/>
  <c r="P4433" i="37"/>
  <c r="Q4431" i="37"/>
  <c r="Q4432" i="37"/>
  <c r="Q4433" i="37"/>
  <c r="R4431" i="37"/>
  <c r="R4432" i="37"/>
  <c r="R4433" i="37"/>
  <c r="M4430" i="37"/>
  <c r="P4430" i="37"/>
  <c r="Q4430" i="37"/>
  <c r="R4430" i="37"/>
  <c r="M4428" i="37"/>
  <c r="M4429" i="37"/>
  <c r="P4428" i="37"/>
  <c r="P4429" i="37"/>
  <c r="Q4428" i="37"/>
  <c r="Q4429" i="37"/>
  <c r="R4428" i="37"/>
  <c r="R4429" i="37"/>
  <c r="M4427" i="37"/>
  <c r="P4427" i="37"/>
  <c r="Q4427" i="37"/>
  <c r="R4427" i="37"/>
  <c r="M4426" i="37"/>
  <c r="P4426" i="37"/>
  <c r="Q4426" i="37"/>
  <c r="R4426" i="37"/>
  <c r="M4423" i="37"/>
  <c r="M4424" i="37"/>
  <c r="M4425" i="37"/>
  <c r="P4423" i="37"/>
  <c r="P4424" i="37"/>
  <c r="P4425" i="37"/>
  <c r="Q4423" i="37"/>
  <c r="Q4424" i="37"/>
  <c r="Q4425" i="37"/>
  <c r="R4423" i="37"/>
  <c r="R4424" i="37"/>
  <c r="R4425" i="37"/>
  <c r="M4419" i="37"/>
  <c r="M4420" i="37"/>
  <c r="M4421" i="37"/>
  <c r="M4422" i="37"/>
  <c r="P4419" i="37"/>
  <c r="P4420" i="37"/>
  <c r="P4421" i="37"/>
  <c r="P4422" i="37"/>
  <c r="Q4419" i="37"/>
  <c r="Q4420" i="37"/>
  <c r="Q4421" i="37"/>
  <c r="Q4422" i="37"/>
  <c r="R4419" i="37"/>
  <c r="R4420" i="37"/>
  <c r="R4421" i="37"/>
  <c r="R4422" i="37"/>
  <c r="M4418" i="37"/>
  <c r="P4418" i="37"/>
  <c r="Q4418" i="37"/>
  <c r="R4418" i="37"/>
  <c r="M4417" i="37"/>
  <c r="P4417" i="37"/>
  <c r="Q4417" i="37"/>
  <c r="R4417" i="37"/>
  <c r="M4416" i="37"/>
  <c r="P4416" i="37"/>
  <c r="Q4416" i="37"/>
  <c r="R4416" i="37"/>
  <c r="M4415" i="37"/>
  <c r="P4415" i="37"/>
  <c r="Q4415" i="37"/>
  <c r="R4415" i="37"/>
  <c r="M4412" i="37"/>
  <c r="M4413" i="37"/>
  <c r="M4414" i="37"/>
  <c r="P4412" i="37"/>
  <c r="P4413" i="37"/>
  <c r="P4414" i="37"/>
  <c r="Q4412" i="37"/>
  <c r="Q4413" i="37"/>
  <c r="Q4414" i="37"/>
  <c r="R4412" i="37"/>
  <c r="R4413" i="37"/>
  <c r="R4414" i="37"/>
  <c r="M4411" i="37"/>
  <c r="P4411" i="37"/>
  <c r="Q4411" i="37"/>
  <c r="R4411" i="37"/>
  <c r="M4410" i="37"/>
  <c r="P4410" i="37"/>
  <c r="Q4410" i="37"/>
  <c r="R4410" i="37"/>
  <c r="M4409" i="37"/>
  <c r="P4409" i="37"/>
  <c r="Q4409" i="37"/>
  <c r="R4409" i="37"/>
  <c r="M4408" i="37"/>
  <c r="P4408" i="37"/>
  <c r="Q4408" i="37"/>
  <c r="R4408" i="37"/>
  <c r="M4407" i="37"/>
  <c r="P4407" i="37"/>
  <c r="Q4407" i="37"/>
  <c r="R4407" i="37"/>
  <c r="M4406" i="37"/>
  <c r="P4406" i="37"/>
  <c r="Q4406" i="37"/>
  <c r="R4406" i="37"/>
  <c r="M4405" i="37"/>
  <c r="P4405" i="37"/>
  <c r="Q4405" i="37"/>
  <c r="R4405" i="37"/>
  <c r="M4404" i="37"/>
  <c r="P4404" i="37"/>
  <c r="Q4404" i="37"/>
  <c r="R4404" i="37"/>
  <c r="M4402" i="37"/>
  <c r="M4403" i="37"/>
  <c r="P4402" i="37"/>
  <c r="P4403" i="37"/>
  <c r="Q4402" i="37"/>
  <c r="Q4403" i="37"/>
  <c r="R4402" i="37"/>
  <c r="R4403" i="37"/>
  <c r="M4400" i="37"/>
  <c r="M4401" i="37"/>
  <c r="P4400" i="37"/>
  <c r="P4401" i="37"/>
  <c r="Q4400" i="37"/>
  <c r="Q4401" i="37"/>
  <c r="R4400" i="37"/>
  <c r="R4401" i="37"/>
  <c r="M4399" i="37"/>
  <c r="P4399" i="37"/>
  <c r="Q4399" i="37"/>
  <c r="R4399" i="37"/>
  <c r="M4397" i="37"/>
  <c r="M4398" i="37"/>
  <c r="P4397" i="37"/>
  <c r="P4398" i="37"/>
  <c r="Q4397" i="37"/>
  <c r="Q4398" i="37"/>
  <c r="R4397" i="37"/>
  <c r="R4398" i="37"/>
  <c r="M4396" i="37"/>
  <c r="P4396" i="37"/>
  <c r="Q4396" i="37"/>
  <c r="R4396" i="37"/>
  <c r="M4393" i="37"/>
  <c r="M4394" i="37"/>
  <c r="M4395" i="37"/>
  <c r="P4393" i="37"/>
  <c r="P4394" i="37"/>
  <c r="P4395" i="37"/>
  <c r="Q4393" i="37"/>
  <c r="Q4394" i="37"/>
  <c r="Q4395" i="37"/>
  <c r="R4393" i="37"/>
  <c r="R4394" i="37"/>
  <c r="R4395" i="37"/>
  <c r="M4391" i="37"/>
  <c r="M4392" i="37"/>
  <c r="P4391" i="37"/>
  <c r="P4392" i="37"/>
  <c r="Q4391" i="37"/>
  <c r="Q4392" i="37"/>
  <c r="R4391" i="37"/>
  <c r="R4392" i="37"/>
  <c r="M4390" i="37"/>
  <c r="P4390" i="37"/>
  <c r="Q4390" i="37"/>
  <c r="R4390" i="37"/>
  <c r="M4389" i="37"/>
  <c r="P4389" i="37"/>
  <c r="Q4389" i="37"/>
  <c r="R4389" i="37"/>
  <c r="M4388" i="37"/>
  <c r="P4388" i="37"/>
  <c r="Q4388" i="37"/>
  <c r="R4388" i="37"/>
  <c r="M4387" i="37"/>
  <c r="P4387" i="37"/>
  <c r="Q4387" i="37"/>
  <c r="R4387" i="37"/>
  <c r="M4386" i="37"/>
  <c r="P4386" i="37"/>
  <c r="Q4386" i="37"/>
  <c r="R4386" i="37"/>
  <c r="M4385" i="37"/>
  <c r="P4385" i="37"/>
  <c r="Q4385" i="37"/>
  <c r="R4385" i="37"/>
  <c r="M4383" i="37"/>
  <c r="M4384" i="37"/>
  <c r="P4383" i="37"/>
  <c r="P4384" i="37"/>
  <c r="Q4383" i="37"/>
  <c r="Q4384" i="37"/>
  <c r="R4383" i="37"/>
  <c r="R4384" i="37"/>
  <c r="M4382" i="37"/>
  <c r="P4382" i="37"/>
  <c r="Q4382" i="37"/>
  <c r="R4382" i="37"/>
  <c r="M4379" i="37"/>
  <c r="M4380" i="37"/>
  <c r="M4381" i="37"/>
  <c r="P4379" i="37"/>
  <c r="P4380" i="37"/>
  <c r="P4381" i="37"/>
  <c r="Q4379" i="37"/>
  <c r="Q4380" i="37"/>
  <c r="Q4381" i="37"/>
  <c r="R4379" i="37"/>
  <c r="R4380" i="37"/>
  <c r="R4381" i="37"/>
  <c r="M4378" i="37"/>
  <c r="P4378" i="37"/>
  <c r="Q4378" i="37"/>
  <c r="R4378" i="37"/>
  <c r="M4376" i="37"/>
  <c r="M4377" i="37"/>
  <c r="P4376" i="37"/>
  <c r="P4377" i="37"/>
  <c r="Q4376" i="37"/>
  <c r="Q4377" i="37"/>
  <c r="R4376" i="37"/>
  <c r="R4377" i="37"/>
  <c r="M4375" i="37"/>
  <c r="P4375" i="37"/>
  <c r="Q4375" i="37"/>
  <c r="R4375" i="37"/>
  <c r="M4374" i="37"/>
  <c r="P4374" i="37"/>
  <c r="Q4374" i="37"/>
  <c r="R4374" i="37"/>
  <c r="M4373" i="37"/>
  <c r="P4373" i="37"/>
  <c r="Q4373" i="37"/>
  <c r="R4373" i="37"/>
  <c r="M4372" i="37"/>
  <c r="P4372" i="37"/>
  <c r="Q4372" i="37"/>
  <c r="R4372" i="37"/>
  <c r="M4371" i="37"/>
  <c r="P4371" i="37"/>
  <c r="Q4371" i="37"/>
  <c r="R4371" i="37"/>
  <c r="M4370" i="37"/>
  <c r="P4370" i="37"/>
  <c r="Q4370" i="37"/>
  <c r="R4370" i="37"/>
  <c r="M4367" i="37"/>
  <c r="M4368" i="37"/>
  <c r="M4369" i="37"/>
  <c r="P4367" i="37"/>
  <c r="P4368" i="37"/>
  <c r="P4369" i="37"/>
  <c r="Q4367" i="37"/>
  <c r="Q4368" i="37"/>
  <c r="Q4369" i="37"/>
  <c r="R4367" i="37"/>
  <c r="R4368" i="37"/>
  <c r="R4369" i="37"/>
  <c r="M4366" i="37"/>
  <c r="P4366" i="37"/>
  <c r="Q4366" i="37"/>
  <c r="R4366" i="37"/>
  <c r="M4365" i="37"/>
  <c r="P4365" i="37"/>
  <c r="Q4365" i="37"/>
  <c r="R4365" i="37"/>
  <c r="M4362" i="37"/>
  <c r="M4363" i="37"/>
  <c r="M4364" i="37"/>
  <c r="P4362" i="37"/>
  <c r="P4363" i="37"/>
  <c r="P4364" i="37"/>
  <c r="Q4362" i="37"/>
  <c r="Q4363" i="37"/>
  <c r="Q4364" i="37"/>
  <c r="R4362" i="37"/>
  <c r="R4363" i="37"/>
  <c r="R4364" i="37"/>
  <c r="M4361" i="37"/>
  <c r="P4361" i="37"/>
  <c r="Q4361" i="37"/>
  <c r="R4361" i="37"/>
  <c r="M4359" i="37"/>
  <c r="M4360" i="37"/>
  <c r="P4359" i="37"/>
  <c r="P4360" i="37"/>
  <c r="Q4359" i="37"/>
  <c r="Q4360" i="37"/>
  <c r="R4359" i="37"/>
  <c r="R4360" i="37"/>
  <c r="M4357" i="37"/>
  <c r="M4358" i="37"/>
  <c r="P4357" i="37"/>
  <c r="P4358" i="37"/>
  <c r="Q4357" i="37"/>
  <c r="Q4358" i="37"/>
  <c r="R4357" i="37"/>
  <c r="R4358" i="37"/>
  <c r="M4354" i="37"/>
  <c r="M4355" i="37"/>
  <c r="M4356" i="37"/>
  <c r="P4354" i="37"/>
  <c r="P4355" i="37"/>
  <c r="P4356" i="37"/>
  <c r="Q4354" i="37"/>
  <c r="Q4355" i="37"/>
  <c r="Q4356" i="37"/>
  <c r="R4354" i="37"/>
  <c r="R4355" i="37"/>
  <c r="R4356" i="37"/>
  <c r="M4353" i="37"/>
  <c r="P4353" i="37"/>
  <c r="Q4353" i="37"/>
  <c r="R4353" i="37"/>
  <c r="M4352" i="37"/>
  <c r="P4352" i="37"/>
  <c r="Q4352" i="37"/>
  <c r="R4352" i="37"/>
  <c r="M4351" i="37"/>
  <c r="P4351" i="37"/>
  <c r="Q4351" i="37"/>
  <c r="R4351" i="37"/>
  <c r="M4350" i="37"/>
  <c r="P4350" i="37"/>
  <c r="Q4350" i="37"/>
  <c r="R4350" i="37"/>
  <c r="M4349" i="37"/>
  <c r="P4349" i="37"/>
  <c r="Q4349" i="37"/>
  <c r="R4349" i="37"/>
  <c r="M4345" i="37"/>
  <c r="M4346" i="37"/>
  <c r="M4347" i="37"/>
  <c r="M4348" i="37"/>
  <c r="P4345" i="37"/>
  <c r="P4346" i="37"/>
  <c r="P4347" i="37"/>
  <c r="P4348" i="37"/>
  <c r="Q4345" i="37"/>
  <c r="Q4346" i="37"/>
  <c r="Q4347" i="37"/>
  <c r="Q4348" i="37"/>
  <c r="R4345" i="37"/>
  <c r="R4346" i="37"/>
  <c r="R4347" i="37"/>
  <c r="R4348" i="37"/>
  <c r="M4342" i="37"/>
  <c r="M4343" i="37"/>
  <c r="M4344" i="37"/>
  <c r="P4342" i="37"/>
  <c r="P4343" i="37"/>
  <c r="P4344" i="37"/>
  <c r="Q4342" i="37"/>
  <c r="Q4343" i="37"/>
  <c r="Q4344" i="37"/>
  <c r="R4342" i="37"/>
  <c r="R4343" i="37"/>
  <c r="R4344" i="37"/>
  <c r="M4341" i="37"/>
  <c r="P4341" i="37"/>
  <c r="Q4341" i="37"/>
  <c r="R4341" i="37"/>
  <c r="M4339" i="37"/>
  <c r="M4340" i="37"/>
  <c r="P4339" i="37"/>
  <c r="P4340" i="37"/>
  <c r="Q4339" i="37"/>
  <c r="Q4340" i="37"/>
  <c r="R4339" i="37"/>
  <c r="R4340" i="37"/>
  <c r="M4338" i="37"/>
  <c r="P4338" i="37"/>
  <c r="Q4338" i="37"/>
  <c r="R4338" i="37"/>
  <c r="M4336" i="37"/>
  <c r="M4337" i="37"/>
  <c r="P4336" i="37"/>
  <c r="P4337" i="37"/>
  <c r="Q4336" i="37"/>
  <c r="Q4337" i="37"/>
  <c r="R4336" i="37"/>
  <c r="R4337" i="37"/>
  <c r="M4335" i="37"/>
  <c r="P4335" i="37"/>
  <c r="Q4335" i="37"/>
  <c r="R4335" i="37"/>
  <c r="M4333" i="37"/>
  <c r="M4334" i="37"/>
  <c r="P4333" i="37"/>
  <c r="P4334" i="37"/>
  <c r="Q4333" i="37"/>
  <c r="Q4334" i="37"/>
  <c r="R4333" i="37"/>
  <c r="R4334" i="37"/>
  <c r="M4331" i="37"/>
  <c r="M4332" i="37"/>
  <c r="P4331" i="37"/>
  <c r="P4332" i="37"/>
  <c r="Q4331" i="37"/>
  <c r="Q4332" i="37"/>
  <c r="R4331" i="37"/>
  <c r="R4332" i="37"/>
  <c r="M4329" i="37"/>
  <c r="M4330" i="37"/>
  <c r="P4329" i="37"/>
  <c r="P4330" i="37"/>
  <c r="Q4329" i="37"/>
  <c r="Q4330" i="37"/>
  <c r="R4329" i="37"/>
  <c r="R4330" i="37"/>
  <c r="M4328" i="37"/>
  <c r="P4328" i="37"/>
  <c r="Q4328" i="37"/>
  <c r="R4328" i="37"/>
  <c r="M4327" i="37"/>
  <c r="P4327" i="37"/>
  <c r="Q4327" i="37"/>
  <c r="R4327" i="37"/>
  <c r="M4326" i="37"/>
  <c r="P4326" i="37"/>
  <c r="Q4326" i="37"/>
  <c r="R4326" i="37"/>
  <c r="M4324" i="37"/>
  <c r="M4325" i="37"/>
  <c r="P4324" i="37"/>
  <c r="P4325" i="37"/>
  <c r="Q4324" i="37"/>
  <c r="Q4325" i="37"/>
  <c r="R4324" i="37"/>
  <c r="R4325" i="37"/>
  <c r="M4323" i="37"/>
  <c r="P4323" i="37"/>
  <c r="Q4323" i="37"/>
  <c r="R4323" i="37"/>
  <c r="M4322" i="37"/>
  <c r="P4322" i="37"/>
  <c r="Q4322" i="37"/>
  <c r="R4322" i="37"/>
  <c r="M4321" i="37"/>
  <c r="P4321" i="37"/>
  <c r="Q4321" i="37"/>
  <c r="R4321" i="37"/>
  <c r="M4320" i="37"/>
  <c r="P4320" i="37"/>
  <c r="Q4320" i="37"/>
  <c r="R4320" i="37"/>
  <c r="M4319" i="37"/>
  <c r="P4319" i="37"/>
  <c r="Q4319" i="37"/>
  <c r="R4319" i="37"/>
  <c r="M4318" i="37"/>
  <c r="P4318" i="37"/>
  <c r="Q4318" i="37"/>
  <c r="R4318" i="37"/>
  <c r="M4317" i="37"/>
  <c r="P4317" i="37"/>
  <c r="Q4317" i="37"/>
  <c r="R4317" i="37"/>
  <c r="M4316" i="37"/>
  <c r="P4316" i="37"/>
  <c r="Q4316" i="37"/>
  <c r="R4316" i="37"/>
  <c r="M4314" i="37"/>
  <c r="M4315" i="37"/>
  <c r="P4314" i="37"/>
  <c r="P4315" i="37"/>
  <c r="Q4314" i="37"/>
  <c r="Q4315" i="37"/>
  <c r="R4314" i="37"/>
  <c r="R4315" i="37"/>
  <c r="M4311" i="37"/>
  <c r="M4312" i="37"/>
  <c r="M4313" i="37"/>
  <c r="P4311" i="37"/>
  <c r="P4312" i="37"/>
  <c r="P4313" i="37"/>
  <c r="Q4311" i="37"/>
  <c r="Q4312" i="37"/>
  <c r="Q4313" i="37"/>
  <c r="R4311" i="37"/>
  <c r="R4312" i="37"/>
  <c r="R4313" i="37"/>
  <c r="M4310" i="37"/>
  <c r="P4310" i="37"/>
  <c r="Q4310" i="37"/>
  <c r="R4310" i="37"/>
  <c r="M4308" i="37"/>
  <c r="M4309" i="37"/>
  <c r="P4308" i="37"/>
  <c r="P4309" i="37"/>
  <c r="Q4308" i="37"/>
  <c r="Q4309" i="37"/>
  <c r="R4308" i="37"/>
  <c r="R4309" i="37"/>
  <c r="M4305" i="37"/>
  <c r="M4306" i="37"/>
  <c r="M4307" i="37"/>
  <c r="P4305" i="37"/>
  <c r="P4306" i="37"/>
  <c r="P4307" i="37"/>
  <c r="Q4305" i="37"/>
  <c r="Q4306" i="37"/>
  <c r="Q4307" i="37"/>
  <c r="R4305" i="37"/>
  <c r="R4306" i="37"/>
  <c r="R4307" i="37"/>
  <c r="M4303" i="37"/>
  <c r="M4304" i="37"/>
  <c r="P4303" i="37"/>
  <c r="P4304" i="37"/>
  <c r="Q4303" i="37"/>
  <c r="Q4304" i="37"/>
  <c r="R4303" i="37"/>
  <c r="R4304" i="37"/>
  <c r="M4300" i="37"/>
  <c r="M4301" i="37"/>
  <c r="M4302" i="37"/>
  <c r="P4300" i="37"/>
  <c r="P4301" i="37"/>
  <c r="P4302" i="37"/>
  <c r="Q4300" i="37"/>
  <c r="Q4301" i="37"/>
  <c r="Q4302" i="37"/>
  <c r="R4300" i="37"/>
  <c r="R4301" i="37"/>
  <c r="R4302" i="37"/>
  <c r="M4299" i="37"/>
  <c r="P4299" i="37"/>
  <c r="Q4299" i="37"/>
  <c r="R4299" i="37"/>
  <c r="M4298" i="37"/>
  <c r="P4298" i="37"/>
  <c r="Q4298" i="37"/>
  <c r="R4298" i="37"/>
  <c r="M4296" i="37"/>
  <c r="M4297" i="37"/>
  <c r="P4296" i="37"/>
  <c r="P4297" i="37"/>
  <c r="Q4296" i="37"/>
  <c r="Q4297" i="37"/>
  <c r="R4296" i="37"/>
  <c r="R4297" i="37"/>
  <c r="M4295" i="37"/>
  <c r="P4295" i="37"/>
  <c r="Q4295" i="37"/>
  <c r="R4295" i="37"/>
  <c r="M4294" i="37"/>
  <c r="P4294" i="37"/>
  <c r="Q4294" i="37"/>
  <c r="R4294" i="37"/>
  <c r="M4292" i="37"/>
  <c r="M4293" i="37"/>
  <c r="P4292" i="37"/>
  <c r="P4293" i="37"/>
  <c r="Q4292" i="37"/>
  <c r="Q4293" i="37"/>
  <c r="R4292" i="37"/>
  <c r="R4293" i="37"/>
  <c r="M4290" i="37"/>
  <c r="M4291" i="37"/>
  <c r="P4290" i="37"/>
  <c r="P4291" i="37"/>
  <c r="Q4290" i="37"/>
  <c r="Q4291" i="37"/>
  <c r="R4290" i="37"/>
  <c r="R4291" i="37"/>
  <c r="M4289" i="37"/>
  <c r="P4289" i="37"/>
  <c r="Q4289" i="37"/>
  <c r="R4289" i="37"/>
  <c r="M4288" i="37"/>
  <c r="P4288" i="37"/>
  <c r="Q4288" i="37"/>
  <c r="R4288" i="37"/>
  <c r="M4283" i="37"/>
  <c r="M4284" i="37"/>
  <c r="M4285" i="37"/>
  <c r="M4286" i="37"/>
  <c r="M4287" i="37"/>
  <c r="P4283" i="37"/>
  <c r="P4284" i="37"/>
  <c r="P4285" i="37"/>
  <c r="P4286" i="37"/>
  <c r="P4287" i="37"/>
  <c r="Q4283" i="37"/>
  <c r="Q4284" i="37"/>
  <c r="Q4285" i="37"/>
  <c r="Q4286" i="37"/>
  <c r="Q4287" i="37"/>
  <c r="R4283" i="37"/>
  <c r="R4284" i="37"/>
  <c r="R4285" i="37"/>
  <c r="R4286" i="37"/>
  <c r="R4287" i="37"/>
  <c r="M4282" i="37"/>
  <c r="P4282" i="37"/>
  <c r="Q4282" i="37"/>
  <c r="R4282" i="37"/>
  <c r="M4281" i="37"/>
  <c r="P4281" i="37"/>
  <c r="Q4281" i="37"/>
  <c r="R4281" i="37"/>
  <c r="M4280" i="37"/>
  <c r="P4280" i="37"/>
  <c r="Q4280" i="37"/>
  <c r="R4280" i="37"/>
  <c r="M4279" i="37"/>
  <c r="P4279" i="37"/>
  <c r="Q4279" i="37"/>
  <c r="R4279" i="37"/>
  <c r="M4278" i="37"/>
  <c r="P4278" i="37"/>
  <c r="Q4278" i="37"/>
  <c r="R4278" i="37"/>
  <c r="M4277" i="37"/>
  <c r="P4277" i="37"/>
  <c r="Q4277" i="37"/>
  <c r="R4277" i="37"/>
  <c r="M4272" i="37"/>
  <c r="M4273" i="37"/>
  <c r="M4274" i="37"/>
  <c r="M4275" i="37"/>
  <c r="M4276" i="37"/>
  <c r="P4272" i="37"/>
  <c r="P4273" i="37"/>
  <c r="P4274" i="37"/>
  <c r="P4275" i="37"/>
  <c r="P4276" i="37"/>
  <c r="Q4272" i="37"/>
  <c r="Q4273" i="37"/>
  <c r="Q4274" i="37"/>
  <c r="Q4275" i="37"/>
  <c r="Q4276" i="37"/>
  <c r="R4272" i="37"/>
  <c r="R4273" i="37"/>
  <c r="R4274" i="37"/>
  <c r="R4275" i="37"/>
  <c r="R4276" i="37"/>
  <c r="M4259" i="37"/>
  <c r="M4271" i="37"/>
  <c r="P4271" i="37"/>
  <c r="Q4271" i="37"/>
  <c r="R4271" i="37"/>
  <c r="M4270" i="37"/>
  <c r="P4270" i="37"/>
  <c r="Q4270" i="37"/>
  <c r="R4270" i="37"/>
  <c r="M4269" i="37"/>
  <c r="P4269" i="37"/>
  <c r="Q4269" i="37"/>
  <c r="R4269" i="37"/>
  <c r="M4264" i="37"/>
  <c r="M4265" i="37"/>
  <c r="M4266" i="37"/>
  <c r="M4267" i="37"/>
  <c r="M4268" i="37"/>
  <c r="P4264" i="37"/>
  <c r="P4265" i="37"/>
  <c r="P4266" i="37"/>
  <c r="P4267" i="37"/>
  <c r="P4268" i="37"/>
  <c r="Q4264" i="37"/>
  <c r="Q4265" i="37"/>
  <c r="Q4266" i="37"/>
  <c r="Q4267" i="37"/>
  <c r="Q4268" i="37"/>
  <c r="R4264" i="37"/>
  <c r="R4265" i="37"/>
  <c r="R4266" i="37"/>
  <c r="R4267" i="37"/>
  <c r="R4268" i="37"/>
  <c r="M4263" i="37"/>
  <c r="P4263" i="37"/>
  <c r="Q4263" i="37"/>
  <c r="R4263" i="37"/>
  <c r="M4261" i="37"/>
  <c r="M4262" i="37"/>
  <c r="P4261" i="37"/>
  <c r="P4262" i="37"/>
  <c r="Q4261" i="37"/>
  <c r="Q4262" i="37"/>
  <c r="R4261" i="37"/>
  <c r="R4262" i="37"/>
  <c r="M4260" i="37"/>
  <c r="P4259" i="37"/>
  <c r="P4260" i="37"/>
  <c r="Q4259" i="37"/>
  <c r="Q4260" i="37"/>
  <c r="R4259" i="37"/>
  <c r="R4260" i="37"/>
  <c r="M4258" i="37"/>
  <c r="P4258" i="37"/>
  <c r="Q4258" i="37"/>
  <c r="R4258" i="37"/>
  <c r="M4256" i="37"/>
  <c r="M4257" i="37"/>
  <c r="P4256" i="37"/>
  <c r="P4257" i="37"/>
  <c r="Q4256" i="37"/>
  <c r="Q4257" i="37"/>
  <c r="R4256" i="37"/>
  <c r="R4257" i="37"/>
  <c r="M4254" i="37"/>
  <c r="M4255" i="37"/>
  <c r="P4254" i="37"/>
  <c r="P4255" i="37"/>
  <c r="Q4254" i="37"/>
  <c r="Q4255" i="37"/>
  <c r="R4254" i="37"/>
  <c r="R4255" i="37"/>
  <c r="M4253" i="37"/>
  <c r="P4253" i="37"/>
  <c r="Q4253" i="37"/>
  <c r="R4253" i="37"/>
  <c r="M4250" i="37"/>
  <c r="M4251" i="37"/>
  <c r="M4252" i="37"/>
  <c r="P4250" i="37"/>
  <c r="P4251" i="37"/>
  <c r="P4252" i="37"/>
  <c r="Q4250" i="37"/>
  <c r="Q4251" i="37"/>
  <c r="Q4252" i="37"/>
  <c r="R4250" i="37"/>
  <c r="R4251" i="37"/>
  <c r="R4252" i="37"/>
  <c r="M4249" i="37"/>
  <c r="P4249" i="37"/>
  <c r="Q4249" i="37"/>
  <c r="R4249" i="37"/>
  <c r="M4248" i="37"/>
  <c r="P4248" i="37"/>
  <c r="Q4248" i="37"/>
  <c r="R4248" i="37"/>
  <c r="M4246" i="37"/>
  <c r="M4247" i="37"/>
  <c r="P4246" i="37"/>
  <c r="P4247" i="37"/>
  <c r="Q4246" i="37"/>
  <c r="Q4247" i="37"/>
  <c r="R4246" i="37"/>
  <c r="R4247" i="37"/>
  <c r="M4244" i="37"/>
  <c r="M4245" i="37"/>
  <c r="P4244" i="37"/>
  <c r="P4245" i="37"/>
  <c r="Q4244" i="37"/>
  <c r="Q4245" i="37"/>
  <c r="R4244" i="37"/>
  <c r="R4245" i="37"/>
  <c r="M4243" i="37"/>
  <c r="P4243" i="37"/>
  <c r="Q4243" i="37"/>
  <c r="R4243" i="37"/>
  <c r="M4241" i="37"/>
  <c r="M4242" i="37"/>
  <c r="P4241" i="37"/>
  <c r="P4242" i="37"/>
  <c r="Q4241" i="37"/>
  <c r="Q4242" i="37"/>
  <c r="R4241" i="37"/>
  <c r="R4242" i="37"/>
  <c r="M4240" i="37"/>
  <c r="P4240" i="37"/>
  <c r="Q4240" i="37"/>
  <c r="R4240" i="37"/>
  <c r="M4239" i="37"/>
  <c r="P4239" i="37"/>
  <c r="Q4239" i="37"/>
  <c r="R4239" i="37"/>
  <c r="M4237" i="37"/>
  <c r="M4238" i="37"/>
  <c r="P4237" i="37"/>
  <c r="P4238" i="37"/>
  <c r="Q4237" i="37"/>
  <c r="Q4238" i="37"/>
  <c r="R4237" i="37"/>
  <c r="R4238" i="37"/>
  <c r="M4235" i="37"/>
  <c r="M4236" i="37"/>
  <c r="P4235" i="37"/>
  <c r="P4236" i="37"/>
  <c r="Q4235" i="37"/>
  <c r="Q4236" i="37"/>
  <c r="R4235" i="37"/>
  <c r="R4236" i="37"/>
  <c r="M4233" i="37"/>
  <c r="M4234" i="37"/>
  <c r="P4233" i="37"/>
  <c r="P4234" i="37"/>
  <c r="Q4233" i="37"/>
  <c r="Q4234" i="37"/>
  <c r="R4233" i="37"/>
  <c r="R4234" i="37"/>
  <c r="M4232" i="37"/>
  <c r="P4232" i="37"/>
  <c r="Q4232" i="37"/>
  <c r="R4232" i="37"/>
  <c r="M4229" i="37"/>
  <c r="M4230" i="37"/>
  <c r="M4231" i="37"/>
  <c r="P4229" i="37"/>
  <c r="P4230" i="37"/>
  <c r="P4231" i="37"/>
  <c r="Q4229" i="37"/>
  <c r="Q4230" i="37"/>
  <c r="Q4231" i="37"/>
  <c r="R4229" i="37"/>
  <c r="R4230" i="37"/>
  <c r="R4231" i="37"/>
  <c r="M4228" i="37"/>
  <c r="P4228" i="37"/>
  <c r="Q4228" i="37"/>
  <c r="R4228" i="37"/>
  <c r="M4227" i="37"/>
  <c r="P4227" i="37"/>
  <c r="Q4227" i="37"/>
  <c r="R4227" i="37"/>
  <c r="M4226" i="37"/>
  <c r="P4226" i="37"/>
  <c r="Q4226" i="37"/>
  <c r="R4226" i="37"/>
  <c r="M4225" i="37"/>
  <c r="P4225" i="37"/>
  <c r="Q4225" i="37"/>
  <c r="R4225" i="37"/>
  <c r="M4224" i="37"/>
  <c r="P4224" i="37"/>
  <c r="Q4224" i="37"/>
  <c r="R4224" i="37"/>
  <c r="M4221" i="37"/>
  <c r="M4222" i="37"/>
  <c r="M4223" i="37"/>
  <c r="P4221" i="37"/>
  <c r="P4222" i="37"/>
  <c r="P4223" i="37"/>
  <c r="Q4221" i="37"/>
  <c r="Q4222" i="37"/>
  <c r="Q4223" i="37"/>
  <c r="R4221" i="37"/>
  <c r="R4222" i="37"/>
  <c r="R4223" i="37"/>
  <c r="M4220" i="37"/>
  <c r="P4220" i="37"/>
  <c r="Q4220" i="37"/>
  <c r="R4220" i="37"/>
  <c r="M4217" i="37"/>
  <c r="M4218" i="37"/>
  <c r="M4219" i="37"/>
  <c r="P4217" i="37"/>
  <c r="P4218" i="37"/>
  <c r="P4219" i="37"/>
  <c r="Q4217" i="37"/>
  <c r="Q4218" i="37"/>
  <c r="Q4219" i="37"/>
  <c r="R4217" i="37"/>
  <c r="R4218" i="37"/>
  <c r="R4219" i="37"/>
  <c r="M4214" i="37"/>
  <c r="M4215" i="37"/>
  <c r="M4216" i="37"/>
  <c r="P4214" i="37"/>
  <c r="P4215" i="37"/>
  <c r="P4216" i="37"/>
  <c r="Q4214" i="37"/>
  <c r="Q4215" i="37"/>
  <c r="Q4216" i="37"/>
  <c r="R4214" i="37"/>
  <c r="R4215" i="37"/>
  <c r="R4216" i="37"/>
  <c r="M4212" i="37"/>
  <c r="M4213" i="37"/>
  <c r="P4212" i="37"/>
  <c r="P4213" i="37"/>
  <c r="Q4212" i="37"/>
  <c r="Q4213" i="37"/>
  <c r="R4212" i="37"/>
  <c r="R4213" i="37"/>
  <c r="M4210" i="37"/>
  <c r="M4211" i="37"/>
  <c r="P4210" i="37"/>
  <c r="P4211" i="37"/>
  <c r="Q4210" i="37"/>
  <c r="Q4211" i="37"/>
  <c r="R4210" i="37"/>
  <c r="R4211" i="37"/>
  <c r="M4209" i="37"/>
  <c r="P4209" i="37"/>
  <c r="Q4209" i="37"/>
  <c r="R4209" i="37"/>
  <c r="M4207" i="37"/>
  <c r="M4208" i="37"/>
  <c r="P4207" i="37"/>
  <c r="P4208" i="37"/>
  <c r="Q4207" i="37"/>
  <c r="Q4208" i="37"/>
  <c r="R4207" i="37"/>
  <c r="R4208" i="37"/>
  <c r="M4206" i="37"/>
  <c r="P4206" i="37"/>
  <c r="Q4206" i="37"/>
  <c r="R4206" i="37"/>
  <c r="M4203" i="37"/>
  <c r="M4204" i="37"/>
  <c r="M4205" i="37"/>
  <c r="P4203" i="37"/>
  <c r="P4204" i="37"/>
  <c r="P4205" i="37"/>
  <c r="Q4203" i="37"/>
  <c r="Q4204" i="37"/>
  <c r="Q4205" i="37"/>
  <c r="R4203" i="37"/>
  <c r="R4204" i="37"/>
  <c r="R4205" i="37"/>
  <c r="M4201" i="37"/>
  <c r="M4202" i="37"/>
  <c r="P4201" i="37"/>
  <c r="P4202" i="37"/>
  <c r="Q4201" i="37"/>
  <c r="Q4202" i="37"/>
  <c r="R4201" i="37"/>
  <c r="R4202" i="37"/>
  <c r="M4199" i="37"/>
  <c r="M4200" i="37"/>
  <c r="P4199" i="37"/>
  <c r="P4200" i="37"/>
  <c r="Q4199" i="37"/>
  <c r="Q4200" i="37"/>
  <c r="R4199" i="37"/>
  <c r="R4200" i="37"/>
  <c r="M4198" i="37"/>
  <c r="P4198" i="37"/>
  <c r="Q4198" i="37"/>
  <c r="R4198" i="37"/>
  <c r="M4196" i="37"/>
  <c r="M4197" i="37"/>
  <c r="P4196" i="37"/>
  <c r="P4197" i="37"/>
  <c r="Q4196" i="37"/>
  <c r="Q4197" i="37"/>
  <c r="R4196" i="37"/>
  <c r="R4197" i="37"/>
  <c r="M4194" i="37"/>
  <c r="M4195" i="37"/>
  <c r="P4194" i="37"/>
  <c r="P4195" i="37"/>
  <c r="Q4194" i="37"/>
  <c r="Q4195" i="37"/>
  <c r="R4194" i="37"/>
  <c r="R4195" i="37"/>
  <c r="M4193" i="37"/>
  <c r="P4193" i="37"/>
  <c r="Q4193" i="37"/>
  <c r="R4193" i="37"/>
  <c r="M4192" i="37"/>
  <c r="P4192" i="37"/>
  <c r="Q4192" i="37"/>
  <c r="R4192" i="37"/>
  <c r="M4191" i="37"/>
  <c r="P4191" i="37"/>
  <c r="Q4191" i="37"/>
  <c r="R4191" i="37"/>
  <c r="M4189" i="37"/>
  <c r="M4190" i="37"/>
  <c r="P4189" i="37"/>
  <c r="P4190" i="37"/>
  <c r="Q4189" i="37"/>
  <c r="Q4190" i="37"/>
  <c r="R4189" i="37"/>
  <c r="R4190" i="37"/>
  <c r="M4188" i="37"/>
  <c r="P4188" i="37"/>
  <c r="Q4188" i="37"/>
  <c r="R4188" i="37"/>
  <c r="M4186" i="37"/>
  <c r="M4187" i="37"/>
  <c r="P4186" i="37"/>
  <c r="P4187" i="37"/>
  <c r="Q4186" i="37"/>
  <c r="Q4187" i="37"/>
  <c r="R4186" i="37"/>
  <c r="R4187" i="37"/>
  <c r="M4183" i="37"/>
  <c r="M4184" i="37"/>
  <c r="M4185" i="37"/>
  <c r="P4183" i="37"/>
  <c r="P4184" i="37"/>
  <c r="P4185" i="37"/>
  <c r="Q4183" i="37"/>
  <c r="Q4184" i="37"/>
  <c r="Q4185" i="37"/>
  <c r="R4183" i="37"/>
  <c r="R4184" i="37"/>
  <c r="R4185" i="37"/>
  <c r="M4181" i="37"/>
  <c r="M4182" i="37"/>
  <c r="P4181" i="37"/>
  <c r="P4182" i="37"/>
  <c r="Q4181" i="37"/>
  <c r="Q4182" i="37"/>
  <c r="R4181" i="37"/>
  <c r="R4182" i="37"/>
  <c r="M4180" i="37"/>
  <c r="P4180" i="37"/>
  <c r="Q4180" i="37"/>
  <c r="R4180" i="37"/>
  <c r="M4179" i="37"/>
  <c r="P4179" i="37"/>
  <c r="Q4179" i="37"/>
  <c r="R4179" i="37"/>
  <c r="M4175" i="37"/>
  <c r="M4176" i="37"/>
  <c r="M4177" i="37"/>
  <c r="M4178" i="37"/>
  <c r="P4175" i="37"/>
  <c r="P4176" i="37"/>
  <c r="P4177" i="37"/>
  <c r="P4178" i="37"/>
  <c r="Q4175" i="37"/>
  <c r="Q4176" i="37"/>
  <c r="Q4177" i="37"/>
  <c r="Q4178" i="37"/>
  <c r="R4175" i="37"/>
  <c r="R4176" i="37"/>
  <c r="R4177" i="37"/>
  <c r="R4178" i="37"/>
  <c r="M4173" i="37"/>
  <c r="M4174" i="37"/>
  <c r="P4173" i="37"/>
  <c r="P4174" i="37"/>
  <c r="Q4173" i="37"/>
  <c r="Q4174" i="37"/>
  <c r="R4173" i="37"/>
  <c r="R4174" i="37"/>
  <c r="M4172" i="37"/>
  <c r="P4172" i="37"/>
  <c r="Q4172" i="37"/>
  <c r="R4172" i="37"/>
  <c r="M4171" i="37"/>
  <c r="P4171" i="37"/>
  <c r="Q4171" i="37"/>
  <c r="R4171" i="37"/>
  <c r="M4170" i="37"/>
  <c r="P4170" i="37"/>
  <c r="Q4170" i="37"/>
  <c r="R4170" i="37"/>
  <c r="M4169" i="37"/>
  <c r="P4169" i="37"/>
  <c r="Q4169" i="37"/>
  <c r="R4169" i="37"/>
  <c r="M4168" i="37"/>
  <c r="P4168" i="37"/>
  <c r="Q4168" i="37"/>
  <c r="R4168" i="37"/>
  <c r="M4167" i="37"/>
  <c r="P4167" i="37"/>
  <c r="Q4167" i="37"/>
  <c r="R4167" i="37"/>
  <c r="M4166" i="37"/>
  <c r="P4166" i="37"/>
  <c r="Q4166" i="37"/>
  <c r="R4166" i="37"/>
  <c r="M4165" i="37"/>
  <c r="P4165" i="37"/>
  <c r="Q4165" i="37"/>
  <c r="R4165" i="37"/>
  <c r="M4163" i="37"/>
  <c r="M4164" i="37"/>
  <c r="P4163" i="37"/>
  <c r="P4164" i="37"/>
  <c r="Q4163" i="37"/>
  <c r="Q4164" i="37"/>
  <c r="R4163" i="37"/>
  <c r="R4164" i="37"/>
  <c r="M4162" i="37"/>
  <c r="P4162" i="37"/>
  <c r="Q4162" i="37"/>
  <c r="R4162" i="37"/>
  <c r="M4161" i="37"/>
  <c r="P4161" i="37"/>
  <c r="Q4161" i="37"/>
  <c r="R4161" i="37"/>
  <c r="M4160" i="37"/>
  <c r="P4160" i="37"/>
  <c r="Q4160" i="37"/>
  <c r="R4160" i="37"/>
  <c r="M4156" i="37"/>
  <c r="M4157" i="37"/>
  <c r="M4158" i="37"/>
  <c r="M4159" i="37"/>
  <c r="P4156" i="37"/>
  <c r="P4157" i="37"/>
  <c r="P4158" i="37"/>
  <c r="P4159" i="37"/>
  <c r="Q4156" i="37"/>
  <c r="Q4157" i="37"/>
  <c r="Q4158" i="37"/>
  <c r="Q4159" i="37"/>
  <c r="R4156" i="37"/>
  <c r="R4157" i="37"/>
  <c r="R4158" i="37"/>
  <c r="R4159" i="37"/>
  <c r="M4155" i="37"/>
  <c r="P4155" i="37"/>
  <c r="Q4155" i="37"/>
  <c r="R4155" i="37"/>
  <c r="M4154" i="37"/>
  <c r="P4154" i="37"/>
  <c r="Q4154" i="37"/>
  <c r="R4154" i="37"/>
  <c r="M4153" i="37"/>
  <c r="P4153" i="37"/>
  <c r="Q4153" i="37"/>
  <c r="R4153" i="37"/>
  <c r="M4152" i="37"/>
  <c r="P4152" i="37"/>
  <c r="Q4152" i="37"/>
  <c r="R4152" i="37"/>
  <c r="M4151" i="37"/>
  <c r="P4151" i="37"/>
  <c r="Q4151" i="37"/>
  <c r="R4151" i="37"/>
  <c r="M4150" i="37"/>
  <c r="P4150" i="37"/>
  <c r="Q4150" i="37"/>
  <c r="R4150" i="37"/>
  <c r="M4149" i="37"/>
  <c r="P4149" i="37"/>
  <c r="Q4149" i="37"/>
  <c r="R4149" i="37"/>
  <c r="M4148" i="37"/>
  <c r="P4148" i="37"/>
  <c r="Q4148" i="37"/>
  <c r="R4148" i="37"/>
  <c r="M4147" i="37"/>
  <c r="P4147" i="37"/>
  <c r="Q4147" i="37"/>
  <c r="R4147" i="37"/>
  <c r="M4145" i="37"/>
  <c r="M4146" i="37"/>
  <c r="P4145" i="37"/>
  <c r="P4146" i="37"/>
  <c r="Q4145" i="37"/>
  <c r="Q4146" i="37"/>
  <c r="R4145" i="37"/>
  <c r="R4146" i="37"/>
  <c r="M4143" i="37"/>
  <c r="M4144" i="37"/>
  <c r="P4143" i="37"/>
  <c r="P4144" i="37"/>
  <c r="Q4143" i="37"/>
  <c r="Q4144" i="37"/>
  <c r="R4143" i="37"/>
  <c r="R4144" i="37"/>
  <c r="M4141" i="37"/>
  <c r="M4142" i="37"/>
  <c r="P4141" i="37"/>
  <c r="P4142" i="37"/>
  <c r="Q4141" i="37"/>
  <c r="Q4142" i="37"/>
  <c r="R4141" i="37"/>
  <c r="R4142" i="37"/>
  <c r="M4140" i="37"/>
  <c r="P4140" i="37"/>
  <c r="Q4140" i="37"/>
  <c r="R4140" i="37"/>
  <c r="M4139" i="37"/>
  <c r="P4139" i="37"/>
  <c r="Q4139" i="37"/>
  <c r="R4139" i="37"/>
  <c r="M4137" i="37"/>
  <c r="M4138" i="37"/>
  <c r="P4137" i="37"/>
  <c r="P4138" i="37"/>
  <c r="Q4137" i="37"/>
  <c r="Q4138" i="37"/>
  <c r="R4137" i="37"/>
  <c r="R4138" i="37"/>
  <c r="M4136" i="37"/>
  <c r="P4136" i="37"/>
  <c r="Q4136" i="37"/>
  <c r="R4136" i="37"/>
  <c r="M4134" i="37"/>
  <c r="M4135" i="37"/>
  <c r="P4134" i="37"/>
  <c r="P4135" i="37"/>
  <c r="Q4134" i="37"/>
  <c r="Q4135" i="37"/>
  <c r="R4134" i="37"/>
  <c r="R4135" i="37"/>
  <c r="M4132" i="37"/>
  <c r="M4133" i="37"/>
  <c r="P4132" i="37"/>
  <c r="P4133" i="37"/>
  <c r="Q4132" i="37"/>
  <c r="Q4133" i="37"/>
  <c r="R4132" i="37"/>
  <c r="R4133" i="37"/>
  <c r="M4131" i="37"/>
  <c r="P4131" i="37"/>
  <c r="Q4131" i="37"/>
  <c r="R4131" i="37"/>
  <c r="M4130" i="37"/>
  <c r="P4130" i="37"/>
  <c r="Q4130" i="37"/>
  <c r="R4130" i="37"/>
  <c r="M4129" i="37"/>
  <c r="P4129" i="37"/>
  <c r="Q4129" i="37"/>
  <c r="R4129" i="37"/>
  <c r="M4128" i="37"/>
  <c r="P4128" i="37"/>
  <c r="Q4128" i="37"/>
  <c r="R4128" i="37"/>
  <c r="M4127" i="37"/>
  <c r="P4127" i="37"/>
  <c r="Q4127" i="37"/>
  <c r="R4127" i="37"/>
  <c r="M4126" i="37"/>
  <c r="P4126" i="37"/>
  <c r="Q4126" i="37"/>
  <c r="R4126" i="37"/>
  <c r="M4124" i="37"/>
  <c r="M4125" i="37"/>
  <c r="P4124" i="37"/>
  <c r="P4125" i="37"/>
  <c r="Q4124" i="37"/>
  <c r="Q4125" i="37"/>
  <c r="R4124" i="37"/>
  <c r="R4125" i="37"/>
  <c r="M4123" i="37"/>
  <c r="P4123" i="37"/>
  <c r="Q4123" i="37"/>
  <c r="R4123" i="37"/>
  <c r="M4122" i="37"/>
  <c r="P4122" i="37"/>
  <c r="Q4122" i="37"/>
  <c r="R4122" i="37"/>
  <c r="M4119" i="37"/>
  <c r="M4120" i="37"/>
  <c r="M4121" i="37"/>
  <c r="P4119" i="37"/>
  <c r="P4120" i="37"/>
  <c r="P4121" i="37"/>
  <c r="Q4119" i="37"/>
  <c r="Q4120" i="37"/>
  <c r="Q4121" i="37"/>
  <c r="R4119" i="37"/>
  <c r="R4120" i="37"/>
  <c r="R4121" i="37"/>
  <c r="M4117" i="37"/>
  <c r="M4118" i="37"/>
  <c r="P4117" i="37"/>
  <c r="P4118" i="37"/>
  <c r="Q4117" i="37"/>
  <c r="Q4118" i="37"/>
  <c r="R4117" i="37"/>
  <c r="R4118" i="37"/>
  <c r="M4115" i="37"/>
  <c r="M4116" i="37"/>
  <c r="P4115" i="37"/>
  <c r="P4116" i="37"/>
  <c r="Q4115" i="37"/>
  <c r="Q4116" i="37"/>
  <c r="R4115" i="37"/>
  <c r="R4116" i="37"/>
  <c r="M4114" i="37"/>
  <c r="P4114" i="37"/>
  <c r="Q4114" i="37"/>
  <c r="R4114" i="37"/>
  <c r="M4111" i="37"/>
  <c r="M4112" i="37"/>
  <c r="M4113" i="37"/>
  <c r="P4111" i="37"/>
  <c r="P4112" i="37"/>
  <c r="P4113" i="37"/>
  <c r="Q4111" i="37"/>
  <c r="Q4112" i="37"/>
  <c r="Q4113" i="37"/>
  <c r="R4111" i="37"/>
  <c r="R4112" i="37"/>
  <c r="R4113" i="37"/>
  <c r="M4108" i="37"/>
  <c r="M4109" i="37"/>
  <c r="M4110" i="37"/>
  <c r="P4108" i="37"/>
  <c r="P4109" i="37"/>
  <c r="P4110" i="37"/>
  <c r="Q4108" i="37"/>
  <c r="Q4109" i="37"/>
  <c r="Q4110" i="37"/>
  <c r="R4108" i="37"/>
  <c r="R4109" i="37"/>
  <c r="R4110" i="37"/>
  <c r="M4107" i="37"/>
  <c r="P4107" i="37"/>
  <c r="Q4107" i="37"/>
  <c r="R4107" i="37"/>
  <c r="M4106" i="37"/>
  <c r="P4106" i="37"/>
  <c r="Q4106" i="37"/>
  <c r="R4106" i="37"/>
  <c r="M4104" i="37"/>
  <c r="M4105" i="37"/>
  <c r="P4104" i="37"/>
  <c r="P4105" i="37"/>
  <c r="Q4104" i="37"/>
  <c r="Q4105" i="37"/>
  <c r="R4104" i="37"/>
  <c r="R4105" i="37"/>
  <c r="M4103" i="37"/>
  <c r="P4103" i="37"/>
  <c r="Q4103" i="37"/>
  <c r="R4103" i="37"/>
  <c r="M4102" i="37"/>
  <c r="P4102" i="37"/>
  <c r="Q4102" i="37"/>
  <c r="R4102" i="37"/>
  <c r="M4099" i="37"/>
  <c r="M4100" i="37"/>
  <c r="M4101" i="37"/>
  <c r="P4099" i="37"/>
  <c r="P4100" i="37"/>
  <c r="P4101" i="37"/>
  <c r="Q4099" i="37"/>
  <c r="Q4100" i="37"/>
  <c r="Q4101" i="37"/>
  <c r="R4099" i="37"/>
  <c r="R4100" i="37"/>
  <c r="R4101" i="37"/>
  <c r="M4098" i="37"/>
  <c r="P4098" i="37"/>
  <c r="Q4098" i="37"/>
  <c r="R4098" i="37"/>
  <c r="M4097" i="37"/>
  <c r="P4097" i="37"/>
  <c r="Q4097" i="37"/>
  <c r="R4097" i="37"/>
  <c r="M4096" i="37"/>
  <c r="P4096" i="37"/>
  <c r="Q4096" i="37"/>
  <c r="R4096" i="37"/>
  <c r="M4095" i="37"/>
  <c r="P4095" i="37"/>
  <c r="Q4095" i="37"/>
  <c r="R4095" i="37"/>
  <c r="M4094" i="37"/>
  <c r="P4094" i="37"/>
  <c r="Q4094" i="37"/>
  <c r="R4094" i="37"/>
  <c r="M4092" i="37"/>
  <c r="M4093" i="37"/>
  <c r="P4092" i="37"/>
  <c r="P4093" i="37"/>
  <c r="Q4092" i="37"/>
  <c r="Q4093" i="37"/>
  <c r="R4092" i="37"/>
  <c r="R4093" i="37"/>
  <c r="M4091" i="37"/>
  <c r="P4091" i="37"/>
  <c r="Q4091" i="37"/>
  <c r="R4091" i="37"/>
  <c r="M4090" i="37"/>
  <c r="P4090" i="37"/>
  <c r="Q4090" i="37"/>
  <c r="R4090" i="37"/>
  <c r="M4089" i="37"/>
  <c r="P4089" i="37"/>
  <c r="Q4089" i="37"/>
  <c r="R4089" i="37"/>
  <c r="M4088" i="37"/>
  <c r="P4088" i="37"/>
  <c r="Q4088" i="37"/>
  <c r="R4088" i="37"/>
  <c r="M4087" i="37"/>
  <c r="P4087" i="37"/>
  <c r="Q4087" i="37"/>
  <c r="R4087" i="37"/>
  <c r="M4085" i="37"/>
  <c r="M4086" i="37"/>
  <c r="P4085" i="37"/>
  <c r="P4086" i="37"/>
  <c r="Q4085" i="37"/>
  <c r="Q4086" i="37"/>
  <c r="R4085" i="37"/>
  <c r="R4086" i="37"/>
  <c r="M4084" i="37"/>
  <c r="P4084" i="37"/>
  <c r="Q4084" i="37"/>
  <c r="R4084" i="37"/>
  <c r="M4083" i="37"/>
  <c r="P4083" i="37"/>
  <c r="Q4083" i="37"/>
  <c r="R4083" i="37"/>
  <c r="M4080" i="37"/>
  <c r="M4081" i="37"/>
  <c r="M4082" i="37"/>
  <c r="P4080" i="37"/>
  <c r="P4081" i="37"/>
  <c r="P4082" i="37"/>
  <c r="Q4080" i="37"/>
  <c r="Q4081" i="37"/>
  <c r="Q4082" i="37"/>
  <c r="R4080" i="37"/>
  <c r="R4081" i="37"/>
  <c r="R4082" i="37"/>
  <c r="M4079" i="37"/>
  <c r="P4079" i="37"/>
  <c r="Q4079" i="37"/>
  <c r="R4079" i="37"/>
  <c r="M4078" i="37"/>
  <c r="P4078" i="37"/>
  <c r="Q4078" i="37"/>
  <c r="R4078" i="37"/>
  <c r="M4077" i="37"/>
  <c r="P4077" i="37"/>
  <c r="Q4077" i="37"/>
  <c r="R4077" i="37"/>
  <c r="M4076" i="37"/>
  <c r="P4076" i="37"/>
  <c r="Q4076" i="37"/>
  <c r="R4076" i="37"/>
  <c r="M4073" i="37"/>
  <c r="M4074" i="37"/>
  <c r="M4075" i="37"/>
  <c r="P4073" i="37"/>
  <c r="P4074" i="37"/>
  <c r="P4075" i="37"/>
  <c r="Q4073" i="37"/>
  <c r="Q4074" i="37"/>
  <c r="Q4075" i="37"/>
  <c r="R4073" i="37"/>
  <c r="R4074" i="37"/>
  <c r="R4075" i="37"/>
  <c r="M4072" i="37"/>
  <c r="P4072" i="37"/>
  <c r="Q4072" i="37"/>
  <c r="R4072" i="37"/>
  <c r="M4071" i="37"/>
  <c r="P4071" i="37"/>
  <c r="Q4071" i="37"/>
  <c r="R4071" i="37"/>
  <c r="M4070" i="37"/>
  <c r="P4070" i="37"/>
  <c r="Q4070" i="37"/>
  <c r="R4070" i="37"/>
  <c r="M4067" i="37"/>
  <c r="M4068" i="37"/>
  <c r="M4069" i="37"/>
  <c r="P4067" i="37"/>
  <c r="P4068" i="37"/>
  <c r="P4069" i="37"/>
  <c r="Q4067" i="37"/>
  <c r="Q4068" i="37"/>
  <c r="Q4069" i="37"/>
  <c r="R4067" i="37"/>
  <c r="R4068" i="37"/>
  <c r="R4069" i="37"/>
  <c r="M4066" i="37"/>
  <c r="P4066" i="37"/>
  <c r="Q4066" i="37"/>
  <c r="R4066" i="37"/>
  <c r="M4060" i="37"/>
  <c r="M4061" i="37"/>
  <c r="M4062" i="37"/>
  <c r="M4063" i="37"/>
  <c r="M4064" i="37"/>
  <c r="M4065" i="37"/>
  <c r="P4060" i="37"/>
  <c r="P4061" i="37"/>
  <c r="P4062" i="37"/>
  <c r="P4063" i="37"/>
  <c r="P4064" i="37"/>
  <c r="P4065" i="37"/>
  <c r="Q4060" i="37"/>
  <c r="Q4061" i="37"/>
  <c r="Q4062" i="37"/>
  <c r="Q4063" i="37"/>
  <c r="Q4064" i="37"/>
  <c r="Q4065" i="37"/>
  <c r="R4060" i="37"/>
  <c r="R4061" i="37"/>
  <c r="R4062" i="37"/>
  <c r="R4063" i="37"/>
  <c r="R4064" i="37"/>
  <c r="R4065" i="37"/>
  <c r="M4058" i="37"/>
  <c r="M4059" i="37"/>
  <c r="P4058" i="37"/>
  <c r="P4059" i="37"/>
  <c r="Q4058" i="37"/>
  <c r="Q4059" i="37"/>
  <c r="R4058" i="37"/>
  <c r="R4059" i="37"/>
  <c r="M4056" i="37"/>
  <c r="M4057" i="37"/>
  <c r="P4056" i="37"/>
  <c r="P4057" i="37"/>
  <c r="Q4056" i="37"/>
  <c r="Q4057" i="37"/>
  <c r="R4056" i="37"/>
  <c r="R4057" i="37"/>
  <c r="M4055" i="37"/>
  <c r="P4055" i="37"/>
  <c r="Q4055" i="37"/>
  <c r="R4055" i="37"/>
  <c r="M4054" i="37"/>
  <c r="P4054" i="37"/>
  <c r="Q4054" i="37"/>
  <c r="R4054" i="37"/>
  <c r="M4053" i="37"/>
  <c r="P4053" i="37"/>
  <c r="Q4053" i="37"/>
  <c r="R4053" i="37"/>
  <c r="M4052" i="37"/>
  <c r="P4052" i="37"/>
  <c r="Q4052" i="37"/>
  <c r="R4052" i="37"/>
  <c r="M4050" i="37"/>
  <c r="M4051" i="37"/>
  <c r="P4050" i="37"/>
  <c r="P4051" i="37"/>
  <c r="Q4050" i="37"/>
  <c r="Q4051" i="37"/>
  <c r="R4050" i="37"/>
  <c r="R4051" i="37"/>
  <c r="M4049" i="37"/>
  <c r="P4049" i="37"/>
  <c r="Q4049" i="37"/>
  <c r="R4049" i="37"/>
  <c r="M4048" i="37"/>
  <c r="P4048" i="37"/>
  <c r="Q4048" i="37"/>
  <c r="R4048" i="37"/>
  <c r="M4047" i="37"/>
  <c r="P4047" i="37"/>
  <c r="Q4047" i="37"/>
  <c r="R4047" i="37"/>
  <c r="M4046" i="37"/>
  <c r="P4046" i="37"/>
  <c r="Q4046" i="37"/>
  <c r="R4046" i="37"/>
  <c r="M4045" i="37"/>
  <c r="P4045" i="37"/>
  <c r="Q4045" i="37"/>
  <c r="R4045" i="37"/>
  <c r="M4040" i="37"/>
  <c r="M4041" i="37"/>
  <c r="M4042" i="37"/>
  <c r="M4043" i="37"/>
  <c r="M4044" i="37"/>
  <c r="P4040" i="37"/>
  <c r="P4041" i="37"/>
  <c r="P4042" i="37"/>
  <c r="P4043" i="37"/>
  <c r="P4044" i="37"/>
  <c r="Q4040" i="37"/>
  <c r="Q4041" i="37"/>
  <c r="Q4042" i="37"/>
  <c r="Q4043" i="37"/>
  <c r="Q4044" i="37"/>
  <c r="R4040" i="37"/>
  <c r="R4041" i="37"/>
  <c r="R4042" i="37"/>
  <c r="R4043" i="37"/>
  <c r="R4044" i="37"/>
  <c r="M4039" i="37"/>
  <c r="P4039" i="37"/>
  <c r="Q4039" i="37"/>
  <c r="R4039" i="37"/>
  <c r="M4037" i="37"/>
  <c r="M4038" i="37"/>
  <c r="P4037" i="37"/>
  <c r="P4038" i="37"/>
  <c r="Q4037" i="37"/>
  <c r="Q4038" i="37"/>
  <c r="R4037" i="37"/>
  <c r="R4038" i="37"/>
  <c r="M4036" i="37"/>
  <c r="P4036" i="37"/>
  <c r="Q4036" i="37"/>
  <c r="R4036" i="37"/>
  <c r="M4034" i="37"/>
  <c r="M4035" i="37"/>
  <c r="P4034" i="37"/>
  <c r="P4035" i="37"/>
  <c r="Q4034" i="37"/>
  <c r="Q4035" i="37"/>
  <c r="R4034" i="37"/>
  <c r="R4035" i="37"/>
  <c r="M4032" i="37"/>
  <c r="M4033" i="37"/>
  <c r="P4032" i="37"/>
  <c r="P4033" i="37"/>
  <c r="Q4032" i="37"/>
  <c r="Q4033" i="37"/>
  <c r="R4032" i="37"/>
  <c r="R4033" i="37"/>
  <c r="M4031" i="37"/>
  <c r="P4031" i="37"/>
  <c r="Q4031" i="37"/>
  <c r="R4031" i="37"/>
  <c r="M4030" i="37"/>
  <c r="P4030" i="37"/>
  <c r="Q4030" i="37"/>
  <c r="R4030" i="37"/>
  <c r="M4029" i="37"/>
  <c r="P4029" i="37"/>
  <c r="Q4029" i="37"/>
  <c r="R4029" i="37"/>
  <c r="M4028" i="37"/>
  <c r="P4028" i="37"/>
  <c r="Q4028" i="37"/>
  <c r="R4028" i="37"/>
  <c r="M4027" i="37"/>
  <c r="P4027" i="37"/>
  <c r="Q4027" i="37"/>
  <c r="R4027" i="37"/>
  <c r="M4026" i="37"/>
  <c r="P4026" i="37"/>
  <c r="Q4026" i="37"/>
  <c r="R4026" i="37"/>
  <c r="M4025" i="37"/>
  <c r="P4025" i="37"/>
  <c r="Q4025" i="37"/>
  <c r="R4025" i="37"/>
  <c r="M4024" i="37"/>
  <c r="P4024" i="37"/>
  <c r="Q4024" i="37"/>
  <c r="R4024" i="37"/>
  <c r="M4022" i="37"/>
  <c r="M4023" i="37"/>
  <c r="P4022" i="37"/>
  <c r="P4023" i="37"/>
  <c r="Q4022" i="37"/>
  <c r="Q4023" i="37"/>
  <c r="R4022" i="37"/>
  <c r="R4023" i="37"/>
  <c r="M4021" i="37"/>
  <c r="P4021" i="37"/>
  <c r="Q4021" i="37"/>
  <c r="R4021" i="37"/>
  <c r="M4018" i="37"/>
  <c r="M4019" i="37"/>
  <c r="M4020" i="37"/>
  <c r="P4018" i="37"/>
  <c r="P4019" i="37"/>
  <c r="P4020" i="37"/>
  <c r="Q4018" i="37"/>
  <c r="Q4019" i="37"/>
  <c r="Q4020" i="37"/>
  <c r="R4018" i="37"/>
  <c r="R4019" i="37"/>
  <c r="R4020" i="37"/>
  <c r="M4015" i="37"/>
  <c r="M4016" i="37"/>
  <c r="M4017" i="37"/>
  <c r="P4015" i="37"/>
  <c r="P4016" i="37"/>
  <c r="P4017" i="37"/>
  <c r="Q4015" i="37"/>
  <c r="Q4016" i="37"/>
  <c r="Q4017" i="37"/>
  <c r="R4015" i="37"/>
  <c r="R4016" i="37"/>
  <c r="R4017" i="37"/>
  <c r="M4014" i="37"/>
  <c r="P4014" i="37"/>
  <c r="Q4014" i="37"/>
  <c r="R4014" i="37"/>
  <c r="M4013" i="37"/>
  <c r="P4013" i="37"/>
  <c r="Q4013" i="37"/>
  <c r="R4013" i="37"/>
  <c r="M4011" i="37"/>
  <c r="M4012" i="37"/>
  <c r="P4011" i="37"/>
  <c r="P4012" i="37"/>
  <c r="Q4011" i="37"/>
  <c r="Q4012" i="37"/>
  <c r="R4011" i="37"/>
  <c r="R4012" i="37"/>
  <c r="M4008" i="37"/>
  <c r="M4009" i="37"/>
  <c r="M4010" i="37"/>
  <c r="P4008" i="37"/>
  <c r="P4009" i="37"/>
  <c r="P4010" i="37"/>
  <c r="Q4008" i="37"/>
  <c r="Q4009" i="37"/>
  <c r="Q4010" i="37"/>
  <c r="R4008" i="37"/>
  <c r="R4009" i="37"/>
  <c r="R4010" i="37"/>
  <c r="M4007" i="37"/>
  <c r="P4007" i="37"/>
  <c r="Q4007" i="37"/>
  <c r="R4007" i="37"/>
  <c r="M4006" i="37"/>
  <c r="P4006" i="37"/>
  <c r="Q4006" i="37"/>
  <c r="R4006" i="37"/>
  <c r="M4004" i="37"/>
  <c r="M4005" i="37"/>
  <c r="P4004" i="37"/>
  <c r="P4005" i="37"/>
  <c r="Q4004" i="37"/>
  <c r="Q4005" i="37"/>
  <c r="R4004" i="37"/>
  <c r="R4005" i="37"/>
  <c r="M4003" i="37"/>
  <c r="P4003" i="37"/>
  <c r="Q4003" i="37"/>
  <c r="R4003" i="37"/>
  <c r="M4001" i="37"/>
  <c r="M4002" i="37"/>
  <c r="P4001" i="37"/>
  <c r="P4002" i="37"/>
  <c r="Q4001" i="37"/>
  <c r="Q4002" i="37"/>
  <c r="R4001" i="37"/>
  <c r="R4002" i="37"/>
  <c r="M4000" i="37"/>
  <c r="P4000" i="37"/>
  <c r="Q4000" i="37"/>
  <c r="R4000" i="37"/>
  <c r="M3997" i="37"/>
  <c r="M3998" i="37"/>
  <c r="M3999" i="37"/>
  <c r="P3997" i="37"/>
  <c r="P3998" i="37"/>
  <c r="P3999" i="37"/>
  <c r="Q3997" i="37"/>
  <c r="Q3998" i="37"/>
  <c r="Q3999" i="37"/>
  <c r="R3997" i="37"/>
  <c r="R3998" i="37"/>
  <c r="R3999" i="37"/>
  <c r="M3996" i="37"/>
  <c r="P3996" i="37"/>
  <c r="Q3996" i="37"/>
  <c r="R3996" i="37"/>
  <c r="M3995" i="37"/>
  <c r="P3995" i="37"/>
  <c r="Q3995" i="37"/>
  <c r="R3995" i="37"/>
  <c r="M3993" i="37"/>
  <c r="M3994" i="37"/>
  <c r="P3993" i="37"/>
  <c r="P3994" i="37"/>
  <c r="Q3993" i="37"/>
  <c r="Q3994" i="37"/>
  <c r="R3993" i="37"/>
  <c r="R3994" i="37"/>
  <c r="M3991" i="37"/>
  <c r="M3992" i="37"/>
  <c r="P3991" i="37"/>
  <c r="P3992" i="37"/>
  <c r="Q3991" i="37"/>
  <c r="Q3992" i="37"/>
  <c r="R3991" i="37"/>
  <c r="R3992" i="37"/>
  <c r="M3990" i="37"/>
  <c r="P3990" i="37"/>
  <c r="Q3990" i="37"/>
  <c r="R3990" i="37"/>
  <c r="M3987" i="37"/>
  <c r="M3988" i="37"/>
  <c r="M3989" i="37"/>
  <c r="P3987" i="37"/>
  <c r="P3988" i="37"/>
  <c r="P3989" i="37"/>
  <c r="Q3987" i="37"/>
  <c r="Q3988" i="37"/>
  <c r="Q3989" i="37"/>
  <c r="R3987" i="37"/>
  <c r="R3988" i="37"/>
  <c r="R3989" i="37"/>
  <c r="M3985" i="37"/>
  <c r="M3986" i="37"/>
  <c r="P3985" i="37"/>
  <c r="P3986" i="37"/>
  <c r="Q3985" i="37"/>
  <c r="Q3986" i="37"/>
  <c r="R3985" i="37"/>
  <c r="R3986" i="37"/>
  <c r="M3981" i="37"/>
  <c r="M3982" i="37"/>
  <c r="M3983" i="37"/>
  <c r="M3984" i="37"/>
  <c r="P3981" i="37"/>
  <c r="P3982" i="37"/>
  <c r="P3983" i="37"/>
  <c r="P3984" i="37"/>
  <c r="Q3981" i="37"/>
  <c r="Q3982" i="37"/>
  <c r="Q3983" i="37"/>
  <c r="Q3984" i="37"/>
  <c r="R3981" i="37"/>
  <c r="R3982" i="37"/>
  <c r="R3983" i="37"/>
  <c r="R3984" i="37"/>
  <c r="M3977" i="37"/>
  <c r="M3978" i="37"/>
  <c r="M3979" i="37"/>
  <c r="M3980" i="37"/>
  <c r="P3977" i="37"/>
  <c r="P3978" i="37"/>
  <c r="P3979" i="37"/>
  <c r="P3980" i="37"/>
  <c r="Q3977" i="37"/>
  <c r="Q3978" i="37"/>
  <c r="Q3979" i="37"/>
  <c r="Q3980" i="37"/>
  <c r="R3977" i="37"/>
  <c r="R3978" i="37"/>
  <c r="R3979" i="37"/>
  <c r="R3980" i="37"/>
  <c r="M3974" i="37"/>
  <c r="M3975" i="37"/>
  <c r="M3976" i="37"/>
  <c r="P3974" i="37"/>
  <c r="P3975" i="37"/>
  <c r="P3976" i="37"/>
  <c r="Q3974" i="37"/>
  <c r="Q3975" i="37"/>
  <c r="Q3976" i="37"/>
  <c r="R3974" i="37"/>
  <c r="R3975" i="37"/>
  <c r="R3976" i="37"/>
  <c r="M3972" i="37"/>
  <c r="M3973" i="37"/>
  <c r="P3972" i="37"/>
  <c r="P3973" i="37"/>
  <c r="Q3972" i="37"/>
  <c r="Q3973" i="37"/>
  <c r="R3972" i="37"/>
  <c r="R3973" i="37"/>
  <c r="M3970" i="37"/>
  <c r="M3971" i="37"/>
  <c r="P3970" i="37"/>
  <c r="P3971" i="37"/>
  <c r="Q3970" i="37"/>
  <c r="Q3971" i="37"/>
  <c r="R3970" i="37"/>
  <c r="R3971" i="37"/>
  <c r="M3969" i="37"/>
  <c r="P3969" i="37"/>
  <c r="Q3969" i="37"/>
  <c r="R3969" i="37"/>
  <c r="M3967" i="37"/>
  <c r="M3968" i="37"/>
  <c r="P3967" i="37"/>
  <c r="P3968" i="37"/>
  <c r="Q3967" i="37"/>
  <c r="Q3968" i="37"/>
  <c r="R3967" i="37"/>
  <c r="R3968" i="37"/>
  <c r="M3966" i="37"/>
  <c r="P3966" i="37"/>
  <c r="Q3966" i="37"/>
  <c r="R3966" i="37"/>
  <c r="M3964" i="37"/>
  <c r="M3965" i="37"/>
  <c r="P3964" i="37"/>
  <c r="P3965" i="37"/>
  <c r="Q3964" i="37"/>
  <c r="Q3965" i="37"/>
  <c r="R3964" i="37"/>
  <c r="R3965" i="37"/>
  <c r="M3962" i="37"/>
  <c r="M3963" i="37"/>
  <c r="P3962" i="37"/>
  <c r="P3963" i="37"/>
  <c r="Q3962" i="37"/>
  <c r="Q3963" i="37"/>
  <c r="R3962" i="37"/>
  <c r="R3963" i="37"/>
  <c r="M3960" i="37"/>
  <c r="M3961" i="37"/>
  <c r="P3960" i="37"/>
  <c r="P3961" i="37"/>
  <c r="Q3960" i="37"/>
  <c r="Q3961" i="37"/>
  <c r="R3960" i="37"/>
  <c r="R3961" i="37"/>
  <c r="M3958" i="37"/>
  <c r="M3959" i="37"/>
  <c r="P3958" i="37"/>
  <c r="P3959" i="37"/>
  <c r="Q3958" i="37"/>
  <c r="Q3959" i="37"/>
  <c r="R3958" i="37"/>
  <c r="R3959" i="37"/>
  <c r="M3957" i="37"/>
  <c r="P3957" i="37"/>
  <c r="Q3957" i="37"/>
  <c r="R3957" i="37"/>
  <c r="M3956" i="37"/>
  <c r="P3956" i="37"/>
  <c r="Q3956" i="37"/>
  <c r="R3956" i="37"/>
  <c r="M3955" i="37"/>
  <c r="P3955" i="37"/>
  <c r="Q3955" i="37"/>
  <c r="R3955" i="37"/>
  <c r="M3953" i="37"/>
  <c r="M3954" i="37"/>
  <c r="P3953" i="37"/>
  <c r="P3954" i="37"/>
  <c r="Q3953" i="37"/>
  <c r="Q3954" i="37"/>
  <c r="R3953" i="37"/>
  <c r="R3954" i="37"/>
  <c r="M3952" i="37"/>
  <c r="P3952" i="37"/>
  <c r="Q3952" i="37"/>
  <c r="R3952" i="37"/>
  <c r="M3951" i="37"/>
  <c r="P3951" i="37"/>
  <c r="Q3951" i="37"/>
  <c r="R3951" i="37"/>
  <c r="M3950" i="37"/>
  <c r="P3950" i="37"/>
  <c r="Q3950" i="37"/>
  <c r="R3950" i="37"/>
  <c r="M3949" i="37"/>
  <c r="P3949" i="37"/>
  <c r="Q3949" i="37"/>
  <c r="R3949" i="37"/>
  <c r="M3947" i="37"/>
  <c r="M3948" i="37"/>
  <c r="P3947" i="37"/>
  <c r="P3948" i="37"/>
  <c r="Q3947" i="37"/>
  <c r="Q3948" i="37"/>
  <c r="R3947" i="37"/>
  <c r="R3948" i="37"/>
  <c r="M3945" i="37"/>
  <c r="M3946" i="37"/>
  <c r="P3945" i="37"/>
  <c r="P3946" i="37"/>
  <c r="Q3945" i="37"/>
  <c r="Q3946" i="37"/>
  <c r="R3945" i="37"/>
  <c r="R3946" i="37"/>
  <c r="M3944" i="37"/>
  <c r="P3944" i="37"/>
  <c r="Q3944" i="37"/>
  <c r="R3944" i="37"/>
  <c r="M3943" i="37"/>
  <c r="P3943" i="37"/>
  <c r="Q3943" i="37"/>
  <c r="R3943" i="37"/>
  <c r="M3942" i="37"/>
  <c r="P3942" i="37"/>
  <c r="Q3942" i="37"/>
  <c r="R3942" i="37"/>
  <c r="M3941" i="37"/>
  <c r="P3941" i="37"/>
  <c r="Q3941" i="37"/>
  <c r="R3941" i="37"/>
  <c r="M3940" i="37"/>
  <c r="P3940" i="37"/>
  <c r="Q3940" i="37"/>
  <c r="R3940" i="37"/>
  <c r="M3936" i="37"/>
  <c r="M3937" i="37"/>
  <c r="M3938" i="37"/>
  <c r="M3939" i="37"/>
  <c r="P3936" i="37"/>
  <c r="P3937" i="37"/>
  <c r="P3938" i="37"/>
  <c r="P3939" i="37"/>
  <c r="Q3936" i="37"/>
  <c r="Q3937" i="37"/>
  <c r="Q3938" i="37"/>
  <c r="Q3939" i="37"/>
  <c r="R3936" i="37"/>
  <c r="R3937" i="37"/>
  <c r="R3938" i="37"/>
  <c r="R3939" i="37"/>
  <c r="M3935" i="37"/>
  <c r="P3935" i="37"/>
  <c r="Q3935" i="37"/>
  <c r="R3935" i="37"/>
  <c r="M3934" i="37"/>
  <c r="P3934" i="37"/>
  <c r="Q3934" i="37"/>
  <c r="R3934" i="37"/>
  <c r="M3933" i="37"/>
  <c r="P3933" i="37"/>
  <c r="Q3933" i="37"/>
  <c r="R3933" i="37"/>
  <c r="M3930" i="37"/>
  <c r="M3931" i="37"/>
  <c r="M3932" i="37"/>
  <c r="P3930" i="37"/>
  <c r="P3931" i="37"/>
  <c r="P3932" i="37"/>
  <c r="Q3930" i="37"/>
  <c r="Q3931" i="37"/>
  <c r="Q3932" i="37"/>
  <c r="R3930" i="37"/>
  <c r="R3931" i="37"/>
  <c r="R3932" i="37"/>
  <c r="M3928" i="37"/>
  <c r="M3929" i="37"/>
  <c r="P3928" i="37"/>
  <c r="P3929" i="37"/>
  <c r="Q3928" i="37"/>
  <c r="Q3929" i="37"/>
  <c r="R3928" i="37"/>
  <c r="R3929" i="37"/>
  <c r="M3926" i="37"/>
  <c r="M3927" i="37"/>
  <c r="P3926" i="37"/>
  <c r="P3927" i="37"/>
  <c r="Q3926" i="37"/>
  <c r="Q3927" i="37"/>
  <c r="R3926" i="37"/>
  <c r="R3927" i="37"/>
  <c r="M3925" i="37"/>
  <c r="P3925" i="37"/>
  <c r="Q3925" i="37"/>
  <c r="R3925" i="37"/>
  <c r="M3924" i="37"/>
  <c r="P3924" i="37"/>
  <c r="Q3924" i="37"/>
  <c r="R3924" i="37"/>
  <c r="M3923" i="37"/>
  <c r="P3923" i="37"/>
  <c r="Q3923" i="37"/>
  <c r="R3923" i="37"/>
  <c r="M3922" i="37"/>
  <c r="P3922" i="37"/>
  <c r="Q3922" i="37"/>
  <c r="R3922" i="37"/>
  <c r="M3921" i="37"/>
  <c r="P3921" i="37"/>
  <c r="Q3921" i="37"/>
  <c r="R3921" i="37"/>
  <c r="M3920" i="37"/>
  <c r="P3920" i="37"/>
  <c r="Q3920" i="37"/>
  <c r="R3920" i="37"/>
  <c r="M3919" i="37"/>
  <c r="P3919" i="37"/>
  <c r="Q3919" i="37"/>
  <c r="R3919" i="37"/>
  <c r="M3918" i="37"/>
  <c r="P3918" i="37"/>
  <c r="Q3918" i="37"/>
  <c r="R3918" i="37"/>
  <c r="M3917" i="37"/>
  <c r="P3917" i="37"/>
  <c r="Q3917" i="37"/>
  <c r="R3917" i="37"/>
  <c r="M3916" i="37"/>
  <c r="P3916" i="37"/>
  <c r="Q3916" i="37"/>
  <c r="R3916" i="37"/>
  <c r="M3915" i="37"/>
  <c r="P3915" i="37"/>
  <c r="Q3915" i="37"/>
  <c r="R3915" i="37"/>
  <c r="M3914" i="37"/>
  <c r="P3914" i="37"/>
  <c r="Q3914" i="37"/>
  <c r="R3914" i="37"/>
  <c r="M3913" i="37"/>
  <c r="P3913" i="37"/>
  <c r="Q3913" i="37"/>
  <c r="R3913" i="37"/>
  <c r="M3912" i="37"/>
  <c r="P3912" i="37"/>
  <c r="Q3912" i="37"/>
  <c r="R3912" i="37"/>
  <c r="M3911" i="37"/>
  <c r="P3911" i="37"/>
  <c r="Q3911" i="37"/>
  <c r="R3911" i="37"/>
  <c r="M3910" i="37"/>
  <c r="P3910" i="37"/>
  <c r="Q3910" i="37"/>
  <c r="R3910" i="37"/>
  <c r="M3909" i="37"/>
  <c r="P3909" i="37"/>
  <c r="Q3909" i="37"/>
  <c r="R3909" i="37"/>
  <c r="M3907" i="37"/>
  <c r="M3908" i="37"/>
  <c r="P3907" i="37"/>
  <c r="P3908" i="37"/>
  <c r="Q3907" i="37"/>
  <c r="Q3908" i="37"/>
  <c r="R3907" i="37"/>
  <c r="R3908" i="37"/>
  <c r="M3906" i="37"/>
  <c r="P3906" i="37"/>
  <c r="Q3906" i="37"/>
  <c r="R3906" i="37"/>
  <c r="M3905" i="37"/>
  <c r="P3905" i="37"/>
  <c r="Q3905" i="37"/>
  <c r="R3905" i="37"/>
  <c r="M3904" i="37"/>
  <c r="P3904" i="37"/>
  <c r="Q3904" i="37"/>
  <c r="R3904" i="37"/>
  <c r="M3902" i="37"/>
  <c r="M3903" i="37"/>
  <c r="P3902" i="37"/>
  <c r="P3903" i="37"/>
  <c r="Q3902" i="37"/>
  <c r="Q3903" i="37"/>
  <c r="R3902" i="37"/>
  <c r="R3903" i="37"/>
  <c r="M3901" i="37"/>
  <c r="P3901" i="37"/>
  <c r="Q3901" i="37"/>
  <c r="R3901" i="37"/>
  <c r="M3900" i="37"/>
  <c r="P3900" i="37"/>
  <c r="Q3900" i="37"/>
  <c r="R3900" i="37"/>
  <c r="M3899" i="37"/>
  <c r="P3899" i="37"/>
  <c r="Q3899" i="37"/>
  <c r="R3899" i="37"/>
  <c r="M3898" i="37"/>
  <c r="P3898" i="37"/>
  <c r="Q3898" i="37"/>
  <c r="R3898" i="37"/>
  <c r="M3896" i="37"/>
  <c r="M3897" i="37"/>
  <c r="P3896" i="37"/>
  <c r="P3897" i="37"/>
  <c r="Q3896" i="37"/>
  <c r="Q3897" i="37"/>
  <c r="R3896" i="37"/>
  <c r="R3897" i="37"/>
  <c r="M3895" i="37"/>
  <c r="P3895" i="37"/>
  <c r="Q3895" i="37"/>
  <c r="R3895" i="37"/>
  <c r="M3894" i="37"/>
  <c r="P3894" i="37"/>
  <c r="Q3894" i="37"/>
  <c r="R3894" i="37"/>
  <c r="M3893" i="37"/>
  <c r="P3893" i="37"/>
  <c r="Q3893" i="37"/>
  <c r="R3893" i="37"/>
  <c r="M3892" i="37"/>
  <c r="P3892" i="37"/>
  <c r="Q3892" i="37"/>
  <c r="R3892" i="37"/>
  <c r="M3888" i="37"/>
  <c r="M3889" i="37"/>
  <c r="M3890" i="37"/>
  <c r="M3891" i="37"/>
  <c r="P3888" i="37"/>
  <c r="P3889" i="37"/>
  <c r="P3890" i="37"/>
  <c r="P3891" i="37"/>
  <c r="Q3888" i="37"/>
  <c r="Q3889" i="37"/>
  <c r="Q3890" i="37"/>
  <c r="Q3891" i="37"/>
  <c r="R3888" i="37"/>
  <c r="R3889" i="37"/>
  <c r="R3890" i="37"/>
  <c r="R3891" i="37"/>
  <c r="M3887" i="37"/>
  <c r="P3887" i="37"/>
  <c r="Q3887" i="37"/>
  <c r="R3887" i="37"/>
  <c r="M3886" i="37"/>
  <c r="P3886" i="37"/>
  <c r="Q3886" i="37"/>
  <c r="R3886" i="37"/>
  <c r="M3881" i="37"/>
  <c r="M3882" i="37"/>
  <c r="M3883" i="37"/>
  <c r="M3884" i="37"/>
  <c r="M3885" i="37"/>
  <c r="P3881" i="37"/>
  <c r="P3882" i="37"/>
  <c r="P3883" i="37"/>
  <c r="P3884" i="37"/>
  <c r="P3885" i="37"/>
  <c r="Q3881" i="37"/>
  <c r="Q3882" i="37"/>
  <c r="Q3883" i="37"/>
  <c r="Q3884" i="37"/>
  <c r="Q3885" i="37"/>
  <c r="R3881" i="37"/>
  <c r="R3882" i="37"/>
  <c r="R3883" i="37"/>
  <c r="R3884" i="37"/>
  <c r="R3885" i="37"/>
  <c r="M3880" i="37"/>
  <c r="P3880" i="37"/>
  <c r="Q3880" i="37"/>
  <c r="R3880" i="37"/>
  <c r="M3879" i="37"/>
  <c r="P3879" i="37"/>
  <c r="Q3879" i="37"/>
  <c r="R3879" i="37"/>
  <c r="M3878" i="37"/>
  <c r="P3878" i="37"/>
  <c r="Q3878" i="37"/>
  <c r="R3878" i="37"/>
  <c r="M3877" i="37"/>
  <c r="P3877" i="37"/>
  <c r="Q3877" i="37"/>
  <c r="R3877" i="37"/>
  <c r="M3876" i="37"/>
  <c r="P3876" i="37"/>
  <c r="Q3876" i="37"/>
  <c r="R3876" i="37"/>
  <c r="M3875" i="37"/>
  <c r="P3875" i="37"/>
  <c r="Q3875" i="37"/>
  <c r="R3875" i="37"/>
  <c r="M3873" i="37"/>
  <c r="M3874" i="37"/>
  <c r="P3873" i="37"/>
  <c r="P3874" i="37"/>
  <c r="Q3873" i="37"/>
  <c r="Q3874" i="37"/>
  <c r="R3873" i="37"/>
  <c r="R3874" i="37"/>
  <c r="M3870" i="37"/>
  <c r="M3871" i="37"/>
  <c r="M3872" i="37"/>
  <c r="P3870" i="37"/>
  <c r="P3871" i="37"/>
  <c r="P3872" i="37"/>
  <c r="Q3870" i="37"/>
  <c r="Q3871" i="37"/>
  <c r="Q3872" i="37"/>
  <c r="R3870" i="37"/>
  <c r="R3871" i="37"/>
  <c r="R3872" i="37"/>
  <c r="M3869" i="37"/>
  <c r="P3869" i="37"/>
  <c r="Q3869" i="37"/>
  <c r="R3869" i="37"/>
  <c r="M3868" i="37"/>
  <c r="P3868" i="37"/>
  <c r="Q3868" i="37"/>
  <c r="R3868" i="37"/>
  <c r="M3867" i="37"/>
  <c r="P3867" i="37"/>
  <c r="Q3867" i="37"/>
  <c r="R3867" i="37"/>
  <c r="M3865" i="37"/>
  <c r="M3866" i="37"/>
  <c r="P3865" i="37"/>
  <c r="P3866" i="37"/>
  <c r="Q3865" i="37"/>
  <c r="Q3866" i="37"/>
  <c r="R3865" i="37"/>
  <c r="R3866" i="37"/>
  <c r="M3864" i="37"/>
  <c r="P3864" i="37"/>
  <c r="Q3864" i="37"/>
  <c r="R3864" i="37"/>
  <c r="M3863" i="37"/>
  <c r="P3863" i="37"/>
  <c r="Q3863" i="37"/>
  <c r="R3863" i="37"/>
  <c r="M3862" i="37"/>
  <c r="P3862" i="37"/>
  <c r="Q3862" i="37"/>
  <c r="R3862" i="37"/>
  <c r="M3860" i="37"/>
  <c r="M3861" i="37"/>
  <c r="P3860" i="37"/>
  <c r="P3861" i="37"/>
  <c r="Q3860" i="37"/>
  <c r="Q3861" i="37"/>
  <c r="R3860" i="37"/>
  <c r="R3861" i="37"/>
  <c r="M3859" i="37"/>
  <c r="P3859" i="37"/>
  <c r="Q3859" i="37"/>
  <c r="R3859" i="37"/>
  <c r="M3858" i="37"/>
  <c r="P3858" i="37"/>
  <c r="Q3858" i="37"/>
  <c r="R3858" i="37"/>
  <c r="M3857" i="37"/>
  <c r="P3857" i="37"/>
  <c r="Q3857" i="37"/>
  <c r="R3857" i="37"/>
  <c r="M3856" i="37"/>
  <c r="P3856" i="37"/>
  <c r="Q3856" i="37"/>
  <c r="R3856" i="37"/>
  <c r="M3854" i="37"/>
  <c r="M3855" i="37"/>
  <c r="P3854" i="37"/>
  <c r="P3855" i="37"/>
  <c r="Q3854" i="37"/>
  <c r="Q3855" i="37"/>
  <c r="R3854" i="37"/>
  <c r="R3855" i="37"/>
  <c r="M3852" i="37"/>
  <c r="M3853" i="37"/>
  <c r="P3852" i="37"/>
  <c r="P3853" i="37"/>
  <c r="Q3852" i="37"/>
  <c r="Q3853" i="37"/>
  <c r="R3852" i="37"/>
  <c r="R3853" i="37"/>
  <c r="M3851" i="37"/>
  <c r="P3851" i="37"/>
  <c r="Q3851" i="37"/>
  <c r="R3851" i="37"/>
  <c r="M3850" i="37"/>
  <c r="P3850" i="37"/>
  <c r="Q3850" i="37"/>
  <c r="R3850" i="37"/>
  <c r="M3849" i="37"/>
  <c r="P3849" i="37"/>
  <c r="Q3849" i="37"/>
  <c r="R3849" i="37"/>
  <c r="M3847" i="37"/>
  <c r="M3848" i="37"/>
  <c r="P3847" i="37"/>
  <c r="P3848" i="37"/>
  <c r="Q3847" i="37"/>
  <c r="Q3848" i="37"/>
  <c r="R3847" i="37"/>
  <c r="R3848" i="37"/>
  <c r="M3846" i="37"/>
  <c r="P3846" i="37"/>
  <c r="Q3846" i="37"/>
  <c r="R3846" i="37"/>
  <c r="M3845" i="37"/>
  <c r="P3845" i="37"/>
  <c r="Q3845" i="37"/>
  <c r="R3845" i="37"/>
  <c r="M3844" i="37"/>
  <c r="P3844" i="37"/>
  <c r="Q3844" i="37"/>
  <c r="R3844" i="37"/>
  <c r="M3843" i="37"/>
  <c r="P3843" i="37"/>
  <c r="Q3843" i="37"/>
  <c r="R3843" i="37"/>
  <c r="M3840" i="37"/>
  <c r="M3841" i="37"/>
  <c r="M3842" i="37"/>
  <c r="P3840" i="37"/>
  <c r="P3841" i="37"/>
  <c r="P3842" i="37"/>
  <c r="Q3840" i="37"/>
  <c r="Q3841" i="37"/>
  <c r="Q3842" i="37"/>
  <c r="R3840" i="37"/>
  <c r="R3841" i="37"/>
  <c r="R3842" i="37"/>
  <c r="M3839" i="37"/>
  <c r="P3839" i="37"/>
  <c r="Q3839" i="37"/>
  <c r="R3839" i="37"/>
  <c r="M3838" i="37"/>
  <c r="P3838" i="37"/>
  <c r="Q3838" i="37"/>
  <c r="R3838" i="37"/>
  <c r="M3837" i="37"/>
  <c r="P3837" i="37"/>
  <c r="Q3837" i="37"/>
  <c r="R3837" i="37"/>
  <c r="M3836" i="37"/>
  <c r="P3836" i="37"/>
  <c r="Q3836" i="37"/>
  <c r="R3836" i="37"/>
  <c r="M3835" i="37"/>
  <c r="P3835" i="37"/>
  <c r="Q3835" i="37"/>
  <c r="R3835" i="37"/>
  <c r="M3833" i="37"/>
  <c r="M3834" i="37"/>
  <c r="P3833" i="37"/>
  <c r="P3834" i="37"/>
  <c r="Q3833" i="37"/>
  <c r="Q3834" i="37"/>
  <c r="R3833" i="37"/>
  <c r="R3834" i="37"/>
  <c r="M3832" i="37"/>
  <c r="P3832" i="37"/>
  <c r="Q3832" i="37"/>
  <c r="R3832" i="37"/>
  <c r="M3831" i="37"/>
  <c r="P3831" i="37"/>
  <c r="Q3831" i="37"/>
  <c r="R3831" i="37"/>
  <c r="M3829" i="37"/>
  <c r="M3830" i="37"/>
  <c r="P3829" i="37"/>
  <c r="P3830" i="37"/>
  <c r="Q3829" i="37"/>
  <c r="Q3830" i="37"/>
  <c r="R3829" i="37"/>
  <c r="R3830" i="37"/>
  <c r="M3827" i="37"/>
  <c r="M3828" i="37"/>
  <c r="P3827" i="37"/>
  <c r="P3828" i="37"/>
  <c r="Q3827" i="37"/>
  <c r="Q3828" i="37"/>
  <c r="R3827" i="37"/>
  <c r="R3828" i="37"/>
  <c r="M3826" i="37"/>
  <c r="P3826" i="37"/>
  <c r="Q3826" i="37"/>
  <c r="R3826" i="37"/>
  <c r="M3823" i="37"/>
  <c r="M3824" i="37"/>
  <c r="M3825" i="37"/>
  <c r="P3823" i="37"/>
  <c r="P3824" i="37"/>
  <c r="P3825" i="37"/>
  <c r="Q3823" i="37"/>
  <c r="Q3824" i="37"/>
  <c r="Q3825" i="37"/>
  <c r="R3823" i="37"/>
  <c r="R3824" i="37"/>
  <c r="R3825" i="37"/>
  <c r="M3822" i="37"/>
  <c r="P3822" i="37"/>
  <c r="Q3822" i="37"/>
  <c r="R3822" i="37"/>
  <c r="M3821" i="37"/>
  <c r="P3821" i="37"/>
  <c r="Q3821" i="37"/>
  <c r="R3821" i="37"/>
  <c r="M3820" i="37"/>
  <c r="P3820" i="37"/>
  <c r="Q3820" i="37"/>
  <c r="R3820" i="37"/>
  <c r="M3819" i="37"/>
  <c r="P3819" i="37"/>
  <c r="Q3819" i="37"/>
  <c r="R3819" i="37"/>
  <c r="M3818" i="37"/>
  <c r="P3818" i="37"/>
  <c r="Q3818" i="37"/>
  <c r="R3818" i="37"/>
  <c r="M3817" i="37"/>
  <c r="P3817" i="37"/>
  <c r="Q3817" i="37"/>
  <c r="R3817" i="37"/>
  <c r="M3816" i="37"/>
  <c r="P3816" i="37"/>
  <c r="Q3816" i="37"/>
  <c r="R3816" i="37"/>
  <c r="M3815" i="37"/>
  <c r="P3815" i="37"/>
  <c r="Q3815" i="37"/>
  <c r="R3815" i="37"/>
  <c r="M3814" i="37"/>
  <c r="P3814" i="37"/>
  <c r="Q3814" i="37"/>
  <c r="R3814" i="37"/>
  <c r="M3813" i="37"/>
  <c r="P3813" i="37"/>
  <c r="Q3813" i="37"/>
  <c r="R3813" i="37"/>
  <c r="M3812" i="37"/>
  <c r="P3812" i="37"/>
  <c r="Q3812" i="37"/>
  <c r="R3812" i="37"/>
  <c r="M3808" i="37"/>
  <c r="M3809" i="37"/>
  <c r="M3810" i="37"/>
  <c r="M3811" i="37"/>
  <c r="P3808" i="37"/>
  <c r="P3809" i="37"/>
  <c r="P3810" i="37"/>
  <c r="P3811" i="37"/>
  <c r="Q3808" i="37"/>
  <c r="Q3809" i="37"/>
  <c r="Q3810" i="37"/>
  <c r="Q3811" i="37"/>
  <c r="R3808" i="37"/>
  <c r="R3809" i="37"/>
  <c r="R3810" i="37"/>
  <c r="R3811" i="37"/>
  <c r="M3806" i="37"/>
  <c r="M3807" i="37"/>
  <c r="P3806" i="37"/>
  <c r="P3807" i="37"/>
  <c r="Q3806" i="37"/>
  <c r="Q3807" i="37"/>
  <c r="R3806" i="37"/>
  <c r="R3807" i="37"/>
  <c r="M3804" i="37"/>
  <c r="M3805" i="37"/>
  <c r="P3804" i="37"/>
  <c r="P3805" i="37"/>
  <c r="Q3804" i="37"/>
  <c r="Q3805" i="37"/>
  <c r="R3804" i="37"/>
  <c r="R3805" i="37"/>
  <c r="M3802" i="37"/>
  <c r="M3803" i="37"/>
  <c r="P3802" i="37"/>
  <c r="P3803" i="37"/>
  <c r="Q3802" i="37"/>
  <c r="Q3803" i="37"/>
  <c r="R3802" i="37"/>
  <c r="R3803" i="37"/>
  <c r="M3801" i="37"/>
  <c r="P3801" i="37"/>
  <c r="Q3801" i="37"/>
  <c r="R3801" i="37"/>
  <c r="M3798" i="37"/>
  <c r="M3799" i="37"/>
  <c r="M3800" i="37"/>
  <c r="P3798" i="37"/>
  <c r="P3799" i="37"/>
  <c r="P3800" i="37"/>
  <c r="Q3798" i="37"/>
  <c r="Q3799" i="37"/>
  <c r="Q3800" i="37"/>
  <c r="R3798" i="37"/>
  <c r="R3799" i="37"/>
  <c r="R3800" i="37"/>
  <c r="M3797" i="37"/>
  <c r="P3797" i="37"/>
  <c r="Q3797" i="37"/>
  <c r="R3797" i="37"/>
  <c r="M3796" i="37"/>
  <c r="P3796" i="37"/>
  <c r="Q3796" i="37"/>
  <c r="R3796" i="37"/>
  <c r="M3795" i="37"/>
  <c r="P3795" i="37"/>
  <c r="Q3795" i="37"/>
  <c r="R3795" i="37"/>
  <c r="M3794" i="37"/>
  <c r="P3794" i="37"/>
  <c r="Q3794" i="37"/>
  <c r="R3794" i="37"/>
  <c r="M3793" i="37"/>
  <c r="P3793" i="37"/>
  <c r="Q3793" i="37"/>
  <c r="R3793" i="37"/>
  <c r="M3792" i="37"/>
  <c r="P3792" i="37"/>
  <c r="Q3792" i="37"/>
  <c r="R3792" i="37"/>
  <c r="M3791" i="37"/>
  <c r="P3791" i="37"/>
  <c r="Q3791" i="37"/>
  <c r="R3791" i="37"/>
  <c r="M3790" i="37"/>
  <c r="P3790" i="37"/>
  <c r="Q3790" i="37"/>
  <c r="R3790" i="37"/>
  <c r="M3787" i="37"/>
  <c r="M3788" i="37"/>
  <c r="M3789" i="37"/>
  <c r="P3787" i="37"/>
  <c r="P3788" i="37"/>
  <c r="P3789" i="37"/>
  <c r="Q3787" i="37"/>
  <c r="Q3788" i="37"/>
  <c r="Q3789" i="37"/>
  <c r="R3787" i="37"/>
  <c r="R3788" i="37"/>
  <c r="R3789" i="37"/>
  <c r="M3786" i="37"/>
  <c r="P3786" i="37"/>
  <c r="Q3786" i="37"/>
  <c r="R3786" i="37"/>
  <c r="M3784" i="37"/>
  <c r="M3785" i="37"/>
  <c r="P3784" i="37"/>
  <c r="P3785" i="37"/>
  <c r="Q3784" i="37"/>
  <c r="Q3785" i="37"/>
  <c r="R3784" i="37"/>
  <c r="R3785" i="37"/>
  <c r="M3783" i="37"/>
  <c r="P3783" i="37"/>
  <c r="Q3783" i="37"/>
  <c r="R3783" i="37"/>
  <c r="M3782" i="37"/>
  <c r="P3782" i="37"/>
  <c r="Q3782" i="37"/>
  <c r="R3782" i="37"/>
  <c r="M3781" i="37"/>
  <c r="P3781" i="37"/>
  <c r="Q3781" i="37"/>
  <c r="R3781" i="37"/>
  <c r="M3779" i="37"/>
  <c r="M3780" i="37"/>
  <c r="P3779" i="37"/>
  <c r="P3780" i="37"/>
  <c r="Q3779" i="37"/>
  <c r="Q3780" i="37"/>
  <c r="R3779" i="37"/>
  <c r="R3780" i="37"/>
  <c r="M3778" i="37"/>
  <c r="P3778" i="37"/>
  <c r="Q3778" i="37"/>
  <c r="R3778" i="37"/>
  <c r="M3777" i="37"/>
  <c r="P3777" i="37"/>
  <c r="Q3777" i="37"/>
  <c r="R3777" i="37"/>
  <c r="M3776" i="37"/>
  <c r="P3776" i="37"/>
  <c r="Q3776" i="37"/>
  <c r="R3776" i="37"/>
  <c r="M3775" i="37"/>
  <c r="P3775" i="37"/>
  <c r="Q3775" i="37"/>
  <c r="R3775" i="37"/>
  <c r="M3774" i="37"/>
  <c r="P3774" i="37"/>
  <c r="Q3774" i="37"/>
  <c r="R3774" i="37"/>
  <c r="M3773" i="37"/>
  <c r="P3773" i="37"/>
  <c r="Q3773" i="37"/>
  <c r="R3773" i="37"/>
  <c r="M3772" i="37"/>
  <c r="P3772" i="37"/>
  <c r="Q3772" i="37"/>
  <c r="R3772" i="37"/>
  <c r="M3771" i="37"/>
  <c r="P3771" i="37"/>
  <c r="Q3771" i="37"/>
  <c r="R3771" i="37"/>
  <c r="M3770" i="37"/>
  <c r="P3770" i="37"/>
  <c r="Q3770" i="37"/>
  <c r="R3770" i="37"/>
  <c r="M3769" i="37"/>
  <c r="P3769" i="37"/>
  <c r="Q3769" i="37"/>
  <c r="R3769" i="37"/>
  <c r="M3768" i="37"/>
  <c r="P3768" i="37"/>
  <c r="Q3768" i="37"/>
  <c r="R3768" i="37"/>
  <c r="M3766" i="37"/>
  <c r="M3767" i="37"/>
  <c r="P3766" i="37"/>
  <c r="P3767" i="37"/>
  <c r="Q3766" i="37"/>
  <c r="Q3767" i="37"/>
  <c r="R3766" i="37"/>
  <c r="R3767" i="37"/>
  <c r="M3764" i="37"/>
  <c r="M3765" i="37"/>
  <c r="P3764" i="37"/>
  <c r="P3765" i="37"/>
  <c r="Q3764" i="37"/>
  <c r="Q3765" i="37"/>
  <c r="R3764" i="37"/>
  <c r="R3765" i="37"/>
  <c r="M3762" i="37"/>
  <c r="M3763" i="37"/>
  <c r="P3762" i="37"/>
  <c r="P3763" i="37"/>
  <c r="Q3762" i="37"/>
  <c r="Q3763" i="37"/>
  <c r="R3762" i="37"/>
  <c r="R3763" i="37"/>
  <c r="M3760" i="37"/>
  <c r="M3761" i="37"/>
  <c r="P3760" i="37"/>
  <c r="P3761" i="37"/>
  <c r="Q3760" i="37"/>
  <c r="Q3761" i="37"/>
  <c r="R3760" i="37"/>
  <c r="R3761" i="37"/>
  <c r="M3759" i="37"/>
  <c r="P3759" i="37"/>
  <c r="Q3759" i="37"/>
  <c r="R3759" i="37"/>
  <c r="M3758" i="37"/>
  <c r="P3758" i="37"/>
  <c r="Q3758" i="37"/>
  <c r="R3758" i="37"/>
  <c r="M3757" i="37"/>
  <c r="P3757" i="37"/>
  <c r="Q3757" i="37"/>
  <c r="R3757" i="37"/>
  <c r="M3755" i="37"/>
  <c r="M3756" i="37"/>
  <c r="P3755" i="37"/>
  <c r="P3756" i="37"/>
  <c r="Q3755" i="37"/>
  <c r="Q3756" i="37"/>
  <c r="R3755" i="37"/>
  <c r="R3756" i="37"/>
  <c r="M3754" i="37"/>
  <c r="P3754" i="37"/>
  <c r="Q3754" i="37"/>
  <c r="R3754" i="37"/>
  <c r="M3753" i="37"/>
  <c r="P3753" i="37"/>
  <c r="Q3753" i="37"/>
  <c r="R3753" i="37"/>
  <c r="M3752" i="37"/>
  <c r="P3752" i="37"/>
  <c r="Q3752" i="37"/>
  <c r="R3752" i="37"/>
  <c r="M3751" i="37"/>
  <c r="P3751" i="37"/>
  <c r="Q3751" i="37"/>
  <c r="R3751" i="37"/>
  <c r="M3750" i="37"/>
  <c r="P3750" i="37"/>
  <c r="Q3750" i="37"/>
  <c r="R3750" i="37"/>
  <c r="M3749" i="37"/>
  <c r="P3749" i="37"/>
  <c r="Q3749" i="37"/>
  <c r="R3749" i="37"/>
  <c r="M3748" i="37"/>
  <c r="P3748" i="37"/>
  <c r="Q3748" i="37"/>
  <c r="R3748" i="37"/>
  <c r="M3746" i="37"/>
  <c r="M3747" i="37"/>
  <c r="P3746" i="37"/>
  <c r="P3747" i="37"/>
  <c r="Q3746" i="37"/>
  <c r="Q3747" i="37"/>
  <c r="R3746" i="37"/>
  <c r="R3747" i="37"/>
  <c r="M3744" i="37"/>
  <c r="M3745" i="37"/>
  <c r="P3744" i="37"/>
  <c r="P3745" i="37"/>
  <c r="Q3744" i="37"/>
  <c r="Q3745" i="37"/>
  <c r="R3744" i="37"/>
  <c r="R3745" i="37"/>
  <c r="M3743" i="37"/>
  <c r="P3743" i="37"/>
  <c r="Q3743" i="37"/>
  <c r="R3743" i="37"/>
  <c r="M3742" i="37"/>
  <c r="P3742" i="37"/>
  <c r="Q3742" i="37"/>
  <c r="R3742" i="37"/>
  <c r="M3741" i="37"/>
  <c r="P3741" i="37"/>
  <c r="Q3741" i="37"/>
  <c r="R3741" i="37"/>
  <c r="M3739" i="37"/>
  <c r="M3740" i="37"/>
  <c r="P3739" i="37"/>
  <c r="P3740" i="37"/>
  <c r="Q3739" i="37"/>
  <c r="Q3740" i="37"/>
  <c r="R3739" i="37"/>
  <c r="R3740" i="37"/>
  <c r="M3738" i="37"/>
  <c r="P3738" i="37"/>
  <c r="Q3738" i="37"/>
  <c r="R3738" i="37"/>
  <c r="M3737" i="37"/>
  <c r="P3737" i="37"/>
  <c r="Q3737" i="37"/>
  <c r="R3737" i="37"/>
  <c r="M3736" i="37"/>
  <c r="P3736" i="37"/>
  <c r="Q3736" i="37"/>
  <c r="R3736" i="37"/>
  <c r="M3732" i="37"/>
  <c r="M3733" i="37"/>
  <c r="M3734" i="37"/>
  <c r="M3735" i="37"/>
  <c r="P3732" i="37"/>
  <c r="P3733" i="37"/>
  <c r="P3734" i="37"/>
  <c r="P3735" i="37"/>
  <c r="Q3732" i="37"/>
  <c r="Q3733" i="37"/>
  <c r="Q3734" i="37"/>
  <c r="Q3735" i="37"/>
  <c r="R3732" i="37"/>
  <c r="R3733" i="37"/>
  <c r="R3734" i="37"/>
  <c r="R3735" i="37"/>
  <c r="M3731" i="37"/>
  <c r="P3731" i="37"/>
  <c r="Q3731" i="37"/>
  <c r="R3731" i="37"/>
  <c r="M3730" i="37"/>
  <c r="P3730" i="37"/>
  <c r="Q3730" i="37"/>
  <c r="R3730" i="37"/>
  <c r="M3729" i="37"/>
  <c r="P3729" i="37"/>
  <c r="Q3729" i="37"/>
  <c r="R3729" i="37"/>
  <c r="M3727" i="37"/>
  <c r="M3728" i="37"/>
  <c r="P3727" i="37"/>
  <c r="P3728" i="37"/>
  <c r="Q3727" i="37"/>
  <c r="Q3728" i="37"/>
  <c r="R3727" i="37"/>
  <c r="R3728" i="37"/>
  <c r="M3726" i="37"/>
  <c r="P3726" i="37"/>
  <c r="Q3726" i="37"/>
  <c r="R3726" i="37"/>
  <c r="M3725" i="37"/>
  <c r="P3725" i="37"/>
  <c r="Q3725" i="37"/>
  <c r="R3725" i="37"/>
  <c r="M3724" i="37"/>
  <c r="P3724" i="37"/>
  <c r="Q3724" i="37"/>
  <c r="R3724" i="37"/>
  <c r="M3723" i="37"/>
  <c r="P3723" i="37"/>
  <c r="Q3723" i="37"/>
  <c r="R3723" i="37"/>
  <c r="M3721" i="37"/>
  <c r="M3722" i="37"/>
  <c r="P3721" i="37"/>
  <c r="P3722" i="37"/>
  <c r="Q3721" i="37"/>
  <c r="Q3722" i="37"/>
  <c r="R3721" i="37"/>
  <c r="R3722" i="37"/>
  <c r="M3720" i="37"/>
  <c r="P3720" i="37"/>
  <c r="Q3720" i="37"/>
  <c r="R3720" i="37"/>
  <c r="M3719" i="37"/>
  <c r="P3719" i="37"/>
  <c r="Q3719" i="37"/>
  <c r="R3719" i="37"/>
  <c r="M3718" i="37"/>
  <c r="P3718" i="37"/>
  <c r="Q3718" i="37"/>
  <c r="R3718" i="37"/>
  <c r="M3717" i="37"/>
  <c r="P3717" i="37"/>
  <c r="Q3717" i="37"/>
  <c r="R3717" i="37"/>
  <c r="M3715" i="37"/>
  <c r="M3716" i="37"/>
  <c r="P3715" i="37"/>
  <c r="P3716" i="37"/>
  <c r="Q3715" i="37"/>
  <c r="Q3716" i="37"/>
  <c r="R3715" i="37"/>
  <c r="R3716" i="37"/>
  <c r="M3714" i="37"/>
  <c r="P3714" i="37"/>
  <c r="Q3714" i="37"/>
  <c r="R3714" i="37"/>
  <c r="M3713" i="37"/>
  <c r="P3713" i="37"/>
  <c r="Q3713" i="37"/>
  <c r="R3713" i="37"/>
  <c r="M3712" i="37"/>
  <c r="P3712" i="37"/>
  <c r="Q3712" i="37"/>
  <c r="R3712" i="37"/>
  <c r="M3710" i="37"/>
  <c r="M3711" i="37"/>
  <c r="P3710" i="37"/>
  <c r="P3711" i="37"/>
  <c r="Q3710" i="37"/>
  <c r="Q3711" i="37"/>
  <c r="R3710" i="37"/>
  <c r="R3711" i="37"/>
  <c r="M3709" i="37"/>
  <c r="P3709" i="37"/>
  <c r="Q3709" i="37"/>
  <c r="R3709" i="37"/>
  <c r="M3708" i="37"/>
  <c r="P3708" i="37"/>
  <c r="Q3708" i="37"/>
  <c r="R3708" i="37"/>
  <c r="M3707" i="37"/>
  <c r="P3707" i="37"/>
  <c r="Q3707" i="37"/>
  <c r="R3707" i="37"/>
  <c r="M3706" i="37"/>
  <c r="P3706" i="37"/>
  <c r="Q3706" i="37"/>
  <c r="R3706" i="37"/>
  <c r="M3704" i="37"/>
  <c r="M3705" i="37"/>
  <c r="P3704" i="37"/>
  <c r="P3705" i="37"/>
  <c r="Q3704" i="37"/>
  <c r="Q3705" i="37"/>
  <c r="R3704" i="37"/>
  <c r="R3705" i="37"/>
  <c r="M3703" i="37"/>
  <c r="P3703" i="37"/>
  <c r="Q3703" i="37"/>
  <c r="R3703" i="37"/>
  <c r="M3702" i="37"/>
  <c r="P3702" i="37"/>
  <c r="Q3702" i="37"/>
  <c r="R3702" i="37"/>
  <c r="M3701" i="37"/>
  <c r="P3701" i="37"/>
  <c r="Q3701" i="37"/>
  <c r="R3701" i="37"/>
  <c r="M3700" i="37"/>
  <c r="P3700" i="37"/>
  <c r="Q3700" i="37"/>
  <c r="R3700" i="37"/>
  <c r="M3699" i="37"/>
  <c r="P3699" i="37"/>
  <c r="Q3699" i="37"/>
  <c r="R3699" i="37"/>
  <c r="M3698" i="37"/>
  <c r="P3698" i="37"/>
  <c r="Q3698" i="37"/>
  <c r="R3698" i="37"/>
  <c r="M3697" i="37"/>
  <c r="P3697" i="37"/>
  <c r="Q3697" i="37"/>
  <c r="R3697" i="37"/>
  <c r="M3696" i="37"/>
  <c r="P3696" i="37"/>
  <c r="Q3696" i="37"/>
  <c r="R3696" i="37"/>
  <c r="M3695" i="37"/>
  <c r="P3695" i="37"/>
  <c r="Q3695" i="37"/>
  <c r="R3695" i="37"/>
  <c r="M3693" i="37"/>
  <c r="M3694" i="37"/>
  <c r="P3693" i="37"/>
  <c r="P3694" i="37"/>
  <c r="Q3693" i="37"/>
  <c r="Q3694" i="37"/>
  <c r="R3693" i="37"/>
  <c r="R3694" i="37"/>
  <c r="M3691" i="37"/>
  <c r="M3692" i="37"/>
  <c r="P3691" i="37"/>
  <c r="P3692" i="37"/>
  <c r="Q3691" i="37"/>
  <c r="Q3692" i="37"/>
  <c r="R3691" i="37"/>
  <c r="R3692" i="37"/>
  <c r="M3690" i="37"/>
  <c r="P3690" i="37"/>
  <c r="Q3690" i="37"/>
  <c r="R3690" i="37"/>
  <c r="M3688" i="37"/>
  <c r="M3689" i="37"/>
  <c r="P3688" i="37"/>
  <c r="P3689" i="37"/>
  <c r="Q3688" i="37"/>
  <c r="Q3689" i="37"/>
  <c r="R3688" i="37"/>
  <c r="R3689" i="37"/>
  <c r="M3687" i="37"/>
  <c r="P3687" i="37"/>
  <c r="Q3687" i="37"/>
  <c r="R3687" i="37"/>
  <c r="M3685" i="37"/>
  <c r="M3686" i="37"/>
  <c r="P3685" i="37"/>
  <c r="P3686" i="37"/>
  <c r="Q3685" i="37"/>
  <c r="Q3686" i="37"/>
  <c r="R3685" i="37"/>
  <c r="R3686" i="37"/>
  <c r="M3683" i="37"/>
  <c r="M3684" i="37"/>
  <c r="P3683" i="37"/>
  <c r="P3684" i="37"/>
  <c r="Q3683" i="37"/>
  <c r="Q3684" i="37"/>
  <c r="R3683" i="37"/>
  <c r="R3684" i="37"/>
  <c r="M3680" i="37"/>
  <c r="M3681" i="37"/>
  <c r="M3682" i="37"/>
  <c r="P3680" i="37"/>
  <c r="P3681" i="37"/>
  <c r="P3682" i="37"/>
  <c r="Q3680" i="37"/>
  <c r="Q3681" i="37"/>
  <c r="Q3682" i="37"/>
  <c r="R3680" i="37"/>
  <c r="R3681" i="37"/>
  <c r="R3682" i="37"/>
  <c r="M3679" i="37"/>
  <c r="P3679" i="37"/>
  <c r="Q3679" i="37"/>
  <c r="R3679" i="37"/>
  <c r="M3676" i="37"/>
  <c r="M3677" i="37"/>
  <c r="M3678" i="37"/>
  <c r="P3676" i="37"/>
  <c r="P3677" i="37"/>
  <c r="P3678" i="37"/>
  <c r="Q3676" i="37"/>
  <c r="Q3677" i="37"/>
  <c r="Q3678" i="37"/>
  <c r="R3676" i="37"/>
  <c r="R3677" i="37"/>
  <c r="R3678" i="37"/>
  <c r="M3675" i="37"/>
  <c r="P3675" i="37"/>
  <c r="Q3675" i="37"/>
  <c r="R3675" i="37"/>
  <c r="M3674" i="37"/>
  <c r="P3674" i="37"/>
  <c r="Q3674" i="37"/>
  <c r="R3674" i="37"/>
  <c r="M3673" i="37"/>
  <c r="P3673" i="37"/>
  <c r="Q3673" i="37"/>
  <c r="R3673" i="37"/>
  <c r="M3672" i="37"/>
  <c r="P3672" i="37"/>
  <c r="Q3672" i="37"/>
  <c r="R3672" i="37"/>
  <c r="M3670" i="37"/>
  <c r="M3671" i="37"/>
  <c r="P3670" i="37"/>
  <c r="P3671" i="37"/>
  <c r="Q3670" i="37"/>
  <c r="Q3671" i="37"/>
  <c r="R3670" i="37"/>
  <c r="R3671" i="37"/>
  <c r="M3669" i="37"/>
  <c r="P3669" i="37"/>
  <c r="Q3669" i="37"/>
  <c r="R3669" i="37"/>
  <c r="M3668" i="37"/>
  <c r="P3668" i="37"/>
  <c r="Q3668" i="37"/>
  <c r="R3668" i="37"/>
  <c r="M3667" i="37"/>
  <c r="P3667" i="37"/>
  <c r="Q3667" i="37"/>
  <c r="R3667" i="37"/>
  <c r="M3666" i="37"/>
  <c r="P3666" i="37"/>
  <c r="Q3666" i="37"/>
  <c r="R3666" i="37"/>
  <c r="M3665" i="37"/>
  <c r="P3665" i="37"/>
  <c r="Q3665" i="37"/>
  <c r="R3665" i="37"/>
  <c r="M3664" i="37"/>
  <c r="P3664" i="37"/>
  <c r="Q3664" i="37"/>
  <c r="R3664" i="37"/>
  <c r="M3663" i="37"/>
  <c r="P3663" i="37"/>
  <c r="Q3663" i="37"/>
  <c r="R3663" i="37"/>
  <c r="M3662" i="37"/>
  <c r="P3662" i="37"/>
  <c r="Q3662" i="37"/>
  <c r="R3662" i="37"/>
  <c r="M3660" i="37"/>
  <c r="M3661" i="37"/>
  <c r="P3660" i="37"/>
  <c r="P3661" i="37"/>
  <c r="Q3660" i="37"/>
  <c r="Q3661" i="37"/>
  <c r="R3660" i="37"/>
  <c r="R3661" i="37"/>
  <c r="M3658" i="37"/>
  <c r="M3659" i="37"/>
  <c r="P3658" i="37"/>
  <c r="P3659" i="37"/>
  <c r="Q3658" i="37"/>
  <c r="Q3659" i="37"/>
  <c r="R3658" i="37"/>
  <c r="R3659" i="37"/>
  <c r="M3657" i="37" l="1"/>
  <c r="P3657" i="37"/>
  <c r="Q3657" i="37"/>
  <c r="R3657" i="37"/>
  <c r="M3654" i="37"/>
  <c r="M3655" i="37"/>
  <c r="M3656" i="37"/>
  <c r="P3654" i="37"/>
  <c r="P3655" i="37"/>
  <c r="P3656" i="37"/>
  <c r="Q3654" i="37"/>
  <c r="Q3655" i="37"/>
  <c r="Q3656" i="37"/>
  <c r="R3654" i="37"/>
  <c r="R3655" i="37"/>
  <c r="R3656" i="37"/>
  <c r="M3653" i="37"/>
  <c r="P3653" i="37"/>
  <c r="Q3653" i="37"/>
  <c r="R3653" i="37"/>
  <c r="M3652" i="37"/>
  <c r="P3652" i="37"/>
  <c r="Q3652" i="37"/>
  <c r="R3652" i="37"/>
  <c r="M3651" i="37"/>
  <c r="P3651" i="37"/>
  <c r="Q3651" i="37"/>
  <c r="R3651" i="37"/>
  <c r="M3650" i="37"/>
  <c r="P3650" i="37"/>
  <c r="Q3650" i="37"/>
  <c r="R3650" i="37"/>
  <c r="M3649" i="37"/>
  <c r="P3649" i="37"/>
  <c r="Q3649" i="37"/>
  <c r="R3649" i="37"/>
  <c r="M3648" i="37"/>
  <c r="P3648" i="37"/>
  <c r="Q3648" i="37"/>
  <c r="R3648" i="37"/>
  <c r="M3646" i="37"/>
  <c r="M3647" i="37"/>
  <c r="P3646" i="37"/>
  <c r="P3647" i="37"/>
  <c r="Q3646" i="37"/>
  <c r="Q3647" i="37"/>
  <c r="R3646" i="37"/>
  <c r="R3647" i="37"/>
  <c r="M3645" i="37"/>
  <c r="P3645" i="37"/>
  <c r="Q3645" i="37"/>
  <c r="R3645" i="37"/>
  <c r="M3644" i="37"/>
  <c r="P3644" i="37"/>
  <c r="Q3644" i="37"/>
  <c r="R3644" i="37"/>
  <c r="M3643" i="37"/>
  <c r="P3643" i="37"/>
  <c r="Q3643" i="37"/>
  <c r="R3643" i="37"/>
  <c r="M3641" i="37"/>
  <c r="M3642" i="37"/>
  <c r="P3641" i="37"/>
  <c r="P3642" i="37"/>
  <c r="Q3641" i="37"/>
  <c r="Q3642" i="37"/>
  <c r="R3641" i="37"/>
  <c r="R3642" i="37"/>
  <c r="M3640" i="37"/>
  <c r="P3640" i="37"/>
  <c r="Q3640" i="37"/>
  <c r="R3640" i="37"/>
  <c r="M3637" i="37"/>
  <c r="M3638" i="37"/>
  <c r="M3639" i="37"/>
  <c r="P3637" i="37"/>
  <c r="P3638" i="37"/>
  <c r="P3639" i="37"/>
  <c r="Q3637" i="37"/>
  <c r="Q3638" i="37"/>
  <c r="Q3639" i="37"/>
  <c r="R3637" i="37"/>
  <c r="R3638" i="37"/>
  <c r="R3639" i="37"/>
  <c r="M3636" i="37"/>
  <c r="P3636" i="37"/>
  <c r="Q3636" i="37"/>
  <c r="R3636" i="37"/>
  <c r="M3635" i="37"/>
  <c r="P3635" i="37"/>
  <c r="Q3635" i="37"/>
  <c r="R3635" i="37"/>
  <c r="M3634" i="37"/>
  <c r="P3634" i="37"/>
  <c r="Q3634" i="37"/>
  <c r="R3634" i="37"/>
  <c r="M3633" i="37"/>
  <c r="P3633" i="37"/>
  <c r="Q3633" i="37"/>
  <c r="R3633" i="37"/>
  <c r="M3631" i="37"/>
  <c r="M3632" i="37"/>
  <c r="P3631" i="37"/>
  <c r="P3632" i="37"/>
  <c r="Q3631" i="37"/>
  <c r="Q3632" i="37"/>
  <c r="R3631" i="37"/>
  <c r="R3632" i="37"/>
  <c r="M3630" i="37"/>
  <c r="P3630" i="37"/>
  <c r="Q3630" i="37"/>
  <c r="R3630" i="37"/>
  <c r="M3629" i="37"/>
  <c r="P3629" i="37"/>
  <c r="Q3629" i="37"/>
  <c r="R3629" i="37"/>
  <c r="M3628" i="37"/>
  <c r="P3628" i="37"/>
  <c r="Q3628" i="37"/>
  <c r="R3628" i="37"/>
  <c r="M3627" i="37"/>
  <c r="P3627" i="37"/>
  <c r="Q3627" i="37"/>
  <c r="R3627" i="37"/>
  <c r="M3626" i="37"/>
  <c r="P3626" i="37"/>
  <c r="Q3626" i="37"/>
  <c r="R3626" i="37"/>
  <c r="M3624" i="37"/>
  <c r="M3625" i="37"/>
  <c r="P3624" i="37"/>
  <c r="P3625" i="37"/>
  <c r="Q3624" i="37"/>
  <c r="Q3625" i="37"/>
  <c r="R3624" i="37"/>
  <c r="R3625" i="37"/>
  <c r="M3623" i="37"/>
  <c r="P3623" i="37"/>
  <c r="Q3623" i="37"/>
  <c r="R3623" i="37"/>
  <c r="M3622" i="37"/>
  <c r="P3622" i="37"/>
  <c r="Q3622" i="37"/>
  <c r="R3622" i="37"/>
  <c r="M3621" i="37"/>
  <c r="P3621" i="37"/>
  <c r="Q3621" i="37"/>
  <c r="R3621" i="37"/>
  <c r="M3619" i="37"/>
  <c r="M3620" i="37"/>
  <c r="P3619" i="37"/>
  <c r="P3620" i="37"/>
  <c r="Q3619" i="37"/>
  <c r="Q3620" i="37"/>
  <c r="R3619" i="37"/>
  <c r="R3620" i="37"/>
  <c r="M3618" i="37"/>
  <c r="P3618" i="37"/>
  <c r="Q3618" i="37"/>
  <c r="R3618" i="37"/>
  <c r="M3615" i="37"/>
  <c r="M3616" i="37"/>
  <c r="M3617" i="37"/>
  <c r="P3615" i="37"/>
  <c r="P3616" i="37"/>
  <c r="P3617" i="37"/>
  <c r="Q3615" i="37"/>
  <c r="Q3616" i="37"/>
  <c r="Q3617" i="37"/>
  <c r="R3615" i="37"/>
  <c r="R3616" i="37"/>
  <c r="R3617" i="37"/>
  <c r="M3612" i="37"/>
  <c r="M3613" i="37"/>
  <c r="M3614" i="37"/>
  <c r="P3612" i="37"/>
  <c r="P3613" i="37"/>
  <c r="P3614" i="37"/>
  <c r="Q3612" i="37"/>
  <c r="Q3613" i="37"/>
  <c r="Q3614" i="37"/>
  <c r="R3612" i="37"/>
  <c r="R3613" i="37"/>
  <c r="R3614" i="37"/>
  <c r="M3611" i="37"/>
  <c r="P3611" i="37"/>
  <c r="Q3611" i="37"/>
  <c r="R3611" i="37"/>
  <c r="M3607" i="37"/>
  <c r="M3608" i="37"/>
  <c r="M3609" i="37"/>
  <c r="M3610" i="37"/>
  <c r="P3607" i="37"/>
  <c r="P3608" i="37"/>
  <c r="P3609" i="37"/>
  <c r="P3610" i="37"/>
  <c r="Q3607" i="37"/>
  <c r="Q3608" i="37"/>
  <c r="Q3609" i="37"/>
  <c r="Q3610" i="37"/>
  <c r="R3607" i="37"/>
  <c r="R3608" i="37"/>
  <c r="R3609" i="37"/>
  <c r="R3610" i="37"/>
  <c r="M3606" i="37"/>
  <c r="P3606" i="37"/>
  <c r="Q3606" i="37"/>
  <c r="R3606" i="37"/>
  <c r="M3605" i="37"/>
  <c r="P3605" i="37"/>
  <c r="Q3605" i="37"/>
  <c r="R3605" i="37"/>
  <c r="M3604" i="37"/>
  <c r="P3604" i="37"/>
  <c r="Q3604" i="37"/>
  <c r="R3604" i="37"/>
  <c r="M3603" i="37"/>
  <c r="P3603" i="37"/>
  <c r="Q3603" i="37"/>
  <c r="R3603" i="37"/>
  <c r="M3602" i="37"/>
  <c r="P3602" i="37"/>
  <c r="Q3602" i="37"/>
  <c r="R3602" i="37"/>
  <c r="M3600" i="37"/>
  <c r="M3601" i="37"/>
  <c r="P3600" i="37"/>
  <c r="P3601" i="37"/>
  <c r="Q3600" i="37"/>
  <c r="Q3601" i="37"/>
  <c r="R3600" i="37"/>
  <c r="R3601" i="37"/>
  <c r="M3599" i="37"/>
  <c r="P3599" i="37"/>
  <c r="Q3599" i="37"/>
  <c r="R3599" i="37"/>
  <c r="M3598" i="37"/>
  <c r="P3598" i="37"/>
  <c r="Q3598" i="37"/>
  <c r="R3598" i="37"/>
  <c r="M3596" i="37"/>
  <c r="M3597" i="37"/>
  <c r="P3596" i="37"/>
  <c r="P3597" i="37"/>
  <c r="Q3596" i="37"/>
  <c r="Q3597" i="37"/>
  <c r="R3596" i="37"/>
  <c r="R3597" i="37"/>
  <c r="M3594" i="37"/>
  <c r="M3595" i="37"/>
  <c r="P3594" i="37"/>
  <c r="P3595" i="37"/>
  <c r="Q3594" i="37"/>
  <c r="Q3595" i="37"/>
  <c r="R3594" i="37"/>
  <c r="R3595" i="37"/>
  <c r="M3593" i="37"/>
  <c r="P3593" i="37"/>
  <c r="Q3593" i="37"/>
  <c r="R3593" i="37"/>
  <c r="M3591" i="37"/>
  <c r="M3592" i="37"/>
  <c r="P3591" i="37"/>
  <c r="P3592" i="37"/>
  <c r="Q3591" i="37"/>
  <c r="Q3592" i="37"/>
  <c r="R3591" i="37"/>
  <c r="R3592" i="37"/>
  <c r="M3590" i="37"/>
  <c r="P3590" i="37"/>
  <c r="Q3590" i="37"/>
  <c r="R3590" i="37"/>
  <c r="M3588" i="37"/>
  <c r="M3589" i="37"/>
  <c r="P3588" i="37"/>
  <c r="P3589" i="37"/>
  <c r="Q3588" i="37"/>
  <c r="Q3589" i="37"/>
  <c r="R3588" i="37"/>
  <c r="R3589" i="37"/>
  <c r="M3587" i="37"/>
  <c r="P3587" i="37"/>
  <c r="Q3587" i="37"/>
  <c r="R3587" i="37"/>
  <c r="M3585" i="37"/>
  <c r="M3586" i="37"/>
  <c r="P3585" i="37"/>
  <c r="P3586" i="37"/>
  <c r="Q3585" i="37"/>
  <c r="Q3586" i="37"/>
  <c r="R3585" i="37"/>
  <c r="R3586" i="37"/>
  <c r="M3582" i="37"/>
  <c r="M3583" i="37"/>
  <c r="M3584" i="37"/>
  <c r="P3582" i="37"/>
  <c r="P3583" i="37"/>
  <c r="P3584" i="37"/>
  <c r="Q3582" i="37"/>
  <c r="Q3583" i="37"/>
  <c r="Q3584" i="37"/>
  <c r="R3582" i="37"/>
  <c r="R3583" i="37"/>
  <c r="R3584" i="37"/>
  <c r="M3581" i="37"/>
  <c r="P3581" i="37"/>
  <c r="Q3581" i="37"/>
  <c r="R3581" i="37"/>
  <c r="M3579" i="37"/>
  <c r="M3580" i="37"/>
  <c r="P3579" i="37"/>
  <c r="P3580" i="37"/>
  <c r="Q3579" i="37"/>
  <c r="Q3580" i="37"/>
  <c r="R3579" i="37"/>
  <c r="R3580" i="37"/>
  <c r="M3578" i="37"/>
  <c r="P3578" i="37"/>
  <c r="Q3578" i="37"/>
  <c r="R3578" i="37"/>
  <c r="M3575" i="37"/>
  <c r="M3576" i="37"/>
  <c r="M3577" i="37"/>
  <c r="P3575" i="37"/>
  <c r="P3576" i="37"/>
  <c r="P3577" i="37"/>
  <c r="Q3575" i="37"/>
  <c r="Q3576" i="37"/>
  <c r="Q3577" i="37"/>
  <c r="R3575" i="37"/>
  <c r="R3576" i="37"/>
  <c r="R3577" i="37"/>
  <c r="M3573" i="37"/>
  <c r="M3574" i="37"/>
  <c r="P3573" i="37"/>
  <c r="P3574" i="37"/>
  <c r="Q3573" i="37"/>
  <c r="Q3574" i="37"/>
  <c r="R3573" i="37"/>
  <c r="R3574" i="37"/>
  <c r="M3570" i="37"/>
  <c r="M3571" i="37"/>
  <c r="M3572" i="37"/>
  <c r="P3570" i="37"/>
  <c r="P3571" i="37"/>
  <c r="P3572" i="37"/>
  <c r="Q3570" i="37"/>
  <c r="Q3571" i="37"/>
  <c r="Q3572" i="37"/>
  <c r="R3570" i="37"/>
  <c r="R3571" i="37"/>
  <c r="R3572" i="37"/>
  <c r="M3569" i="37"/>
  <c r="P3569" i="37"/>
  <c r="Q3569" i="37"/>
  <c r="R3569" i="37"/>
  <c r="M3568" i="37"/>
  <c r="P3568" i="37"/>
  <c r="Q3568" i="37"/>
  <c r="R3568" i="37"/>
  <c r="M3567" i="37"/>
  <c r="P3567" i="37"/>
  <c r="Q3567" i="37"/>
  <c r="R3567" i="37"/>
  <c r="M3565" i="37"/>
  <c r="M3566" i="37"/>
  <c r="P3565" i="37"/>
  <c r="P3566" i="37"/>
  <c r="Q3565" i="37"/>
  <c r="Q3566" i="37"/>
  <c r="R3565" i="37"/>
  <c r="R3566" i="37"/>
  <c r="M3564" i="37"/>
  <c r="P3564" i="37"/>
  <c r="Q3564" i="37"/>
  <c r="R3564" i="37"/>
  <c r="M3563" i="37"/>
  <c r="P3563" i="37"/>
  <c r="Q3563" i="37"/>
  <c r="R3563" i="37"/>
  <c r="M3559" i="37"/>
  <c r="M3560" i="37"/>
  <c r="M3561" i="37"/>
  <c r="M3562" i="37"/>
  <c r="P3559" i="37"/>
  <c r="P3560" i="37"/>
  <c r="P3561" i="37"/>
  <c r="P3562" i="37"/>
  <c r="Q3559" i="37"/>
  <c r="Q3560" i="37"/>
  <c r="Q3561" i="37"/>
  <c r="Q3562" i="37"/>
  <c r="R3559" i="37"/>
  <c r="R3560" i="37"/>
  <c r="R3561" i="37"/>
  <c r="R3562" i="37"/>
  <c r="M3558" i="37"/>
  <c r="P3558" i="37"/>
  <c r="Q3558" i="37"/>
  <c r="R3558" i="37"/>
  <c r="M3557" i="37"/>
  <c r="P3557" i="37"/>
  <c r="Q3557" i="37"/>
  <c r="R3557" i="37"/>
  <c r="M3556" i="37"/>
  <c r="P3556" i="37"/>
  <c r="Q3556" i="37"/>
  <c r="R3556" i="37"/>
  <c r="M3555" i="37"/>
  <c r="P3555" i="37"/>
  <c r="Q3555" i="37"/>
  <c r="R3555" i="37"/>
  <c r="M3554" i="37"/>
  <c r="P3554" i="37"/>
  <c r="Q3554" i="37"/>
  <c r="R3554" i="37"/>
  <c r="M3550" i="37"/>
  <c r="M3551" i="37"/>
  <c r="M3552" i="37"/>
  <c r="M3553" i="37"/>
  <c r="P3550" i="37"/>
  <c r="P3551" i="37"/>
  <c r="P3552" i="37"/>
  <c r="P3553" i="37"/>
  <c r="Q3550" i="37"/>
  <c r="Q3551" i="37"/>
  <c r="Q3552" i="37"/>
  <c r="Q3553" i="37"/>
  <c r="R3550" i="37"/>
  <c r="R3551" i="37"/>
  <c r="R3552" i="37"/>
  <c r="R3553" i="37"/>
  <c r="M3549" i="37"/>
  <c r="P3549" i="37"/>
  <c r="Q3549" i="37"/>
  <c r="R3549" i="37"/>
  <c r="M3548" i="37"/>
  <c r="P3548" i="37"/>
  <c r="Q3548" i="37"/>
  <c r="R3548" i="37"/>
  <c r="M3547" i="37"/>
  <c r="P3547" i="37"/>
  <c r="Q3547" i="37"/>
  <c r="R3547" i="37"/>
  <c r="M3546" i="37"/>
  <c r="P3546" i="37"/>
  <c r="Q3546" i="37"/>
  <c r="R3546" i="37"/>
  <c r="M3545" i="37"/>
  <c r="P3545" i="37"/>
  <c r="Q3545" i="37"/>
  <c r="R3545" i="37"/>
  <c r="M3544" i="37"/>
  <c r="P3544" i="37"/>
  <c r="Q3544" i="37"/>
  <c r="R3544" i="37"/>
  <c r="M3540" i="37"/>
  <c r="M3541" i="37"/>
  <c r="M3542" i="37"/>
  <c r="M3543" i="37"/>
  <c r="P3540" i="37"/>
  <c r="P3541" i="37"/>
  <c r="P3542" i="37"/>
  <c r="P3543" i="37"/>
  <c r="Q3540" i="37"/>
  <c r="Q3541" i="37"/>
  <c r="Q3542" i="37"/>
  <c r="Q3543" i="37"/>
  <c r="R3540" i="37"/>
  <c r="R3541" i="37"/>
  <c r="R3542" i="37"/>
  <c r="R3543" i="37"/>
  <c r="M3538" i="37"/>
  <c r="M3539" i="37"/>
  <c r="P3538" i="37"/>
  <c r="P3539" i="37"/>
  <c r="Q3538" i="37"/>
  <c r="Q3539" i="37"/>
  <c r="R3538" i="37"/>
  <c r="R3539" i="37"/>
  <c r="M3535" i="37"/>
  <c r="M3536" i="37"/>
  <c r="M3537" i="37"/>
  <c r="P3535" i="37"/>
  <c r="P3536" i="37"/>
  <c r="P3537" i="37"/>
  <c r="Q3535" i="37"/>
  <c r="Q3536" i="37"/>
  <c r="Q3537" i="37"/>
  <c r="R3535" i="37"/>
  <c r="R3536" i="37"/>
  <c r="R3537" i="37"/>
  <c r="M3534" i="37"/>
  <c r="P3534" i="37"/>
  <c r="Q3534" i="37"/>
  <c r="R3534" i="37"/>
  <c r="M3533" i="37"/>
  <c r="P3533" i="37"/>
  <c r="Q3533" i="37"/>
  <c r="R3533" i="37"/>
  <c r="M3532" i="37"/>
  <c r="P3532" i="37"/>
  <c r="Q3532" i="37"/>
  <c r="R3532" i="37"/>
  <c r="M3531" i="37"/>
  <c r="P3531" i="37"/>
  <c r="Q3531" i="37"/>
  <c r="R3531" i="37"/>
  <c r="M3530" i="37"/>
  <c r="P3530" i="37"/>
  <c r="Q3530" i="37"/>
  <c r="R3530" i="37"/>
  <c r="M3529" i="37"/>
  <c r="P3529" i="37"/>
  <c r="Q3529" i="37"/>
  <c r="R3529" i="37"/>
  <c r="M3528" i="37"/>
  <c r="P3528" i="37"/>
  <c r="Q3528" i="37"/>
  <c r="R3528" i="37"/>
  <c r="M3527" i="37"/>
  <c r="P3527" i="37"/>
  <c r="Q3527" i="37"/>
  <c r="R3527" i="37"/>
  <c r="M3524" i="37"/>
  <c r="M3525" i="37"/>
  <c r="M3526" i="37"/>
  <c r="P3524" i="37"/>
  <c r="P3525" i="37"/>
  <c r="P3526" i="37"/>
  <c r="Q3524" i="37"/>
  <c r="Q3525" i="37"/>
  <c r="Q3526" i="37"/>
  <c r="R3524" i="37"/>
  <c r="R3525" i="37"/>
  <c r="R3526" i="37"/>
  <c r="M3523" i="37"/>
  <c r="P3523" i="37"/>
  <c r="Q3523" i="37"/>
  <c r="R3523" i="37"/>
  <c r="M3522" i="37"/>
  <c r="P3522" i="37"/>
  <c r="Q3522" i="37"/>
  <c r="R3522" i="37"/>
  <c r="M3520" i="37"/>
  <c r="M3521" i="37"/>
  <c r="P3520" i="37"/>
  <c r="P3521" i="37"/>
  <c r="Q3520" i="37"/>
  <c r="Q3521" i="37"/>
  <c r="R3520" i="37"/>
  <c r="R3521" i="37"/>
  <c r="M3519" i="37"/>
  <c r="P3519" i="37"/>
  <c r="Q3519" i="37"/>
  <c r="R3519" i="37"/>
  <c r="M3518" i="37"/>
  <c r="P3518" i="37"/>
  <c r="Q3518" i="37"/>
  <c r="R3518" i="37"/>
  <c r="M3517" i="37"/>
  <c r="P3517" i="37"/>
  <c r="Q3517" i="37"/>
  <c r="R3517" i="37"/>
  <c r="M3516" i="37"/>
  <c r="P3516" i="37"/>
  <c r="Q3516" i="37"/>
  <c r="R3516" i="37"/>
  <c r="M3514" i="37"/>
  <c r="M3515" i="37"/>
  <c r="P3514" i="37"/>
  <c r="P3515" i="37"/>
  <c r="Q3514" i="37"/>
  <c r="Q3515" i="37"/>
  <c r="R3514" i="37"/>
  <c r="R3515" i="37"/>
  <c r="M3512" i="37"/>
  <c r="M3513" i="37"/>
  <c r="P3512" i="37"/>
  <c r="P3513" i="37"/>
  <c r="Q3512" i="37"/>
  <c r="Q3513" i="37"/>
  <c r="R3512" i="37"/>
  <c r="R3513" i="37"/>
  <c r="M3507" i="37"/>
  <c r="M3508" i="37"/>
  <c r="M3509" i="37"/>
  <c r="M3510" i="37"/>
  <c r="M3511" i="37"/>
  <c r="P3507" i="37"/>
  <c r="P3508" i="37"/>
  <c r="P3509" i="37"/>
  <c r="P3510" i="37"/>
  <c r="P3511" i="37"/>
  <c r="Q3507" i="37"/>
  <c r="Q3508" i="37"/>
  <c r="Q3509" i="37"/>
  <c r="Q3510" i="37"/>
  <c r="Q3511" i="37"/>
  <c r="R3507" i="37"/>
  <c r="R3508" i="37"/>
  <c r="R3509" i="37"/>
  <c r="R3510" i="37"/>
  <c r="R3511" i="37"/>
  <c r="M3506" i="37"/>
  <c r="P3506" i="37"/>
  <c r="Q3506" i="37"/>
  <c r="R3506" i="37"/>
  <c r="M3504" i="37"/>
  <c r="M3505" i="37"/>
  <c r="P3504" i="37"/>
  <c r="P3505" i="37"/>
  <c r="Q3504" i="37"/>
  <c r="Q3505" i="37"/>
  <c r="R3504" i="37"/>
  <c r="R3505" i="37"/>
  <c r="M3502" i="37"/>
  <c r="M3503" i="37"/>
  <c r="P3502" i="37"/>
  <c r="P3503" i="37"/>
  <c r="Q3502" i="37"/>
  <c r="Q3503" i="37"/>
  <c r="R3502" i="37"/>
  <c r="R3503" i="37"/>
  <c r="M3500" i="37"/>
  <c r="M3501" i="37"/>
  <c r="P3500" i="37"/>
  <c r="P3501" i="37"/>
  <c r="Q3500" i="37"/>
  <c r="Q3501" i="37"/>
  <c r="R3500" i="37"/>
  <c r="R3501" i="37"/>
  <c r="M3499" i="37"/>
  <c r="P3499" i="37"/>
  <c r="Q3499" i="37"/>
  <c r="R3499" i="37"/>
  <c r="M3498" i="37"/>
  <c r="P3498" i="37"/>
  <c r="Q3498" i="37"/>
  <c r="R3498" i="37"/>
  <c r="M3497" i="37"/>
  <c r="P3497" i="37"/>
  <c r="Q3497" i="37"/>
  <c r="R3497" i="37"/>
  <c r="M3495" i="37"/>
  <c r="M3496" i="37"/>
  <c r="P3495" i="37"/>
  <c r="P3496" i="37"/>
  <c r="Q3495" i="37"/>
  <c r="Q3496" i="37"/>
  <c r="R3495" i="37"/>
  <c r="R3496" i="37"/>
  <c r="M3493" i="37"/>
  <c r="M3494" i="37"/>
  <c r="P3493" i="37"/>
  <c r="P3494" i="37"/>
  <c r="Q3493" i="37"/>
  <c r="Q3494" i="37"/>
  <c r="R3493" i="37"/>
  <c r="R3494" i="37"/>
  <c r="M3491" i="37"/>
  <c r="M3492" i="37"/>
  <c r="P3491" i="37"/>
  <c r="P3492" i="37"/>
  <c r="Q3491" i="37"/>
  <c r="Q3492" i="37"/>
  <c r="R3491" i="37"/>
  <c r="R3492" i="37"/>
  <c r="M3490" i="37"/>
  <c r="P3490" i="37"/>
  <c r="Q3490" i="37"/>
  <c r="R3490" i="37"/>
  <c r="M3489" i="37"/>
  <c r="P3489" i="37"/>
  <c r="Q3489" i="37"/>
  <c r="R3489" i="37"/>
  <c r="M3488" i="37"/>
  <c r="P3488" i="37"/>
  <c r="Q3488" i="37"/>
  <c r="R3488" i="37"/>
  <c r="M3487" i="37"/>
  <c r="P3487" i="37"/>
  <c r="Q3487" i="37"/>
  <c r="R3487" i="37"/>
  <c r="M3483" i="37"/>
  <c r="M3484" i="37"/>
  <c r="M3485" i="37"/>
  <c r="M3486" i="37"/>
  <c r="P3483" i="37"/>
  <c r="P3484" i="37"/>
  <c r="P3485" i="37"/>
  <c r="P3486" i="37"/>
  <c r="Q3483" i="37"/>
  <c r="Q3484" i="37"/>
  <c r="Q3485" i="37"/>
  <c r="Q3486" i="37"/>
  <c r="R3483" i="37"/>
  <c r="R3484" i="37"/>
  <c r="R3485" i="37"/>
  <c r="R3486" i="37"/>
  <c r="M3481" i="37"/>
  <c r="M3482" i="37"/>
  <c r="P3481" i="37"/>
  <c r="P3482" i="37"/>
  <c r="Q3481" i="37"/>
  <c r="Q3482" i="37"/>
  <c r="R3481" i="37"/>
  <c r="R3482" i="37"/>
  <c r="M3479" i="37"/>
  <c r="M3480" i="37"/>
  <c r="P3479" i="37"/>
  <c r="P3480" i="37"/>
  <c r="Q3479" i="37"/>
  <c r="Q3480" i="37"/>
  <c r="R3479" i="37"/>
  <c r="R3480" i="37"/>
  <c r="M3478" i="37"/>
  <c r="P3478" i="37"/>
  <c r="Q3478" i="37"/>
  <c r="R3478" i="37"/>
  <c r="M3477" i="37"/>
  <c r="P3477" i="37"/>
  <c r="Q3477" i="37"/>
  <c r="R3477" i="37"/>
  <c r="M3476" i="37"/>
  <c r="P3476" i="37"/>
  <c r="Q3476" i="37"/>
  <c r="R3476" i="37"/>
  <c r="R3475" i="37"/>
  <c r="Q3475" i="37"/>
  <c r="P3475" i="37"/>
  <c r="M3475" i="37"/>
  <c r="R3473" i="37"/>
  <c r="R3474" i="37"/>
  <c r="Q3473" i="37"/>
  <c r="Q3474" i="37"/>
  <c r="P3473" i="37"/>
  <c r="P3474" i="37"/>
  <c r="M3473" i="37"/>
  <c r="M3474" i="37"/>
  <c r="R3472" i="37"/>
  <c r="Q3472" i="37"/>
  <c r="P3472" i="37"/>
  <c r="M3472" i="37"/>
  <c r="R3471" i="37"/>
  <c r="Q3471" i="37"/>
  <c r="P3471" i="37"/>
  <c r="M3471" i="37"/>
  <c r="R3469" i="37"/>
  <c r="R3470" i="37"/>
  <c r="Q3469" i="37"/>
  <c r="Q3470" i="37"/>
  <c r="P3469" i="37"/>
  <c r="P3470" i="37"/>
  <c r="M3469" i="37"/>
  <c r="M3470" i="37"/>
  <c r="R3468" i="37"/>
  <c r="Q3468" i="37"/>
  <c r="P3468" i="37"/>
  <c r="M3468" i="37"/>
  <c r="R3466" i="37"/>
  <c r="R3467" i="37"/>
  <c r="Q3466" i="37"/>
  <c r="Q3467" i="37"/>
  <c r="P3466" i="37"/>
  <c r="P3467" i="37"/>
  <c r="M3466" i="37"/>
  <c r="M3467" i="37"/>
  <c r="R3464" i="37"/>
  <c r="R3465" i="37"/>
  <c r="Q3464" i="37"/>
  <c r="Q3465" i="37"/>
  <c r="P3464" i="37"/>
  <c r="P3465" i="37"/>
  <c r="M3464" i="37"/>
  <c r="M3465" i="37"/>
  <c r="R3463" i="37"/>
  <c r="Q3463" i="37"/>
  <c r="P3463" i="37"/>
  <c r="M3463" i="37"/>
  <c r="R3461" i="37"/>
  <c r="R3462" i="37"/>
  <c r="Q3461" i="37"/>
  <c r="Q3462" i="37"/>
  <c r="P3461" i="37"/>
  <c r="P3462" i="37"/>
  <c r="M3461" i="37"/>
  <c r="M3462" i="37"/>
  <c r="R3459" i="37"/>
  <c r="R3460" i="37"/>
  <c r="Q3459" i="37"/>
  <c r="Q3460" i="37"/>
  <c r="P3459" i="37"/>
  <c r="P3460" i="37"/>
  <c r="M3459" i="37"/>
  <c r="M3460" i="37"/>
  <c r="R3457" i="37"/>
  <c r="R3458" i="37"/>
  <c r="Q3457" i="37"/>
  <c r="Q3458" i="37"/>
  <c r="P3457" i="37"/>
  <c r="P3458" i="37"/>
  <c r="M3457" i="37"/>
  <c r="M3458" i="37"/>
  <c r="R3454" i="37"/>
  <c r="R3455" i="37"/>
  <c r="R3456" i="37"/>
  <c r="Q3454" i="37"/>
  <c r="Q3455" i="37"/>
  <c r="Q3456" i="37"/>
  <c r="P3454" i="37"/>
  <c r="P3455" i="37"/>
  <c r="P3456" i="37"/>
  <c r="M3454" i="37"/>
  <c r="M3455" i="37"/>
  <c r="M3456" i="37"/>
  <c r="R3452" i="37"/>
  <c r="R3453" i="37"/>
  <c r="Q3452" i="37"/>
  <c r="Q3453" i="37"/>
  <c r="P3452" i="37"/>
  <c r="P3453" i="37"/>
  <c r="M3452" i="37"/>
  <c r="M3453" i="37"/>
  <c r="R3451" i="37"/>
  <c r="Q3451" i="37"/>
  <c r="P3451" i="37"/>
  <c r="M3451" i="37"/>
  <c r="R3450" i="37"/>
  <c r="Q3450" i="37"/>
  <c r="P3450" i="37"/>
  <c r="M3450" i="37"/>
  <c r="R3449" i="37"/>
  <c r="Q3449" i="37"/>
  <c r="P3449" i="37"/>
  <c r="M3449" i="37"/>
  <c r="R3448" i="37"/>
  <c r="Q3448" i="37"/>
  <c r="P3448" i="37"/>
  <c r="M3448" i="37"/>
  <c r="R3445" i="37"/>
  <c r="R3446" i="37"/>
  <c r="R3447" i="37"/>
  <c r="Q3445" i="37"/>
  <c r="Q3446" i="37"/>
  <c r="Q3447" i="37"/>
  <c r="P3445" i="37"/>
  <c r="P3446" i="37"/>
  <c r="P3447" i="37"/>
  <c r="M3445" i="37"/>
  <c r="M3446" i="37"/>
  <c r="M3447" i="37"/>
  <c r="R3444" i="37"/>
  <c r="Q3444" i="37"/>
  <c r="P3444" i="37"/>
  <c r="M3444" i="37"/>
  <c r="R3441" i="37"/>
  <c r="R3442" i="37"/>
  <c r="R3443" i="37"/>
  <c r="Q3441" i="37"/>
  <c r="Q3442" i="37"/>
  <c r="Q3443" i="37"/>
  <c r="P3441" i="37"/>
  <c r="P3442" i="37"/>
  <c r="P3443" i="37"/>
  <c r="M3441" i="37"/>
  <c r="M3442" i="37"/>
  <c r="M3443" i="37"/>
  <c r="R3440" i="37"/>
  <c r="Q3440" i="37"/>
  <c r="P3440" i="37"/>
  <c r="M3440" i="37"/>
  <c r="R3439" i="37"/>
  <c r="Q3439" i="37"/>
  <c r="P3439" i="37"/>
  <c r="M3439" i="37"/>
  <c r="M3437" i="37"/>
  <c r="M3438" i="37"/>
  <c r="P3437" i="37"/>
  <c r="P3438" i="37"/>
  <c r="Q3437" i="37"/>
  <c r="Q3438" i="37"/>
  <c r="R3437" i="37"/>
  <c r="R3438" i="37"/>
  <c r="M3435" i="37"/>
  <c r="M3436" i="37"/>
  <c r="P3435" i="37"/>
  <c r="P3436" i="37"/>
  <c r="Q3435" i="37"/>
  <c r="Q3436" i="37"/>
  <c r="R3435" i="37"/>
  <c r="R3436" i="37"/>
  <c r="M3434" i="37"/>
  <c r="P3434" i="37"/>
  <c r="Q3434" i="37"/>
  <c r="R3434" i="37"/>
  <c r="M3430" i="37"/>
  <c r="M3431" i="37"/>
  <c r="M3432" i="37"/>
  <c r="M3433" i="37"/>
  <c r="P3430" i="37"/>
  <c r="P3431" i="37"/>
  <c r="P3432" i="37"/>
  <c r="P3433" i="37"/>
  <c r="Q3430" i="37"/>
  <c r="Q3431" i="37"/>
  <c r="Q3432" i="37"/>
  <c r="Q3433" i="37"/>
  <c r="R3430" i="37"/>
  <c r="R3431" i="37"/>
  <c r="R3432" i="37"/>
  <c r="R3433" i="37"/>
  <c r="M3428" i="37"/>
  <c r="M3429" i="37"/>
  <c r="P3428" i="37"/>
  <c r="P3429" i="37"/>
  <c r="Q3428" i="37"/>
  <c r="Q3429" i="37"/>
  <c r="R3428" i="37"/>
  <c r="R3429" i="37"/>
  <c r="M3427" i="37"/>
  <c r="P3427" i="37"/>
  <c r="Q3427" i="37"/>
  <c r="R3427" i="37"/>
  <c r="M3426" i="37"/>
  <c r="P3426" i="37"/>
  <c r="Q3426" i="37"/>
  <c r="R3426" i="37"/>
  <c r="M3424" i="37"/>
  <c r="M3425" i="37"/>
  <c r="P3424" i="37"/>
  <c r="P3425" i="37"/>
  <c r="Q3424" i="37"/>
  <c r="Q3425" i="37"/>
  <c r="R3424" i="37"/>
  <c r="R3425" i="37"/>
  <c r="M3423" i="37"/>
  <c r="P3423" i="37"/>
  <c r="Q3423" i="37"/>
  <c r="R3423" i="37"/>
  <c r="M3421" i="37"/>
  <c r="M3422" i="37"/>
  <c r="P3421" i="37"/>
  <c r="P3422" i="37"/>
  <c r="Q3421" i="37"/>
  <c r="Q3422" i="37"/>
  <c r="R3421" i="37"/>
  <c r="R3422" i="37"/>
  <c r="M3420" i="37"/>
  <c r="P3420" i="37"/>
  <c r="Q3420" i="37"/>
  <c r="R3420" i="37"/>
  <c r="M3419" i="37"/>
  <c r="P3419" i="37"/>
  <c r="Q3419" i="37"/>
  <c r="R3419" i="37"/>
  <c r="M3418" i="37"/>
  <c r="P3418" i="37"/>
  <c r="Q3418" i="37"/>
  <c r="R3418" i="37"/>
  <c r="M3416" i="37"/>
  <c r="M3417" i="37"/>
  <c r="P3416" i="37"/>
  <c r="P3417" i="37"/>
  <c r="Q3416" i="37"/>
  <c r="Q3417" i="37"/>
  <c r="R3416" i="37"/>
  <c r="R3417" i="37"/>
  <c r="M3415" i="37"/>
  <c r="P3415" i="37"/>
  <c r="Q3415" i="37"/>
  <c r="R3415" i="37"/>
  <c r="M3414" i="37"/>
  <c r="P3414" i="37"/>
  <c r="Q3414" i="37"/>
  <c r="R3414" i="37"/>
  <c r="M3411" i="37"/>
  <c r="M3412" i="37"/>
  <c r="M3413" i="37"/>
  <c r="P3411" i="37"/>
  <c r="P3412" i="37"/>
  <c r="P3413" i="37"/>
  <c r="Q3411" i="37"/>
  <c r="Q3412" i="37"/>
  <c r="Q3413" i="37"/>
  <c r="R3411" i="37"/>
  <c r="R3412" i="37"/>
  <c r="R3413" i="37"/>
  <c r="M3410" i="37"/>
  <c r="P3410" i="37"/>
  <c r="Q3410" i="37"/>
  <c r="R3410" i="37"/>
  <c r="M3408" i="37"/>
  <c r="M3409" i="37"/>
  <c r="P3408" i="37"/>
  <c r="P3409" i="37"/>
  <c r="Q3408" i="37"/>
  <c r="Q3409" i="37"/>
  <c r="R3408" i="37"/>
  <c r="R3409" i="37"/>
  <c r="M3407" i="37"/>
  <c r="P3407" i="37"/>
  <c r="Q3407" i="37"/>
  <c r="R3407" i="37"/>
  <c r="M3406" i="37"/>
  <c r="P3406" i="37"/>
  <c r="Q3406" i="37"/>
  <c r="R3406" i="37"/>
  <c r="M3405" i="37"/>
  <c r="P3405" i="37"/>
  <c r="Q3405" i="37"/>
  <c r="R3405" i="37"/>
  <c r="M3404" i="37"/>
  <c r="P3404" i="37"/>
  <c r="Q3404" i="37"/>
  <c r="R3404" i="37"/>
  <c r="M3403" i="37"/>
  <c r="P3403" i="37"/>
  <c r="Q3403" i="37"/>
  <c r="R3403" i="37"/>
  <c r="M3402" i="37"/>
  <c r="P3402" i="37"/>
  <c r="Q3402" i="37"/>
  <c r="R3402" i="37"/>
  <c r="M3400" i="37"/>
  <c r="M3401" i="37"/>
  <c r="P3400" i="37"/>
  <c r="P3401" i="37"/>
  <c r="Q3400" i="37"/>
  <c r="Q3401" i="37"/>
  <c r="R3400" i="37"/>
  <c r="R3401" i="37"/>
  <c r="M3371" i="37"/>
  <c r="M3372" i="37"/>
  <c r="M3396" i="37"/>
  <c r="M3397" i="37"/>
  <c r="M3398" i="37"/>
  <c r="M3399" i="37"/>
  <c r="P3396" i="37"/>
  <c r="P3397" i="37"/>
  <c r="P3398" i="37"/>
  <c r="P3399" i="37"/>
  <c r="Q3396" i="37"/>
  <c r="Q3397" i="37"/>
  <c r="Q3398" i="37"/>
  <c r="Q3399" i="37"/>
  <c r="R3396" i="37"/>
  <c r="R3397" i="37"/>
  <c r="R3398" i="37"/>
  <c r="R3399" i="37"/>
  <c r="M3395" i="37"/>
  <c r="P3395" i="37"/>
  <c r="Q3395" i="37"/>
  <c r="R3395" i="37"/>
  <c r="M3393" i="37"/>
  <c r="M3394" i="37"/>
  <c r="P3393" i="37"/>
  <c r="P3394" i="37"/>
  <c r="Q3393" i="37"/>
  <c r="Q3394" i="37"/>
  <c r="R3393" i="37"/>
  <c r="R3394" i="37"/>
  <c r="M3392" i="37"/>
  <c r="P3392" i="37"/>
  <c r="Q3392" i="37"/>
  <c r="R3392" i="37"/>
  <c r="M3391" i="37"/>
  <c r="P3391" i="37"/>
  <c r="Q3391" i="37"/>
  <c r="R3391" i="37"/>
  <c r="M3390" i="37"/>
  <c r="P3390" i="37"/>
  <c r="Q3390" i="37"/>
  <c r="R3390" i="37"/>
  <c r="M3389" i="37"/>
  <c r="P3389" i="37"/>
  <c r="Q3389" i="37"/>
  <c r="R3389" i="37"/>
  <c r="M3388" i="37"/>
  <c r="P3388" i="37"/>
  <c r="Q3388" i="37"/>
  <c r="R3388" i="37"/>
  <c r="M3387" i="37"/>
  <c r="P3387" i="37"/>
  <c r="Q3387" i="37"/>
  <c r="R3387" i="37"/>
  <c r="M3385" i="37"/>
  <c r="M3386" i="37"/>
  <c r="P3385" i="37"/>
  <c r="P3386" i="37"/>
  <c r="Q3385" i="37"/>
  <c r="Q3386" i="37"/>
  <c r="R3385" i="37"/>
  <c r="R3386" i="37"/>
  <c r="M3382" i="37"/>
  <c r="M3383" i="37"/>
  <c r="M3384" i="37"/>
  <c r="P3382" i="37"/>
  <c r="P3383" i="37"/>
  <c r="P3384" i="37"/>
  <c r="Q3382" i="37"/>
  <c r="Q3383" i="37"/>
  <c r="Q3384" i="37"/>
  <c r="R3382" i="37"/>
  <c r="R3383" i="37"/>
  <c r="R3384" i="37"/>
  <c r="M3381" i="37"/>
  <c r="P3381" i="37"/>
  <c r="Q3381" i="37"/>
  <c r="R3381" i="37"/>
  <c r="M3379" i="37"/>
  <c r="M3380" i="37"/>
  <c r="P3379" i="37"/>
  <c r="P3380" i="37"/>
  <c r="Q3379" i="37"/>
  <c r="Q3380" i="37"/>
  <c r="R3379" i="37"/>
  <c r="R3380" i="37"/>
  <c r="M3378" i="37"/>
  <c r="P3378" i="37"/>
  <c r="Q3378" i="37"/>
  <c r="R3378" i="37"/>
  <c r="M3377" i="37"/>
  <c r="P3377" i="37"/>
  <c r="Q3377" i="37"/>
  <c r="R3377" i="37"/>
  <c r="M3376" i="37"/>
  <c r="P3376" i="37"/>
  <c r="Q3376" i="37"/>
  <c r="R3376" i="37"/>
  <c r="M3373" i="37"/>
  <c r="M3374" i="37"/>
  <c r="M3375" i="37"/>
  <c r="P3372" i="37"/>
  <c r="P3373" i="37"/>
  <c r="P3374" i="37"/>
  <c r="P3375" i="37"/>
  <c r="Q3372" i="37"/>
  <c r="Q3373" i="37"/>
  <c r="Q3374" i="37"/>
  <c r="Q3375" i="37"/>
  <c r="R3372" i="37"/>
  <c r="R3373" i="37"/>
  <c r="R3374" i="37"/>
  <c r="R3375" i="37"/>
  <c r="R3361" i="37"/>
  <c r="Q3361" i="37"/>
  <c r="P3361" i="37"/>
  <c r="M3361" i="37"/>
  <c r="R3363" i="37"/>
  <c r="Q3363" i="37"/>
  <c r="P3363" i="37"/>
  <c r="M3363" i="37"/>
  <c r="R3365" i="37"/>
  <c r="Q3365" i="37"/>
  <c r="P3365" i="37"/>
  <c r="M3365" i="37"/>
  <c r="R3367" i="37"/>
  <c r="Q3367" i="37"/>
  <c r="P3367" i="37"/>
  <c r="M3367" i="37"/>
  <c r="R3369" i="37"/>
  <c r="Q3369" i="37"/>
  <c r="P3369" i="37"/>
  <c r="M3369" i="37"/>
  <c r="P3303" i="37"/>
  <c r="P3304" i="37"/>
  <c r="P3305" i="37"/>
  <c r="M3368" i="37"/>
  <c r="M3370" i="37"/>
  <c r="P3368" i="37"/>
  <c r="P3370" i="37"/>
  <c r="Q3368" i="37"/>
  <c r="Q3370" i="37"/>
  <c r="R3368" i="37"/>
  <c r="R3370" i="37"/>
  <c r="M3366" i="37"/>
  <c r="P3366" i="37"/>
  <c r="Q3366" i="37"/>
  <c r="R3366" i="37"/>
  <c r="M3364" i="37"/>
  <c r="P3364" i="37"/>
  <c r="Q3364" i="37"/>
  <c r="R3364" i="37"/>
  <c r="M3362" i="37"/>
  <c r="P3362" i="37"/>
  <c r="Q3362" i="37"/>
  <c r="R3362" i="37"/>
  <c r="M3358" i="37"/>
  <c r="M3359" i="37"/>
  <c r="M3360" i="37"/>
  <c r="P3358" i="37"/>
  <c r="P3359" i="37"/>
  <c r="P3360" i="37"/>
  <c r="Q3358" i="37"/>
  <c r="Q3359" i="37"/>
  <c r="Q3360" i="37"/>
  <c r="R3358" i="37"/>
  <c r="R3359" i="37"/>
  <c r="R3360" i="37"/>
  <c r="M3357" i="37"/>
  <c r="P3357" i="37"/>
  <c r="Q3357" i="37"/>
  <c r="R3357" i="37"/>
  <c r="M3356" i="37"/>
  <c r="P3356" i="37"/>
  <c r="Q3356" i="37"/>
  <c r="R3356" i="37"/>
  <c r="M3355" i="37"/>
  <c r="P3355" i="37"/>
  <c r="Q3355" i="37"/>
  <c r="R3355" i="37"/>
  <c r="M3354" i="37"/>
  <c r="P3354" i="37"/>
  <c r="Q3354" i="37"/>
  <c r="R3354" i="37"/>
  <c r="M3353" i="37"/>
  <c r="P3353" i="37"/>
  <c r="Q3353" i="37"/>
  <c r="R3353" i="37"/>
  <c r="M3352" i="37"/>
  <c r="P3352" i="37"/>
  <c r="Q3352" i="37"/>
  <c r="R3352" i="37"/>
  <c r="M3350" i="37"/>
  <c r="M3351" i="37"/>
  <c r="P3350" i="37"/>
  <c r="P3351" i="37"/>
  <c r="Q3350" i="37"/>
  <c r="Q3351" i="37"/>
  <c r="R3350" i="37"/>
  <c r="R3351" i="37"/>
  <c r="M3348" i="37"/>
  <c r="M3349" i="37"/>
  <c r="P3348" i="37"/>
  <c r="P3349" i="37"/>
  <c r="Q3348" i="37"/>
  <c r="Q3349" i="37"/>
  <c r="R3348" i="37"/>
  <c r="R3349" i="37"/>
  <c r="M3347" i="37"/>
  <c r="P3347" i="37"/>
  <c r="Q3347" i="37"/>
  <c r="R3347" i="37"/>
  <c r="M3342" i="37"/>
  <c r="M3343" i="37"/>
  <c r="M3344" i="37"/>
  <c r="M3345" i="37"/>
  <c r="M3346" i="37"/>
  <c r="P3342" i="37"/>
  <c r="P3343" i="37"/>
  <c r="P3344" i="37"/>
  <c r="P3345" i="37"/>
  <c r="P3346" i="37"/>
  <c r="Q3342" i="37"/>
  <c r="Q3343" i="37"/>
  <c r="Q3344" i="37"/>
  <c r="Q3345" i="37"/>
  <c r="Q3346" i="37"/>
  <c r="R3342" i="37"/>
  <c r="R3343" i="37"/>
  <c r="R3344" i="37"/>
  <c r="R3345" i="37"/>
  <c r="R3346" i="37"/>
  <c r="M3341" i="37"/>
  <c r="P3341" i="37"/>
  <c r="Q3341" i="37"/>
  <c r="R3341" i="37"/>
  <c r="M3340" i="37"/>
  <c r="P3340" i="37"/>
  <c r="Q3340" i="37"/>
  <c r="R3340" i="37"/>
  <c r="M3339" i="37"/>
  <c r="P3339" i="37"/>
  <c r="Q3339" i="37"/>
  <c r="R3339" i="37"/>
  <c r="M3338" i="37"/>
  <c r="P3338" i="37"/>
  <c r="Q3338" i="37"/>
  <c r="R3338" i="37"/>
  <c r="M3336" i="37"/>
  <c r="M3337" i="37"/>
  <c r="P3336" i="37"/>
  <c r="P3337" i="37"/>
  <c r="Q3336" i="37"/>
  <c r="Q3337" i="37"/>
  <c r="R3336" i="37"/>
  <c r="R3337" i="37"/>
  <c r="M3333" i="37"/>
  <c r="M3334" i="37"/>
  <c r="M3335" i="37"/>
  <c r="P3333" i="37"/>
  <c r="P3334" i="37"/>
  <c r="P3335" i="37"/>
  <c r="Q3333" i="37"/>
  <c r="Q3334" i="37"/>
  <c r="Q3335" i="37"/>
  <c r="R3333" i="37"/>
  <c r="R3334" i="37"/>
  <c r="R3335" i="37"/>
  <c r="M3330" i="37"/>
  <c r="M3331" i="37"/>
  <c r="M3332" i="37"/>
  <c r="P3330" i="37"/>
  <c r="P3331" i="37"/>
  <c r="P3332" i="37"/>
  <c r="Q3330" i="37"/>
  <c r="Q3331" i="37"/>
  <c r="Q3332" i="37"/>
  <c r="R3330" i="37"/>
  <c r="R3331" i="37"/>
  <c r="R3332" i="37"/>
  <c r="M3329" i="37"/>
  <c r="P3329" i="37"/>
  <c r="Q3329" i="37"/>
  <c r="R3329" i="37"/>
  <c r="M3328" i="37"/>
  <c r="P3328" i="37"/>
  <c r="Q3328" i="37"/>
  <c r="R3328" i="37"/>
  <c r="M3327" i="37"/>
  <c r="P3327" i="37"/>
  <c r="Q3327" i="37"/>
  <c r="R3327" i="37"/>
  <c r="M3324" i="37"/>
  <c r="M3325" i="37"/>
  <c r="M3326" i="37"/>
  <c r="P3324" i="37"/>
  <c r="P3325" i="37"/>
  <c r="P3326" i="37"/>
  <c r="Q3324" i="37"/>
  <c r="Q3325" i="37"/>
  <c r="Q3326" i="37"/>
  <c r="R3324" i="37"/>
  <c r="R3325" i="37"/>
  <c r="R3326" i="37"/>
  <c r="M3323" i="37"/>
  <c r="P3323" i="37"/>
  <c r="Q3323" i="37"/>
  <c r="R3323" i="37"/>
  <c r="M3321" i="37"/>
  <c r="M3322" i="37"/>
  <c r="P3321" i="37"/>
  <c r="P3322" i="37"/>
  <c r="Q3321" i="37"/>
  <c r="Q3322" i="37"/>
  <c r="R3321" i="37"/>
  <c r="R3322" i="37"/>
  <c r="M3320" i="37"/>
  <c r="P3320" i="37"/>
  <c r="Q3320" i="37"/>
  <c r="R3320" i="37"/>
  <c r="M3318" i="37"/>
  <c r="M3319" i="37"/>
  <c r="P3318" i="37"/>
  <c r="P3319" i="37"/>
  <c r="Q3318" i="37"/>
  <c r="Q3319" i="37"/>
  <c r="R3318" i="37"/>
  <c r="R3319" i="37"/>
  <c r="M3317" i="37"/>
  <c r="P3317" i="37"/>
  <c r="Q3317" i="37"/>
  <c r="R3317" i="37"/>
  <c r="M3316" i="37"/>
  <c r="P3316" i="37"/>
  <c r="Q3316" i="37"/>
  <c r="R3316" i="37"/>
  <c r="M3315" i="37"/>
  <c r="P3315" i="37"/>
  <c r="Q3315" i="37"/>
  <c r="R3315" i="37"/>
  <c r="M3314" i="37"/>
  <c r="P3314" i="37"/>
  <c r="Q3314" i="37"/>
  <c r="R3314" i="37"/>
  <c r="M3313" i="37"/>
  <c r="P3313" i="37"/>
  <c r="Q3313" i="37"/>
  <c r="R3313" i="37"/>
  <c r="M3312" i="37"/>
  <c r="P3312" i="37"/>
  <c r="Q3312" i="37"/>
  <c r="R3312" i="37"/>
  <c r="M3309" i="37"/>
  <c r="M3310" i="37"/>
  <c r="M3311" i="37"/>
  <c r="P3309" i="37"/>
  <c r="P3310" i="37"/>
  <c r="P3311" i="37"/>
  <c r="Q3309" i="37"/>
  <c r="Q3310" i="37"/>
  <c r="Q3311" i="37"/>
  <c r="R3309" i="37"/>
  <c r="R3310" i="37"/>
  <c r="R3311" i="37"/>
  <c r="M3308" i="37"/>
  <c r="P3308" i="37"/>
  <c r="Q3308" i="37"/>
  <c r="R3308" i="37"/>
  <c r="M3307" i="37"/>
  <c r="P3307" i="37"/>
  <c r="Q3307" i="37"/>
  <c r="R3307" i="37"/>
  <c r="M3306" i="37"/>
  <c r="P3306" i="37"/>
  <c r="Q3306" i="37"/>
  <c r="R3306" i="37"/>
  <c r="M3305" i="37"/>
  <c r="Q3305" i="37"/>
  <c r="R3305" i="37"/>
  <c r="M3304" i="37"/>
  <c r="Q3304" i="37"/>
  <c r="R3304" i="37"/>
  <c r="M3303" i="37"/>
  <c r="Q3303" i="37"/>
  <c r="R3303" i="37"/>
  <c r="M3302" i="37"/>
  <c r="P3302" i="37"/>
  <c r="Q3302" i="37"/>
  <c r="R3302" i="37"/>
  <c r="M3301" i="37"/>
  <c r="P3301" i="37"/>
  <c r="Q3301" i="37"/>
  <c r="R3301" i="37"/>
  <c r="M3298" i="37"/>
  <c r="M3299" i="37"/>
  <c r="M3300" i="37"/>
  <c r="P3298" i="37"/>
  <c r="P3299" i="37"/>
  <c r="P3300" i="37"/>
  <c r="Q3298" i="37"/>
  <c r="Q3299" i="37"/>
  <c r="Q3300" i="37"/>
  <c r="R3298" i="37"/>
  <c r="R3299" i="37"/>
  <c r="R3300" i="37"/>
  <c r="M3297" i="37"/>
  <c r="P3297" i="37"/>
  <c r="Q3297" i="37"/>
  <c r="R3297" i="37"/>
  <c r="M3295" i="37"/>
  <c r="M3296" i="37"/>
  <c r="P3295" i="37"/>
  <c r="P3296" i="37"/>
  <c r="Q3295" i="37"/>
  <c r="Q3296" i="37"/>
  <c r="R3295" i="37"/>
  <c r="R3296" i="37"/>
  <c r="M3294" i="37"/>
  <c r="P3294" i="37"/>
  <c r="Q3294" i="37"/>
  <c r="R3294" i="37"/>
  <c r="M3293" i="37"/>
  <c r="P3293" i="37"/>
  <c r="Q3293" i="37"/>
  <c r="R3293" i="37"/>
  <c r="M3291" i="37"/>
  <c r="M3292" i="37"/>
  <c r="P3291" i="37"/>
  <c r="P3292" i="37"/>
  <c r="Q3291" i="37"/>
  <c r="Q3292" i="37"/>
  <c r="R3291" i="37"/>
  <c r="R3292" i="37"/>
  <c r="M3286" i="37"/>
  <c r="M3287" i="37"/>
  <c r="M3288" i="37"/>
  <c r="M3289" i="37"/>
  <c r="M3290" i="37"/>
  <c r="P3286" i="37"/>
  <c r="P3287" i="37"/>
  <c r="P3288" i="37"/>
  <c r="P3289" i="37"/>
  <c r="P3290" i="37"/>
  <c r="Q3286" i="37"/>
  <c r="Q3287" i="37"/>
  <c r="Q3288" i="37"/>
  <c r="Q3289" i="37"/>
  <c r="Q3290" i="37"/>
  <c r="R3286" i="37"/>
  <c r="R3287" i="37"/>
  <c r="R3288" i="37"/>
  <c r="R3289" i="37"/>
  <c r="R3290" i="37"/>
  <c r="M3282" i="37"/>
  <c r="M3283" i="37"/>
  <c r="M3284" i="37"/>
  <c r="M3285" i="37"/>
  <c r="P3282" i="37"/>
  <c r="P3283" i="37"/>
  <c r="P3284" i="37"/>
  <c r="P3285" i="37"/>
  <c r="Q3282" i="37"/>
  <c r="Q3283" i="37"/>
  <c r="Q3284" i="37"/>
  <c r="Q3285" i="37"/>
  <c r="R3282" i="37"/>
  <c r="R3283" i="37"/>
  <c r="R3284" i="37"/>
  <c r="R3285" i="37"/>
  <c r="M3281" i="37"/>
  <c r="P3281" i="37"/>
  <c r="Q3281" i="37"/>
  <c r="R3281" i="37"/>
  <c r="M3279" i="37"/>
  <c r="M3280" i="37"/>
  <c r="P3279" i="37"/>
  <c r="P3280" i="37"/>
  <c r="Q3279" i="37"/>
  <c r="Q3280" i="37"/>
  <c r="R3279" i="37"/>
  <c r="R3280" i="37"/>
  <c r="M3278" i="37"/>
  <c r="P3278" i="37"/>
  <c r="Q3278" i="37"/>
  <c r="R3278" i="37"/>
  <c r="M3277" i="37"/>
  <c r="P3277" i="37"/>
  <c r="Q3277" i="37"/>
  <c r="R3277" i="37"/>
  <c r="M3276" i="37"/>
  <c r="P3276" i="37"/>
  <c r="Q3276" i="37"/>
  <c r="R3276" i="37"/>
  <c r="M3274" i="37"/>
  <c r="M3275" i="37"/>
  <c r="P3274" i="37"/>
  <c r="P3275" i="37"/>
  <c r="Q3274" i="37"/>
  <c r="Q3275" i="37"/>
  <c r="R3274" i="37"/>
  <c r="R3275" i="37"/>
  <c r="M3273" i="37"/>
  <c r="P3273" i="37"/>
  <c r="Q3273" i="37"/>
  <c r="R3273" i="37"/>
  <c r="M3266" i="37"/>
  <c r="M3267" i="37"/>
  <c r="M3268" i="37"/>
  <c r="M3269" i="37"/>
  <c r="M3270" i="37"/>
  <c r="M3271" i="37"/>
  <c r="M3272" i="37"/>
  <c r="P3266" i="37"/>
  <c r="P3267" i="37"/>
  <c r="P3268" i="37"/>
  <c r="P3269" i="37"/>
  <c r="P3270" i="37"/>
  <c r="P3271" i="37"/>
  <c r="P3272" i="37"/>
  <c r="Q3266" i="37"/>
  <c r="Q3267" i="37"/>
  <c r="Q3268" i="37"/>
  <c r="Q3269" i="37"/>
  <c r="Q3270" i="37"/>
  <c r="Q3271" i="37"/>
  <c r="Q3272" i="37"/>
  <c r="R3266" i="37"/>
  <c r="R3267" i="37"/>
  <c r="R3268" i="37"/>
  <c r="R3269" i="37"/>
  <c r="R3270" i="37"/>
  <c r="R3271" i="37"/>
  <c r="R3272" i="37"/>
  <c r="M3265" i="37"/>
  <c r="P3265" i="37"/>
  <c r="Q3265" i="37"/>
  <c r="R3265" i="37"/>
  <c r="M3264" i="37"/>
  <c r="P3264" i="37"/>
  <c r="Q3264" i="37"/>
  <c r="R3264" i="37"/>
  <c r="M3261" i="37"/>
  <c r="M3262" i="37"/>
  <c r="M3263" i="37"/>
  <c r="P3261" i="37"/>
  <c r="P3262" i="37"/>
  <c r="P3263" i="37"/>
  <c r="Q3261" i="37"/>
  <c r="Q3262" i="37"/>
  <c r="Q3263" i="37"/>
  <c r="R3261" i="37"/>
  <c r="R3262" i="37"/>
  <c r="R3263" i="37"/>
  <c r="M3260" i="37"/>
  <c r="P3260" i="37"/>
  <c r="Q3260" i="37"/>
  <c r="R3260" i="37"/>
  <c r="M3259" i="37"/>
  <c r="P3259" i="37"/>
  <c r="Q3259" i="37"/>
  <c r="R3259" i="37"/>
  <c r="M3258" i="37"/>
  <c r="P3258" i="37"/>
  <c r="Q3258" i="37"/>
  <c r="R3258" i="37"/>
  <c r="M3257" i="37"/>
  <c r="P3257" i="37"/>
  <c r="Q3257" i="37"/>
  <c r="R3257" i="37"/>
  <c r="M3256" i="37"/>
  <c r="P3256" i="37"/>
  <c r="Q3256" i="37"/>
  <c r="R3256" i="37"/>
  <c r="M3255" i="37"/>
  <c r="P3255" i="37"/>
  <c r="Q3255" i="37"/>
  <c r="R3255" i="37"/>
  <c r="M3254" i="37"/>
  <c r="P3254" i="37"/>
  <c r="Q3254" i="37"/>
  <c r="R3254" i="37"/>
  <c r="M3253" i="37"/>
  <c r="P3253" i="37"/>
  <c r="Q3253" i="37"/>
  <c r="R3253" i="37"/>
  <c r="M3252" i="37"/>
  <c r="P3252" i="37"/>
  <c r="Q3252" i="37"/>
  <c r="R3252" i="37"/>
  <c r="M3251" i="37"/>
  <c r="P3251" i="37"/>
  <c r="Q3251" i="37"/>
  <c r="R3251" i="37"/>
  <c r="M3250" i="37"/>
  <c r="P3250" i="37"/>
  <c r="Q3250" i="37"/>
  <c r="R3250" i="37"/>
  <c r="M3248" i="37"/>
  <c r="M3249" i="37"/>
  <c r="P3248" i="37"/>
  <c r="P3249" i="37"/>
  <c r="Q3248" i="37"/>
  <c r="Q3249" i="37"/>
  <c r="R3248" i="37"/>
  <c r="R3249" i="37"/>
  <c r="M3246" i="37"/>
  <c r="M3247" i="37"/>
  <c r="P3246" i="37"/>
  <c r="P3247" i="37"/>
  <c r="Q3246" i="37"/>
  <c r="Q3247" i="37"/>
  <c r="R3246" i="37"/>
  <c r="R3247" i="37"/>
  <c r="M3244" i="37"/>
  <c r="M3245" i="37"/>
  <c r="P3244" i="37"/>
  <c r="P3245" i="37"/>
  <c r="Q3244" i="37"/>
  <c r="Q3245" i="37"/>
  <c r="R3244" i="37"/>
  <c r="R3245" i="37"/>
  <c r="M3241" i="37"/>
  <c r="M3242" i="37"/>
  <c r="M3243" i="37"/>
  <c r="P3241" i="37"/>
  <c r="P3242" i="37"/>
  <c r="P3243" i="37"/>
  <c r="Q3241" i="37"/>
  <c r="Q3242" i="37"/>
  <c r="Q3243" i="37"/>
  <c r="R3241" i="37"/>
  <c r="R3242" i="37"/>
  <c r="R3243" i="37"/>
  <c r="M3240" i="37"/>
  <c r="P3240" i="37"/>
  <c r="Q3240" i="37"/>
  <c r="R3240" i="37"/>
  <c r="M3238" i="37"/>
  <c r="M3239" i="37"/>
  <c r="P3238" i="37"/>
  <c r="P3239" i="37"/>
  <c r="Q3238" i="37"/>
  <c r="Q3239" i="37"/>
  <c r="R3238" i="37"/>
  <c r="R3239" i="37"/>
  <c r="M3237" i="37"/>
  <c r="P3237" i="37"/>
  <c r="Q3237" i="37"/>
  <c r="R3237" i="37"/>
  <c r="M3236" i="37"/>
  <c r="P3236" i="37"/>
  <c r="Q3236" i="37"/>
  <c r="R3236" i="37"/>
  <c r="M3235" i="37"/>
  <c r="P3235" i="37"/>
  <c r="Q3235" i="37"/>
  <c r="R3235" i="37"/>
  <c r="M3234" i="37"/>
  <c r="P3234" i="37"/>
  <c r="Q3234" i="37"/>
  <c r="R3234" i="37"/>
  <c r="M3233" i="37"/>
  <c r="P3233" i="37"/>
  <c r="Q3233" i="37"/>
  <c r="R3233" i="37"/>
  <c r="M3229" i="37"/>
  <c r="M3230" i="37"/>
  <c r="M3231" i="37"/>
  <c r="M3232" i="37"/>
  <c r="P3229" i="37"/>
  <c r="P3230" i="37"/>
  <c r="P3231" i="37"/>
  <c r="P3232" i="37"/>
  <c r="Q3229" i="37"/>
  <c r="Q3230" i="37"/>
  <c r="Q3231" i="37"/>
  <c r="Q3232" i="37"/>
  <c r="R3229" i="37"/>
  <c r="R3230" i="37"/>
  <c r="R3231" i="37"/>
  <c r="R3232" i="37"/>
  <c r="M3228" i="37"/>
  <c r="P3228" i="37"/>
  <c r="Q3228" i="37"/>
  <c r="R3228" i="37"/>
  <c r="M3227" i="37"/>
  <c r="P3227" i="37"/>
  <c r="Q3227" i="37"/>
  <c r="R3227" i="37"/>
  <c r="M3226" i="37"/>
  <c r="P3226" i="37"/>
  <c r="Q3226" i="37"/>
  <c r="R3226" i="37"/>
  <c r="M3225" i="37"/>
  <c r="P3225" i="37"/>
  <c r="Q3225" i="37"/>
  <c r="R3225" i="37"/>
  <c r="M3224" i="37"/>
  <c r="P3224" i="37"/>
  <c r="Q3224" i="37"/>
  <c r="R3224" i="37"/>
  <c r="M3223" i="37"/>
  <c r="P3223" i="37"/>
  <c r="Q3223" i="37"/>
  <c r="R3223" i="37"/>
  <c r="M3221" i="37"/>
  <c r="M3222" i="37"/>
  <c r="P3221" i="37"/>
  <c r="P3222" i="37"/>
  <c r="Q3221" i="37"/>
  <c r="Q3222" i="37"/>
  <c r="R3221" i="37"/>
  <c r="R3222" i="37"/>
  <c r="M3220" i="37"/>
  <c r="P3220" i="37"/>
  <c r="Q3220" i="37"/>
  <c r="R3220" i="37"/>
  <c r="M3217" i="37"/>
  <c r="M3218" i="37"/>
  <c r="M3219" i="37"/>
  <c r="P3217" i="37"/>
  <c r="P3218" i="37"/>
  <c r="P3219" i="37"/>
  <c r="Q3217" i="37"/>
  <c r="Q3218" i="37"/>
  <c r="Q3219" i="37"/>
  <c r="R3217" i="37"/>
  <c r="R3218" i="37"/>
  <c r="R3219" i="37"/>
  <c r="M3216" i="37"/>
  <c r="P3216" i="37"/>
  <c r="Q3216" i="37"/>
  <c r="R3216" i="37"/>
  <c r="M3215" i="37"/>
  <c r="P3215" i="37"/>
  <c r="Q3215" i="37"/>
  <c r="R3215" i="37"/>
  <c r="M3214" i="37"/>
  <c r="P3214" i="37"/>
  <c r="Q3214" i="37"/>
  <c r="R3214" i="37"/>
  <c r="M3213" i="37"/>
  <c r="P3213" i="37"/>
  <c r="Q3213" i="37"/>
  <c r="R3213" i="37"/>
  <c r="M3211" i="37"/>
  <c r="M3212" i="37"/>
  <c r="P3211" i="37"/>
  <c r="P3212" i="37"/>
  <c r="Q3211" i="37"/>
  <c r="Q3212" i="37"/>
  <c r="R3211" i="37"/>
  <c r="R3212" i="37"/>
  <c r="M3210" i="37"/>
  <c r="P3210" i="37"/>
  <c r="Q3210" i="37"/>
  <c r="R3210" i="37"/>
  <c r="M3209" i="37"/>
  <c r="P3209" i="37"/>
  <c r="Q3209" i="37"/>
  <c r="R3209" i="37"/>
  <c r="M3208" i="37"/>
  <c r="P3208" i="37"/>
  <c r="Q3208" i="37"/>
  <c r="R3208" i="37"/>
  <c r="M3207" i="37"/>
  <c r="P3207" i="37"/>
  <c r="Q3207" i="37"/>
  <c r="R3207" i="37"/>
  <c r="M3205" i="37"/>
  <c r="M3206" i="37"/>
  <c r="P3205" i="37"/>
  <c r="P3206" i="37"/>
  <c r="Q3205" i="37"/>
  <c r="Q3206" i="37"/>
  <c r="R3205" i="37"/>
  <c r="R3206" i="37"/>
  <c r="M3204" i="37"/>
  <c r="P3204" i="37"/>
  <c r="Q3204" i="37"/>
  <c r="R3204" i="37"/>
  <c r="M3203" i="37"/>
  <c r="P3203" i="37"/>
  <c r="Q3203" i="37"/>
  <c r="R3203" i="37"/>
  <c r="M3202" i="37"/>
  <c r="P3202" i="37"/>
  <c r="Q3202" i="37"/>
  <c r="R3202" i="37"/>
  <c r="M3201" i="37"/>
  <c r="P3201" i="37"/>
  <c r="Q3201" i="37"/>
  <c r="R3201" i="37"/>
  <c r="M3200" i="37"/>
  <c r="P3200" i="37"/>
  <c r="Q3200" i="37"/>
  <c r="R3200" i="37"/>
  <c r="M3199" i="37"/>
  <c r="P3199" i="37"/>
  <c r="Q3199" i="37"/>
  <c r="R3199" i="37"/>
  <c r="M3198" i="37"/>
  <c r="P3198" i="37"/>
  <c r="Q3198" i="37"/>
  <c r="R3198" i="37"/>
  <c r="M3197" i="37"/>
  <c r="P3197" i="37"/>
  <c r="Q3197" i="37"/>
  <c r="R3197" i="37"/>
  <c r="M3192" i="37"/>
  <c r="M3193" i="37"/>
  <c r="M3194" i="37"/>
  <c r="M3195" i="37"/>
  <c r="M3196" i="37"/>
  <c r="P3192" i="37"/>
  <c r="P3193" i="37"/>
  <c r="P3194" i="37"/>
  <c r="P3195" i="37"/>
  <c r="P3196" i="37"/>
  <c r="Q3192" i="37"/>
  <c r="Q3193" i="37"/>
  <c r="Q3194" i="37"/>
  <c r="Q3195" i="37"/>
  <c r="Q3196" i="37"/>
  <c r="R3192" i="37"/>
  <c r="R3193" i="37"/>
  <c r="R3194" i="37"/>
  <c r="R3195" i="37"/>
  <c r="R3196" i="37"/>
  <c r="M3191" i="37"/>
  <c r="P3191" i="37"/>
  <c r="Q3191" i="37"/>
  <c r="R3191" i="37"/>
  <c r="M3190" i="37"/>
  <c r="P3190" i="37"/>
  <c r="Q3190" i="37"/>
  <c r="R3190" i="37"/>
  <c r="M3189" i="37"/>
  <c r="P3189" i="37"/>
  <c r="Q3189" i="37"/>
  <c r="R3189" i="37"/>
  <c r="M3183" i="37"/>
  <c r="M3184" i="37"/>
  <c r="M3185" i="37"/>
  <c r="M3186" i="37"/>
  <c r="M3187" i="37"/>
  <c r="M3188" i="37"/>
  <c r="P3183" i="37"/>
  <c r="P3184" i="37"/>
  <c r="P3185" i="37"/>
  <c r="P3186" i="37"/>
  <c r="P3187" i="37"/>
  <c r="P3188" i="37"/>
  <c r="Q3183" i="37"/>
  <c r="Q3184" i="37"/>
  <c r="Q3185" i="37"/>
  <c r="Q3186" i="37"/>
  <c r="Q3187" i="37"/>
  <c r="Q3188" i="37"/>
  <c r="R3183" i="37"/>
  <c r="R3184" i="37"/>
  <c r="R3185" i="37"/>
  <c r="R3186" i="37"/>
  <c r="R3187" i="37"/>
  <c r="R3188" i="37"/>
  <c r="M3182" i="37"/>
  <c r="P3182" i="37"/>
  <c r="Q3182" i="37"/>
  <c r="R3182" i="37"/>
  <c r="M3181" i="37"/>
  <c r="P3181" i="37"/>
  <c r="Q3181" i="37"/>
  <c r="R3181" i="37"/>
  <c r="M3180" i="37"/>
  <c r="P3180" i="37"/>
  <c r="Q3180" i="37"/>
  <c r="R3180" i="37"/>
  <c r="M3175" i="37"/>
  <c r="M3176" i="37"/>
  <c r="M3177" i="37"/>
  <c r="M3178" i="37"/>
  <c r="M3179" i="37"/>
  <c r="P3175" i="37"/>
  <c r="P3176" i="37"/>
  <c r="P3177" i="37"/>
  <c r="P3178" i="37"/>
  <c r="P3179" i="37"/>
  <c r="Q3175" i="37"/>
  <c r="Q3176" i="37"/>
  <c r="Q3177" i="37"/>
  <c r="Q3178" i="37"/>
  <c r="Q3179" i="37"/>
  <c r="R3175" i="37"/>
  <c r="R3176" i="37"/>
  <c r="R3177" i="37"/>
  <c r="R3178" i="37"/>
  <c r="R3179" i="37"/>
  <c r="M3173" i="37"/>
  <c r="M3174" i="37"/>
  <c r="P3173" i="37"/>
  <c r="P3174" i="37"/>
  <c r="Q3173" i="37"/>
  <c r="Q3174" i="37"/>
  <c r="R3173" i="37"/>
  <c r="R3174" i="37"/>
  <c r="M3171" i="37"/>
  <c r="M3172" i="37"/>
  <c r="P3171" i="37"/>
  <c r="P3172" i="37"/>
  <c r="Q3171" i="37"/>
  <c r="Q3172" i="37"/>
  <c r="R3171" i="37"/>
  <c r="R3172" i="37"/>
  <c r="M3170" i="37"/>
  <c r="P3170" i="37"/>
  <c r="Q3170" i="37"/>
  <c r="R3170" i="37"/>
  <c r="M3168" i="37"/>
  <c r="M3169" i="37"/>
  <c r="P3168" i="37"/>
  <c r="P3169" i="37"/>
  <c r="Q3168" i="37"/>
  <c r="Q3169" i="37"/>
  <c r="R3168" i="37"/>
  <c r="R3169" i="37"/>
  <c r="M3167" i="37"/>
  <c r="P3167" i="37"/>
  <c r="Q3167" i="37"/>
  <c r="R3167" i="37"/>
  <c r="M3166" i="37"/>
  <c r="P3166" i="37"/>
  <c r="Q3166" i="37"/>
  <c r="R3166" i="37"/>
  <c r="M3165" i="37"/>
  <c r="P3165" i="37"/>
  <c r="Q3165" i="37"/>
  <c r="R3165" i="37"/>
  <c r="M3164" i="37"/>
  <c r="P3164" i="37"/>
  <c r="Q3164" i="37"/>
  <c r="R3164" i="37"/>
  <c r="M3163" i="37"/>
  <c r="P3163" i="37"/>
  <c r="Q3163" i="37"/>
  <c r="R3163" i="37"/>
  <c r="M3162" i="37"/>
  <c r="P3162" i="37"/>
  <c r="Q3162" i="37"/>
  <c r="R3162" i="37"/>
  <c r="M3161" i="37"/>
  <c r="P3161" i="37"/>
  <c r="Q3161" i="37"/>
  <c r="R3161" i="37"/>
  <c r="M3160" i="37"/>
  <c r="P3160" i="37"/>
  <c r="Q3160" i="37"/>
  <c r="R3160" i="37"/>
  <c r="M3159" i="37"/>
  <c r="P3159" i="37"/>
  <c r="Q3159" i="37"/>
  <c r="R3159" i="37"/>
  <c r="M3158" i="37"/>
  <c r="P3158" i="37"/>
  <c r="Q3158" i="37"/>
  <c r="R3158" i="37"/>
  <c r="M3157" i="37"/>
  <c r="P3157" i="37"/>
  <c r="Q3157" i="37"/>
  <c r="R3157" i="37"/>
  <c r="M3156" i="37"/>
  <c r="P3156" i="37"/>
  <c r="Q3156" i="37"/>
  <c r="R3156" i="37"/>
  <c r="M3155" i="37"/>
  <c r="P3155" i="37"/>
  <c r="Q3155" i="37"/>
  <c r="R3155" i="37"/>
  <c r="M3153" i="37"/>
  <c r="M3154" i="37"/>
  <c r="P3153" i="37"/>
  <c r="P3154" i="37"/>
  <c r="Q3153" i="37"/>
  <c r="Q3154" i="37"/>
  <c r="R3153" i="37"/>
  <c r="R3154" i="37"/>
  <c r="M3152" i="37"/>
  <c r="P3152" i="37"/>
  <c r="Q3152" i="37"/>
  <c r="R3152" i="37"/>
  <c r="M3151" i="37"/>
  <c r="P3151" i="37"/>
  <c r="Q3151" i="37"/>
  <c r="R3151" i="37"/>
  <c r="M3150" i="37"/>
  <c r="P3150" i="37"/>
  <c r="Q3150" i="37"/>
  <c r="R3150" i="37"/>
  <c r="M3149" i="37"/>
  <c r="P3149" i="37"/>
  <c r="Q3149" i="37"/>
  <c r="R3149" i="37"/>
  <c r="M3148" i="37"/>
  <c r="P3148" i="37"/>
  <c r="Q3148" i="37"/>
  <c r="R3148" i="37"/>
  <c r="M3147" i="37"/>
  <c r="P3147" i="37"/>
  <c r="Q3147" i="37"/>
  <c r="R3147" i="37"/>
  <c r="M3146" i="37"/>
  <c r="P3146" i="37"/>
  <c r="Q3146" i="37"/>
  <c r="R3146" i="37"/>
  <c r="M3145" i="37"/>
  <c r="P3145" i="37"/>
  <c r="Q3145" i="37"/>
  <c r="R3145" i="37"/>
  <c r="M3143" i="37"/>
  <c r="M3144" i="37"/>
  <c r="P3143" i="37"/>
  <c r="P3144" i="37"/>
  <c r="Q3143" i="37"/>
  <c r="Q3144" i="37"/>
  <c r="R3143" i="37"/>
  <c r="R3144" i="37"/>
  <c r="M3142" i="37"/>
  <c r="P3142" i="37"/>
  <c r="Q3142" i="37"/>
  <c r="R3142" i="37"/>
  <c r="M3141" i="37"/>
  <c r="P3141" i="37"/>
  <c r="Q3141" i="37"/>
  <c r="R3141" i="37"/>
  <c r="M3140" i="37"/>
  <c r="P3140" i="37"/>
  <c r="Q3140" i="37"/>
  <c r="R3140" i="37"/>
  <c r="M3139" i="37"/>
  <c r="P3139" i="37"/>
  <c r="Q3139" i="37"/>
  <c r="R3139" i="37"/>
  <c r="M3136" i="37"/>
  <c r="M3137" i="37"/>
  <c r="M3138" i="37"/>
  <c r="P3136" i="37"/>
  <c r="P3137" i="37"/>
  <c r="P3138" i="37"/>
  <c r="Q3136" i="37"/>
  <c r="Q3137" i="37"/>
  <c r="Q3138" i="37"/>
  <c r="R3136" i="37"/>
  <c r="R3137" i="37"/>
  <c r="R3138" i="37"/>
  <c r="M3133" i="37"/>
  <c r="M3134" i="37"/>
  <c r="M3135" i="37"/>
  <c r="P3133" i="37"/>
  <c r="P3134" i="37"/>
  <c r="P3135" i="37"/>
  <c r="Q3133" i="37"/>
  <c r="Q3134" i="37"/>
  <c r="Q3135" i="37"/>
  <c r="R3133" i="37"/>
  <c r="R3134" i="37"/>
  <c r="R3135" i="37"/>
  <c r="M3132" i="37"/>
  <c r="P3132" i="37"/>
  <c r="Q3132" i="37"/>
  <c r="R3132" i="37"/>
  <c r="M3130" i="37"/>
  <c r="M3131" i="37"/>
  <c r="P3130" i="37"/>
  <c r="P3131" i="37"/>
  <c r="Q3130" i="37"/>
  <c r="Q3131" i="37"/>
  <c r="R3130" i="37"/>
  <c r="R3131" i="37"/>
  <c r="M3129" i="37"/>
  <c r="P3129" i="37"/>
  <c r="Q3129" i="37"/>
  <c r="R3129" i="37"/>
  <c r="M3128" i="37"/>
  <c r="P3128" i="37"/>
  <c r="Q3128" i="37"/>
  <c r="R3128" i="37"/>
  <c r="M3127" i="37"/>
  <c r="P3127" i="37"/>
  <c r="Q3127" i="37"/>
  <c r="R3127" i="37"/>
  <c r="M3126" i="37"/>
  <c r="P3126" i="37"/>
  <c r="Q3126" i="37"/>
  <c r="R3126" i="37"/>
  <c r="M3125" i="37"/>
  <c r="P3125" i="37"/>
  <c r="Q3125" i="37"/>
  <c r="R3125" i="37"/>
  <c r="M3124" i="37"/>
  <c r="P3124" i="37"/>
  <c r="Q3124" i="37"/>
  <c r="R3124" i="37"/>
  <c r="M3122" i="37"/>
  <c r="M3123" i="37"/>
  <c r="P3122" i="37"/>
  <c r="P3123" i="37"/>
  <c r="Q3122" i="37"/>
  <c r="Q3123" i="37"/>
  <c r="R3122" i="37"/>
  <c r="R3123" i="37"/>
  <c r="M3120" i="37"/>
  <c r="M3121" i="37"/>
  <c r="P3120" i="37"/>
  <c r="P3121" i="37"/>
  <c r="Q3120" i="37"/>
  <c r="Q3121" i="37"/>
  <c r="R3120" i="37"/>
  <c r="R3121" i="37"/>
  <c r="M3119" i="37"/>
  <c r="P3119" i="37"/>
  <c r="Q3119" i="37"/>
  <c r="R3119" i="37"/>
  <c r="M3118" i="37"/>
  <c r="P3118" i="37"/>
  <c r="Q3118" i="37"/>
  <c r="R3118" i="37"/>
  <c r="M3117" i="37"/>
  <c r="P3117" i="37"/>
  <c r="Q3117" i="37"/>
  <c r="R3117" i="37"/>
  <c r="M3115" i="37"/>
  <c r="M3116" i="37"/>
  <c r="P3115" i="37"/>
  <c r="P3116" i="37"/>
  <c r="Q3115" i="37"/>
  <c r="Q3116" i="37"/>
  <c r="R3115" i="37"/>
  <c r="R3116" i="37"/>
  <c r="M3114" i="37"/>
  <c r="P3114" i="37"/>
  <c r="Q3114" i="37"/>
  <c r="R3114" i="37"/>
  <c r="M3113" i="37"/>
  <c r="P3113" i="37"/>
  <c r="Q3113" i="37"/>
  <c r="R3113" i="37"/>
  <c r="M3111" i="37"/>
  <c r="M3112" i="37"/>
  <c r="P3111" i="37"/>
  <c r="P3112" i="37"/>
  <c r="Q3111" i="37"/>
  <c r="Q3112" i="37"/>
  <c r="R3111" i="37"/>
  <c r="R3112" i="37"/>
  <c r="M3110" i="37"/>
  <c r="P3110" i="37"/>
  <c r="Q3110" i="37"/>
  <c r="R3110" i="37"/>
  <c r="M3109" i="37"/>
  <c r="P3109" i="37"/>
  <c r="Q3109" i="37"/>
  <c r="R3109" i="37"/>
  <c r="M3107" i="37"/>
  <c r="M3108" i="37"/>
  <c r="P3107" i="37"/>
  <c r="P3108" i="37"/>
  <c r="Q3107" i="37"/>
  <c r="Q3108" i="37"/>
  <c r="R3107" i="37"/>
  <c r="R3108" i="37"/>
  <c r="M3106" i="37"/>
  <c r="P3106" i="37"/>
  <c r="Q3106" i="37"/>
  <c r="R3106" i="37"/>
  <c r="M3103" i="37"/>
  <c r="M3104" i="37"/>
  <c r="M3105" i="37"/>
  <c r="P3103" i="37"/>
  <c r="P3104" i="37"/>
  <c r="P3105" i="37"/>
  <c r="Q3103" i="37"/>
  <c r="Q3104" i="37"/>
  <c r="Q3105" i="37"/>
  <c r="R3103" i="37"/>
  <c r="R3104" i="37"/>
  <c r="R3105" i="37"/>
  <c r="M3099" i="37"/>
  <c r="M3100" i="37"/>
  <c r="M3101" i="37"/>
  <c r="M3102" i="37"/>
  <c r="P3099" i="37"/>
  <c r="P3100" i="37"/>
  <c r="P3101" i="37"/>
  <c r="P3102" i="37"/>
  <c r="Q3099" i="37"/>
  <c r="Q3100" i="37"/>
  <c r="Q3101" i="37"/>
  <c r="Q3102" i="37"/>
  <c r="R3099" i="37"/>
  <c r="R3100" i="37"/>
  <c r="R3101" i="37"/>
  <c r="R3102" i="37"/>
  <c r="M3097" i="37"/>
  <c r="M3098" i="37"/>
  <c r="P3097" i="37"/>
  <c r="P3098" i="37"/>
  <c r="Q3097" i="37"/>
  <c r="Q3098" i="37"/>
  <c r="R3097" i="37"/>
  <c r="R3098" i="37"/>
  <c r="M3095" i="37"/>
  <c r="M3096" i="37"/>
  <c r="P3095" i="37"/>
  <c r="P3096" i="37"/>
  <c r="Q3095" i="37"/>
  <c r="Q3096" i="37"/>
  <c r="R3095" i="37"/>
  <c r="R3096" i="37"/>
  <c r="M3092" i="37"/>
  <c r="M3093" i="37"/>
  <c r="M3094" i="37"/>
  <c r="P3092" i="37"/>
  <c r="P3093" i="37"/>
  <c r="P3094" i="37"/>
  <c r="Q3092" i="37"/>
  <c r="Q3093" i="37"/>
  <c r="Q3094" i="37"/>
  <c r="R3092" i="37"/>
  <c r="R3093" i="37"/>
  <c r="R3094" i="37"/>
  <c r="M3091" i="37"/>
  <c r="P3091" i="37"/>
  <c r="Q3091" i="37"/>
  <c r="R3091" i="37"/>
  <c r="M3090" i="37"/>
  <c r="P3090" i="37"/>
  <c r="Q3090" i="37"/>
  <c r="R3090" i="37"/>
  <c r="M3089" i="37"/>
  <c r="P3089" i="37"/>
  <c r="Q3089" i="37"/>
  <c r="R3089" i="37"/>
  <c r="M3088" i="37"/>
  <c r="P3088" i="37"/>
  <c r="Q3088" i="37"/>
  <c r="R3088" i="37"/>
  <c r="M3087" i="37"/>
  <c r="P3087" i="37"/>
  <c r="Q3087" i="37"/>
  <c r="R3087" i="37"/>
  <c r="M3086" i="37"/>
  <c r="P3086" i="37"/>
  <c r="Q3086" i="37"/>
  <c r="R3086" i="37"/>
  <c r="M3085" i="37"/>
  <c r="P3085" i="37"/>
  <c r="Q3085" i="37"/>
  <c r="R3085" i="37"/>
  <c r="M3084" i="37"/>
  <c r="P3084" i="37"/>
  <c r="Q3084" i="37"/>
  <c r="R3084" i="37"/>
  <c r="M3083" i="37"/>
  <c r="P3083" i="37"/>
  <c r="Q3083" i="37"/>
  <c r="R3083" i="37"/>
  <c r="M3081" i="37"/>
  <c r="M3082" i="37"/>
  <c r="P3081" i="37"/>
  <c r="P3082" i="37"/>
  <c r="Q3081" i="37"/>
  <c r="Q3082" i="37"/>
  <c r="R3081" i="37"/>
  <c r="R3082" i="37"/>
  <c r="M3078" i="37"/>
  <c r="M3079" i="37"/>
  <c r="M3080" i="37"/>
  <c r="P3078" i="37"/>
  <c r="P3079" i="37"/>
  <c r="P3080" i="37"/>
  <c r="Q3078" i="37"/>
  <c r="Q3079" i="37"/>
  <c r="Q3080" i="37"/>
  <c r="R3078" i="37"/>
  <c r="R3079" i="37"/>
  <c r="R3080" i="37"/>
  <c r="M3077" i="37"/>
  <c r="P3077" i="37"/>
  <c r="Q3077" i="37"/>
  <c r="R3077" i="37"/>
  <c r="M3076" i="37"/>
  <c r="P3076" i="37"/>
  <c r="Q3076" i="37"/>
  <c r="R3076" i="37"/>
  <c r="M3075" i="37"/>
  <c r="P3075" i="37"/>
  <c r="Q3075" i="37"/>
  <c r="R3075" i="37"/>
  <c r="M3074" i="37"/>
  <c r="P3074" i="37"/>
  <c r="Q3074" i="37"/>
  <c r="R3074" i="37"/>
  <c r="M3072" i="37"/>
  <c r="M3073" i="37"/>
  <c r="P3072" i="37"/>
  <c r="P3073" i="37"/>
  <c r="Q3072" i="37"/>
  <c r="Q3073" i="37"/>
  <c r="R3072" i="37"/>
  <c r="R3073" i="37"/>
  <c r="M3071" i="37"/>
  <c r="P3071" i="37"/>
  <c r="Q3071" i="37"/>
  <c r="R3071" i="37"/>
  <c r="M3069" i="37"/>
  <c r="M3070" i="37"/>
  <c r="P3069" i="37"/>
  <c r="P3070" i="37"/>
  <c r="Q3069" i="37"/>
  <c r="Q3070" i="37"/>
  <c r="R3069" i="37"/>
  <c r="R3070" i="37"/>
  <c r="M3068" i="37"/>
  <c r="P3068" i="37"/>
  <c r="Q3068" i="37"/>
  <c r="R3068" i="37"/>
  <c r="M3067" i="37"/>
  <c r="P3067" i="37"/>
  <c r="Q3067" i="37"/>
  <c r="R3067" i="37"/>
  <c r="M3066" i="37"/>
  <c r="P3066" i="37"/>
  <c r="Q3066" i="37"/>
  <c r="R3066" i="37"/>
  <c r="M3065" i="37"/>
  <c r="P3065" i="37"/>
  <c r="Q3065" i="37"/>
  <c r="R3065" i="37"/>
  <c r="M3064" i="37"/>
  <c r="P3064" i="37"/>
  <c r="Q3064" i="37"/>
  <c r="R3064" i="37"/>
  <c r="M3063" i="37"/>
  <c r="P3063" i="37"/>
  <c r="Q3063" i="37"/>
  <c r="R3063" i="37"/>
  <c r="M3062" i="37"/>
  <c r="P3062" i="37"/>
  <c r="Q3062" i="37"/>
  <c r="R3062" i="37"/>
  <c r="M3061" i="37"/>
  <c r="P3061" i="37"/>
  <c r="Q3061" i="37"/>
  <c r="R3061" i="37"/>
  <c r="M3060" i="37"/>
  <c r="P3060" i="37"/>
  <c r="Q3060" i="37"/>
  <c r="R3060" i="37"/>
  <c r="M3059" i="37"/>
  <c r="P3059" i="37"/>
  <c r="Q3059" i="37"/>
  <c r="R3059" i="37"/>
  <c r="M3058" i="37"/>
  <c r="P3058" i="37"/>
  <c r="Q3058" i="37"/>
  <c r="R3058" i="37"/>
  <c r="M3057" i="37"/>
  <c r="P3057" i="37"/>
  <c r="Q3057" i="37"/>
  <c r="R3057" i="37"/>
  <c r="M3055" i="37"/>
  <c r="M3056" i="37"/>
  <c r="P3055" i="37"/>
  <c r="P3056" i="37"/>
  <c r="Q3055" i="37"/>
  <c r="Q3056" i="37"/>
  <c r="R3055" i="37"/>
  <c r="R3056" i="37"/>
  <c r="M3054" i="37"/>
  <c r="P3054" i="37"/>
  <c r="Q3054" i="37"/>
  <c r="R3054" i="37"/>
  <c r="M3053" i="37"/>
  <c r="P3053" i="37"/>
  <c r="Q3053" i="37"/>
  <c r="R3053" i="37"/>
  <c r="M3052" i="37"/>
  <c r="P3052" i="37"/>
  <c r="Q3052" i="37"/>
  <c r="R3052" i="37"/>
  <c r="M3049" i="37"/>
  <c r="M3050" i="37"/>
  <c r="M3051" i="37"/>
  <c r="P3049" i="37"/>
  <c r="P3050" i="37"/>
  <c r="P3051" i="37"/>
  <c r="Q3049" i="37"/>
  <c r="Q3050" i="37"/>
  <c r="Q3051" i="37"/>
  <c r="R3049" i="37"/>
  <c r="R3050" i="37"/>
  <c r="R3051" i="37"/>
  <c r="M3047" i="37"/>
  <c r="M3048" i="37"/>
  <c r="P3047" i="37"/>
  <c r="P3048" i="37"/>
  <c r="Q3047" i="37"/>
  <c r="Q3048" i="37"/>
  <c r="R3047" i="37"/>
  <c r="R3048" i="37"/>
  <c r="M3046" i="37"/>
  <c r="P3046" i="37"/>
  <c r="Q3046" i="37"/>
  <c r="R3046" i="37"/>
  <c r="M3045" i="37"/>
  <c r="P3045" i="37"/>
  <c r="Q3045" i="37"/>
  <c r="R3045" i="37"/>
  <c r="M3043" i="37"/>
  <c r="M3044" i="37"/>
  <c r="P3043" i="37"/>
  <c r="P3044" i="37"/>
  <c r="Q3043" i="37"/>
  <c r="Q3044" i="37"/>
  <c r="R3043" i="37"/>
  <c r="R3044" i="37"/>
  <c r="M3042" i="37"/>
  <c r="P3042" i="37"/>
  <c r="Q3042" i="37"/>
  <c r="R3042" i="37"/>
  <c r="M3041" i="37"/>
  <c r="P3041" i="37"/>
  <c r="Q3041" i="37"/>
  <c r="R3041" i="37"/>
  <c r="M3040" i="37"/>
  <c r="P3040" i="37"/>
  <c r="Q3040" i="37"/>
  <c r="R3040" i="37"/>
  <c r="M3039" i="37"/>
  <c r="P3039" i="37"/>
  <c r="Q3039" i="37"/>
  <c r="R3039" i="37"/>
  <c r="M3038" i="37"/>
  <c r="P3038" i="37"/>
  <c r="Q3038" i="37"/>
  <c r="R3038" i="37"/>
  <c r="M3037" i="37"/>
  <c r="P3037" i="37"/>
  <c r="Q3037" i="37"/>
  <c r="R3037" i="37"/>
  <c r="M3036" i="37"/>
  <c r="P3036" i="37"/>
  <c r="Q3036" i="37"/>
  <c r="R3036" i="37"/>
  <c r="M3035" i="37"/>
  <c r="P3035" i="37"/>
  <c r="Q3035" i="37"/>
  <c r="R3035" i="37"/>
  <c r="M3034" i="37"/>
  <c r="P3034" i="37"/>
  <c r="Q3034" i="37"/>
  <c r="R3034" i="37"/>
  <c r="M3033" i="37"/>
  <c r="P3033" i="37"/>
  <c r="Q3033" i="37"/>
  <c r="R3033" i="37"/>
  <c r="M3032" i="37"/>
  <c r="P3032" i="37"/>
  <c r="Q3032" i="37"/>
  <c r="R3032" i="37"/>
  <c r="M3031" i="37"/>
  <c r="P3031" i="37"/>
  <c r="Q3031" i="37"/>
  <c r="R3031" i="37"/>
  <c r="M3028" i="37"/>
  <c r="M3029" i="37"/>
  <c r="M3030" i="37"/>
  <c r="P3028" i="37"/>
  <c r="P3029" i="37"/>
  <c r="P3030" i="37"/>
  <c r="Q3028" i="37"/>
  <c r="Q3029" i="37"/>
  <c r="Q3030" i="37"/>
  <c r="R3028" i="37"/>
  <c r="R3029" i="37"/>
  <c r="R3030" i="37"/>
  <c r="M3027" i="37"/>
  <c r="P3027" i="37"/>
  <c r="Q3027" i="37"/>
  <c r="R3027" i="37"/>
  <c r="M3026" i="37"/>
  <c r="P3026" i="37"/>
  <c r="Q3026" i="37"/>
  <c r="R3026" i="37"/>
  <c r="M3024" i="37"/>
  <c r="M3025" i="37"/>
  <c r="P3024" i="37"/>
  <c r="P3025" i="37"/>
  <c r="Q3024" i="37"/>
  <c r="Q3025" i="37"/>
  <c r="R3024" i="37"/>
  <c r="R3025" i="37"/>
  <c r="M3023" i="37"/>
  <c r="P3023" i="37"/>
  <c r="Q3023" i="37"/>
  <c r="R3023" i="37"/>
  <c r="M3021" i="37"/>
  <c r="M3022" i="37"/>
  <c r="P3021" i="37"/>
  <c r="P3022" i="37"/>
  <c r="Q3021" i="37"/>
  <c r="Q3022" i="37"/>
  <c r="R3021" i="37"/>
  <c r="R3022" i="37"/>
  <c r="M3020" i="37"/>
  <c r="P3020" i="37"/>
  <c r="Q3020" i="37"/>
  <c r="R3020" i="37"/>
  <c r="M3019" i="37"/>
  <c r="P3019" i="37"/>
  <c r="Q3019" i="37"/>
  <c r="R3019" i="37"/>
  <c r="M3018" i="37"/>
  <c r="P3018" i="37"/>
  <c r="Q3018" i="37"/>
  <c r="R3018" i="37"/>
  <c r="M3016" i="37"/>
  <c r="M3017" i="37"/>
  <c r="P3016" i="37"/>
  <c r="P3017" i="37"/>
  <c r="Q3016" i="37"/>
  <c r="Q3017" i="37"/>
  <c r="R3016" i="37"/>
  <c r="R3017" i="37"/>
  <c r="M3015" i="37"/>
  <c r="P3015" i="37"/>
  <c r="Q3015" i="37"/>
  <c r="R3015" i="37"/>
  <c r="M3012" i="37"/>
  <c r="M3013" i="37"/>
  <c r="M3014" i="37"/>
  <c r="P3012" i="37"/>
  <c r="P3013" i="37"/>
  <c r="P3014" i="37"/>
  <c r="Q3012" i="37"/>
  <c r="Q3013" i="37"/>
  <c r="Q3014" i="37"/>
  <c r="R3012" i="37"/>
  <c r="R3013" i="37"/>
  <c r="R3014" i="37"/>
  <c r="M3011" i="37"/>
  <c r="P3011" i="37"/>
  <c r="Q3011" i="37"/>
  <c r="R3011" i="37"/>
  <c r="M3010" i="37"/>
  <c r="P3010" i="37"/>
  <c r="Q3010" i="37"/>
  <c r="R3010" i="37"/>
  <c r="M3009" i="37"/>
  <c r="P3009" i="37"/>
  <c r="Q3009" i="37"/>
  <c r="R3009" i="37"/>
  <c r="M3008" i="37"/>
  <c r="P3008" i="37"/>
  <c r="Q3008" i="37"/>
  <c r="R3008" i="37"/>
  <c r="M3007" i="37"/>
  <c r="P3007" i="37"/>
  <c r="Q3007" i="37"/>
  <c r="R3007" i="37"/>
  <c r="M3005" i="37"/>
  <c r="M3006" i="37"/>
  <c r="P3005" i="37"/>
  <c r="P3006" i="37"/>
  <c r="Q3005" i="37"/>
  <c r="Q3006" i="37"/>
  <c r="R3005" i="37"/>
  <c r="R3006" i="37"/>
  <c r="M3003" i="37"/>
  <c r="M3004" i="37"/>
  <c r="P3003" i="37"/>
  <c r="P3004" i="37"/>
  <c r="Q3003" i="37"/>
  <c r="Q3004" i="37"/>
  <c r="R3003" i="37"/>
  <c r="R3004" i="37"/>
  <c r="M3001" i="37"/>
  <c r="M3002" i="37"/>
  <c r="P3001" i="37"/>
  <c r="P3002" i="37"/>
  <c r="Q3001" i="37"/>
  <c r="Q3002" i="37"/>
  <c r="R3001" i="37"/>
  <c r="R3002" i="37"/>
  <c r="M3000" i="37"/>
  <c r="P3000" i="37"/>
  <c r="Q3000" i="37"/>
  <c r="R3000" i="37"/>
  <c r="M2999" i="37"/>
  <c r="P2999" i="37"/>
  <c r="Q2999" i="37"/>
  <c r="R2999" i="37"/>
  <c r="M2997" i="37"/>
  <c r="M2998" i="37"/>
  <c r="P2997" i="37"/>
  <c r="P2998" i="37"/>
  <c r="Q2997" i="37"/>
  <c r="Q2998" i="37"/>
  <c r="R2997" i="37"/>
  <c r="R2998" i="37"/>
  <c r="M2996" i="37"/>
  <c r="P2996" i="37"/>
  <c r="Q2996" i="37"/>
  <c r="R2996" i="37"/>
  <c r="M2994" i="37"/>
  <c r="M2995" i="37"/>
  <c r="P2994" i="37"/>
  <c r="P2995" i="37"/>
  <c r="Q2994" i="37"/>
  <c r="Q2995" i="37"/>
  <c r="R2994" i="37"/>
  <c r="R2995" i="37"/>
  <c r="M2993" i="37"/>
  <c r="P2993" i="37"/>
  <c r="Q2993" i="37"/>
  <c r="R2993" i="37"/>
  <c r="M2992" i="37"/>
  <c r="P2992" i="37"/>
  <c r="Q2992" i="37"/>
  <c r="R2992" i="37"/>
  <c r="M2990" i="37"/>
  <c r="M2991" i="37"/>
  <c r="P2990" i="37"/>
  <c r="P2991" i="37"/>
  <c r="Q2990" i="37"/>
  <c r="Q2991" i="37"/>
  <c r="R2990" i="37"/>
  <c r="R2991" i="37"/>
  <c r="M2989" i="37"/>
  <c r="P2989" i="37"/>
  <c r="Q2989" i="37"/>
  <c r="R2989" i="37"/>
  <c r="M2988" i="37"/>
  <c r="P2988" i="37"/>
  <c r="Q2988" i="37"/>
  <c r="R2988" i="37"/>
  <c r="M2987" i="37"/>
  <c r="P2987" i="37"/>
  <c r="Q2987" i="37"/>
  <c r="R2987" i="37"/>
  <c r="M2986" i="37"/>
  <c r="P2986" i="37"/>
  <c r="Q2986" i="37"/>
  <c r="R2986" i="37"/>
  <c r="M2985" i="37"/>
  <c r="P2985" i="37"/>
  <c r="Q2985" i="37"/>
  <c r="R2985" i="37"/>
  <c r="M2984" i="37"/>
  <c r="P2984" i="37"/>
  <c r="Q2984" i="37"/>
  <c r="R2984" i="37"/>
  <c r="M2982" i="37"/>
  <c r="M2983" i="37"/>
  <c r="P2982" i="37"/>
  <c r="P2983" i="37"/>
  <c r="Q2982" i="37"/>
  <c r="Q2983" i="37"/>
  <c r="R2982" i="37"/>
  <c r="R2983" i="37"/>
  <c r="M2981" i="37"/>
  <c r="P2981" i="37"/>
  <c r="Q2981" i="37"/>
  <c r="R2981" i="37"/>
  <c r="M2980" i="37"/>
  <c r="P2980" i="37"/>
  <c r="Q2980" i="37"/>
  <c r="R2980" i="37"/>
  <c r="M2978" i="37"/>
  <c r="M2979" i="37"/>
  <c r="P2978" i="37"/>
  <c r="P2979" i="37"/>
  <c r="Q2978" i="37"/>
  <c r="Q2979" i="37"/>
  <c r="R2978" i="37"/>
  <c r="R2979" i="37"/>
  <c r="M2977" i="37"/>
  <c r="P2977" i="37"/>
  <c r="Q2977" i="37"/>
  <c r="R2977" i="37"/>
  <c r="M2976" i="37"/>
  <c r="P2976" i="37"/>
  <c r="Q2976" i="37"/>
  <c r="R2976" i="37"/>
  <c r="M2975" i="37"/>
  <c r="P2975" i="37"/>
  <c r="Q2975" i="37"/>
  <c r="R2975" i="37"/>
  <c r="M2974" i="37"/>
  <c r="P2974" i="37"/>
  <c r="Q2974" i="37"/>
  <c r="R2974" i="37"/>
  <c r="M2973" i="37"/>
  <c r="P2973" i="37"/>
  <c r="Q2973" i="37"/>
  <c r="R2973" i="37"/>
  <c r="M2970" i="37"/>
  <c r="M2971" i="37"/>
  <c r="M2972" i="37"/>
  <c r="P2970" i="37"/>
  <c r="P2971" i="37"/>
  <c r="P2972" i="37"/>
  <c r="Q2970" i="37"/>
  <c r="Q2971" i="37"/>
  <c r="Q2972" i="37"/>
  <c r="R2970" i="37"/>
  <c r="R2971" i="37"/>
  <c r="R2972" i="37"/>
  <c r="M2969" i="37"/>
  <c r="P2969" i="37"/>
  <c r="Q2969" i="37"/>
  <c r="R2969" i="37"/>
  <c r="M2968" i="37"/>
  <c r="P2968" i="37"/>
  <c r="Q2968" i="37"/>
  <c r="R2968" i="37"/>
  <c r="M2967" i="37"/>
  <c r="P2967" i="37"/>
  <c r="Q2967" i="37"/>
  <c r="R2967" i="37"/>
  <c r="M2965" i="37"/>
  <c r="M2966" i="37"/>
  <c r="P2965" i="37"/>
  <c r="P2966" i="37"/>
  <c r="Q2965" i="37"/>
  <c r="Q2966" i="37"/>
  <c r="R2965" i="37"/>
  <c r="R2966" i="37"/>
  <c r="M2964" i="37"/>
  <c r="P2964" i="37"/>
  <c r="Q2964" i="37"/>
  <c r="R2964" i="37"/>
  <c r="M2963" i="37"/>
  <c r="P2963" i="37"/>
  <c r="Q2963" i="37"/>
  <c r="R2963" i="37"/>
  <c r="M2961" i="37"/>
  <c r="M2962" i="37"/>
  <c r="P2961" i="37"/>
  <c r="P2962" i="37"/>
  <c r="Q2961" i="37"/>
  <c r="Q2962" i="37"/>
  <c r="R2961" i="37"/>
  <c r="R2962" i="37"/>
  <c r="M2960" i="37"/>
  <c r="P2960" i="37"/>
  <c r="Q2960" i="37"/>
  <c r="R2960" i="37"/>
  <c r="M2959" i="37"/>
  <c r="P2959" i="37"/>
  <c r="Q2959" i="37"/>
  <c r="R2959" i="37"/>
  <c r="M2958" i="37"/>
  <c r="P2958" i="37"/>
  <c r="Q2958" i="37"/>
  <c r="R2958" i="37"/>
  <c r="M2957" i="37"/>
  <c r="P2957" i="37"/>
  <c r="Q2957" i="37"/>
  <c r="R2957" i="37"/>
  <c r="M2956" i="37"/>
  <c r="P2956" i="37"/>
  <c r="Q2956" i="37"/>
  <c r="R2956" i="37"/>
  <c r="M2955" i="37"/>
  <c r="P2955" i="37"/>
  <c r="Q2955" i="37"/>
  <c r="R2955" i="37"/>
  <c r="M2953" i="37"/>
  <c r="M2954" i="37"/>
  <c r="P2953" i="37"/>
  <c r="P2954" i="37"/>
  <c r="Q2953" i="37"/>
  <c r="Q2954" i="37"/>
  <c r="R2953" i="37"/>
  <c r="R2954" i="37"/>
  <c r="M2952" i="37"/>
  <c r="P2952" i="37"/>
  <c r="Q2952" i="37"/>
  <c r="R2952" i="37"/>
  <c r="M2951" i="37"/>
  <c r="P2951" i="37"/>
  <c r="Q2951" i="37"/>
  <c r="R2951" i="37"/>
  <c r="M2950" i="37"/>
  <c r="P2950" i="37"/>
  <c r="Q2950" i="37"/>
  <c r="R2950" i="37"/>
  <c r="M2948" i="37"/>
  <c r="M2949" i="37"/>
  <c r="P2948" i="37"/>
  <c r="P2949" i="37"/>
  <c r="Q2948" i="37"/>
  <c r="Q2949" i="37"/>
  <c r="R2948" i="37"/>
  <c r="R2949" i="37"/>
  <c r="M2947" i="37"/>
  <c r="P2947" i="37"/>
  <c r="Q2947" i="37"/>
  <c r="R2947" i="37"/>
  <c r="M2946" i="37"/>
  <c r="P2946" i="37"/>
  <c r="Q2946" i="37"/>
  <c r="R2946" i="37"/>
  <c r="M2945" i="37"/>
  <c r="P2945" i="37"/>
  <c r="Q2945" i="37"/>
  <c r="R2945" i="37"/>
  <c r="M2942" i="37"/>
  <c r="M2943" i="37"/>
  <c r="M2944" i="37"/>
  <c r="P2942" i="37"/>
  <c r="P2943" i="37"/>
  <c r="P2944" i="37"/>
  <c r="Q2942" i="37"/>
  <c r="Q2943" i="37"/>
  <c r="Q2944" i="37"/>
  <c r="R2942" i="37"/>
  <c r="R2943" i="37"/>
  <c r="R2944" i="37"/>
  <c r="M2941" i="37"/>
  <c r="P2941" i="37"/>
  <c r="Q2941" i="37"/>
  <c r="R2941" i="37"/>
  <c r="M2937" i="37"/>
  <c r="M2938" i="37"/>
  <c r="M2939" i="37"/>
  <c r="M2940" i="37"/>
  <c r="P2937" i="37"/>
  <c r="P2938" i="37"/>
  <c r="P2939" i="37"/>
  <c r="P2940" i="37"/>
  <c r="Q2937" i="37"/>
  <c r="Q2938" i="37"/>
  <c r="Q2939" i="37"/>
  <c r="Q2940" i="37"/>
  <c r="R2937" i="37"/>
  <c r="R2938" i="37"/>
  <c r="R2939" i="37"/>
  <c r="R2940" i="37"/>
  <c r="M2935" i="37"/>
  <c r="M2936" i="37"/>
  <c r="P2935" i="37"/>
  <c r="P2936" i="37"/>
  <c r="Q2935" i="37"/>
  <c r="Q2936" i="37"/>
  <c r="R2935" i="37"/>
  <c r="R2936" i="37"/>
  <c r="M2934" i="37"/>
  <c r="P2934" i="37"/>
  <c r="Q2934" i="37"/>
  <c r="R2934" i="37"/>
  <c r="M2933" i="37"/>
  <c r="P2933" i="37"/>
  <c r="Q2933" i="37"/>
  <c r="R2933" i="37"/>
  <c r="M2932" i="37"/>
  <c r="P2932" i="37"/>
  <c r="Q2932" i="37"/>
  <c r="R2932" i="37"/>
  <c r="M2931" i="37"/>
  <c r="P2931" i="37"/>
  <c r="Q2931" i="37"/>
  <c r="R2931" i="37"/>
  <c r="M2930" i="37"/>
  <c r="P2930" i="37"/>
  <c r="Q2930" i="37"/>
  <c r="R2930" i="37"/>
  <c r="M2928" i="37"/>
  <c r="M2929" i="37"/>
  <c r="P2928" i="37"/>
  <c r="P2929" i="37"/>
  <c r="Q2928" i="37"/>
  <c r="Q2929" i="37"/>
  <c r="R2928" i="37"/>
  <c r="R2929" i="37"/>
  <c r="M2927" i="37"/>
  <c r="P2927" i="37"/>
  <c r="Q2927" i="37"/>
  <c r="R2927" i="37"/>
  <c r="M2926" i="37"/>
  <c r="P2926" i="37"/>
  <c r="Q2926" i="37"/>
  <c r="R2926" i="37"/>
  <c r="M2925" i="37"/>
  <c r="P2925" i="37"/>
  <c r="Q2925" i="37"/>
  <c r="R2925" i="37"/>
  <c r="M2924" i="37"/>
  <c r="P2924" i="37"/>
  <c r="Q2924" i="37"/>
  <c r="R2924" i="37"/>
  <c r="M2923" i="37"/>
  <c r="P2923" i="37"/>
  <c r="Q2923" i="37"/>
  <c r="R2923" i="37"/>
  <c r="M2922" i="37"/>
  <c r="P2922" i="37"/>
  <c r="Q2922" i="37"/>
  <c r="R2922" i="37"/>
  <c r="M2920" i="37"/>
  <c r="M2921" i="37"/>
  <c r="P2920" i="37"/>
  <c r="P2921" i="37"/>
  <c r="Q2920" i="37"/>
  <c r="Q2921" i="37"/>
  <c r="R2920" i="37"/>
  <c r="R2921" i="37"/>
  <c r="M2919" i="37"/>
  <c r="P2919" i="37"/>
  <c r="Q2919" i="37"/>
  <c r="R2919" i="37"/>
  <c r="M2918" i="37"/>
  <c r="P2918" i="37"/>
  <c r="Q2918" i="37"/>
  <c r="R2918" i="37"/>
  <c r="M2917" i="37"/>
  <c r="P2917" i="37"/>
  <c r="Q2917" i="37"/>
  <c r="R2917" i="37"/>
  <c r="M2916" i="37"/>
  <c r="P2916" i="37"/>
  <c r="Q2916" i="37"/>
  <c r="R2916" i="37"/>
  <c r="M2915" i="37"/>
  <c r="P2915" i="37"/>
  <c r="Q2915" i="37"/>
  <c r="R2915" i="37"/>
  <c r="M2914" i="37"/>
  <c r="P2914" i="37"/>
  <c r="Q2914" i="37"/>
  <c r="R2914" i="37"/>
  <c r="M2913" i="37"/>
  <c r="P2913" i="37"/>
  <c r="Q2913" i="37"/>
  <c r="R2913" i="37"/>
  <c r="M2912" i="37"/>
  <c r="P2912" i="37"/>
  <c r="Q2912" i="37"/>
  <c r="R2912" i="37"/>
  <c r="M2911" i="37"/>
  <c r="P2911" i="37"/>
  <c r="Q2911" i="37"/>
  <c r="R2911" i="37"/>
  <c r="M2905" i="37"/>
  <c r="M2906" i="37"/>
  <c r="M2907" i="37"/>
  <c r="M2908" i="37"/>
  <c r="M2909" i="37"/>
  <c r="M2910" i="37"/>
  <c r="P2905" i="37"/>
  <c r="P2906" i="37"/>
  <c r="P2907" i="37"/>
  <c r="P2908" i="37"/>
  <c r="P2909" i="37"/>
  <c r="P2910" i="37"/>
  <c r="Q2905" i="37"/>
  <c r="Q2906" i="37"/>
  <c r="Q2907" i="37"/>
  <c r="Q2908" i="37"/>
  <c r="Q2909" i="37"/>
  <c r="Q2910" i="37"/>
  <c r="R2905" i="37"/>
  <c r="R2906" i="37"/>
  <c r="R2907" i="37"/>
  <c r="R2908" i="37"/>
  <c r="R2909" i="37"/>
  <c r="R2910" i="37"/>
  <c r="M2904" i="37"/>
  <c r="P2904" i="37"/>
  <c r="Q2904" i="37"/>
  <c r="R2904" i="37"/>
  <c r="M2900" i="37"/>
  <c r="M2901" i="37"/>
  <c r="M2902" i="37"/>
  <c r="M2903" i="37"/>
  <c r="P2900" i="37"/>
  <c r="P2901" i="37"/>
  <c r="P2902" i="37"/>
  <c r="P2903" i="37"/>
  <c r="Q2900" i="37"/>
  <c r="Q2901" i="37"/>
  <c r="Q2902" i="37"/>
  <c r="Q2903" i="37"/>
  <c r="R2900" i="37"/>
  <c r="R2901" i="37"/>
  <c r="R2902" i="37"/>
  <c r="R2903" i="37"/>
  <c r="M2898" i="37"/>
  <c r="M2899" i="37"/>
  <c r="P2898" i="37"/>
  <c r="P2899" i="37"/>
  <c r="Q2898" i="37"/>
  <c r="Q2899" i="37"/>
  <c r="R2898" i="37"/>
  <c r="R2899" i="37"/>
  <c r="M2897" i="37"/>
  <c r="P2897" i="37"/>
  <c r="Q2897" i="37"/>
  <c r="R2897" i="37"/>
  <c r="M2894" i="37"/>
  <c r="M2895" i="37"/>
  <c r="M2896" i="37"/>
  <c r="P2894" i="37"/>
  <c r="P2895" i="37"/>
  <c r="P2896" i="37"/>
  <c r="Q2894" i="37"/>
  <c r="Q2895" i="37"/>
  <c r="Q2896" i="37"/>
  <c r="R2894" i="37"/>
  <c r="R2895" i="37"/>
  <c r="R2896" i="37"/>
  <c r="M2892" i="37"/>
  <c r="M2893" i="37"/>
  <c r="P2892" i="37"/>
  <c r="P2893" i="37"/>
  <c r="Q2892" i="37"/>
  <c r="Q2893" i="37"/>
  <c r="R2892" i="37"/>
  <c r="R2893" i="37"/>
  <c r="M2891" i="37"/>
  <c r="P2891" i="37"/>
  <c r="Q2891" i="37"/>
  <c r="R2891" i="37"/>
  <c r="M2890" i="37"/>
  <c r="P2890" i="37"/>
  <c r="Q2890" i="37"/>
  <c r="R2890" i="37"/>
  <c r="M2889" i="37"/>
  <c r="P2889" i="37"/>
  <c r="Q2889" i="37"/>
  <c r="R2889" i="37"/>
  <c r="M2887" i="37"/>
  <c r="M2888" i="37"/>
  <c r="P2887" i="37"/>
  <c r="P2888" i="37"/>
  <c r="Q2887" i="37"/>
  <c r="Q2888" i="37"/>
  <c r="R2887" i="37"/>
  <c r="R2888" i="37"/>
  <c r="M2886" i="37"/>
  <c r="P2886" i="37"/>
  <c r="Q2886" i="37"/>
  <c r="R2886" i="37"/>
  <c r="M2885" i="37"/>
  <c r="P2885" i="37"/>
  <c r="Q2885" i="37"/>
  <c r="R2885" i="37"/>
  <c r="M2884" i="37"/>
  <c r="P2884" i="37"/>
  <c r="Q2884" i="37"/>
  <c r="R2884" i="37"/>
  <c r="M2883" i="37"/>
  <c r="P2883" i="37"/>
  <c r="Q2883" i="37"/>
  <c r="R2883" i="37"/>
  <c r="M2882" i="37"/>
  <c r="P2882" i="37"/>
  <c r="Q2882" i="37"/>
  <c r="R2882" i="37"/>
  <c r="M2881" i="37"/>
  <c r="P2881" i="37"/>
  <c r="Q2881" i="37"/>
  <c r="R2881" i="37"/>
  <c r="M2880" i="37"/>
  <c r="P2880" i="37"/>
  <c r="Q2880" i="37"/>
  <c r="R2880" i="37"/>
  <c r="M2878" i="37"/>
  <c r="M2879" i="37"/>
  <c r="P2878" i="37"/>
  <c r="P2879" i="37"/>
  <c r="Q2878" i="37"/>
  <c r="Q2879" i="37"/>
  <c r="R2878" i="37"/>
  <c r="R2879" i="37"/>
  <c r="M2877" i="37"/>
  <c r="P2877" i="37"/>
  <c r="Q2877" i="37"/>
  <c r="R2877" i="37"/>
  <c r="M2875" i="37"/>
  <c r="M2876" i="37"/>
  <c r="P2875" i="37"/>
  <c r="P2876" i="37"/>
  <c r="Q2875" i="37"/>
  <c r="Q2876" i="37"/>
  <c r="R2875" i="37"/>
  <c r="R2876" i="37"/>
  <c r="M2865" i="37"/>
  <c r="M2866" i="37"/>
  <c r="M2867" i="37"/>
  <c r="M2868" i="37"/>
  <c r="M2869" i="37"/>
  <c r="M2870" i="37"/>
  <c r="M2871" i="37"/>
  <c r="M2872" i="37"/>
  <c r="M2873" i="37"/>
  <c r="M2874" i="37"/>
  <c r="P2865" i="37"/>
  <c r="P2866" i="37"/>
  <c r="P2867" i="37"/>
  <c r="P2868" i="37"/>
  <c r="P2869" i="37"/>
  <c r="P2870" i="37"/>
  <c r="P2871" i="37"/>
  <c r="P2872" i="37"/>
  <c r="P2873" i="37"/>
  <c r="P2874" i="37"/>
  <c r="Q2865" i="37"/>
  <c r="Q2866" i="37"/>
  <c r="Q2867" i="37"/>
  <c r="Q2868" i="37"/>
  <c r="Q2869" i="37"/>
  <c r="Q2870" i="37"/>
  <c r="Q2871" i="37"/>
  <c r="Q2872" i="37"/>
  <c r="Q2873" i="37"/>
  <c r="Q2874" i="37"/>
  <c r="R2865" i="37"/>
  <c r="R2866" i="37"/>
  <c r="R2867" i="37"/>
  <c r="R2868" i="37"/>
  <c r="R2869" i="37"/>
  <c r="R2870" i="37"/>
  <c r="R2871" i="37"/>
  <c r="R2872" i="37"/>
  <c r="R2873" i="37"/>
  <c r="R2874" i="37"/>
  <c r="M2864" i="37"/>
  <c r="P2864" i="37"/>
  <c r="Q2864" i="37"/>
  <c r="R2864" i="37"/>
  <c r="M2863" i="37"/>
  <c r="P2863" i="37"/>
  <c r="Q2863" i="37"/>
  <c r="R2863" i="37"/>
  <c r="M2862" i="37"/>
  <c r="P2862" i="37"/>
  <c r="Q2862" i="37"/>
  <c r="R2862" i="37"/>
  <c r="M2861" i="37"/>
  <c r="P2861" i="37"/>
  <c r="Q2861" i="37"/>
  <c r="R2861" i="37"/>
  <c r="M2857" i="37"/>
  <c r="M2858" i="37"/>
  <c r="M2859" i="37"/>
  <c r="M2860" i="37"/>
  <c r="P2857" i="37"/>
  <c r="P2858" i="37"/>
  <c r="P2859" i="37"/>
  <c r="P2860" i="37"/>
  <c r="Q2857" i="37"/>
  <c r="Q2858" i="37"/>
  <c r="Q2859" i="37"/>
  <c r="Q2860" i="37"/>
  <c r="R2857" i="37"/>
  <c r="R2858" i="37"/>
  <c r="R2859" i="37"/>
  <c r="R2860" i="37"/>
  <c r="M2856" i="37"/>
  <c r="P2856" i="37"/>
  <c r="Q2856" i="37"/>
  <c r="R2856" i="37"/>
  <c r="M2853" i="37"/>
  <c r="M2854" i="37"/>
  <c r="M2855" i="37"/>
  <c r="P2853" i="37"/>
  <c r="P2854" i="37"/>
  <c r="P2855" i="37"/>
  <c r="Q2853" i="37"/>
  <c r="Q2854" i="37"/>
  <c r="Q2855" i="37"/>
  <c r="R2853" i="37"/>
  <c r="R2854" i="37"/>
  <c r="R2855" i="37"/>
  <c r="M2850" i="37"/>
  <c r="M2851" i="37"/>
  <c r="M2852" i="37"/>
  <c r="P2850" i="37"/>
  <c r="P2851" i="37"/>
  <c r="P2852" i="37"/>
  <c r="Q2850" i="37"/>
  <c r="Q2851" i="37"/>
  <c r="Q2852" i="37"/>
  <c r="R2850" i="37"/>
  <c r="R2851" i="37"/>
  <c r="R2852" i="37"/>
  <c r="M2849" i="37"/>
  <c r="P2849" i="37"/>
  <c r="Q2849" i="37"/>
  <c r="R2849" i="37"/>
  <c r="M2848" i="37"/>
  <c r="P2848" i="37"/>
  <c r="Q2848" i="37"/>
  <c r="R2848" i="37"/>
  <c r="M2846" i="37"/>
  <c r="M2847" i="37"/>
  <c r="P2846" i="37"/>
  <c r="P2847" i="37"/>
  <c r="Q2846" i="37"/>
  <c r="Q2847" i="37"/>
  <c r="R2846" i="37"/>
  <c r="R2847" i="37"/>
  <c r="M2845" i="37"/>
  <c r="P2845" i="37"/>
  <c r="Q2845" i="37"/>
  <c r="R2845" i="37"/>
  <c r="M2844" i="37"/>
  <c r="P2844" i="37"/>
  <c r="Q2844" i="37"/>
  <c r="R2844" i="37"/>
  <c r="M2843" i="37"/>
  <c r="P2843" i="37"/>
  <c r="Q2843" i="37"/>
  <c r="R2843" i="37"/>
  <c r="M2842" i="37"/>
  <c r="P2842" i="37"/>
  <c r="Q2842" i="37"/>
  <c r="R2842" i="37"/>
  <c r="M2840" i="37"/>
  <c r="M2841" i="37"/>
  <c r="P2840" i="37"/>
  <c r="P2841" i="37"/>
  <c r="Q2840" i="37"/>
  <c r="Q2841" i="37"/>
  <c r="R2840" i="37"/>
  <c r="R2841" i="37"/>
  <c r="M2839" i="37"/>
  <c r="P2839" i="37"/>
  <c r="Q2839" i="37"/>
  <c r="R2839" i="37"/>
  <c r="M2837" i="37"/>
  <c r="M2838" i="37"/>
  <c r="P2837" i="37"/>
  <c r="P2838" i="37"/>
  <c r="Q2837" i="37"/>
  <c r="Q2838" i="37"/>
  <c r="R2837" i="37"/>
  <c r="R2838" i="37"/>
  <c r="M2836" i="37"/>
  <c r="P2836" i="37"/>
  <c r="Q2836" i="37"/>
  <c r="R2836" i="37"/>
  <c r="M2835" i="37"/>
  <c r="P2835" i="37"/>
  <c r="Q2835" i="37"/>
  <c r="R2835" i="37"/>
  <c r="M2833" i="37"/>
  <c r="M2834" i="37"/>
  <c r="P2833" i="37"/>
  <c r="P2834" i="37"/>
  <c r="Q2833" i="37"/>
  <c r="Q2834" i="37"/>
  <c r="R2833" i="37"/>
  <c r="R2834" i="37"/>
  <c r="M2830" i="37"/>
  <c r="M2831" i="37"/>
  <c r="M2832" i="37"/>
  <c r="P2830" i="37"/>
  <c r="P2831" i="37"/>
  <c r="P2832" i="37"/>
  <c r="Q2830" i="37"/>
  <c r="Q2831" i="37"/>
  <c r="Q2832" i="37"/>
  <c r="R2830" i="37"/>
  <c r="R2831" i="37"/>
  <c r="R2832" i="37"/>
  <c r="M2829" i="37"/>
  <c r="P2829" i="37"/>
  <c r="Q2829" i="37"/>
  <c r="R2829" i="37"/>
  <c r="M2827" i="37"/>
  <c r="M2828" i="37"/>
  <c r="P2827" i="37"/>
  <c r="P2828" i="37"/>
  <c r="Q2827" i="37"/>
  <c r="Q2828" i="37"/>
  <c r="R2827" i="37"/>
  <c r="R2828" i="37"/>
  <c r="M2826" i="37"/>
  <c r="P2826" i="37"/>
  <c r="Q2826" i="37"/>
  <c r="R2826" i="37"/>
  <c r="M2825" i="37"/>
  <c r="P2825" i="37"/>
  <c r="Q2825" i="37"/>
  <c r="R2825" i="37"/>
  <c r="M2824" i="37"/>
  <c r="P2824" i="37"/>
  <c r="Q2824" i="37"/>
  <c r="R2824" i="37"/>
  <c r="M2823" i="37"/>
  <c r="P2823" i="37"/>
  <c r="Q2823" i="37"/>
  <c r="R2823" i="37"/>
  <c r="M2822" i="37"/>
  <c r="P2822" i="37"/>
  <c r="Q2822" i="37"/>
  <c r="R2822" i="37"/>
  <c r="M2820" i="37"/>
  <c r="M2821" i="37"/>
  <c r="P2820" i="37"/>
  <c r="P2821" i="37"/>
  <c r="Q2820" i="37"/>
  <c r="Q2821" i="37"/>
  <c r="R2820" i="37"/>
  <c r="R2821" i="37"/>
  <c r="M2819" i="37"/>
  <c r="P2819" i="37"/>
  <c r="Q2819" i="37"/>
  <c r="R2819" i="37"/>
  <c r="M2817" i="37"/>
  <c r="M2818" i="37"/>
  <c r="P2817" i="37"/>
  <c r="P2818" i="37"/>
  <c r="Q2817" i="37"/>
  <c r="Q2818" i="37"/>
  <c r="R2817" i="37"/>
  <c r="R2818" i="37"/>
  <c r="M2815" i="37"/>
  <c r="M2816" i="37"/>
  <c r="P2815" i="37"/>
  <c r="P2816" i="37"/>
  <c r="Q2815" i="37"/>
  <c r="Q2816" i="37"/>
  <c r="R2815" i="37"/>
  <c r="R2816" i="37"/>
  <c r="M2814" i="37"/>
  <c r="P2814" i="37"/>
  <c r="Q2814" i="37"/>
  <c r="R2814" i="37"/>
  <c r="M2813" i="37"/>
  <c r="P2813" i="37"/>
  <c r="Q2813" i="37"/>
  <c r="R2813" i="37"/>
  <c r="M2808" i="37"/>
  <c r="M2809" i="37"/>
  <c r="M2810" i="37"/>
  <c r="M2811" i="37"/>
  <c r="M2812" i="37"/>
  <c r="P2808" i="37"/>
  <c r="P2809" i="37"/>
  <c r="P2810" i="37"/>
  <c r="P2811" i="37"/>
  <c r="P2812" i="37"/>
  <c r="Q2808" i="37"/>
  <c r="Q2809" i="37"/>
  <c r="Q2810" i="37"/>
  <c r="Q2811" i="37"/>
  <c r="Q2812" i="37"/>
  <c r="R2808" i="37"/>
  <c r="R2809" i="37"/>
  <c r="R2810" i="37"/>
  <c r="R2811" i="37"/>
  <c r="R2812" i="37"/>
  <c r="M2806" i="37"/>
  <c r="M2807" i="37"/>
  <c r="P2806" i="37"/>
  <c r="P2807" i="37"/>
  <c r="Q2806" i="37"/>
  <c r="Q2807" i="37"/>
  <c r="R2806" i="37"/>
  <c r="R2807" i="37"/>
  <c r="M2805" i="37"/>
  <c r="P2805" i="37"/>
  <c r="Q2805" i="37"/>
  <c r="R2805" i="37"/>
  <c r="M2803" i="37"/>
  <c r="M2804" i="37"/>
  <c r="P2803" i="37"/>
  <c r="P2804" i="37"/>
  <c r="Q2803" i="37"/>
  <c r="Q2804" i="37"/>
  <c r="R2803" i="37"/>
  <c r="R2804" i="37"/>
  <c r="M2802" i="37"/>
  <c r="P2802" i="37"/>
  <c r="Q2802" i="37"/>
  <c r="R2802" i="37"/>
  <c r="M2799" i="37"/>
  <c r="M2800" i="37"/>
  <c r="M2801" i="37"/>
  <c r="P2799" i="37"/>
  <c r="P2800" i="37"/>
  <c r="P2801" i="37"/>
  <c r="Q2799" i="37"/>
  <c r="Q2800" i="37"/>
  <c r="Q2801" i="37"/>
  <c r="R2799" i="37"/>
  <c r="R2800" i="37"/>
  <c r="R2801" i="37"/>
  <c r="M2798" i="37"/>
  <c r="P2798" i="37"/>
  <c r="Q2798" i="37"/>
  <c r="R2798" i="37"/>
  <c r="M2797" i="37"/>
  <c r="P2797" i="37"/>
  <c r="Q2797" i="37"/>
  <c r="R2797" i="37"/>
  <c r="M2796" i="37"/>
  <c r="P2796" i="37"/>
  <c r="Q2796" i="37"/>
  <c r="R2796" i="37"/>
  <c r="M2795" i="37"/>
  <c r="P2795" i="37"/>
  <c r="Q2795" i="37"/>
  <c r="R2795" i="37"/>
  <c r="M2794" i="37"/>
  <c r="P2794" i="37"/>
  <c r="Q2794" i="37"/>
  <c r="R2794" i="37"/>
  <c r="M2793" i="37"/>
  <c r="P2793" i="37"/>
  <c r="Q2793" i="37"/>
  <c r="R2793" i="37"/>
  <c r="M2792" i="37"/>
  <c r="P2792" i="37"/>
  <c r="Q2792" i="37"/>
  <c r="R2792" i="37"/>
  <c r="M2791" i="37"/>
  <c r="P2791" i="37"/>
  <c r="Q2791" i="37"/>
  <c r="R2791" i="37"/>
  <c r="M2790" i="37"/>
  <c r="P2790" i="37"/>
  <c r="Q2790" i="37"/>
  <c r="R2790" i="37"/>
  <c r="M2789" i="37"/>
  <c r="P2789" i="37"/>
  <c r="Q2789" i="37"/>
  <c r="R2789" i="37"/>
  <c r="M2788" i="37"/>
  <c r="P2788" i="37"/>
  <c r="Q2788" i="37"/>
  <c r="R2788" i="37"/>
  <c r="M2786" i="37"/>
  <c r="M2787" i="37"/>
  <c r="P2786" i="37"/>
  <c r="P2787" i="37"/>
  <c r="Q2786" i="37"/>
  <c r="Q2787" i="37"/>
  <c r="R2786" i="37"/>
  <c r="R2787" i="37"/>
  <c r="M2783" i="37"/>
  <c r="M2784" i="37"/>
  <c r="M2785" i="37"/>
  <c r="P2783" i="37"/>
  <c r="P2784" i="37"/>
  <c r="P2785" i="37"/>
  <c r="Q2783" i="37"/>
  <c r="Q2784" i="37"/>
  <c r="Q2785" i="37"/>
  <c r="R2783" i="37"/>
  <c r="R2784" i="37"/>
  <c r="R2785" i="37"/>
  <c r="M2782" i="37"/>
  <c r="P2782" i="37"/>
  <c r="Q2782" i="37"/>
  <c r="R2782" i="37"/>
  <c r="M2781" i="37"/>
  <c r="P2781" i="37"/>
  <c r="Q2781" i="37"/>
  <c r="R2781" i="37"/>
  <c r="M2779" i="37"/>
  <c r="M2780" i="37"/>
  <c r="P2779" i="37"/>
  <c r="P2780" i="37"/>
  <c r="Q2779" i="37"/>
  <c r="Q2780" i="37"/>
  <c r="R2779" i="37"/>
  <c r="R2780" i="37"/>
  <c r="M2778" i="37"/>
  <c r="P2778" i="37"/>
  <c r="Q2778" i="37"/>
  <c r="R2778" i="37"/>
  <c r="M2774" i="37"/>
  <c r="M2775" i="37"/>
  <c r="M2776" i="37"/>
  <c r="M2777" i="37"/>
  <c r="P2774" i="37"/>
  <c r="P2775" i="37"/>
  <c r="P2776" i="37"/>
  <c r="P2777" i="37"/>
  <c r="Q2774" i="37"/>
  <c r="Q2775" i="37"/>
  <c r="Q2776" i="37"/>
  <c r="Q2777" i="37"/>
  <c r="R2774" i="37"/>
  <c r="R2775" i="37"/>
  <c r="R2776" i="37"/>
  <c r="R2777" i="37"/>
  <c r="M2773" i="37"/>
  <c r="P2773" i="37"/>
  <c r="Q2773" i="37"/>
  <c r="R2773" i="37"/>
  <c r="M2772" i="37"/>
  <c r="P2772" i="37"/>
  <c r="Q2772" i="37"/>
  <c r="R2772" i="37"/>
  <c r="M2771" i="37"/>
  <c r="P2771" i="37"/>
  <c r="Q2771" i="37"/>
  <c r="R2771" i="37"/>
  <c r="M2770" i="37"/>
  <c r="P2770" i="37"/>
  <c r="Q2770" i="37"/>
  <c r="R2770" i="37"/>
  <c r="M2766" i="37"/>
  <c r="M2767" i="37"/>
  <c r="M2768" i="37"/>
  <c r="M2769" i="37"/>
  <c r="P2766" i="37"/>
  <c r="P2767" i="37"/>
  <c r="P2768" i="37"/>
  <c r="P2769" i="37"/>
  <c r="Q2766" i="37"/>
  <c r="Q2767" i="37"/>
  <c r="Q2768" i="37"/>
  <c r="Q2769" i="37"/>
  <c r="R2766" i="37"/>
  <c r="R2767" i="37"/>
  <c r="R2768" i="37"/>
  <c r="R2769" i="37"/>
  <c r="M2765" i="37"/>
  <c r="P2765" i="37"/>
  <c r="Q2765" i="37"/>
  <c r="R2765" i="37"/>
  <c r="M2764" i="37"/>
  <c r="P2764" i="37"/>
  <c r="Q2764" i="37"/>
  <c r="R2764" i="37"/>
  <c r="M2762" i="37"/>
  <c r="M2763" i="37"/>
  <c r="P2762" i="37"/>
  <c r="P2763" i="37"/>
  <c r="Q2762" i="37"/>
  <c r="Q2763" i="37"/>
  <c r="R2762" i="37"/>
  <c r="R2763" i="37"/>
  <c r="M2761" i="37"/>
  <c r="P2761" i="37"/>
  <c r="Q2761" i="37"/>
  <c r="R2761" i="37"/>
  <c r="M2759" i="37"/>
  <c r="M2760" i="37"/>
  <c r="P2759" i="37"/>
  <c r="P2760" i="37"/>
  <c r="Q2759" i="37"/>
  <c r="Q2760" i="37"/>
  <c r="R2759" i="37"/>
  <c r="R2760" i="37"/>
  <c r="M2758" i="37"/>
  <c r="P2758" i="37"/>
  <c r="Q2758" i="37"/>
  <c r="R2758" i="37"/>
  <c r="M2756" i="37"/>
  <c r="M2757" i="37"/>
  <c r="P2756" i="37"/>
  <c r="P2757" i="37"/>
  <c r="Q2756" i="37"/>
  <c r="Q2757" i="37"/>
  <c r="R2756" i="37"/>
  <c r="R2757" i="37"/>
  <c r="M2755" i="37"/>
  <c r="P2755" i="37"/>
  <c r="Q2755" i="37"/>
  <c r="R2755" i="37"/>
  <c r="M2753" i="37"/>
  <c r="M2754" i="37"/>
  <c r="P2753" i="37"/>
  <c r="P2754" i="37"/>
  <c r="Q2753" i="37"/>
  <c r="Q2754" i="37"/>
  <c r="R2753" i="37"/>
  <c r="R2754" i="37"/>
  <c r="M2749" i="37"/>
  <c r="M2750" i="37"/>
  <c r="M2751" i="37"/>
  <c r="M2752" i="37"/>
  <c r="P2749" i="37"/>
  <c r="P2750" i="37"/>
  <c r="P2751" i="37"/>
  <c r="P2752" i="37"/>
  <c r="Q2749" i="37"/>
  <c r="Q2750" i="37"/>
  <c r="Q2751" i="37"/>
  <c r="Q2752" i="37"/>
  <c r="R2749" i="37"/>
  <c r="R2750" i="37"/>
  <c r="R2751" i="37"/>
  <c r="R2752" i="37"/>
  <c r="M2747" i="37"/>
  <c r="M2748" i="37"/>
  <c r="P2747" i="37"/>
  <c r="P2748" i="37"/>
  <c r="Q2747" i="37"/>
  <c r="Q2748" i="37"/>
  <c r="R2747" i="37"/>
  <c r="R2748" i="37"/>
  <c r="M2745" i="37"/>
  <c r="M2746" i="37"/>
  <c r="P2745" i="37"/>
  <c r="P2746" i="37"/>
  <c r="Q2745" i="37"/>
  <c r="Q2746" i="37"/>
  <c r="R2745" i="37"/>
  <c r="R2746" i="37"/>
  <c r="M2744" i="37"/>
  <c r="P2744" i="37"/>
  <c r="Q2744" i="37"/>
  <c r="R2744" i="37"/>
  <c r="M2742" i="37"/>
  <c r="M2743" i="37"/>
  <c r="P2742" i="37"/>
  <c r="P2743" i="37"/>
  <c r="Q2742" i="37"/>
  <c r="Q2743" i="37"/>
  <c r="R2742" i="37"/>
  <c r="R2743" i="37"/>
  <c r="M2740" i="37"/>
  <c r="M2741" i="37"/>
  <c r="P2740" i="37"/>
  <c r="P2741" i="37"/>
  <c r="Q2740" i="37"/>
  <c r="Q2741" i="37"/>
  <c r="R2740" i="37"/>
  <c r="R2741" i="37"/>
  <c r="M2739" i="37"/>
  <c r="P2739" i="37"/>
  <c r="Q2739" i="37"/>
  <c r="R2739" i="37"/>
  <c r="M2738" i="37"/>
  <c r="P2738" i="37"/>
  <c r="Q2738" i="37"/>
  <c r="R2738" i="37"/>
  <c r="M2737" i="37"/>
  <c r="P2737" i="37"/>
  <c r="Q2737" i="37"/>
  <c r="R2737" i="37"/>
  <c r="M2736" i="37"/>
  <c r="P2736" i="37"/>
  <c r="Q2736" i="37"/>
  <c r="R2736" i="37"/>
  <c r="M2733" i="37"/>
  <c r="M2734" i="37"/>
  <c r="M2735" i="37"/>
  <c r="P2733" i="37"/>
  <c r="P2734" i="37"/>
  <c r="P2735" i="37"/>
  <c r="Q2733" i="37"/>
  <c r="Q2734" i="37"/>
  <c r="Q2735" i="37"/>
  <c r="R2733" i="37"/>
  <c r="R2734" i="37"/>
  <c r="R2735" i="37"/>
  <c r="M2730" i="37"/>
  <c r="M2731" i="37"/>
  <c r="M2732" i="37"/>
  <c r="P2730" i="37"/>
  <c r="P2731" i="37"/>
  <c r="P2732" i="37"/>
  <c r="Q2730" i="37"/>
  <c r="Q2731" i="37"/>
  <c r="Q2732" i="37"/>
  <c r="R2730" i="37"/>
  <c r="R2731" i="37"/>
  <c r="R2732" i="37"/>
  <c r="M2729" i="37"/>
  <c r="P2729" i="37"/>
  <c r="Q2729" i="37"/>
  <c r="R2729" i="37"/>
  <c r="M2727" i="37"/>
  <c r="M2728" i="37"/>
  <c r="P2727" i="37"/>
  <c r="P2728" i="37"/>
  <c r="Q2727" i="37"/>
  <c r="Q2728" i="37"/>
  <c r="R2727" i="37"/>
  <c r="R2728" i="37"/>
  <c r="M2726" i="37"/>
  <c r="P2726" i="37"/>
  <c r="Q2726" i="37"/>
  <c r="R2726" i="37"/>
  <c r="M2724" i="37"/>
  <c r="M2725" i="37"/>
  <c r="P2724" i="37"/>
  <c r="P2725" i="37"/>
  <c r="Q2724" i="37"/>
  <c r="Q2725" i="37"/>
  <c r="R2724" i="37"/>
  <c r="R2725" i="37"/>
  <c r="M2722" i="37"/>
  <c r="M2723" i="37"/>
  <c r="P2722" i="37"/>
  <c r="P2723" i="37"/>
  <c r="Q2722" i="37"/>
  <c r="Q2723" i="37"/>
  <c r="R2722" i="37"/>
  <c r="R2723" i="37"/>
  <c r="M2719" i="37"/>
  <c r="M2720" i="37"/>
  <c r="M2721" i="37"/>
  <c r="P2719" i="37"/>
  <c r="P2720" i="37"/>
  <c r="P2721" i="37"/>
  <c r="Q2719" i="37"/>
  <c r="Q2720" i="37"/>
  <c r="Q2721" i="37"/>
  <c r="R2719" i="37"/>
  <c r="R2720" i="37"/>
  <c r="R2721" i="37"/>
  <c r="M2717" i="37"/>
  <c r="M2718" i="37"/>
  <c r="P2717" i="37"/>
  <c r="P2718" i="37"/>
  <c r="Q2717" i="37"/>
  <c r="Q2718" i="37"/>
  <c r="R2717" i="37"/>
  <c r="R2718" i="37"/>
  <c r="M2716" i="37"/>
  <c r="P2716" i="37"/>
  <c r="Q2716" i="37"/>
  <c r="R2716" i="37"/>
  <c r="M2714" i="37"/>
  <c r="M2715" i="37"/>
  <c r="P2714" i="37"/>
  <c r="P2715" i="37"/>
  <c r="Q2714" i="37"/>
  <c r="Q2715" i="37"/>
  <c r="R2714" i="37"/>
  <c r="R2715" i="37"/>
  <c r="M2712" i="37"/>
  <c r="M2713" i="37"/>
  <c r="P2712" i="37"/>
  <c r="P2713" i="37"/>
  <c r="Q2712" i="37"/>
  <c r="Q2713" i="37"/>
  <c r="R2712" i="37"/>
  <c r="R2713" i="37"/>
  <c r="M2711" i="37"/>
  <c r="P2711" i="37"/>
  <c r="Q2711" i="37"/>
  <c r="R2711" i="37"/>
  <c r="M2710" i="37"/>
  <c r="P2710" i="37"/>
  <c r="Q2710" i="37"/>
  <c r="R2710" i="37"/>
  <c r="M2707" i="37"/>
  <c r="M2708" i="37"/>
  <c r="M2709" i="37"/>
  <c r="P2707" i="37"/>
  <c r="P2708" i="37"/>
  <c r="P2709" i="37"/>
  <c r="Q2707" i="37"/>
  <c r="Q2708" i="37"/>
  <c r="Q2709" i="37"/>
  <c r="R2707" i="37"/>
  <c r="R2708" i="37"/>
  <c r="R2709" i="37"/>
  <c r="M2703" i="37"/>
  <c r="M2704" i="37"/>
  <c r="M2705" i="37"/>
  <c r="M2706" i="37"/>
  <c r="P2703" i="37"/>
  <c r="P2704" i="37"/>
  <c r="P2705" i="37"/>
  <c r="P2706" i="37"/>
  <c r="Q2703" i="37"/>
  <c r="Q2704" i="37"/>
  <c r="Q2705" i="37"/>
  <c r="Q2706" i="37"/>
  <c r="R2703" i="37"/>
  <c r="R2704" i="37"/>
  <c r="R2705" i="37"/>
  <c r="R2706" i="37"/>
  <c r="M2701" i="37"/>
  <c r="M2702" i="37"/>
  <c r="P2701" i="37"/>
  <c r="P2702" i="37"/>
  <c r="Q2701" i="37"/>
  <c r="Q2702" i="37"/>
  <c r="R2701" i="37"/>
  <c r="R2702" i="37"/>
  <c r="M2700" i="37"/>
  <c r="P2700" i="37"/>
  <c r="Q2700" i="37"/>
  <c r="R2700" i="37"/>
  <c r="M2698" i="37"/>
  <c r="M2699" i="37"/>
  <c r="P2698" i="37"/>
  <c r="P2699" i="37"/>
  <c r="Q2698" i="37"/>
  <c r="Q2699" i="37"/>
  <c r="R2698" i="37"/>
  <c r="R2699" i="37"/>
  <c r="M2697" i="37"/>
  <c r="P2697" i="37"/>
  <c r="Q2697" i="37"/>
  <c r="R2697" i="37"/>
  <c r="M2696" i="37"/>
  <c r="P2696" i="37"/>
  <c r="Q2696" i="37"/>
  <c r="R2696" i="37"/>
  <c r="M2695" i="37"/>
  <c r="P2695" i="37"/>
  <c r="Q2695" i="37"/>
  <c r="R2695" i="37"/>
  <c r="M2694" i="37"/>
  <c r="P2694" i="37"/>
  <c r="Q2694" i="37"/>
  <c r="R2694" i="37"/>
  <c r="M2693" i="37"/>
  <c r="P2693" i="37"/>
  <c r="Q2693" i="37"/>
  <c r="R2693" i="37"/>
  <c r="M2690" i="37"/>
  <c r="M2691" i="37"/>
  <c r="M2692" i="37"/>
  <c r="P2690" i="37"/>
  <c r="P2691" i="37"/>
  <c r="P2692" i="37"/>
  <c r="Q2690" i="37"/>
  <c r="Q2691" i="37"/>
  <c r="Q2692" i="37"/>
  <c r="R2690" i="37"/>
  <c r="R2691" i="37"/>
  <c r="R2692" i="37"/>
  <c r="M2685" i="37"/>
  <c r="M2686" i="37"/>
  <c r="M2687" i="37"/>
  <c r="M2688" i="37"/>
  <c r="M2689" i="37"/>
  <c r="P2685" i="37"/>
  <c r="P2686" i="37"/>
  <c r="P2687" i="37"/>
  <c r="P2688" i="37"/>
  <c r="P2689" i="37"/>
  <c r="Q2685" i="37"/>
  <c r="Q2686" i="37"/>
  <c r="Q2687" i="37"/>
  <c r="Q2688" i="37"/>
  <c r="Q2689" i="37"/>
  <c r="R2685" i="37"/>
  <c r="R2686" i="37"/>
  <c r="R2687" i="37"/>
  <c r="R2688" i="37"/>
  <c r="R2689" i="37"/>
  <c r="M2684" i="37"/>
  <c r="P2684" i="37"/>
  <c r="Q2684" i="37"/>
  <c r="R2684" i="37"/>
  <c r="M2683" i="37"/>
  <c r="P2683" i="37"/>
  <c r="Q2683" i="37"/>
  <c r="R2683" i="37"/>
  <c r="M2682" i="37"/>
  <c r="P2682" i="37"/>
  <c r="Q2682" i="37"/>
  <c r="R2682" i="37"/>
  <c r="M2681" i="37"/>
  <c r="P2681" i="37"/>
  <c r="Q2681" i="37"/>
  <c r="R2681" i="37"/>
  <c r="M2679" i="37"/>
  <c r="M2680" i="37"/>
  <c r="P2679" i="37"/>
  <c r="P2680" i="37"/>
  <c r="Q2679" i="37"/>
  <c r="Q2680" i="37"/>
  <c r="R2679" i="37"/>
  <c r="R2680" i="37"/>
  <c r="M2678" i="37"/>
  <c r="P2678" i="37"/>
  <c r="Q2678" i="37"/>
  <c r="R2678" i="37"/>
  <c r="M2675" i="37"/>
  <c r="M2676" i="37"/>
  <c r="M2677" i="37"/>
  <c r="P2675" i="37"/>
  <c r="P2676" i="37"/>
  <c r="P2677" i="37"/>
  <c r="Q2675" i="37"/>
  <c r="Q2676" i="37"/>
  <c r="Q2677" i="37"/>
  <c r="R2675" i="37"/>
  <c r="R2676" i="37"/>
  <c r="R2677" i="37"/>
  <c r="M2673" i="37"/>
  <c r="M2674" i="37"/>
  <c r="P2673" i="37"/>
  <c r="P2674" i="37"/>
  <c r="Q2673" i="37"/>
  <c r="Q2674" i="37"/>
  <c r="R2673" i="37"/>
  <c r="R2674" i="37"/>
  <c r="M2672" i="37"/>
  <c r="P2672" i="37"/>
  <c r="Q2672" i="37"/>
  <c r="R2672" i="37"/>
  <c r="M2670" i="37"/>
  <c r="M2671" i="37"/>
  <c r="P2670" i="37"/>
  <c r="P2671" i="37"/>
  <c r="Q2670" i="37"/>
  <c r="Q2671" i="37"/>
  <c r="R2670" i="37"/>
  <c r="R2671" i="37"/>
  <c r="M2669" i="37"/>
  <c r="P2669" i="37"/>
  <c r="Q2669" i="37"/>
  <c r="R2669" i="37"/>
  <c r="M2667" i="37"/>
  <c r="M2668" i="37"/>
  <c r="P2667" i="37"/>
  <c r="P2668" i="37"/>
  <c r="Q2667" i="37"/>
  <c r="Q2668" i="37"/>
  <c r="R2667" i="37"/>
  <c r="R2668" i="37"/>
  <c r="M2666" i="37"/>
  <c r="P2666" i="37"/>
  <c r="Q2666" i="37"/>
  <c r="R2666" i="37"/>
  <c r="M2665" i="37"/>
  <c r="P2665" i="37"/>
  <c r="Q2665" i="37"/>
  <c r="R2665" i="37"/>
  <c r="M2664" i="37"/>
  <c r="P2664" i="37"/>
  <c r="Q2664" i="37"/>
  <c r="R2664" i="37"/>
  <c r="M2663" i="37"/>
  <c r="P2663" i="37"/>
  <c r="Q2663" i="37"/>
  <c r="R2663" i="37"/>
  <c r="M2660" i="37"/>
  <c r="M2661" i="37"/>
  <c r="M2662" i="37"/>
  <c r="P2660" i="37"/>
  <c r="P2661" i="37"/>
  <c r="P2662" i="37"/>
  <c r="Q2660" i="37"/>
  <c r="Q2661" i="37"/>
  <c r="Q2662" i="37"/>
  <c r="R2660" i="37"/>
  <c r="R2661" i="37"/>
  <c r="R2662" i="37"/>
  <c r="M2659" i="37"/>
  <c r="P2659" i="37"/>
  <c r="Q2659" i="37"/>
  <c r="R2659" i="37"/>
  <c r="M2658" i="37"/>
  <c r="P2658" i="37"/>
  <c r="Q2658" i="37"/>
  <c r="R2658" i="37"/>
  <c r="M2657" i="37"/>
  <c r="P2657" i="37"/>
  <c r="Q2657" i="37"/>
  <c r="R2657" i="37"/>
  <c r="M2656" i="37"/>
  <c r="P2656" i="37"/>
  <c r="Q2656" i="37"/>
  <c r="R2656" i="37"/>
  <c r="M2655" i="37"/>
  <c r="P2655" i="37"/>
  <c r="Q2655" i="37"/>
  <c r="R2655" i="37"/>
  <c r="M2654" i="37"/>
  <c r="P2654" i="37"/>
  <c r="Q2654" i="37"/>
  <c r="R2654" i="37"/>
  <c r="M2653" i="37"/>
  <c r="P2653" i="37"/>
  <c r="Q2653" i="37"/>
  <c r="R2653" i="37"/>
  <c r="M2652" i="37"/>
  <c r="P2652" i="37"/>
  <c r="Q2652" i="37"/>
  <c r="R2652" i="37"/>
  <c r="M2651" i="37"/>
  <c r="P2651" i="37"/>
  <c r="Q2651" i="37"/>
  <c r="R2651" i="37"/>
  <c r="M2648" i="37"/>
  <c r="M2649" i="37"/>
  <c r="M2650" i="37"/>
  <c r="P2648" i="37"/>
  <c r="P2649" i="37"/>
  <c r="P2650" i="37"/>
  <c r="Q2648" i="37"/>
  <c r="Q2649" i="37"/>
  <c r="Q2650" i="37"/>
  <c r="R2648" i="37"/>
  <c r="R2649" i="37"/>
  <c r="R2650" i="37"/>
  <c r="M2647" i="37"/>
  <c r="P2647" i="37"/>
  <c r="Q2647" i="37"/>
  <c r="R2647" i="37"/>
  <c r="M2645" i="37"/>
  <c r="M2646" i="37"/>
  <c r="P2645" i="37"/>
  <c r="P2646" i="37"/>
  <c r="Q2645" i="37"/>
  <c r="Q2646" i="37"/>
  <c r="R2645" i="37"/>
  <c r="R2646" i="37"/>
  <c r="M2644" i="37"/>
  <c r="P2644" i="37"/>
  <c r="Q2644" i="37"/>
  <c r="R2644" i="37"/>
  <c r="M2643" i="37"/>
  <c r="P2643" i="37"/>
  <c r="Q2643" i="37"/>
  <c r="R2643" i="37"/>
  <c r="M2641" i="37"/>
  <c r="M2642" i="37"/>
  <c r="P2641" i="37"/>
  <c r="P2642" i="37"/>
  <c r="Q2641" i="37"/>
  <c r="Q2642" i="37"/>
  <c r="R2641" i="37"/>
  <c r="R2642" i="37"/>
  <c r="M2640" i="37"/>
  <c r="P2640" i="37"/>
  <c r="Q2640" i="37"/>
  <c r="R2640" i="37"/>
  <c r="M2639" i="37"/>
  <c r="P2639" i="37"/>
  <c r="Q2639" i="37"/>
  <c r="R2639" i="37"/>
  <c r="M2637" i="37"/>
  <c r="M2638" i="37"/>
  <c r="P2637" i="37"/>
  <c r="P2638" i="37"/>
  <c r="Q2637" i="37"/>
  <c r="Q2638" i="37"/>
  <c r="R2637" i="37"/>
  <c r="R2638" i="37"/>
  <c r="M2636" i="37"/>
  <c r="P2636" i="37"/>
  <c r="Q2636" i="37"/>
  <c r="R2636" i="37"/>
  <c r="M2634" i="37"/>
  <c r="M2635" i="37"/>
  <c r="P2634" i="37"/>
  <c r="P2635" i="37"/>
  <c r="Q2634" i="37"/>
  <c r="Q2635" i="37"/>
  <c r="R2634" i="37"/>
  <c r="R2635" i="37"/>
  <c r="M2633" i="37"/>
  <c r="P2633" i="37"/>
  <c r="Q2633" i="37"/>
  <c r="R2633" i="37"/>
  <c r="M2631" i="37"/>
  <c r="M2632" i="37"/>
  <c r="P2631" i="37"/>
  <c r="P2632" i="37"/>
  <c r="Q2631" i="37"/>
  <c r="Q2632" i="37"/>
  <c r="R2631" i="37"/>
  <c r="R2632" i="37"/>
  <c r="M2628" i="37"/>
  <c r="M2629" i="37"/>
  <c r="M2630" i="37"/>
  <c r="P2628" i="37"/>
  <c r="P2629" i="37"/>
  <c r="P2630" i="37"/>
  <c r="Q2628" i="37"/>
  <c r="Q2629" i="37"/>
  <c r="Q2630" i="37"/>
  <c r="R2628" i="37"/>
  <c r="R2629" i="37"/>
  <c r="R2630" i="37"/>
  <c r="M2627" i="37"/>
  <c r="P2627" i="37"/>
  <c r="Q2627" i="37"/>
  <c r="R2627" i="37"/>
  <c r="M2626" i="37"/>
  <c r="P2626" i="37"/>
  <c r="Q2626" i="37"/>
  <c r="R2626" i="37"/>
  <c r="M2625" i="37"/>
  <c r="P2625" i="37"/>
  <c r="Q2625" i="37"/>
  <c r="R2625" i="37"/>
  <c r="M2624" i="37"/>
  <c r="P2624" i="37"/>
  <c r="Q2624" i="37"/>
  <c r="R2624" i="37"/>
  <c r="M2621" i="37"/>
  <c r="M2622" i="37"/>
  <c r="M2623" i="37"/>
  <c r="P2621" i="37"/>
  <c r="P2622" i="37"/>
  <c r="P2623" i="37"/>
  <c r="Q2621" i="37"/>
  <c r="Q2622" i="37"/>
  <c r="Q2623" i="37"/>
  <c r="R2621" i="37"/>
  <c r="R2622" i="37"/>
  <c r="R2623" i="37"/>
  <c r="M2620" i="37"/>
  <c r="P2620" i="37"/>
  <c r="Q2620" i="37"/>
  <c r="R2620" i="37"/>
  <c r="M2618" i="37"/>
  <c r="M2619" i="37"/>
  <c r="P2618" i="37"/>
  <c r="P2619" i="37"/>
  <c r="Q2618" i="37"/>
  <c r="Q2619" i="37"/>
  <c r="R2618" i="37"/>
  <c r="R2619" i="37"/>
  <c r="M2617" i="37"/>
  <c r="P2617" i="37"/>
  <c r="Q2617" i="37"/>
  <c r="R2617" i="37"/>
  <c r="M2615" i="37"/>
  <c r="M2616" i="37"/>
  <c r="P2615" i="37"/>
  <c r="P2616" i="37"/>
  <c r="Q2615" i="37"/>
  <c r="Q2616" i="37"/>
  <c r="R2615" i="37"/>
  <c r="R2616" i="37"/>
  <c r="M2613" i="37"/>
  <c r="M2614" i="37"/>
  <c r="P2613" i="37"/>
  <c r="P2614" i="37"/>
  <c r="Q2613" i="37"/>
  <c r="Q2614" i="37"/>
  <c r="R2613" i="37"/>
  <c r="R2614" i="37"/>
  <c r="M2612" i="37"/>
  <c r="P2612" i="37"/>
  <c r="Q2612" i="37"/>
  <c r="R2612" i="37"/>
  <c r="M2611" i="37"/>
  <c r="P2611" i="37"/>
  <c r="Q2611" i="37"/>
  <c r="R2611" i="37"/>
  <c r="M2610" i="37"/>
  <c r="P2610" i="37"/>
  <c r="Q2610" i="37"/>
  <c r="R2610" i="37"/>
  <c r="M2609" i="37"/>
  <c r="P2609" i="37"/>
  <c r="Q2609" i="37"/>
  <c r="R2609" i="37"/>
  <c r="M2607" i="37"/>
  <c r="M2608" i="37"/>
  <c r="P2607" i="37"/>
  <c r="P2608" i="37"/>
  <c r="Q2607" i="37"/>
  <c r="Q2608" i="37"/>
  <c r="R2607" i="37"/>
  <c r="R2608" i="37"/>
  <c r="M2606" i="37"/>
  <c r="P2606" i="37"/>
  <c r="Q2606" i="37"/>
  <c r="R2606" i="37"/>
  <c r="M2605" i="37"/>
  <c r="P2605" i="37"/>
  <c r="Q2605" i="37"/>
  <c r="R2605" i="37"/>
  <c r="M2604" i="37"/>
  <c r="P2604" i="37"/>
  <c r="Q2604" i="37"/>
  <c r="R2604" i="37"/>
  <c r="M2603" i="37"/>
  <c r="P2603" i="37"/>
  <c r="Q2603" i="37"/>
  <c r="R2603" i="37"/>
  <c r="M2602" i="37"/>
  <c r="P2602" i="37"/>
  <c r="Q2602" i="37"/>
  <c r="R2602" i="37"/>
  <c r="M2599" i="37"/>
  <c r="M2600" i="37"/>
  <c r="M2601" i="37"/>
  <c r="P2599" i="37"/>
  <c r="P2600" i="37"/>
  <c r="P2601" i="37"/>
  <c r="Q2599" i="37"/>
  <c r="Q2600" i="37"/>
  <c r="Q2601" i="37"/>
  <c r="R2599" i="37"/>
  <c r="R2600" i="37"/>
  <c r="R2601" i="37"/>
  <c r="M2597" i="37"/>
  <c r="M2598" i="37"/>
  <c r="P2597" i="37"/>
  <c r="P2598" i="37"/>
  <c r="Q2597" i="37"/>
  <c r="Q2598" i="37"/>
  <c r="R2597" i="37"/>
  <c r="R2598" i="37"/>
  <c r="M2596" i="37"/>
  <c r="P2596" i="37"/>
  <c r="Q2596" i="37"/>
  <c r="R2596" i="37"/>
  <c r="M2595" i="37"/>
  <c r="P2595" i="37"/>
  <c r="Q2595" i="37"/>
  <c r="R2595" i="37"/>
  <c r="M2593" i="37"/>
  <c r="M2594" i="37"/>
  <c r="P2593" i="37"/>
  <c r="P2594" i="37"/>
  <c r="Q2593" i="37"/>
  <c r="Q2594" i="37"/>
  <c r="R2593" i="37"/>
  <c r="R2594" i="37"/>
  <c r="M2592" i="37"/>
  <c r="P2592" i="37"/>
  <c r="Q2592" i="37"/>
  <c r="R2592" i="37"/>
  <c r="M2590" i="37"/>
  <c r="M2591" i="37"/>
  <c r="P2590" i="37"/>
  <c r="P2591" i="37"/>
  <c r="Q2590" i="37"/>
  <c r="Q2591" i="37"/>
  <c r="R2590" i="37"/>
  <c r="R2591" i="37"/>
  <c r="M2589" i="37"/>
  <c r="P2589" i="37"/>
  <c r="Q2589" i="37"/>
  <c r="R2589" i="37"/>
  <c r="M2586" i="37"/>
  <c r="M2587" i="37"/>
  <c r="M2588" i="37"/>
  <c r="P2586" i="37"/>
  <c r="P2587" i="37"/>
  <c r="P2588" i="37"/>
  <c r="Q2586" i="37"/>
  <c r="Q2587" i="37"/>
  <c r="Q2588" i="37"/>
  <c r="R2586" i="37"/>
  <c r="R2587" i="37"/>
  <c r="R2588" i="37"/>
  <c r="M2585" i="37"/>
  <c r="P2585" i="37"/>
  <c r="Q2585" i="37"/>
  <c r="R2585" i="37"/>
  <c r="M2584" i="37"/>
  <c r="P2584" i="37"/>
  <c r="Q2584" i="37"/>
  <c r="R2584" i="37"/>
  <c r="M2583" i="37"/>
  <c r="P2583" i="37"/>
  <c r="Q2583" i="37"/>
  <c r="R2583" i="37"/>
  <c r="M2582" i="37"/>
  <c r="P2582" i="37"/>
  <c r="Q2582" i="37"/>
  <c r="R2582" i="37"/>
  <c r="M2581" i="37"/>
  <c r="P2581" i="37"/>
  <c r="Q2581" i="37"/>
  <c r="R2581" i="37"/>
  <c r="M2580" i="37"/>
  <c r="P2580" i="37"/>
  <c r="Q2580" i="37"/>
  <c r="R2580" i="37"/>
  <c r="M2579" i="37"/>
  <c r="P2579" i="37"/>
  <c r="Q2579" i="37"/>
  <c r="R2579" i="37"/>
  <c r="M2578" i="37"/>
  <c r="P2578" i="37"/>
  <c r="Q2578" i="37"/>
  <c r="R2578" i="37"/>
  <c r="M2577" i="37"/>
  <c r="P2577" i="37"/>
  <c r="Q2577" i="37"/>
  <c r="R2577" i="37"/>
  <c r="M2576" i="37"/>
  <c r="P2576" i="37"/>
  <c r="Q2576" i="37"/>
  <c r="R2576" i="37"/>
  <c r="M2575" i="37"/>
  <c r="P2575" i="37"/>
  <c r="Q2575" i="37"/>
  <c r="R2575" i="37"/>
  <c r="M2574" i="37"/>
  <c r="P2574" i="37"/>
  <c r="Q2574" i="37"/>
  <c r="R2574" i="37"/>
  <c r="M2573" i="37"/>
  <c r="P2573" i="37"/>
  <c r="Q2573" i="37"/>
  <c r="R2573" i="37"/>
  <c r="M2572" i="37"/>
  <c r="P2572" i="37"/>
  <c r="Q2572" i="37"/>
  <c r="R2572" i="37"/>
  <c r="M2571" i="37"/>
  <c r="P2571" i="37"/>
  <c r="Q2571" i="37"/>
  <c r="R2571" i="37"/>
  <c r="M2570" i="37"/>
  <c r="P2570" i="37"/>
  <c r="Q2570" i="37"/>
  <c r="R2570" i="37"/>
  <c r="M2569" i="37"/>
  <c r="P2569" i="37"/>
  <c r="Q2569" i="37"/>
  <c r="R2569" i="37"/>
  <c r="M2568" i="37"/>
  <c r="P2568" i="37"/>
  <c r="Q2568" i="37"/>
  <c r="R2568" i="37"/>
  <c r="M2567" i="37"/>
  <c r="P2567" i="37"/>
  <c r="Q2567" i="37"/>
  <c r="R2567" i="37"/>
  <c r="M2564" i="37"/>
  <c r="M2565" i="37"/>
  <c r="M2566" i="37"/>
  <c r="P2564" i="37"/>
  <c r="P2565" i="37"/>
  <c r="P2566" i="37"/>
  <c r="Q2564" i="37"/>
  <c r="Q2565" i="37"/>
  <c r="Q2566" i="37"/>
  <c r="R2564" i="37"/>
  <c r="R2565" i="37"/>
  <c r="R2566" i="37"/>
  <c r="M2562" i="37"/>
  <c r="M2563" i="37"/>
  <c r="P2562" i="37"/>
  <c r="P2563" i="37"/>
  <c r="Q2562" i="37"/>
  <c r="Q2563" i="37"/>
  <c r="R2562" i="37"/>
  <c r="R2563" i="37"/>
  <c r="M2561" i="37"/>
  <c r="P2561" i="37"/>
  <c r="Q2561" i="37"/>
  <c r="R2561" i="37"/>
  <c r="M2558" i="37"/>
  <c r="M2559" i="37"/>
  <c r="M2560" i="37"/>
  <c r="P2558" i="37"/>
  <c r="P2559" i="37"/>
  <c r="P2560" i="37"/>
  <c r="Q2558" i="37"/>
  <c r="Q2559" i="37"/>
  <c r="Q2560" i="37"/>
  <c r="R2558" i="37"/>
  <c r="R2559" i="37"/>
  <c r="R2560" i="37"/>
  <c r="M2557" i="37"/>
  <c r="P2557" i="37"/>
  <c r="Q2557" i="37"/>
  <c r="R2557" i="37"/>
  <c r="M2556" i="37"/>
  <c r="P2556" i="37"/>
  <c r="Q2556" i="37"/>
  <c r="R2556" i="37"/>
  <c r="M2554" i="37"/>
  <c r="M2555" i="37"/>
  <c r="P2554" i="37"/>
  <c r="P2555" i="37"/>
  <c r="Q2554" i="37"/>
  <c r="Q2555" i="37"/>
  <c r="R2554" i="37"/>
  <c r="R2555" i="37"/>
  <c r="M2552" i="37"/>
  <c r="M2553" i="37"/>
  <c r="P2552" i="37"/>
  <c r="P2553" i="37"/>
  <c r="Q2552" i="37"/>
  <c r="Q2553" i="37"/>
  <c r="R2552" i="37"/>
  <c r="R2553" i="37"/>
  <c r="M2551" i="37"/>
  <c r="P2551" i="37"/>
  <c r="Q2551" i="37"/>
  <c r="R2551" i="37"/>
  <c r="M2550" i="37"/>
  <c r="P2550" i="37"/>
  <c r="Q2550" i="37"/>
  <c r="R2550" i="37"/>
  <c r="M2549" i="37"/>
  <c r="P2549" i="37"/>
  <c r="Q2549" i="37"/>
  <c r="R2549" i="37"/>
  <c r="M2548" i="37"/>
  <c r="P2548" i="37"/>
  <c r="Q2548" i="37"/>
  <c r="R2548" i="37"/>
  <c r="M2547" i="37"/>
  <c r="P2547" i="37"/>
  <c r="Q2547" i="37"/>
  <c r="R2547" i="37"/>
  <c r="M2544" i="37"/>
  <c r="M2545" i="37"/>
  <c r="M2546" i="37"/>
  <c r="P2544" i="37"/>
  <c r="P2545" i="37"/>
  <c r="P2546" i="37"/>
  <c r="Q2544" i="37"/>
  <c r="Q2545" i="37"/>
  <c r="Q2546" i="37"/>
  <c r="R2544" i="37"/>
  <c r="R2545" i="37"/>
  <c r="R2546" i="37"/>
  <c r="M2543" i="37"/>
  <c r="P2543" i="37"/>
  <c r="Q2543" i="37"/>
  <c r="R2543" i="37"/>
  <c r="M2542" i="37"/>
  <c r="P2542" i="37"/>
  <c r="Q2542" i="37"/>
  <c r="R2542" i="37"/>
  <c r="M2541" i="37"/>
  <c r="P2541" i="37"/>
  <c r="Q2541" i="37"/>
  <c r="R2541" i="37"/>
  <c r="M2540" i="37"/>
  <c r="P2540" i="37"/>
  <c r="Q2540" i="37"/>
  <c r="R2540" i="37"/>
  <c r="M2539" i="37"/>
  <c r="P2539" i="37"/>
  <c r="Q2539" i="37"/>
  <c r="R2539" i="37"/>
  <c r="M2538" i="37"/>
  <c r="P2538" i="37"/>
  <c r="Q2538" i="37"/>
  <c r="R2538" i="37"/>
  <c r="M2537" i="37"/>
  <c r="P2537" i="37"/>
  <c r="Q2537" i="37"/>
  <c r="R2537" i="37"/>
  <c r="M2536" i="37"/>
  <c r="P2536" i="37"/>
  <c r="Q2536" i="37"/>
  <c r="R2536" i="37"/>
  <c r="M2535" i="37"/>
  <c r="P2535" i="37"/>
  <c r="Q2535" i="37"/>
  <c r="R2535" i="37"/>
  <c r="M2534" i="37"/>
  <c r="P2534" i="37"/>
  <c r="Q2534" i="37"/>
  <c r="R2534" i="37"/>
  <c r="M2532" i="37"/>
  <c r="M2533" i="37"/>
  <c r="P2532" i="37"/>
  <c r="P2533" i="37"/>
  <c r="Q2532" i="37"/>
  <c r="Q2533" i="37"/>
  <c r="R2532" i="37"/>
  <c r="R2533" i="37"/>
  <c r="M2531" i="37"/>
  <c r="P2531" i="37"/>
  <c r="Q2531" i="37"/>
  <c r="R2531" i="37"/>
  <c r="M2530" i="37"/>
  <c r="P2530" i="37"/>
  <c r="Q2530" i="37"/>
  <c r="R2530" i="37"/>
  <c r="M2529" i="37"/>
  <c r="P2529" i="37"/>
  <c r="Q2529" i="37"/>
  <c r="R2529" i="37"/>
  <c r="M2528" i="37"/>
  <c r="P2528" i="37"/>
  <c r="Q2528" i="37"/>
  <c r="R2528" i="37"/>
  <c r="M2527" i="37"/>
  <c r="P2527" i="37"/>
  <c r="Q2527" i="37"/>
  <c r="R2527" i="37"/>
  <c r="M2526" i="37"/>
  <c r="P2526" i="37"/>
  <c r="Q2526" i="37"/>
  <c r="R2526" i="37"/>
  <c r="M2525" i="37"/>
  <c r="P2525" i="37"/>
  <c r="Q2525" i="37"/>
  <c r="R2525" i="37"/>
  <c r="M2524" i="37"/>
  <c r="P2524" i="37"/>
  <c r="Q2524" i="37"/>
  <c r="R2524" i="37"/>
  <c r="M2523" i="37"/>
  <c r="P2523" i="37"/>
  <c r="Q2523" i="37"/>
  <c r="R2523" i="37"/>
  <c r="M2521" i="37"/>
  <c r="M2522" i="37"/>
  <c r="P2521" i="37"/>
  <c r="P2522" i="37"/>
  <c r="Q2521" i="37"/>
  <c r="Q2522" i="37"/>
  <c r="R2521" i="37"/>
  <c r="R2522" i="37"/>
  <c r="M2519" i="37"/>
  <c r="M2520" i="37"/>
  <c r="P2519" i="37"/>
  <c r="P2520" i="37"/>
  <c r="Q2519" i="37"/>
  <c r="Q2520" i="37"/>
  <c r="R2519" i="37"/>
  <c r="R2520" i="37"/>
  <c r="M2517" i="37"/>
  <c r="M2518" i="37"/>
  <c r="P2517" i="37"/>
  <c r="P2518" i="37"/>
  <c r="Q2517" i="37"/>
  <c r="Q2518" i="37"/>
  <c r="R2517" i="37"/>
  <c r="R2518" i="37"/>
  <c r="M2417" i="37"/>
  <c r="P2417" i="37"/>
  <c r="Q2417" i="37"/>
  <c r="R2417" i="37"/>
  <c r="M2418" i="37"/>
  <c r="P2418" i="37"/>
  <c r="Q2418" i="37"/>
  <c r="R2418" i="37"/>
  <c r="M2419" i="37"/>
  <c r="P2419" i="37"/>
  <c r="Q2419" i="37"/>
  <c r="R2419" i="37"/>
  <c r="M2420" i="37"/>
  <c r="P2420" i="37"/>
  <c r="Q2420" i="37"/>
  <c r="R2420" i="37"/>
  <c r="M2421" i="37"/>
  <c r="P2421" i="37"/>
  <c r="Q2421" i="37"/>
  <c r="R2421" i="37"/>
  <c r="M2422" i="37"/>
  <c r="P2422" i="37"/>
  <c r="Q2422" i="37"/>
  <c r="R2422" i="37"/>
  <c r="M2423" i="37"/>
  <c r="P2423" i="37"/>
  <c r="Q2423" i="37"/>
  <c r="R2423" i="37"/>
  <c r="M2424" i="37"/>
  <c r="P2424" i="37"/>
  <c r="Q2424" i="37"/>
  <c r="R2424" i="37"/>
  <c r="M2425" i="37"/>
  <c r="P2425" i="37"/>
  <c r="Q2425" i="37"/>
  <c r="R2425" i="37"/>
  <c r="M2426" i="37"/>
  <c r="P2426" i="37"/>
  <c r="Q2426" i="37"/>
  <c r="R2426" i="37"/>
  <c r="M2427" i="37"/>
  <c r="P2427" i="37"/>
  <c r="Q2427" i="37"/>
  <c r="R2427" i="37"/>
  <c r="M2428" i="37"/>
  <c r="P2428" i="37"/>
  <c r="Q2428" i="37"/>
  <c r="R2428" i="37"/>
  <c r="M2429" i="37"/>
  <c r="P2429" i="37"/>
  <c r="Q2429" i="37"/>
  <c r="R2429" i="37"/>
  <c r="M2430" i="37"/>
  <c r="P2430" i="37"/>
  <c r="Q2430" i="37"/>
  <c r="R2430" i="37"/>
  <c r="M2431" i="37"/>
  <c r="P2431" i="37"/>
  <c r="Q2431" i="37"/>
  <c r="R2431" i="37"/>
  <c r="M2432" i="37"/>
  <c r="P2432" i="37"/>
  <c r="Q2432" i="37"/>
  <c r="R2432" i="37"/>
  <c r="M2433" i="37"/>
  <c r="P2433" i="37"/>
  <c r="Q2433" i="37"/>
  <c r="R2433" i="37"/>
  <c r="M2434" i="37"/>
  <c r="P2434" i="37"/>
  <c r="Q2434" i="37"/>
  <c r="R2434" i="37"/>
  <c r="M2435" i="37"/>
  <c r="P2435" i="37"/>
  <c r="Q2435" i="37"/>
  <c r="R2435" i="37"/>
  <c r="M2436" i="37"/>
  <c r="P2436" i="37"/>
  <c r="Q2436" i="37"/>
  <c r="R2436" i="37"/>
  <c r="M2437" i="37"/>
  <c r="P2437" i="37"/>
  <c r="Q2437" i="37"/>
  <c r="R2437" i="37"/>
  <c r="M2438" i="37"/>
  <c r="P2438" i="37"/>
  <c r="Q2438" i="37"/>
  <c r="R2438" i="37"/>
  <c r="M2439" i="37"/>
  <c r="P2439" i="37"/>
  <c r="Q2439" i="37"/>
  <c r="R2439" i="37"/>
  <c r="M2440" i="37"/>
  <c r="P2440" i="37"/>
  <c r="Q2440" i="37"/>
  <c r="R2440" i="37"/>
  <c r="M2516" i="37"/>
  <c r="P2516" i="37"/>
  <c r="Q2516" i="37"/>
  <c r="R2516" i="37"/>
  <c r="M2515" i="37"/>
  <c r="P2515" i="37"/>
  <c r="Q2515" i="37"/>
  <c r="R2515" i="37"/>
  <c r="M2514" i="37"/>
  <c r="P2514" i="37"/>
  <c r="Q2514" i="37"/>
  <c r="R2514" i="37"/>
  <c r="M2513" i="37"/>
  <c r="P2513" i="37"/>
  <c r="Q2513" i="37"/>
  <c r="R2513" i="37"/>
  <c r="M2511" i="37"/>
  <c r="M2512" i="37"/>
  <c r="P2511" i="37"/>
  <c r="P2512" i="37"/>
  <c r="Q2511" i="37"/>
  <c r="Q2512" i="37"/>
  <c r="R2511" i="37"/>
  <c r="R2512" i="37"/>
  <c r="M2507" i="37"/>
  <c r="M2508" i="37"/>
  <c r="M2509" i="37"/>
  <c r="M2510" i="37"/>
  <c r="P2507" i="37"/>
  <c r="P2508" i="37"/>
  <c r="P2509" i="37"/>
  <c r="P2510" i="37"/>
  <c r="Q2507" i="37"/>
  <c r="Q2508" i="37"/>
  <c r="Q2509" i="37"/>
  <c r="Q2510" i="37"/>
  <c r="R2507" i="37"/>
  <c r="R2508" i="37"/>
  <c r="R2509" i="37"/>
  <c r="R2510" i="37"/>
  <c r="M2506" i="37"/>
  <c r="P2506" i="37"/>
  <c r="Q2506" i="37"/>
  <c r="R2506" i="37"/>
  <c r="M2505" i="37"/>
  <c r="P2505" i="37"/>
  <c r="Q2505" i="37"/>
  <c r="R2505" i="37"/>
  <c r="M2503" i="37"/>
  <c r="M2504" i="37"/>
  <c r="P2503" i="37"/>
  <c r="P2504" i="37"/>
  <c r="Q2503" i="37"/>
  <c r="Q2504" i="37"/>
  <c r="R2503" i="37"/>
  <c r="R2504" i="37"/>
  <c r="M2501" i="37"/>
  <c r="M2502" i="37"/>
  <c r="P2501" i="37"/>
  <c r="P2502" i="37"/>
  <c r="Q2501" i="37"/>
  <c r="Q2502" i="37"/>
  <c r="R2501" i="37"/>
  <c r="R2502" i="37"/>
  <c r="M2500" i="37"/>
  <c r="P2500" i="37"/>
  <c r="Q2500" i="37"/>
  <c r="R2500" i="37"/>
  <c r="M2498" i="37"/>
  <c r="M2499" i="37"/>
  <c r="P2498" i="37"/>
  <c r="P2499" i="37"/>
  <c r="Q2498" i="37"/>
  <c r="Q2499" i="37"/>
  <c r="R2498" i="37"/>
  <c r="R2499" i="37"/>
  <c r="M2497" i="37"/>
  <c r="P2497" i="37"/>
  <c r="Q2497" i="37"/>
  <c r="R2497" i="37"/>
  <c r="M2496" i="37"/>
  <c r="P2496" i="37"/>
  <c r="Q2496" i="37"/>
  <c r="R2496" i="37"/>
  <c r="M2494" i="37"/>
  <c r="M2495" i="37"/>
  <c r="P2494" i="37"/>
  <c r="P2495" i="37"/>
  <c r="Q2494" i="37"/>
  <c r="Q2495" i="37"/>
  <c r="R2494" i="37"/>
  <c r="R2495" i="37"/>
  <c r="M2493" i="37"/>
  <c r="P2493" i="37"/>
  <c r="Q2493" i="37"/>
  <c r="R2493" i="37"/>
  <c r="M2492" i="37"/>
  <c r="P2492" i="37"/>
  <c r="Q2492" i="37"/>
  <c r="R2492" i="37"/>
  <c r="M2489" i="37"/>
  <c r="M2490" i="37"/>
  <c r="M2491" i="37"/>
  <c r="P2489" i="37"/>
  <c r="P2490" i="37"/>
  <c r="P2491" i="37"/>
  <c r="Q2489" i="37"/>
  <c r="Q2490" i="37"/>
  <c r="Q2491" i="37"/>
  <c r="R2489" i="37"/>
  <c r="R2490" i="37"/>
  <c r="R2491" i="37"/>
  <c r="M2488" i="37"/>
  <c r="P2488" i="37"/>
  <c r="Q2488" i="37"/>
  <c r="R2488" i="37"/>
  <c r="M2486" i="37"/>
  <c r="M2487" i="37"/>
  <c r="P2486" i="37"/>
  <c r="P2487" i="37"/>
  <c r="Q2486" i="37"/>
  <c r="Q2487" i="37"/>
  <c r="R2486" i="37"/>
  <c r="R2487" i="37"/>
  <c r="M2485" i="37"/>
  <c r="P2485" i="37"/>
  <c r="Q2485" i="37"/>
  <c r="R2485" i="37"/>
  <c r="M2484" i="37"/>
  <c r="P2484" i="37"/>
  <c r="Q2484" i="37"/>
  <c r="R2484" i="37"/>
  <c r="M2483" i="37"/>
  <c r="P2483" i="37"/>
  <c r="Q2483" i="37"/>
  <c r="R2483" i="37"/>
  <c r="M2482" i="37"/>
  <c r="P2482" i="37"/>
  <c r="Q2482" i="37"/>
  <c r="R2482" i="37"/>
  <c r="M2481" i="37"/>
  <c r="P2481" i="37"/>
  <c r="Q2481" i="37"/>
  <c r="R2481" i="37"/>
  <c r="M2480" i="37"/>
  <c r="P2480" i="37"/>
  <c r="Q2480" i="37"/>
  <c r="R2480" i="37"/>
  <c r="M2479" i="37"/>
  <c r="P2479" i="37"/>
  <c r="Q2479" i="37"/>
  <c r="R2479" i="37"/>
  <c r="M2478" i="37"/>
  <c r="P2478" i="37"/>
  <c r="Q2478" i="37"/>
  <c r="R2478" i="37"/>
  <c r="M2477" i="37"/>
  <c r="P2477" i="37"/>
  <c r="Q2477" i="37"/>
  <c r="R2477" i="37"/>
  <c r="M2476" i="37"/>
  <c r="P2476" i="37"/>
  <c r="Q2476" i="37"/>
  <c r="R2476" i="37"/>
  <c r="M2474" i="37"/>
  <c r="M2475" i="37"/>
  <c r="P2474" i="37"/>
  <c r="P2475" i="37"/>
  <c r="Q2474" i="37"/>
  <c r="Q2475" i="37"/>
  <c r="R2474" i="37"/>
  <c r="R2475" i="37"/>
  <c r="M2473" i="37"/>
  <c r="P2473" i="37"/>
  <c r="Q2473" i="37"/>
  <c r="R2473" i="37"/>
  <c r="M2472" i="37"/>
  <c r="P2472" i="37"/>
  <c r="Q2472" i="37"/>
  <c r="R2472" i="37"/>
  <c r="M2471" i="37"/>
  <c r="P2471" i="37"/>
  <c r="Q2471" i="37"/>
  <c r="R2471" i="37"/>
  <c r="M2470" i="37"/>
  <c r="P2470" i="37"/>
  <c r="Q2470" i="37"/>
  <c r="R2470" i="37"/>
  <c r="M2469" i="37"/>
  <c r="P2469" i="37"/>
  <c r="Q2469" i="37"/>
  <c r="R2469" i="37"/>
  <c r="M2468" i="37"/>
  <c r="P2468" i="37"/>
  <c r="Q2468" i="37"/>
  <c r="R2468" i="37"/>
  <c r="M2465" i="37"/>
  <c r="M2466" i="37"/>
  <c r="M2467" i="37"/>
  <c r="P2465" i="37"/>
  <c r="P2466" i="37"/>
  <c r="P2467" i="37"/>
  <c r="Q2465" i="37"/>
  <c r="Q2466" i="37"/>
  <c r="Q2467" i="37"/>
  <c r="R2465" i="37"/>
  <c r="R2466" i="37"/>
  <c r="R2467" i="37"/>
  <c r="M2462" i="37"/>
  <c r="M2463" i="37"/>
  <c r="M2464" i="37"/>
  <c r="P2462" i="37"/>
  <c r="P2463" i="37"/>
  <c r="P2464" i="37"/>
  <c r="Q2462" i="37"/>
  <c r="Q2463" i="37"/>
  <c r="Q2464" i="37"/>
  <c r="R2462" i="37"/>
  <c r="R2463" i="37"/>
  <c r="R2464" i="37"/>
  <c r="M2461" i="37"/>
  <c r="P2461" i="37"/>
  <c r="Q2461" i="37"/>
  <c r="R2461" i="37"/>
  <c r="M2459" i="37"/>
  <c r="M2460" i="37"/>
  <c r="P2459" i="37"/>
  <c r="P2460" i="37"/>
  <c r="Q2459" i="37"/>
  <c r="Q2460" i="37"/>
  <c r="R2459" i="37"/>
  <c r="R2460" i="37"/>
  <c r="M2458" i="37"/>
  <c r="P2458" i="37"/>
  <c r="Q2458" i="37"/>
  <c r="R2458" i="37"/>
  <c r="M2457" i="37"/>
  <c r="P2457" i="37"/>
  <c r="Q2457" i="37"/>
  <c r="R2457" i="37"/>
  <c r="M2452" i="37"/>
  <c r="M2453" i="37"/>
  <c r="M2454" i="37"/>
  <c r="M2455" i="37"/>
  <c r="M2456" i="37"/>
  <c r="P2452" i="37"/>
  <c r="P2453" i="37"/>
  <c r="P2454" i="37"/>
  <c r="P2455" i="37"/>
  <c r="P2456" i="37"/>
  <c r="Q2452" i="37"/>
  <c r="Q2453" i="37"/>
  <c r="Q2454" i="37"/>
  <c r="Q2455" i="37"/>
  <c r="Q2456" i="37"/>
  <c r="R2452" i="37"/>
  <c r="R2453" i="37"/>
  <c r="R2454" i="37"/>
  <c r="R2455" i="37"/>
  <c r="R2456" i="37"/>
  <c r="M2449" i="37"/>
  <c r="M2450" i="37"/>
  <c r="M2451" i="37"/>
  <c r="P2449" i="37"/>
  <c r="P2450" i="37"/>
  <c r="P2451" i="37"/>
  <c r="Q2449" i="37"/>
  <c r="Q2450" i="37"/>
  <c r="Q2451" i="37"/>
  <c r="R2449" i="37"/>
  <c r="R2450" i="37"/>
  <c r="R2451" i="37"/>
  <c r="M2448" i="37"/>
  <c r="P2448" i="37"/>
  <c r="Q2448" i="37"/>
  <c r="R2448" i="37"/>
  <c r="M2447" i="37"/>
  <c r="P2447" i="37"/>
  <c r="Q2447" i="37"/>
  <c r="R2447" i="37"/>
  <c r="M2446" i="37"/>
  <c r="P2446" i="37"/>
  <c r="Q2446" i="37"/>
  <c r="R2446" i="37"/>
  <c r="M2443" i="37"/>
  <c r="M2444" i="37"/>
  <c r="M2445" i="37"/>
  <c r="P2443" i="37"/>
  <c r="P2444" i="37"/>
  <c r="P2445" i="37"/>
  <c r="Q2443" i="37"/>
  <c r="Q2444" i="37"/>
  <c r="Q2445" i="37"/>
  <c r="R2443" i="37"/>
  <c r="R2444" i="37"/>
  <c r="R2445" i="37"/>
  <c r="M2442" i="37"/>
  <c r="P2442" i="37"/>
  <c r="Q2442" i="37"/>
  <c r="R2442" i="37"/>
  <c r="M2441" i="37"/>
  <c r="P2441" i="37"/>
  <c r="Q2441" i="37"/>
  <c r="R2441" i="37"/>
  <c r="M2416" i="37"/>
  <c r="P2416" i="37"/>
  <c r="Q2416" i="37"/>
  <c r="R2416" i="37"/>
  <c r="M2415" i="37"/>
  <c r="P2415" i="37"/>
  <c r="Q2415" i="37"/>
  <c r="R2415" i="37"/>
  <c r="M2413" i="37"/>
  <c r="M2414" i="37"/>
  <c r="P2413" i="37"/>
  <c r="P2414" i="37"/>
  <c r="Q2413" i="37"/>
  <c r="Q2414" i="37"/>
  <c r="R2413" i="37"/>
  <c r="R2414" i="37"/>
  <c r="M2412" i="37"/>
  <c r="P2412" i="37"/>
  <c r="Q2412" i="37"/>
  <c r="R2412" i="37"/>
  <c r="M2409" i="37"/>
  <c r="M2410" i="37"/>
  <c r="M2411" i="37"/>
  <c r="P2409" i="37"/>
  <c r="P2410" i="37"/>
  <c r="P2411" i="37"/>
  <c r="Q2409" i="37"/>
  <c r="Q2410" i="37"/>
  <c r="Q2411" i="37"/>
  <c r="R2409" i="37"/>
  <c r="R2410" i="37"/>
  <c r="R2411" i="37"/>
  <c r="M2407" i="37"/>
  <c r="M2408" i="37"/>
  <c r="P2407" i="37"/>
  <c r="P2408" i="37"/>
  <c r="Q2407" i="37"/>
  <c r="Q2408" i="37"/>
  <c r="R2407" i="37"/>
  <c r="R2408" i="37"/>
  <c r="M2406" i="37"/>
  <c r="P2406" i="37"/>
  <c r="Q2406" i="37"/>
  <c r="R2406" i="37"/>
  <c r="M2405" i="37"/>
  <c r="P2405" i="37"/>
  <c r="Q2405" i="37"/>
  <c r="R2405" i="37"/>
  <c r="M2404" i="37"/>
  <c r="P2404" i="37"/>
  <c r="Q2404" i="37"/>
  <c r="R2404" i="37"/>
  <c r="M2401" i="37"/>
  <c r="M2402" i="37"/>
  <c r="M2403" i="37"/>
  <c r="P2401" i="37"/>
  <c r="P2402" i="37"/>
  <c r="P2403" i="37"/>
  <c r="Q2401" i="37"/>
  <c r="Q2402" i="37"/>
  <c r="Q2403" i="37"/>
  <c r="R2401" i="37"/>
  <c r="R2402" i="37"/>
  <c r="R2403" i="37"/>
  <c r="M2400" i="37"/>
  <c r="P2400" i="37"/>
  <c r="Q2400" i="37"/>
  <c r="R2400" i="37"/>
  <c r="M2399" i="37"/>
  <c r="P2399" i="37"/>
  <c r="Q2399" i="37"/>
  <c r="R2399" i="37"/>
  <c r="M2398" i="37"/>
  <c r="P2398" i="37"/>
  <c r="Q2398" i="37"/>
  <c r="R2398" i="37"/>
  <c r="M2397" i="37"/>
  <c r="P2397" i="37"/>
  <c r="Q2397" i="37"/>
  <c r="R2397" i="37"/>
  <c r="M2396" i="37"/>
  <c r="P2396" i="37"/>
  <c r="Q2396" i="37"/>
  <c r="R2396" i="37"/>
  <c r="M2395" i="37"/>
  <c r="P2395" i="37"/>
  <c r="Q2395" i="37"/>
  <c r="R2395" i="37"/>
  <c r="M2394" i="37"/>
  <c r="P2394" i="37"/>
  <c r="Q2394" i="37"/>
  <c r="R2394" i="37"/>
  <c r="M2393" i="37"/>
  <c r="P2393" i="37"/>
  <c r="Q2393" i="37"/>
  <c r="R2393" i="37"/>
  <c r="M2392" i="37"/>
  <c r="P2392" i="37"/>
  <c r="Q2392" i="37"/>
  <c r="R2392" i="37"/>
  <c r="M2391" i="37"/>
  <c r="P2391" i="37"/>
  <c r="Q2391" i="37"/>
  <c r="R2391" i="37"/>
  <c r="M2390" i="37"/>
  <c r="P2390" i="37"/>
  <c r="Q2390" i="37"/>
  <c r="R2390" i="37"/>
  <c r="M2389" i="37"/>
  <c r="P2389" i="37"/>
  <c r="Q2389" i="37"/>
  <c r="R2389" i="37"/>
  <c r="M2386" i="37"/>
  <c r="M2387" i="37"/>
  <c r="M2388" i="37"/>
  <c r="P2386" i="37"/>
  <c r="P2387" i="37"/>
  <c r="P2388" i="37"/>
  <c r="Q2386" i="37"/>
  <c r="Q2387" i="37"/>
  <c r="Q2388" i="37"/>
  <c r="R2386" i="37"/>
  <c r="R2387" i="37"/>
  <c r="R2388" i="37"/>
  <c r="M2385" i="37"/>
  <c r="P2385" i="37"/>
  <c r="Q2385" i="37"/>
  <c r="R2385" i="37"/>
  <c r="M2384" i="37"/>
  <c r="P2384" i="37"/>
  <c r="Q2384" i="37"/>
  <c r="R2384" i="37"/>
  <c r="M2383" i="37"/>
  <c r="P2383" i="37"/>
  <c r="Q2383" i="37"/>
  <c r="R2383" i="37"/>
  <c r="M2382" i="37"/>
  <c r="P2382" i="37"/>
  <c r="Q2382" i="37"/>
  <c r="R2382" i="37"/>
  <c r="M2381" i="37"/>
  <c r="P2381" i="37"/>
  <c r="Q2381" i="37"/>
  <c r="R2381" i="37"/>
  <c r="M2380" i="37"/>
  <c r="P2380" i="37"/>
  <c r="Q2380" i="37"/>
  <c r="R2380" i="37"/>
  <c r="M2379" i="37"/>
  <c r="P2379" i="37"/>
  <c r="Q2379" i="37"/>
  <c r="R2379" i="37"/>
  <c r="M2378" i="37"/>
  <c r="P2378" i="37"/>
  <c r="Q2378" i="37"/>
  <c r="R2378" i="37"/>
  <c r="M2377" i="37"/>
  <c r="P2377" i="37"/>
  <c r="Q2377" i="37"/>
  <c r="R2377" i="37"/>
  <c r="M2374" i="37"/>
  <c r="M2375" i="37"/>
  <c r="M2376" i="37"/>
  <c r="P2374" i="37"/>
  <c r="P2375" i="37"/>
  <c r="P2376" i="37"/>
  <c r="Q2374" i="37"/>
  <c r="Q2375" i="37"/>
  <c r="Q2376" i="37"/>
  <c r="R2374" i="37"/>
  <c r="R2375" i="37"/>
  <c r="R2376" i="37"/>
  <c r="M2373" i="37"/>
  <c r="P2373" i="37"/>
  <c r="Q2373" i="37"/>
  <c r="R2373" i="37"/>
  <c r="M2369" i="37"/>
  <c r="M2370" i="37"/>
  <c r="M2371" i="37"/>
  <c r="M2372" i="37"/>
  <c r="P2369" i="37"/>
  <c r="P2370" i="37"/>
  <c r="P2371" i="37"/>
  <c r="P2372" i="37"/>
  <c r="Q2369" i="37"/>
  <c r="Q2370" i="37"/>
  <c r="Q2371" i="37"/>
  <c r="Q2372" i="37"/>
  <c r="R2369" i="37"/>
  <c r="R2370" i="37"/>
  <c r="R2371" i="37"/>
  <c r="R2372" i="37"/>
  <c r="M2368" i="37"/>
  <c r="P2368" i="37"/>
  <c r="Q2368" i="37"/>
  <c r="R2368" i="37"/>
  <c r="M2367" i="37"/>
  <c r="P2367" i="37"/>
  <c r="Q2367" i="37"/>
  <c r="R2367" i="37"/>
  <c r="M2366" i="37"/>
  <c r="P2366" i="37"/>
  <c r="Q2366" i="37"/>
  <c r="R2366" i="37"/>
  <c r="M2365" i="37"/>
  <c r="P2365" i="37"/>
  <c r="Q2365" i="37"/>
  <c r="R2365" i="37"/>
  <c r="M2364" i="37"/>
  <c r="P2364" i="37"/>
  <c r="Q2364" i="37"/>
  <c r="R2364" i="37"/>
  <c r="M2363" i="37"/>
  <c r="P2363" i="37"/>
  <c r="Q2363" i="37"/>
  <c r="R2363" i="37"/>
  <c r="M2361" i="37"/>
  <c r="M2362" i="37"/>
  <c r="P2361" i="37"/>
  <c r="P2362" i="37"/>
  <c r="Q2361" i="37"/>
  <c r="Q2362" i="37"/>
  <c r="R2361" i="37"/>
  <c r="R2362" i="37"/>
  <c r="M2359" i="37"/>
  <c r="M2360" i="37"/>
  <c r="P2359" i="37"/>
  <c r="P2360" i="37"/>
  <c r="Q2359" i="37"/>
  <c r="Q2360" i="37"/>
  <c r="R2359" i="37"/>
  <c r="R2360" i="37"/>
  <c r="M2358" i="37"/>
  <c r="P2358" i="37"/>
  <c r="Q2358" i="37"/>
  <c r="R2358" i="37"/>
  <c r="M2357" i="37"/>
  <c r="P2357" i="37"/>
  <c r="Q2357" i="37"/>
  <c r="R2357" i="37"/>
  <c r="M2356" i="37"/>
  <c r="P2356" i="37"/>
  <c r="Q2356" i="37"/>
  <c r="R2356" i="37"/>
  <c r="M2355" i="37"/>
  <c r="P2355" i="37"/>
  <c r="Q2355" i="37"/>
  <c r="R2355" i="37"/>
  <c r="M2352" i="37"/>
  <c r="M2353" i="37"/>
  <c r="M2354" i="37"/>
  <c r="P2352" i="37"/>
  <c r="P2353" i="37"/>
  <c r="P2354" i="37"/>
  <c r="Q2352" i="37"/>
  <c r="Q2353" i="37"/>
  <c r="Q2354" i="37"/>
  <c r="R2352" i="37"/>
  <c r="R2353" i="37"/>
  <c r="R2354" i="37"/>
  <c r="M2351" i="37"/>
  <c r="P2351" i="37"/>
  <c r="Q2351" i="37"/>
  <c r="R2351" i="37"/>
  <c r="M2348" i="37"/>
  <c r="M2349" i="37"/>
  <c r="M2350" i="37"/>
  <c r="P2348" i="37"/>
  <c r="P2349" i="37"/>
  <c r="P2350" i="37"/>
  <c r="Q2348" i="37"/>
  <c r="Q2349" i="37"/>
  <c r="Q2350" i="37"/>
  <c r="R2348" i="37"/>
  <c r="R2349" i="37"/>
  <c r="R2350" i="37"/>
  <c r="M2345" i="37"/>
  <c r="M2346" i="37"/>
  <c r="M2347" i="37"/>
  <c r="P2345" i="37"/>
  <c r="P2346" i="37"/>
  <c r="P2347" i="37"/>
  <c r="Q2345" i="37"/>
  <c r="Q2346" i="37"/>
  <c r="Q2347" i="37"/>
  <c r="R2345" i="37"/>
  <c r="R2346" i="37"/>
  <c r="R2347" i="37"/>
  <c r="M2344" i="37"/>
  <c r="P2344" i="37"/>
  <c r="Q2344" i="37"/>
  <c r="R2344" i="37"/>
  <c r="M2343" i="37"/>
  <c r="P2343" i="37"/>
  <c r="Q2343" i="37"/>
  <c r="R2343" i="37"/>
  <c r="M2342" i="37"/>
  <c r="P2342" i="37"/>
  <c r="Q2342" i="37"/>
  <c r="R2342" i="37"/>
  <c r="M2340" i="37"/>
  <c r="M2341" i="37"/>
  <c r="P2340" i="37"/>
  <c r="P2341" i="37"/>
  <c r="Q2340" i="37"/>
  <c r="Q2341" i="37"/>
  <c r="R2340" i="37"/>
  <c r="R2341" i="37"/>
  <c r="M2339" i="37"/>
  <c r="P2339" i="37"/>
  <c r="Q2339" i="37"/>
  <c r="R2339" i="37"/>
  <c r="M2336" i="37"/>
  <c r="M2337" i="37"/>
  <c r="M2338" i="37"/>
  <c r="P2336" i="37"/>
  <c r="P2337" i="37"/>
  <c r="P2338" i="37"/>
  <c r="Q2336" i="37"/>
  <c r="Q2337" i="37"/>
  <c r="Q2338" i="37"/>
  <c r="R2336" i="37"/>
  <c r="R2337" i="37"/>
  <c r="R2338" i="37"/>
  <c r="M2328" i="37"/>
  <c r="M2329" i="37"/>
  <c r="M2330" i="37"/>
  <c r="M2331" i="37"/>
  <c r="M2332" i="37"/>
  <c r="M2333" i="37"/>
  <c r="M2334" i="37"/>
  <c r="M2335" i="37"/>
  <c r="P2328" i="37"/>
  <c r="P2329" i="37"/>
  <c r="P2330" i="37"/>
  <c r="P2331" i="37"/>
  <c r="P2332" i="37"/>
  <c r="P2333" i="37"/>
  <c r="P2334" i="37"/>
  <c r="P2335" i="37"/>
  <c r="Q2328" i="37"/>
  <c r="Q2329" i="37"/>
  <c r="Q2330" i="37"/>
  <c r="Q2331" i="37"/>
  <c r="Q2332" i="37"/>
  <c r="Q2333" i="37"/>
  <c r="Q2334" i="37"/>
  <c r="Q2335" i="37"/>
  <c r="R2328" i="37"/>
  <c r="R2329" i="37"/>
  <c r="R2330" i="37"/>
  <c r="R2331" i="37"/>
  <c r="R2332" i="37"/>
  <c r="R2333" i="37"/>
  <c r="R2334" i="37"/>
  <c r="R2335" i="37"/>
  <c r="M2327" i="37"/>
  <c r="P2327" i="37"/>
  <c r="Q2327" i="37"/>
  <c r="R2327" i="37"/>
  <c r="M2326" i="37"/>
  <c r="P2326" i="37"/>
  <c r="Q2326" i="37"/>
  <c r="R2326" i="37"/>
  <c r="M2325" i="37"/>
  <c r="P2325" i="37"/>
  <c r="Q2325" i="37"/>
  <c r="R2325" i="37"/>
  <c r="M2324" i="37"/>
  <c r="P2324" i="37"/>
  <c r="Q2324" i="37"/>
  <c r="R2324" i="37"/>
  <c r="M2323" i="37"/>
  <c r="P2323" i="37"/>
  <c r="Q2323" i="37"/>
  <c r="R2323" i="37"/>
  <c r="M2322" i="37"/>
  <c r="P2322" i="37"/>
  <c r="Q2322" i="37"/>
  <c r="R2322" i="37"/>
  <c r="M2321" i="37"/>
  <c r="P2321" i="37"/>
  <c r="Q2321" i="37"/>
  <c r="R2321" i="37"/>
  <c r="M2320" i="37"/>
  <c r="P2320" i="37"/>
  <c r="Q2320" i="37"/>
  <c r="R2320" i="37"/>
  <c r="M2318" i="37"/>
  <c r="M2319" i="37"/>
  <c r="P2318" i="37"/>
  <c r="P2319" i="37"/>
  <c r="Q2318" i="37"/>
  <c r="Q2319" i="37"/>
  <c r="R2318" i="37"/>
  <c r="R2319" i="37"/>
  <c r="M2316" i="37"/>
  <c r="M2317" i="37"/>
  <c r="P2316" i="37"/>
  <c r="P2317" i="37"/>
  <c r="Q2316" i="37"/>
  <c r="Q2317" i="37"/>
  <c r="R2316" i="37"/>
  <c r="R2317" i="37"/>
  <c r="M2314" i="37"/>
  <c r="M2315" i="37"/>
  <c r="P2314" i="37"/>
  <c r="P2315" i="37"/>
  <c r="Q2314" i="37"/>
  <c r="Q2315" i="37"/>
  <c r="R2314" i="37"/>
  <c r="R2315" i="37"/>
  <c r="M2313" i="37"/>
  <c r="P2313" i="37"/>
  <c r="Q2313" i="37"/>
  <c r="R2313" i="37"/>
  <c r="M2311" i="37"/>
  <c r="M2312" i="37"/>
  <c r="P2311" i="37"/>
  <c r="P2312" i="37"/>
  <c r="Q2311" i="37"/>
  <c r="Q2312" i="37"/>
  <c r="R2311" i="37"/>
  <c r="R2312" i="37"/>
  <c r="M2310" i="37"/>
  <c r="P2310" i="37"/>
  <c r="Q2310" i="37"/>
  <c r="R2310" i="37"/>
  <c r="M2309" i="37"/>
  <c r="P2309" i="37"/>
  <c r="Q2309" i="37"/>
  <c r="R2309" i="37"/>
  <c r="M2306" i="37"/>
  <c r="M2307" i="37"/>
  <c r="M2308" i="37"/>
  <c r="P2306" i="37"/>
  <c r="P2307" i="37"/>
  <c r="P2308" i="37"/>
  <c r="Q2306" i="37"/>
  <c r="Q2307" i="37"/>
  <c r="Q2308" i="37"/>
  <c r="R2306" i="37"/>
  <c r="R2307" i="37"/>
  <c r="R2308" i="37"/>
  <c r="M2305" i="37"/>
  <c r="P2305" i="37"/>
  <c r="Q2305" i="37"/>
  <c r="R2305" i="37"/>
  <c r="M2304" i="37"/>
  <c r="P2304" i="37"/>
  <c r="Q2304" i="37"/>
  <c r="R2304" i="37"/>
  <c r="M2303" i="37"/>
  <c r="P2303" i="37"/>
  <c r="Q2303" i="37"/>
  <c r="R2303" i="37"/>
  <c r="M2302" i="37"/>
  <c r="P2302" i="37"/>
  <c r="Q2302" i="37"/>
  <c r="R2302" i="37"/>
  <c r="M2301" i="37"/>
  <c r="P2301" i="37"/>
  <c r="Q2301" i="37"/>
  <c r="R2301" i="37"/>
  <c r="M2300" i="37"/>
  <c r="P2300" i="37"/>
  <c r="Q2300" i="37"/>
  <c r="R2300" i="37"/>
  <c r="M2299" i="37"/>
  <c r="P2299" i="37"/>
  <c r="Q2299" i="37"/>
  <c r="R2299" i="37"/>
  <c r="M2298" i="37"/>
  <c r="P2298" i="37"/>
  <c r="Q2298" i="37"/>
  <c r="R2298" i="37"/>
  <c r="M2297" i="37"/>
  <c r="P2297" i="37"/>
  <c r="Q2297" i="37"/>
  <c r="R2297" i="37"/>
  <c r="M2296" i="37"/>
  <c r="P2296" i="37"/>
  <c r="Q2296" i="37"/>
  <c r="R2296" i="37"/>
  <c r="M2295" i="37"/>
  <c r="P2295" i="37"/>
  <c r="Q2295" i="37"/>
  <c r="R2295" i="37"/>
  <c r="M2291" i="37"/>
  <c r="M2292" i="37"/>
  <c r="M2293" i="37"/>
  <c r="M2294" i="37"/>
  <c r="P2291" i="37"/>
  <c r="P2292" i="37"/>
  <c r="P2293" i="37"/>
  <c r="P2294" i="37"/>
  <c r="Q2291" i="37"/>
  <c r="Q2292" i="37"/>
  <c r="Q2293" i="37"/>
  <c r="Q2294" i="37"/>
  <c r="R2291" i="37"/>
  <c r="R2292" i="37"/>
  <c r="R2293" i="37"/>
  <c r="R2294" i="37"/>
  <c r="M2290" i="37"/>
  <c r="P2290" i="37"/>
  <c r="Q2290" i="37"/>
  <c r="R2290" i="37"/>
  <c r="M2289" i="37"/>
  <c r="P2289" i="37"/>
  <c r="Q2289" i="37"/>
  <c r="R2289" i="37"/>
  <c r="M2287" i="37"/>
  <c r="M2288" i="37"/>
  <c r="P2287" i="37"/>
  <c r="P2288" i="37"/>
  <c r="Q2287" i="37"/>
  <c r="Q2288" i="37"/>
  <c r="R2287" i="37"/>
  <c r="R2288" i="37"/>
  <c r="M2285" i="37"/>
  <c r="M2286" i="37"/>
  <c r="P2285" i="37"/>
  <c r="P2286" i="37"/>
  <c r="Q2285" i="37"/>
  <c r="Q2286" i="37"/>
  <c r="R2285" i="37"/>
  <c r="R2286" i="37"/>
  <c r="M2284" i="37"/>
  <c r="P2284" i="37"/>
  <c r="Q2284" i="37"/>
  <c r="R2284" i="37"/>
  <c r="M2283" i="37"/>
  <c r="P2283" i="37"/>
  <c r="Q2283" i="37"/>
  <c r="R2283" i="37"/>
  <c r="M2282" i="37"/>
  <c r="P2282" i="37"/>
  <c r="Q2282" i="37"/>
  <c r="R2282" i="37"/>
  <c r="M2281" i="37"/>
  <c r="P2281" i="37"/>
  <c r="Q2281" i="37"/>
  <c r="R2281" i="37"/>
  <c r="M2280" i="37"/>
  <c r="P2280" i="37"/>
  <c r="Q2280" i="37"/>
  <c r="R2280" i="37"/>
  <c r="M2279" i="37"/>
  <c r="P2279" i="37"/>
  <c r="Q2279" i="37"/>
  <c r="R2279" i="37"/>
  <c r="M2278" i="37"/>
  <c r="P2278" i="37"/>
  <c r="Q2278" i="37"/>
  <c r="R2278" i="37"/>
  <c r="M2277" i="37"/>
  <c r="P2277" i="37"/>
  <c r="Q2277" i="37"/>
  <c r="R2277" i="37"/>
  <c r="M2276" i="37"/>
  <c r="P2276" i="37"/>
  <c r="Q2276" i="37"/>
  <c r="R2276" i="37"/>
  <c r="M2275" i="37"/>
  <c r="P2275" i="37"/>
  <c r="Q2275" i="37"/>
  <c r="R2275" i="37"/>
  <c r="M2268" i="37"/>
  <c r="M2269" i="37"/>
  <c r="M2270" i="37"/>
  <c r="M2271" i="37"/>
  <c r="M2272" i="37"/>
  <c r="M2273" i="37"/>
  <c r="M2274" i="37"/>
  <c r="P2268" i="37"/>
  <c r="P2269" i="37"/>
  <c r="P2270" i="37"/>
  <c r="P2271" i="37"/>
  <c r="P2272" i="37"/>
  <c r="P2273" i="37"/>
  <c r="P2274" i="37"/>
  <c r="Q2268" i="37"/>
  <c r="Q2269" i="37"/>
  <c r="Q2270" i="37"/>
  <c r="Q2271" i="37"/>
  <c r="Q2272" i="37"/>
  <c r="Q2273" i="37"/>
  <c r="Q2274" i="37"/>
  <c r="R2268" i="37"/>
  <c r="R2269" i="37"/>
  <c r="R2270" i="37"/>
  <c r="R2271" i="37"/>
  <c r="R2272" i="37"/>
  <c r="R2273" i="37"/>
  <c r="R2274" i="37"/>
  <c r="M2265" i="37"/>
  <c r="M2266" i="37"/>
  <c r="M2267" i="37"/>
  <c r="P2265" i="37"/>
  <c r="P2266" i="37"/>
  <c r="P2267" i="37"/>
  <c r="Q2265" i="37"/>
  <c r="Q2266" i="37"/>
  <c r="Q2267" i="37"/>
  <c r="R2265" i="37"/>
  <c r="R2266" i="37"/>
  <c r="R2267" i="37"/>
  <c r="M2264" i="37"/>
  <c r="P2264" i="37"/>
  <c r="Q2264" i="37"/>
  <c r="R2264" i="37"/>
  <c r="M2263" i="37"/>
  <c r="P2263" i="37"/>
  <c r="Q2263" i="37"/>
  <c r="R2263" i="37"/>
  <c r="M2262" i="37"/>
  <c r="P2262" i="37"/>
  <c r="Q2262" i="37"/>
  <c r="R2262" i="37"/>
  <c r="M2258" i="37"/>
  <c r="M2259" i="37"/>
  <c r="M2260" i="37"/>
  <c r="M2261" i="37"/>
  <c r="P2258" i="37"/>
  <c r="P2259" i="37"/>
  <c r="P2260" i="37"/>
  <c r="P2261" i="37"/>
  <c r="Q2258" i="37"/>
  <c r="Q2259" i="37"/>
  <c r="Q2260" i="37"/>
  <c r="Q2261" i="37"/>
  <c r="R2258" i="37"/>
  <c r="R2259" i="37"/>
  <c r="R2260" i="37"/>
  <c r="R2261" i="37"/>
  <c r="M2256" i="37"/>
  <c r="M2257" i="37"/>
  <c r="P2256" i="37"/>
  <c r="P2257" i="37"/>
  <c r="Q2256" i="37"/>
  <c r="Q2257" i="37"/>
  <c r="R2256" i="37"/>
  <c r="R2257" i="37"/>
  <c r="M2255" i="37"/>
  <c r="P2255" i="37"/>
  <c r="Q2255" i="37"/>
  <c r="R2255" i="37"/>
  <c r="M2253" i="37"/>
  <c r="M2254" i="37"/>
  <c r="P2253" i="37"/>
  <c r="P2254" i="37"/>
  <c r="Q2253" i="37"/>
  <c r="Q2254" i="37"/>
  <c r="R2253" i="37"/>
  <c r="R2254" i="37"/>
  <c r="M2252" i="37"/>
  <c r="P2252" i="37"/>
  <c r="Q2252" i="37"/>
  <c r="R2252" i="37"/>
  <c r="M2251" i="37"/>
  <c r="P2251" i="37"/>
  <c r="Q2251" i="37"/>
  <c r="R2251" i="37"/>
  <c r="M2250" i="37"/>
  <c r="P2250" i="37"/>
  <c r="Q2250" i="37"/>
  <c r="R2250" i="37"/>
  <c r="M2249" i="37"/>
  <c r="P2249" i="37"/>
  <c r="Q2249" i="37"/>
  <c r="R2249" i="37"/>
  <c r="M2248" i="37"/>
  <c r="P2248" i="37"/>
  <c r="Q2248" i="37"/>
  <c r="R2248" i="37"/>
  <c r="M2247" i="37"/>
  <c r="P2247" i="37"/>
  <c r="Q2247" i="37"/>
  <c r="R2247" i="37"/>
  <c r="M2246" i="37"/>
  <c r="P2246" i="37"/>
  <c r="Q2246" i="37"/>
  <c r="R2246" i="37"/>
  <c r="M2245" i="37"/>
  <c r="P2245" i="37"/>
  <c r="Q2245" i="37"/>
  <c r="R2245" i="37"/>
  <c r="M2244" i="37"/>
  <c r="P2244" i="37"/>
  <c r="Q2244" i="37"/>
  <c r="R2244" i="37"/>
  <c r="M2242" i="37"/>
  <c r="M2243" i="37"/>
  <c r="P2242" i="37"/>
  <c r="P2243" i="37"/>
  <c r="Q2242" i="37"/>
  <c r="Q2243" i="37"/>
  <c r="R2242" i="37"/>
  <c r="R2243" i="37"/>
  <c r="M2241" i="37"/>
  <c r="P2241" i="37"/>
  <c r="Q2241" i="37"/>
  <c r="R2241" i="37"/>
  <c r="M2240" i="37"/>
  <c r="P2240" i="37"/>
  <c r="Q2240" i="37"/>
  <c r="R2240" i="37"/>
  <c r="M2239" i="37"/>
  <c r="P2239" i="37"/>
  <c r="Q2239" i="37"/>
  <c r="R2239" i="37"/>
  <c r="M2237" i="37"/>
  <c r="M2238" i="37"/>
  <c r="P2237" i="37"/>
  <c r="P2238" i="37"/>
  <c r="Q2237" i="37"/>
  <c r="Q2238" i="37"/>
  <c r="R2237" i="37"/>
  <c r="R2238" i="37"/>
  <c r="M2236" i="37"/>
  <c r="P2236" i="37"/>
  <c r="Q2236" i="37"/>
  <c r="R2236" i="37"/>
  <c r="M2233" i="37"/>
  <c r="M2234" i="37"/>
  <c r="M2235" i="37"/>
  <c r="P2233" i="37"/>
  <c r="P2234" i="37"/>
  <c r="P2235" i="37"/>
  <c r="Q2233" i="37"/>
  <c r="Q2234" i="37"/>
  <c r="Q2235" i="37"/>
  <c r="R2233" i="37"/>
  <c r="R2234" i="37"/>
  <c r="R2235" i="37"/>
  <c r="M2232" i="37"/>
  <c r="P2232" i="37"/>
  <c r="Q2232" i="37"/>
  <c r="R2232" i="37"/>
  <c r="M2230" i="37"/>
  <c r="M2231" i="37"/>
  <c r="P2230" i="37"/>
  <c r="P2231" i="37"/>
  <c r="Q2230" i="37"/>
  <c r="Q2231" i="37"/>
  <c r="R2230" i="37"/>
  <c r="R2231" i="37"/>
  <c r="M2229" i="37"/>
  <c r="P2229" i="37"/>
  <c r="Q2229" i="37"/>
  <c r="R2229" i="37"/>
  <c r="M2227" i="37"/>
  <c r="M2228" i="37"/>
  <c r="P2227" i="37"/>
  <c r="P2228" i="37"/>
  <c r="Q2227" i="37"/>
  <c r="Q2228" i="37"/>
  <c r="R2227" i="37"/>
  <c r="R2228" i="37"/>
  <c r="M2226" i="37"/>
  <c r="P2226" i="37"/>
  <c r="Q2226" i="37"/>
  <c r="R2226" i="37"/>
  <c r="M2225" i="37"/>
  <c r="P2225" i="37"/>
  <c r="Q2225" i="37"/>
  <c r="R2225" i="37"/>
  <c r="M2224" i="37"/>
  <c r="P2224" i="37"/>
  <c r="Q2224" i="37"/>
  <c r="R2224" i="37"/>
  <c r="M2223" i="37"/>
  <c r="P2223" i="37"/>
  <c r="Q2223" i="37"/>
  <c r="R2223" i="37"/>
  <c r="M2222" i="37"/>
  <c r="P2222" i="37"/>
  <c r="Q2222" i="37"/>
  <c r="R2222" i="37"/>
  <c r="M2221" i="37"/>
  <c r="P2221" i="37"/>
  <c r="Q2221" i="37"/>
  <c r="R2221" i="37"/>
  <c r="M2220" i="37"/>
  <c r="P2220" i="37"/>
  <c r="Q2220" i="37"/>
  <c r="R2220" i="37"/>
  <c r="M2219" i="37"/>
  <c r="P2219" i="37"/>
  <c r="Q2219" i="37"/>
  <c r="R2219" i="37"/>
  <c r="M2217" i="37"/>
  <c r="M2218" i="37"/>
  <c r="P2217" i="37"/>
  <c r="P2218" i="37"/>
  <c r="Q2217" i="37"/>
  <c r="Q2218" i="37"/>
  <c r="R2217" i="37"/>
  <c r="R2218" i="37"/>
  <c r="M2216" i="37"/>
  <c r="P2216" i="37"/>
  <c r="Q2216" i="37"/>
  <c r="R2216" i="37"/>
  <c r="M2213" i="37"/>
  <c r="M2214" i="37"/>
  <c r="M2215" i="37"/>
  <c r="P2213" i="37"/>
  <c r="P2214" i="37"/>
  <c r="P2215" i="37"/>
  <c r="Q2213" i="37"/>
  <c r="Q2214" i="37"/>
  <c r="Q2215" i="37"/>
  <c r="R2213" i="37"/>
  <c r="R2214" i="37"/>
  <c r="R2215" i="37"/>
  <c r="M2212" i="37"/>
  <c r="P2212" i="37"/>
  <c r="Q2212" i="37"/>
  <c r="R2212" i="37"/>
  <c r="M2211" i="37"/>
  <c r="P2211" i="37"/>
  <c r="Q2211" i="37"/>
  <c r="R2211" i="37"/>
  <c r="M2208" i="37"/>
  <c r="M2209" i="37"/>
  <c r="M2210" i="37"/>
  <c r="P2208" i="37"/>
  <c r="P2209" i="37"/>
  <c r="P2210" i="37"/>
  <c r="Q2208" i="37"/>
  <c r="Q2209" i="37"/>
  <c r="Q2210" i="37"/>
  <c r="R2208" i="37"/>
  <c r="R2209" i="37"/>
  <c r="R2210" i="37"/>
  <c r="M2205" i="37"/>
  <c r="M2206" i="37"/>
  <c r="M2207" i="37"/>
  <c r="P2205" i="37"/>
  <c r="P2206" i="37"/>
  <c r="P2207" i="37"/>
  <c r="Q2205" i="37"/>
  <c r="Q2206" i="37"/>
  <c r="Q2207" i="37"/>
  <c r="R2205" i="37"/>
  <c r="R2206" i="37"/>
  <c r="R2207" i="37"/>
  <c r="M2203" i="37"/>
  <c r="M2204" i="37"/>
  <c r="P2203" i="37"/>
  <c r="P2204" i="37"/>
  <c r="Q2203" i="37"/>
  <c r="Q2204" i="37"/>
  <c r="R2203" i="37"/>
  <c r="R2204" i="37"/>
  <c r="M2201" i="37"/>
  <c r="M2202" i="37"/>
  <c r="P2201" i="37"/>
  <c r="P2202" i="37"/>
  <c r="Q2201" i="37"/>
  <c r="Q2202" i="37"/>
  <c r="R2201" i="37"/>
  <c r="R2202" i="37"/>
  <c r="M2200" i="37"/>
  <c r="P2200" i="37"/>
  <c r="Q2200" i="37"/>
  <c r="R2200" i="37"/>
  <c r="M2199" i="37"/>
  <c r="P2199" i="37"/>
  <c r="Q2199" i="37"/>
  <c r="R2199" i="37"/>
  <c r="M2195" i="37"/>
  <c r="M2196" i="37"/>
  <c r="M2197" i="37"/>
  <c r="M2198" i="37"/>
  <c r="P2195" i="37"/>
  <c r="P2196" i="37"/>
  <c r="P2197" i="37"/>
  <c r="P2198" i="37"/>
  <c r="Q2195" i="37"/>
  <c r="Q2196" i="37"/>
  <c r="Q2197" i="37"/>
  <c r="Q2198" i="37"/>
  <c r="R2195" i="37"/>
  <c r="R2196" i="37"/>
  <c r="R2197" i="37"/>
  <c r="R2198" i="37"/>
  <c r="M2194" i="37"/>
  <c r="P2194" i="37"/>
  <c r="Q2194" i="37"/>
  <c r="R2194" i="37"/>
  <c r="M2193" i="37"/>
  <c r="P2193" i="37"/>
  <c r="Q2193" i="37"/>
  <c r="R2193" i="37"/>
  <c r="M2192" i="37"/>
  <c r="P2192" i="37"/>
  <c r="Q2192" i="37"/>
  <c r="R2192" i="37"/>
  <c r="M2191" i="37"/>
  <c r="P2191" i="37"/>
  <c r="Q2191" i="37"/>
  <c r="R2191" i="37"/>
  <c r="M2190" i="37"/>
  <c r="P2190" i="37"/>
  <c r="Q2190" i="37"/>
  <c r="R2190" i="37"/>
  <c r="M2189" i="37"/>
  <c r="P2189" i="37"/>
  <c r="Q2189" i="37"/>
  <c r="R2189" i="37"/>
  <c r="M2187" i="37"/>
  <c r="M2188" i="37"/>
  <c r="P2187" i="37"/>
  <c r="P2188" i="37"/>
  <c r="Q2187" i="37"/>
  <c r="Q2188" i="37"/>
  <c r="R2187" i="37"/>
  <c r="R2188" i="37"/>
  <c r="M2186" i="37"/>
  <c r="P2186" i="37"/>
  <c r="Q2186" i="37"/>
  <c r="R2186" i="37"/>
  <c r="M2185" i="37"/>
  <c r="P2185" i="37"/>
  <c r="Q2185" i="37"/>
  <c r="R2185" i="37"/>
  <c r="M2184" i="37"/>
  <c r="P2184" i="37"/>
  <c r="Q2184" i="37"/>
  <c r="R2184" i="37"/>
  <c r="M2182" i="37"/>
  <c r="M2183" i="37"/>
  <c r="P2182" i="37"/>
  <c r="P2183" i="37"/>
  <c r="Q2182" i="37"/>
  <c r="Q2183" i="37"/>
  <c r="R2182" i="37"/>
  <c r="R2183" i="37"/>
  <c r="M2180" i="37"/>
  <c r="M2181" i="37"/>
  <c r="P2180" i="37"/>
  <c r="P2181" i="37"/>
  <c r="Q2180" i="37"/>
  <c r="Q2181" i="37"/>
  <c r="R2180" i="37"/>
  <c r="R2181" i="37"/>
  <c r="M2179" i="37"/>
  <c r="P2179" i="37"/>
  <c r="Q2179" i="37"/>
  <c r="R2179" i="37"/>
  <c r="M2177" i="37"/>
  <c r="M2178" i="37"/>
  <c r="P2177" i="37"/>
  <c r="P2178" i="37"/>
  <c r="Q2177" i="37"/>
  <c r="Q2178" i="37"/>
  <c r="R2177" i="37"/>
  <c r="R2178" i="37"/>
  <c r="M2175" i="37"/>
  <c r="M2176" i="37"/>
  <c r="P2175" i="37"/>
  <c r="P2176" i="37"/>
  <c r="Q2175" i="37"/>
  <c r="Q2176" i="37"/>
  <c r="R2175" i="37"/>
  <c r="R2176" i="37"/>
  <c r="M2174" i="37"/>
  <c r="P2174" i="37"/>
  <c r="Q2174" i="37"/>
  <c r="R2174" i="37"/>
  <c r="M2172" i="37"/>
  <c r="M2173" i="37"/>
  <c r="P2172" i="37"/>
  <c r="P2173" i="37"/>
  <c r="Q2172" i="37"/>
  <c r="Q2173" i="37"/>
  <c r="R2172" i="37"/>
  <c r="R2173" i="37"/>
  <c r="M2171" i="37"/>
  <c r="P2171" i="37"/>
  <c r="Q2171" i="37"/>
  <c r="R2171" i="37"/>
  <c r="M2169" i="37"/>
  <c r="M2170" i="37"/>
  <c r="P2169" i="37"/>
  <c r="P2170" i="37"/>
  <c r="Q2169" i="37"/>
  <c r="Q2170" i="37"/>
  <c r="R2169" i="37"/>
  <c r="R2170" i="37"/>
  <c r="M2168" i="37"/>
  <c r="P2168" i="37"/>
  <c r="Q2168" i="37"/>
  <c r="R2168" i="37"/>
  <c r="M2167" i="37"/>
  <c r="P2167" i="37"/>
  <c r="Q2167" i="37"/>
  <c r="R2167" i="37"/>
  <c r="M2166" i="37"/>
  <c r="P2166" i="37"/>
  <c r="Q2166" i="37"/>
  <c r="R2166" i="37"/>
  <c r="M2165" i="37"/>
  <c r="P2165" i="37"/>
  <c r="Q2165" i="37"/>
  <c r="R2165" i="37"/>
  <c r="M2164" i="37"/>
  <c r="P2164" i="37"/>
  <c r="Q2164" i="37"/>
  <c r="R2164" i="37"/>
  <c r="M2163" i="37"/>
  <c r="P2163" i="37"/>
  <c r="Q2163" i="37"/>
  <c r="R2163" i="37"/>
  <c r="M2162" i="37"/>
  <c r="P2162" i="37"/>
  <c r="Q2162" i="37"/>
  <c r="R2162" i="37"/>
  <c r="M2161" i="37"/>
  <c r="P2161" i="37"/>
  <c r="Q2161" i="37"/>
  <c r="R2161" i="37"/>
  <c r="M2160" i="37"/>
  <c r="P2160" i="37"/>
  <c r="Q2160" i="37"/>
  <c r="R2160" i="37"/>
  <c r="M2159" i="37"/>
  <c r="P2159" i="37"/>
  <c r="Q2159" i="37"/>
  <c r="R2159" i="37"/>
  <c r="M2152" i="37"/>
  <c r="M2153" i="37"/>
  <c r="M2154" i="37"/>
  <c r="M2155" i="37"/>
  <c r="M2156" i="37"/>
  <c r="M2157" i="37"/>
  <c r="M2158" i="37"/>
  <c r="P2152" i="37"/>
  <c r="P2153" i="37"/>
  <c r="P2154" i="37"/>
  <c r="P2155" i="37"/>
  <c r="P2156" i="37"/>
  <c r="P2157" i="37"/>
  <c r="P2158" i="37"/>
  <c r="Q2152" i="37"/>
  <c r="Q2153" i="37"/>
  <c r="Q2154" i="37"/>
  <c r="Q2155" i="37"/>
  <c r="Q2156" i="37"/>
  <c r="Q2157" i="37"/>
  <c r="Q2158" i="37"/>
  <c r="R2152" i="37"/>
  <c r="R2153" i="37"/>
  <c r="R2154" i="37"/>
  <c r="R2155" i="37"/>
  <c r="R2156" i="37"/>
  <c r="R2157" i="37"/>
  <c r="R2158" i="37"/>
  <c r="M2150" i="37"/>
  <c r="M2151" i="37"/>
  <c r="P2150" i="37"/>
  <c r="P2151" i="37"/>
  <c r="Q2150" i="37"/>
  <c r="Q2151" i="37"/>
  <c r="R2150" i="37"/>
  <c r="R2151" i="37"/>
  <c r="M2149" i="37"/>
  <c r="P2149" i="37"/>
  <c r="Q2149" i="37"/>
  <c r="R2149" i="37"/>
  <c r="M2148" i="37"/>
  <c r="P2148" i="37"/>
  <c r="Q2148" i="37"/>
  <c r="R2148" i="37"/>
  <c r="M2147" i="37"/>
  <c r="P2147" i="37"/>
  <c r="Q2147" i="37"/>
  <c r="R2147" i="37"/>
  <c r="M2145" i="37"/>
  <c r="M2146" i="37"/>
  <c r="P2145" i="37"/>
  <c r="P2146" i="37"/>
  <c r="Q2145" i="37"/>
  <c r="Q2146" i="37"/>
  <c r="R2145" i="37"/>
  <c r="R2146" i="37"/>
  <c r="M2144" i="37"/>
  <c r="P2144" i="37"/>
  <c r="Q2144" i="37"/>
  <c r="R2144" i="37"/>
  <c r="M2143" i="37"/>
  <c r="P2143" i="37"/>
  <c r="Q2143" i="37"/>
  <c r="R2143" i="37"/>
  <c r="M2142" i="37"/>
  <c r="P2142" i="37"/>
  <c r="Q2142" i="37"/>
  <c r="R2142" i="37"/>
  <c r="M2141" i="37"/>
  <c r="P2141" i="37"/>
  <c r="Q2141" i="37"/>
  <c r="R2141" i="37"/>
  <c r="M2139" i="37"/>
  <c r="M2140" i="37"/>
  <c r="P2139" i="37"/>
  <c r="P2140" i="37"/>
  <c r="Q2139" i="37"/>
  <c r="Q2140" i="37"/>
  <c r="R2139" i="37"/>
  <c r="R2140" i="37"/>
  <c r="M2137" i="37"/>
  <c r="M2138" i="37"/>
  <c r="P2137" i="37"/>
  <c r="P2138" i="37"/>
  <c r="Q2137" i="37"/>
  <c r="Q2138" i="37"/>
  <c r="R2137" i="37"/>
  <c r="R2138" i="37"/>
  <c r="M2136" i="37"/>
  <c r="P2136" i="37"/>
  <c r="Q2136" i="37"/>
  <c r="R2136" i="37"/>
  <c r="M2135" i="37"/>
  <c r="P2135" i="37"/>
  <c r="Q2135" i="37"/>
  <c r="R2135" i="37"/>
  <c r="M2133" i="37"/>
  <c r="M2134" i="37"/>
  <c r="P2133" i="37"/>
  <c r="P2134" i="37"/>
  <c r="Q2133" i="37"/>
  <c r="Q2134" i="37"/>
  <c r="R2133" i="37"/>
  <c r="R2134" i="37"/>
  <c r="M2132" i="37"/>
  <c r="P2132" i="37"/>
  <c r="Q2132" i="37"/>
  <c r="R2132" i="37"/>
  <c r="M2131" i="37"/>
  <c r="P2131" i="37"/>
  <c r="Q2131" i="37"/>
  <c r="R2131" i="37"/>
  <c r="M2130" i="37"/>
  <c r="P2130" i="37"/>
  <c r="Q2130" i="37"/>
  <c r="R2130" i="37"/>
  <c r="M2128" i="37"/>
  <c r="M2129" i="37"/>
  <c r="P2128" i="37"/>
  <c r="P2129" i="37"/>
  <c r="Q2128" i="37"/>
  <c r="Q2129" i="37"/>
  <c r="R2128" i="37"/>
  <c r="R2129" i="37"/>
  <c r="M2127" i="37"/>
  <c r="P2127" i="37"/>
  <c r="Q2127" i="37"/>
  <c r="R2127" i="37"/>
  <c r="M2126" i="37"/>
  <c r="P2126" i="37"/>
  <c r="Q2126" i="37"/>
  <c r="R2126" i="37"/>
  <c r="M2124" i="37"/>
  <c r="M2125" i="37"/>
  <c r="P2124" i="37"/>
  <c r="P2125" i="37"/>
  <c r="Q2124" i="37"/>
  <c r="Q2125" i="37"/>
  <c r="R2124" i="37"/>
  <c r="R2125" i="37"/>
  <c r="M2121" i="37"/>
  <c r="M2122" i="37"/>
  <c r="M2123" i="37"/>
  <c r="P2121" i="37"/>
  <c r="P2122" i="37"/>
  <c r="P2123" i="37"/>
  <c r="Q2121" i="37"/>
  <c r="Q2122" i="37"/>
  <c r="Q2123" i="37"/>
  <c r="R2121" i="37"/>
  <c r="R2122" i="37"/>
  <c r="R2123" i="37"/>
  <c r="M2116" i="37"/>
  <c r="M2117" i="37"/>
  <c r="M2118" i="37"/>
  <c r="M2119" i="37"/>
  <c r="M2120" i="37"/>
  <c r="P2116" i="37"/>
  <c r="P2117" i="37"/>
  <c r="P2118" i="37"/>
  <c r="P2119" i="37"/>
  <c r="P2120" i="37"/>
  <c r="Q2116" i="37"/>
  <c r="Q2117" i="37"/>
  <c r="Q2118" i="37"/>
  <c r="Q2119" i="37"/>
  <c r="Q2120" i="37"/>
  <c r="R2116" i="37"/>
  <c r="R2117" i="37"/>
  <c r="R2118" i="37"/>
  <c r="R2119" i="37"/>
  <c r="R2120" i="37"/>
  <c r="M2115" i="37"/>
  <c r="P2115" i="37"/>
  <c r="Q2115" i="37"/>
  <c r="R2115" i="37"/>
  <c r="M2114" i="37"/>
  <c r="P2114" i="37"/>
  <c r="Q2114" i="37"/>
  <c r="R2114" i="37"/>
  <c r="M2113" i="37"/>
  <c r="P2113" i="37"/>
  <c r="Q2113" i="37"/>
  <c r="R2113" i="37"/>
  <c r="M2111" i="37"/>
  <c r="M2112" i="37"/>
  <c r="P2111" i="37"/>
  <c r="P2112" i="37"/>
  <c r="Q2111" i="37"/>
  <c r="Q2112" i="37"/>
  <c r="R2111" i="37"/>
  <c r="R2112" i="37"/>
  <c r="M2109" i="37"/>
  <c r="M2110" i="37"/>
  <c r="P2109" i="37"/>
  <c r="P2110" i="37"/>
  <c r="Q2109" i="37"/>
  <c r="Q2110" i="37"/>
  <c r="R2109" i="37"/>
  <c r="R2110" i="37"/>
  <c r="M2108" i="37"/>
  <c r="P2108" i="37"/>
  <c r="Q2108" i="37"/>
  <c r="R2108" i="37"/>
  <c r="M2107" i="37"/>
  <c r="P2107" i="37"/>
  <c r="Q2107" i="37"/>
  <c r="R2107" i="37"/>
  <c r="M2106" i="37"/>
  <c r="P2106" i="37"/>
  <c r="Q2106" i="37"/>
  <c r="R2106" i="37"/>
  <c r="M2105" i="37"/>
  <c r="P2105" i="37"/>
  <c r="Q2105" i="37"/>
  <c r="R2105" i="37"/>
  <c r="M2103" i="37"/>
  <c r="M2104" i="37"/>
  <c r="P2103" i="37"/>
  <c r="P2104" i="37"/>
  <c r="Q2103" i="37"/>
  <c r="Q2104" i="37"/>
  <c r="R2103" i="37"/>
  <c r="R2104" i="37"/>
  <c r="M2102" i="37"/>
  <c r="P2102" i="37"/>
  <c r="Q2102" i="37"/>
  <c r="R2102" i="37"/>
  <c r="M2101" i="37"/>
  <c r="P2101" i="37"/>
  <c r="Q2101" i="37"/>
  <c r="R2101" i="37"/>
  <c r="M2100" i="37"/>
  <c r="P2100" i="37"/>
  <c r="Q2100" i="37"/>
  <c r="R2100" i="37"/>
  <c r="M2098" i="37"/>
  <c r="M2099" i="37"/>
  <c r="P2098" i="37"/>
  <c r="P2099" i="37"/>
  <c r="Q2098" i="37"/>
  <c r="Q2099" i="37"/>
  <c r="R2098" i="37"/>
  <c r="R2099" i="37"/>
  <c r="M2096" i="37"/>
  <c r="M2097" i="37"/>
  <c r="P2096" i="37"/>
  <c r="P2097" i="37"/>
  <c r="Q2096" i="37"/>
  <c r="Q2097" i="37"/>
  <c r="R2096" i="37"/>
  <c r="R2097" i="37"/>
  <c r="M2095" i="37"/>
  <c r="P2095" i="37"/>
  <c r="Q2095" i="37"/>
  <c r="R2095" i="37"/>
  <c r="M2094" i="37"/>
  <c r="P2094" i="37"/>
  <c r="Q2094" i="37"/>
  <c r="R2094" i="37"/>
  <c r="M2093" i="37"/>
  <c r="P2093" i="37"/>
  <c r="Q2093" i="37"/>
  <c r="R2093" i="37"/>
  <c r="M2092" i="37"/>
  <c r="P2092" i="37"/>
  <c r="Q2092" i="37"/>
  <c r="R2092" i="37"/>
  <c r="M2090" i="37"/>
  <c r="M2091" i="37"/>
  <c r="P2090" i="37"/>
  <c r="P2091" i="37"/>
  <c r="Q2090" i="37"/>
  <c r="Q2091" i="37"/>
  <c r="R2090" i="37"/>
  <c r="R2091" i="37"/>
  <c r="M2089" i="37"/>
  <c r="P2089" i="37"/>
  <c r="Q2089" i="37"/>
  <c r="R2089" i="37"/>
  <c r="M2085" i="37"/>
  <c r="M2086" i="37"/>
  <c r="M2087" i="37"/>
  <c r="M2088" i="37"/>
  <c r="P2085" i="37"/>
  <c r="P2086" i="37"/>
  <c r="P2087" i="37"/>
  <c r="P2088" i="37"/>
  <c r="Q2085" i="37"/>
  <c r="Q2086" i="37"/>
  <c r="Q2087" i="37"/>
  <c r="Q2088" i="37"/>
  <c r="R2085" i="37"/>
  <c r="R2086" i="37"/>
  <c r="R2087" i="37"/>
  <c r="R2088" i="37"/>
  <c r="M2084" i="37"/>
  <c r="P2084" i="37"/>
  <c r="Q2084" i="37"/>
  <c r="R2084" i="37"/>
  <c r="M2083" i="37"/>
  <c r="P2083" i="37"/>
  <c r="Q2083" i="37"/>
  <c r="R2083" i="37"/>
  <c r="M2082" i="37"/>
  <c r="P2082" i="37"/>
  <c r="Q2082" i="37"/>
  <c r="R2082" i="37"/>
  <c r="M2081" i="37"/>
  <c r="P2081" i="37"/>
  <c r="Q2081" i="37"/>
  <c r="R2081" i="37"/>
  <c r="M2080" i="37"/>
  <c r="P2080" i="37"/>
  <c r="Q2080" i="37"/>
  <c r="R2080" i="37"/>
  <c r="M2078" i="37"/>
  <c r="M2079" i="37"/>
  <c r="P2078" i="37"/>
  <c r="P2079" i="37"/>
  <c r="Q2078" i="37"/>
  <c r="Q2079" i="37"/>
  <c r="R2078" i="37"/>
  <c r="R2079" i="37"/>
  <c r="M2077" i="37"/>
  <c r="P2077" i="37"/>
  <c r="Q2077" i="37"/>
  <c r="R2077" i="37"/>
  <c r="M2075" i="37"/>
  <c r="M2076" i="37"/>
  <c r="P2075" i="37"/>
  <c r="P2076" i="37"/>
  <c r="Q2075" i="37"/>
  <c r="Q2076" i="37"/>
  <c r="R2075" i="37"/>
  <c r="R2076" i="37"/>
  <c r="M2070" i="37"/>
  <c r="M2071" i="37"/>
  <c r="M2072" i="37"/>
  <c r="M2073" i="37"/>
  <c r="M2074" i="37"/>
  <c r="P2070" i="37"/>
  <c r="P2071" i="37"/>
  <c r="P2072" i="37"/>
  <c r="P2073" i="37"/>
  <c r="P2074" i="37"/>
  <c r="Q2070" i="37"/>
  <c r="Q2071" i="37"/>
  <c r="Q2072" i="37"/>
  <c r="Q2073" i="37"/>
  <c r="Q2074" i="37"/>
  <c r="R2070" i="37"/>
  <c r="R2071" i="37"/>
  <c r="R2072" i="37"/>
  <c r="R2073" i="37"/>
  <c r="R2074" i="37"/>
  <c r="M2069" i="37"/>
  <c r="P2069" i="37"/>
  <c r="Q2069" i="37"/>
  <c r="R2069" i="37"/>
  <c r="M2068" i="37"/>
  <c r="P2068" i="37"/>
  <c r="Q2068" i="37"/>
  <c r="R2068" i="37"/>
  <c r="M2067" i="37"/>
  <c r="P2067" i="37"/>
  <c r="Q2067" i="37"/>
  <c r="R2067" i="37"/>
  <c r="M2066" i="37"/>
  <c r="P2066" i="37"/>
  <c r="Q2066" i="37"/>
  <c r="R2066" i="37"/>
  <c r="M2064" i="37"/>
  <c r="M2065" i="37"/>
  <c r="P2064" i="37"/>
  <c r="P2065" i="37"/>
  <c r="Q2064" i="37"/>
  <c r="Q2065" i="37"/>
  <c r="R2064" i="37"/>
  <c r="R2065" i="37"/>
  <c r="M2063" i="37"/>
  <c r="P2063" i="37"/>
  <c r="Q2063" i="37"/>
  <c r="R2063" i="37"/>
  <c r="M2062" i="37"/>
  <c r="P2062" i="37"/>
  <c r="Q2062" i="37"/>
  <c r="R2062" i="37"/>
  <c r="M2061" i="37"/>
  <c r="P2061" i="37"/>
  <c r="Q2061" i="37"/>
  <c r="R2061" i="37"/>
  <c r="M2060" i="37"/>
  <c r="P2060" i="37"/>
  <c r="Q2060" i="37"/>
  <c r="R2060" i="37"/>
  <c r="M2058" i="37"/>
  <c r="M2059" i="37"/>
  <c r="P2058" i="37"/>
  <c r="P2059" i="37"/>
  <c r="Q2058" i="37"/>
  <c r="Q2059" i="37"/>
  <c r="R2058" i="37"/>
  <c r="R2059" i="37"/>
  <c r="M2053" i="37"/>
  <c r="M2054" i="37"/>
  <c r="M2055" i="37"/>
  <c r="M2056" i="37"/>
  <c r="M2057" i="37"/>
  <c r="P2053" i="37"/>
  <c r="P2054" i="37"/>
  <c r="P2055" i="37"/>
  <c r="P2056" i="37"/>
  <c r="P2057" i="37"/>
  <c r="Q2053" i="37"/>
  <c r="Q2054" i="37"/>
  <c r="Q2055" i="37"/>
  <c r="Q2056" i="37"/>
  <c r="Q2057" i="37"/>
  <c r="R2053" i="37"/>
  <c r="R2054" i="37"/>
  <c r="R2055" i="37"/>
  <c r="R2056" i="37"/>
  <c r="R2057" i="37"/>
  <c r="M2051" i="37"/>
  <c r="M2052" i="37"/>
  <c r="P2051" i="37"/>
  <c r="P2052" i="37"/>
  <c r="Q2051" i="37"/>
  <c r="Q2052" i="37"/>
  <c r="R2051" i="37"/>
  <c r="R2052" i="37"/>
  <c r="M2049" i="37"/>
  <c r="M2050" i="37"/>
  <c r="P2049" i="37"/>
  <c r="P2050" i="37"/>
  <c r="Q2049" i="37"/>
  <c r="Q2050" i="37"/>
  <c r="R2049" i="37"/>
  <c r="R2050" i="37"/>
  <c r="M2048" i="37"/>
  <c r="P2048" i="37"/>
  <c r="Q2048" i="37"/>
  <c r="R2048" i="37"/>
  <c r="M2047" i="37"/>
  <c r="P2047" i="37"/>
  <c r="Q2047" i="37"/>
  <c r="R2047" i="37"/>
  <c r="M2046" i="37"/>
  <c r="P2046" i="37"/>
  <c r="Q2046" i="37"/>
  <c r="R2046" i="37"/>
  <c r="M2045" i="37"/>
  <c r="P2045" i="37"/>
  <c r="Q2045" i="37"/>
  <c r="R2045" i="37"/>
  <c r="M2044" i="37"/>
  <c r="P2044" i="37"/>
  <c r="Q2044" i="37"/>
  <c r="R2044" i="37"/>
  <c r="M2043" i="37"/>
  <c r="P2043" i="37"/>
  <c r="Q2043" i="37"/>
  <c r="R2043" i="37"/>
  <c r="M2037" i="37"/>
  <c r="M2038" i="37"/>
  <c r="M2039" i="37"/>
  <c r="M2040" i="37"/>
  <c r="M2041" i="37"/>
  <c r="M2042" i="37"/>
  <c r="P2037" i="37"/>
  <c r="P2038" i="37"/>
  <c r="P2039" i="37"/>
  <c r="P2040" i="37"/>
  <c r="P2041" i="37"/>
  <c r="P2042" i="37"/>
  <c r="Q2037" i="37"/>
  <c r="Q2038" i="37"/>
  <c r="Q2039" i="37"/>
  <c r="Q2040" i="37"/>
  <c r="Q2041" i="37"/>
  <c r="Q2042" i="37"/>
  <c r="R2037" i="37"/>
  <c r="R2038" i="37"/>
  <c r="R2039" i="37"/>
  <c r="R2040" i="37"/>
  <c r="R2041" i="37"/>
  <c r="R2042" i="37"/>
  <c r="M2036" i="37"/>
  <c r="P2036" i="37"/>
  <c r="Q2036" i="37"/>
  <c r="R2036" i="37"/>
  <c r="M2035" i="37"/>
  <c r="P2035" i="37"/>
  <c r="Q2035" i="37"/>
  <c r="R2035" i="37"/>
  <c r="M2034" i="37"/>
  <c r="P2034" i="37"/>
  <c r="Q2034" i="37"/>
  <c r="R2034" i="37"/>
  <c r="M2033" i="37"/>
  <c r="P2033" i="37"/>
  <c r="Q2033" i="37"/>
  <c r="R2033" i="37"/>
  <c r="M2032" i="37"/>
  <c r="P2032" i="37"/>
  <c r="Q2032" i="37"/>
  <c r="R2032" i="37"/>
  <c r="M2030" i="37"/>
  <c r="M2031" i="37"/>
  <c r="P2030" i="37"/>
  <c r="P2031" i="37"/>
  <c r="Q2030" i="37"/>
  <c r="Q2031" i="37"/>
  <c r="R2030" i="37"/>
  <c r="R2031" i="37"/>
  <c r="M2029" i="37"/>
  <c r="P2029" i="37"/>
  <c r="Q2029" i="37"/>
  <c r="R2029" i="37"/>
  <c r="M2028" i="37"/>
  <c r="P2028" i="37"/>
  <c r="Q2028" i="37"/>
  <c r="R2028" i="37"/>
  <c r="M2027" i="37"/>
  <c r="P2027" i="37"/>
  <c r="Q2027" i="37"/>
  <c r="R2027" i="37"/>
  <c r="M2026" i="37"/>
  <c r="P2026" i="37"/>
  <c r="Q2026" i="37"/>
  <c r="R2026" i="37"/>
  <c r="M2024" i="37"/>
  <c r="M2025" i="37"/>
  <c r="P2024" i="37"/>
  <c r="P2025" i="37"/>
  <c r="Q2024" i="37"/>
  <c r="Q2025" i="37"/>
  <c r="R2024" i="37"/>
  <c r="R2025" i="37"/>
  <c r="M2022" i="37"/>
  <c r="M2023" i="37"/>
  <c r="P2022" i="37"/>
  <c r="P2023" i="37"/>
  <c r="Q2022" i="37"/>
  <c r="Q2023" i="37"/>
  <c r="R2022" i="37"/>
  <c r="R2023" i="37"/>
  <c r="M2018" i="37"/>
  <c r="M2019" i="37"/>
  <c r="M2020" i="37"/>
  <c r="M2021" i="37"/>
  <c r="P2018" i="37"/>
  <c r="P2019" i="37"/>
  <c r="P2020" i="37"/>
  <c r="P2021" i="37"/>
  <c r="Q2018" i="37"/>
  <c r="Q2019" i="37"/>
  <c r="Q2020" i="37"/>
  <c r="Q2021" i="37"/>
  <c r="R2018" i="37"/>
  <c r="R2019" i="37"/>
  <c r="R2020" i="37"/>
  <c r="R2021" i="37"/>
  <c r="M2017" i="37"/>
  <c r="P2017" i="37"/>
  <c r="Q2017" i="37"/>
  <c r="R2017" i="37"/>
  <c r="M2013" i="37"/>
  <c r="M2014" i="37"/>
  <c r="M2015" i="37"/>
  <c r="M2016" i="37"/>
  <c r="P2013" i="37"/>
  <c r="P2014" i="37"/>
  <c r="P2015" i="37"/>
  <c r="P2016" i="37"/>
  <c r="Q2013" i="37"/>
  <c r="Q2014" i="37"/>
  <c r="Q2015" i="37"/>
  <c r="Q2016" i="37"/>
  <c r="R2013" i="37"/>
  <c r="R2014" i="37"/>
  <c r="R2015" i="37"/>
  <c r="R2016" i="37"/>
  <c r="M2009" i="37"/>
  <c r="M2010" i="37"/>
  <c r="M2011" i="37"/>
  <c r="M2012" i="37"/>
  <c r="P2009" i="37"/>
  <c r="P2010" i="37"/>
  <c r="P2011" i="37"/>
  <c r="P2012" i="37"/>
  <c r="Q2009" i="37"/>
  <c r="Q2010" i="37"/>
  <c r="Q2011" i="37"/>
  <c r="Q2012" i="37"/>
  <c r="R2009" i="37"/>
  <c r="R2010" i="37"/>
  <c r="R2011" i="37"/>
  <c r="R2012" i="37"/>
  <c r="M2008" i="37"/>
  <c r="P2008" i="37"/>
  <c r="Q2008" i="37"/>
  <c r="R2008" i="37"/>
  <c r="M2007" i="37"/>
  <c r="P2007" i="37"/>
  <c r="Q2007" i="37"/>
  <c r="R2007" i="37"/>
  <c r="M2006" i="37"/>
  <c r="P2006" i="37"/>
  <c r="Q2006" i="37"/>
  <c r="R2006" i="37"/>
  <c r="M2005" i="37"/>
  <c r="P2005" i="37"/>
  <c r="Q2005" i="37"/>
  <c r="R2005" i="37"/>
  <c r="M2004" i="37"/>
  <c r="P2004" i="37"/>
  <c r="Q2004" i="37"/>
  <c r="R2004" i="37"/>
  <c r="M2002" i="37"/>
  <c r="M2003" i="37"/>
  <c r="P2002" i="37"/>
  <c r="P2003" i="37"/>
  <c r="Q2002" i="37"/>
  <c r="Q2003" i="37"/>
  <c r="R2002" i="37"/>
  <c r="R2003" i="37"/>
  <c r="M1996" i="37" l="1"/>
  <c r="M1997" i="37"/>
  <c r="M1998" i="37"/>
  <c r="M1999" i="37"/>
  <c r="M2000" i="37"/>
  <c r="M2001" i="37"/>
  <c r="P1996" i="37"/>
  <c r="P1997" i="37"/>
  <c r="P1998" i="37"/>
  <c r="P1999" i="37"/>
  <c r="P2000" i="37"/>
  <c r="P2001" i="37"/>
  <c r="Q1996" i="37"/>
  <c r="Q1997" i="37"/>
  <c r="Q1998" i="37"/>
  <c r="Q1999" i="37"/>
  <c r="Q2000" i="37"/>
  <c r="Q2001" i="37"/>
  <c r="R1996" i="37"/>
  <c r="R1997" i="37"/>
  <c r="R1998" i="37"/>
  <c r="R1999" i="37"/>
  <c r="R2000" i="37"/>
  <c r="R2001" i="37"/>
  <c r="M1995" i="37"/>
  <c r="P1995" i="37"/>
  <c r="Q1995" i="37"/>
  <c r="R1995" i="37"/>
  <c r="M1994" i="37"/>
  <c r="P1994" i="37"/>
  <c r="Q1994" i="37"/>
  <c r="R1994" i="37"/>
  <c r="M1993" i="37"/>
  <c r="P1993" i="37"/>
  <c r="Q1993" i="37"/>
  <c r="R1993" i="37"/>
  <c r="M1992" i="37"/>
  <c r="P1992" i="37"/>
  <c r="Q1992" i="37"/>
  <c r="R1992" i="37"/>
  <c r="M1990" i="37"/>
  <c r="M1991" i="37"/>
  <c r="P1990" i="37"/>
  <c r="P1991" i="37"/>
  <c r="Q1990" i="37"/>
  <c r="Q1991" i="37"/>
  <c r="R1990" i="37"/>
  <c r="R1991" i="37"/>
  <c r="M1988" i="37"/>
  <c r="M1989" i="37"/>
  <c r="P1988" i="37"/>
  <c r="P1989" i="37"/>
  <c r="Q1988" i="37"/>
  <c r="Q1989" i="37"/>
  <c r="R1988" i="37"/>
  <c r="R1989" i="37"/>
  <c r="M1987" i="37"/>
  <c r="P1987" i="37"/>
  <c r="Q1987" i="37"/>
  <c r="R1987" i="37"/>
  <c r="M1986" i="37"/>
  <c r="P1986" i="37"/>
  <c r="Q1986" i="37"/>
  <c r="R1986" i="37"/>
  <c r="M1985" i="37"/>
  <c r="P1985" i="37"/>
  <c r="Q1985" i="37"/>
  <c r="R1985" i="37"/>
  <c r="M1984" i="37"/>
  <c r="P1984" i="37"/>
  <c r="Q1984" i="37"/>
  <c r="R1984" i="37"/>
  <c r="M1983" i="37"/>
  <c r="P1983" i="37"/>
  <c r="Q1983" i="37"/>
  <c r="R1983" i="37"/>
  <c r="M1982" i="37"/>
  <c r="P1982" i="37"/>
  <c r="Q1982" i="37"/>
  <c r="R1982" i="37"/>
  <c r="M1981" i="37"/>
  <c r="P1981" i="37"/>
  <c r="Q1981" i="37"/>
  <c r="R1981" i="37"/>
  <c r="M1980" i="37"/>
  <c r="P1980" i="37"/>
  <c r="Q1980" i="37"/>
  <c r="R1980" i="37"/>
  <c r="M1979" i="37"/>
  <c r="P1979" i="37"/>
  <c r="Q1979" i="37"/>
  <c r="R1979" i="37"/>
  <c r="M1978" i="37"/>
  <c r="P1978" i="37"/>
  <c r="Q1978" i="37"/>
  <c r="R1978" i="37"/>
  <c r="M1977" i="37"/>
  <c r="P1977" i="37"/>
  <c r="Q1977" i="37"/>
  <c r="R1977" i="37"/>
  <c r="M1976" i="37"/>
  <c r="P1976" i="37"/>
  <c r="Q1976" i="37"/>
  <c r="R1976" i="37"/>
  <c r="M1975" i="37"/>
  <c r="P1975" i="37"/>
  <c r="Q1975" i="37"/>
  <c r="R1975" i="37"/>
  <c r="M1974" i="37"/>
  <c r="P1974" i="37"/>
  <c r="Q1974" i="37"/>
  <c r="R1974" i="37"/>
  <c r="M1973" i="37"/>
  <c r="P1973" i="37"/>
  <c r="Q1973" i="37"/>
  <c r="R1973" i="37"/>
  <c r="M1970" i="37"/>
  <c r="M1971" i="37"/>
  <c r="M1972" i="37"/>
  <c r="P1970" i="37"/>
  <c r="P1971" i="37"/>
  <c r="P1972" i="37"/>
  <c r="Q1970" i="37"/>
  <c r="Q1971" i="37"/>
  <c r="Q1972" i="37"/>
  <c r="R1970" i="37"/>
  <c r="R1971" i="37"/>
  <c r="R1972" i="37"/>
  <c r="M1968" i="37"/>
  <c r="M1969" i="37"/>
  <c r="P1968" i="37"/>
  <c r="P1969" i="37"/>
  <c r="Q1968" i="37"/>
  <c r="Q1969" i="37"/>
  <c r="R1968" i="37"/>
  <c r="R1969" i="37"/>
  <c r="M1967" i="37"/>
  <c r="P1967" i="37"/>
  <c r="Q1967" i="37"/>
  <c r="R1967" i="37"/>
  <c r="M1965" i="37"/>
  <c r="M1966" i="37"/>
  <c r="P1965" i="37"/>
  <c r="P1966" i="37"/>
  <c r="Q1965" i="37"/>
  <c r="Q1966" i="37"/>
  <c r="R1965" i="37"/>
  <c r="R1966" i="37"/>
  <c r="M1964" i="37"/>
  <c r="P1964" i="37"/>
  <c r="Q1964" i="37"/>
  <c r="R1964" i="37"/>
  <c r="M1963" i="37"/>
  <c r="P1963" i="37"/>
  <c r="Q1963" i="37"/>
  <c r="R1963" i="37"/>
  <c r="M1962" i="37"/>
  <c r="P1962" i="37"/>
  <c r="Q1962" i="37"/>
  <c r="R1962" i="37"/>
  <c r="M1961" i="37"/>
  <c r="P1961" i="37"/>
  <c r="Q1961" i="37"/>
  <c r="R1961" i="37"/>
  <c r="M1960" i="37"/>
  <c r="P1960" i="37"/>
  <c r="Q1960" i="37"/>
  <c r="R1960" i="37"/>
  <c r="M1959" i="37"/>
  <c r="P1959" i="37"/>
  <c r="Q1959" i="37"/>
  <c r="R1959" i="37"/>
  <c r="M1958" i="37"/>
  <c r="P1958" i="37"/>
  <c r="Q1958" i="37"/>
  <c r="R1958" i="37"/>
  <c r="M1956" i="37"/>
  <c r="M1957" i="37"/>
  <c r="P1956" i="37"/>
  <c r="P1957" i="37"/>
  <c r="Q1956" i="37"/>
  <c r="Q1957" i="37"/>
  <c r="R1956" i="37"/>
  <c r="R1957" i="37"/>
  <c r="M1955" i="37"/>
  <c r="P1955" i="37"/>
  <c r="Q1955" i="37"/>
  <c r="R1955" i="37"/>
  <c r="M1954" i="37"/>
  <c r="P1954" i="37"/>
  <c r="Q1954" i="37"/>
  <c r="R1954" i="37"/>
  <c r="M1951" i="37"/>
  <c r="M1952" i="37"/>
  <c r="M1953" i="37"/>
  <c r="P1951" i="37"/>
  <c r="P1952" i="37"/>
  <c r="P1953" i="37"/>
  <c r="Q1951" i="37"/>
  <c r="Q1952" i="37"/>
  <c r="Q1953" i="37"/>
  <c r="R1951" i="37"/>
  <c r="R1952" i="37"/>
  <c r="R1953" i="37"/>
  <c r="M1950" i="37"/>
  <c r="P1950" i="37"/>
  <c r="Q1950" i="37"/>
  <c r="R1950" i="37"/>
  <c r="M1948" i="37"/>
  <c r="M1949" i="37"/>
  <c r="P1948" i="37"/>
  <c r="P1949" i="37"/>
  <c r="Q1948" i="37"/>
  <c r="Q1949" i="37"/>
  <c r="R1948" i="37"/>
  <c r="R1949" i="37"/>
  <c r="M1946" i="37"/>
  <c r="M1947" i="37"/>
  <c r="P1946" i="37"/>
  <c r="P1947" i="37"/>
  <c r="Q1946" i="37"/>
  <c r="Q1947" i="37"/>
  <c r="R1946" i="37"/>
  <c r="R1947" i="37"/>
  <c r="M1945" i="37"/>
  <c r="P1945" i="37"/>
  <c r="Q1945" i="37"/>
  <c r="R1945" i="37"/>
  <c r="M1944" i="37"/>
  <c r="P1944" i="37"/>
  <c r="Q1944" i="37"/>
  <c r="R1944" i="37"/>
  <c r="M1943" i="37"/>
  <c r="P1943" i="37"/>
  <c r="Q1943" i="37"/>
  <c r="R1943" i="37"/>
  <c r="M1942" i="37"/>
  <c r="P1942" i="37"/>
  <c r="Q1942" i="37"/>
  <c r="R1942" i="37"/>
  <c r="M1941" i="37"/>
  <c r="P1941" i="37"/>
  <c r="Q1941" i="37"/>
  <c r="R1941" i="37"/>
  <c r="M1940" i="37"/>
  <c r="P1940" i="37"/>
  <c r="Q1940" i="37"/>
  <c r="R1940" i="37"/>
  <c r="M1939" i="37"/>
  <c r="P1939" i="37"/>
  <c r="Q1939" i="37"/>
  <c r="R1939" i="37"/>
  <c r="M1936" i="37"/>
  <c r="M1937" i="37"/>
  <c r="M1938" i="37"/>
  <c r="P1936" i="37"/>
  <c r="P1937" i="37"/>
  <c r="P1938" i="37"/>
  <c r="Q1936" i="37"/>
  <c r="Q1937" i="37"/>
  <c r="Q1938" i="37"/>
  <c r="R1936" i="37"/>
  <c r="R1937" i="37"/>
  <c r="R1938" i="37"/>
  <c r="M1935" i="37"/>
  <c r="P1935" i="37"/>
  <c r="Q1935" i="37"/>
  <c r="R1935" i="37"/>
  <c r="M1934" i="37"/>
  <c r="P1934" i="37"/>
  <c r="Q1934" i="37"/>
  <c r="R1934" i="37"/>
  <c r="M1933" i="37"/>
  <c r="P1933" i="37"/>
  <c r="Q1933" i="37"/>
  <c r="R1933" i="37"/>
  <c r="M1932" i="37"/>
  <c r="P1932" i="37"/>
  <c r="Q1932" i="37"/>
  <c r="R1932" i="37"/>
  <c r="M1931" i="37"/>
  <c r="P1931" i="37"/>
  <c r="Q1931" i="37"/>
  <c r="R1931" i="37"/>
  <c r="M1930" i="37"/>
  <c r="P1930" i="37"/>
  <c r="Q1930" i="37"/>
  <c r="R1930" i="37"/>
  <c r="M1929" i="37"/>
  <c r="P1929" i="37"/>
  <c r="Q1929" i="37"/>
  <c r="R1929" i="37"/>
  <c r="M1928" i="37"/>
  <c r="P1928" i="37"/>
  <c r="Q1928" i="37"/>
  <c r="R1928" i="37"/>
  <c r="M1927" i="37"/>
  <c r="P1927" i="37"/>
  <c r="Q1927" i="37"/>
  <c r="R1927" i="37"/>
  <c r="M1926" i="37"/>
  <c r="P1926" i="37"/>
  <c r="Q1926" i="37"/>
  <c r="R1926" i="37"/>
  <c r="M1925" i="37"/>
  <c r="P1925" i="37"/>
  <c r="Q1925" i="37"/>
  <c r="R1925" i="37"/>
  <c r="M1924" i="37"/>
  <c r="P1924" i="37"/>
  <c r="Q1924" i="37"/>
  <c r="R1924" i="37"/>
  <c r="M1922" i="37"/>
  <c r="M1923" i="37"/>
  <c r="P1922" i="37"/>
  <c r="P1923" i="37"/>
  <c r="Q1922" i="37"/>
  <c r="Q1923" i="37"/>
  <c r="R1922" i="37"/>
  <c r="R1923" i="37"/>
  <c r="M1917" i="37"/>
  <c r="M1918" i="37"/>
  <c r="M1919" i="37"/>
  <c r="M1920" i="37"/>
  <c r="M1921" i="37"/>
  <c r="P1917" i="37"/>
  <c r="P1918" i="37"/>
  <c r="P1919" i="37"/>
  <c r="P1920" i="37"/>
  <c r="P1921" i="37"/>
  <c r="Q1917" i="37"/>
  <c r="Q1918" i="37"/>
  <c r="Q1919" i="37"/>
  <c r="Q1920" i="37"/>
  <c r="Q1921" i="37"/>
  <c r="R1917" i="37"/>
  <c r="R1918" i="37"/>
  <c r="R1919" i="37"/>
  <c r="R1920" i="37"/>
  <c r="R1921" i="37"/>
  <c r="M1916" i="37"/>
  <c r="P1916" i="37"/>
  <c r="Q1916" i="37"/>
  <c r="R1916" i="37"/>
  <c r="M1915" i="37"/>
  <c r="P1915" i="37"/>
  <c r="Q1915" i="37"/>
  <c r="R1915" i="37"/>
  <c r="M1914" i="37"/>
  <c r="P1914" i="37"/>
  <c r="Q1914" i="37"/>
  <c r="R1914" i="37"/>
  <c r="M1913" i="37"/>
  <c r="P1913" i="37"/>
  <c r="Q1913" i="37"/>
  <c r="R1913" i="37"/>
  <c r="M1912" i="37"/>
  <c r="P1912" i="37"/>
  <c r="Q1912" i="37"/>
  <c r="R1912" i="37"/>
  <c r="M1911" i="37"/>
  <c r="P1911" i="37"/>
  <c r="Q1911" i="37"/>
  <c r="R1911" i="37"/>
  <c r="M1910" i="37"/>
  <c r="P1910" i="37"/>
  <c r="Q1910" i="37"/>
  <c r="R1910" i="37"/>
  <c r="M1908" i="37"/>
  <c r="M1909" i="37"/>
  <c r="P1908" i="37"/>
  <c r="P1909" i="37"/>
  <c r="Q1908" i="37"/>
  <c r="Q1909" i="37"/>
  <c r="R1908" i="37"/>
  <c r="R1909" i="37"/>
  <c r="M1907" i="37"/>
  <c r="P1907" i="37"/>
  <c r="Q1907" i="37"/>
  <c r="R1907" i="37"/>
  <c r="M1906" i="37"/>
  <c r="P1906" i="37"/>
  <c r="Q1906" i="37"/>
  <c r="R1906" i="37"/>
  <c r="M1905" i="37"/>
  <c r="P1905" i="37"/>
  <c r="Q1905" i="37"/>
  <c r="R1905" i="37"/>
  <c r="M1904" i="37"/>
  <c r="P1904" i="37"/>
  <c r="Q1904" i="37"/>
  <c r="R1904" i="37"/>
  <c r="M1901" i="37"/>
  <c r="M1902" i="37"/>
  <c r="M1903" i="37"/>
  <c r="P1901" i="37"/>
  <c r="P1902" i="37"/>
  <c r="P1903" i="37"/>
  <c r="Q1901" i="37"/>
  <c r="Q1902" i="37"/>
  <c r="Q1903" i="37"/>
  <c r="R1901" i="37"/>
  <c r="R1902" i="37"/>
  <c r="R1903" i="37"/>
  <c r="M1896" i="37"/>
  <c r="M1897" i="37"/>
  <c r="M1898" i="37"/>
  <c r="M1899" i="37"/>
  <c r="M1900" i="37"/>
  <c r="P1896" i="37"/>
  <c r="P1897" i="37"/>
  <c r="P1898" i="37"/>
  <c r="P1899" i="37"/>
  <c r="P1900" i="37"/>
  <c r="Q1896" i="37"/>
  <c r="Q1897" i="37"/>
  <c r="Q1898" i="37"/>
  <c r="Q1899" i="37"/>
  <c r="Q1900" i="37"/>
  <c r="R1896" i="37"/>
  <c r="R1897" i="37"/>
  <c r="R1898" i="37"/>
  <c r="R1899" i="37"/>
  <c r="R1900" i="37"/>
  <c r="M1895" i="37"/>
  <c r="P1895" i="37"/>
  <c r="Q1895" i="37"/>
  <c r="R1895" i="37"/>
  <c r="M1893" i="37"/>
  <c r="M1894" i="37"/>
  <c r="P1893" i="37"/>
  <c r="P1894" i="37"/>
  <c r="Q1893" i="37"/>
  <c r="Q1894" i="37"/>
  <c r="R1893" i="37"/>
  <c r="R1894" i="37"/>
  <c r="M1891" i="37"/>
  <c r="M1892" i="37"/>
  <c r="P1891" i="37"/>
  <c r="P1892" i="37"/>
  <c r="Q1891" i="37"/>
  <c r="Q1892" i="37"/>
  <c r="R1891" i="37"/>
  <c r="R1892" i="37"/>
  <c r="M1888" i="37"/>
  <c r="M1889" i="37"/>
  <c r="M1890" i="37"/>
  <c r="P1888" i="37"/>
  <c r="P1889" i="37"/>
  <c r="P1890" i="37"/>
  <c r="Q1888" i="37"/>
  <c r="Q1889" i="37"/>
  <c r="Q1890" i="37"/>
  <c r="R1888" i="37"/>
  <c r="R1889" i="37"/>
  <c r="R1890" i="37"/>
  <c r="M1887" i="37"/>
  <c r="P1887" i="37"/>
  <c r="Q1887" i="37"/>
  <c r="R1887" i="37"/>
  <c r="M1886" i="37"/>
  <c r="P1886" i="37"/>
  <c r="Q1886" i="37"/>
  <c r="R1886" i="37"/>
  <c r="M1885" i="37"/>
  <c r="P1885" i="37"/>
  <c r="Q1885" i="37"/>
  <c r="R1885" i="37"/>
  <c r="M1884" i="37"/>
  <c r="P1884" i="37"/>
  <c r="Q1884" i="37"/>
  <c r="R1884" i="37"/>
  <c r="M1883" i="37"/>
  <c r="P1883" i="37"/>
  <c r="Q1883" i="37"/>
  <c r="R1883" i="37"/>
  <c r="M1882" i="37"/>
  <c r="P1882" i="37"/>
  <c r="Q1882" i="37"/>
  <c r="R1882" i="37"/>
  <c r="M1881" i="37"/>
  <c r="P1881" i="37"/>
  <c r="Q1881" i="37"/>
  <c r="R1881" i="37"/>
  <c r="M1880" i="37"/>
  <c r="P1880" i="37"/>
  <c r="Q1880" i="37"/>
  <c r="R1880" i="37"/>
  <c r="M1878" i="37"/>
  <c r="M1879" i="37"/>
  <c r="P1878" i="37"/>
  <c r="P1879" i="37"/>
  <c r="Q1878" i="37"/>
  <c r="Q1879" i="37"/>
  <c r="R1878" i="37"/>
  <c r="R1879" i="37"/>
  <c r="M1877" i="37"/>
  <c r="P1877" i="37"/>
  <c r="Q1877" i="37"/>
  <c r="R1877" i="37"/>
  <c r="M1876" i="37"/>
  <c r="P1876" i="37"/>
  <c r="Q1876" i="37"/>
  <c r="R1876" i="37"/>
  <c r="M1875" i="37"/>
  <c r="P1875" i="37"/>
  <c r="Q1875" i="37"/>
  <c r="R1875" i="37"/>
  <c r="M1873" i="37"/>
  <c r="M1874" i="37"/>
  <c r="P1873" i="37"/>
  <c r="P1874" i="37"/>
  <c r="Q1873" i="37"/>
  <c r="Q1874" i="37"/>
  <c r="R1873" i="37"/>
  <c r="R1874" i="37"/>
  <c r="M1872" i="37"/>
  <c r="P1872" i="37"/>
  <c r="Q1872" i="37"/>
  <c r="R1872" i="37"/>
  <c r="M1871" i="37"/>
  <c r="P1871" i="37"/>
  <c r="Q1871" i="37"/>
  <c r="R1871" i="37"/>
  <c r="M1869" i="37"/>
  <c r="M1870" i="37"/>
  <c r="P1869" i="37"/>
  <c r="P1870" i="37"/>
  <c r="Q1869" i="37"/>
  <c r="Q1870" i="37"/>
  <c r="R1869" i="37"/>
  <c r="R1870" i="37"/>
  <c r="M1866" i="37"/>
  <c r="M1867" i="37"/>
  <c r="M1868" i="37"/>
  <c r="P1866" i="37"/>
  <c r="P1867" i="37"/>
  <c r="P1868" i="37"/>
  <c r="Q1866" i="37"/>
  <c r="Q1867" i="37"/>
  <c r="Q1868" i="37"/>
  <c r="R1866" i="37"/>
  <c r="R1867" i="37"/>
  <c r="R1868" i="37"/>
  <c r="M1865" i="37"/>
  <c r="P1865" i="37"/>
  <c r="Q1865" i="37"/>
  <c r="R1865" i="37"/>
  <c r="M1863" i="37"/>
  <c r="M1864" i="37"/>
  <c r="P1863" i="37"/>
  <c r="P1864" i="37"/>
  <c r="Q1863" i="37"/>
  <c r="Q1864" i="37"/>
  <c r="R1863" i="37"/>
  <c r="R1864" i="37"/>
  <c r="M1862" i="37"/>
  <c r="P1862" i="37"/>
  <c r="Q1862" i="37"/>
  <c r="R1862" i="37"/>
  <c r="M1861" i="37"/>
  <c r="P1861" i="37"/>
  <c r="Q1861" i="37"/>
  <c r="R1861" i="37"/>
  <c r="M1858" i="37"/>
  <c r="M1859" i="37"/>
  <c r="M1860" i="37"/>
  <c r="P1858" i="37"/>
  <c r="P1859" i="37"/>
  <c r="P1860" i="37"/>
  <c r="Q1858" i="37"/>
  <c r="Q1859" i="37"/>
  <c r="Q1860" i="37"/>
  <c r="R1858" i="37"/>
  <c r="R1859" i="37"/>
  <c r="R1860" i="37"/>
  <c r="M1857" i="37"/>
  <c r="P1857" i="37"/>
  <c r="Q1857" i="37"/>
  <c r="R1857" i="37"/>
  <c r="M1856" i="37"/>
  <c r="P1856" i="37"/>
  <c r="Q1856" i="37"/>
  <c r="R1856" i="37"/>
  <c r="M1855" i="37"/>
  <c r="P1855" i="37"/>
  <c r="Q1855" i="37"/>
  <c r="R1855" i="37"/>
  <c r="M1854" i="37"/>
  <c r="P1854" i="37"/>
  <c r="Q1854" i="37"/>
  <c r="R1854" i="37"/>
  <c r="M1853" i="37"/>
  <c r="P1853" i="37"/>
  <c r="Q1853" i="37"/>
  <c r="R1853" i="37"/>
  <c r="M1852" i="37"/>
  <c r="P1852" i="37"/>
  <c r="Q1852" i="37"/>
  <c r="R1852" i="37"/>
  <c r="M1851" i="37"/>
  <c r="P1851" i="37"/>
  <c r="Q1851" i="37"/>
  <c r="R1851" i="37"/>
  <c r="M1850" i="37"/>
  <c r="P1850" i="37"/>
  <c r="Q1850" i="37"/>
  <c r="R1850" i="37"/>
  <c r="M1849" i="37"/>
  <c r="P1849" i="37"/>
  <c r="Q1849" i="37"/>
  <c r="R1849" i="37"/>
  <c r="M1846" i="37"/>
  <c r="M1847" i="37"/>
  <c r="M1848" i="37"/>
  <c r="P1846" i="37"/>
  <c r="P1847" i="37"/>
  <c r="P1848" i="37"/>
  <c r="Q1846" i="37"/>
  <c r="Q1847" i="37"/>
  <c r="Q1848" i="37"/>
  <c r="R1846" i="37"/>
  <c r="R1847" i="37"/>
  <c r="R1848" i="37"/>
  <c r="M1845" i="37"/>
  <c r="P1845" i="37"/>
  <c r="Q1845" i="37"/>
  <c r="R1845" i="37"/>
  <c r="M1844" i="37"/>
  <c r="P1844" i="37"/>
  <c r="Q1844" i="37"/>
  <c r="R1844" i="37"/>
  <c r="M1843" i="37"/>
  <c r="P1843" i="37"/>
  <c r="Q1843" i="37"/>
  <c r="R1843" i="37"/>
  <c r="M1842" i="37"/>
  <c r="P1842" i="37"/>
  <c r="Q1842" i="37"/>
  <c r="R1842" i="37"/>
  <c r="M1841" i="37"/>
  <c r="P1841" i="37"/>
  <c r="Q1841" i="37"/>
  <c r="R1841" i="37"/>
  <c r="M1840" i="37"/>
  <c r="P1840" i="37"/>
  <c r="Q1840" i="37"/>
  <c r="R1840" i="37"/>
  <c r="M1838" i="37"/>
  <c r="M1839" i="37"/>
  <c r="P1838" i="37"/>
  <c r="P1839" i="37"/>
  <c r="Q1838" i="37"/>
  <c r="Q1839" i="37"/>
  <c r="R1838" i="37"/>
  <c r="R1839" i="37"/>
  <c r="M1836" i="37"/>
  <c r="M1837" i="37"/>
  <c r="P1836" i="37"/>
  <c r="P1837" i="37"/>
  <c r="Q1836" i="37"/>
  <c r="Q1837" i="37"/>
  <c r="R1836" i="37"/>
  <c r="R1837" i="37"/>
  <c r="M1833" i="37"/>
  <c r="M1834" i="37"/>
  <c r="M1835" i="37"/>
  <c r="P1833" i="37"/>
  <c r="P1834" i="37"/>
  <c r="P1835" i="37"/>
  <c r="Q1833" i="37"/>
  <c r="Q1834" i="37"/>
  <c r="Q1835" i="37"/>
  <c r="R1833" i="37"/>
  <c r="R1834" i="37"/>
  <c r="R1835" i="37"/>
  <c r="M1830" i="37"/>
  <c r="M1831" i="37"/>
  <c r="M1832" i="37"/>
  <c r="P1830" i="37"/>
  <c r="P1831" i="37"/>
  <c r="P1832" i="37"/>
  <c r="Q1830" i="37"/>
  <c r="Q1831" i="37"/>
  <c r="Q1832" i="37"/>
  <c r="R1830" i="37"/>
  <c r="R1831" i="37"/>
  <c r="R1832" i="37"/>
  <c r="M1829" i="37"/>
  <c r="P1829" i="37"/>
  <c r="Q1829" i="37"/>
  <c r="R1829" i="37"/>
  <c r="M1828" i="37"/>
  <c r="P1828" i="37"/>
  <c r="Q1828" i="37"/>
  <c r="R1828" i="37"/>
  <c r="M1824" i="37"/>
  <c r="M1825" i="37"/>
  <c r="M1826" i="37"/>
  <c r="M1827" i="37"/>
  <c r="P1824" i="37"/>
  <c r="P1825" i="37"/>
  <c r="P1826" i="37"/>
  <c r="P1827" i="37"/>
  <c r="Q1824" i="37"/>
  <c r="Q1825" i="37"/>
  <c r="Q1826" i="37"/>
  <c r="Q1827" i="37"/>
  <c r="R1824" i="37"/>
  <c r="R1825" i="37"/>
  <c r="R1826" i="37"/>
  <c r="R1827" i="37"/>
  <c r="M1823" i="37"/>
  <c r="P1823" i="37"/>
  <c r="Q1823" i="37"/>
  <c r="R1823" i="37"/>
  <c r="M1822" i="37"/>
  <c r="P1822" i="37"/>
  <c r="Q1822" i="37"/>
  <c r="R1822" i="37"/>
  <c r="M1821" i="37"/>
  <c r="P1821" i="37"/>
  <c r="Q1821" i="37"/>
  <c r="R1821" i="37"/>
  <c r="M1820" i="37"/>
  <c r="P1820" i="37"/>
  <c r="Q1820" i="37"/>
  <c r="R1820" i="37"/>
  <c r="M1818" i="37"/>
  <c r="M1819" i="37"/>
  <c r="P1818" i="37"/>
  <c r="P1819" i="37"/>
  <c r="Q1818" i="37"/>
  <c r="Q1819" i="37"/>
  <c r="R1818" i="37"/>
  <c r="R1819" i="37"/>
  <c r="M1817" i="37"/>
  <c r="P1817" i="37"/>
  <c r="Q1817" i="37"/>
  <c r="R1817" i="37"/>
  <c r="M1815" i="37"/>
  <c r="M1816" i="37"/>
  <c r="P1815" i="37"/>
  <c r="P1816" i="37"/>
  <c r="Q1815" i="37"/>
  <c r="Q1816" i="37"/>
  <c r="R1815" i="37"/>
  <c r="R1816" i="37"/>
  <c r="M1814" i="37"/>
  <c r="P1814" i="37"/>
  <c r="Q1814" i="37"/>
  <c r="R1814" i="37"/>
  <c r="M1813" i="37"/>
  <c r="P1813" i="37"/>
  <c r="Q1813" i="37"/>
  <c r="R1813" i="37"/>
  <c r="M1812" i="37"/>
  <c r="P1812" i="37"/>
  <c r="Q1812" i="37"/>
  <c r="R1812" i="37"/>
  <c r="M1810" i="37"/>
  <c r="M1811" i="37"/>
  <c r="P1810" i="37"/>
  <c r="P1811" i="37"/>
  <c r="Q1810" i="37"/>
  <c r="Q1811" i="37"/>
  <c r="R1810" i="37"/>
  <c r="R1811" i="37"/>
  <c r="M1808" i="37"/>
  <c r="M1809" i="37"/>
  <c r="P1808" i="37"/>
  <c r="P1809" i="37"/>
  <c r="Q1808" i="37"/>
  <c r="Q1809" i="37"/>
  <c r="R1808" i="37"/>
  <c r="R1809" i="37"/>
  <c r="M1807" i="37"/>
  <c r="P1807" i="37"/>
  <c r="Q1807" i="37"/>
  <c r="R1807" i="37"/>
  <c r="M1806" i="37"/>
  <c r="P1806" i="37"/>
  <c r="Q1806" i="37"/>
  <c r="R1806" i="37"/>
  <c r="M1803" i="37"/>
  <c r="M1804" i="37"/>
  <c r="M1805" i="37"/>
  <c r="P1803" i="37"/>
  <c r="P1804" i="37"/>
  <c r="P1805" i="37"/>
  <c r="Q1803" i="37"/>
  <c r="Q1804" i="37"/>
  <c r="Q1805" i="37"/>
  <c r="R1803" i="37"/>
  <c r="R1804" i="37"/>
  <c r="R1805" i="37"/>
  <c r="M1802" i="37"/>
  <c r="P1802" i="37"/>
  <c r="Q1802" i="37"/>
  <c r="R1802" i="37"/>
  <c r="M1801" i="37"/>
  <c r="P1801" i="37"/>
  <c r="Q1801" i="37"/>
  <c r="R1801" i="37"/>
  <c r="M1800" i="37"/>
  <c r="P1800" i="37"/>
  <c r="Q1800" i="37"/>
  <c r="R1800" i="37"/>
  <c r="M1799" i="37"/>
  <c r="P1799" i="37"/>
  <c r="Q1799" i="37"/>
  <c r="R1799" i="37"/>
  <c r="M1798" i="37"/>
  <c r="P1798" i="37"/>
  <c r="Q1798" i="37"/>
  <c r="R1798" i="37"/>
  <c r="M1797" i="37"/>
  <c r="P1797" i="37"/>
  <c r="Q1797" i="37"/>
  <c r="R1797" i="37"/>
  <c r="M1794" i="37"/>
  <c r="M1795" i="37"/>
  <c r="M1796" i="37"/>
  <c r="P1794" i="37"/>
  <c r="P1795" i="37"/>
  <c r="P1796" i="37"/>
  <c r="Q1794" i="37"/>
  <c r="Q1795" i="37"/>
  <c r="Q1796" i="37"/>
  <c r="R1794" i="37"/>
  <c r="R1795" i="37"/>
  <c r="R1796" i="37"/>
  <c r="M1793" i="37"/>
  <c r="P1793" i="37"/>
  <c r="Q1793" i="37"/>
  <c r="R1793" i="37"/>
  <c r="M1792" i="37"/>
  <c r="P1792" i="37"/>
  <c r="Q1792" i="37"/>
  <c r="R1792" i="37"/>
  <c r="M1791" i="37"/>
  <c r="P1791" i="37"/>
  <c r="Q1791" i="37"/>
  <c r="R1791" i="37"/>
  <c r="M1790" i="37"/>
  <c r="P1790" i="37"/>
  <c r="Q1790" i="37"/>
  <c r="R1790" i="37"/>
  <c r="M1789" i="37"/>
  <c r="P1789" i="37"/>
  <c r="Q1789" i="37"/>
  <c r="R1789" i="37"/>
  <c r="M1787" i="37"/>
  <c r="M1788" i="37"/>
  <c r="P1787" i="37"/>
  <c r="P1788" i="37"/>
  <c r="Q1787" i="37"/>
  <c r="Q1788" i="37"/>
  <c r="R1787" i="37"/>
  <c r="R1788" i="37"/>
  <c r="M1785" i="37"/>
  <c r="M1786" i="37"/>
  <c r="P1785" i="37"/>
  <c r="P1786" i="37"/>
  <c r="Q1785" i="37"/>
  <c r="Q1786" i="37"/>
  <c r="R1785" i="37"/>
  <c r="R1786" i="37"/>
  <c r="M1784" i="37"/>
  <c r="P1784" i="37"/>
  <c r="Q1784" i="37"/>
  <c r="R1784" i="37"/>
  <c r="M1783" i="37"/>
  <c r="P1783" i="37"/>
  <c r="Q1783" i="37"/>
  <c r="R1783" i="37"/>
  <c r="M1782" i="37"/>
  <c r="P1782" i="37"/>
  <c r="Q1782" i="37"/>
  <c r="R1782" i="37"/>
  <c r="M1781" i="37"/>
  <c r="P1781" i="37"/>
  <c r="Q1781" i="37"/>
  <c r="R1781" i="37"/>
  <c r="M1780" i="37"/>
  <c r="P1780" i="37"/>
  <c r="Q1780" i="37"/>
  <c r="R1780" i="37"/>
  <c r="M1779" i="37"/>
  <c r="P1779" i="37"/>
  <c r="Q1779" i="37"/>
  <c r="R1779" i="37"/>
  <c r="M1778" i="37"/>
  <c r="P1778" i="37"/>
  <c r="Q1778" i="37"/>
  <c r="R1778" i="37"/>
  <c r="M1777" i="37"/>
  <c r="P1777" i="37"/>
  <c r="Q1777" i="37"/>
  <c r="R1777" i="37"/>
  <c r="M1774" i="37"/>
  <c r="M1775" i="37"/>
  <c r="M1776" i="37"/>
  <c r="P1774" i="37"/>
  <c r="P1775" i="37"/>
  <c r="P1776" i="37"/>
  <c r="Q1774" i="37"/>
  <c r="Q1775" i="37"/>
  <c r="Q1776" i="37"/>
  <c r="R1774" i="37"/>
  <c r="R1775" i="37"/>
  <c r="R1776" i="37"/>
  <c r="M1773" i="37"/>
  <c r="P1773" i="37"/>
  <c r="Q1773" i="37"/>
  <c r="R1773" i="37"/>
  <c r="M1772" i="37"/>
  <c r="P1772" i="37"/>
  <c r="Q1772" i="37"/>
  <c r="R1772" i="37"/>
  <c r="M1771" i="37"/>
  <c r="P1771" i="37"/>
  <c r="Q1771" i="37"/>
  <c r="R1771" i="37"/>
  <c r="M1770" i="37"/>
  <c r="P1770" i="37"/>
  <c r="Q1770" i="37"/>
  <c r="R1770" i="37"/>
  <c r="M1769" i="37"/>
  <c r="P1769" i="37"/>
  <c r="Q1769" i="37"/>
  <c r="R1769" i="37"/>
  <c r="M1768" i="37"/>
  <c r="P1768" i="37"/>
  <c r="Q1768" i="37"/>
  <c r="R1768" i="37"/>
  <c r="M1767" i="37"/>
  <c r="P1767" i="37"/>
  <c r="Q1767" i="37"/>
  <c r="R1767" i="37"/>
  <c r="M1766" i="37"/>
  <c r="P1766" i="37"/>
  <c r="Q1766" i="37"/>
  <c r="R1766" i="37"/>
  <c r="M1764" i="37"/>
  <c r="M1765" i="37"/>
  <c r="P1764" i="37"/>
  <c r="P1765" i="37"/>
  <c r="Q1764" i="37"/>
  <c r="Q1765" i="37"/>
  <c r="R1764" i="37"/>
  <c r="R1765" i="37"/>
  <c r="M1763" i="37"/>
  <c r="P1763" i="37"/>
  <c r="Q1763" i="37"/>
  <c r="R1763" i="37"/>
  <c r="M1762" i="37"/>
  <c r="P1762" i="37"/>
  <c r="Q1762" i="37"/>
  <c r="R1762" i="37"/>
  <c r="M1760" i="37"/>
  <c r="M1761" i="37"/>
  <c r="P1760" i="37"/>
  <c r="P1761" i="37"/>
  <c r="Q1760" i="37"/>
  <c r="Q1761" i="37"/>
  <c r="R1760" i="37"/>
  <c r="R1761" i="37"/>
  <c r="M1757" i="37"/>
  <c r="M1758" i="37"/>
  <c r="M1759" i="37"/>
  <c r="P1757" i="37"/>
  <c r="P1758" i="37"/>
  <c r="P1759" i="37"/>
  <c r="Q1757" i="37"/>
  <c r="Q1758" i="37"/>
  <c r="Q1759" i="37"/>
  <c r="R1757" i="37"/>
  <c r="R1758" i="37"/>
  <c r="R1759" i="37"/>
  <c r="M1754" i="37"/>
  <c r="M1755" i="37"/>
  <c r="M1756" i="37"/>
  <c r="P1754" i="37"/>
  <c r="P1755" i="37"/>
  <c r="P1756" i="37"/>
  <c r="Q1754" i="37"/>
  <c r="Q1755" i="37"/>
  <c r="Q1756" i="37"/>
  <c r="R1754" i="37"/>
  <c r="R1755" i="37"/>
  <c r="R1756" i="37"/>
  <c r="M1752" i="37"/>
  <c r="M1753" i="37"/>
  <c r="P1752" i="37"/>
  <c r="P1753" i="37"/>
  <c r="Q1752" i="37"/>
  <c r="Q1753" i="37"/>
  <c r="R1752" i="37"/>
  <c r="R1753" i="37"/>
  <c r="M1750" i="37"/>
  <c r="M1751" i="37"/>
  <c r="P1750" i="37"/>
  <c r="P1751" i="37"/>
  <c r="Q1750" i="37"/>
  <c r="Q1751" i="37"/>
  <c r="R1750" i="37"/>
  <c r="R1751" i="37"/>
  <c r="M1749" i="37"/>
  <c r="P1749" i="37"/>
  <c r="Q1749" i="37"/>
  <c r="R1749" i="37"/>
  <c r="M1748" i="37"/>
  <c r="P1748" i="37"/>
  <c r="Q1748" i="37"/>
  <c r="R1748" i="37"/>
  <c r="M1746" i="37"/>
  <c r="M1747" i="37"/>
  <c r="P1746" i="37"/>
  <c r="P1747" i="37"/>
  <c r="Q1746" i="37"/>
  <c r="Q1747" i="37"/>
  <c r="R1746" i="37"/>
  <c r="R1747" i="37"/>
  <c r="M1745" i="37"/>
  <c r="P1745" i="37"/>
  <c r="Q1745" i="37"/>
  <c r="R1745" i="37"/>
  <c r="M1742" i="37"/>
  <c r="M1743" i="37"/>
  <c r="M1744" i="37"/>
  <c r="P1742" i="37"/>
  <c r="P1743" i="37"/>
  <c r="P1744" i="37"/>
  <c r="Q1742" i="37"/>
  <c r="Q1743" i="37"/>
  <c r="Q1744" i="37"/>
  <c r="R1742" i="37"/>
  <c r="R1743" i="37"/>
  <c r="R1744" i="37"/>
  <c r="M1741" i="37"/>
  <c r="P1741" i="37"/>
  <c r="Q1741" i="37"/>
  <c r="R1741" i="37"/>
  <c r="M1740" i="37"/>
  <c r="P1740" i="37"/>
  <c r="Q1740" i="37"/>
  <c r="R1740" i="37"/>
  <c r="M1738" i="37"/>
  <c r="M1739" i="37"/>
  <c r="P1738" i="37"/>
  <c r="P1739" i="37"/>
  <c r="Q1738" i="37"/>
  <c r="Q1739" i="37"/>
  <c r="R1738" i="37"/>
  <c r="R1739" i="37"/>
  <c r="M1737" i="37"/>
  <c r="P1737" i="37"/>
  <c r="Q1737" i="37"/>
  <c r="R1737" i="37"/>
  <c r="M1736" i="37"/>
  <c r="P1736" i="37"/>
  <c r="Q1736" i="37"/>
  <c r="R1736" i="37"/>
  <c r="M1735" i="37"/>
  <c r="P1735" i="37"/>
  <c r="Q1735" i="37"/>
  <c r="R1735" i="37"/>
  <c r="M1734" i="37"/>
  <c r="P1734" i="37"/>
  <c r="Q1734" i="37"/>
  <c r="R1734" i="37"/>
  <c r="M1733" i="37"/>
  <c r="P1733" i="37"/>
  <c r="Q1733" i="37"/>
  <c r="R1733" i="37"/>
  <c r="M1732" i="37"/>
  <c r="P1732" i="37"/>
  <c r="Q1732" i="37"/>
  <c r="R1732" i="37"/>
  <c r="M1729" i="37"/>
  <c r="M1730" i="37"/>
  <c r="M1731" i="37"/>
  <c r="P1729" i="37"/>
  <c r="P1730" i="37"/>
  <c r="P1731" i="37"/>
  <c r="Q1729" i="37"/>
  <c r="Q1730" i="37"/>
  <c r="Q1731" i="37"/>
  <c r="R1729" i="37"/>
  <c r="R1730" i="37"/>
  <c r="R1731" i="37"/>
  <c r="M1728" i="37"/>
  <c r="P1728" i="37"/>
  <c r="Q1728" i="37"/>
  <c r="R1728" i="37"/>
  <c r="M1727" i="37"/>
  <c r="P1727" i="37"/>
  <c r="Q1727" i="37"/>
  <c r="R1727" i="37"/>
  <c r="M1725" i="37"/>
  <c r="M1726" i="37"/>
  <c r="P1725" i="37"/>
  <c r="P1726" i="37"/>
  <c r="Q1725" i="37"/>
  <c r="Q1726" i="37"/>
  <c r="R1725" i="37"/>
  <c r="R1726" i="37"/>
  <c r="M1723" i="37"/>
  <c r="M1724" i="37"/>
  <c r="P1723" i="37"/>
  <c r="P1724" i="37"/>
  <c r="Q1723" i="37"/>
  <c r="Q1724" i="37"/>
  <c r="R1723" i="37"/>
  <c r="R1724" i="37"/>
  <c r="M1722" i="37"/>
  <c r="P1722" i="37"/>
  <c r="Q1722" i="37"/>
  <c r="R1722" i="37"/>
  <c r="M1720" i="37"/>
  <c r="M1721" i="37"/>
  <c r="P1720" i="37"/>
  <c r="P1721" i="37"/>
  <c r="Q1720" i="37"/>
  <c r="Q1721" i="37"/>
  <c r="R1720" i="37"/>
  <c r="R1721" i="37"/>
  <c r="M1719" i="37"/>
  <c r="P1719" i="37"/>
  <c r="Q1719" i="37"/>
  <c r="R1719" i="37"/>
  <c r="M1717" i="37"/>
  <c r="M1718" i="37"/>
  <c r="P1717" i="37"/>
  <c r="P1718" i="37"/>
  <c r="Q1717" i="37"/>
  <c r="Q1718" i="37"/>
  <c r="R1717" i="37"/>
  <c r="R1718" i="37"/>
  <c r="M1715" i="37"/>
  <c r="M1716" i="37"/>
  <c r="P1715" i="37"/>
  <c r="P1716" i="37"/>
  <c r="Q1715" i="37"/>
  <c r="Q1716" i="37"/>
  <c r="R1715" i="37"/>
  <c r="R1716" i="37"/>
  <c r="M1713" i="37"/>
  <c r="M1714" i="37"/>
  <c r="P1713" i="37"/>
  <c r="P1714" i="37"/>
  <c r="Q1713" i="37"/>
  <c r="Q1714" i="37"/>
  <c r="R1713" i="37"/>
  <c r="R1714" i="37"/>
  <c r="M1712" i="37"/>
  <c r="P1712" i="37"/>
  <c r="Q1712" i="37"/>
  <c r="R1712" i="37"/>
  <c r="M1711" i="37"/>
  <c r="P1711" i="37"/>
  <c r="Q1711" i="37"/>
  <c r="R1711" i="37"/>
  <c r="M1708" i="37"/>
  <c r="M1709" i="37"/>
  <c r="M1710" i="37"/>
  <c r="P1708" i="37"/>
  <c r="P1709" i="37"/>
  <c r="P1710" i="37"/>
  <c r="Q1708" i="37"/>
  <c r="Q1709" i="37"/>
  <c r="Q1710" i="37"/>
  <c r="R1708" i="37"/>
  <c r="R1709" i="37"/>
  <c r="R1710" i="37"/>
  <c r="M1706" i="37"/>
  <c r="M1707" i="37"/>
  <c r="P1706" i="37"/>
  <c r="P1707" i="37"/>
  <c r="Q1706" i="37"/>
  <c r="Q1707" i="37"/>
  <c r="R1706" i="37"/>
  <c r="R1707" i="37"/>
  <c r="M1705" i="37"/>
  <c r="P1705" i="37"/>
  <c r="Q1705" i="37"/>
  <c r="R1705" i="37"/>
  <c r="M1704" i="37"/>
  <c r="P1704" i="37"/>
  <c r="Q1704" i="37"/>
  <c r="R1704" i="37"/>
  <c r="M1703" i="37"/>
  <c r="P1703" i="37"/>
  <c r="Q1703" i="37"/>
  <c r="R1703" i="37"/>
  <c r="M1702" i="37"/>
  <c r="P1702" i="37"/>
  <c r="Q1702" i="37"/>
  <c r="R1702" i="37"/>
  <c r="M1700" i="37"/>
  <c r="M1701" i="37"/>
  <c r="P1700" i="37"/>
  <c r="P1701" i="37"/>
  <c r="Q1700" i="37"/>
  <c r="Q1701" i="37"/>
  <c r="R1700" i="37"/>
  <c r="R1701" i="37"/>
  <c r="M1699" i="37"/>
  <c r="P1699" i="37"/>
  <c r="Q1699" i="37"/>
  <c r="R1699" i="37"/>
  <c r="M1698" i="37"/>
  <c r="P1698" i="37"/>
  <c r="Q1698" i="37"/>
  <c r="R1698" i="37"/>
  <c r="M1695" i="37"/>
  <c r="M1696" i="37"/>
  <c r="M1697" i="37"/>
  <c r="P1695" i="37"/>
  <c r="P1696" i="37"/>
  <c r="P1697" i="37"/>
  <c r="Q1695" i="37"/>
  <c r="Q1696" i="37"/>
  <c r="Q1697" i="37"/>
  <c r="R1695" i="37"/>
  <c r="R1696" i="37"/>
  <c r="R1697" i="37"/>
  <c r="M1694" i="37"/>
  <c r="P1694" i="37"/>
  <c r="Q1694" i="37"/>
  <c r="R1694" i="37"/>
  <c r="M1693" i="37"/>
  <c r="P1693" i="37"/>
  <c r="Q1693" i="37"/>
  <c r="R1693" i="37"/>
  <c r="M1692" i="37"/>
  <c r="P1692" i="37"/>
  <c r="Q1692" i="37"/>
  <c r="R1692" i="37"/>
  <c r="M1691" i="37"/>
  <c r="P1691" i="37"/>
  <c r="Q1691" i="37"/>
  <c r="R1691" i="37"/>
  <c r="M1689" i="37"/>
  <c r="M1690" i="37"/>
  <c r="P1689" i="37"/>
  <c r="P1690" i="37"/>
  <c r="Q1689" i="37"/>
  <c r="Q1690" i="37"/>
  <c r="R1689" i="37"/>
  <c r="R1690" i="37"/>
  <c r="M1688" i="37"/>
  <c r="P1688" i="37"/>
  <c r="Q1688" i="37"/>
  <c r="R1688" i="37"/>
  <c r="M1685" i="37"/>
  <c r="M1686" i="37"/>
  <c r="M1687" i="37"/>
  <c r="P1685" i="37"/>
  <c r="P1686" i="37"/>
  <c r="P1687" i="37"/>
  <c r="Q1685" i="37"/>
  <c r="Q1686" i="37"/>
  <c r="Q1687" i="37"/>
  <c r="R1685" i="37"/>
  <c r="R1686" i="37"/>
  <c r="R1687" i="37"/>
  <c r="M1684" i="37"/>
  <c r="P1684" i="37"/>
  <c r="Q1684" i="37"/>
  <c r="R1684" i="37"/>
  <c r="M1683" i="37"/>
  <c r="P1683" i="37"/>
  <c r="Q1683" i="37"/>
  <c r="R1683" i="37"/>
  <c r="M1682" i="37"/>
  <c r="P1682" i="37"/>
  <c r="Q1682" i="37"/>
  <c r="R1682" i="37"/>
  <c r="M1681" i="37"/>
  <c r="P1681" i="37"/>
  <c r="Q1681" i="37"/>
  <c r="R1681" i="37"/>
  <c r="M1680" i="37"/>
  <c r="P1680" i="37"/>
  <c r="Q1680" i="37"/>
  <c r="R1680" i="37"/>
  <c r="M1679" i="37"/>
  <c r="P1679" i="37"/>
  <c r="Q1679" i="37"/>
  <c r="R1679" i="37"/>
  <c r="M1678" i="37"/>
  <c r="P1678" i="37"/>
  <c r="Q1678" i="37"/>
  <c r="R1678" i="37"/>
  <c r="M1677" i="37"/>
  <c r="P1677" i="37"/>
  <c r="Q1677" i="37"/>
  <c r="R1677" i="37"/>
  <c r="M1676" i="37"/>
  <c r="P1676" i="37"/>
  <c r="Q1676" i="37"/>
  <c r="R1676" i="37"/>
  <c r="M1675" i="37"/>
  <c r="P1675" i="37"/>
  <c r="Q1675" i="37"/>
  <c r="R1675" i="37"/>
  <c r="M1674" i="37"/>
  <c r="P1674" i="37"/>
  <c r="Q1674" i="37"/>
  <c r="R1674" i="37"/>
  <c r="M1673" i="37"/>
  <c r="P1673" i="37"/>
  <c r="Q1673" i="37"/>
  <c r="R1673" i="37"/>
  <c r="M1672" i="37"/>
  <c r="P1672" i="37"/>
  <c r="Q1672" i="37"/>
  <c r="R1672" i="37"/>
  <c r="M1671" i="37"/>
  <c r="P1671" i="37"/>
  <c r="Q1671" i="37"/>
  <c r="R1671" i="37"/>
  <c r="M1670" i="37"/>
  <c r="P1670" i="37"/>
  <c r="Q1670" i="37"/>
  <c r="R1670" i="37"/>
  <c r="M1666" i="37"/>
  <c r="M1667" i="37"/>
  <c r="M1668" i="37"/>
  <c r="M1669" i="37"/>
  <c r="P1666" i="37"/>
  <c r="P1667" i="37"/>
  <c r="P1668" i="37"/>
  <c r="P1669" i="37"/>
  <c r="Q1666" i="37"/>
  <c r="Q1667" i="37"/>
  <c r="Q1668" i="37"/>
  <c r="Q1669" i="37"/>
  <c r="R1666" i="37"/>
  <c r="R1667" i="37"/>
  <c r="R1668" i="37"/>
  <c r="R1669" i="37"/>
  <c r="M1665" i="37"/>
  <c r="P1665" i="37"/>
  <c r="Q1665" i="37"/>
  <c r="R1665" i="37"/>
  <c r="M1664" i="37"/>
  <c r="P1664" i="37"/>
  <c r="Q1664" i="37"/>
  <c r="R1664" i="37"/>
  <c r="M1663" i="37"/>
  <c r="P1663" i="37"/>
  <c r="Q1663" i="37"/>
  <c r="R1663" i="37"/>
  <c r="M1662" i="37"/>
  <c r="P1662" i="37"/>
  <c r="Q1662" i="37"/>
  <c r="R1662" i="37"/>
  <c r="M1659" i="37"/>
  <c r="M1660" i="37"/>
  <c r="M1661" i="37"/>
  <c r="P1659" i="37"/>
  <c r="P1660" i="37"/>
  <c r="P1661" i="37"/>
  <c r="Q1659" i="37"/>
  <c r="Q1660" i="37"/>
  <c r="Q1661" i="37"/>
  <c r="R1659" i="37"/>
  <c r="R1660" i="37"/>
  <c r="R1661" i="37"/>
  <c r="M1658" i="37"/>
  <c r="P1658" i="37"/>
  <c r="Q1658" i="37"/>
  <c r="R1658" i="37"/>
  <c r="M1657" i="37"/>
  <c r="P1657" i="37"/>
  <c r="Q1657" i="37"/>
  <c r="R1657" i="37"/>
  <c r="M1656" i="37"/>
  <c r="P1656" i="37"/>
  <c r="Q1656" i="37"/>
  <c r="R1656" i="37"/>
  <c r="M1655" i="37"/>
  <c r="P1655" i="37"/>
  <c r="Q1655" i="37"/>
  <c r="R1655" i="37"/>
  <c r="M1652" i="37"/>
  <c r="M1653" i="37"/>
  <c r="M1654" i="37"/>
  <c r="P1652" i="37"/>
  <c r="P1653" i="37"/>
  <c r="P1654" i="37"/>
  <c r="Q1652" i="37"/>
  <c r="Q1653" i="37"/>
  <c r="Q1654" i="37"/>
  <c r="R1652" i="37"/>
  <c r="R1653" i="37"/>
  <c r="R1654" i="37"/>
  <c r="M1651" i="37"/>
  <c r="P1651" i="37"/>
  <c r="Q1651" i="37"/>
  <c r="R1651" i="37"/>
  <c r="M1650" i="37"/>
  <c r="P1650" i="37"/>
  <c r="Q1650" i="37"/>
  <c r="R1650" i="37"/>
  <c r="M1647" i="37"/>
  <c r="M1648" i="37"/>
  <c r="M1649" i="37"/>
  <c r="P1647" i="37"/>
  <c r="P1648" i="37"/>
  <c r="P1649" i="37"/>
  <c r="Q1647" i="37"/>
  <c r="Q1648" i="37"/>
  <c r="Q1649" i="37"/>
  <c r="R1647" i="37"/>
  <c r="R1648" i="37"/>
  <c r="R1649" i="37"/>
  <c r="M1646" i="37"/>
  <c r="P1646" i="37"/>
  <c r="Q1646" i="37"/>
  <c r="R1646" i="37"/>
  <c r="M1644" i="37"/>
  <c r="M1645" i="37"/>
  <c r="P1644" i="37"/>
  <c r="P1645" i="37"/>
  <c r="Q1644" i="37"/>
  <c r="Q1645" i="37"/>
  <c r="R1644" i="37"/>
  <c r="R1645" i="37"/>
  <c r="M1643" i="37"/>
  <c r="P1643" i="37"/>
  <c r="Q1643" i="37"/>
  <c r="R1643" i="37"/>
  <c r="M1641" i="37"/>
  <c r="M1642" i="37"/>
  <c r="P1641" i="37"/>
  <c r="P1642" i="37"/>
  <c r="Q1641" i="37"/>
  <c r="Q1642" i="37"/>
  <c r="R1641" i="37"/>
  <c r="R1642" i="37"/>
  <c r="M1639" i="37"/>
  <c r="M1640" i="37"/>
  <c r="P1639" i="37"/>
  <c r="P1640" i="37"/>
  <c r="Q1639" i="37"/>
  <c r="Q1640" i="37"/>
  <c r="R1639" i="37"/>
  <c r="R1640" i="37"/>
  <c r="M1638" i="37"/>
  <c r="P1638" i="37"/>
  <c r="Q1638" i="37"/>
  <c r="R1638" i="37"/>
  <c r="M1637" i="37"/>
  <c r="P1637" i="37"/>
  <c r="Q1637" i="37"/>
  <c r="R1637" i="37"/>
  <c r="M1635" i="37"/>
  <c r="M1636" i="37"/>
  <c r="P1635" i="37"/>
  <c r="P1636" i="37"/>
  <c r="Q1635" i="37"/>
  <c r="Q1636" i="37"/>
  <c r="R1635" i="37"/>
  <c r="R1636" i="37"/>
  <c r="M1634" i="37"/>
  <c r="P1634" i="37"/>
  <c r="Q1634" i="37"/>
  <c r="R1634" i="37"/>
  <c r="M1632" i="37"/>
  <c r="M1633" i="37"/>
  <c r="P1632" i="37"/>
  <c r="P1633" i="37"/>
  <c r="Q1632" i="37"/>
  <c r="Q1633" i="37"/>
  <c r="R1632" i="37"/>
  <c r="R1633" i="37"/>
  <c r="M1631" i="37"/>
  <c r="P1631" i="37"/>
  <c r="Q1631" i="37"/>
  <c r="R1631" i="37"/>
  <c r="M1630" i="37"/>
  <c r="P1630" i="37"/>
  <c r="Q1630" i="37"/>
  <c r="R1630" i="37"/>
  <c r="M1628" i="37"/>
  <c r="M1629" i="37"/>
  <c r="P1628" i="37"/>
  <c r="P1629" i="37"/>
  <c r="Q1628" i="37"/>
  <c r="Q1629" i="37"/>
  <c r="R1628" i="37"/>
  <c r="R1629" i="37"/>
  <c r="M1627" i="37"/>
  <c r="P1627" i="37"/>
  <c r="Q1627" i="37"/>
  <c r="R1627" i="37"/>
  <c r="M1626" i="37"/>
  <c r="P1626" i="37"/>
  <c r="Q1626" i="37"/>
  <c r="R1626" i="37"/>
  <c r="M1625" i="37"/>
  <c r="P1625" i="37"/>
  <c r="Q1625" i="37"/>
  <c r="R1625" i="37"/>
  <c r="M1624" i="37"/>
  <c r="P1624" i="37"/>
  <c r="Q1624" i="37"/>
  <c r="R1624" i="37"/>
  <c r="M1623" i="37"/>
  <c r="P1623" i="37"/>
  <c r="Q1623" i="37"/>
  <c r="R1623" i="37"/>
  <c r="M1622" i="37"/>
  <c r="P1622" i="37"/>
  <c r="Q1622" i="37"/>
  <c r="R1622" i="37"/>
  <c r="M1621" i="37"/>
  <c r="P1621" i="37"/>
  <c r="Q1621" i="37"/>
  <c r="R1621" i="37"/>
  <c r="M1619" i="37"/>
  <c r="M1620" i="37"/>
  <c r="P1619" i="37"/>
  <c r="P1620" i="37"/>
  <c r="Q1619" i="37"/>
  <c r="Q1620" i="37"/>
  <c r="R1619" i="37"/>
  <c r="R1620" i="37"/>
  <c r="M1617" i="37"/>
  <c r="M1618" i="37"/>
  <c r="P1617" i="37"/>
  <c r="P1618" i="37"/>
  <c r="Q1617" i="37"/>
  <c r="Q1618" i="37"/>
  <c r="R1617" i="37"/>
  <c r="R1618" i="37"/>
  <c r="M1616" i="37"/>
  <c r="P1616" i="37"/>
  <c r="Q1616" i="37"/>
  <c r="R1616" i="37"/>
  <c r="M1615" i="37"/>
  <c r="P1615" i="37"/>
  <c r="Q1615" i="37"/>
  <c r="R1615" i="37"/>
  <c r="M1613" i="37"/>
  <c r="M1614" i="37"/>
  <c r="P1613" i="37"/>
  <c r="P1614" i="37"/>
  <c r="Q1613" i="37"/>
  <c r="Q1614" i="37"/>
  <c r="R1613" i="37"/>
  <c r="R1614" i="37"/>
  <c r="M1612" i="37"/>
  <c r="P1612" i="37"/>
  <c r="Q1612" i="37"/>
  <c r="R1612" i="37"/>
  <c r="M1610" i="37"/>
  <c r="M1611" i="37"/>
  <c r="P1610" i="37"/>
  <c r="P1611" i="37"/>
  <c r="Q1610" i="37"/>
  <c r="Q1611" i="37"/>
  <c r="R1610" i="37"/>
  <c r="R1611" i="37"/>
  <c r="M1609" i="37"/>
  <c r="P1609" i="37"/>
  <c r="Q1609" i="37"/>
  <c r="R1609" i="37"/>
  <c r="M1608" i="37"/>
  <c r="P1608" i="37"/>
  <c r="Q1608" i="37"/>
  <c r="R1608" i="37"/>
  <c r="M1607" i="37"/>
  <c r="P1607" i="37"/>
  <c r="Q1607" i="37"/>
  <c r="R1607" i="37"/>
  <c r="M1606" i="37"/>
  <c r="P1606" i="37"/>
  <c r="Q1606" i="37"/>
  <c r="R1606" i="37"/>
  <c r="M1605" i="37"/>
  <c r="P1605" i="37"/>
  <c r="Q1605" i="37"/>
  <c r="R1605" i="37"/>
  <c r="M1604" i="37"/>
  <c r="P1604" i="37"/>
  <c r="Q1604" i="37"/>
  <c r="R1604" i="37"/>
  <c r="M1603" i="37"/>
  <c r="P1603" i="37"/>
  <c r="Q1603" i="37"/>
  <c r="R1603" i="37"/>
  <c r="M1601" i="37"/>
  <c r="M1602" i="37"/>
  <c r="P1601" i="37"/>
  <c r="P1602" i="37"/>
  <c r="Q1601" i="37"/>
  <c r="Q1602" i="37"/>
  <c r="R1601" i="37"/>
  <c r="R1602" i="37"/>
  <c r="M1600" i="37"/>
  <c r="P1600" i="37"/>
  <c r="Q1600" i="37"/>
  <c r="R1600" i="37"/>
  <c r="M1599" i="37"/>
  <c r="P1599" i="37"/>
  <c r="Q1599" i="37"/>
  <c r="R1599" i="37"/>
  <c r="M1598" i="37"/>
  <c r="P1598" i="37"/>
  <c r="Q1598" i="37"/>
  <c r="R1598" i="37"/>
  <c r="M1597" i="37"/>
  <c r="P1597" i="37"/>
  <c r="Q1597" i="37"/>
  <c r="R1597" i="37"/>
  <c r="M1594" i="37"/>
  <c r="M1595" i="37"/>
  <c r="M1596" i="37"/>
  <c r="P1594" i="37"/>
  <c r="P1595" i="37"/>
  <c r="P1596" i="37"/>
  <c r="Q1594" i="37"/>
  <c r="Q1595" i="37"/>
  <c r="Q1596" i="37"/>
  <c r="R1594" i="37"/>
  <c r="R1595" i="37"/>
  <c r="R1596" i="37"/>
  <c r="M1593" i="37"/>
  <c r="P1593" i="37"/>
  <c r="Q1593" i="37"/>
  <c r="R1593" i="37"/>
  <c r="M1592" i="37"/>
  <c r="P1592" i="37"/>
  <c r="Q1592" i="37"/>
  <c r="R1592" i="37"/>
  <c r="M1591" i="37"/>
  <c r="P1591" i="37"/>
  <c r="Q1591" i="37"/>
  <c r="R1591" i="37"/>
  <c r="M1590" i="37"/>
  <c r="P1590" i="37"/>
  <c r="Q1590" i="37"/>
  <c r="R1590" i="37"/>
  <c r="M1589" i="37"/>
  <c r="P1589" i="37"/>
  <c r="Q1589" i="37"/>
  <c r="R1589" i="37"/>
  <c r="M1588" i="37"/>
  <c r="P1588" i="37"/>
  <c r="Q1588" i="37"/>
  <c r="R1588" i="37"/>
  <c r="M1586" i="37"/>
  <c r="M1587" i="37"/>
  <c r="P1586" i="37"/>
  <c r="P1587" i="37"/>
  <c r="Q1586" i="37"/>
  <c r="Q1587" i="37"/>
  <c r="R1586" i="37"/>
  <c r="R1587" i="37"/>
  <c r="M1585" i="37"/>
  <c r="P1585" i="37"/>
  <c r="Q1585" i="37"/>
  <c r="R1585" i="37"/>
  <c r="M1583" i="37"/>
  <c r="M1584" i="37"/>
  <c r="P1583" i="37"/>
  <c r="P1584" i="37"/>
  <c r="Q1583" i="37"/>
  <c r="Q1584" i="37"/>
  <c r="R1583" i="37"/>
  <c r="R1584" i="37"/>
  <c r="M1581" i="37"/>
  <c r="M1582" i="37"/>
  <c r="P1581" i="37"/>
  <c r="P1582" i="37"/>
  <c r="Q1581" i="37"/>
  <c r="Q1582" i="37"/>
  <c r="R1581" i="37"/>
  <c r="R1582" i="37"/>
  <c r="M1580" i="37"/>
  <c r="P1580" i="37"/>
  <c r="Q1580" i="37"/>
  <c r="R1580" i="37"/>
  <c r="M1579" i="37"/>
  <c r="P1579" i="37"/>
  <c r="Q1579" i="37"/>
  <c r="R1579" i="37"/>
  <c r="M1578" i="37"/>
  <c r="P1578" i="37"/>
  <c r="Q1578" i="37"/>
  <c r="R1578" i="37"/>
  <c r="M1577" i="37"/>
  <c r="P1577" i="37"/>
  <c r="Q1577" i="37"/>
  <c r="R1577" i="37"/>
  <c r="M1575" i="37"/>
  <c r="M1576" i="37"/>
  <c r="P1575" i="37"/>
  <c r="P1576" i="37"/>
  <c r="Q1575" i="37"/>
  <c r="Q1576" i="37"/>
  <c r="R1575" i="37"/>
  <c r="R1576" i="37"/>
  <c r="M1574" i="37"/>
  <c r="P1574" i="37"/>
  <c r="Q1574" i="37"/>
  <c r="R1574" i="37"/>
  <c r="M1573" i="37"/>
  <c r="P1573" i="37"/>
  <c r="Q1573" i="37"/>
  <c r="R1573" i="37"/>
  <c r="M1572" i="37"/>
  <c r="P1572" i="37"/>
  <c r="Q1572" i="37"/>
  <c r="R1572" i="37"/>
  <c r="M1567" i="37"/>
  <c r="M1568" i="37"/>
  <c r="M1569" i="37"/>
  <c r="M1570" i="37"/>
  <c r="M1571" i="37"/>
  <c r="P1567" i="37"/>
  <c r="P1568" i="37"/>
  <c r="P1569" i="37"/>
  <c r="P1570" i="37"/>
  <c r="P1571" i="37"/>
  <c r="Q1567" i="37"/>
  <c r="Q1568" i="37"/>
  <c r="Q1569" i="37"/>
  <c r="Q1570" i="37"/>
  <c r="Q1571" i="37"/>
  <c r="R1567" i="37"/>
  <c r="R1568" i="37"/>
  <c r="R1569" i="37"/>
  <c r="R1570" i="37"/>
  <c r="R1571" i="37"/>
  <c r="M1566" i="37"/>
  <c r="P1566" i="37"/>
  <c r="Q1566" i="37"/>
  <c r="R1566" i="37"/>
  <c r="M1565" i="37"/>
  <c r="P1565" i="37"/>
  <c r="Q1565" i="37"/>
  <c r="R1565" i="37"/>
  <c r="M1564" i="37"/>
  <c r="P1564" i="37"/>
  <c r="Q1564" i="37"/>
  <c r="R1564" i="37"/>
  <c r="M1563" i="37"/>
  <c r="P1563" i="37"/>
  <c r="Q1563" i="37"/>
  <c r="R1563" i="37"/>
  <c r="M1562" i="37"/>
  <c r="P1562" i="37"/>
  <c r="Q1562" i="37"/>
  <c r="R1562" i="37"/>
  <c r="M1561" i="37"/>
  <c r="P1561" i="37"/>
  <c r="Q1561" i="37"/>
  <c r="R1561" i="37"/>
  <c r="M1560" i="37"/>
  <c r="P1560" i="37"/>
  <c r="Q1560" i="37"/>
  <c r="R1560" i="37"/>
  <c r="M1559" i="37"/>
  <c r="P1559" i="37"/>
  <c r="Q1559" i="37"/>
  <c r="R1559" i="37"/>
  <c r="M1556" i="37"/>
  <c r="M1557" i="37"/>
  <c r="M1558" i="37"/>
  <c r="P1556" i="37"/>
  <c r="P1557" i="37"/>
  <c r="P1558" i="37"/>
  <c r="Q1556" i="37"/>
  <c r="Q1557" i="37"/>
  <c r="Q1558" i="37"/>
  <c r="R1556" i="37"/>
  <c r="R1557" i="37"/>
  <c r="R1558" i="37"/>
  <c r="M1553" i="37"/>
  <c r="M1554" i="37"/>
  <c r="M1555" i="37"/>
  <c r="P1553" i="37"/>
  <c r="P1554" i="37"/>
  <c r="P1555" i="37"/>
  <c r="Q1553" i="37"/>
  <c r="Q1554" i="37"/>
  <c r="Q1555" i="37"/>
  <c r="R1553" i="37"/>
  <c r="R1554" i="37"/>
  <c r="R1555" i="37"/>
  <c r="M1552" i="37"/>
  <c r="P1552" i="37"/>
  <c r="Q1552" i="37"/>
  <c r="R1552" i="37"/>
  <c r="M1551" i="37"/>
  <c r="P1551" i="37"/>
  <c r="Q1551" i="37"/>
  <c r="R1551" i="37"/>
  <c r="M1548" i="37"/>
  <c r="M1549" i="37"/>
  <c r="M1550" i="37"/>
  <c r="P1548" i="37"/>
  <c r="P1549" i="37"/>
  <c r="P1550" i="37"/>
  <c r="Q1548" i="37"/>
  <c r="Q1549" i="37"/>
  <c r="Q1550" i="37"/>
  <c r="R1548" i="37"/>
  <c r="R1549" i="37"/>
  <c r="R1550" i="37"/>
  <c r="M1546" i="37"/>
  <c r="M1547" i="37"/>
  <c r="P1546" i="37"/>
  <c r="P1547" i="37"/>
  <c r="Q1546" i="37"/>
  <c r="Q1547" i="37"/>
  <c r="R1546" i="37"/>
  <c r="R1547" i="37"/>
  <c r="M1544" i="37"/>
  <c r="M1545" i="37"/>
  <c r="P1544" i="37"/>
  <c r="P1545" i="37"/>
  <c r="Q1544" i="37"/>
  <c r="Q1545" i="37"/>
  <c r="R1544" i="37"/>
  <c r="R1545" i="37"/>
  <c r="M1543" i="37"/>
  <c r="P1543" i="37"/>
  <c r="Q1543" i="37"/>
  <c r="R1543" i="37"/>
  <c r="M1541" i="37"/>
  <c r="M1542" i="37"/>
  <c r="P1541" i="37"/>
  <c r="P1542" i="37"/>
  <c r="Q1541" i="37"/>
  <c r="Q1542" i="37"/>
  <c r="R1541" i="37"/>
  <c r="R1542" i="37"/>
  <c r="M1538" i="37"/>
  <c r="M1539" i="37"/>
  <c r="M1540" i="37"/>
  <c r="P1538" i="37"/>
  <c r="P1539" i="37"/>
  <c r="P1540" i="37"/>
  <c r="Q1538" i="37"/>
  <c r="Q1539" i="37"/>
  <c r="Q1540" i="37"/>
  <c r="R1538" i="37"/>
  <c r="R1539" i="37"/>
  <c r="R1540" i="37"/>
  <c r="M1533" i="37"/>
  <c r="M1534" i="37"/>
  <c r="M1535" i="37"/>
  <c r="M1536" i="37"/>
  <c r="M1537" i="37"/>
  <c r="P1533" i="37"/>
  <c r="P1534" i="37"/>
  <c r="P1535" i="37"/>
  <c r="P1536" i="37"/>
  <c r="P1537" i="37"/>
  <c r="Q1533" i="37"/>
  <c r="Q1534" i="37"/>
  <c r="Q1535" i="37"/>
  <c r="Q1536" i="37"/>
  <c r="Q1537" i="37"/>
  <c r="R1533" i="37"/>
  <c r="R1534" i="37"/>
  <c r="R1535" i="37"/>
  <c r="R1536" i="37"/>
  <c r="R1537" i="37"/>
  <c r="M1530" i="37"/>
  <c r="M1531" i="37"/>
  <c r="M1532" i="37"/>
  <c r="P1530" i="37"/>
  <c r="P1531" i="37"/>
  <c r="P1532" i="37"/>
  <c r="Q1530" i="37"/>
  <c r="Q1531" i="37"/>
  <c r="Q1532" i="37"/>
  <c r="R1530" i="37"/>
  <c r="R1531" i="37"/>
  <c r="R1532" i="37"/>
  <c r="M1529" i="37"/>
  <c r="P1529" i="37"/>
  <c r="Q1529" i="37"/>
  <c r="R1529" i="37"/>
  <c r="M1528" i="37"/>
  <c r="P1528" i="37"/>
  <c r="Q1528" i="37"/>
  <c r="R1528" i="37"/>
  <c r="M1525" i="37"/>
  <c r="M1526" i="37"/>
  <c r="M1527" i="37"/>
  <c r="P1525" i="37"/>
  <c r="P1526" i="37"/>
  <c r="P1527" i="37"/>
  <c r="Q1525" i="37"/>
  <c r="Q1526" i="37"/>
  <c r="Q1527" i="37"/>
  <c r="R1525" i="37"/>
  <c r="R1526" i="37"/>
  <c r="R1527" i="37"/>
  <c r="M1524" i="37"/>
  <c r="P1524" i="37"/>
  <c r="Q1524" i="37"/>
  <c r="R1524" i="37"/>
  <c r="M1523" i="37"/>
  <c r="P1523" i="37"/>
  <c r="Q1523" i="37"/>
  <c r="R1523" i="37"/>
  <c r="M1520" i="37" l="1"/>
  <c r="M1521" i="37"/>
  <c r="M1522" i="37"/>
  <c r="P1520" i="37"/>
  <c r="P1521" i="37"/>
  <c r="P1522" i="37"/>
  <c r="Q1520" i="37"/>
  <c r="Q1521" i="37"/>
  <c r="Q1522" i="37"/>
  <c r="R1520" i="37"/>
  <c r="R1521" i="37"/>
  <c r="R1522" i="37"/>
  <c r="M1519" i="37"/>
  <c r="P1519" i="37"/>
  <c r="Q1519" i="37"/>
  <c r="R1519" i="37"/>
  <c r="M1518" i="37"/>
  <c r="P1518" i="37"/>
  <c r="Q1518" i="37"/>
  <c r="R1518" i="37"/>
  <c r="M1517" i="37"/>
  <c r="P1517" i="37"/>
  <c r="Q1517" i="37"/>
  <c r="R1517" i="37"/>
  <c r="M1516" i="37"/>
  <c r="P1516" i="37"/>
  <c r="Q1516" i="37"/>
  <c r="R1516" i="37"/>
  <c r="M1515" i="37"/>
  <c r="P1515" i="37"/>
  <c r="Q1515" i="37"/>
  <c r="R1515" i="37"/>
  <c r="M1514" i="37"/>
  <c r="P1514" i="37"/>
  <c r="Q1514" i="37"/>
  <c r="R1514" i="37"/>
  <c r="M1513" i="37"/>
  <c r="P1513" i="37"/>
  <c r="Q1513" i="37"/>
  <c r="R1513" i="37"/>
  <c r="M1512" i="37"/>
  <c r="P1512" i="37"/>
  <c r="Q1512" i="37"/>
  <c r="R1512" i="37"/>
  <c r="M1511" i="37"/>
  <c r="P1511" i="37"/>
  <c r="Q1511" i="37"/>
  <c r="R1511" i="37"/>
  <c r="M1510" i="37"/>
  <c r="P1510" i="37"/>
  <c r="Q1510" i="37"/>
  <c r="R1510" i="37"/>
  <c r="M1509" i="37"/>
  <c r="P1509" i="37"/>
  <c r="Q1509" i="37"/>
  <c r="R1509" i="37"/>
  <c r="M1508" i="37"/>
  <c r="P1508" i="37"/>
  <c r="Q1508" i="37"/>
  <c r="R1508" i="37"/>
  <c r="M1507" i="37"/>
  <c r="P1507" i="37"/>
  <c r="Q1507" i="37"/>
  <c r="R1507" i="37"/>
  <c r="M1506" i="37"/>
  <c r="P1506" i="37"/>
  <c r="Q1506" i="37"/>
  <c r="R1506" i="37"/>
  <c r="M1503" i="37"/>
  <c r="M1504" i="37"/>
  <c r="M1505" i="37"/>
  <c r="P1503" i="37"/>
  <c r="P1504" i="37"/>
  <c r="P1505" i="37"/>
  <c r="Q1503" i="37"/>
  <c r="Q1504" i="37"/>
  <c r="Q1505" i="37"/>
  <c r="R1503" i="37"/>
  <c r="R1504" i="37"/>
  <c r="R1505" i="37"/>
  <c r="M1502" i="37"/>
  <c r="P1502" i="37"/>
  <c r="Q1502" i="37"/>
  <c r="R1502" i="37"/>
  <c r="M1501" i="37"/>
  <c r="P1501" i="37"/>
  <c r="Q1501" i="37"/>
  <c r="R1501" i="37"/>
  <c r="M1500" i="37"/>
  <c r="P1500" i="37"/>
  <c r="Q1500" i="37"/>
  <c r="R1500" i="37"/>
  <c r="M1498" i="37"/>
  <c r="M1499" i="37"/>
  <c r="P1498" i="37"/>
  <c r="P1499" i="37"/>
  <c r="Q1498" i="37"/>
  <c r="Q1499" i="37"/>
  <c r="R1498" i="37"/>
  <c r="R1499" i="37"/>
  <c r="M1497" i="37"/>
  <c r="P1497" i="37"/>
  <c r="Q1497" i="37"/>
  <c r="R1497" i="37"/>
  <c r="M1495" i="37"/>
  <c r="M1496" i="37"/>
  <c r="P1495" i="37"/>
  <c r="P1496" i="37"/>
  <c r="Q1495" i="37"/>
  <c r="Q1496" i="37"/>
  <c r="R1495" i="37"/>
  <c r="R1496" i="37"/>
  <c r="M1493" i="37"/>
  <c r="M1494" i="37"/>
  <c r="P1493" i="37"/>
  <c r="P1494" i="37"/>
  <c r="Q1493" i="37"/>
  <c r="Q1494" i="37"/>
  <c r="R1493" i="37"/>
  <c r="R1494" i="37"/>
  <c r="M1492" i="37"/>
  <c r="P1492" i="37"/>
  <c r="Q1492" i="37"/>
  <c r="R1492" i="37"/>
  <c r="M1491" i="37"/>
  <c r="P1491" i="37"/>
  <c r="Q1491" i="37"/>
  <c r="R1491" i="37"/>
  <c r="M1490" i="37"/>
  <c r="P1490" i="37"/>
  <c r="Q1490" i="37"/>
  <c r="R1490" i="37"/>
  <c r="M1489" i="37"/>
  <c r="P1489" i="37"/>
  <c r="Q1489" i="37"/>
  <c r="R1489" i="37"/>
  <c r="M1488" i="37"/>
  <c r="P1488" i="37"/>
  <c r="Q1488" i="37"/>
  <c r="R1488" i="37"/>
  <c r="M1487" i="37"/>
  <c r="P1487" i="37"/>
  <c r="Q1487" i="37"/>
  <c r="R1487" i="37"/>
  <c r="M1486" i="37"/>
  <c r="P1486" i="37"/>
  <c r="Q1486" i="37"/>
  <c r="R1486" i="37"/>
  <c r="M1483" i="37"/>
  <c r="M1484" i="37"/>
  <c r="M1485" i="37"/>
  <c r="P1483" i="37"/>
  <c r="P1484" i="37"/>
  <c r="P1485" i="37"/>
  <c r="Q1483" i="37"/>
  <c r="Q1484" i="37"/>
  <c r="Q1485" i="37"/>
  <c r="R1483" i="37"/>
  <c r="R1484" i="37"/>
  <c r="R1485" i="37"/>
  <c r="M1481" i="37"/>
  <c r="M1482" i="37"/>
  <c r="P1481" i="37"/>
  <c r="P1482" i="37"/>
  <c r="Q1481" i="37"/>
  <c r="Q1482" i="37"/>
  <c r="R1481" i="37"/>
  <c r="R1482" i="37"/>
  <c r="M1477" i="37"/>
  <c r="M1478" i="37"/>
  <c r="M1479" i="37"/>
  <c r="M1480" i="37"/>
  <c r="P1477" i="37"/>
  <c r="P1478" i="37"/>
  <c r="P1479" i="37"/>
  <c r="P1480" i="37"/>
  <c r="Q1477" i="37"/>
  <c r="Q1478" i="37"/>
  <c r="Q1479" i="37"/>
  <c r="Q1480" i="37"/>
  <c r="R1477" i="37"/>
  <c r="R1478" i="37"/>
  <c r="R1479" i="37"/>
  <c r="R1480" i="37"/>
  <c r="M1476" i="37"/>
  <c r="P1476" i="37"/>
  <c r="Q1476" i="37"/>
  <c r="R1476" i="37"/>
  <c r="M1474" i="37"/>
  <c r="M1475" i="37"/>
  <c r="P1474" i="37"/>
  <c r="P1475" i="37"/>
  <c r="Q1474" i="37"/>
  <c r="Q1475" i="37"/>
  <c r="R1474" i="37"/>
  <c r="R1475" i="37"/>
  <c r="M1473" i="37"/>
  <c r="P1473" i="37"/>
  <c r="Q1473" i="37"/>
  <c r="R1473" i="37"/>
  <c r="M1471" i="37"/>
  <c r="M1472" i="37"/>
  <c r="P1471" i="37"/>
  <c r="P1472" i="37"/>
  <c r="Q1471" i="37"/>
  <c r="Q1472" i="37"/>
  <c r="R1471" i="37"/>
  <c r="R1472" i="37"/>
  <c r="M1470" i="37"/>
  <c r="P1470" i="37"/>
  <c r="Q1470" i="37"/>
  <c r="R1470" i="37"/>
  <c r="M1468" i="37"/>
  <c r="M1469" i="37"/>
  <c r="P1468" i="37"/>
  <c r="P1469" i="37"/>
  <c r="Q1468" i="37"/>
  <c r="Q1469" i="37"/>
  <c r="R1468" i="37"/>
  <c r="R1469" i="37"/>
  <c r="M1467" i="37"/>
  <c r="P1467" i="37"/>
  <c r="Q1467" i="37"/>
  <c r="R1467" i="37"/>
  <c r="M1466" i="37"/>
  <c r="P1466" i="37"/>
  <c r="Q1466" i="37"/>
  <c r="R1466" i="37"/>
  <c r="M1465" i="37"/>
  <c r="P1465" i="37"/>
  <c r="Q1465" i="37"/>
  <c r="R1465" i="37"/>
  <c r="M1464" i="37"/>
  <c r="P1464" i="37"/>
  <c r="Q1464" i="37"/>
  <c r="R1464" i="37"/>
  <c r="M1463" i="37"/>
  <c r="P1463" i="37"/>
  <c r="Q1463" i="37"/>
  <c r="R1463" i="37"/>
  <c r="M1461" i="37"/>
  <c r="M1462" i="37"/>
  <c r="P1461" i="37"/>
  <c r="P1462" i="37"/>
  <c r="Q1461" i="37"/>
  <c r="Q1462" i="37"/>
  <c r="R1461" i="37"/>
  <c r="R1462" i="37"/>
  <c r="M1460" i="37"/>
  <c r="P1460" i="37"/>
  <c r="Q1460" i="37"/>
  <c r="R1460" i="37"/>
  <c r="M1459" i="37"/>
  <c r="P1459" i="37"/>
  <c r="Q1459" i="37"/>
  <c r="R1459" i="37"/>
  <c r="M1458" i="37"/>
  <c r="P1458" i="37"/>
  <c r="Q1458" i="37"/>
  <c r="R1458" i="37"/>
  <c r="M1457" i="37"/>
  <c r="P1457" i="37"/>
  <c r="Q1457" i="37"/>
  <c r="R1457" i="37"/>
  <c r="M1454" i="37"/>
  <c r="M1455" i="37"/>
  <c r="M1456" i="37"/>
  <c r="P1454" i="37"/>
  <c r="P1455" i="37"/>
  <c r="P1456" i="37"/>
  <c r="Q1454" i="37"/>
  <c r="Q1455" i="37"/>
  <c r="Q1456" i="37"/>
  <c r="R1454" i="37"/>
  <c r="R1455" i="37"/>
  <c r="R1456" i="37"/>
  <c r="M1452" i="37"/>
  <c r="M1453" i="37"/>
  <c r="P1452" i="37"/>
  <c r="P1453" i="37"/>
  <c r="Q1452" i="37"/>
  <c r="Q1453" i="37"/>
  <c r="R1452" i="37"/>
  <c r="R1453" i="37"/>
  <c r="M1451" i="37"/>
  <c r="P1451" i="37"/>
  <c r="Q1451" i="37"/>
  <c r="R1451" i="37"/>
  <c r="M1450" i="37"/>
  <c r="P1450" i="37"/>
  <c r="Q1450" i="37"/>
  <c r="R1450" i="37"/>
  <c r="M1449" i="37"/>
  <c r="P1449" i="37"/>
  <c r="Q1449" i="37"/>
  <c r="R1449" i="37"/>
  <c r="M1448" i="37"/>
  <c r="P1448" i="37"/>
  <c r="Q1448" i="37"/>
  <c r="R1448" i="37"/>
  <c r="M1447" i="37"/>
  <c r="P1447" i="37"/>
  <c r="Q1447" i="37"/>
  <c r="R1447" i="37"/>
  <c r="M1443" i="37"/>
  <c r="M1444" i="37"/>
  <c r="M1445" i="37"/>
  <c r="M1446" i="37"/>
  <c r="P1443" i="37"/>
  <c r="P1444" i="37"/>
  <c r="P1445" i="37"/>
  <c r="P1446" i="37"/>
  <c r="Q1443" i="37"/>
  <c r="Q1444" i="37"/>
  <c r="Q1445" i="37"/>
  <c r="Q1446" i="37"/>
  <c r="R1443" i="37"/>
  <c r="R1444" i="37"/>
  <c r="R1445" i="37"/>
  <c r="R1446" i="37"/>
  <c r="M1442" i="37"/>
  <c r="P1442" i="37"/>
  <c r="Q1442" i="37"/>
  <c r="R1442" i="37"/>
  <c r="M1440" i="37"/>
  <c r="M1441" i="37"/>
  <c r="P1440" i="37"/>
  <c r="P1441" i="37"/>
  <c r="Q1440" i="37"/>
  <c r="Q1441" i="37"/>
  <c r="R1440" i="37"/>
  <c r="R1441" i="37"/>
  <c r="M1439" i="37"/>
  <c r="P1439" i="37"/>
  <c r="Q1439" i="37"/>
  <c r="R1439" i="37"/>
  <c r="M1438" i="37"/>
  <c r="P1438" i="37"/>
  <c r="Q1438" i="37"/>
  <c r="R1438" i="37"/>
  <c r="M1437" i="37"/>
  <c r="P1437" i="37"/>
  <c r="Q1437" i="37"/>
  <c r="R1437" i="37"/>
  <c r="M1436" i="37"/>
  <c r="P1436" i="37"/>
  <c r="Q1436" i="37"/>
  <c r="R1436" i="37"/>
  <c r="M1435" i="37"/>
  <c r="P1435" i="37"/>
  <c r="Q1435" i="37"/>
  <c r="R1435" i="37"/>
  <c r="M1434" i="37"/>
  <c r="P1434" i="37"/>
  <c r="Q1434" i="37"/>
  <c r="R1434" i="37"/>
  <c r="M1433" i="37"/>
  <c r="P1433" i="37"/>
  <c r="Q1433" i="37"/>
  <c r="R1433" i="37"/>
  <c r="M1429" i="37"/>
  <c r="M1430" i="37"/>
  <c r="M1431" i="37"/>
  <c r="M1432" i="37"/>
  <c r="P1429" i="37"/>
  <c r="P1430" i="37"/>
  <c r="P1431" i="37"/>
  <c r="P1432" i="37"/>
  <c r="Q1429" i="37"/>
  <c r="Q1430" i="37"/>
  <c r="Q1431" i="37"/>
  <c r="Q1432" i="37"/>
  <c r="R1429" i="37"/>
  <c r="R1430" i="37"/>
  <c r="R1431" i="37"/>
  <c r="R1432" i="37"/>
  <c r="M1428" i="37"/>
  <c r="P1428" i="37"/>
  <c r="Q1428" i="37"/>
  <c r="R1428" i="37"/>
  <c r="M1427" i="37"/>
  <c r="P1427" i="37"/>
  <c r="Q1427" i="37"/>
  <c r="R1427" i="37"/>
  <c r="M1426" i="37"/>
  <c r="P1426" i="37"/>
  <c r="Q1426" i="37"/>
  <c r="R1426" i="37"/>
  <c r="M1425" i="37"/>
  <c r="P1425" i="37"/>
  <c r="Q1425" i="37"/>
  <c r="R1425" i="37"/>
  <c r="M1424" i="37"/>
  <c r="P1424" i="37"/>
  <c r="Q1424" i="37"/>
  <c r="R1424" i="37"/>
  <c r="M1422" i="37"/>
  <c r="M1423" i="37"/>
  <c r="P1422" i="37"/>
  <c r="P1423" i="37"/>
  <c r="Q1422" i="37"/>
  <c r="Q1423" i="37"/>
  <c r="R1422" i="37"/>
  <c r="R1423" i="37"/>
  <c r="M1421" i="37"/>
  <c r="P1421" i="37"/>
  <c r="Q1421" i="37"/>
  <c r="R1421" i="37"/>
  <c r="M1420" i="37"/>
  <c r="P1420" i="37"/>
  <c r="Q1420" i="37"/>
  <c r="R1420" i="37"/>
  <c r="M1418" i="37"/>
  <c r="M1419" i="37"/>
  <c r="P1418" i="37"/>
  <c r="P1419" i="37"/>
  <c r="Q1418" i="37"/>
  <c r="Q1419" i="37"/>
  <c r="R1418" i="37"/>
  <c r="R1419" i="37"/>
  <c r="M1417" i="37"/>
  <c r="P1417" i="37"/>
  <c r="Q1417" i="37"/>
  <c r="R1417" i="37"/>
  <c r="M1416" i="37"/>
  <c r="P1416" i="37"/>
  <c r="Q1416" i="37"/>
  <c r="R1416" i="37"/>
  <c r="M1415" i="37"/>
  <c r="P1415" i="37"/>
  <c r="Q1415" i="37"/>
  <c r="R1415" i="37"/>
  <c r="M1414" i="37"/>
  <c r="P1414" i="37"/>
  <c r="Q1414" i="37"/>
  <c r="R1414" i="37"/>
  <c r="M1412" i="37"/>
  <c r="M1413" i="37"/>
  <c r="P1412" i="37"/>
  <c r="P1413" i="37"/>
  <c r="Q1412" i="37"/>
  <c r="Q1413" i="37"/>
  <c r="R1412" i="37"/>
  <c r="R1413" i="37"/>
  <c r="M1411" i="37"/>
  <c r="P1411" i="37"/>
  <c r="Q1411" i="37"/>
  <c r="R1411" i="37"/>
  <c r="M1409" i="37"/>
  <c r="M1410" i="37"/>
  <c r="P1409" i="37"/>
  <c r="P1410" i="37"/>
  <c r="Q1409" i="37"/>
  <c r="Q1410" i="37"/>
  <c r="R1409" i="37"/>
  <c r="R1410" i="37"/>
  <c r="M1408" i="37"/>
  <c r="P1408" i="37"/>
  <c r="Q1408" i="37"/>
  <c r="R1408" i="37"/>
  <c r="M1407" i="37"/>
  <c r="P1407" i="37"/>
  <c r="Q1407" i="37"/>
  <c r="R1407" i="37"/>
  <c r="M1406" i="37"/>
  <c r="P1406" i="37"/>
  <c r="Q1406" i="37"/>
  <c r="R1406" i="37"/>
  <c r="M1405" i="37"/>
  <c r="P1405" i="37"/>
  <c r="Q1405" i="37"/>
  <c r="R1405" i="37"/>
  <c r="M1404" i="37"/>
  <c r="P1404" i="37"/>
  <c r="Q1404" i="37"/>
  <c r="R1404" i="37"/>
  <c r="M1403" i="37"/>
  <c r="P1403" i="37"/>
  <c r="Q1403" i="37"/>
  <c r="R1403" i="37"/>
  <c r="M1402" i="37"/>
  <c r="P1402" i="37"/>
  <c r="Q1402" i="37"/>
  <c r="R1402" i="37"/>
  <c r="M1401" i="37"/>
  <c r="P1401" i="37"/>
  <c r="Q1401" i="37"/>
  <c r="R1401" i="37"/>
  <c r="M1400" i="37"/>
  <c r="P1400" i="37"/>
  <c r="Q1400" i="37"/>
  <c r="R1400" i="37"/>
  <c r="M1399" i="37"/>
  <c r="P1399" i="37"/>
  <c r="Q1399" i="37"/>
  <c r="R1399" i="37"/>
  <c r="M1398" i="37"/>
  <c r="P1398" i="37"/>
  <c r="Q1398" i="37"/>
  <c r="R1398" i="37"/>
  <c r="M1397" i="37"/>
  <c r="P1397" i="37"/>
  <c r="Q1397" i="37"/>
  <c r="R1397" i="37"/>
  <c r="M1396" i="37"/>
  <c r="P1396" i="37"/>
  <c r="Q1396" i="37"/>
  <c r="R1396" i="37"/>
  <c r="M1395" i="37"/>
  <c r="P1395" i="37"/>
  <c r="Q1395" i="37"/>
  <c r="R1395" i="37"/>
  <c r="M1392" i="37"/>
  <c r="M1393" i="37"/>
  <c r="M1394" i="37"/>
  <c r="P1392" i="37"/>
  <c r="P1393" i="37"/>
  <c r="P1394" i="37"/>
  <c r="Q1392" i="37"/>
  <c r="Q1393" i="37"/>
  <c r="Q1394" i="37"/>
  <c r="R1392" i="37"/>
  <c r="R1393" i="37"/>
  <c r="R1394" i="37"/>
  <c r="M1391" i="37"/>
  <c r="P1391" i="37"/>
  <c r="Q1391" i="37"/>
  <c r="R1391" i="37"/>
  <c r="M1389" i="37"/>
  <c r="M1390" i="37"/>
  <c r="P1389" i="37"/>
  <c r="P1390" i="37"/>
  <c r="Q1389" i="37"/>
  <c r="Q1390" i="37"/>
  <c r="R1389" i="37"/>
  <c r="R1390" i="37"/>
  <c r="M1388" i="37"/>
  <c r="P1388" i="37"/>
  <c r="Q1388" i="37"/>
  <c r="R1388" i="37"/>
  <c r="M1387" i="37"/>
  <c r="P1387" i="37"/>
  <c r="Q1387" i="37"/>
  <c r="R1387" i="37"/>
  <c r="M1386" i="37"/>
  <c r="P1386" i="37"/>
  <c r="Q1386" i="37"/>
  <c r="R1386" i="37"/>
  <c r="M1385" i="37"/>
  <c r="P1385" i="37"/>
  <c r="Q1385" i="37"/>
  <c r="R1385" i="37"/>
  <c r="M1381" i="37"/>
  <c r="M1382" i="37"/>
  <c r="M1383" i="37"/>
  <c r="M1384" i="37"/>
  <c r="P1381" i="37"/>
  <c r="P1382" i="37"/>
  <c r="P1383" i="37"/>
  <c r="P1384" i="37"/>
  <c r="Q1381" i="37"/>
  <c r="Q1382" i="37"/>
  <c r="Q1383" i="37"/>
  <c r="Q1384" i="37"/>
  <c r="R1381" i="37"/>
  <c r="R1382" i="37"/>
  <c r="R1383" i="37"/>
  <c r="R1384" i="37"/>
  <c r="M1378" i="37"/>
  <c r="M1379" i="37"/>
  <c r="M1380" i="37"/>
  <c r="P1378" i="37"/>
  <c r="P1379" i="37"/>
  <c r="P1380" i="37"/>
  <c r="Q1378" i="37"/>
  <c r="Q1379" i="37"/>
  <c r="Q1380" i="37"/>
  <c r="R1378" i="37"/>
  <c r="R1379" i="37"/>
  <c r="R1380" i="37"/>
  <c r="M1375" i="37"/>
  <c r="M1376" i="37"/>
  <c r="M1377" i="37"/>
  <c r="P1375" i="37"/>
  <c r="P1376" i="37"/>
  <c r="P1377" i="37"/>
  <c r="Q1375" i="37"/>
  <c r="Q1376" i="37"/>
  <c r="Q1377" i="37"/>
  <c r="R1375" i="37"/>
  <c r="R1376" i="37"/>
  <c r="R1377" i="37"/>
  <c r="M1373" i="37"/>
  <c r="M1374" i="37"/>
  <c r="P1373" i="37"/>
  <c r="P1374" i="37"/>
  <c r="Q1373" i="37"/>
  <c r="Q1374" i="37"/>
  <c r="R1373" i="37"/>
  <c r="R1374" i="37"/>
  <c r="M1372" i="37"/>
  <c r="P1372" i="37"/>
  <c r="Q1372" i="37"/>
  <c r="R1372" i="37"/>
  <c r="M1368" i="37"/>
  <c r="M1369" i="37"/>
  <c r="M1370" i="37"/>
  <c r="M1371" i="37"/>
  <c r="P1368" i="37"/>
  <c r="P1369" i="37"/>
  <c r="P1370" i="37"/>
  <c r="P1371" i="37"/>
  <c r="Q1368" i="37"/>
  <c r="Q1369" i="37"/>
  <c r="Q1370" i="37"/>
  <c r="Q1371" i="37"/>
  <c r="R1368" i="37"/>
  <c r="R1369" i="37"/>
  <c r="R1370" i="37"/>
  <c r="R1371" i="37"/>
  <c r="M1367" i="37"/>
  <c r="P1367" i="37"/>
  <c r="Q1367" i="37"/>
  <c r="R1367" i="37"/>
  <c r="M1366" i="37"/>
  <c r="P1366" i="37"/>
  <c r="Q1366" i="37"/>
  <c r="R1366" i="37"/>
  <c r="M1365" i="37"/>
  <c r="P1365" i="37"/>
  <c r="Q1365" i="37"/>
  <c r="R1365" i="37"/>
  <c r="M1363" i="37"/>
  <c r="M1364" i="37"/>
  <c r="P1363" i="37"/>
  <c r="P1364" i="37"/>
  <c r="Q1363" i="37"/>
  <c r="Q1364" i="37"/>
  <c r="R1363" i="37"/>
  <c r="R1364" i="37"/>
  <c r="M1362" i="37"/>
  <c r="P1362" i="37"/>
  <c r="Q1362" i="37"/>
  <c r="R1362" i="37"/>
  <c r="M1359" i="37"/>
  <c r="M1360" i="37"/>
  <c r="M1361" i="37"/>
  <c r="P1359" i="37"/>
  <c r="P1360" i="37"/>
  <c r="P1361" i="37"/>
  <c r="Q1359" i="37"/>
  <c r="Q1360" i="37"/>
  <c r="Q1361" i="37"/>
  <c r="R1359" i="37"/>
  <c r="R1360" i="37"/>
  <c r="R1361" i="37"/>
  <c r="M1357" i="37"/>
  <c r="M1358" i="37"/>
  <c r="P1357" i="37"/>
  <c r="P1358" i="37"/>
  <c r="Q1357" i="37"/>
  <c r="Q1358" i="37"/>
  <c r="R1357" i="37"/>
  <c r="R1358" i="37"/>
  <c r="M1356" i="37"/>
  <c r="P1356" i="37"/>
  <c r="Q1356" i="37"/>
  <c r="R1356" i="37"/>
  <c r="M1355" i="37"/>
  <c r="P1355" i="37"/>
  <c r="Q1355" i="37"/>
  <c r="R1355" i="37"/>
  <c r="M1354" i="37"/>
  <c r="P1354" i="37"/>
  <c r="Q1354" i="37"/>
  <c r="R1354" i="37"/>
  <c r="M1353" i="37"/>
  <c r="P1353" i="37"/>
  <c r="Q1353" i="37"/>
  <c r="R1353" i="37"/>
  <c r="M1345" i="37"/>
  <c r="M1346" i="37"/>
  <c r="M1347" i="37"/>
  <c r="M1348" i="37"/>
  <c r="M1349" i="37"/>
  <c r="M1350" i="37"/>
  <c r="M1351" i="37"/>
  <c r="M1352" i="37"/>
  <c r="P1345" i="37"/>
  <c r="P1346" i="37"/>
  <c r="P1347" i="37"/>
  <c r="P1348" i="37"/>
  <c r="P1349" i="37"/>
  <c r="P1350" i="37"/>
  <c r="P1351" i="37"/>
  <c r="P1352" i="37"/>
  <c r="Q1345" i="37"/>
  <c r="Q1346" i="37"/>
  <c r="Q1347" i="37"/>
  <c r="Q1348" i="37"/>
  <c r="Q1349" i="37"/>
  <c r="Q1350" i="37"/>
  <c r="Q1351" i="37"/>
  <c r="Q1352" i="37"/>
  <c r="R1345" i="37"/>
  <c r="R1346" i="37"/>
  <c r="R1347" i="37"/>
  <c r="R1348" i="37"/>
  <c r="R1349" i="37"/>
  <c r="R1350" i="37"/>
  <c r="R1351" i="37"/>
  <c r="R1352" i="37"/>
  <c r="M1343" i="37"/>
  <c r="M1344" i="37"/>
  <c r="P1343" i="37"/>
  <c r="P1344" i="37"/>
  <c r="Q1343" i="37"/>
  <c r="Q1344" i="37"/>
  <c r="R1343" i="37"/>
  <c r="R1344" i="37"/>
  <c r="M1341" i="37"/>
  <c r="M1342" i="37"/>
  <c r="P1341" i="37"/>
  <c r="P1342" i="37"/>
  <c r="Q1341" i="37"/>
  <c r="Q1342" i="37"/>
  <c r="R1341" i="37"/>
  <c r="R1342" i="37"/>
  <c r="M1340" i="37"/>
  <c r="P1340" i="37"/>
  <c r="Q1340" i="37"/>
  <c r="R1340" i="37"/>
  <c r="M1338" i="37"/>
  <c r="M1339" i="37"/>
  <c r="P1338" i="37"/>
  <c r="P1339" i="37"/>
  <c r="Q1338" i="37"/>
  <c r="Q1339" i="37"/>
  <c r="R1338" i="37"/>
  <c r="R1339" i="37"/>
  <c r="M1336" i="37"/>
  <c r="M1337" i="37"/>
  <c r="P1336" i="37"/>
  <c r="P1337" i="37"/>
  <c r="Q1336" i="37"/>
  <c r="Q1337" i="37"/>
  <c r="R1336" i="37"/>
  <c r="R1337" i="37"/>
  <c r="M1335" i="37"/>
  <c r="P1335" i="37"/>
  <c r="Q1335" i="37"/>
  <c r="R1335" i="37"/>
  <c r="M1334" i="37"/>
  <c r="P1334" i="37"/>
  <c r="Q1334" i="37"/>
  <c r="R1334" i="37"/>
  <c r="M1333" i="37"/>
  <c r="P1333" i="37"/>
  <c r="Q1333" i="37"/>
  <c r="R1333" i="37"/>
  <c r="M1332" i="37"/>
  <c r="P1332" i="37"/>
  <c r="Q1332" i="37"/>
  <c r="R1332" i="37"/>
  <c r="M1331" i="37"/>
  <c r="P1331" i="37"/>
  <c r="Q1331" i="37"/>
  <c r="R1331" i="37"/>
  <c r="M1330" i="37"/>
  <c r="P1330" i="37"/>
  <c r="Q1330" i="37"/>
  <c r="R1330" i="37"/>
  <c r="M1329" i="37"/>
  <c r="P1329" i="37"/>
  <c r="Q1329" i="37"/>
  <c r="R1329" i="37"/>
  <c r="M1327" i="37"/>
  <c r="M1328" i="37"/>
  <c r="P1327" i="37"/>
  <c r="P1328" i="37"/>
  <c r="Q1327" i="37"/>
  <c r="Q1328" i="37"/>
  <c r="R1327" i="37"/>
  <c r="R1328" i="37"/>
  <c r="M1326" i="37"/>
  <c r="P1326" i="37"/>
  <c r="Q1326" i="37"/>
  <c r="R1326" i="37"/>
  <c r="M1325" i="37"/>
  <c r="P1325" i="37"/>
  <c r="Q1325" i="37"/>
  <c r="R1325" i="37"/>
  <c r="M1323" i="37"/>
  <c r="M1324" i="37"/>
  <c r="P1323" i="37"/>
  <c r="P1324" i="37"/>
  <c r="Q1323" i="37"/>
  <c r="Q1324" i="37"/>
  <c r="R1323" i="37"/>
  <c r="R1324" i="37"/>
  <c r="M1322" i="37"/>
  <c r="P1322" i="37"/>
  <c r="Q1322" i="37"/>
  <c r="R1322" i="37"/>
  <c r="M1321" i="37"/>
  <c r="P1321" i="37"/>
  <c r="Q1321" i="37"/>
  <c r="R1321" i="37"/>
  <c r="M1317" i="37"/>
  <c r="M1318" i="37"/>
  <c r="M1319" i="37"/>
  <c r="M1320" i="37"/>
  <c r="P1317" i="37"/>
  <c r="P1318" i="37"/>
  <c r="P1319" i="37"/>
  <c r="P1320" i="37"/>
  <c r="Q1317" i="37"/>
  <c r="Q1318" i="37"/>
  <c r="Q1319" i="37"/>
  <c r="Q1320" i="37"/>
  <c r="R1317" i="37"/>
  <c r="R1318" i="37"/>
  <c r="R1319" i="37"/>
  <c r="R1320" i="37"/>
  <c r="M1314" i="37"/>
  <c r="M1315" i="37"/>
  <c r="M1316" i="37"/>
  <c r="P1314" i="37"/>
  <c r="P1315" i="37"/>
  <c r="P1316" i="37"/>
  <c r="Q1314" i="37"/>
  <c r="Q1315" i="37"/>
  <c r="Q1316" i="37"/>
  <c r="R1314" i="37"/>
  <c r="R1315" i="37"/>
  <c r="R1316" i="37"/>
  <c r="M1312" i="37"/>
  <c r="M1313" i="37"/>
  <c r="P1312" i="37"/>
  <c r="P1313" i="37"/>
  <c r="Q1312" i="37"/>
  <c r="Q1313" i="37"/>
  <c r="R1312" i="37"/>
  <c r="R1313" i="37"/>
  <c r="M1311" i="37"/>
  <c r="P1311" i="37"/>
  <c r="Q1311" i="37"/>
  <c r="R1311" i="37"/>
  <c r="M1310" i="37"/>
  <c r="P1310" i="37"/>
  <c r="Q1310" i="37"/>
  <c r="R1310" i="37"/>
  <c r="M1308" i="37"/>
  <c r="M1309" i="37"/>
  <c r="P1308" i="37"/>
  <c r="P1309" i="37"/>
  <c r="Q1308" i="37"/>
  <c r="Q1309" i="37"/>
  <c r="R1308" i="37"/>
  <c r="R1309" i="37"/>
  <c r="M1306" i="37"/>
  <c r="M1307" i="37"/>
  <c r="P1306" i="37"/>
  <c r="P1307" i="37"/>
  <c r="Q1306" i="37"/>
  <c r="Q1307" i="37"/>
  <c r="R1306" i="37"/>
  <c r="R1307" i="37"/>
  <c r="M1304" i="37"/>
  <c r="M1305" i="37"/>
  <c r="P1304" i="37"/>
  <c r="P1305" i="37"/>
  <c r="Q1304" i="37"/>
  <c r="Q1305" i="37"/>
  <c r="R1304" i="37"/>
  <c r="R1305" i="37"/>
  <c r="M1303" i="37"/>
  <c r="P1303" i="37"/>
  <c r="Q1303" i="37"/>
  <c r="R1303" i="37"/>
  <c r="M1302" i="37"/>
  <c r="P1302" i="37"/>
  <c r="Q1302" i="37"/>
  <c r="R1302" i="37"/>
  <c r="M1300" i="37"/>
  <c r="M1301" i="37"/>
  <c r="P1300" i="37"/>
  <c r="P1301" i="37"/>
  <c r="Q1300" i="37"/>
  <c r="Q1301" i="37"/>
  <c r="R1300" i="37"/>
  <c r="R1301" i="37"/>
  <c r="M1298" i="37"/>
  <c r="M1299" i="37"/>
  <c r="P1298" i="37"/>
  <c r="P1299" i="37"/>
  <c r="Q1298" i="37"/>
  <c r="Q1299" i="37"/>
  <c r="R1298" i="37"/>
  <c r="R1299" i="37"/>
  <c r="M1297" i="37"/>
  <c r="P1297" i="37"/>
  <c r="Q1297" i="37"/>
  <c r="R1297" i="37"/>
  <c r="M1296" i="37"/>
  <c r="P1296" i="37"/>
  <c r="Q1296" i="37"/>
  <c r="R1296" i="37"/>
  <c r="M1295" i="37"/>
  <c r="P1295" i="37"/>
  <c r="Q1295" i="37"/>
  <c r="R1295" i="37"/>
  <c r="M1294" i="37"/>
  <c r="P1294" i="37"/>
  <c r="Q1294" i="37"/>
  <c r="R1294" i="37"/>
  <c r="M1293" i="37"/>
  <c r="P1293" i="37"/>
  <c r="Q1293" i="37"/>
  <c r="R1293" i="37"/>
  <c r="M1292" i="37"/>
  <c r="P1292" i="37"/>
  <c r="Q1292" i="37"/>
  <c r="R1292" i="37"/>
  <c r="M1291" i="37"/>
  <c r="P1291" i="37"/>
  <c r="Q1291" i="37"/>
  <c r="R1291" i="37"/>
  <c r="M1289" i="37"/>
  <c r="M1290" i="37"/>
  <c r="P1289" i="37"/>
  <c r="P1290" i="37"/>
  <c r="Q1289" i="37"/>
  <c r="Q1290" i="37"/>
  <c r="R1289" i="37"/>
  <c r="R1290" i="37"/>
  <c r="M1288" i="37"/>
  <c r="P1288" i="37"/>
  <c r="Q1288" i="37"/>
  <c r="R1288" i="37"/>
  <c r="M1287" i="37"/>
  <c r="P1287" i="37"/>
  <c r="Q1287" i="37"/>
  <c r="R1287" i="37"/>
  <c r="M1286" i="37"/>
  <c r="P1286" i="37"/>
  <c r="Q1286" i="37"/>
  <c r="R1286" i="37"/>
  <c r="M1285" i="37"/>
  <c r="P1285" i="37"/>
  <c r="Q1285" i="37"/>
  <c r="R1285" i="37"/>
  <c r="M1284" i="37"/>
  <c r="P1284" i="37"/>
  <c r="Q1284" i="37"/>
  <c r="R1284" i="37"/>
  <c r="M1283" i="37"/>
  <c r="P1283" i="37"/>
  <c r="Q1283" i="37"/>
  <c r="R1283" i="37"/>
  <c r="M1282" i="37"/>
  <c r="P1282" i="37"/>
  <c r="Q1282" i="37"/>
  <c r="R1282" i="37"/>
  <c r="M1281" i="37"/>
  <c r="P1281" i="37"/>
  <c r="Q1281" i="37"/>
  <c r="R1281" i="37"/>
  <c r="M1280" i="37"/>
  <c r="P1280" i="37"/>
  <c r="Q1280" i="37"/>
  <c r="R1280" i="37"/>
  <c r="M1278" i="37"/>
  <c r="M1279" i="37"/>
  <c r="P1278" i="37"/>
  <c r="P1279" i="37"/>
  <c r="Q1278" i="37"/>
  <c r="Q1279" i="37"/>
  <c r="R1278" i="37"/>
  <c r="R1279" i="37"/>
  <c r="M1274" i="37"/>
  <c r="M1275" i="37"/>
  <c r="M1276" i="37"/>
  <c r="M1277" i="37"/>
  <c r="P1274" i="37"/>
  <c r="P1275" i="37"/>
  <c r="P1276" i="37"/>
  <c r="P1277" i="37"/>
  <c r="Q1274" i="37"/>
  <c r="Q1275" i="37"/>
  <c r="Q1276" i="37"/>
  <c r="Q1277" i="37"/>
  <c r="R1274" i="37"/>
  <c r="R1275" i="37"/>
  <c r="R1276" i="37"/>
  <c r="R1277" i="37"/>
  <c r="M1270" i="37"/>
  <c r="M1271" i="37"/>
  <c r="M1272" i="37"/>
  <c r="M1273" i="37"/>
  <c r="P1270" i="37"/>
  <c r="P1271" i="37"/>
  <c r="P1272" i="37"/>
  <c r="P1273" i="37"/>
  <c r="Q1270" i="37"/>
  <c r="Q1271" i="37"/>
  <c r="Q1272" i="37"/>
  <c r="Q1273" i="37"/>
  <c r="R1270" i="37"/>
  <c r="R1271" i="37"/>
  <c r="R1272" i="37"/>
  <c r="R1273" i="37"/>
  <c r="M1268" i="37"/>
  <c r="M1269" i="37"/>
  <c r="P1268" i="37"/>
  <c r="P1269" i="37"/>
  <c r="Q1268" i="37"/>
  <c r="Q1269" i="37"/>
  <c r="R1268" i="37"/>
  <c r="R1269" i="37"/>
  <c r="M1267" i="37"/>
  <c r="P1267" i="37"/>
  <c r="Q1267" i="37"/>
  <c r="R1267" i="37"/>
  <c r="M1266" i="37"/>
  <c r="P1266" i="37"/>
  <c r="Q1266" i="37"/>
  <c r="R1266" i="37"/>
  <c r="M1265" i="37"/>
  <c r="P1265" i="37"/>
  <c r="Q1265" i="37"/>
  <c r="R1265" i="37"/>
  <c r="M1264" i="37"/>
  <c r="P1264" i="37"/>
  <c r="Q1264" i="37"/>
  <c r="R1264" i="37"/>
  <c r="M1263" i="37"/>
  <c r="P1263" i="37"/>
  <c r="Q1263" i="37"/>
  <c r="R1263" i="37"/>
  <c r="M1262" i="37"/>
  <c r="P1262" i="37"/>
  <c r="Q1262" i="37"/>
  <c r="R1262" i="37"/>
  <c r="M1261" i="37"/>
  <c r="P1261" i="37"/>
  <c r="Q1261" i="37"/>
  <c r="R1261" i="37"/>
  <c r="M1259" i="37"/>
  <c r="M1260" i="37"/>
  <c r="P1259" i="37"/>
  <c r="P1260" i="37"/>
  <c r="Q1259" i="37"/>
  <c r="Q1260" i="37"/>
  <c r="R1259" i="37"/>
  <c r="R1260" i="37"/>
  <c r="M1258" i="37"/>
  <c r="P1258" i="37"/>
  <c r="Q1258" i="37"/>
  <c r="R1258" i="37"/>
  <c r="M1257" i="37"/>
  <c r="P1257" i="37"/>
  <c r="Q1257" i="37"/>
  <c r="R1257" i="37"/>
  <c r="M1256" i="37"/>
  <c r="P1256" i="37"/>
  <c r="Q1256" i="37"/>
  <c r="R1256" i="37"/>
  <c r="M1255" i="37"/>
  <c r="P1255" i="37"/>
  <c r="Q1255" i="37"/>
  <c r="R1255" i="37"/>
  <c r="M1254" i="37"/>
  <c r="P1254" i="37"/>
  <c r="Q1254" i="37"/>
  <c r="R1254" i="37"/>
  <c r="M1253" i="37"/>
  <c r="P1253" i="37"/>
  <c r="Q1253" i="37"/>
  <c r="R1253" i="37"/>
  <c r="M1252" i="37"/>
  <c r="P1252" i="37"/>
  <c r="Q1252" i="37"/>
  <c r="R1252" i="37"/>
  <c r="M1251" i="37"/>
  <c r="P1251" i="37"/>
  <c r="Q1251" i="37"/>
  <c r="R1251" i="37"/>
  <c r="M1250" i="37"/>
  <c r="P1250" i="37"/>
  <c r="Q1250" i="37"/>
  <c r="R1250" i="37"/>
  <c r="M1248" i="37"/>
  <c r="M1249" i="37"/>
  <c r="P1248" i="37"/>
  <c r="P1249" i="37"/>
  <c r="Q1248" i="37"/>
  <c r="Q1249" i="37"/>
  <c r="R1248" i="37"/>
  <c r="R1249" i="37"/>
  <c r="M1247" i="37"/>
  <c r="P1247" i="37"/>
  <c r="Q1247" i="37"/>
  <c r="R1247" i="37"/>
  <c r="M1246" i="37"/>
  <c r="P1246" i="37"/>
  <c r="Q1246" i="37"/>
  <c r="R1246" i="37"/>
  <c r="M1245" i="37"/>
  <c r="P1245" i="37"/>
  <c r="Q1245" i="37"/>
  <c r="R1245" i="37"/>
  <c r="M1241" i="37"/>
  <c r="M1242" i="37"/>
  <c r="M1243" i="37"/>
  <c r="M1244" i="37"/>
  <c r="P1241" i="37"/>
  <c r="P1242" i="37"/>
  <c r="P1243" i="37"/>
  <c r="P1244" i="37"/>
  <c r="Q1241" i="37"/>
  <c r="Q1242" i="37"/>
  <c r="Q1243" i="37"/>
  <c r="Q1244" i="37"/>
  <c r="R1241" i="37"/>
  <c r="R1242" i="37"/>
  <c r="R1243" i="37"/>
  <c r="R1244" i="37"/>
  <c r="M1240" i="37"/>
  <c r="P1240" i="37"/>
  <c r="Q1240" i="37"/>
  <c r="R1240" i="37"/>
  <c r="M1238" i="37"/>
  <c r="M1239" i="37"/>
  <c r="P1238" i="37"/>
  <c r="P1239" i="37"/>
  <c r="Q1238" i="37"/>
  <c r="Q1239" i="37"/>
  <c r="R1238" i="37"/>
  <c r="R1239" i="37"/>
  <c r="M1234" i="37"/>
  <c r="M1235" i="37"/>
  <c r="M1236" i="37"/>
  <c r="M1237" i="37"/>
  <c r="P1234" i="37"/>
  <c r="P1235" i="37"/>
  <c r="P1236" i="37"/>
  <c r="P1237" i="37"/>
  <c r="Q1234" i="37"/>
  <c r="Q1235" i="37"/>
  <c r="Q1236" i="37"/>
  <c r="Q1237" i="37"/>
  <c r="R1234" i="37"/>
  <c r="R1235" i="37"/>
  <c r="R1236" i="37"/>
  <c r="R1237" i="37"/>
  <c r="M1231" i="37"/>
  <c r="M1232" i="37"/>
  <c r="M1233" i="37"/>
  <c r="P1231" i="37"/>
  <c r="P1232" i="37"/>
  <c r="P1233" i="37"/>
  <c r="Q1231" i="37"/>
  <c r="Q1232" i="37"/>
  <c r="Q1233" i="37"/>
  <c r="R1231" i="37"/>
  <c r="R1232" i="37"/>
  <c r="R1233" i="37"/>
  <c r="M1229" i="37"/>
  <c r="M1230" i="37"/>
  <c r="P1229" i="37"/>
  <c r="P1230" i="37"/>
  <c r="Q1229" i="37"/>
  <c r="Q1230" i="37"/>
  <c r="R1229" i="37"/>
  <c r="R1230" i="37"/>
  <c r="M1225" i="37"/>
  <c r="M1226" i="37"/>
  <c r="M1227" i="37"/>
  <c r="M1228" i="37"/>
  <c r="P1225" i="37"/>
  <c r="P1226" i="37"/>
  <c r="P1227" i="37"/>
  <c r="P1228" i="37"/>
  <c r="Q1225" i="37"/>
  <c r="Q1226" i="37"/>
  <c r="Q1227" i="37"/>
  <c r="Q1228" i="37"/>
  <c r="R1225" i="37"/>
  <c r="R1226" i="37"/>
  <c r="R1227" i="37"/>
  <c r="R1228" i="37"/>
  <c r="M1224" i="37"/>
  <c r="P1224" i="37"/>
  <c r="Q1224" i="37"/>
  <c r="R1224" i="37"/>
  <c r="M1223" i="37"/>
  <c r="P1223" i="37"/>
  <c r="Q1223" i="37"/>
  <c r="R1223" i="37"/>
  <c r="M1221" i="37"/>
  <c r="M1222" i="37"/>
  <c r="P1221" i="37"/>
  <c r="P1222" i="37"/>
  <c r="Q1221" i="37"/>
  <c r="Q1222" i="37"/>
  <c r="R1221" i="37"/>
  <c r="R1222" i="37"/>
  <c r="M1220" i="37"/>
  <c r="P1220" i="37"/>
  <c r="Q1220" i="37"/>
  <c r="R1220" i="37"/>
  <c r="M1219" i="37"/>
  <c r="P1219" i="37"/>
  <c r="Q1219" i="37"/>
  <c r="R1219" i="37"/>
  <c r="M1218" i="37"/>
  <c r="P1218" i="37"/>
  <c r="Q1218" i="37"/>
  <c r="R1218" i="37"/>
  <c r="M1217" i="37"/>
  <c r="P1217" i="37"/>
  <c r="Q1217" i="37"/>
  <c r="R1217" i="37"/>
  <c r="M1216" i="37"/>
  <c r="P1216" i="37"/>
  <c r="Q1216" i="37"/>
  <c r="R1216" i="37"/>
  <c r="M1213" i="37"/>
  <c r="M1214" i="37"/>
  <c r="M1215" i="37"/>
  <c r="P1213" i="37"/>
  <c r="P1214" i="37"/>
  <c r="P1215" i="37"/>
  <c r="Q1213" i="37"/>
  <c r="Q1214" i="37"/>
  <c r="Q1215" i="37"/>
  <c r="R1213" i="37"/>
  <c r="R1214" i="37"/>
  <c r="R1215" i="37"/>
  <c r="M1212" i="37"/>
  <c r="P1212" i="37"/>
  <c r="Q1212" i="37"/>
  <c r="R1212" i="37"/>
  <c r="M1211" i="37"/>
  <c r="P1211" i="37"/>
  <c r="Q1211" i="37"/>
  <c r="R1211" i="37"/>
  <c r="M1209" i="37"/>
  <c r="M1210" i="37"/>
  <c r="P1209" i="37"/>
  <c r="P1210" i="37"/>
  <c r="Q1209" i="37"/>
  <c r="Q1210" i="37"/>
  <c r="R1209" i="37"/>
  <c r="R1210" i="37"/>
  <c r="M1208" i="37"/>
  <c r="P1208" i="37"/>
  <c r="Q1208" i="37"/>
  <c r="R1208" i="37"/>
  <c r="M1204" i="37"/>
  <c r="M1205" i="37"/>
  <c r="M1206" i="37"/>
  <c r="M1207" i="37"/>
  <c r="P1204" i="37"/>
  <c r="P1205" i="37"/>
  <c r="P1206" i="37"/>
  <c r="P1207" i="37"/>
  <c r="Q1204" i="37"/>
  <c r="Q1205" i="37"/>
  <c r="Q1206" i="37"/>
  <c r="Q1207" i="37"/>
  <c r="R1204" i="37"/>
  <c r="R1205" i="37"/>
  <c r="R1206" i="37"/>
  <c r="R1207" i="37"/>
  <c r="M1203" i="37"/>
  <c r="P1203" i="37"/>
  <c r="Q1203" i="37"/>
  <c r="R1203" i="37"/>
  <c r="M1201" i="37"/>
  <c r="M1202" i="37"/>
  <c r="P1201" i="37"/>
  <c r="P1202" i="37"/>
  <c r="Q1201" i="37"/>
  <c r="Q1202" i="37"/>
  <c r="R1201" i="37"/>
  <c r="R1202" i="37"/>
  <c r="M1197" i="37"/>
  <c r="M1198" i="37"/>
  <c r="M1199" i="37"/>
  <c r="M1200" i="37"/>
  <c r="P1197" i="37"/>
  <c r="P1198" i="37"/>
  <c r="P1199" i="37"/>
  <c r="P1200" i="37"/>
  <c r="Q1197" i="37"/>
  <c r="Q1198" i="37"/>
  <c r="Q1199" i="37"/>
  <c r="Q1200" i="37"/>
  <c r="R1197" i="37"/>
  <c r="R1198" i="37"/>
  <c r="R1199" i="37"/>
  <c r="R1200" i="37"/>
  <c r="M1196" i="37"/>
  <c r="P1196" i="37"/>
  <c r="Q1196" i="37"/>
  <c r="R1196" i="37"/>
  <c r="M1193" i="37"/>
  <c r="M1194" i="37"/>
  <c r="M1195" i="37"/>
  <c r="P1193" i="37"/>
  <c r="P1194" i="37"/>
  <c r="P1195" i="37"/>
  <c r="Q1193" i="37"/>
  <c r="Q1194" i="37"/>
  <c r="Q1195" i="37"/>
  <c r="R1193" i="37"/>
  <c r="R1194" i="37"/>
  <c r="R1195" i="37"/>
  <c r="M1192" i="37"/>
  <c r="P1192" i="37"/>
  <c r="Q1192" i="37"/>
  <c r="R1192" i="37"/>
  <c r="M1191" i="37"/>
  <c r="P1191" i="37"/>
  <c r="Q1191" i="37"/>
  <c r="R1191" i="37"/>
  <c r="M1190" i="37"/>
  <c r="P1190" i="37"/>
  <c r="Q1190" i="37"/>
  <c r="R1190" i="37"/>
  <c r="M1189" i="37"/>
  <c r="P1189" i="37"/>
  <c r="Q1189" i="37"/>
  <c r="R1189" i="37"/>
  <c r="M1188" i="37"/>
  <c r="P1188" i="37"/>
  <c r="Q1188" i="37"/>
  <c r="R1188" i="37"/>
  <c r="M1185" i="37"/>
  <c r="M1186" i="37"/>
  <c r="M1187" i="37"/>
  <c r="P1185" i="37"/>
  <c r="P1186" i="37"/>
  <c r="P1187" i="37"/>
  <c r="Q1185" i="37"/>
  <c r="Q1186" i="37"/>
  <c r="Q1187" i="37"/>
  <c r="R1185" i="37"/>
  <c r="R1186" i="37"/>
  <c r="R1187" i="37"/>
  <c r="M1184" i="37"/>
  <c r="P1184" i="37"/>
  <c r="Q1184" i="37"/>
  <c r="R1184" i="37"/>
  <c r="M1183" i="37"/>
  <c r="P1183" i="37"/>
  <c r="Q1183" i="37"/>
  <c r="R1183" i="37"/>
  <c r="M1182" i="37"/>
  <c r="P1182" i="37"/>
  <c r="Q1182" i="37"/>
  <c r="R1182" i="37"/>
  <c r="M1181" i="37"/>
  <c r="P1181" i="37"/>
  <c r="Q1181" i="37"/>
  <c r="R1181" i="37"/>
  <c r="M1179" i="37"/>
  <c r="M1180" i="37"/>
  <c r="P1179" i="37"/>
  <c r="P1180" i="37"/>
  <c r="Q1179" i="37"/>
  <c r="Q1180" i="37"/>
  <c r="R1179" i="37"/>
  <c r="R1180" i="37"/>
  <c r="M1177" i="37"/>
  <c r="M1178" i="37"/>
  <c r="P1177" i="37"/>
  <c r="P1178" i="37"/>
  <c r="Q1177" i="37"/>
  <c r="Q1178" i="37"/>
  <c r="R1177" i="37"/>
  <c r="R1178" i="37"/>
  <c r="M1175" i="37"/>
  <c r="M1176" i="37"/>
  <c r="P1175" i="37"/>
  <c r="P1176" i="37"/>
  <c r="Q1175" i="37"/>
  <c r="Q1176" i="37"/>
  <c r="R1175" i="37"/>
  <c r="R1176" i="37"/>
  <c r="M1174" i="37"/>
  <c r="P1174" i="37"/>
  <c r="Q1174" i="37"/>
  <c r="R1174" i="37"/>
  <c r="M1171" i="37"/>
  <c r="M1172" i="37"/>
  <c r="M1173" i="37"/>
  <c r="P1171" i="37"/>
  <c r="P1172" i="37"/>
  <c r="P1173" i="37"/>
  <c r="Q1171" i="37"/>
  <c r="Q1172" i="37"/>
  <c r="Q1173" i="37"/>
  <c r="R1171" i="37"/>
  <c r="R1172" i="37"/>
  <c r="R1173" i="37"/>
  <c r="M1170" i="37"/>
  <c r="P1170" i="37"/>
  <c r="Q1170" i="37"/>
  <c r="R1170" i="37"/>
  <c r="M1169" i="37"/>
  <c r="P1169" i="37"/>
  <c r="Q1169" i="37"/>
  <c r="R1169" i="37"/>
  <c r="M1168" i="37"/>
  <c r="P1168" i="37"/>
  <c r="Q1168" i="37"/>
  <c r="R1168" i="37"/>
  <c r="M1166" i="37"/>
  <c r="M1167" i="37"/>
  <c r="P1166" i="37"/>
  <c r="P1167" i="37"/>
  <c r="Q1166" i="37"/>
  <c r="Q1167" i="37"/>
  <c r="R1166" i="37"/>
  <c r="R1167" i="37"/>
  <c r="M1165" i="37"/>
  <c r="P1165" i="37"/>
  <c r="Q1165" i="37"/>
  <c r="R1165" i="37"/>
  <c r="M1164" i="37"/>
  <c r="P1164" i="37"/>
  <c r="Q1164" i="37"/>
  <c r="R1164" i="37"/>
  <c r="M1161" i="37"/>
  <c r="M1162" i="37"/>
  <c r="M1163" i="37"/>
  <c r="P1161" i="37"/>
  <c r="P1162" i="37"/>
  <c r="P1163" i="37"/>
  <c r="Q1161" i="37"/>
  <c r="Q1162" i="37"/>
  <c r="Q1163" i="37"/>
  <c r="R1161" i="37"/>
  <c r="R1162" i="37"/>
  <c r="R1163" i="37"/>
  <c r="M1160" i="37"/>
  <c r="P1160" i="37"/>
  <c r="Q1160" i="37"/>
  <c r="R1160" i="37"/>
  <c r="M1159" i="37"/>
  <c r="P1159" i="37"/>
  <c r="Q1159" i="37"/>
  <c r="R1159" i="37"/>
  <c r="M1157" i="37"/>
  <c r="M1158" i="37"/>
  <c r="P1157" i="37"/>
  <c r="P1158" i="37"/>
  <c r="Q1157" i="37"/>
  <c r="Q1158" i="37"/>
  <c r="R1157" i="37"/>
  <c r="R1158" i="37"/>
  <c r="M1156" i="37"/>
  <c r="P1156" i="37"/>
  <c r="Q1156" i="37"/>
  <c r="R1156" i="37"/>
  <c r="M1154" i="37"/>
  <c r="M1155" i="37"/>
  <c r="P1154" i="37"/>
  <c r="P1155" i="37"/>
  <c r="Q1154" i="37"/>
  <c r="Q1155" i="37"/>
  <c r="R1154" i="37"/>
  <c r="R1155" i="37"/>
  <c r="M1152" i="37"/>
  <c r="M1153" i="37"/>
  <c r="P1152" i="37"/>
  <c r="P1153" i="37"/>
  <c r="Q1152" i="37"/>
  <c r="Q1153" i="37"/>
  <c r="R1152" i="37"/>
  <c r="R1153" i="37"/>
  <c r="M1151" i="37"/>
  <c r="P1151" i="37"/>
  <c r="Q1151" i="37"/>
  <c r="R1151" i="37"/>
  <c r="M1149" i="37"/>
  <c r="M1150" i="37"/>
  <c r="P1149" i="37"/>
  <c r="P1150" i="37"/>
  <c r="Q1149" i="37"/>
  <c r="Q1150" i="37"/>
  <c r="R1149" i="37"/>
  <c r="R1150" i="37"/>
  <c r="M1148" i="37"/>
  <c r="P1148" i="37"/>
  <c r="Q1148" i="37"/>
  <c r="R1148" i="37"/>
  <c r="M1146" i="37"/>
  <c r="M1147" i="37"/>
  <c r="P1146" i="37"/>
  <c r="P1147" i="37"/>
  <c r="Q1146" i="37"/>
  <c r="Q1147" i="37"/>
  <c r="R1146" i="37"/>
  <c r="R1147" i="37"/>
  <c r="M1143" i="37"/>
  <c r="M1144" i="37"/>
  <c r="M1145" i="37"/>
  <c r="P1143" i="37"/>
  <c r="P1144" i="37"/>
  <c r="P1145" i="37"/>
  <c r="Q1143" i="37"/>
  <c r="Q1144" i="37"/>
  <c r="Q1145" i="37"/>
  <c r="R1143" i="37"/>
  <c r="R1144" i="37"/>
  <c r="R1145" i="37"/>
  <c r="M1142" i="37"/>
  <c r="P1142" i="37"/>
  <c r="Q1142" i="37"/>
  <c r="R1142" i="37"/>
  <c r="M1141" i="37"/>
  <c r="P1141" i="37"/>
  <c r="Q1141" i="37"/>
  <c r="R1141" i="37"/>
  <c r="M1140" i="37"/>
  <c r="P1140" i="37"/>
  <c r="Q1140" i="37"/>
  <c r="R1140" i="37"/>
  <c r="M1139" i="37"/>
  <c r="P1139" i="37"/>
  <c r="Q1139" i="37"/>
  <c r="R1139" i="37"/>
  <c r="M1138" i="37"/>
  <c r="P1138" i="37"/>
  <c r="Q1138" i="37"/>
  <c r="R1138" i="37"/>
  <c r="M1137" i="37"/>
  <c r="P1137" i="37"/>
  <c r="Q1137" i="37"/>
  <c r="R1137" i="37"/>
  <c r="M1136" i="37"/>
  <c r="P1136" i="37"/>
  <c r="Q1136" i="37"/>
  <c r="R1136" i="37"/>
  <c r="M1135" i="37"/>
  <c r="P1135" i="37"/>
  <c r="Q1135" i="37"/>
  <c r="R1135" i="37"/>
  <c r="M1134" i="37"/>
  <c r="P1134" i="37"/>
  <c r="Q1134" i="37"/>
  <c r="R1134" i="37"/>
  <c r="M1133" i="37"/>
  <c r="P1133" i="37"/>
  <c r="Q1133" i="37"/>
  <c r="R1133" i="37"/>
  <c r="M1129" i="37"/>
  <c r="M1130" i="37"/>
  <c r="M1131" i="37"/>
  <c r="M1132" i="37"/>
  <c r="P1129" i="37"/>
  <c r="P1130" i="37"/>
  <c r="P1131" i="37"/>
  <c r="P1132" i="37"/>
  <c r="Q1129" i="37"/>
  <c r="Q1130" i="37"/>
  <c r="Q1131" i="37"/>
  <c r="Q1132" i="37"/>
  <c r="R1129" i="37"/>
  <c r="R1130" i="37"/>
  <c r="R1131" i="37"/>
  <c r="R1132" i="37"/>
  <c r="M1128" i="37"/>
  <c r="P1128" i="37"/>
  <c r="Q1128" i="37"/>
  <c r="R1128" i="37"/>
  <c r="M1125" i="37"/>
  <c r="M1126" i="37"/>
  <c r="M1127" i="37"/>
  <c r="P1125" i="37"/>
  <c r="P1126" i="37"/>
  <c r="P1127" i="37"/>
  <c r="Q1125" i="37"/>
  <c r="Q1126" i="37"/>
  <c r="Q1127" i="37"/>
  <c r="R1125" i="37"/>
  <c r="R1126" i="37"/>
  <c r="R1127" i="37"/>
  <c r="M1124" i="37"/>
  <c r="P1124" i="37"/>
  <c r="Q1124" i="37"/>
  <c r="R1124" i="37"/>
  <c r="M1123" i="37"/>
  <c r="P1123" i="37"/>
  <c r="Q1123" i="37"/>
  <c r="R1123" i="37"/>
  <c r="M1121" i="37"/>
  <c r="M1122" i="37"/>
  <c r="P1121" i="37"/>
  <c r="P1122" i="37"/>
  <c r="Q1121" i="37"/>
  <c r="Q1122" i="37"/>
  <c r="R1121" i="37"/>
  <c r="R1122" i="37"/>
  <c r="M1120" i="37"/>
  <c r="P1120" i="37"/>
  <c r="Q1120" i="37"/>
  <c r="R1120" i="37"/>
  <c r="M1119" i="37"/>
  <c r="P1119" i="37"/>
  <c r="Q1119" i="37"/>
  <c r="R1119" i="37"/>
  <c r="M1118" i="37"/>
  <c r="P1118" i="37"/>
  <c r="Q1118" i="37"/>
  <c r="R1118" i="37"/>
  <c r="M1117" i="37"/>
  <c r="P1117" i="37"/>
  <c r="Q1117" i="37"/>
  <c r="R1117" i="37"/>
  <c r="M1116" i="37"/>
  <c r="P1116" i="37"/>
  <c r="Q1116" i="37"/>
  <c r="R1116" i="37"/>
  <c r="M1115" i="37"/>
  <c r="P1115" i="37"/>
  <c r="Q1115" i="37"/>
  <c r="R1115" i="37"/>
  <c r="M1114" i="37"/>
  <c r="P1114" i="37"/>
  <c r="Q1114" i="37"/>
  <c r="R1114" i="37"/>
  <c r="M1113" i="37"/>
  <c r="P1113" i="37"/>
  <c r="Q1113" i="37"/>
  <c r="R1113" i="37"/>
  <c r="M1112" i="37"/>
  <c r="P1112" i="37"/>
  <c r="Q1112" i="37"/>
  <c r="R1112" i="37"/>
  <c r="M1111" i="37"/>
  <c r="P1111" i="37"/>
  <c r="Q1111" i="37"/>
  <c r="R1111" i="37"/>
  <c r="M532" i="37"/>
  <c r="P532" i="37"/>
  <c r="Q532" i="37"/>
  <c r="R532" i="37"/>
  <c r="M533" i="37"/>
  <c r="P533" i="37"/>
  <c r="Q533" i="37"/>
  <c r="R533" i="37"/>
  <c r="M534" i="37"/>
  <c r="P534" i="37"/>
  <c r="Q534" i="37"/>
  <c r="R534" i="37"/>
  <c r="M535" i="37"/>
  <c r="P535" i="37"/>
  <c r="Q535" i="37"/>
  <c r="R535" i="37"/>
  <c r="M536" i="37"/>
  <c r="P536" i="37"/>
  <c r="Q536" i="37"/>
  <c r="R536" i="37"/>
  <c r="M537" i="37"/>
  <c r="P537" i="37"/>
  <c r="Q537" i="37"/>
  <c r="R537" i="37"/>
  <c r="M538" i="37"/>
  <c r="P538" i="37"/>
  <c r="Q538" i="37"/>
  <c r="R538" i="37"/>
  <c r="M539" i="37"/>
  <c r="P539" i="37"/>
  <c r="Q539" i="37"/>
  <c r="R539" i="37"/>
  <c r="M540" i="37"/>
  <c r="P540" i="37"/>
  <c r="Q540" i="37"/>
  <c r="R540" i="37"/>
  <c r="M541" i="37"/>
  <c r="P541" i="37"/>
  <c r="Q541" i="37"/>
  <c r="R541" i="37"/>
  <c r="M542" i="37"/>
  <c r="P542" i="37"/>
  <c r="Q542" i="37"/>
  <c r="R542" i="37"/>
  <c r="M543" i="37"/>
  <c r="P543" i="37"/>
  <c r="Q543" i="37"/>
  <c r="R543" i="37"/>
  <c r="M544" i="37"/>
  <c r="P544" i="37"/>
  <c r="Q544" i="37"/>
  <c r="R544" i="37"/>
  <c r="M545" i="37"/>
  <c r="P545" i="37"/>
  <c r="Q545" i="37"/>
  <c r="R545" i="37"/>
  <c r="M546" i="37"/>
  <c r="P546" i="37"/>
  <c r="Q546" i="37"/>
  <c r="R546" i="37"/>
  <c r="M547" i="37"/>
  <c r="P547" i="37"/>
  <c r="Q547" i="37"/>
  <c r="R547" i="37"/>
  <c r="M548" i="37"/>
  <c r="P548" i="37"/>
  <c r="Q548" i="37"/>
  <c r="R548" i="37"/>
  <c r="M549" i="37"/>
  <c r="P549" i="37"/>
  <c r="Q549" i="37"/>
  <c r="R549" i="37"/>
  <c r="M550" i="37"/>
  <c r="P550" i="37"/>
  <c r="Q550" i="37"/>
  <c r="R550" i="37"/>
  <c r="M531" i="37"/>
  <c r="P531" i="37"/>
  <c r="Q531" i="37"/>
  <c r="R531" i="37"/>
  <c r="M551" i="37"/>
  <c r="P551" i="37"/>
  <c r="Q551" i="37"/>
  <c r="R551" i="37"/>
  <c r="M509" i="37"/>
  <c r="P509" i="37"/>
  <c r="Q509" i="37"/>
  <c r="R509" i="37"/>
  <c r="M510" i="37"/>
  <c r="P510" i="37"/>
  <c r="Q510" i="37"/>
  <c r="R510" i="37"/>
  <c r="M511" i="37"/>
  <c r="P511" i="37"/>
  <c r="Q511" i="37"/>
  <c r="R511" i="37"/>
  <c r="M512" i="37"/>
  <c r="P512" i="37"/>
  <c r="Q512" i="37"/>
  <c r="R512" i="37"/>
  <c r="M513" i="37"/>
  <c r="P513" i="37"/>
  <c r="Q513" i="37"/>
  <c r="R513" i="37"/>
  <c r="M514" i="37"/>
  <c r="P514" i="37"/>
  <c r="Q514" i="37"/>
  <c r="R514" i="37"/>
  <c r="M515" i="37"/>
  <c r="P515" i="37"/>
  <c r="Q515" i="37"/>
  <c r="R515" i="37"/>
  <c r="M516" i="37"/>
  <c r="P516" i="37"/>
  <c r="Q516" i="37"/>
  <c r="R516" i="37"/>
  <c r="M517" i="37"/>
  <c r="P517" i="37"/>
  <c r="Q517" i="37"/>
  <c r="R517" i="37"/>
  <c r="M518" i="37"/>
  <c r="P518" i="37"/>
  <c r="Q518" i="37"/>
  <c r="R518" i="37"/>
  <c r="M519" i="37"/>
  <c r="P519" i="37"/>
  <c r="Q519" i="37"/>
  <c r="R519" i="37"/>
  <c r="M520" i="37"/>
  <c r="P520" i="37"/>
  <c r="Q520" i="37"/>
  <c r="R520" i="37"/>
  <c r="M521" i="37"/>
  <c r="P521" i="37"/>
  <c r="Q521" i="37"/>
  <c r="R521" i="37"/>
  <c r="M522" i="37"/>
  <c r="P522" i="37"/>
  <c r="Q522" i="37"/>
  <c r="R522" i="37"/>
  <c r="M523" i="37"/>
  <c r="P523" i="37"/>
  <c r="Q523" i="37"/>
  <c r="R523" i="37"/>
  <c r="M524" i="37"/>
  <c r="P524" i="37"/>
  <c r="Q524" i="37"/>
  <c r="R524" i="37"/>
  <c r="M525" i="37"/>
  <c r="P525" i="37"/>
  <c r="Q525" i="37"/>
  <c r="R525" i="37"/>
  <c r="M526" i="37"/>
  <c r="P526" i="37"/>
  <c r="Q526" i="37"/>
  <c r="R526" i="37"/>
  <c r="M527" i="37"/>
  <c r="P527" i="37"/>
  <c r="Q527" i="37"/>
  <c r="R527" i="37"/>
  <c r="M528" i="37"/>
  <c r="P528" i="37"/>
  <c r="Q528" i="37"/>
  <c r="R528" i="37"/>
  <c r="M529" i="37"/>
  <c r="P529" i="37"/>
  <c r="Q529" i="37"/>
  <c r="R529" i="37"/>
  <c r="M530" i="37"/>
  <c r="P530" i="37"/>
  <c r="Q530" i="37"/>
  <c r="R530" i="37"/>
  <c r="M1109" i="37"/>
  <c r="M1110" i="37"/>
  <c r="P1109" i="37"/>
  <c r="P1110" i="37"/>
  <c r="Q1109" i="37"/>
  <c r="Q1110" i="37"/>
  <c r="R1109" i="37"/>
  <c r="R1110" i="37"/>
  <c r="M1108" i="37"/>
  <c r="P1108" i="37"/>
  <c r="Q1108" i="37"/>
  <c r="R1108" i="37"/>
  <c r="M1106" i="37"/>
  <c r="M1107" i="37"/>
  <c r="P1106" i="37"/>
  <c r="P1107" i="37"/>
  <c r="Q1106" i="37"/>
  <c r="Q1107" i="37"/>
  <c r="R1106" i="37"/>
  <c r="R1107" i="37"/>
  <c r="M1105" i="37"/>
  <c r="P1105" i="37"/>
  <c r="Q1105" i="37"/>
  <c r="R1105" i="37"/>
  <c r="M1103" i="37"/>
  <c r="M1104" i="37"/>
  <c r="P1103" i="37"/>
  <c r="P1104" i="37"/>
  <c r="Q1103" i="37"/>
  <c r="Q1104" i="37"/>
  <c r="R1103" i="37"/>
  <c r="R1104" i="37"/>
  <c r="M1101" i="37"/>
  <c r="M1102" i="37"/>
  <c r="P1101" i="37"/>
  <c r="P1102" i="37"/>
  <c r="Q1101" i="37"/>
  <c r="Q1102" i="37"/>
  <c r="R1101" i="37"/>
  <c r="R1102" i="37"/>
  <c r="M1098" i="37"/>
  <c r="M1099" i="37"/>
  <c r="M1100" i="37"/>
  <c r="P1098" i="37"/>
  <c r="P1099" i="37"/>
  <c r="P1100" i="37"/>
  <c r="Q1098" i="37"/>
  <c r="Q1099" i="37"/>
  <c r="Q1100" i="37"/>
  <c r="R1098" i="37"/>
  <c r="R1099" i="37"/>
  <c r="R1100" i="37"/>
  <c r="M1096" i="37"/>
  <c r="M1097" i="37"/>
  <c r="P1096" i="37"/>
  <c r="P1097" i="37"/>
  <c r="Q1096" i="37"/>
  <c r="Q1097" i="37"/>
  <c r="R1096" i="37"/>
  <c r="R1097" i="37"/>
  <c r="M1095" i="37"/>
  <c r="P1095" i="37"/>
  <c r="Q1095" i="37"/>
  <c r="R1095" i="37"/>
  <c r="M1094" i="37"/>
  <c r="P1094" i="37"/>
  <c r="Q1094" i="37"/>
  <c r="R1094" i="37"/>
  <c r="M1092" i="37"/>
  <c r="M1093" i="37"/>
  <c r="P1092" i="37"/>
  <c r="P1093" i="37"/>
  <c r="Q1092" i="37"/>
  <c r="Q1093" i="37"/>
  <c r="R1092" i="37"/>
  <c r="R1093" i="37"/>
  <c r="M1090" i="37"/>
  <c r="M1091" i="37"/>
  <c r="P1090" i="37"/>
  <c r="P1091" i="37"/>
  <c r="Q1090" i="37"/>
  <c r="Q1091" i="37"/>
  <c r="R1090" i="37"/>
  <c r="R1091" i="37"/>
  <c r="M1089" i="37"/>
  <c r="P1089" i="37"/>
  <c r="Q1089" i="37"/>
  <c r="R1089" i="37"/>
  <c r="M1088" i="37"/>
  <c r="P1088" i="37"/>
  <c r="Q1088" i="37"/>
  <c r="R1088" i="37"/>
  <c r="M1087" i="37"/>
  <c r="P1087" i="37"/>
  <c r="Q1087" i="37"/>
  <c r="R1087" i="37"/>
  <c r="M1085" i="37"/>
  <c r="M1086" i="37"/>
  <c r="P1085" i="37"/>
  <c r="P1086" i="37"/>
  <c r="Q1085" i="37"/>
  <c r="Q1086" i="37"/>
  <c r="R1085" i="37"/>
  <c r="R1086" i="37"/>
  <c r="M1084" i="37"/>
  <c r="P1084" i="37"/>
  <c r="Q1084" i="37"/>
  <c r="R1084" i="37"/>
  <c r="M1083" i="37"/>
  <c r="P1083" i="37"/>
  <c r="Q1083" i="37"/>
  <c r="R1083" i="37"/>
  <c r="M1079" i="37"/>
  <c r="M1080" i="37"/>
  <c r="M1081" i="37"/>
  <c r="M1082" i="37"/>
  <c r="P1079" i="37"/>
  <c r="P1080" i="37"/>
  <c r="P1081" i="37"/>
  <c r="P1082" i="37"/>
  <c r="Q1079" i="37"/>
  <c r="Q1080" i="37"/>
  <c r="Q1081" i="37"/>
  <c r="Q1082" i="37"/>
  <c r="R1079" i="37"/>
  <c r="R1080" i="37"/>
  <c r="R1081" i="37"/>
  <c r="R1082" i="37"/>
  <c r="M1078" i="37"/>
  <c r="P1078" i="37"/>
  <c r="Q1078" i="37"/>
  <c r="R1078" i="37"/>
  <c r="M1077" i="37"/>
  <c r="P1077" i="37"/>
  <c r="Q1077" i="37"/>
  <c r="R1077" i="37"/>
  <c r="M1076" i="37"/>
  <c r="P1076" i="37"/>
  <c r="Q1076" i="37"/>
  <c r="R1076" i="37"/>
  <c r="M1075" i="37"/>
  <c r="P1075" i="37"/>
  <c r="Q1075" i="37"/>
  <c r="R1075" i="37"/>
  <c r="M1073" i="37"/>
  <c r="M1074" i="37"/>
  <c r="P1073" i="37"/>
  <c r="P1074" i="37"/>
  <c r="Q1073" i="37"/>
  <c r="Q1074" i="37"/>
  <c r="R1073" i="37"/>
  <c r="R1074" i="37"/>
  <c r="M1072" i="37"/>
  <c r="P1072" i="37"/>
  <c r="Q1072" i="37"/>
  <c r="R1072" i="37"/>
  <c r="M1071" i="37"/>
  <c r="P1071" i="37"/>
  <c r="Q1071" i="37"/>
  <c r="R1071" i="37"/>
  <c r="M1070" i="37"/>
  <c r="P1070" i="37"/>
  <c r="Q1070" i="37"/>
  <c r="R1070" i="37"/>
  <c r="M1069" i="37"/>
  <c r="P1069" i="37"/>
  <c r="Q1069" i="37"/>
  <c r="R1069" i="37"/>
  <c r="M1067" i="37"/>
  <c r="M1068" i="37"/>
  <c r="P1067" i="37"/>
  <c r="P1068" i="37"/>
  <c r="Q1067" i="37"/>
  <c r="Q1068" i="37"/>
  <c r="R1067" i="37"/>
  <c r="R1068" i="37"/>
  <c r="M1064" i="37"/>
  <c r="M1065" i="37"/>
  <c r="M1066" i="37"/>
  <c r="P1064" i="37"/>
  <c r="P1065" i="37"/>
  <c r="P1066" i="37"/>
  <c r="Q1064" i="37"/>
  <c r="Q1065" i="37"/>
  <c r="Q1066" i="37"/>
  <c r="R1064" i="37"/>
  <c r="R1065" i="37"/>
  <c r="R1066" i="37"/>
  <c r="M1063" i="37"/>
  <c r="P1063" i="37"/>
  <c r="Q1063" i="37"/>
  <c r="R1063" i="37"/>
  <c r="M1062" i="37"/>
  <c r="P1062" i="37"/>
  <c r="Q1062" i="37"/>
  <c r="R1062" i="37"/>
  <c r="M1060" i="37"/>
  <c r="M1061" i="37"/>
  <c r="P1060" i="37"/>
  <c r="P1061" i="37"/>
  <c r="Q1060" i="37"/>
  <c r="Q1061" i="37"/>
  <c r="R1060" i="37"/>
  <c r="R1061" i="37"/>
  <c r="M1059" i="37"/>
  <c r="P1059" i="37"/>
  <c r="Q1059" i="37"/>
  <c r="R1059" i="37"/>
  <c r="M1058" i="37"/>
  <c r="P1058" i="37"/>
  <c r="Q1058" i="37"/>
  <c r="R1058" i="37"/>
  <c r="M1057" i="37"/>
  <c r="P1057" i="37"/>
  <c r="Q1057" i="37"/>
  <c r="R1057" i="37"/>
  <c r="M1056" i="37"/>
  <c r="P1056" i="37"/>
  <c r="Q1056" i="37"/>
  <c r="R1056" i="37"/>
  <c r="M1055" i="37"/>
  <c r="P1055" i="37"/>
  <c r="Q1055" i="37"/>
  <c r="R1055" i="37"/>
  <c r="M1054" i="37"/>
  <c r="P1054" i="37"/>
  <c r="Q1054" i="37"/>
  <c r="R1054" i="37"/>
  <c r="M1053" i="37"/>
  <c r="P1053" i="37"/>
  <c r="Q1053" i="37"/>
  <c r="R1053" i="37"/>
  <c r="M1052" i="37"/>
  <c r="P1052" i="37"/>
  <c r="Q1052" i="37"/>
  <c r="R1052" i="37"/>
  <c r="M1051" i="37"/>
  <c r="P1051" i="37"/>
  <c r="Q1051" i="37"/>
  <c r="R1051" i="37"/>
  <c r="M1049" i="37"/>
  <c r="M1050" i="37"/>
  <c r="P1049" i="37"/>
  <c r="P1050" i="37"/>
  <c r="Q1049" i="37"/>
  <c r="Q1050" i="37"/>
  <c r="R1049" i="37"/>
  <c r="R1050" i="37"/>
  <c r="M1047" i="37"/>
  <c r="M1048" i="37"/>
  <c r="P1047" i="37"/>
  <c r="P1048" i="37"/>
  <c r="Q1047" i="37"/>
  <c r="Q1048" i="37"/>
  <c r="R1047" i="37"/>
  <c r="R1048" i="37"/>
  <c r="M1046" i="37"/>
  <c r="P1046" i="37"/>
  <c r="Q1046" i="37"/>
  <c r="R1046" i="37"/>
  <c r="M1043" i="37"/>
  <c r="M1044" i="37"/>
  <c r="M1045" i="37"/>
  <c r="P1043" i="37"/>
  <c r="P1044" i="37"/>
  <c r="P1045" i="37"/>
  <c r="Q1043" i="37"/>
  <c r="Q1044" i="37"/>
  <c r="Q1045" i="37"/>
  <c r="R1043" i="37"/>
  <c r="R1044" i="37"/>
  <c r="R1045" i="37"/>
  <c r="M1042" i="37"/>
  <c r="P1042" i="37"/>
  <c r="Q1042" i="37"/>
  <c r="R1042" i="37"/>
  <c r="M1041" i="37"/>
  <c r="P1041" i="37"/>
  <c r="Q1041" i="37"/>
  <c r="R1041" i="37"/>
  <c r="M1039" i="37"/>
  <c r="M1040" i="37"/>
  <c r="P1039" i="37"/>
  <c r="P1040" i="37"/>
  <c r="Q1039" i="37"/>
  <c r="Q1040" i="37"/>
  <c r="R1039" i="37"/>
  <c r="R1040" i="37"/>
  <c r="M1038" i="37"/>
  <c r="P1038" i="37"/>
  <c r="Q1038" i="37"/>
  <c r="R1038" i="37"/>
  <c r="M1037" i="37"/>
  <c r="P1037" i="37"/>
  <c r="Q1037" i="37"/>
  <c r="R1037" i="37"/>
  <c r="M1036" i="37"/>
  <c r="P1036" i="37"/>
  <c r="Q1036" i="37"/>
  <c r="R1036" i="37"/>
  <c r="M1033" i="37"/>
  <c r="M1034" i="37"/>
  <c r="M1035" i="37"/>
  <c r="P1033" i="37"/>
  <c r="P1034" i="37"/>
  <c r="P1035" i="37"/>
  <c r="Q1033" i="37"/>
  <c r="Q1034" i="37"/>
  <c r="Q1035" i="37"/>
  <c r="R1033" i="37"/>
  <c r="R1034" i="37"/>
  <c r="R1035" i="37"/>
  <c r="M1032" i="37"/>
  <c r="P1032" i="37"/>
  <c r="Q1032" i="37"/>
  <c r="R1032" i="37"/>
  <c r="M1030" i="37"/>
  <c r="M1031" i="37"/>
  <c r="P1030" i="37"/>
  <c r="P1031" i="37"/>
  <c r="Q1030" i="37"/>
  <c r="Q1031" i="37"/>
  <c r="R1030" i="37"/>
  <c r="R1031" i="37"/>
  <c r="M1029" i="37"/>
  <c r="P1029" i="37"/>
  <c r="Q1029" i="37"/>
  <c r="R1029" i="37"/>
  <c r="M1028" i="37"/>
  <c r="P1028" i="37"/>
  <c r="Q1028" i="37"/>
  <c r="R1028" i="37"/>
  <c r="M1027" i="37"/>
  <c r="P1027" i="37"/>
  <c r="Q1027" i="37"/>
  <c r="R1027" i="37"/>
  <c r="M1026" i="37"/>
  <c r="P1026" i="37"/>
  <c r="Q1026" i="37"/>
  <c r="R1026" i="37"/>
  <c r="M1025" i="37"/>
  <c r="P1025" i="37"/>
  <c r="Q1025" i="37"/>
  <c r="R1025" i="37"/>
  <c r="M1024" i="37"/>
  <c r="P1024" i="37"/>
  <c r="Q1024" i="37"/>
  <c r="R1024" i="37"/>
  <c r="M1023" i="37"/>
  <c r="P1023" i="37"/>
  <c r="Q1023" i="37"/>
  <c r="R1023" i="37"/>
  <c r="M1021" i="37"/>
  <c r="M1022" i="37"/>
  <c r="P1021" i="37"/>
  <c r="P1022" i="37"/>
  <c r="Q1021" i="37"/>
  <c r="Q1022" i="37"/>
  <c r="R1021" i="37"/>
  <c r="R1022" i="37"/>
  <c r="M1020" i="37"/>
  <c r="P1020" i="37"/>
  <c r="Q1020" i="37"/>
  <c r="R1020" i="37"/>
  <c r="M1019" i="37"/>
  <c r="P1019" i="37"/>
  <c r="Q1019" i="37"/>
  <c r="R1019" i="37"/>
  <c r="M1018" i="37"/>
  <c r="P1018" i="37"/>
  <c r="Q1018" i="37"/>
  <c r="R1018" i="37"/>
  <c r="M1017" i="37"/>
  <c r="P1017" i="37"/>
  <c r="Q1017" i="37"/>
  <c r="R1017" i="37"/>
  <c r="M1016" i="37"/>
  <c r="P1016" i="37"/>
  <c r="Q1016" i="37"/>
  <c r="R1016" i="37"/>
  <c r="M1015" i="37"/>
  <c r="P1015" i="37"/>
  <c r="Q1015" i="37"/>
  <c r="R1015" i="37"/>
  <c r="M1013" i="37"/>
  <c r="M1014" i="37"/>
  <c r="P1013" i="37"/>
  <c r="P1014" i="37"/>
  <c r="Q1013" i="37"/>
  <c r="Q1014" i="37"/>
  <c r="R1013" i="37"/>
  <c r="R1014" i="37"/>
  <c r="M1012" i="37"/>
  <c r="P1012" i="37"/>
  <c r="Q1012" i="37"/>
  <c r="R1012" i="37"/>
  <c r="M1011" i="37"/>
  <c r="P1011" i="37"/>
  <c r="Q1011" i="37"/>
  <c r="R1011" i="37"/>
  <c r="M1009" i="37"/>
  <c r="M1010" i="37"/>
  <c r="P1009" i="37"/>
  <c r="P1010" i="37"/>
  <c r="Q1009" i="37"/>
  <c r="Q1010" i="37"/>
  <c r="R1009" i="37"/>
  <c r="R1010" i="37"/>
  <c r="M1008" i="37"/>
  <c r="P1008" i="37"/>
  <c r="Q1008" i="37"/>
  <c r="R1008" i="37"/>
  <c r="M1007" i="37"/>
  <c r="P1007" i="37"/>
  <c r="Q1007" i="37"/>
  <c r="R1007" i="37"/>
  <c r="M1006" i="37"/>
  <c r="P1006" i="37"/>
  <c r="Q1006" i="37"/>
  <c r="R1006" i="37"/>
  <c r="M1005" i="37"/>
  <c r="P1005" i="37"/>
  <c r="Q1005" i="37"/>
  <c r="R1005" i="37"/>
  <c r="M1003" i="37"/>
  <c r="M1004" i="37"/>
  <c r="P1003" i="37"/>
  <c r="P1004" i="37"/>
  <c r="Q1003" i="37"/>
  <c r="Q1004" i="37"/>
  <c r="R1003" i="37"/>
  <c r="R1004" i="37"/>
  <c r="M1002" i="37"/>
  <c r="P1002" i="37"/>
  <c r="Q1002" i="37"/>
  <c r="R1002" i="37"/>
  <c r="M1001" i="37"/>
  <c r="P1001" i="37"/>
  <c r="Q1001" i="37"/>
  <c r="R1001" i="37"/>
  <c r="M999" i="37"/>
  <c r="M1000" i="37"/>
  <c r="P999" i="37"/>
  <c r="P1000" i="37"/>
  <c r="Q999" i="37"/>
  <c r="Q1000" i="37"/>
  <c r="R999" i="37"/>
  <c r="R1000" i="37"/>
  <c r="M997" i="37"/>
  <c r="M998" i="37"/>
  <c r="P997" i="37"/>
  <c r="P998" i="37"/>
  <c r="Q997" i="37"/>
  <c r="Q998" i="37"/>
  <c r="R997" i="37"/>
  <c r="R998" i="37"/>
  <c r="M995" i="37"/>
  <c r="M996" i="37"/>
  <c r="P995" i="37"/>
  <c r="P996" i="37"/>
  <c r="Q995" i="37"/>
  <c r="Q996" i="37"/>
  <c r="R995" i="37"/>
  <c r="R996" i="37"/>
  <c r="M994" i="37"/>
  <c r="P994" i="37"/>
  <c r="Q994" i="37"/>
  <c r="R994" i="37"/>
  <c r="M993" i="37"/>
  <c r="P993" i="37"/>
  <c r="Q993" i="37"/>
  <c r="R993" i="37"/>
  <c r="M992" i="37"/>
  <c r="P992" i="37"/>
  <c r="Q992" i="37"/>
  <c r="R992" i="37"/>
  <c r="M991" i="37"/>
  <c r="P991" i="37"/>
  <c r="Q991" i="37"/>
  <c r="R991" i="37"/>
  <c r="M990" i="37"/>
  <c r="P990" i="37"/>
  <c r="Q990" i="37"/>
  <c r="R990" i="37"/>
  <c r="M988" i="37"/>
  <c r="M989" i="37"/>
  <c r="P988" i="37"/>
  <c r="P989" i="37"/>
  <c r="Q988" i="37"/>
  <c r="Q989" i="37"/>
  <c r="R988" i="37"/>
  <c r="R989" i="37"/>
  <c r="M987" i="37"/>
  <c r="P987" i="37"/>
  <c r="Q987" i="37"/>
  <c r="R987" i="37"/>
  <c r="M986" i="37"/>
  <c r="P986" i="37"/>
  <c r="Q986" i="37"/>
  <c r="R986" i="37"/>
  <c r="M985" i="37"/>
  <c r="P985" i="37"/>
  <c r="Q985" i="37"/>
  <c r="R985" i="37"/>
  <c r="M984" i="37"/>
  <c r="P984" i="37"/>
  <c r="Q984" i="37"/>
  <c r="R984" i="37"/>
  <c r="M982" i="37"/>
  <c r="M983" i="37"/>
  <c r="P982" i="37"/>
  <c r="P983" i="37"/>
  <c r="Q982" i="37"/>
  <c r="Q983" i="37"/>
  <c r="R982" i="37"/>
  <c r="R983" i="37"/>
  <c r="M981" i="37"/>
  <c r="P981" i="37"/>
  <c r="Q981" i="37"/>
  <c r="R981" i="37"/>
  <c r="M980" i="37"/>
  <c r="P980" i="37"/>
  <c r="Q980" i="37"/>
  <c r="R980" i="37"/>
  <c r="M978" i="37"/>
  <c r="M979" i="37"/>
  <c r="P978" i="37"/>
  <c r="P979" i="37"/>
  <c r="Q978" i="37"/>
  <c r="Q979" i="37"/>
  <c r="R978" i="37"/>
  <c r="R979" i="37"/>
  <c r="M975" i="37"/>
  <c r="M976" i="37"/>
  <c r="M977" i="37"/>
  <c r="P975" i="37"/>
  <c r="P976" i="37"/>
  <c r="P977" i="37"/>
  <c r="Q975" i="37"/>
  <c r="Q976" i="37"/>
  <c r="Q977" i="37"/>
  <c r="R975" i="37"/>
  <c r="R976" i="37"/>
  <c r="R977" i="37"/>
  <c r="M974" i="37"/>
  <c r="P974" i="37"/>
  <c r="Q974" i="37"/>
  <c r="R974" i="37"/>
  <c r="M973" i="37"/>
  <c r="P973" i="37"/>
  <c r="Q973" i="37"/>
  <c r="R973" i="37"/>
  <c r="M971" i="37"/>
  <c r="M972" i="37"/>
  <c r="P971" i="37"/>
  <c r="P972" i="37"/>
  <c r="Q971" i="37"/>
  <c r="Q972" i="37"/>
  <c r="R971" i="37"/>
  <c r="R972" i="37"/>
  <c r="M968" i="37"/>
  <c r="M969" i="37"/>
  <c r="M970" i="37"/>
  <c r="P968" i="37"/>
  <c r="P969" i="37"/>
  <c r="P970" i="37"/>
  <c r="Q968" i="37"/>
  <c r="Q969" i="37"/>
  <c r="Q970" i="37"/>
  <c r="R968" i="37"/>
  <c r="R969" i="37"/>
  <c r="R970" i="37"/>
  <c r="M967" i="37"/>
  <c r="P967" i="37"/>
  <c r="Q967" i="37"/>
  <c r="R967" i="37"/>
  <c r="M966" i="37"/>
  <c r="P966" i="37"/>
  <c r="Q966" i="37"/>
  <c r="R966" i="37"/>
  <c r="M964" i="37"/>
  <c r="M965" i="37"/>
  <c r="P964" i="37"/>
  <c r="P965" i="37"/>
  <c r="Q964" i="37"/>
  <c r="Q965" i="37"/>
  <c r="R964" i="37"/>
  <c r="R965" i="37"/>
  <c r="M963" i="37"/>
  <c r="P963" i="37"/>
  <c r="Q963" i="37"/>
  <c r="R963" i="37"/>
  <c r="M962" i="37"/>
  <c r="P962" i="37"/>
  <c r="Q962" i="37"/>
  <c r="R962" i="37"/>
  <c r="M961" i="37"/>
  <c r="P961" i="37"/>
  <c r="Q961" i="37"/>
  <c r="R961" i="37"/>
  <c r="M959" i="37"/>
  <c r="M960" i="37"/>
  <c r="P959" i="37"/>
  <c r="P960" i="37"/>
  <c r="Q959" i="37"/>
  <c r="Q960" i="37"/>
  <c r="R959" i="37"/>
  <c r="R960" i="37"/>
  <c r="M957" i="37"/>
  <c r="M958" i="37"/>
  <c r="P957" i="37"/>
  <c r="P958" i="37"/>
  <c r="Q957" i="37"/>
  <c r="Q958" i="37"/>
  <c r="R957" i="37"/>
  <c r="R958" i="37"/>
  <c r="M954" i="37"/>
  <c r="M955" i="37"/>
  <c r="M956" i="37"/>
  <c r="P954" i="37"/>
  <c r="P955" i="37"/>
  <c r="P956" i="37"/>
  <c r="Q954" i="37"/>
  <c r="Q955" i="37"/>
  <c r="Q956" i="37"/>
  <c r="R954" i="37"/>
  <c r="R955" i="37"/>
  <c r="R956" i="37"/>
  <c r="M953" i="37"/>
  <c r="P953" i="37"/>
  <c r="Q953" i="37"/>
  <c r="R953" i="37"/>
  <c r="M952" i="37"/>
  <c r="P952" i="37"/>
  <c r="Q952" i="37"/>
  <c r="R952" i="37"/>
  <c r="M951" i="37"/>
  <c r="P951" i="37"/>
  <c r="Q951" i="37"/>
  <c r="R951" i="37"/>
  <c r="M950" i="37"/>
  <c r="P950" i="37"/>
  <c r="Q950" i="37"/>
  <c r="R950" i="37"/>
  <c r="M949" i="37"/>
  <c r="P949" i="37"/>
  <c r="Q949" i="37"/>
  <c r="R949" i="37"/>
  <c r="M948" i="37"/>
  <c r="P948" i="37"/>
  <c r="Q948" i="37"/>
  <c r="R948" i="37"/>
  <c r="M947" i="37"/>
  <c r="P947" i="37"/>
  <c r="Q947" i="37"/>
  <c r="R947" i="37"/>
  <c r="M946" i="37"/>
  <c r="P946" i="37"/>
  <c r="Q946" i="37"/>
  <c r="R946" i="37"/>
  <c r="M945" i="37"/>
  <c r="P945" i="37"/>
  <c r="Q945" i="37"/>
  <c r="R945" i="37"/>
  <c r="M944" i="37"/>
  <c r="P944" i="37"/>
  <c r="Q944" i="37"/>
  <c r="R944" i="37"/>
  <c r="M943" i="37"/>
  <c r="P943" i="37"/>
  <c r="Q943" i="37"/>
  <c r="R943" i="37"/>
  <c r="M942" i="37"/>
  <c r="P942" i="37"/>
  <c r="Q942" i="37"/>
  <c r="R942" i="37"/>
  <c r="M941" i="37"/>
  <c r="P941" i="37"/>
  <c r="Q941" i="37"/>
  <c r="R941" i="37"/>
  <c r="M940" i="37"/>
  <c r="P940" i="37"/>
  <c r="Q940" i="37"/>
  <c r="R940" i="37"/>
  <c r="M939" i="37"/>
  <c r="P939" i="37"/>
  <c r="Q939" i="37"/>
  <c r="R939" i="37"/>
  <c r="M938" i="37"/>
  <c r="P938" i="37"/>
  <c r="Q938" i="37"/>
  <c r="R938" i="37"/>
  <c r="M937" i="37"/>
  <c r="P937" i="37"/>
  <c r="Q937" i="37"/>
  <c r="R937" i="37"/>
  <c r="M932" i="37"/>
  <c r="M933" i="37"/>
  <c r="M934" i="37"/>
  <c r="M935" i="37"/>
  <c r="M936" i="37"/>
  <c r="P932" i="37"/>
  <c r="P933" i="37"/>
  <c r="P934" i="37"/>
  <c r="P935" i="37"/>
  <c r="P936" i="37"/>
  <c r="Q932" i="37"/>
  <c r="Q933" i="37"/>
  <c r="Q934" i="37"/>
  <c r="Q935" i="37"/>
  <c r="Q936" i="37"/>
  <c r="R932" i="37"/>
  <c r="R933" i="37"/>
  <c r="R934" i="37"/>
  <c r="R935" i="37"/>
  <c r="R936" i="37"/>
  <c r="M931" i="37"/>
  <c r="P931" i="37"/>
  <c r="Q931" i="37"/>
  <c r="R931" i="37"/>
  <c r="M930" i="37"/>
  <c r="P930" i="37"/>
  <c r="Q930" i="37"/>
  <c r="R930" i="37"/>
  <c r="M929" i="37"/>
  <c r="P929" i="37"/>
  <c r="Q929" i="37"/>
  <c r="R929" i="37"/>
  <c r="M928" i="37"/>
  <c r="P928" i="37"/>
  <c r="Q928" i="37"/>
  <c r="R928" i="37"/>
  <c r="M927" i="37"/>
  <c r="P927" i="37"/>
  <c r="Q927" i="37"/>
  <c r="R927" i="37"/>
  <c r="M926" i="37"/>
  <c r="P926" i="37"/>
  <c r="Q926" i="37"/>
  <c r="R926" i="37"/>
  <c r="M924" i="37"/>
  <c r="M925" i="37"/>
  <c r="P924" i="37"/>
  <c r="P925" i="37"/>
  <c r="Q924" i="37"/>
  <c r="Q925" i="37"/>
  <c r="R924" i="37"/>
  <c r="R925" i="37"/>
  <c r="M922" i="37"/>
  <c r="M923" i="37"/>
  <c r="P922" i="37"/>
  <c r="P923" i="37"/>
  <c r="Q922" i="37"/>
  <c r="Q923" i="37"/>
  <c r="R922" i="37"/>
  <c r="R923" i="37"/>
  <c r="M919" i="37"/>
  <c r="M920" i="37"/>
  <c r="M921" i="37"/>
  <c r="P919" i="37"/>
  <c r="P920" i="37"/>
  <c r="P921" i="37"/>
  <c r="Q919" i="37"/>
  <c r="Q920" i="37"/>
  <c r="Q921" i="37"/>
  <c r="R919" i="37"/>
  <c r="R920" i="37"/>
  <c r="R921" i="37"/>
  <c r="M918" i="37"/>
  <c r="P918" i="37"/>
  <c r="Q918" i="37"/>
  <c r="R918" i="37"/>
  <c r="M917" i="37"/>
  <c r="P917" i="37"/>
  <c r="Q917" i="37"/>
  <c r="R917" i="37"/>
  <c r="M916" i="37"/>
  <c r="P916" i="37"/>
  <c r="Q916" i="37"/>
  <c r="R916" i="37"/>
  <c r="M915" i="37"/>
  <c r="P915" i="37"/>
  <c r="Q915" i="37"/>
  <c r="R915" i="37"/>
  <c r="M913" i="37" l="1"/>
  <c r="M914" i="37"/>
  <c r="P913" i="37"/>
  <c r="P914" i="37"/>
  <c r="Q913" i="37"/>
  <c r="Q914" i="37"/>
  <c r="R913" i="37"/>
  <c r="R914" i="37"/>
  <c r="M911" i="37"/>
  <c r="M912" i="37"/>
  <c r="P911" i="37"/>
  <c r="P912" i="37"/>
  <c r="Q911" i="37"/>
  <c r="Q912" i="37"/>
  <c r="R911" i="37"/>
  <c r="R912" i="37"/>
  <c r="M909" i="37"/>
  <c r="M910" i="37"/>
  <c r="P909" i="37"/>
  <c r="P910" i="37"/>
  <c r="Q909" i="37"/>
  <c r="Q910" i="37"/>
  <c r="R909" i="37"/>
  <c r="R910" i="37"/>
  <c r="M907" i="37"/>
  <c r="M908" i="37"/>
  <c r="P907" i="37"/>
  <c r="P908" i="37"/>
  <c r="Q907" i="37"/>
  <c r="Q908" i="37"/>
  <c r="R907" i="37"/>
  <c r="R908" i="37"/>
  <c r="M906" i="37"/>
  <c r="P906" i="37"/>
  <c r="Q906" i="37"/>
  <c r="R906" i="37"/>
  <c r="M904" i="37"/>
  <c r="M905" i="37"/>
  <c r="P904" i="37"/>
  <c r="P905" i="37"/>
  <c r="Q904" i="37"/>
  <c r="Q905" i="37"/>
  <c r="R904" i="37"/>
  <c r="R905" i="37"/>
  <c r="M903" i="37"/>
  <c r="P903" i="37"/>
  <c r="Q903" i="37"/>
  <c r="R903" i="37"/>
  <c r="M902" i="37"/>
  <c r="P902" i="37"/>
  <c r="Q902" i="37"/>
  <c r="R902" i="37"/>
  <c r="M900" i="37"/>
  <c r="M901" i="37"/>
  <c r="P900" i="37"/>
  <c r="P901" i="37"/>
  <c r="Q900" i="37"/>
  <c r="Q901" i="37"/>
  <c r="R900" i="37"/>
  <c r="R901" i="37"/>
  <c r="M896" i="37"/>
  <c r="M897" i="37"/>
  <c r="M898" i="37"/>
  <c r="M899" i="37"/>
  <c r="P896" i="37"/>
  <c r="P897" i="37"/>
  <c r="P898" i="37"/>
  <c r="P899" i="37"/>
  <c r="Q896" i="37"/>
  <c r="Q897" i="37"/>
  <c r="Q898" i="37"/>
  <c r="Q899" i="37"/>
  <c r="R896" i="37"/>
  <c r="R897" i="37"/>
  <c r="R898" i="37"/>
  <c r="R899" i="37"/>
  <c r="M895" i="37"/>
  <c r="P895" i="37"/>
  <c r="Q895" i="37"/>
  <c r="R895" i="37"/>
  <c r="M894" i="37"/>
  <c r="P894" i="37"/>
  <c r="Q894" i="37"/>
  <c r="R894" i="37"/>
  <c r="M893" i="37"/>
  <c r="P893" i="37"/>
  <c r="Q893" i="37"/>
  <c r="R893" i="37"/>
  <c r="M892" i="37"/>
  <c r="P892" i="37"/>
  <c r="Q892" i="37"/>
  <c r="R892" i="37"/>
  <c r="M891" i="37"/>
  <c r="P891" i="37"/>
  <c r="Q891" i="37"/>
  <c r="R891" i="37"/>
  <c r="M890" i="37"/>
  <c r="P890" i="37"/>
  <c r="Q890" i="37"/>
  <c r="R890" i="37"/>
  <c r="M889" i="37"/>
  <c r="P889" i="37"/>
  <c r="Q889" i="37"/>
  <c r="R889" i="37"/>
  <c r="M888" i="37"/>
  <c r="P888" i="37"/>
  <c r="Q888" i="37"/>
  <c r="R888" i="37"/>
  <c r="M887" i="37"/>
  <c r="P887" i="37"/>
  <c r="Q887" i="37"/>
  <c r="R887" i="37"/>
  <c r="M884" i="37"/>
  <c r="M885" i="37"/>
  <c r="M886" i="37"/>
  <c r="P884" i="37"/>
  <c r="P885" i="37"/>
  <c r="P886" i="37"/>
  <c r="Q884" i="37"/>
  <c r="Q885" i="37"/>
  <c r="Q886" i="37"/>
  <c r="R884" i="37"/>
  <c r="R885" i="37"/>
  <c r="R886" i="37"/>
  <c r="M883" i="37"/>
  <c r="P883" i="37"/>
  <c r="Q883" i="37"/>
  <c r="R883" i="37"/>
  <c r="M882" i="37"/>
  <c r="P882" i="37"/>
  <c r="Q882" i="37"/>
  <c r="R882" i="37"/>
  <c r="M880" i="37"/>
  <c r="M881" i="37"/>
  <c r="P880" i="37"/>
  <c r="P881" i="37"/>
  <c r="Q880" i="37"/>
  <c r="Q881" i="37"/>
  <c r="R880" i="37"/>
  <c r="R881" i="37"/>
  <c r="M879" i="37"/>
  <c r="P879" i="37"/>
  <c r="Q879" i="37"/>
  <c r="R879" i="37"/>
  <c r="M878" i="37"/>
  <c r="P878" i="37"/>
  <c r="Q878" i="37"/>
  <c r="R878" i="37"/>
  <c r="M877" i="37"/>
  <c r="P877" i="37"/>
  <c r="Q877" i="37"/>
  <c r="R877" i="37"/>
  <c r="M876" i="37"/>
  <c r="P876" i="37"/>
  <c r="Q876" i="37"/>
  <c r="R876" i="37"/>
  <c r="M874" i="37"/>
  <c r="M875" i="37"/>
  <c r="P874" i="37"/>
  <c r="P875" i="37"/>
  <c r="Q874" i="37"/>
  <c r="Q875" i="37"/>
  <c r="R874" i="37"/>
  <c r="R875" i="37"/>
  <c r="M873" i="37"/>
  <c r="P873" i="37"/>
  <c r="Q873" i="37"/>
  <c r="R873" i="37"/>
  <c r="M872" i="37"/>
  <c r="P872" i="37"/>
  <c r="Q872" i="37"/>
  <c r="R872" i="37"/>
  <c r="M871" i="37"/>
  <c r="P871" i="37"/>
  <c r="Q871" i="37"/>
  <c r="R871" i="37"/>
  <c r="M870" i="37"/>
  <c r="P870" i="37"/>
  <c r="Q870" i="37"/>
  <c r="R870" i="37"/>
  <c r="M869" i="37"/>
  <c r="P869" i="37"/>
  <c r="Q869" i="37"/>
  <c r="R869" i="37"/>
  <c r="M866" i="37"/>
  <c r="M867" i="37"/>
  <c r="M868" i="37"/>
  <c r="P866" i="37"/>
  <c r="P867" i="37"/>
  <c r="P868" i="37"/>
  <c r="Q866" i="37"/>
  <c r="Q867" i="37"/>
  <c r="Q868" i="37"/>
  <c r="R866" i="37"/>
  <c r="R867" i="37"/>
  <c r="R868" i="37"/>
  <c r="M865" i="37"/>
  <c r="P865" i="37"/>
  <c r="Q865" i="37"/>
  <c r="R865" i="37"/>
  <c r="M863" i="37"/>
  <c r="M864" i="37"/>
  <c r="P863" i="37"/>
  <c r="P864" i="37"/>
  <c r="Q863" i="37"/>
  <c r="Q864" i="37"/>
  <c r="R863" i="37"/>
  <c r="R864" i="37"/>
  <c r="M861" i="37"/>
  <c r="M862" i="37"/>
  <c r="P861" i="37"/>
  <c r="P862" i="37"/>
  <c r="Q861" i="37"/>
  <c r="Q862" i="37"/>
  <c r="R861" i="37"/>
  <c r="R862" i="37"/>
  <c r="M860" i="37"/>
  <c r="P860" i="37"/>
  <c r="Q860" i="37"/>
  <c r="R860" i="37"/>
  <c r="M859" i="37"/>
  <c r="P859" i="37"/>
  <c r="Q859" i="37"/>
  <c r="R859" i="37"/>
  <c r="M858" i="37"/>
  <c r="P858" i="37"/>
  <c r="Q858" i="37"/>
  <c r="R858" i="37"/>
  <c r="M857" i="37"/>
  <c r="P857" i="37"/>
  <c r="Q857" i="37"/>
  <c r="R857" i="37"/>
  <c r="M856" i="37"/>
  <c r="P856" i="37"/>
  <c r="Q856" i="37"/>
  <c r="R856" i="37"/>
  <c r="M855" i="37"/>
  <c r="P855" i="37"/>
  <c r="Q855" i="37"/>
  <c r="R855" i="37"/>
  <c r="M853" i="37"/>
  <c r="M854" i="37"/>
  <c r="P853" i="37"/>
  <c r="P854" i="37"/>
  <c r="Q853" i="37"/>
  <c r="Q854" i="37"/>
  <c r="R853" i="37"/>
  <c r="R854" i="37"/>
  <c r="M852" i="37"/>
  <c r="P852" i="37"/>
  <c r="Q852" i="37"/>
  <c r="R852" i="37"/>
  <c r="M851" i="37"/>
  <c r="P851" i="37"/>
  <c r="Q851" i="37"/>
  <c r="R851" i="37"/>
  <c r="M850" i="37"/>
  <c r="P850" i="37"/>
  <c r="Q850" i="37"/>
  <c r="R850" i="37"/>
  <c r="M849" i="37"/>
  <c r="P849" i="37"/>
  <c r="Q849" i="37"/>
  <c r="R849" i="37"/>
  <c r="M848" i="37"/>
  <c r="P848" i="37"/>
  <c r="Q848" i="37"/>
  <c r="R848" i="37"/>
  <c r="M847" i="37"/>
  <c r="P847" i="37"/>
  <c r="Q847" i="37"/>
  <c r="R847" i="37"/>
  <c r="M846" i="37"/>
  <c r="P846" i="37"/>
  <c r="Q846" i="37"/>
  <c r="R846" i="37"/>
  <c r="M845" i="37"/>
  <c r="P845" i="37"/>
  <c r="Q845" i="37"/>
  <c r="R845" i="37"/>
  <c r="M844" i="37"/>
  <c r="P844" i="37"/>
  <c r="Q844" i="37"/>
  <c r="R844" i="37"/>
  <c r="M843" i="37"/>
  <c r="P843" i="37"/>
  <c r="Q843" i="37"/>
  <c r="R843" i="37"/>
  <c r="M842" i="37"/>
  <c r="P842" i="37"/>
  <c r="Q842" i="37"/>
  <c r="R842" i="37"/>
  <c r="M841" i="37"/>
  <c r="P841" i="37"/>
  <c r="Q841" i="37"/>
  <c r="R841" i="37"/>
  <c r="M840" i="37"/>
  <c r="P840" i="37"/>
  <c r="Q840" i="37"/>
  <c r="R840" i="37"/>
  <c r="M838" i="37"/>
  <c r="M839" i="37"/>
  <c r="P838" i="37"/>
  <c r="P839" i="37"/>
  <c r="Q838" i="37"/>
  <c r="Q839" i="37"/>
  <c r="R838" i="37"/>
  <c r="R839" i="37"/>
  <c r="M837" i="37"/>
  <c r="P837" i="37"/>
  <c r="Q837" i="37"/>
  <c r="R837" i="37"/>
  <c r="M835" i="37"/>
  <c r="M836" i="37"/>
  <c r="P835" i="37"/>
  <c r="P836" i="37"/>
  <c r="Q835" i="37"/>
  <c r="Q836" i="37"/>
  <c r="R835" i="37"/>
  <c r="R836" i="37"/>
  <c r="M834" i="37"/>
  <c r="P834" i="37"/>
  <c r="Q834" i="37"/>
  <c r="R834" i="37"/>
  <c r="M833" i="37"/>
  <c r="P833" i="37"/>
  <c r="Q833" i="37"/>
  <c r="R833" i="37"/>
  <c r="M832" i="37"/>
  <c r="P832" i="37"/>
  <c r="Q832" i="37"/>
  <c r="R832" i="37"/>
  <c r="M831" i="37"/>
  <c r="P831" i="37"/>
  <c r="Q831" i="37"/>
  <c r="R831" i="37"/>
  <c r="M830" i="37"/>
  <c r="P830" i="37"/>
  <c r="Q830" i="37"/>
  <c r="R830" i="37"/>
  <c r="M829" i="37"/>
  <c r="P829" i="37"/>
  <c r="Q829" i="37"/>
  <c r="R829" i="37"/>
  <c r="M825" i="37"/>
  <c r="M826" i="37"/>
  <c r="M827" i="37"/>
  <c r="M828" i="37"/>
  <c r="P825" i="37"/>
  <c r="P826" i="37"/>
  <c r="P827" i="37"/>
  <c r="P828" i="37"/>
  <c r="Q825" i="37"/>
  <c r="Q826" i="37"/>
  <c r="Q827" i="37"/>
  <c r="Q828" i="37"/>
  <c r="R825" i="37"/>
  <c r="R826" i="37"/>
  <c r="R827" i="37"/>
  <c r="R828" i="37"/>
  <c r="M824" i="37"/>
  <c r="P824" i="37"/>
  <c r="Q824" i="37"/>
  <c r="R824" i="37"/>
  <c r="M822" i="37"/>
  <c r="M823" i="37"/>
  <c r="P822" i="37"/>
  <c r="P823" i="37"/>
  <c r="Q822" i="37"/>
  <c r="Q823" i="37"/>
  <c r="R822" i="37"/>
  <c r="R823" i="37"/>
  <c r="M821" i="37"/>
  <c r="P821" i="37"/>
  <c r="Q821" i="37"/>
  <c r="R821" i="37"/>
  <c r="M820" i="37"/>
  <c r="P820" i="37"/>
  <c r="Q820" i="37"/>
  <c r="R820" i="37"/>
  <c r="M819" i="37"/>
  <c r="P819" i="37"/>
  <c r="Q819" i="37"/>
  <c r="R819" i="37"/>
  <c r="M818" i="37"/>
  <c r="P818" i="37"/>
  <c r="Q818" i="37"/>
  <c r="R818" i="37"/>
  <c r="M815" i="37"/>
  <c r="M816" i="37"/>
  <c r="M817" i="37"/>
  <c r="P815" i="37"/>
  <c r="P816" i="37"/>
  <c r="P817" i="37"/>
  <c r="Q815" i="37"/>
  <c r="Q816" i="37"/>
  <c r="Q817" i="37"/>
  <c r="R815" i="37"/>
  <c r="R816" i="37"/>
  <c r="R817" i="37"/>
  <c r="M814" i="37"/>
  <c r="P814" i="37"/>
  <c r="Q814" i="37"/>
  <c r="R814" i="37"/>
  <c r="M812" i="37"/>
  <c r="M813" i="37"/>
  <c r="P812" i="37"/>
  <c r="P813" i="37"/>
  <c r="Q812" i="37"/>
  <c r="Q813" i="37"/>
  <c r="R812" i="37"/>
  <c r="R813" i="37"/>
  <c r="M811" i="37"/>
  <c r="P811" i="37"/>
  <c r="Q811" i="37"/>
  <c r="R811" i="37"/>
  <c r="M810" i="37"/>
  <c r="P810" i="37"/>
  <c r="Q810" i="37"/>
  <c r="R810" i="37"/>
  <c r="M807" i="37"/>
  <c r="M808" i="37"/>
  <c r="M809" i="37"/>
  <c r="P807" i="37"/>
  <c r="P808" i="37"/>
  <c r="P809" i="37"/>
  <c r="Q807" i="37"/>
  <c r="Q808" i="37"/>
  <c r="Q809" i="37"/>
  <c r="R807" i="37"/>
  <c r="R808" i="37"/>
  <c r="R809" i="37"/>
  <c r="M806" i="37"/>
  <c r="P806" i="37"/>
  <c r="Q806" i="37"/>
  <c r="R806" i="37"/>
  <c r="M804" i="37"/>
  <c r="M805" i="37"/>
  <c r="P804" i="37"/>
  <c r="P805" i="37"/>
  <c r="Q804" i="37"/>
  <c r="Q805" i="37"/>
  <c r="R804" i="37"/>
  <c r="R805" i="37"/>
  <c r="M802" i="37"/>
  <c r="M803" i="37"/>
  <c r="P802" i="37"/>
  <c r="P803" i="37"/>
  <c r="Q802" i="37"/>
  <c r="Q803" i="37"/>
  <c r="R802" i="37"/>
  <c r="R803" i="37"/>
  <c r="M801" i="37"/>
  <c r="P801" i="37"/>
  <c r="Q801" i="37"/>
  <c r="R801" i="37"/>
  <c r="M800" i="37"/>
  <c r="P800" i="37"/>
  <c r="Q800" i="37"/>
  <c r="R800" i="37"/>
  <c r="M799" i="37"/>
  <c r="P799" i="37"/>
  <c r="Q799" i="37"/>
  <c r="R799" i="37"/>
  <c r="M797" i="37"/>
  <c r="M798" i="37"/>
  <c r="P797" i="37"/>
  <c r="P798" i="37"/>
  <c r="Q797" i="37"/>
  <c r="Q798" i="37"/>
  <c r="R797" i="37"/>
  <c r="R798" i="37"/>
  <c r="M796" i="37"/>
  <c r="P796" i="37"/>
  <c r="Q796" i="37"/>
  <c r="R796" i="37"/>
  <c r="M795" i="37"/>
  <c r="P795" i="37"/>
  <c r="Q795" i="37"/>
  <c r="R795" i="37"/>
  <c r="M793" i="37"/>
  <c r="M794" i="37"/>
  <c r="P793" i="37"/>
  <c r="P794" i="37"/>
  <c r="Q793" i="37"/>
  <c r="Q794" i="37"/>
  <c r="R793" i="37"/>
  <c r="R794" i="37"/>
  <c r="M792" i="37"/>
  <c r="P792" i="37"/>
  <c r="Q792" i="37"/>
  <c r="R792" i="37"/>
  <c r="M791" i="37"/>
  <c r="P791" i="37"/>
  <c r="Q791" i="37"/>
  <c r="R791" i="37"/>
  <c r="M788" i="37"/>
  <c r="M789" i="37"/>
  <c r="M790" i="37"/>
  <c r="P788" i="37"/>
  <c r="P789" i="37"/>
  <c r="P790" i="37"/>
  <c r="Q788" i="37"/>
  <c r="Q789" i="37"/>
  <c r="Q790" i="37"/>
  <c r="R788" i="37"/>
  <c r="R789" i="37"/>
  <c r="R790" i="37"/>
  <c r="M786" i="37"/>
  <c r="M787" i="37"/>
  <c r="P786" i="37"/>
  <c r="P787" i="37"/>
  <c r="Q786" i="37"/>
  <c r="Q787" i="37"/>
  <c r="R786" i="37"/>
  <c r="R787" i="37"/>
  <c r="M785" i="37"/>
  <c r="P785" i="37"/>
  <c r="Q785" i="37"/>
  <c r="R785" i="37"/>
  <c r="M782" i="37"/>
  <c r="M783" i="37"/>
  <c r="M784" i="37"/>
  <c r="P782" i="37"/>
  <c r="P783" i="37"/>
  <c r="P784" i="37"/>
  <c r="Q782" i="37"/>
  <c r="Q783" i="37"/>
  <c r="Q784" i="37"/>
  <c r="R782" i="37"/>
  <c r="R783" i="37"/>
  <c r="R784" i="37"/>
  <c r="M780" i="37"/>
  <c r="M781" i="37"/>
  <c r="P780" i="37"/>
  <c r="P781" i="37"/>
  <c r="Q780" i="37"/>
  <c r="Q781" i="37"/>
  <c r="R780" i="37"/>
  <c r="R781" i="37"/>
  <c r="M779" i="37"/>
  <c r="P779" i="37"/>
  <c r="Q779" i="37"/>
  <c r="R779" i="37"/>
  <c r="M777" i="37"/>
  <c r="M778" i="37"/>
  <c r="P777" i="37"/>
  <c r="P778" i="37"/>
  <c r="Q777" i="37"/>
  <c r="Q778" i="37"/>
  <c r="R777" i="37"/>
  <c r="R778" i="37"/>
  <c r="M776" i="37"/>
  <c r="P776" i="37"/>
  <c r="Q776" i="37"/>
  <c r="R776" i="37"/>
  <c r="M775" i="37"/>
  <c r="P775" i="37"/>
  <c r="Q775" i="37"/>
  <c r="R775" i="37"/>
  <c r="M774" i="37"/>
  <c r="P774" i="37"/>
  <c r="Q774" i="37"/>
  <c r="R774" i="37"/>
  <c r="M773" i="37"/>
  <c r="P773" i="37"/>
  <c r="Q773" i="37"/>
  <c r="R773" i="37"/>
  <c r="M772" i="37"/>
  <c r="P772" i="37"/>
  <c r="Q772" i="37"/>
  <c r="R772" i="37"/>
  <c r="M771" i="37"/>
  <c r="P771" i="37"/>
  <c r="Q771" i="37"/>
  <c r="R771" i="37"/>
  <c r="M769" i="37"/>
  <c r="M770" i="37"/>
  <c r="P769" i="37"/>
  <c r="P770" i="37"/>
  <c r="Q769" i="37"/>
  <c r="Q770" i="37"/>
  <c r="R769" i="37"/>
  <c r="R770" i="37"/>
  <c r="M768" i="37"/>
  <c r="P768" i="37"/>
  <c r="Q768" i="37"/>
  <c r="R768" i="37"/>
  <c r="M767" i="37"/>
  <c r="P767" i="37"/>
  <c r="Q767" i="37"/>
  <c r="R767" i="37"/>
  <c r="M766" i="37"/>
  <c r="P766" i="37"/>
  <c r="Q766" i="37"/>
  <c r="R766" i="37"/>
  <c r="M765" i="37"/>
  <c r="P765" i="37"/>
  <c r="Q765" i="37"/>
  <c r="R765" i="37"/>
  <c r="M764" i="37"/>
  <c r="P764" i="37"/>
  <c r="Q764" i="37"/>
  <c r="R764" i="37"/>
  <c r="M762" i="37"/>
  <c r="M763" i="37"/>
  <c r="P762" i="37"/>
  <c r="P763" i="37"/>
  <c r="Q762" i="37"/>
  <c r="Q763" i="37"/>
  <c r="R762" i="37"/>
  <c r="R763" i="37"/>
  <c r="M761" i="37"/>
  <c r="P761" i="37"/>
  <c r="Q761" i="37"/>
  <c r="R761" i="37"/>
  <c r="M759" i="37"/>
  <c r="M760" i="37"/>
  <c r="P759" i="37"/>
  <c r="P760" i="37"/>
  <c r="Q759" i="37"/>
  <c r="Q760" i="37"/>
  <c r="R759" i="37"/>
  <c r="R760" i="37"/>
  <c r="M758" i="37"/>
  <c r="P758" i="37"/>
  <c r="Q758" i="37"/>
  <c r="R758" i="37"/>
  <c r="M757" i="37"/>
  <c r="P757" i="37"/>
  <c r="Q757" i="37"/>
  <c r="R757" i="37"/>
  <c r="M756" i="37"/>
  <c r="P756" i="37"/>
  <c r="Q756" i="37"/>
  <c r="R756" i="37"/>
  <c r="M754" i="37"/>
  <c r="M755" i="37"/>
  <c r="P754" i="37"/>
  <c r="P755" i="37"/>
  <c r="Q754" i="37"/>
  <c r="Q755" i="37"/>
  <c r="R754" i="37"/>
  <c r="R755" i="37"/>
  <c r="M753" i="37"/>
  <c r="P753" i="37"/>
  <c r="Q753" i="37"/>
  <c r="R753" i="37"/>
  <c r="M751" i="37"/>
  <c r="M752" i="37"/>
  <c r="P751" i="37"/>
  <c r="P752" i="37"/>
  <c r="Q751" i="37"/>
  <c r="Q752" i="37"/>
  <c r="R751" i="37"/>
  <c r="R752" i="37"/>
  <c r="M750" i="37"/>
  <c r="P750" i="37"/>
  <c r="Q750" i="37"/>
  <c r="R750" i="37"/>
  <c r="M748" i="37"/>
  <c r="M749" i="37"/>
  <c r="P748" i="37"/>
  <c r="P749" i="37"/>
  <c r="Q748" i="37"/>
  <c r="Q749" i="37"/>
  <c r="R748" i="37"/>
  <c r="R749" i="37"/>
  <c r="M746" i="37"/>
  <c r="M747" i="37"/>
  <c r="P746" i="37"/>
  <c r="P747" i="37"/>
  <c r="Q746" i="37"/>
  <c r="Q747" i="37"/>
  <c r="R746" i="37"/>
  <c r="R747" i="37"/>
  <c r="M745" i="37"/>
  <c r="P745" i="37"/>
  <c r="Q745" i="37"/>
  <c r="R745" i="37"/>
  <c r="M744" i="37"/>
  <c r="P744" i="37"/>
  <c r="Q744" i="37"/>
  <c r="R744" i="37"/>
  <c r="M743" i="37"/>
  <c r="P743" i="37"/>
  <c r="Q743" i="37"/>
  <c r="R743" i="37"/>
  <c r="M742" i="37"/>
  <c r="P742" i="37"/>
  <c r="Q742" i="37"/>
  <c r="R742" i="37"/>
  <c r="M741" i="37"/>
  <c r="P741" i="37"/>
  <c r="Q741" i="37"/>
  <c r="R741" i="37"/>
  <c r="M740" i="37"/>
  <c r="P740" i="37"/>
  <c r="Q740" i="37"/>
  <c r="R740" i="37"/>
  <c r="M739" i="37"/>
  <c r="P739" i="37"/>
  <c r="Q739" i="37"/>
  <c r="R739" i="37"/>
  <c r="M738" i="37"/>
  <c r="P738" i="37"/>
  <c r="Q738" i="37"/>
  <c r="R738" i="37"/>
  <c r="M737" i="37"/>
  <c r="P737" i="37"/>
  <c r="Q737" i="37"/>
  <c r="R737" i="37"/>
  <c r="M735" i="37"/>
  <c r="M736" i="37"/>
  <c r="P735" i="37"/>
  <c r="P736" i="37"/>
  <c r="Q735" i="37"/>
  <c r="Q736" i="37"/>
  <c r="R735" i="37"/>
  <c r="R736" i="37"/>
  <c r="M734" i="37"/>
  <c r="P734" i="37"/>
  <c r="Q734" i="37"/>
  <c r="R734" i="37"/>
  <c r="M733" i="37"/>
  <c r="P733" i="37"/>
  <c r="Q733" i="37"/>
  <c r="R733" i="37"/>
  <c r="M732" i="37"/>
  <c r="P732" i="37"/>
  <c r="Q732" i="37"/>
  <c r="R732" i="37"/>
  <c r="M731" i="37"/>
  <c r="P731" i="37"/>
  <c r="Q731" i="37"/>
  <c r="R731" i="37"/>
  <c r="M728" i="37"/>
  <c r="M729" i="37"/>
  <c r="M730" i="37"/>
  <c r="P728" i="37"/>
  <c r="P729" i="37"/>
  <c r="P730" i="37"/>
  <c r="Q728" i="37"/>
  <c r="Q729" i="37"/>
  <c r="Q730" i="37"/>
  <c r="R728" i="37"/>
  <c r="R729" i="37"/>
  <c r="R730" i="37"/>
  <c r="M727" i="37"/>
  <c r="P727" i="37"/>
  <c r="Q727" i="37"/>
  <c r="R727" i="37"/>
  <c r="M726" i="37"/>
  <c r="P726" i="37"/>
  <c r="Q726" i="37"/>
  <c r="R726" i="37"/>
  <c r="M725" i="37"/>
  <c r="P725" i="37"/>
  <c r="Q725" i="37"/>
  <c r="R725" i="37"/>
  <c r="M724" i="37"/>
  <c r="P724" i="37"/>
  <c r="Q724" i="37"/>
  <c r="R724" i="37"/>
  <c r="M723" i="37"/>
  <c r="P723" i="37"/>
  <c r="Q723" i="37"/>
  <c r="R723" i="37"/>
  <c r="M722" i="37"/>
  <c r="P722" i="37"/>
  <c r="Q722" i="37"/>
  <c r="R722" i="37"/>
  <c r="M720" i="37"/>
  <c r="M721" i="37"/>
  <c r="P720" i="37"/>
  <c r="P721" i="37"/>
  <c r="Q720" i="37"/>
  <c r="Q721" i="37"/>
  <c r="R720" i="37"/>
  <c r="R721" i="37"/>
  <c r="M719" i="37"/>
  <c r="P719" i="37"/>
  <c r="Q719" i="37"/>
  <c r="R719" i="37"/>
  <c r="M716" i="37"/>
  <c r="M717" i="37"/>
  <c r="M718" i="37"/>
  <c r="P716" i="37"/>
  <c r="P717" i="37"/>
  <c r="P718" i="37"/>
  <c r="Q716" i="37"/>
  <c r="Q717" i="37"/>
  <c r="Q718" i="37"/>
  <c r="R716" i="37"/>
  <c r="R717" i="37"/>
  <c r="R718" i="37"/>
  <c r="M714" i="37"/>
  <c r="M715" i="37"/>
  <c r="P714" i="37"/>
  <c r="P715" i="37"/>
  <c r="Q714" i="37"/>
  <c r="Q715" i="37"/>
  <c r="R714" i="37"/>
  <c r="R715" i="37"/>
  <c r="M712" i="37"/>
  <c r="M713" i="37"/>
  <c r="P712" i="37"/>
  <c r="P713" i="37"/>
  <c r="Q712" i="37"/>
  <c r="Q713" i="37"/>
  <c r="R712" i="37"/>
  <c r="R713" i="37"/>
  <c r="M711" i="37"/>
  <c r="P711" i="37"/>
  <c r="Q711" i="37"/>
  <c r="R711" i="37"/>
  <c r="M710" i="37"/>
  <c r="P710" i="37"/>
  <c r="Q710" i="37"/>
  <c r="R710" i="37"/>
  <c r="M709" i="37"/>
  <c r="P709" i="37"/>
  <c r="Q709" i="37"/>
  <c r="R709" i="37"/>
  <c r="M708" i="37"/>
  <c r="P708" i="37"/>
  <c r="Q708" i="37"/>
  <c r="R708" i="37"/>
  <c r="M707" i="37"/>
  <c r="P707" i="37"/>
  <c r="Q707" i="37"/>
  <c r="R707" i="37"/>
  <c r="M706" i="37"/>
  <c r="P706" i="37"/>
  <c r="Q706" i="37"/>
  <c r="R706" i="37"/>
  <c r="M705" i="37"/>
  <c r="P705" i="37"/>
  <c r="Q705" i="37"/>
  <c r="R705" i="37"/>
  <c r="M702" i="37"/>
  <c r="M703" i="37"/>
  <c r="M704" i="37"/>
  <c r="P702" i="37"/>
  <c r="P703" i="37"/>
  <c r="P704" i="37"/>
  <c r="Q702" i="37"/>
  <c r="Q703" i="37"/>
  <c r="Q704" i="37"/>
  <c r="R702" i="37"/>
  <c r="R703" i="37"/>
  <c r="R704" i="37"/>
  <c r="M701" i="37"/>
  <c r="P701" i="37"/>
  <c r="Q701" i="37"/>
  <c r="R701" i="37"/>
  <c r="M700" i="37"/>
  <c r="P700" i="37"/>
  <c r="Q700" i="37"/>
  <c r="R700" i="37"/>
  <c r="M699" i="37"/>
  <c r="P699" i="37"/>
  <c r="Q699" i="37"/>
  <c r="R699" i="37"/>
  <c r="M698" i="37"/>
  <c r="P698" i="37"/>
  <c r="Q698" i="37"/>
  <c r="R698" i="37"/>
  <c r="M697" i="37"/>
  <c r="P697" i="37"/>
  <c r="Q697" i="37"/>
  <c r="R697" i="37"/>
  <c r="M696" i="37"/>
  <c r="P696" i="37"/>
  <c r="Q696" i="37"/>
  <c r="R696" i="37"/>
  <c r="M695" i="37"/>
  <c r="P695" i="37"/>
  <c r="Q695" i="37"/>
  <c r="R695" i="37"/>
  <c r="M694" i="37"/>
  <c r="P694" i="37"/>
  <c r="Q694" i="37"/>
  <c r="R694" i="37"/>
  <c r="M693" i="37"/>
  <c r="P693" i="37"/>
  <c r="Q693" i="37"/>
  <c r="R693" i="37"/>
  <c r="M689" i="37"/>
  <c r="M690" i="37"/>
  <c r="M691" i="37"/>
  <c r="M692" i="37"/>
  <c r="P689" i="37"/>
  <c r="P690" i="37"/>
  <c r="P691" i="37"/>
  <c r="P692" i="37"/>
  <c r="Q689" i="37"/>
  <c r="Q690" i="37"/>
  <c r="Q691" i="37"/>
  <c r="Q692" i="37"/>
  <c r="R689" i="37"/>
  <c r="R690" i="37"/>
  <c r="R691" i="37"/>
  <c r="R692" i="37"/>
  <c r="M687" i="37"/>
  <c r="M688" i="37"/>
  <c r="P687" i="37"/>
  <c r="P688" i="37"/>
  <c r="Q687" i="37"/>
  <c r="Q688" i="37"/>
  <c r="R687" i="37"/>
  <c r="R688" i="37"/>
  <c r="M686" i="37"/>
  <c r="P686" i="37"/>
  <c r="Q686" i="37"/>
  <c r="R686" i="37"/>
  <c r="M685" i="37"/>
  <c r="P685" i="37"/>
  <c r="Q685" i="37"/>
  <c r="R685" i="37"/>
  <c r="M684" i="37"/>
  <c r="P684" i="37"/>
  <c r="Q684" i="37"/>
  <c r="R684" i="37"/>
  <c r="M683" i="37"/>
  <c r="P683" i="37"/>
  <c r="Q683" i="37"/>
  <c r="R683" i="37"/>
  <c r="M681" i="37"/>
  <c r="M682" i="37"/>
  <c r="P681" i="37"/>
  <c r="P682" i="37"/>
  <c r="Q681" i="37"/>
  <c r="Q682" i="37"/>
  <c r="R681" i="37"/>
  <c r="R682" i="37"/>
  <c r="M680" i="37"/>
  <c r="P680" i="37"/>
  <c r="Q680" i="37"/>
  <c r="R680" i="37"/>
  <c r="M679" i="37"/>
  <c r="P679" i="37"/>
  <c r="Q679" i="37"/>
  <c r="R679" i="37"/>
  <c r="M678" i="37"/>
  <c r="P678" i="37"/>
  <c r="Q678" i="37"/>
  <c r="R678" i="37"/>
  <c r="M677" i="37"/>
  <c r="P677" i="37"/>
  <c r="Q677" i="37"/>
  <c r="R677" i="37"/>
  <c r="M676" i="37"/>
  <c r="P676" i="37"/>
  <c r="Q676" i="37"/>
  <c r="R676" i="37"/>
  <c r="M674" i="37"/>
  <c r="M675" i="37"/>
  <c r="P674" i="37"/>
  <c r="P675" i="37"/>
  <c r="Q674" i="37"/>
  <c r="Q675" i="37"/>
  <c r="R674" i="37"/>
  <c r="R675" i="37"/>
  <c r="M673" i="37"/>
  <c r="P673" i="37"/>
  <c r="Q673" i="37"/>
  <c r="R673" i="37"/>
  <c r="M672" i="37"/>
  <c r="P672" i="37"/>
  <c r="Q672" i="37"/>
  <c r="R672" i="37"/>
  <c r="M670" i="37"/>
  <c r="M671" i="37"/>
  <c r="P670" i="37"/>
  <c r="P671" i="37"/>
  <c r="Q670" i="37"/>
  <c r="Q671" i="37"/>
  <c r="R670" i="37"/>
  <c r="R671" i="37"/>
  <c r="M669" i="37"/>
  <c r="P669" i="37"/>
  <c r="Q669" i="37"/>
  <c r="R669" i="37"/>
  <c r="M668" i="37"/>
  <c r="P668" i="37"/>
  <c r="Q668" i="37"/>
  <c r="R668" i="37"/>
  <c r="M666" i="37"/>
  <c r="M667" i="37"/>
  <c r="P666" i="37"/>
  <c r="P667" i="37"/>
  <c r="Q666" i="37"/>
  <c r="Q667" i="37"/>
  <c r="R666" i="37"/>
  <c r="R667" i="37"/>
  <c r="M664" i="37"/>
  <c r="M665" i="37"/>
  <c r="P664" i="37"/>
  <c r="P665" i="37"/>
  <c r="Q664" i="37"/>
  <c r="Q665" i="37"/>
  <c r="R664" i="37"/>
  <c r="R665" i="37"/>
  <c r="M663" i="37"/>
  <c r="P663" i="37"/>
  <c r="Q663" i="37"/>
  <c r="R663" i="37"/>
  <c r="M662" i="37"/>
  <c r="P662" i="37"/>
  <c r="Q662" i="37"/>
  <c r="R662" i="37"/>
  <c r="M661" i="37"/>
  <c r="P661" i="37"/>
  <c r="Q661" i="37"/>
  <c r="R661" i="37"/>
  <c r="M659" i="37"/>
  <c r="M660" i="37"/>
  <c r="P659" i="37"/>
  <c r="P660" i="37"/>
  <c r="Q659" i="37"/>
  <c r="Q660" i="37"/>
  <c r="R659" i="37"/>
  <c r="R660" i="37"/>
  <c r="M658" i="37"/>
  <c r="P658" i="37"/>
  <c r="Q658" i="37"/>
  <c r="R658" i="37"/>
  <c r="M655" i="37"/>
  <c r="M656" i="37"/>
  <c r="M657" i="37"/>
  <c r="P655" i="37"/>
  <c r="P656" i="37"/>
  <c r="P657" i="37"/>
  <c r="Q655" i="37"/>
  <c r="Q656" i="37"/>
  <c r="Q657" i="37"/>
  <c r="R655" i="37"/>
  <c r="R656" i="37"/>
  <c r="R657" i="37"/>
  <c r="M654" i="37"/>
  <c r="P654" i="37"/>
  <c r="Q654" i="37"/>
  <c r="R654" i="37"/>
  <c r="M653" i="37"/>
  <c r="P653" i="37"/>
  <c r="Q653" i="37"/>
  <c r="R653" i="37"/>
  <c r="M652" i="37"/>
  <c r="P652" i="37"/>
  <c r="Q652" i="37"/>
  <c r="R652" i="37"/>
  <c r="M651" i="37"/>
  <c r="P651" i="37"/>
  <c r="Q651" i="37"/>
  <c r="R651" i="37"/>
  <c r="M649" i="37"/>
  <c r="M650" i="37"/>
  <c r="P649" i="37"/>
  <c r="P650" i="37"/>
  <c r="Q649" i="37"/>
  <c r="Q650" i="37"/>
  <c r="R649" i="37"/>
  <c r="R650" i="37"/>
  <c r="M648" i="37"/>
  <c r="P648" i="37"/>
  <c r="Q648" i="37"/>
  <c r="R648" i="37"/>
  <c r="M647" i="37"/>
  <c r="P647" i="37"/>
  <c r="Q647" i="37"/>
  <c r="R647" i="37"/>
  <c r="M645" i="37"/>
  <c r="M646" i="37"/>
  <c r="P645" i="37"/>
  <c r="P646" i="37"/>
  <c r="Q645" i="37"/>
  <c r="Q646" i="37"/>
  <c r="R645" i="37"/>
  <c r="R646" i="37"/>
  <c r="M644" i="37"/>
  <c r="P644" i="37"/>
  <c r="Q644" i="37"/>
  <c r="R644" i="37"/>
  <c r="M643" i="37"/>
  <c r="P643" i="37"/>
  <c r="Q643" i="37"/>
  <c r="R643" i="37"/>
  <c r="M642" i="37"/>
  <c r="P642" i="37"/>
  <c r="Q642" i="37"/>
  <c r="R642" i="37"/>
  <c r="M641" i="37"/>
  <c r="P641" i="37"/>
  <c r="Q641" i="37"/>
  <c r="R641" i="37"/>
  <c r="M640" i="37"/>
  <c r="P640" i="37"/>
  <c r="Q640" i="37"/>
  <c r="R640" i="37"/>
  <c r="M639" i="37"/>
  <c r="P639" i="37"/>
  <c r="Q639" i="37"/>
  <c r="R639" i="37"/>
  <c r="M638" i="37"/>
  <c r="P638" i="37"/>
  <c r="Q638" i="37"/>
  <c r="R638" i="37"/>
  <c r="M637" i="37"/>
  <c r="P637" i="37"/>
  <c r="Q637" i="37"/>
  <c r="R637" i="37"/>
  <c r="M636" i="37"/>
  <c r="P636" i="37"/>
  <c r="Q636" i="37"/>
  <c r="R636" i="37"/>
  <c r="M633" i="37"/>
  <c r="M634" i="37"/>
  <c r="M635" i="37"/>
  <c r="P633" i="37"/>
  <c r="P634" i="37"/>
  <c r="P635" i="37"/>
  <c r="Q633" i="37"/>
  <c r="Q634" i="37"/>
  <c r="Q635" i="37"/>
  <c r="R633" i="37"/>
  <c r="R634" i="37"/>
  <c r="R635" i="37"/>
  <c r="M629" i="37"/>
  <c r="M630" i="37"/>
  <c r="M631" i="37"/>
  <c r="M632" i="37"/>
  <c r="P629" i="37"/>
  <c r="P630" i="37"/>
  <c r="P631" i="37"/>
  <c r="P632" i="37"/>
  <c r="Q629" i="37"/>
  <c r="Q630" i="37"/>
  <c r="Q631" i="37"/>
  <c r="Q632" i="37"/>
  <c r="R629" i="37"/>
  <c r="R630" i="37"/>
  <c r="R631" i="37"/>
  <c r="R632" i="37"/>
  <c r="M626" i="37"/>
  <c r="M627" i="37"/>
  <c r="M628" i="37"/>
  <c r="P626" i="37"/>
  <c r="P627" i="37"/>
  <c r="P628" i="37"/>
  <c r="Q626" i="37"/>
  <c r="Q627" i="37"/>
  <c r="Q628" i="37"/>
  <c r="R626" i="37"/>
  <c r="R627" i="37"/>
  <c r="R628" i="37"/>
  <c r="M625" i="37"/>
  <c r="P625" i="37"/>
  <c r="Q625" i="37"/>
  <c r="R625" i="37"/>
  <c r="M621" i="37"/>
  <c r="M622" i="37"/>
  <c r="M623" i="37"/>
  <c r="M624" i="37"/>
  <c r="P621" i="37"/>
  <c r="P622" i="37"/>
  <c r="P623" i="37"/>
  <c r="P624" i="37"/>
  <c r="Q621" i="37"/>
  <c r="Q622" i="37"/>
  <c r="Q623" i="37"/>
  <c r="Q624" i="37"/>
  <c r="R621" i="37"/>
  <c r="R622" i="37"/>
  <c r="R623" i="37"/>
  <c r="R624" i="37"/>
  <c r="M615" i="37"/>
  <c r="M616" i="37"/>
  <c r="M617" i="37"/>
  <c r="M618" i="37"/>
  <c r="M619" i="37"/>
  <c r="M620" i="37"/>
  <c r="P615" i="37"/>
  <c r="P616" i="37"/>
  <c r="P617" i="37"/>
  <c r="P618" i="37"/>
  <c r="P619" i="37"/>
  <c r="P620" i="37"/>
  <c r="Q615" i="37"/>
  <c r="Q616" i="37"/>
  <c r="Q617" i="37"/>
  <c r="Q618" i="37"/>
  <c r="Q619" i="37"/>
  <c r="Q620" i="37"/>
  <c r="R615" i="37"/>
  <c r="R616" i="37"/>
  <c r="R617" i="37"/>
  <c r="R618" i="37"/>
  <c r="R619" i="37"/>
  <c r="R620" i="37"/>
  <c r="M614" i="37"/>
  <c r="P614" i="37"/>
  <c r="Q614" i="37"/>
  <c r="R614" i="37"/>
  <c r="M613" i="37"/>
  <c r="P613" i="37"/>
  <c r="Q613" i="37"/>
  <c r="R613" i="37"/>
  <c r="M611" i="37"/>
  <c r="M612" i="37"/>
  <c r="P611" i="37"/>
  <c r="P612" i="37"/>
  <c r="Q611" i="37"/>
  <c r="Q612" i="37"/>
  <c r="R611" i="37"/>
  <c r="R612" i="37"/>
  <c r="M609" i="37"/>
  <c r="M610" i="37"/>
  <c r="P609" i="37"/>
  <c r="P610" i="37"/>
  <c r="Q609" i="37"/>
  <c r="Q610" i="37"/>
  <c r="R609" i="37"/>
  <c r="R610" i="37"/>
  <c r="M608" i="37"/>
  <c r="P608" i="37"/>
  <c r="Q608" i="37"/>
  <c r="R608" i="37"/>
  <c r="M607" i="37"/>
  <c r="P607" i="37"/>
  <c r="Q607" i="37"/>
  <c r="R607" i="37"/>
  <c r="M605" i="37"/>
  <c r="M606" i="37"/>
  <c r="P605" i="37"/>
  <c r="P606" i="37"/>
  <c r="Q605" i="37"/>
  <c r="Q606" i="37"/>
  <c r="R605" i="37"/>
  <c r="R606" i="37"/>
  <c r="M596" i="37"/>
  <c r="M597" i="37"/>
  <c r="M598" i="37"/>
  <c r="M599" i="37"/>
  <c r="M600" i="37"/>
  <c r="M601" i="37"/>
  <c r="M602" i="37"/>
  <c r="M603" i="37"/>
  <c r="M604" i="37"/>
  <c r="P596" i="37"/>
  <c r="P597" i="37"/>
  <c r="P598" i="37"/>
  <c r="P599" i="37"/>
  <c r="P600" i="37"/>
  <c r="P601" i="37"/>
  <c r="P602" i="37"/>
  <c r="P603" i="37"/>
  <c r="P604" i="37"/>
  <c r="Q596" i="37"/>
  <c r="Q597" i="37"/>
  <c r="Q598" i="37"/>
  <c r="Q599" i="37"/>
  <c r="Q600" i="37"/>
  <c r="Q601" i="37"/>
  <c r="Q602" i="37"/>
  <c r="Q603" i="37"/>
  <c r="Q604" i="37"/>
  <c r="R596" i="37"/>
  <c r="R597" i="37"/>
  <c r="R598" i="37"/>
  <c r="R599" i="37"/>
  <c r="R600" i="37"/>
  <c r="R601" i="37"/>
  <c r="R602" i="37"/>
  <c r="R603" i="37"/>
  <c r="R604" i="37"/>
  <c r="M595" i="37"/>
  <c r="P595" i="37"/>
  <c r="Q595" i="37"/>
  <c r="R595" i="37"/>
  <c r="M593" i="37"/>
  <c r="M594" i="37"/>
  <c r="P593" i="37"/>
  <c r="P594" i="37"/>
  <c r="Q593" i="37"/>
  <c r="Q594" i="37"/>
  <c r="R593" i="37"/>
  <c r="R594" i="37"/>
  <c r="M592" i="37"/>
  <c r="P592" i="37"/>
  <c r="Q592" i="37"/>
  <c r="R592" i="37"/>
  <c r="M591" i="37"/>
  <c r="P591" i="37"/>
  <c r="Q591" i="37"/>
  <c r="R591" i="37"/>
  <c r="M590" i="37"/>
  <c r="P590" i="37"/>
  <c r="Q590" i="37"/>
  <c r="R590" i="37"/>
  <c r="M588" i="37"/>
  <c r="M589" i="37"/>
  <c r="P588" i="37"/>
  <c r="P589" i="37"/>
  <c r="Q588" i="37"/>
  <c r="Q589" i="37"/>
  <c r="R588" i="37"/>
  <c r="R589" i="37"/>
  <c r="M587" i="37"/>
  <c r="P587" i="37"/>
  <c r="Q587" i="37"/>
  <c r="R587" i="37"/>
  <c r="M585" i="37"/>
  <c r="M586" i="37"/>
  <c r="P585" i="37"/>
  <c r="P586" i="37"/>
  <c r="Q585" i="37"/>
  <c r="Q586" i="37"/>
  <c r="R585" i="37"/>
  <c r="R586" i="37"/>
  <c r="M583" i="37"/>
  <c r="M584" i="37"/>
  <c r="P583" i="37"/>
  <c r="P584" i="37"/>
  <c r="Q583" i="37"/>
  <c r="Q584" i="37"/>
  <c r="R583" i="37"/>
  <c r="R584" i="37"/>
  <c r="M582" i="37"/>
  <c r="P582" i="37"/>
  <c r="Q582" i="37"/>
  <c r="R582" i="37"/>
  <c r="M581" i="37"/>
  <c r="P581" i="37"/>
  <c r="Q581" i="37"/>
  <c r="R581" i="37"/>
  <c r="M580" i="37"/>
  <c r="P580" i="37"/>
  <c r="Q580" i="37"/>
  <c r="R580" i="37"/>
  <c r="M579" i="37"/>
  <c r="P579" i="37"/>
  <c r="Q579" i="37"/>
  <c r="R579" i="37"/>
  <c r="M577" i="37"/>
  <c r="M578" i="37"/>
  <c r="P577" i="37"/>
  <c r="P578" i="37"/>
  <c r="Q577" i="37"/>
  <c r="Q578" i="37"/>
  <c r="R577" i="37"/>
  <c r="R578" i="37"/>
  <c r="M576" i="37"/>
  <c r="P576" i="37"/>
  <c r="Q576" i="37"/>
  <c r="R576" i="37"/>
  <c r="M575" i="37"/>
  <c r="P575" i="37"/>
  <c r="Q575" i="37"/>
  <c r="R575" i="37"/>
  <c r="M573" i="37"/>
  <c r="M574" i="37"/>
  <c r="P573" i="37"/>
  <c r="P574" i="37"/>
  <c r="Q573" i="37"/>
  <c r="Q574" i="37"/>
  <c r="R573" i="37"/>
  <c r="R574" i="37"/>
  <c r="M570" i="37"/>
  <c r="M571" i="37"/>
  <c r="M572" i="37"/>
  <c r="P570" i="37"/>
  <c r="P571" i="37"/>
  <c r="P572" i="37"/>
  <c r="Q570" i="37"/>
  <c r="Q571" i="37"/>
  <c r="Q572" i="37"/>
  <c r="R570" i="37"/>
  <c r="R571" i="37"/>
  <c r="R572" i="37"/>
  <c r="M568" i="37"/>
  <c r="M569" i="37"/>
  <c r="P568" i="37"/>
  <c r="P569" i="37"/>
  <c r="Q568" i="37"/>
  <c r="Q569" i="37"/>
  <c r="R568" i="37"/>
  <c r="R569" i="37"/>
  <c r="M567" i="37"/>
  <c r="P567" i="37"/>
  <c r="Q567" i="37"/>
  <c r="R567" i="37"/>
  <c r="M566" i="37"/>
  <c r="P566" i="37"/>
  <c r="Q566" i="37"/>
  <c r="R566" i="37"/>
  <c r="M565" i="37"/>
  <c r="P565" i="37"/>
  <c r="Q565" i="37"/>
  <c r="R565" i="37"/>
  <c r="M563" i="37"/>
  <c r="M564" i="37"/>
  <c r="P563" i="37"/>
  <c r="P564" i="37"/>
  <c r="Q563" i="37"/>
  <c r="Q564" i="37"/>
  <c r="R563" i="37"/>
  <c r="R564" i="37"/>
  <c r="M561" i="37"/>
  <c r="M562" i="37"/>
  <c r="P561" i="37"/>
  <c r="P562" i="37"/>
  <c r="Q561" i="37"/>
  <c r="Q562" i="37"/>
  <c r="R561" i="37"/>
  <c r="R562" i="37"/>
  <c r="M560" i="37"/>
  <c r="P560" i="37"/>
  <c r="Q560" i="37"/>
  <c r="R560" i="37"/>
  <c r="M558" i="37"/>
  <c r="M559" i="37"/>
  <c r="P558" i="37"/>
  <c r="P559" i="37"/>
  <c r="Q558" i="37"/>
  <c r="Q559" i="37"/>
  <c r="R558" i="37"/>
  <c r="R559" i="37"/>
  <c r="M557" i="37"/>
  <c r="P557" i="37"/>
  <c r="Q557" i="37"/>
  <c r="R557" i="37"/>
  <c r="M555" i="37"/>
  <c r="M556" i="37"/>
  <c r="P555" i="37"/>
  <c r="P556" i="37"/>
  <c r="Q555" i="37"/>
  <c r="Q556" i="37"/>
  <c r="R555" i="37"/>
  <c r="R556" i="37"/>
  <c r="M554" i="37"/>
  <c r="P554" i="37"/>
  <c r="Q554" i="37"/>
  <c r="R554" i="37"/>
  <c r="M553" i="37"/>
  <c r="P553" i="37"/>
  <c r="Q553" i="37"/>
  <c r="R553" i="37"/>
  <c r="M552" i="37"/>
  <c r="P552" i="37"/>
  <c r="Q552" i="37"/>
  <c r="R552" i="37"/>
  <c r="M504" i="37"/>
  <c r="M505" i="37"/>
  <c r="M506" i="37"/>
  <c r="M507" i="37"/>
  <c r="M508" i="37"/>
  <c r="P504" i="37"/>
  <c r="P505" i="37"/>
  <c r="P506" i="37"/>
  <c r="P507" i="37"/>
  <c r="P508" i="37"/>
  <c r="Q504" i="37"/>
  <c r="Q505" i="37"/>
  <c r="Q506" i="37"/>
  <c r="Q507" i="37"/>
  <c r="Q508" i="37"/>
  <c r="R504" i="37"/>
  <c r="R505" i="37"/>
  <c r="R506" i="37"/>
  <c r="R507" i="37"/>
  <c r="R508" i="37"/>
  <c r="M503" i="37"/>
  <c r="P503" i="37"/>
  <c r="Q503" i="37"/>
  <c r="R503" i="37"/>
  <c r="M502" i="37"/>
  <c r="P502" i="37"/>
  <c r="Q502" i="37"/>
  <c r="R502" i="37"/>
  <c r="M501" i="37"/>
  <c r="P501" i="37"/>
  <c r="Q501" i="37"/>
  <c r="R501" i="37"/>
  <c r="M500" i="37"/>
  <c r="P500" i="37"/>
  <c r="Q500" i="37"/>
  <c r="R500" i="37"/>
  <c r="M499" i="37"/>
  <c r="P499" i="37"/>
  <c r="Q499" i="37"/>
  <c r="R499" i="37"/>
  <c r="M497" i="37"/>
  <c r="M498" i="37"/>
  <c r="P497" i="37"/>
  <c r="P498" i="37"/>
  <c r="Q497" i="37"/>
  <c r="Q498" i="37"/>
  <c r="R497" i="37"/>
  <c r="R498" i="37"/>
  <c r="M496" i="37"/>
  <c r="P496" i="37"/>
  <c r="Q496" i="37"/>
  <c r="R496" i="37"/>
  <c r="M495" i="37"/>
  <c r="P495" i="37"/>
  <c r="Q495" i="37"/>
  <c r="R495" i="37"/>
  <c r="M494" i="37"/>
  <c r="P494" i="37"/>
  <c r="Q494" i="37"/>
  <c r="R494" i="37"/>
  <c r="M492" i="37"/>
  <c r="M493" i="37"/>
  <c r="P492" i="37"/>
  <c r="P493" i="37"/>
  <c r="Q492" i="37"/>
  <c r="Q493" i="37"/>
  <c r="R492" i="37"/>
  <c r="R493" i="37"/>
  <c r="M491" i="37"/>
  <c r="P491" i="37"/>
  <c r="Q491" i="37"/>
  <c r="R491" i="37"/>
  <c r="M490" i="37"/>
  <c r="P490" i="37"/>
  <c r="Q490" i="37"/>
  <c r="R490" i="37"/>
  <c r="M489" i="37"/>
  <c r="P489" i="37"/>
  <c r="Q489" i="37"/>
  <c r="R489" i="37"/>
  <c r="M488" i="37"/>
  <c r="P488" i="37"/>
  <c r="Q488" i="37"/>
  <c r="R488" i="37"/>
  <c r="M487" i="37"/>
  <c r="P487" i="37"/>
  <c r="Q487" i="37"/>
  <c r="R487" i="37"/>
  <c r="M486" i="37"/>
  <c r="P486" i="37"/>
  <c r="Q486" i="37"/>
  <c r="R486" i="37"/>
  <c r="M484" i="37"/>
  <c r="M485" i="37"/>
  <c r="P484" i="37"/>
  <c r="P485" i="37"/>
  <c r="Q484" i="37"/>
  <c r="Q485" i="37"/>
  <c r="R484" i="37"/>
  <c r="R485" i="37"/>
  <c r="M477" i="37"/>
  <c r="M478" i="37"/>
  <c r="M479" i="37"/>
  <c r="M480" i="37"/>
  <c r="M481" i="37"/>
  <c r="M482" i="37"/>
  <c r="M483" i="37"/>
  <c r="P477" i="37"/>
  <c r="P478" i="37"/>
  <c r="P479" i="37"/>
  <c r="P480" i="37"/>
  <c r="P481" i="37"/>
  <c r="P482" i="37"/>
  <c r="P483" i="37"/>
  <c r="Q477" i="37"/>
  <c r="Q478" i="37"/>
  <c r="Q479" i="37"/>
  <c r="Q480" i="37"/>
  <c r="Q481" i="37"/>
  <c r="Q482" i="37"/>
  <c r="Q483" i="37"/>
  <c r="R477" i="37"/>
  <c r="R478" i="37"/>
  <c r="R479" i="37"/>
  <c r="R480" i="37"/>
  <c r="R481" i="37"/>
  <c r="R482" i="37"/>
  <c r="R483" i="37"/>
  <c r="M476" i="37"/>
  <c r="P476" i="37"/>
  <c r="Q476" i="37"/>
  <c r="R476" i="37"/>
  <c r="M469" i="37"/>
  <c r="M470" i="37"/>
  <c r="M471" i="37"/>
  <c r="M472" i="37"/>
  <c r="M473" i="37"/>
  <c r="M474" i="37"/>
  <c r="M475" i="37"/>
  <c r="P469" i="37"/>
  <c r="P470" i="37"/>
  <c r="P471" i="37"/>
  <c r="P472" i="37"/>
  <c r="P473" i="37"/>
  <c r="P474" i="37"/>
  <c r="P475" i="37"/>
  <c r="Q469" i="37"/>
  <c r="Q470" i="37"/>
  <c r="Q471" i="37"/>
  <c r="Q472" i="37"/>
  <c r="Q473" i="37"/>
  <c r="Q474" i="37"/>
  <c r="Q475" i="37"/>
  <c r="R469" i="37"/>
  <c r="R470" i="37"/>
  <c r="R471" i="37"/>
  <c r="R472" i="37"/>
  <c r="R473" i="37"/>
  <c r="R474" i="37"/>
  <c r="R475" i="37"/>
  <c r="M468" i="37"/>
  <c r="P468" i="37"/>
  <c r="Q468" i="37"/>
  <c r="R468" i="37"/>
  <c r="M467" i="37"/>
  <c r="P467" i="37"/>
  <c r="Q467" i="37"/>
  <c r="R467" i="37"/>
  <c r="M466" i="37"/>
  <c r="P466" i="37"/>
  <c r="Q466" i="37"/>
  <c r="R466" i="37"/>
  <c r="M464" i="37"/>
  <c r="M465" i="37"/>
  <c r="P464" i="37"/>
  <c r="P465" i="37"/>
  <c r="Q464" i="37"/>
  <c r="Q465" i="37"/>
  <c r="R464" i="37"/>
  <c r="R465" i="37"/>
  <c r="M463" i="37"/>
  <c r="P463" i="37"/>
  <c r="Q463" i="37"/>
  <c r="R463" i="37"/>
  <c r="M462" i="37"/>
  <c r="P462" i="37"/>
  <c r="Q462" i="37"/>
  <c r="R462" i="37"/>
  <c r="M461" i="37"/>
  <c r="P461" i="37"/>
  <c r="Q461" i="37"/>
  <c r="R461" i="37"/>
  <c r="M460" i="37"/>
  <c r="P460" i="37"/>
  <c r="Q460" i="37"/>
  <c r="R460" i="37"/>
  <c r="M459" i="37"/>
  <c r="P459" i="37"/>
  <c r="Q459" i="37"/>
  <c r="R459" i="37"/>
  <c r="M458" i="37"/>
  <c r="P458" i="37"/>
  <c r="Q458" i="37"/>
  <c r="R458" i="37"/>
  <c r="M455" i="37"/>
  <c r="M456" i="37"/>
  <c r="M457" i="37"/>
  <c r="P455" i="37"/>
  <c r="P456" i="37"/>
  <c r="P457" i="37"/>
  <c r="Q455" i="37"/>
  <c r="Q456" i="37"/>
  <c r="Q457" i="37"/>
  <c r="R455" i="37"/>
  <c r="R456" i="37"/>
  <c r="R457" i="37"/>
  <c r="M454" i="37"/>
  <c r="P454" i="37"/>
  <c r="Q454" i="37"/>
  <c r="R454" i="37"/>
  <c r="M453" i="37"/>
  <c r="P453" i="37"/>
  <c r="Q453" i="37"/>
  <c r="R453" i="37"/>
  <c r="M451" i="37"/>
  <c r="M452" i="37"/>
  <c r="P451" i="37"/>
  <c r="P452" i="37"/>
  <c r="Q451" i="37"/>
  <c r="Q452" i="37"/>
  <c r="R451" i="37"/>
  <c r="R452" i="37"/>
  <c r="M450" i="37"/>
  <c r="P450" i="37"/>
  <c r="Q450" i="37"/>
  <c r="R450" i="37"/>
  <c r="M448" i="37"/>
  <c r="M449" i="37"/>
  <c r="P448" i="37"/>
  <c r="P449" i="37"/>
  <c r="Q448" i="37"/>
  <c r="Q449" i="37"/>
  <c r="R448" i="37"/>
  <c r="R449" i="37"/>
  <c r="M446" i="37"/>
  <c r="M447" i="37"/>
  <c r="P446" i="37"/>
  <c r="P447" i="37"/>
  <c r="Q446" i="37"/>
  <c r="Q447" i="37"/>
  <c r="R446" i="37"/>
  <c r="R447" i="37"/>
  <c r="M445" i="37"/>
  <c r="P445" i="37"/>
  <c r="Q445" i="37"/>
  <c r="R445" i="37"/>
  <c r="M443" i="37"/>
  <c r="M444" i="37"/>
  <c r="P443" i="37"/>
  <c r="P444" i="37"/>
  <c r="Q443" i="37"/>
  <c r="Q444" i="37"/>
  <c r="R443" i="37"/>
  <c r="R444" i="37"/>
  <c r="M442" i="37"/>
  <c r="P442" i="37"/>
  <c r="Q442" i="37"/>
  <c r="R442" i="37"/>
  <c r="M441" i="37"/>
  <c r="P441" i="37"/>
  <c r="Q441" i="37"/>
  <c r="R441" i="37"/>
  <c r="M439" i="37"/>
  <c r="M440" i="37"/>
  <c r="P439" i="37"/>
  <c r="P440" i="37"/>
  <c r="Q439" i="37"/>
  <c r="Q440" i="37"/>
  <c r="R439" i="37"/>
  <c r="R440" i="37"/>
  <c r="M438" i="37"/>
  <c r="P438" i="37"/>
  <c r="Q438" i="37"/>
  <c r="R438" i="37"/>
  <c r="M437" i="37"/>
  <c r="P437" i="37"/>
  <c r="Q437" i="37"/>
  <c r="R437" i="37"/>
  <c r="M435" i="37"/>
  <c r="M436" i="37"/>
  <c r="P435" i="37"/>
  <c r="P436" i="37"/>
  <c r="Q435" i="37"/>
  <c r="Q436" i="37"/>
  <c r="R435" i="37"/>
  <c r="R436" i="37"/>
  <c r="M434" i="37"/>
  <c r="P434" i="37"/>
  <c r="Q434" i="37"/>
  <c r="R434" i="37"/>
  <c r="M432" i="37"/>
  <c r="M433" i="37"/>
  <c r="P432" i="37"/>
  <c r="P433" i="37"/>
  <c r="Q432" i="37"/>
  <c r="Q433" i="37"/>
  <c r="R432" i="37"/>
  <c r="R433" i="37"/>
  <c r="M430" i="37"/>
  <c r="M431" i="37"/>
  <c r="P430" i="37"/>
  <c r="P431" i="37"/>
  <c r="Q430" i="37"/>
  <c r="Q431" i="37"/>
  <c r="R430" i="37"/>
  <c r="R431" i="37"/>
  <c r="M429" i="37"/>
  <c r="P429" i="37"/>
  <c r="Q429" i="37"/>
  <c r="R429" i="37"/>
  <c r="M428" i="37"/>
  <c r="P428" i="37"/>
  <c r="Q428" i="37"/>
  <c r="R428" i="37"/>
  <c r="M427" i="37"/>
  <c r="P427" i="37"/>
  <c r="Q427" i="37"/>
  <c r="R427" i="37"/>
  <c r="M425" i="37"/>
  <c r="M426" i="37"/>
  <c r="P425" i="37"/>
  <c r="P426" i="37"/>
  <c r="Q425" i="37"/>
  <c r="Q426" i="37"/>
  <c r="R425" i="37"/>
  <c r="R426" i="37"/>
  <c r="M424" i="37"/>
  <c r="P424" i="37"/>
  <c r="Q424" i="37"/>
  <c r="R424" i="37"/>
  <c r="M423" i="37"/>
  <c r="P423" i="37"/>
  <c r="Q423" i="37"/>
  <c r="R423" i="37"/>
  <c r="M420" i="37"/>
  <c r="M421" i="37"/>
  <c r="M422" i="37"/>
  <c r="P420" i="37"/>
  <c r="P421" i="37"/>
  <c r="P422" i="37"/>
  <c r="Q420" i="37"/>
  <c r="Q421" i="37"/>
  <c r="Q422" i="37"/>
  <c r="R420" i="37"/>
  <c r="R421" i="37"/>
  <c r="R422" i="37"/>
  <c r="M419" i="37"/>
  <c r="P419" i="37"/>
  <c r="Q419" i="37"/>
  <c r="R419" i="37"/>
  <c r="M413" i="37"/>
  <c r="M414" i="37"/>
  <c r="M415" i="37"/>
  <c r="M416" i="37"/>
  <c r="M417" i="37"/>
  <c r="M418" i="37"/>
  <c r="P413" i="37"/>
  <c r="P414" i="37"/>
  <c r="P415" i="37"/>
  <c r="P416" i="37"/>
  <c r="P417" i="37"/>
  <c r="P418" i="37"/>
  <c r="Q413" i="37"/>
  <c r="Q414" i="37"/>
  <c r="Q415" i="37"/>
  <c r="Q416" i="37"/>
  <c r="Q417" i="37"/>
  <c r="Q418" i="37"/>
  <c r="R413" i="37"/>
  <c r="R414" i="37"/>
  <c r="R415" i="37"/>
  <c r="R416" i="37"/>
  <c r="R417" i="37"/>
  <c r="R418" i="37"/>
  <c r="M411" i="37"/>
  <c r="M412" i="37"/>
  <c r="P411" i="37"/>
  <c r="P412" i="37"/>
  <c r="Q411" i="37"/>
  <c r="Q412" i="37"/>
  <c r="R411" i="37"/>
  <c r="R412" i="37"/>
  <c r="M410" i="37"/>
  <c r="P410" i="37"/>
  <c r="Q410" i="37"/>
  <c r="R410" i="37"/>
  <c r="M409" i="37"/>
  <c r="P409" i="37"/>
  <c r="Q409" i="37"/>
  <c r="R409" i="37"/>
  <c r="M407" i="37"/>
  <c r="M408" i="37"/>
  <c r="P407" i="37"/>
  <c r="P408" i="37"/>
  <c r="Q407" i="37"/>
  <c r="Q408" i="37"/>
  <c r="R407" i="37"/>
  <c r="R408" i="37"/>
  <c r="M406" i="37"/>
  <c r="P406" i="37"/>
  <c r="Q406" i="37"/>
  <c r="R406" i="37"/>
  <c r="M405" i="37"/>
  <c r="P405" i="37"/>
  <c r="Q405" i="37"/>
  <c r="R405" i="37"/>
  <c r="M403" i="37"/>
  <c r="M404" i="37"/>
  <c r="P403" i="37"/>
  <c r="P404" i="37"/>
  <c r="Q403" i="37"/>
  <c r="Q404" i="37"/>
  <c r="R403" i="37"/>
  <c r="R404" i="37"/>
  <c r="M402" i="37"/>
  <c r="P402" i="37"/>
  <c r="Q402" i="37"/>
  <c r="R402" i="37"/>
  <c r="M400" i="37"/>
  <c r="M401" i="37"/>
  <c r="P400" i="37"/>
  <c r="P401" i="37"/>
  <c r="Q400" i="37"/>
  <c r="Q401" i="37"/>
  <c r="R400" i="37"/>
  <c r="R401" i="37"/>
  <c r="M396" i="37"/>
  <c r="M397" i="37"/>
  <c r="M398" i="37"/>
  <c r="M399" i="37"/>
  <c r="P396" i="37"/>
  <c r="P397" i="37"/>
  <c r="P398" i="37"/>
  <c r="P399" i="37"/>
  <c r="Q396" i="37"/>
  <c r="Q397" i="37"/>
  <c r="Q398" i="37"/>
  <c r="Q399" i="37"/>
  <c r="R396" i="37"/>
  <c r="R397" i="37"/>
  <c r="R398" i="37"/>
  <c r="R399" i="37"/>
  <c r="M395" i="37"/>
  <c r="P395" i="37"/>
  <c r="Q395" i="37"/>
  <c r="R395" i="37"/>
  <c r="M394" i="37"/>
  <c r="P394" i="37"/>
  <c r="Q394" i="37"/>
  <c r="R394" i="37"/>
  <c r="M391" i="37"/>
  <c r="M392" i="37"/>
  <c r="M393" i="37"/>
  <c r="P391" i="37"/>
  <c r="P392" i="37"/>
  <c r="P393" i="37"/>
  <c r="Q391" i="37"/>
  <c r="Q392" i="37"/>
  <c r="Q393" i="37"/>
  <c r="R391" i="37"/>
  <c r="R392" i="37"/>
  <c r="R393" i="37"/>
  <c r="M390" i="37"/>
  <c r="P390" i="37"/>
  <c r="Q390" i="37"/>
  <c r="R390" i="37"/>
  <c r="M389" i="37"/>
  <c r="P389" i="37"/>
  <c r="Q389" i="37"/>
  <c r="R389" i="37"/>
  <c r="M388" i="37"/>
  <c r="P388" i="37"/>
  <c r="Q388" i="37"/>
  <c r="R388" i="37"/>
  <c r="M387" i="37"/>
  <c r="P387" i="37"/>
  <c r="Q387" i="37"/>
  <c r="R387" i="37"/>
  <c r="M386" i="37"/>
  <c r="P386" i="37"/>
  <c r="Q386" i="37"/>
  <c r="R386" i="37"/>
  <c r="M385" i="37"/>
  <c r="P385" i="37"/>
  <c r="Q385" i="37"/>
  <c r="R385" i="37"/>
  <c r="M384" i="37"/>
  <c r="P384" i="37"/>
  <c r="Q384" i="37"/>
  <c r="R384" i="37"/>
  <c r="M383" i="37"/>
  <c r="P383" i="37"/>
  <c r="Q383" i="37"/>
  <c r="R383" i="37"/>
  <c r="M382" i="37"/>
  <c r="P382" i="37"/>
  <c r="Q382" i="37"/>
  <c r="R382" i="37"/>
  <c r="M381" i="37"/>
  <c r="P381" i="37"/>
  <c r="Q381" i="37"/>
  <c r="R381" i="37"/>
  <c r="M379" i="37"/>
  <c r="M380" i="37"/>
  <c r="P379" i="37"/>
  <c r="P380" i="37"/>
  <c r="Q379" i="37"/>
  <c r="Q380" i="37"/>
  <c r="R379" i="37"/>
  <c r="R380" i="37"/>
  <c r="M378" i="37"/>
  <c r="P378" i="37"/>
  <c r="Q378" i="37"/>
  <c r="R378" i="37"/>
  <c r="M376" i="37"/>
  <c r="M377" i="37"/>
  <c r="P376" i="37"/>
  <c r="P377" i="37"/>
  <c r="Q376" i="37"/>
  <c r="Q377" i="37"/>
  <c r="R376" i="37"/>
  <c r="R377" i="37"/>
  <c r="M375" i="37"/>
  <c r="P375" i="37"/>
  <c r="Q375" i="37"/>
  <c r="R375" i="37"/>
  <c r="M374" i="37"/>
  <c r="P374" i="37"/>
  <c r="Q374" i="37"/>
  <c r="R374" i="37"/>
  <c r="M373" i="37"/>
  <c r="P373" i="37"/>
  <c r="Q373" i="37"/>
  <c r="R373" i="37"/>
  <c r="M372" i="37"/>
  <c r="P372" i="37"/>
  <c r="Q372" i="37"/>
  <c r="R372" i="37"/>
  <c r="M371" i="37"/>
  <c r="P371" i="37"/>
  <c r="Q371" i="37"/>
  <c r="R371" i="37"/>
  <c r="M369" i="37"/>
  <c r="M370" i="37"/>
  <c r="P369" i="37"/>
  <c r="P370" i="37"/>
  <c r="Q369" i="37"/>
  <c r="Q370" i="37"/>
  <c r="R369" i="37"/>
  <c r="R370" i="37"/>
  <c r="M368" i="37"/>
  <c r="P368" i="37"/>
  <c r="Q368" i="37"/>
  <c r="R368" i="37"/>
  <c r="M367" i="37"/>
  <c r="P367" i="37"/>
  <c r="Q367" i="37"/>
  <c r="R367" i="37"/>
  <c r="M366" i="37"/>
  <c r="P366" i="37"/>
  <c r="Q366" i="37"/>
  <c r="R366" i="37"/>
  <c r="M365" i="37"/>
  <c r="P365" i="37"/>
  <c r="Q365" i="37"/>
  <c r="R365" i="37"/>
  <c r="M363" i="37"/>
  <c r="M364" i="37"/>
  <c r="P363" i="37"/>
  <c r="P364" i="37"/>
  <c r="Q363" i="37"/>
  <c r="Q364" i="37"/>
  <c r="R363" i="37"/>
  <c r="R364" i="37"/>
  <c r="M361" i="37"/>
  <c r="M362" i="37"/>
  <c r="P361" i="37"/>
  <c r="P362" i="37"/>
  <c r="Q361" i="37"/>
  <c r="Q362" i="37"/>
  <c r="R361" i="37"/>
  <c r="R362" i="37"/>
  <c r="M360" i="37"/>
  <c r="P360" i="37"/>
  <c r="Q360" i="37"/>
  <c r="R360" i="37"/>
  <c r="M359" i="37"/>
  <c r="P359" i="37"/>
  <c r="Q359" i="37"/>
  <c r="R359" i="37"/>
  <c r="M358" i="37"/>
  <c r="P358" i="37"/>
  <c r="Q358" i="37"/>
  <c r="R358" i="37"/>
  <c r="M357" i="37"/>
  <c r="P357" i="37"/>
  <c r="Q357" i="37"/>
  <c r="R357" i="37"/>
  <c r="M356" i="37"/>
  <c r="P356" i="37"/>
  <c r="Q356" i="37"/>
  <c r="R356" i="37"/>
  <c r="M355" i="37"/>
  <c r="P355" i="37"/>
  <c r="Q355" i="37"/>
  <c r="R355" i="37"/>
  <c r="M354" i="37"/>
  <c r="P354" i="37"/>
  <c r="Q354" i="37"/>
  <c r="R354" i="37"/>
  <c r="M353" i="37"/>
  <c r="P353" i="37"/>
  <c r="Q353" i="37"/>
  <c r="R353" i="37"/>
  <c r="M352" i="37"/>
  <c r="P352" i="37"/>
  <c r="Q352" i="37"/>
  <c r="R352" i="37"/>
  <c r="M351" i="37"/>
  <c r="P351" i="37"/>
  <c r="Q351" i="37"/>
  <c r="R351" i="37"/>
  <c r="M348" i="37"/>
  <c r="M349" i="37"/>
  <c r="M350" i="37"/>
  <c r="P348" i="37"/>
  <c r="P349" i="37"/>
  <c r="P350" i="37"/>
  <c r="Q348" i="37"/>
  <c r="Q349" i="37"/>
  <c r="Q350" i="37"/>
  <c r="R348" i="37"/>
  <c r="R349" i="37"/>
  <c r="R350" i="37"/>
  <c r="M347" i="37"/>
  <c r="P347" i="37"/>
  <c r="Q347" i="37"/>
  <c r="R347" i="37"/>
  <c r="M346" i="37"/>
  <c r="P346" i="37"/>
  <c r="Q346" i="37"/>
  <c r="R346" i="37"/>
  <c r="M345" i="37"/>
  <c r="P345" i="37"/>
  <c r="Q345" i="37"/>
  <c r="R345" i="37"/>
  <c r="M344" i="37" l="1"/>
  <c r="P344" i="37"/>
  <c r="Q344" i="37"/>
  <c r="R344" i="37"/>
  <c r="M342" i="37"/>
  <c r="M343" i="37"/>
  <c r="P342" i="37"/>
  <c r="P343" i="37"/>
  <c r="Q342" i="37"/>
  <c r="Q343" i="37"/>
  <c r="R342" i="37"/>
  <c r="R343" i="37"/>
  <c r="M341" i="37"/>
  <c r="P341" i="37"/>
  <c r="Q341" i="37"/>
  <c r="R341" i="37"/>
  <c r="M340" i="37"/>
  <c r="P340" i="37"/>
  <c r="Q340" i="37"/>
  <c r="R340" i="37"/>
  <c r="M339" i="37"/>
  <c r="P339" i="37"/>
  <c r="Q339" i="37"/>
  <c r="R339" i="37"/>
  <c r="M337" i="37"/>
  <c r="M338" i="37"/>
  <c r="P337" i="37"/>
  <c r="P338" i="37"/>
  <c r="Q337" i="37"/>
  <c r="Q338" i="37"/>
  <c r="R337" i="37"/>
  <c r="R338" i="37"/>
  <c r="M336" i="37"/>
  <c r="P336" i="37"/>
  <c r="Q336" i="37"/>
  <c r="R336" i="37"/>
  <c r="M335" i="37"/>
  <c r="P335" i="37"/>
  <c r="Q335" i="37"/>
  <c r="R335" i="37"/>
  <c r="M334" i="37"/>
  <c r="P334" i="37"/>
  <c r="Q334" i="37"/>
  <c r="R334" i="37"/>
  <c r="M329" i="37"/>
  <c r="M330" i="37"/>
  <c r="M331" i="37"/>
  <c r="M332" i="37"/>
  <c r="M333" i="37"/>
  <c r="P329" i="37"/>
  <c r="P330" i="37"/>
  <c r="P331" i="37"/>
  <c r="P332" i="37"/>
  <c r="P333" i="37"/>
  <c r="Q329" i="37"/>
  <c r="Q330" i="37"/>
  <c r="Q331" i="37"/>
  <c r="Q332" i="37"/>
  <c r="Q333" i="37"/>
  <c r="R329" i="37"/>
  <c r="R330" i="37"/>
  <c r="R331" i="37"/>
  <c r="R332" i="37"/>
  <c r="R333" i="37"/>
  <c r="M328" i="37"/>
  <c r="P328" i="37"/>
  <c r="Q328" i="37"/>
  <c r="R328" i="37"/>
  <c r="M325" i="37"/>
  <c r="M326" i="37"/>
  <c r="M327" i="37"/>
  <c r="P325" i="37"/>
  <c r="P326" i="37"/>
  <c r="P327" i="37"/>
  <c r="Q325" i="37"/>
  <c r="Q326" i="37"/>
  <c r="Q327" i="37"/>
  <c r="R325" i="37"/>
  <c r="R326" i="37"/>
  <c r="R327" i="37"/>
  <c r="M324" i="37"/>
  <c r="P324" i="37"/>
  <c r="Q324" i="37"/>
  <c r="R324" i="37"/>
  <c r="M323" i="37"/>
  <c r="P323" i="37"/>
  <c r="Q323" i="37"/>
  <c r="R323" i="37"/>
  <c r="M322" i="37"/>
  <c r="P322" i="37"/>
  <c r="Q322" i="37"/>
  <c r="R322" i="37"/>
  <c r="M320" i="37"/>
  <c r="M321" i="37"/>
  <c r="P320" i="37"/>
  <c r="P321" i="37"/>
  <c r="Q320" i="37"/>
  <c r="Q321" i="37"/>
  <c r="R320" i="37"/>
  <c r="R321" i="37"/>
  <c r="M318" i="37"/>
  <c r="M319" i="37"/>
  <c r="P318" i="37"/>
  <c r="P319" i="37"/>
  <c r="Q318" i="37"/>
  <c r="Q319" i="37"/>
  <c r="R318" i="37"/>
  <c r="R319" i="37"/>
  <c r="M317" i="37"/>
  <c r="P317" i="37"/>
  <c r="Q317" i="37"/>
  <c r="R317" i="37"/>
  <c r="M316" i="37"/>
  <c r="P316" i="37"/>
  <c r="Q316" i="37"/>
  <c r="R316" i="37"/>
  <c r="M315" i="37"/>
  <c r="P315" i="37"/>
  <c r="Q315" i="37"/>
  <c r="R315" i="37"/>
  <c r="M314" i="37"/>
  <c r="P314" i="37"/>
  <c r="Q314" i="37"/>
  <c r="R314" i="37"/>
  <c r="M313" i="37"/>
  <c r="P313" i="37"/>
  <c r="Q313" i="37"/>
  <c r="R313" i="37"/>
  <c r="M312" i="37"/>
  <c r="P312" i="37"/>
  <c r="Q312" i="37"/>
  <c r="R312" i="37"/>
  <c r="M311" i="37"/>
  <c r="P311" i="37"/>
  <c r="Q311" i="37"/>
  <c r="R311" i="37"/>
  <c r="M310" i="37"/>
  <c r="P310" i="37"/>
  <c r="Q310" i="37"/>
  <c r="R310" i="37"/>
  <c r="M309" i="37"/>
  <c r="P309" i="37"/>
  <c r="Q309" i="37"/>
  <c r="R309" i="37"/>
  <c r="M308" i="37"/>
  <c r="P308" i="37"/>
  <c r="Q308" i="37"/>
  <c r="R308" i="37"/>
  <c r="M307" i="37"/>
  <c r="P307" i="37"/>
  <c r="Q307" i="37"/>
  <c r="R307" i="37"/>
  <c r="M306" i="37"/>
  <c r="P306" i="37"/>
  <c r="Q306" i="37"/>
  <c r="R306" i="37"/>
  <c r="M305" i="37"/>
  <c r="P305" i="37"/>
  <c r="Q305" i="37"/>
  <c r="R305" i="37"/>
  <c r="M304" i="37"/>
  <c r="P304" i="37"/>
  <c r="Q304" i="37"/>
  <c r="R304" i="37"/>
  <c r="M298" i="37"/>
  <c r="M299" i="37"/>
  <c r="M300" i="37"/>
  <c r="M301" i="37"/>
  <c r="M302" i="37"/>
  <c r="M303" i="37"/>
  <c r="P298" i="37"/>
  <c r="P299" i="37"/>
  <c r="P300" i="37"/>
  <c r="P301" i="37"/>
  <c r="P302" i="37"/>
  <c r="P303" i="37"/>
  <c r="Q298" i="37"/>
  <c r="Q299" i="37"/>
  <c r="Q300" i="37"/>
  <c r="Q301" i="37"/>
  <c r="Q302" i="37"/>
  <c r="Q303" i="37"/>
  <c r="R298" i="37"/>
  <c r="R299" i="37"/>
  <c r="R300" i="37"/>
  <c r="R301" i="37"/>
  <c r="R302" i="37"/>
  <c r="R303" i="37"/>
  <c r="M296" i="37"/>
  <c r="M297" i="37"/>
  <c r="P296" i="37"/>
  <c r="P297" i="37"/>
  <c r="Q296" i="37"/>
  <c r="Q297" i="37"/>
  <c r="R296" i="37"/>
  <c r="R297" i="37"/>
  <c r="M295" i="37"/>
  <c r="P295" i="37"/>
  <c r="Q295" i="37"/>
  <c r="R295" i="37"/>
  <c r="M294" i="37"/>
  <c r="P294" i="37"/>
  <c r="Q294" i="37"/>
  <c r="R294" i="37"/>
  <c r="M292" i="37"/>
  <c r="M293" i="37"/>
  <c r="P292" i="37"/>
  <c r="P293" i="37"/>
  <c r="Q292" i="37"/>
  <c r="Q293" i="37"/>
  <c r="R292" i="37"/>
  <c r="R293" i="37"/>
  <c r="M287" i="37"/>
  <c r="M288" i="37"/>
  <c r="M289" i="37"/>
  <c r="M290" i="37"/>
  <c r="M291" i="37"/>
  <c r="P287" i="37"/>
  <c r="P288" i="37"/>
  <c r="P289" i="37"/>
  <c r="P290" i="37"/>
  <c r="P291" i="37"/>
  <c r="Q287" i="37"/>
  <c r="Q288" i="37"/>
  <c r="Q289" i="37"/>
  <c r="Q290" i="37"/>
  <c r="Q291" i="37"/>
  <c r="R287" i="37"/>
  <c r="R288" i="37"/>
  <c r="R289" i="37"/>
  <c r="R290" i="37"/>
  <c r="R291" i="37"/>
  <c r="M286" i="37"/>
  <c r="P286" i="37"/>
  <c r="Q286" i="37"/>
  <c r="R286" i="37"/>
  <c r="M285" i="37"/>
  <c r="P285" i="37"/>
  <c r="Q285" i="37"/>
  <c r="R285" i="37"/>
  <c r="M284" i="37"/>
  <c r="P284" i="37"/>
  <c r="Q284" i="37"/>
  <c r="R284" i="37"/>
  <c r="M283" i="37"/>
  <c r="P283" i="37"/>
  <c r="Q283" i="37"/>
  <c r="R283" i="37"/>
  <c r="M282" i="37"/>
  <c r="P282" i="37"/>
  <c r="Q282" i="37"/>
  <c r="R282" i="37"/>
  <c r="M281" i="37"/>
  <c r="P281" i="37"/>
  <c r="Q281" i="37"/>
  <c r="R281" i="37"/>
  <c r="M280" i="37"/>
  <c r="P280" i="37"/>
  <c r="Q280" i="37"/>
  <c r="R280" i="37"/>
  <c r="M279" i="37"/>
  <c r="P279" i="37"/>
  <c r="Q279" i="37"/>
  <c r="R279" i="37"/>
  <c r="M277" i="37"/>
  <c r="M278" i="37"/>
  <c r="P277" i="37"/>
  <c r="P278" i="37"/>
  <c r="Q277" i="37"/>
  <c r="Q278" i="37"/>
  <c r="R277" i="37"/>
  <c r="R278" i="37"/>
  <c r="M276" i="37"/>
  <c r="P276" i="37"/>
  <c r="Q276" i="37"/>
  <c r="R276" i="37"/>
  <c r="M275" i="37"/>
  <c r="P275" i="37"/>
  <c r="Q275" i="37"/>
  <c r="R275" i="37"/>
  <c r="M274" i="37"/>
  <c r="P274" i="37"/>
  <c r="Q274" i="37"/>
  <c r="R274" i="37"/>
  <c r="M273" i="37"/>
  <c r="P273" i="37"/>
  <c r="Q273" i="37"/>
  <c r="R273" i="37"/>
  <c r="M272" i="37"/>
  <c r="P272" i="37"/>
  <c r="Q272" i="37"/>
  <c r="R272" i="37"/>
  <c r="M271" i="37"/>
  <c r="P271" i="37"/>
  <c r="Q271" i="37"/>
  <c r="R271" i="37"/>
  <c r="M270" i="37"/>
  <c r="P270" i="37"/>
  <c r="Q270" i="37"/>
  <c r="R270" i="37"/>
  <c r="M269" i="37"/>
  <c r="P269" i="37"/>
  <c r="Q269" i="37"/>
  <c r="R269" i="37"/>
  <c r="M266" i="37"/>
  <c r="M267" i="37"/>
  <c r="M268" i="37"/>
  <c r="P266" i="37"/>
  <c r="P267" i="37"/>
  <c r="P268" i="37"/>
  <c r="Q266" i="37"/>
  <c r="Q267" i="37"/>
  <c r="Q268" i="37"/>
  <c r="R266" i="37"/>
  <c r="R267" i="37"/>
  <c r="R268" i="37"/>
  <c r="M265" i="37"/>
  <c r="P265" i="37"/>
  <c r="Q265" i="37"/>
  <c r="R265" i="37"/>
  <c r="M264" i="37"/>
  <c r="P264" i="37"/>
  <c r="Q264" i="37"/>
  <c r="R264" i="37"/>
  <c r="M262" i="37"/>
  <c r="M263" i="37"/>
  <c r="P262" i="37"/>
  <c r="P263" i="37"/>
  <c r="Q262" i="37"/>
  <c r="Q263" i="37"/>
  <c r="R262" i="37"/>
  <c r="R263" i="37"/>
  <c r="M261" i="37"/>
  <c r="P261" i="37"/>
  <c r="Q261" i="37"/>
  <c r="R261" i="37"/>
  <c r="M260" i="37"/>
  <c r="P260" i="37"/>
  <c r="Q260" i="37"/>
  <c r="R260" i="37"/>
  <c r="M257" i="37"/>
  <c r="M258" i="37"/>
  <c r="M259" i="37"/>
  <c r="P257" i="37"/>
  <c r="P258" i="37"/>
  <c r="P259" i="37"/>
  <c r="Q257" i="37"/>
  <c r="Q258" i="37"/>
  <c r="Q259" i="37"/>
  <c r="R257" i="37"/>
  <c r="R258" i="37"/>
  <c r="R259" i="37"/>
  <c r="M256" i="37"/>
  <c r="P256" i="37"/>
  <c r="Q256" i="37"/>
  <c r="R256" i="37"/>
  <c r="M255" i="37"/>
  <c r="P255" i="37"/>
  <c r="Q255" i="37"/>
  <c r="R255" i="37"/>
  <c r="M253" i="37"/>
  <c r="M254" i="37"/>
  <c r="P253" i="37"/>
  <c r="P254" i="37"/>
  <c r="Q253" i="37"/>
  <c r="Q254" i="37"/>
  <c r="R253" i="37"/>
  <c r="R254" i="37"/>
  <c r="M252" i="37"/>
  <c r="P252" i="37"/>
  <c r="Q252" i="37"/>
  <c r="R252" i="37"/>
  <c r="M251" i="37"/>
  <c r="P251" i="37"/>
  <c r="Q251" i="37"/>
  <c r="R251" i="37"/>
  <c r="M249" i="37"/>
  <c r="M250" i="37"/>
  <c r="P249" i="37"/>
  <c r="P250" i="37"/>
  <c r="Q249" i="37"/>
  <c r="Q250" i="37"/>
  <c r="R249" i="37"/>
  <c r="R250" i="37"/>
  <c r="M248" i="37"/>
  <c r="P248" i="37"/>
  <c r="Q248" i="37"/>
  <c r="R248" i="37"/>
  <c r="M247" i="37"/>
  <c r="P247" i="37"/>
  <c r="Q247" i="37"/>
  <c r="R247" i="37"/>
  <c r="M246" i="37"/>
  <c r="P246" i="37"/>
  <c r="Q246" i="37"/>
  <c r="R246" i="37"/>
  <c r="M245" i="37"/>
  <c r="P245" i="37"/>
  <c r="Q245" i="37"/>
  <c r="R245" i="37"/>
  <c r="M243" i="37"/>
  <c r="M244" i="37"/>
  <c r="P243" i="37"/>
  <c r="P244" i="37"/>
  <c r="Q243" i="37"/>
  <c r="Q244" i="37"/>
  <c r="R243" i="37"/>
  <c r="R244" i="37"/>
  <c r="M242" i="37"/>
  <c r="P242" i="37"/>
  <c r="Q242" i="37"/>
  <c r="R242" i="37"/>
  <c r="M240" i="37"/>
  <c r="M241" i="37"/>
  <c r="P240" i="37"/>
  <c r="P241" i="37"/>
  <c r="Q240" i="37"/>
  <c r="Q241" i="37"/>
  <c r="R240" i="37"/>
  <c r="R241" i="37"/>
  <c r="M239" i="37"/>
  <c r="P239" i="37"/>
  <c r="Q239" i="37"/>
  <c r="R239" i="37"/>
  <c r="M237" i="37"/>
  <c r="M238" i="37"/>
  <c r="P237" i="37"/>
  <c r="P238" i="37"/>
  <c r="Q237" i="37"/>
  <c r="Q238" i="37"/>
  <c r="R237" i="37"/>
  <c r="R238" i="37"/>
  <c r="M236" i="37"/>
  <c r="P236" i="37"/>
  <c r="Q236" i="37"/>
  <c r="R236" i="37"/>
  <c r="M234" i="37"/>
  <c r="M235" i="37"/>
  <c r="P234" i="37"/>
  <c r="P235" i="37"/>
  <c r="Q234" i="37"/>
  <c r="Q235" i="37"/>
  <c r="R234" i="37"/>
  <c r="R235" i="37"/>
  <c r="M232" i="37"/>
  <c r="M233" i="37"/>
  <c r="P232" i="37"/>
  <c r="P233" i="37"/>
  <c r="Q232" i="37"/>
  <c r="Q233" i="37"/>
  <c r="R232" i="37"/>
  <c r="R233" i="37"/>
  <c r="M229" i="37"/>
  <c r="M230" i="37"/>
  <c r="M231" i="37"/>
  <c r="P229" i="37"/>
  <c r="P230" i="37"/>
  <c r="P231" i="37"/>
  <c r="Q229" i="37"/>
  <c r="Q230" i="37"/>
  <c r="Q231" i="37"/>
  <c r="R229" i="37"/>
  <c r="R230" i="37"/>
  <c r="R231" i="37"/>
  <c r="M228" i="37"/>
  <c r="P228" i="37"/>
  <c r="Q228" i="37"/>
  <c r="R228" i="37"/>
  <c r="M225" i="37"/>
  <c r="M226" i="37"/>
  <c r="M227" i="37"/>
  <c r="P225" i="37"/>
  <c r="P226" i="37"/>
  <c r="P227" i="37"/>
  <c r="Q225" i="37"/>
  <c r="Q226" i="37"/>
  <c r="Q227" i="37"/>
  <c r="R225" i="37"/>
  <c r="R226" i="37"/>
  <c r="R227" i="37"/>
  <c r="M224" i="37"/>
  <c r="P224" i="37"/>
  <c r="Q224" i="37"/>
  <c r="R224" i="37"/>
  <c r="M223" i="37"/>
  <c r="P223" i="37"/>
  <c r="Q223" i="37"/>
  <c r="R223" i="37"/>
  <c r="M222" i="37"/>
  <c r="P222" i="37"/>
  <c r="Q222" i="37"/>
  <c r="R222" i="37"/>
  <c r="M221" i="37"/>
  <c r="P221" i="37"/>
  <c r="Q221" i="37"/>
  <c r="R221" i="37"/>
  <c r="M220" i="37"/>
  <c r="P220" i="37"/>
  <c r="Q220" i="37"/>
  <c r="R220" i="37"/>
  <c r="M215" i="37"/>
  <c r="M216" i="37"/>
  <c r="M217" i="37"/>
  <c r="M218" i="37"/>
  <c r="M219" i="37"/>
  <c r="P215" i="37"/>
  <c r="P216" i="37"/>
  <c r="P217" i="37"/>
  <c r="P218" i="37"/>
  <c r="P219" i="37"/>
  <c r="Q215" i="37"/>
  <c r="Q216" i="37"/>
  <c r="Q217" i="37"/>
  <c r="Q218" i="37"/>
  <c r="Q219" i="37"/>
  <c r="R215" i="37"/>
  <c r="R216" i="37"/>
  <c r="R217" i="37"/>
  <c r="R218" i="37"/>
  <c r="R219" i="37"/>
  <c r="M213" i="37"/>
  <c r="M214" i="37"/>
  <c r="P213" i="37"/>
  <c r="P214" i="37"/>
  <c r="Q213" i="37"/>
  <c r="Q214" i="37"/>
  <c r="R213" i="37"/>
  <c r="R214" i="37"/>
  <c r="M212" i="37"/>
  <c r="P212" i="37"/>
  <c r="Q212" i="37"/>
  <c r="R212" i="37"/>
  <c r="M211" i="37"/>
  <c r="P211" i="37"/>
  <c r="Q211" i="37"/>
  <c r="R211" i="37"/>
  <c r="M210" i="37"/>
  <c r="P210" i="37"/>
  <c r="Q210" i="37"/>
  <c r="R210" i="37"/>
  <c r="M209" i="37"/>
  <c r="P209" i="37"/>
  <c r="Q209" i="37"/>
  <c r="R209" i="37"/>
  <c r="M208" i="37"/>
  <c r="P208" i="37"/>
  <c r="Q208" i="37"/>
  <c r="R208" i="37"/>
  <c r="M207" i="37"/>
  <c r="P207" i="37"/>
  <c r="Q207" i="37"/>
  <c r="R207" i="37"/>
  <c r="M206" i="37"/>
  <c r="P206" i="37"/>
  <c r="Q206" i="37"/>
  <c r="R206" i="37"/>
  <c r="M205" i="37"/>
  <c r="P205" i="37"/>
  <c r="Q205" i="37"/>
  <c r="R205" i="37"/>
  <c r="M204" i="37"/>
  <c r="P204" i="37"/>
  <c r="Q204" i="37"/>
  <c r="R204" i="37"/>
  <c r="M203" i="37"/>
  <c r="P203" i="37"/>
  <c r="Q203" i="37"/>
  <c r="R203" i="37"/>
  <c r="M202" i="37"/>
  <c r="P202" i="37"/>
  <c r="Q202" i="37"/>
  <c r="R202" i="37"/>
  <c r="M201" i="37"/>
  <c r="P201" i="37"/>
  <c r="Q201" i="37"/>
  <c r="R201" i="37"/>
  <c r="M199" i="37"/>
  <c r="M200" i="37"/>
  <c r="P199" i="37"/>
  <c r="P200" i="37"/>
  <c r="Q199" i="37"/>
  <c r="Q200" i="37"/>
  <c r="R199" i="37"/>
  <c r="R200" i="37"/>
  <c r="M197" i="37"/>
  <c r="M198" i="37"/>
  <c r="P197" i="37"/>
  <c r="P198" i="37"/>
  <c r="Q197" i="37"/>
  <c r="Q198" i="37"/>
  <c r="R197" i="37"/>
  <c r="R198" i="37"/>
  <c r="M196" i="37"/>
  <c r="P196" i="37"/>
  <c r="Q196" i="37"/>
  <c r="R196" i="37"/>
  <c r="M195" i="37"/>
  <c r="P195" i="37"/>
  <c r="Q195" i="37"/>
  <c r="R195" i="37"/>
  <c r="M194" i="37"/>
  <c r="P194" i="37"/>
  <c r="Q194" i="37"/>
  <c r="R194" i="37"/>
  <c r="M193" i="37"/>
  <c r="P193" i="37"/>
  <c r="Q193" i="37"/>
  <c r="R193" i="37"/>
  <c r="M192" i="37"/>
  <c r="P192" i="37"/>
  <c r="Q192" i="37"/>
  <c r="R192" i="37"/>
  <c r="M191" i="37"/>
  <c r="P191" i="37"/>
  <c r="Q191" i="37"/>
  <c r="R191" i="37"/>
  <c r="M190" i="37"/>
  <c r="P190" i="37"/>
  <c r="Q190" i="37"/>
  <c r="R190" i="37"/>
  <c r="M188" i="37"/>
  <c r="M189" i="37"/>
  <c r="P188" i="37"/>
  <c r="P189" i="37"/>
  <c r="Q188" i="37"/>
  <c r="Q189" i="37"/>
  <c r="R188" i="37"/>
  <c r="R189" i="37"/>
  <c r="M187" i="37"/>
  <c r="P187" i="37"/>
  <c r="Q187" i="37"/>
  <c r="R187" i="37"/>
  <c r="M186" i="37"/>
  <c r="P186" i="37"/>
  <c r="Q186" i="37"/>
  <c r="R186" i="37"/>
  <c r="M185" i="37"/>
  <c r="P185" i="37"/>
  <c r="Q185" i="37"/>
  <c r="R185" i="37"/>
  <c r="M184" i="37"/>
  <c r="P184" i="37"/>
  <c r="Q184" i="37"/>
  <c r="R184" i="37"/>
  <c r="M183" i="37"/>
  <c r="P183" i="37"/>
  <c r="Q183" i="37"/>
  <c r="R183" i="37"/>
  <c r="M182" i="37"/>
  <c r="P182" i="37"/>
  <c r="Q182" i="37"/>
  <c r="R182" i="37"/>
  <c r="M180" i="37"/>
  <c r="M181" i="37"/>
  <c r="P180" i="37"/>
  <c r="P181" i="37"/>
  <c r="Q180" i="37"/>
  <c r="Q181" i="37"/>
  <c r="R180" i="37"/>
  <c r="R181" i="37"/>
  <c r="M177" i="37"/>
  <c r="M178" i="37"/>
  <c r="M179" i="37"/>
  <c r="P177" i="37"/>
  <c r="P178" i="37"/>
  <c r="P179" i="37"/>
  <c r="Q177" i="37"/>
  <c r="Q178" i="37"/>
  <c r="Q179" i="37"/>
  <c r="R177" i="37"/>
  <c r="R178" i="37"/>
  <c r="R179" i="37"/>
  <c r="M176" i="37"/>
  <c r="P176" i="37"/>
  <c r="Q176" i="37"/>
  <c r="R176" i="37"/>
  <c r="M175" i="37"/>
  <c r="P175" i="37"/>
  <c r="Q175" i="37"/>
  <c r="R175" i="37"/>
  <c r="M173" i="37"/>
  <c r="M174" i="37"/>
  <c r="P173" i="37"/>
  <c r="P174" i="37"/>
  <c r="Q173" i="37"/>
  <c r="Q174" i="37"/>
  <c r="R173" i="37"/>
  <c r="R174" i="37"/>
  <c r="M171" i="37"/>
  <c r="M172" i="37"/>
  <c r="P171" i="37"/>
  <c r="P172" i="37"/>
  <c r="Q171" i="37"/>
  <c r="Q172" i="37"/>
  <c r="R171" i="37"/>
  <c r="R172" i="37"/>
  <c r="M170" i="37"/>
  <c r="P170" i="37"/>
  <c r="Q170" i="37"/>
  <c r="R170" i="37"/>
  <c r="M169" i="37"/>
  <c r="P169" i="37"/>
  <c r="Q169" i="37"/>
  <c r="R169" i="37"/>
  <c r="M166" i="37"/>
  <c r="M167" i="37"/>
  <c r="M168" i="37"/>
  <c r="P166" i="37"/>
  <c r="P167" i="37"/>
  <c r="P168" i="37"/>
  <c r="Q166" i="37"/>
  <c r="Q167" i="37"/>
  <c r="Q168" i="37"/>
  <c r="R166" i="37"/>
  <c r="R167" i="37"/>
  <c r="R168" i="37"/>
  <c r="M165" i="37"/>
  <c r="P165" i="37"/>
  <c r="Q165" i="37"/>
  <c r="R165" i="37"/>
  <c r="M164" i="37"/>
  <c r="P164" i="37"/>
  <c r="Q164" i="37"/>
  <c r="R164" i="37"/>
  <c r="M163" i="37"/>
  <c r="P163" i="37"/>
  <c r="Q163" i="37"/>
  <c r="R163" i="37"/>
  <c r="M161" i="37"/>
  <c r="M162" i="37"/>
  <c r="P161" i="37"/>
  <c r="P162" i="37"/>
  <c r="Q161" i="37"/>
  <c r="Q162" i="37"/>
  <c r="R161" i="37"/>
  <c r="R162" i="37"/>
  <c r="M159" i="37"/>
  <c r="M160" i="37"/>
  <c r="P159" i="37"/>
  <c r="P160" i="37"/>
  <c r="Q159" i="37"/>
  <c r="Q160" i="37"/>
  <c r="R159" i="37"/>
  <c r="R160" i="37"/>
  <c r="M158" i="37"/>
  <c r="P158" i="37"/>
  <c r="Q158" i="37"/>
  <c r="R158" i="37"/>
  <c r="M154" i="37"/>
  <c r="M155" i="37"/>
  <c r="M156" i="37"/>
  <c r="M157" i="37"/>
  <c r="P154" i="37"/>
  <c r="P155" i="37"/>
  <c r="P156" i="37"/>
  <c r="P157" i="37"/>
  <c r="Q154" i="37"/>
  <c r="Q155" i="37"/>
  <c r="Q156" i="37"/>
  <c r="Q157" i="37"/>
  <c r="R154" i="37"/>
  <c r="R155" i="37"/>
  <c r="R156" i="37"/>
  <c r="R157" i="37"/>
  <c r="M152" i="37"/>
  <c r="M153" i="37"/>
  <c r="P152" i="37"/>
  <c r="P153" i="37"/>
  <c r="Q152" i="37"/>
  <c r="Q153" i="37"/>
  <c r="R152" i="37"/>
  <c r="R153" i="37"/>
  <c r="M150" i="37"/>
  <c r="M151" i="37"/>
  <c r="P150" i="37"/>
  <c r="P151" i="37"/>
  <c r="Q150" i="37"/>
  <c r="Q151" i="37"/>
  <c r="R150" i="37"/>
  <c r="R151" i="37"/>
  <c r="M145" i="37"/>
  <c r="M146" i="37"/>
  <c r="M147" i="37"/>
  <c r="M148" i="37"/>
  <c r="M149" i="37"/>
  <c r="P145" i="37"/>
  <c r="P146" i="37"/>
  <c r="P147" i="37"/>
  <c r="P148" i="37"/>
  <c r="P149" i="37"/>
  <c r="Q145" i="37"/>
  <c r="Q146" i="37"/>
  <c r="Q147" i="37"/>
  <c r="Q148" i="37"/>
  <c r="Q149" i="37"/>
  <c r="R145" i="37"/>
  <c r="R146" i="37"/>
  <c r="R147" i="37"/>
  <c r="R148" i="37"/>
  <c r="R149" i="37"/>
  <c r="M144" i="37"/>
  <c r="P144" i="37"/>
  <c r="Q144" i="37"/>
  <c r="R144" i="37"/>
  <c r="M142" i="37"/>
  <c r="M143" i="37"/>
  <c r="P142" i="37"/>
  <c r="P143" i="37"/>
  <c r="Q142" i="37"/>
  <c r="Q143" i="37"/>
  <c r="R142" i="37"/>
  <c r="R143" i="37"/>
  <c r="M139" i="37"/>
  <c r="M140" i="37"/>
  <c r="M141" i="37"/>
  <c r="P139" i="37"/>
  <c r="P140" i="37"/>
  <c r="P141" i="37"/>
  <c r="Q139" i="37"/>
  <c r="Q140" i="37"/>
  <c r="Q141" i="37"/>
  <c r="R139" i="37"/>
  <c r="R140" i="37"/>
  <c r="R141" i="37"/>
  <c r="M138" i="37"/>
  <c r="P138" i="37"/>
  <c r="Q138" i="37"/>
  <c r="R138" i="37"/>
  <c r="M133" i="37"/>
  <c r="M134" i="37"/>
  <c r="M135" i="37"/>
  <c r="M136" i="37"/>
  <c r="M137" i="37"/>
  <c r="P133" i="37"/>
  <c r="P134" i="37"/>
  <c r="P135" i="37"/>
  <c r="P136" i="37"/>
  <c r="P137" i="37"/>
  <c r="Q133" i="37"/>
  <c r="Q134" i="37"/>
  <c r="Q135" i="37"/>
  <c r="Q136" i="37"/>
  <c r="Q137" i="37"/>
  <c r="R133" i="37"/>
  <c r="R134" i="37"/>
  <c r="R135" i="37"/>
  <c r="R136" i="37"/>
  <c r="R137" i="37"/>
  <c r="M132" i="37"/>
  <c r="P132" i="37"/>
  <c r="Q132" i="37"/>
  <c r="R132" i="37"/>
  <c r="M131" i="37"/>
  <c r="P131" i="37"/>
  <c r="Q131" i="37"/>
  <c r="R131" i="37"/>
  <c r="M130" i="37"/>
  <c r="P130" i="37"/>
  <c r="Q130" i="37"/>
  <c r="R130" i="37"/>
  <c r="M128" i="37"/>
  <c r="M129" i="37"/>
  <c r="P128" i="37"/>
  <c r="P129" i="37"/>
  <c r="Q128" i="37"/>
  <c r="Q129" i="37"/>
  <c r="R128" i="37"/>
  <c r="R129" i="37"/>
  <c r="M127" i="37"/>
  <c r="P127" i="37"/>
  <c r="Q127" i="37"/>
  <c r="R127" i="37"/>
  <c r="M126" i="37"/>
  <c r="P126" i="37"/>
  <c r="Q126" i="37"/>
  <c r="R126" i="37"/>
  <c r="M125" i="37"/>
  <c r="P125" i="37"/>
  <c r="Q125" i="37"/>
  <c r="R125" i="37"/>
  <c r="M123" i="37"/>
  <c r="M124" i="37"/>
  <c r="P123" i="37"/>
  <c r="P124" i="37"/>
  <c r="Q123" i="37"/>
  <c r="Q124" i="37"/>
  <c r="R123" i="37"/>
  <c r="R124" i="37"/>
  <c r="M122" i="37"/>
  <c r="P122" i="37"/>
  <c r="Q122" i="37"/>
  <c r="R122" i="37"/>
  <c r="M119" i="37"/>
  <c r="M120" i="37"/>
  <c r="M121" i="37"/>
  <c r="P119" i="37"/>
  <c r="P120" i="37"/>
  <c r="P121" i="37"/>
  <c r="Q119" i="37"/>
  <c r="Q120" i="37"/>
  <c r="Q121" i="37"/>
  <c r="R119" i="37"/>
  <c r="R120" i="37"/>
  <c r="R121" i="37"/>
  <c r="M118" i="37"/>
  <c r="P118" i="37"/>
  <c r="Q118" i="37"/>
  <c r="R118" i="37"/>
  <c r="M115" i="37"/>
  <c r="M116" i="37"/>
  <c r="M117" i="37"/>
  <c r="P115" i="37"/>
  <c r="P116" i="37"/>
  <c r="P117" i="37"/>
  <c r="Q115" i="37"/>
  <c r="Q116" i="37"/>
  <c r="Q117" i="37"/>
  <c r="R115" i="37"/>
  <c r="R116" i="37"/>
  <c r="R117" i="37"/>
  <c r="M114" i="37"/>
  <c r="P114" i="37"/>
  <c r="Q114" i="37"/>
  <c r="R114" i="37"/>
  <c r="M112" i="37"/>
  <c r="M113" i="37"/>
  <c r="P112" i="37"/>
  <c r="P113" i="37"/>
  <c r="Q112" i="37"/>
  <c r="Q113" i="37"/>
  <c r="R112" i="37"/>
  <c r="R113" i="37"/>
  <c r="M111" i="37"/>
  <c r="P111" i="37"/>
  <c r="Q111" i="37"/>
  <c r="R111" i="37"/>
  <c r="M110" i="37"/>
  <c r="P110" i="37"/>
  <c r="Q110" i="37"/>
  <c r="R110" i="37"/>
  <c r="M107" i="37"/>
  <c r="M108" i="37"/>
  <c r="M109" i="37"/>
  <c r="P107" i="37"/>
  <c r="P108" i="37"/>
  <c r="P109" i="37"/>
  <c r="Q107" i="37"/>
  <c r="Q108" i="37"/>
  <c r="Q109" i="37"/>
  <c r="R107" i="37"/>
  <c r="R108" i="37"/>
  <c r="R109" i="37"/>
  <c r="M106" i="37"/>
  <c r="P106" i="37"/>
  <c r="Q106" i="37"/>
  <c r="R106" i="37"/>
  <c r="M104" i="37"/>
  <c r="M105" i="37"/>
  <c r="P104" i="37"/>
  <c r="P105" i="37"/>
  <c r="Q104" i="37"/>
  <c r="Q105" i="37"/>
  <c r="R104" i="37"/>
  <c r="R105" i="37"/>
  <c r="M103" i="37"/>
  <c r="P103" i="37"/>
  <c r="Q103" i="37"/>
  <c r="R103" i="37"/>
  <c r="M100" i="37"/>
  <c r="M101" i="37"/>
  <c r="M102" i="37"/>
  <c r="P100" i="37"/>
  <c r="P101" i="37"/>
  <c r="P102" i="37"/>
  <c r="Q100" i="37"/>
  <c r="Q101" i="37"/>
  <c r="Q102" i="37"/>
  <c r="R100" i="37"/>
  <c r="R101" i="37"/>
  <c r="R102" i="37"/>
  <c r="M99" i="37"/>
  <c r="P99" i="37"/>
  <c r="Q99" i="37"/>
  <c r="R99" i="37"/>
  <c r="M98" i="37"/>
  <c r="P98" i="37"/>
  <c r="Q98" i="37"/>
  <c r="R98" i="37"/>
  <c r="M96" i="37"/>
  <c r="M97" i="37"/>
  <c r="P96" i="37"/>
  <c r="P97" i="37"/>
  <c r="Q96" i="37"/>
  <c r="Q97" i="37"/>
  <c r="R96" i="37"/>
  <c r="R97" i="37"/>
  <c r="M95" i="37"/>
  <c r="P95" i="37"/>
  <c r="Q95" i="37"/>
  <c r="R95" i="37"/>
  <c r="M93" i="37"/>
  <c r="M94" i="37"/>
  <c r="P93" i="37"/>
  <c r="P94" i="37"/>
  <c r="Q93" i="37"/>
  <c r="Q94" i="37"/>
  <c r="R93" i="37"/>
  <c r="R94" i="37"/>
  <c r="M91" i="37"/>
  <c r="M92" i="37"/>
  <c r="P91" i="37"/>
  <c r="P92" i="37"/>
  <c r="Q91" i="37"/>
  <c r="Q92" i="37"/>
  <c r="R91" i="37"/>
  <c r="R92" i="37"/>
  <c r="M89" i="37"/>
  <c r="M90" i="37"/>
  <c r="P89" i="37"/>
  <c r="P90" i="37"/>
  <c r="Q89" i="37"/>
  <c r="Q90" i="37"/>
  <c r="R89" i="37"/>
  <c r="R90" i="37"/>
  <c r="M88" i="37"/>
  <c r="P88" i="37"/>
  <c r="Q88" i="37"/>
  <c r="R88" i="37"/>
  <c r="M87" i="37"/>
  <c r="P87" i="37"/>
  <c r="Q87" i="37"/>
  <c r="R87" i="37"/>
  <c r="M86" i="37"/>
  <c r="P86" i="37"/>
  <c r="Q86" i="37"/>
  <c r="R86" i="37"/>
  <c r="P85" i="37"/>
  <c r="Q85" i="37"/>
  <c r="R85" i="37"/>
  <c r="M84" i="37"/>
  <c r="P84" i="37"/>
  <c r="Q84" i="37"/>
  <c r="R84" i="37"/>
  <c r="M83" i="37"/>
  <c r="P83" i="37"/>
  <c r="Q83" i="37"/>
  <c r="R83" i="37"/>
  <c r="M82" i="37"/>
  <c r="P82" i="37"/>
  <c r="Q82" i="37"/>
  <c r="R82" i="37"/>
  <c r="M81" i="37"/>
  <c r="P81" i="37"/>
  <c r="Q81" i="37"/>
  <c r="R81" i="37"/>
  <c r="M80" i="37"/>
  <c r="P80" i="37"/>
  <c r="Q80" i="37"/>
  <c r="R80" i="37"/>
  <c r="M79" i="37"/>
  <c r="P79" i="37"/>
  <c r="Q79" i="37"/>
  <c r="R79" i="37"/>
  <c r="M78" i="37"/>
  <c r="P78" i="37"/>
  <c r="Q78" i="37"/>
  <c r="R78" i="37"/>
  <c r="M76" i="37"/>
  <c r="M77" i="37"/>
  <c r="P76" i="37"/>
  <c r="P77" i="37"/>
  <c r="Q76" i="37"/>
  <c r="Q77" i="37"/>
  <c r="R76" i="37"/>
  <c r="R77" i="37"/>
  <c r="M75" i="37"/>
  <c r="P75" i="37"/>
  <c r="Q75" i="37"/>
  <c r="R75" i="37"/>
  <c r="M74" i="37"/>
  <c r="P74" i="37"/>
  <c r="Q74" i="37"/>
  <c r="R74" i="37"/>
  <c r="M73" i="37"/>
  <c r="P73" i="37"/>
  <c r="Q73" i="37"/>
  <c r="R73" i="37"/>
  <c r="M71" i="37"/>
  <c r="M72" i="37"/>
  <c r="P71" i="37"/>
  <c r="P72" i="37"/>
  <c r="Q71" i="37"/>
  <c r="Q72" i="37"/>
  <c r="R71" i="37"/>
  <c r="R72" i="37"/>
  <c r="M70" i="37"/>
  <c r="P70" i="37"/>
  <c r="Q70" i="37"/>
  <c r="R70" i="37"/>
  <c r="M69" i="37"/>
  <c r="P69" i="37"/>
  <c r="Q69" i="37"/>
  <c r="R69" i="37"/>
  <c r="M67" i="37"/>
  <c r="M68" i="37"/>
  <c r="P67" i="37"/>
  <c r="P68" i="37"/>
  <c r="Q67" i="37"/>
  <c r="Q68" i="37"/>
  <c r="R67" i="37"/>
  <c r="R68" i="37"/>
  <c r="M66" i="37"/>
  <c r="P66" i="37"/>
  <c r="Q66" i="37"/>
  <c r="R66" i="37"/>
  <c r="M65" i="37"/>
  <c r="P65" i="37"/>
  <c r="Q65" i="37"/>
  <c r="R65" i="37"/>
  <c r="M63" i="37"/>
  <c r="M64" i="37"/>
  <c r="P63" i="37"/>
  <c r="P64" i="37"/>
  <c r="Q63" i="37"/>
  <c r="Q64" i="37"/>
  <c r="R63" i="37"/>
  <c r="R64" i="37"/>
  <c r="M62" i="37"/>
  <c r="P62" i="37"/>
  <c r="Q62" i="37"/>
  <c r="R62" i="37"/>
  <c r="M61" i="37"/>
  <c r="P61" i="37"/>
  <c r="Q61" i="37"/>
  <c r="R61" i="37"/>
  <c r="M60" i="37"/>
  <c r="P60" i="37"/>
  <c r="Q60" i="37"/>
  <c r="R60" i="37"/>
  <c r="M58" i="37"/>
  <c r="M59" i="37"/>
  <c r="P58" i="37"/>
  <c r="P59" i="37"/>
  <c r="Q58" i="37"/>
  <c r="Q59" i="37"/>
  <c r="R58" i="37"/>
  <c r="R59" i="37"/>
  <c r="M55" i="37"/>
  <c r="M56" i="37"/>
  <c r="M57" i="37"/>
  <c r="P55" i="37"/>
  <c r="P56" i="37"/>
  <c r="P57" i="37"/>
  <c r="Q55" i="37"/>
  <c r="Q56" i="37"/>
  <c r="Q57" i="37"/>
  <c r="R55" i="37"/>
  <c r="R56" i="37"/>
  <c r="R57" i="37"/>
  <c r="M54" i="37"/>
  <c r="P54" i="37"/>
  <c r="Q54" i="37"/>
  <c r="R54" i="37"/>
  <c r="M52" i="37"/>
  <c r="M53" i="37"/>
  <c r="P52" i="37"/>
  <c r="P53" i="37"/>
  <c r="Q52" i="37"/>
  <c r="Q53" i="37"/>
  <c r="R52" i="37"/>
  <c r="R53" i="37"/>
  <c r="M51" i="37"/>
  <c r="P51" i="37"/>
  <c r="Q51" i="37"/>
  <c r="R51" i="37"/>
  <c r="M49" i="37"/>
  <c r="M50" i="37"/>
  <c r="P49" i="37"/>
  <c r="P50" i="37"/>
  <c r="Q49" i="37"/>
  <c r="Q50" i="37"/>
  <c r="R49" i="37"/>
  <c r="R50" i="37"/>
  <c r="M48" i="37"/>
  <c r="P48" i="37"/>
  <c r="Q48" i="37"/>
  <c r="R48" i="37"/>
  <c r="M47" i="37"/>
  <c r="P47" i="37"/>
  <c r="Q47" i="37"/>
  <c r="R47" i="37"/>
  <c r="M46" i="37"/>
  <c r="P46" i="37"/>
  <c r="Q46" i="37"/>
  <c r="R46" i="37"/>
  <c r="M45" i="37"/>
  <c r="P45" i="37"/>
  <c r="Q45" i="37"/>
  <c r="R45" i="37"/>
  <c r="M43" i="37"/>
  <c r="M44" i="37"/>
  <c r="P43" i="37"/>
  <c r="P44" i="37"/>
  <c r="Q43" i="37"/>
  <c r="Q44" i="37"/>
  <c r="R43" i="37"/>
  <c r="R44" i="37"/>
  <c r="M42" i="37"/>
  <c r="P42" i="37"/>
  <c r="Q42" i="37"/>
  <c r="R42" i="37"/>
  <c r="M40" i="37"/>
  <c r="M41" i="37"/>
  <c r="P40" i="37"/>
  <c r="P41" i="37"/>
  <c r="Q40" i="37"/>
  <c r="Q41" i="37"/>
  <c r="R40" i="37"/>
  <c r="R41" i="37"/>
  <c r="M39" i="37"/>
  <c r="P39" i="37"/>
  <c r="Q39" i="37"/>
  <c r="R39" i="37"/>
  <c r="M35" i="37"/>
  <c r="M36" i="37"/>
  <c r="M37" i="37"/>
  <c r="M38" i="37"/>
  <c r="P35" i="37"/>
  <c r="P36" i="37"/>
  <c r="P37" i="37"/>
  <c r="P38" i="37"/>
  <c r="Q35" i="37"/>
  <c r="Q36" i="37"/>
  <c r="Q37" i="37"/>
  <c r="Q38" i="37"/>
  <c r="R35" i="37"/>
  <c r="R36" i="37"/>
  <c r="R37" i="37"/>
  <c r="R38" i="37"/>
  <c r="M34" i="37"/>
  <c r="P34" i="37"/>
  <c r="Q34" i="37"/>
  <c r="R34" i="37"/>
  <c r="M31" i="37"/>
  <c r="M32" i="37"/>
  <c r="M33" i="37"/>
  <c r="P31" i="37"/>
  <c r="P32" i="37"/>
  <c r="P33" i="37"/>
  <c r="Q31" i="37"/>
  <c r="Q32" i="37"/>
  <c r="Q33" i="37"/>
  <c r="R31" i="37"/>
  <c r="R32" i="37"/>
  <c r="R33" i="37"/>
  <c r="M30" i="37"/>
  <c r="P30" i="37"/>
  <c r="Q30" i="37"/>
  <c r="R30" i="37"/>
  <c r="M29" i="37"/>
  <c r="P29" i="37"/>
  <c r="Q29" i="37"/>
  <c r="R29" i="37"/>
  <c r="M27" i="37"/>
  <c r="M28" i="37"/>
  <c r="P27" i="37"/>
  <c r="P28" i="37"/>
  <c r="Q27" i="37"/>
  <c r="Q28" i="37"/>
  <c r="R27" i="37"/>
  <c r="R28" i="37"/>
  <c r="M25" i="37"/>
  <c r="M26" i="37"/>
  <c r="P25" i="37"/>
  <c r="P26" i="37"/>
  <c r="Q25" i="37"/>
  <c r="Q26" i="37"/>
  <c r="R25" i="37"/>
  <c r="R26" i="37"/>
  <c r="M23" i="37"/>
  <c r="M24" i="37"/>
  <c r="P23" i="37"/>
  <c r="P24" i="37"/>
  <c r="Q23" i="37"/>
  <c r="Q24" i="37"/>
  <c r="R23" i="37"/>
  <c r="R24" i="37"/>
  <c r="M22" i="37"/>
  <c r="P22" i="37"/>
  <c r="Q22" i="37"/>
  <c r="R22" i="37"/>
  <c r="M21" i="37"/>
  <c r="P21" i="37"/>
  <c r="Q21" i="37"/>
  <c r="R21" i="37"/>
  <c r="M19" i="37"/>
  <c r="M20" i="37"/>
  <c r="P19" i="37"/>
  <c r="P20" i="37"/>
  <c r="Q19" i="37"/>
  <c r="Q20" i="37"/>
  <c r="R19" i="37"/>
  <c r="R20" i="37"/>
  <c r="M18" i="37"/>
  <c r="P18" i="37"/>
  <c r="Q18" i="37"/>
  <c r="R18" i="37"/>
  <c r="M17" i="37"/>
  <c r="P17" i="37"/>
  <c r="Q17" i="37"/>
  <c r="R17" i="37"/>
  <c r="M16" i="37"/>
  <c r="P16" i="37"/>
  <c r="Q16" i="37"/>
  <c r="R16" i="37"/>
  <c r="M15" i="37"/>
  <c r="P15" i="37"/>
  <c r="Q15" i="37"/>
  <c r="R15" i="37"/>
  <c r="M14" i="37"/>
  <c r="P14" i="37"/>
  <c r="Q14" i="37"/>
  <c r="R14" i="37"/>
  <c r="M13" i="37"/>
  <c r="P13" i="37"/>
  <c r="Q13" i="37"/>
  <c r="R13" i="37"/>
  <c r="M10" i="37"/>
  <c r="M11" i="37"/>
  <c r="M12" i="37"/>
  <c r="P10" i="37"/>
  <c r="P11" i="37"/>
  <c r="P12" i="37"/>
  <c r="Q10" i="37"/>
  <c r="Q11" i="37"/>
  <c r="Q12" i="37"/>
  <c r="R10" i="37"/>
  <c r="R11" i="37"/>
  <c r="R12" i="37"/>
  <c r="M9" i="37"/>
  <c r="P9" i="37"/>
  <c r="Q9" i="37"/>
  <c r="R9" i="37"/>
  <c r="M8" i="37"/>
  <c r="P8" i="37"/>
  <c r="Q8" i="37"/>
  <c r="R8" i="37"/>
  <c r="M7" i="37"/>
  <c r="P7" i="37"/>
  <c r="Q7" i="37"/>
  <c r="R7" i="37"/>
  <c r="M6" i="37"/>
  <c r="P6" i="37"/>
  <c r="Q6" i="37"/>
  <c r="R6" i="37"/>
  <c r="M5" i="37"/>
  <c r="P5" i="37"/>
  <c r="Q5" i="37"/>
  <c r="R5" i="37"/>
  <c r="M3" i="37"/>
  <c r="M4" i="37"/>
  <c r="P3" i="37"/>
  <c r="P4" i="37"/>
  <c r="Q3" i="37"/>
  <c r="Q4" i="37"/>
  <c r="R3" i="37"/>
  <c r="R4" i="37"/>
  <c r="M2" i="37"/>
  <c r="P2" i="37"/>
  <c r="Q2" i="37"/>
  <c r="R2" i="37"/>
  <c r="P8" i="12" l="1"/>
  <c r="L12" i="35" l="1"/>
  <c r="L14" i="35"/>
  <c r="L13" i="35"/>
  <c r="M4" i="12"/>
  <c r="J4" i="12"/>
  <c r="L4" i="12"/>
  <c r="K4" i="12"/>
  <c r="N4" i="12"/>
  <c r="N5" i="12" l="1"/>
  <c r="K5" i="12"/>
  <c r="L5" i="12"/>
  <c r="M5" i="12"/>
  <c r="M14" i="35"/>
  <c r="O14" i="35"/>
  <c r="M13" i="35"/>
  <c r="M12" i="3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9C5889-3C18-4C65-9F60-BB3FF74995F0}" name="Conexión" type="104" refreshedVersion="0" background="1">
    <extLst>
      <ext xmlns:x15="http://schemas.microsoft.com/office/spreadsheetml/2010/11/main" uri="{DE250136-89BD-433C-8126-D09CA5730AF9}">
        <x15:connection id="Calendario"/>
      </ext>
    </extLst>
  </connection>
  <connection id="2" xr16:uid="{A5A2E5E1-28F1-4892-BA8F-DE1A37A63AEF}"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59B180A-09AA-4A56-A903-96240D591656}" name="WorksheetConnection_seguimiento de fallas 2021.xlsb.xlsx!Tabla3" type="102" refreshedVersion="6" minRefreshableVersion="5">
    <extLst>
      <ext xmlns:x15="http://schemas.microsoft.com/office/spreadsheetml/2010/11/main" uri="{DE250136-89BD-433C-8126-D09CA5730AF9}">
        <x15:connection id="Tabla3">
          <x15:rangePr sourceName="_xlcn.WorksheetConnection_seguimientodefallas2021.xlsb.xlsxTabla31"/>
        </x15:connection>
      </ext>
    </extLst>
  </connection>
  <connection id="4" xr16:uid="{63BE9C96-5FF1-486B-B1B6-012735CDE17D}" name="WorksheetConnection_seguimiento de fallas 2021.xlsx!Causas" type="102" refreshedVersion="6" minRefreshableVersion="5">
    <extLst>
      <ext xmlns:x15="http://schemas.microsoft.com/office/spreadsheetml/2010/11/main" uri="{DE250136-89BD-433C-8126-D09CA5730AF9}">
        <x15:connection id="Causas">
          <x15:rangePr sourceName="_xlcn.WorksheetConnection_seguimientodefallas2021.xlsxCausas1"/>
        </x15:connection>
      </ext>
    </extLst>
  </connection>
  <connection id="5" xr16:uid="{848C88A3-08BE-44CC-918F-FB1E1C178870}" name="WorksheetConnection_seguimiento de fallas 2021.xlsx!Tabla14" type="102" refreshedVersion="6" minRefreshableVersion="5">
    <extLst>
      <ext xmlns:x15="http://schemas.microsoft.com/office/spreadsheetml/2010/11/main" uri="{DE250136-89BD-433C-8126-D09CA5730AF9}">
        <x15:connection id="Tabla14">
          <x15:rangePr sourceName="_xlcn.WorksheetConnection_seguimientodefallas2021.xlsxTabla141"/>
        </x15:connection>
      </ext>
    </extLst>
  </connection>
  <connection id="6" xr16:uid="{AE50E017-1D63-49DB-A82F-A3CF33297AAE}" name="WorksheetConnection_seguimiento de fallas 2021.xlsx!Tabla6" type="102" refreshedVersion="6" minRefreshableVersion="5">
    <extLst>
      <ext xmlns:x15="http://schemas.microsoft.com/office/spreadsheetml/2010/11/main" uri="{DE250136-89BD-433C-8126-D09CA5730AF9}">
        <x15:connection id="Tabla6">
          <x15:rangePr sourceName="_xlcn.WorksheetConnection_seguimientodefallas2021.xlsxTabla61"/>
        </x15:connection>
      </ext>
    </extLst>
  </connection>
  <connection id="7" xr16:uid="{692294D3-A712-4086-AE09-F063098C412E}" name="WorksheetConnection_seguimiento de fallas 2022.xlsb.xlsx!fallas2021" type="102" refreshedVersion="7" minRefreshableVersion="5">
    <extLst>
      <ext xmlns:x15="http://schemas.microsoft.com/office/spreadsheetml/2010/11/main" uri="{DE250136-89BD-433C-8126-D09CA5730AF9}">
        <x15:connection id="fallas2021">
          <x15:rangePr sourceName="_xlcn.WorksheetConnection_seguimientodefallas2022.xlsb.xlsxfallas20211"/>
        </x15:connection>
      </ext>
    </extLst>
  </connection>
</connections>
</file>

<file path=xl/sharedStrings.xml><?xml version="1.0" encoding="utf-8"?>
<sst xmlns="http://schemas.openxmlformats.org/spreadsheetml/2006/main" count="53075" uniqueCount="1905">
  <si>
    <t>Mes</t>
  </si>
  <si>
    <t>enero</t>
  </si>
  <si>
    <t>N° semana</t>
  </si>
  <si>
    <t>(Todas)</t>
  </si>
  <si>
    <t>Suma de min</t>
  </si>
  <si>
    <t>Etiquetas de columna</t>
  </si>
  <si>
    <t>LINEA</t>
  </si>
  <si>
    <t>electrico</t>
  </si>
  <si>
    <t>mecanico</t>
  </si>
  <si>
    <t>no aplica</t>
  </si>
  <si>
    <t>operativo</t>
  </si>
  <si>
    <t>calidad</t>
  </si>
  <si>
    <t>refrigeracion</t>
  </si>
  <si>
    <t>pieza de formato</t>
  </si>
  <si>
    <t>Total general</t>
  </si>
  <si>
    <t>horas de asistencia</t>
  </si>
  <si>
    <t>promedio diario</t>
  </si>
  <si>
    <t>personal disponible</t>
  </si>
  <si>
    <t>M</t>
  </si>
  <si>
    <t>N</t>
  </si>
  <si>
    <t>T</t>
  </si>
  <si>
    <t>parada</t>
  </si>
  <si>
    <t>maquina</t>
  </si>
  <si>
    <t>empresa</t>
  </si>
  <si>
    <t>linea</t>
  </si>
  <si>
    <t>maquina2</t>
  </si>
  <si>
    <t>nombre</t>
  </si>
  <si>
    <t>causa_parada_descripcion</t>
  </si>
  <si>
    <t>parada_fecha</t>
  </si>
  <si>
    <t>parada_hora</t>
  </si>
  <si>
    <t>resolucion_fecha</t>
  </si>
  <si>
    <t>resolucion_hora</t>
  </si>
  <si>
    <t>parada_duracion</t>
  </si>
  <si>
    <t>min</t>
  </si>
  <si>
    <t>causa</t>
  </si>
  <si>
    <t>detalle</t>
  </si>
  <si>
    <t>Turno</t>
  </si>
  <si>
    <t>TECNICO</t>
  </si>
  <si>
    <t>Con repuesto ( si / no)</t>
  </si>
  <si>
    <t>OT</t>
  </si>
  <si>
    <t>costo MOD</t>
  </si>
  <si>
    <t>costo de repuesto</t>
  </si>
  <si>
    <t>Llenadora</t>
  </si>
  <si>
    <t>Moreno</t>
  </si>
  <si>
    <t>L07</t>
  </si>
  <si>
    <t>-</t>
  </si>
  <si>
    <t>Mantenimiento Mecanico</t>
  </si>
  <si>
    <t>microparada</t>
  </si>
  <si>
    <t>L12</t>
  </si>
  <si>
    <t>sin informacion</t>
  </si>
  <si>
    <t>Mantenimiento Electrico</t>
  </si>
  <si>
    <t>tenía mal puesta la tapa</t>
  </si>
  <si>
    <t>ajuste</t>
  </si>
  <si>
    <t>no</t>
  </si>
  <si>
    <t>Etiquetadora L33</t>
  </si>
  <si>
    <t>L33</t>
  </si>
  <si>
    <t>Martín</t>
  </si>
  <si>
    <t>regulacion de camara</t>
  </si>
  <si>
    <t>Estuchadora</t>
  </si>
  <si>
    <t>L32</t>
  </si>
  <si>
    <t>Victor</t>
  </si>
  <si>
    <t>Torqueadora</t>
  </si>
  <si>
    <t>regulacion</t>
  </si>
  <si>
    <t>Tolva</t>
  </si>
  <si>
    <t>L35</t>
  </si>
  <si>
    <t>Abastecedor de mecanismos</t>
  </si>
  <si>
    <t>Etiquetadora</t>
  </si>
  <si>
    <t>L48</t>
  </si>
  <si>
    <t>L38</t>
  </si>
  <si>
    <t>Abastecedor de bolillas</t>
  </si>
  <si>
    <t>LogiPack</t>
  </si>
  <si>
    <t xml:space="preserve"> Se cambia goma freno de la máquina</t>
  </si>
  <si>
    <t>rotura</t>
  </si>
  <si>
    <t>si</t>
  </si>
  <si>
    <t>Llenadora L38</t>
  </si>
  <si>
    <t>Celofanadora L10</t>
  </si>
  <si>
    <t>L10</t>
  </si>
  <si>
    <t>L04</t>
  </si>
  <si>
    <t>Se encuentra que el sensor de la tolva tenía los cables dañados</t>
  </si>
  <si>
    <t>Transporte</t>
  </si>
  <si>
    <t>L43</t>
  </si>
  <si>
    <t xml:space="preserve"> Se hace conexionado de seguridades desconectada, se encuentra un cable mal conectado, se invierte. Ya que el mismo era el causante que la línea no pueda arrancar</t>
  </si>
  <si>
    <t>L19</t>
  </si>
  <si>
    <t>Crimpadora</t>
  </si>
  <si>
    <t>Sobretapa</t>
  </si>
  <si>
    <t>regulación de sensores, maquinas y presión de aire</t>
  </si>
  <si>
    <t>Camara</t>
  </si>
  <si>
    <t>Girador de pucks</t>
  </si>
  <si>
    <t>Coloca Bombas</t>
  </si>
  <si>
    <t>Llenadora L37</t>
  </si>
  <si>
    <t>L37</t>
  </si>
  <si>
    <t>Se regula  levas y se hace limpiar los puck, ya que los mismos no entraban en la estrella por la suciedad</t>
  </si>
  <si>
    <t>soluciona maquinista</t>
  </si>
  <si>
    <t>se regula camara</t>
  </si>
  <si>
    <t>Etiquetadora de fondo</t>
  </si>
  <si>
    <t>Celofanadora</t>
  </si>
  <si>
    <t>L41</t>
  </si>
  <si>
    <t>se cambió los cables de puesta Tierra de la llenadora</t>
  </si>
  <si>
    <t>Abastecedor tetina</t>
  </si>
  <si>
    <t>Carlos y Fede están regulando tetinadora. Problema de componente</t>
  </si>
  <si>
    <t>Se resetea la máquina y se regula la velocidad de la máquina.</t>
  </si>
  <si>
    <t>Inkjet</t>
  </si>
  <si>
    <t>L42</t>
  </si>
  <si>
    <t xml:space="preserve"> Se cambia tornillo y se repasa rosca</t>
  </si>
  <si>
    <t>Se lubrica actuador y se revisan se sensores</t>
  </si>
  <si>
    <t>L27</t>
  </si>
  <si>
    <t>se configura camara</t>
  </si>
  <si>
    <t>sincronizacion de cadenas</t>
  </si>
  <si>
    <t>se reinstala hongo de emergencia</t>
  </si>
  <si>
    <t>se configura llenadora para que alcance la velocidad de crimpadora y no rebalse.</t>
  </si>
  <si>
    <t>se resetea circuito de frio</t>
  </si>
  <si>
    <t>Laser</t>
  </si>
  <si>
    <t>regulación de estuchadora.</t>
  </si>
  <si>
    <t>regulación</t>
  </si>
  <si>
    <t>Se cambia un tornillo, se repasa la rosca y se regula las cámaras</t>
  </si>
  <si>
    <t>Se cambian cuchillas</t>
  </si>
  <si>
    <t>Pick and play</t>
  </si>
  <si>
    <t>Martillo</t>
  </si>
  <si>
    <t>reemplazo de PT100</t>
  </si>
  <si>
    <t>Brazo transporte</t>
  </si>
  <si>
    <t>problemas con sincronismo abb, joystick roto</t>
  </si>
  <si>
    <t>resete de robot</t>
  </si>
  <si>
    <t>Bajador tetina</t>
  </si>
  <si>
    <t>regulacion por componente</t>
  </si>
  <si>
    <t>Juan Manuel</t>
  </si>
  <si>
    <t>ajuste de brazo de movimiento plegadores de cabeza</t>
  </si>
  <si>
    <t xml:space="preserve">Se destensa Correa y se regula </t>
  </si>
  <si>
    <t xml:space="preserve">Soluciona el maquinista </t>
  </si>
  <si>
    <t>se  fabrica tornillo de ajuste para la regulación del empujando. También se cambia elevador</t>
  </si>
  <si>
    <t>Abastecedor de tapas</t>
  </si>
  <si>
    <t>Embalador</t>
  </si>
  <si>
    <t>Se hace punto cero al robot</t>
  </si>
  <si>
    <t>Regulación</t>
  </si>
  <si>
    <t>Se destraba la trasportadora</t>
  </si>
  <si>
    <t>regulacion detobogan de tetinas</t>
  </si>
  <si>
    <t>se trabaja con la cascada de la linea 10</t>
  </si>
  <si>
    <t>se trabaja con el joystick de linea 37, se encuentra roto</t>
  </si>
  <si>
    <t>se revisan valvulas de llenado</t>
  </si>
  <si>
    <t>regulacion de brazo robotico</t>
  </si>
  <si>
    <t>regulacion de cabezales</t>
  </si>
  <si>
    <t>Natalio</t>
  </si>
  <si>
    <t>problema eléctrico en Ink-jet, esta trabajando Daniel Ayala y Jorge Abuin.</t>
  </si>
  <si>
    <t>se regula sensor/ maicol</t>
  </si>
  <si>
    <t>L39</t>
  </si>
  <si>
    <t>regulación de etiquetadora.</t>
  </si>
  <si>
    <t xml:space="preserve"> Regulación etiquetadora de fondo</t>
  </si>
  <si>
    <t>Coloca Tapas</t>
  </si>
  <si>
    <t xml:space="preserve"> Se ajusta tuerca y estrella.</t>
  </si>
  <si>
    <t>Regulación de sensor</t>
  </si>
  <si>
    <t xml:space="preserve"> limpia rodillo se acomoda de la banda, se cambió la lanza y se regula</t>
  </si>
  <si>
    <t xml:space="preserve"> se cambia base del palpador </t>
  </si>
  <si>
    <t xml:space="preserve"> se cambia base del palpador  nuevamente</t>
  </si>
  <si>
    <t>manguera de llenado estrangulada</t>
  </si>
  <si>
    <t>se espera a que terminen de regular la etiqueta para probar, regulacion</t>
  </si>
  <si>
    <t>L45</t>
  </si>
  <si>
    <t>Axon</t>
  </si>
  <si>
    <t>regulación de maquinista</t>
  </si>
  <si>
    <t xml:space="preserve">se ajustó contratuerca de tornillo  Sin fin. En llenadora </t>
  </si>
  <si>
    <t>etiquetadora se invierte giro</t>
  </si>
  <si>
    <t>regulacipon</t>
  </si>
  <si>
    <t>regulacion de equipo</t>
  </si>
  <si>
    <t>L36</t>
  </si>
  <si>
    <t>manguera obstruida con tubo</t>
  </si>
  <si>
    <t>Balanza</t>
  </si>
  <si>
    <t>L29</t>
  </si>
  <si>
    <t>regulacion de llenadora</t>
  </si>
  <si>
    <t>L11</t>
  </si>
  <si>
    <t>se destraba y realiza punto cero</t>
  </si>
  <si>
    <t>se acomoda jirafa desplazada del lugar</t>
  </si>
  <si>
    <t>Bajador de tapas</t>
  </si>
  <si>
    <t>se coloca reten faltante</t>
  </si>
  <si>
    <t>Bomba Moyno</t>
  </si>
  <si>
    <t>Se conecta pinza cocodrilo desconectada</t>
  </si>
  <si>
    <t>habilitacion de salida de malas</t>
  </si>
  <si>
    <t>Roscadora</t>
  </si>
  <si>
    <t>reemplazo de potenciometro de abastecedor</t>
  </si>
  <si>
    <t>Abastecedor tubos</t>
  </si>
  <si>
    <t>se acomoda cable canal</t>
  </si>
  <si>
    <t>Se ajusta embrague del empujandor</t>
  </si>
  <si>
    <t>regula rodillo moletiado</t>
  </si>
  <si>
    <t>Se cambia el pico</t>
  </si>
  <si>
    <t>La máquina está cortando las etiquetas, se estuvo trabajando para evitar que se corte, se sacó tensión en el brazo de debobinado. También se pregunta si había repuesto del rodillo de tracción, ya que el mismo tiene desgaste, en el pañol no figura que exista el repuesto</t>
  </si>
  <si>
    <t>se reinicia brazo ABB</t>
  </si>
  <si>
    <t xml:space="preserve"> cambio de correa de traccion, cambio de rodillo y regulaciones varias!</t>
  </si>
  <si>
    <t>Bomba Neumatica</t>
  </si>
  <si>
    <t>Abastecedor de bombas</t>
  </si>
  <si>
    <t>tensor con desgaste, se utiliza el de linea 45</t>
  </si>
  <si>
    <t>se cambian tornillos de actuador</t>
  </si>
  <si>
    <t>regulacion y cambio de rollo de etiquetas</t>
  </si>
  <si>
    <t>reinicio</t>
  </si>
  <si>
    <t>se reposicióna el brazo ABB</t>
  </si>
  <si>
    <t>puesta a punto de embalador, con backup</t>
  </si>
  <si>
    <t>puesta a punto de estrella</t>
  </si>
  <si>
    <t xml:space="preserve">reemplazo de banda </t>
  </si>
  <si>
    <t>regulacion de estrella llenadora</t>
  </si>
  <si>
    <t>reemplazo de fibra optica</t>
  </si>
  <si>
    <t xml:space="preserve"> se reposicióna el brazo</t>
  </si>
  <si>
    <t>Abastecedor pinceles</t>
  </si>
  <si>
    <t xml:space="preserve"> se regulan pisones.</t>
  </si>
  <si>
    <t>se ajusta soporte del actuador flojo</t>
  </si>
  <si>
    <t xml:space="preserve"> se ajusta eje del girador, se limpia y regula</t>
  </si>
  <si>
    <t>Se regula posición de una de las correas con tacos.</t>
  </si>
  <si>
    <t>se regula la cuchilla</t>
  </si>
  <si>
    <t>Abastecedor de envases</t>
  </si>
  <si>
    <t>e rompe el freno de los puck se remplaza y coloca regulador de aire ya que la causa fue la presión elevada en el actuador</t>
  </si>
  <si>
    <t xml:space="preserve"> soluciona el maquinista</t>
  </si>
  <si>
    <t>Puesta a punto de estrella y se limpia el rodante</t>
  </si>
  <si>
    <t>soluciona el maquinista</t>
  </si>
  <si>
    <t>De retoca acrílico de entrada al lacer.</t>
  </si>
  <si>
    <t>se encuentra un mecanimo de labial en cinta de bandeja obstullendo sensor</t>
  </si>
  <si>
    <t>se coloca guia y soporte faltante en la entrada del giradorse trabaja con los mecanicos de linea</t>
  </si>
  <si>
    <t xml:space="preserve">Se cambia llave de corte L-37 abastecedor de pinceles. </t>
  </si>
  <si>
    <t xml:space="preserve"> esta acumulación de Puks hace que el girador se trabe, vamos a colocar otro freno</t>
  </si>
  <si>
    <t>Se ajusta y sube engranaje caído</t>
  </si>
  <si>
    <t>se levantan disyuntores,</t>
  </si>
  <si>
    <t>problemas con acumulacion de pucks</t>
  </si>
  <si>
    <t>Se cambia centro de mordaza, porque estaba muy deformado, y se regula</t>
  </si>
  <si>
    <t xml:space="preserve"> se cambia correa, se limpia palpador de etiquetas y se limpia rodillo de tracción</t>
  </si>
  <si>
    <t>se cambia un tornillo con manija por uno hexagonal</t>
  </si>
  <si>
    <t>regulacion y colocacion de gira pucks</t>
  </si>
  <si>
    <t>se cambian rodamientos del pico 1</t>
  </si>
  <si>
    <t>lubricacion de rodillo</t>
  </si>
  <si>
    <t>reemplazo de biela mecanica</t>
  </si>
  <si>
    <t>regulacion de sensor de fundas</t>
  </si>
  <si>
    <t xml:space="preserve">resuelve el maquinista </t>
  </si>
  <si>
    <t>se prende Videojet y se configura</t>
  </si>
  <si>
    <t>llave de aire pricipal cerrada</t>
  </si>
  <si>
    <t xml:space="preserve"> sensor de recorrido no leía actuador trabado se posicióna sensor</t>
  </si>
  <si>
    <t>sensor de recorrido no leía actuador trabado se posicióna sensor</t>
  </si>
  <si>
    <t>se regula sensor de presencia de envase</t>
  </si>
  <si>
    <t>no se encuentra a nadie en la linea</t>
  </si>
  <si>
    <t xml:space="preserve"> se aflojó un cable del sensor de temperatura</t>
  </si>
  <si>
    <t>Se cambian posicionadores</t>
  </si>
  <si>
    <t>La máquina está teniendo problemas con la carga en el primer picó. Se cortó el llenado y el maquinista va a vaciar llenadora, así se revisa la bomba</t>
  </si>
  <si>
    <t>Resuelve el maquinista</t>
  </si>
  <si>
    <t>Se cargó un backups de la máquina se le dio un punto cero varias veces. Pero el problema persiste. El tomador queda cruzado, golpea los frascos y se traba. Queda para revisar.</t>
  </si>
  <si>
    <t xml:space="preserve"> regulación de cámara</t>
  </si>
  <si>
    <t>se coloca resorte en el brazo, se regula palpador y se regula la máquina</t>
  </si>
  <si>
    <t xml:space="preserve"> Soluciona el maquinista</t>
  </si>
  <si>
    <t>se regula embalador y colocador de sobretapas</t>
  </si>
  <si>
    <t>se traba el barral de posicionadores, se cambian posicionadores y se realizan regulaciones varias</t>
  </si>
  <si>
    <t>reemplazo de manguera de aire</t>
  </si>
  <si>
    <t>se regula amplificador de fibras</t>
  </si>
  <si>
    <t>ajuste de cuchillas</t>
  </si>
  <si>
    <t>regulacion de torqueadores</t>
  </si>
  <si>
    <t>se encuentra vaina de pico rota lo cual ejercia precion y asi que la maquina quede trabada, tambien se colocaron tuerca faltantes en seguidor de leva de expulsador de tubos</t>
  </si>
  <si>
    <t>cambio de eje de pico, se trabo y se doblo el mismo</t>
  </si>
  <si>
    <t>no dejaba calibrar algunos puntos se reviso y se detecto sensores sucios carros de desplazamientos con mucha mugre mangueras quebradas por el tiempo..queda funcionando..SE RECOMIENDA UNA LIMPIEZA PROFUNDA Y CAMBIOS DE LAS MANGUERAS PARA EVITAR ESTAS DEMORAS</t>
  </si>
  <si>
    <t>ajuste de tornillo</t>
  </si>
  <si>
    <t>se cambian rodillos del rodante y se limpia</t>
  </si>
  <si>
    <t>Se cambia resorte roto</t>
  </si>
  <si>
    <t xml:space="preserve"> Se regulan los parámetros</t>
  </si>
  <si>
    <t>Se endereza soporte del sensor, que se encontraba doblado</t>
  </si>
  <si>
    <t>se regula sensor presencia de producto en frasco</t>
  </si>
  <si>
    <t xml:space="preserve"> regulación de torqueadora  mecánico por favor. Gracias.</t>
  </si>
  <si>
    <t>Se hace rosca nueva en el centradores móvil</t>
  </si>
  <si>
    <t>Se va traba la estrella por problemas con varios puck deformes</t>
  </si>
  <si>
    <t>Se sale Correa del servo de las bombas</t>
  </si>
  <si>
    <t>Se cambia amortiguador de la puerta</t>
  </si>
  <si>
    <t xml:space="preserve"> se cambia freno y se destraba roscadora</t>
  </si>
  <si>
    <t xml:space="preserve">Regulación </t>
  </si>
  <si>
    <t>Se saca polea y se endereza la arandela el mismo y se regula la tensión</t>
  </si>
  <si>
    <t>se ajusta estrella de torqueado</t>
  </si>
  <si>
    <t>regulacion de cabezales de etiquetado</t>
  </si>
  <si>
    <t>cambio de posicionadores y regulacion de calesita</t>
  </si>
  <si>
    <t>se tensa banda de salida</t>
  </si>
  <si>
    <t>se invierte cuchilla inferior, queda funcionando</t>
  </si>
  <si>
    <t>regulacion de cuchillas</t>
  </si>
  <si>
    <t>se desarma y destraba alimentador de pinceles</t>
  </si>
  <si>
    <t>se cambia palpador</t>
  </si>
  <si>
    <t>llamado se ajusta freno del plato de la etiquetadora</t>
  </si>
  <si>
    <t>regulacion de sensores y camara</t>
  </si>
  <si>
    <t>se regula cuchilla</t>
  </si>
  <si>
    <t>se cambia correa</t>
  </si>
  <si>
    <t>se cambia termocupla</t>
  </si>
  <si>
    <t>se rompe brida de motor de regulacion de altura de tapa alta</t>
  </si>
  <si>
    <t>regulacion de fibra optica</t>
  </si>
  <si>
    <t>limpieza de vacuometro</t>
  </si>
  <si>
    <t>regulacion de corte de celofan</t>
  </si>
  <si>
    <t>regulacion de etiqueta de frente</t>
  </si>
  <si>
    <t>regulacion de fibras opticas</t>
  </si>
  <si>
    <t>cambio de carro lineal y colocacion de tornillos faltantes</t>
  </si>
  <si>
    <t>se afloja regulador de torque que se encontraba clavado</t>
  </si>
  <si>
    <t>regulacion de camara de etiquetas</t>
  </si>
  <si>
    <t>regulacion de inkjet</t>
  </si>
  <si>
    <t>regulacion  diferencia entre chapas sujetadora de celofan</t>
  </si>
  <si>
    <t>Enhebrado/Coloca Bombas</t>
  </si>
  <si>
    <t>se cambian tornillos rotos de brazo sujetador de pinzas, rodamientos y segers.</t>
  </si>
  <si>
    <t>Se regulan parámetros y sensor de etiquetadora</t>
  </si>
  <si>
    <t>se cambia filtro de laser</t>
  </si>
  <si>
    <t xml:space="preserve">soluciona mecanico regulacion </t>
  </si>
  <si>
    <t>puesta a punto</t>
  </si>
  <si>
    <t>regulacion de velicidad de cinta y giro</t>
  </si>
  <si>
    <t>regulacion y armado de las piezas</t>
  </si>
  <si>
    <t>regulacion de bajada</t>
  </si>
  <si>
    <t xml:space="preserve"> cambio de racor roto</t>
  </si>
  <si>
    <t>se cambia soporte de fibra optica</t>
  </si>
  <si>
    <t>regulacion de parametros</t>
  </si>
  <si>
    <t xml:space="preserve"> A pedido del maquinista se alarga el soporte superior de los envases,</t>
  </si>
  <si>
    <t>problemas con presion de aire</t>
  </si>
  <si>
    <t xml:space="preserve">Se destraba embrague </t>
  </si>
  <si>
    <t xml:space="preserve"> resuelve maquinista. </t>
  </si>
  <si>
    <t>Regulación de parámetros</t>
  </si>
  <si>
    <t>Cambio de contacto</t>
  </si>
  <si>
    <t>se reinicia camara</t>
  </si>
  <si>
    <t>regulacion, a espera de maquinista</t>
  </si>
  <si>
    <t>regulacion de camaras</t>
  </si>
  <si>
    <t>se cambia conector de etiquetadora</t>
  </si>
  <si>
    <t>se regula pinza de tomador de bombas</t>
  </si>
  <si>
    <t>se corrije cruce de cuchilla inferior</t>
  </si>
  <si>
    <t>problemas con diferencia de pucks</t>
  </si>
  <si>
    <t>Regulación de camaras, cambio de cable cabezal 14</t>
  </si>
  <si>
    <t xml:space="preserve"> Se cambian resortes de la mordaza</t>
  </si>
  <si>
    <t xml:space="preserve"> Regulación </t>
  </si>
  <si>
    <t xml:space="preserve">Cambio de conector </t>
  </si>
  <si>
    <t>Se conecta cable del sensor de tolva</t>
  </si>
  <si>
    <t>Se cambian resortes</t>
  </si>
  <si>
    <t xml:space="preserve"> Regulación</t>
  </si>
  <si>
    <t>Regulación de cámara</t>
  </si>
  <si>
    <t>Soluciona maquinista</t>
  </si>
  <si>
    <t>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t>
  </si>
  <si>
    <t>Regulación de sensor de tacos</t>
  </si>
  <si>
    <t xml:space="preserve"> regulacion</t>
  </si>
  <si>
    <t>cinta de subida para embalaje patinaba</t>
  </si>
  <si>
    <t>L47</t>
  </si>
  <si>
    <t xml:space="preserve">Sebastian </t>
  </si>
  <si>
    <t>se le instala cable puesta a tierra con pinzas</t>
  </si>
  <si>
    <t>se quemo una tarjeta de la etiquetadora</t>
  </si>
  <si>
    <t xml:space="preserve"> torqueadora regulacion</t>
  </si>
  <si>
    <t>cambio d correa de cinta transportadora de tapas</t>
  </si>
  <si>
    <t>Se conectan cables cortados y desconectados del cabezales 1 y 2. Se configura camaras</t>
  </si>
  <si>
    <t>Se retoca soporte de sensor</t>
  </si>
  <si>
    <t>Se cambió engranaje</t>
  </si>
  <si>
    <t>Soluciona el maquinista</t>
  </si>
  <si>
    <t xml:space="preserve"> se cambia sensor y conector</t>
  </si>
  <si>
    <t>variador de fue a falla</t>
  </si>
  <si>
    <t>se cambia conector de la tolva</t>
  </si>
  <si>
    <t>se cambia engranaje de micarta por engranaje derling. En transferencia.</t>
  </si>
  <si>
    <t>se vuelve a  barrer chavetero de engranaje, se cambia por otro.</t>
  </si>
  <si>
    <t>se regula sensor de de pinzas y actuador de apertura y cierre del celofán/ se trabajo con Roberto</t>
  </si>
  <si>
    <t>se trabaja con la transportadora, se encuentra correa muy tensa</t>
  </si>
  <si>
    <t>Se coloca sensor y fibra óptica faltante</t>
  </si>
  <si>
    <t>Se limpia válvula de 3 vias</t>
  </si>
  <si>
    <t>se ajusta gusano de eje de reductor con juego</t>
  </si>
  <si>
    <t>estamos reemplazando variador de motorreductor y control de transferencia.</t>
  </si>
  <si>
    <t>falso contacto de seguridad de puerta</t>
  </si>
  <si>
    <t>se trabó un pulsador</t>
  </si>
  <si>
    <t>se limpia valvula de tres vias</t>
  </si>
  <si>
    <t>se instalo variador nuevo y estaba en proceso de prueba. Ya se regulo lo que es la frecuencia y Corriente para que se valla a falla en cualquier mala fuerza que haga y no rompa el engranaje</t>
  </si>
  <si>
    <t xml:space="preserve"> Se cortó cable del empujandor</t>
  </si>
  <si>
    <t xml:space="preserve"> Falso contacto en el sensor del baja protectores.</t>
  </si>
  <si>
    <t>Se cambió válvula de 3 vias del lado derecho</t>
  </si>
  <si>
    <t>Coloca Bolillas</t>
  </si>
  <si>
    <t>Se cambian centradores de envases, desgastados</t>
  </si>
  <si>
    <t>Regulación de empujador</t>
  </si>
  <si>
    <t>Barral pico número 8 doblado, se cambia por uno nuevo</t>
  </si>
  <si>
    <t>Se limpia rodillo de tracción</t>
  </si>
  <si>
    <t xml:space="preserve"> Se resetea variador</t>
  </si>
  <si>
    <t>se cambian piezas para mejorar el agarre del celofan</t>
  </si>
  <si>
    <t xml:space="preserve"> se configura parámetros de temperatura de máxima. Se trabajo con Fede Segre y Adriel. Y se volvió a controlar todo el sistema de refrigeración con Julián</t>
  </si>
  <si>
    <t>consulta sobre estado de un rodante</t>
  </si>
  <si>
    <t>error de tipeo</t>
  </si>
  <si>
    <t>se cambia oring con gustavo y roberto</t>
  </si>
  <si>
    <t xml:space="preserve"> estuchadora se ajustan gusanos de reductor de liners</t>
  </si>
  <si>
    <t>se repone disyuntor</t>
  </si>
  <si>
    <t xml:space="preserve"> se cambia Correa etiquetadora se trabaja con Roberto.</t>
  </si>
  <si>
    <t>Manguera estrangulada</t>
  </si>
  <si>
    <t>Aspiradora apagada</t>
  </si>
  <si>
    <t>la etiqueta regulación y problemas de componentes.</t>
  </si>
  <si>
    <t>regulaicon</t>
  </si>
  <si>
    <t>problemas de componentes</t>
  </si>
  <si>
    <t>regulacion de temperatura</t>
  </si>
  <si>
    <t>Se suplementa mordaza y se regula la temperatura</t>
  </si>
  <si>
    <t xml:space="preserve"> se cambia el equipo</t>
  </si>
  <si>
    <t xml:space="preserve">se tuvo que volver a cambiar el equipo ya que se tapó </t>
  </si>
  <si>
    <t>se regulan cámaras y laser</t>
  </si>
  <si>
    <t>se cambia rollo de etiqueta</t>
  </si>
  <si>
    <t>Se resetea el brazo y se hace punto cero</t>
  </si>
  <si>
    <t>regulacion de camra</t>
  </si>
  <si>
    <t>se repone termica</t>
  </si>
  <si>
    <t>relleno ranura mordaza,</t>
  </si>
  <si>
    <t>variador en falla</t>
  </si>
  <si>
    <t>se cambia el cable del sensor</t>
  </si>
  <si>
    <t>se regulan sensores presencia de pucks</t>
  </si>
  <si>
    <t>Se colocan los peines, se le cambian tornillos en mal estado  y se lubrica las partes móviles,</t>
  </si>
  <si>
    <t>Se cambia oring</t>
  </si>
  <si>
    <t>Se saca un eslabón</t>
  </si>
  <si>
    <t>regulacion de  puente entre inta y embalador</t>
  </si>
  <si>
    <t xml:space="preserve"> se acomoda sensor de pucks</t>
  </si>
  <si>
    <t xml:space="preserve">Cable de ethernet desconectada </t>
  </si>
  <si>
    <t>Transfer</t>
  </si>
  <si>
    <t>Se tensa Correa de las pinzas</t>
  </si>
  <si>
    <t>Se cambian flejes rotos</t>
  </si>
  <si>
    <t>Se cambia  una pieza que perdía producto,</t>
  </si>
  <si>
    <t>regulación de cámara</t>
  </si>
  <si>
    <t>Se cambia un eslabón roto</t>
  </si>
  <si>
    <t xml:space="preserve"> se cambia cable en falso contacto del comando Manual</t>
  </si>
  <si>
    <t>la bomba de la tolva estaba en 2 fase una fase sin conectar</t>
  </si>
  <si>
    <t>empujador de puc tornillos rotos y faltantes</t>
  </si>
  <si>
    <t>se instalo iluminación LED con una termica unipolar de corte.</t>
  </si>
  <si>
    <t xml:space="preserve">regulación </t>
  </si>
  <si>
    <t xml:space="preserve"> se regula la mordaza, altura y también la temperatura de la resistencia </t>
  </si>
  <si>
    <t>regulacion de tornillo de entrada</t>
  </si>
  <si>
    <t>mecánicos regulación de mordazas</t>
  </si>
  <si>
    <t>Se conecta la fibra óptica</t>
  </si>
  <si>
    <t>Se regula sensor y se sacan 10 puck de la línea</t>
  </si>
  <si>
    <t>queda para enderezar un soporte del transfer ya que los otros dos ya los enderezamos y colocar el tranfer</t>
  </si>
  <si>
    <t>se regula transfer</t>
  </si>
  <si>
    <t>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t>
  </si>
  <si>
    <t>se regula parámetros</t>
  </si>
  <si>
    <t>Modificación de parámetro y corrección de posición del sensor</t>
  </si>
  <si>
    <t xml:space="preserve"> Se purga la máquina </t>
  </si>
  <si>
    <t>eléctricos regulación etiquetadora.</t>
  </si>
  <si>
    <t>Se corta cadena principal y se cambia sensor</t>
  </si>
  <si>
    <t>se regula sensor</t>
  </si>
  <si>
    <t>regulacion, problemas con bajador ( formato)</t>
  </si>
  <si>
    <t>regulacion prueba versalles</t>
  </si>
  <si>
    <t>no hubo llamado</t>
  </si>
  <si>
    <t>cambio espina de colocador de pinceles</t>
  </si>
  <si>
    <t>soporte de sensor doblado</t>
  </si>
  <si>
    <t>regulación de tapadora</t>
  </si>
  <si>
    <t>reemplazo de controlador de temperatura</t>
  </si>
  <si>
    <t>se llevó a condiciones iniciales el brazo por error de comunicación con PLC</t>
  </si>
  <si>
    <t xml:space="preserve"> no era la estuchadora era la celofanado regulación</t>
  </si>
  <si>
    <t xml:space="preserve"> se le puso los topes de la torqueadora y se probó torqueando a mano y el resultado es él mismo la supervisora está al tanto</t>
  </si>
  <si>
    <t>se salió correa del rodante del láser</t>
  </si>
  <si>
    <t xml:space="preserve">  falla en el roscado por baja presion de aire</t>
  </si>
  <si>
    <t>parámetro de frenador de puck</t>
  </si>
  <si>
    <t>se aprieta eje y se cambia chaveta de movimiento de liners</t>
  </si>
  <si>
    <t>regulación de láser</t>
  </si>
  <si>
    <t>se cambia racor de mordaza por rotura</t>
  </si>
  <si>
    <t xml:space="preserve"> se realizo cambio de posicion de actuadores para retirar tuerca cupla de piston y conseguir corregir diferencia de alturas</t>
  </si>
  <si>
    <t>cambio de manguera y sopapa de vacio por rotura en tomador de bombas</t>
  </si>
  <si>
    <t>se suplementa el tren de plegadores con carton para un mejor plegado del celofan</t>
  </si>
  <si>
    <t>se colocó una pieza  nueva en la llenadora de la línea 4 y la puerta queda abierta y la llenadora no arranca</t>
  </si>
  <si>
    <t xml:space="preserve"> cambio de sensor de acumulación</t>
  </si>
  <si>
    <t>se ajusta tornillos del cabezal</t>
  </si>
  <si>
    <t>manguera estrangulada del embalador</t>
  </si>
  <si>
    <t>regulación sobre tapa</t>
  </si>
  <si>
    <t xml:space="preserve"> regulaciones en girador de Puks.</t>
  </si>
  <si>
    <t>regulacion de sobretapa</t>
  </si>
  <si>
    <t>regulacion de etiquetado</t>
  </si>
  <si>
    <t>colocacion de correa</t>
  </si>
  <si>
    <t>regulacion de tobogan de tapas</t>
  </si>
  <si>
    <t>reparacion de cangilon salido</t>
  </si>
  <si>
    <t xml:space="preserve"> regulaciones.</t>
  </si>
  <si>
    <t>regulacion de etiquetadora con correa  desgastada</t>
  </si>
  <si>
    <t>regulacion de bandas de entrada</t>
  </si>
  <si>
    <t>problemas con pieza de formato</t>
  </si>
  <si>
    <t>regulación de girador de pucks</t>
  </si>
  <si>
    <t>Estamos cambiando Banda y rodamientos a Rodillos</t>
  </si>
  <si>
    <t xml:space="preserve"> Se regula palpador y parámetros de la maquina</t>
  </si>
  <si>
    <t>Se desarma polea, se endereza arandela de la polea y se tensa correa</t>
  </si>
  <si>
    <t>se habia despegado taco de transportadora</t>
  </si>
  <si>
    <t xml:space="preserve"> regulación parámetros y sensor</t>
  </si>
  <si>
    <t xml:space="preserve"> cambio de placa de empujador</t>
  </si>
  <si>
    <t>tenía problema de lectura el inkjet ya quedó solucionado</t>
  </si>
  <si>
    <t>se cambian bandas laterales de alimentacion de estuche</t>
  </si>
  <si>
    <t>Regulación de mordaza</t>
  </si>
  <si>
    <t>se regula pinzas,se limpian guias y se librican.</t>
  </si>
  <si>
    <t>Soluciona el maquinista, lubricando el bajador de tubos</t>
  </si>
  <si>
    <t>se ajusta tuerca de la valvula de 3 vias</t>
  </si>
  <si>
    <t>regulación de injet</t>
  </si>
  <si>
    <t xml:space="preserve"> Se ajusta sensor, se regula las pinzas, se tensan las correas y se lubrica</t>
  </si>
  <si>
    <t>salto de diferencial</t>
  </si>
  <si>
    <t>se cambia orring de apertura de pinzas</t>
  </si>
  <si>
    <t>regulacion de sensor de limite</t>
  </si>
  <si>
    <t>Se regula sensor de tubo no expulsado</t>
  </si>
  <si>
    <t>regulación láser</t>
  </si>
  <si>
    <t>se coloca inserto en rosca barrida</t>
  </si>
  <si>
    <t xml:space="preserve"> se cambió sensor inductivo más el cable en corto</t>
  </si>
  <si>
    <t>se regula el sensor de debobinado</t>
  </si>
  <si>
    <t>Se cambian espinas elásticas partidas</t>
  </si>
  <si>
    <t>Se desarma polea y se endereza la arandela</t>
  </si>
  <si>
    <t xml:space="preserve">regulacion </t>
  </si>
  <si>
    <t>se configuro cámara En etiquetadora y se acomodo Pulsador de rearme .</t>
  </si>
  <si>
    <t>regulación sensor bobina de celofán</t>
  </si>
  <si>
    <t>regulación de torqueadora</t>
  </si>
  <si>
    <t>regulación de parámetros</t>
  </si>
  <si>
    <t>falla en relevo térmico por tubo trabado</t>
  </si>
  <si>
    <t>problemas con pantalla tactil</t>
  </si>
  <si>
    <t>trabajaba la bomba en 2 fase una fase cortada desde la Bornera</t>
  </si>
  <si>
    <t xml:space="preserve">se regula parámetros del láser </t>
  </si>
  <si>
    <t>se repara joystick y pulsador</t>
  </si>
  <si>
    <t>regulación cámara</t>
  </si>
  <si>
    <t>se posiciona sensor de acumulación antes de etiquetadora</t>
  </si>
  <si>
    <t>se reinicia balanza</t>
  </si>
  <si>
    <t>rosca barrida en el  triángulo de cierre lateral</t>
  </si>
  <si>
    <t>cable de swich cortado</t>
  </si>
  <si>
    <t>reset de bomba moyno</t>
  </si>
  <si>
    <t xml:space="preserve">regulacion de tapa alta </t>
  </si>
  <si>
    <t>regulacion de sensor tapas altas</t>
  </si>
  <si>
    <t>se ajusta crimpado</t>
  </si>
  <si>
    <t>regulacion de doble llenado</t>
  </si>
  <si>
    <t>se limpian valvulas</t>
  </si>
  <si>
    <t>se regula sensor de leado</t>
  </si>
  <si>
    <t>soporte tecnico</t>
  </si>
  <si>
    <t>se coloca fibra optica y amplificador</t>
  </si>
  <si>
    <t>se reemplazo banda transportadora lateral, una sola porque falta repuesto.</t>
  </si>
  <si>
    <t xml:space="preserve"> Reemplazo de placa de 6mm por placas corregidas en espesor, se ingresa al Pañol de repuestos para proveedor externo</t>
  </si>
  <si>
    <t xml:space="preserve"> corto espinas la llenadora haciendo arranque luego del Set-Up,</t>
  </si>
  <si>
    <t>Regulación de etiquetadora</t>
  </si>
  <si>
    <t xml:space="preserve"> interviene mantenimiento por solicitud del supervisor de producción ( Variación de peso)</t>
  </si>
  <si>
    <t xml:space="preserve"> Regulación de parámetros del laser</t>
  </si>
  <si>
    <t>soporte tecnico, regulacion</t>
  </si>
  <si>
    <t>se cambia y adapta. Rodillo etiquetadora</t>
  </si>
  <si>
    <t>se cambia sensor de lectura de cadena .se trabaja con maicol</t>
  </si>
  <si>
    <t>modificacion de parametros</t>
  </si>
  <si>
    <t xml:space="preserve"> se cambió contactor de llenado </t>
  </si>
  <si>
    <t xml:space="preserve"> regulacion de picos de carga , valvula burquer , presurizacion de tolva</t>
  </si>
  <si>
    <t xml:space="preserve"> regulacion de plataforma de cabezales </t>
  </si>
  <si>
    <t>regulacion camara de envases</t>
  </si>
  <si>
    <t>regulacion de etiqueta</t>
  </si>
  <si>
    <t>se fija comando suelto</t>
  </si>
  <si>
    <t>iene roto los rodamientos de la pinzas, se reparan con ramientos que tenian guardados los maquinistas</t>
  </si>
  <si>
    <t>se cambia sensor de etiqueta y se regula camara de envases caidos</t>
  </si>
  <si>
    <t>se repara toma corriente para la pistola de calor</t>
  </si>
  <si>
    <t>salto de diferencial y se regula etiqueta</t>
  </si>
  <si>
    <t xml:space="preserve"> regulación de etiquetas</t>
  </si>
  <si>
    <t>se regula ink-jet y se fija fibra óptica</t>
  </si>
  <si>
    <t>problema de presión de aire comprimido</t>
  </si>
  <si>
    <t>se regulan ambas camaras de etiqueta</t>
  </si>
  <si>
    <t>regulacion de cruce  De cuchillas</t>
  </si>
  <si>
    <t>se cambia sensor de cuchillas</t>
  </si>
  <si>
    <t xml:space="preserve"> se levanta diferencial de tapadora</t>
  </si>
  <si>
    <t>regulacion de laser</t>
  </si>
  <si>
    <t xml:space="preserve"> se tensa correa en celofanadora.</t>
  </si>
  <si>
    <t>Crimpadora L11</t>
  </si>
  <si>
    <t>se regula y se posicióna sensor de fin de tranfer</t>
  </si>
  <si>
    <t>se reinicia</t>
  </si>
  <si>
    <t>se regulo parámetros</t>
  </si>
  <si>
    <t xml:space="preserve"> se regula camara</t>
  </si>
  <si>
    <t>se regula parámetros de la cámara de etiqueta de frente</t>
  </si>
  <si>
    <t xml:space="preserve"> se cambia cableado del motor rosqueadora</t>
  </si>
  <si>
    <t>reducción de velocidad</t>
  </si>
  <si>
    <t xml:space="preserve"> soluciona mecánico de línea</t>
  </si>
  <si>
    <t>regulación de sensor</t>
  </si>
  <si>
    <t xml:space="preserve"> se fabrica eje de apertura de cabezal de rodamientos y eje externo del eje de apertura</t>
  </si>
  <si>
    <t>se prende camara</t>
  </si>
  <si>
    <t xml:space="preserve">Rotura de cabezales </t>
  </si>
  <si>
    <t xml:space="preserve"> regulación de estuchadora</t>
  </si>
  <si>
    <t>se terminaron de romper rodamientos de pinzas torqueadora y no hay repuestos</t>
  </si>
  <si>
    <t>se levanta diyuntor</t>
  </si>
  <si>
    <t>se cambia reflectivo.</t>
  </si>
  <si>
    <t>se colocaron tornillos faltantes</t>
  </si>
  <si>
    <t>se enderezo bastago enpujador de liner</t>
  </si>
  <si>
    <t>se cambia orín de pinzas de torqueadora</t>
  </si>
  <si>
    <t>se ajustan cardan de la transportadora</t>
  </si>
  <si>
    <t>se trabaja con la regulación pero el estuché es más grande y deja escapar el linner</t>
  </si>
  <si>
    <t xml:space="preserve"> se regula parámetros y se posiciona fibra</t>
  </si>
  <si>
    <t>problemas  con el cierre</t>
  </si>
  <si>
    <t xml:space="preserve">se cambia Resistencia y termocupla del calentador </t>
  </si>
  <si>
    <t>regulación sensor crimpadora</t>
  </si>
  <si>
    <t>cable cortado</t>
  </si>
  <si>
    <t xml:space="preserve"> se ajustan actuadores de la sobre tapa</t>
  </si>
  <si>
    <t xml:space="preserve"> se regula pescadores de llenadora</t>
  </si>
  <si>
    <t>se ajusta tensor de cargador dé tubos</t>
  </si>
  <si>
    <t>Mordazas</t>
  </si>
  <si>
    <t>se cortó tornillo en eje de mordaza y de la lubrica</t>
  </si>
  <si>
    <t>se sube la calesita de la llenadora</t>
  </si>
  <si>
    <t>se levanta diyuntor y se configura camara</t>
  </si>
  <si>
    <t xml:space="preserve">se rompió la pistola de calor </t>
  </si>
  <si>
    <t>tiraba falla cuando encendían la Luz LED se instala la llave de corte desde la fuente</t>
  </si>
  <si>
    <t>se pega correa de transporte en la parte del láser queda para probar si no se despega ya que no hay correa</t>
  </si>
  <si>
    <t>regulacion de sensor y  cambio de tornillo</t>
  </si>
  <si>
    <t>configuracion de  camara .se trabaja con maicol</t>
  </si>
  <si>
    <t>fuera de punto la pick and place la línea 32</t>
  </si>
  <si>
    <t>soporte técnico permanente trabaja con técnico Krones</t>
  </si>
  <si>
    <t>reemplaza guías de actuador posterior sobre tapa</t>
  </si>
  <si>
    <t>Se coloca protección salida del primer bajador</t>
  </si>
  <si>
    <t>esta arreglando rebabas de leva plástica y juego en actuador.</t>
  </si>
  <si>
    <t>se reemplazo actuador común por actuador antigiro</t>
  </si>
  <si>
    <t>soporte técnico permanente.</t>
  </si>
  <si>
    <t>se colocaron 4 protecciones nuevas en bajadores.</t>
  </si>
  <si>
    <t>se le adapta un resorte</t>
  </si>
  <si>
    <t>lubricación de leva</t>
  </si>
  <si>
    <t>Se regula etiqueta</t>
  </si>
  <si>
    <t xml:space="preserve"> se fabrica fleje</t>
  </si>
  <si>
    <t xml:space="preserve">Se configura camara </t>
  </si>
  <si>
    <t>se rompió empujador de estuchadora.</t>
  </si>
  <si>
    <t xml:space="preserve"> soldamos cable cortado del sensor que detecta presencia de bolas</t>
  </si>
  <si>
    <t xml:space="preserve">se ajusta termocupla </t>
  </si>
  <si>
    <t xml:space="preserve"> regulacion de camaras</t>
  </si>
  <si>
    <t>se corto vástago del actuador de sobre tapa, están trabajando para solucionar este problema.</t>
  </si>
  <si>
    <t>se le da tensión a la etiquetadora</t>
  </si>
  <si>
    <t xml:space="preserve"> se coloca sensor suelto y se regula etiquetadora </t>
  </si>
  <si>
    <t xml:space="preserve"> se regula termocupla</t>
  </si>
  <si>
    <t>se cambia eslabones de la transportadora</t>
  </si>
  <si>
    <t>se limpió Venturi de bolilla y se encuentra bastante sucio</t>
  </si>
  <si>
    <t xml:space="preserve"> hace prueba piloto con el ink-jet. Se regulo y Configuro</t>
  </si>
  <si>
    <t xml:space="preserve"> se cambia resistencia del Leister</t>
  </si>
  <si>
    <t>reemplazo de venturi</t>
  </si>
  <si>
    <t>regulación de ambas cámaras</t>
  </si>
  <si>
    <t>se cambia prisma roto</t>
  </si>
  <si>
    <t>regulación del corte de llenado</t>
  </si>
  <si>
    <t>se cambia venturi de cabezal 1 de bolillas</t>
  </si>
  <si>
    <t xml:space="preserve"> regulación de altura pico and play</t>
  </si>
  <si>
    <t>se cambia manguera y racor del aire de la llenadora</t>
  </si>
  <si>
    <t>se reinicia etiquetadora</t>
  </si>
  <si>
    <t>se regula sensor festo</t>
  </si>
  <si>
    <t xml:space="preserve"> están trabajando Victor, Maicol y Ezequiel por problemas en  motores posicionadores de etiquetadora.</t>
  </si>
  <si>
    <t>Se cambia motor de transmisión</t>
  </si>
  <si>
    <t xml:space="preserve"> Llamaron por qué se paraba sola la línea</t>
  </si>
  <si>
    <t xml:space="preserve"> regulación</t>
  </si>
  <si>
    <t>se regula</t>
  </si>
  <si>
    <t>problemas con las estiquetas no se despegan de la bobina</t>
  </si>
  <si>
    <t xml:space="preserve"> se regulan los amplificadores de la llenadora por cambio de productos</t>
  </si>
  <si>
    <t>cable suelto de pulsador</t>
  </si>
  <si>
    <t>regulación de Transfer</t>
  </si>
  <si>
    <t>se regula parámetro del variador</t>
  </si>
  <si>
    <t xml:space="preserve"> no funcionaba el joystick</t>
  </si>
  <si>
    <t xml:space="preserve"> regulación freno de envases</t>
  </si>
  <si>
    <t>se reinicia Variador</t>
  </si>
  <si>
    <t xml:space="preserve"> se reinicia variador del abastecedor</t>
  </si>
  <si>
    <t xml:space="preserve"> se cambia resorte de la etiquetadora y se regulo</t>
  </si>
  <si>
    <t>se regula inkjet</t>
  </si>
  <si>
    <t xml:space="preserve"> regulación de fundas</t>
  </si>
  <si>
    <t>regulación de palpador</t>
  </si>
  <si>
    <t>se ajusta cabezal numero 1</t>
  </si>
  <si>
    <t>se emprolija cablerio de laser</t>
  </si>
  <si>
    <t>cambio de sensor inductivo</t>
  </si>
  <si>
    <t xml:space="preserve"> se regula etiqueta</t>
  </si>
  <si>
    <t>ponteciometro en 0 por eso no funcionaba el abastecedo</t>
  </si>
  <si>
    <t>se encuentra potenciometro en cero</t>
  </si>
  <si>
    <t>regulación de  pison de celofán y regulación de fleje</t>
  </si>
  <si>
    <t xml:space="preserve"> se colocó resorte de mordaza</t>
  </si>
  <si>
    <t>e ajusta electro de la presurizadora</t>
  </si>
  <si>
    <t>celofanadora se corto tornillo Allen complicado</t>
  </si>
  <si>
    <t>regulación de etiqueta</t>
  </si>
  <si>
    <t xml:space="preserve"> se ajusta tornillo del centrado de envases</t>
  </si>
  <si>
    <t xml:space="preserve"> se regula etiquetadora</t>
  </si>
  <si>
    <t xml:space="preserve">regulacion de sensor </t>
  </si>
  <si>
    <t xml:space="preserve"> se colocó alimentación descarte de tapas altas</t>
  </si>
  <si>
    <t>falsa lectura de sensor</t>
  </si>
  <si>
    <t>se cortaron 3 tornillos</t>
  </si>
  <si>
    <t>se resetea variador</t>
  </si>
  <si>
    <t xml:space="preserve"> se le dio soporte al maquinista</t>
  </si>
  <si>
    <t xml:space="preserve"> Celofanadora soluciona mecánico de línea</t>
  </si>
  <si>
    <t xml:space="preserve">Eslabón de transportadora despegado </t>
  </si>
  <si>
    <t>ajusta manchón de torqueadora</t>
  </si>
  <si>
    <t>se reconectan cables de marcha parada y rearme</t>
  </si>
  <si>
    <t>se barrió la rosca de prisionero de plató de etiquetadora</t>
  </si>
  <si>
    <t>ventosa tapada</t>
  </si>
  <si>
    <t>reset de brazo embalador</t>
  </si>
  <si>
    <t xml:space="preserve"> cambio de bobina de electo de martillo</t>
  </si>
  <si>
    <t>reemplazo de brazo empujador</t>
  </si>
  <si>
    <t>se reinicia pick and play</t>
  </si>
  <si>
    <t>regulación de colocador de pinceles,regulación de sensor de posición sobre tapa,regulación de pistones sobretapa</t>
  </si>
  <si>
    <t xml:space="preserve"> se despegó taco de goma de la transportadora</t>
  </si>
  <si>
    <t>torqueadora se cambian ventosas. Segundo llamado se cambian goma de estrella. Las mismas estaban gastadas y los envases giraban loco por lo tanto no permitía que el envase quede firme para poder torquear y que no lo descarte.</t>
  </si>
  <si>
    <t>reemplazo de placas etiqeutadora</t>
  </si>
  <si>
    <t>puesta en marcha</t>
  </si>
  <si>
    <t>reset</t>
  </si>
  <si>
    <t xml:space="preserve"> la cadena de la transportadora le falta limpieza se frena por la mugre y se le sacó 3 eslabónes</t>
  </si>
  <si>
    <t>se regula palpador</t>
  </si>
  <si>
    <t>se sube la velocidad de brazo</t>
  </si>
  <si>
    <t>Laser se colocaron seguro Seger se ajustaron pricionero de chaveta y se colocaron abrazaderas nuevas en la bomba</t>
  </si>
  <si>
    <t xml:space="preserve"> colocaron abrazaderas nuevas en la bomba</t>
  </si>
  <si>
    <t xml:space="preserve"> regulación de palpador</t>
  </si>
  <si>
    <t>etiquetadora regulación</t>
  </si>
  <si>
    <t>solicitud de colocacion de luminaria</t>
  </si>
  <si>
    <t>balanza dinámica no operativa por problemas técnicos Línea parada( están trabajando para resolver falla)</t>
  </si>
  <si>
    <t xml:space="preserve"> se regulan camaras por cambio de fragancia</t>
  </si>
  <si>
    <t xml:space="preserve"> regulacion de camara</t>
  </si>
  <si>
    <t>se coloca luminaria</t>
  </si>
  <si>
    <t>se realizaron regulaciones maquinista</t>
  </si>
  <si>
    <t>cambio de sensor por rotura y regulación</t>
  </si>
  <si>
    <t>cambio de correa</t>
  </si>
  <si>
    <t>se regula amplificador de la fibra óptica de presencia de puck</t>
  </si>
  <si>
    <t xml:space="preserve"> tapadora se coloca cadena</t>
  </si>
  <si>
    <t>se coloca espina elástica</t>
  </si>
  <si>
    <t>se ajusta girador de packs</t>
  </si>
  <si>
    <t xml:space="preserve"> regulación de sensor</t>
  </si>
  <si>
    <t>se regula pinzas y flejes</t>
  </si>
  <si>
    <t>estuvimos con Daniel trabajando en la línea por qué no habilitaba el pilz y ahora estamos esperando a que llegue a temperatura el chiller para que arranque</t>
  </si>
  <si>
    <t>se cambia resistencia del Leiste</t>
  </si>
  <si>
    <t>regulación de laser</t>
  </si>
  <si>
    <t>cables de resistencia haciendo corto</t>
  </si>
  <si>
    <t>regulación de etiquetadora</t>
  </si>
  <si>
    <t>se endereza guía de salida de láser</t>
  </si>
  <si>
    <t xml:space="preserve"> regulación de laser</t>
  </si>
  <si>
    <t>regulación de sensor de cuchilla</t>
  </si>
  <si>
    <t>estuchadora fuera de punto</t>
  </si>
  <si>
    <t xml:space="preserve">se cambian tornillos de resorte a gas </t>
  </si>
  <si>
    <t>se desinstala iluminación y sensor de presencia de puck por pruebas</t>
  </si>
  <si>
    <t>Picking Forzado</t>
  </si>
  <si>
    <t xml:space="preserve"> se trabo cinta de rodante</t>
  </si>
  <si>
    <t>se levanta térmica</t>
  </si>
  <si>
    <t>regulación de sensor ubicado en el tenso</t>
  </si>
  <si>
    <t>tenía cunas equivocadas</t>
  </si>
  <si>
    <t>se acomodan cables de motores que estaban expuestos</t>
  </si>
  <si>
    <t>se destraba cinta de rodante</t>
  </si>
  <si>
    <t xml:space="preserve"> pikin forzado y cambio de oring de brazo</t>
  </si>
  <si>
    <t>roscadora regulación de parámetros de salida y entrada</t>
  </si>
  <si>
    <t>cables de sensor arrancados</t>
  </si>
  <si>
    <t>celofanadora regulación de tensión de banda transportadora</t>
  </si>
  <si>
    <t>gusano fuera de punto</t>
  </si>
  <si>
    <t>falso contacto en electroválvula</t>
  </si>
  <si>
    <t>ajuste de pisones</t>
  </si>
  <si>
    <t>se posiciona y regula el sensor del abastecedor de tapas</t>
  </si>
  <si>
    <t>se cortó correa de las bombas, la correa que encontramos era otra medida por lo que el tornero Cristian fabricó una camisa para el tensor, queda para probar en el siguiente turno. Se laburo con Luciano y Gustavo.</t>
  </si>
  <si>
    <t>se posiciona y regula sensor de abastecedor de tapas</t>
  </si>
  <si>
    <t>Picos</t>
  </si>
  <si>
    <t>cambio de flejes</t>
  </si>
  <si>
    <t>se regula pisones de celofanadora</t>
  </si>
  <si>
    <t>se trabaja en rodillo de traccion</t>
  </si>
  <si>
    <t>regulacion de apertura de cabezal</t>
  </si>
  <si>
    <t>Termosellado</t>
  </si>
  <si>
    <t>se encuentra cabezal de termosellado quemado</t>
  </si>
  <si>
    <t>cable cortado en comando manual</t>
  </si>
  <si>
    <t>se regula sensor de calecita</t>
  </si>
  <si>
    <t>se cambia m8 de sensor de etiqueta</t>
  </si>
  <si>
    <t>regulacion de estuchadora y pinzas de pick and place</t>
  </si>
  <si>
    <t>se encuentra problema de señal en las electrovalvulas debido a falla en los rele</t>
  </si>
  <si>
    <t>se encuentra tolva calefaccionada con perdida de aceite</t>
  </si>
  <si>
    <t>reemplazo de sensor de bolilla</t>
  </si>
  <si>
    <t>se ajusto junto a victor funcionamiento del joystick</t>
  </si>
  <si>
    <t>se ajustan cabezales y configuran camaras</t>
  </si>
  <si>
    <t>reemplazo de amplificador y fibra de inkjet</t>
  </si>
  <si>
    <t>reset de camara</t>
  </si>
  <si>
    <t>ajuste de sensor de bandejas, valvula de aire cerrada</t>
  </si>
  <si>
    <t>cambio de cuchillas</t>
  </si>
  <si>
    <t>regulacion de pisones</t>
  </si>
  <si>
    <t>cambio de pinza</t>
  </si>
  <si>
    <t>regulacion apertura de pinzas</t>
  </si>
  <si>
    <t>regulacion de centradores</t>
  </si>
  <si>
    <t>se cambia correa de la estuchadora</t>
  </si>
  <si>
    <t>falta fibra optica</t>
  </si>
  <si>
    <t>se cambia electrovalvula de martillo</t>
  </si>
  <si>
    <t>votaciones gremiales</t>
  </si>
  <si>
    <t>cable desconectado</t>
  </si>
  <si>
    <t>limpieza de fibra pick and place</t>
  </si>
  <si>
    <t>cambio de sensor palpador</t>
  </si>
  <si>
    <t>se cambia encoder</t>
  </si>
  <si>
    <t>se cambia electro de la llenadora</t>
  </si>
  <si>
    <t>reemplazo de correa</t>
  </si>
  <si>
    <t>se coloca cable y amplificador a inkjet</t>
  </si>
  <si>
    <t>manguera pinchada</t>
  </si>
  <si>
    <t>se cortó tornillo de eje cuadrado</t>
  </si>
  <si>
    <t>limpieza y ajuste de valvulas</t>
  </si>
  <si>
    <t>cambio de sensor de etiqueta</t>
  </si>
  <si>
    <t>se pone a punto transfer</t>
  </si>
  <si>
    <t>se cambia pico de llenadora</t>
  </si>
  <si>
    <t>se cambia pico 14, se reemplaza oring</t>
  </si>
  <si>
    <t>se ajusta temperatura</t>
  </si>
  <si>
    <t>se cambia pisones</t>
  </si>
  <si>
    <t>regulacion presion de aire</t>
  </si>
  <si>
    <t>regulacion de tapadora</t>
  </si>
  <si>
    <t>falla en driver</t>
  </si>
  <si>
    <t>reemplazo de driver</t>
  </si>
  <si>
    <t>resolvio maquinista</t>
  </si>
  <si>
    <t>se inicia estuchadora con otro joystick, queda parada puesta</t>
  </si>
  <si>
    <t>se colocan forzadores y filtros de etiquetadora linea 33</t>
  </si>
  <si>
    <t>regulacion de leva tomador de estuche</t>
  </si>
  <si>
    <t>se regula palpador de etiqueta</t>
  </si>
  <si>
    <t>cambio de sensor</t>
  </si>
  <si>
    <t>resuelve maquinista</t>
  </si>
  <si>
    <t>regulacion correa</t>
  </si>
  <si>
    <t>se resetea con joystick</t>
  </si>
  <si>
    <t>se regula sensor de enfundadora</t>
  </si>
  <si>
    <t>se reemplaza eje de palanca subida de tolva</t>
  </si>
  <si>
    <t>se cambia electrovalvula de llenado</t>
  </si>
  <si>
    <t>se conecta manguera de vacio</t>
  </si>
  <si>
    <t>se regula etiquetadora</t>
  </si>
  <si>
    <t>se cambian cuchillas</t>
  </si>
  <si>
    <t>regulacion de corte celofan</t>
  </si>
  <si>
    <t>Soldador</t>
  </si>
  <si>
    <t>reemplazo de espina elastica</t>
  </si>
  <si>
    <t>se desarma y limpia todo conjunto de llenado</t>
  </si>
  <si>
    <t>regulacion de etiquetadora</t>
  </si>
  <si>
    <t>reemplazo de leister</t>
  </si>
  <si>
    <t>ajuste de roscadora</t>
  </si>
  <si>
    <t>se prende y se regula camara</t>
  </si>
  <si>
    <t>se cambia hercules</t>
  </si>
  <si>
    <t>puesta en marcha de brazo</t>
  </si>
  <si>
    <t xml:space="preserve">cambió de correas celofanadora </t>
  </si>
  <si>
    <t>cambio termocupla se trabajó</t>
  </si>
  <si>
    <t>se repone disyuntor de llenadora</t>
  </si>
  <si>
    <t>se ajusta pistón de ordenador</t>
  </si>
  <si>
    <t>se cambia correa de etiquetadora y flejes del mismo sujetador de envases</t>
  </si>
  <si>
    <t>se resetea variador en falla</t>
  </si>
  <si>
    <t>se ajusta rotula de tolva</t>
  </si>
  <si>
    <t xml:space="preserve">se acomodo un eje </t>
  </si>
  <si>
    <t>fue consulta por el llenado va a cambiar el pico</t>
  </si>
  <si>
    <t>se cambió tornillos de cuerpo enhebrador y se lubrica</t>
  </si>
  <si>
    <t>se cambio sensor de etiqueta</t>
  </si>
  <si>
    <t>se reconecta sensor de etiqueta</t>
  </si>
  <si>
    <t>regulacion de celofanadora</t>
  </si>
  <si>
    <t>revision perdida de aceite linea 35</t>
  </si>
  <si>
    <t>regulacion de descarte de tetina</t>
  </si>
  <si>
    <t xml:space="preserve">Soporte técnico permanente </t>
  </si>
  <si>
    <t>se lubrica valvula de apertura y aliviador</t>
  </si>
  <si>
    <t>regulación de celofanadora</t>
  </si>
  <si>
    <t>pico 1 se lubrica válvula de apertura y aliviador</t>
  </si>
  <si>
    <t>cambio de sensor inductivo que detecta los envases.</t>
  </si>
  <si>
    <t>se coloca guía a la salida de la transportadora</t>
  </si>
  <si>
    <t>se ajusta actuador de sobre tapa</t>
  </si>
  <si>
    <t>regulación etiquetadora y llenadora</t>
  </si>
  <si>
    <t xml:space="preserve">se colocan motores espaciadores para etiquetadora </t>
  </si>
  <si>
    <t>se cambió rodamiento</t>
  </si>
  <si>
    <t xml:space="preserve">enderezan guias </t>
  </si>
  <si>
    <t>se regula posicion de orquilla y de. Sensor acumulación</t>
  </si>
  <si>
    <t xml:space="preserve">Soporte mecánico </t>
  </si>
  <si>
    <t>reley de cinta superior se cambió</t>
  </si>
  <si>
    <t>cambio de termoselladora</t>
  </si>
  <si>
    <t>quedaba retenido el sensor del expulsador tapas altas</t>
  </si>
  <si>
    <t>se pegó correa de estrella de llenadora</t>
  </si>
  <si>
    <t>se corto al cinta transportadora</t>
  </si>
  <si>
    <t>sensor de nivel d tolva roto No hay stock</t>
  </si>
  <si>
    <t xml:space="preserve">estaba mal pasada la etiqueta </t>
  </si>
  <si>
    <t xml:space="preserve">cable suelto de ficha y unidad de mantenimiento llena de agua y aceite </t>
  </si>
  <si>
    <t>se traba cinta  transportadora</t>
  </si>
  <si>
    <t>llamaron porque el actuador que detecta tapa alta quedaba actuado y no dejaba pasar el resto. Se notó que cuando pasaban el atraso y salía uno con tapa alta de la llenadora  no le daba el tiempo al actuado a volver a su posición.</t>
  </si>
  <si>
    <t>rotura de eje, transporte</t>
  </si>
  <si>
    <t>se habilita estuchadora</t>
  </si>
  <si>
    <t>se reemplaza sensor de nivel</t>
  </si>
  <si>
    <t>se reemplaza contactor</t>
  </si>
  <si>
    <t>se resetea</t>
  </si>
  <si>
    <t>reemplazo de gomas de torque</t>
  </si>
  <si>
    <t>se destraba cadena</t>
  </si>
  <si>
    <t>regulacion de palpador</t>
  </si>
  <si>
    <t>regulacion celofanadora</t>
  </si>
  <si>
    <t>se sube flotante de llenadora</t>
  </si>
  <si>
    <t>revision del problema</t>
  </si>
  <si>
    <t>se reemplaza resorte</t>
  </si>
  <si>
    <t>se regula sensor de bandejas</t>
  </si>
  <si>
    <t>reemplazo de rele</t>
  </si>
  <si>
    <t>se ajusta y regula sensor de llenadora</t>
  </si>
  <si>
    <t>rotura de flejes</t>
  </si>
  <si>
    <t>se eleva flotante de llenadora</t>
  </si>
  <si>
    <t>regulacion de rodillo de traccion</t>
  </si>
  <si>
    <t>reset brazo abb</t>
  </si>
  <si>
    <t>se referencia brazo abb</t>
  </si>
  <si>
    <t>se modifica temporizacion de freno</t>
  </si>
  <si>
    <t>se reguló sensor de presencia de Líquido</t>
  </si>
  <si>
    <t>se cambia sensor inductivo de cenofaladora</t>
  </si>
  <si>
    <t>se cambió de gomas de torque y se le da soporte</t>
  </si>
  <si>
    <t>Se repara polea de transporte y se cambia varilla del pistón de sobre.tapa (Fede B.)</t>
  </si>
  <si>
    <t>se retiró tornillo que trabó calesita de llenadora</t>
  </si>
  <si>
    <t>estuchadora regulación</t>
  </si>
  <si>
    <t>cambio de cable a sensor de cabezal 1</t>
  </si>
  <si>
    <t>se cambia electro válvula y manguera, Etiqueta de fondo / Adriel y Fede B.</t>
  </si>
  <si>
    <t>Cambio de rele por falla en freno</t>
  </si>
  <si>
    <t>se pone a punto estrella salida de llenadora</t>
  </si>
  <si>
    <t xml:space="preserve">se pone a punto estrella </t>
  </si>
  <si>
    <t>celofanadora fuera de punto</t>
  </si>
  <si>
    <t>colocacion de conector a sensor de tapa alta</t>
  </si>
  <si>
    <t>se sube velocidad de cinta</t>
  </si>
  <si>
    <t>regulacion de estuchadora</t>
  </si>
  <si>
    <t>regulacion de roscadora</t>
  </si>
  <si>
    <t>se corrige posicion de cadena en estuchadora</t>
  </si>
  <si>
    <t>se regula pistones de soldadores de celofanadora</t>
  </si>
  <si>
    <t>puerta floja</t>
  </si>
  <si>
    <t>regulacion de seguridad de puerta</t>
  </si>
  <si>
    <t>regulacion de funda</t>
  </si>
  <si>
    <t>se cambia eslabon de transportadora</t>
  </si>
  <si>
    <t>se fija PT100 y se regula aire</t>
  </si>
  <si>
    <t>solucion de aire en manguera</t>
  </si>
  <si>
    <t>regulacion de sensor de frasco vacío</t>
  </si>
  <si>
    <t>Regulacion de sensor</t>
  </si>
  <si>
    <t>Cambio de palpador por desgaste</t>
  </si>
  <si>
    <t>se cambia cable de sensor cabezal n° 4</t>
  </si>
  <si>
    <t>enderezamiento de guía transportadora</t>
  </si>
  <si>
    <t>se trabó tapa en piñón de cadena</t>
  </si>
  <si>
    <t>regulacion de sensor</t>
  </si>
  <si>
    <t>se pegó buje de bronce que va en el sin fin que Régulo los cabezales de torqueadora</t>
  </si>
  <si>
    <t xml:space="preserve">Se regula centrador </t>
  </si>
  <si>
    <t>se cambia rele del frenador de puck y se revisa electro</t>
  </si>
  <si>
    <t>se regula camara de etiqueta</t>
  </si>
  <si>
    <t>se cambia de posición púas en separador de tubos</t>
  </si>
  <si>
    <t>se acomoda brazo de cierre de estuche</t>
  </si>
  <si>
    <t>se cambió rodamiento lineal</t>
  </si>
  <si>
    <t>cambio de correa abastecedor  de envases  y se suelda banco</t>
  </si>
  <si>
    <t>se cambió gomas de  anti giro</t>
  </si>
  <si>
    <t xml:space="preserve">se cambia cable de sensor 06 </t>
  </si>
  <si>
    <t>se regula límites del eje x de la pick and place</t>
  </si>
  <si>
    <t>problemas de vibracion del Plato</t>
  </si>
  <si>
    <t>problemas de lógica sensor de acumulación</t>
  </si>
  <si>
    <t>regulación del sensor cabezal n4</t>
  </si>
  <si>
    <t>se desarmó engranajes transporte de transportadora</t>
  </si>
  <si>
    <t>regulación de Cámara</t>
  </si>
  <si>
    <t>se colocan tornillos sueltos de la protección de los cabezales</t>
  </si>
  <si>
    <t>cinta de salida en falla</t>
  </si>
  <si>
    <t>regulación de sensores del abastecedor de tubo</t>
  </si>
  <si>
    <t>cabezal N1 con circunferencia en cable y regulación de cámaras</t>
  </si>
  <si>
    <t>regulación sensor frasco vacío</t>
  </si>
  <si>
    <t>se regula cámaras de etiquetas</t>
  </si>
  <si>
    <t>se coloca seguros en cadena de transporte</t>
  </si>
  <si>
    <t>se colocó guía en transporte</t>
  </si>
  <si>
    <t>cambio de correa de abastecedor de frascos</t>
  </si>
  <si>
    <t>regulacion guia</t>
  </si>
  <si>
    <t>Regulación de sensores de rechazo</t>
  </si>
  <si>
    <t>sacar Joystick de Línea 35 y poner en Línea 42</t>
  </si>
  <si>
    <t>regulación de martillo</t>
  </si>
  <si>
    <t>se acomoda sensor de tobogán</t>
  </si>
  <si>
    <t>regulación y cambio de inkjet</t>
  </si>
  <si>
    <t>se regulan levas del actuador de cintas de  malas</t>
  </si>
  <si>
    <t xml:space="preserve">falla del sensor de alcohol </t>
  </si>
  <si>
    <t>se destraba estuchadora</t>
  </si>
  <si>
    <t>no funciona el martillo</t>
  </si>
  <si>
    <t>Se agrega pulsador de parada en sobretapa</t>
  </si>
  <si>
    <t>se regula sensor del martillo</t>
  </si>
  <si>
    <t>se regula sensor de máxima</t>
  </si>
  <si>
    <t>se corrió el gusano de posición</t>
  </si>
  <si>
    <t>pulsera anti estática</t>
  </si>
  <si>
    <t>se regula velocidad</t>
  </si>
  <si>
    <t xml:space="preserve">lubricación en guias de pinzas  </t>
  </si>
  <si>
    <t xml:space="preserve">se cambia configuración en amplificador </t>
  </si>
  <si>
    <t>regulacion posicion de envase</t>
  </si>
  <si>
    <t>regulación de cuchillas</t>
  </si>
  <si>
    <t>se regula sensor de estrella de Láser y fibra de presencia de puck</t>
  </si>
  <si>
    <t>regulación de pinzas</t>
  </si>
  <si>
    <t>se regula sensor de tapa alta</t>
  </si>
  <si>
    <t>se posiciona fibra óptica y se regula Martillo</t>
  </si>
  <si>
    <t xml:space="preserve">regulación de camara y contador de pomos </t>
  </si>
  <si>
    <t>se resetea brazo abb</t>
  </si>
  <si>
    <t>cambio de joysting de la línea 42 (romaco) a la Línea 35</t>
  </si>
  <si>
    <t xml:space="preserve">cinta de salida </t>
  </si>
  <si>
    <t>se cambia correa de transportadora de envases</t>
  </si>
  <si>
    <t xml:space="preserve">se cruza seguidor de la leva de </t>
  </si>
  <si>
    <t>se cambian los cables de tierra del puesto de calidad</t>
  </si>
  <si>
    <t xml:space="preserve">no funciona la cámara </t>
  </si>
  <si>
    <t>se traba cadena de transporte de funda</t>
  </si>
  <si>
    <t>se cambio dado de tope de etiquetas</t>
  </si>
  <si>
    <t>se endereza guía y se regula transportadora</t>
  </si>
  <si>
    <t>se cambio gusano de eje y espina de base del girador</t>
  </si>
  <si>
    <t>regulacion cruce de cuchillas</t>
  </si>
  <si>
    <t>se regula piston de etiquetadora</t>
  </si>
  <si>
    <t>falso contacto</t>
  </si>
  <si>
    <t>se regula pistón de subida de etiqueta y centrado de la misma</t>
  </si>
  <si>
    <t xml:space="preserve">Se cambia  eslabones </t>
  </si>
  <si>
    <t>Se cambia actuador giratorio</t>
  </si>
  <si>
    <t>reset de abastecedor de bombas</t>
  </si>
  <si>
    <t xml:space="preserve">se ajusta separador de tubos </t>
  </si>
  <si>
    <t>se ajusta placa de empujador y ancho de tolva</t>
  </si>
  <si>
    <t>abastecedor de tapas se encastran las tapas</t>
  </si>
  <si>
    <t>reemplazo de reductor de celofanadora</t>
  </si>
  <si>
    <t>se. Reduce la velocidad al girador de puck</t>
  </si>
  <si>
    <t>regulación de transportadora</t>
  </si>
  <si>
    <t>Se cambio válvula de 3 vías de la llenadora</t>
  </si>
  <si>
    <t xml:space="preserve">se baja el vacío de la llenadora, y se regula </t>
  </si>
  <si>
    <t>se regula fibra y se reduce soporte por atascamiento del plato</t>
  </si>
  <si>
    <t>abastecedor de tetinas regulación</t>
  </si>
  <si>
    <t>regulacion de sensor de tapa alta</t>
  </si>
  <si>
    <t>se re gula etiqeuta e inkjet</t>
  </si>
  <si>
    <t>Se encuentra que el servo tenía juego. Se desarma y se ajustan los prisioneros que estaban flojos.</t>
  </si>
  <si>
    <t>se destraba cadena con Fede s</t>
  </si>
  <si>
    <t>freno de puck se cortan tornillos.</t>
  </si>
  <si>
    <t>se cae brazo de pickeo</t>
  </si>
  <si>
    <t>eléctrico regulación de velocidad plato tapadora. Gracias.</t>
  </si>
  <si>
    <t>se cambia eslabones de transportadora</t>
  </si>
  <si>
    <t>Estaba fuera de punto  el plato de los cepillos</t>
  </si>
  <si>
    <t>cambio de amplificador y regulacion de inkjet</t>
  </si>
  <si>
    <t>fibra descoenctada</t>
  </si>
  <si>
    <t xml:space="preserve">cambio de bomba de llenado 2 </t>
  </si>
  <si>
    <t xml:space="preserve"> se vuelve a las parámetros originales y se ajusta prisionero de sorbo</t>
  </si>
  <si>
    <t>Regulación de cámara por favor</t>
  </si>
  <si>
    <t>se cambió fleje y tornillo de tren de plegadores</t>
  </si>
  <si>
    <t>se regula sensor de bobina de la cenofaladora</t>
  </si>
  <si>
    <t>se cambio fleje de la tolva se reguló el ancho con los tornillos y altura de elevador se tenso correa de motor paso a pasó</t>
  </si>
  <si>
    <t>se rompe puerta acrilica de torqueadora</t>
  </si>
  <si>
    <t>se regula sensor de la llenadora</t>
  </si>
  <si>
    <t>saltó guardamotor</t>
  </si>
  <si>
    <t>rodante atascado</t>
  </si>
  <si>
    <t>rotura de racord en llenadora</t>
  </si>
  <si>
    <t>rotura de racord en sosten de brazo vertical</t>
  </si>
  <si>
    <t>dejaron el pico flojo, cayó y lo aplastó la mordaza</t>
  </si>
  <si>
    <t>se coloca sensor de caja y se regula</t>
  </si>
  <si>
    <t>regulación de pinzas y sensor</t>
  </si>
  <si>
    <t>se regula freno de roscadora</t>
  </si>
  <si>
    <t>se regula etiqueta de fondo/ Walter</t>
  </si>
  <si>
    <t>se reinicia variador en falla rodante estuchadora</t>
  </si>
  <si>
    <t>se cambió pico y oring de válvula de alivio</t>
  </si>
  <si>
    <t>se ajusta prisionero y se rellena eje</t>
  </si>
  <si>
    <t>se regula sensor de desbobinado de celofán.</t>
  </si>
  <si>
    <t>problemas con leva de llenado</t>
  </si>
  <si>
    <t>se cambia actuador de pico</t>
  </si>
  <si>
    <t>rotura de cabeza de tornillo se coloca abrazaderas para evitar el movimiento..queda a reparar</t>
  </si>
  <si>
    <t>cambio de resorte y eje de regulación a cabezal de toque número 4</t>
  </si>
  <si>
    <t>cambió resorte de cabezal de torqueadora</t>
  </si>
  <si>
    <t>se coloca tornillos faltantes a eslabones de cadena de llenadora.</t>
  </si>
  <si>
    <t>rotura de cabezal numero 4 de torqueo</t>
  </si>
  <si>
    <t>estuchadora se rompió brazo de bajador de liner.</t>
  </si>
  <si>
    <t>se fue a falla driver</t>
  </si>
  <si>
    <t>regulación de expulsor de cepillo la llenadora tiene problema con el F.I tiene aire y varía el pesó</t>
  </si>
  <si>
    <t>se coloca guía para posicionar envases y se regula</t>
  </si>
  <si>
    <t>Se pone a punto tornillo de entrada de envases</t>
  </si>
  <si>
    <t>Se tensa correa</t>
  </si>
  <si>
    <t>soluciona mecanico de linea</t>
  </si>
  <si>
    <t>se revisa codigo</t>
  </si>
  <si>
    <t>se cambian bandas laterales de entrada</t>
  </si>
  <si>
    <t>reemplazo de prefiltro</t>
  </si>
  <si>
    <t>se coloca guía de cinta</t>
  </si>
  <si>
    <t>Se ajustan prisioneros</t>
  </si>
  <si>
    <t>perdida en pico</t>
  </si>
  <si>
    <t>rotura de pico</t>
  </si>
  <si>
    <t xml:space="preserve">se cambió eslabón de transportadora </t>
  </si>
  <si>
    <t>se ajustan gusanos de eje de bañador de liners (tornillo prisionero)</t>
  </si>
  <si>
    <t>reseteo de amplificador</t>
  </si>
  <si>
    <t>otra vez ajuste de gusnaos de eje de colocador de liners  (tornillo prisionero)</t>
  </si>
  <si>
    <t>se regulan velocidades del rodante</t>
  </si>
  <si>
    <t>Se cambia termocupla y resistencia</t>
  </si>
  <si>
    <t>41 celofanadora retrasó empujador</t>
  </si>
  <si>
    <t>Se regula sensor</t>
  </si>
  <si>
    <t>se acomoda posición en sensor</t>
  </si>
  <si>
    <t>rotura de pico de llenado</t>
  </si>
  <si>
    <t>Se acomoda y ajusta prisionero del girados de pucks</t>
  </si>
  <si>
    <t>se rompe pico de llenadora luego de ser mal armado</t>
  </si>
  <si>
    <t>se cambia resorte de cabezal 1</t>
  </si>
  <si>
    <t>cambio de parametros en abasteedor de tapas</t>
  </si>
  <si>
    <t>se afloja cepillo que posiciona las bombas</t>
  </si>
  <si>
    <t>problemas con las guías</t>
  </si>
  <si>
    <t>se cambia sello de valvula de alivio y se regula precion en tolva</t>
  </si>
  <si>
    <t>Se arregla protección</t>
  </si>
  <si>
    <t>se ajustó prisionero de servomotor</t>
  </si>
  <si>
    <t>Se gira y limpia goma de toque de la contra estrella</t>
  </si>
  <si>
    <t>Se cambian las 3 cuchillas. Se encuentra  que en stock había de dos tamaños  diferentes. Unas más cortas, las cuales no llegan a cortar. Se colocan las correspondientes  y se regula</t>
  </si>
  <si>
    <t>Se coloca tornillos  en el eje estriado de las pinzas</t>
  </si>
  <si>
    <t xml:space="preserve"> El maquinista cambio las gomas de torque del cabezal 1</t>
  </si>
  <si>
    <t xml:space="preserve"> Resuelve el maquinista</t>
  </si>
  <si>
    <t>se cambió celofán en la celofanadora</t>
  </si>
  <si>
    <t>regulacion fibra optica</t>
  </si>
  <si>
    <t>se regula el colocador de bolillas</t>
  </si>
  <si>
    <t>se barrieron unas roscas</t>
  </si>
  <si>
    <t>regulacion de sensor tapa alta</t>
  </si>
  <si>
    <t xml:space="preserve">se regula fibra </t>
  </si>
  <si>
    <t xml:space="preserve">cambio de cadena en laser </t>
  </si>
  <si>
    <t>se regula sensor de abastecedor de tubos</t>
  </si>
  <si>
    <t>regulacion de levas</t>
  </si>
  <si>
    <t>Se regula Laser</t>
  </si>
  <si>
    <t>Se ajusta electro imán</t>
  </si>
  <si>
    <t xml:space="preserve"> Cambio de flejes, ajuste de tornillos y regulación</t>
  </si>
  <si>
    <t>celofanadora se regula celofán</t>
  </si>
  <si>
    <t>se regula impresión de funda</t>
  </si>
  <si>
    <t>se reconecta fin de carrera estuchadora</t>
  </si>
  <si>
    <t>torqueadora se ajusta tornillos de cabezal</t>
  </si>
  <si>
    <t>se ajustan guías de actuador neumático en  colocador de tapas</t>
  </si>
  <si>
    <t>se cambia sensor inductivo celofanadora</t>
  </si>
  <si>
    <t>se ajusta tornillos de cabezal</t>
  </si>
  <si>
    <t xml:space="preserve"> axón problemas componentes fundas</t>
  </si>
  <si>
    <t xml:space="preserve"> Regulación  de velocidad</t>
  </si>
  <si>
    <t xml:space="preserve"> salto de Guarda Motor</t>
  </si>
  <si>
    <t>se coloca buje de mordaza</t>
  </si>
  <si>
    <t>se corrige cinta cruzada y se Fija electroiman</t>
  </si>
  <si>
    <t>se levanta térmica etiquetadora</t>
  </si>
  <si>
    <t>regulación de cámaras</t>
  </si>
  <si>
    <t>se ajustan tornillos flojos</t>
  </si>
  <si>
    <t>Se ajusta embrague</t>
  </si>
  <si>
    <t>se regula variador</t>
  </si>
  <si>
    <t>se tensa cinta transportadora</t>
  </si>
  <si>
    <t>se acomoda rodante</t>
  </si>
  <si>
    <t>Salta el rele térmico del motor</t>
  </si>
  <si>
    <t>Se tensa banda</t>
  </si>
  <si>
    <t>Se cambia silenciador</t>
  </si>
  <si>
    <t>Se destraba el embrague</t>
  </si>
  <si>
    <t>no funciona la cámara que descarta los pescadores</t>
  </si>
  <si>
    <t>se ajusta extensor de pistón neumático de liners</t>
  </si>
  <si>
    <t>falla electrica en llenado de tolva bombas</t>
  </si>
  <si>
    <t>se cambió oring de acople rápido de picos</t>
  </si>
  <si>
    <t>resolvió el maquinista</t>
  </si>
  <si>
    <t>regulación de tolva bombas</t>
  </si>
  <si>
    <t>regulación de sensores</t>
  </si>
  <si>
    <t>se tensa correa de abastecedor</t>
  </si>
  <si>
    <t>regulacion de sensor de llenado</t>
  </si>
  <si>
    <t>se regula tornillo de puntera de expulsador</t>
  </si>
  <si>
    <t>regulacion de sensores de llenado</t>
  </si>
  <si>
    <t>regulacion sensor de etiqeutadora</t>
  </si>
  <si>
    <t>rotura de cadena transportadora</t>
  </si>
  <si>
    <t>se ajusta gusano de embrague flojo</t>
  </si>
  <si>
    <t>se regulan cuchillas del axon</t>
  </si>
  <si>
    <t xml:space="preserve"> se replaza cangilon roto y se encontró perno salido de otro cangilon que provocaba que se levante la cinta</t>
  </si>
  <si>
    <t xml:space="preserve"> se colocan cichillas lo realiza mecánico Juan</t>
  </si>
  <si>
    <t>se conecta conector M12 Tolva</t>
  </si>
  <si>
    <t>se regula frenador de productos</t>
  </si>
  <si>
    <t>lubricacion de barral numero 2</t>
  </si>
  <si>
    <t>problemas de rechazo de torqueo</t>
  </si>
  <si>
    <t>se revisa expulsion de torqueado</t>
  </si>
  <si>
    <t xml:space="preserve"> primer llamado por embrague y regulación sensor de bolilla</t>
  </si>
  <si>
    <t>rotura de pinza sujetador de bomba</t>
  </si>
  <si>
    <t>calibración de brazo ABB</t>
  </si>
  <si>
    <t xml:space="preserve"> rotura de cangilones y regulación</t>
  </si>
  <si>
    <t>abastecedor roto</t>
  </si>
  <si>
    <t>sensor desenfocado</t>
  </si>
  <si>
    <t>se coloca fibra para ink-jet y se regula Martillo</t>
  </si>
  <si>
    <t>Se cambian eslabones</t>
  </si>
  <si>
    <t>se cambió racor del martillo</t>
  </si>
  <si>
    <t xml:space="preserve"> se ajusta abrazadera y junta clan</t>
  </si>
  <si>
    <t>se cambia Correa a etiquetadora</t>
  </si>
  <si>
    <t>se regula etiqueta</t>
  </si>
  <si>
    <t>se cambia una banda de tela xq solo había una</t>
  </si>
  <si>
    <t>cambio de sensor festo del  actuador neumático</t>
  </si>
  <si>
    <t>falla de sincronismo torqueadora</t>
  </si>
  <si>
    <t>se mezclaron bombas con pescadores más cortos por eso no enhebraba</t>
  </si>
  <si>
    <t>resuelve el maquinista</t>
  </si>
  <si>
    <t>no funcionaba la parada de la llenadora</t>
  </si>
  <si>
    <t>golpearon el mando marcha parada y se soltó</t>
  </si>
  <si>
    <t>se resetea desde panel de control</t>
  </si>
  <si>
    <t xml:space="preserve"> Regulación de sensor</t>
  </si>
  <si>
    <t>Regulación  de temperatura</t>
  </si>
  <si>
    <t>se regula transporte</t>
  </si>
  <si>
    <t>se volvió a conectar cable de fin de carrera</t>
  </si>
  <si>
    <t>se colocan cuchillas</t>
  </si>
  <si>
    <t>se resetea contactor</t>
  </si>
  <si>
    <t>salto termico</t>
  </si>
  <si>
    <t xml:space="preserve"> se regula corta gota</t>
  </si>
  <si>
    <t>Se esta activando reiterada mente el guarda motor de la maquina, durante el funcionamiento  normal de la maquina, sin que esta se trabe</t>
  </si>
  <si>
    <t>Se apaga y reinicio el equipo</t>
  </si>
  <si>
    <t>regulacion sensor palpador</t>
  </si>
  <si>
    <t xml:space="preserve">reemplazo de bandas laterales </t>
  </si>
  <si>
    <t>Se cambian  tornillo de soporte de rodillos y se hace u un roscado para el mismo</t>
  </si>
  <si>
    <t>salto el disyuntor</t>
  </si>
  <si>
    <t>Se cambia junta de una bomba</t>
  </si>
  <si>
    <t>se cambia sensor inductivo de la llenadora</t>
  </si>
  <si>
    <t>se ajusta valvula de 3 vias</t>
  </si>
  <si>
    <t xml:space="preserve"> Los contactos del sistema de seguridad de las puertas están en falla</t>
  </si>
  <si>
    <t>regulación y se hace soporte al maquinista</t>
  </si>
  <si>
    <t>celofanadora la maquina funcionaba sin cortar el celofán. Se encontró que el sensor de detecta la cuchilla arriba, quedaba por momentos enviando la señal aún cuando no estaba detectando.</t>
  </si>
  <si>
    <t>rodante entrada llenadora clavado</t>
  </si>
  <si>
    <t>no carga tolva llenadora</t>
  </si>
  <si>
    <t>colisión robot</t>
  </si>
  <si>
    <t>cable cortado en schmersal</t>
  </si>
  <si>
    <t>se sube velocidad plato</t>
  </si>
  <si>
    <t>no funcionaba cascada</t>
  </si>
  <si>
    <t xml:space="preserve"> se saca bomba para lavado</t>
  </si>
  <si>
    <t xml:space="preserve">salto guardamotor </t>
  </si>
  <si>
    <t>cambió de sensor</t>
  </si>
  <si>
    <t>aislamiento de cables</t>
  </si>
  <si>
    <t>se corta el cable del empujador, es un problema muy recurrente</t>
  </si>
  <si>
    <t>se soluciona error del programa de la llenadora</t>
  </si>
  <si>
    <t>regulación de cuchilla</t>
  </si>
  <si>
    <t>se coloca terminal en fin de carrera</t>
  </si>
  <si>
    <t>Se regula y ajusta  elevador</t>
  </si>
  <si>
    <t>se coloca bomba lavada</t>
  </si>
  <si>
    <t>saltó el disyuntor</t>
  </si>
  <si>
    <t>Regulacion</t>
  </si>
  <si>
    <t>se rompe un seguidor lineal</t>
  </si>
  <si>
    <t>se cambia cadena newman porque marcaba los envases</t>
  </si>
  <si>
    <t>Se cambien canguilones rotos</t>
  </si>
  <si>
    <t>regulación de altura de láser</t>
  </si>
  <si>
    <t>Se regula apertura y posición  de las pinzas</t>
  </si>
  <si>
    <t>Se destraba, revisan las cadenas y se regula la maquina</t>
  </si>
  <si>
    <t>Se destraba y lubrica, electrovalvula</t>
  </si>
  <si>
    <t>se reemplaza final de carrera por sensor inductivo se cambia cable y coloca rele de estado sólido</t>
  </si>
  <si>
    <t>cambió de sensor en logic pack</t>
  </si>
  <si>
    <t>rotura de pieza en abastecedor de tapas, se hace pieza nueva</t>
  </si>
  <si>
    <t>se cambió piñón de banda de entrada de celofanadora y se lo templó al piñón, material muy blando</t>
  </si>
  <si>
    <t>se encuentra unos de los piñones en mal estado</t>
  </si>
  <si>
    <t>se cambia motor en celofanadora</t>
  </si>
  <si>
    <t>se baja velocidad a la cinta de salida</t>
  </si>
  <si>
    <t>se aisla cable del freno que hacia saltar el diyuntor</t>
  </si>
  <si>
    <t>Regulación y cambio de freno del antigiro</t>
  </si>
  <si>
    <t>Soluciona  el maquinista</t>
  </si>
  <si>
    <t>Se encuentran mangueras de vacío mal conectadas</t>
  </si>
  <si>
    <t>Se destrabar linner y se cambia rodamiento  lineales</t>
  </si>
  <si>
    <t>se empareja la tensión de las correas de las pinzas</t>
  </si>
  <si>
    <t>Se regula crice de cuchilla</t>
  </si>
  <si>
    <t>Se cambian mangueras de vacío del tomador de protectores</t>
  </si>
  <si>
    <t>falla con en el sensor</t>
  </si>
  <si>
    <t xml:space="preserve"> Se cambia toma de etiquetas y se regula</t>
  </si>
  <si>
    <t>Se cambia toma de etiquetas y se regula</t>
  </si>
  <si>
    <t xml:space="preserve">se regula sensor </t>
  </si>
  <si>
    <t>Se da de alta los rodillos. Ya que no hay y esta teniendo problemas con el planchado de la etiqueta</t>
  </si>
  <si>
    <t>Cambio de parámetros  en estrella</t>
  </si>
  <si>
    <t>Se traba actuador</t>
  </si>
  <si>
    <t>regulación sensor</t>
  </si>
  <si>
    <t>fue para pedir asistencia en L29</t>
  </si>
  <si>
    <t>se habían aflojado los tornillos del cuerpo</t>
  </si>
  <si>
    <t>se instalan los  sensores de la etiquetadora, se reguló y se cambia cableado de la posición 3</t>
  </si>
  <si>
    <t>regula elevadores inclinación</t>
  </si>
  <si>
    <t>Se ajusta centro de válvula</t>
  </si>
  <si>
    <t>Se encuentra una manguera que pierde (no se cambia por que no hay repuesto)</t>
  </si>
  <si>
    <t>se cambió tornillos de celofanadora</t>
  </si>
  <si>
    <t>se regula sensor de presencia de caja</t>
  </si>
  <si>
    <t>se ajusta válvula de  llenado y se cambian pistón</t>
  </si>
  <si>
    <t>celofanadora regulación</t>
  </si>
  <si>
    <t>se traba pistón de llenado. Se desarma y limpia.</t>
  </si>
  <si>
    <t>se limpian 2 bulker no cortaban</t>
  </si>
  <si>
    <t>se rompió un eslabon y cruzo la cadena sobre la guía se desarmo el cajón para poder sacarlo</t>
  </si>
  <si>
    <t>Se encuentra  en la unión del sinfin sin el rodamiento en la unión de los 2</t>
  </si>
  <si>
    <t>Tapa suelta</t>
  </si>
  <si>
    <t>se regula cámara de posición de envase</t>
  </si>
  <si>
    <t>seccionador apagado</t>
  </si>
  <si>
    <t>reseteo de alarma</t>
  </si>
  <si>
    <t>se coloca pulsera antiestatica</t>
  </si>
  <si>
    <t>se colgó el brazo transporte</t>
  </si>
  <si>
    <t>regulación de camaras por cambio de fragancia</t>
  </si>
  <si>
    <t>hubo que retocar un acrílico reparado</t>
  </si>
  <si>
    <t>se trabaron las tapas en la flauta</t>
  </si>
  <si>
    <t>era el plato del láser se rompieron los tornillos otra vez..se remplazan y se regul a sensor</t>
  </si>
  <si>
    <t>se vuelven a cargar parámetros x accionamiento de pulsador de emergencia. Lo realiza el maquinista</t>
  </si>
  <si>
    <t>se salió el hongo de la parada de emergencia</t>
  </si>
  <si>
    <t>se regula apertura transportadora</t>
  </si>
  <si>
    <t>Regulación de celofanadora</t>
  </si>
  <si>
    <t>se reinicio por pantalla tildada</t>
  </si>
  <si>
    <t>Falso contacto en el rele de marcha rodante, se deja pulsera antiestatica y se reconecta potenciometro</t>
  </si>
  <si>
    <t>Regulación de etiqueta</t>
  </si>
  <si>
    <t>culer suelto</t>
  </si>
  <si>
    <t>Derramó producto porque no corto la bomba. Cable a la salida de la tolva prácticamente cortado</t>
  </si>
  <si>
    <t>Loteamos tablero de la llenadora L32 para cambio de panel de control hmi</t>
  </si>
  <si>
    <t>se saca manda a lavar  flotante cambian conectores hembra y macho de  tolva</t>
  </si>
  <si>
    <t>cambio de sensor reflectivo</t>
  </si>
  <si>
    <t>Se limpia venturi y se encuentra manguera cortada en el cabezal número  4</t>
  </si>
  <si>
    <t>llamaron para atención de estuchadora 44</t>
  </si>
  <si>
    <t xml:space="preserve"> Se cambia una manguera reseca</t>
  </si>
  <si>
    <t>Se cambia eslabon roto</t>
  </si>
  <si>
    <t>era un llamado para la línea 44,se regula la presión del pistón que remplazo el embrague.</t>
  </si>
  <si>
    <t>Se regula la banda de entrada por desplazamiento</t>
  </si>
  <si>
    <t>se desarma embrague se limpian bolillas y ejes ya que por el esmalte suelen pegarse</t>
  </si>
  <si>
    <t>regulación, l44 rotura de cangilon y regulación</t>
  </si>
  <si>
    <t>revison de los cabezales, cambio de resortes de presión y regulaciones.</t>
  </si>
  <si>
    <t>reparacion de bandeja pasa cables</t>
  </si>
  <si>
    <t>estuchadora L44, regulacion</t>
  </si>
  <si>
    <t>se cambia tornillo de regulación de cruce de cuchilla era largo y golpeaba y no cortaba bien</t>
  </si>
  <si>
    <t>Se cambia acuador roto.</t>
  </si>
  <si>
    <t>se cambia contacto NC  del hongo estuchadora</t>
  </si>
  <si>
    <t>regulacion de la llenadora</t>
  </si>
  <si>
    <t>regula etiquetadora</t>
  </si>
  <si>
    <t>dio soporte ingenieria</t>
  </si>
  <si>
    <t>se coloca sin fin de regulación ya que había sido sacado de su lugar por la regulación anterior</t>
  </si>
  <si>
    <t>Celofanadora 44 se cambia correa y se realizan regulaciones varia</t>
  </si>
  <si>
    <t>Soluciona mecánico bomba caída en cadena</t>
  </si>
  <si>
    <t>se regula estrella llenadora</t>
  </si>
  <si>
    <t>Se traba cadena de cangilones</t>
  </si>
  <si>
    <t>regulación de camaras</t>
  </si>
  <si>
    <t>regulación de altura sensor 15 etiquetadora</t>
  </si>
  <si>
    <t>se fabrica fleje en celofanadora</t>
  </si>
  <si>
    <t>regulación del sensor de cuchillas</t>
  </si>
  <si>
    <t>se cambian orings rotos de corta gota, y se modifican parámetros de llenado.</t>
  </si>
  <si>
    <t>se cambia una correa lateral de entrada de estuche.</t>
  </si>
  <si>
    <t>Se desarma pieza de un cabezal, trabando la maquina. Se le cambian los tornillos y se colocan los bujes faltantes</t>
  </si>
  <si>
    <t>problema con el peso se aconseja bajar velocidad de llenadora</t>
  </si>
  <si>
    <t>Se cambian tornillos</t>
  </si>
  <si>
    <t>Se cambió banda lateral de entrada de estuche</t>
  </si>
  <si>
    <t>se regula sensor de etiqueta posición 15</t>
  </si>
  <si>
    <t>se cambió oring de pinzas</t>
  </si>
  <si>
    <t>se coloca las cuchillas</t>
  </si>
  <si>
    <t>se cambia freno gastado por uno nuevo en la entrada de la llenadora, también se hicieron regulaciones.</t>
  </si>
  <si>
    <t>se cambio placa Numero 5 de la  etiquetadora y se cambian filtros de colers.</t>
  </si>
  <si>
    <t>se salio regulador de aire, lo soluciona el maquinista</t>
  </si>
  <si>
    <t>se colocan tornillos faltantes en antigiro</t>
  </si>
  <si>
    <t>se regula sensor de abastecedor de bombas y se callo el diferencial del tablero principal de la Óptima</t>
  </si>
  <si>
    <t>Regulación de llenadora</t>
  </si>
  <si>
    <t xml:space="preserve">se hizo una modificación se agregó un variador para la velocidad de las bandas laterales </t>
  </si>
  <si>
    <t>Cambio de tren de plegadores, plegadores de cabeza y regulación.</t>
  </si>
  <si>
    <t>se regula sensor de tubos</t>
  </si>
  <si>
    <t>Se sube velocidad</t>
  </si>
  <si>
    <t>se cambia termocupla de la celofanadora</t>
  </si>
  <si>
    <t>Se regula abastecedor  de tetinas, velocidades  y se regula los bajadores de tapas</t>
  </si>
  <si>
    <t>se había despegado soporte de la puerta, se colocó tornillos.</t>
  </si>
  <si>
    <t>pérdida de colonia por la cañería</t>
  </si>
  <si>
    <t>no iniciaba ciclo. también se regula parámetro</t>
  </si>
  <si>
    <t>se regulo cuchilla</t>
  </si>
  <si>
    <t>Se colocan correas nuevas en logipack</t>
  </si>
  <si>
    <t>se regula punto 0 de las mordazas</t>
  </si>
  <si>
    <t>regulación topes de vibración en abastecedor de bombas</t>
  </si>
  <si>
    <t>soluciona mecanico</t>
  </si>
  <si>
    <t xml:space="preserve">regulación cámara abastecedor </t>
  </si>
  <si>
    <t>se encuentra mal armada</t>
  </si>
  <si>
    <t>abastecedor de pinceles lo destraba maquinista</t>
  </si>
  <si>
    <t>cable de sensor suelto</t>
  </si>
  <si>
    <t>se cambia correa superior de la etiquetadora.</t>
  </si>
  <si>
    <t xml:space="preserve"> Se saca tornillos partidos, se repasa la rosca y se coloca tornillo nuevo</t>
  </si>
  <si>
    <t>Se cambia un tornillo</t>
  </si>
  <si>
    <t>celofanadora cambio de bisturí</t>
  </si>
  <si>
    <t>Se apaga y se referencia la maquina</t>
  </si>
  <si>
    <t>El rodante se frenaba, se cambia conexión del motor. Ya que el mismo se quedaba sin fuerza. También se encuentra que el eje del moto reductor estaba lleno de hilos de la banda de trasporte</t>
  </si>
  <si>
    <t>Se pone a punto</t>
  </si>
  <si>
    <t xml:space="preserve"> llamado para la 07 que estaba sin carga en la tablet</t>
  </si>
  <si>
    <t>Se ajusta puerta</t>
  </si>
  <si>
    <t>se regula sensor de caja</t>
  </si>
  <si>
    <t>se corto una banda transportadora de entrada</t>
  </si>
  <si>
    <t>Se encuentra los rodamiento  en mal estado, causado por la pelusa de la banda.Se cambia piñón desgastado. Se cambia el eje y se coloca el original, junto con el piñón nuevo.</t>
  </si>
  <si>
    <t>Se pegan gomas de torque</t>
  </si>
  <si>
    <t>Se encuentra  el aire cortado</t>
  </si>
  <si>
    <t>se regula par cónico del plato</t>
  </si>
  <si>
    <t>se cambia válvula 3 vías de llenadora</t>
  </si>
  <si>
    <t>se hace picking forzado por perdida de referencia de la maquina</t>
  </si>
  <si>
    <t xml:space="preserve">se regula sensor de la llenadora </t>
  </si>
  <si>
    <t>se regula láser</t>
  </si>
  <si>
    <t>se regula variador de la cinta transportadora</t>
  </si>
  <si>
    <t>se regula sensor de etiqueta</t>
  </si>
  <si>
    <t>(rotura eje interior de motor roscador) se fabrica pieza con el tornero ya que no hay Respuesto y se cambió tornillos de apertura de pinzas</t>
  </si>
  <si>
    <t>Se regula laser</t>
  </si>
  <si>
    <t>Regulación  de velocidad</t>
  </si>
  <si>
    <t>regulación de amplificador pick and play</t>
  </si>
  <si>
    <t>Regulacón</t>
  </si>
  <si>
    <t>se soldó triángulo de pliegue</t>
  </si>
  <si>
    <t>llenadora. Regulación</t>
  </si>
  <si>
    <t>fue por el corte de luz. Hubo que actualizar la cámara</t>
  </si>
  <si>
    <t>Se coloca telón en el tornillo de la electrovalvula</t>
  </si>
  <si>
    <t>se remplaza sensor de la llenadora</t>
  </si>
  <si>
    <t>se cambia actuador de freno de roscadora</t>
  </si>
  <si>
    <t>Se regula pizones</t>
  </si>
  <si>
    <t>se coloca Prisma</t>
  </si>
  <si>
    <t>Regulaciones</t>
  </si>
  <si>
    <t>conector con falso contacto</t>
  </si>
  <si>
    <t xml:space="preserve"> rotura de tornillo en freno de roscadora</t>
  </si>
  <si>
    <t>Se regula pinzas</t>
  </si>
  <si>
    <t>se regula pinzas</t>
  </si>
  <si>
    <t>Se saca  y cambia tornillo, partido</t>
  </si>
  <si>
    <t>Resuelve maquinista</t>
  </si>
  <si>
    <t>Regulación  de levas</t>
  </si>
  <si>
    <t>Se baja la velocidad</t>
  </si>
  <si>
    <t>Se cambia fibra óptica, rotación.</t>
  </si>
  <si>
    <t>Se ajusta tuerca y arandela de seguridad</t>
  </si>
  <si>
    <t>se regulan cuchillas</t>
  </si>
  <si>
    <t>camara 2 en falla ,regulación.</t>
  </si>
  <si>
    <t>Se revisa pico 9</t>
  </si>
  <si>
    <t>el maquinista no llamo</t>
  </si>
  <si>
    <t>se resetea falla sensor de alcohol</t>
  </si>
  <si>
    <t xml:space="preserve"> llenadora se ponen a punto las bombas</t>
  </si>
  <si>
    <t>Se apaga y resetea la maquina</t>
  </si>
  <si>
    <t>Error de tipeo</t>
  </si>
  <si>
    <t>Se limpia el filtro  del venturi</t>
  </si>
  <si>
    <t>la maquina se encuentra apagada.No se puede inicializar</t>
  </si>
  <si>
    <t>Se limpian  pinzas</t>
  </si>
  <si>
    <t>sensor de descarte se regula. Se regulan cámaras por cambio de producto</t>
  </si>
  <si>
    <t>problema con la plaqueta electrónica</t>
  </si>
  <si>
    <t>regulación de sensor y bajada de martillo</t>
  </si>
  <si>
    <t>se regula sensor presencia de producto</t>
  </si>
  <si>
    <t>Se regulan soldadores laterales</t>
  </si>
  <si>
    <t>regulación de sensores abastecedor de tubos</t>
  </si>
  <si>
    <t>era llamado para regular la estuchadora L44 que larga otro formato</t>
  </si>
  <si>
    <t xml:space="preserve"> era para la estuchadora L44  regulación</t>
  </si>
  <si>
    <t>se repone diyuntor</t>
  </si>
  <si>
    <t xml:space="preserve"> se cambia correa verde</t>
  </si>
  <si>
    <t>es un llamado para la estuchadora.regulación</t>
  </si>
  <si>
    <t>se acomodan fibras opticas y se cambia soporte de las mismas</t>
  </si>
  <si>
    <t>se cambia resorte, regulacion sensor</t>
  </si>
  <si>
    <t>Se regula apertura de pinzas</t>
  </si>
  <si>
    <t>Se cambia pieza del elevador por una más chica</t>
  </si>
  <si>
    <t>receteo de pantalla táctil</t>
  </si>
  <si>
    <t xml:space="preserve"> cambió de cable laser</t>
  </si>
  <si>
    <t>Regulacion de camara</t>
  </si>
  <si>
    <t>Se regula tornillo sin fin</t>
  </si>
  <si>
    <t>Se regula caramas</t>
  </si>
  <si>
    <t xml:space="preserve"> Regulación  de cruce de cuchillas</t>
  </si>
  <si>
    <t>Se coloca cadena y ajusta piñón</t>
  </si>
  <si>
    <t>se actualizan las cámaras y se habilita electrovalvula</t>
  </si>
  <si>
    <t>se sube térmica</t>
  </si>
  <si>
    <t>se corrigen parámetro y se regula</t>
  </si>
  <si>
    <t>se regulan guías y entrada de envase</t>
  </si>
  <si>
    <t>puesta a punto estuchadora</t>
  </si>
  <si>
    <t>regulación de axon</t>
  </si>
  <si>
    <t>rosca barrida se coloca insertó</t>
  </si>
  <si>
    <t>Cozolli</t>
  </si>
  <si>
    <t>se da soporte con tolva calefaccionada</t>
  </si>
  <si>
    <t>cambio de sensor de presencia</t>
  </si>
  <si>
    <t>se cambia cangilon</t>
  </si>
  <si>
    <t xml:space="preserve"> se regula láser</t>
  </si>
  <si>
    <t>regulación de sensor abastecedor</t>
  </si>
  <si>
    <t>se pone a punto</t>
  </si>
  <si>
    <t>electroválvula forzada</t>
  </si>
  <si>
    <t>tenia un corto en un cable de la seguridad de la puerta que estaba haciendo maza se cambia cable</t>
  </si>
  <si>
    <t>se cambia oring de rotador neumático en la llenadora</t>
  </si>
  <si>
    <t>se vuelve armar sensores</t>
  </si>
  <si>
    <t>se destraba tapa y se acomoda flauta</t>
  </si>
  <si>
    <t>fue por regulación en la estuchadora 44</t>
  </si>
  <si>
    <t>se actualiza cámara</t>
  </si>
  <si>
    <t>falla plc</t>
  </si>
  <si>
    <t>cambio de sensor de acumulación</t>
  </si>
  <si>
    <t>regulación de pistón de freno</t>
  </si>
  <si>
    <t>se colocó tornillo en flauta y regulación de sensores de envases</t>
  </si>
  <si>
    <t>se coloca espina en pico de llenado</t>
  </si>
  <si>
    <t>llamado para estuchadora 44 porque el maquinista no tiene llave</t>
  </si>
  <si>
    <t>se cambió tornillos de mordaza</t>
  </si>
  <si>
    <t>problema con los pucks</t>
  </si>
  <si>
    <t>se usó pistola de calor en tolva</t>
  </si>
  <si>
    <t>se cambió eje de apertura de cabezal</t>
  </si>
  <si>
    <t>se regula cámaras</t>
  </si>
  <si>
    <t>se ajusta tornillos de llave de vacío</t>
  </si>
  <si>
    <t xml:space="preserve"> se trabo embrague de elevador</t>
  </si>
  <si>
    <t>Rgulación</t>
  </si>
  <si>
    <t>se corrige posición de enfundadora AXON. estaba fuera de posición con respecto al robot</t>
  </si>
  <si>
    <t>rotura de correa del láser, se cambian las 4 correas, se desarma limpia y lubrica</t>
  </si>
  <si>
    <t>falla variador</t>
  </si>
  <si>
    <t>Se coloca goma en el pistón del freno por q no llegaba a frenar el puck se cambia censor y se regulan</t>
  </si>
  <si>
    <t>se coloca fleje y resorte en etiquetadora</t>
  </si>
  <si>
    <t>se regula cuchilla de celofanadora</t>
  </si>
  <si>
    <t xml:space="preserve">regulación de láser </t>
  </si>
  <si>
    <t xml:space="preserve"> resuelve maquinista</t>
  </si>
  <si>
    <t>se reinicia por falta de comunicación</t>
  </si>
  <si>
    <t>coloca tetina regulación</t>
  </si>
  <si>
    <t>regulación de sensor etiquetadora</t>
  </si>
  <si>
    <t>perdida de producto en cuadro de bomba, se cambia bomba indesur</t>
  </si>
  <si>
    <t>se resetea plc del los martillos</t>
  </si>
  <si>
    <t>Se colocan gomas de torque blancas para mejor agarre</t>
  </si>
  <si>
    <t>se techea sensor etiqueta y re regula ambas cámaras</t>
  </si>
  <si>
    <t>transferencia, regulación</t>
  </si>
  <si>
    <t>se retocó eje guía del pico número 15</t>
  </si>
  <si>
    <t>se cambió eslabón de transportadora</t>
  </si>
  <si>
    <t>Se encuentra cables pelados debido al roce de correas.. Se cambian cables.</t>
  </si>
  <si>
    <t>se regula sensores  y coloca cangilones en  abastecedor de tubos</t>
  </si>
  <si>
    <t>se tensaron correas pinzas</t>
  </si>
  <si>
    <t>Se regula sensor de desenvuelta</t>
  </si>
  <si>
    <t>se cambia correa de etiquetadora</t>
  </si>
  <si>
    <t>se regulo sensores de cuchilla</t>
  </si>
  <si>
    <t>Se ajusta perno bola suelto</t>
  </si>
  <si>
    <t>tenia mugre la manguera de aspiracion del laser, lo soluciona el maquinista</t>
  </si>
  <si>
    <t>se ajusta eje  de girafa</t>
  </si>
  <si>
    <t>se cambia sensor</t>
  </si>
  <si>
    <t>se hacen roscas y se colocan  tornillos nuevos en acrílico de llenadora</t>
  </si>
  <si>
    <t>se cambió correa de tracción de celofán</t>
  </si>
  <si>
    <t>se destraba cinta transportadora</t>
  </si>
  <si>
    <t>regulación de celofán</t>
  </si>
  <si>
    <t>se ajusta eje de cierre de pinzas</t>
  </si>
  <si>
    <t>se cambia tornillo partido en pinza roscadora</t>
  </si>
  <si>
    <t>se regula celofanadora y se reinicia transportadora variador</t>
  </si>
  <si>
    <t>Se arma y se colocan cangilones nuevos reeplazando los rotos</t>
  </si>
  <si>
    <t>se regula celofanadora</t>
  </si>
  <si>
    <t>Se destapa pico número 12</t>
  </si>
  <si>
    <t>regulación de celofanadora y pick and play y crimpadora</t>
  </si>
  <si>
    <t>jirafa abastecedor de tapas obstruida</t>
  </si>
  <si>
    <t>Se reinician variadores en abastecedor de bombas</t>
  </si>
  <si>
    <t>se ajustan cámaras de frente y dorso</t>
  </si>
  <si>
    <t>se remplazan gotas de estrella por rotura</t>
  </si>
  <si>
    <t>se rompe uno de los dedos de orientación, se desarma todo para su reemplazo</t>
  </si>
  <si>
    <t xml:space="preserve">se cambia conector de sensor </t>
  </si>
  <si>
    <t>rotura rodamiento lineal</t>
  </si>
  <si>
    <t>se ajusta tornillo de actuador de rotores</t>
  </si>
  <si>
    <t>se reguló etiquetadora</t>
  </si>
  <si>
    <t>se cambia relé de electrovalvula del piston de salida producto lleno</t>
  </si>
  <si>
    <t>fue por estuchadora 44, regulacion</t>
  </si>
  <si>
    <t>se resetea variador de lllenadora</t>
  </si>
  <si>
    <t>se regulo presión cuchillas, se bajo un punto la velocidad y se ajusto tiempo de cuchillas</t>
  </si>
  <si>
    <t>soluciona mecánico</t>
  </si>
  <si>
    <t>se colocan soportes de goma  se cambia  tornillo cortado  y se regula para que no haga tanto ruido el abastecedor  de bombas</t>
  </si>
  <si>
    <t>se salio de lugar eje estriado de apertura y cierre de pinzas</t>
  </si>
  <si>
    <t>se colocó racor en torqueadora</t>
  </si>
  <si>
    <t>transporte trabado con una tapa</t>
  </si>
  <si>
    <t>Celofanadora se salio de lugar eje estriado de apertura y cierre de pinsas</t>
  </si>
  <si>
    <t>roscadora se suelta vastago rosacado de cabezales</t>
  </si>
  <si>
    <t>etiquetadora se cambia parada de emergencia</t>
  </si>
  <si>
    <t>se cambia regulador por perdida en sello</t>
  </si>
  <si>
    <t>se sube térmica de servicio</t>
  </si>
  <si>
    <t>llenadora regulación de flotante</t>
  </si>
  <si>
    <t>la llenadora rebalsan los pico</t>
  </si>
  <si>
    <t>llenadora lo resolvió el maquinista</t>
  </si>
  <si>
    <t>regulación de girador puck</t>
  </si>
  <si>
    <t>se regula altura de orquilla</t>
  </si>
  <si>
    <t>se retira envase de la transportadora</t>
  </si>
  <si>
    <t>L16</t>
  </si>
  <si>
    <t>llamaron para subir la temperatura</t>
  </si>
  <si>
    <t>regulación del láser</t>
  </si>
  <si>
    <t>se cambió centrador de picos</t>
  </si>
  <si>
    <t>se cambiaron termocuplas y cableado hasta ficha por variación de temperatura.</t>
  </si>
  <si>
    <t>guías de pinzas flojas</t>
  </si>
  <si>
    <t>cambio de fibra</t>
  </si>
  <si>
    <t>regulacion sensor de tapa alta</t>
  </si>
  <si>
    <t>ficha suelta</t>
  </si>
  <si>
    <t>se saca tornillo partidos y se coloca uno nuevo</t>
  </si>
  <si>
    <t>termica unipolar baja</t>
  </si>
  <si>
    <t>tapadora regulacion de sensor</t>
  </si>
  <si>
    <t>se cambia sensor en piston neumatico</t>
  </si>
  <si>
    <t>suluciona maquinista</t>
  </si>
  <si>
    <t>Se baja sensibilidad al sensor</t>
  </si>
  <si>
    <t>se limpia palpador</t>
  </si>
  <si>
    <t>terminal ficha de sensores con falso contacto</t>
  </si>
  <si>
    <t>cambio de centrador</t>
  </si>
  <si>
    <t>El pescante es largo y no se acomoda bien la bomba en la boca del frasco para el " Crimpado"</t>
  </si>
  <si>
    <t>variación de velocidad a rodante</t>
  </si>
  <si>
    <t>eje fuera de punto</t>
  </si>
  <si>
    <t>se cambia pico doblado</t>
  </si>
  <si>
    <t>se salió cadena de transporte</t>
  </si>
  <si>
    <t>cambio de leíster</t>
  </si>
  <si>
    <t>No posicionaba bien la etiqueta y el láser</t>
  </si>
  <si>
    <t>No posicionaba bien la etiqueta y el láser, control</t>
  </si>
  <si>
    <t>corrección de un cable en la tolva</t>
  </si>
  <si>
    <t>regulación de motor de la transportadora por vibracion</t>
  </si>
  <si>
    <t>alineación</t>
  </si>
  <si>
    <t>se coloca  fleje en estuchadora</t>
  </si>
  <si>
    <t>se reinicia el brazo</t>
  </si>
  <si>
    <t>se soldó bandeja</t>
  </si>
  <si>
    <t>se colocó guía a la salida de la llenadora</t>
  </si>
  <si>
    <t>se le da tensión al transporte de linner</t>
  </si>
  <si>
    <t>regulación.</t>
  </si>
  <si>
    <t>estrella fuera de punto</t>
  </si>
  <si>
    <t xml:space="preserve">se regulan ambas cámaras </t>
  </si>
  <si>
    <t>Se cambia electroválvula del freno</t>
  </si>
  <si>
    <t>se le baja la velocidad</t>
  </si>
  <si>
    <t>regulacion de velocidad</t>
  </si>
  <si>
    <t>Se regula sensor de tapa alta</t>
  </si>
  <si>
    <t>se destraba y alinea  girador de pucks</t>
  </si>
  <si>
    <t>se corrigen parametros del girador</t>
  </si>
  <si>
    <t>regulacion de ancho de tolva ,soldadores y toma del celofan</t>
  </si>
  <si>
    <t>Se cambia censor de axón</t>
  </si>
  <si>
    <t>se destraba transporte y se regula estrella</t>
  </si>
  <si>
    <t>se corrige impresión de código de barra</t>
  </si>
  <si>
    <t>se cambió resorte de pico</t>
  </si>
  <si>
    <t>se ajusta tornillo de eje de levas flojo y se regulan niveles x variacion</t>
  </si>
  <si>
    <t>se rellano agujero centrado de eje sinfín entrada de torqueadora</t>
  </si>
  <si>
    <t>Se colocaron y se regularon censores de la rolonera</t>
  </si>
  <si>
    <t xml:space="preserve"> se coloca tornillo en abastecedor de envases</t>
  </si>
  <si>
    <t>se resetea falla de alcohol</t>
  </si>
  <si>
    <t xml:space="preserve"> regulación de celofanadora</t>
  </si>
  <si>
    <t>se configura sensor tapa alta</t>
  </si>
  <si>
    <t>se acomodan guías de puks en transfer</t>
  </si>
  <si>
    <t>se endereza un fleje de etiquetadora y se le colocó tornillos faltantes</t>
  </si>
  <si>
    <t>se limpia válvula Burkert</t>
  </si>
  <si>
    <t>falso contacto en selectora</t>
  </si>
  <si>
    <t>se regula altura en sensores 5,6,7y13 de etiquetadora</t>
  </si>
  <si>
    <t xml:space="preserve">celofanadora se le cambió resistencia y actuador se modificó soporte de soldador </t>
  </si>
  <si>
    <t xml:space="preserve"> falso contacto en la memoria del plc  y la correa floja</t>
  </si>
  <si>
    <t>regulación de fibra óptica de descarte</t>
  </si>
  <si>
    <t>detector de alcohol en falla</t>
  </si>
  <si>
    <t>resolvió maquinista</t>
  </si>
  <si>
    <t>regulación censor contador de envases</t>
  </si>
  <si>
    <t>se regula parámetros de torqueador con el mecánico de la linea</t>
  </si>
  <si>
    <t>se trata de regular parámetro de retención de actuador de láser</t>
  </si>
  <si>
    <t xml:space="preserve"> Se lija girador, ya que se traban los pucks</t>
  </si>
  <si>
    <t>Se regula apertura del cabezal 8</t>
  </si>
  <si>
    <t>se regulan parámetros del freno</t>
  </si>
  <si>
    <t>se cambia actuador</t>
  </si>
  <si>
    <t xml:space="preserve"> Regulación.</t>
  </si>
  <si>
    <t>Se regulan parámetros y el bajador de tubos</t>
  </si>
  <si>
    <t>se regulan parametros del lacer</t>
  </si>
  <si>
    <t>se aflojó manchón de  servo de pick and play</t>
  </si>
  <si>
    <t>roscas barridas en sensor de posicionamiento</t>
  </si>
  <si>
    <t>regulacion, soluciona maquinista</t>
  </si>
  <si>
    <t>se regula leva electronica</t>
  </si>
  <si>
    <t>el lazer largaba olor a quemado, se baja intencidad</t>
  </si>
  <si>
    <t>se ajusta tuerca de llave 3 vias</t>
  </si>
  <si>
    <t>Llenadora L16</t>
  </si>
  <si>
    <t>se tensa la banda transporte</t>
  </si>
  <si>
    <t>Se ajusta frenó y se modifican parámetros</t>
  </si>
  <si>
    <t>se cambió filtros de láser</t>
  </si>
  <si>
    <t>se sube velocidad al rodante</t>
  </si>
  <si>
    <t>Se tensa la bandada y se limpia</t>
  </si>
  <si>
    <t xml:space="preserve"> se colocó resorte a cabezal de torqueadora</t>
  </si>
  <si>
    <t>se cambió resorte de torqueadora</t>
  </si>
  <si>
    <t>llamado para estuchadora 44</t>
  </si>
  <si>
    <t>se cambió sello de bomba y se lubrica rodamiento</t>
  </si>
  <si>
    <t>Se rellena el agujero del perno deforme</t>
  </si>
  <si>
    <t xml:space="preserve"> se cambia actuador de brazo</t>
  </si>
  <si>
    <t>por pedido del supervisor se cambia tolva por falta maquinistas</t>
  </si>
  <si>
    <t>se fue de punto quedó con dos tornillos en el cardan quedó funcionando</t>
  </si>
  <si>
    <t>regulación de láser 8 y cámaras</t>
  </si>
  <si>
    <t>Se cambia actuador neumático en pick and place L41 por rotura en rosca de vástago</t>
  </si>
  <si>
    <t>se regula altura  del transporte</t>
  </si>
  <si>
    <t>cambio de palpador</t>
  </si>
  <si>
    <t>cable en falso contacto</t>
  </si>
  <si>
    <t>Cambio de cable a sensor Número 8</t>
  </si>
  <si>
    <t>Se saca tornillos barrido del soldador transversal</t>
  </si>
  <si>
    <t xml:space="preserve"> se cambia sensor inductivo</t>
  </si>
  <si>
    <t>Se traban las bombas en guías</t>
  </si>
  <si>
    <t>se cambia cable dañado</t>
  </si>
  <si>
    <t>se puso a punto la llenadora</t>
  </si>
  <si>
    <t>se pulió guías de bombas y se corrige recorrido de la misma</t>
  </si>
  <si>
    <t xml:space="preserve">Se regula camara y cabezal 4 </t>
  </si>
  <si>
    <t>regulación de cámara etiquetadora por cambio de fragancia</t>
  </si>
  <si>
    <t>cambio de soldador de la celofanadora</t>
  </si>
  <si>
    <t xml:space="preserve"> Se cambia rodamiento lineal  roto</t>
  </si>
  <si>
    <t>Se cambian filtros de vacío y se regulan parámetros</t>
  </si>
  <si>
    <t>Se regula punto cero y resetea</t>
  </si>
  <si>
    <t>Se cambia espinas rotas del brazo  de la llenadora</t>
  </si>
  <si>
    <t>Deplazamiento de lamina( folia), dosificación de picos incorrecta</t>
  </si>
  <si>
    <t>Regulación de cámara por cambio de fragancia</t>
  </si>
  <si>
    <t xml:space="preserve">Reemplazo de patas en abastecedor de bombas( vibrador) </t>
  </si>
  <si>
    <t>colocacion de portatablet nuevo</t>
  </si>
  <si>
    <t>Regulación de estrella y guias</t>
  </si>
  <si>
    <t>Se pone a punto la estrella</t>
  </si>
  <si>
    <t>Se resertea la maquina</t>
  </si>
  <si>
    <t>se acomoda sensor de transfer</t>
  </si>
  <si>
    <t>cambio de actuador neumático</t>
  </si>
  <si>
    <t>regulación de estuchadora L44</t>
  </si>
  <si>
    <t>problema con el centrado de llenado</t>
  </si>
  <si>
    <t xml:space="preserve"> se cambia conjunto de centradores</t>
  </si>
  <si>
    <t>Apoyo de regulación con el maquinista</t>
  </si>
  <si>
    <t>se cambia conjunto de centradores, por unos nuevos</t>
  </si>
  <si>
    <t>se cambió rodamiento de polea de correa</t>
  </si>
  <si>
    <t>Cambio de sensor inductivo</t>
  </si>
  <si>
    <t>Se suelda pieza roja</t>
  </si>
  <si>
    <t>Se cambia banda del trasporte</t>
  </si>
  <si>
    <t>programa colgado</t>
  </si>
  <si>
    <t>se regulaparametro de apertura de centradores de llenado se deja en 50-950</t>
  </si>
  <si>
    <t>se cambia racord y se lubrica brazo articulado de la misma</t>
  </si>
  <si>
    <t>soporte de regulación</t>
  </si>
  <si>
    <t>cambio de picos doblados de llenado</t>
  </si>
  <si>
    <t>cangilon roto de cinta de descarte</t>
  </si>
  <si>
    <t>pick and place regulacion de parámetros de brazo</t>
  </si>
  <si>
    <t>se cambió correa de transportadora</t>
  </si>
  <si>
    <t>regulación de bajador de mecanismos</t>
  </si>
  <si>
    <t>regulación de ink-jet</t>
  </si>
  <si>
    <t>transporte se cambian 30 eslabones de cinta</t>
  </si>
  <si>
    <t>se cambia resortes de cabeza de torqueadora</t>
  </si>
  <si>
    <t>cable suelto de conector</t>
  </si>
  <si>
    <t>se sube velocidad de rodante y se coloca potenciómetro</t>
  </si>
  <si>
    <t xml:space="preserve"> Cambio de Correa</t>
  </si>
  <si>
    <t>se destraba actuador de llenado</t>
  </si>
  <si>
    <t>se coloca chaveta en reductor de llenadora</t>
  </si>
  <si>
    <t>se acomoda sensor de Transfer</t>
  </si>
  <si>
    <t>ajustes de nivel de llenado</t>
  </si>
  <si>
    <t>celofanadora regulación de cuchilla</t>
  </si>
  <si>
    <t>se corto rodante</t>
  </si>
  <si>
    <t>regulación por variación de llenado</t>
  </si>
  <si>
    <t xml:space="preserve"> se cambió filtro en láser</t>
  </si>
  <si>
    <t>se ajusta tornillo de centrador de pínceles</t>
  </si>
  <si>
    <t>celofanadora se le más tensión a correa de motor principal</t>
  </si>
  <si>
    <t xml:space="preserve"> celofanadora se cambió bisturí</t>
  </si>
  <si>
    <t>regulación de camara</t>
  </si>
  <si>
    <t>abastecedor de pinceles, tapa trabada</t>
  </si>
  <si>
    <t>regulación de elevador</t>
  </si>
  <si>
    <t>cambio de cangilones</t>
  </si>
  <si>
    <t>se retiran sensores de etiquetadora</t>
  </si>
  <si>
    <t>se corta tornillo de cabezal</t>
  </si>
  <si>
    <t>se configura sensores de rodantes</t>
  </si>
  <si>
    <t>configuración de sensores presencia de pucks/envases</t>
  </si>
  <si>
    <t>celofanadora se cambia rodamiento de buje estriado de pinzas y tan rodamiento lineal se carro de pinza</t>
  </si>
  <si>
    <t>rotura de cadena, se cambiaron 2 eslabones</t>
  </si>
  <si>
    <t>se cambió resorte de cabezal número dos y se cambió buje de pinzas  y ajustó actuador principal todo eso ocasionaba que la bomba salga torcida</t>
  </si>
  <si>
    <t>faltaba chaveta de eje estriado de pinzas se dio tensión a correa de paso a paso</t>
  </si>
  <si>
    <t>se fuerza el carril de bajada de bombas para que funcione se tendría que tener otro nuevo formato para ese tipo de bomba</t>
  </si>
  <si>
    <t>cambio de rodamientos en motor de tapadora</t>
  </si>
  <si>
    <t>regulación celofanadora</t>
  </si>
  <si>
    <t>motor paso paso en falla</t>
  </si>
  <si>
    <t>se enciende etiquetadora, se regula cámaras y láser</t>
  </si>
  <si>
    <t>regulación de torqueador</t>
  </si>
  <si>
    <t>se coloca tornillo en lugar de espina elástica por el juego que tiene el eje con respecto al buje estriado y se regula tensión de correas de pinza</t>
  </si>
  <si>
    <t>se regula presion de aire de cierre de pinzas pick and place</t>
  </si>
  <si>
    <t>se salio de punto cadena estuchadora</t>
  </si>
  <si>
    <t>Se realiza stock out por falta de sensor entrada de torqueadora. Se coloca sensor de similares características</t>
  </si>
  <si>
    <t>se cambió Manguera de soldador de celofanadora</t>
  </si>
  <si>
    <t>pistón de actuador suelto</t>
  </si>
  <si>
    <t>se cambia rele de marcha transportadora</t>
  </si>
  <si>
    <t>regulación del empujador</t>
  </si>
  <si>
    <t>se ajusta imán de cuna</t>
  </si>
  <si>
    <t>se suplementa entrada en abastecedor de pinceles</t>
  </si>
  <si>
    <t>se da tensión a la transportadora de la estuchadora la encontramos trabada con las guías</t>
  </si>
  <si>
    <t>se lleva a punto</t>
  </si>
  <si>
    <t>soporte para armado de estrellas, estaban flojas</t>
  </si>
  <si>
    <t xml:space="preserve"> tenían las nueces del martillo trabadas y no podían regular la altura</t>
  </si>
  <si>
    <t>celofanadora se coloca bisagra</t>
  </si>
  <si>
    <t>se suelda base del sensor mínimo de tapas</t>
  </si>
  <si>
    <t>Regulación amplificador</t>
  </si>
  <si>
    <t>se fue de parámetros el enhebrar bombas</t>
  </si>
  <si>
    <t>se ajustan piezas de sobre tapa</t>
  </si>
  <si>
    <t>El llamado era de la línea 38, el maquinista cambia el inkjet y se regula</t>
  </si>
  <si>
    <t>se cayo eje de sujetador de envase de abastecedor. se coloca nuevamente y se ajusta tornillo sujetador</t>
  </si>
  <si>
    <t>cable  del conector en falso contacto</t>
  </si>
  <si>
    <t>Se arma embrague  del empujador</t>
  </si>
  <si>
    <t xml:space="preserve"> se sube velocidad de rodante</t>
  </si>
  <si>
    <t xml:space="preserve"> cambio de fibra en martillo</t>
  </si>
  <si>
    <t>logueo y regulación de cámaras</t>
  </si>
  <si>
    <t>reseteo de pantalla</t>
  </si>
  <si>
    <t xml:space="preserve">regulación de láser cámaras </t>
  </si>
  <si>
    <t>regulación de velocidad</t>
  </si>
  <si>
    <t xml:space="preserve">se calibra brazo ABB </t>
  </si>
  <si>
    <t>se regula centrador de peine</t>
  </si>
  <si>
    <t>se destraba cadena de regulacion de celofán y se coloca tope</t>
  </si>
  <si>
    <t>Se tensa cadena, se pone a punto y se regula</t>
  </si>
  <si>
    <t>Regulación etiqueta</t>
  </si>
  <si>
    <t>se intentó regular folía con el maquinista ya que la misma varía para los dos lados de cierre y se cambió por otra folía y el resultado fue el mismo</t>
  </si>
  <si>
    <t>regulación de Láser</t>
  </si>
  <si>
    <t>regulación de bajador de tapas</t>
  </si>
  <si>
    <t>etiquetadora se cambió 3 eslabones</t>
  </si>
  <si>
    <t>se cambia silenciador de aire y rele</t>
  </si>
  <si>
    <t>regulación de grados  cabezal número 8</t>
  </si>
  <si>
    <t>regulación compleja con luz de cámara número 2</t>
  </si>
  <si>
    <t>se encuentra cable flojo en bornera  motor</t>
  </si>
  <si>
    <t>presenta problema de reconocimientos de parametros se prueba hasta cambiar la receta y ahi quedo en funcionamiento</t>
  </si>
  <si>
    <t>se destraba y pegan 2 gomas en  tranfer</t>
  </si>
  <si>
    <t>regulación de tranfer , martillo y camaras</t>
  </si>
  <si>
    <t>se vuelve a teachear sensor de etiquetadora</t>
  </si>
  <si>
    <t>manguera festo cortada</t>
  </si>
  <si>
    <t>cambio de resistencia</t>
  </si>
  <si>
    <t>se regula altura de transportadora ya frenaba la cinta</t>
  </si>
  <si>
    <t xml:space="preserve"> regulación de camara de abastecedor</t>
  </si>
  <si>
    <t>se  afloja soporte  motor  por movimiento</t>
  </si>
  <si>
    <t>se reconecta cascada desconectada</t>
  </si>
  <si>
    <t>limpieza de filtro y regulación de etiqueta</t>
  </si>
  <si>
    <t xml:space="preserve"> regulación de etiqueta</t>
  </si>
  <si>
    <t xml:space="preserve"> regulación de cámaras</t>
  </si>
  <si>
    <t xml:space="preserve"> cambio de venturi y regulacion</t>
  </si>
  <si>
    <t>se reguló cámaras polux</t>
  </si>
  <si>
    <t>regulación de cámaras por cambio de fragancia y regulación de distancia cabezal número 4</t>
  </si>
  <si>
    <t>llenadora se cambia acople de llave de aire</t>
  </si>
  <si>
    <t>se verifican que los filtros del láser estén limpios .se posiciona manguera de aspiración en mejor posición por olor a quemado</t>
  </si>
  <si>
    <t>regulación de cámaras abastecedor de envases</t>
  </si>
  <si>
    <t>balanza en falla</t>
  </si>
  <si>
    <t>un tornillo del vástago del actuar suelto se ajusta</t>
  </si>
  <si>
    <t>regulación de sensor de máxima</t>
  </si>
  <si>
    <t>se reinicia camara y se vuelve a regular</t>
  </si>
  <si>
    <t>programador de levas suelto,se vuelve a fijar</t>
  </si>
  <si>
    <t>se le dio ajustes mecánico y electrónico para que funcione es el mismo problema con el motor</t>
  </si>
  <si>
    <t>regulación de plato de las bombas</t>
  </si>
  <si>
    <t>se repone diyuntor y se amura botonera de marcha y  parada</t>
  </si>
  <si>
    <t>se cambia filtros  cable y plaqueta cabezal número 4 en etiquetadora</t>
  </si>
  <si>
    <t>Se realiza protección de acrílico para brazo</t>
  </si>
  <si>
    <t>cabezal 8  se regula sensor.</t>
  </si>
  <si>
    <t>se ajusta esfera de válvula y se le realiza una limpieza a la misma</t>
  </si>
  <si>
    <t>Falla sensor capacitivo</t>
  </si>
  <si>
    <t>se regula cámara porque pasaban frascos al revés</t>
  </si>
  <si>
    <t xml:space="preserve"> llenadora se cambia resorte de pico número 14</t>
  </si>
  <si>
    <t>se regula cámara para que tenga el menor descarte posible por movimiento de frasco</t>
  </si>
  <si>
    <t>lo resuelve el maquinista</t>
  </si>
  <si>
    <t>se regula sensor en llenadora</t>
  </si>
  <si>
    <t>se cambia crapodina de eje  sinfin de subida de llenadora</t>
  </si>
  <si>
    <t>se coloca refrigeración en motor principal ,se cambia manguera de apertura de pinzas y se tensa correa</t>
  </si>
  <si>
    <t>regulación de mordaza</t>
  </si>
  <si>
    <t xml:space="preserve">se ajusta manchón de transportadora </t>
  </si>
  <si>
    <t>se cambia correa de banda superior de etiquetadora</t>
  </si>
  <si>
    <t>pulsador de parada de emergencia roto</t>
  </si>
  <si>
    <t xml:space="preserve"> se ajusta banda salida llenadora</t>
  </si>
  <si>
    <t>regulación de altura etiquetadora</t>
  </si>
  <si>
    <t>soldado de la caída en transportadora</t>
  </si>
  <si>
    <t>se resetea motor de la lanza de la etiquetadora</t>
  </si>
  <si>
    <t xml:space="preserve">reemplazo del motor paso a paso en falla por otro con " Reductor agregado" </t>
  </si>
  <si>
    <t>se coloca soplador en motor de  etiquetadora</t>
  </si>
  <si>
    <t>variador en falla por sobrecarga</t>
  </si>
  <si>
    <t>regulación de guías y etiqueta</t>
  </si>
  <si>
    <t>se saca guía de correa de la etiquetadora,se vuelve a pegar y se pule para evitar que el motor se sobre cargue por no deslizar</t>
  </si>
  <si>
    <t>se cambia cable cortado</t>
  </si>
  <si>
    <t>se cambian rodamientos del rotor del motor de la transportadora</t>
  </si>
  <si>
    <t>mangueras de aire invertidas en válvula</t>
  </si>
  <si>
    <t>se acomoda prensa cable</t>
  </si>
  <si>
    <t>regulación de velocidad etiquetadora</t>
  </si>
  <si>
    <t>se acomoda fibra</t>
  </si>
  <si>
    <t>cambio de fibra óptica</t>
  </si>
  <si>
    <t>REGULACIÓN</t>
  </si>
  <si>
    <t>regulación de parametros</t>
  </si>
  <si>
    <t>celofanadora se regula cuchillas de corte</t>
  </si>
  <si>
    <t>se regulan cuchillas de corte</t>
  </si>
  <si>
    <t>celofanadora por variacion de toma de celofan se remplaza buje estriado de polea de pinzas la misma se modifico por diferencia de espesor se deja eje estriado viejo xq el nuevo no corresponde a los bujes ya existentes en la maquina se regula cuchillas y desplazamiento de celofan</t>
  </si>
  <si>
    <t>se coloca cable sensor y fibra en inkjet</t>
  </si>
  <si>
    <t>era la cinta transportadora estaba trabada</t>
  </si>
  <si>
    <t xml:space="preserve">se regula tensión de correas de motor principal </t>
  </si>
  <si>
    <t>regulación de pinzas y cuchillas</t>
  </si>
  <si>
    <t xml:space="preserve"> La vaina del pico se encuentra en mal estado, causando que el corta gota no cierre y queda goteando. Se saca un pico de la linea 39 y se coloca en la 48. </t>
  </si>
  <si>
    <t>se corto tornillo de seguidor de actuador de cabezales</t>
  </si>
  <si>
    <t>limpieza de sensor de etiqueta</t>
  </si>
  <si>
    <t xml:space="preserve"> estuchadora puesta punto</t>
  </si>
  <si>
    <t xml:space="preserve"> regulación de camara</t>
  </si>
  <si>
    <t>se ajustan tornillos de guía de actuador</t>
  </si>
  <si>
    <t>solo cambiaron las garras estaban gastadas</t>
  </si>
  <si>
    <t>regulaciones, control general de llenadora</t>
  </si>
  <si>
    <t>se cambian orgin, y modifican parametros de llenado</t>
  </si>
  <si>
    <t>Cambio de sensor de etiqueta y regulación de lanza</t>
  </si>
  <si>
    <t>Los frascos quedan sujetos al pucks, esto no es problema de mantenimiento, o se reforman los pucks o se reforman los frascos</t>
  </si>
  <si>
    <t>se corrige inclinación de cabezal de roscadora ya que la misma marcaba las tapas</t>
  </si>
  <si>
    <t>revisan variacion de peso, se ajusto tuerca de llave de 3 vias</t>
  </si>
  <si>
    <t>se destraba electrovalvula</t>
  </si>
  <si>
    <t>se ajusta placa de empujador</t>
  </si>
  <si>
    <t>se cambia resorte de torqueadora</t>
  </si>
  <si>
    <t>se cambió espinas en llenadora</t>
  </si>
  <si>
    <t>mecanismo trabado</t>
  </si>
  <si>
    <t>colocacion de guias</t>
  </si>
  <si>
    <t>se puso a punto sin de llenadora</t>
  </si>
  <si>
    <t>se destraba cadena con mecanismos</t>
  </si>
  <si>
    <t>se deja apagada para bajar la temp. del servomotor. Aparentemente buje de eje elevador está ajustado y el motor realiza mucha fuerza y lo lleva a falla</t>
  </si>
  <si>
    <t>se acomoda abastecedor de tapas, parece que lo golpearon con una zorra y había quedado desalineado</t>
  </si>
  <si>
    <t>falso contacto en motor envolvente</t>
  </si>
  <si>
    <t xml:space="preserve"> cable suelto</t>
  </si>
  <si>
    <t>llenadora filtró obstruyó trampa de fragancia</t>
  </si>
  <si>
    <t>transportadora desplazada de la llenadora</t>
  </si>
  <si>
    <t>llenadora se ajusta válvula de tres vías</t>
  </si>
  <si>
    <t xml:space="preserve"> válvula con tuerca floja, se realiza limpieza, se cambian oring y juntas</t>
  </si>
  <si>
    <t>L20</t>
  </si>
  <si>
    <t>se realizan ajustes de nivelación de electro iman</t>
  </si>
  <si>
    <t>se cambia resorte de mordaza</t>
  </si>
  <si>
    <t>se fue de punto llenadora</t>
  </si>
  <si>
    <t>problema desde entrada desde proceso</t>
  </si>
  <si>
    <t>problemas con vacío</t>
  </si>
  <si>
    <t>entrada de puente de bombas desplazado con respecto a la estrella</t>
  </si>
  <si>
    <t>se cambia tornillo de placas de vibracion de bombas y se repasa roscas golpeadas</t>
  </si>
  <si>
    <t xml:space="preserve"> celofanadora se iba a falla cortaba mal</t>
  </si>
  <si>
    <t>se da tensión a correa de motor de pinzas</t>
  </si>
  <si>
    <t>celofanadora se cambió bandas de entrada de estuches</t>
  </si>
  <si>
    <t>se cambio mouse</t>
  </si>
  <si>
    <t>regulación de sensor de Transfer</t>
  </si>
  <si>
    <t>seguidor de leva suelto</t>
  </si>
  <si>
    <t>se cambia sensor inductivo por qué el seguidor de leva al soltarse lo rompe</t>
  </si>
  <si>
    <t>problema por doble llenado</t>
  </si>
  <si>
    <t>se limpia burkert</t>
  </si>
  <si>
    <t>se cambia resorte de cabezal uno de torqueado</t>
  </si>
  <si>
    <t>corte de correa de cangilones</t>
  </si>
  <si>
    <t xml:space="preserve"> se cambia retea y se fabrica junta de motoreductor  en transferencia</t>
  </si>
  <si>
    <t>problema de formato con carril de bomba</t>
  </si>
  <si>
    <t>se hacen agujeros para mover el separador de estuches ya que se agregó un formato mas chico en la línea</t>
  </si>
  <si>
    <t>roscadora se cambió resorte y garras de torque</t>
  </si>
  <si>
    <t>se parte brazo de cierre de estuche. Se desarma, se encuentra un exceso de óxido, que impedía desarmar la pieza. Se repara la pieza rota y queda para armar</t>
  </si>
  <si>
    <t>se ajusta válvula de 3 vías</t>
  </si>
  <si>
    <t>llenadora bomba se cambió gancho  de estator</t>
  </si>
  <si>
    <t>celofanadora se cambió correa de entrada de celofán</t>
  </si>
  <si>
    <t>regulaciones para el cambio de formato y puesta a punto de la máquina</t>
  </si>
  <si>
    <t>se colocaron los sensores nuevamente de la etiquetadora</t>
  </si>
  <si>
    <t>regulacion de sensor abastecedor de tubos</t>
  </si>
  <si>
    <t xml:space="preserve"> la aspiradora del láser tira una falla de filtro saturado le intercambiamos filtros y lo sigue haciendo. se hizo puente entre la comunicación del láser y la aspiradora se sacó el puente del láser de la 45</t>
  </si>
  <si>
    <t>Cambio de gomas de torque, cambio de resortes, quitamos todos los suplementos internos, regulamos el zafe del Hércules 2 y colocamos arandelas para el accionamiento del mismo</t>
  </si>
  <si>
    <t>cable de tierra desprendido</t>
  </si>
  <si>
    <t xml:space="preserve"> llenadora se destapó conducto de mordaza</t>
  </si>
  <si>
    <t>se coloca sensor de presencia de frasco (se saca el sensor del la lina 11 por falta de stock)</t>
  </si>
  <si>
    <t>cinta de abastecedor</t>
  </si>
  <si>
    <t xml:space="preserve">se cambian placas, componentes que se veían quemados ,se tenso y destenso correas,se controlo placas y cables y ahora estamos cambiando motores para seguir descartando motivos. </t>
  </si>
  <si>
    <t>celofandora se lubrica y se ajustan correas de pinzas</t>
  </si>
  <si>
    <t>regulación de picos y se limpió válvulas</t>
  </si>
  <si>
    <t>cambio de correa de transmisión interna de transportadora</t>
  </si>
  <si>
    <t xml:space="preserve">se destapa llave de paso </t>
  </si>
  <si>
    <t>regulación de centrado de envase</t>
  </si>
  <si>
    <t xml:space="preserve"> configaracion de camara</t>
  </si>
  <si>
    <t>valvula forzada</t>
  </si>
  <si>
    <t xml:space="preserve"> cambio de cangilon de cinta de jirafa de abastecedor de tapas</t>
  </si>
  <si>
    <t>regulacion parametros</t>
  </si>
  <si>
    <t>cable cortado en alimentación de la bomba</t>
  </si>
  <si>
    <t>se cambian oring de piston de llenado</t>
  </si>
  <si>
    <t>llenadora regulación de vacío</t>
  </si>
  <si>
    <t>Brazo fuera de posición. Picking forzado.</t>
  </si>
  <si>
    <t>se regula la presión de aire en la enfundadora para que no golpeen la calefacción</t>
  </si>
  <si>
    <t>Se regula cuchilla</t>
  </si>
  <si>
    <t>se endereza soporte de sensor</t>
  </si>
  <si>
    <t>se acomoda el sensor de funda</t>
  </si>
  <si>
    <t>se baja rampa de aceleración y desaceleración</t>
  </si>
  <si>
    <t>poner a punto la llenadora</t>
  </si>
  <si>
    <t>se sube termica</t>
  </si>
  <si>
    <t>error en dirección de IP</t>
  </si>
  <si>
    <t>se cambió tornillo roto de cabezal de roscadora</t>
  </si>
  <si>
    <t>Regulación de sensor. (por cambio de formato)</t>
  </si>
  <si>
    <t>se cambia correa de descarte</t>
  </si>
  <si>
    <t>torqueadora no hay gomas de torque se invierte las gomas que están gastadas para que funcione la torqueadora</t>
  </si>
  <si>
    <t>se cambió resorte de roscadora</t>
  </si>
  <si>
    <t>se rehace roscas barridas de regulador de torque</t>
  </si>
  <si>
    <t>diferencia en peso y mal centrado de envase en estacion de llenado</t>
  </si>
  <si>
    <t>no prendió aspiradora y le tiro falla</t>
  </si>
  <si>
    <t>se revisa la la máquina por qué se frenaba se desarmó estrellas y se fue armando de a una para descartar que se frene y no se encontró nada fuera de lugar</t>
  </si>
  <si>
    <t>Regulación de laser(por cambio de formato)</t>
  </si>
  <si>
    <t>problemas con el formato, cañon entrada de funda. se suplemento y quedo funcionando.</t>
  </si>
  <si>
    <t>regulación de pico y se corta el pico a medida</t>
  </si>
  <si>
    <t xml:space="preserve"> se sacan sensores de etiquetadora</t>
  </si>
  <si>
    <t>el actuador del pico está deteriorado pero el maquinista encontró que está mal armado los rotores</t>
  </si>
  <si>
    <t>Puesta a punto de camara abastecedor.(por cambio de formato)</t>
  </si>
  <si>
    <t>etiquetadora, se limpia sensor y se regula</t>
  </si>
  <si>
    <t>se cambió soporte de rodillo</t>
  </si>
  <si>
    <t>producto en la cinta, hay que limpiarla</t>
  </si>
  <si>
    <t>no podían ingresar con usuario y contraseña</t>
  </si>
  <si>
    <t>llenadora solucionó el maquinista</t>
  </si>
  <si>
    <t>regulación de celofanadora problemas con él centrado de celofán</t>
  </si>
  <si>
    <t>se acomoda sensor de límite en promaquina</t>
  </si>
  <si>
    <t>se cambia tornillo de presión de las misma</t>
  </si>
  <si>
    <t>mordazas, se apuntan tornillos</t>
  </si>
  <si>
    <t>se cambió válvula de tres vías del lado izquierdo</t>
  </si>
  <si>
    <t>se coló tornillos faltantes en la entrada de la llenadora</t>
  </si>
  <si>
    <t>sensor fuera de posición</t>
  </si>
  <si>
    <t xml:space="preserve"> rodillo flojo</t>
  </si>
  <si>
    <t>Reseteo de PLC.(por cambio de formato)</t>
  </si>
  <si>
    <t>se le sacó una pinza a la torqueadora de la línea 48 y se la colocó cuando aparezca la que falta reponerla a la línea</t>
  </si>
  <si>
    <t>gira pucks, se ajusta eje del girador</t>
  </si>
  <si>
    <t>axón regulación de fundas</t>
  </si>
  <si>
    <t>Puesta a puntos de cámara frente dorso.(por cambio de formato)</t>
  </si>
  <si>
    <t>ficha haciendo falso contacto</t>
  </si>
  <si>
    <t>etiquetadora se limpió rodillo de etiquetas</t>
  </si>
  <si>
    <t>supuesta fuera de punto pero resulto ser equivocado</t>
  </si>
  <si>
    <t>regulación parámetros</t>
  </si>
  <si>
    <t xml:space="preserve"> llenadora cambió de manguera de tomador de bomba</t>
  </si>
  <si>
    <t>se cambió flejes y resortes de la correa superior</t>
  </si>
  <si>
    <t>se aflojo contratuerca de tornillo de regulador de angulo de cuchilla inferior</t>
  </si>
  <si>
    <t>llenadora manguera de pico tapada</t>
  </si>
  <si>
    <t>micro parada</t>
  </si>
  <si>
    <t>MIN TOTALES DE FALLA DECLARADA</t>
  </si>
  <si>
    <t>MINUTOS TOTALES DE MANTENIMIENTO</t>
  </si>
  <si>
    <t>MINUTOS TOTALES AJENOS A MANTENIMEINTO</t>
  </si>
  <si>
    <t>MIN TOTALES CORRESPONDIENTES A REGULACION OPERATIVA</t>
  </si>
  <si>
    <t>micro paradas</t>
  </si>
  <si>
    <t>%</t>
  </si>
  <si>
    <t>Equipo 18</t>
  </si>
  <si>
    <t>Equipo 01</t>
  </si>
  <si>
    <t>Temperatura Equipo</t>
  </si>
  <si>
    <t>Molino</t>
  </si>
  <si>
    <t>Bomba de vacío</t>
  </si>
  <si>
    <t>Equipo 12</t>
  </si>
  <si>
    <t>Falla en la tapa</t>
  </si>
  <si>
    <t>Equipo 15</t>
  </si>
  <si>
    <t>Paleta</t>
  </si>
  <si>
    <t>Eq 33 - 38</t>
  </si>
  <si>
    <t>E33 Valvula</t>
  </si>
  <si>
    <t>Equipo 37</t>
  </si>
  <si>
    <t>Valvula</t>
  </si>
  <si>
    <t>Eq 24 - 20</t>
  </si>
  <si>
    <t>E20 Valvula</t>
  </si>
  <si>
    <t>(Varios elementos)</t>
  </si>
  <si>
    <t>Valores</t>
  </si>
  <si>
    <t>Intervenciones</t>
  </si>
  <si>
    <t>Equipo 16</t>
  </si>
  <si>
    <t>Equipo 10</t>
  </si>
  <si>
    <t>MAQUINA CON MAYOR TIEMPO DE CORRECTIVO</t>
  </si>
  <si>
    <t>MES</t>
  </si>
  <si>
    <t xml:space="preserve">EQUIPO </t>
  </si>
  <si>
    <t>MIN</t>
  </si>
  <si>
    <t>Plan de acción  Mantenimiento Moreno</t>
  </si>
  <si>
    <t>Se completa con lo analizado semanalmente del archivo seguimiento de fallas 2022</t>
  </si>
  <si>
    <t>NA</t>
  </si>
  <si>
    <t>LÍNEA</t>
  </si>
  <si>
    <t>DESCRIPCIÓN</t>
  </si>
  <si>
    <t>SEMANA DE PRODUCCIÓN</t>
  </si>
  <si>
    <t>RESPONSABLE</t>
  </si>
  <si>
    <t xml:space="preserve">DESCRIPCIÓN DE  LA ACCIÓN </t>
  </si>
  <si>
    <t>Comentarios de seguimiento</t>
  </si>
  <si>
    <t>INICIO DEL PLAN</t>
  </si>
  <si>
    <t>INICIO REAL</t>
  </si>
  <si>
    <t xml:space="preserve"> CIERRE REAL</t>
  </si>
  <si>
    <t>DURACIÓN REAL</t>
  </si>
  <si>
    <t>RESUELTO ( X)</t>
  </si>
  <si>
    <t>plan de capacitacion de uso de camaras</t>
  </si>
  <si>
    <t>Etiquetas de fila</t>
  </si>
  <si>
    <t>Suma de parada_duracion</t>
  </si>
  <si>
    <t>Cuenta de parada</t>
  </si>
  <si>
    <t>Suma de parada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</si>
</sst>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 #,##0.00_ ;_ * \-#,##0.00_ ;_ * &quot;-&quot;??_ ;_ @_ "/>
    <numFmt numFmtId="165" formatCode="[$-F400]h:mm:ss\ AM/PM"/>
    <numFmt numFmtId="166" formatCode="h:mm:ss"/>
    <numFmt numFmtId="167" formatCode="m/d/yyyy"/>
  </numFmts>
  <fonts count="4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8"/>
      <name val="Calibri"/>
      <family val="2"/>
      <scheme val="minor"/>
    </font>
    <font>
      <sz val="11"/>
      <color theme="1" tint="0.24994659260841701"/>
      <name val="Calibri Light"/>
      <family val="2"/>
      <scheme val="major"/>
    </font>
    <font>
      <sz val="11"/>
      <color theme="1" tint="0.24994659260841701"/>
      <name val="Calibri"/>
      <family val="2"/>
      <scheme val="minor"/>
    </font>
    <font>
      <b/>
      <sz val="42"/>
      <color theme="7"/>
      <name val="Calibri Light"/>
      <family val="2"/>
      <scheme val="major"/>
    </font>
    <font>
      <b/>
      <sz val="42"/>
      <color rgb="FF735773"/>
      <name val="Calibri"/>
      <family val="2"/>
      <scheme val="minor"/>
    </font>
    <font>
      <b/>
      <sz val="13"/>
      <color theme="1" tint="0.24994659260841701"/>
      <name val="Calibri Light"/>
      <family val="2"/>
      <scheme val="major"/>
    </font>
    <font>
      <b/>
      <sz val="13"/>
      <color theme="1" tint="0.24994659260841701"/>
      <name val="Calibri"/>
      <family val="2"/>
      <scheme val="minor"/>
    </font>
    <font>
      <b/>
      <sz val="42"/>
      <color theme="7"/>
      <name val="Calibri"/>
      <family val="2"/>
      <scheme val="minor"/>
    </font>
    <font>
      <sz val="42"/>
      <color theme="7"/>
      <name val="Calibri"/>
      <family val="2"/>
      <scheme val="minor"/>
    </font>
    <font>
      <i/>
      <sz val="11"/>
      <color theme="7"/>
      <name val="Calibri"/>
      <family val="2"/>
      <scheme val="minor"/>
    </font>
    <font>
      <b/>
      <sz val="11"/>
      <color theme="1" tint="0.24994659260841701"/>
      <name val="Calibri"/>
      <family val="2"/>
      <scheme val="minor"/>
    </font>
    <font>
      <sz val="12"/>
      <color theme="1" tint="0.24994659260841701"/>
      <name val="Calibri Light"/>
      <family val="2"/>
      <scheme val="major"/>
    </font>
    <font>
      <sz val="12"/>
      <color theme="1" tint="0.24994659260841701"/>
      <name val="Calibri"/>
      <family val="2"/>
      <scheme val="minor"/>
    </font>
    <font>
      <sz val="14"/>
      <color theme="1" tint="0.24994659260841701"/>
      <name val="Calibri"/>
      <family val="2"/>
      <scheme val="minor"/>
    </font>
    <font>
      <b/>
      <sz val="11"/>
      <color theme="1" tint="0.34998626667073579"/>
      <name val="Calibri"/>
      <family val="2"/>
      <scheme val="minor"/>
    </font>
    <font>
      <b/>
      <sz val="14"/>
      <color theme="1" tint="0.34998626667073579"/>
      <name val="Calibri"/>
      <family val="2"/>
      <scheme val="minor"/>
    </font>
    <font>
      <b/>
      <sz val="12"/>
      <color theme="1" tint="0.24994659260841701"/>
      <name val="Calibri"/>
      <family val="2"/>
      <scheme val="minor"/>
    </font>
    <font>
      <sz val="11"/>
      <color theme="1" tint="0.24994659260841701"/>
      <name val="Calibri"/>
      <family val="2"/>
    </font>
    <font>
      <b/>
      <sz val="13"/>
      <color theme="7"/>
      <name val="Calibri Light"/>
      <family val="2"/>
      <scheme val="major"/>
    </font>
    <font>
      <sz val="13"/>
      <color theme="1" tint="0.24994659260841701"/>
      <name val="Calibri"/>
      <family val="2"/>
      <scheme val="minor"/>
    </font>
    <font>
      <sz val="11"/>
      <color rgb="FF000000"/>
      <name val="Calibri"/>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6337778862885"/>
        <bgColor indexed="64"/>
      </patternFill>
    </fill>
    <fill>
      <patternFill patternType="lightUp">
        <fgColor theme="7"/>
      </patternFill>
    </fill>
    <fill>
      <patternFill patternType="lightUp">
        <fgColor theme="7"/>
        <bgColor theme="7" tint="0.59996337778862885"/>
      </patternFill>
    </fill>
    <fill>
      <patternFill patternType="solid">
        <fgColor theme="7"/>
        <bgColor auto="1"/>
      </patternFill>
    </fill>
    <fill>
      <patternFill patternType="lightUp">
        <fgColor theme="7"/>
        <bgColor theme="9" tint="0.59996337778862885"/>
      </patternFill>
    </fill>
    <fill>
      <patternFill patternType="solid">
        <fgColor theme="9"/>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theme="9" tint="-0.24994659260841701"/>
      </top>
      <bottom style="thin">
        <color theme="9" tint="-0.24994659260841701"/>
      </bottom>
      <diagonal/>
    </border>
    <border>
      <left style="thick">
        <color theme="0"/>
      </left>
      <right style="thick">
        <color theme="0"/>
      </right>
      <top style="thin">
        <color theme="0"/>
      </top>
      <bottom style="thick">
        <color theme="0"/>
      </bottom>
      <diagonal/>
    </border>
    <border>
      <left style="thick">
        <color theme="0"/>
      </left>
      <right style="thick">
        <color theme="0"/>
      </right>
      <top style="thick">
        <color theme="0"/>
      </top>
      <bottom style="thick">
        <color theme="0"/>
      </bottom>
      <diagonal/>
    </border>
    <border>
      <left/>
      <right/>
      <top/>
      <bottom style="thin">
        <color indexed="64"/>
      </bottom>
      <diagonal/>
    </border>
    <border>
      <left/>
      <right/>
      <top/>
      <bottom style="thin">
        <color theme="7"/>
      </bottom>
      <diagonal/>
    </border>
    <border>
      <left/>
      <right style="thin">
        <color indexed="64"/>
      </right>
      <top/>
      <bottom/>
      <diagonal/>
    </border>
    <border>
      <left style="thin">
        <color indexed="64"/>
      </left>
      <right style="thin">
        <color indexed="64"/>
      </right>
      <top/>
      <bottom/>
      <diagonal/>
    </border>
  </borders>
  <cellStyleXfs count="63">
    <xf numFmtId="0" fontId="0" fillId="0" borderId="0"/>
    <xf numFmtId="164" fontId="1" fillId="0" borderId="0" applyFont="0" applyFill="0" applyBorder="0" applyAlignment="0" applyProtection="0"/>
    <xf numFmtId="0" fontId="3" fillId="0" borderId="0"/>
    <xf numFmtId="0" fontId="4" fillId="0" borderId="0" applyNumberFormat="0" applyFill="0" applyBorder="0" applyAlignment="0" applyProtection="0"/>
    <xf numFmtId="0" fontId="5" fillId="0" borderId="3" applyNumberFormat="0" applyFill="0" applyAlignment="0" applyProtection="0"/>
    <xf numFmtId="0" fontId="6" fillId="0" borderId="4" applyNumberFormat="0" applyFill="0" applyAlignment="0" applyProtection="0"/>
    <xf numFmtId="0" fontId="7" fillId="0" borderId="5"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6" applyNumberFormat="0" applyAlignment="0" applyProtection="0"/>
    <xf numFmtId="0" fontId="12" fillId="6" borderId="7" applyNumberFormat="0" applyAlignment="0" applyProtection="0"/>
    <xf numFmtId="0" fontId="13" fillId="6" borderId="6" applyNumberFormat="0" applyAlignment="0" applyProtection="0"/>
    <xf numFmtId="0" fontId="14" fillId="0" borderId="8" applyNumberFormat="0" applyFill="0" applyAlignment="0" applyProtection="0"/>
    <xf numFmtId="0" fontId="15" fillId="7" borderId="9" applyNumberFormat="0" applyAlignment="0" applyProtection="0"/>
    <xf numFmtId="0" fontId="16" fillId="0" borderId="0" applyNumberFormat="0" applyFill="0" applyBorder="0" applyAlignment="0" applyProtection="0"/>
    <xf numFmtId="0" fontId="1" fillId="8" borderId="10" applyNumberFormat="0" applyFont="0" applyAlignment="0" applyProtection="0"/>
    <xf numFmtId="0" fontId="17" fillId="0" borderId="0" applyNumberFormat="0" applyFill="0" applyBorder="0" applyAlignment="0" applyProtection="0"/>
    <xf numFmtId="0" fontId="2" fillId="0" borderId="11"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20" fillId="0" borderId="0" applyNumberFormat="0" applyFill="0" applyBorder="0" applyProtection="0">
      <alignment horizontal="center" vertical="center"/>
    </xf>
    <xf numFmtId="0" fontId="22" fillId="0" borderId="0" applyNumberFormat="0" applyFill="0" applyBorder="0" applyProtection="0">
      <alignment vertical="center"/>
    </xf>
    <xf numFmtId="0" fontId="24" fillId="0" borderId="0" applyFill="0" applyBorder="0" applyProtection="0">
      <alignment horizontal="left" wrapText="1"/>
    </xf>
    <xf numFmtId="0" fontId="22" fillId="0" borderId="0" applyNumberFormat="0" applyFill="0" applyBorder="0" applyAlignment="0" applyProtection="0"/>
    <xf numFmtId="0" fontId="28" fillId="0" borderId="0" applyNumberFormat="0" applyFill="0" applyBorder="0" applyProtection="0">
      <alignment vertical="center"/>
    </xf>
    <xf numFmtId="0" fontId="29" fillId="33" borderId="19" applyNumberFormat="0" applyProtection="0">
      <alignment horizontal="left" vertical="center"/>
    </xf>
    <xf numFmtId="1" fontId="30" fillId="33" borderId="19">
      <alignment horizontal="center" vertical="center"/>
    </xf>
    <xf numFmtId="0" fontId="20" fillId="34" borderId="20" applyNumberFormat="0" applyFont="0" applyAlignment="0">
      <alignment horizontal="center"/>
    </xf>
    <xf numFmtId="0" fontId="32" fillId="0" borderId="0" applyNumberFormat="0" applyFill="0" applyBorder="0" applyProtection="0">
      <alignment horizontal="left" vertical="center"/>
    </xf>
    <xf numFmtId="0" fontId="20" fillId="35" borderId="21" applyNumberFormat="0" applyFont="0" applyAlignment="0">
      <alignment horizontal="center"/>
    </xf>
    <xf numFmtId="0" fontId="20" fillId="36" borderId="21" applyNumberFormat="0" applyFont="0" applyAlignment="0">
      <alignment horizontal="center"/>
    </xf>
    <xf numFmtId="0" fontId="20" fillId="37" borderId="21" applyNumberFormat="0" applyFont="0" applyAlignment="0">
      <alignment horizontal="center"/>
    </xf>
    <xf numFmtId="0" fontId="20" fillId="38" borderId="21" applyNumberFormat="0" applyFont="0" applyAlignment="0">
      <alignment horizontal="center"/>
    </xf>
    <xf numFmtId="0" fontId="33" fillId="0" borderId="0" applyFill="0" applyProtection="0">
      <alignment vertical="center"/>
    </xf>
    <xf numFmtId="0" fontId="33" fillId="0" borderId="0" applyFill="0" applyProtection="0">
      <alignment horizontal="center" vertical="center" wrapText="1"/>
    </xf>
    <xf numFmtId="0" fontId="33" fillId="0" borderId="0" applyFill="0" applyProtection="0">
      <alignment horizontal="left"/>
    </xf>
    <xf numFmtId="3" fontId="33" fillId="0" borderId="23" applyFill="0" applyProtection="0">
      <alignment horizontal="center"/>
    </xf>
    <xf numFmtId="9" fontId="37" fillId="0" borderId="0" applyFill="0" applyBorder="0" applyProtection="0">
      <alignment horizontal="center" vertical="center"/>
    </xf>
  </cellStyleXfs>
  <cellXfs count="126">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vertical="center" wrapText="1"/>
    </xf>
    <xf numFmtId="0" fontId="0" fillId="0" borderId="0" xfId="0" applyAlignment="1">
      <alignment horizontal="center" vertical="center"/>
    </xf>
    <xf numFmtId="164" fontId="0" fillId="0" borderId="0" xfId="1" applyFont="1" applyAlignment="1">
      <alignment horizontal="center" vertical="center" wrapText="1"/>
    </xf>
    <xf numFmtId="1" fontId="0" fillId="0" borderId="0" xfId="0" applyNumberFormat="1"/>
    <xf numFmtId="0" fontId="0" fillId="0" borderId="0" xfId="0" applyAlignment="1">
      <alignment horizontal="center"/>
    </xf>
    <xf numFmtId="3" fontId="0" fillId="0" borderId="0" xfId="0" applyNumberFormat="1" applyAlignment="1">
      <alignment horizontal="center"/>
    </xf>
    <xf numFmtId="0" fontId="2" fillId="0" borderId="1" xfId="0" applyFont="1" applyBorder="1" applyAlignment="1">
      <alignment horizontal="center"/>
    </xf>
    <xf numFmtId="0" fontId="0" fillId="0" borderId="1" xfId="0" applyBorder="1" applyAlignment="1">
      <alignment horizontal="center"/>
    </xf>
    <xf numFmtId="0" fontId="0" fillId="0" borderId="1" xfId="0" applyBorder="1"/>
    <xf numFmtId="0" fontId="0" fillId="0" borderId="1" xfId="0" applyBorder="1" applyAlignment="1">
      <alignment horizontal="left"/>
    </xf>
    <xf numFmtId="0" fontId="0" fillId="0" borderId="0" xfId="0" applyAlignment="1">
      <alignment horizontal="left" indent="1"/>
    </xf>
    <xf numFmtId="9" fontId="0" fillId="0" borderId="0" xfId="44" applyFont="1"/>
    <xf numFmtId="0" fontId="0" fillId="0" borderId="2" xfId="0" applyBorder="1" applyAlignment="1">
      <alignment horizontal="center" vertical="center" wrapText="1"/>
    </xf>
    <xf numFmtId="0" fontId="0" fillId="0" borderId="13" xfId="0" applyBorder="1" applyAlignment="1">
      <alignment horizontal="center" wrapText="1"/>
    </xf>
    <xf numFmtId="2" fontId="0" fillId="0" borderId="0" xfId="44" applyNumberFormat="1" applyFont="1"/>
    <xf numFmtId="0" fontId="0" fillId="0" borderId="1" xfId="0" applyBorder="1" applyAlignment="1">
      <alignment horizontal="left" wrapText="1"/>
    </xf>
    <xf numFmtId="0" fontId="0" fillId="0" borderId="13" xfId="0" applyBorder="1" applyAlignment="1">
      <alignment horizontal="left" wrapText="1"/>
    </xf>
    <xf numFmtId="0" fontId="0" fillId="0" borderId="0" xfId="0" applyAlignment="1">
      <alignment vertical="center" wrapText="1"/>
    </xf>
    <xf numFmtId="0" fontId="0" fillId="0" borderId="2" xfId="0" applyBorder="1" applyAlignment="1">
      <alignment vertical="center" wrapText="1"/>
    </xf>
    <xf numFmtId="164" fontId="0" fillId="0" borderId="2" xfId="1" applyFont="1" applyBorder="1" applyAlignment="1">
      <alignment vertical="center" wrapText="1"/>
    </xf>
    <xf numFmtId="21" fontId="0" fillId="0" borderId="1" xfId="0" applyNumberFormat="1" applyBorder="1" applyAlignment="1">
      <alignment vertical="center" wrapText="1"/>
    </xf>
    <xf numFmtId="14" fontId="0" fillId="0" borderId="13" xfId="0" applyNumberFormat="1" applyBorder="1" applyAlignment="1">
      <alignment vertical="center" wrapText="1"/>
    </xf>
    <xf numFmtId="0" fontId="0" fillId="0" borderId="13" xfId="0" applyBorder="1" applyAlignment="1">
      <alignment vertical="center" wrapText="1"/>
    </xf>
    <xf numFmtId="164" fontId="0" fillId="0" borderId="13" xfId="1" applyFont="1" applyBorder="1" applyAlignment="1">
      <alignment vertical="center" wrapText="1"/>
    </xf>
    <xf numFmtId="0" fontId="21" fillId="0" borderId="0" xfId="45" applyFont="1">
      <alignment horizontal="center" vertical="center"/>
    </xf>
    <xf numFmtId="0" fontId="23" fillId="0" borderId="0" xfId="46" applyFont="1">
      <alignment vertical="center"/>
    </xf>
    <xf numFmtId="14" fontId="21" fillId="0" borderId="0" xfId="45" applyNumberFormat="1" applyFont="1">
      <alignment horizontal="center" vertical="center"/>
    </xf>
    <xf numFmtId="0" fontId="25" fillId="0" borderId="0" xfId="47" applyFont="1">
      <alignment horizontal="left" wrapText="1"/>
    </xf>
    <xf numFmtId="0" fontId="26" fillId="0" borderId="0" xfId="46" applyFont="1">
      <alignment vertical="center"/>
    </xf>
    <xf numFmtId="0" fontId="27" fillId="0" borderId="0" xfId="46" applyFont="1">
      <alignment vertical="center"/>
    </xf>
    <xf numFmtId="14" fontId="26" fillId="0" borderId="0" xfId="48" applyNumberFormat="1" applyFont="1" applyAlignment="1">
      <alignment horizontal="center"/>
    </xf>
    <xf numFmtId="0" fontId="26" fillId="0" borderId="0" xfId="48" applyFont="1" applyAlignment="1">
      <alignment horizontal="center"/>
    </xf>
    <xf numFmtId="0" fontId="21" fillId="0" borderId="0" xfId="45" applyFont="1" applyAlignment="1">
      <alignment horizontal="center"/>
    </xf>
    <xf numFmtId="0" fontId="20" fillId="0" borderId="0" xfId="45">
      <alignment horizontal="center" vertical="center"/>
    </xf>
    <xf numFmtId="0" fontId="28" fillId="0" borderId="0" xfId="49">
      <alignment vertical="center"/>
    </xf>
    <xf numFmtId="14" fontId="28" fillId="0" borderId="0" xfId="49" applyNumberFormat="1">
      <alignment vertical="center"/>
    </xf>
    <xf numFmtId="0" fontId="20" fillId="0" borderId="0" xfId="45" applyAlignment="1">
      <alignment vertical="center" wrapText="1"/>
    </xf>
    <xf numFmtId="0" fontId="20" fillId="0" borderId="22" xfId="45" applyBorder="1">
      <alignment horizontal="center" vertical="center"/>
    </xf>
    <xf numFmtId="0" fontId="38" fillId="0" borderId="0" xfId="47" applyFont="1">
      <alignment horizontal="left" wrapText="1"/>
    </xf>
    <xf numFmtId="14" fontId="21" fillId="0" borderId="0" xfId="45" applyNumberFormat="1" applyFont="1" applyAlignment="1">
      <alignment horizontal="center"/>
    </xf>
    <xf numFmtId="0" fontId="21" fillId="0" borderId="1" xfId="45" applyFont="1" applyBorder="1" applyAlignment="1">
      <alignment horizontal="center" vertical="center" wrapText="1"/>
    </xf>
    <xf numFmtId="0" fontId="35" fillId="0" borderId="1" xfId="45" applyFont="1" applyBorder="1" applyAlignment="1">
      <alignment horizontal="center" vertical="center" wrapText="1"/>
    </xf>
    <xf numFmtId="0" fontId="36" fillId="0" borderId="1" xfId="45" applyFont="1" applyBorder="1" applyAlignment="1">
      <alignment horizontal="center" vertical="center" wrapText="1"/>
    </xf>
    <xf numFmtId="0" fontId="21" fillId="0" borderId="13" xfId="45" applyFont="1" applyBorder="1" applyAlignment="1">
      <alignment horizontal="center" vertical="center" wrapText="1"/>
    </xf>
    <xf numFmtId="0" fontId="35" fillId="0" borderId="13" xfId="45" applyFont="1" applyBorder="1" applyAlignment="1">
      <alignment horizontal="center" vertical="center" wrapText="1"/>
    </xf>
    <xf numFmtId="0" fontId="1" fillId="0" borderId="0" xfId="49" applyFont="1">
      <alignment vertical="center"/>
    </xf>
    <xf numFmtId="0" fontId="21" fillId="0" borderId="1" xfId="47" applyFont="1" applyBorder="1" applyAlignment="1">
      <alignment horizontal="center" vertical="center" wrapText="1"/>
    </xf>
    <xf numFmtId="0" fontId="21" fillId="0" borderId="1" xfId="47" applyFont="1" applyBorder="1" applyAlignment="1">
      <alignment horizontal="center" vertical="center"/>
    </xf>
    <xf numFmtId="0" fontId="34" fillId="0" borderId="12" xfId="58" applyFont="1" applyBorder="1" applyAlignment="1">
      <alignment horizontal="center" vertical="center" wrapText="1"/>
    </xf>
    <xf numFmtId="0" fontId="21" fillId="0" borderId="13" xfId="47" applyFont="1" applyBorder="1" applyAlignment="1">
      <alignment horizontal="center" vertical="center" wrapText="1"/>
    </xf>
    <xf numFmtId="0" fontId="21" fillId="0" borderId="13" xfId="45" applyFont="1" applyFill="1" applyBorder="1" applyAlignment="1">
      <alignment horizontal="center" vertical="center" wrapText="1"/>
    </xf>
    <xf numFmtId="49" fontId="21" fillId="0" borderId="13" xfId="45" applyNumberFormat="1" applyFont="1" applyBorder="1" applyAlignment="1">
      <alignment horizontal="center" vertical="center" wrapText="1"/>
    </xf>
    <xf numFmtId="14" fontId="0" fillId="0" borderId="2" xfId="0" applyNumberFormat="1" applyBorder="1" applyAlignment="1">
      <alignment horizontal="center" vertical="center" wrapText="1"/>
    </xf>
    <xf numFmtId="14" fontId="0" fillId="0" borderId="0" xfId="0" applyNumberFormat="1" applyAlignment="1">
      <alignment horizontal="center" vertical="center"/>
    </xf>
    <xf numFmtId="0" fontId="34" fillId="0" borderId="24" xfId="58" applyFont="1" applyBorder="1" applyAlignment="1">
      <alignment horizontal="center" vertical="center" wrapText="1"/>
    </xf>
    <xf numFmtId="0" fontId="21" fillId="0" borderId="14" xfId="45" applyFont="1" applyBorder="1" applyAlignment="1">
      <alignment horizontal="center" vertical="center" wrapText="1"/>
    </xf>
    <xf numFmtId="0" fontId="21" fillId="0" borderId="1" xfId="45" quotePrefix="1" applyNumberFormat="1" applyFont="1" applyBorder="1" applyAlignment="1">
      <alignment horizontal="center" vertical="center" wrapText="1"/>
    </xf>
    <xf numFmtId="14" fontId="31" fillId="0" borderId="1" xfId="45" applyNumberFormat="1" applyFont="1" applyBorder="1" applyAlignment="1">
      <alignment horizontal="center" vertical="center" wrapText="1"/>
    </xf>
    <xf numFmtId="0" fontId="31" fillId="0" borderId="1" xfId="45" applyNumberFormat="1" applyFont="1" applyBorder="1" applyAlignment="1">
      <alignment horizontal="center" vertical="center" wrapText="1"/>
    </xf>
    <xf numFmtId="0" fontId="31" fillId="0" borderId="15" xfId="45" applyNumberFormat="1" applyFont="1" applyBorder="1" applyAlignment="1">
      <alignment horizontal="center" vertical="center" wrapText="1"/>
    </xf>
    <xf numFmtId="0" fontId="21" fillId="0" borderId="1" xfId="45" applyNumberFormat="1" applyFont="1" applyBorder="1" applyAlignment="1">
      <alignment horizontal="center" vertical="center" wrapText="1"/>
    </xf>
    <xf numFmtId="49" fontId="21" fillId="0" borderId="1" xfId="45" applyNumberFormat="1" applyFont="1" applyBorder="1" applyAlignment="1">
      <alignment horizontal="center" vertical="center" wrapText="1"/>
    </xf>
    <xf numFmtId="0" fontId="21" fillId="0" borderId="17" xfId="45" applyFont="1" applyBorder="1" applyAlignment="1">
      <alignment horizontal="center" vertical="center" wrapText="1"/>
    </xf>
    <xf numFmtId="14" fontId="31" fillId="0" borderId="13" xfId="45" applyNumberFormat="1" applyFont="1" applyBorder="1" applyAlignment="1">
      <alignment horizontal="center" vertical="center" wrapText="1"/>
    </xf>
    <xf numFmtId="0" fontId="31" fillId="0" borderId="13" xfId="45" applyNumberFormat="1" applyFont="1" applyBorder="1" applyAlignment="1">
      <alignment horizontal="center" vertical="center" wrapText="1"/>
    </xf>
    <xf numFmtId="0" fontId="31" fillId="0" borderId="18" xfId="45" applyNumberFormat="1" applyFont="1" applyBorder="1" applyAlignment="1">
      <alignment horizontal="center" vertical="center" wrapText="1"/>
    </xf>
    <xf numFmtId="49" fontId="21" fillId="0" borderId="13" xfId="45" quotePrefix="1" applyNumberFormat="1" applyFont="1" applyBorder="1" applyAlignment="1">
      <alignment horizontal="center" vertical="center" wrapText="1"/>
    </xf>
    <xf numFmtId="14" fontId="34" fillId="0" borderId="12" xfId="59" applyNumberFormat="1" applyFont="1" applyBorder="1">
      <alignment horizontal="center" vertical="center" wrapText="1"/>
    </xf>
    <xf numFmtId="0" fontId="34" fillId="0" borderId="12" xfId="59" applyFont="1" applyBorder="1">
      <alignment horizontal="center" vertical="center" wrapText="1"/>
    </xf>
    <xf numFmtId="0" fontId="34" fillId="0" borderId="16" xfId="59" applyFont="1" applyBorder="1">
      <alignment horizontal="center" vertical="center" wrapText="1"/>
    </xf>
    <xf numFmtId="0" fontId="21" fillId="0" borderId="14" xfId="45" applyFont="1" applyBorder="1">
      <alignment horizontal="center" vertical="center"/>
    </xf>
    <xf numFmtId="49" fontId="21" fillId="0" borderId="1" xfId="45" applyNumberFormat="1" applyFont="1" applyBorder="1">
      <alignment horizontal="center" vertical="center"/>
    </xf>
    <xf numFmtId="0" fontId="21" fillId="0" borderId="1" xfId="45" applyFont="1" applyBorder="1">
      <alignment horizontal="center" vertical="center"/>
    </xf>
    <xf numFmtId="14" fontId="31" fillId="0" borderId="1" xfId="45" applyNumberFormat="1" applyFont="1" applyBorder="1">
      <alignment horizontal="center" vertical="center"/>
    </xf>
    <xf numFmtId="0" fontId="31" fillId="0" borderId="1" xfId="45" applyNumberFormat="1" applyFont="1" applyBorder="1">
      <alignment horizontal="center" vertical="center"/>
    </xf>
    <xf numFmtId="0" fontId="31" fillId="0" borderId="15" xfId="45" applyNumberFormat="1" applyFont="1" applyBorder="1">
      <alignment horizontal="center" vertical="center"/>
    </xf>
    <xf numFmtId="0" fontId="21" fillId="0" borderId="1" xfId="45" quotePrefix="1" applyNumberFormat="1" applyFont="1" applyBorder="1">
      <alignment horizontal="center" vertical="center"/>
    </xf>
    <xf numFmtId="0" fontId="21" fillId="0" borderId="1" xfId="45" applyNumberFormat="1" applyFont="1" applyBorder="1">
      <alignment horizontal="center" vertical="center"/>
    </xf>
    <xf numFmtId="0" fontId="21" fillId="0" borderId="17" xfId="45" applyFont="1" applyBorder="1">
      <alignment horizontal="center" vertical="center"/>
    </xf>
    <xf numFmtId="49" fontId="21" fillId="0" borderId="13" xfId="45" applyNumberFormat="1" applyFont="1" applyBorder="1">
      <alignment horizontal="center" vertical="center"/>
    </xf>
    <xf numFmtId="0" fontId="21" fillId="0" borderId="13" xfId="45" applyFont="1" applyBorder="1">
      <alignment horizontal="center" vertical="center"/>
    </xf>
    <xf numFmtId="14" fontId="31" fillId="0" borderId="13" xfId="45" applyNumberFormat="1" applyFont="1" applyBorder="1">
      <alignment horizontal="center" vertical="center"/>
    </xf>
    <xf numFmtId="0" fontId="31" fillId="0" borderId="13" xfId="45" applyNumberFormat="1" applyFont="1" applyBorder="1">
      <alignment horizontal="center" vertical="center"/>
    </xf>
    <xf numFmtId="0" fontId="31" fillId="0" borderId="18" xfId="45" applyNumberFormat="1" applyFont="1" applyBorder="1">
      <alignment horizontal="center" vertical="center"/>
    </xf>
    <xf numFmtId="49" fontId="21" fillId="0" borderId="13" xfId="45" applyNumberFormat="1" applyFont="1" applyFill="1" applyBorder="1">
      <alignment horizontal="center" vertical="center"/>
    </xf>
    <xf numFmtId="0" fontId="21" fillId="0" borderId="13" xfId="45" quotePrefix="1" applyFont="1" applyBorder="1" applyAlignment="1">
      <alignment horizontal="center" vertical="center" wrapText="1"/>
    </xf>
    <xf numFmtId="167" fontId="31" fillId="0" borderId="13" xfId="45" applyNumberFormat="1" applyFont="1" applyBorder="1">
      <alignment horizontal="center" vertical="center"/>
    </xf>
    <xf numFmtId="0" fontId="0" fillId="0" borderId="0" xfId="0" applyAlignment="1">
      <alignment horizontal="left" vertical="center" wrapText="1"/>
    </xf>
    <xf numFmtId="14" fontId="0" fillId="0" borderId="2" xfId="0" applyNumberFormat="1" applyBorder="1" applyAlignment="1">
      <alignment horizontal="left" vertical="center" wrapText="1"/>
    </xf>
    <xf numFmtId="14" fontId="0" fillId="0" borderId="0" xfId="0" applyNumberFormat="1" applyAlignment="1">
      <alignment horizontal="left" vertical="center" wrapText="1"/>
    </xf>
    <xf numFmtId="0" fontId="0" fillId="0" borderId="2" xfId="0" applyBorder="1" applyAlignment="1">
      <alignment horizontal="left" vertical="center" wrapText="1"/>
    </xf>
    <xf numFmtId="165" fontId="0" fillId="0" borderId="2" xfId="0" applyNumberFormat="1" applyBorder="1" applyAlignment="1">
      <alignment horizontal="left" vertical="center" wrapText="1"/>
    </xf>
    <xf numFmtId="165" fontId="0" fillId="0" borderId="0" xfId="0" applyNumberFormat="1" applyAlignment="1">
      <alignment horizontal="left" vertical="center" wrapText="1"/>
    </xf>
    <xf numFmtId="0" fontId="0" fillId="0" borderId="1" xfId="0" applyBorder="1" applyAlignment="1">
      <alignment vertical="center" wrapText="1"/>
    </xf>
    <xf numFmtId="14" fontId="0" fillId="0" borderId="1" xfId="0" applyNumberFormat="1" applyBorder="1" applyAlignment="1">
      <alignment vertical="center" wrapText="1"/>
    </xf>
    <xf numFmtId="164" fontId="0" fillId="0" borderId="1" xfId="1" applyFont="1" applyBorder="1" applyAlignment="1">
      <alignment vertical="center" wrapText="1"/>
    </xf>
    <xf numFmtId="0" fontId="0" fillId="0" borderId="1" xfId="0" applyBorder="1" applyAlignment="1">
      <alignment horizontal="center" wrapText="1"/>
    </xf>
    <xf numFmtId="0" fontId="0" fillId="0" borderId="25" xfId="0" applyBorder="1" applyAlignment="1">
      <alignment horizontal="center" wrapText="1"/>
    </xf>
    <xf numFmtId="21" fontId="0" fillId="0" borderId="13" xfId="0" applyNumberFormat="1" applyBorder="1" applyAlignment="1">
      <alignment vertical="center" wrapText="1"/>
    </xf>
    <xf numFmtId="0" fontId="0" fillId="0" borderId="0" xfId="0" applyAlignment="1">
      <alignment vertical="center"/>
    </xf>
    <xf numFmtId="0" fontId="0" fillId="0" borderId="25" xfId="0" applyBorder="1" applyAlignment="1">
      <alignment horizontal="left" wrapText="1"/>
    </xf>
    <xf numFmtId="0" fontId="0" fillId="0" borderId="0" xfId="0" applyAlignment="1">
      <alignment wrapText="1"/>
    </xf>
    <xf numFmtId="0" fontId="0" fillId="0" borderId="13" xfId="0" applyBorder="1"/>
    <xf numFmtId="0" fontId="39" fillId="0" borderId="1" xfId="0" applyFont="1" applyBorder="1" applyAlignment="1">
      <alignment vertical="center" wrapText="1"/>
    </xf>
    <xf numFmtId="14" fontId="39" fillId="0" borderId="1" xfId="0" applyNumberFormat="1" applyFont="1" applyBorder="1" applyAlignment="1">
      <alignment vertical="center" wrapText="1"/>
    </xf>
    <xf numFmtId="0" fontId="39" fillId="0" borderId="1" xfId="0" quotePrefix="1" applyFont="1" applyBorder="1" applyAlignment="1">
      <alignment vertical="center" wrapText="1"/>
    </xf>
    <xf numFmtId="21" fontId="39" fillId="0" borderId="1" xfId="0" applyNumberFormat="1" applyFont="1" applyBorder="1" applyAlignment="1">
      <alignment vertical="center" wrapText="1"/>
    </xf>
    <xf numFmtId="0" fontId="39" fillId="0" borderId="13" xfId="0" applyFont="1" applyBorder="1" applyAlignment="1">
      <alignment vertical="center" wrapText="1"/>
    </xf>
    <xf numFmtId="14" fontId="39" fillId="0" borderId="13" xfId="0" applyNumberFormat="1" applyFont="1" applyBorder="1" applyAlignment="1">
      <alignment vertical="center" wrapText="1"/>
    </xf>
    <xf numFmtId="0" fontId="39" fillId="0" borderId="13" xfId="0" quotePrefix="1" applyFont="1" applyBorder="1" applyAlignment="1">
      <alignment vertical="center" wrapText="1"/>
    </xf>
    <xf numFmtId="21" fontId="39" fillId="0" borderId="13" xfId="0" applyNumberFormat="1" applyFont="1" applyBorder="1" applyAlignment="1">
      <alignment vertical="center" wrapText="1"/>
    </xf>
    <xf numFmtId="14" fontId="0" fillId="0" borderId="0" xfId="0" applyNumberFormat="1" applyAlignment="1">
      <alignment vertical="center" wrapText="1"/>
    </xf>
    <xf numFmtId="14" fontId="0" fillId="0" borderId="13" xfId="0" applyNumberFormat="1" applyBorder="1"/>
    <xf numFmtId="21" fontId="0" fillId="0" borderId="0" xfId="0" applyNumberFormat="1" applyAlignment="1">
      <alignment vertical="center" wrapText="1"/>
    </xf>
    <xf numFmtId="21" fontId="0" fillId="0" borderId="13" xfId="0" applyNumberFormat="1" applyBorder="1"/>
    <xf numFmtId="0" fontId="0" fillId="0" borderId="0" xfId="0" applyAlignment="1">
      <alignment horizontal="left" wrapText="1"/>
    </xf>
    <xf numFmtId="14" fontId="0" fillId="0" borderId="0" xfId="0" applyNumberFormat="1"/>
    <xf numFmtId="21" fontId="0" fillId="0" borderId="0" xfId="0" applyNumberFormat="1"/>
    <xf numFmtId="21" fontId="0" fillId="0" borderId="1" xfId="0" applyNumberFormat="1" applyBorder="1"/>
    <xf numFmtId="14" fontId="0" fillId="0" borderId="1" xfId="0" applyNumberFormat="1" applyBorder="1"/>
    <xf numFmtId="0" fontId="0" fillId="0" borderId="0" xfId="0" applyAlignment="1">
      <alignment horizontal="center" wrapText="1"/>
    </xf>
    <xf numFmtId="0" fontId="2" fillId="0" borderId="1" xfId="0" applyFont="1" applyBorder="1" applyAlignment="1">
      <alignment horizontal="center"/>
    </xf>
    <xf numFmtId="0" fontId="0" fillId="0" borderId="0" xfId="0" applyNumberFormat="1"/>
  </cellXfs>
  <cellStyles count="63">
    <cellStyle name="% completado" xfId="55" xr:uid="{F3B4E248-B7AD-489C-AF0C-AA2783419A5F}"/>
    <cellStyle name="20% - Énfasis1" xfId="21" builtinId="30" customBuiltin="1"/>
    <cellStyle name="20% - Énfasis2" xfId="25" builtinId="34" customBuiltin="1"/>
    <cellStyle name="20% - Énfasis3" xfId="29" builtinId="38" customBuiltin="1"/>
    <cellStyle name="20% - Énfasis4" xfId="33" builtinId="42" customBuiltin="1"/>
    <cellStyle name="20% - Énfasis5" xfId="37" builtinId="46" customBuiltin="1"/>
    <cellStyle name="20% - Énfasis6" xfId="41" builtinId="50" customBuiltin="1"/>
    <cellStyle name="40% - Énfasis1" xfId="22" builtinId="31" customBuiltin="1"/>
    <cellStyle name="40% - Énfasis2" xfId="26" builtinId="35" customBuiltin="1"/>
    <cellStyle name="40% - Énfasis3" xfId="30" builtinId="39" customBuiltin="1"/>
    <cellStyle name="40% - Énfasis4" xfId="34" builtinId="43" customBuiltin="1"/>
    <cellStyle name="40% - Énfasis5" xfId="38" builtinId="47" customBuiltin="1"/>
    <cellStyle name="40% - Énfasis6" xfId="42" builtinId="51" customBuiltin="1"/>
    <cellStyle name="60% - Énfasis1" xfId="23" builtinId="32" customBuiltin="1"/>
    <cellStyle name="60% - Énfasis2" xfId="27" builtinId="36" customBuiltin="1"/>
    <cellStyle name="60% - Énfasis3" xfId="31" builtinId="40" customBuiltin="1"/>
    <cellStyle name="60% - Énfasis4" xfId="35" builtinId="44" customBuiltin="1"/>
    <cellStyle name="60% - Énfasis5" xfId="39" builtinId="48" customBuiltin="1"/>
    <cellStyle name="60% - Énfasis6" xfId="43" builtinId="52" customBuiltin="1"/>
    <cellStyle name="Actividad" xfId="47" xr:uid="{A30CB3A5-4F2B-41A0-9F45-3BF2FFA3D01A}"/>
    <cellStyle name="Bueno" xfId="8" builtinId="26" customBuiltin="1"/>
    <cellStyle name="Cálculo" xfId="13" builtinId="22" customBuiltin="1"/>
    <cellStyle name="Celda de comprobación" xfId="15" builtinId="23" customBuiltin="1"/>
    <cellStyle name="Celda vinculada" xfId="14" builtinId="24" customBuiltin="1"/>
    <cellStyle name="Control del periodo resaltado" xfId="50" xr:uid="{01B3EF6A-CC17-450A-A912-44D126E9C195}"/>
    <cellStyle name="Encabezado 1" xfId="4" builtinId="16" customBuiltin="1"/>
    <cellStyle name="Encabezado 1 2" xfId="48" xr:uid="{A92FB21F-0216-4A0B-AF89-906FC3605B5B}"/>
    <cellStyle name="Encabezado 4" xfId="7" builtinId="19" customBuiltin="1"/>
    <cellStyle name="Encabezado 4 2" xfId="60" xr:uid="{B35F7C18-76BC-4129-AE86-149B68F41B8D}"/>
    <cellStyle name="Encabezados de los periodos" xfId="61" xr:uid="{7A23F512-70C5-4F50-A756-A391720FE35A}"/>
    <cellStyle name="Énfasis1" xfId="20" builtinId="29" customBuiltin="1"/>
    <cellStyle name="Énfasis2" xfId="24" builtinId="33" customBuiltin="1"/>
    <cellStyle name="Énfasis3" xfId="28" builtinId="37" customBuiltin="1"/>
    <cellStyle name="Énfasis4" xfId="32" builtinId="41" customBuiltin="1"/>
    <cellStyle name="Énfasis5" xfId="36" builtinId="45" customBuiltin="1"/>
    <cellStyle name="Énfasis6" xfId="40" builtinId="49" customBuiltin="1"/>
    <cellStyle name="Entrada" xfId="11" builtinId="20" customBuiltin="1"/>
    <cellStyle name="Etiqueta" xfId="53" xr:uid="{6AFFF8AE-4A65-4F9D-8386-4C1EE568DEEF}"/>
    <cellStyle name="Incorrecto" xfId="9" builtinId="27" customBuiltin="1"/>
    <cellStyle name="Leyenda de la duración real" xfId="54" xr:uid="{A6C2D4EE-2B04-4DAD-84B3-037D999AD90D}"/>
    <cellStyle name="Leyenda de la duración real (fuera del plan)" xfId="56" xr:uid="{1C132613-F7DD-445A-8B6C-2F95B233FA22}"/>
    <cellStyle name="Leyenda del % completado (fuera del plan)" xfId="57" xr:uid="{A503BC77-FC08-452E-9111-B3A0994EE3B5}"/>
    <cellStyle name="Leyenda del plan" xfId="52" xr:uid="{045082D6-AF8B-429B-A467-4DE2D5247911}"/>
    <cellStyle name="Millares" xfId="1" builtinId="3"/>
    <cellStyle name="Neutral" xfId="10" builtinId="28" customBuiltin="1"/>
    <cellStyle name="Normal" xfId="0" builtinId="0"/>
    <cellStyle name="Normal 2" xfId="2" xr:uid="{02944FC2-83F6-41AD-8BE4-F01C8AAA9DCB}"/>
    <cellStyle name="Normal 3" xfId="45" xr:uid="{0A8EEF5D-0620-4524-97FA-BCAB31B0802C}"/>
    <cellStyle name="Notas" xfId="17" builtinId="10" customBuiltin="1"/>
    <cellStyle name="Porcentaje" xfId="44" builtinId="5"/>
    <cellStyle name="Porcentaje completado" xfId="62" xr:uid="{9CECA5D6-66E3-4E81-8A5C-A95C3B146857}"/>
    <cellStyle name="Salida" xfId="12" builtinId="21" customBuiltin="1"/>
    <cellStyle name="Texto de advertencia" xfId="16" builtinId="11" customBuiltin="1"/>
    <cellStyle name="Texto explicativo" xfId="18" builtinId="53" customBuiltin="1"/>
    <cellStyle name="Texto explicativo 2" xfId="49" xr:uid="{DB3306E3-35E8-4517-AF62-B1B007CD2F89}"/>
    <cellStyle name="Título" xfId="3" builtinId="15" customBuiltin="1"/>
    <cellStyle name="Título 2" xfId="5" builtinId="17" customBuiltin="1"/>
    <cellStyle name="Título 2 2" xfId="58" xr:uid="{301AD9A7-5F3D-4C1F-A465-1705098D31C7}"/>
    <cellStyle name="Título 3" xfId="6" builtinId="18" customBuiltin="1"/>
    <cellStyle name="Título 3 2" xfId="59" xr:uid="{65A33DF4-243A-48F7-A0EE-C68A605E23BC}"/>
    <cellStyle name="Título 4" xfId="46" xr:uid="{E5769C3C-5429-4B67-8332-B68E5A9F4B6C}"/>
    <cellStyle name="Total" xfId="19" builtinId="25" customBuiltin="1"/>
    <cellStyle name="Valor del periodo" xfId="51" xr:uid="{2E4D39D1-BA47-494B-A969-67E0B4C00744}"/>
  </cellStyles>
  <dxfs count="52">
    <dxf>
      <font>
        <b val="0"/>
        <i val="0"/>
        <strike val="0"/>
        <condense val="0"/>
        <extend val="0"/>
        <outline val="0"/>
        <shadow val="0"/>
        <u val="none"/>
        <vertAlign val="baseline"/>
        <sz val="12"/>
        <color theme="1" tint="0.24994659260841701"/>
        <name val="Calibri"/>
        <family val="2"/>
        <scheme val="minor"/>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numFmt numFmtId="30" formatCode="@"/>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tint="0.2499465926084170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4"/>
        <color theme="1" tint="0.34998626667073579"/>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alignment horizontal="center" readingOrder="0"/>
    </dxf>
    <dxf>
      <alignment horizontal="center" readingOrder="0"/>
    </dxf>
    <dxf>
      <alignment horizontal="center" readingOrder="0"/>
    </dxf>
    <dxf>
      <numFmt numFmtId="3" formatCode="#,##0"/>
    </dxf>
    <dxf>
      <alignment horizontal="center" readingOrder="0"/>
    </dxf>
    <dxf>
      <alignment horizontal="center" readingOrder="0"/>
    </dxf>
    <dxf>
      <alignment horizontal="center" readingOrder="0"/>
    </dxf>
    <dxf>
      <numFmt numFmtId="3" formatCode="#,##0"/>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vertical/>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_ * #,##0.00_ ;_ * \-#,##0.00_ ;_ * &quot;-&quot;??_ ;_ @_ "/>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26" formatCode="hh:mm:ss"/>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m/yyyy"/>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26" formatCode="hh:mm:ss"/>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m/yyyy"/>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m/yyyy"/>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1" indent="0" justifyLastLine="0" shrinkToFit="0" readingOrder="0"/>
    </dxf>
    <dxf>
      <alignment horizontal="center" vertical="center" textRotation="0" wrapText="1" indent="0" justifyLastLine="0" shrinkToFit="0" readingOrder="0"/>
    </dxf>
    <dxf>
      <alignment horizontal="center" readingOrder="0"/>
    </dxf>
    <dxf>
      <alignment horizontal="center" readingOrder="0"/>
    </dxf>
    <dxf>
      <alignment horizontal="center" readingOrder="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26" Type="http://schemas.openxmlformats.org/officeDocument/2006/relationships/customXml" Target="../customXml/item6.xml"/><Relationship Id="rId39" Type="http://schemas.openxmlformats.org/officeDocument/2006/relationships/customXml" Target="../customXml/item19.xml"/><Relationship Id="rId3" Type="http://schemas.openxmlformats.org/officeDocument/2006/relationships/worksheet" Target="worksheets/sheet2.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worksheet" Target="worksheets/sheet6.xml"/><Relationship Id="rId12" Type="http://schemas.openxmlformats.org/officeDocument/2006/relationships/pivotCacheDefinition" Target="pivotCache/pivotCacheDefinition2.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chartsheet" Target="chartsheets/sheet1.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4.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externalLink" Target="externalLinks/externalLink1.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4.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[seguimiento de fallas 2023.xlsb.xlsx]Tipo de falla (2)!Tabla dinámica1</c:name>
    <c:fmtId val="8"/>
  </c:pivotSource>
  <c:chart>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pivotFmt>
      <c:pivotFmt>
        <c:idx val="7"/>
        <c:marker>
          <c:symbol val="none"/>
        </c:marker>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'Tipo de falla (2)'!$C$10:$C$11</c:f>
              <c:strCache>
                <c:ptCount val="1"/>
                <c:pt idx="0">
                  <c:v>electrico</c:v>
                </c:pt>
              </c:strCache>
            </c:strRef>
          </c:tx>
          <c:invertIfNegative val="0"/>
          <c:cat>
            <c:strRef>
              <c:f>'Tipo de falla (2)'!$B$12:$B$15</c:f>
              <c:strCache>
                <c:ptCount val="3"/>
                <c:pt idx="0">
                  <c:v>M</c:v>
                </c:pt>
                <c:pt idx="1">
                  <c:v>N</c:v>
                </c:pt>
                <c:pt idx="2">
                  <c:v>T</c:v>
                </c:pt>
              </c:strCache>
            </c:strRef>
          </c:cat>
          <c:val>
            <c:numRef>
              <c:f>'Tipo de falla (2)'!$C$12:$C$15</c:f>
              <c:numCache>
                <c:formatCode>#,##0</c:formatCode>
                <c:ptCount val="3"/>
                <c:pt idx="0">
                  <c:v>1843.7166666666667</c:v>
                </c:pt>
                <c:pt idx="1">
                  <c:v>572.65</c:v>
                </c:pt>
                <c:pt idx="2">
                  <c:v>1270.4333333333336</c:v>
                </c:pt>
              </c:numCache>
            </c:numRef>
          </c:val>
          <c:extLst>
            <c:ext xmlns:c16="http://schemas.microsoft.com/office/drawing/2014/chart" uri="{C3380CC4-5D6E-409C-BE32-E72D297353CC}">
              <c16:uniqueId val="{00000000-334B-4FDF-A665-8364A60A0194}"/>
            </c:ext>
          </c:extLst>
        </c:ser>
        <c:ser>
          <c:idx val="1"/>
          <c:order val="1"/>
          <c:tx>
            <c:strRef>
              <c:f>'Tipo de falla (2)'!$D$10:$D$11</c:f>
              <c:strCache>
                <c:ptCount val="1"/>
                <c:pt idx="0">
                  <c:v>mecanico</c:v>
                </c:pt>
              </c:strCache>
            </c:strRef>
          </c:tx>
          <c:invertIfNegative val="0"/>
          <c:cat>
            <c:strRef>
              <c:f>'Tipo de falla (2)'!$B$12:$B$15</c:f>
              <c:strCache>
                <c:ptCount val="3"/>
                <c:pt idx="0">
                  <c:v>M</c:v>
                </c:pt>
                <c:pt idx="1">
                  <c:v>N</c:v>
                </c:pt>
                <c:pt idx="2">
                  <c:v>T</c:v>
                </c:pt>
              </c:strCache>
            </c:strRef>
          </c:cat>
          <c:val>
            <c:numRef>
              <c:f>'Tipo de falla (2)'!$D$12:$D$15</c:f>
              <c:numCache>
                <c:formatCode>#,##0</c:formatCode>
                <c:ptCount val="3"/>
                <c:pt idx="0">
                  <c:v>2647.5166666666664</c:v>
                </c:pt>
                <c:pt idx="1">
                  <c:v>900.00000000000011</c:v>
                </c:pt>
                <c:pt idx="2">
                  <c:v>2649.0666666666666</c:v>
                </c:pt>
              </c:numCache>
            </c:numRef>
          </c:val>
          <c:extLst>
            <c:ext xmlns:c16="http://schemas.microsoft.com/office/drawing/2014/chart" uri="{C3380CC4-5D6E-409C-BE32-E72D297353CC}">
              <c16:uniqueId val="{00000001-334B-4FDF-A665-8364A60A0194}"/>
            </c:ext>
          </c:extLst>
        </c:ser>
        <c:ser>
          <c:idx val="2"/>
          <c:order val="2"/>
          <c:tx>
            <c:strRef>
              <c:f>'Tipo de falla (2)'!$E$10:$E$11</c:f>
              <c:strCache>
                <c:ptCount val="1"/>
                <c:pt idx="0">
                  <c:v>no aplica</c:v>
                </c:pt>
              </c:strCache>
            </c:strRef>
          </c:tx>
          <c:invertIfNegative val="0"/>
          <c:cat>
            <c:strRef>
              <c:f>'Tipo de falla (2)'!$B$12:$B$15</c:f>
              <c:strCache>
                <c:ptCount val="3"/>
                <c:pt idx="0">
                  <c:v>M</c:v>
                </c:pt>
                <c:pt idx="1">
                  <c:v>N</c:v>
                </c:pt>
                <c:pt idx="2">
                  <c:v>T</c:v>
                </c:pt>
              </c:strCache>
            </c:strRef>
          </c:cat>
          <c:val>
            <c:numRef>
              <c:f>'Tipo de falla (2)'!$E$12:$E$15</c:f>
              <c:numCache>
                <c:formatCode>#,##0</c:formatCode>
                <c:ptCount val="3"/>
                <c:pt idx="0">
                  <c:v>679.21666666666658</c:v>
                </c:pt>
                <c:pt idx="2">
                  <c:v>40.450000000000003</c:v>
                </c:pt>
              </c:numCache>
            </c:numRef>
          </c:val>
          <c:extLst>
            <c:ext xmlns:c16="http://schemas.microsoft.com/office/drawing/2014/chart" uri="{C3380CC4-5D6E-409C-BE32-E72D297353CC}">
              <c16:uniqueId val="{00000002-334B-4FDF-A665-8364A60A0194}"/>
            </c:ext>
          </c:extLst>
        </c:ser>
        <c:ser>
          <c:idx val="3"/>
          <c:order val="3"/>
          <c:tx>
            <c:strRef>
              <c:f>'Tipo de falla (2)'!$F$10:$F$11</c:f>
              <c:strCache>
                <c:ptCount val="1"/>
                <c:pt idx="0">
                  <c:v>operativo</c:v>
                </c:pt>
              </c:strCache>
            </c:strRef>
          </c:tx>
          <c:invertIfNegative val="0"/>
          <c:cat>
            <c:strRef>
              <c:f>'Tipo de falla (2)'!$B$12:$B$15</c:f>
              <c:strCache>
                <c:ptCount val="3"/>
                <c:pt idx="0">
                  <c:v>M</c:v>
                </c:pt>
                <c:pt idx="1">
                  <c:v>N</c:v>
                </c:pt>
                <c:pt idx="2">
                  <c:v>T</c:v>
                </c:pt>
              </c:strCache>
            </c:strRef>
          </c:cat>
          <c:val>
            <c:numRef>
              <c:f>'Tipo de falla (2)'!$F$12:$F$15</c:f>
              <c:numCache>
                <c:formatCode>#,##0</c:formatCode>
                <c:ptCount val="3"/>
                <c:pt idx="0">
                  <c:v>999.33333333333326</c:v>
                </c:pt>
                <c:pt idx="1">
                  <c:v>1096.4333333333334</c:v>
                </c:pt>
                <c:pt idx="2">
                  <c:v>1318.2</c:v>
                </c:pt>
              </c:numCache>
            </c:numRef>
          </c:val>
          <c:extLst>
            <c:ext xmlns:c16="http://schemas.microsoft.com/office/drawing/2014/chart" uri="{C3380CC4-5D6E-409C-BE32-E72D297353CC}">
              <c16:uniqueId val="{00000003-334B-4FDF-A665-8364A60A0194}"/>
            </c:ext>
          </c:extLst>
        </c:ser>
        <c:ser>
          <c:idx val="4"/>
          <c:order val="4"/>
          <c:tx>
            <c:strRef>
              <c:f>'Tipo de falla (2)'!$G$10:$G$11</c:f>
              <c:strCache>
                <c:ptCount val="1"/>
                <c:pt idx="0">
                  <c:v>calidad</c:v>
                </c:pt>
              </c:strCache>
            </c:strRef>
          </c:tx>
          <c:invertIfNegative val="0"/>
          <c:cat>
            <c:strRef>
              <c:f>'Tipo de falla (2)'!$B$12:$B$15</c:f>
              <c:strCache>
                <c:ptCount val="3"/>
                <c:pt idx="0">
                  <c:v>M</c:v>
                </c:pt>
                <c:pt idx="1">
                  <c:v>N</c:v>
                </c:pt>
                <c:pt idx="2">
                  <c:v>T</c:v>
                </c:pt>
              </c:strCache>
            </c:strRef>
          </c:cat>
          <c:val>
            <c:numRef>
              <c:f>'Tipo de falla (2)'!$G$12:$G$15</c:f>
              <c:numCache>
                <c:formatCode>#,##0</c:formatCode>
                <c:ptCount val="3"/>
                <c:pt idx="2">
                  <c:v>29.983333333333334</c:v>
                </c:pt>
              </c:numCache>
            </c:numRef>
          </c:val>
          <c:extLst>
            <c:ext xmlns:c16="http://schemas.microsoft.com/office/drawing/2014/chart" uri="{C3380CC4-5D6E-409C-BE32-E72D297353CC}">
              <c16:uniqueId val="{00000004-334B-4FDF-A665-8364A60A0194}"/>
            </c:ext>
          </c:extLst>
        </c:ser>
        <c:ser>
          <c:idx val="5"/>
          <c:order val="5"/>
          <c:tx>
            <c:strRef>
              <c:f>'Tipo de falla (2)'!$H$10:$H$11</c:f>
              <c:strCache>
                <c:ptCount val="1"/>
                <c:pt idx="0">
                  <c:v>refrigeracion</c:v>
                </c:pt>
              </c:strCache>
            </c:strRef>
          </c:tx>
          <c:invertIfNegative val="0"/>
          <c:cat>
            <c:strRef>
              <c:f>'Tipo de falla (2)'!$B$12:$B$15</c:f>
              <c:strCache>
                <c:ptCount val="3"/>
                <c:pt idx="0">
                  <c:v>M</c:v>
                </c:pt>
                <c:pt idx="1">
                  <c:v>N</c:v>
                </c:pt>
                <c:pt idx="2">
                  <c:v>T</c:v>
                </c:pt>
              </c:strCache>
            </c:strRef>
          </c:cat>
          <c:val>
            <c:numRef>
              <c:f>'Tipo de falla (2)'!$H$12:$H$15</c:f>
              <c:numCache>
                <c:formatCode>#,##0</c:formatCode>
                <c:ptCount val="3"/>
                <c:pt idx="2">
                  <c:v>427.48333333333335</c:v>
                </c:pt>
              </c:numCache>
            </c:numRef>
          </c:val>
          <c:extLst>
            <c:ext xmlns:c16="http://schemas.microsoft.com/office/drawing/2014/chart" uri="{C3380CC4-5D6E-409C-BE32-E72D297353CC}">
              <c16:uniqueId val="{00000005-334B-4FDF-A665-8364A60A0194}"/>
            </c:ext>
          </c:extLst>
        </c:ser>
        <c:ser>
          <c:idx val="6"/>
          <c:order val="6"/>
          <c:tx>
            <c:strRef>
              <c:f>'Tipo de falla (2)'!$I$10:$I$11</c:f>
              <c:strCache>
                <c:ptCount val="1"/>
                <c:pt idx="0">
                  <c:v>pieza de formato</c:v>
                </c:pt>
              </c:strCache>
            </c:strRef>
          </c:tx>
          <c:invertIfNegative val="0"/>
          <c:cat>
            <c:strRef>
              <c:f>'Tipo de falla (2)'!$B$12:$B$15</c:f>
              <c:strCache>
                <c:ptCount val="3"/>
                <c:pt idx="0">
                  <c:v>M</c:v>
                </c:pt>
                <c:pt idx="1">
                  <c:v>N</c:v>
                </c:pt>
                <c:pt idx="2">
                  <c:v>T</c:v>
                </c:pt>
              </c:strCache>
            </c:strRef>
          </c:cat>
          <c:val>
            <c:numRef>
              <c:f>'Tipo de falla (2)'!$I$12:$I$15</c:f>
              <c:numCache>
                <c:formatCode>#,##0</c:formatCode>
                <c:ptCount val="3"/>
                <c:pt idx="2">
                  <c:v>45.55</c:v>
                </c:pt>
              </c:numCache>
            </c:numRef>
          </c:val>
          <c:extLst>
            <c:ext xmlns:c16="http://schemas.microsoft.com/office/drawing/2014/chart" uri="{C3380CC4-5D6E-409C-BE32-E72D297353CC}">
              <c16:uniqueId val="{00000006-334B-4FDF-A665-8364A60A0194}"/>
            </c:ext>
          </c:extLst>
        </c:ser>
        <c:dLbls>
          <c:showLegendKey val="0"/>
          <c:showVal val="0"/>
          <c:showCatName val="0"/>
          <c:showSerName val="0"/>
          <c:showPercent val="0"/>
          <c:showBubbleSize val="0"/>
        </c:dLbls>
        <c:gapWidth val="150"/>
        <c:axId val="94768128"/>
        <c:axId val="94774016"/>
      </c:barChart>
      <c:catAx>
        <c:axId val="94768128"/>
        <c:scaling>
          <c:orientation val="minMax"/>
        </c:scaling>
        <c:delete val="0"/>
        <c:axPos val="b"/>
        <c:numFmt formatCode="General" sourceLinked="0"/>
        <c:majorTickMark val="out"/>
        <c:minorTickMark val="none"/>
        <c:tickLblPos val="nextTo"/>
        <c:crossAx val="94774016"/>
        <c:crosses val="autoZero"/>
        <c:auto val="1"/>
        <c:lblAlgn val="ctr"/>
        <c:lblOffset val="100"/>
        <c:noMultiLvlLbl val="0"/>
      </c:catAx>
      <c:valAx>
        <c:axId val="94774016"/>
        <c:scaling>
          <c:orientation val="minMax"/>
        </c:scaling>
        <c:delete val="0"/>
        <c:axPos val="l"/>
        <c:majorGridlines/>
        <c:numFmt formatCode="#,##0" sourceLinked="1"/>
        <c:majorTickMark val="out"/>
        <c:minorTickMark val="none"/>
        <c:tickLblPos val="nextTo"/>
        <c:crossAx val="947681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50E4-4C0B-B2DC-F0B9D9C82D6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50E4-4C0B-B2DC-F0B9D9C82D6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50E4-4C0B-B2DC-F0B9D9C82D6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BDD3-4969-BF06-98216ADBAF43}"/>
            </c:ext>
          </c:extLst>
        </c:ser>
        <c:dLbls>
          <c:showLegendKey val="0"/>
          <c:showVal val="0"/>
          <c:showCatName val="0"/>
          <c:showSerName val="0"/>
          <c:showPercent val="0"/>
          <c:showBubbleSize val="0"/>
        </c:dLbls>
        <c:gapWidth val="219"/>
        <c:overlap val="-27"/>
        <c:axId val="651302632"/>
        <c:axId val="651302960"/>
      </c:barChart>
      <c:catAx>
        <c:axId val="65130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651302960"/>
        <c:crosses val="autoZero"/>
        <c:auto val="1"/>
        <c:lblAlgn val="ctr"/>
        <c:lblOffset val="100"/>
        <c:noMultiLvlLbl val="0"/>
      </c:catAx>
      <c:valAx>
        <c:axId val="65130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651302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[seguimiento de fallas 2023.xlsb.xlsx]Hoja2!TablaDinámica13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Hoja2!$B$3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strRef>
              <c:f>Hoja2!$A$4:$A$16</c:f>
              <c:strCache>
                <c:ptCount val="12"/>
                <c:pt idx="0">
                  <c:v>Abastecedor de bombas</c:v>
                </c:pt>
                <c:pt idx="1">
                  <c:v>Abastecedor de envases</c:v>
                </c:pt>
                <c:pt idx="2">
                  <c:v>Abastecedor de tapas</c:v>
                </c:pt>
                <c:pt idx="3">
                  <c:v>Bomba Moyno</c:v>
                </c:pt>
                <c:pt idx="4">
                  <c:v>Coloca Tapas</c:v>
                </c:pt>
                <c:pt idx="5">
                  <c:v>Enhebrado/Coloca Bombas</c:v>
                </c:pt>
                <c:pt idx="6">
                  <c:v>Etiquetadora</c:v>
                </c:pt>
                <c:pt idx="7">
                  <c:v>Inkjet</c:v>
                </c:pt>
                <c:pt idx="8">
                  <c:v>Llenadora</c:v>
                </c:pt>
                <c:pt idx="9">
                  <c:v>Torqueadora</c:v>
                </c:pt>
                <c:pt idx="10">
                  <c:v>Transfer</c:v>
                </c:pt>
                <c:pt idx="11">
                  <c:v>Transporte</c:v>
                </c:pt>
              </c:strCache>
            </c:strRef>
          </c:cat>
          <c:val>
            <c:numRef>
              <c:f>Hoja2!$B$4:$B$16</c:f>
              <c:numCache>
                <c:formatCode>General</c:formatCode>
                <c:ptCount val="12"/>
                <c:pt idx="0">
                  <c:v>1008.1500000000001</c:v>
                </c:pt>
                <c:pt idx="1">
                  <c:v>2.7333333333333334</c:v>
                </c:pt>
                <c:pt idx="2">
                  <c:v>166.01666666666665</c:v>
                </c:pt>
                <c:pt idx="3">
                  <c:v>240.86666666666667</c:v>
                </c:pt>
                <c:pt idx="4">
                  <c:v>351.86666666666662</c:v>
                </c:pt>
                <c:pt idx="5">
                  <c:v>382.23333333333335</c:v>
                </c:pt>
                <c:pt idx="6">
                  <c:v>417.68333333333334</c:v>
                </c:pt>
                <c:pt idx="7">
                  <c:v>364.2833333333333</c:v>
                </c:pt>
                <c:pt idx="8">
                  <c:v>3868.2500000000005</c:v>
                </c:pt>
                <c:pt idx="9">
                  <c:v>2019.7666666666664</c:v>
                </c:pt>
                <c:pt idx="10">
                  <c:v>393.84999999999997</c:v>
                </c:pt>
                <c:pt idx="11">
                  <c:v>158.11666666666665</c:v>
                </c:pt>
              </c:numCache>
            </c:numRef>
          </c:val>
          <c:extLst>
            <c:ext xmlns:c16="http://schemas.microsoft.com/office/drawing/2014/chart" uri="{C3380CC4-5D6E-409C-BE32-E72D297353CC}">
              <c16:uniqueId val="{00000000-BB5C-4665-AFD8-5A265CBFD32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[seguimiento de fallas 2023.xlsb.xlsx]Tipo de falla!Tabla dinámica1</c:name>
    <c:fmtId val="7"/>
  </c:pivotSource>
  <c:chart>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pivotFmt>
      <c:pivotFmt>
        <c:idx val="7"/>
        <c:marker>
          <c:symbol val="none"/>
        </c:marker>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'Tipo de falla'!$C$10:$C$11</c:f>
              <c:strCache>
                <c:ptCount val="1"/>
                <c:pt idx="0">
                  <c:v>no aplica</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falla'!$C$12:$C$52</c:f>
              <c:numCache>
                <c:formatCode>#,##0</c:formatCode>
                <c:ptCount val="34"/>
                <c:pt idx="13">
                  <c:v>46.43333333333333</c:v>
                </c:pt>
                <c:pt idx="16">
                  <c:v>117.78333333333333</c:v>
                </c:pt>
                <c:pt idx="19">
                  <c:v>129.05000000000001</c:v>
                </c:pt>
                <c:pt idx="22">
                  <c:v>11.4</c:v>
                </c:pt>
                <c:pt idx="26">
                  <c:v>11.2</c:v>
                </c:pt>
              </c:numCache>
            </c:numRef>
          </c:val>
          <c:extLst>
            <c:ext xmlns:c16="http://schemas.microsoft.com/office/drawing/2014/chart" uri="{C3380CC4-5D6E-409C-BE32-E72D297353CC}">
              <c16:uniqueId val="{00000005-9DDF-4AA8-8821-1A5307236641}"/>
            </c:ext>
          </c:extLst>
        </c:ser>
        <c:ser>
          <c:idx val="1"/>
          <c:order val="1"/>
          <c:tx>
            <c:strRef>
              <c:f>'Tipo de falla'!$D$10:$D$11</c:f>
              <c:strCache>
                <c:ptCount val="1"/>
                <c:pt idx="0">
                  <c:v>micro parada</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falla'!$D$12:$D$52</c:f>
              <c:numCache>
                <c:formatCode>#,##0</c:formatCode>
                <c:ptCount val="34"/>
                <c:pt idx="2">
                  <c:v>0.21666666666666667</c:v>
                </c:pt>
                <c:pt idx="4">
                  <c:v>4.7166666666666668</c:v>
                </c:pt>
                <c:pt idx="5">
                  <c:v>56.83333333333335</c:v>
                </c:pt>
                <c:pt idx="7">
                  <c:v>0.15</c:v>
                </c:pt>
                <c:pt idx="13">
                  <c:v>62.783333333333331</c:v>
                </c:pt>
                <c:pt idx="14">
                  <c:v>9.9833333333333325</c:v>
                </c:pt>
                <c:pt idx="15">
                  <c:v>21.066666666666666</c:v>
                </c:pt>
                <c:pt idx="16">
                  <c:v>39.983333333333334</c:v>
                </c:pt>
                <c:pt idx="17">
                  <c:v>39.133333333333326</c:v>
                </c:pt>
                <c:pt idx="18">
                  <c:v>15.2</c:v>
                </c:pt>
                <c:pt idx="19">
                  <c:v>33.85</c:v>
                </c:pt>
                <c:pt idx="20">
                  <c:v>36.700000000000003</c:v>
                </c:pt>
                <c:pt idx="21">
                  <c:v>24.666666666666664</c:v>
                </c:pt>
                <c:pt idx="22">
                  <c:v>50.050000000000004</c:v>
                </c:pt>
                <c:pt idx="23">
                  <c:v>9.8833333333333329</c:v>
                </c:pt>
                <c:pt idx="24">
                  <c:v>6.95</c:v>
                </c:pt>
                <c:pt idx="25">
                  <c:v>6.1166666666666663</c:v>
                </c:pt>
                <c:pt idx="26">
                  <c:v>13.5</c:v>
                </c:pt>
                <c:pt idx="28">
                  <c:v>0.33333333333333331</c:v>
                </c:pt>
                <c:pt idx="29">
                  <c:v>5</c:v>
                </c:pt>
                <c:pt idx="32">
                  <c:v>9.35</c:v>
                </c:pt>
                <c:pt idx="33">
                  <c:v>2.5499999999999998</c:v>
                </c:pt>
              </c:numCache>
            </c:numRef>
          </c:val>
          <c:extLst>
            <c:ext xmlns:c16="http://schemas.microsoft.com/office/drawing/2014/chart" uri="{C3380CC4-5D6E-409C-BE32-E72D297353CC}">
              <c16:uniqueId val="{00000003-8A8A-4C74-9761-AD1298CC0AE1}"/>
            </c:ext>
          </c:extLst>
        </c:ser>
        <c:ser>
          <c:idx val="2"/>
          <c:order val="2"/>
          <c:tx>
            <c:strRef>
              <c:f>'Tipo de falla'!$E$10:$E$11</c:f>
              <c:strCache>
                <c:ptCount val="1"/>
                <c:pt idx="0">
                  <c:v>sin informacion</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falla'!$E$12:$E$52</c:f>
              <c:numCache>
                <c:formatCode>#,##0</c:formatCode>
                <c:ptCount val="34"/>
                <c:pt idx="0">
                  <c:v>277.81666666666666</c:v>
                </c:pt>
                <c:pt idx="2">
                  <c:v>131.75</c:v>
                </c:pt>
                <c:pt idx="3">
                  <c:v>980.51666666666665</c:v>
                </c:pt>
                <c:pt idx="4">
                  <c:v>217.08333333333334</c:v>
                </c:pt>
                <c:pt idx="5">
                  <c:v>1612.9666666666667</c:v>
                </c:pt>
                <c:pt idx="6">
                  <c:v>478.53333333333336</c:v>
                </c:pt>
                <c:pt idx="7">
                  <c:v>400.15</c:v>
                </c:pt>
                <c:pt idx="8">
                  <c:v>959.68333333333339</c:v>
                </c:pt>
                <c:pt idx="9">
                  <c:v>37.516666666666666</c:v>
                </c:pt>
                <c:pt idx="10">
                  <c:v>1016.1333333333333</c:v>
                </c:pt>
                <c:pt idx="11">
                  <c:v>31.25</c:v>
                </c:pt>
                <c:pt idx="12">
                  <c:v>39.93333333333333</c:v>
                </c:pt>
                <c:pt idx="13">
                  <c:v>269.3</c:v>
                </c:pt>
                <c:pt idx="14">
                  <c:v>863.0333333333333</c:v>
                </c:pt>
                <c:pt idx="15">
                  <c:v>184.38333333333333</c:v>
                </c:pt>
                <c:pt idx="16">
                  <c:v>317.5</c:v>
                </c:pt>
                <c:pt idx="17">
                  <c:v>572.76666666666665</c:v>
                </c:pt>
                <c:pt idx="18">
                  <c:v>178.41666666666666</c:v>
                </c:pt>
                <c:pt idx="19">
                  <c:v>357.45000000000005</c:v>
                </c:pt>
                <c:pt idx="20">
                  <c:v>385.2</c:v>
                </c:pt>
                <c:pt idx="21">
                  <c:v>20.883333333333333</c:v>
                </c:pt>
                <c:pt idx="22">
                  <c:v>120</c:v>
                </c:pt>
                <c:pt idx="23">
                  <c:v>96.583333333333329</c:v>
                </c:pt>
                <c:pt idx="24">
                  <c:v>22.65</c:v>
                </c:pt>
                <c:pt idx="25">
                  <c:v>298.71666666666664</c:v>
                </c:pt>
                <c:pt idx="26">
                  <c:v>33.43333333333333</c:v>
                </c:pt>
                <c:pt idx="28">
                  <c:v>62.2</c:v>
                </c:pt>
                <c:pt idx="29">
                  <c:v>122.86666666666666</c:v>
                </c:pt>
                <c:pt idx="30">
                  <c:v>17.483333333333334</c:v>
                </c:pt>
              </c:numCache>
            </c:numRef>
          </c:val>
          <c:extLst>
            <c:ext xmlns:c16="http://schemas.microsoft.com/office/drawing/2014/chart" uri="{C3380CC4-5D6E-409C-BE32-E72D297353CC}">
              <c16:uniqueId val="{00000001-2960-4DC1-951D-6B63B2CF7D37}"/>
            </c:ext>
          </c:extLst>
        </c:ser>
        <c:ser>
          <c:idx val="3"/>
          <c:order val="3"/>
          <c:tx>
            <c:strRef>
              <c:f>'Tipo de falla'!$F$10:$F$11</c:f>
              <c:strCache>
                <c:ptCount val="1"/>
                <c:pt idx="0">
                  <c:v>ajuste</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falla'!$F$12:$F$52</c:f>
              <c:numCache>
                <c:formatCode>#,##0</c:formatCode>
                <c:ptCount val="34"/>
                <c:pt idx="2">
                  <c:v>15.45</c:v>
                </c:pt>
                <c:pt idx="4">
                  <c:v>335.29999999999995</c:v>
                </c:pt>
                <c:pt idx="5">
                  <c:v>638.75000000000011</c:v>
                </c:pt>
                <c:pt idx="7">
                  <c:v>44.466666666666669</c:v>
                </c:pt>
                <c:pt idx="13">
                  <c:v>241.56666666666666</c:v>
                </c:pt>
                <c:pt idx="14">
                  <c:v>146.18333333333334</c:v>
                </c:pt>
                <c:pt idx="15">
                  <c:v>360.48333333333335</c:v>
                </c:pt>
                <c:pt idx="16">
                  <c:v>421.26666666666665</c:v>
                </c:pt>
                <c:pt idx="17">
                  <c:v>295.36666666666667</c:v>
                </c:pt>
                <c:pt idx="18">
                  <c:v>556.48333333333335</c:v>
                </c:pt>
                <c:pt idx="19">
                  <c:v>37.300000000000004</c:v>
                </c:pt>
                <c:pt idx="20">
                  <c:v>132.68333333333334</c:v>
                </c:pt>
                <c:pt idx="21">
                  <c:v>189.65</c:v>
                </c:pt>
                <c:pt idx="22">
                  <c:v>163.76666666666665</c:v>
                </c:pt>
                <c:pt idx="24">
                  <c:v>237.76666666666665</c:v>
                </c:pt>
                <c:pt idx="27">
                  <c:v>163.79999999999998</c:v>
                </c:pt>
                <c:pt idx="30">
                  <c:v>62</c:v>
                </c:pt>
                <c:pt idx="31">
                  <c:v>31.85</c:v>
                </c:pt>
              </c:numCache>
            </c:numRef>
          </c:val>
          <c:extLst>
            <c:ext xmlns:c16="http://schemas.microsoft.com/office/drawing/2014/chart" uri="{C3380CC4-5D6E-409C-BE32-E72D297353CC}">
              <c16:uniqueId val="{00000000-3850-4A83-9347-6A3481CA71DA}"/>
            </c:ext>
          </c:extLst>
        </c:ser>
        <c:ser>
          <c:idx val="4"/>
          <c:order val="4"/>
          <c:tx>
            <c:strRef>
              <c:f>'Tipo de falla'!$G$10:$G$11</c:f>
              <c:strCache>
                <c:ptCount val="1"/>
                <c:pt idx="0">
                  <c:v>rotura</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falla'!$G$12:$G$52</c:f>
              <c:numCache>
                <c:formatCode>#,##0</c:formatCode>
                <c:ptCount val="34"/>
                <c:pt idx="0">
                  <c:v>3774.9666666666667</c:v>
                </c:pt>
                <c:pt idx="1">
                  <c:v>1346.5333333333333</c:v>
                </c:pt>
                <c:pt idx="2">
                  <c:v>379.78333333333336</c:v>
                </c:pt>
                <c:pt idx="3">
                  <c:v>690.33333333333326</c:v>
                </c:pt>
                <c:pt idx="4">
                  <c:v>1990.2</c:v>
                </c:pt>
                <c:pt idx="5">
                  <c:v>111.73333333333333</c:v>
                </c:pt>
                <c:pt idx="13">
                  <c:v>445.3</c:v>
                </c:pt>
                <c:pt idx="14">
                  <c:v>43.166666666666664</c:v>
                </c:pt>
                <c:pt idx="15">
                  <c:v>442.65000000000003</c:v>
                </c:pt>
                <c:pt idx="16">
                  <c:v>87.65</c:v>
                </c:pt>
                <c:pt idx="18">
                  <c:v>95.15</c:v>
                </c:pt>
                <c:pt idx="19">
                  <c:v>267.61666666666667</c:v>
                </c:pt>
                <c:pt idx="20">
                  <c:v>221.56666666666666</c:v>
                </c:pt>
                <c:pt idx="21">
                  <c:v>450.33333333333331</c:v>
                </c:pt>
                <c:pt idx="22">
                  <c:v>224.43333333333334</c:v>
                </c:pt>
                <c:pt idx="23">
                  <c:v>350.31666666666666</c:v>
                </c:pt>
                <c:pt idx="24">
                  <c:v>44.1</c:v>
                </c:pt>
                <c:pt idx="26">
                  <c:v>164.40000000000003</c:v>
                </c:pt>
                <c:pt idx="27">
                  <c:v>44.383333333333333</c:v>
                </c:pt>
                <c:pt idx="28">
                  <c:v>114.81666666666666</c:v>
                </c:pt>
                <c:pt idx="29">
                  <c:v>11.7</c:v>
                </c:pt>
              </c:numCache>
            </c:numRef>
          </c:val>
          <c:extLst>
            <c:ext xmlns:c16="http://schemas.microsoft.com/office/drawing/2014/chart" uri="{C3380CC4-5D6E-409C-BE32-E72D297353CC}">
              <c16:uniqueId val="{00000001-3850-4A83-9347-6A3481CA71DA}"/>
            </c:ext>
          </c:extLst>
        </c:ser>
        <c:dLbls>
          <c:showLegendKey val="0"/>
          <c:showVal val="0"/>
          <c:showCatName val="0"/>
          <c:showSerName val="0"/>
          <c:showPercent val="0"/>
          <c:showBubbleSize val="0"/>
        </c:dLbls>
        <c:gapWidth val="150"/>
        <c:axId val="94768128"/>
        <c:axId val="94774016"/>
      </c:barChart>
      <c:catAx>
        <c:axId val="94768128"/>
        <c:scaling>
          <c:orientation val="minMax"/>
        </c:scaling>
        <c:delete val="0"/>
        <c:axPos val="b"/>
        <c:numFmt formatCode="General" sourceLinked="0"/>
        <c:majorTickMark val="out"/>
        <c:minorTickMark val="none"/>
        <c:tickLblPos val="nextTo"/>
        <c:crossAx val="94774016"/>
        <c:crosses val="autoZero"/>
        <c:auto val="1"/>
        <c:lblAlgn val="ctr"/>
        <c:lblOffset val="100"/>
        <c:noMultiLvlLbl val="0"/>
      </c:catAx>
      <c:valAx>
        <c:axId val="94774016"/>
        <c:scaling>
          <c:orientation val="minMax"/>
        </c:scaling>
        <c:delete val="0"/>
        <c:axPos val="l"/>
        <c:majorGridlines/>
        <c:numFmt formatCode="#,##0" sourceLinked="1"/>
        <c:majorTickMark val="out"/>
        <c:minorTickMark val="none"/>
        <c:tickLblPos val="nextTo"/>
        <c:crossAx val="947681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[seguimiento de fallas 2023.xlsb.xlsx]Grafico por linea!Tabla dinámica1</c:name>
    <c:fmtId val="5"/>
  </c:pivotSource>
  <c:chart>
    <c:title>
      <c:tx>
        <c:rich>
          <a:bodyPr/>
          <a:lstStyle/>
          <a:p>
            <a:pPr>
              <a:defRPr lang="es-AR"/>
            </a:pPr>
            <a:r>
              <a:rPr lang="en-US"/>
              <a:t>MIN POR</a:t>
            </a:r>
            <a:r>
              <a:rPr lang="en-US" baseline="0"/>
              <a:t>  LINEA</a:t>
            </a:r>
            <a:endParaRPr lang="en-US"/>
          </a:p>
        </c:rich>
      </c:tx>
      <c:layout>
        <c:manualLayout>
          <c:xMode val="edge"/>
          <c:yMode val="edge"/>
          <c:x val="0.42741091216040672"/>
          <c:y val="2.2232505323255387E-2"/>
        </c:manualLayout>
      </c:layout>
      <c:overlay val="0"/>
    </c:title>
    <c:autoTitleDeleted val="0"/>
    <c:pivotFmts>
      <c:pivotFmt>
        <c:idx val="0"/>
        <c:marker>
          <c:symbol val="none"/>
        </c:marker>
        <c:dLbl>
          <c:idx val="0"/>
          <c:spPr/>
          <c:txPr>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sz="850"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sz="850"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sz="850"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lang="es-ES" sz="1200" b="1"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'Grafico por linea'!$C$10:$C$11</c:f>
              <c:strCache>
                <c:ptCount val="1"/>
                <c:pt idx="0">
                  <c:v>Suma de min</c:v>
                </c:pt>
              </c:strCache>
            </c:strRef>
          </c:tx>
          <c:invertIfNegative val="0"/>
          <c:dLbls>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'Grafico por linea'!$B$12:$B$36</c:f>
              <c:strCache>
                <c:ptCount val="24"/>
                <c:pt idx="0">
                  <c:v>L38</c:v>
                </c:pt>
                <c:pt idx="1">
                  <c:v>L36</c:v>
                </c:pt>
                <c:pt idx="2">
                  <c:v>L11</c:v>
                </c:pt>
                <c:pt idx="3">
                  <c:v>L39</c:v>
                </c:pt>
                <c:pt idx="4">
                  <c:v>L45</c:v>
                </c:pt>
                <c:pt idx="5">
                  <c:v>L43</c:v>
                </c:pt>
                <c:pt idx="6">
                  <c:v>L48</c:v>
                </c:pt>
                <c:pt idx="7">
                  <c:v>L37</c:v>
                </c:pt>
                <c:pt idx="8">
                  <c:v>L29</c:v>
                </c:pt>
                <c:pt idx="9">
                  <c:v>L35</c:v>
                </c:pt>
                <c:pt idx="10">
                  <c:v>L41</c:v>
                </c:pt>
                <c:pt idx="11">
                  <c:v>L27</c:v>
                </c:pt>
                <c:pt idx="12">
                  <c:v>L42</c:v>
                </c:pt>
                <c:pt idx="13">
                  <c:v>L10</c:v>
                </c:pt>
                <c:pt idx="14">
                  <c:v>L33</c:v>
                </c:pt>
                <c:pt idx="15">
                  <c:v>L07</c:v>
                </c:pt>
                <c:pt idx="16">
                  <c:v>L12</c:v>
                </c:pt>
                <c:pt idx="17">
                  <c:v>L20</c:v>
                </c:pt>
                <c:pt idx="18">
                  <c:v>Equipo 16</c:v>
                </c:pt>
                <c:pt idx="19">
                  <c:v>L19</c:v>
                </c:pt>
                <c:pt idx="20">
                  <c:v>Equipo 18</c:v>
                </c:pt>
                <c:pt idx="21">
                  <c:v>L32</c:v>
                </c:pt>
                <c:pt idx="22">
                  <c:v>Equipo 10</c:v>
                </c:pt>
                <c:pt idx="23">
                  <c:v>L04</c:v>
                </c:pt>
              </c:strCache>
            </c:strRef>
          </c:cat>
          <c:val>
            <c:numRef>
              <c:f>'Grafico por linea'!$C$12:$C$36</c:f>
              <c:numCache>
                <c:formatCode>#,##0</c:formatCode>
                <c:ptCount val="24"/>
                <c:pt idx="0">
                  <c:v>3871.7833333333324</c:v>
                </c:pt>
                <c:pt idx="1">
                  <c:v>493.05</c:v>
                </c:pt>
                <c:pt idx="2">
                  <c:v>917.75</c:v>
                </c:pt>
                <c:pt idx="3">
                  <c:v>3794.6666666666665</c:v>
                </c:pt>
                <c:pt idx="4">
                  <c:v>1561.5833333333339</c:v>
                </c:pt>
                <c:pt idx="5">
                  <c:v>4148.25</c:v>
                </c:pt>
                <c:pt idx="6">
                  <c:v>2135.2999999999997</c:v>
                </c:pt>
                <c:pt idx="7">
                  <c:v>2533.9833333333331</c:v>
                </c:pt>
                <c:pt idx="8">
                  <c:v>1064.5999999999999</c:v>
                </c:pt>
                <c:pt idx="9">
                  <c:v>1631.616666666667</c:v>
                </c:pt>
                <c:pt idx="10">
                  <c:v>1563.4833333333329</c:v>
                </c:pt>
                <c:pt idx="11">
                  <c:v>531.78333333333319</c:v>
                </c:pt>
                <c:pt idx="12">
                  <c:v>2718.3166666666666</c:v>
                </c:pt>
                <c:pt idx="13">
                  <c:v>2408.8333333333339</c:v>
                </c:pt>
                <c:pt idx="14">
                  <c:v>1000.4999999999998</c:v>
                </c:pt>
                <c:pt idx="15">
                  <c:v>508.36666666666667</c:v>
                </c:pt>
                <c:pt idx="16">
                  <c:v>407.36666666666673</c:v>
                </c:pt>
                <c:pt idx="17">
                  <c:v>4645.6833333333334</c:v>
                </c:pt>
                <c:pt idx="18">
                  <c:v>113.85</c:v>
                </c:pt>
                <c:pt idx="19">
                  <c:v>57.366666666666667</c:v>
                </c:pt>
                <c:pt idx="20">
                  <c:v>617.2166666666667</c:v>
                </c:pt>
                <c:pt idx="21">
                  <c:v>1553.7166666666667</c:v>
                </c:pt>
                <c:pt idx="22">
                  <c:v>19.866666666666667</c:v>
                </c:pt>
                <c:pt idx="23">
                  <c:v>136.15</c:v>
                </c:pt>
              </c:numCache>
            </c:numRef>
          </c:val>
          <c:extLst>
            <c:ext xmlns:c16="http://schemas.microsoft.com/office/drawing/2014/chart" uri="{C3380CC4-5D6E-409C-BE32-E72D297353CC}">
              <c16:uniqueId val="{00000002-CB3A-412D-8683-682FC113E543}"/>
            </c:ext>
          </c:extLst>
        </c:ser>
        <c:ser>
          <c:idx val="1"/>
          <c:order val="1"/>
          <c:tx>
            <c:strRef>
              <c:f>'Grafico por linea'!$D$10:$D$11</c:f>
              <c:strCache>
                <c:ptCount val="1"/>
                <c:pt idx="0">
                  <c:v>Intervenciones</c:v>
                </c:pt>
              </c:strCache>
            </c:strRef>
          </c:tx>
          <c:invertIfNegative val="0"/>
          <c:dLbls>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'Grafico por linea'!$B$12:$B$36</c:f>
              <c:strCache>
                <c:ptCount val="24"/>
                <c:pt idx="0">
                  <c:v>L38</c:v>
                </c:pt>
                <c:pt idx="1">
                  <c:v>L36</c:v>
                </c:pt>
                <c:pt idx="2">
                  <c:v>L11</c:v>
                </c:pt>
                <c:pt idx="3">
                  <c:v>L39</c:v>
                </c:pt>
                <c:pt idx="4">
                  <c:v>L45</c:v>
                </c:pt>
                <c:pt idx="5">
                  <c:v>L43</c:v>
                </c:pt>
                <c:pt idx="6">
                  <c:v>L48</c:v>
                </c:pt>
                <c:pt idx="7">
                  <c:v>L37</c:v>
                </c:pt>
                <c:pt idx="8">
                  <c:v>L29</c:v>
                </c:pt>
                <c:pt idx="9">
                  <c:v>L35</c:v>
                </c:pt>
                <c:pt idx="10">
                  <c:v>L41</c:v>
                </c:pt>
                <c:pt idx="11">
                  <c:v>L27</c:v>
                </c:pt>
                <c:pt idx="12">
                  <c:v>L42</c:v>
                </c:pt>
                <c:pt idx="13">
                  <c:v>L10</c:v>
                </c:pt>
                <c:pt idx="14">
                  <c:v>L33</c:v>
                </c:pt>
                <c:pt idx="15">
                  <c:v>L07</c:v>
                </c:pt>
                <c:pt idx="16">
                  <c:v>L12</c:v>
                </c:pt>
                <c:pt idx="17">
                  <c:v>L20</c:v>
                </c:pt>
                <c:pt idx="18">
                  <c:v>Equipo 16</c:v>
                </c:pt>
                <c:pt idx="19">
                  <c:v>L19</c:v>
                </c:pt>
                <c:pt idx="20">
                  <c:v>Equipo 18</c:v>
                </c:pt>
                <c:pt idx="21">
                  <c:v>L32</c:v>
                </c:pt>
                <c:pt idx="22">
                  <c:v>Equipo 10</c:v>
                </c:pt>
                <c:pt idx="23">
                  <c:v>L04</c:v>
                </c:pt>
              </c:strCache>
            </c:strRef>
          </c:cat>
          <c:val>
            <c:numRef>
              <c:f>'Grafico por linea'!$D$12:$D$36</c:f>
              <c:numCache>
                <c:formatCode>#,##0</c:formatCode>
                <c:ptCount val="24"/>
                <c:pt idx="0">
                  <c:v>67</c:v>
                </c:pt>
                <c:pt idx="1">
                  <c:v>14</c:v>
                </c:pt>
                <c:pt idx="2">
                  <c:v>27</c:v>
                </c:pt>
                <c:pt idx="3">
                  <c:v>68</c:v>
                </c:pt>
                <c:pt idx="4">
                  <c:v>20</c:v>
                </c:pt>
                <c:pt idx="5">
                  <c:v>84</c:v>
                </c:pt>
                <c:pt idx="6">
                  <c:v>43</c:v>
                </c:pt>
                <c:pt idx="7">
                  <c:v>49</c:v>
                </c:pt>
                <c:pt idx="8">
                  <c:v>31</c:v>
                </c:pt>
                <c:pt idx="9">
                  <c:v>30</c:v>
                </c:pt>
                <c:pt idx="10">
                  <c:v>43</c:v>
                </c:pt>
                <c:pt idx="11">
                  <c:v>18</c:v>
                </c:pt>
                <c:pt idx="12">
                  <c:v>34</c:v>
                </c:pt>
                <c:pt idx="13">
                  <c:v>39</c:v>
                </c:pt>
                <c:pt idx="14">
                  <c:v>41</c:v>
                </c:pt>
                <c:pt idx="15">
                  <c:v>12</c:v>
                </c:pt>
                <c:pt idx="16">
                  <c:v>24</c:v>
                </c:pt>
                <c:pt idx="17">
                  <c:v>3</c:v>
                </c:pt>
                <c:pt idx="18">
                  <c:v>2</c:v>
                </c:pt>
                <c:pt idx="19">
                  <c:v>6</c:v>
                </c:pt>
                <c:pt idx="20">
                  <c:v>5</c:v>
                </c:pt>
                <c:pt idx="21">
                  <c:v>32</c:v>
                </c:pt>
                <c:pt idx="22">
                  <c:v>1</c:v>
                </c:pt>
                <c:pt idx="23">
                  <c:v>10</c:v>
                </c:pt>
              </c:numCache>
            </c:numRef>
          </c:val>
          <c:extLst>
            <c:ext xmlns:c16="http://schemas.microsoft.com/office/drawing/2014/chart" uri="{C3380CC4-5D6E-409C-BE32-E72D297353CC}">
              <c16:uniqueId val="{00000003-CB3A-412D-8683-682FC113E543}"/>
            </c:ext>
          </c:extLst>
        </c:ser>
        <c:dLbls>
          <c:showLegendKey val="0"/>
          <c:showVal val="1"/>
          <c:showCatName val="0"/>
          <c:showSerName val="0"/>
          <c:showPercent val="0"/>
          <c:showBubbleSize val="0"/>
        </c:dLbls>
        <c:gapWidth val="150"/>
        <c:shape val="box"/>
        <c:axId val="95489024"/>
        <c:axId val="95499008"/>
        <c:axId val="0"/>
      </c:bar3DChart>
      <c:catAx>
        <c:axId val="95489024"/>
        <c:scaling>
          <c:orientation val="minMax"/>
        </c:scaling>
        <c:delete val="0"/>
        <c:axPos val="b"/>
        <c:numFmt formatCode="General" sourceLinked="0"/>
        <c:majorTickMark val="none"/>
        <c:minorTickMark val="none"/>
        <c:tickLblPos val="nextTo"/>
        <c:txPr>
          <a:bodyPr/>
          <a:lstStyle/>
          <a:p>
            <a:pPr>
              <a:defRPr lang="es-AR" sz="900" b="1" baseline="0"/>
            </a:pPr>
            <a:endParaRPr lang="es-AR"/>
          </a:p>
        </c:txPr>
        <c:crossAx val="95499008"/>
        <c:crosses val="autoZero"/>
        <c:auto val="1"/>
        <c:lblAlgn val="ctr"/>
        <c:lblOffset val="100"/>
        <c:noMultiLvlLbl val="0"/>
      </c:catAx>
      <c:valAx>
        <c:axId val="95499008"/>
        <c:scaling>
          <c:orientation val="minMax"/>
        </c:scaling>
        <c:delete val="0"/>
        <c:axPos val="l"/>
        <c:majorGridlines/>
        <c:title>
          <c:tx>
            <c:rich>
              <a:bodyPr/>
              <a:lstStyle/>
              <a:p>
                <a:pPr>
                  <a:defRPr lang="es-AR"/>
                </a:pPr>
                <a:r>
                  <a:rPr lang="es-AR"/>
                  <a:t>MINUTOS</a:t>
                </a:r>
              </a:p>
            </c:rich>
          </c:tx>
          <c:overlay val="0"/>
        </c:title>
        <c:numFmt formatCode="#,##0" sourceLinked="1"/>
        <c:majorTickMark val="out"/>
        <c:minorTickMark val="none"/>
        <c:tickLblPos val="nextTo"/>
        <c:txPr>
          <a:bodyPr/>
          <a:lstStyle/>
          <a:p>
            <a:pPr>
              <a:defRPr lang="es-AR"/>
            </a:pPr>
            <a:endParaRPr lang="es-AR"/>
          </a:p>
        </c:txPr>
        <c:crossAx val="95489024"/>
        <c:crosses val="autoZero"/>
        <c:crossBetween val="between"/>
      </c:valAx>
    </c:plotArea>
    <c:plotVisOnly val="1"/>
    <c:dispBlanksAs val="gap"/>
    <c:showDLblsOverMax val="0"/>
  </c:chart>
  <c:printSettings>
    <c:headerFooter/>
    <c:pageMargins b="0.75000000000000011" l="0.70000000000000007" r="0.70000000000000007" t="0.75000000000000011" header="0.30000000000000004" footer="0.30000000000000004"/>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0DA8705-4785-49BD-AB36-7D2C67CD996A}">
  <sheetPr codeName="Gráfico2"/>
  <sheetViews>
    <sheetView zoomScale="7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1</xdr:rowOff>
    </xdr:from>
    <xdr:to>
      <xdr:col>4</xdr:col>
      <xdr:colOff>47625</xdr:colOff>
      <xdr:row>3</xdr:row>
      <xdr:rowOff>76201</xdr:rowOff>
    </xdr:to>
    <xdr:sp macro="" textlink="">
      <xdr:nvSpPr>
        <xdr:cNvPr id="2" name="2 CuadroTexto">
          <a:extLst>
            <a:ext uri="{FF2B5EF4-FFF2-40B4-BE49-F238E27FC236}">
              <a16:creationId xmlns:a16="http://schemas.microsoft.com/office/drawing/2014/main" id="{041890EE-045D-4AF6-AC16-CB75A2EE1A84}"/>
            </a:ext>
          </a:extLst>
        </xdr:cNvPr>
        <xdr:cNvSpPr txBox="1"/>
      </xdr:nvSpPr>
      <xdr:spPr>
        <a:xfrm>
          <a:off x="257175" y="190501"/>
          <a:ext cx="30099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s-AR" sz="1800"/>
            <a:t>REPORTE PARADAS</a:t>
          </a:r>
          <a:r>
            <a:rPr lang="es-AR" sz="1800" baseline="0"/>
            <a:t> DE LINEA</a:t>
          </a:r>
          <a:endParaRPr lang="es-AR" sz="1800"/>
        </a:p>
      </xdr:txBody>
    </xdr:sp>
    <xdr:clientData/>
  </xdr:twoCellAnchor>
  <xdr:twoCellAnchor>
    <xdr:from>
      <xdr:col>0</xdr:col>
      <xdr:colOff>158002</xdr:colOff>
      <xdr:row>36</xdr:row>
      <xdr:rowOff>179293</xdr:rowOff>
    </xdr:from>
    <xdr:to>
      <xdr:col>17</xdr:col>
      <xdr:colOff>246530</xdr:colOff>
      <xdr:row>65</xdr:row>
      <xdr:rowOff>56028</xdr:rowOff>
    </xdr:to>
    <xdr:graphicFrame macro="">
      <xdr:nvGraphicFramePr>
        <xdr:cNvPr id="3" name="4 Gráfico">
          <a:extLst>
            <a:ext uri="{FF2B5EF4-FFF2-40B4-BE49-F238E27FC236}">
              <a16:creationId xmlns:a16="http://schemas.microsoft.com/office/drawing/2014/main" id="{545885B5-3CE4-427E-BCE3-B51854714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654143" cy="6272893"/>
    <xdr:graphicFrame macro="">
      <xdr:nvGraphicFramePr>
        <xdr:cNvPr id="2" name="Gráfico 1">
          <a:extLst>
            <a:ext uri="{FF2B5EF4-FFF2-40B4-BE49-F238E27FC236}">
              <a16:creationId xmlns:a16="http://schemas.microsoft.com/office/drawing/2014/main" id="{AAD88DB7-9340-47FF-8ED7-7596298C338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3</xdr:col>
      <xdr:colOff>447675</xdr:colOff>
      <xdr:row>2</xdr:row>
      <xdr:rowOff>109537</xdr:rowOff>
    </xdr:from>
    <xdr:to>
      <xdr:col>9</xdr:col>
      <xdr:colOff>447675</xdr:colOff>
      <xdr:row>16</xdr:row>
      <xdr:rowOff>185737</xdr:rowOff>
    </xdr:to>
    <xdr:graphicFrame macro="">
      <xdr:nvGraphicFramePr>
        <xdr:cNvPr id="2" name="Gráfico 1">
          <a:extLst>
            <a:ext uri="{FF2B5EF4-FFF2-40B4-BE49-F238E27FC236}">
              <a16:creationId xmlns:a16="http://schemas.microsoft.com/office/drawing/2014/main" id="{3D243194-926C-3DC2-6475-BB7E216CD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xdr:rowOff>
    </xdr:from>
    <xdr:to>
      <xdr:col>4</xdr:col>
      <xdr:colOff>47625</xdr:colOff>
      <xdr:row>3</xdr:row>
      <xdr:rowOff>76201</xdr:rowOff>
    </xdr:to>
    <xdr:sp macro="" textlink="">
      <xdr:nvSpPr>
        <xdr:cNvPr id="2" name="2 CuadroTexto">
          <a:extLst>
            <a:ext uri="{FF2B5EF4-FFF2-40B4-BE49-F238E27FC236}">
              <a16:creationId xmlns:a16="http://schemas.microsoft.com/office/drawing/2014/main" id="{2888E7BB-EDB3-4CFC-8C77-1F73F25865EB}"/>
            </a:ext>
          </a:extLst>
        </xdr:cNvPr>
        <xdr:cNvSpPr txBox="1"/>
      </xdr:nvSpPr>
      <xdr:spPr>
        <a:xfrm>
          <a:off x="257175" y="190501"/>
          <a:ext cx="26670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s-AR" sz="1800"/>
            <a:t>REPORTE PARADAS</a:t>
          </a:r>
          <a:r>
            <a:rPr lang="es-AR" sz="1800" baseline="0"/>
            <a:t> DE LINEA</a:t>
          </a:r>
          <a:endParaRPr lang="es-AR" sz="1800"/>
        </a:p>
      </xdr:txBody>
    </xdr:sp>
    <xdr:clientData/>
  </xdr:twoCellAnchor>
  <xdr:twoCellAnchor>
    <xdr:from>
      <xdr:col>0</xdr:col>
      <xdr:colOff>158002</xdr:colOff>
      <xdr:row>36</xdr:row>
      <xdr:rowOff>179293</xdr:rowOff>
    </xdr:from>
    <xdr:to>
      <xdr:col>17</xdr:col>
      <xdr:colOff>246530</xdr:colOff>
      <xdr:row>65</xdr:row>
      <xdr:rowOff>56028</xdr:rowOff>
    </xdr:to>
    <xdr:graphicFrame macro="">
      <xdr:nvGraphicFramePr>
        <xdr:cNvPr id="4" name="4 Gráfico">
          <a:extLst>
            <a:ext uri="{FF2B5EF4-FFF2-40B4-BE49-F238E27FC236}">
              <a16:creationId xmlns:a16="http://schemas.microsoft.com/office/drawing/2014/main" id="{F449C1A6-C55E-4710-9647-3603B220D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1</xdr:rowOff>
    </xdr:from>
    <xdr:to>
      <xdr:col>4</xdr:col>
      <xdr:colOff>47625</xdr:colOff>
      <xdr:row>3</xdr:row>
      <xdr:rowOff>76201</xdr:rowOff>
    </xdr:to>
    <xdr:sp macro="" textlink="">
      <xdr:nvSpPr>
        <xdr:cNvPr id="2" name="2 CuadroTexto">
          <a:extLst>
            <a:ext uri="{FF2B5EF4-FFF2-40B4-BE49-F238E27FC236}">
              <a16:creationId xmlns:a16="http://schemas.microsoft.com/office/drawing/2014/main" id="{A1EF1E31-E3E4-413C-AA54-E55270A4473A}"/>
            </a:ext>
          </a:extLst>
        </xdr:cNvPr>
        <xdr:cNvSpPr txBox="1"/>
      </xdr:nvSpPr>
      <xdr:spPr>
        <a:xfrm>
          <a:off x="257175" y="190501"/>
          <a:ext cx="3324225"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s-AR" sz="1800"/>
            <a:t>REPORTE PARADAS</a:t>
          </a:r>
          <a:r>
            <a:rPr lang="es-AR" sz="1800" baseline="0"/>
            <a:t> DE LINEA</a:t>
          </a:r>
          <a:endParaRPr lang="es-AR" sz="1800"/>
        </a:p>
      </xdr:txBody>
    </xdr:sp>
    <xdr:clientData/>
  </xdr:twoCellAnchor>
  <xdr:twoCellAnchor>
    <xdr:from>
      <xdr:col>4</xdr:col>
      <xdr:colOff>514350</xdr:colOff>
      <xdr:row>5</xdr:row>
      <xdr:rowOff>11906</xdr:rowOff>
    </xdr:from>
    <xdr:to>
      <xdr:col>18</xdr:col>
      <xdr:colOff>83343</xdr:colOff>
      <xdr:row>33</xdr:row>
      <xdr:rowOff>0</xdr:rowOff>
    </xdr:to>
    <xdr:graphicFrame macro="">
      <xdr:nvGraphicFramePr>
        <xdr:cNvPr id="4" name="1 Gráfico">
          <a:extLst>
            <a:ext uri="{FF2B5EF4-FFF2-40B4-BE49-F238E27FC236}">
              <a16:creationId xmlns:a16="http://schemas.microsoft.com/office/drawing/2014/main" id="{9E7BDD37-46DF-4EC1-B5BB-E4D61C9CA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fariacar\Downloads\DAT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MAQ"/>
    </sheetNames>
    <sheetDataSet>
      <sheetData sheetId="0"/>
      <sheetData sheetId="1"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bonachim\AppData\Roaming\Microsoft\Excel\seguimiento%20de%20fallas%202021%20(version%201).xlsb"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nachi/BUA/AR" refreshedDate="44314.42783252315" createdVersion="6" refreshedVersion="6" minRefreshableVersion="3" recordCount="1035" xr:uid="{0A156A06-85B1-4ECA-ABD6-EAECC0E474C8}">
  <cacheSource type="worksheet">
    <worksheetSource ref="A1:V1036" sheet="fallas 2021" r:id="rId2"/>
  </cacheSource>
  <cacheFields count="22">
    <cacheField name="parada" numFmtId="0">
      <sharedItems containsSemiMixedTypes="0" containsString="0" containsNumber="1" containsInteger="1" minValue="52562" maxValue="64868"/>
    </cacheField>
    <cacheField name="maquina" numFmtId="0">
      <sharedItems containsBlank="1" count="49">
        <s v="Llenadora"/>
        <s v="Crimpadora L11"/>
        <s v="Transporte"/>
        <s v="Torqueadora"/>
        <s v="Enhebrado/Coloca Bombas"/>
        <s v="Etiquetadora de fondo"/>
        <s v="LogiPack"/>
        <s v="Crimpadora"/>
        <s v="Martillo"/>
        <s v="Axon"/>
        <s v="Abastecedor de tapas"/>
        <s v="Celofanadora"/>
        <s v="Etiquetadora"/>
        <s v="Inkjet"/>
        <s v="Abastecedor pinceles"/>
        <s v="Balanza"/>
        <s v="Brazo transporte"/>
        <s v="Coloca Tapas"/>
        <s v="Abastecedor de envases"/>
        <s v="Pick and play"/>
        <s v="Girador de pucks"/>
        <s v="Embalador"/>
        <s v="Coloca Bombas"/>
        <s v="Estuchadora"/>
        <s v="Falla en la tapa"/>
        <s v="Abastecedor tubos"/>
        <s v="Laser"/>
        <s v="Cozolli"/>
        <s v="Temperatura Equipo"/>
        <s v="Transfer"/>
        <s v="Termosellado"/>
        <s v="Abastecedor de bombas"/>
        <s v="Fundidora"/>
        <s v="Bomba Neumatica"/>
        <s v="Bomba Moyno"/>
        <s v="Coloca Bolillas"/>
        <s v="Abastecedor de mecanismos"/>
        <s v="Picking Forzado"/>
        <s v="Etiquetadora L33"/>
        <s v="Paleta"/>
        <s v="Picos"/>
        <s v="Celofanadora L10"/>
        <s v="Molino"/>
        <s v="Llenadora L38"/>
        <s v="Bajador tetina"/>
        <s v="Camara"/>
        <s v="Llenadora L37"/>
        <s v="Roscadora"/>
        <m u="1"/>
      </sharedItems>
    </cacheField>
    <cacheField name="empresa" numFmtId="0">
      <sharedItems/>
    </cacheField>
    <cacheField name="linea" numFmtId="0">
      <sharedItems containsBlank="1" count="25">
        <s v="L38"/>
        <s v="L36"/>
        <s v="L11"/>
        <s v="L39"/>
        <s v="L45"/>
        <s v="L43"/>
        <s v="L48"/>
        <s v="L37"/>
        <s v="L29"/>
        <s v="L35"/>
        <s v="L41"/>
        <s v="L27"/>
        <s v="L42"/>
        <s v="L10"/>
        <s v="L33"/>
        <s v="L07"/>
        <s v="L12"/>
        <s v="L20"/>
        <s v="Equipo 16"/>
        <s v="L19"/>
        <s v="Equipo 18"/>
        <s v="L32"/>
        <s v="Equipo 10"/>
        <s v="L04"/>
        <m u="1"/>
      </sharedItems>
    </cacheField>
    <cacheField name="maquina2" numFmtId="0">
      <sharedItems containsSemiMixedTypes="0" containsDate="1" containsString="0" containsMixedTypes="1" minDate="2018-11-01T00:00:00" maxDate="2021-03-11T00:00:00"/>
    </cacheField>
    <cacheField name="nombre" numFmtId="0">
      <sharedItems containsBlank="1"/>
    </cacheField>
    <cacheField name="causa_parada_descripcion" numFmtId="0">
      <sharedItems/>
    </cacheField>
    <cacheField name="parada_fecha" numFmtId="14">
      <sharedItems containsSemiMixedTypes="0" containsNonDate="0" containsDate="1" containsString="0" minDate="2021-01-11T00:00:00" maxDate="2021-03-17T00:00:00"/>
    </cacheField>
    <cacheField name="parada_hora" numFmtId="21">
      <sharedItems containsSemiMixedTypes="0" containsNonDate="0" containsDate="1" containsString="0" minDate="1899-12-30T00:01:55" maxDate="1899-12-30T23:59:05"/>
    </cacheField>
    <cacheField name="resolucion_fecha" numFmtId="14">
      <sharedItems containsNonDate="0" containsDate="1" containsString="0" containsBlank="1" minDate="2021-01-11T00:00:00" maxDate="2021-03-17T00:00:00"/>
    </cacheField>
    <cacheField name="resolucion_hora" numFmtId="21">
      <sharedItems containsNonDate="0" containsDate="1" containsString="0" containsBlank="1" minDate="1899-12-30T00:05:56" maxDate="1899-12-30T23:54:49"/>
    </cacheField>
    <cacheField name="parada_duracion" numFmtId="0">
      <sharedItems containsString="0" containsBlank="1" containsNumber="1" containsInteger="1" minValue="4" maxValue="265628"/>
    </cacheField>
    <cacheField name="min" numFmtId="164">
      <sharedItems containsSemiMixedTypes="0" containsString="0" containsNumber="1" minValue="0" maxValue="4427.1333333333332"/>
    </cacheField>
    <cacheField name="min reales" numFmtId="0">
      <sharedItems containsString="0" containsBlank="1" containsNumber="1" containsInteger="1" minValue="43405" maxValue="43746"/>
    </cacheField>
    <cacheField name="diferencia" numFmtId="0">
      <sharedItems containsMixedTypes="1" containsNumber="1" minValue="0" maxValue="4427.1333333333332"/>
    </cacheField>
    <cacheField name="causa" numFmtId="0">
      <sharedItems longText="1"/>
    </cacheField>
    <cacheField name="detalle" numFmtId="0">
      <sharedItems containsBlank="1" count="24">
        <s v="operativo"/>
        <s v="no aplica"/>
        <s v="electrico"/>
        <s v="mecanico"/>
        <s v="calidad"/>
        <s v="refrigeracion"/>
        <s v="pieza de formato"/>
        <s v="mantenimiento preventivo"/>
        <s v="micro parada"/>
        <s v="maquinista"/>
        <s v="ingenieria"/>
        <s v="mecanicio" u="1"/>
        <m u="1"/>
        <s v="meca" u="1"/>
        <s v="meacnico" u="1"/>
        <s v="microparada" u="1"/>
        <s v="a definir" u="1"/>
        <s v="mp" u="1"/>
        <s v="formato" u="1"/>
        <s v="mecanio" u="1"/>
        <s v="operativa" u="1"/>
        <s v="mecanico/operativo" u="1"/>
        <s v="pañol de formato" u="1"/>
        <s v="mantenimiento" u="1"/>
      </sharedItems>
    </cacheField>
    <cacheField name="N° semana" numFmtId="0">
      <sharedItems containsSemiMixedTypes="0" containsString="0" containsNumber="1" containsInteger="1" minValue="3" maxValue="12" count="10">
        <n v="3"/>
        <n v="4"/>
        <n v="5"/>
        <n v="6"/>
        <n v="7"/>
        <n v="8"/>
        <n v="9"/>
        <n v="10"/>
        <n v="11"/>
        <n v="12"/>
      </sharedItems>
    </cacheField>
    <cacheField name="Mes" numFmtId="0">
      <sharedItems containsBlank="1" count="4">
        <s v="enero"/>
        <s v="febrero"/>
        <s v="marzo"/>
        <m u="1"/>
      </sharedItems>
    </cacheField>
    <cacheField name="Turno" numFmtId="0">
      <sharedItems containsBlank="1" count="4">
        <s v="M"/>
        <s v="T"/>
        <s v="N"/>
        <m u="1"/>
      </sharedItems>
    </cacheField>
    <cacheField name="OT" numFmtId="0">
      <sharedItems containsNonDate="0" containsString="0" containsBlank="1"/>
    </cacheField>
    <cacheField name="TECNICO"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nachi/BUA/AR" refreshedDate="44581.686261805553" createdVersion="6" refreshedVersion="6" minRefreshableVersion="3" recordCount="374" xr:uid="{7A87833F-1425-467F-98FB-2FD011761062}">
  <cacheSource type="worksheet">
    <worksheetSource ref="A1:T5883" sheet="paradas"/>
  </cacheSource>
  <cacheFields count="20">
    <cacheField name="parada" numFmtId="0">
      <sharedItems containsSemiMixedTypes="0" containsString="0" containsNumber="1" containsInteger="1" minValue="103030" maxValue="104473"/>
    </cacheField>
    <cacheField name="maquina" numFmtId="0">
      <sharedItems containsBlank="1" count="75">
        <s v="Llenadora"/>
        <s v="Etiquetadora"/>
        <s v="E33 Valvula"/>
        <s v="Laser"/>
        <s v="Brazo transporte"/>
        <s v="Etiquetadora de fondo"/>
        <s v="Estuchadora"/>
        <s v="LogiPack"/>
        <s v="Molino"/>
        <s v="Celofanadora"/>
        <s v="Torqueadora"/>
        <s v="Abastecedor pinceles"/>
        <s v="Termosellado"/>
        <s v="Bomba de vacío"/>
        <s v="Axon"/>
        <s v="Transporte"/>
        <s v="Crimpadora"/>
        <s v="Inkjet"/>
        <s v="Llenadora L38"/>
        <s v="Abastecedor de bombas"/>
        <s v="Crimpadora L11"/>
        <s v="Etiquetadora L33"/>
        <s v="Camara"/>
        <s v="Bajador tetina"/>
        <s v="Abastecedor de tapas"/>
        <s v="E20 Valvula"/>
        <s v="Martillo"/>
        <s v="Transfer"/>
        <s v="Llenadora L37"/>
        <s v="Tolva"/>
        <s v="Temperatura Equipo"/>
        <s v="Celofanadora L10"/>
        <s v="Abastecedor de envases"/>
        <s v="Pick and play"/>
        <s v="Coloca Tapas"/>
        <s v="Paleta"/>
        <s v="Roscadora"/>
        <s v="Coloca Bombas"/>
        <s v="Falla en la tapa"/>
        <s v="Embalador"/>
        <s v="Coloca Bolillas"/>
        <s v="Abastecedor de bolillas"/>
        <s v="Girador de pucks"/>
        <s v="Balanza"/>
        <s v="Enhebrado/Coloca Bombas"/>
        <s v="Valvula"/>
        <m u="1"/>
        <s v="Sobretapa" u="1"/>
        <s v="E33 Intercambiador temperatura" u="1"/>
        <s v="E24 TK Purgado" u="1"/>
        <s v="Picking Forzado" u="1"/>
        <s v="Bombas neum/elect/manual" u="1"/>
        <s v="Molino rodillo" u="1"/>
        <s v="Picos" u="1"/>
        <s v="Cozolli" u="1"/>
        <s v="Abastecedor de mecanismos" u="1"/>
        <s v="Bomba Moyno" u="1"/>
        <s v="Fundidora 2" u="1"/>
        <s v="Presión de aire" u="1"/>
        <s v="Fundidora 3" u="1"/>
        <s v="E33 Bombas neum/elect/manual" u="1"/>
        <s v="E33 Agitador" u="1"/>
        <s v="Fundidora" u="1"/>
        <s v="Bomba Neumatica" u="1"/>
        <s v="Abastecedor de sealers" u="1"/>
        <s v="TK Purgado" u="1"/>
        <s v="E20 Bombas neum/elect/manual" u="1"/>
        <s v="Falla en Sistema de Agua" u="1"/>
        <s v="E24 Bombas neum/elect/manual" u="1"/>
        <s v="E24 Agitador" u="1"/>
        <s v="No Larga" u="1"/>
        <s v="E24 Valvula" u="1"/>
        <s v="Tanque Stock" u="1"/>
        <s v="Abastecedor tubos" u="1"/>
        <s v="E20 Tapa/O'ring" u="1"/>
      </sharedItems>
    </cacheField>
    <cacheField name="empresa" numFmtId="0">
      <sharedItems/>
    </cacheField>
    <cacheField name="linea" numFmtId="0">
      <sharedItems containsBlank="1" count="37">
        <s v="L43"/>
        <s v="L35"/>
        <s v="L39"/>
        <s v="L45"/>
        <s v="Eq 33 - 38"/>
        <s v="L10"/>
        <s v="L37"/>
        <s v="L11"/>
        <s v="Equipo 01"/>
        <s v="Equipo 15"/>
        <s v="L32"/>
        <s v="L48"/>
        <s v="L38"/>
        <s v="L33"/>
        <s v="L41"/>
        <s v="L27"/>
        <s v="L42"/>
        <s v="Eq 24 - 20"/>
        <s v="Equipo 12"/>
        <s v="Equipo 18"/>
        <s v="L04"/>
        <s v="L12"/>
        <s v="L36"/>
        <s v="L07"/>
        <s v="L19"/>
        <s v="L29"/>
        <s v="Equipo 37"/>
        <m u="1"/>
        <s v="Equipo 16" u="1"/>
        <s v="Equipo 19" u="1"/>
        <s v="L16" u="1"/>
        <s v="Equipo 34" u="1"/>
        <s v="Equipo LVM" u="1"/>
        <s v="L20" u="1"/>
        <s v="Equipo 14" u="1"/>
        <s v="Equipo 45" u="1"/>
        <s v="Equipo 10" u="1"/>
      </sharedItems>
    </cacheField>
    <cacheField name="maquina2" numFmtId="0">
      <sharedItems containsSemiMixedTypes="0" containsString="0" containsNumber="1" containsInteger="1" minValue="43405" maxValue="44432"/>
    </cacheField>
    <cacheField name="nombre" numFmtId="0">
      <sharedItems/>
    </cacheField>
    <cacheField name="causa_parada_descripcion" numFmtId="0">
      <sharedItems/>
    </cacheField>
    <cacheField name="parada_fecha" numFmtId="14">
      <sharedItems containsSemiMixedTypes="0" containsNonDate="0" containsDate="1" containsString="0" minDate="2022-01-03T00:00:00" maxDate="2022-01-19T00:00:00"/>
    </cacheField>
    <cacheField name="parada_hora" numFmtId="165">
      <sharedItems containsSemiMixedTypes="0" containsNonDate="0" containsDate="1" containsString="0" minDate="1899-12-30T00:13:07" maxDate="1899-12-30T23:59:36"/>
    </cacheField>
    <cacheField name="resolucion_fecha" numFmtId="14">
      <sharedItems containsNonDate="0" containsDate="1" containsString="0" containsBlank="1" minDate="2022-01-03T00:00:00" maxDate="2022-01-19T00:00:00"/>
    </cacheField>
    <cacheField name="resolucion_hora" numFmtId="166">
      <sharedItems containsNonDate="0" containsDate="1" containsString="0" containsBlank="1" minDate="1899-12-30T00:05:10" maxDate="1899-12-30T23:59:19"/>
    </cacheField>
    <cacheField name="parada_duracion" numFmtId="0">
      <sharedItems containsSemiMixedTypes="0" containsString="0" containsNumber="1" containsInteger="1" minValue="6" maxValue="226498"/>
    </cacheField>
    <cacheField name="min" numFmtId="164">
      <sharedItems containsSemiMixedTypes="0" containsString="0" containsNumber="1" minValue="0.1" maxValue="3774.9666666666667"/>
    </cacheField>
    <cacheField name="causa" numFmtId="0">
      <sharedItems/>
    </cacheField>
    <cacheField name="detalle" numFmtId="0">
      <sharedItems containsBlank="1" count="18">
        <s v="ajuste"/>
        <s v="micro parada"/>
        <s v="rotura"/>
        <s v="sin informacion"/>
        <s v="no aplica"/>
        <m u="1"/>
        <s v="-" u="1"/>
        <s v="electrico" u="1"/>
        <s v="operativo" u="1"/>
        <s v="calidad" u="1"/>
        <s v="COMPONENTE" u="1"/>
        <s v="mecanico" u="1"/>
        <s v=" no aplica" u="1"/>
        <s v="refrigeracion" u="1"/>
        <s v="ingenieria" u="1"/>
        <s v="maquinista" u="1"/>
        <s v="mantenimiento preventivo" u="1"/>
        <s v="pieza de formato" u="1"/>
      </sharedItems>
    </cacheField>
    <cacheField name="N° semana" numFmtId="0">
      <sharedItems containsSemiMixedTypes="0" containsString="0" containsNumber="1" containsInteger="1" minValue="0" maxValue="52" count="51">
        <n v="1"/>
        <n v="2"/>
        <n v="3"/>
        <n v="0" u="1"/>
        <n v="7" u="1"/>
        <n v="33" u="1"/>
        <n v="46" u="1"/>
        <n v="29" u="1"/>
        <n v="19" u="1"/>
        <n v="39" u="1"/>
        <n v="52" u="1"/>
        <n v="32" u="1"/>
        <n v="22" u="1"/>
        <n v="14" u="1"/>
        <n v="9" u="1"/>
        <n v="6" u="1"/>
        <n v="45" u="1"/>
        <n v="38" u="1"/>
        <n v="25" u="1"/>
        <n v="51" u="1"/>
        <n v="44" u="1"/>
        <n v="28" u="1"/>
        <n v="18" u="1"/>
        <n v="12" u="1"/>
        <n v="5" u="1"/>
        <n v="37" u="1"/>
        <n v="50" u="1"/>
        <n v="31" u="1"/>
        <n v="21" u="1"/>
        <n v="43" u="1"/>
        <n v="36" u="1"/>
        <n v="24" u="1"/>
        <n v="15" u="1"/>
        <n v="10" u="1"/>
        <n v="4" u="1"/>
        <n v="49" u="1"/>
        <n v="42" u="1"/>
        <n v="27" u="1"/>
        <n v="17" u="1"/>
        <n v="35" u="1"/>
        <n v="48" u="1"/>
        <n v="30" u="1"/>
        <n v="20" u="1"/>
        <n v="13" u="1"/>
        <n v="8" u="1"/>
        <n v="41" u="1"/>
        <n v="23" u="1"/>
        <n v="40" u="1"/>
        <n v="26" u="1"/>
        <n v="16" u="1"/>
        <n v="11" u="1"/>
      </sharedItems>
    </cacheField>
    <cacheField name="Mes" numFmtId="0">
      <sharedItems containsBlank="1" count="14">
        <s v="enero"/>
        <m u="1"/>
        <s v="mayo" u="1"/>
        <s v="noviembre" u="1"/>
        <s v="abril" u="1"/>
        <s v="diciembre" u="1"/>
        <e v="#REF!" u="1"/>
        <s v="julio" u="1"/>
        <s v="junio" u="1"/>
        <s v="septiembre" u="1"/>
        <s v="octubre" u="1"/>
        <s v="febrero" u="1"/>
        <s v="marzo" u="1"/>
        <s v="agosto" u="1"/>
      </sharedItems>
    </cacheField>
    <cacheField name="Turno" numFmtId="0">
      <sharedItems containsBlank="1" count="4">
        <s v="M"/>
        <s v="T"/>
        <s v="N"/>
        <m u="1"/>
      </sharedItems>
    </cacheField>
    <cacheField name="TECNICO" numFmtId="0">
      <sharedItems containsBlank="1"/>
    </cacheField>
    <cacheField name="Con repuesto ( si / no)"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Eduardo Faria" refreshedDate="45328.653617129632" createdVersion="8" refreshedVersion="8" minRefreshableVersion="3" recordCount="5882" xr:uid="{3EF61B37-A881-4ADF-9783-63F8381D73B8}">
  <cacheSource type="worksheet">
    <worksheetSource name="Causas"/>
  </cacheSource>
  <cacheFields count="23">
    <cacheField name="parada" numFmtId="0">
      <sharedItems containsSemiMixedTypes="0" containsString="0" containsNumber="1" containsInteger="1" minValue="133452" maxValue="160304"/>
    </cacheField>
    <cacheField name="maquina" numFmtId="0">
      <sharedItems/>
    </cacheField>
    <cacheField name="empresa" numFmtId="0">
      <sharedItems/>
    </cacheField>
    <cacheField name="linea" numFmtId="0">
      <sharedItems/>
    </cacheField>
    <cacheField name="maquina2" numFmtId="14">
      <sharedItems containsSemiMixedTypes="0" containsNonDate="0" containsDate="1" containsString="0" minDate="2018-11-01T00:00:00" maxDate="2023-07-22T00:00:00"/>
    </cacheField>
    <cacheField name="nombre" numFmtId="0">
      <sharedItems/>
    </cacheField>
    <cacheField name="causa_parada_descripcion" numFmtId="0">
      <sharedItems/>
    </cacheField>
    <cacheField name="parada_fecha" numFmtId="14">
      <sharedItems containsSemiMixedTypes="0" containsNonDate="0" containsDate="1" containsString="0" minDate="2023-01-02T00:00:00" maxDate="2023-12-30T00:00:00"/>
    </cacheField>
    <cacheField name="parada_hora" numFmtId="21">
      <sharedItems containsSemiMixedTypes="0" containsNonDate="0" containsDate="1" containsString="0" minDate="1899-12-30T00:00:29" maxDate="1899-12-30T23:59:56"/>
    </cacheField>
    <cacheField name="resolucion_fecha" numFmtId="14">
      <sharedItems containsNonDate="0" containsDate="1" containsString="0" containsBlank="1" minDate="2023-01-02T00:00:00" maxDate="2023-12-31T00:00:00"/>
    </cacheField>
    <cacheField name="resolucion_hora" numFmtId="21">
      <sharedItems containsNonDate="0" containsDate="1" containsString="0" containsBlank="1" minDate="1899-12-30T00:02:22" maxDate="1899-12-30T23:56:50"/>
    </cacheField>
    <cacheField name="parada_duracion" numFmtId="0">
      <sharedItems containsSemiMixedTypes="0" containsString="0" containsNumber="1" containsInteger="1" minValue="2" maxValue="340880"/>
    </cacheField>
    <cacheField name="min" numFmtId="164">
      <sharedItems containsSemiMixedTypes="0" containsString="0" containsNumber="1" minValue="3.3333333333333333E-2" maxValue="5681.333333333333"/>
    </cacheField>
    <cacheField name="causa" numFmtId="0">
      <sharedItems count="1695" longText="1">
        <s v="microparada"/>
        <s v="sin informacion"/>
        <s v="tenía mal puesta la tapa"/>
        <s v="regulacion de camara"/>
        <s v="regulacion"/>
        <s v=" Se cambia goma freno de la máquina"/>
        <s v="Se encuentra que el sensor de la tolva tenía los cables dañados"/>
        <s v=" Se hace conexionado de seguridades desconectada, se encuentra un cable mal conectado, se invierte. Ya que el mismo era el causante que la línea no pueda arrancar"/>
        <s v="regulación de sensores, maquinas y presión de aire"/>
        <s v="Se regula  levas y se hace limpiar los puck, ya que los mismos no entraban en la estrella por la suciedad"/>
        <s v="soluciona maquinista"/>
        <s v="se regula camara"/>
        <s v="se cambió los cables de puesta Tierra de la llenadora"/>
        <s v="Carlos y Fede están regulando tetinadora. Problema de componente"/>
        <s v="Se resetea la máquina y se regula la velocidad de la máquina."/>
        <s v=" Se cambia tornillo y se repasa rosca"/>
        <s v="Se lubrica actuador y se revisan se sensores"/>
        <s v="se configura camara"/>
        <s v="sincronizacion de cadenas"/>
        <s v="se reinstala hongo de emergencia"/>
        <s v="se configura llenadora para que alcance la velocidad de crimpadora y no rebalse."/>
        <s v="se resetea circuito de frio"/>
        <s v="regulación de estuchadora."/>
        <s v="regulación"/>
        <s v="Se cambia un tornillo, se repasa la rosca y se regula las cámaras"/>
        <s v="Se cambian cuchillas"/>
        <s v="reemplazo de PT100"/>
        <s v="problemas con sincronismo abb, joystick roto"/>
        <s v="resete de robot"/>
        <s v="regulacion por componente"/>
        <s v="ajuste de brazo de movimiento plegadores de cabeza"/>
        <s v="Se destensa Correa y se regula "/>
        <s v="Soluciona el maquinista "/>
        <s v="se  fabrica tornillo de ajuste para la regulación del empujando. También se cambia elevador"/>
        <s v="Se hace punto cero al robot"/>
        <s v="Se destraba la trasportadora"/>
        <s v="regulacion detobogan de tetinas"/>
        <s v="se trabaja con la cascada de la linea 10"/>
        <s v="se trabaja con el joystick de linea 37, se encuentra roto"/>
        <s v="se revisan valvulas de llenado"/>
        <s v="regulacion de brazo robotico"/>
        <s v="regulacion de cabezales"/>
        <s v="problema eléctrico en Ink-jet, esta trabajando Daniel Ayala y Jorge Abuin."/>
        <s v="se regula sensor/ maicol"/>
        <s v="regulación de etiquetadora."/>
        <s v=" Regulación etiquetadora de fondo"/>
        <s v=" Se ajusta tuerca y estrella."/>
        <s v="Regulación de sensor"/>
        <s v=" limpia rodillo se acomoda de la banda, se cambió la lanza y se regula"/>
        <s v=" se cambia base del palpador "/>
        <s v=" se cambia base del palpador  nuevamente"/>
        <s v="manguera de llenado estrangulada"/>
        <s v="se espera a que terminen de regular la etiqueta para probar, regulacion"/>
        <s v="regulación de maquinista"/>
        <s v="se ajustó contratuerca de tornillo  Sin fin. En llenadora "/>
        <s v="etiquetadora se invierte giro"/>
        <s v="regulacipon"/>
        <s v="regulacion de equipo"/>
        <s v="manguera obstruida con tubo"/>
        <s v="regulacion de llenadora"/>
        <s v="se destraba y realiza punto cero"/>
        <s v="se acomoda jirafa desplazada del lugar"/>
        <s v="se coloca reten faltante"/>
        <s v="Se conecta pinza cocodrilo desconectada"/>
        <s v="habilitacion de salida de malas"/>
        <s v="reemplazo de potenciometro de abastecedor"/>
        <s v="se acomoda cable canal"/>
        <s v="Se ajusta embrague del empujandor"/>
        <s v="regula rodillo moletiado"/>
        <s v="Se cambia el pico"/>
        <s v="La máquina está cortando las etiquetas, se estuvo trabajando para evitar que se corte, se sacó tensión en el brazo de debobinado. También se pregunta si había repuesto del rodillo de tracción, ya que el mismo tiene desgaste, en el pañol no figura que exista el repuesto"/>
        <s v="se reinicia brazo ABB"/>
        <s v=" cambio de correa de traccion, cambio de rodillo y regulaciones varias!"/>
        <s v="tensor con desgaste, se utiliza el de linea 45"/>
        <s v="se cambian tornillos de actuador"/>
        <s v="regulacion y cambio de rollo de etiquetas"/>
        <s v="reinicio"/>
        <s v="se reposicióna el brazo ABB"/>
        <s v="puesta a punto de embalador, con backup"/>
        <s v="puesta a punto de estrella"/>
        <s v="reemplazo de banda "/>
        <s v="regulacion de estrella llenadora"/>
        <s v="reemplazo de fibra optica"/>
        <s v=" se reposicióna el brazo"/>
        <s v=" se regulan pisones."/>
        <s v="se ajusta soporte del actuador flojo"/>
        <s v=" se ajusta eje del girador, se limpia y regula"/>
        <s v="Se regula posición de una de las correas con tacos."/>
        <s v="se regula la cuchilla"/>
        <s v="e rompe el freno de los puck se remplaza y coloca regulador de aire ya que la causa fue la presión elevada en el actuador"/>
        <s v=" soluciona el maquinista"/>
        <s v="Puesta a punto de estrella y se limpia el rodante"/>
        <s v="soluciona el maquinista"/>
        <s v="De retoca acrílico de entrada al lacer."/>
        <s v="se encuentra un mecanimo de labial en cinta de bandeja obstullendo sensor"/>
        <s v="se coloca guia y soporte faltante en la entrada del giradorse trabaja con los mecanicos de linea"/>
        <s v="Se cambia llave de corte L-37 abastecedor de pinceles. "/>
        <s v=" esta acumulación de Puks hace que el girador se trabe, vamos a colocar otro freno"/>
        <s v="Se ajusta y sube engranaje caído"/>
        <s v="se levantan disyuntores,"/>
        <s v="problemas con acumulacion de pucks"/>
        <s v="Se cambia centro de mordaza, porque estaba muy deformado, y se regula"/>
        <s v=" se cambia correa, se limpia palpador de etiquetas y se limpia rodillo de tracción"/>
        <s v="se cambia un tornillo con manija por uno hexagonal"/>
        <s v="regulacion y colocacion de gira pucks"/>
        <s v="se cambian rodamientos del pico 1"/>
        <s v="lubricacion de rodillo"/>
        <s v="reemplazo de biela mecanica"/>
        <s v="regulacion de sensor de fundas"/>
        <s v="resuelve el maquinista "/>
        <s v="se prende Videojet y se configura"/>
        <s v="llave de aire pricipal cerrada"/>
        <s v=" sensor de recorrido no leía actuador trabado se posicióna sensor"/>
        <s v="sensor de recorrido no leía actuador trabado se posicióna sensor"/>
        <s v="se regula sensor de presencia de envase"/>
        <s v="no se encuentra a nadie en la linea"/>
        <s v=" se aflojó un cable del sensor de temperatura"/>
        <s v="Se cambian posicionadores"/>
        <s v="La máquina está teniendo problemas con la carga en el primer picó. Se cortó el llenado y el maquinista va a vaciar llenadora, así se revisa la bomba"/>
        <s v="Resuelve el maquinista"/>
        <s v="Se cargó un backups de la máquina se le dio un punto cero varias veces. Pero el problema persiste. El tomador queda cruzado, golpea los frascos y se traba. Queda para revisar."/>
        <s v=" regulación de cámara"/>
        <s v="se coloca resorte en el brazo, se regula palpador y se regula la máquina"/>
        <s v="se regula embalador y colocador de sobretapas"/>
        <s v="se traba el barral de posicionadores, se cambian posicionadores y se realizan regulaciones varias"/>
        <s v="reemplazo de manguera de aire"/>
        <s v="se regula amplificador de fibras"/>
        <s v="ajuste de cuchillas"/>
        <s v="regulacion de torqueadores"/>
        <s v="se encuentra vaina de pico rota lo cual ejercia precion y asi que la maquina quede trabada, tambien se colocaron tuerca faltantes en seguidor de leva de expulsador de tubos"/>
        <s v="cambio de eje de pico, se trabo y se doblo el mismo"/>
        <s v="no dejaba calibrar algunos puntos se reviso y se detecto sensores sucios carros de desplazamientos con mucha mugre mangueras quebradas por el tiempo..queda funcionando..SE RECOMIENDA UNA LIMPIEZA PROFUNDA Y CAMBIOS DE LAS MANGUERAS PARA EVITAR ESTAS DEMORAS"/>
        <s v="ajuste de tornillo"/>
        <s v="se cambian rodillos del rodante y se limpia"/>
        <s v="Se cambia resorte roto"/>
        <s v=" Se regulan los parámetros"/>
        <s v="Se endereza soporte del sensor, que se encontraba doblado"/>
        <s v="se regula sensor presencia de producto en frasco"/>
        <s v=" regulación de torqueadora  mecánico por favor. Gracias."/>
        <s v="Se hace rosca nueva en el centradores móvil"/>
        <s v="Se va traba la estrella por problemas con varios puck deformes"/>
        <s v="Se sale Correa del servo de las bombas"/>
        <s v="Se cambia amortiguador de la puerta"/>
        <s v=" se cambia freno y se destraba roscadora"/>
        <s v="Regulación "/>
        <s v="Se saca polea y se endereza la arandela el mismo y se regula la tensión"/>
        <s v="se ajusta estrella de torqueado"/>
        <s v="regulacion de cabezales de etiquetado"/>
        <s v="cambio de posicionadores y regulacion de calesita"/>
        <s v="se tensa banda de salida"/>
        <s v="se invierte cuchilla inferior, queda funcionando"/>
        <s v="regulacion de cuchillas"/>
        <s v="se desarma y destraba alimentador de pinceles"/>
        <s v="se cambia palpador"/>
        <s v="llamado se ajusta freno del plato de la etiquetadora"/>
        <s v="regulacion de sensores y camara"/>
        <s v="se regula cuchilla"/>
        <s v="se cambia correa"/>
        <s v="se cambia termocupla"/>
        <s v="se rompe brida de motor de regulacion de altura de tapa alta"/>
        <s v="regulacion de fibra optica"/>
        <s v="limpieza de vacuometro"/>
        <s v="regulacion de corte de celofan"/>
        <s v="regulacion de etiqueta de frente"/>
        <s v="regulacion de fibras opticas"/>
        <s v="cambio de carro lineal y colocacion de tornillos faltantes"/>
        <s v="se afloja regulador de torque que se encontraba clavado"/>
        <s v="regulacion de camara de etiquetas"/>
        <s v="regulacion de inkjet"/>
        <s v="regulacion  diferencia entre chapas sujetadora de celofan"/>
        <s v="se cambian tornillos rotos de brazo sujetador de pinzas, rodamientos y segers."/>
        <s v="Se regulan parámetros y sensor de etiquetadora"/>
        <s v="se cambia filtro de laser"/>
        <s v="soluciona mecanico regulacion "/>
        <s v="puesta a punto"/>
        <s v="regulacion de velicidad de cinta y giro"/>
        <s v="regulacion y armado de las piezas"/>
        <s v="regulacion de bajada"/>
        <s v=" cambio de racor roto"/>
        <s v="se cambia soporte de fibra optica"/>
        <s v="regulacion de parametros"/>
        <s v=" A pedido del maquinista se alarga el soporte superior de los envases,"/>
        <s v="problemas con presion de aire"/>
        <s v="no aplica"/>
        <s v="Se destraba embrague "/>
        <s v=" resuelve maquinista. "/>
        <s v="Regulación de parámetros"/>
        <s v="Cambio de contacto"/>
        <s v="se reinicia camara"/>
        <s v="regulacion, a espera de maquinista"/>
        <s v="regulacion de camaras"/>
        <s v="se cambia conector de etiquetadora"/>
        <s v="se regula pinza de tomador de bombas"/>
        <s v="se corrije cruce de cuchilla inferior"/>
        <s v="problemas con diferencia de pucks"/>
        <s v="Regulación de camaras, cambio de cable cabezal 14"/>
        <s v=" Se cambian resortes de la mordaza"/>
        <s v=" Regulación "/>
        <s v="Cambio de conector "/>
        <s v="Se conecta cable del sensor de tolva"/>
        <s v="Se cambian resortes"/>
        <s v=" Regulación"/>
        <s v="Regulación de cámara"/>
        <s v="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
        <s v="Regulación de sensor de tacos"/>
        <s v=" regulacion"/>
        <s v="cinta de subida para embalaje patinaba"/>
        <s v="se le instala cable puesta a tierra con pinzas"/>
        <s v="se quemo una tarjeta de la etiquetadora"/>
        <s v=" torqueadora regulacion"/>
        <s v="cambio d correa de cinta transportadora de tapas"/>
        <s v="Se conectan cables cortados y desconectados del cabezales 1 y 2. Se configura camaras"/>
        <s v="Se retoca soporte de sensor"/>
        <s v="Se cambió engranaje"/>
        <s v=" se cambia sensor y conector"/>
        <s v="variador de fue a falla"/>
        <s v="se cambia conector de la tolva"/>
        <s v="se cambia engranaje de micarta por engranaje derling. En transferencia."/>
        <s v="se vuelve a  barrer chavetero de engranaje, se cambia por otro."/>
        <s v="se regula sensor de de pinzas y actuador de apertura y cierre del celofán/ se trabajo con Roberto"/>
        <s v="se trabaja con la transportadora, se encuentra correa muy tensa"/>
        <s v="Se coloca sensor y fibra óptica faltante"/>
        <s v="Se limpia válvula de 3 vias"/>
        <s v="se ajusta gusano de eje de reductor con juego"/>
        <s v="estamos reemplazando variador de motorreductor y control de transferencia."/>
        <s v="falso contacto de seguridad de puerta"/>
        <s v="se trabó un pulsador"/>
        <s v="se limpia valvula de tres vias"/>
        <s v="se instalo variador nuevo y estaba en proceso de prueba. Ya se regulo lo que es la frecuencia y Corriente para que se valla a falla en cualquier mala fuerza que haga y no rompa el engranaje"/>
        <s v=" Se cortó cable del empujandor"/>
        <s v=" Falso contacto en el sensor del baja protectores."/>
        <s v="Se cambió válvula de 3 vias del lado derecho"/>
        <s v="Se cambian centradores de envases, desgastados"/>
        <s v="Regulación de empujador"/>
        <s v="Barral pico número 8 doblado, se cambia por uno nuevo"/>
        <s v="Se limpia rodillo de tracción"/>
        <s v=" Se resetea variador"/>
        <s v="se cambian piezas para mejorar el agarre del celofan"/>
        <s v=" se configura parámetros de temperatura de máxima. Se trabajo con Fede Segre y Adriel. Y se volvió a controlar todo el sistema de refrigeración con Julián"/>
        <s v="consulta sobre estado de un rodante"/>
        <s v="error de tipeo"/>
        <s v="se cambia oring con gustavo y roberto"/>
        <s v=" estuchadora se ajustan gusanos de reductor de liners"/>
        <s v="se repone disyuntor"/>
        <s v=" se cambia Correa etiquetadora se trabaja con Roberto."/>
        <s v="Manguera estrangulada"/>
        <s v="Aspiradora apagada"/>
        <s v="la etiqueta regulación y problemas de componentes."/>
        <s v="regulaicon"/>
        <s v="problemas de componentes"/>
        <s v="regulacion de temperatura"/>
        <s v="Se suplementa mordaza y se regula la temperatura"/>
        <s v=" se cambia el equipo"/>
        <s v="se tuvo que volver a cambiar el equipo ya que se tapó "/>
        <s v="se regulan cámaras y laser"/>
        <s v="se cambia rollo de etiqueta"/>
        <s v="Se resetea el brazo y se hace punto cero"/>
        <s v="regulacion de camra"/>
        <s v="se repone termica"/>
        <s v="relleno ranura mordaza,"/>
        <s v="variador en falla"/>
        <s v="se cambia el cable del sensor"/>
        <s v="se regulan sensores presencia de pucks"/>
        <s v="Se colocan los peines, se le cambian tornillos en mal estado  y se lubrica las partes móviles,"/>
        <s v="Se cambia oring"/>
        <s v="Se saca un eslabón"/>
        <s v="regulacion de  puente entre inta y embalador"/>
        <s v=" se acomoda sensor de pucks"/>
        <s v="Cable de ethernet desconectada "/>
        <s v="Se tensa Correa de las pinzas"/>
        <s v="Se cambian flejes rotos"/>
        <s v="Se cambia  una pieza que perdía producto,"/>
        <s v="Se cambia un eslabón roto"/>
        <s v=" se cambia cable en falso contacto del comando Manual"/>
        <s v="la bomba de la tolva estaba en 2 fase una fase sin conectar"/>
        <s v="empujador de puc tornillos rotos y faltantes"/>
        <s v="se instalo iluminación LED con una termica unipolar de corte."/>
        <s v=" se regula la mordaza, altura y también la temperatura de la resistencia "/>
        <s v="regulacion de tornillo de entrada"/>
        <s v="mecánicos regulación de mordazas"/>
        <s v="Se conecta la fibra óptica"/>
        <s v="Se regula sensor y se sacan 10 puck de la línea"/>
        <s v="queda para enderezar un soporte del transfer ya que los otros dos ya los enderezamos y colocar el tranfer"/>
        <s v="se regula transfer"/>
        <s v="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
        <s v="se regula parámetros"/>
        <s v="Modificación de parámetro y corrección de posición del sensor"/>
        <s v=" Se purga la máquina "/>
        <s v="eléctricos regulación etiquetadora."/>
        <s v="Se corta cadena principal y se cambia sensor"/>
        <s v="se regula sensor"/>
        <s v="regulacion, problemas con bajador ( formato)"/>
        <s v="regulacion prueba versalles"/>
        <s v="no hubo llamado"/>
        <s v="cambio espina de colocador de pinceles"/>
        <s v="soporte de sensor doblado"/>
        <s v="regulación de tapadora"/>
        <s v="reemplazo de controlador de temperatura"/>
        <s v="se llevó a condiciones iniciales el brazo por error de comunicación con PLC"/>
        <s v=" no era la estuchadora era la celofanado regulación"/>
        <s v=" se le puso los topes de la torqueadora y se probó torqueando a mano y el resultado es él mismo la supervisora está al tanto"/>
        <s v="se salió correa del rodante del láser"/>
        <s v="  falla en el roscado por baja presion de aire"/>
        <s v="parámetro de frenador de puck"/>
        <s v="se aprieta eje y se cambia chaveta de movimiento de liners"/>
        <s v="regulación de láser"/>
        <s v="se cambia racor de mordaza por rotura"/>
        <s v=" se realizo cambio de posicion de actuadores para retirar tuerca cupla de piston y conseguir corregir diferencia de alturas"/>
        <s v="cambio de manguera y sopapa de vacio por rotura en tomador de bombas"/>
        <s v="se suplementa el tren de plegadores con carton para un mejor plegado del celofan"/>
        <s v="se colocó una pieza  nueva en la llenadora de la línea 4 y la puerta queda abierta y la llenadora no arranca"/>
        <s v=" cambio de sensor de acumulación"/>
        <s v="se ajusta tornillos del cabezal"/>
        <s v="manguera estrangulada del embalador"/>
        <s v="regulación sobre tapa"/>
        <s v=" regulaciones en girador de Puks."/>
        <s v="regulacion de sobretapa"/>
        <s v="regulacion de etiquetado"/>
        <s v="colocacion de correa"/>
        <s v="regulacion de tobogan de tapas"/>
        <s v="reparacion de cangilon salido"/>
        <s v=" regulaciones."/>
        <s v="regulacion de etiquetadora con correa  desgastada"/>
        <s v="regulacion de bandas de entrada"/>
        <s v="problemas con pieza de formato"/>
        <s v="regulación de girador de pucks"/>
        <s v="Estamos cambiando Banda y rodamientos a Rodillos"/>
        <s v=" Se regula palpador y parámetros de la maquina"/>
        <s v="Se desarma polea, se endereza arandela de la polea y se tensa correa"/>
        <s v="se habia despegado taco de transportadora"/>
        <s v=" regulación parámetros y sensor"/>
        <s v=" cambio de placa de empujador"/>
        <s v="tenía problema de lectura el inkjet ya quedó solucionado"/>
        <s v="se cambian bandas laterales de alimentacion de estuche"/>
        <s v="Regulación de mordaza"/>
        <s v="se regula pinzas,se limpian guias y se librican."/>
        <s v="Soluciona el maquinista, lubricando el bajador de tubos"/>
        <s v="se ajusta tuerca de la valvula de 3 vias"/>
        <s v="regulación de injet"/>
        <s v=" Se ajusta sensor, se regula las pinzas, se tensan las correas y se lubrica"/>
        <s v="salto de diferencial"/>
        <s v="se cambia orring de apertura de pinzas"/>
        <s v="regulacion de sensor de limite"/>
        <s v="Se regula sensor de tubo no expulsado"/>
        <s v="regulación láser"/>
        <s v="se coloca inserto en rosca barrida"/>
        <s v=" se cambió sensor inductivo más el cable en corto"/>
        <s v="se regula el sensor de debobinado"/>
        <s v="Se cambian espinas elásticas partidas"/>
        <s v="Se desarma polea y se endereza la arandela"/>
        <s v="regulacion "/>
        <s v="se configuro cámara En etiquetadora y se acomodo Pulsador de rearme ."/>
        <s v="regulación sensor bobina de celofán"/>
        <s v="regulación de torqueadora"/>
        <s v="falla en relevo térmico por tubo trabado"/>
        <s v="problemas con pantalla tactil"/>
        <s v="trabajaba la bomba en 2 fase una fase cortada desde la Bornera"/>
        <s v="se regula parámetros del láser "/>
        <s v="se repara joystick y pulsador"/>
        <s v="regulación cámara"/>
        <s v="se posiciona sensor de acumulación antes de etiquetadora"/>
        <s v="se reinicia balanza"/>
        <s v="rosca barrida en el  triángulo de cierre lateral"/>
        <s v="cable de swich cortado"/>
        <s v="reset de bomba moyno"/>
        <s v="regulacion de tapa alta "/>
        <s v="regulacion de sensor tapas altas"/>
        <s v="se ajusta crimpado"/>
        <s v="regulacion de doble llenado"/>
        <s v="se limpian valvulas"/>
        <s v="se regula sensor de leado"/>
        <s v="soporte tecnico"/>
        <s v="se coloca fibra optica y amplificador"/>
        <s v="se reemplazo banda transportadora lateral, una sola porque falta repuesto."/>
        <s v=" Reemplazo de placa de 6mm por placas corregidas en espesor, se ingresa al Pañol de repuestos para proveedor externo"/>
        <s v=" corto espinas la llenadora haciendo arranque luego del Set-Up,"/>
        <s v="Regulación de etiquetadora"/>
        <s v=" interviene mantenimiento por solicitud del supervisor de producción ( Variación de peso)"/>
        <s v=" Regulación de parámetros del laser"/>
        <s v="soporte tecnico, regulacion"/>
        <s v="se cambia y adapta. Rodillo etiquetadora"/>
        <s v="se cambia sensor de lectura de cadena .se trabaja con maicol"/>
        <s v="modificacion de parametros"/>
        <s v=" se cambió contactor de llenado "/>
        <s v=" regulacion de picos de carga , valvula burquer , presurizacion de tolva"/>
        <s v=" regulacion de plataforma de cabezales "/>
        <s v="regulacion camara de envases"/>
        <s v="regulacion de etiqueta"/>
        <s v="se fija comando suelto"/>
        <s v="iene roto los rodamientos de la pinzas, se reparan con ramientos que tenian guardados los maquinistas"/>
        <s v="se cambia sensor de etiqueta y se regula camara de envases caidos"/>
        <s v="se repara toma corriente para la pistola de calor"/>
        <s v="salto de diferencial y se regula etiqueta"/>
        <s v=" regulación de etiquetas"/>
        <s v="se regula ink-jet y se fija fibra óptica"/>
        <s v="problema de presión de aire comprimido"/>
        <s v="se regulan ambas camaras de etiqueta"/>
        <s v="regulacion de cruce  De cuchillas"/>
        <s v="se cambia sensor de cuchillas"/>
        <s v=" se levanta diferencial de tapadora"/>
        <s v="regulacion de laser"/>
        <s v=" se tensa correa en celofanadora."/>
        <s v="se regula y se posicióna sensor de fin de tranfer"/>
        <s v="se reinicia"/>
        <s v="se regulo parámetros"/>
        <s v=" se regula camara"/>
        <s v="se regula parámetros de la cámara de etiqueta de frente"/>
        <s v=" se cambia cableado del motor rosqueadora"/>
        <s v="reducción de velocidad"/>
        <s v=" soluciona mecánico de línea"/>
        <s v=" se fabrica eje de apertura de cabezal de rodamientos y eje externo del eje de apertura"/>
        <s v="se prende camara"/>
        <s v="Rotura de cabezales "/>
        <s v=" regulación de estuchadora"/>
        <s v="se terminaron de romper rodamientos de pinzas torqueadora y no hay repuestos"/>
        <s v="se levanta diyuntor"/>
        <s v="se cambia reflectivo."/>
        <s v="se colocaron tornillos faltantes"/>
        <s v="se enderezo bastago enpujador de liner"/>
        <s v="se cambia orín de pinzas de torqueadora"/>
        <s v="se ajustan cardan de la transportadora"/>
        <s v="se trabaja con la regulación pero el estuché es más grande y deja escapar el linner"/>
        <s v=" se regula parámetros y se posiciona fibra"/>
        <s v="problemas  con el cierre"/>
        <s v="se cambia Resistencia y termocupla del calentador "/>
        <s v="regulación sensor crimpadora"/>
        <s v="cable cortado"/>
        <s v=" se ajustan actuadores de la sobre tapa"/>
        <s v=" se regula pescadores de llenadora"/>
        <s v="se ajusta tensor de cargador dé tubos"/>
        <s v="se cortó tornillo en eje de mordaza y de la lubrica"/>
        <s v="se sube la calesita de la llenadora"/>
        <s v="se levanta diyuntor y se configura camara"/>
        <s v="se rompió la pistola de calor "/>
        <s v="tiraba falla cuando encendían la Luz LED se instala la llave de corte desde la fuente"/>
        <s v="se pega correa de transporte en la parte del láser queda para probar si no se despega ya que no hay correa"/>
        <s v="regulacion de sensor y  cambio de tornillo"/>
        <s v="configuracion de  camara .se trabaja con maicol"/>
        <s v="fuera de punto la pick and place la línea 32"/>
        <s v="soporte técnico permanente trabaja con técnico Krones"/>
        <s v="reemplaza guías de actuador posterior sobre tapa"/>
        <s v="Se coloca protección salida del primer bajador"/>
        <s v="esta arreglando rebabas de leva plástica y juego en actuador."/>
        <s v="se reemplazo actuador común por actuador antigiro"/>
        <s v="soporte técnico permanente."/>
        <s v="se colocaron 4 protecciones nuevas en bajadores."/>
        <s v="se le adapta un resorte"/>
        <s v="lubricación de leva"/>
        <s v="Se regula etiqueta"/>
        <s v=" se fabrica fleje"/>
        <s v="Se configura camara "/>
        <s v="se rompió empujador de estuchadora."/>
        <s v=" soldamos cable cortado del sensor que detecta presencia de bolas"/>
        <s v="se ajusta termocupla "/>
        <s v=" regulacion de camaras"/>
        <s v="se corto vástago del actuador de sobre tapa, están trabajando para solucionar este problema."/>
        <s v="se le da tensión a la etiquetadora"/>
        <s v=" se coloca sensor suelto y se regula etiquetadora "/>
        <s v=" se regula termocupla"/>
        <s v="se cambia eslabones de la transportadora"/>
        <s v="se limpió Venturi de bolilla y se encuentra bastante sucio"/>
        <s v=" hace prueba piloto con el ink-jet. Se regulo y Configuro"/>
        <s v=" se cambia resistencia del Leister"/>
        <s v="reemplazo de venturi"/>
        <s v="regulación de ambas cámaras"/>
        <s v="se cambia prisma roto"/>
        <s v="regulación del corte de llenado"/>
        <s v="se cambia venturi de cabezal 1 de bolillas"/>
        <s v=" regulación de altura pico and play"/>
        <s v="se cambia manguera y racor del aire de la llenadora"/>
        <s v="se reinicia etiquetadora"/>
        <s v="se regula sensor festo"/>
        <s v=" están trabajando Victor, Maicol y Ezequiel por problemas en  motores posicionadores de etiquetadora."/>
        <s v="Se cambia motor de transmisión"/>
        <s v=" Llamaron por qué se paraba sola la línea"/>
        <s v="se regula"/>
        <s v="problemas con las estiquetas no se despegan de la bobina"/>
        <s v=" se regulan los amplificadores de la llenadora por cambio de productos"/>
        <s v="cable suelto de pulsador"/>
        <s v="regulación de Transfer"/>
        <s v="se regula parámetro del variador"/>
        <s v=" no funcionaba el joystick"/>
        <s v=" regulación freno de envases"/>
        <s v="se reinicia Variador"/>
        <s v=" se reinicia variador del abastecedor"/>
        <s v=" se cambia resorte de la etiquetadora y se regulo"/>
        <s v="se regula inkjet"/>
        <s v=" regulación de fundas"/>
        <s v="regulación de palpador"/>
        <s v="se ajusta cabezal numero 1"/>
        <s v="se emprolija cablerio de laser"/>
        <s v="cambio de sensor inductivo"/>
        <s v=" se regula etiqueta"/>
        <s v="ponteciometro en 0 por eso no funcionaba el abastecedo"/>
        <s v="se encuentra potenciometro en cero"/>
        <s v="regulación de  pison de celofán y regulación de fleje"/>
        <s v=" se colocó resorte de mordaza"/>
        <s v="e ajusta electro de la presurizadora"/>
        <s v="celofanadora se corto tornillo Allen complicado"/>
        <s v="regulación de etiqueta"/>
        <s v=" se ajusta tornillo del centrado de envases"/>
        <s v=" se regula etiquetadora"/>
        <s v="regulacion de sensor "/>
        <s v=" se colocó alimentación descarte de tapas altas"/>
        <s v="falsa lectura de sensor"/>
        <s v="se cortaron 3 tornillos"/>
        <s v="se resetea variador"/>
        <s v=" se le dio soporte al maquinista"/>
        <s v=" Celofanadora soluciona mecánico de línea"/>
        <s v="Eslabón de transportadora despegado "/>
        <s v="ajusta manchón de torqueadora"/>
        <s v="se reconectan cables de marcha parada y rearme"/>
        <s v="se barrió la rosca de prisionero de plató de etiquetadora"/>
        <s v="ventosa tapada"/>
        <s v="reset de brazo embalador"/>
        <s v=" cambio de bobina de electo de martillo"/>
        <s v="reemplazo de brazo empujador"/>
        <s v="se reinicia pick and play"/>
        <s v="regulación de colocador de pinceles,regulación de sensor de posición sobre tapa,regulación de pistones sobretapa"/>
        <s v=" se despegó taco de goma de la transportadora"/>
        <s v="torqueadora se cambian ventosas. Segundo llamado se cambian goma de estrella. Las mismas estaban gastadas y los envases giraban loco por lo tanto no permitía que el envase quede firme para poder torquear y que no lo descarte."/>
        <s v="reemplazo de placas etiqeutadora"/>
        <s v="puesta en marcha"/>
        <s v="reset"/>
        <s v=" la cadena de la transportadora le falta limpieza se frena por la mugre y se le sacó 3 eslabónes"/>
        <s v="se regula palpador"/>
        <s v="se sube la velocidad de brazo"/>
        <s v="Laser se colocaron seguro Seger se ajustaron pricionero de chaveta y se colocaron abrazaderas nuevas en la bomba"/>
        <s v=" colocaron abrazaderas nuevas en la bomba"/>
        <s v=" regulación de palpador"/>
        <s v="etiquetadora regulación"/>
        <s v="solicitud de colocacion de luminaria"/>
        <s v="balanza dinámica no operativa por problemas técnicos Línea parada( están trabajando para resolver falla)"/>
        <s v=" se regulan camaras por cambio de fragancia"/>
        <s v=" regulacion de camara"/>
        <s v="se coloca luminaria"/>
        <s v="se realizaron regulaciones maquinista"/>
        <s v="cambio de sensor por rotura y regulación"/>
        <s v="cambio de correa"/>
        <s v="se regula amplificador de la fibra óptica de presencia de puck"/>
        <s v=" tapadora se coloca cadena"/>
        <s v="se coloca espina elástica"/>
        <s v="se ajusta girador de packs"/>
        <s v=" regulación de sensor"/>
        <s v="se regula pinzas y flejes"/>
        <s v="estuvimos con Daniel trabajando en la línea por qué no habilitaba el pilz y ahora estamos esperando a que llegue a temperatura el chiller para que arranque"/>
        <s v="se cambia resistencia del Leiste"/>
        <s v="regulación de laser"/>
        <s v="cables de resistencia haciendo corto"/>
        <s v="se endereza guía de salida de láser"/>
        <s v=" regulación de laser"/>
        <s v="regulación de sensor de cuchilla"/>
        <s v="estuchadora fuera de punto"/>
        <s v="se cambian tornillos de resorte a gas "/>
        <s v="se desinstala iluminación y sensor de presencia de puck por pruebas"/>
        <s v=" se trabo cinta de rodante"/>
        <s v="se levanta térmica"/>
        <s v="regulación de sensor ubicado en el tenso"/>
        <s v="tenía cunas equivocadas"/>
        <s v="se acomodan cables de motores que estaban expuestos"/>
        <s v="se destraba cinta de rodante"/>
        <s v=" pikin forzado y cambio de oring de brazo"/>
        <s v="roscadora regulación de parámetros de salida y entrada"/>
        <s v="cables de sensor arrancados"/>
        <s v="celofanadora regulación de tensión de banda transportadora"/>
        <s v="gusano fuera de punto"/>
        <s v="falso contacto en electroválvula"/>
        <s v="ajuste de pisones"/>
        <s v="se posiciona y regula el sensor del abastecedor de tapas"/>
        <s v="se cortó correa de las bombas, la correa que encontramos era otra medida por lo que el tornero Cristian fabricó una camisa para el tensor, queda para probar en el siguiente turno. Se laburo con Luciano y Gustavo."/>
        <s v="se posiciona y regula sensor de abastecedor de tapas"/>
        <s v="cambio de flejes"/>
        <s v="se regula pisones de celofanadora"/>
        <s v="se trabaja en rodillo de traccion"/>
        <s v="regulacion de apertura de cabezal"/>
        <s v="se encuentra cabezal de termosellado quemado"/>
        <s v="cable cortado en comando manual"/>
        <s v="se regula sensor de calecita"/>
        <s v="se cambia m8 de sensor de etiqueta"/>
        <s v="regulacion de estuchadora y pinzas de pick and place"/>
        <s v="se encuentra problema de señal en las electrovalvulas debido a falla en los rele"/>
        <s v="se encuentra tolva calefaccionada con perdida de aceite"/>
        <s v="reemplazo de sensor de bolilla"/>
        <s v="se ajusto junto a victor funcionamiento del joystick"/>
        <s v="se ajustan cabezales y configuran camaras"/>
        <s v="reemplazo de amplificador y fibra de inkjet"/>
        <s v="reset de camara"/>
        <s v="ajuste de sensor de bandejas, valvula de aire cerrada"/>
        <s v="cambio de cuchillas"/>
        <s v="regulacion de pisones"/>
        <s v="cambio de pinza"/>
        <s v="regulacion apertura de pinzas"/>
        <s v="regulacion de centradores"/>
        <s v="se cambia correa de la estuchadora"/>
        <s v="falta fibra optica"/>
        <s v="se cambia electrovalvula de martillo"/>
        <s v="votaciones gremiales"/>
        <s v="cable desconectado"/>
        <s v="limpieza de fibra pick and place"/>
        <s v="cambio de sensor palpador"/>
        <s v="se cambia encoder"/>
        <s v="se cambia electro de la llenadora"/>
        <s v="reemplazo de correa"/>
        <s v="se coloca cable y amplificador a inkjet"/>
        <s v="manguera pinchada"/>
        <s v="se cortó tornillo de eje cuadrado"/>
        <s v="limpieza y ajuste de valvulas"/>
        <s v="cambio de sensor de etiqueta"/>
        <s v="se pone a punto transfer"/>
        <s v="se cambia pico de llenadora"/>
        <s v="se cambia pico 14, se reemplaza oring"/>
        <s v="se ajusta temperatura"/>
        <s v="se cambia pisones"/>
        <s v="regulacion presion de aire"/>
        <s v="regulacion de tapadora"/>
        <s v="falla en driver"/>
        <s v="reemplazo de driver"/>
        <s v="resolvio maquinista"/>
        <s v="se inicia estuchadora con otro joystick, queda parada puesta"/>
        <s v="se colocan forzadores y filtros de etiquetadora linea 33"/>
        <s v="regulacion de leva tomador de estuche"/>
        <s v="se regula palpador de etiqueta"/>
        <s v="cambio de sensor"/>
        <s v="resuelve maquinista"/>
        <s v="regulacion correa"/>
        <s v="se resetea con joystick"/>
        <s v="se regula sensor de enfundadora"/>
        <s v="se reemplaza eje de palanca subida de tolva"/>
        <s v="se cambia electrovalvula de llenado"/>
        <s v="se conecta manguera de vacio"/>
        <s v="se regula etiquetadora"/>
        <s v="regulacion de corte celofan"/>
        <s v="reemplazo de espina elastica"/>
        <s v="se desarma y limpia todo conjunto de llenado"/>
        <s v="regulacion de etiquetadora"/>
        <s v="reemplazo de leister"/>
        <s v="ajuste de roscadora"/>
        <s v="se prende y se regula camara"/>
        <s v="se cambia hercules"/>
        <s v="puesta en marcha de brazo"/>
        <s v="cambió de correas celofanadora "/>
        <s v="cambio termocupla se trabajó"/>
        <s v="se repone disyuntor de llenadora"/>
        <s v="se ajusta pistón de ordenador"/>
        <s v="se cambia correa de etiquetadora y flejes del mismo sujetador de envases"/>
        <s v="se resetea variador en falla"/>
        <s v="se ajusta rotula de tolva"/>
        <s v="se acomodo un eje "/>
        <s v="fue consulta por el llenado va a cambiar el pico"/>
        <s v="se cambió tornillos de cuerpo enhebrador y se lubrica"/>
        <s v="se cambio sensor de etiqueta"/>
        <s v="se reconecta sensor de etiqueta"/>
        <s v="regulacion de celofanadora"/>
        <s v="revision perdida de aceite linea 35"/>
        <s v="regulacion de descarte de tetina"/>
        <s v="Soporte técnico permanente "/>
        <s v="se lubrica valvula de apertura y aliviador"/>
        <s v="regulación de celofanadora"/>
        <s v="pico 1 se lubrica válvula de apertura y aliviador"/>
        <s v="cambio de sensor inductivo que detecta los envases."/>
        <s v="se coloca guía a la salida de la transportadora"/>
        <s v="se ajusta actuador de sobre tapa"/>
        <s v="regulación etiquetadora y llenadora"/>
        <s v="se colocan motores espaciadores para etiquetadora "/>
        <s v="se cambió rodamiento"/>
        <s v="enderezan guias "/>
        <s v="se regula posicion de orquilla y de. Sensor acumulación"/>
        <s v="Soporte mecánico "/>
        <s v="reley de cinta superior se cambió"/>
        <s v="cambio de termoselladora"/>
        <s v="quedaba retenido el sensor del expulsador tapas altas"/>
        <s v="se pegó correa de estrella de llenadora"/>
        <s v="se corto al cinta transportadora"/>
        <s v="sensor de nivel d tolva roto No hay stock"/>
        <s v="estaba mal pasada la etiqueta "/>
        <s v="cable suelto de ficha y unidad de mantenimiento llena de agua y aceite "/>
        <s v="se traba cinta  transportadora"/>
        <s v="llamaron porque el actuador que detecta tapa alta quedaba actuado y no dejaba pasar el resto. Se notó que cuando pasaban el atraso y salía uno con tapa alta de la llenadora  no le daba el tiempo al actuado a volver a su posición."/>
        <s v="rotura de eje, transporte"/>
        <s v="se habilita estuchadora"/>
        <s v="se reemplaza sensor de nivel"/>
        <s v="se reemplaza contactor"/>
        <s v="se resetea"/>
        <s v="reemplazo de gomas de torque"/>
        <s v="se destraba cadena"/>
        <s v="regulacion de palpador"/>
        <s v="regulacion celofanadora"/>
        <s v="se sube flotante de llenadora"/>
        <s v="revision del problema"/>
        <s v="se reemplaza resorte"/>
        <s v="se regula sensor de bandejas"/>
        <s v="reemplazo de rele"/>
        <s v="se ajusta y regula sensor de llenadora"/>
        <s v="rotura de flejes"/>
        <s v="se eleva flotante de llenadora"/>
        <s v="regulacion de rodillo de traccion"/>
        <s v="reset brazo abb"/>
        <s v="se referencia brazo abb"/>
        <s v="se modifica temporizacion de freno"/>
        <s v="se reguló sensor de presencia de Líquido"/>
        <s v="se cambia sensor inductivo de cenofaladora"/>
        <s v="se cambió de gomas de torque y se le da soporte"/>
        <s v="Se repara polea de transporte y se cambia varilla del pistón de sobre.tapa (Fede B.)"/>
        <s v="se retiró tornillo que trabó calesita de llenadora"/>
        <s v="estuchadora regulación"/>
        <s v="cambio de cable a sensor de cabezal 1"/>
        <s v="se cambia electro válvula y manguera, Etiqueta de fondo / Adriel y Fede B."/>
        <s v="Cambio de rele por falla en freno"/>
        <s v="se pone a punto estrella salida de llenadora"/>
        <s v="se pone a punto estrella "/>
        <s v="celofanadora fuera de punto"/>
        <s v="colocacion de conector a sensor de tapa alta"/>
        <s v="se sube velocidad de cinta"/>
        <s v="regulacion de estuchadora"/>
        <s v="regulacion de roscadora"/>
        <s v="se corrige posicion de cadena en estuchadora"/>
        <s v="se regula pistones de soldadores de celofanadora"/>
        <s v="puerta floja"/>
        <s v="regulacion de seguridad de puerta"/>
        <s v="regulacion de funda"/>
        <s v="se cambia eslabon de transportadora"/>
        <s v="se fija PT100 y se regula aire"/>
        <s v="solucion de aire en manguera"/>
        <s v="regulacion de sensor de frasco vacío"/>
        <s v="Regulacion de sensor"/>
        <s v="Cambio de palpador por desgaste"/>
        <s v="se cambia cable de sensor cabezal n° 4"/>
        <s v="enderezamiento de guía transportadora"/>
        <s v="se trabó tapa en piñón de cadena"/>
        <s v="se pegó buje de bronce que va en el sin fin que Régulo los cabezales de torqueadora"/>
        <s v="Se regula centrador "/>
        <s v="se cambia rele del frenador de puck y se revisa electro"/>
        <s v="se regula camara de etiqueta"/>
        <s v="se cambia de posición púas en separador de tubos"/>
        <s v="se acomoda brazo de cierre de estuche"/>
        <s v="se cambió rodamiento lineal"/>
        <s v="cambio de correa abastecedor  de envases  y se suelda banco"/>
        <s v="se cambió gomas de  anti giro"/>
        <s v="se cambia cable de sensor 06 "/>
        <s v="se regula límites del eje x de la pick and place"/>
        <s v="problemas de vibracion del Plato"/>
        <s v="problemas de lógica sensor de acumulación"/>
        <s v="regulación del sensor cabezal n4"/>
        <s v="se desarmó engranajes transporte de transportadora"/>
        <s v="se colocan tornillos sueltos de la protección de los cabezales"/>
        <s v="cinta de salida en falla"/>
        <s v="regulación de sensores del abastecedor de tubo"/>
        <s v="cabezal N1 con circunferencia en cable y regulación de cámaras"/>
        <s v="regulación sensor frasco vacío"/>
        <s v="se regula cámaras de etiquetas"/>
        <s v="se coloca seguros en cadena de transporte"/>
        <s v="se colocó guía en transporte"/>
        <s v="cambio de correa de abastecedor de frascos"/>
        <s v="regulacion guia"/>
        <s v="Regulación de sensores de rechazo"/>
        <s v="sacar Joystick de Línea 35 y poner en Línea 42"/>
        <s v="regulación de martillo"/>
        <s v="se acomoda sensor de tobogán"/>
        <s v="regulación y cambio de inkjet"/>
        <s v="se regulan levas del actuador de cintas de  malas"/>
        <s v="falla del sensor de alcohol "/>
        <s v="se destraba estuchadora"/>
        <s v="no funciona el martillo"/>
        <s v="Se agrega pulsador de parada en sobretapa"/>
        <s v="se regula sensor del martillo"/>
        <s v="se regula sensor de máxima"/>
        <s v="se corrió el gusano de posición"/>
        <s v="pulsera anti estática"/>
        <s v="se regula velocidad"/>
        <s v="lubricación en guias de pinzas  "/>
        <s v="se cambia configuración en amplificador "/>
        <s v="regulacion posicion de envase"/>
        <s v="regulación de cuchillas"/>
        <s v="se regula sensor de estrella de Láser y fibra de presencia de puck"/>
        <s v="regulación de pinzas"/>
        <s v="se regula sensor de tapa alta"/>
        <s v="se posiciona fibra óptica y se regula Martillo"/>
        <s v="regulación de camara y contador de pomos "/>
        <s v="se resetea brazo abb"/>
        <s v="cambio de joysting de la línea 42 (romaco) a la Línea 35"/>
        <s v="cinta de salida "/>
        <s v="se cambia correa de transportadora de envases"/>
        <s v="se cruza seguidor de la leva de "/>
        <s v="se cambian los cables de tierra del puesto de calidad"/>
        <s v="no funciona la cámara "/>
        <s v="se traba cadena de transporte de funda"/>
        <s v="se cambio dado de tope de etiquetas"/>
        <s v="se endereza guía y se regula transportadora"/>
        <s v="se cambio gusano de eje y espina de base del girador"/>
        <s v="regulacion cruce de cuchillas"/>
        <s v="se regula piston de etiquetadora"/>
        <s v="falso contacto"/>
        <s v="se regula pistón de subida de etiqueta y centrado de la misma"/>
        <s v="Se cambia  eslabones "/>
        <s v="Se cambia actuador giratorio"/>
        <s v="reset de abastecedor de bombas"/>
        <s v="se ajusta separador de tubos "/>
        <s v="se ajusta placa de empujador y ancho de tolva"/>
        <s v="abastecedor de tapas se encastran las tapas"/>
        <s v="reemplazo de reductor de celofanadora"/>
        <s v="se. Reduce la velocidad al girador de puck"/>
        <s v="regulación de transportadora"/>
        <s v="Se cambio válvula de 3 vías de la llenadora"/>
        <s v="se baja el vacío de la llenadora, y se regula "/>
        <s v="se regula fibra y se reduce soporte por atascamiento del plato"/>
        <s v="abastecedor de tetinas regulación"/>
        <s v="regulacion de sensor de tapa alta"/>
        <s v="se re gula etiqeuta e inkjet"/>
        <s v="Se encuentra que el servo tenía juego. Se desarma y se ajustan los prisioneros que estaban flojos."/>
        <s v="se destraba cadena con Fede s"/>
        <s v="freno de puck se cortan tornillos."/>
        <s v="se cae brazo de pickeo"/>
        <s v="eléctrico regulación de velocidad plato tapadora. Gracias."/>
        <s v="se cambia eslabones de transportadora"/>
        <s v="Estaba fuera de punto  el plato de los cepillos"/>
        <s v="cambio de amplificador y regulacion de inkjet"/>
        <s v="fibra descoenctada"/>
        <s v="cambio de bomba de llenado 2 "/>
        <s v=" se vuelve a las parámetros originales y se ajusta prisionero de sorbo"/>
        <s v="Regulación de cámara por favor"/>
        <s v="se cambió fleje y tornillo de tren de plegadores"/>
        <s v="se regula sensor de bobina de la cenofaladora"/>
        <s v="se cambio fleje de la tolva se reguló el ancho con los tornillos y altura de elevador se tenso correa de motor paso a pasó"/>
        <s v="se rompe puerta acrilica de torqueadora"/>
        <s v="se regula sensor de la llenadora"/>
        <s v="saltó guardamotor"/>
        <s v="rodante atascado"/>
        <s v="rotura de racord en llenadora"/>
        <s v="rotura de racord en sosten de brazo vertical"/>
        <s v="dejaron el pico flojo, cayó y lo aplastó la mordaza"/>
        <s v="se coloca sensor de caja y se regula"/>
        <s v="regulación de pinzas y sensor"/>
        <s v="se regula freno de roscadora"/>
        <s v="se regula etiqueta de fondo/ Walter"/>
        <s v="se reinicia variador en falla rodante estuchadora"/>
        <s v="se cambió pico y oring de válvula de alivio"/>
        <s v="se ajusta prisionero y se rellena eje"/>
        <s v="se regula sensor de desbobinado de celofán."/>
        <s v="problemas con leva de llenado"/>
        <s v="se cambia actuador de pico"/>
        <s v="rotura de cabeza de tornillo se coloca abrazaderas para evitar el movimiento..queda a reparar"/>
        <s v="cambio de resorte y eje de regulación a cabezal de toque número 4"/>
        <s v="cambió resorte de cabezal de torqueadora"/>
        <s v="se coloca tornillos faltantes a eslabones de cadena de llenadora."/>
        <s v="rotura de cabezal numero 4 de torqueo"/>
        <s v="estuchadora se rompió brazo de bajador de liner."/>
        <s v="se fue a falla driver"/>
        <s v="regulación de expulsor de cepillo la llenadora tiene problema con el F.I tiene aire y varía el pesó"/>
        <s v="se coloca guía para posicionar envases y se regula"/>
        <s v="Se pone a punto tornillo de entrada de envases"/>
        <s v="Se tensa correa"/>
        <s v="soluciona mecanico de linea"/>
        <s v="se revisa codigo"/>
        <s v="se cambian bandas laterales de entrada"/>
        <s v="reemplazo de prefiltro"/>
        <s v="se coloca guía de cinta"/>
        <s v="Se ajustan prisioneros"/>
        <s v="perdida en pico"/>
        <s v="rotura de pico"/>
        <s v="se cambió eslabón de transportadora "/>
        <s v="se ajustan gusanos de eje de bañador de liners (tornillo prisionero)"/>
        <s v="reseteo de amplificador"/>
        <s v="otra vez ajuste de gusnaos de eje de colocador de liners  (tornillo prisionero)"/>
        <s v="se regulan velocidades del rodante"/>
        <s v="Se cambia termocupla y resistencia"/>
        <s v="41 celofanadora retrasó empujador"/>
        <s v="se acomoda posición en sensor"/>
        <s v="rotura de pico de llenado"/>
        <s v="Se acomoda y ajusta prisionero del girados de pucks"/>
        <s v="se rompe pico de llenadora luego de ser mal armado"/>
        <s v="se cambia resorte de cabezal 1"/>
        <s v="cambio de parametros en abasteedor de tapas"/>
        <s v="se afloja cepillo que posiciona las bombas"/>
        <s v="problemas con las guías"/>
        <s v="se cambia sello de valvula de alivio y se regula precion en tolva"/>
        <s v="Se arregla protección"/>
        <s v="se ajustó prisionero de servomotor"/>
        <s v="Se gira y limpia goma de toque de la contra estrella"/>
        <s v="Se cambian las 3 cuchillas. Se encuentra  que en stock había de dos tamaños  diferentes. Unas más cortas, las cuales no llegan a cortar. Se colocan las correspondientes  y se regula"/>
        <s v="Se coloca tornillos  en el eje estriado de las pinzas"/>
        <s v=" El maquinista cambio las gomas de torque del cabezal 1"/>
        <s v=" Resuelve el maquinista"/>
        <s v="se cambió celofán en la celofanadora"/>
        <s v="regulacion fibra optica"/>
        <s v="se regula el colocador de bolillas"/>
        <s v="se barrieron unas roscas"/>
        <s v="regulacion de sensor tapa alta"/>
        <s v="se regula fibra "/>
        <s v="cambio de cadena en laser "/>
        <s v="se regula sensor de abastecedor de tubos"/>
        <s v="regulacion de levas"/>
        <s v="Se regula Laser"/>
        <s v="Se ajusta electro imán"/>
        <s v=" Cambio de flejes, ajuste de tornillos y regulación"/>
        <s v="celofanadora se regula celofán"/>
        <s v="se regula impresión de funda"/>
        <s v="se reconecta fin de carrera estuchadora"/>
        <s v="torqueadora se ajusta tornillos de cabezal"/>
        <s v="se ajustan guías de actuador neumático en  colocador de tapas"/>
        <s v="se cambia sensor inductivo celofanadora"/>
        <s v="se ajusta tornillos de cabezal"/>
        <s v=" axón problemas componentes fundas"/>
        <s v=" Regulación  de velocidad"/>
        <s v=" salto de Guarda Motor"/>
        <s v="se coloca buje de mordaza"/>
        <s v="se corrige cinta cruzada y se Fija electroiman"/>
        <s v="se levanta térmica etiquetadora"/>
        <s v="regulación de cámaras"/>
        <s v="se ajustan tornillos flojos"/>
        <s v="Se ajusta embrague"/>
        <s v="se regula variador"/>
        <s v="se tensa cinta transportadora"/>
        <s v="se acomoda rodante"/>
        <s v="Salta el rele térmico del motor"/>
        <s v="Se tensa banda"/>
        <s v="Se cambia silenciador"/>
        <s v="Se destraba el embrague"/>
        <s v="no funciona la cámara que descarta los pescadores"/>
        <s v="se ajusta extensor de pistón neumático de liners"/>
        <s v="falla electrica en llenado de tolva bombas"/>
        <s v="se cambió oring de acople rápido de picos"/>
        <s v="resolvió el maquinista"/>
        <s v="regulación de tolva bombas"/>
        <s v="regulación de sensores"/>
        <s v="se tensa correa de abastecedor"/>
        <s v="regulacion de sensor de llenado"/>
        <s v="se regula tornillo de puntera de expulsador"/>
        <s v="regulacion de sensores de llenado"/>
        <s v="regulacion sensor de etiqeutadora"/>
        <s v="rotura de cadena transportadora"/>
        <s v="se ajusta gusano de embrague flojo"/>
        <s v="se regulan cuchillas del axon"/>
        <s v=" se replaza cangilon roto y se encontró perno salido de otro cangilon que provocaba que se levante la cinta"/>
        <s v=" se colocan cichillas lo realiza mecánico Juan"/>
        <s v="se conecta conector M12 Tolva"/>
        <s v="se regula frenador de productos"/>
        <s v="lubricacion de barral numero 2"/>
        <s v="problemas de rechazo de torqueo"/>
        <s v="se revisa expulsion de torqueado"/>
        <s v=" primer llamado por embrague y regulación sensor de bolilla"/>
        <s v="rotura de pinza sujetador de bomba"/>
        <s v="calibración de brazo ABB"/>
        <s v=" rotura de cangilones y regulación"/>
        <s v="abastecedor roto"/>
        <s v="sensor desenfocado"/>
        <s v="se coloca fibra para ink-jet y se regula Martillo"/>
        <s v="Se cambian eslabones"/>
        <s v="se cambió racor del martillo"/>
        <s v=" se ajusta abrazadera y junta clan"/>
        <s v="ajuste"/>
        <s v="se cambia Correa a etiquetadora"/>
        <s v="se cambia una banda de tela xq solo había una"/>
        <s v="cambio de sensor festo del  actuador neumático"/>
        <s v="falla de sincronismo torqueadora"/>
        <s v="se mezclaron bombas con pescadores más cortos por eso no enhebraba"/>
        <s v="no funcionaba la parada de la llenadora"/>
        <s v="golpearon el mando marcha parada y se soltó"/>
        <s v="se resetea desde panel de control"/>
        <s v="Regulación  de temperatura"/>
        <s v="se regula transporte"/>
        <s v="se volvió a conectar cable de fin de carrera"/>
        <s v="se colocan cuchillas"/>
        <s v="se resetea contactor"/>
        <s v="salto termico"/>
        <s v=" se regula corta gota"/>
        <s v="Se esta activando reiterada mente el guarda motor de la maquina, durante el funcionamiento  normal de la maquina, sin que esta se trabe"/>
        <s v="Se apaga y reinicio el equipo"/>
        <s v="regulacion sensor palpador"/>
        <s v="reemplazo de bandas laterales "/>
        <s v="Se cambian  tornillo de soporte de rodillos y se hace u un roscado para el mismo"/>
        <s v="salto el disyuntor"/>
        <s v="Se cambia junta de una bomba"/>
        <s v="se cambia sensor inductivo de la llenadora"/>
        <s v="se ajusta valvula de 3 vias"/>
        <s v=" Los contactos del sistema de seguridad de las puertas están en falla"/>
        <s v="regulación y se hace soporte al maquinista"/>
        <s v="celofanadora la maquina funcionaba sin cortar el celofán. Se encontró que el sensor de detecta la cuchilla arriba, quedaba por momentos enviando la señal aún cuando no estaba detectando."/>
        <s v="rodante entrada llenadora clavado"/>
        <s v="no carga tolva llenadora"/>
        <s v="colisión robot"/>
        <s v="cable cortado en schmersal"/>
        <s v="se sube velocidad plato"/>
        <s v="no funcionaba cascada"/>
        <s v=" se saca bomba para lavado"/>
        <s v="salto guardamotor "/>
        <s v="cambió de sensor"/>
        <s v="aislamiento de cables"/>
        <s v="se corta el cable del empujador, es un problema muy recurrente"/>
        <s v="se soluciona error del programa de la llenadora"/>
        <s v="regulación de cuchilla"/>
        <s v="se coloca terminal en fin de carrera"/>
        <s v="Se regula y ajusta  elevador"/>
        <s v="se coloca bomba lavada"/>
        <s v="saltó el disyuntor"/>
        <s v="se rompe un seguidor lineal"/>
        <s v="se cambia cadena newman porque marcaba los envases"/>
        <s v="Se cambien canguilones rotos"/>
        <s v="regulación de altura de láser"/>
        <s v="Se regula apertura y posición  de las pinzas"/>
        <s v="Se destraba, revisan las cadenas y se regula la maquina"/>
        <s v="Se destraba y lubrica, electrovalvula"/>
        <s v="se reemplaza final de carrera por sensor inductivo se cambia cable y coloca rele de estado sólido"/>
        <s v="cambió de sensor en logic pack"/>
        <s v="rotura de pieza en abastecedor de tapas, se hace pieza nueva"/>
        <s v="se cambió piñón de banda de entrada de celofanadora y se lo templó al piñón, material muy blando"/>
        <s v="se encuentra unos de los piñones en mal estado"/>
        <s v="se cambia motor en celofanadora"/>
        <s v="se baja velocidad a la cinta de salida"/>
        <s v="se aisla cable del freno que hacia saltar el diyuntor"/>
        <s v="Regulación y cambio de freno del antigiro"/>
        <s v="Soluciona  el maquinista"/>
        <s v="Se encuentran mangueras de vacío mal conectadas"/>
        <s v="Se destrabar linner y se cambia rodamiento  lineales"/>
        <s v="se empareja la tensión de las correas de las pinzas"/>
        <s v="Se regula crice de cuchilla"/>
        <s v="Se cambian mangueras de vacío del tomador de protectores"/>
        <s v="falla con en el sensor"/>
        <s v=" Se cambia toma de etiquetas y se regula"/>
        <s v="Se cambia toma de etiquetas y se regula"/>
        <s v="se regula sensor "/>
        <s v="Se da de alta los rodillos. Ya que no hay y esta teniendo problemas con el planchado de la etiqueta"/>
        <s v="Cambio de parámetros  en estrella"/>
        <s v="Se traba actuador"/>
        <s v="regulación sensor"/>
        <s v="fue para pedir asistencia en L29"/>
        <s v="se habían aflojado los tornillos del cuerpo"/>
        <s v="se instalan los  sensores de la etiquetadora, se reguló y se cambia cableado de la posición 3"/>
        <s v="regula elevadores inclinación"/>
        <s v="Se ajusta centro de válvula"/>
        <s v="Se encuentra una manguera que pierde (no se cambia por que no hay repuesto)"/>
        <s v="se cambió tornillos de celofanadora"/>
        <s v="se regula sensor de presencia de caja"/>
        <s v="se ajusta válvula de  llenado y se cambian pistón"/>
        <s v="celofanadora regulación"/>
        <s v="se traba pistón de llenado. Se desarma y limpia."/>
        <s v="se limpian 2 bulker no cortaban"/>
        <s v="se rompió un eslabon y cruzo la cadena sobre la guía se desarmo el cajón para poder sacarlo"/>
        <s v="Se encuentra  en la unión del sinfin sin el rodamiento en la unión de los 2"/>
        <s v="Tapa suelta"/>
        <s v="se regula cámara de posición de envase"/>
        <s v="seccionador apagado"/>
        <s v="reseteo de alarma"/>
        <s v="se coloca pulsera antiestatica"/>
        <s v="se colgó el brazo transporte"/>
        <s v="regulación de camaras por cambio de fragancia"/>
        <s v="hubo que retocar un acrílico reparado"/>
        <s v="se trabaron las tapas en la flauta"/>
        <s v="era el plato del láser se rompieron los tornillos otra vez..se remplazan y se regul a sensor"/>
        <s v="se vuelven a cargar parámetros x accionamiento de pulsador de emergencia. Lo realiza el maquinista"/>
        <s v="se salió el hongo de la parada de emergencia"/>
        <s v="se regula apertura transportadora"/>
        <s v="se reinicio por pantalla tildada"/>
        <s v="Falso contacto en el rele de marcha rodante, se deja pulsera antiestatica y se reconecta potenciometro"/>
        <s v="culer suelto"/>
        <s v="Derramó producto porque no corto la bomba. Cable a la salida de la tolva prácticamente cortado"/>
        <s v="Loteamos tablero de la llenadora L32 para cambio de panel de control hmi"/>
        <s v="se saca manda a lavar  flotante cambian conectores hembra y macho de  tolva"/>
        <s v="cambio de sensor reflectivo"/>
        <s v="Se limpia venturi y se encuentra manguera cortada en el cabezal número  4"/>
        <s v="llamaron para atención de estuchadora 44"/>
        <s v=" Se cambia una manguera reseca"/>
        <s v="Se cambia eslabon roto"/>
        <s v="era un llamado para la línea 44,se regula la presión del pistón que remplazo el embrague."/>
        <s v="Se regula la banda de entrada por desplazamiento"/>
        <s v="se desarma embrague se limpian bolillas y ejes ya que por el esmalte suelen pegarse"/>
        <s v="regulación, l44 rotura de cangilon y regulación"/>
        <s v="revison de los cabezales, cambio de resortes de presión y regulaciones."/>
        <s v="reparacion de bandeja pasa cables"/>
        <s v="estuchadora L44, regulacion"/>
        <s v="se cambia tornillo de regulación de cruce de cuchilla era largo y golpeaba y no cortaba bien"/>
        <s v="Se cambia acuador roto."/>
        <s v="se cambia contacto NC  del hongo estuchadora"/>
        <s v="regulacion de la llenadora"/>
        <s v="regula etiquetadora"/>
        <s v="dio soporte ingenieria"/>
        <s v="se coloca sin fin de regulación ya que había sido sacado de su lugar por la regulación anterior"/>
        <s v="Celofanadora 44 se cambia correa y se realizan regulaciones varia"/>
        <s v="Soluciona mecánico bomba caída en cadena"/>
        <s v="se regula estrella llenadora"/>
        <s v="Se traba cadena de cangilones"/>
        <s v="regulación de camaras"/>
        <s v="regulación de altura sensor 15 etiquetadora"/>
        <s v="se fabrica fleje en celofanadora"/>
        <s v="regulación del sensor de cuchillas"/>
        <s v="se cambian orings rotos de corta gota, y se modifican parámetros de llenado."/>
        <s v="se cambia una correa lateral de entrada de estuche."/>
        <s v="Se desarma pieza de un cabezal, trabando la maquina. Se le cambian los tornillos y se colocan los bujes faltantes"/>
        <s v="problema con el peso se aconseja bajar velocidad de llenadora"/>
        <s v="Se cambian tornillos"/>
        <s v="Se cambió banda lateral de entrada de estuche"/>
        <s v="se regula sensor de etiqueta posición 15"/>
        <s v="se cambió oring de pinzas"/>
        <s v="se coloca las cuchillas"/>
        <s v="se cambia freno gastado por uno nuevo en la entrada de la llenadora, también se hicieron regulaciones."/>
        <s v="se cambio placa Numero 5 de la  etiquetadora y se cambian filtros de colers."/>
        <s v="se salio regulador de aire, lo soluciona el maquinista"/>
        <s v="se colocan tornillos faltantes en antigiro"/>
        <s v="se regula sensor de abastecedor de bombas y se callo el diferencial del tablero principal de la Óptima"/>
        <s v="Regulación de llenadora"/>
        <s v="se hizo una modificación se agregó un variador para la velocidad de las bandas laterales "/>
        <s v="Cambio de tren de plegadores, plegadores de cabeza y regulación."/>
        <s v="se regula sensor de tubos"/>
        <s v="Se sube velocidad"/>
        <s v="se cambia termocupla de la celofanadora"/>
        <s v="Se regula abastecedor  de tetinas, velocidades  y se regula los bajadores de tapas"/>
        <s v="se había despegado soporte de la puerta, se colocó tornillos."/>
        <s v="pérdida de colonia por la cañería"/>
        <s v="no iniciaba ciclo. también se regula parámetro"/>
        <s v="se regulo cuchilla"/>
        <s v="Se colocan correas nuevas en logipack"/>
        <s v="se regula punto 0 de las mordazas"/>
        <s v="regulación topes de vibración en abastecedor de bombas"/>
        <s v="soluciona mecanico"/>
        <s v="regulación cámara abastecedor "/>
        <s v="se encuentra mal armada"/>
        <s v="abastecedor de pinceles lo destraba maquinista"/>
        <s v="cable de sensor suelto"/>
        <s v="se cambia correa superior de la etiquetadora."/>
        <s v=" Se saca tornillos partidos, se repasa la rosca y se coloca tornillo nuevo"/>
        <s v="Se cambia un tornillo"/>
        <s v="celofanadora cambio de bisturí"/>
        <s v="Se apaga y se referencia la maquina"/>
        <s v="El rodante se frenaba, se cambia conexión del motor. Ya que el mismo se quedaba sin fuerza. También se encuentra que el eje del moto reductor estaba lleno de hilos de la banda de trasporte"/>
        <s v="Se pone a punto"/>
        <s v=" llamado para la 07 que estaba sin carga en la tablet"/>
        <s v="Se ajusta puerta"/>
        <s v="se regula sensor de caja"/>
        <s v="se corto una banda transportadora de entrada"/>
        <s v="Se encuentra los rodamiento  en mal estado, causado por la pelusa de la banda.Se cambia piñón desgastado. Se cambia el eje y se coloca el original, junto con el piñón nuevo."/>
        <s v="Se pegan gomas de torque"/>
        <s v="Se encuentra  el aire cortado"/>
        <s v="se regula par cónico del plato"/>
        <s v="se cambia válvula 3 vías de llenadora"/>
        <s v="se hace picking forzado por perdida de referencia de la maquina"/>
        <s v="se regula sensor de la llenadora "/>
        <s v="se regula láser"/>
        <s v="se regula variador de la cinta transportadora"/>
        <s v="se regula sensor de etiqueta"/>
        <s v="(rotura eje interior de motor roscador) se fabrica pieza con el tornero ya que no hay Respuesto y se cambió tornillos de apertura de pinzas"/>
        <s v="Regulación  de velocidad"/>
        <s v="regulación de amplificador pick and play"/>
        <s v="Regulacón"/>
        <s v="se soldó triángulo de pliegue"/>
        <s v="llenadora. Regulación"/>
        <s v="fue por el corte de luz. Hubo que actualizar la cámara"/>
        <s v="Se coloca telón en el tornillo de la electrovalvula"/>
        <s v="se remplaza sensor de la llenadora"/>
        <s v="se cambia actuador de freno de roscadora"/>
        <s v="Se regula pizones"/>
        <s v="se coloca Prisma"/>
        <s v="Regulaciones"/>
        <s v="conector con falso contacto"/>
        <s v=" rotura de tornillo en freno de roscadora"/>
        <s v="Se regula pinzas"/>
        <s v="Se saca  y cambia tornillo, partido"/>
        <s v="Regulación  de levas"/>
        <s v="Se baja la velocidad"/>
        <s v="Se cambia fibra óptica, rotación."/>
        <s v="Se ajusta tuerca y arandela de seguridad"/>
        <s v="se regulan cuchillas"/>
        <s v="camara 2 en falla ,regulación."/>
        <s v="Se revisa pico 9"/>
        <s v="el maquinista no llamo"/>
        <s v="se resetea falla sensor de alcohol"/>
        <s v=" llenadora se ponen a punto las bombas"/>
        <s v="Se apaga y resetea la maquina"/>
        <s v="Se limpia el filtro  del venturi"/>
        <s v="la maquina se encuentra apagada.No se puede inicializar"/>
        <s v="Se limpian  pinzas"/>
        <s v="sensor de descarte se regula. Se regulan cámaras por cambio de producto"/>
        <s v="problema con la plaqueta electrónica"/>
        <s v="regulación de sensor y bajada de martillo"/>
        <s v="se regula sensor presencia de producto"/>
        <s v="Se regulan soldadores laterales"/>
        <s v="regulación de sensores abastecedor de tubos"/>
        <s v="era llamado para regular la estuchadora L44 que larga otro formato"/>
        <s v=" era para la estuchadora L44  regulación"/>
        <s v="se repone diyuntor"/>
        <s v=" se cambia correa verde"/>
        <s v="es un llamado para la estuchadora.regulación"/>
        <s v="se acomodan fibras opticas y se cambia soporte de las mismas"/>
        <s v="se cambia resorte, regulacion sensor"/>
        <s v="Se regula apertura de pinzas"/>
        <s v="Se cambia pieza del elevador por una más chica"/>
        <s v="receteo de pantalla táctil"/>
        <s v=" cambió de cable laser"/>
        <s v="Se regula tornillo sin fin"/>
        <s v="Se regula caramas"/>
        <s v=" Regulación  de cruce de cuchillas"/>
        <s v="Se coloca cadena y ajusta piñón"/>
        <s v="se actualizan las cámaras y se habilita electrovalvula"/>
        <s v="se sube térmica"/>
        <s v="se corrigen parámetro y se regula"/>
        <s v="se regulan guías y entrada de envase"/>
        <s v="puesta a punto estuchadora"/>
        <s v="regulación de axon"/>
        <s v="rosca barrida se coloca insertó"/>
        <s v="se da soporte con tolva calefaccionada"/>
        <s v="cambio de sensor de presencia"/>
        <s v="se cambia cangilon"/>
        <s v=" se regula láser"/>
        <s v="regulación de sensor abastecedor"/>
        <s v="electroválvula forzada"/>
        <s v="tenia un corto en un cable de la seguridad de la puerta que estaba haciendo maza se cambia cable"/>
        <s v="se cambia oring de rotador neumático en la llenadora"/>
        <s v="se vuelve armar sensores"/>
        <s v="se destraba tapa y se acomoda flauta"/>
        <s v="fue por regulación en la estuchadora 44"/>
        <s v="se actualiza cámara"/>
        <s v="falla plc"/>
        <s v="cambio de sensor de acumulación"/>
        <s v="regulación de pistón de freno"/>
        <s v="se colocó tornillo en flauta y regulación de sensores de envases"/>
        <s v="se coloca espina en pico de llenado"/>
        <s v="llamado para estuchadora 44 porque el maquinista no tiene llave"/>
        <s v="se cambió tornillos de mordaza"/>
        <s v="problema con los pucks"/>
        <s v="se usó pistola de calor en tolva"/>
        <s v="se cambió eje de apertura de cabezal"/>
        <s v="se regula cámaras"/>
        <s v="se ajusta tornillos de llave de vacío"/>
        <s v=" se trabo embrague de elevador"/>
        <s v="Rgulación"/>
        <s v="se corrige posición de enfundadora AXON. estaba fuera de posición con respecto al robot"/>
        <s v="rotura de correa del láser, se cambian las 4 correas, se desarma limpia y lubrica"/>
        <s v="falla variador"/>
        <s v="Se coloca goma en el pistón del freno por q no llegaba a frenar el puck se cambia censor y se regulan"/>
        <s v="se coloca fleje y resorte en etiquetadora"/>
        <s v="se regula cuchilla de celofanadora"/>
        <s v="regulación de láser "/>
        <s v=" resuelve maquinista"/>
        <s v="se reinicia por falta de comunicación"/>
        <s v="coloca tetina regulación"/>
        <s v="regulación de sensor etiquetadora"/>
        <s v="perdida de producto en cuadro de bomba, se cambia bomba indesur"/>
        <s v="se resetea plc del los martillos"/>
        <s v="Se colocan gomas de torque blancas para mejor agarre"/>
        <s v="se techea sensor etiqueta y re regula ambas cámaras"/>
        <s v="transferencia, regulación"/>
        <s v="se retocó eje guía del pico número 15"/>
        <s v="se cambió eslabón de transportadora"/>
        <s v="Se encuentra cables pelados debido al roce de correas.. Se cambian cables."/>
        <s v="se regula sensores  y coloca cangilones en  abastecedor de tubos"/>
        <s v="se tensaron correas pinzas"/>
        <s v="Se regula sensor de desenvuelta"/>
        <s v="se cambia correa de etiquetadora"/>
        <s v="se regulo sensores de cuchilla"/>
        <s v="Se ajusta perno bola suelto"/>
        <s v="tenia mugre la manguera de aspiracion del laser, lo soluciona el maquinista"/>
        <s v="se ajusta eje  de girafa"/>
        <s v="se cambia sensor"/>
        <s v="se hacen roscas y se colocan  tornillos nuevos en acrílico de llenadora"/>
        <s v="se cambió correa de tracción de celofán"/>
        <s v="se destraba cinta transportadora"/>
        <s v="regulación de celofán"/>
        <s v="se ajusta eje de cierre de pinzas"/>
        <s v="se cambia tornillo partido en pinza roscadora"/>
        <s v="se regula celofanadora y se reinicia transportadora variador"/>
        <s v="Se arma y se colocan cangilones nuevos reeplazando los rotos"/>
        <s v="se regula celofanadora"/>
        <s v="Se destapa pico número 12"/>
        <s v="regulación de celofanadora y pick and play y crimpadora"/>
        <s v="jirafa abastecedor de tapas obstruida"/>
        <s v="Se reinician variadores en abastecedor de bombas"/>
        <s v="se ajustan cámaras de frente y dorso"/>
        <s v="se remplazan gotas de estrella por rotura"/>
        <s v="se rompe uno de los dedos de orientación, se desarma todo para su reemplazo"/>
        <s v="se cambia conector de sensor "/>
        <s v="rotura rodamiento lineal"/>
        <s v="se ajusta tornillo de actuador de rotores"/>
        <s v="se reguló etiquetadora"/>
        <s v="se cambia relé de electrovalvula del piston de salida producto lleno"/>
        <s v="fue por estuchadora 44, regulacion"/>
        <s v="se resetea variador de lllenadora"/>
        <s v="se regulo presión cuchillas, se bajo un punto la velocidad y se ajusto tiempo de cuchillas"/>
        <s v="soluciona mecánico"/>
        <s v="se colocan soportes de goma  se cambia  tornillo cortado  y se regula para que no haga tanto ruido el abastecedor  de bombas"/>
        <s v="se salio de lugar eje estriado de apertura y cierre de pinzas"/>
        <s v="se colocó racor en torqueadora"/>
        <s v="transporte trabado con una tapa"/>
        <s v="Celofanadora se salio de lugar eje estriado de apertura y cierre de pinsas"/>
        <s v="roscadora se suelta vastago rosacado de cabezales"/>
        <s v="etiquetadora se cambia parada de emergencia"/>
        <s v="se cambia regulador por perdida en sello"/>
        <s v="se sube térmica de servicio"/>
        <s v="llenadora regulación de flotante"/>
        <s v="la llenadora rebalsan los pico"/>
        <s v="llenadora lo resolvió el maquinista"/>
        <s v="regulación de girador puck"/>
        <s v="se regula altura de orquilla"/>
        <s v="se retira envase de la transportadora"/>
        <s v="llamaron para subir la temperatura"/>
        <s v="regulación del láser"/>
        <s v="se cambió centrador de picos"/>
        <s v="se cambiaron termocuplas y cableado hasta ficha por variación de temperatura."/>
        <s v="guías de pinzas flojas"/>
        <s v="cambio de fibra"/>
        <s v="regulacion sensor de tapa alta"/>
        <s v="ficha suelta"/>
        <s v="se saca tornillo partidos y se coloca uno nuevo"/>
        <s v="termica unipolar baja"/>
        <s v="tapadora regulacion de sensor"/>
        <s v="se cambia sensor en piston neumatico"/>
        <s v="suluciona maquinista"/>
        <s v="Se baja sensibilidad al sensor"/>
        <s v="se limpia palpador"/>
        <s v="terminal ficha de sensores con falso contacto"/>
        <s v="cambio de centrador"/>
        <s v="El pescante es largo y no se acomoda bien la bomba en la boca del frasco para el &quot; Crimpado&quot;"/>
        <s v="variación de velocidad a rodante"/>
        <s v="eje fuera de punto"/>
        <s v="se cambia pico doblado"/>
        <s v="se salió cadena de transporte"/>
        <s v="cambio de leíster"/>
        <s v="No posicionaba bien la etiqueta y el láser"/>
        <s v="No posicionaba bien la etiqueta y el láser, control"/>
        <s v="corrección de un cable en la tolva"/>
        <s v="regulación de motor de la transportadora por vibracion"/>
        <s v="alineación"/>
        <s v="se coloca  fleje en estuchadora"/>
        <s v="se reinicia el brazo"/>
        <s v="se soldó bandeja"/>
        <s v="se colocó guía a la salida de la llenadora"/>
        <s v="se le da tensión al transporte de linner"/>
        <s v="regulación."/>
        <s v="estrella fuera de punto"/>
        <s v="se regulan ambas cámaras "/>
        <s v="Se cambia electroválvula del freno"/>
        <s v="se le baja la velocidad"/>
        <s v="regulacion de velocidad"/>
        <s v="se destraba y alinea  girador de pucks"/>
        <s v="se corrigen parametros del girador"/>
        <s v="regulacion de ancho de tolva ,soldadores y toma del celofan"/>
        <s v="Se cambia censor de axón"/>
        <s v="se destraba transporte y se regula estrella"/>
        <s v="se corrige impresión de código de barra"/>
        <s v="se cambió resorte de pico"/>
        <s v="se ajusta tornillo de eje de levas flojo y se regulan niveles x variacion"/>
        <s v="se rellano agujero centrado de eje sinfín entrada de torqueadora"/>
        <s v="Se colocaron y se regularon censores de la rolonera"/>
        <s v=" se coloca tornillo en abastecedor de envases"/>
        <s v="se resetea falla de alcohol"/>
        <s v=" regulación de celofanadora"/>
        <s v="se configura sensor tapa alta"/>
        <s v="se acomodan guías de puks en transfer"/>
        <s v="se endereza un fleje de etiquetadora y se le colocó tornillos faltantes"/>
        <s v="se limpia válvula Burkert"/>
        <s v="falso contacto en selectora"/>
        <s v="se regula altura en sensores 5,6,7y13 de etiquetadora"/>
        <s v="celofanadora se le cambió resistencia y actuador se modificó soporte de soldador "/>
        <s v=" falso contacto en la memoria del plc  y la correa floja"/>
        <s v="regulación de fibra óptica de descarte"/>
        <s v="detector de alcohol en falla"/>
        <s v="resolvió maquinista"/>
        <s v="regulación censor contador de envases"/>
        <s v="se regula parámetros de torqueador con el mecánico de la linea"/>
        <s v="se trata de regular parámetro de retención de actuador de láser"/>
        <s v=" Se lija girador, ya que se traban los pucks"/>
        <s v="Se regula apertura del cabezal 8"/>
        <s v="se regulan parámetros del freno"/>
        <s v="se cambia actuador"/>
        <s v=" Regulación."/>
        <s v="Se regulan parámetros y el bajador de tubos"/>
        <s v="se regulan parametros del lacer"/>
        <s v="se aflojó manchón de  servo de pick and play"/>
        <s v="roscas barridas en sensor de posicionamiento"/>
        <s v="regulacion, soluciona maquinista"/>
        <s v="se regula leva electronica"/>
        <s v="el lazer largaba olor a quemado, se baja intencidad"/>
        <s v="se ajusta tuerca de llave 3 vias"/>
        <s v="se tensa la banda transporte"/>
        <s v="Se ajusta frenó y se modifican parámetros"/>
        <s v="se cambió filtros de láser"/>
        <s v="se sube velocidad al rodante"/>
        <s v="Se tensa la bandada y se limpia"/>
        <s v=" se colocó resorte a cabezal de torqueadora"/>
        <s v="se cambió resorte de torqueadora"/>
        <s v="llamado para estuchadora 44"/>
        <s v="se cambió sello de bomba y se lubrica rodamiento"/>
        <s v="Se rellena el agujero del perno deforme"/>
        <s v=" se cambia actuador de brazo"/>
        <s v="por pedido del supervisor se cambia tolva por falta maquinistas"/>
        <s v="se fue de punto quedó con dos tornillos en el cardan quedó funcionando"/>
        <s v="regulación de láser 8 y cámaras"/>
        <s v="Se cambia actuador neumático en pick and place L41 por rotura en rosca de vástago"/>
        <s v="se regula altura  del transporte"/>
        <s v="cambio de palpador"/>
        <s v="cable en falso contacto"/>
        <s v="Cambio de cable a sensor Número 8"/>
        <s v="Se saca tornillos barrido del soldador transversal"/>
        <s v=" se cambia sensor inductivo"/>
        <s v="Se traban las bombas en guías"/>
        <s v="se cambia cable dañado"/>
        <s v="se puso a punto la llenadora"/>
        <s v="se pulió guías de bombas y se corrige recorrido de la misma"/>
        <s v="Se regula camara y cabezal 4 "/>
        <s v="regulación de cámara etiquetadora por cambio de fragancia"/>
        <s v="cambio de soldador de la celofanadora"/>
        <s v=" Se cambia rodamiento lineal  roto"/>
        <s v="Se cambian filtros de vacío y se regulan parámetros"/>
        <s v="Se regula punto cero y resetea"/>
        <s v="Se cambia espinas rotas del brazo  de la llenadora"/>
        <s v="Deplazamiento de lamina( folia), dosificación de picos incorrecta"/>
        <s v="Regulación de cámara por cambio de fragancia"/>
        <s v="Reemplazo de patas en abastecedor de bombas( vibrador) "/>
        <s v="colocacion de portatablet nuevo"/>
        <s v="Regulación de estrella y guias"/>
        <s v="Se pone a punto la estrella"/>
        <s v="Se resertea la maquina"/>
        <s v="se acomoda sensor de transfer"/>
        <s v="cambio de actuador neumático"/>
        <s v="regulación de estuchadora L44"/>
        <s v="problema con el centrado de llenado"/>
        <s v=" se cambia conjunto de centradores"/>
        <s v="Apoyo de regulación con el maquinista"/>
        <s v="se cambia conjunto de centradores, por unos nuevos"/>
        <s v="se cambió rodamiento de polea de correa"/>
        <s v="Se suelda pieza roja"/>
        <s v="Se cambia banda del trasporte"/>
        <s v="programa colgado"/>
        <s v="se regulaparametro de apertura de centradores de llenado se deja en 50-950"/>
        <s v="se cambia racord y se lubrica brazo articulado de la misma"/>
        <s v="soporte de regulación"/>
        <s v="cambio de picos doblados de llenado"/>
        <s v="cangilon roto de cinta de descarte"/>
        <s v="pick and place regulacion de parámetros de brazo"/>
        <s v="se cambió correa de transportadora"/>
        <s v="regulación de bajador de mecanismos"/>
        <s v="regulación de ink-jet"/>
        <s v="transporte se cambian 30 eslabones de cinta"/>
        <s v="se cambia resortes de cabeza de torqueadora"/>
        <s v="cable suelto de conector"/>
        <s v="se sube velocidad de rodante y se coloca potenciómetro"/>
        <s v=" Cambio de Correa"/>
        <s v="se destraba actuador de llenado"/>
        <s v="se coloca chaveta en reductor de llenadora"/>
        <s v="ajustes de nivel de llenado"/>
        <s v="celofanadora regulación de cuchilla"/>
        <s v="se corto rodante"/>
        <s v="regulación por variación de llenado"/>
        <s v=" se cambió filtro en láser"/>
        <s v="se ajusta tornillo de centrador de pínceles"/>
        <s v="celofanadora se le más tensión a correa de motor principal"/>
        <s v=" celofanadora se cambió bisturí"/>
        <s v="regulación de camara"/>
        <s v="abastecedor de pinceles, tapa trabada"/>
        <s v="regulación de elevador"/>
        <s v="cambio de cangilones"/>
        <s v="se retiran sensores de etiquetadora"/>
        <s v="se corta tornillo de cabezal"/>
        <s v="se configura sensores de rodantes"/>
        <s v="configuración de sensores presencia de pucks/envases"/>
        <s v="celofanadora se cambia rodamiento de buje estriado de pinzas y tan rodamiento lineal se carro de pinza"/>
        <s v="rotura de cadena, se cambiaron 2 eslabones"/>
        <s v="se cambió resorte de cabezal número dos y se cambió buje de pinzas  y ajustó actuador principal todo eso ocasionaba que la bomba salga torcida"/>
        <s v="faltaba chaveta de eje estriado de pinzas se dio tensión a correa de paso a paso"/>
        <s v="se fuerza el carril de bajada de bombas para que funcione se tendría que tener otro nuevo formato para ese tipo de bomba"/>
        <s v="cambio de rodamientos en motor de tapadora"/>
        <s v="regulación celofanadora"/>
        <s v="motor paso paso en falla"/>
        <s v="se enciende etiquetadora, se regula cámaras y láser"/>
        <s v="regulación de torqueador"/>
        <s v="se coloca tornillo en lugar de espina elástica por el juego que tiene el eje con respecto al buje estriado y se regula tensión de correas de pinza"/>
        <s v="se regula presion de aire de cierre de pinzas pick and place"/>
        <s v="se salio de punto cadena estuchadora"/>
        <s v="Se realiza stock out por falta de sensor entrada de torqueadora. Se coloca sensor de similares características"/>
        <s v="se cambió Manguera de soldador de celofanadora"/>
        <s v="pistón de actuador suelto"/>
        <s v="se cambia rele de marcha transportadora"/>
        <s v="regulación del empujador"/>
        <s v="se ajusta imán de cuna"/>
        <s v="se suplementa entrada en abastecedor de pinceles"/>
        <s v="se da tensión a la transportadora de la estuchadora la encontramos trabada con las guías"/>
        <s v="se lleva a punto"/>
        <s v="soporte para armado de estrellas, estaban flojas"/>
        <s v=" tenían las nueces del martillo trabadas y no podían regular la altura"/>
        <s v="celofanadora se coloca bisagra"/>
        <s v="se suelda base del sensor mínimo de tapas"/>
        <s v="Regulación amplificador"/>
        <s v="se fue de parámetros el enhebrar bombas"/>
        <s v="se ajustan piezas de sobre tapa"/>
        <s v="El llamado era de la línea 38, el maquinista cambia el inkjet y se regula"/>
        <s v="se cayo eje de sujetador de envase de abastecedor. se coloca nuevamente y se ajusta tornillo sujetador"/>
        <s v="cable  del conector en falso contacto"/>
        <s v="Se arma embrague  del empujador"/>
        <s v=" se sube velocidad de rodante"/>
        <s v=" cambio de fibra en martillo"/>
        <s v="logueo y regulación de cámaras"/>
        <s v="reseteo de pantalla"/>
        <s v="regulación de láser cámaras "/>
        <s v="regulación de velocidad"/>
        <s v="se calibra brazo ABB "/>
        <s v="se regula centrador de peine"/>
        <s v="se destraba cadena de regulacion de celofán y se coloca tope"/>
        <s v="Se tensa cadena, se pone a punto y se regula"/>
        <s v="Regulación etiqueta"/>
        <s v="se intentó regular folía con el maquinista ya que la misma varía para los dos lados de cierre y se cambió por otra folía y el resultado fue el mismo"/>
        <s v="regulación de bajador de tapas"/>
        <s v="etiquetadora se cambió 3 eslabones"/>
        <s v="se cambia silenciador de aire y rele"/>
        <s v="regulación de grados  cabezal número 8"/>
        <s v="regulación compleja con luz de cámara número 2"/>
        <s v="se encuentra cable flojo en bornera  motor"/>
        <s v="presenta problema de reconocimientos de parametros se prueba hasta cambiar la receta y ahi quedo en funcionamiento"/>
        <s v="se destraba y pegan 2 gomas en  tranfer"/>
        <s v="regulación de tranfer , martillo y camaras"/>
        <s v="se vuelve a teachear sensor de etiquetadora"/>
        <s v="manguera festo cortada"/>
        <s v="cambio de resistencia"/>
        <s v="se regula altura de transportadora ya frenaba la cinta"/>
        <s v=" regulación de camara de abastecedor"/>
        <s v="se  afloja soporte  motor  por movimiento"/>
        <s v="se reconecta cascada desconectada"/>
        <s v="limpieza de filtro y regulación de etiqueta"/>
        <s v=" regulación de etiqueta"/>
        <s v=" regulación de cámaras"/>
        <s v=" cambio de venturi y regulacion"/>
        <s v="se reguló cámaras polux"/>
        <s v="regulación de cámaras por cambio de fragancia y regulación de distancia cabezal número 4"/>
        <s v="llenadora se cambia acople de llave de aire"/>
        <s v="se verifican que los filtros del láser estén limpios .se posiciona manguera de aspiración en mejor posición por olor a quemado"/>
        <s v="regulación de cámaras abastecedor de envases"/>
        <s v="balanza en falla"/>
        <s v="un tornillo del vástago del actuar suelto se ajusta"/>
        <s v="regulación de sensor de máxima"/>
        <s v="se reinicia camara y se vuelve a regular"/>
        <s v="programador de levas suelto,se vuelve a fijar"/>
        <s v="se le dio ajustes mecánico y electrónico para que funcione es el mismo problema con el motor"/>
        <s v="regulación de plato de las bombas"/>
        <s v="se repone diyuntor y se amura botonera de marcha y  parada"/>
        <s v="se cambia filtros  cable y plaqueta cabezal número 4 en etiquetadora"/>
        <s v="Se realiza protección de acrílico para brazo"/>
        <s v="cabezal 8  se regula sensor."/>
        <s v="se ajusta esfera de válvula y se le realiza una limpieza a la misma"/>
        <s v="Falla sensor capacitivo"/>
        <s v="se regula cámara porque pasaban frascos al revés"/>
        <s v=" llenadora se cambia resorte de pico número 14"/>
        <s v="se regula cámara para que tenga el menor descarte posible por movimiento de frasco"/>
        <s v="lo resuelve el maquinista"/>
        <s v="se regula sensor en llenadora"/>
        <s v="se cambia crapodina de eje  sinfin de subida de llenadora"/>
        <s v="se coloca refrigeración en motor principal ,se cambia manguera de apertura de pinzas y se tensa correa"/>
        <s v="se ajusta manchón de transportadora "/>
        <s v="se cambia correa de banda superior de etiquetadora"/>
        <s v="pulsador de parada de emergencia roto"/>
        <s v=" se ajusta banda salida llenadora"/>
        <s v="regulación de altura etiquetadora"/>
        <s v="soldado de la caída en transportadora"/>
        <s v="se resetea motor de la lanza de la etiquetadora"/>
        <s v="reemplazo del motor paso a paso en falla por otro con &quot; Reductor agregado&quot; "/>
        <s v="se coloca soplador en motor de  etiquetadora"/>
        <s v="variador en falla por sobrecarga"/>
        <s v="regulación de guías y etiqueta"/>
        <s v="se saca guía de correa de la etiquetadora,se vuelve a pegar y se pule para evitar que el motor se sobre cargue por no deslizar"/>
        <s v="se cambia cable cortado"/>
        <s v="se cambian rodamientos del rotor del motor de la transportadora"/>
        <s v="mangueras de aire invertidas en válvula"/>
        <s v="se acomoda prensa cable"/>
        <s v="regulación de velocidad etiquetadora"/>
        <s v="se acomoda fibra"/>
        <s v="cambio de fibra óptica"/>
        <s v="regulación de parametros"/>
        <s v="celofanadora se regula cuchillas de corte"/>
        <s v="se regulan cuchillas de corte"/>
        <s v="celofanadora por variacion de toma de celofan se remplaza buje estriado de polea de pinzas la misma se modifico por diferencia de espesor se deja eje estriado viejo xq el nuevo no corresponde a los bujes ya existentes en la maquina se regula cuchillas y desplazamiento de celofan"/>
        <s v="se coloca cable sensor y fibra en inkjet"/>
        <s v="era la cinta transportadora estaba trabada"/>
        <s v="se regula tensión de correas de motor principal "/>
        <s v="regulación de pinzas y cuchillas"/>
        <s v=" La vaina del pico se encuentra en mal estado, causando que el corta gota no cierre y queda goteando. Se saca un pico de la linea 39 y se coloca en la 48. "/>
        <s v="se corto tornillo de seguidor de actuador de cabezales"/>
        <s v="limpieza de sensor de etiqueta"/>
        <s v=" estuchadora puesta punto"/>
        <s v=" regulación de camara"/>
        <s v="se ajustan tornillos de guía de actuador"/>
        <s v="solo cambiaron las garras estaban gastadas"/>
        <s v="regulaciones, control general de llenadora"/>
        <s v="se cambian orgin, y modifican parametros de llenado"/>
        <s v="Cambio de sensor de etiqueta y regulación de lanza"/>
        <s v="Los frascos quedan sujetos al pucks, esto no es problema de mantenimiento, o se reforman los pucks o se reforman los frascos"/>
        <s v="se corrige inclinación de cabezal de roscadora ya que la misma marcaba las tapas"/>
        <s v="revisan variacion de peso, se ajusto tuerca de llave de 3 vias"/>
        <s v="se destraba electrovalvula"/>
        <s v="se ajusta placa de empujador"/>
        <s v="se cambia resorte de torqueadora"/>
        <s v="se cambió espinas en llenadora"/>
        <s v="mecanismo trabado"/>
        <s v="colocacion de guias"/>
        <s v="se puso a punto sin de llenadora"/>
        <s v="se destraba cadena con mecanismos"/>
        <s v="se deja apagada para bajar la temp. del servomotor. Aparentemente buje de eje elevador está ajustado y el motor realiza mucha fuerza y lo lleva a falla"/>
        <s v="se acomoda abastecedor de tapas, parece que lo golpearon con una zorra y había quedado desalineado"/>
        <s v="falso contacto en motor envolvente"/>
        <s v=" cable suelto"/>
        <s v="llenadora filtró obstruyó trampa de fragancia"/>
        <s v="transportadora desplazada de la llenadora"/>
        <s v="llenadora se ajusta válvula de tres vías"/>
        <s v=" válvula con tuerca floja, se realiza limpieza, se cambian oring y juntas"/>
        <s v="se realizan ajustes de nivelación de electro iman"/>
        <s v="se cambia resorte de mordaza"/>
        <s v="se fue de punto llenadora"/>
        <s v="problema desde entrada desde proceso"/>
        <s v="problemas con vacío"/>
        <s v="entrada de puente de bombas desplazado con respecto a la estrella"/>
        <s v="se cambia tornillo de placas de vibracion de bombas y se repasa roscas golpeadas"/>
        <s v=" celofanadora se iba a falla cortaba mal"/>
        <s v="se da tensión a correa de motor de pinzas"/>
        <s v="celofanadora se cambió bandas de entrada de estuches"/>
        <s v="se cambio mouse"/>
        <s v="regulación de sensor de Transfer"/>
        <s v="seguidor de leva suelto"/>
        <s v="se cambia sensor inductivo por qué el seguidor de leva al soltarse lo rompe"/>
        <s v="problema por doble llenado"/>
        <s v="se limpia burkert"/>
        <s v="se cambia resorte de cabezal uno de torqueado"/>
        <s v="corte de correa de cangilones"/>
        <s v=" se cambia retea y se fabrica junta de motoreductor  en transferencia"/>
        <s v="problema de formato con carril de bomba"/>
        <s v="se hacen agujeros para mover el separador de estuches ya que se agregó un formato mas chico en la línea"/>
        <s v="roscadora se cambió resorte y garras de torque"/>
        <s v="se parte brazo de cierre de estuche. Se desarma, se encuentra un exceso de óxido, que impedía desarmar la pieza. Se repara la pieza rota y queda para armar"/>
        <s v="se ajusta válvula de 3 vías"/>
        <s v="llenadora bomba se cambió gancho  de estator"/>
        <s v="celofanadora se cambió correa de entrada de celofán"/>
        <s v="regulaciones para el cambio de formato y puesta a punto de la máquina"/>
        <s v="se colocaron los sensores nuevamente de la etiquetadora"/>
        <s v="regulacion de sensor abastecedor de tubos"/>
        <s v=" la aspiradora del láser tira una falla de filtro saturado le intercambiamos filtros y lo sigue haciendo. se hizo puente entre la comunicación del láser y la aspiradora se sacó el puente del láser de la 45"/>
        <s v="Cambio de gomas de torque, cambio de resortes, quitamos todos los suplementos internos, regulamos el zafe del Hércules 2 y colocamos arandelas para el accionamiento del mismo"/>
        <s v="cable de tierra desprendido"/>
        <s v=" llenadora se destapó conducto de mordaza"/>
        <s v="se coloca sensor de presencia de frasco (se saca el sensor del la lina 11 por falta de stock)"/>
        <s v="cinta de abastecedor"/>
        <s v="se cambian placas, componentes que se veían quemados ,se tenso y destenso correas,se controlo placas y cables y ahora estamos cambiando motores para seguir descartando motivos. "/>
        <s v="celofandora se lubrica y se ajustan correas de pinzas"/>
        <s v="regulación de picos y se limpió válvulas"/>
        <s v="cambio de correa de transmisión interna de transportadora"/>
        <s v="se destapa llave de paso "/>
        <s v="regulación de centrado de envase"/>
        <s v=" configaracion de camara"/>
        <s v="valvula forzada"/>
        <s v=" cambio de cangilon de cinta de jirafa de abastecedor de tapas"/>
        <s v="regulacion parametros"/>
        <s v="cable cortado en alimentación de la bomba"/>
        <s v="se cambian oring de piston de llenado"/>
        <s v="llenadora regulación de vacío"/>
        <s v="Brazo fuera de posición. Picking forzado."/>
        <s v="se regula la presión de aire en la enfundadora para que no golpeen la calefacción"/>
        <s v="se endereza soporte de sensor"/>
        <s v="se acomoda el sensor de funda"/>
        <s v="se baja rampa de aceleración y desaceleración"/>
        <s v="poner a punto la llenadora"/>
        <s v="se sube termica"/>
        <s v="error en dirección de IP"/>
        <s v="se cambió tornillo roto de cabezal de roscadora"/>
        <s v="Regulación de sensor. (por cambio de formato)"/>
        <s v="se cambia correa de descarte"/>
        <s v="torqueadora no hay gomas de torque se invierte las gomas que están gastadas para que funcione la torqueadora"/>
        <s v="se cambió resorte de roscadora"/>
        <s v="se rehace roscas barridas de regulador de torque"/>
        <s v="diferencia en peso y mal centrado de envase en estacion de llenado"/>
        <s v="no prendió aspiradora y le tiro falla"/>
        <s v="se revisa la la máquina por qué se frenaba se desarmó estrellas y se fue armando de a una para descartar que se frene y no se encontró nada fuera de lugar"/>
        <s v="Regulación de laser(por cambio de formato)"/>
        <s v="problemas con el formato, cañon entrada de funda. se suplemento y quedo funcionando."/>
        <s v="regulación de pico y se corta el pico a medida"/>
        <s v=" se sacan sensores de etiquetadora"/>
        <s v="el actuador del pico está deteriorado pero el maquinista encontró que está mal armado los rotores"/>
        <s v="Puesta a punto de camara abastecedor.(por cambio de formato)"/>
        <s v="etiquetadora, se limpia sensor y se regula"/>
        <s v="se cambió soporte de rodillo"/>
        <s v="producto en la cinta, hay que limpiarla"/>
        <s v="no podían ingresar con usuario y contraseña"/>
        <s v="llenadora solucionó el maquinista"/>
        <s v="regulación de celofanadora problemas con él centrado de celofán"/>
        <s v="se acomoda sensor de límite en promaquina"/>
        <s v="se cambia tornillo de presión de las misma"/>
        <s v="mordazas, se apuntan tornillos"/>
        <s v="se cambió válvula de tres vías del lado izquierdo"/>
        <s v="se coló tornillos faltantes en la entrada de la llenadora"/>
        <s v="sensor fuera de posición"/>
        <s v=" rodillo flojo"/>
        <s v="Reseteo de PLC.(por cambio de formato)"/>
        <s v="se le sacó una pinza a la torqueadora de la línea 48 y se la colocó cuando aparezca la que falta reponerla a la línea"/>
        <s v="gira pucks, se ajusta eje del girador"/>
        <s v="axón regulación de fundas"/>
        <s v="Puesta a puntos de cámara frente dorso.(por cambio de formato)"/>
        <s v="ficha haciendo falso contacto"/>
        <s v="etiquetadora se limpió rodillo de etiquetas"/>
        <s v="supuesta fuera de punto pero resulto ser equivocado"/>
        <s v="regulación parámetros"/>
        <s v=" llenadora cambió de manguera de tomador de bomba"/>
        <s v="se cambió flejes y resortes de la correa superior"/>
        <s v="se aflojo contratuerca de tornillo de regulador de angulo de cuchilla inferior"/>
        <s v="llenadora manguera de pico tapada"/>
      </sharedItems>
    </cacheField>
    <cacheField name="detalle" numFmtId="0">
      <sharedItems count="5">
        <s v="microparada"/>
        <s v="sin informacion"/>
        <s v="ajuste"/>
        <s v="rotura"/>
        <s v="no aplica"/>
      </sharedItems>
    </cacheField>
    <cacheField name="N° semana" numFmtId="0">
      <sharedItems containsSemiMixedTypes="0" containsString="0" containsNumber="1" containsInteger="1" minValue="1" maxValue="53"/>
    </cacheField>
    <cacheField name="Mes" numFmtId="0">
      <sharedItems/>
    </cacheField>
    <cacheField name="Turno" numFmtId="0">
      <sharedItems/>
    </cacheField>
    <cacheField name="TECNICO" numFmtId="0">
      <sharedItems containsBlank="1"/>
    </cacheField>
    <cacheField name="Con repuesto ( si / no)" numFmtId="0">
      <sharedItems/>
    </cacheField>
    <cacheField name="OT" numFmtId="0">
      <sharedItems containsBlank="1"/>
    </cacheField>
    <cacheField name="costo MOD" numFmtId="0">
      <sharedItems containsBlank="1"/>
    </cacheField>
    <cacheField name="costo de repuesto"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Eduardo Faria" refreshedDate="45328.65390902778" createdVersion="8" refreshedVersion="8" minRefreshableVersion="3" recordCount="5882" xr:uid="{35B919F7-11E5-4C79-8EEA-F27451191E38}">
  <cacheSource type="worksheet">
    <worksheetSource name="Causas"/>
  </cacheSource>
  <cacheFields count="23">
    <cacheField name="parada" numFmtId="0">
      <sharedItems containsSemiMixedTypes="0" containsString="0" containsNumber="1" containsInteger="1" minValue="133452" maxValue="160304"/>
    </cacheField>
    <cacheField name="maquina" numFmtId="0">
      <sharedItems count="51">
        <s v="Llenadora"/>
        <s v="Etiquetadora L33"/>
        <s v="Estuchadora"/>
        <s v="Torqueadora"/>
        <s v="Tolva"/>
        <s v="Abastecedor de mecanismos"/>
        <s v="Etiquetadora"/>
        <s v="Abastecedor de bolillas"/>
        <s v="LogiPack"/>
        <s v="Llenadora L38"/>
        <s v="Celofanadora L10"/>
        <s v="Transporte"/>
        <s v="Crimpadora"/>
        <s v="Sobretapa"/>
        <s v="Camara"/>
        <s v="Girador de pucks"/>
        <s v="Coloca Bombas"/>
        <s v="Llenadora L37"/>
        <s v="Etiquetadora de fondo"/>
        <s v="Celofanadora"/>
        <s v="Abastecedor tetina"/>
        <s v="Inkjet"/>
        <s v="Laser"/>
        <s v="Pick and play"/>
        <s v="Martillo"/>
        <s v="Brazo transporte"/>
        <s v="Bajador tetina"/>
        <s v="Abastecedor de tapas"/>
        <s v="Embalador"/>
        <s v="Coloca Tapas"/>
        <s v="Axon"/>
        <s v="Balanza"/>
        <s v="Bajador de tapas"/>
        <s v="Bomba Moyno"/>
        <s v="Roscadora"/>
        <s v="Abastecedor tubos"/>
        <s v="Bomba Neumatica"/>
        <s v="Abastecedor de bombas"/>
        <s v="Abastecedor pinceles"/>
        <s v="Abastecedor de envases"/>
        <s v="Enhebrado/Coloca Bombas"/>
        <s v="Coloca Bolillas"/>
        <s v="Transfer"/>
        <s v="Crimpadora L11"/>
        <s v="Mordazas"/>
        <s v="Picking Forzado"/>
        <s v="Picos"/>
        <s v="Termosellado"/>
        <s v="Soldador"/>
        <s v="Cozolli"/>
        <s v="Llenadora L16"/>
      </sharedItems>
    </cacheField>
    <cacheField name="empresa" numFmtId="0">
      <sharedItems/>
    </cacheField>
    <cacheField name="linea" numFmtId="0">
      <sharedItems count="23">
        <s v="L07"/>
        <s v="L12"/>
        <s v="L33"/>
        <s v="L32"/>
        <s v="L35"/>
        <s v="L48"/>
        <s v="L38"/>
        <s v="L10"/>
        <s v="L04"/>
        <s v="L43"/>
        <s v="L19"/>
        <s v="L37"/>
        <s v="L41"/>
        <s v="L42"/>
        <s v="L27"/>
        <s v="L39"/>
        <s v="L45"/>
        <s v="L36"/>
        <s v="L29"/>
        <s v="L11"/>
        <s v="L47"/>
        <s v="L16"/>
        <s v="L20"/>
      </sharedItems>
    </cacheField>
    <cacheField name="maquina2" numFmtId="14">
      <sharedItems containsSemiMixedTypes="0" containsNonDate="0" containsDate="1" containsString="0" minDate="2018-11-01T00:00:00" maxDate="2023-07-22T00:00:00"/>
    </cacheField>
    <cacheField name="nombre" numFmtId="0">
      <sharedItems/>
    </cacheField>
    <cacheField name="causa_parada_descripcion" numFmtId="0">
      <sharedItems/>
    </cacheField>
    <cacheField name="parada_fecha" numFmtId="14">
      <sharedItems containsSemiMixedTypes="0" containsNonDate="0" containsDate="1" containsString="0" minDate="2023-01-02T00:00:00" maxDate="2023-12-30T00:00:00"/>
    </cacheField>
    <cacheField name="parada_hora" numFmtId="21">
      <sharedItems containsSemiMixedTypes="0" containsNonDate="0" containsDate="1" containsString="0" minDate="1899-12-30T00:00:29" maxDate="1899-12-30T23:59:56"/>
    </cacheField>
    <cacheField name="resolucion_fecha" numFmtId="14">
      <sharedItems containsNonDate="0" containsDate="1" containsString="0" containsBlank="1" minDate="2023-01-02T00:00:00" maxDate="2023-12-31T00:00:00"/>
    </cacheField>
    <cacheField name="resolucion_hora" numFmtId="21">
      <sharedItems containsNonDate="0" containsDate="1" containsString="0" containsBlank="1" minDate="1899-12-30T00:02:22" maxDate="1899-12-30T23:56:50"/>
    </cacheField>
    <cacheField name="parada_duracion" numFmtId="0">
      <sharedItems containsSemiMixedTypes="0" containsString="0" containsNumber="1" containsInteger="1" minValue="2" maxValue="340880"/>
    </cacheField>
    <cacheField name="min" numFmtId="164">
      <sharedItems containsSemiMixedTypes="0" containsString="0" containsNumber="1" minValue="3.3333333333333333E-2" maxValue="5681.333333333333"/>
    </cacheField>
    <cacheField name="causa" numFmtId="0">
      <sharedItems longText="1"/>
    </cacheField>
    <cacheField name="detalle" numFmtId="0">
      <sharedItems/>
    </cacheField>
    <cacheField name="N° semana" numFmtId="0">
      <sharedItems containsSemiMixedTypes="0" containsString="0" containsNumber="1" containsInteger="1" minValue="1" maxValue="53"/>
    </cacheField>
    <cacheField name="Mes" numFmtId="0">
      <sharedItems/>
    </cacheField>
    <cacheField name="Turno" numFmtId="0">
      <sharedItems/>
    </cacheField>
    <cacheField name="TECNICO" numFmtId="0">
      <sharedItems containsBlank="1"/>
    </cacheField>
    <cacheField name="Con repuesto ( si / no)" numFmtId="0">
      <sharedItems/>
    </cacheField>
    <cacheField name="OT" numFmtId="0">
      <sharedItems containsBlank="1"/>
    </cacheField>
    <cacheField name="costo MOD" numFmtId="0">
      <sharedItems containsBlank="1"/>
    </cacheField>
    <cacheField name="costo de repues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5">
  <r>
    <n v="52562"/>
    <x v="0"/>
    <s v="Moreno"/>
    <x v="0"/>
    <d v="2018-11-01T00:00:00"/>
    <s v="-"/>
    <s v="Mantenimiento Mecanico"/>
    <d v="2021-01-11T00:00:00"/>
    <d v="1899-12-30T06:15:33"/>
    <d v="2021-01-11T00:00:00"/>
    <d v="1899-12-30T06:24:09"/>
    <n v="516"/>
    <n v="8.6"/>
    <m/>
    <n v="8.6"/>
    <s v="Se encuentra llenadora con producto seco del fin de semana"/>
    <x v="0"/>
    <x v="0"/>
    <x v="0"/>
    <x v="0"/>
    <m/>
    <s v="Segre"/>
  </r>
  <r>
    <n v="52593"/>
    <x v="0"/>
    <s v="Moreno"/>
    <x v="1"/>
    <d v="2018-11-01T00:00:00"/>
    <s v="-"/>
    <s v="Mantenimiento Electrico"/>
    <d v="2021-01-11T00:00:00"/>
    <d v="1899-12-30T08:00:26"/>
    <d v="2021-01-11T00:00:00"/>
    <d v="1899-12-30T09:13:14"/>
    <n v="4368"/>
    <n v="72.8"/>
    <m/>
    <n v="72.8"/>
    <s v="Se encuentra bomba moyno en falla, queda la falla puesta hasta el cambio de bomba"/>
    <x v="1"/>
    <x v="0"/>
    <x v="0"/>
    <x v="0"/>
    <m/>
    <s v="Maiques"/>
  </r>
  <r>
    <n v="52623"/>
    <x v="0"/>
    <s v="Moreno"/>
    <x v="1"/>
    <d v="2018-11-01T00:00:00"/>
    <s v="-"/>
    <s v="Mantenimiento Electrico"/>
    <d v="2021-01-11T00:00:00"/>
    <d v="1899-12-30T09:37:56"/>
    <d v="2021-01-11T00:00:00"/>
    <d v="1899-12-30T10:58:40"/>
    <n v="4844"/>
    <n v="80.733333333333334"/>
    <m/>
    <n v="80.733333333333334"/>
    <s v="Se reemplaza bomba nuevamente, tenian una con sello roto, otra que pierde y una con problemas electricos"/>
    <x v="1"/>
    <x v="0"/>
    <x v="0"/>
    <x v="0"/>
    <m/>
    <s v="Maiques"/>
  </r>
  <r>
    <n v="52629"/>
    <x v="1"/>
    <s v="Moreno"/>
    <x v="2"/>
    <d v="2020-09-30T00:00:00"/>
    <s v="Martín"/>
    <s v="Mantenimiento Electrico"/>
    <d v="2021-01-11T00:00:00"/>
    <d v="1899-12-30T09:50:17"/>
    <d v="2021-01-11T00:00:00"/>
    <d v="1899-12-30T10:38:22"/>
    <n v="2885"/>
    <n v="48.083333333333336"/>
    <m/>
    <n v="48.083333333333336"/>
    <s v="Era en la llenadora, se reemplaza sensor que detecta los cangilones"/>
    <x v="2"/>
    <x v="0"/>
    <x v="0"/>
    <x v="0"/>
    <m/>
    <s v="Maiques"/>
  </r>
  <r>
    <n v="52631"/>
    <x v="2"/>
    <s v="Moreno"/>
    <x v="3"/>
    <d v="2018-11-01T00:00:00"/>
    <s v="-"/>
    <s v="Mantenimiento Mecanico"/>
    <d v="2021-01-11T00:00:00"/>
    <d v="1899-12-30T09:53:42"/>
    <d v="2021-01-11T00:00:00"/>
    <d v="1899-12-30T15:13:36"/>
    <n v="19194"/>
    <n v="319.89999999999998"/>
    <m/>
    <n v="319.89999999999998"/>
    <s v="Se rompe engranaje de micarta , se manda a fabricar a proveedor , se coloca y queda funcionando"/>
    <x v="3"/>
    <x v="0"/>
    <x v="0"/>
    <x v="0"/>
    <m/>
    <s v="Segre/Santillan"/>
  </r>
  <r>
    <n v="52646"/>
    <x v="3"/>
    <s v="Moreno"/>
    <x v="0"/>
    <d v="2018-11-01T00:00:00"/>
    <s v="-"/>
    <s v="Mantenimiento Mecanico"/>
    <d v="2021-01-11T00:00:00"/>
    <d v="1899-12-30T10:45:05"/>
    <d v="2021-01-11T00:00:00"/>
    <d v="1899-12-30T11:21:35"/>
    <n v="2190"/>
    <n v="36.5"/>
    <m/>
    <n v="36.5"/>
    <s v="Se ajustan torqueadores, se encuentran dos gomas diferentes entre los torqueadores"/>
    <x v="0"/>
    <x v="0"/>
    <x v="0"/>
    <x v="0"/>
    <m/>
    <s v="Pellegrino"/>
  </r>
  <r>
    <n v="52717"/>
    <x v="2"/>
    <s v="Moreno"/>
    <x v="4"/>
    <d v="2018-11-01T00:00:00"/>
    <s v="-"/>
    <s v="Mantenimiento Mecanico"/>
    <d v="2021-01-11T00:00:00"/>
    <d v="1899-12-30T15:52:22"/>
    <d v="2021-01-11T00:00:00"/>
    <d v="1899-12-30T16:47:11"/>
    <n v="3289"/>
    <n v="54.81666666666667"/>
    <m/>
    <n v="54.81666666666667"/>
    <s v="Cambio de tacos de goma rotos, se cae producto en transferencia"/>
    <x v="3"/>
    <x v="0"/>
    <x v="0"/>
    <x v="1"/>
    <m/>
    <s v="Alegre / Santillan"/>
  </r>
  <r>
    <n v="52770"/>
    <x v="0"/>
    <s v="Moreno"/>
    <x v="5"/>
    <d v="2018-11-01T00:00:00"/>
    <s v="-"/>
    <s v="Mantenimiento Electrico"/>
    <d v="2021-01-11T00:00:00"/>
    <d v="1899-12-30T20:20:05"/>
    <d v="2021-01-11T00:00:00"/>
    <d v="1899-12-30T20:34:44"/>
    <n v="879"/>
    <n v="14.65"/>
    <m/>
    <n v="14.65"/>
    <s v="Envase supera la altura permitida y arroja falla de servo"/>
    <x v="0"/>
    <x v="0"/>
    <x v="0"/>
    <x v="1"/>
    <m/>
    <s v="Rosales / Baez"/>
  </r>
  <r>
    <n v="52771"/>
    <x v="4"/>
    <s v="Moreno"/>
    <x v="6"/>
    <d v="2019-10-08T00:00:00"/>
    <s v="Martín"/>
    <s v="Mantenimiento Mecanico"/>
    <d v="2021-01-11T00:00:00"/>
    <d v="1899-12-30T20:41:16"/>
    <d v="2021-01-12T00:00:00"/>
    <d v="1899-12-30T04:56:43"/>
    <n v="29727"/>
    <n v="495.45"/>
    <m/>
    <n v="495.45"/>
    <s v="Se trabaja en el enhebrador y colocador de bombas, se suplementa piston para la colocacion de la misma a que el recorrido no le permitia."/>
    <x v="3"/>
    <x v="0"/>
    <x v="0"/>
    <x v="1"/>
    <m/>
    <s v="Falabella"/>
  </r>
  <r>
    <n v="52777"/>
    <x v="5"/>
    <s v="Moreno"/>
    <x v="7"/>
    <d v="2018-11-01T00:00:00"/>
    <s v="-"/>
    <s v="Mantenimiento Mecanico"/>
    <d v="2021-01-11T00:00:00"/>
    <d v="1899-12-30T22:37:18"/>
    <d v="2021-01-11T00:00:00"/>
    <d v="1899-12-30T23:48:04"/>
    <n v="4246"/>
    <n v="70.766666666666666"/>
    <m/>
    <n v="70.766666666666666"/>
    <s v="Se reemplaza venturi en etiquetadora por variacion en el etiquetado"/>
    <x v="3"/>
    <x v="0"/>
    <x v="0"/>
    <x v="2"/>
    <m/>
    <s v="Falabella"/>
  </r>
  <r>
    <n v="52805"/>
    <x v="0"/>
    <s v="Moreno"/>
    <x v="8"/>
    <d v="2018-11-01T00:00:00"/>
    <s v="-"/>
    <s v="Mantenimiento Mecanico"/>
    <d v="2021-01-12T00:00:00"/>
    <d v="1899-12-30T06:44:50"/>
    <d v="2021-01-12T00:00:00"/>
    <d v="1899-12-30T07:32:43"/>
    <n v="2873"/>
    <n v="47.883333333333333"/>
    <m/>
    <n v="47.883333333333333"/>
    <s v="se regula, limpia y lubrica eje del centrador, se explica a maquinista como realizarlo"/>
    <x v="0"/>
    <x v="0"/>
    <x v="0"/>
    <x v="0"/>
    <m/>
    <s v="Segre / Correa"/>
  </r>
  <r>
    <n v="52832"/>
    <x v="3"/>
    <s v="Moreno"/>
    <x v="0"/>
    <d v="2018-11-01T00:00:00"/>
    <s v="-"/>
    <s v="Mantenimiento Mecanico"/>
    <d v="2021-01-12T00:00:00"/>
    <d v="1899-12-30T08:39:38"/>
    <d v="2021-01-12T00:00:00"/>
    <d v="1899-12-30T09:10:15"/>
    <n v="1837"/>
    <n v="30.616666666666667"/>
    <m/>
    <n v="30.616666666666667"/>
    <s v="se encuentra motor torqueador  con embrague flojo, se ajusta y queda OK"/>
    <x v="3"/>
    <x v="0"/>
    <x v="0"/>
    <x v="0"/>
    <m/>
    <s v="Pellegrino"/>
  </r>
  <r>
    <n v="52889"/>
    <x v="6"/>
    <s v="Moreno"/>
    <x v="9"/>
    <d v="2020-02-20T00:00:00"/>
    <s v="Martín"/>
    <s v="Mantenimiento Electrico"/>
    <d v="2021-01-12T00:00:00"/>
    <d v="1899-12-30T10:49:25"/>
    <d v="2021-01-12T00:00:00"/>
    <d v="1899-12-30T11:56:54"/>
    <n v="4049"/>
    <n v="67.483333333333334"/>
    <m/>
    <n v="67.483333333333334"/>
    <s v="resistencia de logipack cortada, se reemplaza la misma 11:14 queda terminada"/>
    <x v="2"/>
    <x v="0"/>
    <x v="0"/>
    <x v="0"/>
    <m/>
    <s v="Maiques"/>
  </r>
  <r>
    <n v="52900"/>
    <x v="7"/>
    <s v="Moreno"/>
    <x v="5"/>
    <d v="2018-11-01T00:00:00"/>
    <s v="-"/>
    <s v="Mantenimiento Mecanico"/>
    <d v="2021-01-12T00:00:00"/>
    <d v="1899-12-30T11:15:15"/>
    <d v="2021-01-12T00:00:00"/>
    <d v="1899-12-30T11:54:56"/>
    <n v="2381"/>
    <n v="39.68333333333333"/>
    <m/>
    <n v="39.68333333333333"/>
    <s v="se encuentra pinzas mal reguladas con mucho cruce, se  reemplazaron y se capacito a personal con respecto a la regulacion."/>
    <x v="0"/>
    <x v="0"/>
    <x v="0"/>
    <x v="0"/>
    <m/>
    <s v="Pellegrino"/>
  </r>
  <r>
    <n v="52949"/>
    <x v="8"/>
    <s v="Moreno"/>
    <x v="10"/>
    <d v="2018-11-01T00:00:00"/>
    <s v="-"/>
    <s v="Mantenimiento Electrico"/>
    <d v="2021-01-12T00:00:00"/>
    <d v="1899-12-30T15:14:40"/>
    <d v="2021-01-12T00:00:00"/>
    <d v="1899-12-30T15:17:33"/>
    <n v="173"/>
    <n v="2.8833333333333333"/>
    <m/>
    <n v="2.8833333333333333"/>
    <s v="Regulacion de sensor"/>
    <x v="0"/>
    <x v="0"/>
    <x v="0"/>
    <x v="1"/>
    <m/>
    <s v="Baez/ rios"/>
  </r>
  <r>
    <n v="52969"/>
    <x v="8"/>
    <s v="Moreno"/>
    <x v="10"/>
    <d v="2018-11-01T00:00:00"/>
    <s v="-"/>
    <s v="Mantenimiento Electrico"/>
    <d v="2021-01-12T00:00:00"/>
    <d v="1899-12-30T16:12:10"/>
    <d v="2021-01-12T00:00:00"/>
    <d v="1899-12-30T16:16:19"/>
    <n v="249"/>
    <n v="4.1500000000000004"/>
    <m/>
    <n v="4.1500000000000004"/>
    <s v="Regulacion de sensor"/>
    <x v="0"/>
    <x v="0"/>
    <x v="0"/>
    <x v="1"/>
    <m/>
    <s v="Baez/ rios"/>
  </r>
  <r>
    <n v="52970"/>
    <x v="8"/>
    <s v="Moreno"/>
    <x v="10"/>
    <d v="2018-11-01T00:00:00"/>
    <s v="-"/>
    <s v="Mantenimiento Electrico"/>
    <d v="2021-01-12T00:00:00"/>
    <d v="1899-12-30T16:16:32"/>
    <d v="2021-01-12T00:00:00"/>
    <d v="1899-12-30T16:40:36"/>
    <n v="1444"/>
    <n v="24.066666666666666"/>
    <m/>
    <n v="24.066666666666666"/>
    <s v="Regulacion de sensor"/>
    <x v="0"/>
    <x v="0"/>
    <x v="0"/>
    <x v="1"/>
    <m/>
    <s v="Baez/ rios"/>
  </r>
  <r>
    <n v="52978"/>
    <x v="0"/>
    <s v="Moreno"/>
    <x v="10"/>
    <d v="2018-11-01T00:00:00"/>
    <s v="-"/>
    <s v="Mantenimiento Mecanico"/>
    <d v="2021-01-12T00:00:00"/>
    <d v="1899-12-30T16:40:58"/>
    <d v="2021-01-12T00:00:00"/>
    <d v="1899-12-30T16:55:07"/>
    <n v="849"/>
    <n v="14.15"/>
    <m/>
    <n v="14.15"/>
    <s v="TOLVA VACIA. SENSORES DE NIVEL SUCIOS. SE LIMPIAN Y LA LLENADORA CARGA LA TOLVA"/>
    <x v="0"/>
    <x v="0"/>
    <x v="0"/>
    <x v="1"/>
    <m/>
    <s v="Baez/ rios"/>
  </r>
  <r>
    <n v="52979"/>
    <x v="0"/>
    <s v="Moreno"/>
    <x v="10"/>
    <d v="2018-11-01T00:00:00"/>
    <s v="-"/>
    <s v="Mantenimiento Electrico"/>
    <d v="2021-01-12T00:00:00"/>
    <d v="1899-12-30T16:55:12"/>
    <d v="2021-01-12T00:00:00"/>
    <d v="1899-12-30T17:18:29"/>
    <n v="1397"/>
    <n v="23.283333333333335"/>
    <m/>
    <n v="23.283333333333335"/>
    <s v="TOLVA VACIA. SENSORES DE NIVEL SUCIOS. SE LIMPIAN Y LA LLENADORA CARGA LA TOLVA"/>
    <x v="0"/>
    <x v="0"/>
    <x v="0"/>
    <x v="1"/>
    <m/>
    <s v="Baez/ rios"/>
  </r>
  <r>
    <n v="52981"/>
    <x v="9"/>
    <s v="Moreno"/>
    <x v="7"/>
    <d v="2020-02-20T00:00:00"/>
    <s v="Martín"/>
    <s v="Mantenimiento Electrico"/>
    <d v="2021-01-12T00:00:00"/>
    <d v="1899-12-30T16:56:35"/>
    <d v="2021-01-12T00:00:00"/>
    <d v="1899-12-30T17:04:55"/>
    <n v="500"/>
    <n v="8.3333333333333339"/>
    <m/>
    <n v="8.3333333333333339"/>
    <s v="Regulacion de sensor"/>
    <x v="0"/>
    <x v="0"/>
    <x v="0"/>
    <x v="1"/>
    <m/>
    <s v="Bonachi"/>
  </r>
  <r>
    <n v="52988"/>
    <x v="10"/>
    <s v="Moreno"/>
    <x v="4"/>
    <d v="2018-11-01T00:00:00"/>
    <s v="-"/>
    <s v="Mantenimiento Mecanico"/>
    <d v="2021-01-12T00:00:00"/>
    <d v="1899-12-30T17:25:27"/>
    <d v="2021-01-12T00:00:00"/>
    <d v="1899-12-30T17:59:35"/>
    <n v="2048"/>
    <n v="34.133333333333333"/>
    <m/>
    <n v="34.133333333333333"/>
    <s v="se reemplaza soplador dañado en abastecedor de tapas"/>
    <x v="3"/>
    <x v="0"/>
    <x v="0"/>
    <x v="1"/>
    <m/>
    <s v="Rosales"/>
  </r>
  <r>
    <n v="52993"/>
    <x v="4"/>
    <s v="Moreno"/>
    <x v="6"/>
    <d v="2019-10-08T00:00:00"/>
    <s v="Martín"/>
    <s v="Mantenimiento Mecanico"/>
    <d v="2021-01-12T00:00:00"/>
    <d v="1899-12-30T17:30:01"/>
    <d v="2021-01-12T00:00:00"/>
    <d v="1899-12-30T18:31:32"/>
    <n v="3691"/>
    <n v="61.516666666666666"/>
    <m/>
    <n v="61.516666666666666"/>
    <s v="REGULACION DE PINZAS PARA BOMBAS. Y AJUSTE DE CORREAS- EL FORMATO NO SE HACE EN ESTA MAQUINA Y TIENE MUCHOS PROBLEMAS."/>
    <x v="0"/>
    <x v="0"/>
    <x v="0"/>
    <x v="1"/>
    <m/>
    <s v="Santillan"/>
  </r>
  <r>
    <n v="52998"/>
    <x v="11"/>
    <s v="Moreno"/>
    <x v="5"/>
    <d v="2018-11-01T00:00:00"/>
    <s v="-"/>
    <s v="Mantenimiento Mecanico"/>
    <d v="2021-01-12T00:00:00"/>
    <d v="1899-12-30T17:31:32"/>
    <d v="2021-01-12T00:00:00"/>
    <d v="1899-12-30T17:43:30"/>
    <n v="718"/>
    <n v="11.966666666666667"/>
    <m/>
    <n v="11.966666666666667"/>
    <s v="CORREA ESTIRADA. SE TENSA Y SE TIENE QUE PROGRAMAR EL CAMBIO DE CORREA, REVISION DE RODAMIENTOS Y LUBRICACION. "/>
    <x v="3"/>
    <x v="0"/>
    <x v="0"/>
    <x v="1"/>
    <m/>
    <s v="Rosales"/>
  </r>
  <r>
    <n v="53013"/>
    <x v="9"/>
    <s v="Moreno"/>
    <x v="7"/>
    <d v="2020-02-20T00:00:00"/>
    <s v="-"/>
    <s v="Mantenimiento Electrico"/>
    <d v="2021-01-12T00:00:00"/>
    <d v="1899-12-30T17:53:57"/>
    <d v="2021-01-12T00:00:00"/>
    <d v="1899-12-30T18:14:51"/>
    <n v="1254"/>
    <n v="20.9"/>
    <m/>
    <n v="20.9"/>
    <s v="PROBLEMAS DE PARAMETROS"/>
    <x v="2"/>
    <x v="0"/>
    <x v="0"/>
    <x v="1"/>
    <m/>
    <s v="Baez"/>
  </r>
  <r>
    <n v="53015"/>
    <x v="7"/>
    <s v="Moreno"/>
    <x v="5"/>
    <d v="2018-11-01T00:00:00"/>
    <s v="-"/>
    <s v="Mantenimiento Electrico"/>
    <d v="2021-01-12T00:00:00"/>
    <d v="1899-12-30T18:02:00"/>
    <d v="2021-01-12T00:00:00"/>
    <d v="1899-12-30T19:08:08"/>
    <n v="3968"/>
    <n v="66.13333333333334"/>
    <m/>
    <n v="66.13333333333334"/>
    <s v="REGULACION DE SENSOR. YA SE LE HABIA EXPLICADO AL MAQUINISTA LA POSICION DEL SENSOR"/>
    <x v="0"/>
    <x v="0"/>
    <x v="0"/>
    <x v="1"/>
    <m/>
    <s v="Baez"/>
  </r>
  <r>
    <n v="53019"/>
    <x v="9"/>
    <s v="Moreno"/>
    <x v="7"/>
    <d v="2020-02-20T00:00:00"/>
    <s v="-"/>
    <s v="Mantenimiento Mecanico"/>
    <d v="2021-01-12T00:00:00"/>
    <d v="1899-12-30T18:14:56"/>
    <d v="2021-01-12T00:00:00"/>
    <d v="1899-12-30T19:00:34"/>
    <n v="2738"/>
    <n v="45.633333333333333"/>
    <m/>
    <n v="45.633333333333333"/>
    <s v="Ajuste de correa. Y luego reguracion de parametros"/>
    <x v="3"/>
    <x v="0"/>
    <x v="0"/>
    <x v="1"/>
    <m/>
    <s v="baez/rosales"/>
  </r>
  <r>
    <n v="53022"/>
    <x v="12"/>
    <s v="Moreno"/>
    <x v="11"/>
    <d v="2018-11-01T00:00:00"/>
    <s v="-"/>
    <s v="Mantenimiento Mecanico"/>
    <d v="2021-01-12T00:00:00"/>
    <d v="1899-12-30T18:22:28"/>
    <d v="2021-01-12T00:00:00"/>
    <d v="1899-12-30T18:40:07"/>
    <n v="1059"/>
    <n v="17.649999999999999"/>
    <m/>
    <n v="17.649999999999999"/>
    <s v="estaba en marcha"/>
    <x v="1"/>
    <x v="0"/>
    <x v="0"/>
    <x v="1"/>
    <m/>
    <s v="mecanico de linea"/>
  </r>
  <r>
    <n v="53045"/>
    <x v="5"/>
    <s v="Moreno"/>
    <x v="10"/>
    <d v="2018-11-01T00:00:00"/>
    <s v="-"/>
    <s v="Mantenimiento Mecanico"/>
    <d v="2021-01-12T00:00:00"/>
    <d v="1899-12-30T19:40:21"/>
    <d v="2021-01-12T00:00:00"/>
    <d v="1899-12-30T19:53:35"/>
    <n v="794"/>
    <n v="13.233333333333333"/>
    <m/>
    <n v="13.233333333333333"/>
    <s v="mecanico de linea, limpiar sopapa de vacio para las etiquetas"/>
    <x v="0"/>
    <x v="0"/>
    <x v="0"/>
    <x v="1"/>
    <m/>
    <s v="mecanico de linea"/>
  </r>
  <r>
    <n v="53048"/>
    <x v="4"/>
    <s v="Moreno"/>
    <x v="6"/>
    <d v="2019-10-08T00:00:00"/>
    <s v="-"/>
    <s v="Mantenimiento Mecanico"/>
    <d v="2021-01-12T00:00:00"/>
    <d v="1899-12-30T20:11:38"/>
    <d v="2021-01-12T00:00:00"/>
    <d v="1899-12-30T20:20:59"/>
    <n v="561"/>
    <n v="9.35"/>
    <m/>
    <n v="9.35"/>
    <s v="REGULACION DE PINZAS PARA BOMBAS. "/>
    <x v="0"/>
    <x v="0"/>
    <x v="0"/>
    <x v="1"/>
    <m/>
    <s v="Santillan"/>
  </r>
  <r>
    <n v="53051"/>
    <x v="0"/>
    <s v="Moreno"/>
    <x v="12"/>
    <d v="2018-11-01T00:00:00"/>
    <s v="-"/>
    <s v="Mantenimiento Electrico"/>
    <d v="2021-01-12T00:00:00"/>
    <d v="1899-12-30T20:48:26"/>
    <d v="2021-01-12T00:00:00"/>
    <d v="1899-12-30T21:45:47"/>
    <n v="3441"/>
    <n v="57.35"/>
    <m/>
    <n v="57.35"/>
    <s v="sensor de nivel de tolva roto, se repara, 21:27 ya estaba funcionando"/>
    <x v="2"/>
    <x v="0"/>
    <x v="0"/>
    <x v="1"/>
    <m/>
    <s v="Baez/ rios"/>
  </r>
  <r>
    <n v="53059"/>
    <x v="9"/>
    <s v="Moreno"/>
    <x v="7"/>
    <d v="2020-02-20T00:00:00"/>
    <s v="Martín"/>
    <s v="Mantenimiento Mecanico"/>
    <d v="2021-01-12T00:00:00"/>
    <d v="1899-12-30T22:37:34"/>
    <d v="2021-01-13T00:00:00"/>
    <d v="1899-12-30T00:41:44"/>
    <n v="7450"/>
    <n v="124.16666666666667"/>
    <m/>
    <n v="124.16666666666667"/>
    <s v="cambio de cuchillas de corte"/>
    <x v="3"/>
    <x v="0"/>
    <x v="0"/>
    <x v="2"/>
    <m/>
    <s v="Falabella"/>
  </r>
  <r>
    <n v="53064"/>
    <x v="12"/>
    <s v="Moreno"/>
    <x v="3"/>
    <d v="2018-11-01T00:00:00"/>
    <s v="-"/>
    <s v="Mantenimiento Mecanico"/>
    <d v="2021-01-12T00:00:00"/>
    <d v="1899-12-30T23:56:32"/>
    <d v="2021-01-13T00:00:00"/>
    <d v="1899-12-30T00:55:36"/>
    <n v="3544"/>
    <n v="59.06666666666667"/>
    <m/>
    <n v="59.06666666666667"/>
    <s v="se reemplazan resortes de banda superior etiquetadora"/>
    <x v="3"/>
    <x v="0"/>
    <x v="0"/>
    <x v="2"/>
    <m/>
    <s v="Falabella"/>
  </r>
  <r>
    <n v="53070"/>
    <x v="3"/>
    <s v="Moreno"/>
    <x v="12"/>
    <d v="2018-11-01T00:00:00"/>
    <s v="-"/>
    <s v="Mantenimiento Mecanico"/>
    <d v="2021-01-13T00:00:00"/>
    <d v="1899-12-30T01:04:33"/>
    <d v="2021-01-13T00:00:00"/>
    <d v="1899-12-30T07:49:24"/>
    <n v="24291"/>
    <n v="404.85"/>
    <m/>
    <n v="404.85"/>
    <s v="el personal no fue llamado y el llamado no llego"/>
    <x v="0"/>
    <x v="0"/>
    <x v="0"/>
    <x v="2"/>
    <m/>
    <s v="-"/>
  </r>
  <r>
    <n v="53071"/>
    <x v="4"/>
    <s v="Moreno"/>
    <x v="6"/>
    <d v="2019-10-08T00:00:00"/>
    <s v="Martín"/>
    <s v="Mantenimiento Mecanico"/>
    <d v="2021-01-13T00:00:00"/>
    <d v="1899-12-30T01:29:01"/>
    <d v="2021-01-13T00:00:00"/>
    <d v="1899-12-30T02:20:39"/>
    <n v="3098"/>
    <n v="51.633333333333333"/>
    <m/>
    <n v="51.633333333333333"/>
    <s v="no llamaron al tecnico y el alerta no llegó"/>
    <x v="0"/>
    <x v="0"/>
    <x v="0"/>
    <x v="2"/>
    <m/>
    <s v="-"/>
  </r>
  <r>
    <n v="53123"/>
    <x v="3"/>
    <s v="Moreno"/>
    <x v="12"/>
    <d v="2018-11-01T00:00:00"/>
    <s v="-"/>
    <s v="Mantenimiento Mecanico"/>
    <d v="2021-01-13T00:00:00"/>
    <d v="1899-12-30T08:10:58"/>
    <d v="2021-01-13T00:00:00"/>
    <d v="1899-12-30T08:33:26"/>
    <n v="1348"/>
    <n v="22.466666666666665"/>
    <m/>
    <n v="22.466666666666665"/>
    <s v="problemas con pinza torqueadora, se reemplaza por pretorqueada"/>
    <x v="3"/>
    <x v="0"/>
    <x v="0"/>
    <x v="0"/>
    <m/>
    <s v="Roberto"/>
  </r>
  <r>
    <n v="53138"/>
    <x v="0"/>
    <s v="Moreno"/>
    <x v="8"/>
    <d v="2018-11-01T00:00:00"/>
    <s v="-"/>
    <s v="Mantenimiento Mecanico"/>
    <d v="2021-01-13T00:00:00"/>
    <d v="1899-12-30T09:00:20"/>
    <d v="2021-01-13T00:00:00"/>
    <d v="1899-12-30T09:21:04"/>
    <n v="1244"/>
    <n v="20.733333333333334"/>
    <m/>
    <n v="20.733333333333334"/>
    <s v="se revisa valvula de peine separador de tubos, se limpian los contactos y queda OK"/>
    <x v="3"/>
    <x v="0"/>
    <x v="0"/>
    <x v="0"/>
    <m/>
    <s v="Pellegrino"/>
  </r>
  <r>
    <n v="53153"/>
    <x v="0"/>
    <s v="Moreno"/>
    <x v="9"/>
    <d v="2018-11-01T00:00:00"/>
    <s v="-"/>
    <s v="Mantenimiento Mecanico"/>
    <d v="2021-01-13T00:00:00"/>
    <d v="1899-12-30T09:53:14"/>
    <d v="2021-01-13T00:00:00"/>
    <d v="1899-12-30T12:10:43"/>
    <n v="8249"/>
    <n v="137.48333333333332"/>
    <m/>
    <n v="137.48333333333332"/>
    <s v="se regula placa para evitar rebaba, producto nuevo con problemas de formacion"/>
    <x v="3"/>
    <x v="0"/>
    <x v="0"/>
    <x v="0"/>
    <m/>
    <s v="Segre"/>
  </r>
  <r>
    <n v="53156"/>
    <x v="0"/>
    <s v="Moreno"/>
    <x v="0"/>
    <d v="2018-11-01T00:00:00"/>
    <s v="-"/>
    <s v="Mantenimiento Mecanico"/>
    <d v="2021-01-13T00:00:00"/>
    <d v="1899-12-30T10:11:45"/>
    <d v="2021-01-13T00:00:00"/>
    <d v="1899-12-30T10:20:21"/>
    <n v="516"/>
    <n v="8.6"/>
    <m/>
    <n v="8.6"/>
    <s v="falsa alarma, se equivoca operador"/>
    <x v="1"/>
    <x v="0"/>
    <x v="0"/>
    <x v="0"/>
    <m/>
    <s v="-"/>
  </r>
  <r>
    <n v="53200"/>
    <x v="3"/>
    <s v="Moreno"/>
    <x v="12"/>
    <d v="2018-11-01T00:00:00"/>
    <s v="-"/>
    <s v="Mantenimiento Mecanico"/>
    <d v="2021-01-13T00:00:00"/>
    <d v="1899-12-30T12:55:39"/>
    <d v="2021-01-13T00:00:00"/>
    <d v="1899-12-30T15:09:11"/>
    <n v="8012"/>
    <n v="133.53333333333333"/>
    <m/>
    <n v="133.53333333333333"/>
    <s v="se coloca la maquina a funcionar con el pretorqueado, se controla el torque con calidad y esta ok. Se deja la maquina en funcionamiento."/>
    <x v="3"/>
    <x v="0"/>
    <x v="0"/>
    <x v="0"/>
    <m/>
    <s v="alegre"/>
  </r>
  <r>
    <n v="53200"/>
    <x v="3"/>
    <s v="Moreno"/>
    <x v="12"/>
    <d v="2018-11-01T00:00:00"/>
    <s v="-"/>
    <s v="Mantenimiento Mecanico"/>
    <d v="2021-01-13T00:00:00"/>
    <d v="1899-12-30T12:55:39"/>
    <m/>
    <m/>
    <n v="3511"/>
    <n v="58.516666666666666"/>
    <m/>
    <n v="58.516666666666666"/>
    <s v="no corresponde, la parada estaba puesta pero no habia falla, el personal ni probó la linea"/>
    <x v="1"/>
    <x v="0"/>
    <x v="0"/>
    <x v="0"/>
    <m/>
    <s v="-"/>
  </r>
  <r>
    <n v="53217"/>
    <x v="0"/>
    <s v="Moreno"/>
    <x v="13"/>
    <d v="2018-11-01T00:00:00"/>
    <s v="-"/>
    <s v="Mantenimiento Mecanico"/>
    <d v="2021-01-13T00:00:00"/>
    <d v="1899-12-30T15:18:12"/>
    <d v="2021-01-13T00:00:00"/>
    <d v="1899-12-30T15:24:46"/>
    <n v="394"/>
    <n v="6.5666666666666664"/>
    <m/>
    <n v="6.5666666666666664"/>
    <s v="pescantes quedan bajos al armar la llenadora. Se coloco la parada como arreglo de maquinista"/>
    <x v="0"/>
    <x v="0"/>
    <x v="0"/>
    <x v="1"/>
    <m/>
    <s v="MANSILLA"/>
  </r>
  <r>
    <n v="53230"/>
    <x v="11"/>
    <s v="Moreno"/>
    <x v="5"/>
    <d v="2018-11-01T00:00:00"/>
    <s v="-"/>
    <s v="Mantenimiento Electrico"/>
    <d v="2021-01-13T00:00:00"/>
    <d v="1899-12-30T15:50:35"/>
    <d v="2021-01-13T00:00:00"/>
    <d v="1899-12-30T16:22:33"/>
    <n v="1918"/>
    <n v="31.966666666666665"/>
    <m/>
    <n v="31.966666666666665"/>
    <s v="temocupla lado opuesto operador quemada."/>
    <x v="2"/>
    <x v="0"/>
    <x v="0"/>
    <x v="1"/>
    <m/>
    <s v="baez/rios"/>
  </r>
  <r>
    <n v="53232"/>
    <x v="0"/>
    <s v="Moreno"/>
    <x v="3"/>
    <d v="2018-11-01T00:00:00"/>
    <s v="-"/>
    <s v="Mantenimiento Mecanico"/>
    <d v="2021-01-13T00:00:00"/>
    <d v="1899-12-30T15:53:55"/>
    <d v="2021-01-13T00:00:00"/>
    <d v="1899-12-30T16:04:47"/>
    <n v="652"/>
    <n v="10.866666666666667"/>
    <m/>
    <n v="10.866666666666667"/>
    <s v="maquina parada sin maquinista. Se levanta la parada"/>
    <x v="0"/>
    <x v="0"/>
    <x v="0"/>
    <x v="1"/>
    <m/>
    <s v="faria"/>
  </r>
  <r>
    <n v="53237"/>
    <x v="0"/>
    <s v="Moreno"/>
    <x v="3"/>
    <d v="2018-11-01T00:00:00"/>
    <s v="-"/>
    <s v="Mantenimiento Mecanico"/>
    <d v="2021-01-13T00:00:00"/>
    <d v="1899-12-30T16:20:35"/>
    <d v="2021-01-13T00:00:00"/>
    <d v="1899-12-30T16:45:24"/>
    <n v="1489"/>
    <n v="24.816666666666666"/>
    <m/>
    <n v="24.816666666666666"/>
    <s v="se traba tornillo sin fin y tuerca de bolas recirculantes de conjunto de bombas, se limpia y lubrica."/>
    <x v="3"/>
    <x v="0"/>
    <x v="0"/>
    <x v="1"/>
    <m/>
    <s v="MANSILLA/rosales"/>
  </r>
  <r>
    <n v="53246"/>
    <x v="0"/>
    <s v="Moreno"/>
    <x v="3"/>
    <d v="2018-11-01T00:00:00"/>
    <s v="-"/>
    <s v="Mantenimiento Mecanico"/>
    <d v="2021-01-13T00:00:00"/>
    <d v="1899-12-30T16:47:06"/>
    <d v="2021-01-13T00:00:00"/>
    <d v="1899-12-30T16:53:12"/>
    <n v="366"/>
    <n v="6.1"/>
    <m/>
    <n v="6.1"/>
    <s v="se traba tornillo sin fin y tuerca de bolas recirculantes de conjunto de bombas, se limpia y lubrica."/>
    <x v="0"/>
    <x v="0"/>
    <x v="0"/>
    <x v="1"/>
    <m/>
    <s v="faria"/>
  </r>
  <r>
    <n v="53250"/>
    <x v="0"/>
    <s v="Moreno"/>
    <x v="3"/>
    <d v="2018-11-01T00:00:00"/>
    <s v="-"/>
    <s v="Mantenimiento Mecanico"/>
    <d v="2021-01-13T00:00:00"/>
    <d v="1899-12-30T17:04:54"/>
    <d v="2021-01-13T00:00:00"/>
    <d v="1899-12-30T19:33:46"/>
    <n v="8932"/>
    <n v="148.86666666666667"/>
    <m/>
    <n v="148.86666666666667"/>
    <s v="reemplazo de tornillo sin fin y tuerca, lado derecho, del conjunto de bombas."/>
    <x v="3"/>
    <x v="0"/>
    <x v="0"/>
    <x v="1"/>
    <m/>
    <s v="MANSILLA/rosales"/>
  </r>
  <r>
    <n v="53261"/>
    <x v="8"/>
    <s v="Moreno"/>
    <x v="13"/>
    <d v="2018-11-01T00:00:00"/>
    <s v="-"/>
    <s v="Mantenimiento Mecanico"/>
    <d v="2021-01-13T00:00:00"/>
    <d v="1899-12-30T17:27:35"/>
    <d v="2021-01-13T00:00:00"/>
    <d v="1899-12-30T17:35:19"/>
    <n v="464"/>
    <n v="7.7333333333333334"/>
    <m/>
    <n v="7.7333333333333334"/>
    <s v="Se coloco cinta teflonada, en sujetador envase igualmente viene con pequeña imperfeccion superficial"/>
    <x v="4"/>
    <x v="0"/>
    <x v="0"/>
    <x v="1"/>
    <m/>
    <s v="alegre"/>
  </r>
  <r>
    <n v="53273"/>
    <x v="13"/>
    <s v="Moreno"/>
    <x v="6"/>
    <d v="2018-11-01T00:00:00"/>
    <s v="-"/>
    <s v="Mantenimiento Electrico"/>
    <d v="2021-01-13T00:00:00"/>
    <d v="1899-12-30T18:04:08"/>
    <d v="2021-01-13T00:00:00"/>
    <d v="1899-12-30T18:05:28"/>
    <n v="80"/>
    <n v="1.3333333333333333"/>
    <m/>
    <n v="1.3333333333333333"/>
    <s v="no funciona tecla para mover a la derecha, equpos serie 1335815C23ZH"/>
    <x v="2"/>
    <x v="0"/>
    <x v="0"/>
    <x v="1"/>
    <m/>
    <s v="faria"/>
  </r>
  <r>
    <n v="53278"/>
    <x v="0"/>
    <s v="Moreno"/>
    <x v="0"/>
    <d v="2018-11-01T00:00:00"/>
    <s v="-"/>
    <s v="Mantenimiento Mecanico"/>
    <d v="2021-01-13T00:00:00"/>
    <d v="1899-12-30T18:20:23"/>
    <d v="2021-01-13T00:00:00"/>
    <d v="1899-12-30T18:37:24"/>
    <n v="1021"/>
    <n v="17.016666666666666"/>
    <m/>
    <n v="17.016666666666666"/>
    <s v="sistema con gliiter, se desarma el mecanismo para limpieza, se cambia parada a limpieza"/>
    <x v="3"/>
    <x v="0"/>
    <x v="0"/>
    <x v="1"/>
    <m/>
    <s v="MANSILLA/rosales"/>
  </r>
  <r>
    <n v="53293"/>
    <x v="0"/>
    <s v="Moreno"/>
    <x v="0"/>
    <d v="2018-11-01T00:00:00"/>
    <s v="-"/>
    <s v="Mantenimiento Mecanico"/>
    <d v="2021-01-13T00:00:00"/>
    <d v="1899-12-30T19:07:05"/>
    <d v="2021-01-13T00:00:00"/>
    <d v="1899-12-30T19:09:01"/>
    <n v="116"/>
    <n v="1.9333333333333333"/>
    <m/>
    <n v="1.9333333333333333"/>
    <s v="sistema con gliiter, se desarma el mecanismo para limpieza. Se cambia parada a limpieza"/>
    <x v="3"/>
    <x v="0"/>
    <x v="0"/>
    <x v="1"/>
    <m/>
    <s v="MANSILLA/rosales"/>
  </r>
  <r>
    <n v="53299"/>
    <x v="0"/>
    <s v="Moreno"/>
    <x v="13"/>
    <d v="2018-11-01T00:00:00"/>
    <s v="-"/>
    <s v="Mantenimiento Electrico"/>
    <d v="2021-01-13T00:00:00"/>
    <d v="1899-12-30T19:12:55"/>
    <d v="2021-01-13T00:00:00"/>
    <d v="1899-12-30T19:28:24"/>
    <n v="929"/>
    <n v="15.483333333333333"/>
    <m/>
    <n v="15.483333333333333"/>
    <s v="rebalsa tolva, filtros en mala posicion obstruyen sensor de nivel."/>
    <x v="0"/>
    <x v="0"/>
    <x v="0"/>
    <x v="1"/>
    <m/>
    <s v="baez/rios"/>
  </r>
  <r>
    <n v="53331"/>
    <x v="12"/>
    <s v="Moreno"/>
    <x v="3"/>
    <n v="43405"/>
    <s v="-"/>
    <s v="Mantenimiento Mecanico"/>
    <d v="2021-01-13T00:00:00"/>
    <d v="1899-12-30T22:53:11"/>
    <d v="2021-01-13T00:00:00"/>
    <d v="1899-12-30T23:27:09"/>
    <n v="2038"/>
    <n v="33.966666666666669"/>
    <m/>
    <n v="33.966666666666669"/>
    <s v="se colocan resortes faltantes de la banda superior de la etiquetadora"/>
    <x v="3"/>
    <x v="0"/>
    <x v="0"/>
    <x v="2"/>
    <m/>
    <s v="Falabella"/>
  </r>
  <r>
    <n v="53335"/>
    <x v="0"/>
    <s v="Moreno"/>
    <x v="0"/>
    <n v="43405"/>
    <s v="-"/>
    <s v="Mantenimiento Mecanico"/>
    <d v="2021-01-13T00:00:00"/>
    <d v="1899-12-30T23:58:19"/>
    <d v="2021-01-14T00:00:00"/>
    <d v="1899-12-30T03:58:29"/>
    <n v="14410"/>
    <n v="240.16666666666666"/>
    <m/>
    <n v="240.16666666666666"/>
    <s v="problemas con el glitter en el llenado, queda por ver procedimiento de limpieza"/>
    <x v="0"/>
    <x v="0"/>
    <x v="0"/>
    <x v="2"/>
    <m/>
    <s v="Falabella"/>
  </r>
  <r>
    <n v="53336"/>
    <x v="14"/>
    <s v="Moreno"/>
    <x v="7"/>
    <n v="43405"/>
    <s v="-"/>
    <s v="Mantenimiento Electrico"/>
    <d v="2021-01-14T00:00:00"/>
    <d v="1899-12-30T00:10:22"/>
    <d v="2021-01-14T00:00:00"/>
    <d v="1899-12-30T00:20:04"/>
    <n v="582"/>
    <n v="9.6999999999999993"/>
    <m/>
    <n v="9.6999999999999993"/>
    <s v="se traba pincel y hace saltar proteccion de motor en abastecedor"/>
    <x v="2"/>
    <x v="0"/>
    <x v="0"/>
    <x v="2"/>
    <m/>
    <s v="Cotellessa"/>
  </r>
  <r>
    <n v="53355"/>
    <x v="15"/>
    <s v="Moreno"/>
    <x v="1"/>
    <n v="43405"/>
    <s v="-"/>
    <s v="Mantenimiento Mecanico"/>
    <d v="2021-01-14T00:00:00"/>
    <d v="1899-12-30T06:03:46"/>
    <d v="2021-01-14T00:00:00"/>
    <d v="1899-12-30T06:34:38"/>
    <n v="1852"/>
    <n v="30.866666666666667"/>
    <m/>
    <n v="30.866666666666667"/>
    <s v="se encuentra un carto puesto en la bajada de tubos el cual trabo el motor de la cinta y lo llevó a falla"/>
    <x v="2"/>
    <x v="0"/>
    <x v="0"/>
    <x v="0"/>
    <m/>
    <s v="Segre"/>
  </r>
  <r>
    <n v="53377"/>
    <x v="0"/>
    <s v="Moreno"/>
    <x v="10"/>
    <n v="43405"/>
    <s v="-"/>
    <s v="Mantenimiento Mecanico"/>
    <d v="2021-01-14T00:00:00"/>
    <d v="1899-12-30T07:20:37"/>
    <d v="2021-01-14T00:00:00"/>
    <d v="1899-12-30T07:30:06"/>
    <n v="569"/>
    <n v="9.4833333333333325"/>
    <m/>
    <n v="9.4833333333333325"/>
    <s v="ayuda con regulacion llenadora, maquinista sin experiencia"/>
    <x v="0"/>
    <x v="0"/>
    <x v="0"/>
    <x v="0"/>
    <m/>
    <s v="correa"/>
  </r>
  <r>
    <n v="53383"/>
    <x v="0"/>
    <s v="Moreno"/>
    <x v="10"/>
    <n v="43405"/>
    <s v="-"/>
    <s v="Mantenimiento Mecanico"/>
    <d v="2021-01-14T00:00:00"/>
    <d v="1899-12-30T07:43:57"/>
    <d v="2021-01-14T00:00:00"/>
    <d v="1899-12-30T07:59:26"/>
    <n v="929"/>
    <n v="15.483333333333333"/>
    <m/>
    <n v="15.483333333333333"/>
    <s v="ayuda con regulacion llenadora, maquinista sin experiencia"/>
    <x v="0"/>
    <x v="0"/>
    <x v="0"/>
    <x v="0"/>
    <m/>
    <s v="correa"/>
  </r>
  <r>
    <n v="53439"/>
    <x v="7"/>
    <s v="Moreno"/>
    <x v="5"/>
    <n v="43405"/>
    <s v="-"/>
    <s v="Mantenimiento Mecanico"/>
    <d v="2021-01-14T00:00:00"/>
    <d v="1899-12-30T11:20:27"/>
    <d v="2021-01-14T00:00:00"/>
    <d v="1899-12-30T11:28:32"/>
    <n v="485"/>
    <n v="8.0833333333333339"/>
    <m/>
    <n v="8.0833333333333339"/>
    <s v="regulacion de la colocacion y enhebrador"/>
    <x v="0"/>
    <x v="0"/>
    <x v="0"/>
    <x v="0"/>
    <m/>
    <m/>
  </r>
  <r>
    <n v="53442"/>
    <x v="7"/>
    <s v="Moreno"/>
    <x v="5"/>
    <n v="43405"/>
    <s v="-"/>
    <s v="Mantenimiento Mecanico"/>
    <d v="2021-01-14T00:00:00"/>
    <d v="1899-12-30T11:36:50"/>
    <d v="2021-01-14T00:00:00"/>
    <d v="1899-12-30T11:55:49"/>
    <n v="1139"/>
    <n v="18.983333333333334"/>
    <m/>
    <n v="18.983333333333334"/>
    <s v="regulacion de la colocacion y enhebrador"/>
    <x v="0"/>
    <x v="0"/>
    <x v="0"/>
    <x v="0"/>
    <m/>
    <m/>
  </r>
  <r>
    <n v="53451"/>
    <x v="16"/>
    <s v="Moreno"/>
    <x v="7"/>
    <n v="43405"/>
    <s v="-"/>
    <s v="Mantenimiento Electrico"/>
    <d v="2021-01-14T00:00:00"/>
    <d v="1899-12-30T12:12:58"/>
    <d v="2021-01-14T00:00:00"/>
    <d v="1899-12-30T14:53:01"/>
    <n v="9603"/>
    <n v="160.05000000000001"/>
    <m/>
    <n v="160.05000000000001"/>
    <s v="brazo queda en fallla a la espera de cable de repuesto"/>
    <x v="2"/>
    <x v="0"/>
    <x v="0"/>
    <x v="0"/>
    <m/>
    <s v="Maiques"/>
  </r>
  <r>
    <n v="53470"/>
    <x v="17"/>
    <s v="Moreno"/>
    <x v="4"/>
    <d v="2019-10-08T00:00:00"/>
    <s v="Martín"/>
    <s v="Mantenimiento Mecanico"/>
    <d v="2021-01-14T00:00:00"/>
    <d v="1899-12-30T13:26:18"/>
    <d v="2021-01-14T00:00:00"/>
    <d v="1899-12-30T15:20:26"/>
    <n v="6848"/>
    <n v="114.13333333333334"/>
    <m/>
    <n v="114.13333333333334"/>
    <s v="MOVIMIENTO VERTICAL DE COLOCADOR DE TAPAS CLAVADO. MANCHON DEL SERVO SIN ESTRELLA DE NITRILO, MANCHON DE SERVO HORIZONTAL SIN ESTRELLA DE NITRILO. TORNILLO Y TUERCA DE MOVIMIENTO HORIZONTAL CLAVADOS. SE COLOCAN NUEVOS. "/>
    <x v="3"/>
    <x v="0"/>
    <x v="0"/>
    <x v="0"/>
    <m/>
    <s v="MANSILLA/rosales"/>
  </r>
  <r>
    <n v="53471"/>
    <x v="18"/>
    <s v="Moreno"/>
    <x v="14"/>
    <d v="2018-11-01T00:00:00"/>
    <s v="-"/>
    <s v="Mantenimiento Electrico"/>
    <d v="2021-01-14T00:00:00"/>
    <d v="1899-12-30T13:40:43"/>
    <d v="2021-01-14T00:00:00"/>
    <d v="1899-12-30T16:58:39"/>
    <n v="11876"/>
    <n v="197.93333333333334"/>
    <m/>
    <n v="197.93333333333334"/>
    <s v="LINEA NO TRABAJA TURNO TARDE. QUEDO CON FALLA COLOCADA Y TABLET DESCARGADA."/>
    <x v="0"/>
    <x v="0"/>
    <x v="0"/>
    <x v="0"/>
    <m/>
    <s v="faria"/>
  </r>
  <r>
    <n v="53481"/>
    <x v="17"/>
    <s v="Moreno"/>
    <x v="4"/>
    <d v="2019-10-08T00:00:00"/>
    <s v="Martín"/>
    <s v="Mantenimiento Mecanico"/>
    <d v="2021-01-14T00:00:00"/>
    <d v="1899-12-30T15:20:39"/>
    <d v="2021-01-14T00:00:00"/>
    <d v="1899-12-30T18:38:33"/>
    <n v="11874"/>
    <n v="197.9"/>
    <m/>
    <n v="197.9"/>
    <s v="MOVIMIENTO VERTICAL DE COLOCADOR DE TAPAS CLAVADO. MANCHON DEL SERVO SIN ESTRELLA DE NITRILO, MANCHON DE SERVO HORIZONTAL SIN ESTRELLA DE NITRILO. TORNILLO Y TUERCA DE MOVIMIENTO HORIZONTAL CLAVADOS. SE COLOCAN NUEVOS. "/>
    <x v="3"/>
    <x v="0"/>
    <x v="0"/>
    <x v="1"/>
    <m/>
    <s v="MANSILLA/rosales"/>
  </r>
  <r>
    <n v="53484"/>
    <x v="3"/>
    <s v="Moreno"/>
    <x v="6"/>
    <d v="2018-11-01T00:00:00"/>
    <s v="-"/>
    <s v="Mantenimiento Mecanico"/>
    <d v="2021-01-14T00:00:00"/>
    <d v="1899-12-30T15:30:24"/>
    <d v="2021-01-14T00:00:00"/>
    <d v="1899-12-30T16:51:58"/>
    <n v="4894"/>
    <n v="81.566666666666663"/>
    <m/>
    <n v="81.566666666666663"/>
    <s v="ROSCADOR LEVANTA EL ENVASE MIENTRAS GIRA. AJUSTE DE PARAMETROS"/>
    <x v="0"/>
    <x v="0"/>
    <x v="0"/>
    <x v="1"/>
    <m/>
    <s v="BAEZ/ALEGRE"/>
  </r>
  <r>
    <n v="53494"/>
    <x v="0"/>
    <s v="Moreno"/>
    <x v="8"/>
    <d v="2018-11-01T00:00:00"/>
    <s v="-"/>
    <s v="Mantenimiento Electrico"/>
    <d v="2021-01-14T00:00:00"/>
    <d v="1899-12-30T16:30:25"/>
    <d v="2021-01-14T00:00:00"/>
    <d v="1899-12-30T16:57:03"/>
    <n v="1598"/>
    <n v="26.633333333333333"/>
    <m/>
    <n v="26.633333333333333"/>
    <s v="PLATO ENCHANCHA LOS SENSORES PROBOCANDO ROTURA."/>
    <x v="2"/>
    <x v="0"/>
    <x v="0"/>
    <x v="1"/>
    <m/>
    <s v="baez/rios"/>
  </r>
  <r>
    <n v="53501"/>
    <x v="0"/>
    <s v="Moreno"/>
    <x v="8"/>
    <d v="2018-11-01T00:00:00"/>
    <s v="-"/>
    <s v="Mantenimiento Electrico"/>
    <d v="2021-01-14T00:00:00"/>
    <d v="1899-12-30T17:01:21"/>
    <d v="2021-01-14T00:00:00"/>
    <d v="1899-12-30T17:26:11"/>
    <n v="1490"/>
    <n v="24.833333333333332"/>
    <m/>
    <n v="24.833333333333332"/>
    <s v="LECTOR DE TEMPRARATURA ARROJA ERROR. TERMOCUPLA DAÑADA, SE CAMBIA."/>
    <x v="2"/>
    <x v="0"/>
    <x v="0"/>
    <x v="1"/>
    <m/>
    <s v="baez/rios"/>
  </r>
  <r>
    <n v="53527"/>
    <x v="19"/>
    <s v="Moreno"/>
    <x v="13"/>
    <d v="2020-03-10T00:00:00"/>
    <s v="Martín"/>
    <s v="Mantenimiento Mecanico"/>
    <d v="2021-01-14T00:00:00"/>
    <d v="1899-12-30T18:48:56"/>
    <d v="2021-01-14T00:00:00"/>
    <d v="1899-12-30T18:59:34"/>
    <n v="638"/>
    <n v="10.633333333333333"/>
    <m/>
    <n v="10.633333333333333"/>
    <s v="ajuste de sensor, operativo"/>
    <x v="0"/>
    <x v="0"/>
    <x v="0"/>
    <x v="1"/>
    <m/>
    <s v="baez/rios"/>
  </r>
  <r>
    <n v="53529"/>
    <x v="14"/>
    <s v="Moreno"/>
    <x v="7"/>
    <d v="2018-11-01T00:00:00"/>
    <s v="-"/>
    <s v="Mantenimiento Electrico"/>
    <d v="2021-01-14T00:00:00"/>
    <d v="1899-12-30T19:01:42"/>
    <d v="2021-01-14T00:00:00"/>
    <d v="1899-12-30T19:19:41"/>
    <n v="1079"/>
    <n v="17.983333333333334"/>
    <m/>
    <n v="17.983333333333334"/>
    <s v="ajuste de sensor en llenadora. Abastecedor de pinceles ok."/>
    <x v="0"/>
    <x v="0"/>
    <x v="0"/>
    <x v="1"/>
    <m/>
    <s v="baez/rios"/>
  </r>
  <r>
    <n v="53538"/>
    <x v="20"/>
    <s v="Moreno"/>
    <x v="13"/>
    <d v="2020-03-10T00:00:00"/>
    <s v="Martín"/>
    <s v="Mantenimiento Electrico"/>
    <d v="2021-01-14T00:00:00"/>
    <d v="1899-12-30T19:49:52"/>
    <d v="2021-01-14T00:00:00"/>
    <d v="1899-12-30T20:11:15"/>
    <n v="1283"/>
    <n v="21.383333333333333"/>
    <m/>
    <n v="21.383333333333333"/>
    <s v="SE DESPEGA ACRILICO REFLECTANTE"/>
    <x v="2"/>
    <x v="0"/>
    <x v="0"/>
    <x v="1"/>
    <m/>
    <s v="baez/rios"/>
  </r>
  <r>
    <n v="53547"/>
    <x v="0"/>
    <s v="Moreno"/>
    <x v="3"/>
    <d v="2020-03-10T00:00:00"/>
    <m/>
    <s v="Mantenimeinto Mecanico"/>
    <d v="2021-01-14T00:00:00"/>
    <d v="1899-12-30T20:36:00"/>
    <d v="2021-01-14T00:00:00"/>
    <d v="1899-12-30T21:08:26"/>
    <n v="1902"/>
    <n v="31.7"/>
    <m/>
    <n v="31.7"/>
    <s v="operativo no actuaba un cilindro neumatico que retiene envases antes de la transferencia al pasar los  envases  en forma manual, el cilindro funciona solo si la llenadora esta en marcha y no es condicionante para que la selladora funcione."/>
    <x v="0"/>
    <x v="0"/>
    <x v="0"/>
    <x v="1"/>
    <m/>
    <s v="MANSILLA/ALEGRE/BAEZ"/>
  </r>
  <r>
    <n v="53551"/>
    <x v="5"/>
    <s v="Moreno"/>
    <x v="13"/>
    <d v="2020-03-10T00:00:00"/>
    <m/>
    <s v="Mantenimiento Electrico"/>
    <d v="2021-01-14T00:00:00"/>
    <d v="1899-12-30T20:46:00"/>
    <d v="2021-01-14T00:00:00"/>
    <d v="1899-12-30T21:08:07"/>
    <n v="1320"/>
    <n v="22"/>
    <m/>
    <n v="22"/>
    <s v="cambio de sensor inductivo de palpador. "/>
    <x v="2"/>
    <x v="0"/>
    <x v="0"/>
    <x v="1"/>
    <m/>
    <s v="baez/rios"/>
  </r>
  <r>
    <n v="53562"/>
    <x v="5"/>
    <s v="Moreno"/>
    <x v="5"/>
    <d v="2018-11-01T00:00:00"/>
    <s v="-"/>
    <s v="Mantenimiento Electrico"/>
    <d v="2021-01-14T00:00:00"/>
    <d v="1899-12-30T22:45:52"/>
    <d v="2021-01-15T00:00:00"/>
    <d v="1899-12-30T00:40:20"/>
    <n v="6868"/>
    <n v="114.46666666666667"/>
    <m/>
    <n v="114.46666666666667"/>
    <s v="reemplazo sensor de seguridad etiquetadora"/>
    <x v="2"/>
    <x v="0"/>
    <x v="0"/>
    <x v="2"/>
    <m/>
    <m/>
  </r>
  <r>
    <n v="53564"/>
    <x v="21"/>
    <s v="Moreno"/>
    <x v="0"/>
    <d v="2018-11-01T00:00:00"/>
    <s v="-"/>
    <s v="Mantenimiento Mecanico"/>
    <d v="2021-01-14T00:00:00"/>
    <d v="1899-12-30T23:15:03"/>
    <d v="2021-01-15T00:00:00"/>
    <d v="1899-12-30T00:05:56"/>
    <n v="3053"/>
    <n v="50.883333333333333"/>
    <m/>
    <n v="50.883333333333333"/>
    <s v="puesta en marcha de robot embalador"/>
    <x v="0"/>
    <x v="0"/>
    <x v="0"/>
    <x v="2"/>
    <m/>
    <m/>
  </r>
  <r>
    <n v="53565"/>
    <x v="3"/>
    <s v="Moreno"/>
    <x v="6"/>
    <d v="2018-11-01T00:00:00"/>
    <s v="-"/>
    <s v="Mantenimiento Mecanico"/>
    <d v="2021-01-14T00:00:00"/>
    <d v="1899-12-30T23:36:49"/>
    <d v="2021-01-14T00:00:00"/>
    <d v="1899-12-30T23:45:16"/>
    <n v="507"/>
    <n v="8.4499999999999993"/>
    <m/>
    <n v="8.4499999999999993"/>
    <s v="regulacion parametros torqueadores"/>
    <x v="0"/>
    <x v="0"/>
    <x v="0"/>
    <x v="2"/>
    <m/>
    <m/>
  </r>
  <r>
    <n v="53570"/>
    <x v="0"/>
    <s v="Moreno"/>
    <x v="3"/>
    <d v="2018-11-01T00:00:00"/>
    <s v="-"/>
    <s v="Mantenimiento Mecanico"/>
    <d v="2021-01-15T00:00:00"/>
    <d v="1899-12-30T02:32:36"/>
    <d v="2021-01-15T00:00:00"/>
    <d v="1899-12-30T03:16:48"/>
    <n v="2652"/>
    <n v="44.2"/>
    <m/>
    <n v="44.2"/>
    <s v="se habia trabado un frasco y luego no referenciaba, se revisa mecanicamente y luego se reinicia, queda OK"/>
    <x v="3"/>
    <x v="0"/>
    <x v="0"/>
    <x v="2"/>
    <m/>
    <m/>
  </r>
  <r>
    <n v="53695"/>
    <x v="11"/>
    <s v="Moreno"/>
    <x v="5"/>
    <d v="2018-11-01T00:00:00"/>
    <s v="-"/>
    <s v="Mantenimiento Mecanico"/>
    <d v="2021-01-15T00:00:00"/>
    <d v="1899-12-30T15:30:50"/>
    <d v="2021-01-15T00:00:00"/>
    <d v="1899-12-30T15:46:08"/>
    <n v="918"/>
    <n v="15.3"/>
    <m/>
    <n v="15.3"/>
    <s v="TENSADO DE CINTA"/>
    <x v="3"/>
    <x v="0"/>
    <x v="0"/>
    <x v="1"/>
    <m/>
    <s v="Rosales"/>
  </r>
  <r>
    <n v="53699"/>
    <x v="0"/>
    <s v="Moreno"/>
    <x v="8"/>
    <d v="2018-11-01T00:00:00"/>
    <s v="-"/>
    <s v="Mantenimiento Electrico"/>
    <d v="2021-01-15T00:00:00"/>
    <d v="1899-12-30T15:40:50"/>
    <d v="2021-01-15T00:00:00"/>
    <d v="1899-12-30T16:43:07"/>
    <n v="3737"/>
    <n v="62.283333333333331"/>
    <m/>
    <n v="62.283333333333331"/>
    <s v="CAMBIO DE TERMOCUPLA. NO HAY ORIGINAL EN PAÑOL"/>
    <x v="2"/>
    <x v="0"/>
    <x v="0"/>
    <x v="1"/>
    <m/>
    <s v="baez/rios"/>
  </r>
  <r>
    <n v="53704"/>
    <x v="7"/>
    <s v="Moreno"/>
    <x v="13"/>
    <d v="2018-11-01T00:00:00"/>
    <s v="-"/>
    <s v="Mantenimiento Electrico"/>
    <d v="2021-01-15T00:00:00"/>
    <d v="1899-12-30T15:44:07"/>
    <d v="2021-01-15T00:00:00"/>
    <d v="1899-12-30T16:04:18"/>
    <n v="1211"/>
    <n v="20.183333333333334"/>
    <m/>
    <n v="20.183333333333334"/>
    <s v="pieza de formato con rosca barrida"/>
    <x v="3"/>
    <x v="0"/>
    <x v="0"/>
    <x v="1"/>
    <m/>
    <s v="Rosales"/>
  </r>
  <r>
    <n v="53713"/>
    <x v="12"/>
    <s v="Moreno"/>
    <x v="11"/>
    <d v="2018-11-01T00:00:00"/>
    <s v="-"/>
    <s v="Mantenimiento Mecanico"/>
    <d v="2021-01-15T00:00:00"/>
    <d v="1899-12-30T16:19:35"/>
    <d v="2021-01-15T00:00:00"/>
    <d v="1899-12-30T16:35:08"/>
    <n v="933"/>
    <n v="15.55"/>
    <m/>
    <n v="15.55"/>
    <s v="ajuste de tensores"/>
    <x v="2"/>
    <x v="0"/>
    <x v="0"/>
    <x v="1"/>
    <m/>
    <m/>
  </r>
  <r>
    <n v="53718"/>
    <x v="7"/>
    <s v="Moreno"/>
    <x v="5"/>
    <d v="2018-11-01T00:00:00"/>
    <s v="-"/>
    <s v="Mantenimiento Mecanico"/>
    <d v="2021-01-15T00:00:00"/>
    <d v="1899-12-30T16:29:55"/>
    <d v="2021-01-15T00:00:00"/>
    <d v="1899-12-30T16:46:31"/>
    <n v="996"/>
    <n v="16.600000000000001"/>
    <m/>
    <n v="16.600000000000001"/>
    <s v="LADO DERECHO CON PINZA  GUIA DE BOMBA DOBLADA Y GASTADA. PROGRAMAR REPARACION Y PROBAR"/>
    <x v="3"/>
    <x v="0"/>
    <x v="0"/>
    <x v="1"/>
    <m/>
    <s v="alegre"/>
  </r>
  <r>
    <n v="53733"/>
    <x v="3"/>
    <s v="Moreno"/>
    <x v="3"/>
    <d v="2020-02-20T00:00:00"/>
    <s v="Martín"/>
    <s v="Mantenimiento Mecanico"/>
    <d v="2021-01-15T00:00:00"/>
    <d v="1899-12-30T17:30:15"/>
    <d v="2021-01-15T00:00:00"/>
    <d v="1899-12-30T17:41:53"/>
    <n v="698"/>
    <n v="11.633333333333333"/>
    <m/>
    <n v="11.633333333333333"/>
    <s v="SERVO QUEDA HACIENDO FUERZA HACIA ABAJO, SE LLEVA MANUALMENTE HACIA ARRIBA, SE CONTROLA Y NO ES NECESARIO AJUSTAR SENSORES. SE DESCONOCE EL INICIO DEL PROBLEMA"/>
    <x v="3"/>
    <x v="0"/>
    <x v="0"/>
    <x v="1"/>
    <m/>
    <s v="alegre"/>
  </r>
  <r>
    <n v="53754"/>
    <x v="22"/>
    <s v="Moreno"/>
    <x v="10"/>
    <d v="2020-01-13T00:00:00"/>
    <s v="Martín"/>
    <s v="Mantenimiento Electrico"/>
    <d v="2021-01-15T00:00:00"/>
    <d v="1899-12-30T18:36:47"/>
    <d v="2021-01-15T00:00:00"/>
    <d v="1899-12-30T19:18:34"/>
    <n v="2507"/>
    <n v="41.783333333333331"/>
    <m/>
    <n v="41.783333333333331"/>
    <s v="regulacion de colocador de bombas"/>
    <x v="0"/>
    <x v="0"/>
    <x v="0"/>
    <x v="1"/>
    <m/>
    <m/>
  </r>
  <r>
    <n v="53765"/>
    <x v="8"/>
    <s v="Moreno"/>
    <x v="13"/>
    <d v="2018-11-01T00:00:00"/>
    <s v="-"/>
    <s v="Mantenimiento Mecanico"/>
    <d v="2021-01-15T00:00:00"/>
    <d v="1899-12-30T19:31:05"/>
    <d v="2021-01-15T00:00:00"/>
    <d v="1899-12-30T19:52:27"/>
    <n v="1282"/>
    <n v="21.366666666666667"/>
    <m/>
    <n v="21.366666666666667"/>
    <s v="regulacion de maquinista"/>
    <x v="0"/>
    <x v="0"/>
    <x v="0"/>
    <x v="1"/>
    <m/>
    <s v="Rosales"/>
  </r>
  <r>
    <n v="53773"/>
    <x v="17"/>
    <s v="Moreno"/>
    <x v="4"/>
    <d v="2019-10-08T00:00:00"/>
    <s v="Martín"/>
    <s v="Mantenimiento Mecanico"/>
    <d v="2021-01-15T00:00:00"/>
    <d v="1899-12-30T20:01:45"/>
    <d v="2021-01-15T00:00:00"/>
    <d v="1899-12-30T20:17:19"/>
    <n v="934"/>
    <n v="15.566666666666666"/>
    <m/>
    <n v="15.566666666666666"/>
    <s v="CAMBIO DE VENTOSA DE TOMADOR DE TAPAS."/>
    <x v="0"/>
    <x v="0"/>
    <x v="0"/>
    <x v="1"/>
    <m/>
    <s v="alegre"/>
  </r>
  <r>
    <n v="53776"/>
    <x v="8"/>
    <s v="Moreno"/>
    <x v="13"/>
    <d v="2018-11-01T00:00:00"/>
    <s v="-"/>
    <s v="Mantenimiento Mecanico"/>
    <d v="2021-01-15T00:00:00"/>
    <d v="1899-12-30T20:16:56"/>
    <d v="2021-01-15T00:00:00"/>
    <d v="1899-12-30T20:49:05"/>
    <n v="1929"/>
    <n v="32.15"/>
    <m/>
    <n v="32.15"/>
    <s v="regulacion de maquinista"/>
    <x v="0"/>
    <x v="0"/>
    <x v="0"/>
    <x v="1"/>
    <m/>
    <s v="Rosales"/>
  </r>
  <r>
    <n v="53779"/>
    <x v="0"/>
    <s v="Moreno"/>
    <x v="4"/>
    <d v="2018-11-01T00:00:00"/>
    <s v="-"/>
    <s v="Mantenimiento Mecanico"/>
    <d v="2021-01-15T00:00:00"/>
    <d v="1899-12-30T20:32:29"/>
    <d v="2021-01-15T00:00:00"/>
    <d v="1899-12-30T21:32:29"/>
    <n v="1800"/>
    <n v="30"/>
    <m/>
    <n v="30"/>
    <s v="REBALSA PICO #4. SE INTENTA SACAR DOSIFICADOR Y SE ENCUENTRA CLAVADO, SE DESTRABA Y SE CAMBIA ORING."/>
    <x v="3"/>
    <x v="0"/>
    <x v="0"/>
    <x v="1"/>
    <m/>
    <s v="alegre"/>
  </r>
  <r>
    <n v="53803"/>
    <x v="0"/>
    <s v="Moreno"/>
    <x v="3"/>
    <d v="2018-11-01T00:00:00"/>
    <s v="-"/>
    <s v="Mantenimiento Mecanico"/>
    <d v="2021-01-16T00:00:00"/>
    <d v="1899-12-30T00:19:19"/>
    <d v="2021-01-16T00:00:00"/>
    <d v="1899-12-30T00:55:14"/>
    <n v="2155"/>
    <n v="35.916666666666664"/>
    <m/>
    <n v="35.916666666666664"/>
    <s v="regulacion de cierre de pico"/>
    <x v="3"/>
    <x v="0"/>
    <x v="0"/>
    <x v="2"/>
    <m/>
    <s v="Falabella"/>
  </r>
  <r>
    <n v="53804"/>
    <x v="12"/>
    <s v="Moreno"/>
    <x v="3"/>
    <d v="2018-11-01T00:00:00"/>
    <s v="-"/>
    <s v="Mantenimiento Mecanico"/>
    <d v="2021-01-16T00:00:00"/>
    <d v="1899-12-30T00:55:22"/>
    <d v="2021-01-16T00:00:00"/>
    <d v="1899-12-30T02:14:15"/>
    <n v="4733"/>
    <n v="78.88333333333334"/>
    <m/>
    <n v="78.88333333333334"/>
    <s v="regulacion de etiquetadora, ya que salian arrugadas"/>
    <x v="0"/>
    <x v="0"/>
    <x v="0"/>
    <x v="2"/>
    <m/>
    <s v="Falabella"/>
  </r>
  <r>
    <n v="53819"/>
    <x v="0"/>
    <s v="Moreno"/>
    <x v="5"/>
    <d v="2018-11-01T00:00:00"/>
    <s v="-"/>
    <s v="Mantenimiento Mecanico"/>
    <d v="2021-01-18T00:00:00"/>
    <d v="1899-12-30T06:15:10"/>
    <d v="2021-01-18T00:00:00"/>
    <d v="1899-12-30T12:00:39"/>
    <n v="20729"/>
    <n v="345.48333333333335"/>
    <m/>
    <n v="345.48333333333335"/>
    <s v="en MP"/>
    <x v="1"/>
    <x v="1"/>
    <x v="0"/>
    <x v="0"/>
    <m/>
    <s v="-"/>
  </r>
  <r>
    <n v="53833"/>
    <x v="0"/>
    <s v="Moreno"/>
    <x v="15"/>
    <d v="2018-11-01T00:00:00"/>
    <s v="-"/>
    <s v="Mantenimiento Mecanico"/>
    <d v="2021-01-18T00:00:00"/>
    <d v="1899-12-30T07:03:40"/>
    <d v="2021-01-18T00:00:00"/>
    <d v="1899-12-30T08:00:04"/>
    <n v="3384"/>
    <n v="56.4"/>
    <m/>
    <n v="56.4"/>
    <s v="reemplazo de fibra optica abastecedor de envases"/>
    <x v="2"/>
    <x v="1"/>
    <x v="0"/>
    <x v="0"/>
    <m/>
    <s v="Maiques"/>
  </r>
  <r>
    <n v="53837"/>
    <x v="12"/>
    <s v="Moreno"/>
    <x v="16"/>
    <d v="2018-11-01T00:00:00"/>
    <s v="-"/>
    <s v="Mantenimiento Mecanico"/>
    <d v="2021-01-18T00:00:00"/>
    <d v="1899-12-30T07:32:07"/>
    <d v="2021-01-18T00:00:00"/>
    <d v="1899-12-30T07:50:38"/>
    <n v="1111"/>
    <n v="18.516666666666666"/>
    <m/>
    <n v="18.516666666666666"/>
    <s v="disyuntor bajo en etiquetadora"/>
    <x v="2"/>
    <x v="1"/>
    <x v="0"/>
    <x v="0"/>
    <m/>
    <s v="rial"/>
  </r>
  <r>
    <n v="53840"/>
    <x v="12"/>
    <s v="Moreno"/>
    <x v="3"/>
    <d v="2018-11-01T00:00:00"/>
    <s v="-"/>
    <s v="Mantenimiento Mecanico"/>
    <d v="2021-01-18T00:00:00"/>
    <d v="1899-12-30T07:46:45"/>
    <d v="2021-01-18T00:00:00"/>
    <d v="1899-12-30T09:12:28"/>
    <n v="5143"/>
    <n v="85.716666666666669"/>
    <m/>
    <n v="85.716666666666669"/>
    <s v="se revisa llenadora y se encuentra falla en la sincronizacion"/>
    <x v="2"/>
    <x v="1"/>
    <x v="0"/>
    <x v="0"/>
    <m/>
    <s v="Maiques"/>
  </r>
  <r>
    <n v="53843"/>
    <x v="0"/>
    <s v="Moreno"/>
    <x v="15"/>
    <d v="2018-11-01T00:00:00"/>
    <s v="-"/>
    <s v="Mantenimiento Electrico"/>
    <d v="2021-01-18T00:00:00"/>
    <d v="1899-12-30T08:00:08"/>
    <d v="2021-01-18T00:00:00"/>
    <d v="1899-12-30T08:31:44"/>
    <n v="1896"/>
    <n v="31.6"/>
    <m/>
    <n v="31.6"/>
    <s v="se  reemplaza tramo de manguera festo pinchada"/>
    <x v="3"/>
    <x v="1"/>
    <x v="0"/>
    <x v="0"/>
    <m/>
    <s v="Segre"/>
  </r>
  <r>
    <n v="53847"/>
    <x v="19"/>
    <s v="Moreno"/>
    <x v="13"/>
    <d v="2020-03-10T00:00:00"/>
    <s v="Martín"/>
    <s v="Mantenimiento Electrico"/>
    <d v="2021-01-18T00:00:00"/>
    <d v="1899-12-30T08:10:45"/>
    <d v="2021-01-18T00:00:00"/>
    <d v="1899-12-30T08:38:35"/>
    <n v="1670"/>
    <n v="27.833333333333332"/>
    <m/>
    <n v="27.833333333333332"/>
    <s v="problemas de sincronismo se ajustan parametros de funcionamiento"/>
    <x v="0"/>
    <x v="1"/>
    <x v="0"/>
    <x v="0"/>
    <m/>
    <s v="Maiques"/>
  </r>
  <r>
    <n v="53857"/>
    <x v="0"/>
    <s v="Moreno"/>
    <x v="15"/>
    <d v="2018-11-01T00:00:00"/>
    <s v="-"/>
    <s v="Mantenimiento Mecanico"/>
    <d v="2021-01-18T00:00:00"/>
    <d v="1899-12-30T08:31:48"/>
    <d v="2021-01-18T00:00:00"/>
    <d v="1899-12-30T10:39:50"/>
    <n v="7682"/>
    <n v="128.03333333333333"/>
    <m/>
    <n v="128.03333333333333"/>
    <s v="se revisa piston freno de caida envases en colocador de envases"/>
    <x v="3"/>
    <x v="1"/>
    <x v="0"/>
    <x v="0"/>
    <m/>
    <s v="Segre"/>
  </r>
  <r>
    <n v="53859"/>
    <x v="19"/>
    <s v="Moreno"/>
    <x v="13"/>
    <d v="2020-03-10T00:00:00"/>
    <s v="Martín"/>
    <s v="Mantenimiento Electrico"/>
    <d v="2021-01-18T00:00:00"/>
    <d v="1899-12-30T08:48:58"/>
    <d v="2021-01-18T00:00:00"/>
    <d v="1899-12-30T09:26:31"/>
    <n v="2253"/>
    <n v="37.549999999999997"/>
    <m/>
    <n v="37.549999999999997"/>
    <s v="se revisan presiones de aire necesarias para el trabajo"/>
    <x v="3"/>
    <x v="1"/>
    <x v="0"/>
    <x v="0"/>
    <m/>
    <s v="Maiques"/>
  </r>
  <r>
    <n v="53864"/>
    <x v="0"/>
    <s v="Moreno"/>
    <x v="3"/>
    <d v="2018-11-01T00:00:00"/>
    <s v="-"/>
    <s v="Mantenimiento Electrico"/>
    <d v="2021-01-18T00:00:00"/>
    <d v="1899-12-30T09:12:36"/>
    <d v="2021-01-18T00:00:00"/>
    <d v="1899-12-30T09:59:36"/>
    <n v="2820"/>
    <n v="47"/>
    <m/>
    <n v="47"/>
    <s v="se encuentra tornillo de bolas recirculantes lado izquierdo deteriorado, se lubrica"/>
    <x v="3"/>
    <x v="1"/>
    <x v="0"/>
    <x v="0"/>
    <m/>
    <s v="Maiques"/>
  </r>
  <r>
    <n v="53868"/>
    <x v="0"/>
    <s v="Moreno"/>
    <x v="8"/>
    <d v="2018-11-01T00:00:00"/>
    <s v="-"/>
    <s v="Mantenimiento Electrico"/>
    <d v="2021-01-18T00:00:00"/>
    <d v="1899-12-30T09:21:38"/>
    <d v="2021-01-18T00:00:00"/>
    <d v="1899-12-30T11:16:27"/>
    <n v="6889"/>
    <n v="114.81666666666666"/>
    <m/>
    <n v="114.81666666666666"/>
    <s v="Reemplazo de PT100 y puesta a punto de mordazas luego de corte de luz, hay tardanza por personal saturado"/>
    <x v="2"/>
    <x v="1"/>
    <x v="0"/>
    <x v="0"/>
    <m/>
    <s v="Bonachi"/>
  </r>
  <r>
    <n v="53875"/>
    <x v="19"/>
    <s v="Moreno"/>
    <x v="13"/>
    <d v="2020-03-10T00:00:00"/>
    <s v="Martín"/>
    <s v="Mantenimiento Electrico"/>
    <d v="2021-01-18T00:00:00"/>
    <d v="1899-12-30T09:38:09"/>
    <d v="2021-01-18T00:00:00"/>
    <d v="1899-12-30T10:07:49"/>
    <n v="1780"/>
    <n v="29.666666666666668"/>
    <m/>
    <n v="29.666666666666668"/>
    <s v="se vuelven a revisar presiones de trabajo para encontrar el punto fino"/>
    <x v="3"/>
    <x v="1"/>
    <x v="0"/>
    <x v="0"/>
    <m/>
    <s v="Maiques"/>
  </r>
  <r>
    <n v="53881"/>
    <x v="0"/>
    <s v="Moreno"/>
    <x v="3"/>
    <d v="2018-11-01T00:00:00"/>
    <s v="-"/>
    <s v="Mantenimiento Mecanico"/>
    <d v="2021-01-18T00:00:00"/>
    <d v="1899-12-30T09:59:43"/>
    <d v="2021-01-18T00:00:00"/>
    <d v="1899-12-30T10:32:05"/>
    <n v="1942"/>
    <n v="32.366666666666667"/>
    <m/>
    <n v="32.366666666666667"/>
    <s v="se encuentra tornillo de bolas recirculantes lado izquierdo deteriorado, se lubrica"/>
    <x v="3"/>
    <x v="1"/>
    <x v="0"/>
    <x v="0"/>
    <m/>
    <s v="Segre"/>
  </r>
  <r>
    <n v="53890"/>
    <x v="12"/>
    <s v="Moreno"/>
    <x v="3"/>
    <d v="2018-11-01T00:00:00"/>
    <s v="-"/>
    <s v="Mantenimiento Mecanico"/>
    <d v="2021-01-18T00:00:00"/>
    <d v="1899-12-30T10:32:11"/>
    <d v="2021-01-18T00:00:00"/>
    <d v="1899-12-30T10:55:19"/>
    <n v="1388"/>
    <n v="23.133333333333333"/>
    <m/>
    <n v="23.133333333333333"/>
    <s v="se encuentra armado de forma cruzada una placa sque necesitaba un separador, se coloca el mismo queda OK"/>
    <x v="3"/>
    <x v="1"/>
    <x v="0"/>
    <x v="0"/>
    <m/>
    <s v="Segre"/>
  </r>
  <r>
    <n v="53895"/>
    <x v="3"/>
    <s v="Moreno"/>
    <x v="3"/>
    <d v="2020-02-20T00:00:00"/>
    <s v="Martín"/>
    <s v="Mantenimiento Mecanico"/>
    <d v="2021-01-18T00:00:00"/>
    <d v="1899-12-30T10:55:28"/>
    <d v="2021-01-18T00:00:00"/>
    <d v="1899-12-30T11:26:33"/>
    <n v="1865"/>
    <n v="31.083333333333332"/>
    <m/>
    <n v="31.083333333333332"/>
    <s v="motor de torqueador clavado, se revisa y falta arandela de presion, queda OK"/>
    <x v="3"/>
    <x v="1"/>
    <x v="0"/>
    <x v="0"/>
    <m/>
    <s v="Segre"/>
  </r>
  <r>
    <n v="53902"/>
    <x v="12"/>
    <s v="Moreno"/>
    <x v="11"/>
    <d v="2018-11-01T00:00:00"/>
    <s v="-"/>
    <s v="Mantenimiento Electrico"/>
    <d v="2021-01-18T00:00:00"/>
    <d v="1899-12-30T11:04:15"/>
    <d v="2021-01-18T00:00:00"/>
    <d v="1899-12-30T11:18:20"/>
    <n v="845"/>
    <n v="14.083333333333334"/>
    <m/>
    <n v="14.083333333333334"/>
    <s v="se resetea variador de cadenas tapadora"/>
    <x v="2"/>
    <x v="1"/>
    <x v="0"/>
    <x v="0"/>
    <m/>
    <s v="zarlenga"/>
  </r>
  <r>
    <n v="53903"/>
    <x v="2"/>
    <s v="Moreno"/>
    <x v="4"/>
    <d v="2018-11-01T00:00:00"/>
    <s v="-"/>
    <s v="Mantenimiento Electrico"/>
    <d v="2021-01-18T00:00:00"/>
    <d v="1899-12-30T11:07:33"/>
    <d v="2021-01-18T00:00:00"/>
    <d v="1899-12-30T11:24:51"/>
    <n v="1038"/>
    <n v="17.3"/>
    <m/>
    <n v="17.3"/>
    <s v="se reconecta cable 0v en etiquetadora correspondiente a la transferencia"/>
    <x v="2"/>
    <x v="1"/>
    <x v="0"/>
    <x v="0"/>
    <m/>
    <s v="Bonachi"/>
  </r>
  <r>
    <n v="53927"/>
    <x v="21"/>
    <s v="Moreno"/>
    <x v="0"/>
    <d v="2018-11-01T00:00:00"/>
    <s v="-"/>
    <s v="Mantenimiento Electrico"/>
    <d v="2021-01-18T00:00:00"/>
    <d v="1899-12-30T12:37:15"/>
    <d v="2021-01-18T00:00:00"/>
    <d v="1899-12-30T14:49:58"/>
    <n v="7963"/>
    <n v="132.71666666666667"/>
    <m/>
    <n v="132.71666666666667"/>
    <s v="se encuentran parametros cambiados de funcionamiento robot embalador y sensor corrido de posicion, se busca posicion y pone en marcha"/>
    <x v="0"/>
    <x v="1"/>
    <x v="0"/>
    <x v="0"/>
    <m/>
    <s v="Bonachi"/>
  </r>
  <r>
    <n v="53928"/>
    <x v="0"/>
    <s v="Moreno"/>
    <x v="5"/>
    <d v="2018-11-01T00:00:00"/>
    <s v="-"/>
    <s v="Mantenimiento Mecanico"/>
    <d v="2021-01-18T00:00:00"/>
    <d v="1899-12-30T12:46:28"/>
    <m/>
    <m/>
    <n v="5253"/>
    <n v="87.55"/>
    <m/>
    <n v="87.55"/>
    <s v="en MP"/>
    <x v="1"/>
    <x v="1"/>
    <x v="0"/>
    <x v="0"/>
    <m/>
    <s v="-"/>
  </r>
  <r>
    <n v="53941"/>
    <x v="23"/>
    <s v="Moreno"/>
    <x v="2"/>
    <d v="2018-11-01T00:00:00"/>
    <s v="-"/>
    <s v="Mantenimiento Mecanico"/>
    <d v="2021-01-18T00:00:00"/>
    <d v="1899-12-30T15:06:10"/>
    <d v="2021-01-18T00:00:00"/>
    <d v="1899-12-30T15:56:35"/>
    <n v="3025"/>
    <n v="50.416666666666664"/>
    <m/>
    <n v="50.416666666666664"/>
    <s v="resorte de tomador de estuches partido, se coloca resorte nuevo"/>
    <x v="3"/>
    <x v="1"/>
    <x v="0"/>
    <x v="1"/>
    <m/>
    <s v="Rosales"/>
  </r>
  <r>
    <n v="53959"/>
    <x v="12"/>
    <s v="Moreno"/>
    <x v="6"/>
    <d v="2018-11-01T00:00:00"/>
    <s v="-"/>
    <s v="Mantenimiento Mecanico"/>
    <d v="2021-01-18T00:00:00"/>
    <d v="1899-12-30T16:23:33"/>
    <d v="2021-01-18T00:00:00"/>
    <d v="1899-12-30T16:41:23"/>
    <n v="1070"/>
    <n v="17.833333333333332"/>
    <m/>
    <n v="17.833333333333332"/>
    <s v="regulacion"/>
    <x v="0"/>
    <x v="1"/>
    <x v="0"/>
    <x v="1"/>
    <m/>
    <s v="Rosales"/>
  </r>
  <r>
    <n v="53976"/>
    <x v="0"/>
    <s v="Moreno"/>
    <x v="6"/>
    <d v="2018-11-01T00:00:00"/>
    <s v="-"/>
    <s v="Mantenimiento Electrico"/>
    <d v="2021-01-18T00:00:00"/>
    <d v="1899-12-30T17:14:26"/>
    <d v="2021-01-18T00:00:00"/>
    <d v="1899-12-30T18:09:20"/>
    <n v="3294"/>
    <n v="54.9"/>
    <m/>
    <n v="54.9"/>
    <s v="problemas de nivel de llenado, electrovalvula de despresurizacion de tolva trabada, se reemplaza"/>
    <x v="2"/>
    <x v="1"/>
    <x v="0"/>
    <x v="1"/>
    <m/>
    <s v="baez/rios"/>
  </r>
  <r>
    <n v="53978"/>
    <x v="7"/>
    <s v="Moreno"/>
    <x v="10"/>
    <d v="2018-11-01T00:00:00"/>
    <s v="-"/>
    <s v="Mantenimiento Mecanico"/>
    <d v="2021-01-18T00:00:00"/>
    <d v="1899-12-30T17:21:16"/>
    <d v="2021-01-18T00:00:00"/>
    <d v="1899-12-30T17:34:38"/>
    <n v="802"/>
    <n v="13.366666666666667"/>
    <m/>
    <n v="13.366666666666667"/>
    <s v="regulacion"/>
    <x v="0"/>
    <x v="1"/>
    <x v="0"/>
    <x v="1"/>
    <m/>
    <s v="Rosales"/>
  </r>
  <r>
    <n v="53998"/>
    <x v="0"/>
    <s v="Moreno"/>
    <x v="15"/>
    <d v="2018-11-01T00:00:00"/>
    <s v="-"/>
    <s v="Mantenimiento Mecanico"/>
    <d v="2021-01-18T00:00:00"/>
    <d v="1899-12-30T17:59:43"/>
    <d v="2021-01-18T00:00:00"/>
    <d v="1899-12-30T18:13:44"/>
    <n v="841"/>
    <n v="14.016666666666667"/>
    <m/>
    <n v="14.016666666666667"/>
    <s v="Salta el embrague de motor ppal, no se encuentra nada que trabe la linea, se prueba ciclo en manual pero no deja entrar el embrague. Se verifica señales de plc, el plc se encuentra en falla, por falso contacto. Maquinista no conoce los ciclos de la maquina, lo que retraso el descarte de la parte mecanica"/>
    <x v="3"/>
    <x v="1"/>
    <x v="0"/>
    <x v="1"/>
    <m/>
    <s v="Santillan/rosales"/>
  </r>
  <r>
    <n v="54003"/>
    <x v="0"/>
    <s v="Moreno"/>
    <x v="15"/>
    <d v="2018-11-01T00:00:00"/>
    <s v="-"/>
    <s v="Mantenimiento Electrico"/>
    <d v="2021-01-18T00:00:00"/>
    <d v="1899-12-30T18:13:48"/>
    <d v="2021-01-18T00:00:00"/>
    <d v="1899-12-30T18:29:59"/>
    <n v="971"/>
    <n v="16.183333333333334"/>
    <m/>
    <n v="16.183333333333334"/>
    <s v="Salta el embrague de motor ppal, no se encuentra nada que trabe la linea, se prueba ciclo en manual pero no deja entrar el embrague. Se verifica señales de plc, el plc se encuentra en falla, por falso contacto. Maquinista no conoce los ciclos de la maquina, lo que retraso el descarte de la parte mecanica"/>
    <x v="2"/>
    <x v="1"/>
    <x v="0"/>
    <x v="1"/>
    <m/>
    <s v="baez/rios"/>
  </r>
  <r>
    <n v="54015"/>
    <x v="0"/>
    <s v="Moreno"/>
    <x v="15"/>
    <d v="2018-11-01T00:00:00"/>
    <s v="-"/>
    <s v="Mantenimiento Mecanico"/>
    <d v="2021-01-18T00:00:00"/>
    <d v="1899-12-30T18:56:06"/>
    <d v="2021-01-18T00:00:00"/>
    <d v="1899-12-30T20:02:15"/>
    <n v="3969"/>
    <n v="66.150000000000006"/>
    <m/>
    <n v="66.150000000000006"/>
    <s v="Salta el embrague de motor ppal, no se encuentra nada que trabe la linea, se prueba ciclo en manual pero no deja entrar el embrague. Se verifica señales de plc, el plc se encuentra en falla, por falso contacto. Maquinista no conoce los ciclos de la maquina, lo que retraso el descarte de la parte mecanica"/>
    <x v="2"/>
    <x v="1"/>
    <x v="0"/>
    <x v="1"/>
    <m/>
    <s v="baez/rios"/>
  </r>
  <r>
    <n v="54029"/>
    <x v="0"/>
    <s v="Moreno"/>
    <x v="17"/>
    <d v="2020-02-12T00:00:00"/>
    <s v="Martín"/>
    <s v="Mantenimiento Electrico"/>
    <d v="2021-01-18T00:00:00"/>
    <d v="1899-12-30T20:42:49"/>
    <d v="2021-01-18T00:00:00"/>
    <d v="1899-12-30T20:57:59"/>
    <n v="910"/>
    <n v="15.166666666666666"/>
    <m/>
    <n v="15.166666666666666"/>
    <s v="capacitacion al maquinista"/>
    <x v="0"/>
    <x v="1"/>
    <x v="0"/>
    <x v="1"/>
    <m/>
    <s v="baez/rios"/>
  </r>
  <r>
    <n v="54035"/>
    <x v="13"/>
    <s v="Moreno"/>
    <x v="0"/>
    <d v="2018-11-01T00:00:00"/>
    <s v="-"/>
    <s v="Mantenimiento Mecanico"/>
    <d v="2021-01-18T00:00:00"/>
    <d v="1899-12-30T23:13:45"/>
    <d v="2021-01-18T00:00:00"/>
    <d v="1899-12-30T23:25:21"/>
    <n v="696"/>
    <n v="11.6"/>
    <m/>
    <n v="11.6"/>
    <s v="regulacion de inkjet"/>
    <x v="0"/>
    <x v="1"/>
    <x v="0"/>
    <x v="2"/>
    <m/>
    <s v="Cotellessa"/>
  </r>
  <r>
    <n v="54047"/>
    <x v="21"/>
    <s v="Moreno"/>
    <x v="0"/>
    <d v="2018-11-01T00:00:00"/>
    <s v="-"/>
    <s v="Mantenimiento Electrico"/>
    <d v="2021-01-19T00:00:00"/>
    <d v="1899-12-30T02:44:40"/>
    <d v="2021-01-19T00:00:00"/>
    <d v="1899-12-30T04:00:39"/>
    <n v="4559"/>
    <n v="75.983333333333334"/>
    <m/>
    <n v="75.983333333333334"/>
    <s v="problemas con L38 entre pasaje de turnos, colision de robot , el mismo tenia sensores flojos y un prisma fuera de posisicion"/>
    <x v="0"/>
    <x v="1"/>
    <x v="0"/>
    <x v="2"/>
    <m/>
    <s v="Cotellessa"/>
  </r>
  <r>
    <n v="54174"/>
    <x v="21"/>
    <s v="Moreno"/>
    <x v="0"/>
    <d v="2018-11-01T00:00:00"/>
    <s v="-"/>
    <s v="Mantenimiento Electrico"/>
    <d v="2021-01-19T00:00:00"/>
    <d v="1899-12-30T15:33:04"/>
    <d v="2021-01-19T00:00:00"/>
    <d v="1899-12-30T16:17:03"/>
    <n v="2639"/>
    <n v="43.983333333333334"/>
    <n v="43405"/>
    <s v="-"/>
    <s v="borraron la ruta de movimientos del robot, se realiza back up y queda en marcha"/>
    <x v="0"/>
    <x v="1"/>
    <x v="0"/>
    <x v="1"/>
    <m/>
    <s v="baez/rios"/>
  </r>
  <r>
    <n v="54186"/>
    <x v="17"/>
    <s v="Moreno"/>
    <x v="3"/>
    <d v="2019-10-08T00:00:00"/>
    <s v="Martín"/>
    <s v="Mantenimiento Electrico"/>
    <d v="2021-01-19T00:00:00"/>
    <d v="1899-12-30T16:23:36"/>
    <d v="2021-01-19T00:00:00"/>
    <d v="1899-12-30T18:09:26"/>
    <n v="6350"/>
    <n v="105.83333333333333"/>
    <n v="43746"/>
    <s v="Martín"/>
    <s v="manguera de giro de tapas invertida"/>
    <x v="2"/>
    <x v="1"/>
    <x v="0"/>
    <x v="1"/>
    <m/>
    <s v="baez/rosales"/>
  </r>
  <r>
    <n v="54200"/>
    <x v="8"/>
    <s v="Moreno"/>
    <x v="10"/>
    <d v="2018-11-01T00:00:00"/>
    <s v="-"/>
    <s v="Mantenimiento Mecanico"/>
    <d v="2021-01-19T00:00:00"/>
    <d v="1899-12-30T17:06:01"/>
    <d v="2021-01-19T00:00:00"/>
    <d v="1899-12-30T17:28:16"/>
    <n v="1335"/>
    <n v="22.25"/>
    <n v="43405"/>
    <s v="-"/>
    <s v="problemas de componenete, la tapa entra muy ajustada en el envase"/>
    <x v="4"/>
    <x v="1"/>
    <x v="0"/>
    <x v="1"/>
    <m/>
    <s v="Rosales"/>
  </r>
  <r>
    <n v="54214"/>
    <x v="3"/>
    <s v="Moreno"/>
    <x v="12"/>
    <d v="2018-11-01T00:00:00"/>
    <s v="-"/>
    <s v="Mantenimiento Mecanico"/>
    <d v="2021-01-19T00:00:00"/>
    <d v="1899-12-30T17:58:47"/>
    <d v="2021-01-19T00:00:00"/>
    <d v="1899-12-30T19:52:27"/>
    <n v="6820"/>
    <n v="113.66666666666667"/>
    <n v="43405"/>
    <s v="-"/>
    <s v="rotura de pinzas paralelas del torqueador. Se desarma el dañado la semana pasada y se repara el actual."/>
    <x v="3"/>
    <x v="1"/>
    <x v="0"/>
    <x v="1"/>
    <m/>
    <s v="Rosales"/>
  </r>
  <r>
    <n v="54222"/>
    <x v="0"/>
    <s v="Moreno"/>
    <x v="10"/>
    <d v="2018-11-01T00:00:00"/>
    <s v="-"/>
    <s v="Mantenimiento Electrico"/>
    <d v="2021-01-19T00:00:00"/>
    <d v="1899-12-30T18:26:53"/>
    <d v="2021-01-19T00:00:00"/>
    <d v="1899-12-30T18:50:29"/>
    <n v="1416"/>
    <n v="23.6"/>
    <n v="43405"/>
    <s v="-"/>
    <s v="picos sucios con vidrios, se capacito al maquinista"/>
    <x v="0"/>
    <x v="1"/>
    <x v="0"/>
    <x v="1"/>
    <m/>
    <s v="baez/rios"/>
  </r>
  <r>
    <n v="54245"/>
    <x v="0"/>
    <s v="Moreno"/>
    <x v="1"/>
    <d v="2018-11-01T00:00:00"/>
    <s v="-"/>
    <s v="Mantenimiento Mecanico"/>
    <d v="2021-01-19T00:00:00"/>
    <d v="1899-12-30T20:30:28"/>
    <d v="2021-01-19T00:00:00"/>
    <d v="1899-12-30T20:53:16"/>
    <n v="1368"/>
    <n v="22.8"/>
    <m/>
    <n v="22.8"/>
    <s v="mantenimiento no interviene no se observa ninguna falla"/>
    <x v="1"/>
    <x v="1"/>
    <x v="0"/>
    <x v="1"/>
    <m/>
    <s v="Rosales"/>
  </r>
  <r>
    <n v="54269"/>
    <x v="3"/>
    <s v="Moreno"/>
    <x v="0"/>
    <d v="2018-11-01T00:00:00"/>
    <s v="-"/>
    <s v="Mantenimiento Mecanico"/>
    <d v="2021-01-20T00:00:00"/>
    <d v="1899-12-30T01:22:11"/>
    <d v="2021-01-20T00:00:00"/>
    <d v="1899-12-30T03:08:39"/>
    <n v="6388"/>
    <n v="106.46666666666667"/>
    <m/>
    <n v="106.46666666666667"/>
    <s v="cambio de hercules y regulacion de brazo embalador"/>
    <x v="3"/>
    <x v="1"/>
    <x v="0"/>
    <x v="2"/>
    <m/>
    <s v="alegre"/>
  </r>
  <r>
    <n v="54340"/>
    <x v="6"/>
    <s v="Moreno"/>
    <x v="9"/>
    <d v="2020-02-20T00:00:00"/>
    <s v="Martín"/>
    <s v="Mantenimiento Electrico"/>
    <d v="2021-01-20T00:00:00"/>
    <d v="1899-12-30T08:18:33"/>
    <d v="2021-01-20T00:00:00"/>
    <d v="1899-12-30T09:50:07"/>
    <n v="5494"/>
    <n v="91.566666666666663"/>
    <m/>
    <n v="91.566666666666663"/>
    <s v="cambio de termocupla , se da de alta la original"/>
    <x v="2"/>
    <x v="1"/>
    <x v="0"/>
    <x v="0"/>
    <m/>
    <s v="Maiques"/>
  </r>
  <r>
    <n v="54344"/>
    <x v="0"/>
    <s v="Moreno"/>
    <x v="0"/>
    <d v="2018-11-01T00:00:00"/>
    <s v="-"/>
    <s v="Mantenimiento Mecanico"/>
    <d v="2021-01-20T00:00:00"/>
    <d v="1899-12-30T08:25:01"/>
    <d v="2021-01-20T00:00:00"/>
    <d v="1899-12-30T08:44:55"/>
    <n v="1194"/>
    <n v="19.899999999999999"/>
    <m/>
    <n v="19.899999999999999"/>
    <s v="se regula parametro de coloca tapas"/>
    <x v="0"/>
    <x v="1"/>
    <x v="0"/>
    <x v="0"/>
    <m/>
    <s v="Pellegrino"/>
  </r>
  <r>
    <n v="54360"/>
    <x v="9"/>
    <s v="Moreno"/>
    <x v="7"/>
    <d v="2020-02-20T00:00:00"/>
    <s v="Martín"/>
    <s v="Mantenimiento Mecanico"/>
    <d v="2021-01-20T00:00:00"/>
    <d v="1899-12-30T09:27:41"/>
    <d v="2021-01-20T00:00:00"/>
    <d v="1899-12-30T09:52:13"/>
    <n v="1472"/>
    <n v="24.533333333333335"/>
    <m/>
    <n v="24.533333333333335"/>
    <s v="estaba mal regulado el sensor de corte"/>
    <x v="0"/>
    <x v="1"/>
    <x v="0"/>
    <x v="0"/>
    <m/>
    <s v="Segre"/>
  </r>
  <r>
    <n v="54371"/>
    <x v="3"/>
    <s v="Moreno"/>
    <x v="0"/>
    <d v="2018-11-01T00:00:00"/>
    <s v="-"/>
    <s v="Mantenimiento Mecanico"/>
    <d v="2021-01-20T00:00:00"/>
    <d v="1899-12-30T10:37:25"/>
    <d v="2021-01-20T00:00:00"/>
    <d v="1899-12-30T10:55:35"/>
    <n v="1090"/>
    <n v="18.166666666666668"/>
    <m/>
    <n v="18.166666666666668"/>
    <s v="cambio de cabezal de roscado por tornillos cortados"/>
    <x v="3"/>
    <x v="1"/>
    <x v="0"/>
    <x v="0"/>
    <m/>
    <s v="Segre"/>
  </r>
  <r>
    <n v="54373"/>
    <x v="3"/>
    <s v="Moreno"/>
    <x v="7"/>
    <d v="2018-11-01T00:00:00"/>
    <s v="-"/>
    <s v="Mantenimiento Mecanico"/>
    <d v="2021-01-20T00:00:00"/>
    <d v="1899-12-30T10:46:11"/>
    <d v="2021-01-20T00:00:00"/>
    <d v="1899-12-30T11:16:40"/>
    <n v="1829"/>
    <n v="30.483333333333334"/>
    <m/>
    <n v="30.483333333333334"/>
    <s v="valor de torque se encontraba muy bajo, se revisa torqueadora igualmente habia algo mal"/>
    <x v="0"/>
    <x v="1"/>
    <x v="0"/>
    <x v="0"/>
    <m/>
    <s v="Pellegrino"/>
  </r>
  <r>
    <n v="54408"/>
    <x v="0"/>
    <s v="Moreno"/>
    <x v="10"/>
    <d v="2018-11-01T00:00:00"/>
    <s v="-"/>
    <s v="Mantenimiento Mecanico"/>
    <d v="2021-01-20T00:00:00"/>
    <d v="1899-12-30T14:50:21"/>
    <d v="2021-01-20T00:00:00"/>
    <m/>
    <n v="22511"/>
    <n v="375.18333333333334"/>
    <m/>
    <n v="375.18333333333334"/>
    <s v="rotura de eje de trasporte a la salida de la llenadora, no hay repuesto, desarme toma tiempo por no tener espacio para trabajar, se fabrica pieza en torno y se coloca, se monta motor y se tensa cadena, queda pendiente de prueba."/>
    <x v="3"/>
    <x v="1"/>
    <x v="0"/>
    <x v="1"/>
    <m/>
    <s v="Rosales"/>
  </r>
  <r>
    <n v="54427"/>
    <x v="0"/>
    <s v="Moreno"/>
    <x v="3"/>
    <d v="2018-11-01T00:00:00"/>
    <s v="-"/>
    <s v="Mantenimiento Mecanico"/>
    <d v="2021-01-20T00:00:00"/>
    <d v="1899-12-30T15:41:01"/>
    <d v="2021-01-20T00:00:00"/>
    <d v="1899-12-30T15:56:03"/>
    <n v="902"/>
    <n v="15.033333333333333"/>
    <m/>
    <n v="15.033333333333333"/>
    <s v="bomba desacoplada, se demora por limpieza de equipo, se posiciona y se acopla la bomba."/>
    <x v="3"/>
    <x v="1"/>
    <x v="0"/>
    <x v="1"/>
    <m/>
    <s v="Santillan"/>
  </r>
  <r>
    <n v="54438"/>
    <x v="3"/>
    <s v="Moreno"/>
    <x v="0"/>
    <d v="2018-11-01T00:00:00"/>
    <s v="-"/>
    <s v="Mantenimiento Mecanico"/>
    <d v="2021-01-20T00:00:00"/>
    <d v="1899-12-30T16:34:35"/>
    <d v="2021-01-20T00:00:00"/>
    <d v="1899-12-30T17:36:43"/>
    <n v="3728"/>
    <n v="62.133333333333333"/>
    <m/>
    <n v="62.133333333333333"/>
    <s v="rompe los envases, se cambia resorte y se ajusta, mejoror un 90%."/>
    <x v="3"/>
    <x v="1"/>
    <x v="0"/>
    <x v="1"/>
    <m/>
    <s v="Rosales"/>
  </r>
  <r>
    <n v="54469"/>
    <x v="10"/>
    <s v="Moreno"/>
    <x v="4"/>
    <d v="2018-11-01T00:00:00"/>
    <s v="-"/>
    <s v="Mantenimiento Electrico"/>
    <d v="2021-01-20T00:00:00"/>
    <d v="1899-12-30T17:42:02"/>
    <d v="2021-01-20T00:00:00"/>
    <d v="1899-12-30T18:02:56"/>
    <n v="1254"/>
    <n v="20.9"/>
    <m/>
    <n v="20.9"/>
    <s v="regulacion de vibrador, se le explica a maquinista"/>
    <x v="0"/>
    <x v="1"/>
    <x v="0"/>
    <x v="1"/>
    <m/>
    <s v="Baez"/>
  </r>
  <r>
    <n v="54470"/>
    <x v="24"/>
    <s v="Moreno Procesos"/>
    <x v="18"/>
    <d v="2020-11-19T00:00:00"/>
    <s v="Martín"/>
    <s v="Mantenimiento Mecanico"/>
    <d v="2021-01-20T00:00:00"/>
    <d v="1899-12-30T17:45:13"/>
    <d v="2021-01-20T00:00:00"/>
    <d v="1899-12-30T19:17:20"/>
    <n v="5527"/>
    <n v="92.11666666666666"/>
    <m/>
    <n v="92.11666666666666"/>
    <s v="piden cambio de oring, no se puede realizar por falta de personal, se programa para turno noche."/>
    <x v="3"/>
    <x v="1"/>
    <x v="0"/>
    <x v="1"/>
    <m/>
    <m/>
  </r>
  <r>
    <n v="54490"/>
    <x v="14"/>
    <s v="Moreno"/>
    <x v="7"/>
    <d v="2018-11-01T00:00:00"/>
    <s v="-"/>
    <s v="Mantenimiento Mecanico"/>
    <d v="2021-01-20T00:00:00"/>
    <d v="1899-12-30T18:40:31"/>
    <d v="2021-01-20T00:00:00"/>
    <d v="1899-12-30T19:11:38"/>
    <n v="1867"/>
    <n v="31.116666666666667"/>
    <m/>
    <n v="31.116666666666667"/>
    <s v="SE TRABA Y SE SALE UNA DE LAS BOLILLAS DE LA GUIA."/>
    <x v="3"/>
    <x v="1"/>
    <x v="0"/>
    <x v="1"/>
    <m/>
    <m/>
  </r>
  <r>
    <n v="54504"/>
    <x v="10"/>
    <s v="Moreno"/>
    <x v="3"/>
    <d v="2018-11-01T00:00:00"/>
    <s v="-"/>
    <s v="Mantenimiento Electrico"/>
    <d v="2021-01-20T00:00:00"/>
    <d v="1899-12-30T19:30:18"/>
    <d v="2021-01-20T00:00:00"/>
    <d v="1899-12-30T19:59:50"/>
    <n v="1772"/>
    <n v="29.533333333333335"/>
    <m/>
    <n v="29.533333333333335"/>
    <s v="salta guardamotor se cambia bloque contacto auxiliar de contactor, por chisporroteo en bobina, se prepara conjunto contactor y bloque por si falla de nuevo. LA LINEA SIGUE EN MARCHA. SE CONTINUARA REVISION EN TURNO NOCHE"/>
    <x v="2"/>
    <x v="1"/>
    <x v="0"/>
    <x v="1"/>
    <m/>
    <s v="baez/rios"/>
  </r>
  <r>
    <n v="54512"/>
    <x v="10"/>
    <s v="Moreno"/>
    <x v="3"/>
    <d v="2018-11-01T00:00:00"/>
    <s v="-"/>
    <s v="Mantenimiento Electrico"/>
    <d v="2021-01-20T00:00:00"/>
    <d v="1899-12-30T20:02:25"/>
    <d v="2021-01-20T00:00:00"/>
    <d v="1899-12-30T20:44:52"/>
    <n v="2547"/>
    <n v="42.45"/>
    <m/>
    <n v="42.45"/>
    <s v="salta guardamotor se cambia bloque contacto auxiliar de contactor, por chisporroteo en bobina, se prepara conjunto contactor y bloque por si falla de nuevo. LA LINEA SIGUE EN MARCHA. SE CONTINUARA REVISION EN TURNO NOCHE"/>
    <x v="2"/>
    <x v="1"/>
    <x v="0"/>
    <x v="1"/>
    <m/>
    <s v="baez/rios"/>
  </r>
  <r>
    <n v="54515"/>
    <x v="5"/>
    <s v="Moreno"/>
    <x v="13"/>
    <d v="2018-11-01T00:00:00"/>
    <s v="-"/>
    <s v="Mantenimiento Mecanico"/>
    <d v="2021-01-20T00:00:00"/>
    <d v="1899-12-30T20:10:20"/>
    <m/>
    <m/>
    <n v="3312"/>
    <n v="55.2"/>
    <m/>
    <n v="55.2"/>
    <s v="Tornillo de tope de rodillo moleteado de etiquetadora de línea 10 se rompió y quedó trabada la rosca, voy a sacar la etiquetadora para trabajarlo afuera!"/>
    <x v="3"/>
    <x v="1"/>
    <x v="0"/>
    <x v="1"/>
    <m/>
    <s v="Santillan"/>
  </r>
  <r>
    <n v="54530"/>
    <x v="10"/>
    <s v="Moreno"/>
    <x v="3"/>
    <d v="2018-11-01T00:00:00"/>
    <s v="-"/>
    <s v="Mantenimiento Electrico"/>
    <d v="2021-01-20T00:00:00"/>
    <d v="1899-12-30T20:53:47"/>
    <d v="2021-01-20T00:00:00"/>
    <d v="1899-12-30T22:00:00"/>
    <n v="705"/>
    <n v="11.75"/>
    <m/>
    <n v="11.75"/>
    <s v="salta guardamotor se cambia bloque contacto auxiliar de contactor, por chisporroteo en bobina, se prepara conjunto contactor y bloque por si falla de nuevo. LA LINEA SIGUE EN MARCHA. SE CONTINUARA REVISION EN TURNO NOCHE"/>
    <x v="2"/>
    <x v="1"/>
    <x v="0"/>
    <x v="1"/>
    <m/>
    <s v="baez/rios"/>
  </r>
  <r>
    <n v="54533"/>
    <x v="14"/>
    <s v="Moreno"/>
    <x v="7"/>
    <d v="2018-11-01T00:00:00"/>
    <s v="-"/>
    <s v="Mantenimiento Mecanico"/>
    <d v="2021-01-20T00:00:00"/>
    <d v="1899-12-30T22:30:53"/>
    <d v="2021-01-21T00:00:00"/>
    <d v="1899-12-30T00:51:42"/>
    <n v="8449"/>
    <n v="140.81666666666666"/>
    <m/>
    <n v="140.81666666666666"/>
    <s v="se desarma y repara seguidor de cadena que se salio de la pista"/>
    <x v="3"/>
    <x v="1"/>
    <x v="0"/>
    <x v="2"/>
    <m/>
    <m/>
  </r>
  <r>
    <n v="54534"/>
    <x v="10"/>
    <s v="Moreno"/>
    <x v="3"/>
    <d v="2018-11-01T00:00:00"/>
    <s v="-"/>
    <s v="Mantenimiento Electrico"/>
    <d v="2021-01-20T00:00:00"/>
    <d v="1899-12-30T23:04:58"/>
    <d v="2021-01-21T00:00:00"/>
    <d v="1899-12-30T03:10:19"/>
    <n v="14721"/>
    <n v="245.35"/>
    <m/>
    <n v="245.35"/>
    <s v="se revisa cableado interno de la maquina y encontramos cable en falso contacto, luego se encuentra piston deshabilitado del intercambio de tolva"/>
    <x v="2"/>
    <x v="1"/>
    <x v="0"/>
    <x v="2"/>
    <m/>
    <s v="Cotellessa"/>
  </r>
  <r>
    <n v="54537"/>
    <x v="12"/>
    <s v="Moreno"/>
    <x v="11"/>
    <d v="2018-11-01T00:00:00"/>
    <s v="-"/>
    <s v="Mantenimiento Mecanico"/>
    <d v="2021-01-21T00:00:00"/>
    <d v="1899-12-30T00:53:41"/>
    <d v="2021-01-21T00:00:00"/>
    <d v="1899-12-30T02:50:31"/>
    <n v="7010"/>
    <n v="116.83333333333333"/>
    <m/>
    <n v="116.83333333333333"/>
    <s v="se encuentran dos roscas barridas , en el soporte que sostiene el resorte tensor"/>
    <x v="3"/>
    <x v="1"/>
    <x v="0"/>
    <x v="2"/>
    <m/>
    <m/>
  </r>
  <r>
    <n v="54538"/>
    <x v="0"/>
    <s v="Moreno"/>
    <x v="7"/>
    <d v="2018-11-01T00:00:00"/>
    <s v="-"/>
    <s v="Mantenimiento Electrico"/>
    <d v="2021-01-21T00:00:00"/>
    <d v="1899-12-30T00:57:17"/>
    <d v="2021-01-21T00:00:00"/>
    <d v="1899-12-30T03:02:31"/>
    <n v="7514"/>
    <n v="125.23333333333333"/>
    <m/>
    <n v="125.23333333333333"/>
    <s v="prisma fuera de posicion de lectura"/>
    <x v="0"/>
    <x v="1"/>
    <x v="0"/>
    <x v="2"/>
    <m/>
    <m/>
  </r>
  <r>
    <n v="54540"/>
    <x v="12"/>
    <s v="Moreno"/>
    <x v="0"/>
    <d v="2018-11-01T00:00:00"/>
    <s v="-"/>
    <s v="Mantenimiento Mecanico"/>
    <d v="2021-01-21T00:00:00"/>
    <d v="1899-12-30T01:44:51"/>
    <d v="2021-01-21T00:00:00"/>
    <d v="1899-12-30T02:17:42"/>
    <n v="1971"/>
    <n v="32.85"/>
    <m/>
    <n v="32.85"/>
    <s v="regulacion de etiquetadora"/>
    <x v="0"/>
    <x v="1"/>
    <x v="0"/>
    <x v="2"/>
    <m/>
    <m/>
  </r>
  <r>
    <n v="54547"/>
    <x v="12"/>
    <s v="Moreno"/>
    <x v="11"/>
    <d v="2018-11-01T00:00:00"/>
    <s v="-"/>
    <s v="Mantenimiento Mecanico"/>
    <d v="2021-01-21T00:00:00"/>
    <d v="1899-12-30T04:51:36"/>
    <d v="2021-01-21T00:00:00"/>
    <d v="1899-12-30T06:53:53"/>
    <n v="7337"/>
    <n v="122.28333333333333"/>
    <m/>
    <n v="122.28333333333333"/>
    <s v="se encuentra prisioneros falseados en tensor resorte etiquetadora, se colocan insertos  y queda funcionando"/>
    <x v="3"/>
    <x v="1"/>
    <x v="0"/>
    <x v="2"/>
    <m/>
    <s v="Pellegrino"/>
  </r>
  <r>
    <n v="54595"/>
    <x v="10"/>
    <s v="Moreno"/>
    <x v="3"/>
    <d v="2018-11-01T00:00:00"/>
    <s v="-"/>
    <s v="Mantenimiento Electrico"/>
    <d v="2021-01-21T00:00:00"/>
    <d v="1899-12-30T07:28:40"/>
    <d v="2021-01-21T00:00:00"/>
    <d v="1899-12-30T08:57:30"/>
    <n v="5330"/>
    <n v="88.833333333333329"/>
    <m/>
    <n v="88.833333333333329"/>
    <s v="se ajustan valores de abastecedor de tapas y regula sensor abastecedor pero no responde"/>
    <x v="2"/>
    <x v="1"/>
    <x v="0"/>
    <x v="0"/>
    <m/>
    <s v="Maiques"/>
  </r>
  <r>
    <n v="54597"/>
    <x v="0"/>
    <s v="Moreno"/>
    <x v="10"/>
    <d v="2018-11-01T00:00:00"/>
    <s v="-"/>
    <s v="Mantenimiento Mecanico"/>
    <d v="2021-01-21T00:00:00"/>
    <d v="1899-12-30T07:30:58"/>
    <d v="2021-01-21T00:00:00"/>
    <d v="1899-12-30T07:43:15"/>
    <n v="737"/>
    <n v="12.283333333333333"/>
    <m/>
    <n v="12.283333333333333"/>
    <s v="maquinista realizo el cambio de flejes"/>
    <x v="0"/>
    <x v="1"/>
    <x v="0"/>
    <x v="0"/>
    <m/>
    <s v="-"/>
  </r>
  <r>
    <n v="54623"/>
    <x v="10"/>
    <s v="Moreno"/>
    <x v="3"/>
    <d v="2018-11-01T00:00:00"/>
    <s v="-"/>
    <s v="Mantenimiento Electrico"/>
    <d v="2021-01-21T00:00:00"/>
    <d v="1899-12-30T08:58:32"/>
    <d v="2021-01-21T00:00:00"/>
    <d v="1899-12-30T10:06:46"/>
    <n v="4094"/>
    <n v="68.233333333333334"/>
    <m/>
    <n v="68.233333333333334"/>
    <s v="se encuentran quemadas dos entradas de plc correspondientes al abastecedor las cuales son redireccionadas y quedan operativos"/>
    <x v="2"/>
    <x v="1"/>
    <x v="0"/>
    <x v="0"/>
    <m/>
    <s v="zarlenga"/>
  </r>
  <r>
    <n v="54652"/>
    <x v="8"/>
    <s v="Moreno"/>
    <x v="13"/>
    <d v="2018-11-01T00:00:00"/>
    <s v="-"/>
    <s v="Mantenimiento Mecanico"/>
    <d v="2021-01-21T00:00:00"/>
    <d v="1899-12-30T10:02:12"/>
    <d v="2021-01-21T00:00:00"/>
    <d v="1899-12-30T10:43:04"/>
    <n v="2452"/>
    <n v="40.866666666666667"/>
    <m/>
    <n v="40.866666666666667"/>
    <s v="se regula martillo para cambio de formato"/>
    <x v="0"/>
    <x v="1"/>
    <x v="0"/>
    <x v="0"/>
    <m/>
    <s v="salinas"/>
  </r>
  <r>
    <n v="54662"/>
    <x v="5"/>
    <s v="Moreno"/>
    <x v="9"/>
    <d v="2018-11-01T00:00:00"/>
    <s v="-"/>
    <s v="Mantenimiento Electrico"/>
    <d v="2021-01-21T00:00:00"/>
    <d v="1899-12-30T10:21:51"/>
    <d v="2021-01-21T00:00:00"/>
    <d v="1899-12-30T10:47:06"/>
    <n v="1515"/>
    <n v="25.25"/>
    <m/>
    <n v="25.25"/>
    <s v="se rehabilita piston vertical que ayuda a la colocacion de etiquetas en el mecanismo"/>
    <x v="2"/>
    <x v="1"/>
    <x v="0"/>
    <x v="0"/>
    <m/>
    <s v="bonachi/segre/maiques"/>
  </r>
  <r>
    <n v="54691"/>
    <x v="1"/>
    <s v="Moreno"/>
    <x v="2"/>
    <d v="2020-09-30T00:00:00"/>
    <s v="Martín"/>
    <s v="Mantenimiento Mecanico"/>
    <d v="2021-01-21T00:00:00"/>
    <d v="1899-12-30T11:54:21"/>
    <d v="2021-01-21T00:00:00"/>
    <d v="1899-12-30T12:14:06"/>
    <n v="1185"/>
    <n v="19.75"/>
    <m/>
    <n v="19.75"/>
    <s v="se coloca  chaveta escalonada en chavetero de motor por deterioro del mismo"/>
    <x v="3"/>
    <x v="1"/>
    <x v="0"/>
    <x v="0"/>
    <m/>
    <s v="Pellegrino"/>
  </r>
  <r>
    <n v="54747"/>
    <x v="10"/>
    <s v="Moreno"/>
    <x v="3"/>
    <d v="2018-11-01T00:00:00"/>
    <s v="-"/>
    <s v="Mantenimiento Electrico"/>
    <d v="2021-01-21T00:00:00"/>
    <d v="1899-12-30T16:42:06"/>
    <d v="2021-01-21T00:00:00"/>
    <d v="1899-12-30T17:03:32"/>
    <n v="1286"/>
    <n v="21.433333333333334"/>
    <m/>
    <n v="21.433333333333334"/>
    <s v="Regulacion de parametros, la maquina no paro produccion"/>
    <x v="0"/>
    <x v="1"/>
    <x v="0"/>
    <x v="1"/>
    <m/>
    <s v="BAEZ/RIOS"/>
  </r>
  <r>
    <n v="54762"/>
    <x v="0"/>
    <s v="Moreno"/>
    <x v="10"/>
    <d v="2018-11-01T00:00:00"/>
    <s v="-"/>
    <s v="Mantenimiento Mecanico"/>
    <d v="2021-01-21T00:00:00"/>
    <d v="1899-12-30T17:22:07"/>
    <d v="2021-01-21T00:00:00"/>
    <d v="1899-12-30T17:46:28"/>
    <n v="1461"/>
    <n v="24.35"/>
    <m/>
    <n v="24.35"/>
    <s v="2 picos obtruidos por suciedad. Se capacita al maquinista por segunda vez"/>
    <x v="0"/>
    <x v="1"/>
    <x v="0"/>
    <x v="1"/>
    <m/>
    <s v="ROSALES/RIOS"/>
  </r>
  <r>
    <n v="54777"/>
    <x v="10"/>
    <s v="Moreno"/>
    <x v="3"/>
    <d v="2018-11-01T00:00:00"/>
    <s v="-"/>
    <s v="Mantenimiento Mecanico"/>
    <d v="2021-01-21T00:00:00"/>
    <d v="1899-12-30T17:58:47"/>
    <d v="2021-01-21T00:00:00"/>
    <d v="1899-12-30T18:22:27"/>
    <n v="1420"/>
    <n v="23.666666666666668"/>
    <m/>
    <n v="23.666666666666668"/>
    <s v="cilindro neumatico de separacion de tolva con base rota, se coloca un cubo provisiorio"/>
    <x v="3"/>
    <x v="1"/>
    <x v="0"/>
    <x v="1"/>
    <m/>
    <s v="Santillan"/>
  </r>
  <r>
    <n v="54792"/>
    <x v="12"/>
    <s v="Moreno"/>
    <x v="12"/>
    <d v="2019-10-08T00:00:00"/>
    <s v="Martín"/>
    <s v="Mantenimiento Mecanico"/>
    <d v="2021-01-21T00:00:00"/>
    <d v="1899-12-30T18:36:19"/>
    <d v="2021-01-21T00:00:00"/>
    <d v="1899-12-30T19:44:06"/>
    <n v="4067"/>
    <n v="67.783333333333331"/>
    <m/>
    <n v="67.783333333333331"/>
    <s v="regulacion de palpador. "/>
    <x v="0"/>
    <x v="1"/>
    <x v="0"/>
    <x v="1"/>
    <m/>
    <s v="ROSALES"/>
  </r>
  <r>
    <n v="54812"/>
    <x v="25"/>
    <s v="Moreno"/>
    <x v="8"/>
    <d v="2018-11-01T00:00:00"/>
    <s v="-"/>
    <s v="Mantenimiento Electrico"/>
    <d v="2021-01-21T00:00:00"/>
    <d v="1899-12-30T19:43:14"/>
    <d v="2021-01-21T00:00:00"/>
    <d v="1899-12-30T20:01:12"/>
    <n v="1078"/>
    <n v="17.966666666666665"/>
    <m/>
    <n v="17.966666666666665"/>
    <s v="regulador de caudal cerrado, electrovalvula sin amurar se le cae la bobina."/>
    <x v="2"/>
    <x v="1"/>
    <x v="0"/>
    <x v="1"/>
    <m/>
    <m/>
  </r>
  <r>
    <n v="54850"/>
    <x v="5"/>
    <s v="Moreno"/>
    <x v="9"/>
    <d v="2018-11-01T00:00:00"/>
    <s v="-"/>
    <s v="Mantenimiento Electrico"/>
    <d v="2021-01-22T00:00:00"/>
    <d v="1899-12-30T06:34:41"/>
    <d v="2021-01-22T00:00:00"/>
    <d v="1899-12-30T07:47:57"/>
    <n v="4396"/>
    <n v="73.266666666666666"/>
    <m/>
    <n v="73.266666666666666"/>
    <s v="se cambia tramo de mangueras pinchadas dentro de la etiquetadora"/>
    <x v="3"/>
    <x v="1"/>
    <x v="0"/>
    <x v="0"/>
    <m/>
    <m/>
  </r>
  <r>
    <n v="54856"/>
    <x v="0"/>
    <s v="Moreno"/>
    <x v="3"/>
    <d v="2018-11-01T00:00:00"/>
    <s v="-"/>
    <s v="Mantenimiento Mecanico"/>
    <d v="2021-01-22T00:00:00"/>
    <d v="1899-12-30T06:46:42"/>
    <d v="2021-01-22T00:00:00"/>
    <d v="1899-12-30T06:54:38"/>
    <n v="476"/>
    <n v="7.9333333333333336"/>
    <m/>
    <n v="7.9333333333333336"/>
    <s v="se corrigen valores de la llenadora por  que se iba a falla"/>
    <x v="0"/>
    <x v="1"/>
    <x v="0"/>
    <x v="0"/>
    <m/>
    <m/>
  </r>
  <r>
    <n v="54860"/>
    <x v="3"/>
    <s v="Moreno"/>
    <x v="6"/>
    <d v="2018-11-01T00:00:00"/>
    <s v="-"/>
    <s v="Mantenimiento Mecanico"/>
    <d v="2021-01-22T00:00:00"/>
    <d v="1899-12-30T06:55:08"/>
    <d v="2021-01-22T00:00:00"/>
    <d v="1899-12-30T08:50:47"/>
    <n v="6939"/>
    <n v="115.65"/>
    <m/>
    <n v="115.65"/>
    <s v="pasaje de aire entre camaras neumaticas, se cambia conjunto"/>
    <x v="3"/>
    <x v="1"/>
    <x v="0"/>
    <x v="0"/>
    <m/>
    <m/>
  </r>
  <r>
    <n v="54874"/>
    <x v="0"/>
    <s v="Moreno"/>
    <x v="0"/>
    <d v="2018-11-01T00:00:00"/>
    <s v="-"/>
    <s v="Mantenimiento Mecanico"/>
    <d v="2021-01-22T00:00:00"/>
    <d v="1899-12-30T08:08:30"/>
    <d v="2021-01-22T00:00:00"/>
    <d v="1899-12-30T10:30:41"/>
    <n v="8531"/>
    <n v="142.18333333333334"/>
    <m/>
    <n v="142.18333333333334"/>
    <s v="asiento de las valvulas deteriorado con particulas del producto anterior"/>
    <x v="3"/>
    <x v="1"/>
    <x v="0"/>
    <x v="0"/>
    <m/>
    <m/>
  </r>
  <r>
    <n v="54894"/>
    <x v="5"/>
    <s v="Moreno"/>
    <x v="9"/>
    <d v="2018-11-01T00:00:00"/>
    <s v="-"/>
    <s v="Mantenimiento Mecanico"/>
    <d v="2021-01-22T00:00:00"/>
    <d v="1899-12-30T09:04:17"/>
    <d v="2021-01-22T00:00:00"/>
    <d v="1899-12-30T11:25:45"/>
    <n v="8488"/>
    <n v="141.46666666666667"/>
    <m/>
    <n v="141.46666666666667"/>
    <s v="se habilita segundo piston que se encarga de centrar los labiales a la hora de etiquetar"/>
    <x v="3"/>
    <x v="1"/>
    <x v="0"/>
    <x v="0"/>
    <m/>
    <m/>
  </r>
  <r>
    <n v="54915"/>
    <x v="3"/>
    <s v="Moreno"/>
    <x v="6"/>
    <d v="2018-11-01T00:00:00"/>
    <s v="-"/>
    <s v="Mantenimiento Mecanico"/>
    <d v="2021-01-22T00:00:00"/>
    <d v="1899-12-30T10:00:48"/>
    <d v="2021-01-22T00:00:00"/>
    <d v="1899-12-30T10:36:34"/>
    <n v="2146"/>
    <n v="35.766666666666666"/>
    <m/>
    <n v="35.766666666666666"/>
    <s v="no llegaban a torque, se revisa tornilleria y revision de parametros"/>
    <x v="3"/>
    <x v="1"/>
    <x v="0"/>
    <x v="0"/>
    <m/>
    <m/>
  </r>
  <r>
    <n v="54924"/>
    <x v="19"/>
    <s v="Moreno"/>
    <x v="10"/>
    <d v="2018-11-01T00:00:00"/>
    <s v="-"/>
    <s v="Mantenimiento Mecanico"/>
    <d v="2021-01-22T00:00:00"/>
    <d v="1899-12-30T10:32:26"/>
    <d v="2021-01-22T00:00:00"/>
    <d v="1899-12-30T10:47:55"/>
    <n v="929"/>
    <n v="15.483333333333333"/>
    <m/>
    <n v="15.483333333333333"/>
    <s v="reemplazo de gomas de sujecion"/>
    <x v="3"/>
    <x v="1"/>
    <x v="0"/>
    <x v="0"/>
    <m/>
    <m/>
  </r>
  <r>
    <n v="54946"/>
    <x v="21"/>
    <s v="Moreno"/>
    <x v="0"/>
    <d v="2018-11-01T00:00:00"/>
    <s v="-"/>
    <s v="Mantenimiento Electrico"/>
    <d v="2021-01-22T00:00:00"/>
    <d v="1899-12-30T11:54:53"/>
    <d v="2021-01-22T00:00:00"/>
    <d v="1899-12-30T12:09:31"/>
    <n v="878"/>
    <n v="14.633333333333333"/>
    <m/>
    <n v="14.633333333333333"/>
    <s v="se corrio prisma, lo soluciono maquinista"/>
    <x v="0"/>
    <x v="1"/>
    <x v="0"/>
    <x v="0"/>
    <m/>
    <m/>
  </r>
  <r>
    <n v="54953"/>
    <x v="13"/>
    <s v="Moreno"/>
    <x v="19"/>
    <d v="2018-11-01T00:00:00"/>
    <s v="-"/>
    <s v="Mantenimiento Mecanico"/>
    <d v="2021-01-22T00:00:00"/>
    <d v="1899-12-30T12:13:30"/>
    <d v="2021-01-22T00:00:00"/>
    <d v="1899-12-30T12:24:55"/>
    <n v="685"/>
    <n v="11.416666666666666"/>
    <m/>
    <n v="11.416666666666666"/>
    <s v="reemplazo de inkjet"/>
    <x v="0"/>
    <x v="1"/>
    <x v="0"/>
    <x v="0"/>
    <m/>
    <m/>
  </r>
  <r>
    <n v="54958"/>
    <x v="26"/>
    <s v="Moreno"/>
    <x v="7"/>
    <d v="2018-11-01T00:00:00"/>
    <s v="-"/>
    <s v="Mantenimiento Mecanico"/>
    <d v="2021-01-22T00:00:00"/>
    <d v="1899-12-30T13:02:18"/>
    <d v="2021-01-22T00:00:00"/>
    <d v="1899-12-30T13:17:25"/>
    <n v="907"/>
    <n v="15.116666666666667"/>
    <m/>
    <n v="15.116666666666667"/>
    <s v="se borraron parametros de codificacion, se tuvo q cargar manualmente otra vez"/>
    <x v="0"/>
    <x v="1"/>
    <x v="0"/>
    <x v="0"/>
    <m/>
    <m/>
  </r>
  <r>
    <n v="54985"/>
    <x v="26"/>
    <s v="Moreno"/>
    <x v="7"/>
    <d v="2018-11-01T00:00:00"/>
    <s v="-"/>
    <s v="Mantenimiento Electrico"/>
    <d v="2021-01-22T00:00:00"/>
    <d v="1899-12-30T15:39:30"/>
    <d v="2021-01-22T00:00:00"/>
    <d v="1899-12-30T16:32:15"/>
    <n v="3165"/>
    <n v="52.75"/>
    <m/>
    <n v="52.75"/>
    <s v="borraron los parametros generales, se tuvo que cargar manualmente y probar."/>
    <x v="0"/>
    <x v="1"/>
    <x v="0"/>
    <x v="1"/>
    <m/>
    <s v="baez/rios"/>
  </r>
  <r>
    <n v="55003"/>
    <x v="0"/>
    <s v="Moreno"/>
    <x v="15"/>
    <d v="2018-11-01T00:00:00"/>
    <s v="-"/>
    <s v="Mantenimiento Electrico"/>
    <d v="2021-01-22T00:00:00"/>
    <d v="1899-12-30T17:04:06"/>
    <d v="2021-01-22T00:00:00"/>
    <d v="1899-12-30T17:27:59"/>
    <n v="1433"/>
    <n v="23.883333333333333"/>
    <m/>
    <n v="23.883333333333333"/>
    <s v="regulacion de parametros de controlador de temperatura."/>
    <x v="2"/>
    <x v="1"/>
    <x v="0"/>
    <x v="1"/>
    <m/>
    <s v="Baez"/>
  </r>
  <r>
    <n v="55007"/>
    <x v="0"/>
    <s v="Moreno"/>
    <x v="5"/>
    <d v="2018-11-01T00:00:00"/>
    <s v="-"/>
    <s v="Mantenimiento Mecanico"/>
    <d v="2021-01-22T00:00:00"/>
    <d v="1899-12-30T17:42:42"/>
    <d v="2021-01-22T00:00:00"/>
    <d v="1899-12-30T19:01:30"/>
    <n v="4728"/>
    <n v="78.8"/>
    <m/>
    <n v="78.8"/>
    <s v="enhebrador funcionando con problemas, se ajusta mecanismo y se suplementa eje de pinzas derechas para cambiar 1 mm el centro. "/>
    <x v="3"/>
    <x v="1"/>
    <x v="0"/>
    <x v="1"/>
    <m/>
    <s v="Santillan/rosales"/>
  </r>
  <r>
    <n v="55012"/>
    <x v="23"/>
    <s v="Moreno"/>
    <x v="10"/>
    <d v="2020-02-21T00:00:00"/>
    <s v="Martín"/>
    <s v="Mantenimiento Mecanico"/>
    <d v="2021-01-22T00:00:00"/>
    <d v="1899-12-30T17:52:13"/>
    <d v="2021-01-22T00:00:00"/>
    <d v="1899-12-30T18:29:10"/>
    <n v="2217"/>
    <n v="36.950000000000003"/>
    <m/>
    <n v="36.950000000000003"/>
    <s v="diente cortado de correa, para evitar el desarme y tardar mas tiempo se pega con ciano"/>
    <x v="3"/>
    <x v="1"/>
    <x v="0"/>
    <x v="1"/>
    <m/>
    <s v="ROSALES"/>
  </r>
  <r>
    <n v="55028"/>
    <x v="0"/>
    <s v="Moreno"/>
    <x v="8"/>
    <d v="2018-11-01T00:00:00"/>
    <s v="-"/>
    <s v="Mantenimiento Electrico"/>
    <d v="2021-01-22T00:00:00"/>
    <d v="1899-12-30T19:30:18"/>
    <d v="2021-01-22T00:00:00"/>
    <d v="1899-12-30T19:45:32"/>
    <n v="914"/>
    <n v="15.233333333333333"/>
    <m/>
    <n v="15.233333333333333"/>
    <s v="Sensor de ingreso de tubos tapado por tubo trabado, activa la parada de la llenadora, se retiro tubo y se dio marcha"/>
    <x v="0"/>
    <x v="1"/>
    <x v="0"/>
    <x v="1"/>
    <m/>
    <s v="BAEZ/RIOS"/>
  </r>
  <r>
    <n v="55033"/>
    <x v="11"/>
    <s v="Moreno"/>
    <x v="12"/>
    <d v="2018-11-01T00:00:00"/>
    <s v="-"/>
    <s v="Mantenimiento Electrico"/>
    <d v="2021-01-22T00:00:00"/>
    <d v="1899-12-30T19:49:50"/>
    <d v="2021-01-22T00:00:00"/>
    <d v="1899-12-30T20:20:58"/>
    <n v="1868"/>
    <n v="31.133333333333333"/>
    <m/>
    <n v="31.133333333333333"/>
    <s v="Regulacion de sensor de agotamiento de film. "/>
    <x v="2"/>
    <x v="1"/>
    <x v="0"/>
    <x v="1"/>
    <m/>
    <m/>
  </r>
  <r>
    <n v="55059"/>
    <x v="0"/>
    <s v="Moreno"/>
    <x v="0"/>
    <d v="2018-11-01T00:00:00"/>
    <s v="-"/>
    <s v="Mantenimiento Mecanico"/>
    <d v="2021-01-23T00:00:00"/>
    <d v="1899-12-30T00:01:55"/>
    <d v="2021-01-23T00:00:00"/>
    <d v="1899-12-30T00:17:49"/>
    <n v="954"/>
    <n v="15.9"/>
    <m/>
    <n v="15.9"/>
    <s v="ajuste de peso en llenadora"/>
    <x v="0"/>
    <x v="1"/>
    <x v="0"/>
    <x v="2"/>
    <m/>
    <m/>
  </r>
  <r>
    <n v="55064"/>
    <x v="0"/>
    <s v="Moreno"/>
    <x v="0"/>
    <d v="2018-11-01T00:00:00"/>
    <s v="-"/>
    <s v="Mantenimiento Mecanico"/>
    <d v="2021-01-23T00:00:00"/>
    <d v="1899-12-30T01:31:24"/>
    <d v="2021-01-23T00:00:00"/>
    <d v="1899-12-30T01:43:07"/>
    <n v="703"/>
    <n v="11.716666666666667"/>
    <m/>
    <n v="11.716666666666667"/>
    <s v="cambio de oring internos de llenadora"/>
    <x v="3"/>
    <x v="1"/>
    <x v="0"/>
    <x v="2"/>
    <m/>
    <m/>
  </r>
  <r>
    <n v="55069"/>
    <x v="27"/>
    <s v="Moreno"/>
    <x v="7"/>
    <d v="2018-11-01T00:00:00"/>
    <s v="-"/>
    <s v="Mantenimiento Mecanico"/>
    <d v="2021-01-23T00:00:00"/>
    <d v="1899-12-30T02:55:27"/>
    <d v="2021-01-23T00:00:00"/>
    <d v="1899-12-30T03:26:28"/>
    <n v="1861"/>
    <n v="31.016666666666666"/>
    <m/>
    <n v="31.016666666666666"/>
    <s v="se rearma termica"/>
    <x v="2"/>
    <x v="1"/>
    <x v="0"/>
    <x v="2"/>
    <m/>
    <m/>
  </r>
  <r>
    <n v="55077"/>
    <x v="5"/>
    <s v="Moreno"/>
    <x v="9"/>
    <d v="2018-11-01T00:00:00"/>
    <s v="-"/>
    <s v="Mantenimiento Mecanico"/>
    <d v="2021-01-25T00:00:00"/>
    <d v="1899-12-30T06:30:40"/>
    <d v="2021-01-25T00:00:00"/>
    <d v="1899-12-30T06:43:55"/>
    <n v="795"/>
    <n v="13.25"/>
    <m/>
    <n v="13.25"/>
    <s v="se regula etiquetadora"/>
    <x v="0"/>
    <x v="2"/>
    <x v="0"/>
    <x v="0"/>
    <m/>
    <m/>
  </r>
  <r>
    <n v="55082"/>
    <x v="16"/>
    <s v="Moreno"/>
    <x v="9"/>
    <d v="2018-11-01T00:00:00"/>
    <s v="-"/>
    <s v="Mantenimiento Electrico"/>
    <d v="2021-01-25T00:00:00"/>
    <d v="1899-12-30T06:44:07"/>
    <d v="2021-01-25T00:00:00"/>
    <d v="1899-12-30T11:52:05"/>
    <n v="18478"/>
    <n v="307.96666666666664"/>
    <m/>
    <n v="307.96666666666664"/>
    <s v="se va a falla brazo abb, se contacta a proveedor"/>
    <x v="2"/>
    <x v="2"/>
    <x v="0"/>
    <x v="0"/>
    <m/>
    <m/>
  </r>
  <r>
    <n v="55084"/>
    <x v="0"/>
    <s v="Moreno"/>
    <x v="3"/>
    <d v="2018-11-01T00:00:00"/>
    <s v="-"/>
    <s v="Mantenimiento Electrico"/>
    <d v="2021-01-25T00:00:00"/>
    <d v="1899-12-30T06:54:29"/>
    <d v="2021-01-25T00:00:00"/>
    <d v="1899-12-30T11:49:58"/>
    <n v="17729"/>
    <n v="295.48333333333335"/>
    <m/>
    <n v="295.48333333333335"/>
    <s v="se trabaja en modulo de servo motor y pantalla que controla la llenadora, se investiga posible pico de tension"/>
    <x v="2"/>
    <x v="2"/>
    <x v="0"/>
    <x v="0"/>
    <m/>
    <m/>
  </r>
  <r>
    <n v="55087"/>
    <x v="0"/>
    <s v="Moreno"/>
    <x v="16"/>
    <d v="2018-11-01T00:00:00"/>
    <s v="-"/>
    <s v="Mantenimiento Mecanico"/>
    <d v="2021-01-25T00:00:00"/>
    <d v="1899-12-30T07:17:50"/>
    <d v="2021-01-25T00:00:00"/>
    <d v="1899-12-30T08:02:25"/>
    <n v="2675"/>
    <n v="44.583333333333336"/>
    <m/>
    <n v="44.583333333333336"/>
    <s v="se engancha frasco en llenadora y se dobla pico"/>
    <x v="3"/>
    <x v="2"/>
    <x v="0"/>
    <x v="0"/>
    <m/>
    <m/>
  </r>
  <r>
    <n v="55135"/>
    <x v="11"/>
    <s v="Moreno"/>
    <x v="5"/>
    <d v="2018-11-01T00:00:00"/>
    <s v="-"/>
    <s v="Mantenimiento Mecanico"/>
    <d v="2021-01-25T00:00:00"/>
    <d v="1899-12-30T09:39:34"/>
    <d v="2021-01-25T00:00:00"/>
    <d v="1899-12-30T10:22:24"/>
    <n v="2570"/>
    <n v="42.833333333333336"/>
    <m/>
    <n v="42.833333333333336"/>
    <s v="se ajusta tensor de correa "/>
    <x v="3"/>
    <x v="2"/>
    <x v="0"/>
    <x v="0"/>
    <m/>
    <m/>
  </r>
  <r>
    <n v="55179"/>
    <x v="0"/>
    <s v="Moreno"/>
    <x v="6"/>
    <d v="2018-11-01T00:00:00"/>
    <s v="-"/>
    <s v="Mantenimiento Mecanico"/>
    <d v="2021-01-25T00:00:00"/>
    <d v="1899-12-30T11:54:00"/>
    <d v="2021-01-25T00:00:00"/>
    <d v="1899-12-30T12:09:35"/>
    <n v="935"/>
    <n v="15.583333333333334"/>
    <m/>
    <n v="15.583333333333334"/>
    <s v="perdia FI por arriba del pico, maquinista cambio el oring"/>
    <x v="0"/>
    <x v="2"/>
    <x v="0"/>
    <x v="0"/>
    <m/>
    <m/>
  </r>
  <r>
    <n v="55212"/>
    <x v="0"/>
    <s v="Moreno"/>
    <x v="10"/>
    <d v="2018-11-01T00:00:00"/>
    <s v="-"/>
    <s v="Mantenimiento Mecanico"/>
    <d v="2021-01-25T00:00:00"/>
    <d v="1899-12-30T15:01:58"/>
    <d v="2021-01-25T00:00:00"/>
    <d v="1899-12-30T15:31:34"/>
    <n v="1776"/>
    <n v="29.6"/>
    <m/>
    <n v="29.6"/>
    <s v="asistencia regulacion de llenadora"/>
    <x v="0"/>
    <x v="2"/>
    <x v="0"/>
    <x v="1"/>
    <m/>
    <m/>
  </r>
  <r>
    <n v="55214"/>
    <x v="14"/>
    <s v="Moreno"/>
    <x v="7"/>
    <d v="2018-11-01T00:00:00"/>
    <s v="-"/>
    <s v="Mantenimiento Mecanico"/>
    <d v="2021-01-25T00:00:00"/>
    <d v="1899-12-30T15:05:19"/>
    <d v="2021-01-25T00:00:00"/>
    <d v="1899-12-30T16:01:26"/>
    <n v="3367"/>
    <n v="56.116666666666667"/>
    <m/>
    <n v="56.116666666666667"/>
    <s v="coloca tapas daña las tapas, no hay pieza de formato correspondiente para el producto"/>
    <x v="0"/>
    <x v="2"/>
    <x v="0"/>
    <x v="1"/>
    <m/>
    <s v="rosales"/>
  </r>
  <r>
    <n v="55217"/>
    <x v="0"/>
    <s v="Moreno"/>
    <x v="4"/>
    <d v="2018-11-01T00:00:00"/>
    <s v="-"/>
    <s v="Mantenimiento Electrico"/>
    <d v="2021-01-25T00:00:00"/>
    <d v="1899-12-30T15:13:43"/>
    <d v="2021-01-25T00:00:00"/>
    <d v="1899-12-30T16:06:02"/>
    <n v="3139"/>
    <n v="52.31666666666667"/>
    <m/>
    <n v="52.31666666666667"/>
    <s v="salto disyuntor, se repone y la linea funciona"/>
    <x v="2"/>
    <x v="2"/>
    <x v="0"/>
    <x v="1"/>
    <m/>
    <s v="rios"/>
  </r>
  <r>
    <n v="55221"/>
    <x v="7"/>
    <s v="Moreno"/>
    <x v="5"/>
    <d v="2018-11-01T00:00:00"/>
    <s v="-"/>
    <s v="Mantenimiento Electrico"/>
    <d v="2021-01-25T00:00:00"/>
    <d v="1899-12-30T15:20:22"/>
    <d v="2021-01-25T00:00:00"/>
    <d v="1899-12-30T16:17:35"/>
    <n v="3433"/>
    <n v="57.216666666666669"/>
    <m/>
    <n v="57.216666666666669"/>
    <s v="regulacion de parametros operativos"/>
    <x v="0"/>
    <x v="2"/>
    <x v="0"/>
    <x v="1"/>
    <m/>
    <s v="yiyo"/>
  </r>
  <r>
    <n v="55238"/>
    <x v="0"/>
    <s v="Moreno"/>
    <x v="3"/>
    <d v="2018-11-01T00:00:00"/>
    <s v="-"/>
    <s v="Mantenimiento Electrico"/>
    <d v="2021-01-25T00:00:00"/>
    <d v="1899-12-30T16:41:31"/>
    <d v="2021-01-25T00:00:00"/>
    <d v="1899-12-30T17:29:21"/>
    <n v="2870"/>
    <n v="47.833333333333336"/>
    <m/>
    <n v="47.833333333333336"/>
    <s v="oring de bomba 2 roto, se cambia oring"/>
    <x v="3"/>
    <x v="2"/>
    <x v="0"/>
    <x v="1"/>
    <m/>
    <s v="mansilla"/>
  </r>
  <r>
    <n v="55249"/>
    <x v="28"/>
    <s v="Moreno Procesos"/>
    <x v="20"/>
    <d v="2020-11-19T00:00:00"/>
    <s v="Martín"/>
    <s v="Mantenimiento Mecanico"/>
    <d v="2021-01-25T00:00:00"/>
    <d v="1899-12-30T17:21:15"/>
    <m/>
    <m/>
    <n v="13446"/>
    <n v="224.1"/>
    <m/>
    <n v="224.1"/>
    <s v="baja eficiencia de chiller. No hay refrigerista, no se pudo poner en marcha el variador del otro equipo."/>
    <x v="5"/>
    <x v="2"/>
    <x v="0"/>
    <x v="1"/>
    <m/>
    <m/>
  </r>
  <r>
    <n v="55251"/>
    <x v="0"/>
    <s v="Moreno"/>
    <x v="10"/>
    <d v="2018-11-01T00:00:00"/>
    <s v="-"/>
    <s v="Mantenimiento Mecanico"/>
    <d v="2021-01-25T00:00:00"/>
    <d v="1899-12-30T17:26:01"/>
    <d v="2021-01-25T00:00:00"/>
    <d v="1899-12-30T17:52:52"/>
    <n v="1611"/>
    <n v="26.85"/>
    <m/>
    <n v="26.85"/>
    <s v="manguera pinchada, la cambia maquinista"/>
    <x v="3"/>
    <x v="2"/>
    <x v="0"/>
    <x v="1"/>
    <m/>
    <s v="rosales"/>
  </r>
  <r>
    <n v="55276"/>
    <x v="0"/>
    <s v="Moreno"/>
    <x v="8"/>
    <d v="2018-11-01T00:00:00"/>
    <s v="-"/>
    <s v="Mantenimiento Electrico"/>
    <d v="2021-01-25T00:00:00"/>
    <d v="1899-12-30T18:24:37"/>
    <d v="2021-01-25T00:00:00"/>
    <d v="1899-12-30T20:03:29"/>
    <n v="5932"/>
    <n v="98.86666666666666"/>
    <m/>
    <n v="98.86666666666666"/>
    <s v="llenadora fuera de parametros, no hay intructivo para poner a punto."/>
    <x v="0"/>
    <x v="2"/>
    <x v="0"/>
    <x v="1"/>
    <m/>
    <m/>
  </r>
  <r>
    <n v="55288"/>
    <x v="10"/>
    <s v="Moreno"/>
    <x v="3"/>
    <d v="2018-11-01T00:00:00"/>
    <s v="-"/>
    <s v="Mantenimiento Electrico"/>
    <d v="2021-01-25T00:00:00"/>
    <d v="1899-12-30T19:26:08"/>
    <m/>
    <m/>
    <n v="5953"/>
    <n v="99.216666666666669"/>
    <m/>
    <n v="99.216666666666669"/>
    <s v="salta guardamotor de abastecedor de tapas. No se atiende por falta de personal electrico, coincide con puesta a punto de L29"/>
    <x v="2"/>
    <x v="2"/>
    <x v="0"/>
    <x v="1"/>
    <m/>
    <s v="RIOS"/>
  </r>
  <r>
    <n v="55312"/>
    <x v="10"/>
    <s v="Moreno"/>
    <x v="3"/>
    <d v="2018-11-01T00:00:00"/>
    <s v="-"/>
    <s v="Mantenimiento Mecanico"/>
    <d v="2021-01-26T00:00:00"/>
    <d v="1899-12-30T00:55:03"/>
    <d v="2021-01-26T00:00:00"/>
    <d v="1899-12-30T01:28:51"/>
    <n v="2028"/>
    <n v="33.799999999999997"/>
    <m/>
    <n v="33.799999999999997"/>
    <s v="se encuentra abastecedor de tapas trabado , se cambia suplemento de pisto y se refuerza agarre ( estaba montado sobre alluminio sin refuerzo)"/>
    <x v="3"/>
    <x v="2"/>
    <x v="0"/>
    <x v="2"/>
    <m/>
    <m/>
  </r>
  <r>
    <n v="55313"/>
    <x v="0"/>
    <s v="Moreno"/>
    <x v="5"/>
    <d v="2018-11-01T00:00:00"/>
    <s v="-"/>
    <s v="Mantenimiento Mecanico"/>
    <d v="2021-01-26T00:00:00"/>
    <d v="1899-12-30T01:57:27"/>
    <d v="2021-01-26T00:00:00"/>
    <d v="1899-12-30T04:49:34"/>
    <n v="10327"/>
    <n v="172.11666666666667"/>
    <m/>
    <n v="172.11666666666667"/>
    <s v="variacion en pico 3 se revisa vavula pero se tiene que esperar a maquinista para vaciar tolva"/>
    <x v="2"/>
    <x v="2"/>
    <x v="0"/>
    <x v="2"/>
    <m/>
    <m/>
  </r>
  <r>
    <n v="55326"/>
    <x v="0"/>
    <s v="Moreno"/>
    <x v="8"/>
    <d v="2018-11-01T00:00:00"/>
    <s v="-"/>
    <s v="Mantenimiento Mecanico"/>
    <d v="2021-01-26T00:00:00"/>
    <d v="1899-12-30T06:06:41"/>
    <d v="2021-01-26T00:00:00"/>
    <d v="1899-12-30T06:27:33"/>
    <n v="1252"/>
    <n v="20.866666666666667"/>
    <m/>
    <n v="20.866666666666667"/>
    <s v="regulacion fina cierre de mordazas"/>
    <x v="0"/>
    <x v="2"/>
    <x v="0"/>
    <x v="0"/>
    <m/>
    <m/>
  </r>
  <r>
    <n v="55328"/>
    <x v="19"/>
    <s v="Moreno"/>
    <x v="10"/>
    <d v="2018-11-01T00:00:00"/>
    <s v="-"/>
    <s v="Mantenimiento Mecanico"/>
    <d v="2021-01-26T00:00:00"/>
    <d v="1899-12-30T06:15:21"/>
    <d v="2021-01-26T00:00:00"/>
    <d v="1899-12-30T06:26:03"/>
    <n v="642"/>
    <n v="10.7"/>
    <m/>
    <n v="10.7"/>
    <s v="se destraba barrera que detiene los pucks"/>
    <x v="3"/>
    <x v="2"/>
    <x v="0"/>
    <x v="0"/>
    <m/>
    <m/>
  </r>
  <r>
    <n v="55341"/>
    <x v="0"/>
    <s v="Moreno"/>
    <x v="16"/>
    <d v="2018-11-01T00:00:00"/>
    <s v="-"/>
    <s v="Mantenimiento Mecanico"/>
    <d v="2021-01-26T00:00:00"/>
    <d v="1899-12-30T07:00:44"/>
    <d v="2021-01-26T00:00:00"/>
    <d v="1899-12-30T07:39:07"/>
    <n v="2303"/>
    <n v="38.383333333333333"/>
    <m/>
    <n v="38.383333333333333"/>
    <s v="se encuentra vidrio de la llenadora fuera de posicion, se saca puerta para rearme"/>
    <x v="3"/>
    <x v="2"/>
    <x v="0"/>
    <x v="0"/>
    <m/>
    <m/>
  </r>
  <r>
    <n v="55352"/>
    <x v="0"/>
    <s v="Moreno"/>
    <x v="5"/>
    <d v="2018-11-01T00:00:00"/>
    <s v="-"/>
    <s v="Mantenimiento Mecanico"/>
    <d v="2021-01-26T00:00:00"/>
    <d v="1899-12-30T07:35:04"/>
    <d v="2021-01-26T00:00:00"/>
    <d v="1899-12-30T07:50:10"/>
    <n v="906"/>
    <n v="15.1"/>
    <m/>
    <n v="15.1"/>
    <s v="regulacion crimpadora pushover today"/>
    <x v="0"/>
    <x v="2"/>
    <x v="0"/>
    <x v="0"/>
    <m/>
    <m/>
  </r>
  <r>
    <n v="55355"/>
    <x v="16"/>
    <s v="Moreno"/>
    <x v="9"/>
    <d v="2018-11-01T00:00:00"/>
    <s v="-"/>
    <s v="Mantenimiento Electrico"/>
    <d v="2021-01-26T00:00:00"/>
    <d v="1899-12-30T07:53:00"/>
    <d v="2021-01-26T00:00:00"/>
    <d v="1899-12-30T08:46:33"/>
    <n v="3213"/>
    <n v="53.55"/>
    <m/>
    <n v="53.55"/>
    <s v="falla de sistema en brazo ABB"/>
    <x v="2"/>
    <x v="2"/>
    <x v="0"/>
    <x v="0"/>
    <m/>
    <m/>
  </r>
  <r>
    <n v="55375"/>
    <x v="0"/>
    <s v="Moreno"/>
    <x v="5"/>
    <d v="2018-11-01T00:00:00"/>
    <s v="-"/>
    <s v="Mantenimiento Mecanico"/>
    <d v="2021-01-26T00:00:00"/>
    <d v="1899-12-30T09:06:07"/>
    <d v="2021-01-26T00:00:00"/>
    <d v="1899-12-30T09:16:15"/>
    <n v="608"/>
    <n v="10.133333333333333"/>
    <m/>
    <n v="10.133333333333333"/>
    <s v="regulacion crimpadora pushover today"/>
    <x v="0"/>
    <x v="2"/>
    <x v="0"/>
    <x v="0"/>
    <m/>
    <m/>
  </r>
  <r>
    <n v="55411"/>
    <x v="3"/>
    <s v="Moreno"/>
    <x v="6"/>
    <d v="2018-11-01T00:00:00"/>
    <s v="-"/>
    <s v="Mantenimiento Electrico"/>
    <d v="2021-01-26T00:00:00"/>
    <d v="1899-12-30T10:31:37"/>
    <d v="2021-01-26T00:00:00"/>
    <d v="1899-12-30T10:54:49"/>
    <n v="1392"/>
    <n v="23.2"/>
    <m/>
    <n v="23.2"/>
    <s v="regulacion por excesiva cantidad de vuetlas, regulacion de parametros correctos"/>
    <x v="0"/>
    <x v="2"/>
    <x v="0"/>
    <x v="0"/>
    <m/>
    <m/>
  </r>
  <r>
    <n v="55418"/>
    <x v="0"/>
    <s v="Moreno"/>
    <x v="5"/>
    <d v="2018-11-01T00:00:00"/>
    <s v="-"/>
    <s v="Mantenimiento Electrico"/>
    <d v="2021-01-26T00:00:00"/>
    <d v="1899-12-30T10:53:25"/>
    <d v="2021-01-26T00:00:00"/>
    <d v="1899-12-30T11:39:34"/>
    <n v="2769"/>
    <n v="46.15"/>
    <m/>
    <n v="46.15"/>
    <s v="regulacion crimpadora pushover today"/>
    <x v="0"/>
    <x v="2"/>
    <x v="0"/>
    <x v="0"/>
    <m/>
    <m/>
  </r>
  <r>
    <n v="55437"/>
    <x v="0"/>
    <s v="Moreno"/>
    <x v="16"/>
    <d v="2018-11-01T00:00:00"/>
    <s v="-"/>
    <s v="Mantenimiento Mecanico"/>
    <d v="2021-01-26T00:00:00"/>
    <d v="1899-12-30T11:38:32"/>
    <d v="2021-01-26T00:00:00"/>
    <d v="1899-12-30T11:49:33"/>
    <n v="661"/>
    <n v="11.016666666666667"/>
    <m/>
    <n v="11.016666666666667"/>
    <s v="puerta se abria sola, se enderezo cuadro de puertas"/>
    <x v="3"/>
    <x v="2"/>
    <x v="0"/>
    <x v="0"/>
    <m/>
    <m/>
  </r>
  <r>
    <n v="55439"/>
    <x v="0"/>
    <s v="Moreno"/>
    <x v="5"/>
    <d v="2018-11-01T00:00:00"/>
    <s v="-"/>
    <s v="Mantenimiento Electrico"/>
    <d v="2021-01-26T00:00:00"/>
    <d v="1899-12-30T11:50:12"/>
    <d v="2021-01-26T00:00:00"/>
    <d v="1899-12-30T12:57:46"/>
    <n v="4054"/>
    <n v="67.566666666666663"/>
    <m/>
    <n v="67.566666666666663"/>
    <s v="regulacion crimpadora pushover today"/>
    <x v="0"/>
    <x v="2"/>
    <x v="0"/>
    <x v="0"/>
    <m/>
    <s v="Pellegrino"/>
  </r>
  <r>
    <n v="55477"/>
    <x v="25"/>
    <s v="Moreno"/>
    <x v="8"/>
    <d v="2018-11-01T00:00:00"/>
    <s v="-"/>
    <s v="Mantenimiento Electrico"/>
    <d v="2021-01-26T00:00:00"/>
    <d v="1899-12-30T15:05:00"/>
    <d v="2021-01-26T00:00:00"/>
    <d v="1899-12-30T15:19:52"/>
    <n v="892"/>
    <n v="14.866666666666667"/>
    <m/>
    <n v="14.866666666666667"/>
    <s v="TUBO TRABADO ACCIONA SENSOR DE HABILITACION DE ALIMENTADOR DE TUBOS"/>
    <x v="0"/>
    <x v="2"/>
    <x v="0"/>
    <x v="1"/>
    <m/>
    <s v="RIOS"/>
  </r>
  <r>
    <n v="55478"/>
    <x v="0"/>
    <s v="Moreno"/>
    <x v="5"/>
    <d v="2018-11-01T00:00:00"/>
    <s v="-"/>
    <s v="Mantenimiento Electrico"/>
    <d v="2021-01-26T00:00:00"/>
    <d v="1899-12-30T15:09:30"/>
    <d v="2021-01-26T00:00:00"/>
    <d v="1899-12-30T15:25:37"/>
    <n v="967"/>
    <n v="16.116666666666667"/>
    <m/>
    <n v="16.116666666666667"/>
    <s v="ENHEBRADOR AVANZA HORIZONTALMENTE ANTES DE HACER EL MOVIMIENTO VERTICAL Y GOLPEA EL PLATO."/>
    <x v="2"/>
    <x v="2"/>
    <x v="0"/>
    <x v="1"/>
    <m/>
    <s v="RIOS"/>
  </r>
  <r>
    <n v="55497"/>
    <x v="23"/>
    <s v="Moreno"/>
    <x v="2"/>
    <d v="2018-11-01T00:00:00"/>
    <s v="-"/>
    <s v="Mantenimiento Mecanico"/>
    <d v="2021-01-26T00:00:00"/>
    <d v="1899-12-30T16:07:04"/>
    <d v="2021-01-26T00:00:00"/>
    <d v="1899-12-30T16:56:29"/>
    <n v="2965"/>
    <n v="49.416666666666664"/>
    <m/>
    <n v="49.416666666666664"/>
    <s v="SE CORTA RESORTE QUE TRASMITE MOVIMIENTO AL BAJADOR DE ESTUCHES "/>
    <x v="3"/>
    <x v="2"/>
    <x v="0"/>
    <x v="1"/>
    <m/>
    <s v="ROSALES"/>
  </r>
  <r>
    <n v="55523"/>
    <x v="0"/>
    <s v="Moreno"/>
    <x v="6"/>
    <d v="2018-11-01T00:00:00"/>
    <s v="-"/>
    <s v="Mantenimiento Mecanico"/>
    <d v="2021-01-26T00:00:00"/>
    <d v="1899-12-30T17:49:23"/>
    <d v="2021-01-26T00:00:00"/>
    <d v="1899-12-30T18:04:16"/>
    <n v="893"/>
    <n v="14.883333333333333"/>
    <m/>
    <n v="14.883333333333333"/>
    <s v="PUCK SE ENGANCHA ENTRE LLENADORA Y TRANSFERENCIA, SE AJUSTA CHAPA."/>
    <x v="0"/>
    <x v="2"/>
    <x v="0"/>
    <x v="1"/>
    <m/>
    <s v="ROSALES"/>
  </r>
  <r>
    <n v="55538"/>
    <x v="7"/>
    <s v="Moreno"/>
    <x v="5"/>
    <d v="2018-11-01T00:00:00"/>
    <s v="-"/>
    <s v="Mantenimiento Mecanico"/>
    <d v="2021-01-26T00:00:00"/>
    <d v="1899-12-30T18:42:39"/>
    <d v="2021-01-26T00:00:00"/>
    <d v="1899-12-30T19:27:25"/>
    <n v="2686"/>
    <n v="44.766666666666666"/>
    <m/>
    <n v="44.766666666666666"/>
    <s v="ENHEBRADOR AVANZA HORIZONTALMENTE ANTES DE HACER EL MOVIMIENTO VERTICAL Y GOLPEA EL PLATO. SE VERIFICA ACOPLE DE SERVO, ESTRELLA DE NITRILO ROTA, NO HAY EN PAÑOL, SE PEGA CON CIANO. "/>
    <x v="3"/>
    <x v="2"/>
    <x v="0"/>
    <x v="1"/>
    <m/>
    <s v="MANSILLA/ROSALES"/>
  </r>
  <r>
    <n v="55596"/>
    <x v="16"/>
    <s v="Moreno"/>
    <x v="7"/>
    <d v="2018-11-01T00:00:00"/>
    <s v="-"/>
    <s v="Mantenimiento Electrico"/>
    <d v="2021-01-27T00:00:00"/>
    <d v="1899-12-30T08:23:51"/>
    <d v="2021-01-27T00:00:00"/>
    <d v="1899-12-30T08:57:38"/>
    <n v="2027"/>
    <n v="33.783333333333331"/>
    <m/>
    <n v="33.783333333333331"/>
    <s v="calibracion de encoder por cambio de cable"/>
    <x v="2"/>
    <x v="2"/>
    <x v="0"/>
    <x v="0"/>
    <m/>
    <s v="zarlenga"/>
  </r>
  <r>
    <n v="55704"/>
    <x v="0"/>
    <s v="Moreno"/>
    <x v="0"/>
    <d v="2018-11-01T00:00:00"/>
    <s v="-"/>
    <s v="Mantenimiento Mecanico"/>
    <d v="2021-01-27T00:00:00"/>
    <d v="1899-12-30T18:30:45"/>
    <d v="2021-01-27T00:00:00"/>
    <d v="1899-12-30T19:12:41"/>
    <n v="2516"/>
    <n v="41.93333333333333"/>
    <m/>
    <n v="41.93333333333333"/>
    <s v="problemas de nivel, se tiene que desarmar y limpiar todo el conjunto, se destaca que el maquinista no es el habitual de la maquina."/>
    <x v="0"/>
    <x v="2"/>
    <x v="0"/>
    <x v="1"/>
    <m/>
    <s v="mansilla"/>
  </r>
  <r>
    <n v="55723"/>
    <x v="29"/>
    <s v="Moreno"/>
    <x v="6"/>
    <d v="2019-10-08T00:00:00"/>
    <s v="Martín"/>
    <s v="Mantenimiento Mecanico"/>
    <d v="2021-01-27T00:00:00"/>
    <d v="1899-12-30T19:45:32"/>
    <d v="2021-01-27T00:00:00"/>
    <d v="1899-12-30T21:05:56"/>
    <n v="4824"/>
    <n v="80.400000000000006"/>
    <m/>
    <n v="80.400000000000006"/>
    <s v="rotura de correa. "/>
    <x v="3"/>
    <x v="2"/>
    <x v="0"/>
    <x v="1"/>
    <m/>
    <s v="mansilla"/>
  </r>
  <r>
    <n v="55727"/>
    <x v="0"/>
    <s v="Moreno"/>
    <x v="0"/>
    <d v="2018-11-01T00:00:00"/>
    <s v="-"/>
    <s v="Mantenimiento Mecanico"/>
    <d v="2021-01-27T00:00:00"/>
    <d v="1899-12-30T19:51:02"/>
    <m/>
    <m/>
    <n v="4512"/>
    <n v="75.2"/>
    <m/>
    <n v="75.2"/>
    <s v="problemas de nivel, se tiene que desarmar y limpiar todo el conjunto, se destaca que el maquinista no es el habitual de la maquina."/>
    <x v="0"/>
    <x v="2"/>
    <x v="0"/>
    <x v="1"/>
    <m/>
    <s v="alegre"/>
  </r>
  <r>
    <n v="55733"/>
    <x v="0"/>
    <s v="Moreno"/>
    <x v="5"/>
    <d v="2018-11-01T00:00:00"/>
    <s v="-"/>
    <s v="Mantenimiento Electrico"/>
    <d v="2021-01-27T00:00:00"/>
    <d v="1899-12-30T20:10:37"/>
    <m/>
    <m/>
    <n v="3337"/>
    <n v="55.616666666666667"/>
    <m/>
    <n v="55.616666666666667"/>
    <s v="regulacion operativo de pinzas de enhebrador"/>
    <x v="0"/>
    <x v="2"/>
    <x v="0"/>
    <x v="1"/>
    <m/>
    <s v="rios"/>
  </r>
  <r>
    <n v="55734"/>
    <x v="21"/>
    <s v="Moreno"/>
    <x v="3"/>
    <d v="2018-11-01T00:00:00"/>
    <s v="-"/>
    <s v="Mantenimiento Mecanico"/>
    <d v="2021-01-27T00:00:00"/>
    <d v="1899-12-30T20:11:53"/>
    <d v="2021-01-27T00:00:00"/>
    <d v="1899-12-30T20:47:30"/>
    <n v="2137"/>
    <n v="35.616666666666667"/>
    <m/>
    <n v="35.616666666666667"/>
    <s v="lubricacion de gripers y ajuste de sensor magnetico"/>
    <x v="2"/>
    <x v="2"/>
    <x v="0"/>
    <x v="1"/>
    <m/>
    <m/>
  </r>
  <r>
    <n v="55843"/>
    <x v="0"/>
    <s v="Moreno"/>
    <x v="1"/>
    <d v="2018-11-01T00:00:00"/>
    <s v="-"/>
    <s v="Mantenimiento Mecanico"/>
    <d v="2021-01-28T00:00:00"/>
    <d v="1899-12-30T09:13:21"/>
    <d v="2021-01-28T00:00:00"/>
    <d v="1899-12-30T09:24:20"/>
    <n v="659"/>
    <n v="10.983333333333333"/>
    <m/>
    <n v="10.983333333333333"/>
    <s v="revision de engranajes en llenadora, se encuentra deterioro en piñones de cadena"/>
    <x v="3"/>
    <x v="2"/>
    <x v="0"/>
    <x v="0"/>
    <m/>
    <s v="leiro"/>
  </r>
  <r>
    <n v="55855"/>
    <x v="23"/>
    <s v="Moreno"/>
    <x v="2"/>
    <d v="2018-11-01T00:00:00"/>
    <s v="-"/>
    <s v="Mantenimiento Mecanico"/>
    <d v="2021-01-28T00:00:00"/>
    <d v="1899-12-30T09:44:46"/>
    <d v="2021-01-28T00:00:00"/>
    <d v="1899-12-30T10:24:06"/>
    <n v="2360"/>
    <n v="39.333333333333336"/>
    <m/>
    <n v="39.333333333333336"/>
    <s v="se cortó resorte tensor de armador de cajas"/>
    <x v="3"/>
    <x v="2"/>
    <x v="0"/>
    <x v="0"/>
    <m/>
    <m/>
  </r>
  <r>
    <n v="55857"/>
    <x v="30"/>
    <s v="Moreno"/>
    <x v="3"/>
    <d v="2018-11-01T00:00:00"/>
    <s v="-"/>
    <s v="Mantenimiento Electrico"/>
    <d v="2021-01-28T00:00:00"/>
    <d v="1899-12-30T09:51:22"/>
    <d v="2021-01-28T00:00:00"/>
    <d v="1899-12-30T10:03:44"/>
    <n v="742"/>
    <n v="12.366666666666667"/>
    <m/>
    <n v="12.366666666666667"/>
    <s v="se habilita termosellado"/>
    <x v="0"/>
    <x v="2"/>
    <x v="0"/>
    <x v="0"/>
    <m/>
    <m/>
  </r>
  <r>
    <n v="55859"/>
    <x v="0"/>
    <s v="Moreno"/>
    <x v="5"/>
    <d v="2018-11-01T00:00:00"/>
    <s v="-"/>
    <s v="Mantenimiento Mecanico"/>
    <d v="2021-01-28T00:00:00"/>
    <d v="1899-12-30T10:12:53"/>
    <d v="2021-01-28T00:00:00"/>
    <d v="1899-12-30T10:20:54"/>
    <n v="481"/>
    <n v="8.0166666666666675"/>
    <m/>
    <n v="8.0166666666666675"/>
    <s v="regulacion de pinzas enhebradoras se encuentran torcidas en linea"/>
    <x v="3"/>
    <x v="2"/>
    <x v="0"/>
    <x v="0"/>
    <m/>
    <m/>
  </r>
  <r>
    <n v="55861"/>
    <x v="0"/>
    <s v="Moreno"/>
    <x v="5"/>
    <d v="2018-11-01T00:00:00"/>
    <s v="-"/>
    <s v="Mantenimiento Electrico"/>
    <d v="2021-01-28T00:00:00"/>
    <d v="1899-12-30T10:21:04"/>
    <d v="2021-01-28T00:00:00"/>
    <d v="1899-12-30T10:30:50"/>
    <n v="586"/>
    <n v="9.7666666666666675"/>
    <m/>
    <n v="9.7666666666666675"/>
    <s v="regulacion de pinzas enhebradoras se encuentran torcidas en linea"/>
    <x v="3"/>
    <x v="2"/>
    <x v="0"/>
    <x v="0"/>
    <m/>
    <m/>
  </r>
  <r>
    <n v="55867"/>
    <x v="11"/>
    <s v="Moreno"/>
    <x v="12"/>
    <d v="2018-11-01T00:00:00"/>
    <s v="-"/>
    <s v="Mantenimiento Mecanico"/>
    <d v="2021-01-28T00:00:00"/>
    <d v="1899-12-30T11:02:47"/>
    <d v="2021-01-28T00:00:00"/>
    <d v="1899-12-30T11:31:58"/>
    <n v="1751"/>
    <n v="29.183333333333334"/>
    <m/>
    <n v="29.183333333333334"/>
    <s v="gatillos que sostienen el envase a la hora de elvarlos se encontraban doblados, esto de debe a los seguidos golpes tras una mala regulacion"/>
    <x v="3"/>
    <x v="2"/>
    <x v="0"/>
    <x v="0"/>
    <m/>
    <m/>
  </r>
  <r>
    <n v="55868"/>
    <x v="0"/>
    <s v="Moreno"/>
    <x v="5"/>
    <d v="2018-11-01T00:00:00"/>
    <s v="-"/>
    <s v="Mantenimiento Mecanico"/>
    <d v="2021-01-28T00:00:00"/>
    <d v="1899-12-30T11:08:07"/>
    <d v="2021-01-28T00:00:00"/>
    <d v="1899-12-30T11:40:50"/>
    <n v="1963"/>
    <n v="32.716666666666669"/>
    <m/>
    <n v="32.716666666666669"/>
    <s v="problemas con pinzas enhebradoras dobladas se colocan las antiguas pinzas de linea 10"/>
    <x v="3"/>
    <x v="2"/>
    <x v="0"/>
    <x v="0"/>
    <m/>
    <m/>
  </r>
  <r>
    <n v="55870"/>
    <x v="31"/>
    <s v="Moreno"/>
    <x v="3"/>
    <d v="2018-11-01T00:00:00"/>
    <s v="-"/>
    <s v="Mantenimiento Electrico"/>
    <d v="2021-01-28T00:00:00"/>
    <d v="1899-12-30T11:36:02"/>
    <d v="2021-01-28T00:00:00"/>
    <d v="1899-12-30T12:01:34"/>
    <n v="1532"/>
    <n v="25.533333333333335"/>
    <m/>
    <n v="25.533333333333335"/>
    <s v="no tenia ninguna falla se rearmo y estaba funcionando"/>
    <x v="1"/>
    <x v="2"/>
    <x v="0"/>
    <x v="0"/>
    <m/>
    <m/>
  </r>
  <r>
    <n v="55901"/>
    <x v="4"/>
    <s v="Moreno"/>
    <x v="6"/>
    <d v="2019-10-08T00:00:00"/>
    <s v="Martín"/>
    <s v="Mantenimiento Mecanico"/>
    <d v="2021-01-28T00:00:00"/>
    <d v="1899-12-30T15:46:15"/>
    <d v="2021-01-28T00:00:00"/>
    <d v="1899-12-30T16:19:53"/>
    <n v="2018"/>
    <n v="33.633333333333333"/>
    <m/>
    <n v="33.633333333333333"/>
    <s v="Rotura de pinza de colocador de bombas. No hay en pañol de set up ni almacen de repuestos. De coloca una de L45 y se regula"/>
    <x v="3"/>
    <x v="2"/>
    <x v="0"/>
    <x v="1"/>
    <m/>
    <s v="mansilla"/>
  </r>
  <r>
    <n v="55907"/>
    <x v="0"/>
    <s v="Moreno"/>
    <x v="10"/>
    <d v="2018-11-01T00:00:00"/>
    <s v="-"/>
    <s v="Mantenimiento Mecanico"/>
    <d v="2021-01-28T00:00:00"/>
    <d v="1899-12-30T16:14:31"/>
    <d v="2021-01-28T00:00:00"/>
    <d v="1899-12-30T17:29:20"/>
    <n v="4489"/>
    <n v="74.816666666666663"/>
    <m/>
    <n v="74.816666666666663"/>
    <s v="HMI ARROJA PROBLEMAS VARIOS de llenadora, se revisa cableado, se observa deterior en cables de red, hay que planificar cambio. Se revisan tablero y se encuentra un indicador de corto en electrovalvulas de llenado. Se reemplaza electrovalvula."/>
    <x v="2"/>
    <x v="2"/>
    <x v="0"/>
    <x v="1"/>
    <m/>
    <s v="rios"/>
  </r>
  <r>
    <n v="55925"/>
    <x v="4"/>
    <s v="Moreno"/>
    <x v="6"/>
    <d v="2019-10-08T00:00:00"/>
    <s v="Martín"/>
    <s v="Mantenimiento Mecanico"/>
    <d v="2021-01-28T00:00:00"/>
    <d v="1899-12-30T17:30:36"/>
    <d v="2021-01-28T00:00:00"/>
    <d v="1899-12-30T18:04:10"/>
    <n v="2014"/>
    <n v="33.56666666666667"/>
    <m/>
    <n v="33.56666666666667"/>
    <s v="regulacion operativo. "/>
    <x v="2"/>
    <x v="2"/>
    <x v="0"/>
    <x v="1"/>
    <m/>
    <s v="mansilla/rios"/>
  </r>
  <r>
    <n v="55930"/>
    <x v="23"/>
    <s v="Moreno"/>
    <x v="2"/>
    <d v="2018-11-01T00:00:00"/>
    <s v="-"/>
    <s v="Mantenimiento Mecanico"/>
    <d v="2021-01-28T00:00:00"/>
    <d v="1899-12-30T18:03:11"/>
    <d v="2021-01-28T00:00:00"/>
    <d v="1899-12-30T18:20:30"/>
    <n v="1039"/>
    <n v="17.316666666666666"/>
    <m/>
    <n v="17.316666666666666"/>
    <s v="se salen tornillos de cabezal derecho, pertenecientes a la placa que pliega la solapa del estuche."/>
    <x v="3"/>
    <x v="2"/>
    <x v="0"/>
    <x v="1"/>
    <m/>
    <s v="maquinista"/>
  </r>
  <r>
    <n v="55935"/>
    <x v="23"/>
    <s v="Moreno"/>
    <x v="12"/>
    <d v="2018-11-01T00:00:00"/>
    <s v="-"/>
    <s v="Mantenimiento Mecanico"/>
    <d v="2021-01-28T00:00:00"/>
    <d v="1899-12-30T18:20:05"/>
    <d v="2021-01-28T00:00:00"/>
    <d v="1899-12-30T18:56:27"/>
    <n v="2182"/>
    <n v="36.366666666666667"/>
    <m/>
    <n v="36.366666666666667"/>
    <s v="el tomador de estuches suelta el estucha al hacer contacto con la cadena, en baja velocidad funciona correctamente, se observa que el predoblado del estuche ofrece resistencia al armado. Se traba la valvula de vacio"/>
    <x v="2"/>
    <x v="2"/>
    <x v="0"/>
    <x v="1"/>
    <m/>
    <s v="rios"/>
  </r>
  <r>
    <n v="55939"/>
    <x v="0"/>
    <s v="Moreno"/>
    <x v="6"/>
    <d v="2018-11-01T00:00:00"/>
    <s v="-"/>
    <s v="Mantenimiento Mecanico"/>
    <d v="2021-01-28T00:00:00"/>
    <d v="1899-12-30T18:40:40"/>
    <d v="2021-01-28T00:00:00"/>
    <d v="1899-12-30T19:26:13"/>
    <n v="2733"/>
    <n v="45.55"/>
    <m/>
    <n v="45.55"/>
    <s v="regulacion operativo por falta de repuesto"/>
    <x v="6"/>
    <x v="2"/>
    <x v="0"/>
    <x v="1"/>
    <m/>
    <s v="mansilla"/>
  </r>
  <r>
    <n v="55943"/>
    <x v="23"/>
    <s v="Moreno"/>
    <x v="12"/>
    <d v="2018-11-01T00:00:00"/>
    <s v="-"/>
    <s v="Mantenimiento Mecanico"/>
    <d v="2021-01-28T00:00:00"/>
    <d v="1899-12-30T18:58:11"/>
    <d v="2021-01-28T00:00:00"/>
    <d v="1899-12-30T19:29:19"/>
    <n v="1868"/>
    <n v="31.133333333333333"/>
    <m/>
    <n v="31.133333333333333"/>
    <s v="se cambia valvula de vacio, de tomador de estuches"/>
    <x v="2"/>
    <x v="2"/>
    <x v="0"/>
    <x v="1"/>
    <m/>
    <s v="rios"/>
  </r>
  <r>
    <n v="55951"/>
    <x v="29"/>
    <s v="Moreno"/>
    <x v="6"/>
    <d v="2019-10-08T00:00:00"/>
    <s v="Martín"/>
    <s v="Mantenimiento Mecanico"/>
    <d v="2021-01-28T00:00:00"/>
    <d v="1899-12-30T19:45:41"/>
    <d v="2021-01-28T00:00:00"/>
    <d v="1899-12-30T21:01:45"/>
    <n v="4564"/>
    <n v="76.066666666666663"/>
    <m/>
    <n v="76.066666666666663"/>
    <s v="se coloca pinza reparada, se regula y queda operativo."/>
    <x v="3"/>
    <x v="2"/>
    <x v="0"/>
    <x v="1"/>
    <m/>
    <s v="mansilla"/>
  </r>
  <r>
    <n v="55954"/>
    <x v="0"/>
    <s v="Moreno"/>
    <x v="7"/>
    <d v="2018-11-01T00:00:00"/>
    <s v="-"/>
    <s v="Mantenimiento Electrico"/>
    <d v="2021-01-28T00:00:00"/>
    <d v="1899-12-30T20:07:39"/>
    <d v="2021-01-28T00:00:00"/>
    <d v="1899-12-30T20:47:09"/>
    <n v="2370"/>
    <n v="39.5"/>
    <m/>
    <n v="39.5"/>
    <s v="termocupla quemada. Se reemplaza"/>
    <x v="2"/>
    <x v="2"/>
    <x v="0"/>
    <x v="1"/>
    <m/>
    <s v="rios"/>
  </r>
  <r>
    <n v="56013"/>
    <x v="3"/>
    <s v="Moreno"/>
    <x v="6"/>
    <d v="2018-11-01T00:00:00"/>
    <s v="-"/>
    <s v="Mantenimiento Mecanico"/>
    <d v="2021-01-29T00:00:00"/>
    <d v="1899-12-30T10:20:59"/>
    <d v="2021-01-29T00:00:00"/>
    <d v="1899-12-30T10:40:03"/>
    <n v="1144"/>
    <n v="19.066666666666666"/>
    <m/>
    <n v="19.066666666666666"/>
    <s v="configuracion de levas colocacion de bombas y enhebrado"/>
    <x v="0"/>
    <x v="2"/>
    <x v="0"/>
    <x v="0"/>
    <m/>
    <s v="pellegrino"/>
  </r>
  <r>
    <n v="56126"/>
    <x v="23"/>
    <s v="Moreno"/>
    <x v="5"/>
    <d v="2018-11-01T00:00:00"/>
    <s v="-"/>
    <s v="Mantenimiento Mecanico"/>
    <d v="2021-01-29T00:00:00"/>
    <d v="1899-12-30T19:23:53"/>
    <d v="2021-01-29T00:00:00"/>
    <d v="1899-12-30T19:47:52"/>
    <n v="1439"/>
    <n v="23.983333333333334"/>
    <m/>
    <n v="23.983333333333334"/>
    <s v="maquina trabada durante regulacion operativo"/>
    <x v="0"/>
    <x v="2"/>
    <x v="0"/>
    <x v="1"/>
    <m/>
    <s v="mansilla"/>
  </r>
  <r>
    <n v="56129"/>
    <x v="0"/>
    <s v="Moreno"/>
    <x v="14"/>
    <d v="2018-11-01T00:00:00"/>
    <s v="-"/>
    <s v="Mantenimiento Mecanico"/>
    <d v="2021-01-29T00:00:00"/>
    <d v="1899-12-30T19:47:34"/>
    <d v="2021-01-29T00:00:00"/>
    <d v="1899-12-30T20:03:06"/>
    <n v="932"/>
    <n v="15.533333333333333"/>
    <m/>
    <n v="15.533333333333333"/>
    <s v="sensor inductivo roto por mala regulacion, roza contra guia movil de picos de llenado"/>
    <x v="2"/>
    <x v="2"/>
    <x v="0"/>
    <x v="1"/>
    <m/>
    <s v="Maiques"/>
  </r>
  <r>
    <n v="56130"/>
    <x v="23"/>
    <s v="Moreno"/>
    <x v="5"/>
    <d v="2018-11-01T00:00:00"/>
    <s v="-"/>
    <s v="Mantenimiento Mecanico"/>
    <d v="2021-01-29T00:00:00"/>
    <d v="1899-12-30T19:50:58"/>
    <d v="2021-01-29T00:00:00"/>
    <d v="1899-12-30T20:12:42"/>
    <n v="1304"/>
    <n v="21.733333333333334"/>
    <m/>
    <n v="21.733333333333334"/>
    <s v="se detecta ruido anormal y se observa suciedad y falta de lubricacion, se limpia y lubrica eje de empujadores. "/>
    <x v="3"/>
    <x v="2"/>
    <x v="0"/>
    <x v="1"/>
    <m/>
    <s v="mansilla"/>
  </r>
  <r>
    <n v="56131"/>
    <x v="0"/>
    <s v="Moreno"/>
    <x v="8"/>
    <d v="2018-11-01T00:00:00"/>
    <s v="-"/>
    <s v="Mantenimiento Electrico"/>
    <d v="2021-01-29T00:00:00"/>
    <d v="1899-12-30T19:57:23"/>
    <d v="2021-01-29T00:00:00"/>
    <d v="1899-12-30T20:39:26"/>
    <n v="2523"/>
    <n v="42.05"/>
    <m/>
    <n v="42.05"/>
    <s v="termocupla quemada, se cambia."/>
    <x v="2"/>
    <x v="2"/>
    <x v="0"/>
    <x v="1"/>
    <m/>
    <s v="rios"/>
  </r>
  <r>
    <n v="56134"/>
    <x v="0"/>
    <s v="Moreno"/>
    <x v="14"/>
    <d v="2018-11-01T00:00:00"/>
    <s v="-"/>
    <s v="Mantenimiento Electrico"/>
    <d v="2021-01-29T00:00:00"/>
    <d v="1899-12-30T20:03:12"/>
    <d v="2021-01-29T00:00:00"/>
    <d v="1899-12-30T20:18:45"/>
    <n v="933"/>
    <n v="15.55"/>
    <m/>
    <n v="15.55"/>
    <s v="sensor inductivo roto por mala regulacion, roza contra guia movil de picos de llenado"/>
    <x v="2"/>
    <x v="2"/>
    <x v="0"/>
    <x v="1"/>
    <m/>
    <s v="Maiques"/>
  </r>
  <r>
    <n v="56186"/>
    <x v="3"/>
    <s v="Moreno"/>
    <x v="0"/>
    <d v="2018-11-01T00:00:00"/>
    <s v="-"/>
    <s v="Mantenimiento Mecanico"/>
    <d v="2021-02-01T00:00:00"/>
    <d v="1899-12-30T06:22:16"/>
    <d v="2021-02-01T00:00:00"/>
    <d v="1899-12-30T07:05:25"/>
    <n v="2589"/>
    <n v="43.15"/>
    <m/>
    <n v="43.15"/>
    <s v="torqueador 1 trabado, no se puede destrabar y se reemplaza por torqueador nuevo"/>
    <x v="3"/>
    <x v="3"/>
    <x v="1"/>
    <x v="0"/>
    <m/>
    <s v="correa"/>
  </r>
  <r>
    <n v="56192"/>
    <x v="3"/>
    <s v="Moreno"/>
    <x v="11"/>
    <d v="2018-11-01T00:00:00"/>
    <s v="-"/>
    <s v="Mantenimiento Electrico"/>
    <d v="2021-02-01T00:00:00"/>
    <d v="1899-12-30T06:56:28"/>
    <d v="2021-02-01T00:00:00"/>
    <d v="1899-12-30T07:56:36"/>
    <n v="3608"/>
    <n v="60.133333333333333"/>
    <m/>
    <n v="60.133333333333333"/>
    <s v="se resetea variador de etiquetadora, la reparacion tarda en realizarse por prioridad en otras reparaciones"/>
    <x v="2"/>
    <x v="3"/>
    <x v="1"/>
    <x v="0"/>
    <m/>
    <s v="zarlenga"/>
  </r>
  <r>
    <n v="56233"/>
    <x v="0"/>
    <s v="Moreno"/>
    <x v="6"/>
    <d v="2018-11-01T00:00:00"/>
    <s v="-"/>
    <s v="Mantenimiento Electrico"/>
    <d v="2021-02-01T00:00:00"/>
    <d v="1899-12-30T09:52:49"/>
    <d v="2021-02-01T00:00:00"/>
    <d v="1899-12-30T10:42:31"/>
    <n v="2982"/>
    <n v="49.7"/>
    <m/>
    <n v="49.7"/>
    <s v="sensor encargado de la apertura de una valvula no estaba en el sitio, lo encuentra personal de mantenimiento y lo coloca en el lugar"/>
    <x v="2"/>
    <x v="3"/>
    <x v="1"/>
    <x v="0"/>
    <m/>
    <s v="zarlenga"/>
  </r>
  <r>
    <n v="56248"/>
    <x v="3"/>
    <s v="Moreno"/>
    <x v="0"/>
    <d v="2018-11-01T00:00:00"/>
    <s v="-"/>
    <s v="Mantenimiento Mecanico"/>
    <d v="2021-02-01T00:00:00"/>
    <d v="1899-12-30T10:43:44"/>
    <d v="2021-02-01T00:00:00"/>
    <d v="1899-12-30T10:58:22"/>
    <n v="878"/>
    <n v="14.633333333333333"/>
    <m/>
    <n v="14.633333333333333"/>
    <s v="torqueador deja marcas en la tapa se retira torquedor nuevo y se coloca otro nuevo otra vez"/>
    <x v="3"/>
    <x v="3"/>
    <x v="1"/>
    <x v="0"/>
    <m/>
    <s v="correa"/>
  </r>
  <r>
    <n v="56250"/>
    <x v="0"/>
    <s v="Moreno"/>
    <x v="9"/>
    <d v="2018-11-01T00:00:00"/>
    <s v="-"/>
    <s v="Mantenimiento Electrico"/>
    <d v="2021-02-01T00:00:00"/>
    <d v="1899-12-30T10:50:52"/>
    <d v="2021-02-01T00:00:00"/>
    <d v="1899-12-30T12:10:28"/>
    <n v="4776"/>
    <n v="79.599999999999994"/>
    <m/>
    <n v="79.599999999999994"/>
    <s v="se detectan tras querer calibrar llenadora fibras opticas cortadas internamente, incluso nuevas"/>
    <x v="2"/>
    <x v="3"/>
    <x v="1"/>
    <x v="0"/>
    <m/>
    <s v="zarlenga"/>
  </r>
  <r>
    <n v="56262"/>
    <x v="3"/>
    <s v="Moreno"/>
    <x v="0"/>
    <d v="2018-11-01T00:00:00"/>
    <s v="-"/>
    <s v="Mantenimiento Mecanico"/>
    <d v="2021-02-01T00:00:00"/>
    <d v="1899-12-30T11:58:31"/>
    <d v="2021-02-01T00:00:00"/>
    <d v="1899-12-30T12:35:43"/>
    <n v="2232"/>
    <n v="37.200000000000003"/>
    <m/>
    <n v="37.200000000000003"/>
    <s v="nuevamente comienz a marcar las tapas el torqueador nuevo, se lubrica mecanismo y se pidio investigar con proveedor el motivo por el cual las piezas se estan trabando"/>
    <x v="3"/>
    <x v="3"/>
    <x v="1"/>
    <x v="0"/>
    <m/>
    <s v="correa"/>
  </r>
  <r>
    <n v="56267"/>
    <x v="5"/>
    <s v="Moreno"/>
    <x v="9"/>
    <d v="2018-11-01T00:00:00"/>
    <s v="-"/>
    <s v="Mantenimiento Electrico"/>
    <d v="2021-02-01T00:00:00"/>
    <d v="1899-12-30T12:10:39"/>
    <d v="2021-02-01T00:00:00"/>
    <d v="1899-12-30T12:32:21"/>
    <n v="1302"/>
    <n v="21.7"/>
    <m/>
    <n v="21.7"/>
    <s v="se encuentra etiquetadora sin formato guardado, se coloca el mismo y la misma comienza a funcionar"/>
    <x v="2"/>
    <x v="3"/>
    <x v="1"/>
    <x v="0"/>
    <m/>
    <s v="zarlenga"/>
  </r>
  <r>
    <n v="56275"/>
    <x v="0"/>
    <s v="Moreno"/>
    <x v="9"/>
    <d v="2018-11-01T00:00:00"/>
    <s v="-"/>
    <s v="Mantenimiento Electrico"/>
    <d v="2021-02-01T00:00:00"/>
    <d v="1899-12-30T12:33:10"/>
    <d v="2021-02-01T00:00:00"/>
    <d v="1899-12-30T13:05:35"/>
    <n v="1945"/>
    <n v="32.416666666666664"/>
    <m/>
    <n v="32.416666666666664"/>
    <s v="se realiza picking forzado en llenadora y se revisa colocador de tapas con dos sensores desplazados"/>
    <x v="0"/>
    <x v="3"/>
    <x v="1"/>
    <x v="0"/>
    <m/>
    <s v="leiro"/>
  </r>
  <r>
    <n v="56287"/>
    <x v="32"/>
    <s v="Moreno Procesos"/>
    <x v="20"/>
    <d v="2020-11-19T00:00:00"/>
    <s v="Martín"/>
    <s v="Mantenimiento Mecanico"/>
    <d v="2021-02-01T00:00:00"/>
    <d v="1899-12-30T13:22:21"/>
    <d v="2021-02-01T00:00:00"/>
    <d v="1899-12-30T13:31:35"/>
    <n v="554"/>
    <n v="9.2333333333333325"/>
    <m/>
    <n v="9.2333333333333325"/>
    <s v="se colocan protecciones de inoxidable"/>
    <x v="0"/>
    <x v="3"/>
    <x v="1"/>
    <x v="0"/>
    <m/>
    <s v="montiel"/>
  </r>
  <r>
    <n v="56318"/>
    <x v="0"/>
    <s v="Moreno"/>
    <x v="14"/>
    <d v="2018-11-01T00:00:00"/>
    <s v="-"/>
    <s v="Mantenimiento Mecanico"/>
    <d v="2021-02-01T00:00:00"/>
    <d v="1899-12-30T16:23:03"/>
    <d v="2021-02-01T00:00:00"/>
    <d v="1899-12-30T17:38:46"/>
    <n v="4543"/>
    <n v="75.716666666666669"/>
    <m/>
    <n v="75.716666666666669"/>
    <s v="desarme para limpieza pre auditoria"/>
    <x v="0"/>
    <x v="3"/>
    <x v="1"/>
    <x v="1"/>
    <m/>
    <s v="mansilla"/>
  </r>
  <r>
    <n v="56320"/>
    <x v="2"/>
    <s v="Moreno"/>
    <x v="4"/>
    <d v="2018-11-01T00:00:00"/>
    <s v="-"/>
    <s v="Mantenimiento Mecanico"/>
    <d v="2021-02-01T00:00:00"/>
    <d v="1899-12-30T16:26:57"/>
    <d v="2021-02-01T00:00:00"/>
    <d v="1899-12-30T16:45:54"/>
    <n v="1137"/>
    <n v="18.95"/>
    <m/>
    <n v="18.95"/>
    <s v="mantenimiento mecanico preventivo a transferencia y etiquetadora. Mantenimiento electrico preventivo a tablero de llenadora"/>
    <x v="7"/>
    <x v="3"/>
    <x v="1"/>
    <x v="1"/>
    <m/>
    <s v="falabela"/>
  </r>
  <r>
    <n v="56346"/>
    <x v="0"/>
    <s v="Moreno"/>
    <x v="11"/>
    <d v="2018-11-01T00:00:00"/>
    <s v="-"/>
    <s v="Mantenimiento Electrico"/>
    <d v="2021-02-01T00:00:00"/>
    <d v="1899-12-30T17:20:41"/>
    <d v="2021-02-01T00:00:00"/>
    <d v="1899-12-30T17:37:21"/>
    <n v="1000"/>
    <n v="16.666666666666668"/>
    <m/>
    <n v="16.666666666666668"/>
    <s v="arreglo operativo, cambio de rodillos en etiquetadora"/>
    <x v="0"/>
    <x v="3"/>
    <x v="1"/>
    <x v="1"/>
    <m/>
    <s v="mecanico de linea"/>
  </r>
  <r>
    <n v="56354"/>
    <x v="32"/>
    <s v="Moreno Procesos"/>
    <x v="18"/>
    <d v="2020-11-19T00:00:00"/>
    <s v="Martín"/>
    <s v="Mantenimiento Mecanico"/>
    <d v="2021-02-01T00:00:00"/>
    <d v="1899-12-30T17:30:27"/>
    <d v="2021-02-01T00:00:00"/>
    <d v="1899-12-30T17:52:11"/>
    <n v="1304"/>
    <n v="21.733333333333334"/>
    <m/>
    <n v="21.733333333333334"/>
    <s v="equipo funcionando sin problemas, se controlo temperatura y apertura y cierre de valvula"/>
    <x v="1"/>
    <x v="3"/>
    <x v="1"/>
    <x v="1"/>
    <m/>
    <s v="vargas"/>
  </r>
  <r>
    <n v="56360"/>
    <x v="0"/>
    <s v="Moreno"/>
    <x v="5"/>
    <d v="2018-11-01T00:00:00"/>
    <s v="-"/>
    <s v="Mantenimiento Mecanico"/>
    <d v="2021-02-01T00:00:00"/>
    <d v="1899-12-30T17:41:33"/>
    <d v="2021-02-01T00:00:00"/>
    <d v="1899-12-30T19:24:52"/>
    <n v="6199"/>
    <n v="103.31666666666666"/>
    <m/>
    <n v="103.31666666666666"/>
    <s v="se mueve conjunto completo de enhebrado, se ajusta y se tiene que suplementar con arandelas para que apriete la brida"/>
    <x v="3"/>
    <x v="3"/>
    <x v="1"/>
    <x v="1"/>
    <m/>
    <s v="alegre"/>
  </r>
  <r>
    <n v="56377"/>
    <x v="23"/>
    <s v="Moreno"/>
    <x v="2"/>
    <d v="2018-11-01T00:00:00"/>
    <s v="-"/>
    <s v="Mantenimiento Mecanico"/>
    <d v="2021-02-01T00:00:00"/>
    <d v="1899-12-30T18:47:06"/>
    <d v="2021-02-01T00:00:00"/>
    <d v="1899-12-30T18:58:57"/>
    <n v="711"/>
    <n v="11.85"/>
    <m/>
    <n v="11.85"/>
    <s v="regulacion operativo"/>
    <x v="0"/>
    <x v="3"/>
    <x v="1"/>
    <x v="1"/>
    <m/>
    <s v="mansilla"/>
  </r>
  <r>
    <n v="56383"/>
    <x v="23"/>
    <s v="Moreno"/>
    <x v="2"/>
    <d v="2018-11-01T00:00:00"/>
    <s v="-"/>
    <s v="Mantenimiento Mecanico"/>
    <d v="2021-02-01T00:00:00"/>
    <d v="1899-12-30T19:09:05"/>
    <d v="2021-02-01T00:00:00"/>
    <d v="1899-12-30T19:22:29"/>
    <n v="804"/>
    <n v="13.4"/>
    <m/>
    <n v="13.4"/>
    <s v="regulacion operativo"/>
    <x v="0"/>
    <x v="3"/>
    <x v="1"/>
    <x v="1"/>
    <m/>
    <s v="mansilla"/>
  </r>
  <r>
    <n v="56393"/>
    <x v="17"/>
    <s v="Moreno"/>
    <x v="3"/>
    <d v="2019-10-08T00:00:00"/>
    <s v="Martín"/>
    <s v="Mantenimiento Electrico"/>
    <d v="2021-02-01T00:00:00"/>
    <d v="1899-12-30T19:43:05"/>
    <d v="2021-02-01T00:00:00"/>
    <d v="1899-12-30T20:06:54"/>
    <n v="1429"/>
    <n v="23.816666666666666"/>
    <m/>
    <n v="23.816666666666666"/>
    <s v="mangueras cruzadas"/>
    <x v="2"/>
    <x v="3"/>
    <x v="1"/>
    <x v="1"/>
    <m/>
    <s v="baez"/>
  </r>
  <r>
    <n v="56398"/>
    <x v="2"/>
    <s v="Moreno"/>
    <x v="12"/>
    <d v="2018-11-01T00:00:00"/>
    <s v="-"/>
    <s v="Mantenimiento Mecanico"/>
    <d v="2021-02-01T00:00:00"/>
    <d v="1899-12-30T20:04:33"/>
    <d v="2021-02-01T00:00:00"/>
    <d v="1899-12-30T22:05:48"/>
    <n v="7275"/>
    <n v="121.25"/>
    <m/>
    <n v="121.25"/>
    <s v="rotura de correa."/>
    <x v="3"/>
    <x v="3"/>
    <x v="1"/>
    <x v="1"/>
    <m/>
    <s v="mansilla"/>
  </r>
  <r>
    <n v="56400"/>
    <x v="0"/>
    <s v="Moreno"/>
    <x v="3"/>
    <d v="2018-11-01T00:00:00"/>
    <s v="-"/>
    <s v="Mantenimiento Electrico"/>
    <d v="2021-02-01T00:00:00"/>
    <d v="1899-12-30T20:14:14"/>
    <d v="2021-02-01T00:00:00"/>
    <d v="1899-12-30T20:28:16"/>
    <n v="842"/>
    <n v="14.033333333333333"/>
    <m/>
    <n v="14.033333333333333"/>
    <s v="error de maquinista. Maquina en marcha"/>
    <x v="0"/>
    <x v="3"/>
    <x v="1"/>
    <x v="1"/>
    <m/>
    <s v="maquinista"/>
  </r>
  <r>
    <n v="56407"/>
    <x v="17"/>
    <s v="Moreno"/>
    <x v="3"/>
    <d v="2019-10-08T00:00:00"/>
    <s v="Martín"/>
    <s v="Mantenimiento Electrico"/>
    <d v="2021-02-01T00:00:00"/>
    <d v="1899-12-30T20:40:49"/>
    <d v="2021-02-01T00:00:00"/>
    <d v="1899-12-30T21:29:06"/>
    <n v="2897"/>
    <n v="48.283333333333331"/>
    <m/>
    <n v="48.283333333333331"/>
    <s v="se regula presostato, se pidio  maquinista cambiar las sopapas"/>
    <x v="2"/>
    <x v="3"/>
    <x v="1"/>
    <x v="1"/>
    <m/>
    <s v="baez"/>
  </r>
  <r>
    <n v="56408"/>
    <x v="23"/>
    <s v="Moreno"/>
    <x v="2"/>
    <d v="2018-11-01T00:00:00"/>
    <s v="-"/>
    <s v="Mantenimiento Electrico"/>
    <d v="2021-02-01T00:00:00"/>
    <d v="1899-12-30T20:43:35"/>
    <d v="2021-02-01T00:00:00"/>
    <d v="1899-12-30T22:10:44"/>
    <n v="5229"/>
    <n v="87.15"/>
    <m/>
    <n v="87.15"/>
    <s v="ajuste de parametro de leva, se cambia de 357 a 10"/>
    <x v="2"/>
    <x v="3"/>
    <x v="1"/>
    <x v="1"/>
    <m/>
    <s v="maiques"/>
  </r>
  <r>
    <n v="56410"/>
    <x v="33"/>
    <s v="Moreno"/>
    <x v="5"/>
    <d v="2018-11-01T00:00:00"/>
    <s v="-"/>
    <s v="Mantenimiento Mecanico"/>
    <d v="2021-02-01T00:00:00"/>
    <d v="1899-12-30T20:46:39"/>
    <d v="2021-02-01T00:00:00"/>
    <d v="1899-12-30T21:40:44"/>
    <n v="3245"/>
    <n v="54.083333333333336"/>
    <m/>
    <n v="54.083333333333336"/>
    <s v="cuando se presento mantenimeinto no habia personal operativo por lo cual se levanta la parada, se le avisa a turno noche para que lo revise."/>
    <x v="1"/>
    <x v="3"/>
    <x v="1"/>
    <x v="1"/>
    <m/>
    <s v="faria"/>
  </r>
  <r>
    <n v="56418"/>
    <x v="12"/>
    <s v="Moreno"/>
    <x v="0"/>
    <d v="2018-11-01T00:00:00"/>
    <s v="-"/>
    <s v="Mantenimiento Electrico"/>
    <d v="2021-02-01T00:00:00"/>
    <d v="1899-12-30T22:55:38"/>
    <d v="2021-02-01T00:00:00"/>
    <d v="1899-12-30T23:19:03"/>
    <n v="1405"/>
    <n v="23.416666666666668"/>
    <m/>
    <n v="23.416666666666668"/>
    <s v="se regula posicion sensor de etiquetadora"/>
    <x v="0"/>
    <x v="3"/>
    <x v="1"/>
    <x v="2"/>
    <m/>
    <s v="Cotellessa"/>
  </r>
  <r>
    <n v="56423"/>
    <x v="17"/>
    <s v="Moreno"/>
    <x v="3"/>
    <d v="2019-10-08T00:00:00"/>
    <s v="Martín"/>
    <s v="Mantenimiento Electrico"/>
    <d v="2021-02-01T00:00:00"/>
    <d v="1899-12-30T23:24:14"/>
    <d v="2021-02-01T00:00:00"/>
    <d v="1899-12-30T23:32:24"/>
    <n v="490"/>
    <n v="8.1666666666666661"/>
    <m/>
    <n v="8.1666666666666661"/>
    <s v="se revisa presostatos para regular posicion de tapa y estaban OK, se cambia ventosa para que agarre mejor la tapa, produccion coloca persona a controlar la posicion de las mismas"/>
    <x v="0"/>
    <x v="3"/>
    <x v="1"/>
    <x v="2"/>
    <m/>
    <s v="rotela"/>
  </r>
  <r>
    <n v="56425"/>
    <x v="17"/>
    <s v="Moreno"/>
    <x v="3"/>
    <d v="2019-10-08T00:00:00"/>
    <s v="Martín"/>
    <s v="Mantenimiento Electrico"/>
    <d v="2021-02-01T00:00:00"/>
    <d v="1899-12-30T23:46:27"/>
    <d v="2021-02-02T00:00:00"/>
    <d v="1899-12-30T02:41:29"/>
    <n v="10502"/>
    <n v="175.03333333333333"/>
    <m/>
    <n v="175.03333333333333"/>
    <s v="se revisa presostatos para regular posicion de tapa y estaban OK, se cambia ventosa para que agarre mejor la tapa, produccion coloca persona a controlar la posicion de las mismas"/>
    <x v="0"/>
    <x v="3"/>
    <x v="1"/>
    <x v="2"/>
    <m/>
    <s v="rotela"/>
  </r>
  <r>
    <n v="56426"/>
    <x v="3"/>
    <s v="Moreno"/>
    <x v="6"/>
    <d v="2018-11-01T00:00:00"/>
    <s v="-"/>
    <s v="Mantenimiento Mecanico"/>
    <d v="2021-02-02T00:00:00"/>
    <d v="1899-12-30T00:32:56"/>
    <d v="2021-02-02T00:00:00"/>
    <d v="1899-12-30T01:08:12"/>
    <n v="2116"/>
    <n v="35.266666666666666"/>
    <m/>
    <n v="35.266666666666666"/>
    <s v="se reparan pinzas enhebradoras "/>
    <x v="3"/>
    <x v="3"/>
    <x v="1"/>
    <x v="2"/>
    <m/>
    <s v="alegre"/>
  </r>
  <r>
    <n v="56428"/>
    <x v="12"/>
    <s v="Moreno"/>
    <x v="0"/>
    <d v="2018-11-01T00:00:00"/>
    <s v="-"/>
    <s v="Mantenimiento Electrico"/>
    <d v="2021-02-02T00:00:00"/>
    <d v="1899-12-30T00:47:39"/>
    <d v="2021-02-02T00:00:00"/>
    <d v="1899-12-30T03:24:14"/>
    <n v="9395"/>
    <n v="156.58333333333334"/>
    <m/>
    <n v="156.58333333333334"/>
    <s v="se regula sensor de etiquetadora y luego se asiste con la regulacion total de la misma"/>
    <x v="0"/>
    <x v="3"/>
    <x v="1"/>
    <x v="2"/>
    <m/>
    <s v="rotela"/>
  </r>
  <r>
    <n v="56446"/>
    <x v="4"/>
    <s v="Moreno"/>
    <x v="6"/>
    <d v="2019-10-08T00:00:00"/>
    <s v="Martín"/>
    <s v="Mantenimiento Mecanico"/>
    <d v="2021-02-02T00:00:00"/>
    <d v="1899-12-30T06:47:33"/>
    <d v="2021-02-02T00:00:00"/>
    <d v="1899-12-30T07:02:45"/>
    <n v="912"/>
    <n v="15.2"/>
    <m/>
    <n v="15.2"/>
    <s v="se repara pieza partida, brazo de enhebrador. Se regulan parámetros de receta y se coloca el formato de Candy ya que no estaba cargado"/>
    <x v="3"/>
    <x v="3"/>
    <x v="1"/>
    <x v="0"/>
    <m/>
    <s v="pellegrino"/>
  </r>
  <r>
    <n v="56458"/>
    <x v="5"/>
    <s v="Moreno"/>
    <x v="9"/>
    <d v="2018-11-01T00:00:00"/>
    <s v="-"/>
    <s v="Mantenimiento Electrico"/>
    <d v="2021-02-02T00:00:00"/>
    <d v="1899-12-30T07:03:48"/>
    <d v="2021-02-02T00:00:00"/>
    <d v="1899-12-30T09:12:43"/>
    <n v="7735"/>
    <n v="128.91666666666666"/>
    <m/>
    <n v="128.91666666666666"/>
    <s v="faltaba cargar formato en etiquetadora. Se regula leva de posicionamiento ya que acusaba falla. Esto último demoró mucho tiempo ya que es muy precisa esa posición. Se lo deja marcado para futura referencia. También se cambia sensor de pistón por no cambiar estado. "/>
    <x v="2"/>
    <x v="3"/>
    <x v="1"/>
    <x v="0"/>
    <m/>
    <s v="zarlenga/salinas"/>
  </r>
  <r>
    <n v="56467"/>
    <x v="0"/>
    <s v="Moreno"/>
    <x v="5"/>
    <d v="2018-11-01T00:00:00"/>
    <s v="-"/>
    <s v="Mantenimiento Electrico"/>
    <d v="2021-02-02T00:00:00"/>
    <d v="1899-12-30T07:31:02"/>
    <d v="2021-02-02T00:00:00"/>
    <d v="1899-12-30T07:48:43"/>
    <n v="1061"/>
    <n v="17.683333333333334"/>
    <m/>
    <n v="17.683333333333334"/>
    <s v="regulación de enhebrador y colocador de bombas. Yiyo envió una foto donde hay que enderezar placa por estar torcido motivo a todos los golpes que recibe en una mala puesta a punto."/>
    <x v="3"/>
    <x v="3"/>
    <x v="1"/>
    <x v="0"/>
    <m/>
    <s v="pellegrino"/>
  </r>
  <r>
    <n v="56475"/>
    <x v="3"/>
    <s v="Moreno"/>
    <x v="6"/>
    <d v="2018-11-01T00:00:00"/>
    <s v="-"/>
    <s v="Mantenimiento Mecanico"/>
    <d v="2021-02-02T00:00:00"/>
    <d v="1899-12-30T08:00:23"/>
    <d v="2021-02-02T00:00:00"/>
    <d v="1899-12-30T08:10:47"/>
    <n v="624"/>
    <n v="10.4"/>
    <m/>
    <n v="10.4"/>
    <s v="se le fue a falla 2 veces y se reinció sistema prendiendo y apagando el equipo. No volvió a fallar. "/>
    <x v="2"/>
    <x v="3"/>
    <x v="1"/>
    <x v="0"/>
    <m/>
    <s v="pellegrino"/>
  </r>
  <r>
    <n v="56488"/>
    <x v="23"/>
    <s v="Moreno"/>
    <x v="12"/>
    <d v="2018-11-01T00:00:00"/>
    <s v="-"/>
    <s v="Mantenimiento Mecanico"/>
    <d v="2021-02-02T00:00:00"/>
    <d v="1899-12-30T08:54:31"/>
    <d v="2021-02-02T00:00:00"/>
    <d v="1899-12-30T09:14:14"/>
    <n v="1183"/>
    <n v="19.716666666666665"/>
    <m/>
    <n v="19.716666666666665"/>
    <s v="se observa motoreductor con pérdida de aceite. Chequearlo para tener en radar y desarmarlo cuando tengamos disponibilidad de línea + recursos. "/>
    <x v="3"/>
    <x v="3"/>
    <x v="1"/>
    <x v="0"/>
    <m/>
    <s v="leiro"/>
  </r>
  <r>
    <n v="56507"/>
    <x v="2"/>
    <s v="Moreno"/>
    <x v="12"/>
    <d v="2018-11-01T00:00:00"/>
    <s v="-"/>
    <s v="Mantenimiento Mecanico"/>
    <d v="2021-02-02T00:00:00"/>
    <d v="1899-12-30T10:04:50"/>
    <d v="2021-02-02T00:00:00"/>
    <d v="1899-12-30T15:57:51"/>
    <n v="21181"/>
    <n v="353.01666666666665"/>
    <m/>
    <n v="353.01666666666665"/>
    <s v="se corta correa dentada de transferencia, la que fue modificada provisoriamente colocándole un nervio interno para que no se caiga. Queda Luciano Mansilla realizando la reparación viendo la forma que dure hasta que traigan la nueva que corresponde. "/>
    <x v="3"/>
    <x v="3"/>
    <x v="1"/>
    <x v="0"/>
    <m/>
    <s v="mansilla"/>
  </r>
  <r>
    <n v="56522"/>
    <x v="17"/>
    <s v="Moreno"/>
    <x v="4"/>
    <d v="2019-10-08T00:00:00"/>
    <s v="Martín"/>
    <s v="Mantenimiento Mecanico"/>
    <d v="2021-02-02T00:00:00"/>
    <d v="1899-12-30T10:25:21"/>
    <d v="2021-02-02T00:00:00"/>
    <d v="1899-12-30T12:16:56"/>
    <n v="6695"/>
    <n v="111.58333333333333"/>
    <m/>
    <n v="111.58333333333333"/>
    <s v="se observa chaveta suelta trabando el sistema de transmisión del coloca tapas. Se coloca nueva chaveta y se ajusta. Se observa también que, el manchón habría que cambiarlo ya que tiene desgaste. Habría que hacer una revisión completa cuando tengamos disponible la máquina + recursos. "/>
    <x v="3"/>
    <x v="3"/>
    <x v="1"/>
    <x v="0"/>
    <m/>
    <s v="pellegrino"/>
  </r>
  <r>
    <n v="56592"/>
    <x v="12"/>
    <s v="Moreno"/>
    <x v="0"/>
    <d v="2018-11-01T00:00:00"/>
    <s v="-"/>
    <s v="Mantenimiento Electrico"/>
    <d v="2021-02-02T00:00:00"/>
    <d v="1899-12-30T12:48:25"/>
    <d v="2021-02-02T00:00:00"/>
    <d v="1899-12-30T13:02:35"/>
    <n v="850"/>
    <n v="14.166666666666666"/>
    <m/>
    <n v="14.166666666666666"/>
    <s v="regulación de etiqueta ya que estaba saliendo muy mal. El resto de la mañana se da soporte, con Roberto Correa, para ayudar con regulación. La máquina estaba muy desregulada. "/>
    <x v="0"/>
    <x v="3"/>
    <x v="1"/>
    <x v="0"/>
    <m/>
    <s v="correa"/>
  </r>
  <r>
    <n v="56640"/>
    <x v="23"/>
    <s v="Moreno"/>
    <x v="10"/>
    <d v="2020-02-21T00:00:00"/>
    <s v="Martín"/>
    <s v="Mantenimiento Mecanico"/>
    <d v="2021-02-02T00:00:00"/>
    <d v="1899-12-30T16:50:20"/>
    <d v="2021-02-02T00:00:00"/>
    <d v="1899-12-30T17:49:07"/>
    <n v="3527"/>
    <n v="58.783333333333331"/>
    <m/>
    <n v="58.783333333333331"/>
    <s v="rotula suelta, faltan 2 tornillos que no se consiguen por la máquina, se tiene que desarmar para colocar."/>
    <x v="3"/>
    <x v="3"/>
    <x v="1"/>
    <x v="1"/>
    <m/>
    <s v="mansilla"/>
  </r>
  <r>
    <n v="56645"/>
    <x v="0"/>
    <s v="Moreno"/>
    <x v="3"/>
    <d v="2018-11-01T00:00:00"/>
    <s v="-"/>
    <s v="Mantenimiento Mecanico"/>
    <d v="2021-02-02T00:00:00"/>
    <d v="1899-12-30T17:05:27"/>
    <d v="2021-02-02T00:00:00"/>
    <d v="1899-12-30T17:19:23"/>
    <n v="836"/>
    <n v="13.933333333333334"/>
    <m/>
    <n v="13.933333333333334"/>
    <s v="se utilizó para llamado de la 33 para armado de tolva post auditoria. "/>
    <x v="0"/>
    <x v="3"/>
    <x v="1"/>
    <x v="1"/>
    <m/>
    <s v="mansilla"/>
  </r>
  <r>
    <n v="56676"/>
    <x v="0"/>
    <s v="Moreno"/>
    <x v="7"/>
    <d v="2018-11-01T00:00:00"/>
    <s v="-"/>
    <s v="Mantenimiento Mecanico"/>
    <d v="2021-02-02T00:00:00"/>
    <d v="1899-12-30T18:39:54"/>
    <d v="2021-02-02T00:00:00"/>
    <d v="1899-12-30T19:25:21"/>
    <n v="2727"/>
    <n v="45.45"/>
    <m/>
    <n v="45.45"/>
    <s v="cambio de oring de pico de llenado y de rotor"/>
    <x v="3"/>
    <x v="3"/>
    <x v="1"/>
    <x v="1"/>
    <m/>
    <s v="falabella"/>
  </r>
  <r>
    <n v="56682"/>
    <x v="0"/>
    <s v="Moreno"/>
    <x v="7"/>
    <d v="2018-11-01T00:00:00"/>
    <s v="-"/>
    <s v="Mantenimiento Mecanico"/>
    <d v="2021-02-02T00:00:00"/>
    <d v="1899-12-30T19:28:08"/>
    <d v="2021-02-02T00:00:00"/>
    <d v="1899-12-30T19:38:38"/>
    <n v="630"/>
    <n v="10.5"/>
    <m/>
    <n v="10.5"/>
    <s v="cambio de controlador de resistencia"/>
    <x v="2"/>
    <x v="3"/>
    <x v="1"/>
    <x v="1"/>
    <m/>
    <s v="baez"/>
  </r>
  <r>
    <n v="56687"/>
    <x v="33"/>
    <s v="Moreno"/>
    <x v="5"/>
    <d v="2018-11-01T00:00:00"/>
    <s v="-"/>
    <s v="Mantenimiento Mecanico"/>
    <d v="2021-02-02T00:00:00"/>
    <d v="1899-12-30T19:51:17"/>
    <d v="2021-02-02T00:00:00"/>
    <d v="1899-12-30T21:11:00"/>
    <n v="4783"/>
    <n v="79.716666666666669"/>
    <m/>
    <n v="79.716666666666669"/>
    <s v="falla la válvula del tanque 20, el tiempo en amarillo es la resolución real, la Tablet se descargo y quedo la parada puesta."/>
    <x v="3"/>
    <x v="3"/>
    <x v="1"/>
    <x v="1"/>
    <m/>
    <s v="baez/mansilla"/>
  </r>
  <r>
    <n v="56693"/>
    <x v="23"/>
    <s v="Moreno"/>
    <x v="2"/>
    <d v="2018-11-01T00:00:00"/>
    <s v="-"/>
    <s v="Mantenimiento Mecanico"/>
    <d v="2021-02-02T00:00:00"/>
    <d v="1899-12-30T20:42:22"/>
    <d v="2021-02-02T00:00:00"/>
    <d v="1899-12-30T21:09:14"/>
    <n v="1612"/>
    <n v="26.866666666666667"/>
    <m/>
    <n v="26.866666666666667"/>
    <s v="se parte empujador de producto, se suelda. "/>
    <x v="3"/>
    <x v="3"/>
    <x v="1"/>
    <x v="1"/>
    <m/>
    <s v="falabella"/>
  </r>
  <r>
    <n v="56705"/>
    <x v="29"/>
    <s v="Moreno"/>
    <x v="3"/>
    <d v="2019-10-08T00:00:00"/>
    <s v="Martín"/>
    <s v="Mantenimiento Mecanico"/>
    <d v="2021-02-02T00:00:00"/>
    <d v="1899-12-30T23:14:48"/>
    <d v="2021-02-03T00:00:00"/>
    <d v="1899-12-30T06:22:49"/>
    <n v="25681"/>
    <n v="428.01666666666665"/>
    <m/>
    <n v="428.01666666666665"/>
    <s v="peine de transfer flojo y sensor de home desplazado"/>
    <x v="3"/>
    <x v="3"/>
    <x v="1"/>
    <x v="2"/>
    <m/>
    <s v="pellegrino"/>
  </r>
  <r>
    <n v="56715"/>
    <x v="0"/>
    <s v="Moreno"/>
    <x v="12"/>
    <d v="2018-11-01T00:00:00"/>
    <s v="-"/>
    <s v="Mantenimiento Mecanico"/>
    <d v="2021-02-03T00:00:00"/>
    <d v="1899-12-30T06:14:43"/>
    <d v="2021-02-03T00:00:00"/>
    <d v="1899-12-30T06:37:36"/>
    <n v="1373"/>
    <n v="22.883333333333333"/>
    <m/>
    <n v="22.883333333333333"/>
    <s v="sigue el problema de la correan en la transferencia. Queda a la espera de llegada del repuesto."/>
    <x v="3"/>
    <x v="3"/>
    <x v="1"/>
    <x v="0"/>
    <m/>
    <s v="-"/>
  </r>
  <r>
    <n v="56722"/>
    <x v="11"/>
    <s v="Moreno"/>
    <x v="10"/>
    <d v="2020-02-21T00:00:00"/>
    <s v="Martín"/>
    <s v="Mantenimiento Mecanico"/>
    <d v="2021-02-03T00:00:00"/>
    <d v="1899-12-30T06:24:17"/>
    <d v="2021-02-03T00:00:00"/>
    <d v="1899-12-30T06:42:22"/>
    <n v="1085"/>
    <n v="18.083333333333332"/>
    <m/>
    <n v="18.083333333333332"/>
    <s v="se gasta piñón en transmición del conjunto de bandas laterales. Se reemplaza con ayuda del maquinista."/>
    <x v="3"/>
    <x v="3"/>
    <x v="1"/>
    <x v="0"/>
    <m/>
    <s v="correa"/>
  </r>
  <r>
    <n v="56723"/>
    <x v="5"/>
    <s v="Moreno"/>
    <x v="9"/>
    <d v="2018-11-01T00:00:00"/>
    <s v="-"/>
    <s v="Mantenimiento Electrico"/>
    <d v="2021-02-03T00:00:00"/>
    <d v="1899-12-30T06:28:24"/>
    <d v="2021-02-03T00:00:00"/>
    <d v="1899-12-30T06:36:44"/>
    <n v="500"/>
    <n v="8.3333333333333339"/>
    <m/>
    <n v="8.3333333333333339"/>
    <s v="estaba sucio sensor. La maquinista se da cuenta y lo limpia"/>
    <x v="0"/>
    <x v="3"/>
    <x v="1"/>
    <x v="0"/>
    <m/>
    <s v="maquinista"/>
  </r>
  <r>
    <n v="56727"/>
    <x v="2"/>
    <s v="Moreno"/>
    <x v="12"/>
    <d v="2018-11-01T00:00:00"/>
    <s v="-"/>
    <s v="Mantenimiento Mecanico"/>
    <d v="2021-02-03T00:00:00"/>
    <d v="1899-12-30T06:37:44"/>
    <d v="2021-02-03T00:00:00"/>
    <d v="1899-12-30T07:54:31"/>
    <n v="4607"/>
    <n v="76.783333333333331"/>
    <m/>
    <n v="76.783333333333331"/>
    <s v="problema con la correa"/>
    <x v="3"/>
    <x v="3"/>
    <x v="1"/>
    <x v="0"/>
    <m/>
    <s v="-"/>
  </r>
  <r>
    <n v="56729"/>
    <x v="3"/>
    <s v="Moreno"/>
    <x v="7"/>
    <d v="2018-11-01T00:00:00"/>
    <s v="-"/>
    <s v="Mantenimiento Electrico"/>
    <d v="2021-02-03T00:00:00"/>
    <d v="1899-12-30T06:45:02"/>
    <d v="2021-02-03T00:00:00"/>
    <d v="1899-12-30T08:41:34"/>
    <n v="6992"/>
    <n v="116.53333333333333"/>
    <m/>
    <n v="116.53333333333333"/>
    <s v="le cuesta cerrar las mordazas de torqueo. El problema fue mecánico. Se reemplaza pinzas de torqueo y se comienza reparación por juego en piezas."/>
    <x v="3"/>
    <x v="3"/>
    <x v="1"/>
    <x v="0"/>
    <m/>
    <s v="correa"/>
  </r>
  <r>
    <n v="56745"/>
    <x v="0"/>
    <s v="Moreno"/>
    <x v="2"/>
    <d v="2018-11-01T00:00:00"/>
    <s v="-"/>
    <s v="Mantenimiento Mecanico"/>
    <d v="2021-02-03T00:00:00"/>
    <d v="1899-12-30T07:17:07"/>
    <d v="2021-02-03T00:00:00"/>
    <d v="1899-12-30T07:34:32"/>
    <n v="1045"/>
    <n v="17.416666666666668"/>
    <m/>
    <n v="17.416666666666668"/>
    <s v="se corrige agujero en pieza de fleje que ayuda al cierre de solapa."/>
    <x v="3"/>
    <x v="3"/>
    <x v="1"/>
    <x v="0"/>
    <m/>
    <s v="pellegrino"/>
  </r>
  <r>
    <n v="56747"/>
    <x v="12"/>
    <s v="Moreno"/>
    <x v="3"/>
    <d v="2018-11-01T00:00:00"/>
    <s v="-"/>
    <s v="Mantenimiento Mecanico"/>
    <d v="2021-02-03T00:00:00"/>
    <d v="1899-12-30T07:21:02"/>
    <d v="2021-02-03T00:00:00"/>
    <d v="1899-12-30T07:45:15"/>
    <n v="1453"/>
    <n v="24.216666666666665"/>
    <m/>
    <n v="24.216666666666665"/>
    <s v="se cambian flejes y resortes de espada apreta frascos"/>
    <x v="3"/>
    <x v="3"/>
    <x v="1"/>
    <x v="0"/>
    <m/>
    <s v="pellegrino"/>
  </r>
  <r>
    <n v="56772"/>
    <x v="2"/>
    <s v="Moreno"/>
    <x v="12"/>
    <d v="2018-11-01T00:00:00"/>
    <s v="-"/>
    <s v="Mantenimiento Mecanico"/>
    <d v="2021-02-03T00:00:00"/>
    <d v="1899-12-30T08:20:53"/>
    <d v="2021-02-03T00:00:00"/>
    <d v="1899-12-30T10:33:17"/>
    <n v="7944"/>
    <n v="132.4"/>
    <m/>
    <n v="132.4"/>
    <s v="problema con la correa"/>
    <x v="3"/>
    <x v="3"/>
    <x v="1"/>
    <x v="0"/>
    <m/>
    <s v="-"/>
  </r>
  <r>
    <n v="56805"/>
    <x v="2"/>
    <s v="Moreno"/>
    <x v="16"/>
    <d v="2018-11-01T00:00:00"/>
    <s v="-"/>
    <s v="Mantenimiento Electrico"/>
    <d v="2021-02-03T00:00:00"/>
    <d v="1899-12-30T09:54:01"/>
    <d v="2021-02-03T00:00:00"/>
    <d v="1899-12-30T10:03:24"/>
    <n v="563"/>
    <n v="9.3833333333333329"/>
    <m/>
    <n v="9.3833333333333329"/>
    <s v="la linea se le paró sin motivo, la volvió a arrancar y no paró más."/>
    <x v="0"/>
    <x v="3"/>
    <x v="1"/>
    <x v="0"/>
    <m/>
    <s v="-"/>
  </r>
  <r>
    <n v="56808"/>
    <x v="29"/>
    <s v="Moreno"/>
    <x v="3"/>
    <d v="2019-10-08T00:00:00"/>
    <s v="Martín"/>
    <s v="Mantenimiento Mecanico"/>
    <d v="2021-02-03T00:00:00"/>
    <d v="1899-12-30T09:55:45"/>
    <d v="2021-02-03T00:00:00"/>
    <d v="1899-12-30T10:07:10"/>
    <n v="685"/>
    <n v="11.416666666666666"/>
    <m/>
    <n v="11.416666666666666"/>
    <s v="a primera hora se ajustó la placa del transfer, reguló posición del sensor y se hizo home. Se obserban pucks deformados el que provoca que, el transfer, no se posicione bien como debería. Tenía baranda suelta y chocaba con transfer. Hay que programar la revisión de todo el sistema. "/>
    <x v="3"/>
    <x v="3"/>
    <x v="1"/>
    <x v="0"/>
    <m/>
    <s v="maquinista"/>
  </r>
  <r>
    <n v="56816"/>
    <x v="0"/>
    <s v="Moreno"/>
    <x v="8"/>
    <d v="2018-11-01T00:00:00"/>
    <s v="-"/>
    <s v="Mantenimiento Mecanico"/>
    <d v="2021-02-03T00:00:00"/>
    <d v="1899-12-30T10:14:05"/>
    <d v="2021-02-03T00:00:00"/>
    <d v="1899-12-30T10:48:21"/>
    <n v="2056"/>
    <n v="34.266666666666666"/>
    <m/>
    <n v="34.266666666666666"/>
    <s v="acusó falla el servo que maneja la elevación. El día anterior se estuvo limpiando la máquina pero no se tuvo en cuenta la lubricación. Se le recomienda, al maquinista emiliano, que en cada turno se coloque 1 o 2 gotas de aceite para mantener partes móviles lubricadas. "/>
    <x v="0"/>
    <x v="3"/>
    <x v="1"/>
    <x v="0"/>
    <m/>
    <s v="maiques/correa/salinas"/>
  </r>
  <r>
    <n v="56823"/>
    <x v="0"/>
    <s v="Moreno"/>
    <x v="12"/>
    <d v="2018-11-01T00:00:00"/>
    <s v="-"/>
    <s v="Mantenimiento Mecanico"/>
    <d v="2021-02-03T00:00:00"/>
    <d v="1899-12-30T10:33:53"/>
    <d v="2021-02-03T00:00:00"/>
    <d v="1899-12-30T16:52:34"/>
    <n v="22721"/>
    <n v="378.68333333333334"/>
    <m/>
    <n v="378.68333333333334"/>
    <s v="armado de poleas con tapas en transferencia"/>
    <x v="3"/>
    <x v="3"/>
    <x v="1"/>
    <x v="0"/>
    <m/>
    <s v="falabela"/>
  </r>
  <r>
    <n v="56823"/>
    <x v="0"/>
    <s v="Moreno"/>
    <x v="12"/>
    <d v="2018-11-01T00:00:00"/>
    <s v="-"/>
    <s v="Mantenimiento Mecanico"/>
    <d v="2021-02-03T00:00:00"/>
    <d v="1899-12-30T10:33:53"/>
    <d v="2021-02-03T00:00:00"/>
    <d v="1899-12-30T16:52:34"/>
    <n v="22721"/>
    <n v="378.68333333333334"/>
    <m/>
    <n v="378.68333333333334"/>
    <s v="problema con la correa transferencia"/>
    <x v="3"/>
    <x v="3"/>
    <x v="1"/>
    <x v="0"/>
    <m/>
    <s v="-"/>
  </r>
  <r>
    <n v="56825"/>
    <x v="29"/>
    <s v="Moreno"/>
    <x v="3"/>
    <d v="2019-10-08T00:00:00"/>
    <s v="Martín"/>
    <s v="Mantenimiento Mecanico"/>
    <d v="2021-02-03T00:00:00"/>
    <d v="1899-12-30T10:39:33"/>
    <d v="2021-02-03T00:00:00"/>
    <d v="1899-12-30T10:58:06"/>
    <n v="1113"/>
    <n v="18.55"/>
    <m/>
    <n v="18.55"/>
    <s v="a primera hora se ajustó la placa del transfer, reguló posición del sensor y se hizo home. Se obserban pucks deformados el que provoca que, el transfer, no se posicione bien como debería. Tenía baranda suelta y chocaba con transfer. Hay que programar la revisión de todo el sistema. "/>
    <x v="3"/>
    <x v="3"/>
    <x v="1"/>
    <x v="0"/>
    <m/>
    <s v="pellegrino"/>
  </r>
  <r>
    <n v="56887"/>
    <x v="17"/>
    <s v="Moreno"/>
    <x v="3"/>
    <d v="2019-10-08T00:00:00"/>
    <s v="Martín"/>
    <s v="Mantenimiento Mecanico"/>
    <d v="2021-02-03T00:00:00"/>
    <d v="1899-12-30T13:21:10"/>
    <d v="2021-02-03T00:00:00"/>
    <d v="1899-12-30T13:32:41"/>
    <n v="691"/>
    <n v="11.516666666666667"/>
    <m/>
    <n v="11.516666666666667"/>
    <s v="tenía corrido el sensor y no hacía Home"/>
    <x v="2"/>
    <x v="3"/>
    <x v="1"/>
    <x v="0"/>
    <m/>
    <s v="pellegrino"/>
  </r>
  <r>
    <n v="56913"/>
    <x v="23"/>
    <s v="Moreno"/>
    <x v="5"/>
    <d v="2018-11-01T00:00:00"/>
    <s v="-"/>
    <s v="Mantenimiento Mecanico"/>
    <d v="2021-02-03T00:00:00"/>
    <d v="1899-12-30T15:37:57"/>
    <d v="2021-02-03T00:00:00"/>
    <d v="1899-12-30T16:54:17"/>
    <n v="4580"/>
    <n v="76.333333333333329"/>
    <m/>
    <n v="76.333333333333329"/>
    <s v="se traba brazo que transporta estuche, por mal armado de conjunto de deslizamiento, se desarma y se arma de nuevo correctamente. "/>
    <x v="3"/>
    <x v="3"/>
    <x v="1"/>
    <x v="1"/>
    <m/>
    <s v="falabela"/>
  </r>
  <r>
    <n v="56923"/>
    <x v="10"/>
    <s v="Moreno"/>
    <x v="14"/>
    <d v="2018-11-01T00:00:00"/>
    <s v="-"/>
    <s v="Mantenimiento Mecanico"/>
    <d v="2021-02-03T00:00:00"/>
    <d v="1899-12-30T15:58:50"/>
    <d v="2021-02-03T00:00:00"/>
    <d v="1899-12-30T16:22:22"/>
    <n v="1412"/>
    <n v="23.533333333333335"/>
    <m/>
    <n v="23.533333333333335"/>
    <s v="regulacion de altura de sensor de tapas"/>
    <x v="0"/>
    <x v="3"/>
    <x v="1"/>
    <x v="1"/>
    <m/>
    <s v="baez"/>
  </r>
  <r>
    <n v="56941"/>
    <x v="29"/>
    <s v="Moreno"/>
    <x v="3"/>
    <d v="2019-10-08T00:00:00"/>
    <s v="Martín"/>
    <s v="Mantenimiento Mecanico"/>
    <d v="2021-02-03T00:00:00"/>
    <d v="1899-12-30T16:49:26"/>
    <d v="2021-02-03T00:00:00"/>
    <d v="1899-12-30T17:03:23"/>
    <n v="837"/>
    <n v="13.95"/>
    <m/>
    <n v="13.95"/>
    <s v="transfer con problemas de centrado por diferentes medidas en los pucks"/>
    <x v="0"/>
    <x v="3"/>
    <x v="1"/>
    <x v="1"/>
    <m/>
    <s v="faria"/>
  </r>
  <r>
    <n v="56945"/>
    <x v="0"/>
    <s v="Moreno"/>
    <x v="5"/>
    <d v="2018-11-01T00:00:00"/>
    <s v="-"/>
    <s v="Mantenimiento Mecanico"/>
    <d v="2021-02-03T00:00:00"/>
    <d v="1899-12-30T17:10:54"/>
    <d v="2021-02-03T00:00:00"/>
    <d v="1899-12-30T19:02:26"/>
    <n v="6692"/>
    <n v="111.53333333333333"/>
    <m/>
    <n v="111.53333333333333"/>
    <s v="rotura de racor en cabezal de puesta de bombas y regulacion del ciclo"/>
    <x v="3"/>
    <x v="3"/>
    <x v="1"/>
    <x v="1"/>
    <m/>
    <s v="falabela"/>
  </r>
  <r>
    <n v="56952"/>
    <x v="12"/>
    <s v="Moreno"/>
    <x v="12"/>
    <d v="2019-10-08T00:00:00"/>
    <s v="Martín"/>
    <s v="Mantenimiento Electrico"/>
    <d v="2021-02-03T00:00:00"/>
    <d v="1899-12-30T17:26:37"/>
    <d v="2021-02-03T00:00:00"/>
    <d v="1899-12-30T18:00:47"/>
    <n v="2050"/>
    <n v="34.166666666666664"/>
    <m/>
    <n v="34.166666666666664"/>
    <s v="se quema pantalla de etiquedaora, reclamar garantia, esta alimentada con 220V. Se controla la tension y no se consiguen anormalidades."/>
    <x v="2"/>
    <x v="3"/>
    <x v="1"/>
    <x v="1"/>
    <m/>
    <s v="baez"/>
  </r>
  <r>
    <n v="56955"/>
    <x v="0"/>
    <s v="Moreno"/>
    <x v="1"/>
    <d v="2018-11-01T00:00:00"/>
    <s v="-"/>
    <s v="Mantenimiento Mecanico"/>
    <d v="2021-02-03T00:00:00"/>
    <d v="1899-12-30T17:33:00"/>
    <d v="2021-02-03T00:00:00"/>
    <d v="1899-12-30T18:17:20"/>
    <n v="2660"/>
    <n v="44.333333333333336"/>
    <m/>
    <n v="44.333333333333336"/>
    <s v="variacion de peso por aire en el producto, se recomienda reemplazo de bomba moyno"/>
    <x v="0"/>
    <x v="3"/>
    <x v="1"/>
    <x v="1"/>
    <m/>
    <s v="mansilla"/>
  </r>
  <r>
    <n v="56969"/>
    <x v="12"/>
    <s v="Moreno"/>
    <x v="12"/>
    <d v="2019-10-08T00:00:00"/>
    <s v="Martín"/>
    <s v="Mantenimiento Electrico"/>
    <d v="2021-02-03T00:00:00"/>
    <d v="1899-12-30T18:17:51"/>
    <d v="2021-02-03T00:00:00"/>
    <d v="1899-12-30T18:41:41"/>
    <n v="1430"/>
    <n v="23.833333333333332"/>
    <m/>
    <n v="23.833333333333332"/>
    <s v="se quema pantalla de etiquedaora, reclamar garantia, esta alimentada con 220V. Se controla la tension y no se consiguen anormalidades, se coloca pantalla vieja que no enciende el led de iluminacion. "/>
    <x v="2"/>
    <x v="3"/>
    <x v="1"/>
    <x v="1"/>
    <m/>
    <s v="baez"/>
  </r>
  <r>
    <n v="56976"/>
    <x v="0"/>
    <s v="Moreno"/>
    <x v="1"/>
    <d v="2018-11-01T00:00:00"/>
    <s v="-"/>
    <s v="Mantenimiento Mecanico"/>
    <d v="2021-02-03T00:00:00"/>
    <d v="1899-12-30T18:45:24"/>
    <d v="2021-02-03T00:00:00"/>
    <d v="1899-12-30T19:06:54"/>
    <n v="1290"/>
    <n v="21.5"/>
    <m/>
    <n v="21.5"/>
    <s v="variacion de peso por aire en el producto, se recomienda reemplazo de bomba moyno"/>
    <x v="0"/>
    <x v="3"/>
    <x v="1"/>
    <x v="1"/>
    <m/>
    <s v="falabela"/>
  </r>
  <r>
    <n v="56980"/>
    <x v="17"/>
    <s v="Moreno"/>
    <x v="6"/>
    <d v="2019-10-08T00:00:00"/>
    <s v="Martín"/>
    <s v="Mantenimiento Mecanico"/>
    <d v="2021-02-03T00:00:00"/>
    <d v="1899-12-30T18:54:31"/>
    <d v="2021-02-03T00:00:00"/>
    <d v="1899-12-30T19:13:54"/>
    <n v="1163"/>
    <n v="19.383333333333333"/>
    <m/>
    <n v="19.383333333333333"/>
    <s v="alineacion de cinta"/>
    <x v="3"/>
    <x v="3"/>
    <x v="1"/>
    <x v="1"/>
    <m/>
    <s v="mansilla"/>
  </r>
  <r>
    <n v="56981"/>
    <x v="2"/>
    <s v="Moreno"/>
    <x v="12"/>
    <d v="2018-11-01T00:00:00"/>
    <s v="-"/>
    <s v="Mantenimiento Mecanico"/>
    <d v="2021-02-03T00:00:00"/>
    <d v="1899-12-30T18:55:02"/>
    <d v="2021-02-03T00:00:00"/>
    <d v="1899-12-30T19:05:11"/>
    <n v="609"/>
    <n v="10.15"/>
    <m/>
    <n v="10.15"/>
    <s v="revision de correa, con la modificacion presenta resprendimiento, continua la produccion asi."/>
    <x v="3"/>
    <x v="3"/>
    <x v="1"/>
    <x v="1"/>
    <m/>
    <s v="faria"/>
  </r>
  <r>
    <n v="56997"/>
    <x v="0"/>
    <s v="Moreno"/>
    <x v="8"/>
    <d v="2018-11-01T00:00:00"/>
    <s v="-"/>
    <s v="Mantenimiento Mecanico"/>
    <d v="2021-02-03T00:00:00"/>
    <d v="1899-12-30T20:04:28"/>
    <d v="2021-02-03T00:00:00"/>
    <d v="1899-12-30T21:04:23"/>
    <n v="3595"/>
    <n v="59.916666666666664"/>
    <m/>
    <n v="59.916666666666664"/>
    <s v="conducto de salida de desechos en cortadora de tubos tapada, se desarma todo el conducto y se limpia, "/>
    <x v="3"/>
    <x v="3"/>
    <x v="1"/>
    <x v="1"/>
    <m/>
    <s v="falabela"/>
  </r>
  <r>
    <n v="57000"/>
    <x v="0"/>
    <s v="Moreno"/>
    <x v="10"/>
    <d v="2018-11-01T00:00:00"/>
    <s v="-"/>
    <s v="Mantenimiento Mecanico"/>
    <d v="2021-02-03T00:00:00"/>
    <d v="1899-12-30T20:13:08"/>
    <d v="2021-02-03T00:00:00"/>
    <d v="1899-12-30T20:39:53"/>
    <n v="1605"/>
    <n v="26.75"/>
    <m/>
    <n v="26.75"/>
    <s v="cambio de congilones por rotura"/>
    <x v="3"/>
    <x v="3"/>
    <x v="1"/>
    <x v="1"/>
    <m/>
    <s v="mansilla"/>
  </r>
  <r>
    <n v="57006"/>
    <x v="23"/>
    <s v="Moreno"/>
    <x v="5"/>
    <d v="2018-11-01T00:00:00"/>
    <s v="-"/>
    <s v="Mantenimiento Mecanico"/>
    <d v="2021-02-03T00:00:00"/>
    <d v="1899-12-30T20:30:05"/>
    <d v="2021-02-03T00:00:00"/>
    <d v="1899-12-30T20:59:06"/>
    <n v="1741"/>
    <n v="29.016666666666666"/>
    <m/>
    <n v="29.016666666666666"/>
    <s v="primer peine de estuchadora roto, se suelda con soldadura electrica por no tener tig"/>
    <x v="3"/>
    <x v="3"/>
    <x v="1"/>
    <x v="1"/>
    <m/>
    <s v="mansilla"/>
  </r>
  <r>
    <n v="57069"/>
    <x v="0"/>
    <s v="Moreno"/>
    <x v="9"/>
    <d v="2018-11-01T00:00:00"/>
    <s v="-"/>
    <s v="Mantenimiento Mecanico"/>
    <d v="2021-02-04T00:00:00"/>
    <d v="1899-12-30T06:50:13"/>
    <d v="2021-02-04T00:00:00"/>
    <d v="1899-12-30T07:18:37"/>
    <n v="1704"/>
    <n v="28.4"/>
    <m/>
    <n v="28.4"/>
    <s v="se regula presión de tomadores de mecanismos, baja presión de actuador de compensador vertical, sensor flojo off set con mucho rango  y tiraba fallas seguidas. "/>
    <x v="2"/>
    <x v="3"/>
    <x v="1"/>
    <x v="0"/>
    <m/>
    <m/>
  </r>
  <r>
    <n v="57080"/>
    <x v="0"/>
    <s v="Moreno"/>
    <x v="6"/>
    <d v="2018-11-01T00:00:00"/>
    <s v="-"/>
    <s v="Mantenimiento Mecanico"/>
    <d v="2021-02-04T00:00:00"/>
    <d v="1899-12-30T07:28:05"/>
    <d v="2021-02-04T00:00:00"/>
    <d v="1899-12-30T07:39:26"/>
    <n v="681"/>
    <n v="11.35"/>
    <m/>
    <n v="11.35"/>
    <s v="hacía producto en rosca, se solucionó lavando los picos y cambiando o´rings dañados"/>
    <x v="0"/>
    <x v="3"/>
    <x v="1"/>
    <x v="0"/>
    <m/>
    <m/>
  </r>
  <r>
    <n v="57091"/>
    <x v="0"/>
    <s v="Moreno"/>
    <x v="14"/>
    <d v="2018-11-01T00:00:00"/>
    <s v="-"/>
    <s v="Mantenimiento Mecanico"/>
    <d v="2021-02-04T00:00:00"/>
    <d v="1899-12-30T07:50:04"/>
    <d v="2021-02-04T00:00:00"/>
    <d v="1899-12-30T08:14:17"/>
    <n v="1453"/>
    <n v="24.216666666666665"/>
    <m/>
    <n v="24.216666666666665"/>
    <s v="problema con el llenado y caída de envases a la salida del llenado. Se corrige deformidad de posicionadores centradores. Se corrige pérdida en picos de llenado cambiando todos los p´rings"/>
    <x v="3"/>
    <x v="3"/>
    <x v="1"/>
    <x v="0"/>
    <m/>
    <m/>
  </r>
  <r>
    <n v="57108"/>
    <x v="0"/>
    <s v="Moreno"/>
    <x v="14"/>
    <d v="2018-11-01T00:00:00"/>
    <s v="-"/>
    <s v="Mantenimiento Mecanico"/>
    <d v="2021-02-04T00:00:00"/>
    <d v="1899-12-30T08:51:31"/>
    <d v="2021-02-04T00:00:00"/>
    <d v="1899-12-30T09:32:33"/>
    <n v="2462"/>
    <n v="41.033333333333331"/>
    <m/>
    <n v="41.033333333333331"/>
    <s v="problema con el llenado y caída de envases a la salida del llenado. Se corrige deformidad de posicionadores centradores. Se corrige pérdida en picos de llenado cambiando todos los p´rings"/>
    <x v="3"/>
    <x v="3"/>
    <x v="1"/>
    <x v="0"/>
    <m/>
    <m/>
  </r>
  <r>
    <n v="57109"/>
    <x v="21"/>
    <s v="Moreno"/>
    <x v="3"/>
    <d v="2018-11-01T00:00:00"/>
    <s v="-"/>
    <s v="Mantenimiento Electrico"/>
    <d v="2021-02-04T00:00:00"/>
    <d v="1899-12-30T08:52:15"/>
    <d v="2021-02-04T00:00:00"/>
    <d v="1899-12-30T09:03:45"/>
    <n v="690"/>
    <n v="11.5"/>
    <m/>
    <n v="11.5"/>
    <s v="brazo abb tildado. Se apaga y se vuelve a encender sin presentar inconvenientes."/>
    <x v="2"/>
    <x v="3"/>
    <x v="1"/>
    <x v="0"/>
    <m/>
    <m/>
  </r>
  <r>
    <n v="57127"/>
    <x v="0"/>
    <s v="Moreno"/>
    <x v="8"/>
    <d v="2018-11-01T00:00:00"/>
    <s v="-"/>
    <s v="Mantenimiento Electrico"/>
    <d v="2021-02-04T00:00:00"/>
    <d v="1899-12-30T09:36:42"/>
    <d v="2021-02-04T00:00:00"/>
    <d v="1899-12-30T10:08:04"/>
    <n v="1882"/>
    <n v="31.366666666666667"/>
    <m/>
    <n v="31.366666666666667"/>
    <s v="falla en llenadora. Los PILZ están empezando a acusar fallas. Se recomienda el cambio directo cuando tengas disponibilidad de máquina y recursos."/>
    <x v="2"/>
    <x v="3"/>
    <x v="1"/>
    <x v="0"/>
    <m/>
    <m/>
  </r>
  <r>
    <n v="57147"/>
    <x v="0"/>
    <s v="Moreno"/>
    <x v="9"/>
    <d v="2018-11-01T00:00:00"/>
    <s v="-"/>
    <s v="Mantenimiento Mecanico"/>
    <d v="2021-02-04T00:00:00"/>
    <d v="1899-12-30T10:49:30"/>
    <d v="2021-02-04T00:00:00"/>
    <d v="1899-12-30T10:58:08"/>
    <n v="518"/>
    <n v="8.6333333333333329"/>
    <m/>
    <n v="8.6333333333333329"/>
    <s v="manchaba las bandejas en la estación 1 de frío. Muy alta la estación y eso hacía que apriete los moldes calientes y el producto rebalce"/>
    <x v="3"/>
    <x v="3"/>
    <x v="1"/>
    <x v="0"/>
    <m/>
    <m/>
  </r>
  <r>
    <n v="57160"/>
    <x v="2"/>
    <s v="Moreno"/>
    <x v="3"/>
    <d v="2018-11-01T00:00:00"/>
    <s v="-"/>
    <s v="Mantenimiento Electrico"/>
    <d v="2021-02-04T00:00:00"/>
    <d v="1899-12-30T11:18:44"/>
    <d v="2021-02-04T00:00:00"/>
    <d v="1899-12-30T11:33:01"/>
    <n v="857"/>
    <n v="14.283333333333333"/>
    <m/>
    <n v="14.283333333333333"/>
    <s v="mantenimiento planificado"/>
    <x v="7"/>
    <x v="3"/>
    <x v="1"/>
    <x v="0"/>
    <m/>
    <m/>
  </r>
  <r>
    <n v="57164"/>
    <x v="23"/>
    <s v="Moreno"/>
    <x v="2"/>
    <d v="2018-11-01T00:00:00"/>
    <s v="-"/>
    <s v="Mantenimiento Mecanico"/>
    <d v="2021-02-04T00:00:00"/>
    <d v="1899-12-30T11:25:02"/>
    <d v="2021-02-04T00:00:00"/>
    <d v="1899-12-30T12:09:59"/>
    <n v="2697"/>
    <n v="44.95"/>
    <m/>
    <n v="44.95"/>
    <s v="se rompe protección acrílica, se coloca parte rota con cinta adhesiva para que puedan largar la linea chequeado con SHE y se programa reparación para fin de semana. También se colocan tornillos en seguridad de puerta que se encontraba puenteada. "/>
    <x v="3"/>
    <x v="3"/>
    <x v="1"/>
    <x v="0"/>
    <m/>
    <m/>
  </r>
  <r>
    <n v="57206"/>
    <x v="23"/>
    <s v="Moreno"/>
    <x v="5"/>
    <d v="2018-11-01T00:00:00"/>
    <s v="-"/>
    <s v="Mantenimiento Electrico"/>
    <d v="2021-02-04T00:00:00"/>
    <d v="1899-12-30T13:26:48"/>
    <d v="2021-02-04T00:00:00"/>
    <d v="1899-12-30T14:58:16"/>
    <n v="5488"/>
    <n v="91.466666666666669"/>
    <m/>
    <n v="91.466666666666669"/>
    <s v="cable multipar de comandos cortados por roce con cinta , se cambia cable completo y se acomoda de forma tal que no roce con ningun elemento"/>
    <x v="2"/>
    <x v="3"/>
    <x v="1"/>
    <x v="0"/>
    <m/>
    <m/>
  </r>
  <r>
    <n v="57227"/>
    <x v="17"/>
    <s v="Moreno"/>
    <x v="4"/>
    <d v="2019-10-08T00:00:00"/>
    <s v="Martín"/>
    <s v="Mantenimiento Mecanico"/>
    <d v="2021-02-04T00:00:00"/>
    <d v="1899-12-30T15:40:49"/>
    <d v="2021-02-04T00:00:00"/>
    <d v="1899-12-30T15:54:01"/>
    <n v="792"/>
    <n v="13.2"/>
    <m/>
    <n v="13.2"/>
    <s v="ajuste operativo"/>
    <x v="3"/>
    <x v="3"/>
    <x v="1"/>
    <x v="1"/>
    <m/>
    <m/>
  </r>
  <r>
    <n v="57254"/>
    <x v="23"/>
    <s v="Moreno"/>
    <x v="2"/>
    <d v="2018-11-01T00:00:00"/>
    <s v="-"/>
    <s v="Mantenimiento Mecanico"/>
    <d v="2021-02-04T00:00:00"/>
    <d v="1899-12-30T17:46:56"/>
    <d v="2021-02-04T00:00:00"/>
    <d v="1899-12-30T18:20:27"/>
    <n v="2011"/>
    <n v="33.516666666666666"/>
    <m/>
    <n v="33.516666666666666"/>
    <s v="rotura de resorte, se observa que los ojales están rígidos lo que causa fatiga en el resorte"/>
    <x v="3"/>
    <x v="3"/>
    <x v="1"/>
    <x v="1"/>
    <m/>
    <m/>
  </r>
  <r>
    <n v="57258"/>
    <x v="12"/>
    <s v="Moreno"/>
    <x v="11"/>
    <d v="2018-11-01T00:00:00"/>
    <s v="-"/>
    <s v="Mantenimiento Electrico"/>
    <d v="2021-02-04T00:00:00"/>
    <d v="1899-12-30T18:09:13"/>
    <d v="2021-02-04T00:00:00"/>
    <d v="1899-12-30T19:02:57"/>
    <n v="3224"/>
    <n v="53.733333333333334"/>
    <m/>
    <n v="53.733333333333334"/>
    <s v="maquina sin produccion, se cambia sensor de palpado"/>
    <x v="1"/>
    <x v="3"/>
    <x v="1"/>
    <x v="1"/>
    <m/>
    <m/>
  </r>
  <r>
    <n v="57274"/>
    <x v="17"/>
    <s v="Moreno"/>
    <x v="4"/>
    <d v="2019-10-08T00:00:00"/>
    <s v="Martín"/>
    <s v="Mantenimiento Mecanico"/>
    <d v="2021-02-04T00:00:00"/>
    <d v="1899-12-30T19:31:21"/>
    <d v="2021-02-04T00:00:00"/>
    <d v="1899-12-30T21:31:19"/>
    <n v="7198"/>
    <n v="119.96666666666667"/>
    <m/>
    <n v="119.96666666666667"/>
    <s v="rotura de chaveta en tornillo sin fin y se gasta cubo de acople, se desarma y se envia a mecanizar con ipam por no haber repuesto en pañol"/>
    <x v="3"/>
    <x v="3"/>
    <x v="1"/>
    <x v="1"/>
    <m/>
    <m/>
  </r>
  <r>
    <n v="57285"/>
    <x v="0"/>
    <s v="Moreno"/>
    <x v="9"/>
    <d v="2018-11-01T00:00:00"/>
    <s v="-"/>
    <s v="Mantenimiento Mecanico"/>
    <d v="2021-02-04T00:00:00"/>
    <d v="1899-12-30T20:08:17"/>
    <d v="2021-02-04T00:00:00"/>
    <d v="1899-12-30T21:24:58"/>
    <n v="4601"/>
    <n v="76.683333333333337"/>
    <m/>
    <n v="76.683333333333337"/>
    <s v="rotula de tolva llenadora, rosca dañada, demora por vaciado de tolva y búsqueda de repuesto"/>
    <x v="3"/>
    <x v="3"/>
    <x v="1"/>
    <x v="1"/>
    <m/>
    <m/>
  </r>
  <r>
    <n v="57292"/>
    <x v="0"/>
    <s v="Moreno"/>
    <x v="0"/>
    <d v="2018-11-01T00:00:00"/>
    <s v="-"/>
    <s v="Mantenimiento Mecanico"/>
    <d v="2021-02-04T00:00:00"/>
    <d v="1899-12-30T21:05:50"/>
    <d v="2021-02-04T00:00:00"/>
    <d v="1899-12-30T21:28:54"/>
    <n v="1384"/>
    <n v="23.066666666666666"/>
    <m/>
    <n v="23.066666666666666"/>
    <s v="maquina en limpieza, llaman para revisión de correa estirada"/>
    <x v="1"/>
    <x v="3"/>
    <x v="1"/>
    <x v="1"/>
    <m/>
    <m/>
  </r>
  <r>
    <n v="57296"/>
    <x v="0"/>
    <s v="Moreno"/>
    <x v="0"/>
    <d v="2018-11-01T00:00:00"/>
    <s v="-"/>
    <s v="Mantenimiento Mecanico"/>
    <d v="2021-02-04T00:00:00"/>
    <d v="1899-12-30T22:45:06"/>
    <d v="2021-02-04T00:00:00"/>
    <d v="1899-12-30T23:07:07"/>
    <n v="1321"/>
    <n v="22.016666666666666"/>
    <m/>
    <n v="22.016666666666666"/>
    <s v="cambio de correa perimetral que sostiene los envases en posicion"/>
    <x v="3"/>
    <x v="3"/>
    <x v="1"/>
    <x v="2"/>
    <m/>
    <m/>
  </r>
  <r>
    <n v="57301"/>
    <x v="12"/>
    <s v="Moreno"/>
    <x v="0"/>
    <d v="2018-11-01T00:00:00"/>
    <s v="-"/>
    <s v="Mantenimiento Electrico"/>
    <d v="2021-02-05T00:00:00"/>
    <d v="1899-12-30T00:16:56"/>
    <d v="2021-02-05T00:00:00"/>
    <d v="1899-12-30T00:53:18"/>
    <n v="2182"/>
    <n v="36.366666666666667"/>
    <m/>
    <n v="36.366666666666667"/>
    <s v="regulacion de etiquetadora"/>
    <x v="0"/>
    <x v="3"/>
    <x v="1"/>
    <x v="2"/>
    <m/>
    <s v="alegre"/>
  </r>
  <r>
    <n v="57305"/>
    <x v="34"/>
    <s v="Moreno"/>
    <x v="6"/>
    <d v="2018-11-01T00:00:00"/>
    <s v="-"/>
    <s v="Mantenimiento Mecanico"/>
    <d v="2021-02-05T00:00:00"/>
    <d v="1899-12-30T01:24:12"/>
    <d v="2021-02-05T00:00:00"/>
    <d v="1899-12-30T03:16:16"/>
    <n v="6724"/>
    <n v="112.06666666666666"/>
    <m/>
    <n v="112.06666666666666"/>
    <s v="se asiste en el lavado por actuador que no abria, se revisará fin de semana"/>
    <x v="3"/>
    <x v="3"/>
    <x v="1"/>
    <x v="2"/>
    <m/>
    <s v="alegre"/>
  </r>
  <r>
    <n v="57326"/>
    <x v="13"/>
    <s v="Moreno"/>
    <x v="2"/>
    <d v="2018-11-01T00:00:00"/>
    <s v="-"/>
    <s v="Mantenimiento Electrico"/>
    <d v="2021-02-05T00:00:00"/>
    <d v="1899-12-30T06:52:30"/>
    <d v="2021-02-05T00:00:00"/>
    <d v="1899-12-30T07:03:16"/>
    <n v="646"/>
    <n v="10.766666666666667"/>
    <m/>
    <n v="10.766666666666667"/>
    <s v="se corta fibra y se reemplaza por nueva "/>
    <x v="2"/>
    <x v="3"/>
    <x v="1"/>
    <x v="0"/>
    <m/>
    <s v="mariano leiro"/>
  </r>
  <r>
    <n v="57347"/>
    <x v="29"/>
    <s v="Moreno"/>
    <x v="3"/>
    <d v="2019-10-08T00:00:00"/>
    <s v="Martín"/>
    <s v="Mantenimiento Mecanico"/>
    <d v="2021-02-05T00:00:00"/>
    <d v="1899-12-30T08:03:09"/>
    <d v="2021-02-05T00:00:00"/>
    <d v="1899-12-30T08:14:44"/>
    <n v="695"/>
    <n v="11.583333333333334"/>
    <m/>
    <n v="11.583333333333334"/>
    <s v="falla en transfer, ajuste de chapa de transfer"/>
    <x v="3"/>
    <x v="3"/>
    <x v="1"/>
    <x v="0"/>
    <m/>
    <s v="luciano pellegrino"/>
  </r>
  <r>
    <n v="57382"/>
    <x v="29"/>
    <s v="Moreno"/>
    <x v="3"/>
    <d v="2019-10-08T00:00:00"/>
    <s v="Martín"/>
    <s v="Mantenimiento Mecanico"/>
    <d v="2021-02-05T00:00:00"/>
    <d v="1899-12-30T11:06:16"/>
    <d v="2021-02-05T00:00:00"/>
    <d v="1899-12-30T11:58:35"/>
    <n v="3139"/>
    <n v="52.31666666666667"/>
    <m/>
    <n v="52.31666666666667"/>
    <s v="falla en transfer, corrección de juego en transfer. Es necesario reemplazar los pucks por estar fuera de medida. "/>
    <x v="3"/>
    <x v="3"/>
    <x v="1"/>
    <x v="0"/>
    <m/>
    <s v="pellegrino"/>
  </r>
  <r>
    <n v="57393"/>
    <x v="1"/>
    <s v="Moreno"/>
    <x v="2"/>
    <d v="2020-09-30T00:00:00"/>
    <s v="Martín"/>
    <s v="Mantenimiento Mecanico"/>
    <d v="2021-02-05T00:00:00"/>
    <d v="1899-12-30T12:02:04"/>
    <d v="2021-02-05T00:00:00"/>
    <d v="1899-12-30T13:05:29"/>
    <n v="3805"/>
    <n v="63.416666666666664"/>
    <m/>
    <n v="63.416666666666664"/>
    <s v="se equivocaron en tildar la crimpadora cuando era la estuchadora. No se cambió el estado a &quot;Almuerzo&quot; cuando fueron a comer y siguío contando el tiempo para Mantenimiento. Cuando volvieron, se cambió a estuchadora."/>
    <x v="3"/>
    <x v="3"/>
    <x v="1"/>
    <x v="0"/>
    <m/>
    <s v="segre"/>
  </r>
  <r>
    <n v="57418"/>
    <x v="23"/>
    <s v="Moreno"/>
    <x v="2"/>
    <d v="2018-11-01T00:00:00"/>
    <s v="-"/>
    <s v="Mantenimiento Mecanico"/>
    <d v="2021-02-05T00:00:00"/>
    <d v="1899-12-30T13:05:36"/>
    <d v="2021-02-05T00:00:00"/>
    <d v="1899-12-30T13:31:03"/>
    <n v="1527"/>
    <n v="25.45"/>
    <m/>
    <n v="25.45"/>
    <s v="se cambia brazo de empujador por falla del embrague. Al embrague se cambia resorte por uno de de mayor dureza ya que, el que tenía colocado, hacía que se active hasta sin producto con la regulación menos sensible. "/>
    <x v="3"/>
    <x v="3"/>
    <x v="1"/>
    <x v="0"/>
    <m/>
    <s v="segre"/>
  </r>
  <r>
    <n v="57455"/>
    <x v="23"/>
    <s v="Moreno"/>
    <x v="2"/>
    <d v="2018-11-01T00:00:00"/>
    <s v="-"/>
    <s v="Mantenimiento Mecanico"/>
    <d v="2021-02-05T00:00:00"/>
    <d v="1899-12-30T16:11:16"/>
    <d v="2021-02-05T00:00:00"/>
    <d v="1899-12-30T16:57:46"/>
    <n v="2790"/>
    <n v="46.5"/>
    <m/>
    <n v="46.5"/>
    <s v="regulacion de embrague"/>
    <x v="3"/>
    <x v="3"/>
    <x v="1"/>
    <x v="1"/>
    <m/>
    <s v="falabela"/>
  </r>
  <r>
    <n v="57470"/>
    <x v="12"/>
    <s v="Moreno"/>
    <x v="0"/>
    <d v="2018-11-01T00:00:00"/>
    <s v="-"/>
    <s v="Mantenimiento Mecanico"/>
    <d v="2021-02-05T00:00:00"/>
    <d v="1899-12-30T17:09:15"/>
    <d v="2021-02-05T00:00:00"/>
    <d v="1899-12-30T17:13:57"/>
    <n v="282"/>
    <n v="4.7"/>
    <m/>
    <n v="4.7"/>
    <s v="micro parada"/>
    <x v="8"/>
    <x v="3"/>
    <x v="1"/>
    <x v="1"/>
    <m/>
    <s v="maquinista"/>
  </r>
  <r>
    <n v="57472"/>
    <x v="2"/>
    <s v="Moreno"/>
    <x v="6"/>
    <d v="2018-11-01T00:00:00"/>
    <s v="-"/>
    <s v="Mantenimiento Mecanico"/>
    <d v="2021-02-05T00:00:00"/>
    <d v="1899-12-30T17:20:47"/>
    <d v="2021-02-05T00:00:00"/>
    <d v="1899-12-30T19:49:25"/>
    <n v="8918"/>
    <n v="148.63333333333333"/>
    <m/>
    <n v="148.63333333333333"/>
    <s v="se corta espina de piñon, tiempo real 30 a 40 min"/>
    <x v="3"/>
    <x v="3"/>
    <x v="1"/>
    <x v="1"/>
    <m/>
    <s v="mansilla"/>
  </r>
  <r>
    <n v="57484"/>
    <x v="3"/>
    <s v="Moreno"/>
    <x v="16"/>
    <d v="2018-11-01T00:00:00"/>
    <s v="-"/>
    <s v="Mantenimiento Mecanico"/>
    <d v="2021-02-05T00:00:00"/>
    <d v="1899-12-30T17:54:49"/>
    <d v="2021-02-05T00:00:00"/>
    <d v="1899-12-30T18:03:38"/>
    <n v="529"/>
    <n v="8.8166666666666664"/>
    <m/>
    <n v="8.8166666666666664"/>
    <s v="cambio de gomas"/>
    <x v="0"/>
    <x v="3"/>
    <x v="1"/>
    <x v="1"/>
    <m/>
    <s v="maquinista"/>
  </r>
  <r>
    <n v="57500"/>
    <x v="12"/>
    <s v="Moreno"/>
    <x v="0"/>
    <d v="2018-11-01T00:00:00"/>
    <s v="-"/>
    <s v="Mantenimiento Mecanico"/>
    <d v="2021-02-05T00:00:00"/>
    <d v="1899-12-30T19:16:53"/>
    <d v="2021-02-05T00:00:00"/>
    <d v="1899-12-30T19:35:46"/>
    <n v="1133"/>
    <n v="18.883333333333333"/>
    <m/>
    <n v="18.883333333333333"/>
    <s v="regulacion de etiquetadora "/>
    <x v="0"/>
    <x v="3"/>
    <x v="1"/>
    <x v="1"/>
    <m/>
    <s v="falabela"/>
  </r>
  <r>
    <n v="57562"/>
    <x v="33"/>
    <s v="Moreno"/>
    <x v="16"/>
    <d v="2018-11-01T00:00:00"/>
    <s v="-"/>
    <s v="Mantenimiento Mecanico"/>
    <d v="2021-02-08T00:00:00"/>
    <d v="1899-12-30T07:25:10"/>
    <d v="2021-02-08T00:00:00"/>
    <d v="1899-12-30T07:50:44"/>
    <n v="1534"/>
    <n v="25.566666666666666"/>
    <m/>
    <n v="25.566666666666666"/>
    <s v="bomba neumática no estaba colocada. Se busca su reemplazo y se coloca. Se tarda en reparar porque faltan repuestos. Se solicita a pañol "/>
    <x v="3"/>
    <x v="4"/>
    <x v="1"/>
    <x v="0"/>
    <m/>
    <s v="Roberto"/>
  </r>
  <r>
    <n v="57583"/>
    <x v="33"/>
    <s v="Moreno"/>
    <x v="16"/>
    <d v="2018-11-01T00:00:00"/>
    <s v="-"/>
    <s v="Mantenimiento Mecanico"/>
    <d v="2021-02-08T00:00:00"/>
    <d v="1899-12-30T08:07:02"/>
    <d v="2021-02-08T00:00:00"/>
    <d v="1899-12-30T08:28:46"/>
    <n v="1304"/>
    <n v="21.733333333333334"/>
    <m/>
    <n v="21.733333333333334"/>
    <s v="bomba neumática no estaba colocada. Se busca su reemplazo y se coloca. Se tarda en reparar porque faltan repuestos. Se solicita a pañol "/>
    <x v="3"/>
    <x v="4"/>
    <x v="1"/>
    <x v="0"/>
    <m/>
    <s v="Roberto"/>
  </r>
  <r>
    <n v="57597"/>
    <x v="33"/>
    <s v="Moreno"/>
    <x v="16"/>
    <d v="2018-11-01T00:00:00"/>
    <s v="-"/>
    <s v="Mantenimiento Mecanico"/>
    <d v="2021-02-08T00:00:00"/>
    <d v="1899-12-30T08:34:17"/>
    <d v="2021-02-08T00:00:00"/>
    <d v="1899-12-30T08:41:49"/>
    <n v="452"/>
    <n v="7.5333333333333332"/>
    <m/>
    <n v="7.5333333333333332"/>
    <s v="bomba neumática no estaba colocada. Se busca su reemplazo y se coloca. Se tarda en reparar porque faltan repuestos. Se solicita a pañol "/>
    <x v="3"/>
    <x v="4"/>
    <x v="1"/>
    <x v="0"/>
    <m/>
    <s v="Roberto"/>
  </r>
  <r>
    <n v="57599"/>
    <x v="33"/>
    <s v="Moreno"/>
    <x v="16"/>
    <d v="2018-11-01T00:00:00"/>
    <s v="-"/>
    <s v="Mantenimiento Mecanico"/>
    <d v="2021-02-08T00:00:00"/>
    <d v="1899-12-30T08:41:55"/>
    <d v="2021-02-08T00:00:00"/>
    <d v="1899-12-30T08:50:18"/>
    <n v="503"/>
    <n v="8.3833333333333329"/>
    <m/>
    <n v="8.3833333333333329"/>
    <s v="bomba neumática no estaba colocada. Se busca su reemplazo y se coloca. Se tarda en reparar porque faltan repuestos. Se solicita a pañol "/>
    <x v="3"/>
    <x v="4"/>
    <x v="1"/>
    <x v="0"/>
    <m/>
    <s v="Roberto"/>
  </r>
  <r>
    <n v="57605"/>
    <x v="2"/>
    <s v="Moreno"/>
    <x v="16"/>
    <d v="2018-11-01T00:00:00"/>
    <s v="-"/>
    <s v="Mantenimiento Electrico"/>
    <d v="2021-02-08T00:00:00"/>
    <d v="1899-12-30T08:53:57"/>
    <d v="2021-02-08T00:00:00"/>
    <d v="1899-12-30T09:03:34"/>
    <n v="577"/>
    <n v="9.6166666666666671"/>
    <m/>
    <n v="9.6166666666666671"/>
    <s v="la válvula de corte de aire estaba cerrada por eso no funcionaba la bomba"/>
    <x v="0"/>
    <x v="4"/>
    <x v="1"/>
    <x v="0"/>
    <m/>
    <s v="maquinista"/>
  </r>
  <r>
    <n v="57692"/>
    <x v="12"/>
    <s v="Moreno"/>
    <x v="4"/>
    <d v="2018-11-01T00:00:00"/>
    <s v="-"/>
    <s v="Mantenimiento Electrico"/>
    <d v="2021-02-08T00:00:00"/>
    <d v="1899-12-30T11:38:55"/>
    <d v="2021-02-08T00:00:00"/>
    <d v="1899-12-30T13:25:38"/>
    <n v="6403"/>
    <n v="106.71666666666667"/>
    <m/>
    <n v="106.71666666666667"/>
    <s v="banda superior no funciona porque hay una tecla que estaba apagada en el comando de la etiquetadora.no se saca parada en almuerzo y corrió el tiempo para mantenimiento"/>
    <x v="0"/>
    <x v="4"/>
    <x v="1"/>
    <x v="0"/>
    <m/>
    <s v="jose maiques"/>
  </r>
  <r>
    <n v="57696"/>
    <x v="21"/>
    <s v="Moreno"/>
    <x v="14"/>
    <d v="2018-11-01T00:00:00"/>
    <s v="-"/>
    <s v="Mantenimiento Mecanico"/>
    <d v="2021-02-08T00:00:00"/>
    <d v="1899-12-30T11:55:08"/>
    <d v="2021-02-08T00:00:00"/>
    <d v="1899-12-30T12:09:51"/>
    <n v="883"/>
    <n v="14.716666666666667"/>
    <m/>
    <n v="14.716666666666667"/>
    <s v="no cierran clapetas, lo revisa el maquinista "/>
    <x v="7"/>
    <x v="4"/>
    <x v="1"/>
    <x v="0"/>
    <m/>
    <s v="maquinista"/>
  </r>
  <r>
    <n v="57701"/>
    <x v="21"/>
    <s v="Moreno"/>
    <x v="14"/>
    <d v="2018-11-01T00:00:00"/>
    <s v="-"/>
    <s v="Mantenimiento Mecanico"/>
    <d v="2021-02-08T00:00:00"/>
    <d v="1899-12-30T12:10:24"/>
    <d v="2021-02-08T00:00:00"/>
    <d v="1899-12-30T12:41:08"/>
    <n v="1844"/>
    <n v="30.733333333333334"/>
    <m/>
    <n v="30.733333333333334"/>
    <s v="no cierran clapetas, lo revisa roberto y detecta que no funciona el pistón, se cambia porque tenía pérdida aire pero no fue la solución. Se llama a electricista para chequear señales"/>
    <x v="7"/>
    <x v="4"/>
    <x v="1"/>
    <x v="0"/>
    <m/>
    <s v="Roberto"/>
  </r>
  <r>
    <n v="57719"/>
    <x v="23"/>
    <s v="Moreno"/>
    <x v="2"/>
    <d v="2018-11-01T00:00:00"/>
    <s v="-"/>
    <s v="Mantenimiento Mecanico"/>
    <d v="2021-02-08T00:00:00"/>
    <d v="1899-12-30T12:49:15"/>
    <m/>
    <m/>
    <n v="2902"/>
    <n v="48.366666666666667"/>
    <m/>
    <n v="48.366666666666667"/>
    <s v="saltaba el embrague, falta alineación de piezas en el empujador ya que la correa se va corriendo con el movimiento"/>
    <x v="3"/>
    <x v="4"/>
    <x v="0"/>
    <x v="0"/>
    <m/>
    <s v=" segre y fabio"/>
  </r>
  <r>
    <n v="57724"/>
    <x v="21"/>
    <s v="Moreno"/>
    <x v="14"/>
    <d v="2018-11-01T00:00:00"/>
    <s v="-"/>
    <s v="Mantenimiento Mecanico"/>
    <d v="2021-02-08T00:00:00"/>
    <d v="1899-12-30T12:56:57"/>
    <d v="2021-02-08T00:00:00"/>
    <d v="1899-12-30T13:16:08"/>
    <n v="1151"/>
    <n v="19.183333333333334"/>
    <m/>
    <n v="19.183333333333334"/>
    <s v="sigue le mismo problema de clapetas"/>
    <x v="7"/>
    <x v="4"/>
    <x v="1"/>
    <x v="0"/>
    <m/>
    <s v="Roberto"/>
  </r>
  <r>
    <n v="57728"/>
    <x v="0"/>
    <s v="Moreno"/>
    <x v="21"/>
    <d v="2021-02-04T00:00:00"/>
    <s v="Victor"/>
    <s v="Mantenimiento Electrico"/>
    <d v="2021-02-08T00:00:00"/>
    <d v="1899-12-30T13:01:55"/>
    <m/>
    <m/>
    <n v="2142"/>
    <n v="35.700000000000003"/>
    <m/>
    <n v="35.700000000000003"/>
    <s v="regulaciones de parámetros en estuchadora"/>
    <x v="0"/>
    <x v="4"/>
    <x v="0"/>
    <x v="0"/>
    <m/>
    <s v="fabio"/>
  </r>
  <r>
    <n v="57730"/>
    <x v="21"/>
    <s v="Moreno"/>
    <x v="14"/>
    <d v="2018-11-01T00:00:00"/>
    <s v="-"/>
    <s v="Mantenimiento Electrico"/>
    <d v="2021-02-08T00:00:00"/>
    <d v="1899-12-30T13:16:15"/>
    <d v="2021-02-08T00:00:00"/>
    <d v="1899-12-30T13:23:55"/>
    <n v="460"/>
    <n v="7.666666666666667"/>
    <m/>
    <n v="7.666666666666667"/>
    <s v="clapetas no cierran y se observa que la señal llega pero no responde la electroválvula y se pide su reemplazo"/>
    <x v="7"/>
    <x v="4"/>
    <x v="1"/>
    <x v="0"/>
    <m/>
    <s v="jose maiques"/>
  </r>
  <r>
    <n v="57747"/>
    <x v="28"/>
    <s v="Moreno Procesos"/>
    <x v="22"/>
    <d v="2020-09-18T00:00:00"/>
    <s v="Martín"/>
    <s v="Mantenimiento Mecanico"/>
    <d v="2021-02-08T00:00:00"/>
    <d v="1899-12-30T14:51:31"/>
    <d v="2021-02-08T00:00:00"/>
    <d v="1899-12-30T15:11:23"/>
    <n v="1192"/>
    <n v="19.866666666666667"/>
    <m/>
    <n v="19.866666666666667"/>
    <s v="equipo sin falla, cargaron producto caliente y tarda en enfriar"/>
    <x v="1"/>
    <x v="4"/>
    <x v="1"/>
    <x v="1"/>
    <m/>
    <s v="Avila"/>
  </r>
  <r>
    <n v="57749"/>
    <x v="21"/>
    <s v="Moreno"/>
    <x v="14"/>
    <d v="2018-11-01T00:00:00"/>
    <s v="-"/>
    <s v="Mantenimiento Mecanico"/>
    <d v="2021-02-08T00:00:00"/>
    <d v="1899-12-30T15:15:00"/>
    <d v="2021-02-08T00:00:00"/>
    <d v="1899-12-30T15:33:12"/>
    <n v="1092"/>
    <n v="18.2"/>
    <m/>
    <n v="18.2"/>
    <s v="cambio de electrovalvula trabada"/>
    <x v="3"/>
    <x v="4"/>
    <x v="1"/>
    <x v="1"/>
    <m/>
    <s v="falabela"/>
  </r>
  <r>
    <n v="57763"/>
    <x v="31"/>
    <s v="Moreno"/>
    <x v="3"/>
    <n v="43405"/>
    <s v="-"/>
    <s v="Mantenimiento Electrico"/>
    <d v="2021-02-08T00:00:00"/>
    <d v="1899-12-30T16:21:08"/>
    <d v="2021-02-08T00:00:00"/>
    <d v="1899-12-30T16:35:01"/>
    <n v="833"/>
    <n v="13.883333333333333"/>
    <m/>
    <n v="13.883333333333333"/>
    <s v="reinicio por variador en falla"/>
    <x v="2"/>
    <x v="4"/>
    <x v="1"/>
    <x v="1"/>
    <m/>
    <s v="baez"/>
  </r>
  <r>
    <n v="57768"/>
    <x v="12"/>
    <s v="Moreno"/>
    <x v="6"/>
    <d v="2018-11-01T00:00:00"/>
    <s v="-"/>
    <s v="Mantenimiento Mecanico"/>
    <d v="2021-02-08T00:00:00"/>
    <d v="1899-12-30T16:38:37"/>
    <d v="2021-02-08T00:00:00"/>
    <d v="1899-12-30T17:02:14"/>
    <n v="1417"/>
    <n v="23.616666666666667"/>
    <m/>
    <n v="23.616666666666667"/>
    <s v="regulacion operativo"/>
    <x v="0"/>
    <x v="4"/>
    <x v="1"/>
    <x v="1"/>
    <m/>
    <s v="santillan"/>
  </r>
  <r>
    <n v="57783"/>
    <x v="23"/>
    <s v="Moreno"/>
    <x v="21"/>
    <d v="2021-02-04T00:00:00"/>
    <s v="Victor"/>
    <s v="Mantenimiento Electrico"/>
    <d v="2021-02-08T00:00:00"/>
    <d v="1899-12-30T17:23:16"/>
    <d v="2021-02-08T00:00:00"/>
    <d v="1899-12-30T17:36:11"/>
    <n v="775"/>
    <n v="12.916666666666666"/>
    <m/>
    <n v="12.916666666666666"/>
    <s v="regulacion de sensor de alimentacion de estuches"/>
    <x v="0"/>
    <x v="4"/>
    <x v="1"/>
    <x v="1"/>
    <m/>
    <s v="baez"/>
  </r>
  <r>
    <n v="57790"/>
    <x v="21"/>
    <s v="Moreno"/>
    <x v="14"/>
    <d v="2018-11-01T00:00:00"/>
    <s v="-"/>
    <s v="Mantenimiento Mecanico"/>
    <d v="2021-02-08T00:00:00"/>
    <d v="1899-12-30T17:38:09"/>
    <d v="2021-02-08T00:00:00"/>
    <d v="1899-12-30T17:44:08"/>
    <n v="359"/>
    <n v="5.9833333333333334"/>
    <m/>
    <n v="5.9833333333333334"/>
    <s v="micro parada"/>
    <x v="8"/>
    <x v="4"/>
    <x v="1"/>
    <x v="1"/>
    <m/>
    <s v="maquinista"/>
  </r>
  <r>
    <n v="57792"/>
    <x v="31"/>
    <s v="Moreno"/>
    <x v="6"/>
    <d v="2018-11-01T00:00:00"/>
    <s v="-"/>
    <s v="Mantenimiento Mecanico"/>
    <d v="2021-02-08T00:00:00"/>
    <d v="1899-12-30T17:43:26"/>
    <d v="2021-02-08T00:00:00"/>
    <d v="1899-12-30T18:26:56"/>
    <n v="2610"/>
    <n v="43.5"/>
    <m/>
    <n v="43.5"/>
    <s v="regulacion guias por cambio de formato"/>
    <x v="0"/>
    <x v="4"/>
    <x v="1"/>
    <x v="1"/>
    <m/>
    <s v="santillan"/>
  </r>
  <r>
    <n v="57799"/>
    <x v="23"/>
    <s v="Moreno"/>
    <x v="10"/>
    <d v="2020-02-21T00:00:00"/>
    <s v="Martín"/>
    <s v="Mantenimiento Mecanico"/>
    <d v="2021-02-08T00:00:00"/>
    <d v="1899-12-30T18:12:42"/>
    <d v="2021-02-08T00:00:00"/>
    <d v="1899-12-30T18:43:53"/>
    <n v="1871"/>
    <n v="31.183333333333334"/>
    <m/>
    <n v="31.183333333333334"/>
    <s v="regulacion operativo"/>
    <x v="0"/>
    <x v="4"/>
    <x v="1"/>
    <x v="1"/>
    <m/>
    <s v="-"/>
  </r>
  <r>
    <n v="57814"/>
    <x v="12"/>
    <s v="Moreno"/>
    <x v="6"/>
    <d v="2018-11-01T00:00:00"/>
    <s v="-"/>
    <s v="Mantenimiento Mecanico"/>
    <d v="2021-02-08T00:00:00"/>
    <d v="1899-12-30T18:49:59"/>
    <d v="2021-02-08T00:00:00"/>
    <d v="1899-12-30T18:58:44"/>
    <n v="525"/>
    <n v="8.75"/>
    <m/>
    <n v="8.75"/>
    <s v="regulacion operativo"/>
    <x v="0"/>
    <x v="4"/>
    <x v="1"/>
    <x v="1"/>
    <m/>
    <s v="-"/>
  </r>
  <r>
    <n v="57820"/>
    <x v="11"/>
    <s v="Moreno"/>
    <x v="21"/>
    <d v="2021-02-04T00:00:00"/>
    <s v="Victor"/>
    <s v="Mantenimiento Mecanico"/>
    <d v="2021-02-08T00:00:00"/>
    <d v="1899-12-30T19:05:13"/>
    <d v="2021-02-08T00:00:00"/>
    <d v="1899-12-30T19:05:48"/>
    <n v="35"/>
    <n v="0.58333333333333337"/>
    <m/>
    <n v="0.58333333333333337"/>
    <s v="rotura de cuchilla"/>
    <x v="0"/>
    <x v="4"/>
    <x v="1"/>
    <x v="1"/>
    <m/>
    <s v="-"/>
  </r>
  <r>
    <n v="57828"/>
    <x v="31"/>
    <s v="Moreno"/>
    <x v="6"/>
    <d v="2018-11-01T00:00:00"/>
    <s v="-"/>
    <s v="Mantenimiento Electrico"/>
    <d v="2021-02-08T00:00:00"/>
    <d v="1899-12-30T19:26:06"/>
    <d v="2021-02-08T00:00:00"/>
    <d v="1899-12-30T19:38:48"/>
    <n v="762"/>
    <n v="12.7"/>
    <m/>
    <n v="12.7"/>
    <s v="cambio de variador de frecuencia"/>
    <x v="2"/>
    <x v="4"/>
    <x v="1"/>
    <x v="1"/>
    <m/>
    <s v="baez"/>
  </r>
  <r>
    <n v="57842"/>
    <x v="29"/>
    <s v="Moreno"/>
    <x v="4"/>
    <n v="43746"/>
    <s v="Martín"/>
    <s v="Mantenimiento Mecanico"/>
    <d v="2021-02-08T00:00:00"/>
    <d v="1899-12-30T20:30:49"/>
    <d v="2021-02-08T00:00:00"/>
    <d v="1899-12-30T21:13:27"/>
    <n v="2558"/>
    <n v="42.633333333333333"/>
    <m/>
    <n v="42.633333333333333"/>
    <s v="transfer con problemas de centrado por diferentes medidas en los pucks, las tapas se caen antes de llegar a la torqueadora."/>
    <x v="0"/>
    <x v="4"/>
    <x v="1"/>
    <x v="1"/>
    <m/>
    <s v="faria"/>
  </r>
  <r>
    <n v="57845"/>
    <x v="19"/>
    <s v="Moreno"/>
    <x v="13"/>
    <d v="2020-03-10T00:00:00"/>
    <s v="Martín"/>
    <s v="Mantenimiento Mecanico"/>
    <d v="2021-02-08T00:00:00"/>
    <d v="1899-12-30T20:44:58"/>
    <d v="2021-02-08T00:00:00"/>
    <d v="1899-12-30T20:49:21"/>
    <n v="263"/>
    <n v="4.3833333333333337"/>
    <m/>
    <n v="4.3833333333333337"/>
    <s v="micro parada"/>
    <x v="8"/>
    <x v="4"/>
    <x v="1"/>
    <x v="1"/>
    <m/>
    <s v="maquinista"/>
  </r>
  <r>
    <n v="57861"/>
    <x v="13"/>
    <s v="Moreno"/>
    <x v="3"/>
    <d v="2018-11-01T00:00:00"/>
    <s v="-"/>
    <s v="Mantenimiento Electrico"/>
    <d v="2021-02-08T00:00:00"/>
    <d v="1899-12-30T23:29:26"/>
    <d v="2021-02-08T00:00:00"/>
    <d v="1899-12-30T23:43:32"/>
    <n v="846"/>
    <n v="14.1"/>
    <m/>
    <n v="14.1"/>
    <s v="reemplazo de inkjet"/>
    <x v="0"/>
    <x v="4"/>
    <x v="1"/>
    <x v="2"/>
    <m/>
    <m/>
  </r>
  <r>
    <n v="57865"/>
    <x v="29"/>
    <s v="Moreno"/>
    <x v="3"/>
    <d v="2019-10-08T00:00:00"/>
    <s v="Martín"/>
    <s v="Mantenimiento Mecanico"/>
    <d v="2021-02-09T00:00:00"/>
    <d v="1899-12-30T00:10:46"/>
    <d v="2021-02-09T00:00:00"/>
    <d v="1899-12-30T01:03:57"/>
    <n v="3191"/>
    <n v="53.18333333333333"/>
    <m/>
    <n v="53.18333333333333"/>
    <s v="se encuentra posicion corrida del transfer , por diferencia en los pucks"/>
    <x v="3"/>
    <x v="4"/>
    <x v="1"/>
    <x v="2"/>
    <m/>
    <m/>
  </r>
  <r>
    <n v="57869"/>
    <x v="0"/>
    <s v="Moreno"/>
    <x v="21"/>
    <d v="2021-02-04T00:00:00"/>
    <s v="Victor"/>
    <s v="Mantenimiento Mecanico"/>
    <d v="2021-02-09T00:00:00"/>
    <d v="1899-12-30T00:57:18"/>
    <d v="2021-02-09T00:00:00"/>
    <d v="1899-12-30T01:26:55"/>
    <n v="1777"/>
    <n v="29.616666666666667"/>
    <m/>
    <n v="29.616666666666667"/>
    <s v="se corrige tapa de sensor tolva"/>
    <x v="3"/>
    <x v="4"/>
    <x v="1"/>
    <x v="2"/>
    <m/>
    <m/>
  </r>
  <r>
    <n v="57917"/>
    <x v="26"/>
    <s v="Moreno"/>
    <x v="14"/>
    <d v="2018-11-01T00:00:00"/>
    <s v="-"/>
    <s v="Mantenimiento Electrico"/>
    <d v="2021-02-09T00:00:00"/>
    <d v="1899-12-30T07:34:41"/>
    <d v="2021-02-09T00:00:00"/>
    <d v="1899-12-30T08:10:44"/>
    <n v="2163"/>
    <n v="36.049999999999997"/>
    <m/>
    <n v="36.049999999999997"/>
    <s v="se cambia la fecha en laser"/>
    <x v="0"/>
    <x v="4"/>
    <x v="1"/>
    <x v="0"/>
    <m/>
    <m/>
  </r>
  <r>
    <n v="57937"/>
    <x v="21"/>
    <s v="Moreno"/>
    <x v="14"/>
    <d v="2018-11-01T00:00:00"/>
    <s v="-"/>
    <s v="Mantenimiento Mecanico"/>
    <d v="2021-02-09T00:00:00"/>
    <d v="1899-12-30T08:22:55"/>
    <d v="2021-02-09T00:00:00"/>
    <d v="1899-12-30T08:45:32"/>
    <n v="1357"/>
    <n v="22.616666666666667"/>
    <m/>
    <n v="22.616666666666667"/>
    <s v="se ensambla piston de las clapetas que se soltó"/>
    <x v="3"/>
    <x v="4"/>
    <x v="1"/>
    <x v="0"/>
    <m/>
    <m/>
  </r>
  <r>
    <n v="57938"/>
    <x v="8"/>
    <s v="Moreno"/>
    <x v="21"/>
    <d v="2021-02-04T00:00:00"/>
    <s v="Victor"/>
    <s v="Mantenimiento Mecanico"/>
    <d v="2021-02-09T00:00:00"/>
    <d v="1899-12-30T08:24:21"/>
    <d v="2021-02-09T00:00:00"/>
    <d v="1899-12-30T11:25:07"/>
    <n v="10846"/>
    <n v="180.76666666666668"/>
    <m/>
    <n v="180.76666666666668"/>
    <s v="regulacion de bajador de pulsador"/>
    <x v="3"/>
    <x v="4"/>
    <x v="1"/>
    <x v="0"/>
    <m/>
    <m/>
  </r>
  <r>
    <n v="57956"/>
    <x v="21"/>
    <s v="Moreno"/>
    <x v="14"/>
    <d v="2018-11-01T00:00:00"/>
    <s v="-"/>
    <s v="Mantenimiento Mecanico"/>
    <d v="2021-02-09T00:00:00"/>
    <d v="1899-12-30T08:51:32"/>
    <d v="2021-02-09T00:00:00"/>
    <d v="1899-12-30T09:05:28"/>
    <n v="836"/>
    <n v="13.933333333333334"/>
    <m/>
    <n v="13.933333333333334"/>
    <s v="regulacion de cierre clapetas"/>
    <x v="3"/>
    <x v="4"/>
    <x v="1"/>
    <x v="0"/>
    <m/>
    <s v="segre"/>
  </r>
  <r>
    <n v="58010"/>
    <x v="0"/>
    <s v="Moreno"/>
    <x v="23"/>
    <d v="2018-11-01T00:00:00"/>
    <s v="-"/>
    <s v="Mantenimiento Mecanico"/>
    <d v="2021-02-09T00:00:00"/>
    <d v="1899-12-30T10:47:39"/>
    <d v="2021-02-09T00:00:00"/>
    <d v="1899-12-30T10:47:50"/>
    <n v="11"/>
    <n v="0.18333333333333332"/>
    <m/>
    <n v="0.18333333333333332"/>
    <s v="micro parada"/>
    <x v="8"/>
    <x v="4"/>
    <x v="1"/>
    <x v="0"/>
    <m/>
    <m/>
  </r>
  <r>
    <n v="58012"/>
    <x v="0"/>
    <s v="Moreno"/>
    <x v="23"/>
    <d v="2018-11-01T00:00:00"/>
    <s v="-"/>
    <s v="Mantenimiento Mecanico"/>
    <d v="2021-02-09T00:00:00"/>
    <d v="1899-12-30T10:50:40"/>
    <d v="2021-02-09T00:00:00"/>
    <d v="1899-12-30T10:52:09"/>
    <n v="89"/>
    <n v="1.4833333333333334"/>
    <m/>
    <n v="1.4833333333333334"/>
    <s v="micro parada"/>
    <x v="8"/>
    <x v="4"/>
    <x v="1"/>
    <x v="0"/>
    <m/>
    <m/>
  </r>
  <r>
    <n v="58015"/>
    <x v="2"/>
    <s v="Moreno"/>
    <x v="16"/>
    <d v="2018-11-01T00:00:00"/>
    <s v="-"/>
    <s v="Mantenimiento Electrico"/>
    <d v="2021-02-09T00:00:00"/>
    <d v="1899-12-30T10:56:40"/>
    <d v="2021-02-09T00:00:00"/>
    <d v="1899-12-30T11:25:21"/>
    <n v="1721"/>
    <n v="28.683333333333334"/>
    <m/>
    <n v="28.683333333333334"/>
    <s v="se cambia rele de marcha en transportadora"/>
    <x v="2"/>
    <x v="4"/>
    <x v="1"/>
    <x v="0"/>
    <m/>
    <m/>
  </r>
  <r>
    <n v="58043"/>
    <x v="0"/>
    <s v="Moreno"/>
    <x v="15"/>
    <d v="2018-11-01T00:00:00"/>
    <s v="-"/>
    <s v="Mantenimiento Mecanico"/>
    <d v="2021-02-09T00:00:00"/>
    <d v="1899-12-30T12:16:32"/>
    <d v="2021-02-09T00:00:00"/>
    <d v="1899-12-30T13:08:20"/>
    <n v="3108"/>
    <n v="51.8"/>
    <m/>
    <n v="51.8"/>
    <s v="regulacion de soldadores"/>
    <x v="4"/>
    <x v="4"/>
    <x v="1"/>
    <x v="0"/>
    <m/>
    <m/>
  </r>
  <r>
    <n v="58077"/>
    <x v="8"/>
    <s v="Moreno"/>
    <x v="21"/>
    <d v="2021-02-04T00:00:00"/>
    <s v="Victor"/>
    <s v="Mantenimiento Electrico"/>
    <d v="2021-02-09T00:00:00"/>
    <d v="1899-12-30T13:27:21"/>
    <d v="2021-02-09T00:00:00"/>
    <d v="1899-12-30T13:42:20"/>
    <n v="899"/>
    <n v="14.983333333333333"/>
    <m/>
    <n v="14.983333333333333"/>
    <s v="variacion enla aplicación del pulsador"/>
    <x v="2"/>
    <x v="4"/>
    <x v="1"/>
    <x v="0"/>
    <m/>
    <m/>
  </r>
  <r>
    <n v="58094"/>
    <x v="35"/>
    <s v="Moreno"/>
    <x v="14"/>
    <d v="2020-02-20T00:00:00"/>
    <s v="Martín"/>
    <s v="Mantenimiento Mecanico"/>
    <d v="2021-02-09T00:00:00"/>
    <d v="1899-12-30T15:29:47"/>
    <d v="2021-02-09T00:00:00"/>
    <d v="1899-12-30T15:33:03"/>
    <n v="196"/>
    <n v="3.2666666666666666"/>
    <m/>
    <n v="3.2666666666666666"/>
    <s v="micro parada"/>
    <x v="8"/>
    <x v="4"/>
    <x v="1"/>
    <x v="1"/>
    <m/>
    <s v="-"/>
  </r>
  <r>
    <n v="58095"/>
    <x v="11"/>
    <s v="Moreno"/>
    <x v="5"/>
    <d v="2018-11-01T00:00:00"/>
    <s v="-"/>
    <s v="Mantenimiento Mecanico"/>
    <d v="2021-02-09T00:00:00"/>
    <d v="1899-12-30T15:31:23"/>
    <d v="2021-02-09T00:00:00"/>
    <d v="1899-12-30T16:25:23"/>
    <n v="3240"/>
    <n v="54"/>
    <m/>
    <n v="54"/>
    <s v="rodamientos trabados por peluzas cortan la correa"/>
    <x v="3"/>
    <x v="4"/>
    <x v="1"/>
    <x v="1"/>
    <m/>
    <s v="rosales"/>
  </r>
  <r>
    <n v="58104"/>
    <x v="0"/>
    <s v="Moreno"/>
    <x v="0"/>
    <d v="2018-11-01T00:00:00"/>
    <s v="-"/>
    <s v="Mantenimiento Mecanico"/>
    <d v="2021-02-09T00:00:00"/>
    <d v="1899-12-30T15:56:04"/>
    <d v="2021-02-09T00:00:00"/>
    <d v="1899-12-30T16:00:32"/>
    <n v="268"/>
    <n v="4.4666666666666668"/>
    <m/>
    <n v="4.4666666666666668"/>
    <s v="micro parada"/>
    <x v="8"/>
    <x v="4"/>
    <x v="1"/>
    <x v="1"/>
    <m/>
    <s v="-"/>
  </r>
  <r>
    <n v="58120"/>
    <x v="31"/>
    <s v="Moreno"/>
    <x v="6"/>
    <d v="2018-11-01T00:00:00"/>
    <s v="-"/>
    <s v="Mantenimiento Mecanico"/>
    <d v="2021-02-09T00:00:00"/>
    <d v="1899-12-30T17:00:46"/>
    <d v="2021-02-09T00:00:00"/>
    <d v="1899-12-30T17:13:15"/>
    <n v="749"/>
    <n v="12.483333333333333"/>
    <m/>
    <n v="12.483333333333333"/>
    <s v="regulacion operativo de guias"/>
    <x v="0"/>
    <x v="4"/>
    <x v="1"/>
    <x v="1"/>
    <m/>
    <s v="santillan"/>
  </r>
  <r>
    <n v="58122"/>
    <x v="13"/>
    <s v="Moreno"/>
    <x v="13"/>
    <d v="2018-11-01T00:00:00"/>
    <s v="-"/>
    <s v="Mantenimiento Electrico"/>
    <d v="2021-02-09T00:00:00"/>
    <d v="1899-12-30T17:05:40"/>
    <d v="2021-02-09T00:00:00"/>
    <d v="1899-12-30T17:21:57"/>
    <n v="977"/>
    <n v="16.283333333333335"/>
    <m/>
    <n v="16.283333333333335"/>
    <s v="regulacion operativo"/>
    <x v="0"/>
    <x v="4"/>
    <x v="1"/>
    <x v="1"/>
    <m/>
    <s v="baez"/>
  </r>
  <r>
    <n v="58123"/>
    <x v="0"/>
    <s v="Moreno"/>
    <x v="0"/>
    <d v="2018-11-01T00:00:00"/>
    <s v="-"/>
    <s v="Mantenimiento Mecanico"/>
    <d v="2021-02-09T00:00:00"/>
    <d v="1899-12-30T17:10:50"/>
    <d v="2021-02-09T00:00:00"/>
    <d v="1899-12-30T17:11:03"/>
    <n v="13"/>
    <n v="0.21666666666666667"/>
    <m/>
    <n v="0.21666666666666667"/>
    <s v="micro parada"/>
    <x v="8"/>
    <x v="4"/>
    <x v="1"/>
    <x v="1"/>
    <m/>
    <s v="-"/>
  </r>
  <r>
    <n v="58124"/>
    <x v="0"/>
    <s v="Moreno"/>
    <x v="0"/>
    <d v="2018-11-01T00:00:00"/>
    <s v="-"/>
    <s v="Mantenimiento Mecanico"/>
    <d v="2021-02-09T00:00:00"/>
    <d v="1899-12-30T17:11:20"/>
    <d v="2021-02-09T00:00:00"/>
    <d v="1899-12-30T18:00:55"/>
    <n v="2975"/>
    <n v="49.583333333333336"/>
    <m/>
    <n v="49.583333333333336"/>
    <s v="tornillo allen redondeado impide cambio de goma, se cambia el cabezal de torqueo y goma"/>
    <x v="3"/>
    <x v="4"/>
    <x v="1"/>
    <x v="1"/>
    <m/>
    <s v="rosales"/>
  </r>
  <r>
    <n v="58133"/>
    <x v="11"/>
    <s v="Moreno"/>
    <x v="10"/>
    <d v="2020-02-21T00:00:00"/>
    <s v="Martín"/>
    <s v="Mantenimiento Mecanico"/>
    <d v="2021-02-09T00:00:00"/>
    <d v="1899-12-30T17:55:42"/>
    <d v="2021-02-09T00:00:00"/>
    <d v="1899-12-30T18:36:20"/>
    <n v="2438"/>
    <n v="40.633333333333333"/>
    <m/>
    <n v="40.633333333333333"/>
    <s v="rotura de chapa sujeta estuches"/>
    <x v="3"/>
    <x v="4"/>
    <x v="1"/>
    <x v="1"/>
    <m/>
    <s v="mansilla"/>
  </r>
  <r>
    <n v="58142"/>
    <x v="21"/>
    <s v="Moreno"/>
    <x v="14"/>
    <d v="2018-11-01T00:00:00"/>
    <s v="-"/>
    <s v="Mantenimiento Electrico"/>
    <d v="2021-02-09T00:00:00"/>
    <d v="1899-12-30T18:17:48"/>
    <d v="2021-02-09T00:00:00"/>
    <d v="1899-12-30T18:17:58"/>
    <n v="10"/>
    <n v="0.16666666666666666"/>
    <m/>
    <n v="0.16666666666666666"/>
    <s v="micro parada"/>
    <x v="8"/>
    <x v="4"/>
    <x v="1"/>
    <x v="1"/>
    <m/>
    <s v="-"/>
  </r>
  <r>
    <n v="58150"/>
    <x v="11"/>
    <s v="Moreno"/>
    <x v="12"/>
    <d v="2018-11-01T00:00:00"/>
    <s v="-"/>
    <s v="Mantenimiento Electrico"/>
    <d v="2021-02-09T00:00:00"/>
    <d v="1899-12-30T18:57:50"/>
    <d v="2021-02-09T00:00:00"/>
    <d v="1899-12-30T19:03:07"/>
    <n v="317"/>
    <n v="5.2833333333333332"/>
    <m/>
    <n v="5.2833333333333332"/>
    <s v="micro parada"/>
    <x v="8"/>
    <x v="4"/>
    <x v="1"/>
    <x v="1"/>
    <m/>
    <s v="-"/>
  </r>
  <r>
    <n v="58156"/>
    <x v="31"/>
    <s v="Moreno"/>
    <x v="6"/>
    <d v="2018-11-01T00:00:00"/>
    <s v="-"/>
    <s v="Mantenimiento Electrico"/>
    <d v="2021-02-09T00:00:00"/>
    <d v="1899-12-30T19:26:35"/>
    <d v="2021-02-09T00:00:00"/>
    <d v="1899-12-30T19:27:37"/>
    <n v="62"/>
    <n v="1.0333333333333334"/>
    <m/>
    <n v="1.0333333333333334"/>
    <s v="micro parada"/>
    <x v="8"/>
    <x v="4"/>
    <x v="1"/>
    <x v="1"/>
    <m/>
    <m/>
  </r>
  <r>
    <n v="58169"/>
    <x v="0"/>
    <s v="Moreno"/>
    <x v="8"/>
    <d v="2018-11-01T00:00:00"/>
    <s v="-"/>
    <s v="Mantenimiento Electrico"/>
    <d v="2021-02-09T00:00:00"/>
    <d v="1899-12-30T20:26:03"/>
    <d v="2021-02-09T00:00:00"/>
    <d v="1899-12-30T20:45:13"/>
    <n v="1150"/>
    <n v="19.166666666666668"/>
    <m/>
    <n v="19.166666666666668"/>
    <s v="regulacion operativo no sella el tubo calidad"/>
    <x v="0"/>
    <x v="4"/>
    <x v="1"/>
    <x v="1"/>
    <m/>
    <s v="baez"/>
  </r>
  <r>
    <n v="58170"/>
    <x v="11"/>
    <s v="Moreno"/>
    <x v="5"/>
    <d v="2018-11-01T00:00:00"/>
    <s v="-"/>
    <s v="Mantenimiento Mecanico"/>
    <d v="2021-02-09T00:00:00"/>
    <d v="1899-12-30T20:29:25"/>
    <d v="2021-02-09T00:00:00"/>
    <d v="1899-12-30T21:15:32"/>
    <n v="2767"/>
    <n v="46.116666666666667"/>
    <m/>
    <n v="46.116666666666667"/>
    <s v="se parte anillo seeger de reductor hueco, se corre el eje  y se desalinea cadena, ocacionando atasco."/>
    <x v="3"/>
    <x v="4"/>
    <x v="1"/>
    <x v="1"/>
    <m/>
    <s v="falabela/mansilla"/>
  </r>
  <r>
    <n v="58181"/>
    <x v="11"/>
    <s v="Moreno"/>
    <x v="5"/>
    <d v="2018-11-01T00:00:00"/>
    <s v="-"/>
    <s v="Mantenimiento Mecanico"/>
    <d v="2021-02-09T00:00:00"/>
    <d v="1899-12-30T21:18:31"/>
    <d v="2021-02-09T00:00:00"/>
    <d v="1899-12-30T21:21:35"/>
    <n v="184"/>
    <n v="3.0666666666666669"/>
    <m/>
    <n v="3.0666666666666669"/>
    <s v="micro parada"/>
    <x v="8"/>
    <x v="4"/>
    <x v="1"/>
    <x v="1"/>
    <m/>
    <s v="-"/>
  </r>
  <r>
    <n v="58184"/>
    <x v="0"/>
    <s v="Moreno"/>
    <x v="5"/>
    <d v="2018-11-01T00:00:00"/>
    <s v="-"/>
    <s v="Mantenimiento Mecanico"/>
    <d v="2021-02-09T00:00:00"/>
    <d v="1899-12-30T22:52:08"/>
    <d v="2021-02-09T00:00:00"/>
    <d v="1899-12-30T23:30:28"/>
    <n v="2300"/>
    <n v="38.333333333333336"/>
    <m/>
    <n v="38.333333333333336"/>
    <s v="se parte tornillo en tomador de bombas"/>
    <x v="3"/>
    <x v="4"/>
    <x v="1"/>
    <x v="2"/>
    <m/>
    <s v="alegre"/>
  </r>
  <r>
    <n v="58186"/>
    <x v="23"/>
    <s v="Moreno"/>
    <x v="21"/>
    <d v="2021-02-04T00:00:00"/>
    <s v="Victor"/>
    <s v="Mantenimiento Electrico"/>
    <d v="2021-02-09T00:00:00"/>
    <d v="1899-12-30T23:35:32"/>
    <d v="2021-02-10T00:00:00"/>
    <d v="1899-12-30T00:44:21"/>
    <n v="4129"/>
    <n v="68.816666666666663"/>
    <m/>
    <n v="68.816666666666663"/>
    <s v="problemas con marcado laser y se ajusta ficha en estuchadora"/>
    <x v="2"/>
    <x v="4"/>
    <x v="1"/>
    <x v="2"/>
    <m/>
    <m/>
  </r>
  <r>
    <n v="58190"/>
    <x v="23"/>
    <s v="Moreno"/>
    <x v="21"/>
    <d v="2021-02-04T00:00:00"/>
    <s v="Victor"/>
    <s v="Mantenimiento Mecanico"/>
    <d v="2021-02-10T00:00:00"/>
    <d v="1899-12-30T00:56:58"/>
    <d v="2021-02-10T00:00:00"/>
    <d v="1899-12-30T01:00:46"/>
    <n v="228"/>
    <n v="3.8"/>
    <m/>
    <n v="3.8"/>
    <s v="micro parada"/>
    <x v="8"/>
    <x v="4"/>
    <x v="1"/>
    <x v="2"/>
    <m/>
    <m/>
  </r>
  <r>
    <n v="58190"/>
    <x v="23"/>
    <s v="Moreno"/>
    <x v="21"/>
    <d v="2021-02-04T00:00:00"/>
    <s v="Victor"/>
    <s v="Mantenimiento Mecanico"/>
    <d v="2021-02-10T00:00:00"/>
    <d v="1899-12-30T00:56:58"/>
    <d v="2021-02-10T00:00:00"/>
    <d v="1899-12-30T01:00:46"/>
    <n v="228"/>
    <n v="3.8"/>
    <m/>
    <n v="3.8"/>
    <s v="micro parada"/>
    <x v="8"/>
    <x v="4"/>
    <x v="1"/>
    <x v="2"/>
    <m/>
    <m/>
  </r>
  <r>
    <n v="58191"/>
    <x v="7"/>
    <s v="Moreno"/>
    <x v="5"/>
    <d v="2018-11-01T00:00:00"/>
    <s v="-"/>
    <s v="Mantenimiento Mecanico"/>
    <d v="2021-02-10T00:00:00"/>
    <d v="1899-12-30T01:27:57"/>
    <d v="2021-02-10T00:00:00"/>
    <d v="1899-12-30T01:40:26"/>
    <n v="749"/>
    <n v="12.483333333333333"/>
    <m/>
    <n v="12.483333333333333"/>
    <s v="tornillo cortado movimiento vertical de tomadores"/>
    <x v="3"/>
    <x v="4"/>
    <x v="1"/>
    <x v="2"/>
    <m/>
    <m/>
  </r>
  <r>
    <n v="58191"/>
    <x v="7"/>
    <s v="Moreno"/>
    <x v="5"/>
    <d v="2018-11-01T00:00:00"/>
    <s v="-"/>
    <s v="Mantenimiento Mecanico"/>
    <d v="2021-02-10T00:00:00"/>
    <d v="1899-12-30T01:27:57"/>
    <d v="2021-02-10T00:00:00"/>
    <d v="1899-12-30T01:40:26"/>
    <n v="749"/>
    <n v="12.483333333333333"/>
    <m/>
    <n v="12.483333333333333"/>
    <s v="regulacion de enhebradores"/>
    <x v="0"/>
    <x v="4"/>
    <x v="1"/>
    <x v="2"/>
    <m/>
    <s v="alegre"/>
  </r>
  <r>
    <n v="58192"/>
    <x v="2"/>
    <s v="Moreno"/>
    <x v="21"/>
    <d v="2021-02-04T00:00:00"/>
    <s v="Victor"/>
    <s v="Mantenimiento Mecanico"/>
    <d v="2021-02-10T00:00:00"/>
    <d v="1899-12-30T02:48:43"/>
    <d v="2021-02-10T00:00:00"/>
    <d v="1899-12-30T02:50:57"/>
    <n v="134"/>
    <n v="2.2333333333333334"/>
    <m/>
    <n v="2.2333333333333334"/>
    <s v="micro parada"/>
    <x v="8"/>
    <x v="4"/>
    <x v="1"/>
    <x v="2"/>
    <m/>
    <m/>
  </r>
  <r>
    <n v="58192"/>
    <x v="2"/>
    <s v="Moreno"/>
    <x v="21"/>
    <d v="2021-02-04T00:00:00"/>
    <s v="Victor"/>
    <s v="Mantenimiento Mecanico"/>
    <d v="2021-02-10T00:00:00"/>
    <d v="1899-12-30T02:48:43"/>
    <d v="2021-02-10T00:00:00"/>
    <d v="1899-12-30T02:50:57"/>
    <n v="134"/>
    <n v="2.2333333333333334"/>
    <m/>
    <n v="2.2333333333333334"/>
    <s v="micro parada"/>
    <x v="8"/>
    <x v="4"/>
    <x v="1"/>
    <x v="2"/>
    <m/>
    <m/>
  </r>
  <r>
    <n v="58193"/>
    <x v="26"/>
    <s v="Moreno"/>
    <x v="7"/>
    <d v="2018-11-01T00:00:00"/>
    <s v="-"/>
    <s v="Mantenimiento Electrico"/>
    <d v="2021-02-10T00:00:00"/>
    <d v="1899-12-30T02:55:13"/>
    <d v="2021-02-10T00:00:00"/>
    <d v="1899-12-30T05:07:16"/>
    <n v="7923"/>
    <n v="132.05000000000001"/>
    <m/>
    <n v="132.05000000000001"/>
    <s v="se encontraba en cambio, se coloca fibra optica nueva y se analizo mejora "/>
    <x v="1"/>
    <x v="4"/>
    <x v="1"/>
    <x v="2"/>
    <m/>
    <m/>
  </r>
  <r>
    <n v="58206"/>
    <x v="32"/>
    <s v="Moreno Procesos"/>
    <x v="20"/>
    <d v="2020-11-19T00:00:00"/>
    <s v="Martín"/>
    <s v="Mantenimiento Mecanico"/>
    <d v="2021-02-10T00:00:00"/>
    <d v="1899-12-30T06:20:22"/>
    <d v="2021-02-10T00:00:00"/>
    <d v="1899-12-30T06:28:06"/>
    <n v="464"/>
    <n v="7.7333333333333334"/>
    <m/>
    <n v="7.7333333333333334"/>
    <s v="micro parada"/>
    <x v="8"/>
    <x v="4"/>
    <x v="1"/>
    <x v="0"/>
    <m/>
    <m/>
  </r>
  <r>
    <n v="58255"/>
    <x v="2"/>
    <s v="Moreno"/>
    <x v="6"/>
    <d v="2018-11-01T00:00:00"/>
    <s v="-"/>
    <s v="Mantenimiento Electrico"/>
    <d v="2021-02-10T00:00:00"/>
    <d v="1899-12-30T07:46:01"/>
    <d v="2021-02-10T00:00:00"/>
    <d v="1899-12-30T07:46:08"/>
    <n v="7"/>
    <n v="0.11666666666666667"/>
    <m/>
    <n v="0.11666666666666667"/>
    <s v="micro parada"/>
    <x v="8"/>
    <x v="4"/>
    <x v="1"/>
    <x v="0"/>
    <m/>
    <m/>
  </r>
  <r>
    <n v="58256"/>
    <x v="2"/>
    <s v="Moreno"/>
    <x v="6"/>
    <d v="2018-11-01T00:00:00"/>
    <s v="-"/>
    <s v="Mantenimiento Mecanico"/>
    <d v="2021-02-10T00:00:00"/>
    <d v="1899-12-30T07:46:14"/>
    <d v="2021-02-10T00:00:00"/>
    <d v="1899-12-30T09:03:53"/>
    <n v="4659"/>
    <n v="77.650000000000006"/>
    <m/>
    <n v="77.650000000000006"/>
    <s v="reemplazo de motoreductores por rotura de eje"/>
    <x v="3"/>
    <x v="4"/>
    <x v="1"/>
    <x v="0"/>
    <m/>
    <m/>
  </r>
  <r>
    <n v="58264"/>
    <x v="13"/>
    <s v="Moreno"/>
    <x v="10"/>
    <d v="2018-11-01T00:00:00"/>
    <s v="-"/>
    <s v="Mantenimiento Electrico"/>
    <d v="2021-02-10T00:00:00"/>
    <d v="1899-12-30T08:01:14"/>
    <d v="2021-02-10T00:00:00"/>
    <d v="1899-12-30T08:07:55"/>
    <n v="401"/>
    <n v="6.6833333333333336"/>
    <m/>
    <n v="6.6833333333333336"/>
    <s v="micro parada"/>
    <x v="8"/>
    <x v="4"/>
    <x v="1"/>
    <x v="0"/>
    <m/>
    <m/>
  </r>
  <r>
    <n v="58277"/>
    <x v="13"/>
    <s v="Moreno"/>
    <x v="13"/>
    <d v="2018-11-01T00:00:00"/>
    <s v="-"/>
    <s v="Mantenimiento Electrico"/>
    <d v="2021-02-10T00:00:00"/>
    <d v="1899-12-30T08:20:19"/>
    <d v="2021-02-10T00:00:00"/>
    <d v="1899-12-30T08:43:22"/>
    <n v="1383"/>
    <n v="23.05"/>
    <m/>
    <n v="23.05"/>
    <s v="corresponde a ingenieria, no codifica correctamente el laser"/>
    <x v="1"/>
    <x v="4"/>
    <x v="1"/>
    <x v="0"/>
    <m/>
    <m/>
  </r>
  <r>
    <n v="58323"/>
    <x v="0"/>
    <s v="Moreno"/>
    <x v="19"/>
    <d v="2018-11-01T00:00:00"/>
    <s v="-"/>
    <s v="Mantenimiento Mecanico"/>
    <d v="2021-02-10T00:00:00"/>
    <d v="1899-12-30T09:51:31"/>
    <d v="2021-02-10T00:00:00"/>
    <d v="1899-12-30T09:51:45"/>
    <n v="14"/>
    <n v="0.23333333333333334"/>
    <m/>
    <n v="0.23333333333333334"/>
    <s v="micro parada"/>
    <x v="8"/>
    <x v="4"/>
    <x v="1"/>
    <x v="0"/>
    <m/>
    <m/>
  </r>
  <r>
    <n v="58327"/>
    <x v="13"/>
    <s v="Moreno"/>
    <x v="13"/>
    <d v="2018-11-01T00:00:00"/>
    <s v="-"/>
    <s v="Mantenimiento Electrico"/>
    <d v="2021-02-10T00:00:00"/>
    <d v="1899-12-30T09:57:56"/>
    <d v="2021-02-10T00:00:00"/>
    <d v="1899-12-30T11:36:02"/>
    <n v="5886"/>
    <n v="98.1"/>
    <m/>
    <n v="98.1"/>
    <s v="corresponde a ingenieria, no codifica correctamente el laser"/>
    <x v="1"/>
    <x v="4"/>
    <x v="1"/>
    <x v="0"/>
    <m/>
    <m/>
  </r>
  <r>
    <n v="58354"/>
    <x v="12"/>
    <s v="Moreno"/>
    <x v="16"/>
    <d v="2018-11-01T00:00:00"/>
    <s v="-"/>
    <s v="Mantenimiento Electrico"/>
    <d v="2021-02-10T00:00:00"/>
    <d v="1899-12-30T10:53:17"/>
    <d v="2021-02-10T00:00:00"/>
    <d v="1899-12-30T10:54:36"/>
    <n v="79"/>
    <n v="1.3166666666666667"/>
    <m/>
    <n v="1.3166666666666667"/>
    <s v="micro parada"/>
    <x v="8"/>
    <x v="4"/>
    <x v="1"/>
    <x v="0"/>
    <m/>
    <m/>
  </r>
  <r>
    <n v="58389"/>
    <x v="13"/>
    <s v="Moreno"/>
    <x v="13"/>
    <d v="2018-11-01T00:00:00"/>
    <s v="-"/>
    <s v="Mantenimiento Mecanico"/>
    <d v="2021-02-10T00:00:00"/>
    <d v="1899-12-30T12:32:31"/>
    <d v="2021-02-10T00:00:00"/>
    <d v="1899-12-30T12:34:22"/>
    <n v="111"/>
    <n v="1.85"/>
    <m/>
    <n v="1.85"/>
    <s v="micro parada"/>
    <x v="8"/>
    <x v="4"/>
    <x v="1"/>
    <x v="0"/>
    <m/>
    <m/>
  </r>
  <r>
    <n v="58391"/>
    <x v="13"/>
    <s v="Moreno"/>
    <x v="13"/>
    <d v="2018-11-01T00:00:00"/>
    <s v="-"/>
    <s v="Mantenimiento Electrico"/>
    <d v="2021-02-10T00:00:00"/>
    <d v="1899-12-30T12:35:17"/>
    <d v="2021-02-10T00:00:00"/>
    <d v="1899-12-30T14:32:52"/>
    <n v="7055"/>
    <n v="117.58333333333333"/>
    <m/>
    <n v="117.58333333333333"/>
    <s v="corresponde a ingenieria, no codifica correctamente el laser"/>
    <x v="1"/>
    <x v="4"/>
    <x v="1"/>
    <x v="0"/>
    <m/>
    <m/>
  </r>
  <r>
    <n v="58394"/>
    <x v="0"/>
    <s v="Moreno"/>
    <x v="10"/>
    <d v="2018-11-01T00:00:00"/>
    <s v="-"/>
    <s v="Mantenimiento Mecanico"/>
    <d v="2021-02-10T00:00:00"/>
    <d v="1899-12-30T12:39:23"/>
    <d v="2021-02-10T00:00:00"/>
    <d v="1899-12-30T13:46:00"/>
    <n v="3997"/>
    <n v="66.61666666666666"/>
    <m/>
    <n v="66.61666666666666"/>
    <s v="se busca falla mecanica en posicion de servomotor pero se encueentra modulo e/s en falla, se resetea queda OK"/>
    <x v="2"/>
    <x v="4"/>
    <x v="1"/>
    <x v="0"/>
    <m/>
    <m/>
  </r>
  <r>
    <n v="58418"/>
    <x v="0"/>
    <s v="Moreno"/>
    <x v="7"/>
    <d v="2018-11-01T00:00:00"/>
    <s v="-"/>
    <s v="Mantenimiento Mecanico"/>
    <d v="2021-02-10T00:00:00"/>
    <d v="1899-12-30T15:28:31"/>
    <d v="2021-02-10T00:00:00"/>
    <d v="1899-12-30T15:29:41"/>
    <n v="70"/>
    <n v="1.1666666666666667"/>
    <m/>
    <n v="1.1666666666666667"/>
    <s v="micro parada"/>
    <x v="8"/>
    <x v="4"/>
    <x v="1"/>
    <x v="1"/>
    <m/>
    <s v="-"/>
  </r>
  <r>
    <n v="58419"/>
    <x v="0"/>
    <s v="Moreno"/>
    <x v="7"/>
    <d v="2018-11-01T00:00:00"/>
    <s v="-"/>
    <s v="Mantenimiento Mecanico"/>
    <d v="2021-02-10T00:00:00"/>
    <d v="1899-12-30T15:29:51"/>
    <d v="2021-02-10T00:00:00"/>
    <d v="1899-12-30T16:08:11"/>
    <n v="2300"/>
    <n v="38.333333333333336"/>
    <m/>
    <n v="38.333333333333336"/>
    <s v="se traba estrella, pucks fuera de medida"/>
    <x v="6"/>
    <x v="4"/>
    <x v="1"/>
    <x v="1"/>
    <m/>
    <s v="falabela"/>
  </r>
  <r>
    <n v="58420"/>
    <x v="3"/>
    <s v="Moreno"/>
    <x v="12"/>
    <d v="2018-11-01T00:00:00"/>
    <s v="-"/>
    <s v="Mantenimiento Mecanico"/>
    <d v="2021-02-10T00:00:00"/>
    <d v="1899-12-30T15:30:24"/>
    <d v="2021-02-10T00:00:00"/>
    <d v="1899-12-30T16:08:29"/>
    <n v="2285"/>
    <n v="38.083333333333336"/>
    <m/>
    <n v="38.083333333333336"/>
    <s v="rotura de pinza de torqueo"/>
    <x v="3"/>
    <x v="4"/>
    <x v="1"/>
    <x v="1"/>
    <m/>
    <s v="mansilla"/>
  </r>
  <r>
    <n v="58421"/>
    <x v="0"/>
    <s v="Moreno"/>
    <x v="1"/>
    <d v="2018-11-01T00:00:00"/>
    <s v="-"/>
    <s v="Mantenimiento Electrico"/>
    <d v="2021-02-10T00:00:00"/>
    <d v="1899-12-30T15:32:19"/>
    <d v="2021-02-10T00:00:00"/>
    <d v="1899-12-30T16:08:32"/>
    <n v="2173"/>
    <n v="36.216666666666669"/>
    <m/>
    <n v="36.216666666666669"/>
    <s v="problemas de sensado en bomba #1. se baja la valocidad y se prueba, la maquina no se detuvo. Se detecta problema mecanico, es necesario desarmar el rotor."/>
    <x v="2"/>
    <x v="4"/>
    <x v="1"/>
    <x v="1"/>
    <m/>
    <s v="baez"/>
  </r>
  <r>
    <n v="58428"/>
    <x v="36"/>
    <s v="Moreno"/>
    <x v="9"/>
    <d v="2018-11-01T00:00:00"/>
    <s v="-"/>
    <s v="Mantenimiento Electrico"/>
    <d v="2021-02-10T00:00:00"/>
    <d v="1899-12-30T15:50:41"/>
    <d v="2021-02-10T00:00:00"/>
    <d v="1899-12-30T15:56:21"/>
    <n v="340"/>
    <n v="5.666666666666667"/>
    <m/>
    <n v="5.666666666666667"/>
    <s v="micro parada"/>
    <x v="8"/>
    <x v="4"/>
    <x v="1"/>
    <x v="1"/>
    <m/>
    <s v="-"/>
  </r>
  <r>
    <n v="58430"/>
    <x v="11"/>
    <s v="Moreno"/>
    <x v="10"/>
    <d v="2020-02-21T00:00:00"/>
    <s v="Martín"/>
    <s v="Mantenimiento Mecanico"/>
    <d v="2021-02-10T00:00:00"/>
    <d v="1899-12-30T15:59:19"/>
    <d v="2021-02-10T00:00:00"/>
    <d v="1899-12-30T16:12:40"/>
    <n v="801"/>
    <n v="13.35"/>
    <m/>
    <n v="13.35"/>
    <s v="rotura de tornillo, reparado por maquinistas"/>
    <x v="3"/>
    <x v="4"/>
    <x v="1"/>
    <x v="1"/>
    <m/>
    <s v="maquinista"/>
  </r>
  <r>
    <n v="58436"/>
    <x v="0"/>
    <s v="Moreno"/>
    <x v="1"/>
    <d v="2018-11-01T00:00:00"/>
    <s v="-"/>
    <s v="Mantenimiento Mecanico"/>
    <d v="2021-02-10T00:00:00"/>
    <d v="1899-12-30T16:25:13"/>
    <d v="2021-02-10T00:00:00"/>
    <d v="1899-12-30T17:23:38"/>
    <n v="3505"/>
    <n v="58.416666666666664"/>
    <m/>
    <n v="58.416666666666664"/>
    <s v="desarme de rotor, se limpia se arma y funciona ok."/>
    <x v="3"/>
    <x v="4"/>
    <x v="1"/>
    <x v="1"/>
    <m/>
    <s v="rosales"/>
  </r>
  <r>
    <n v="58449"/>
    <x v="0"/>
    <s v="Moreno"/>
    <x v="13"/>
    <d v="2018-11-01T00:00:00"/>
    <s v="-"/>
    <s v="Mantenimiento Mecanico"/>
    <d v="2021-02-10T00:00:00"/>
    <d v="1899-12-30T17:02:01"/>
    <d v="2021-02-10T00:00:00"/>
    <d v="1899-12-30T17:05:10"/>
    <n v="189"/>
    <n v="3.15"/>
    <m/>
    <n v="3.15"/>
    <s v="micro parada"/>
    <x v="8"/>
    <x v="4"/>
    <x v="1"/>
    <x v="1"/>
    <m/>
    <s v="-"/>
  </r>
  <r>
    <n v="58451"/>
    <x v="3"/>
    <s v="Moreno"/>
    <x v="12"/>
    <d v="2018-11-01T00:00:00"/>
    <s v="-"/>
    <s v="Mantenimiento Mecanico"/>
    <d v="2021-02-10T00:00:00"/>
    <d v="1899-12-30T17:05:19"/>
    <d v="2021-02-10T00:00:00"/>
    <d v="1899-12-30T17:29:18"/>
    <n v="1439"/>
    <n v="23.983333333333334"/>
    <m/>
    <n v="23.983333333333334"/>
    <s v="rotura de pinza de torqueo"/>
    <x v="3"/>
    <x v="4"/>
    <x v="1"/>
    <x v="1"/>
    <m/>
    <s v="falabela"/>
  </r>
  <r>
    <n v="58454"/>
    <x v="0"/>
    <s v="Moreno"/>
    <x v="15"/>
    <d v="2018-11-01T00:00:00"/>
    <s v="-"/>
    <s v="Mantenimiento Electrico"/>
    <d v="2021-02-10T00:00:00"/>
    <d v="1899-12-30T17:12:04"/>
    <d v="2021-02-10T00:00:00"/>
    <d v="1899-12-30T18:14:50"/>
    <n v="3766"/>
    <n v="62.766666666666666"/>
    <m/>
    <n v="62.766666666666666"/>
    <s v="termocupla quemada"/>
    <x v="2"/>
    <x v="4"/>
    <x v="1"/>
    <x v="1"/>
    <m/>
    <s v="baez"/>
  </r>
  <r>
    <n v="58481"/>
    <x v="0"/>
    <s v="Moreno"/>
    <x v="7"/>
    <d v="2018-11-01T00:00:00"/>
    <s v="-"/>
    <s v="Mantenimiento Mecanico"/>
    <d v="2021-02-10T00:00:00"/>
    <d v="1899-12-30T19:08:06"/>
    <d v="2021-02-10T00:00:00"/>
    <d v="1899-12-30T19:42:56"/>
    <n v="2090"/>
    <n v="34.833333333333336"/>
    <m/>
    <n v="34.833333333333336"/>
    <s v="problemas de nivel de llenado regulacion operativo"/>
    <x v="0"/>
    <x v="4"/>
    <x v="1"/>
    <x v="1"/>
    <m/>
    <s v="rosales"/>
  </r>
  <r>
    <n v="58482"/>
    <x v="23"/>
    <s v="Moreno"/>
    <x v="5"/>
    <d v="2018-11-01T00:00:00"/>
    <s v="-"/>
    <s v="Mantenimiento Electrico"/>
    <d v="2021-02-10T00:00:00"/>
    <d v="1899-12-30T19:08:10"/>
    <d v="2021-02-10T00:00:00"/>
    <d v="1899-12-30T19:23:26"/>
    <n v="916"/>
    <n v="15.266666666666667"/>
    <m/>
    <n v="15.266666666666667"/>
    <s v="salta servo, pinza choca con pieza de formato por estar dañada"/>
    <x v="6"/>
    <x v="4"/>
    <x v="1"/>
    <x v="1"/>
    <m/>
    <s v="baez"/>
  </r>
  <r>
    <n v="58484"/>
    <x v="0"/>
    <s v="Moreno"/>
    <x v="15"/>
    <d v="2018-11-01T00:00:00"/>
    <s v="-"/>
    <s v="Mantenimiento Mecanico"/>
    <d v="2021-02-10T00:00:00"/>
    <d v="1899-12-30T19:19:32"/>
    <d v="2021-02-10T00:00:00"/>
    <d v="1899-12-30T20:11:31"/>
    <n v="3119"/>
    <n v="51.983333333333334"/>
    <m/>
    <n v="51.983333333333334"/>
    <s v="problemas de llenado, no se logra regular operativo mente, se corre tope de bajada para que funcione, dar seguimiento al cilindro neumatico"/>
    <x v="3"/>
    <x v="4"/>
    <x v="1"/>
    <x v="1"/>
    <m/>
    <s v="rosales"/>
  </r>
  <r>
    <n v="58487"/>
    <x v="23"/>
    <s v="Moreno"/>
    <x v="5"/>
    <d v="2018-11-01T00:00:00"/>
    <s v="-"/>
    <s v="Mantenimiento Mecanico"/>
    <d v="2021-02-10T00:00:00"/>
    <d v="1899-12-30T19:30:38"/>
    <d v="2021-02-10T00:00:00"/>
    <d v="1899-12-30T19:56:50"/>
    <n v="1572"/>
    <n v="26.2"/>
    <m/>
    <n v="26.2"/>
    <s v="pieza de formato dañada"/>
    <x v="6"/>
    <x v="4"/>
    <x v="1"/>
    <x v="1"/>
    <m/>
    <s v="falabela"/>
  </r>
  <r>
    <n v="58490"/>
    <x v="10"/>
    <s v="Moreno"/>
    <x v="9"/>
    <d v="2018-11-01T00:00:00"/>
    <s v="-"/>
    <s v="Mantenimiento Mecanico"/>
    <d v="2021-02-10T00:00:00"/>
    <d v="1899-12-30T19:46:25"/>
    <d v="2021-02-10T00:00:00"/>
    <d v="1899-12-30T20:18:59"/>
    <n v="1954"/>
    <n v="32.56666666666667"/>
    <m/>
    <n v="32.56666666666667"/>
    <s v="perdida de aire, se corta manguera festo y se acopla de nuevo"/>
    <x v="3"/>
    <x v="4"/>
    <x v="1"/>
    <x v="1"/>
    <m/>
    <s v="falabela"/>
  </r>
  <r>
    <n v="58497"/>
    <x v="3"/>
    <s v="Moreno"/>
    <x v="12"/>
    <d v="2018-11-01T00:00:00"/>
    <s v="-"/>
    <s v="Mantenimiento Mecanico"/>
    <d v="2021-02-10T00:00:00"/>
    <d v="1899-12-30T20:20:15"/>
    <d v="2021-02-10T00:00:00"/>
    <d v="1899-12-30T20:49:47"/>
    <n v="1772"/>
    <n v="29.533333333333335"/>
    <m/>
    <n v="29.533333333333335"/>
    <s v="rotura de pinza de torqueo"/>
    <x v="3"/>
    <x v="4"/>
    <x v="1"/>
    <x v="1"/>
    <m/>
    <s v="falabela"/>
  </r>
  <r>
    <n v="58504"/>
    <x v="0"/>
    <s v="Moreno"/>
    <x v="15"/>
    <d v="2018-11-01T00:00:00"/>
    <s v="-"/>
    <s v="Mantenimiento Mecanico"/>
    <d v="2021-02-10T00:00:00"/>
    <d v="1899-12-30T20:49:57"/>
    <d v="2021-02-10T00:00:00"/>
    <d v="1899-12-30T20:50:39"/>
    <n v="42"/>
    <n v="0.7"/>
    <m/>
    <n v="0.7"/>
    <s v="micro parada"/>
    <x v="8"/>
    <x v="4"/>
    <x v="1"/>
    <x v="1"/>
    <m/>
    <s v="-"/>
  </r>
  <r>
    <n v="58528"/>
    <x v="12"/>
    <s v="Moreno"/>
    <x v="3"/>
    <d v="2018-11-01T00:00:00"/>
    <s v="-"/>
    <s v="Mantenimiento Mecanico"/>
    <d v="2021-02-11T00:00:00"/>
    <d v="1899-12-30T02:45:56"/>
    <d v="2021-02-11T00:00:00"/>
    <d v="1899-12-30T03:40:40"/>
    <n v="3284"/>
    <n v="54.733333333333334"/>
    <m/>
    <n v="54.733333333333334"/>
    <s v="correa de etiquetadora con demasiada tension"/>
    <x v="3"/>
    <x v="4"/>
    <x v="1"/>
    <x v="2"/>
    <m/>
    <s v="alegre"/>
  </r>
  <r>
    <n v="58531"/>
    <x v="9"/>
    <s v="Moreno"/>
    <x v="7"/>
    <d v="2020-02-20T00:00:00"/>
    <s v="Martín"/>
    <s v="Mantenimiento Electrico"/>
    <d v="2021-02-11T00:00:00"/>
    <d v="1899-12-30T03:36:12"/>
    <d v="2021-02-11T00:00:00"/>
    <d v="1899-12-30T15:11:54"/>
    <n v="41742"/>
    <n v="695.7"/>
    <m/>
    <n v="695.7"/>
    <s v="regulacion de sensor de cangilones"/>
    <x v="2"/>
    <x v="4"/>
    <x v="1"/>
    <x v="2"/>
    <m/>
    <s v="falabela"/>
  </r>
  <r>
    <n v="58545"/>
    <x v="12"/>
    <s v="Moreno"/>
    <x v="0"/>
    <d v="2018-11-01T00:00:00"/>
    <s v="-"/>
    <s v="Mantenimiento Mecanico"/>
    <d v="2021-02-11T00:00:00"/>
    <d v="1899-12-30T06:37:03"/>
    <d v="2021-02-11T00:00:00"/>
    <d v="1899-12-30T07:51:32"/>
    <n v="4469"/>
    <n v="74.483333333333334"/>
    <m/>
    <n v="74.483333333333334"/>
    <s v="reemplazo de variador etiqeutadora"/>
    <x v="3"/>
    <x v="4"/>
    <x v="1"/>
    <x v="0"/>
    <m/>
    <m/>
  </r>
  <r>
    <n v="58551"/>
    <x v="26"/>
    <s v="Moreno"/>
    <x v="14"/>
    <d v="2018-11-01T00:00:00"/>
    <s v="-"/>
    <s v="Mantenimiento Electrico"/>
    <d v="2021-02-11T00:00:00"/>
    <d v="1899-12-30T06:53:44"/>
    <d v="2021-02-11T00:00:00"/>
    <d v="1899-12-30T07:01:01"/>
    <n v="437"/>
    <n v="7.2833333333333332"/>
    <m/>
    <n v="7.2833333333333332"/>
    <s v="micro parada"/>
    <x v="8"/>
    <x v="4"/>
    <x v="1"/>
    <x v="0"/>
    <m/>
    <m/>
  </r>
  <r>
    <n v="58561"/>
    <x v="13"/>
    <s v="Moreno"/>
    <x v="13"/>
    <d v="2018-11-01T00:00:00"/>
    <s v="-"/>
    <s v="Mantenimiento Electrico"/>
    <d v="2021-02-11T00:00:00"/>
    <d v="1899-12-30T07:09:31"/>
    <d v="2021-02-11T00:00:00"/>
    <d v="1899-12-30T07:53:23"/>
    <n v="2632"/>
    <n v="43.866666666666667"/>
    <m/>
    <n v="43.866666666666667"/>
    <s v="problemas con la codificacion de laser, ingenieria"/>
    <x v="2"/>
    <x v="4"/>
    <x v="1"/>
    <x v="0"/>
    <m/>
    <m/>
  </r>
  <r>
    <n v="58590"/>
    <x v="13"/>
    <s v="Moreno"/>
    <x v="13"/>
    <d v="2018-11-01T00:00:00"/>
    <s v="-"/>
    <s v="Mantenimiento Electrico"/>
    <d v="2021-02-11T00:00:00"/>
    <d v="1899-12-30T08:08:11"/>
    <d v="2021-02-11T00:00:00"/>
    <d v="1899-12-30T08:18:31"/>
    <n v="620"/>
    <n v="10.333333333333334"/>
    <m/>
    <n v="10.333333333333334"/>
    <s v="problemas con la codificacion de laser, ingenieria"/>
    <x v="2"/>
    <x v="4"/>
    <x v="1"/>
    <x v="0"/>
    <m/>
    <m/>
  </r>
  <r>
    <n v="58593"/>
    <x v="23"/>
    <s v="Moreno"/>
    <x v="21"/>
    <d v="2021-02-04T00:00:00"/>
    <s v="Victor"/>
    <s v="Mantenimiento Electrico"/>
    <d v="2021-02-11T00:00:00"/>
    <d v="1899-12-30T08:13:48"/>
    <d v="2021-02-11T00:00:00"/>
    <d v="1899-12-30T08:38:53"/>
    <n v="1505"/>
    <n v="25.083333333333332"/>
    <m/>
    <n v="25.083333333333332"/>
    <s v="se repone disyuntor y se pone en regimen la linea"/>
    <x v="2"/>
    <x v="4"/>
    <x v="1"/>
    <x v="0"/>
    <m/>
    <m/>
  </r>
  <r>
    <n v="58627"/>
    <x v="2"/>
    <s v="Moreno"/>
    <x v="19"/>
    <d v="2018-11-01T00:00:00"/>
    <s v="-"/>
    <s v="Mantenimiento Electrico"/>
    <d v="2021-02-11T00:00:00"/>
    <d v="1899-12-30T09:41:48"/>
    <d v="2021-02-11T00:00:00"/>
    <d v="1899-12-30T09:47:47"/>
    <n v="359"/>
    <n v="5.9833333333333334"/>
    <m/>
    <n v="5.9833333333333334"/>
    <s v="micro parada"/>
    <x v="8"/>
    <x v="4"/>
    <x v="1"/>
    <x v="0"/>
    <m/>
    <m/>
  </r>
  <r>
    <n v="58631"/>
    <x v="8"/>
    <s v="Moreno"/>
    <x v="21"/>
    <d v="2021-02-04T00:00:00"/>
    <s v="Victor"/>
    <s v="Mantenimiento Mecanico"/>
    <d v="2021-02-11T00:00:00"/>
    <d v="1899-12-30T09:46:58"/>
    <d v="2021-02-11T00:00:00"/>
    <d v="1899-12-30T10:22:15"/>
    <n v="2117"/>
    <n v="35.283333333333331"/>
    <m/>
    <n v="35.283333333333331"/>
    <s v="regulacion de martillo bajador de pulsador"/>
    <x v="3"/>
    <x v="4"/>
    <x v="1"/>
    <x v="0"/>
    <m/>
    <m/>
  </r>
  <r>
    <n v="58638"/>
    <x v="13"/>
    <s v="Moreno"/>
    <x v="13"/>
    <d v="2018-11-01T00:00:00"/>
    <s v="-"/>
    <s v="Mantenimiento Electrico"/>
    <d v="2021-02-11T00:00:00"/>
    <d v="1899-12-30T10:12:58"/>
    <d v="2021-02-11T00:00:00"/>
    <d v="1899-12-30T13:39:58"/>
    <n v="12420"/>
    <n v="207"/>
    <m/>
    <n v="207"/>
    <s v="problemas con la codificacion de laser, ingenieria"/>
    <x v="2"/>
    <x v="4"/>
    <x v="1"/>
    <x v="0"/>
    <m/>
    <m/>
  </r>
  <r>
    <n v="58642"/>
    <x v="21"/>
    <s v="Moreno"/>
    <x v="14"/>
    <d v="2018-11-01T00:00:00"/>
    <s v="-"/>
    <s v="Mantenimiento Mecanico"/>
    <d v="2021-02-11T00:00:00"/>
    <d v="1899-12-30T10:18:19"/>
    <d v="2021-02-11T00:00:00"/>
    <d v="1899-12-30T10:31:03"/>
    <n v="764"/>
    <n v="12.733333333333333"/>
    <m/>
    <n v="12.733333333333333"/>
    <s v="ajuste tiempos clapetas"/>
    <x v="3"/>
    <x v="4"/>
    <x v="1"/>
    <x v="0"/>
    <m/>
    <m/>
  </r>
  <r>
    <n v="58644"/>
    <x v="0"/>
    <s v="Moreno"/>
    <x v="19"/>
    <d v="2018-11-01T00:00:00"/>
    <s v="-"/>
    <s v="Mantenimiento Mecanico"/>
    <d v="2021-02-11T00:00:00"/>
    <d v="1899-12-30T10:26:53"/>
    <d v="2021-02-11T00:00:00"/>
    <d v="1899-12-30T10:27:15"/>
    <n v="22"/>
    <n v="0.36666666666666664"/>
    <m/>
    <n v="0.36666666666666664"/>
    <s v="micro parada"/>
    <x v="8"/>
    <x v="4"/>
    <x v="1"/>
    <x v="0"/>
    <m/>
    <m/>
  </r>
  <r>
    <n v="58648"/>
    <x v="0"/>
    <s v="Moreno"/>
    <x v="0"/>
    <d v="2018-11-01T00:00:00"/>
    <s v="-"/>
    <s v="Mantenimiento Mecanico"/>
    <d v="2021-02-11T00:00:00"/>
    <d v="1899-12-30T10:32:34"/>
    <d v="2021-02-11T00:00:00"/>
    <d v="1899-12-30T10:47:47"/>
    <n v="913"/>
    <n v="15.216666666666667"/>
    <m/>
    <n v="15.216666666666667"/>
    <s v="ajuste de valvulas por variacion de peso, igualmente la linea estaba en espera de etiquetas"/>
    <x v="3"/>
    <x v="4"/>
    <x v="1"/>
    <x v="0"/>
    <m/>
    <m/>
  </r>
  <r>
    <n v="58658"/>
    <x v="2"/>
    <s v="Moreno"/>
    <x v="6"/>
    <d v="2018-11-01T00:00:00"/>
    <s v="-"/>
    <s v="Mantenimiento Mecanico"/>
    <d v="2021-02-11T00:00:00"/>
    <d v="1899-12-30T10:45:02"/>
    <d v="2021-02-11T00:00:00"/>
    <d v="1899-12-30T10:45:50"/>
    <n v="48"/>
    <n v="0.8"/>
    <m/>
    <n v="0.8"/>
    <s v="micro parada"/>
    <x v="8"/>
    <x v="4"/>
    <x v="1"/>
    <x v="0"/>
    <m/>
    <m/>
  </r>
  <r>
    <n v="58680"/>
    <x v="2"/>
    <s v="Moreno"/>
    <x v="6"/>
    <d v="2018-11-01T00:00:00"/>
    <s v="-"/>
    <s v="Mantenimiento Mecanico"/>
    <d v="2021-02-11T00:00:00"/>
    <d v="1899-12-30T11:27:26"/>
    <d v="2021-02-11T00:00:00"/>
    <d v="1899-12-30T12:37:26"/>
    <n v="4200"/>
    <n v="70"/>
    <m/>
    <n v="70"/>
    <s v="reparacion de transportadora, reductor con corona desgastada"/>
    <x v="3"/>
    <x v="4"/>
    <x v="1"/>
    <x v="0"/>
    <m/>
    <m/>
  </r>
  <r>
    <n v="58683"/>
    <x v="0"/>
    <s v="Moreno"/>
    <x v="21"/>
    <d v="2021-02-04T00:00:00"/>
    <s v="Victor"/>
    <s v="Mantenimiento Electrico"/>
    <d v="2021-02-11T00:00:00"/>
    <d v="1899-12-30T11:29:20"/>
    <d v="2021-02-11T00:00:00"/>
    <d v="1899-12-30T14:55:57"/>
    <n v="12397"/>
    <n v="206.61666666666667"/>
    <m/>
    <n v="206.61666666666667"/>
    <s v="prueba de hierro en llenadora"/>
    <x v="2"/>
    <x v="4"/>
    <x v="1"/>
    <x v="0"/>
    <m/>
    <m/>
  </r>
  <r>
    <n v="58694"/>
    <x v="10"/>
    <s v="Moreno"/>
    <x v="4"/>
    <d v="2018-11-01T00:00:00"/>
    <s v="-"/>
    <s v="Mantenimiento Mecanico"/>
    <d v="2021-02-11T00:00:00"/>
    <d v="1899-12-30T12:17:12"/>
    <d v="2021-02-11T00:00:00"/>
    <d v="1899-12-30T12:31:57"/>
    <n v="885"/>
    <n v="14.75"/>
    <m/>
    <n v="14.75"/>
    <s v="regulacion de vibrador, se nota fisura existente en base de abastecedor"/>
    <x v="3"/>
    <x v="4"/>
    <x v="1"/>
    <x v="0"/>
    <m/>
    <m/>
  </r>
  <r>
    <n v="58703"/>
    <x v="10"/>
    <s v="Moreno"/>
    <x v="14"/>
    <d v="2018-11-01T00:00:00"/>
    <s v="-"/>
    <s v="Mantenimiento Mecanico"/>
    <d v="2021-02-11T00:00:00"/>
    <d v="1899-12-30T12:48:56"/>
    <d v="2021-02-11T00:00:00"/>
    <d v="1899-12-30T12:57:23"/>
    <n v="507"/>
    <n v="8.4499999999999993"/>
    <m/>
    <n v="8.4499999999999993"/>
    <s v="se destraba estrella de salida abastecedor de tapas"/>
    <x v="3"/>
    <x v="4"/>
    <x v="1"/>
    <x v="0"/>
    <m/>
    <m/>
  </r>
  <r>
    <n v="58704"/>
    <x v="10"/>
    <s v="Moreno"/>
    <x v="14"/>
    <d v="2018-11-01T00:00:00"/>
    <s v="-"/>
    <s v="Mantenimiento Electrico"/>
    <d v="2021-02-11T00:00:00"/>
    <d v="1899-12-30T12:57:32"/>
    <d v="2021-02-11T00:00:00"/>
    <d v="1899-12-30T14:53:37"/>
    <n v="6965"/>
    <n v="116.08333333333333"/>
    <m/>
    <n v="116.08333333333333"/>
    <s v="se destraba estrella de salida abastecedor de tapas"/>
    <x v="2"/>
    <x v="4"/>
    <x v="1"/>
    <x v="0"/>
    <m/>
    <m/>
  </r>
  <r>
    <n v="58705"/>
    <x v="0"/>
    <s v="Moreno"/>
    <x v="5"/>
    <d v="2018-11-01T00:00:00"/>
    <s v="-"/>
    <s v="Mantenimiento Mecanico"/>
    <d v="2021-02-11T00:00:00"/>
    <d v="1899-12-30T12:57:53"/>
    <d v="2021-02-11T00:00:00"/>
    <d v="1899-12-30T13:54:19"/>
    <n v="3386"/>
    <n v="56.43333333333333"/>
    <m/>
    <n v="56.43333333333333"/>
    <s v="reparacion de rosca barrida en llenadora"/>
    <x v="3"/>
    <x v="4"/>
    <x v="1"/>
    <x v="0"/>
    <m/>
    <m/>
  </r>
  <r>
    <n v="58708"/>
    <x v="10"/>
    <s v="Moreno"/>
    <x v="4"/>
    <d v="2018-11-01T00:00:00"/>
    <s v="-"/>
    <s v="Mantenimiento Electrico"/>
    <d v="2021-02-11T00:00:00"/>
    <d v="1899-12-30T13:19:44"/>
    <d v="2021-02-11T00:00:00"/>
    <d v="1899-12-30T20:31:32"/>
    <n v="25908"/>
    <n v="431.8"/>
    <m/>
    <n v="431.8"/>
    <s v="rotura de fijacion de boul, se repara y luego se tiene que ajustar toda la tornilleria y regular la vibracion para abastecimiento de tapas"/>
    <x v="3"/>
    <x v="4"/>
    <x v="1"/>
    <x v="0"/>
    <m/>
    <s v="yiyo/rosales/falabela"/>
  </r>
  <r>
    <n v="58711"/>
    <x v="32"/>
    <s v="Moreno Procesos"/>
    <x v="20"/>
    <d v="2020-11-19T00:00:00"/>
    <s v="Martín"/>
    <s v="Mantenimiento Mecanico"/>
    <d v="2021-02-11T00:00:00"/>
    <d v="1899-12-30T14:23:41"/>
    <d v="2021-02-11T00:00:00"/>
    <d v="1899-12-30T15:08:09"/>
    <n v="2668"/>
    <n v="44.466666666666669"/>
    <m/>
    <n v="44.466666666666669"/>
    <s v="equipo sin falla, tarda en calentar el producto"/>
    <x v="0"/>
    <x v="4"/>
    <x v="1"/>
    <x v="1"/>
    <m/>
    <s v="damian."/>
  </r>
  <r>
    <n v="58717"/>
    <x v="0"/>
    <s v="Moreno"/>
    <x v="14"/>
    <d v="2018-11-01T00:00:00"/>
    <s v="-"/>
    <s v="Mantenimiento Mecanico"/>
    <d v="2021-02-11T00:00:00"/>
    <d v="1899-12-30T15:02:22"/>
    <d v="2021-02-11T00:00:00"/>
    <d v="1899-12-30T15:12:48"/>
    <n v="626"/>
    <n v="10.433333333333334"/>
    <m/>
    <n v="10.433333333333334"/>
    <s v="regulacion de sensor de cangilones"/>
    <x v="2"/>
    <x v="4"/>
    <x v="1"/>
    <x v="1"/>
    <m/>
    <s v="falabela"/>
  </r>
  <r>
    <n v="58721"/>
    <x v="0"/>
    <s v="Moreno"/>
    <x v="10"/>
    <d v="2018-11-01T00:00:00"/>
    <s v="-"/>
    <s v="Mantenimiento Electrico"/>
    <d v="2021-02-11T00:00:00"/>
    <d v="1899-12-30T15:12:51"/>
    <d v="2021-02-11T00:00:00"/>
    <d v="1899-12-30T15:59:13"/>
    <n v="2782"/>
    <n v="46.366666666666667"/>
    <m/>
    <n v="46.366666666666667"/>
    <s v="sensor de posicion de cilindro roto"/>
    <x v="2"/>
    <x v="4"/>
    <x v="1"/>
    <x v="1"/>
    <m/>
    <s v="baez"/>
  </r>
  <r>
    <n v="58725"/>
    <x v="9"/>
    <s v="Moreno"/>
    <x v="7"/>
    <d v="2020-02-20T00:00:00"/>
    <s v="Martín"/>
    <s v="Mantenimiento Mecanico"/>
    <d v="2021-02-11T00:00:00"/>
    <d v="1899-12-30T15:27:05"/>
    <d v="2021-02-11T00:00:00"/>
    <d v="1899-12-30T15:59:38"/>
    <n v="1953"/>
    <n v="32.549999999999997"/>
    <m/>
    <n v="32.549999999999997"/>
    <s v="regulacion operativo"/>
    <x v="0"/>
    <x v="4"/>
    <x v="1"/>
    <x v="1"/>
    <m/>
    <s v="falabela"/>
  </r>
  <r>
    <n v="58734"/>
    <x v="2"/>
    <s v="Moreno"/>
    <x v="5"/>
    <d v="2018-11-01T00:00:00"/>
    <s v="-"/>
    <s v="Mantenimiento Mecanico"/>
    <d v="2021-02-11T00:00:00"/>
    <d v="1899-12-30T16:09:58"/>
    <d v="2021-02-11T00:00:00"/>
    <d v="1899-12-30T18:43:38"/>
    <n v="9220"/>
    <n v="153.66666666666666"/>
    <m/>
    <n v="153.66666666666666"/>
    <s v="rotura de correa por bomba trabada, se cambian las dos correas. en esta linea es habitual que la transferecia tome el envase por la bomba, lo que ocaciona el tipo de averia, adicionalmente el equipo tiene reparaciones provisorias."/>
    <x v="3"/>
    <x v="4"/>
    <x v="1"/>
    <x v="1"/>
    <m/>
    <s v="rosales/falabela"/>
  </r>
  <r>
    <n v="58737"/>
    <x v="23"/>
    <s v="Moreno"/>
    <x v="2"/>
    <d v="2018-11-01T00:00:00"/>
    <s v="-"/>
    <s v="Mantenimiento Electrico"/>
    <d v="2021-02-11T00:00:00"/>
    <d v="1899-12-30T16:25:15"/>
    <d v="2021-02-11T00:00:00"/>
    <d v="1899-12-30T16:47:24"/>
    <n v="1329"/>
    <n v="22.15"/>
    <m/>
    <n v="22.15"/>
    <s v="reemplazo de sensor reflectivo"/>
    <x v="2"/>
    <x v="4"/>
    <x v="1"/>
    <x v="1"/>
    <m/>
    <s v="baez"/>
  </r>
  <r>
    <n v="58740"/>
    <x v="0"/>
    <s v="Moreno"/>
    <x v="7"/>
    <d v="2018-11-01T00:00:00"/>
    <s v="-"/>
    <s v="Mantenimiento Mecanico"/>
    <d v="2021-02-11T00:00:00"/>
    <d v="1899-12-30T16:36:05"/>
    <d v="2021-02-11T00:00:00"/>
    <d v="1899-12-30T16:53:43"/>
    <n v="1058"/>
    <n v="17.633333333333333"/>
    <m/>
    <n v="17.633333333333333"/>
    <s v="regulacion operativo"/>
    <x v="0"/>
    <x v="4"/>
    <x v="1"/>
    <x v="1"/>
    <m/>
    <s v="falabela"/>
  </r>
  <r>
    <n v="58742"/>
    <x v="12"/>
    <s v="Moreno"/>
    <x v="6"/>
    <d v="2018-11-01T00:00:00"/>
    <s v="-"/>
    <s v="Mantenimiento Mecanico"/>
    <d v="2021-02-11T00:00:00"/>
    <d v="1899-12-30T16:43:46"/>
    <d v="2021-02-11T00:00:00"/>
    <d v="1899-12-30T17:09:53"/>
    <n v="1567"/>
    <n v="26.116666666666667"/>
    <m/>
    <n v="26.116666666666667"/>
    <s v="regulacion operativo"/>
    <x v="0"/>
    <x v="4"/>
    <x v="1"/>
    <x v="1"/>
    <m/>
    <s v="falabela"/>
  </r>
  <r>
    <n v="58745"/>
    <x v="37"/>
    <s v="Moreno"/>
    <x v="9"/>
    <d v="2019-12-10T00:00:00"/>
    <s v="Martín"/>
    <s v="Mantenimiento Electrico"/>
    <d v="2021-02-11T00:00:00"/>
    <d v="1899-12-30T17:01:22"/>
    <d v="2021-02-11T00:00:00"/>
    <d v="1899-12-30T17:23:28"/>
    <n v="1326"/>
    <n v="22.1"/>
    <m/>
    <n v="22.1"/>
    <s v="maquinista penso que tenia un sensor colgado y era un puck trabado"/>
    <x v="0"/>
    <x v="4"/>
    <x v="1"/>
    <x v="1"/>
    <m/>
    <s v="maquinista"/>
  </r>
  <r>
    <n v="58751"/>
    <x v="2"/>
    <s v="Moreno"/>
    <x v="21"/>
    <d v="2021-02-04T00:00:00"/>
    <s v="Victor"/>
    <s v="Mantenimiento Mecanico"/>
    <d v="2021-02-11T00:00:00"/>
    <d v="1899-12-30T17:19:10"/>
    <d v="2021-02-11T00:00:00"/>
    <d v="1899-12-30T17:39:29"/>
    <n v="1219"/>
    <n v="20.316666666666666"/>
    <m/>
    <n v="20.316666666666666"/>
    <s v="rotura de tornillo "/>
    <x v="3"/>
    <x v="4"/>
    <x v="1"/>
    <x v="1"/>
    <m/>
    <s v="maquinista"/>
  </r>
  <r>
    <n v="58752"/>
    <x v="9"/>
    <s v="Moreno"/>
    <x v="7"/>
    <d v="2020-02-20T00:00:00"/>
    <s v="Martín"/>
    <s v="Mantenimiento Electrico"/>
    <d v="2021-02-11T00:00:00"/>
    <d v="1899-12-30T17:22:33"/>
    <d v="2021-02-11T00:00:00"/>
    <d v="1899-12-30T17:29:30"/>
    <n v="417"/>
    <n v="6.95"/>
    <m/>
    <n v="6.95"/>
    <s v="microparada"/>
    <x v="8"/>
    <x v="4"/>
    <x v="1"/>
    <x v="1"/>
    <m/>
    <s v="-"/>
  </r>
  <r>
    <n v="58758"/>
    <x v="0"/>
    <s v="Moreno"/>
    <x v="10"/>
    <d v="2018-11-01T00:00:00"/>
    <s v="-"/>
    <s v="Mantenimiento Mecanico"/>
    <d v="2021-02-11T00:00:00"/>
    <d v="1899-12-30T17:44:08"/>
    <d v="2021-02-11T00:00:00"/>
    <d v="1899-12-30T18:09:35"/>
    <n v="1527"/>
    <n v="25.45"/>
    <m/>
    <n v="25.45"/>
    <s v="servo fuera de punto, se prioriza L10. se reinicia plc, se calibra punto 0 varias veces hasta que lo toma."/>
    <x v="2"/>
    <x v="4"/>
    <x v="1"/>
    <x v="1"/>
    <m/>
    <s v="baez"/>
  </r>
  <r>
    <n v="58760"/>
    <x v="13"/>
    <s v="Moreno"/>
    <x v="13"/>
    <d v="2018-11-01T00:00:00"/>
    <s v="-"/>
    <s v="Mantenimiento Electrico"/>
    <d v="2021-02-11T00:00:00"/>
    <d v="1899-12-30T17:54:24"/>
    <d v="2021-02-11T00:00:00"/>
    <d v="1899-12-30T18:04:22"/>
    <n v="598"/>
    <n v="9.9666666666666668"/>
    <m/>
    <n v="9.9666666666666668"/>
    <s v="colocacion de pantalla y ajuste"/>
    <x v="0"/>
    <x v="4"/>
    <x v="1"/>
    <x v="1"/>
    <m/>
    <s v="baez"/>
  </r>
  <r>
    <n v="58764"/>
    <x v="13"/>
    <s v="Moreno"/>
    <x v="13"/>
    <d v="2018-11-01T00:00:00"/>
    <s v="-"/>
    <s v="Mantenimiento Mecanico"/>
    <d v="2021-02-11T00:00:00"/>
    <d v="1899-12-30T18:04:29"/>
    <d v="2021-02-11T00:00:00"/>
    <d v="1899-12-30T18:25:37"/>
    <n v="1268"/>
    <n v="21.133333333333333"/>
    <m/>
    <n v="21.133333333333333"/>
    <s v="colocacion de pantalla y ajuste"/>
    <x v="0"/>
    <x v="4"/>
    <x v="1"/>
    <x v="1"/>
    <m/>
    <s v="baez"/>
  </r>
  <r>
    <n v="58765"/>
    <x v="0"/>
    <s v="Moreno"/>
    <x v="10"/>
    <d v="2018-11-01T00:00:00"/>
    <s v="-"/>
    <s v="Mantenimiento Electrico"/>
    <d v="2021-02-11T00:00:00"/>
    <d v="1899-12-30T18:09:41"/>
    <d v="2021-02-11T00:00:00"/>
    <d v="1899-12-30T18:09:48"/>
    <n v="7"/>
    <n v="0.11666666666666667"/>
    <m/>
    <n v="0.11666666666666667"/>
    <s v="micro parada"/>
    <x v="8"/>
    <x v="4"/>
    <x v="1"/>
    <x v="1"/>
    <m/>
    <m/>
  </r>
  <r>
    <n v="58766"/>
    <x v="0"/>
    <s v="Moreno"/>
    <x v="10"/>
    <d v="2018-11-01T00:00:00"/>
    <s v="-"/>
    <s v="Mantenimiento Electrico"/>
    <d v="2021-02-11T00:00:00"/>
    <d v="1899-12-30T18:09:54"/>
    <d v="2021-02-11T00:00:00"/>
    <d v="1899-12-30T20:15:19"/>
    <n v="7525"/>
    <n v="125.41666666666667"/>
    <m/>
    <n v="125.41666666666667"/>
    <s v="servo fuera de punto, se prioriza L10. se reinicia plc, se calibra punto 0 varias veces hasta que lo toma."/>
    <x v="2"/>
    <x v="4"/>
    <x v="1"/>
    <x v="1"/>
    <m/>
    <s v="baez"/>
  </r>
  <r>
    <n v="58768"/>
    <x v="23"/>
    <s v="Moreno"/>
    <x v="21"/>
    <d v="2021-02-04T00:00:00"/>
    <s v="Victor"/>
    <s v="Mantenimiento Mecanico"/>
    <d v="2021-02-11T00:00:00"/>
    <d v="1899-12-30T18:12:30"/>
    <d v="2021-02-11T00:00:00"/>
    <d v="1899-12-30T18:43:11"/>
    <n v="1841"/>
    <n v="30.683333333333334"/>
    <m/>
    <n v="30.683333333333334"/>
    <s v="regulacion de estuchadora"/>
    <x v="0"/>
    <x v="4"/>
    <x v="1"/>
    <x v="1"/>
    <m/>
    <s v="falabela"/>
  </r>
  <r>
    <n v="58771"/>
    <x v="13"/>
    <s v="Moreno"/>
    <x v="13"/>
    <d v="2018-11-01T00:00:00"/>
    <s v="-"/>
    <s v="Mantenimiento Electrico"/>
    <d v="2021-02-11T00:00:00"/>
    <d v="1899-12-30T18:25:41"/>
    <d v="2021-02-11T00:00:00"/>
    <d v="1899-12-30T19:18:41"/>
    <n v="3180"/>
    <n v="53"/>
    <m/>
    <n v="53"/>
    <s v="problemas con rele de laser, no se cuenta con informacion tecnica del equipo. Se asiste telefonicamente con tecnico, aparentemente falta la señal de habilitacion luego de una falla. Para habilitar era necesario sacar un rele que quedaba activo"/>
    <x v="2"/>
    <x v="4"/>
    <x v="1"/>
    <x v="1"/>
    <m/>
    <s v="baez"/>
  </r>
  <r>
    <n v="58778"/>
    <x v="13"/>
    <s v="Moreno"/>
    <x v="13"/>
    <d v="2018-11-01T00:00:00"/>
    <s v="-"/>
    <s v="Mantenimiento Electrico"/>
    <d v="2021-02-11T00:00:00"/>
    <d v="1899-12-30T19:18:48"/>
    <d v="2021-02-11T00:00:00"/>
    <d v="1899-12-30T19:38:24"/>
    <n v="1176"/>
    <n v="19.600000000000001"/>
    <m/>
    <n v="19.600000000000001"/>
    <s v="problemas con rele de laser, no se cuenta con informacion tecnica del equipo. Se asiste telefonicamente con tecnico, aparentemente falta la señal de habilitacion luego de una falla. Para habilitar era necesario sacar un rele que quedaba activo"/>
    <x v="2"/>
    <x v="4"/>
    <x v="1"/>
    <x v="1"/>
    <m/>
    <s v="baez"/>
  </r>
  <r>
    <n v="58781"/>
    <x v="13"/>
    <s v="Moreno"/>
    <x v="13"/>
    <d v="2018-11-01T00:00:00"/>
    <s v="-"/>
    <s v="Mantenimiento Electrico"/>
    <d v="2021-02-11T00:00:00"/>
    <d v="1899-12-30T19:38:30"/>
    <m/>
    <m/>
    <n v="5678"/>
    <n v="94.63333333333334"/>
    <m/>
    <n v="94.63333333333334"/>
    <s v="problemas con rele de laser, no se cuenta con informacion tecnica del equipo. Se asiste telefonicamente con tecnico, aparentemente falta la señal de habilitacion luego de una falla. Para habilitar era necesario sacar un rele que quedaba activo"/>
    <x v="2"/>
    <x v="4"/>
    <x v="0"/>
    <x v="1"/>
    <m/>
    <s v="baez"/>
  </r>
  <r>
    <n v="58788"/>
    <x v="10"/>
    <s v="Moreno"/>
    <x v="14"/>
    <d v="2018-11-01T00:00:00"/>
    <s v="-"/>
    <s v="Mantenimiento Mecanico"/>
    <d v="2021-02-11T00:00:00"/>
    <d v="1899-12-30T20:26:26"/>
    <d v="2021-02-11T00:00:00"/>
    <d v="1899-12-30T20:26:59"/>
    <n v="33"/>
    <n v="0.55000000000000004"/>
    <m/>
    <n v="0.55000000000000004"/>
    <s v="micro parada"/>
    <x v="8"/>
    <x v="4"/>
    <x v="1"/>
    <x v="1"/>
    <m/>
    <s v="-"/>
  </r>
  <r>
    <n v="58791"/>
    <x v="2"/>
    <s v="Moreno"/>
    <x v="5"/>
    <d v="2018-11-01T00:00:00"/>
    <s v="-"/>
    <s v="Mantenimiento Mecanico"/>
    <d v="2021-02-11T00:00:00"/>
    <d v="1899-12-30T20:36:31"/>
    <m/>
    <m/>
    <n v="2197"/>
    <n v="36.616666666666667"/>
    <m/>
    <n v="36.616666666666667"/>
    <s v="no logran regular las guias para pasar el envase, se decide desarmar, hacer correderas y emparejar guias."/>
    <x v="3"/>
    <x v="4"/>
    <x v="0"/>
    <x v="1"/>
    <m/>
    <s v="falabela"/>
  </r>
  <r>
    <n v="58803"/>
    <x v="20"/>
    <s v="Moreno"/>
    <x v="21"/>
    <d v="2021-02-04T00:00:00"/>
    <s v="Victor"/>
    <s v="Mantenimiento Mecanico"/>
    <d v="2021-02-12T00:00:00"/>
    <d v="1899-12-30T00:34:07"/>
    <d v="2021-02-12T00:00:00"/>
    <d v="1899-12-30T02:53:55"/>
    <n v="8388"/>
    <n v="139.80000000000001"/>
    <m/>
    <n v="139.80000000000001"/>
    <s v="asistencia con regulacion de estuchadora, se habia bajado el girador de pucks y lo ajusto maquinista"/>
    <x v="0"/>
    <x v="4"/>
    <x v="1"/>
    <x v="2"/>
    <m/>
    <m/>
  </r>
  <r>
    <n v="58809"/>
    <x v="0"/>
    <s v="Moreno"/>
    <x v="5"/>
    <d v="2018-11-01T00:00:00"/>
    <s v="-"/>
    <s v="Mantenimiento Electrico"/>
    <d v="2021-02-12T00:00:00"/>
    <d v="1899-12-30T01:05:19"/>
    <d v="2021-02-12T00:00:00"/>
    <d v="1899-12-30T02:09:38"/>
    <n v="3859"/>
    <n v="64.316666666666663"/>
    <m/>
    <n v="64.316666666666663"/>
    <s v="se desplazan las guias para acompañar el movimiento del formato"/>
    <x v="2"/>
    <x v="4"/>
    <x v="1"/>
    <x v="2"/>
    <m/>
    <m/>
  </r>
  <r>
    <n v="58839"/>
    <x v="26"/>
    <s v="Moreno"/>
    <x v="14"/>
    <d v="2018-11-01T00:00:00"/>
    <s v="-"/>
    <s v="Mantenimiento Electrico"/>
    <d v="2021-02-12T00:00:00"/>
    <d v="1899-12-30T06:58:53"/>
    <d v="2021-02-12T00:00:00"/>
    <d v="1899-12-30T07:02:51"/>
    <n v="238"/>
    <n v="3.9666666666666668"/>
    <m/>
    <n v="3.9666666666666668"/>
    <s v="micro parada"/>
    <x v="8"/>
    <x v="4"/>
    <x v="1"/>
    <x v="0"/>
    <m/>
    <s v="maquinista"/>
  </r>
  <r>
    <n v="58840"/>
    <x v="13"/>
    <s v="Moreno"/>
    <x v="13"/>
    <d v="2018-11-01T00:00:00"/>
    <s v="-"/>
    <s v="Mantenimiento Electrico"/>
    <d v="2021-02-12T00:00:00"/>
    <d v="1899-12-30T07:00:40"/>
    <m/>
    <m/>
    <n v="28579"/>
    <n v="476.31666666666666"/>
    <m/>
    <n v="476.31666666666666"/>
    <s v="se quiso modificar el parámetro de ubicaciín para centrar el código y se perdió la comunicación entre láser y pantalla. Quedan a la espera de Videojet para que lo vea. "/>
    <x v="3"/>
    <x v="4"/>
    <x v="0"/>
    <x v="0"/>
    <m/>
    <s v="Mauricio (ingenieria)"/>
  </r>
  <r>
    <n v="58846"/>
    <x v="3"/>
    <s v="Moreno"/>
    <x v="14"/>
    <d v="2020-02-20T00:00:00"/>
    <s v="Martín"/>
    <s v="Mantenimiento Electrico"/>
    <d v="2021-02-12T00:00:00"/>
    <d v="1899-12-30T07:15:46"/>
    <d v="2021-02-12T00:00:00"/>
    <d v="1899-12-30T07:19:48"/>
    <n v="242"/>
    <n v="4.0333333333333332"/>
    <m/>
    <n v="4.0333333333333332"/>
    <s v="flojo sensor de envases rechazados"/>
    <x v="3"/>
    <x v="4"/>
    <x v="1"/>
    <x v="0"/>
    <m/>
    <s v="federico S"/>
  </r>
  <r>
    <n v="58849"/>
    <x v="3"/>
    <s v="Moreno"/>
    <x v="14"/>
    <d v="2020-02-20T00:00:00"/>
    <s v="Martín"/>
    <s v="Mantenimiento Mecanico"/>
    <d v="2021-02-12T00:00:00"/>
    <d v="1899-12-30T07:24:14"/>
    <d v="2021-02-12T00:00:00"/>
    <d v="1899-12-30T07:35:51"/>
    <n v="697"/>
    <n v="11.616666666666667"/>
    <m/>
    <n v="11.616666666666667"/>
    <s v="se ajusta nuevamente el sensor y soporte de envases rechazados"/>
    <x v="3"/>
    <x v="4"/>
    <x v="1"/>
    <x v="0"/>
    <m/>
    <s v="federico S"/>
  </r>
  <r>
    <n v="58857"/>
    <x v="10"/>
    <s v="Moreno"/>
    <x v="14"/>
    <d v="2018-11-01T00:00:00"/>
    <s v="-"/>
    <s v="Mantenimiento Mecanico"/>
    <d v="2021-02-12T00:00:00"/>
    <d v="1899-12-30T07:40:36"/>
    <d v="2021-02-12T00:00:00"/>
    <d v="1899-12-30T07:45:52"/>
    <n v="316"/>
    <n v="5.2666666666666666"/>
    <m/>
    <n v="5.2666666666666666"/>
    <s v="micro parada"/>
    <x v="8"/>
    <x v="4"/>
    <x v="1"/>
    <x v="0"/>
    <m/>
    <m/>
  </r>
  <r>
    <n v="58860"/>
    <x v="3"/>
    <s v="Moreno"/>
    <x v="14"/>
    <d v="2020-02-20T00:00:00"/>
    <s v="Martín"/>
    <s v="Mantenimiento Mecanico"/>
    <d v="2021-02-12T00:00:00"/>
    <d v="1899-12-30T07:48:36"/>
    <d v="2021-02-12T00:00:00"/>
    <d v="1899-12-30T07:57:22"/>
    <n v="526"/>
    <n v="8.7666666666666675"/>
    <m/>
    <n v="8.7666666666666675"/>
    <s v="se ajusta soporte de sensor, se detecta rose que aflojaba el mismo"/>
    <x v="2"/>
    <x v="4"/>
    <x v="1"/>
    <x v="0"/>
    <m/>
    <m/>
  </r>
  <r>
    <n v="58894"/>
    <x v="11"/>
    <s v="Moreno"/>
    <x v="2"/>
    <d v="2018-11-01T00:00:00"/>
    <s v="-"/>
    <s v="Mantenimiento Mecanico"/>
    <d v="2021-02-12T00:00:00"/>
    <d v="1899-12-30T09:53:45"/>
    <d v="2021-02-12T00:00:00"/>
    <d v="1899-12-30T09:59:51"/>
    <n v="366"/>
    <n v="6.1"/>
    <m/>
    <n v="6.1"/>
    <s v="micro parada"/>
    <x v="8"/>
    <x v="4"/>
    <x v="1"/>
    <x v="0"/>
    <m/>
    <s v="maquinista"/>
  </r>
  <r>
    <n v="58900"/>
    <x v="0"/>
    <s v="Moreno"/>
    <x v="19"/>
    <d v="2018-11-01T00:00:00"/>
    <s v="-"/>
    <s v="Mantenimiento Mecanico"/>
    <d v="2021-02-12T00:00:00"/>
    <d v="1899-12-30T10:26:45"/>
    <d v="2021-02-12T00:00:00"/>
    <d v="1899-12-30T10:35:38"/>
    <n v="533"/>
    <n v="8.8833333333333329"/>
    <m/>
    <n v="8.8833333333333329"/>
    <s v="problemas con el FI ( loción corporal) porque se licúa al recircular varias veces sin estar en funcionamiento la llenadora"/>
    <x v="0"/>
    <x v="4"/>
    <x v="1"/>
    <x v="0"/>
    <m/>
    <s v="maquinista"/>
  </r>
  <r>
    <n v="58998"/>
    <x v="12"/>
    <s v="Moreno"/>
    <x v="3"/>
    <d v="2018-11-01T00:00:00"/>
    <s v="-"/>
    <s v="Mantenimiento Mecanico"/>
    <d v="2021-02-12T00:00:00"/>
    <d v="1899-12-30T17:03:13"/>
    <d v="2021-02-12T00:00:00"/>
    <d v="1899-12-30T17:03:24"/>
    <n v="11"/>
    <n v="0.18333333333333332"/>
    <m/>
    <n v="0.18333333333333332"/>
    <s v="micro parada"/>
    <x v="8"/>
    <x v="4"/>
    <x v="1"/>
    <x v="1"/>
    <m/>
    <m/>
  </r>
  <r>
    <n v="59009"/>
    <x v="11"/>
    <s v="Moreno"/>
    <x v="2"/>
    <d v="2018-11-01T00:00:00"/>
    <s v="-"/>
    <s v="Mantenimiento Electrico"/>
    <d v="2021-02-12T00:00:00"/>
    <d v="1899-12-30T18:06:34"/>
    <d v="2021-02-12T00:00:00"/>
    <d v="1899-12-30T18:06:43"/>
    <n v="9"/>
    <n v="0.15"/>
    <m/>
    <n v="0.15"/>
    <s v="micro parada"/>
    <x v="8"/>
    <x v="4"/>
    <x v="1"/>
    <x v="1"/>
    <m/>
    <s v="maquinista"/>
  </r>
  <r>
    <n v="59016"/>
    <x v="0"/>
    <s v="Moreno"/>
    <x v="5"/>
    <d v="2018-11-01T00:00:00"/>
    <s v="-"/>
    <s v="Mantenimiento Mecanico"/>
    <d v="2021-02-12T00:00:00"/>
    <d v="1899-12-30T18:27:40"/>
    <d v="2021-02-12T00:00:00"/>
    <d v="1899-12-30T20:00:43"/>
    <n v="5583"/>
    <n v="93.05"/>
    <m/>
    <n v="93.05"/>
    <s v="regulacion de enhebrador y coloca bombas. Se corrio la base y se regulo el centrado de pinzas, luego el envase queda golpeando las pinzas por problemas de altura, esta muy al limite por el diseño de los puck y los envases"/>
    <x v="6"/>
    <x v="4"/>
    <x v="1"/>
    <x v="1"/>
    <m/>
    <s v="santillan/rosales"/>
  </r>
  <r>
    <n v="59074"/>
    <x v="0"/>
    <s v="Moreno"/>
    <x v="0"/>
    <d v="2018-11-01T00:00:00"/>
    <s v="-"/>
    <s v="Mantenimiento Mecanico"/>
    <d v="2021-02-17T00:00:00"/>
    <d v="1899-12-30T06:18:25"/>
    <d v="2021-02-17T00:00:00"/>
    <d v="1899-12-30T07:13:04"/>
    <n v="3279"/>
    <n v="54.65"/>
    <m/>
    <n v="54.65"/>
    <s v="problema con llenado, llenada de a pares y los siguientes pares no los llenaba, se corrigen parámetros de pantalla"/>
    <x v="0"/>
    <x v="5"/>
    <x v="1"/>
    <x v="0"/>
    <m/>
    <s v="federico S y roberto"/>
  </r>
  <r>
    <n v="59096"/>
    <x v="0"/>
    <s v="Moreno"/>
    <x v="16"/>
    <d v="2018-11-01T00:00:00"/>
    <s v="-"/>
    <s v="Mantenimiento Electrico"/>
    <d v="2021-02-17T00:00:00"/>
    <d v="1899-12-30T07:14:14"/>
    <d v="2021-02-17T00:00:00"/>
    <d v="1899-12-30T07:44:34"/>
    <n v="1820"/>
    <n v="30.333333333333332"/>
    <m/>
    <n v="30.333333333333332"/>
    <s v="no carga FI la tolva desde procesos. El sensor de nivel no funciona. Se detecta mal conexionado en los cables y se corrigió conexionado ya que, el fin de semana largo, se hizo movimiento de línea. "/>
    <x v="2"/>
    <x v="5"/>
    <x v="1"/>
    <x v="0"/>
    <m/>
    <s v="jose maiques y fabio salinas"/>
  </r>
  <r>
    <n v="59103"/>
    <x v="2"/>
    <s v="Moreno"/>
    <x v="5"/>
    <d v="2018-11-01T00:00:00"/>
    <s v="-"/>
    <s v="Mantenimiento Mecanico"/>
    <d v="2021-02-17T00:00:00"/>
    <d v="1899-12-30T07:33:10"/>
    <d v="2021-02-17T00:00:00"/>
    <d v="1899-12-30T07:58:47"/>
    <n v="1537"/>
    <n v="25.616666666666667"/>
    <m/>
    <n v="25.616666666666667"/>
    <s v="transferencia con problema que se caen los envases en el traslado. Guía verde con problema de sujeción ya que se le había caído el tornillo que la sujeta en el medio de todo el largo. Se corrigen orificios, de las dos guías verdes (internas) para que se puedan cerrar más y apretar mejor el envase evitando el esfuerzo excesivo en las primeras poleas de entrada."/>
    <x v="3"/>
    <x v="5"/>
    <x v="1"/>
    <x v="0"/>
    <m/>
    <s v="Roberto"/>
  </r>
  <r>
    <n v="59110"/>
    <x v="0"/>
    <s v="Moreno"/>
    <x v="0"/>
    <d v="2018-11-01T00:00:00"/>
    <s v="-"/>
    <s v="Mantenimiento Mecanico"/>
    <d v="2021-02-17T00:00:00"/>
    <d v="1899-12-30T07:46:18"/>
    <d v="2021-02-17T00:00:00"/>
    <d v="1899-12-30T07:55:07"/>
    <n v="529"/>
    <n v="8.8166666666666664"/>
    <m/>
    <n v="8.8166666666666664"/>
    <s v="problema con llenado, llena con desniveles, se cambian orings de pistones, obturadores "/>
    <x v="3"/>
    <x v="5"/>
    <x v="1"/>
    <x v="0"/>
    <m/>
    <s v="federico S"/>
  </r>
  <r>
    <n v="59124"/>
    <x v="0"/>
    <s v="Moreno"/>
    <x v="16"/>
    <d v="2018-11-01T00:00:00"/>
    <s v="-"/>
    <s v="Mantenimiento Electrico"/>
    <d v="2021-02-17T00:00:00"/>
    <d v="1899-12-30T08:02:01"/>
    <d v="2021-02-17T00:00:00"/>
    <d v="1899-12-30T08:48:18"/>
    <n v="2777"/>
    <n v="46.283333333333331"/>
    <m/>
    <n v="46.283333333333331"/>
    <s v="no carga FI la tolva desde procesos. El sensor de nivel no funciona. Se detecta mal conexionado en los cables y se corrigió conexionado ya que, el fin de semana largo, se hizo movimiento de línea. "/>
    <x v="2"/>
    <x v="5"/>
    <x v="1"/>
    <x v="0"/>
    <m/>
    <s v="jose maiques y fabio salinas"/>
  </r>
  <r>
    <n v="59131"/>
    <x v="0"/>
    <s v="Moreno"/>
    <x v="21"/>
    <d v="2021-02-04T00:00:00"/>
    <s v="Victor"/>
    <s v="Mantenimiento Electrico"/>
    <d v="2021-02-17T00:00:00"/>
    <d v="1899-12-30T08:20:26"/>
    <d v="2021-02-17T00:00:00"/>
    <d v="1899-12-30T08:47:43"/>
    <n v="1637"/>
    <n v="27.283333333333335"/>
    <m/>
    <n v="27.283333333333335"/>
    <s v="problema con variación de velocidad en rodante N°2. primero no se podía bajar la velocidad por pantalla y se bajaba manualmente desde variador. Hasta que se desconectó el cable de comunicación porque se subía la velocidad solo. Victor Baez seguirá buscando el problema de comunicación entre pantalla y variador. "/>
    <x v="2"/>
    <x v="5"/>
    <x v="1"/>
    <x v="0"/>
    <m/>
    <s v="martin rial"/>
  </r>
  <r>
    <n v="59132"/>
    <x v="2"/>
    <s v="Moreno"/>
    <x v="5"/>
    <d v="2018-11-01T00:00:00"/>
    <s v="-"/>
    <s v="Mantenimiento Mecanico"/>
    <d v="2021-02-17T00:00:00"/>
    <d v="1899-12-30T08:22:56"/>
    <d v="2021-02-17T00:00:00"/>
    <d v="1899-12-30T10:53:29"/>
    <n v="9033"/>
    <n v="150.55000000000001"/>
    <m/>
    <n v="150.55000000000001"/>
    <s v="transferencia con problema que se caen los envases en el traslado. Guía verde con problema de sujeción ya que se le había caído el tornillo que la sujeta en el medio de todo el largo. Se corrigen orificios, de las dos guías verdes (internas) para que se puedan cerrar más y apretar mejor el envase evitando el esfuerzo excesivo en las primeras poleas de entrada."/>
    <x v="3"/>
    <x v="5"/>
    <x v="1"/>
    <x v="0"/>
    <m/>
    <s v="Roberto"/>
  </r>
  <r>
    <n v="59133"/>
    <x v="0"/>
    <s v="Moreno"/>
    <x v="0"/>
    <d v="2018-11-01T00:00:00"/>
    <s v="-"/>
    <s v="Mantenimiento Mecanico"/>
    <d v="2021-02-17T00:00:00"/>
    <d v="1899-12-30T08:25:03"/>
    <d v="2021-02-17T00:00:00"/>
    <d v="1899-12-30T08:29:13"/>
    <n v="250"/>
    <n v="4.166666666666667"/>
    <m/>
    <n v="4.166666666666667"/>
    <s v="problema de llenado, se desarman válvulas y se encuentran roscas sin teflón, limpieza de circuito, obturadores, pistones"/>
    <x v="3"/>
    <x v="5"/>
    <x v="1"/>
    <x v="0"/>
    <m/>
    <s v="federico S"/>
  </r>
  <r>
    <n v="59139"/>
    <x v="13"/>
    <s v="Moreno"/>
    <x v="13"/>
    <d v="2018-11-01T00:00:00"/>
    <s v="-"/>
    <s v="Mantenimiento Mecanico"/>
    <d v="2021-02-17T00:00:00"/>
    <d v="1899-12-30T08:44:11"/>
    <d v="2021-02-17T00:00:00"/>
    <d v="1899-12-30T16:17:46"/>
    <n v="27215"/>
    <n v="453.58333333333331"/>
    <m/>
    <n v="453.58333333333331"/>
    <s v="plaqueta de laser dañada corresponde a ingenieria"/>
    <x v="1"/>
    <x v="5"/>
    <x v="1"/>
    <x v="0"/>
    <m/>
    <s v="ingenieria"/>
  </r>
  <r>
    <n v="59139"/>
    <x v="13"/>
    <s v="Moreno"/>
    <x v="13"/>
    <d v="2018-11-01T00:00:00"/>
    <s v="-"/>
    <s v="Mantenimiento Mecanico"/>
    <d v="2021-02-17T00:00:00"/>
    <d v="1899-12-30T08:44:11"/>
    <m/>
    <m/>
    <n v="15944"/>
    <n v="265.73333333333335"/>
    <m/>
    <n v="265.73333333333335"/>
    <s v="laser, problema con la placa electrónica. En la espera de la placa electrónica por lo que comenta personal de Videojet. Verlo con Mauricio que está siguiendo el tema. "/>
    <x v="2"/>
    <x v="5"/>
    <x v="0"/>
    <x v="0"/>
    <m/>
    <s v="Mauricio (ingenieria)"/>
  </r>
  <r>
    <n v="59146"/>
    <x v="0"/>
    <s v="Moreno"/>
    <x v="16"/>
    <d v="2018-11-01T00:00:00"/>
    <s v="-"/>
    <s v="Mantenimiento Electrico"/>
    <d v="2021-02-17T00:00:00"/>
    <d v="1899-12-30T08:53:31"/>
    <d v="2021-02-17T00:00:00"/>
    <d v="1899-12-30T08:53:49"/>
    <n v="18"/>
    <n v="0.3"/>
    <m/>
    <n v="0.3"/>
    <s v="no carga FI la tolva desde procesos. El sensor de nivel no funciona. Se detecta mal conexionado en los cables y se corrigió conexionado ya que, el fin de semana largo, se hizo movimiento de línea. "/>
    <x v="2"/>
    <x v="5"/>
    <x v="1"/>
    <x v="0"/>
    <m/>
    <s v="jose maiques y fabio salinas"/>
  </r>
  <r>
    <n v="59148"/>
    <x v="0"/>
    <s v="Moreno"/>
    <x v="16"/>
    <d v="2018-11-01T00:00:00"/>
    <s v="-"/>
    <s v="Mantenimiento Mecanico"/>
    <d v="2021-02-17T00:00:00"/>
    <d v="1899-12-30T08:54:42"/>
    <d v="2021-02-17T00:00:00"/>
    <d v="1899-12-30T09:09:37"/>
    <n v="895"/>
    <n v="14.916666666666666"/>
    <m/>
    <n v="14.916666666666666"/>
    <s v="regulación"/>
    <x v="0"/>
    <x v="5"/>
    <x v="1"/>
    <x v="0"/>
    <m/>
    <s v="maquinista"/>
  </r>
  <r>
    <n v="59154"/>
    <x v="0"/>
    <s v="Moreno"/>
    <x v="0"/>
    <d v="2018-11-01T00:00:00"/>
    <s v="-"/>
    <s v="Mantenimiento Mecanico"/>
    <d v="2021-02-17T00:00:00"/>
    <d v="1899-12-30T09:03:59"/>
    <d v="2021-02-17T00:00:00"/>
    <d v="1899-12-30T10:37:36"/>
    <n v="5617"/>
    <n v="93.61666666666666"/>
    <m/>
    <n v="93.61666666666666"/>
    <s v="problema de llenado, se desarman válvulas y se encuentran roscas sin teflón, limpieza de circuito, obturadores, pistones"/>
    <x v="3"/>
    <x v="5"/>
    <x v="1"/>
    <x v="0"/>
    <m/>
    <s v="federico S"/>
  </r>
  <r>
    <n v="59157"/>
    <x v="2"/>
    <s v="Moreno"/>
    <x v="21"/>
    <d v="2021-02-04T00:00:00"/>
    <s v="Victor"/>
    <s v="Mantenimiento Electrico"/>
    <d v="2021-02-17T00:00:00"/>
    <d v="1899-12-30T09:06:19"/>
    <d v="2021-02-17T00:00:00"/>
    <d v="1899-12-30T09:32:15"/>
    <n v="1556"/>
    <n v="25.933333333333334"/>
    <m/>
    <n v="25.933333333333334"/>
    <s v="problema con variación de velocidad en rodante N°2. primero no se podía bajar la velocidad por pantalla y se bajaba manualmente desde variador. Hasta que se desconectó el cable de comunicación porque se subía la velocidad solo. Victor Baez seguirá buscando el problema de comunicación entre pantalla y variador. "/>
    <x v="2"/>
    <x v="5"/>
    <x v="1"/>
    <x v="0"/>
    <m/>
    <s v="jose maiques y fabio salinas"/>
  </r>
  <r>
    <n v="59189"/>
    <x v="12"/>
    <s v="Moreno"/>
    <x v="16"/>
    <d v="2018-11-01T00:00:00"/>
    <s v="-"/>
    <s v="Mantenimiento Electrico"/>
    <d v="2021-02-17T00:00:00"/>
    <d v="1899-12-30T10:41:44"/>
    <d v="2021-02-17T00:00:00"/>
    <d v="1899-12-30T10:41:51"/>
    <n v="7"/>
    <n v="0.11666666666666667"/>
    <m/>
    <n v="0.11666666666666667"/>
    <s v="error de tipeo"/>
    <x v="0"/>
    <x v="5"/>
    <x v="1"/>
    <x v="0"/>
    <m/>
    <s v="maquinista"/>
  </r>
  <r>
    <n v="59193"/>
    <x v="2"/>
    <s v="Moreno"/>
    <x v="21"/>
    <d v="2021-02-04T00:00:00"/>
    <s v="Victor"/>
    <s v="Mantenimiento Electrico"/>
    <d v="2021-02-17T00:00:00"/>
    <d v="1899-12-30T11:06:43"/>
    <d v="2021-02-17T00:00:00"/>
    <d v="1899-12-30T11:36:44"/>
    <n v="1801"/>
    <n v="30.016666666666666"/>
    <m/>
    <n v="30.016666666666666"/>
    <s v="problema con variación de velocidad en rodante N°2. primero no se podía bajar la velocidad por pantalla y se bajaba manualmente desde variador. Hasta que se desconectó el cable de comunicación porque se subía la velocidad solo. Victor Baez seguirá buscando el problema de comunicación entre pantalla y variador. "/>
    <x v="2"/>
    <x v="5"/>
    <x v="1"/>
    <x v="0"/>
    <m/>
    <s v="jose maiques y fabio salinas"/>
  </r>
  <r>
    <n v="59211"/>
    <x v="12"/>
    <s v="Moreno"/>
    <x v="0"/>
    <d v="2018-11-01T00:00:00"/>
    <s v="-"/>
    <s v="Mantenimiento Mecanico"/>
    <d v="2021-02-17T00:00:00"/>
    <d v="1899-12-30T11:49:14"/>
    <d v="2021-02-17T00:00:00"/>
    <d v="1899-12-30T11:57:59"/>
    <n v="525"/>
    <n v="8.75"/>
    <m/>
    <n v="8.75"/>
    <s v="error de tipeo"/>
    <x v="0"/>
    <x v="5"/>
    <x v="1"/>
    <x v="0"/>
    <m/>
    <s v="maquinista"/>
  </r>
  <r>
    <n v="59212"/>
    <x v="12"/>
    <s v="Moreno"/>
    <x v="0"/>
    <d v="2018-11-01T00:00:00"/>
    <s v="-"/>
    <s v="Mantenimiento Electrico"/>
    <d v="2021-02-17T00:00:00"/>
    <d v="1899-12-30T11:58:04"/>
    <d v="2021-02-17T00:00:00"/>
    <d v="1899-12-30T16:13:01"/>
    <n v="15297"/>
    <n v="254.95"/>
    <m/>
    <n v="254.95"/>
    <s v="motor con cable quemado, se remplaza cable."/>
    <x v="2"/>
    <x v="5"/>
    <x v="1"/>
    <x v="0"/>
    <m/>
    <s v="baez"/>
  </r>
  <r>
    <n v="59275"/>
    <x v="9"/>
    <s v="Moreno"/>
    <x v="7"/>
    <d v="2020-02-20T00:00:00"/>
    <s v="Martín"/>
    <s v="Mantenimiento Electrico"/>
    <d v="2021-02-17T00:00:00"/>
    <d v="1899-12-30T16:33:01"/>
    <d v="2021-02-17T00:00:00"/>
    <d v="1899-12-30T16:33:09"/>
    <n v="8"/>
    <n v="0.13333333333333333"/>
    <m/>
    <n v="0.13333333333333333"/>
    <s v="micro parada"/>
    <x v="8"/>
    <x v="5"/>
    <x v="1"/>
    <x v="1"/>
    <m/>
    <s v="-"/>
  </r>
  <r>
    <n v="59276"/>
    <x v="16"/>
    <s v="Moreno"/>
    <x v="7"/>
    <d v="2018-11-01T00:00:00"/>
    <s v="-"/>
    <s v="Mantenimiento Electrico"/>
    <d v="2021-02-17T00:00:00"/>
    <d v="1899-12-30T16:33:19"/>
    <d v="2021-02-17T00:00:00"/>
    <d v="1899-12-30T16:40:54"/>
    <n v="455"/>
    <n v="7.583333333333333"/>
    <m/>
    <n v="7.583333333333333"/>
    <s v="falta de aire por bobina desconectada, se conecta bobina"/>
    <x v="2"/>
    <x v="5"/>
    <x v="1"/>
    <x v="1"/>
    <m/>
    <s v="baez"/>
  </r>
  <r>
    <n v="59278"/>
    <x v="12"/>
    <s v="Moreno"/>
    <x v="0"/>
    <d v="2018-11-01T00:00:00"/>
    <s v="-"/>
    <s v="Mantenimiento Electrico"/>
    <d v="2021-02-17T00:00:00"/>
    <d v="1899-12-30T16:39:13"/>
    <d v="2021-02-17T00:00:00"/>
    <d v="1899-12-30T16:49:40"/>
    <n v="627"/>
    <n v="10.45"/>
    <m/>
    <n v="10.45"/>
    <s v="no puede acceder a los parametros, se reinicia plc"/>
    <x v="2"/>
    <x v="5"/>
    <x v="1"/>
    <x v="1"/>
    <m/>
    <s v="baez"/>
  </r>
  <r>
    <n v="59284"/>
    <x v="10"/>
    <s v="Moreno"/>
    <x v="10"/>
    <d v="2018-11-01T00:00:00"/>
    <s v="-"/>
    <s v="Mantenimiento Mecanico"/>
    <d v="2021-02-17T00:00:00"/>
    <d v="1899-12-30T16:56:50"/>
    <d v="2021-02-17T00:00:00"/>
    <d v="1899-12-30T17:04:53"/>
    <n v="483"/>
    <n v="8.0500000000000007"/>
    <m/>
    <n v="8.0500000000000007"/>
    <s v="regulacion operativo"/>
    <x v="0"/>
    <x v="5"/>
    <x v="1"/>
    <x v="1"/>
    <m/>
    <s v="falabela"/>
  </r>
  <r>
    <n v="59302"/>
    <x v="0"/>
    <s v="Moreno"/>
    <x v="3"/>
    <d v="2018-11-01T00:00:00"/>
    <s v="-"/>
    <s v="Mantenimiento Electrico"/>
    <d v="2021-02-17T00:00:00"/>
    <d v="1899-12-30T18:03:14"/>
    <d v="2021-02-17T00:00:00"/>
    <d v="1899-12-30T18:13:10"/>
    <n v="596"/>
    <n v="9.9333333333333336"/>
    <m/>
    <n v="9.9333333333333336"/>
    <s v="utilizan la tablet para llamar de centro de etiquetado para regulacion operativo"/>
    <x v="0"/>
    <x v="5"/>
    <x v="1"/>
    <x v="1"/>
    <m/>
    <s v="baez"/>
  </r>
  <r>
    <n v="59312"/>
    <x v="0"/>
    <s v="Moreno"/>
    <x v="8"/>
    <d v="2018-11-01T00:00:00"/>
    <s v="-"/>
    <s v="Mantenimiento Mecanico"/>
    <d v="2021-02-17T00:00:00"/>
    <d v="1899-12-30T18:54:29"/>
    <d v="2021-02-17T00:00:00"/>
    <d v="1899-12-30T18:54:40"/>
    <n v="11"/>
    <n v="0.18333333333333332"/>
    <m/>
    <n v="0.18333333333333332"/>
    <s v="micro parada"/>
    <x v="8"/>
    <x v="5"/>
    <x v="1"/>
    <x v="1"/>
    <m/>
    <s v="-"/>
  </r>
  <r>
    <n v="59313"/>
    <x v="0"/>
    <s v="Moreno"/>
    <x v="8"/>
    <d v="2018-11-01T00:00:00"/>
    <s v="-"/>
    <s v="Mantenimiento Mecanico"/>
    <d v="2021-02-17T00:00:00"/>
    <d v="1899-12-30T18:54:46"/>
    <d v="2021-02-17T00:00:00"/>
    <d v="1899-12-30T18:58:09"/>
    <n v="203"/>
    <n v="3.3833333333333333"/>
    <m/>
    <n v="3.3833333333333333"/>
    <s v="micro parada"/>
    <x v="8"/>
    <x v="5"/>
    <x v="1"/>
    <x v="1"/>
    <m/>
    <s v="-"/>
  </r>
  <r>
    <n v="59323"/>
    <x v="9"/>
    <s v="Moreno"/>
    <x v="7"/>
    <d v="2020-02-20T00:00:00"/>
    <s v="Martín"/>
    <s v="Mantenimiento Electrico"/>
    <d v="2021-02-17T00:00:00"/>
    <d v="1899-12-30T19:46:10"/>
    <d v="2021-02-17T00:00:00"/>
    <d v="1899-12-30T19:46:20"/>
    <n v="10"/>
    <n v="0.16666666666666666"/>
    <m/>
    <n v="0.16666666666666666"/>
    <s v="micro parada"/>
    <x v="8"/>
    <x v="5"/>
    <x v="1"/>
    <x v="1"/>
    <m/>
    <s v="-"/>
  </r>
  <r>
    <n v="59324"/>
    <x v="16"/>
    <s v="Moreno"/>
    <x v="7"/>
    <d v="2018-11-01T00:00:00"/>
    <s v="-"/>
    <s v="Mantenimiento Electrico"/>
    <d v="2021-02-17T00:00:00"/>
    <d v="1899-12-30T19:46:25"/>
    <d v="2021-02-17T00:00:00"/>
    <d v="1899-12-30T20:21:53"/>
    <n v="2128"/>
    <n v="35.466666666666669"/>
    <m/>
    <n v="35.466666666666669"/>
    <s v="manguera de apertura y cierre de cilindro neumatico invertida"/>
    <x v="2"/>
    <x v="5"/>
    <x v="1"/>
    <x v="1"/>
    <m/>
    <s v="-"/>
  </r>
  <r>
    <n v="59325"/>
    <x v="0"/>
    <s v="Moreno"/>
    <x v="3"/>
    <d v="2018-11-01T00:00:00"/>
    <s v="-"/>
    <s v="Mantenimiento Mecanico"/>
    <d v="2021-02-17T00:00:00"/>
    <d v="1899-12-30T19:49:22"/>
    <d v="2021-02-17T00:00:00"/>
    <d v="1899-12-30T19:55:11"/>
    <n v="349"/>
    <n v="5.8166666666666664"/>
    <m/>
    <n v="5.8166666666666664"/>
    <s v="microparada"/>
    <x v="8"/>
    <x v="5"/>
    <x v="1"/>
    <x v="1"/>
    <m/>
    <s v="-"/>
  </r>
  <r>
    <n v="59327"/>
    <x v="38"/>
    <s v="Moreno"/>
    <x v="14"/>
    <d v="2020-10-16T00:00:00"/>
    <s v="Martín"/>
    <s v="Mantenimiento Mecanico"/>
    <d v="2021-02-17T00:00:00"/>
    <d v="1899-12-30T19:54:53"/>
    <d v="2021-02-17T00:00:00"/>
    <d v="1899-12-30T20:00:49"/>
    <n v="356"/>
    <n v="5.9333333333333336"/>
    <m/>
    <n v="5.9333333333333336"/>
    <s v="microparada"/>
    <x v="8"/>
    <x v="5"/>
    <x v="1"/>
    <x v="1"/>
    <m/>
    <s v="-"/>
  </r>
  <r>
    <n v="59330"/>
    <x v="0"/>
    <s v="Moreno"/>
    <x v="1"/>
    <d v="2018-11-01T00:00:00"/>
    <s v="-"/>
    <s v="Mantenimiento Mecanico"/>
    <d v="2021-02-17T00:00:00"/>
    <d v="1899-12-30T20:17:40"/>
    <d v="2021-02-17T00:00:00"/>
    <d v="1899-12-30T20:27:44"/>
    <n v="604"/>
    <n v="10.066666666666666"/>
    <m/>
    <n v="10.066666666666666"/>
    <s v="abrazadera clamp en mala posicion, no sensa apertura y cierre del cilindro neumatico bomba #2"/>
    <x v="0"/>
    <x v="5"/>
    <x v="1"/>
    <x v="1"/>
    <m/>
    <s v="-"/>
  </r>
  <r>
    <n v="59354"/>
    <x v="0"/>
    <s v="Moreno"/>
    <x v="5"/>
    <d v="2018-11-01T00:00:00"/>
    <s v="-"/>
    <s v="Mantenimiento Mecanico"/>
    <d v="2021-02-17T00:00:00"/>
    <d v="1899-12-30T23:32:09"/>
    <d v="2021-02-18T00:00:00"/>
    <d v="1899-12-30T01:45:54"/>
    <n v="8025"/>
    <n v="133.75"/>
    <m/>
    <n v="133.75"/>
    <s v="se encuentra conjunto de pinzas enhebradoras doblados"/>
    <x v="3"/>
    <x v="5"/>
    <x v="1"/>
    <x v="2"/>
    <m/>
    <m/>
  </r>
  <r>
    <n v="59358"/>
    <x v="23"/>
    <s v="Moreno"/>
    <x v="21"/>
    <d v="2021-02-04T00:00:00"/>
    <s v="Victor"/>
    <s v="Mantenimiento Mecanico"/>
    <d v="2021-02-18T00:00:00"/>
    <d v="1899-12-30T00:38:45"/>
    <d v="2021-02-18T00:00:00"/>
    <d v="1899-12-30T01:57:15"/>
    <n v="4710"/>
    <n v="78.5"/>
    <m/>
    <n v="78.5"/>
    <s v="regulacion de formato"/>
    <x v="0"/>
    <x v="5"/>
    <x v="1"/>
    <x v="2"/>
    <m/>
    <m/>
  </r>
  <r>
    <n v="59358"/>
    <x v="23"/>
    <s v="Moreno"/>
    <x v="21"/>
    <d v="2021-02-04T00:00:00"/>
    <s v="Victor"/>
    <s v="Mantenimiento Mecanico"/>
    <d v="2021-02-18T00:00:00"/>
    <d v="1899-12-30T00:38:45"/>
    <d v="2021-02-18T00:00:00"/>
    <d v="1899-12-30T01:57:15"/>
    <n v="4710"/>
    <n v="78.5"/>
    <m/>
    <n v="78.5"/>
    <s v="regulacion de formato"/>
    <x v="0"/>
    <x v="5"/>
    <x v="1"/>
    <x v="2"/>
    <m/>
    <m/>
  </r>
  <r>
    <n v="59362"/>
    <x v="7"/>
    <s v="Moreno"/>
    <x v="21"/>
    <d v="2021-02-04T00:00:00"/>
    <s v="Victor"/>
    <s v="Mantenimiento Mecanico"/>
    <d v="2021-02-18T00:00:00"/>
    <d v="1899-12-30T01:57:23"/>
    <d v="2021-02-18T00:00:00"/>
    <d v="1899-12-30T01:58:19"/>
    <n v="56"/>
    <n v="0.93333333333333335"/>
    <m/>
    <n v="0.93333333333333335"/>
    <s v="micro parada"/>
    <x v="8"/>
    <x v="5"/>
    <x v="1"/>
    <x v="2"/>
    <m/>
    <m/>
  </r>
  <r>
    <n v="59362"/>
    <x v="7"/>
    <s v="Moreno"/>
    <x v="21"/>
    <d v="2021-02-04T00:00:00"/>
    <s v="Victor"/>
    <s v="Mantenimiento Mecanico"/>
    <d v="2021-02-18T00:00:00"/>
    <d v="1899-12-30T01:57:23"/>
    <d v="2021-02-18T00:00:00"/>
    <d v="1899-12-30T01:58:19"/>
    <n v="56"/>
    <n v="0.93333333333333335"/>
    <m/>
    <n v="0.93333333333333335"/>
    <s v="micro parada"/>
    <x v="8"/>
    <x v="5"/>
    <x v="1"/>
    <x v="2"/>
    <m/>
    <s v="maquinista"/>
  </r>
  <r>
    <n v="59363"/>
    <x v="23"/>
    <s v="Moreno"/>
    <x v="21"/>
    <d v="2021-02-04T00:00:00"/>
    <s v="Victor"/>
    <s v="Mantenimiento Mecanico"/>
    <d v="2021-02-18T00:00:00"/>
    <d v="1899-12-30T02:30:58"/>
    <d v="2021-02-18T00:00:00"/>
    <d v="1899-12-30T02:49:19"/>
    <n v="1101"/>
    <n v="18.350000000000001"/>
    <m/>
    <n v="18.350000000000001"/>
    <s v="regulacion de formato"/>
    <x v="0"/>
    <x v="5"/>
    <x v="1"/>
    <x v="2"/>
    <m/>
    <m/>
  </r>
  <r>
    <n v="59363"/>
    <x v="23"/>
    <s v="Moreno"/>
    <x v="21"/>
    <d v="2021-02-04T00:00:00"/>
    <s v="Victor"/>
    <s v="Mantenimiento Mecanico"/>
    <d v="2021-02-18T00:00:00"/>
    <d v="1899-12-30T02:30:58"/>
    <d v="2021-02-18T00:00:00"/>
    <d v="1899-12-30T02:49:19"/>
    <n v="1101"/>
    <n v="18.350000000000001"/>
    <m/>
    <n v="18.350000000000001"/>
    <s v="regulacion de formato"/>
    <x v="0"/>
    <x v="5"/>
    <x v="1"/>
    <x v="2"/>
    <m/>
    <m/>
  </r>
  <r>
    <n v="59398"/>
    <x v="26"/>
    <s v="Moreno"/>
    <x v="14"/>
    <d v="2018-11-01T00:00:00"/>
    <s v="-"/>
    <s v="Mantenimiento Electrico"/>
    <d v="2021-02-18T00:00:00"/>
    <d v="1899-12-30T06:48:07"/>
    <d v="2021-02-18T00:00:00"/>
    <d v="1899-12-30T06:49:55"/>
    <n v="108"/>
    <n v="1.8"/>
    <m/>
    <n v="1.8"/>
    <s v="micro parada"/>
    <x v="8"/>
    <x v="5"/>
    <x v="1"/>
    <x v="0"/>
    <m/>
    <s v="maquinista"/>
  </r>
  <r>
    <n v="59404"/>
    <x v="12"/>
    <s v="Moreno"/>
    <x v="11"/>
    <d v="2018-11-01T00:00:00"/>
    <s v="-"/>
    <s v="Mantenimiento Electrico"/>
    <d v="2021-02-18T00:00:00"/>
    <d v="1899-12-30T06:57:39"/>
    <d v="2021-02-18T00:00:00"/>
    <d v="1899-12-30T07:00:01"/>
    <n v="142"/>
    <n v="2.3666666666666667"/>
    <m/>
    <n v="2.3666666666666667"/>
    <s v="micro parada"/>
    <x v="8"/>
    <x v="5"/>
    <x v="1"/>
    <x v="0"/>
    <m/>
    <s v="maquinista"/>
  </r>
  <r>
    <n v="59411"/>
    <x v="0"/>
    <s v="Moreno"/>
    <x v="5"/>
    <d v="2018-11-01T00:00:00"/>
    <s v="-"/>
    <s v="Mantenimiento Mecanico"/>
    <d v="2021-02-18T00:00:00"/>
    <d v="1899-12-30T07:07:13"/>
    <d v="2021-02-18T00:00:00"/>
    <d v="1899-12-30T08:00:12"/>
    <n v="3179"/>
    <n v="52.983333333333334"/>
    <m/>
    <n v="52.983333333333334"/>
    <s v="se observan los pescadores mordidos de las bombas. Se cambia ventosa tipo fuelle, del tomador, ya que estaba pinchada y perdía vacío. "/>
    <x v="3"/>
    <x v="5"/>
    <x v="1"/>
    <x v="0"/>
    <m/>
    <s v="federico S"/>
  </r>
  <r>
    <n v="59415"/>
    <x v="38"/>
    <s v="Moreno"/>
    <x v="14"/>
    <d v="2020-10-16T00:00:00"/>
    <s v="Martín"/>
    <s v="Mantenimiento Electrico"/>
    <d v="2021-02-18T00:00:00"/>
    <d v="1899-12-30T07:12:14"/>
    <d v="2021-02-18T00:00:00"/>
    <d v="1899-12-30T08:07:38"/>
    <n v="3324"/>
    <n v="55.4"/>
    <m/>
    <n v="55.4"/>
    <s v="cabezal n°4 colocaba mal la etiqueta. Te reemplaza cable completo de sensor"/>
    <x v="2"/>
    <x v="5"/>
    <x v="1"/>
    <x v="0"/>
    <m/>
    <s v="jose maiques y martin rial"/>
  </r>
  <r>
    <n v="59417"/>
    <x v="0"/>
    <s v="Moreno"/>
    <x v="11"/>
    <d v="2018-11-01T00:00:00"/>
    <s v="-"/>
    <s v="Mantenimiento Mecanico"/>
    <d v="2021-02-18T00:00:00"/>
    <d v="1899-12-30T07:21:35"/>
    <d v="2021-02-18T00:00:00"/>
    <d v="1899-12-30T07:21:44"/>
    <n v="9"/>
    <n v="0.15"/>
    <m/>
    <n v="0.15"/>
    <s v="micro parada"/>
    <x v="8"/>
    <x v="5"/>
    <x v="1"/>
    <x v="0"/>
    <m/>
    <s v="maquinista"/>
  </r>
  <r>
    <n v="59424"/>
    <x v="16"/>
    <s v="Moreno"/>
    <x v="9"/>
    <d v="2018-11-01T00:00:00"/>
    <s v="-"/>
    <s v="Mantenimiento Electrico"/>
    <d v="2021-02-18T00:00:00"/>
    <d v="1899-12-30T07:44:27"/>
    <d v="2021-02-18T00:00:00"/>
    <d v="1899-12-30T08:24:14"/>
    <n v="2387"/>
    <n v="39.783333333333331"/>
    <m/>
    <n v="39.783333333333331"/>
    <s v="se había tildado el brazo y pedía un reincio en caliente, se realizó dicho reinicio y quedó funcionando"/>
    <x v="2"/>
    <x v="5"/>
    <x v="1"/>
    <x v="0"/>
    <m/>
    <s v="jose maiques"/>
  </r>
  <r>
    <n v="59433"/>
    <x v="0"/>
    <s v="Moreno"/>
    <x v="5"/>
    <d v="2018-11-01T00:00:00"/>
    <s v="-"/>
    <s v="Mantenimiento Mecanico"/>
    <d v="2021-02-18T00:00:00"/>
    <d v="1899-12-30T08:22:36"/>
    <d v="2021-02-18T00:00:00"/>
    <d v="1899-12-30T08:32:57"/>
    <n v="621"/>
    <n v="10.35"/>
    <m/>
    <n v="10.35"/>
    <s v="regulación, el maquinista volvió a colocar la parada para probar el funcionamiento después de haberse reparado."/>
    <x v="9"/>
    <x v="5"/>
    <x v="1"/>
    <x v="0"/>
    <m/>
    <s v="maquinista"/>
  </r>
  <r>
    <n v="59438"/>
    <x v="0"/>
    <s v="Moreno"/>
    <x v="11"/>
    <d v="2018-11-01T00:00:00"/>
    <s v="-"/>
    <s v="Mantenimiento Mecanico"/>
    <d v="2021-02-18T00:00:00"/>
    <d v="1899-12-30T08:36:09"/>
    <d v="2021-02-18T00:00:00"/>
    <d v="1899-12-30T08:39:24"/>
    <n v="195"/>
    <n v="3.25"/>
    <m/>
    <n v="3.25"/>
    <s v="micro parada"/>
    <x v="8"/>
    <x v="5"/>
    <x v="1"/>
    <x v="0"/>
    <m/>
    <s v="maquinista"/>
  </r>
  <r>
    <n v="59443"/>
    <x v="2"/>
    <s v="Moreno"/>
    <x v="5"/>
    <d v="2018-11-01T00:00:00"/>
    <s v="-"/>
    <s v="Mantenimiento Mecanico"/>
    <d v="2021-02-18T00:00:00"/>
    <d v="1899-12-30T08:45:19"/>
    <d v="2021-02-18T00:00:00"/>
    <d v="1899-12-30T10:19:09"/>
    <n v="5630"/>
    <n v="93.833333333333329"/>
    <m/>
    <n v="93.833333333333329"/>
    <s v="problema de caída de envases en el traslado. "/>
    <x v="3"/>
    <x v="5"/>
    <x v="1"/>
    <x v="0"/>
    <m/>
    <s v="federico S"/>
  </r>
  <r>
    <n v="59444"/>
    <x v="2"/>
    <s v="Moreno"/>
    <x v="11"/>
    <d v="2018-11-01T00:00:00"/>
    <s v="-"/>
    <s v="Mantenimiento Electrico"/>
    <d v="2021-02-18T00:00:00"/>
    <d v="1899-12-30T08:45:23"/>
    <d v="2021-02-18T00:00:00"/>
    <d v="1899-12-30T08:45:55"/>
    <n v="32"/>
    <n v="0.53333333333333333"/>
    <m/>
    <n v="0.53333333333333333"/>
    <s v="micro parada"/>
    <x v="8"/>
    <x v="5"/>
    <x v="1"/>
    <x v="0"/>
    <m/>
    <s v="maquinista"/>
  </r>
  <r>
    <n v="59479"/>
    <x v="12"/>
    <s v="Moreno"/>
    <x v="11"/>
    <d v="2018-11-01T00:00:00"/>
    <s v="-"/>
    <s v="Mantenimiento Electrico"/>
    <d v="2021-02-18T00:00:00"/>
    <d v="1899-12-30T11:14:33"/>
    <d v="2021-02-18T00:00:00"/>
    <d v="1899-12-30T11:29:44"/>
    <n v="911"/>
    <n v="15.183333333333334"/>
    <m/>
    <n v="15.183333333333334"/>
    <s v="cuando se quiere encender, nuevamente despues de una parada, no funcionan las cadenas centradoras. Después de varias veces de reinicio, funciona.  "/>
    <x v="2"/>
    <x v="5"/>
    <x v="1"/>
    <x v="0"/>
    <m/>
    <s v="maquinista"/>
  </r>
  <r>
    <n v="59487"/>
    <x v="12"/>
    <s v="Moreno"/>
    <x v="3"/>
    <d v="2018-11-01T00:00:00"/>
    <s v="-"/>
    <s v="Mantenimiento Mecanico"/>
    <d v="2021-02-18T00:00:00"/>
    <d v="1899-12-30T11:39:31"/>
    <d v="2021-02-18T00:00:00"/>
    <d v="1899-12-30T12:11:38"/>
    <n v="1927"/>
    <n v="32.116666666666667"/>
    <m/>
    <n v="32.116666666666667"/>
    <s v="la cinta metálica no funcionaba porque estaba trabada con suciedad de hace mucho tiempo atrás (etiquetas, trapos, polvo). Se desarma cadena y se saca residuos. "/>
    <x v="0"/>
    <x v="5"/>
    <x v="1"/>
    <x v="0"/>
    <m/>
    <s v="federico S"/>
  </r>
  <r>
    <n v="59494"/>
    <x v="10"/>
    <s v="Moreno"/>
    <x v="9"/>
    <d v="2018-11-01T00:00:00"/>
    <s v="-"/>
    <s v="Mantenimiento Mecanico"/>
    <d v="2021-02-18T00:00:00"/>
    <d v="1899-12-30T12:08:25"/>
    <d v="2021-02-18T00:00:00"/>
    <d v="1899-12-30T12:50:35"/>
    <n v="2530"/>
    <n v="42.166666666666664"/>
    <m/>
    <n v="42.166666666666664"/>
    <s v="falla en colocación de tapas. Se ajustan tornillos de fijación en estrella y guías. "/>
    <x v="3"/>
    <x v="5"/>
    <x v="1"/>
    <x v="0"/>
    <m/>
    <s v="Roberto"/>
  </r>
  <r>
    <n v="59495"/>
    <x v="0"/>
    <s v="Moreno"/>
    <x v="16"/>
    <d v="2018-11-01T00:00:00"/>
    <s v="-"/>
    <s v="Mantenimiento Electrico"/>
    <d v="2021-02-18T00:00:00"/>
    <d v="1899-12-30T12:10:17"/>
    <d v="2021-02-18T00:00:00"/>
    <d v="1899-12-30T12:10:23"/>
    <n v="6"/>
    <n v="0.1"/>
    <m/>
    <n v="0.1"/>
    <s v="micro parada"/>
    <x v="8"/>
    <x v="5"/>
    <x v="1"/>
    <x v="0"/>
    <m/>
    <s v="maquinista"/>
  </r>
  <r>
    <n v="59504"/>
    <x v="10"/>
    <s v="Moreno"/>
    <x v="9"/>
    <d v="2018-11-01T00:00:00"/>
    <s v="-"/>
    <s v="Mantenimiento Mecanico"/>
    <d v="2021-02-18T00:00:00"/>
    <d v="1899-12-30T12:54:05"/>
    <d v="2021-02-18T00:00:00"/>
    <d v="1899-12-30T13:14:06"/>
    <n v="1201"/>
    <n v="20.016666666666666"/>
    <m/>
    <n v="20.016666666666666"/>
    <s v="se detecta que las fibras ópticas se aflojan con facilidad"/>
    <x v="2"/>
    <x v="5"/>
    <x v="1"/>
    <x v="0"/>
    <m/>
    <s v="Roberto"/>
  </r>
  <r>
    <n v="59527"/>
    <x v="39"/>
    <s v="Moreno Procesos"/>
    <x v="20"/>
    <d v="2020-11-19T00:00:00"/>
    <s v="Martín"/>
    <s v="Mantenimiento Electrico"/>
    <d v="2021-02-18T00:00:00"/>
    <d v="1899-12-30T15:23:53"/>
    <d v="2021-02-18T00:00:00"/>
    <d v="1899-12-30T20:55:34"/>
    <n v="19901"/>
    <n v="331.68333333333334"/>
    <m/>
    <n v="331.68333333333334"/>
    <s v="variador en falla por sobrecarga"/>
    <x v="0"/>
    <x v="5"/>
    <x v="1"/>
    <x v="1"/>
    <m/>
    <s v="baez"/>
  </r>
  <r>
    <n v="59530"/>
    <x v="3"/>
    <s v="Moreno"/>
    <x v="16"/>
    <d v="2018-11-01T00:00:00"/>
    <s v="-"/>
    <s v="Mantenimiento Mecanico"/>
    <d v="2021-02-18T00:00:00"/>
    <d v="1899-12-30T15:35:26"/>
    <d v="2021-02-18T00:00:00"/>
    <d v="1899-12-30T15:46:49"/>
    <n v="683"/>
    <n v="11.383333333333333"/>
    <m/>
    <n v="11.383333333333333"/>
    <s v="cambio de gomas"/>
    <x v="3"/>
    <x v="5"/>
    <x v="1"/>
    <x v="1"/>
    <m/>
    <s v="maquinista"/>
  </r>
  <r>
    <n v="59531"/>
    <x v="10"/>
    <s v="Moreno"/>
    <x v="9"/>
    <d v="2018-11-01T00:00:00"/>
    <s v="-"/>
    <s v="Mantenimiento Mecanico"/>
    <d v="2021-02-18T00:00:00"/>
    <d v="1899-12-30T15:40:34"/>
    <d v="2021-02-18T00:00:00"/>
    <d v="1899-12-30T15:57:06"/>
    <n v="992"/>
    <n v="16.533333333333335"/>
    <m/>
    <n v="16.533333333333335"/>
    <s v="electrovalvula trabada, se cambia"/>
    <x v="3"/>
    <x v="5"/>
    <x v="1"/>
    <x v="1"/>
    <m/>
    <s v="falabela"/>
  </r>
  <r>
    <n v="59533"/>
    <x v="18"/>
    <s v="Moreno"/>
    <x v="3"/>
    <d v="2018-11-01T00:00:00"/>
    <s v="-"/>
    <s v="Mantenimiento Electrico"/>
    <d v="2021-02-18T00:00:00"/>
    <d v="1899-12-30T15:43:54"/>
    <d v="2021-02-18T00:00:00"/>
    <d v="1899-12-30T15:56:53"/>
    <n v="779"/>
    <n v="12.983333333333333"/>
    <m/>
    <n v="12.983333333333333"/>
    <s v="sensor retroreflextivo no sensa envase translucido, se cambia sensor, la linea no para en ningun momento, se carga a mano"/>
    <x v="2"/>
    <x v="5"/>
    <x v="1"/>
    <x v="1"/>
    <m/>
    <s v="baez"/>
  </r>
  <r>
    <n v="59543"/>
    <x v="18"/>
    <s v="Moreno"/>
    <x v="3"/>
    <d v="2018-11-01T00:00:00"/>
    <s v="-"/>
    <s v="Mantenimiento Electrico"/>
    <d v="2021-02-18T00:00:00"/>
    <d v="1899-12-30T16:20:17"/>
    <d v="2021-02-18T00:00:00"/>
    <d v="1899-12-30T18:02:15"/>
    <n v="6118"/>
    <n v="101.96666666666667"/>
    <m/>
    <n v="101.96666666666667"/>
    <s v="sensor retroreflextivo no sensa envase translucido, se cambia sensor, la linea no para en ningun momento, se carga a mano"/>
    <x v="2"/>
    <x v="5"/>
    <x v="1"/>
    <x v="1"/>
    <m/>
    <s v="baez"/>
  </r>
  <r>
    <n v="59549"/>
    <x v="0"/>
    <s v="Moreno"/>
    <x v="1"/>
    <d v="2018-11-01T00:00:00"/>
    <s v="-"/>
    <s v="Mantenimiento Mecanico"/>
    <d v="2021-02-18T00:00:00"/>
    <d v="1899-12-30T16:40:25"/>
    <d v="2021-02-18T00:00:00"/>
    <d v="1899-12-30T16:51:56"/>
    <n v="691"/>
    <n v="11.516666666666667"/>
    <m/>
    <n v="11.516666666666667"/>
    <s v="cambio de oring en pico, se espera a que la tolva quede sin producto"/>
    <x v="3"/>
    <x v="5"/>
    <x v="1"/>
    <x v="1"/>
    <m/>
    <s v="rosales"/>
  </r>
  <r>
    <n v="59571"/>
    <x v="33"/>
    <s v="Moreno"/>
    <x v="5"/>
    <d v="2018-11-01T00:00:00"/>
    <s v="-"/>
    <s v="Mantenimiento Mecanico"/>
    <d v="2021-02-18T00:00:00"/>
    <d v="1899-12-30T17:51:17"/>
    <d v="2021-02-18T00:00:00"/>
    <d v="1899-12-30T17:56:22"/>
    <n v="305"/>
    <n v="5.083333333333333"/>
    <m/>
    <n v="5.083333333333333"/>
    <s v="micro parada"/>
    <x v="8"/>
    <x v="5"/>
    <x v="1"/>
    <x v="1"/>
    <m/>
    <s v="-"/>
  </r>
  <r>
    <n v="59575"/>
    <x v="33"/>
    <s v="Moreno"/>
    <x v="5"/>
    <d v="2018-11-01T00:00:00"/>
    <s v="-"/>
    <s v="Mantenimiento Mecanico"/>
    <d v="2021-02-18T00:00:00"/>
    <d v="1899-12-30T18:08:19"/>
    <d v="2021-02-18T00:00:00"/>
    <d v="1899-12-30T18:12:55"/>
    <n v="276"/>
    <n v="4.5999999999999996"/>
    <m/>
    <n v="4.5999999999999996"/>
    <s v="micro parada"/>
    <x v="8"/>
    <x v="5"/>
    <x v="1"/>
    <x v="1"/>
    <m/>
    <s v="-"/>
  </r>
  <r>
    <n v="59577"/>
    <x v="0"/>
    <s v="Moreno"/>
    <x v="5"/>
    <d v="2018-11-01T00:00:00"/>
    <s v="-"/>
    <s v="Mantenimiento Electrico"/>
    <d v="2021-02-18T00:00:00"/>
    <d v="1899-12-30T18:13:03"/>
    <d v="2021-02-18T00:00:00"/>
    <d v="1899-12-30T18:19:28"/>
    <n v="385"/>
    <n v="6.416666666666667"/>
    <m/>
    <n v="6.416666666666667"/>
    <s v="micro parada"/>
    <x v="8"/>
    <x v="5"/>
    <x v="1"/>
    <x v="1"/>
    <m/>
    <s v="-"/>
  </r>
  <r>
    <n v="59579"/>
    <x v="0"/>
    <s v="Moreno"/>
    <x v="7"/>
    <d v="2018-11-01T00:00:00"/>
    <s v="-"/>
    <s v="Mantenimiento Mecanico"/>
    <d v="2021-02-18T00:00:00"/>
    <d v="1899-12-30T18:14:15"/>
    <d v="2021-02-18T00:00:00"/>
    <d v="1899-12-30T18:19:32"/>
    <n v="317"/>
    <n v="5.2833333333333332"/>
    <m/>
    <n v="5.2833333333333332"/>
    <s v="micro parada"/>
    <x v="8"/>
    <x v="5"/>
    <x v="1"/>
    <x v="1"/>
    <m/>
    <s v="-"/>
  </r>
  <r>
    <n v="59580"/>
    <x v="33"/>
    <s v="Moreno"/>
    <x v="5"/>
    <d v="2018-11-01T00:00:00"/>
    <s v="-"/>
    <s v="Mantenimiento Mecanico"/>
    <d v="2021-02-18T00:00:00"/>
    <d v="1899-12-30T18:19:32"/>
    <d v="2021-02-18T00:00:00"/>
    <d v="1899-12-30T18:33:24"/>
    <n v="832"/>
    <n v="13.866666666666667"/>
    <m/>
    <n v="13.866666666666667"/>
    <s v="bomba neumatica trabada, se cambia"/>
    <x v="3"/>
    <x v="5"/>
    <x v="1"/>
    <x v="1"/>
    <m/>
    <s v="rosales"/>
  </r>
  <r>
    <n v="59582"/>
    <x v="0"/>
    <s v="Moreno"/>
    <x v="1"/>
    <d v="2018-11-01T00:00:00"/>
    <s v="-"/>
    <s v="Mantenimiento Electrico"/>
    <d v="2021-02-18T00:00:00"/>
    <d v="1899-12-30T18:22:23"/>
    <d v="2021-02-18T00:00:00"/>
    <d v="1899-12-30T18:45:12"/>
    <n v="1369"/>
    <n v="22.816666666666666"/>
    <m/>
    <n v="22.816666666666666"/>
    <s v="cable cortado genera falso contacto"/>
    <x v="2"/>
    <x v="5"/>
    <x v="1"/>
    <x v="1"/>
    <m/>
    <s v="baez"/>
  </r>
  <r>
    <n v="59586"/>
    <x v="3"/>
    <s v="Moreno"/>
    <x v="16"/>
    <d v="2018-11-01T00:00:00"/>
    <s v="-"/>
    <s v="Mantenimiento Mecanico"/>
    <d v="2021-02-18T00:00:00"/>
    <d v="1899-12-30T18:32:51"/>
    <d v="2021-02-18T00:00:00"/>
    <d v="1899-12-30T18:54:54"/>
    <n v="1323"/>
    <n v="22.05"/>
    <m/>
    <n v="22.05"/>
    <s v="cambio de gomas"/>
    <x v="3"/>
    <x v="5"/>
    <x v="1"/>
    <x v="1"/>
    <m/>
    <s v="rosales"/>
  </r>
  <r>
    <n v="59587"/>
    <x v="0"/>
    <s v="Moreno"/>
    <x v="5"/>
    <d v="2018-11-01T00:00:00"/>
    <s v="-"/>
    <s v="Mantenimiento Electrico"/>
    <d v="2021-02-18T00:00:00"/>
    <d v="1899-12-30T18:33:37"/>
    <d v="2021-02-18T00:00:00"/>
    <d v="1899-12-30T18:52:23"/>
    <n v="1126"/>
    <n v="18.766666666666666"/>
    <m/>
    <n v="18.766666666666666"/>
    <s v="fibra optica dañada, se reemplaza"/>
    <x v="2"/>
    <x v="5"/>
    <x v="1"/>
    <x v="1"/>
    <m/>
    <s v="baez"/>
  </r>
  <r>
    <n v="59604"/>
    <x v="2"/>
    <s v="Moreno"/>
    <x v="16"/>
    <d v="2018-11-01T00:00:00"/>
    <s v="-"/>
    <s v="Mantenimiento Mecanico"/>
    <d v="2021-02-18T00:00:00"/>
    <d v="1899-12-30T20:35:16"/>
    <d v="2021-02-18T00:00:00"/>
    <d v="1899-12-30T21:05:20"/>
    <n v="1804"/>
    <n v="30.066666666666666"/>
    <m/>
    <n v="30.066666666666666"/>
    <s v="regulacion, no hay mecanico de linea"/>
    <x v="0"/>
    <x v="5"/>
    <x v="1"/>
    <x v="1"/>
    <m/>
    <s v="falabela"/>
  </r>
  <r>
    <n v="59606"/>
    <x v="33"/>
    <s v="Moreno"/>
    <x v="5"/>
    <d v="2018-11-01T00:00:00"/>
    <s v="-"/>
    <s v="Mantenimiento Mecanico"/>
    <d v="2021-02-18T00:00:00"/>
    <d v="1899-12-30T20:41:27"/>
    <d v="2021-02-18T00:00:00"/>
    <d v="1899-12-30T22:44:44"/>
    <n v="7397"/>
    <n v="123.28333333333333"/>
    <m/>
    <n v="123.28333333333333"/>
    <s v="se cambia bomba de nuevo. Dejan la parada puesta. 20 min maximo la el cambio"/>
    <x v="3"/>
    <x v="5"/>
    <x v="1"/>
    <x v="1"/>
    <m/>
    <s v="santillan"/>
  </r>
  <r>
    <n v="59615"/>
    <x v="0"/>
    <s v="Moreno"/>
    <x v="0"/>
    <d v="2018-11-01T00:00:00"/>
    <s v="-"/>
    <s v="Mantenimiento Mecanico"/>
    <d v="2021-02-18T00:00:00"/>
    <d v="1899-12-30T23:46:53"/>
    <d v="2021-02-19T00:00:00"/>
    <d v="1899-12-30T00:20:50"/>
    <n v="2037"/>
    <n v="33.950000000000003"/>
    <m/>
    <n v="33.950000000000003"/>
    <s v="re soldado de correa vulcanizable"/>
    <x v="3"/>
    <x v="5"/>
    <x v="1"/>
    <x v="2"/>
    <m/>
    <m/>
  </r>
  <r>
    <n v="59620"/>
    <x v="17"/>
    <s v="Moreno"/>
    <x v="3"/>
    <d v="2019-10-08T00:00:00"/>
    <s v="Martín"/>
    <s v="Mantenimiento Electrico"/>
    <d v="2021-02-19T00:00:00"/>
    <d v="1899-12-30T02:20:03"/>
    <d v="2021-02-19T00:00:00"/>
    <d v="1899-12-30T03:22:09"/>
    <n v="3726"/>
    <n v="62.1"/>
    <m/>
    <n v="62.1"/>
    <s v="problemas con el colocador de tapas se revisan caudales y se regula presostatos por que no generaban diferencia de presion"/>
    <x v="3"/>
    <x v="5"/>
    <x v="1"/>
    <x v="2"/>
    <m/>
    <m/>
  </r>
  <r>
    <n v="59623"/>
    <x v="7"/>
    <s v="Moreno"/>
    <x v="13"/>
    <d v="2018-11-01T00:00:00"/>
    <s v="-"/>
    <s v="Mantenimiento Mecanico"/>
    <d v="2021-02-19T00:00:00"/>
    <d v="1899-12-30T02:44:17"/>
    <d v="2021-02-19T00:00:00"/>
    <d v="1899-12-30T02:53:56"/>
    <n v="579"/>
    <n v="9.65"/>
    <m/>
    <n v="9.65"/>
    <s v="micro parada"/>
    <x v="8"/>
    <x v="5"/>
    <x v="1"/>
    <x v="2"/>
    <m/>
    <m/>
  </r>
  <r>
    <n v="59628"/>
    <x v="12"/>
    <s v="Moreno"/>
    <x v="3"/>
    <d v="2018-11-01T00:00:00"/>
    <s v="-"/>
    <s v="Mantenimiento Electrico"/>
    <d v="2021-02-19T00:00:00"/>
    <d v="1899-12-30T03:53:04"/>
    <d v="2021-02-19T00:00:00"/>
    <d v="1899-12-30T03:59:50"/>
    <n v="406"/>
    <n v="6.7666666666666666"/>
    <m/>
    <n v="6.7666666666666666"/>
    <s v="micro parada"/>
    <x v="8"/>
    <x v="5"/>
    <x v="1"/>
    <x v="2"/>
    <m/>
    <m/>
  </r>
  <r>
    <n v="59635"/>
    <x v="16"/>
    <s v="Moreno"/>
    <x v="9"/>
    <d v="2018-11-01T00:00:00"/>
    <s v="-"/>
    <s v="Mantenimiento Electrico"/>
    <d v="2021-02-19T00:00:00"/>
    <d v="1899-12-30T06:11:43"/>
    <d v="2021-02-19T00:00:00"/>
    <d v="1899-12-30T06:37:52"/>
    <n v="1569"/>
    <n v="26.15"/>
    <m/>
    <n v="26.15"/>
    <s v="brazo se fue a falla &quot;Wobj no conectado&quot; se corrige posición, se reinció y quedó funcionando"/>
    <x v="2"/>
    <x v="5"/>
    <x v="1"/>
    <x v="0"/>
    <m/>
    <s v="martin rial"/>
  </r>
  <r>
    <n v="59658"/>
    <x v="15"/>
    <s v="Moreno"/>
    <x v="8"/>
    <d v="2018-11-01T00:00:00"/>
    <s v="-"/>
    <s v="Mantenimiento Electrico"/>
    <d v="2021-02-19T00:00:00"/>
    <d v="1899-12-30T06:54:10"/>
    <d v="2021-02-19T00:00:00"/>
    <d v="1899-12-30T06:55:03"/>
    <n v="53"/>
    <n v="0.8833333333333333"/>
    <m/>
    <n v="0.8833333333333333"/>
    <s v="microparada"/>
    <x v="8"/>
    <x v="5"/>
    <x v="1"/>
    <x v="0"/>
    <m/>
    <s v="maquinista"/>
  </r>
  <r>
    <n v="59660"/>
    <x v="21"/>
    <s v="Moreno"/>
    <x v="8"/>
    <d v="2018-11-01T00:00:00"/>
    <s v="-"/>
    <s v="Mantenimiento Electrico"/>
    <d v="2021-02-19T00:00:00"/>
    <d v="1899-12-30T06:55:10"/>
    <d v="2021-02-19T00:00:00"/>
    <d v="1899-12-30T09:13:37"/>
    <n v="8307"/>
    <n v="138.44999999999999"/>
    <m/>
    <n v="138.44999999999999"/>
    <s v="se corrige posición de sensor ya que estaba corrido y no reflejaba en el prisma"/>
    <x v="0"/>
    <x v="5"/>
    <x v="1"/>
    <x v="0"/>
    <m/>
    <s v="jose maiques y fabio salinas"/>
  </r>
  <r>
    <n v="59674"/>
    <x v="34"/>
    <s v="Moreno"/>
    <x v="3"/>
    <d v="2018-11-01T00:00:00"/>
    <s v="-"/>
    <s v="Mantenimiento Electrico"/>
    <d v="2021-02-19T00:00:00"/>
    <d v="1899-12-30T07:52:32"/>
    <d v="2021-02-19T00:00:00"/>
    <d v="1899-12-30T08:14:35"/>
    <n v="1323"/>
    <n v="22.05"/>
    <m/>
    <n v="22.05"/>
    <s v="válvula de apertura para paso de FI que no abre a un 100% por falta de presión de aire comprimido"/>
    <x v="3"/>
    <x v="5"/>
    <x v="1"/>
    <x v="0"/>
    <m/>
    <s v="federico S y Yiyo"/>
  </r>
  <r>
    <n v="59681"/>
    <x v="0"/>
    <s v="Moreno"/>
    <x v="10"/>
    <d v="2018-11-01T00:00:00"/>
    <s v="-"/>
    <s v="Mantenimiento Mecanico"/>
    <d v="2021-02-19T00:00:00"/>
    <d v="1899-12-30T08:06:58"/>
    <d v="2021-02-19T00:00:00"/>
    <d v="1899-12-30T08:18:35"/>
    <n v="697"/>
    <n v="11.616666666666667"/>
    <m/>
    <n v="11.616666666666667"/>
    <s v="regulacion"/>
    <x v="0"/>
    <x v="5"/>
    <x v="1"/>
    <x v="0"/>
    <m/>
    <s v="maquinista"/>
  </r>
  <r>
    <n v="59691"/>
    <x v="1"/>
    <s v="Moreno"/>
    <x v="2"/>
    <d v="2020-09-30T00:00:00"/>
    <s v="Martín"/>
    <s v="Mantenimiento Electrico"/>
    <d v="2021-02-19T00:00:00"/>
    <d v="1899-12-30T08:50:23"/>
    <d v="2021-02-19T00:00:00"/>
    <d v="1899-12-30T08:58:57"/>
    <n v="514"/>
    <n v="8.5666666666666664"/>
    <m/>
    <n v="8.5666666666666664"/>
    <s v="regulacion"/>
    <x v="0"/>
    <x v="5"/>
    <x v="1"/>
    <x v="0"/>
    <m/>
    <s v="maquinista"/>
  </r>
  <r>
    <n v="59695"/>
    <x v="0"/>
    <s v="Moreno"/>
    <x v="3"/>
    <d v="2018-11-01T00:00:00"/>
    <s v="-"/>
    <s v="Mantenimiento Mecanico"/>
    <d v="2021-02-19T00:00:00"/>
    <d v="1899-12-30T09:10:42"/>
    <d v="2021-02-19T00:00:00"/>
    <d v="1899-12-30T09:46:23"/>
    <n v="2141"/>
    <n v="35.68333333333333"/>
    <m/>
    <n v="35.68333333333333"/>
    <s v="ajuste de actuador, pernos guías, placa fija se nivela por estar inclinada lo que provocaba que se pierdan el orden en los pucks y además de frenarlos. Disminución de aire en línea el cual se logró dar más aire y hacer que la línea trabaje mas estable y contínua"/>
    <x v="3"/>
    <x v="5"/>
    <x v="1"/>
    <x v="0"/>
    <m/>
    <s v="federico S y Yiyo"/>
  </r>
  <r>
    <n v="59705"/>
    <x v="38"/>
    <s v="Moreno"/>
    <x v="14"/>
    <d v="2020-10-16T00:00:00"/>
    <s v="Martín"/>
    <s v="Mantenimiento Electrico"/>
    <d v="2021-02-19T00:00:00"/>
    <d v="1899-12-30T09:55:36"/>
    <d v="2021-02-19T00:00:00"/>
    <d v="1899-12-30T10:10:06"/>
    <n v="870"/>
    <n v="14.5"/>
    <m/>
    <n v="14.5"/>
    <s v="se desconectó el cable de sensor de etiquetadora"/>
    <x v="2"/>
    <x v="5"/>
    <x v="1"/>
    <x v="0"/>
    <m/>
    <s v="jose maiques y fabio salinas"/>
  </r>
  <r>
    <n v="59714"/>
    <x v="0"/>
    <s v="Moreno"/>
    <x v="8"/>
    <d v="2018-11-01T00:00:00"/>
    <s v="-"/>
    <s v="Mantenimiento Electrico"/>
    <d v="2021-02-19T00:00:00"/>
    <d v="1899-12-30T10:54:19"/>
    <d v="2021-02-19T00:00:00"/>
    <d v="1899-12-30T10:58:02"/>
    <n v="223"/>
    <n v="3.7166666666666668"/>
    <m/>
    <n v="3.7166666666666668"/>
    <s v="microparada"/>
    <x v="8"/>
    <x v="5"/>
    <x v="1"/>
    <x v="0"/>
    <m/>
    <s v="maquinista"/>
  </r>
  <r>
    <n v="59716"/>
    <x v="15"/>
    <s v="Moreno"/>
    <x v="8"/>
    <d v="2018-11-01T00:00:00"/>
    <s v="-"/>
    <s v="Mantenimiento Electrico"/>
    <d v="2021-02-19T00:00:00"/>
    <d v="1899-12-30T10:58:13"/>
    <d v="2021-02-19T00:00:00"/>
    <d v="1899-12-30T11:01:09"/>
    <n v="176"/>
    <n v="2.9333333333333331"/>
    <m/>
    <n v="2.9333333333333331"/>
    <s v="microparada"/>
    <x v="8"/>
    <x v="5"/>
    <x v="1"/>
    <x v="0"/>
    <m/>
    <s v="maquinista"/>
  </r>
  <r>
    <n v="59719"/>
    <x v="0"/>
    <s v="Moreno"/>
    <x v="6"/>
    <d v="2018-11-01T00:00:00"/>
    <s v="-"/>
    <s v="Mantenimiento Mecanico"/>
    <d v="2021-02-19T00:00:00"/>
    <d v="1899-12-30T11:13:04"/>
    <m/>
    <m/>
    <n v="7616"/>
    <n v="126.93333333333334"/>
    <m/>
    <n v="126.93333333333334"/>
    <s v="se observa una colisión en el perfil de transportadora que produjo que éste se doblara y se enganche la cadena, provocando que se desarmen los eslabones. Se pide limpieza de cadena y de todos los perfiles donde va colocada la cadena por la suciedad que tenía. Siguen trabajando los chicos del turno tarde. "/>
    <x v="3"/>
    <x v="5"/>
    <x v="0"/>
    <x v="0"/>
    <m/>
    <s v="federico S y Yiyo"/>
  </r>
  <r>
    <n v="59757"/>
    <x v="15"/>
    <s v="Moreno"/>
    <x v="8"/>
    <d v="2018-11-01T00:00:00"/>
    <s v="-"/>
    <s v="Mantenimiento Mecanico"/>
    <d v="2021-02-19T00:00:00"/>
    <d v="1899-12-30T15:12:30"/>
    <d v="2021-02-19T00:00:00"/>
    <d v="1899-12-30T15:55:20"/>
    <n v="2570"/>
    <n v="42.833333333333336"/>
    <m/>
    <n v="42.833333333333336"/>
    <s v="bobina de electrovalvula floja"/>
    <x v="3"/>
    <x v="5"/>
    <x v="1"/>
    <x v="1"/>
    <m/>
    <s v="falabela"/>
  </r>
  <r>
    <n v="59758"/>
    <x v="0"/>
    <s v="Moreno"/>
    <x v="17"/>
    <d v="2020-02-12T00:00:00"/>
    <s v="Martín"/>
    <s v="Mantenimiento Mecanico"/>
    <d v="2021-02-19T00:00:00"/>
    <d v="1899-12-30T15:13:24"/>
    <d v="2021-02-22T00:00:00"/>
    <d v="1899-12-30T17:00:32"/>
    <n v="265628"/>
    <n v="4427.1333333333332"/>
    <m/>
    <n v="4427.1333333333332"/>
    <s v="compresor quemado, linea inoperativo"/>
    <x v="5"/>
    <x v="5"/>
    <x v="1"/>
    <x v="1"/>
    <m/>
    <s v="santillan"/>
  </r>
  <r>
    <n v="59761"/>
    <x v="0"/>
    <s v="Moreno"/>
    <x v="10"/>
    <d v="2018-11-01T00:00:00"/>
    <s v="-"/>
    <s v="Mantenimiento Electrico"/>
    <d v="2021-02-19T00:00:00"/>
    <d v="1899-12-30T15:25:55"/>
    <d v="2021-02-19T00:00:00"/>
    <d v="1899-12-30T15:26:05"/>
    <n v="10"/>
    <n v="0.16666666666666666"/>
    <m/>
    <n v="0.16666666666666666"/>
    <s v="micro parada"/>
    <x v="8"/>
    <x v="5"/>
    <x v="1"/>
    <x v="1"/>
    <m/>
    <s v="-"/>
  </r>
  <r>
    <n v="59762"/>
    <x v="0"/>
    <s v="Moreno"/>
    <x v="10"/>
    <d v="2018-11-01T00:00:00"/>
    <s v="-"/>
    <s v="Mantenimiento Mecanico"/>
    <d v="2021-02-19T00:00:00"/>
    <d v="1899-12-30T15:26:10"/>
    <d v="2021-02-19T00:00:00"/>
    <d v="1899-12-30T15:56:50"/>
    <n v="1840"/>
    <n v="30.666666666666668"/>
    <m/>
    <n v="30.666666666666668"/>
    <s v="cambio de flejes en colocación de bomba"/>
    <x v="3"/>
    <x v="5"/>
    <x v="1"/>
    <x v="1"/>
    <m/>
    <m/>
  </r>
  <r>
    <n v="59788"/>
    <x v="0"/>
    <s v="Moreno"/>
    <x v="10"/>
    <d v="2018-11-01T00:00:00"/>
    <s v="-"/>
    <s v="Mantenimiento Electrico"/>
    <d v="2021-02-19T00:00:00"/>
    <d v="1899-12-30T16:57:14"/>
    <d v="2021-02-19T00:00:00"/>
    <d v="1899-12-30T18:02:50"/>
    <n v="3936"/>
    <n v="65.599999999999994"/>
    <m/>
    <n v="65.599999999999994"/>
    <s v="cables de comunicación enredados"/>
    <x v="2"/>
    <x v="5"/>
    <x v="1"/>
    <x v="1"/>
    <m/>
    <m/>
  </r>
  <r>
    <n v="59802"/>
    <x v="4"/>
    <s v="Moreno"/>
    <x v="6"/>
    <d v="2019-10-08T00:00:00"/>
    <s v="Martín"/>
    <s v="Mantenimiento Mecanico"/>
    <d v="2021-02-19T00:00:00"/>
    <d v="1899-12-30T17:47:21"/>
    <d v="2021-02-19T00:00:00"/>
    <d v="1899-12-30T18:20:21"/>
    <n v="1980"/>
    <n v="33"/>
    <m/>
    <n v="33"/>
    <s v="correa de coloca bombas trabada"/>
    <x v="3"/>
    <x v="5"/>
    <x v="1"/>
    <x v="1"/>
    <m/>
    <s v="mansilla"/>
  </r>
  <r>
    <n v="59813"/>
    <x v="33"/>
    <s v="Moreno"/>
    <x v="5"/>
    <d v="2018-11-01T00:00:00"/>
    <s v="-"/>
    <s v="Mantenimiento Mecanico"/>
    <d v="2021-02-19T00:00:00"/>
    <d v="1899-12-30T18:06:51"/>
    <d v="2021-02-19T00:00:00"/>
    <d v="1899-12-30T18:52:04"/>
    <n v="2713"/>
    <n v="45.216666666666669"/>
    <m/>
    <n v="45.216666666666669"/>
    <s v="se cambia bomba neumatica"/>
    <x v="3"/>
    <x v="5"/>
    <x v="1"/>
    <x v="1"/>
    <m/>
    <s v="santillan"/>
  </r>
  <r>
    <n v="59828"/>
    <x v="7"/>
    <s v="Moreno"/>
    <x v="21"/>
    <d v="2021-02-04T00:00:00"/>
    <s v="Victor"/>
    <s v="Mantenimiento Mecanico"/>
    <d v="2021-02-19T00:00:00"/>
    <d v="1899-12-30T19:02:41"/>
    <d v="2021-02-19T00:00:00"/>
    <d v="1899-12-30T21:04:56"/>
    <n v="7335"/>
    <n v="122.25"/>
    <m/>
    <n v="122.25"/>
    <s v="problema con el equipo de frío, no estaba encendido. Se enciende y se espera a que baje temperatura"/>
    <x v="2"/>
    <x v="5"/>
    <x v="1"/>
    <x v="1"/>
    <m/>
    <s v="maquinista"/>
  </r>
  <r>
    <n v="59896"/>
    <x v="0"/>
    <s v="Moreno"/>
    <x v="9"/>
    <d v="2018-11-01T00:00:00"/>
    <s v="-"/>
    <s v="Mantenimiento Mecanico"/>
    <d v="2021-02-22T00:00:00"/>
    <d v="1899-12-30T06:31:29"/>
    <d v="2021-02-22T00:00:00"/>
    <d v="1899-12-30T06:50:57"/>
    <n v="1168"/>
    <n v="19.466666666666665"/>
    <m/>
    <n v="19.466666666666665"/>
    <s v="problema con el equipo de frío, no estaba encendido. Se enciende y se espera a que baje temperatura"/>
    <x v="2"/>
    <x v="6"/>
    <x v="1"/>
    <x v="0"/>
    <m/>
    <s v="federico s"/>
  </r>
  <r>
    <n v="59901"/>
    <x v="26"/>
    <s v="Moreno"/>
    <x v="14"/>
    <d v="2018-11-01T00:00:00"/>
    <s v="-"/>
    <s v="Mantenimiento Mecanico"/>
    <d v="2021-02-22T00:00:00"/>
    <d v="1899-12-30T06:45:56"/>
    <d v="2021-02-22T00:00:00"/>
    <d v="1899-12-30T06:52:10"/>
    <n v="374"/>
    <n v="6.2333333333333334"/>
    <m/>
    <n v="6.2333333333333334"/>
    <s v="colocacion de pantalla y ajuste"/>
    <x v="10"/>
    <x v="6"/>
    <x v="1"/>
    <x v="0"/>
    <m/>
    <s v="Mauricio (ingenieria)"/>
  </r>
  <r>
    <n v="59904"/>
    <x v="12"/>
    <s v="Moreno"/>
    <x v="3"/>
    <d v="2018-11-01T00:00:00"/>
    <s v="-"/>
    <s v="Mantenimiento Electrico"/>
    <d v="2021-02-22T00:00:00"/>
    <d v="1899-12-30T06:52:19"/>
    <d v="2021-02-22T00:00:00"/>
    <d v="1899-12-30T07:11:23"/>
    <n v="1144"/>
    <n v="19.066666666666666"/>
    <m/>
    <n v="19.066666666666666"/>
    <s v="falla de arranque. Se reincia y arranca"/>
    <x v="2"/>
    <x v="6"/>
    <x v="1"/>
    <x v="0"/>
    <m/>
    <s v="jose maiques"/>
  </r>
  <r>
    <n v="59909"/>
    <x v="3"/>
    <s v="Moreno"/>
    <x v="14"/>
    <d v="2020-02-20T00:00:00"/>
    <s v="Martín"/>
    <s v="Mantenimiento Electrico"/>
    <d v="2021-02-22T00:00:00"/>
    <d v="1899-12-30T06:59:11"/>
    <d v="2021-02-22T00:00:00"/>
    <d v="1899-12-30T07:52:04"/>
    <n v="3173"/>
    <n v="52.883333333333333"/>
    <m/>
    <n v="52.883333333333333"/>
    <s v="no sensa sensor en tapadora. Se quita momentaneamente y se puentea quedando operativo "/>
    <x v="2"/>
    <x v="6"/>
    <x v="1"/>
    <x v="0"/>
    <m/>
    <s v="jose maiques"/>
  </r>
  <r>
    <n v="59913"/>
    <x v="10"/>
    <s v="Moreno"/>
    <x v="10"/>
    <d v="2018-11-01T00:00:00"/>
    <s v="-"/>
    <s v="Mantenimiento Mecanico"/>
    <d v="2021-02-22T00:00:00"/>
    <d v="1899-12-30T07:10:31"/>
    <d v="2021-02-22T00:00:00"/>
    <d v="1899-12-30T07:35:37"/>
    <n v="1506"/>
    <n v="25.1"/>
    <m/>
    <n v="25.1"/>
    <s v="cambio de flejes en colocación de bomba"/>
    <x v="3"/>
    <x v="6"/>
    <x v="1"/>
    <x v="0"/>
    <m/>
    <s v="maquinista"/>
  </r>
  <r>
    <n v="59920"/>
    <x v="8"/>
    <s v="Moreno"/>
    <x v="5"/>
    <d v="2018-11-01T00:00:00"/>
    <s v="-"/>
    <s v="Mantenimiento Electrico"/>
    <d v="2021-02-22T00:00:00"/>
    <d v="1899-12-30T07:24:44"/>
    <d v="2021-02-22T00:00:00"/>
    <d v="1899-12-30T07:56:27"/>
    <n v="1903"/>
    <n v="31.716666666666665"/>
    <m/>
    <n v="31.716666666666665"/>
    <s v="se quiebra fibra óptica. Se reemplaza por una nueva"/>
    <x v="2"/>
    <x v="6"/>
    <x v="1"/>
    <x v="0"/>
    <m/>
    <s v="martin rial"/>
  </r>
  <r>
    <n v="59934"/>
    <x v="0"/>
    <s v="Moreno"/>
    <x v="9"/>
    <d v="2018-11-01T00:00:00"/>
    <s v="-"/>
    <s v="Mantenimiento Electrico"/>
    <d v="2021-02-22T00:00:00"/>
    <d v="1899-12-30T07:58:12"/>
    <d v="2021-02-22T00:00:00"/>
    <d v="1899-12-30T08:33:10"/>
    <n v="2098"/>
    <n v="34.966666666666669"/>
    <m/>
    <n v="34.966666666666669"/>
    <s v="pucks nuevos se traban en las guías. Se suplementan guías y queda funcionando"/>
    <x v="6"/>
    <x v="6"/>
    <x v="1"/>
    <x v="0"/>
    <m/>
    <s v="pedro quartino"/>
  </r>
  <r>
    <n v="59942"/>
    <x v="0"/>
    <s v="Moreno"/>
    <x v="12"/>
    <d v="2018-11-01T00:00:00"/>
    <s v="-"/>
    <s v="Mantenimiento Electrico"/>
    <d v="2021-02-22T00:00:00"/>
    <d v="1899-12-30T08:17:41"/>
    <d v="2021-02-22T00:00:00"/>
    <d v="1899-12-30T08:19:03"/>
    <n v="82"/>
    <n v="1.3666666666666667"/>
    <m/>
    <n v="1.3666666666666667"/>
    <s v="micro parada"/>
    <x v="8"/>
    <x v="6"/>
    <x v="1"/>
    <x v="0"/>
    <m/>
    <s v="maquinista"/>
  </r>
  <r>
    <n v="59958"/>
    <x v="0"/>
    <s v="Moreno"/>
    <x v="10"/>
    <d v="2018-11-01T00:00:00"/>
    <s v="-"/>
    <s v="Mantenimiento Mecanico"/>
    <d v="2021-02-22T00:00:00"/>
    <d v="1899-12-30T08:54:16"/>
    <d v="2021-02-22T00:00:00"/>
    <d v="1899-12-30T09:16:24"/>
    <n v="1328"/>
    <n v="22.133333333333333"/>
    <m/>
    <n v="22.133333333333333"/>
    <s v="no capturado "/>
    <x v="1"/>
    <x v="6"/>
    <x v="1"/>
    <x v="0"/>
    <m/>
    <m/>
  </r>
  <r>
    <n v="59965"/>
    <x v="14"/>
    <s v="Moreno"/>
    <x v="7"/>
    <d v="2018-11-01T00:00:00"/>
    <s v="-"/>
    <s v="Mantenimiento Mecanico"/>
    <d v="2021-02-22T00:00:00"/>
    <d v="1899-12-30T09:17:46"/>
    <d v="2021-02-22T00:00:00"/>
    <d v="1899-12-30T10:00:43"/>
    <n v="2577"/>
    <n v="42.95"/>
    <m/>
    <n v="42.95"/>
    <s v="no es un problema mecanico ya que hay problema con el formato"/>
    <x v="6"/>
    <x v="6"/>
    <x v="1"/>
    <x v="0"/>
    <m/>
    <s v="pedro quartino"/>
  </r>
  <r>
    <n v="59968"/>
    <x v="2"/>
    <s v="Moreno"/>
    <x v="5"/>
    <d v="2018-11-01T00:00:00"/>
    <s v="-"/>
    <s v="Mantenimiento Mecanico"/>
    <d v="2021-02-22T00:00:00"/>
    <d v="1899-12-30T09:23:42"/>
    <d v="2021-02-22T00:00:00"/>
    <d v="1899-12-30T10:23:03"/>
    <n v="3561"/>
    <n v="59.35"/>
    <m/>
    <n v="59.35"/>
    <s v="se desplaza unos centímetros, la transferencia, hacia la llenadora para que las bandas agarren antes al envase. Se prueba y queda funcionando"/>
    <x v="0"/>
    <x v="6"/>
    <x v="1"/>
    <x v="0"/>
    <m/>
    <s v="federico s y yiyo"/>
  </r>
  <r>
    <n v="59989"/>
    <x v="14"/>
    <s v="Moreno"/>
    <x v="7"/>
    <d v="2018-11-01T00:00:00"/>
    <s v="-"/>
    <s v="Mantenimiento Mecanico"/>
    <d v="2021-02-22T00:00:00"/>
    <d v="1899-12-30T10:28:09"/>
    <d v="2021-02-22T00:00:00"/>
    <d v="1899-12-30T10:58:56"/>
    <n v="1847"/>
    <n v="30.783333333333335"/>
    <m/>
    <n v="30.783333333333335"/>
    <s v="no es un problema mecanico ya que hay problema con el formato"/>
    <x v="6"/>
    <x v="6"/>
    <x v="1"/>
    <x v="0"/>
    <m/>
    <s v="pedro quartino"/>
  </r>
  <r>
    <n v="59998"/>
    <x v="23"/>
    <s v="Moreno"/>
    <x v="5"/>
    <d v="2018-11-01T00:00:00"/>
    <s v="-"/>
    <s v="Mantenimiento Mecanico"/>
    <d v="2021-02-22T00:00:00"/>
    <d v="1899-12-30T10:52:04"/>
    <d v="2021-02-22T00:00:00"/>
    <d v="1899-12-30T12:50:38"/>
    <n v="7114"/>
    <n v="118.56666666666666"/>
    <m/>
    <n v="118.56666666666666"/>
    <s v="Guía apretada y le hacía saltar el embrague, el tiempo de trabajo fueron 10 minutos, se olvidaron de quitar la parada mecanica. REGULACION"/>
    <x v="0"/>
    <x v="6"/>
    <x v="1"/>
    <x v="0"/>
    <m/>
    <s v="federico s"/>
  </r>
  <r>
    <n v="60004"/>
    <x v="40"/>
    <s v="Moreno"/>
    <x v="10"/>
    <d v="2020-01-13T00:00:00"/>
    <s v="Martín"/>
    <s v="Mantenimiento Electrico"/>
    <d v="2021-02-22T00:00:00"/>
    <d v="1899-12-30T11:26:55"/>
    <d v="2021-02-22T00:00:00"/>
    <d v="1899-12-30T13:02:30"/>
    <n v="5735"/>
    <n v="95.583333333333329"/>
    <m/>
    <n v="95.583333333333329"/>
    <s v="problema con el llenado del pico n°3. se observa una mala conexión en la válvula de éste pico}"/>
    <x v="2"/>
    <x v="6"/>
    <x v="1"/>
    <x v="0"/>
    <m/>
    <s v="jose maiques"/>
  </r>
  <r>
    <n v="60006"/>
    <x v="11"/>
    <s v="Moreno"/>
    <x v="2"/>
    <d v="2018-11-01T00:00:00"/>
    <s v="-"/>
    <s v="Mantenimiento Mecanico"/>
    <d v="2021-02-22T00:00:00"/>
    <d v="1899-12-30T11:44:47"/>
    <d v="2021-02-22T00:00:00"/>
    <d v="1899-12-30T13:10:57"/>
    <n v="5170"/>
    <n v="86.166666666666671"/>
    <m/>
    <n v="86.166666666666671"/>
    <s v="el fleje, que soporta al estuche, estaba desregulado y hacía caer al estuche, la arregla el maquinista y se deja parada puesta cuando se van a almorzar, por lo que habría que descontar 45 minutos de almuerzo. REGULACION"/>
    <x v="0"/>
    <x v="6"/>
    <x v="1"/>
    <x v="0"/>
    <m/>
    <s v="maquinista"/>
  </r>
  <r>
    <n v="60045"/>
    <x v="0"/>
    <s v="Moreno"/>
    <x v="8"/>
    <d v="2018-11-01T00:00:00"/>
    <s v="-"/>
    <s v="Mantenimiento Electrico"/>
    <d v="2021-02-22T00:00:00"/>
    <d v="1899-12-30T15:34:58"/>
    <d v="2021-02-22T00:00:00"/>
    <d v="1899-12-30T16:09:05"/>
    <n v="2047"/>
    <n v="34.116666666666667"/>
    <m/>
    <n v="34.116666666666667"/>
    <s v="cambio de termocupla"/>
    <x v="2"/>
    <x v="6"/>
    <x v="1"/>
    <x v="1"/>
    <m/>
    <m/>
  </r>
  <r>
    <n v="60046"/>
    <x v="1"/>
    <s v="Moreno"/>
    <x v="2"/>
    <d v="2020-09-30T00:00:00"/>
    <s v="Martín"/>
    <s v="Mantenimiento Mecanico"/>
    <d v="2021-02-22T00:00:00"/>
    <d v="1899-12-30T15:35:13"/>
    <d v="2021-02-22T00:00:00"/>
    <d v="1899-12-30T15:37:55"/>
    <n v="162"/>
    <n v="2.7"/>
    <m/>
    <n v="2.7"/>
    <s v="micro parada"/>
    <x v="8"/>
    <x v="6"/>
    <x v="1"/>
    <x v="1"/>
    <m/>
    <s v="-"/>
  </r>
  <r>
    <n v="60050"/>
    <x v="31"/>
    <s v="Moreno"/>
    <x v="6"/>
    <d v="2018-11-01T00:00:00"/>
    <s v="-"/>
    <s v="Mantenimiento Mecanico"/>
    <d v="2021-02-22T00:00:00"/>
    <d v="1899-12-30T15:37:03"/>
    <d v="2021-02-22T00:00:00"/>
    <d v="1899-12-30T15:39:47"/>
    <n v="164"/>
    <n v="2.7333333333333334"/>
    <m/>
    <n v="2.7333333333333334"/>
    <s v="micro parada"/>
    <x v="8"/>
    <x v="6"/>
    <x v="1"/>
    <x v="1"/>
    <m/>
    <s v="-"/>
  </r>
  <r>
    <n v="60057"/>
    <x v="0"/>
    <s v="Moreno"/>
    <x v="7"/>
    <d v="2018-11-01T00:00:00"/>
    <s v="-"/>
    <s v="Mantenimiento Mecanico"/>
    <d v="2021-02-22T00:00:00"/>
    <d v="1899-12-30T15:49:21"/>
    <d v="2021-02-22T00:00:00"/>
    <d v="1899-12-30T15:56:34"/>
    <n v="433"/>
    <n v="7.2166666666666668"/>
    <m/>
    <n v="7.2166666666666668"/>
    <s v="micro parada"/>
    <x v="8"/>
    <x v="6"/>
    <x v="1"/>
    <x v="1"/>
    <m/>
    <s v="-"/>
  </r>
  <r>
    <n v="60068"/>
    <x v="0"/>
    <s v="Moreno"/>
    <x v="11"/>
    <d v="2018-11-01T00:00:00"/>
    <s v="-"/>
    <s v="Mantenimiento Mecanico"/>
    <d v="2021-02-22T00:00:00"/>
    <d v="1899-12-30T16:27:29"/>
    <d v="2021-02-22T00:00:00"/>
    <d v="1899-12-30T16:30:04"/>
    <n v="155"/>
    <n v="2.5833333333333335"/>
    <m/>
    <n v="2.5833333333333335"/>
    <s v="micro parada"/>
    <x v="8"/>
    <x v="6"/>
    <x v="1"/>
    <x v="1"/>
    <m/>
    <s v="-"/>
  </r>
  <r>
    <n v="60076"/>
    <x v="0"/>
    <s v="Moreno"/>
    <x v="19"/>
    <d v="2018-11-01T00:00:00"/>
    <s v="-"/>
    <s v="Mantenimiento Mecanico"/>
    <d v="2021-02-22T00:00:00"/>
    <d v="1899-12-30T16:45:33"/>
    <d v="2021-02-22T00:00:00"/>
    <d v="1899-12-30T17:16:02"/>
    <n v="1829"/>
    <n v="30.483333333333334"/>
    <m/>
    <n v="30.483333333333334"/>
    <s v="regulacion operativo, ajuste de resorte"/>
    <x v="0"/>
    <x v="6"/>
    <x v="1"/>
    <x v="1"/>
    <m/>
    <s v="maquinista"/>
  </r>
  <r>
    <n v="60081"/>
    <x v="0"/>
    <s v="Moreno"/>
    <x v="23"/>
    <d v="2018-11-01T00:00:00"/>
    <s v="-"/>
    <s v="Mantenimiento Mecanico"/>
    <d v="2021-02-22T00:00:00"/>
    <d v="1899-12-30T16:58:14"/>
    <d v="2021-02-22T00:00:00"/>
    <d v="1899-12-30T17:20:44"/>
    <n v="1350"/>
    <n v="22.5"/>
    <m/>
    <n v="22.5"/>
    <s v="escapes tapados"/>
    <x v="3"/>
    <x v="6"/>
    <x v="1"/>
    <x v="1"/>
    <m/>
    <s v="falabela"/>
  </r>
  <r>
    <n v="60083"/>
    <x v="0"/>
    <s v="Moreno"/>
    <x v="17"/>
    <d v="2020-02-12T00:00:00"/>
    <s v="Martín"/>
    <s v="Mantenimiento Mecanico"/>
    <d v="2021-02-22T00:00:00"/>
    <d v="1899-12-30T17:00:49"/>
    <m/>
    <m/>
    <n v="12203"/>
    <n v="203.38333333333333"/>
    <m/>
    <n v="203.38333333333333"/>
    <s v="compresor quemado, linea inoperativo"/>
    <x v="5"/>
    <x v="6"/>
    <x v="0"/>
    <x v="1"/>
    <m/>
    <s v="santillan"/>
  </r>
  <r>
    <n v="60103"/>
    <x v="22"/>
    <s v="Moreno"/>
    <x v="5"/>
    <d v="2020-01-13T00:00:00"/>
    <s v="Martín"/>
    <s v="Mantenimiento Mecanico"/>
    <d v="2021-02-22T00:00:00"/>
    <d v="1899-12-30T17:51:04"/>
    <d v="2021-02-22T00:00:00"/>
    <d v="1899-12-30T18:50:01"/>
    <n v="3537"/>
    <n v="58.95"/>
    <m/>
    <n v="58.95"/>
    <s v="ajuste mecanico de pinzas tomadoras de bomba, crimpadora"/>
    <x v="3"/>
    <x v="6"/>
    <x v="1"/>
    <x v="1"/>
    <m/>
    <s v="rosales"/>
  </r>
  <r>
    <n v="60108"/>
    <x v="0"/>
    <s v="Moreno"/>
    <x v="23"/>
    <d v="2018-11-01T00:00:00"/>
    <s v="-"/>
    <s v="Mantenimiento Mecanico"/>
    <d v="2021-02-22T00:00:00"/>
    <d v="1899-12-30T18:01:24"/>
    <d v="2021-02-22T00:00:00"/>
    <d v="1899-12-30T18:23:11"/>
    <n v="1307"/>
    <n v="21.783333333333335"/>
    <m/>
    <n v="21.783333333333335"/>
    <s v="regulacion de peso"/>
    <x v="0"/>
    <x v="6"/>
    <x v="1"/>
    <x v="1"/>
    <m/>
    <s v="santillan"/>
  </r>
  <r>
    <n v="60119"/>
    <x v="0"/>
    <s v="Moreno"/>
    <x v="23"/>
    <d v="2018-11-01T00:00:00"/>
    <s v="-"/>
    <s v="Mantenimiento Mecanico"/>
    <d v="2021-02-22T00:00:00"/>
    <d v="1899-12-30T18:23:21"/>
    <d v="2021-02-22T00:00:00"/>
    <d v="1899-12-30T19:05:59"/>
    <n v="2558"/>
    <n v="42.633333333333333"/>
    <m/>
    <n v="42.633333333333333"/>
    <s v="regulacion de peso"/>
    <x v="0"/>
    <x v="6"/>
    <x v="1"/>
    <x v="1"/>
    <m/>
    <s v="falabela"/>
  </r>
  <r>
    <n v="60131"/>
    <x v="0"/>
    <s v="Moreno"/>
    <x v="15"/>
    <d v="2018-11-01T00:00:00"/>
    <s v="-"/>
    <s v="Mantenimiento Mecanico"/>
    <d v="2021-02-22T00:00:00"/>
    <d v="1899-12-30T18:59:56"/>
    <d v="2021-02-22T00:00:00"/>
    <d v="1899-12-30T19:04:47"/>
    <n v="291"/>
    <n v="4.8499999999999996"/>
    <m/>
    <n v="4.8499999999999996"/>
    <s v="micro parada"/>
    <x v="8"/>
    <x v="6"/>
    <x v="1"/>
    <x v="1"/>
    <m/>
    <s v="-"/>
  </r>
  <r>
    <n v="60141"/>
    <x v="0"/>
    <s v="Moreno"/>
    <x v="21"/>
    <d v="2021-02-04T00:00:00"/>
    <s v="Victor"/>
    <s v="Mantenimiento Mecanico"/>
    <d v="2021-02-22T00:00:00"/>
    <d v="1899-12-30T19:42:00"/>
    <d v="2021-02-22T00:00:00"/>
    <d v="1899-12-30T19:56:37"/>
    <n v="877"/>
    <n v="14.616666666666667"/>
    <m/>
    <n v="14.616666666666667"/>
    <s v="se frena cadena de transporte en martillo, evaluar problema de diseño"/>
    <x v="3"/>
    <x v="6"/>
    <x v="1"/>
    <x v="1"/>
    <m/>
    <s v="falabela"/>
  </r>
  <r>
    <n v="60146"/>
    <x v="0"/>
    <s v="Moreno"/>
    <x v="12"/>
    <d v="2018-11-01T00:00:00"/>
    <s v="-"/>
    <s v="Mantenimiento Electrico"/>
    <d v="2021-02-22T00:00:00"/>
    <d v="1899-12-30T20:09:49"/>
    <d v="2021-02-22T00:00:00"/>
    <d v="1899-12-30T20:19:08"/>
    <n v="559"/>
    <n v="9.3166666666666664"/>
    <m/>
    <n v="9.3166666666666664"/>
    <s v="falso contacto en sensor"/>
    <x v="2"/>
    <x v="6"/>
    <x v="1"/>
    <x v="1"/>
    <m/>
    <s v="rios"/>
  </r>
  <r>
    <n v="60149"/>
    <x v="0"/>
    <s v="Moreno"/>
    <x v="23"/>
    <d v="2018-11-01T00:00:00"/>
    <s v="-"/>
    <s v="Mantenimiento Mecanico"/>
    <d v="2021-02-22T00:00:00"/>
    <d v="1899-12-30T20:27:52"/>
    <d v="2021-02-22T00:00:00"/>
    <d v="1899-12-30T20:30:20"/>
    <n v="148"/>
    <n v="2.4666666666666668"/>
    <m/>
    <n v="2.4666666666666668"/>
    <s v="micro parada"/>
    <x v="8"/>
    <x v="6"/>
    <x v="1"/>
    <x v="1"/>
    <m/>
    <m/>
  </r>
  <r>
    <n v="60162"/>
    <x v="18"/>
    <s v="Moreno"/>
    <x v="0"/>
    <d v="2019-09-23T00:00:00"/>
    <s v="Martín"/>
    <s v="Mantenimiento Electrico"/>
    <d v="2021-02-22T00:00:00"/>
    <d v="1899-12-30T23:04:21"/>
    <d v="2021-02-22T00:00:00"/>
    <d v="1899-12-30T23:45:02"/>
    <n v="2441"/>
    <n v="40.68333333333333"/>
    <m/>
    <n v="40.68333333333333"/>
    <s v="se corrige posicion y punto de lectura en embalador de frascos"/>
    <x v="2"/>
    <x v="6"/>
    <x v="1"/>
    <x v="2"/>
    <m/>
    <m/>
  </r>
  <r>
    <n v="60183"/>
    <x v="5"/>
    <s v="Moreno"/>
    <x v="7"/>
    <d v="2018-11-01T00:00:00"/>
    <s v="-"/>
    <s v="Mantenimiento Electrico"/>
    <d v="2021-02-23T00:00:00"/>
    <d v="1899-12-30T03:47:06"/>
    <d v="2021-02-23T00:00:00"/>
    <d v="1899-12-30T03:47:13"/>
    <n v="7"/>
    <n v="0.11666666666666667"/>
    <m/>
    <n v="0.11666666666666667"/>
    <s v="micro parada"/>
    <x v="8"/>
    <x v="6"/>
    <x v="1"/>
    <x v="2"/>
    <m/>
    <m/>
  </r>
  <r>
    <n v="60199"/>
    <x v="2"/>
    <s v="Moreno"/>
    <x v="5"/>
    <d v="2018-11-01T00:00:00"/>
    <s v="-"/>
    <s v="Mantenimiento Mecanico"/>
    <d v="2021-02-23T00:00:00"/>
    <d v="1899-12-30T06:41:35"/>
    <d v="2021-02-23T00:00:00"/>
    <d v="1899-12-30T06:50:58"/>
    <n v="563"/>
    <n v="9.3833333333333329"/>
    <m/>
    <n v="9.3833333333333329"/>
    <s v="regulación de toma de envases"/>
    <x v="0"/>
    <x v="6"/>
    <x v="1"/>
    <x v="0"/>
    <m/>
    <s v="maquinista"/>
  </r>
  <r>
    <n v="60202"/>
    <x v="0"/>
    <s v="Moreno"/>
    <x v="14"/>
    <d v="2018-11-01T00:00:00"/>
    <s v="-"/>
    <s v="Mantenimiento Mecanico"/>
    <d v="2021-02-23T00:00:00"/>
    <d v="1899-12-30T06:52:30"/>
    <d v="2021-02-23T00:00:00"/>
    <d v="1899-12-30T08:02:36"/>
    <n v="4206"/>
    <n v="70.099999999999994"/>
    <m/>
    <n v="70.099999999999994"/>
    <s v="falta de abrazadera en pico de llenado. ES UN PARO MECANICO O FALLA EN LA OPERACIÓN DE HABER PERDIDO UNA PIEZA EN EL LAVADO?"/>
    <x v="0"/>
    <x v="6"/>
    <x v="1"/>
    <x v="0"/>
    <m/>
    <s v="maquinista"/>
  </r>
  <r>
    <n v="60259"/>
    <x v="0"/>
    <s v="Moreno"/>
    <x v="11"/>
    <d v="2018-11-01T00:00:00"/>
    <s v="-"/>
    <s v="Mantenimiento Mecanico"/>
    <d v="2021-02-23T00:00:00"/>
    <d v="1899-12-30T10:17:32"/>
    <d v="2021-02-23T00:00:00"/>
    <d v="1899-12-30T11:33:21"/>
    <n v="4549"/>
    <n v="75.816666666666663"/>
    <m/>
    <n v="75.816666666666663"/>
    <s v="regulación de guías, centrado de picos y a los minutos terminó la producción "/>
    <x v="0"/>
    <x v="6"/>
    <x v="1"/>
    <x v="0"/>
    <m/>
    <s v="federico s"/>
  </r>
  <r>
    <n v="60270"/>
    <x v="13"/>
    <s v="Moreno"/>
    <x v="13"/>
    <d v="2018-11-01T00:00:00"/>
    <s v="-"/>
    <s v="Mantenimiento Electrico"/>
    <d v="2021-02-23T00:00:00"/>
    <d v="1899-12-30T10:58:02"/>
    <d v="2021-02-23T00:00:00"/>
    <d v="1899-12-30T12:45:37"/>
    <n v="6455"/>
    <n v="107.58333333333333"/>
    <m/>
    <n v="107.58333333333333"/>
    <s v="regulación de fibra óptica de inkjet"/>
    <x v="0"/>
    <x v="6"/>
    <x v="1"/>
    <x v="0"/>
    <m/>
    <s v="jose maiques"/>
  </r>
  <r>
    <n v="60328"/>
    <x v="3"/>
    <s v="Moreno"/>
    <x v="0"/>
    <d v="2018-11-01T00:00:00"/>
    <s v="-"/>
    <s v="Mantenimiento Mecanico"/>
    <d v="2021-02-23T00:00:00"/>
    <d v="1899-12-30T15:07:23"/>
    <d v="2021-02-23T00:00:00"/>
    <d v="1899-12-30T15:28:00"/>
    <n v="1237"/>
    <n v="20.616666666666667"/>
    <m/>
    <n v="20.616666666666667"/>
    <s v="rotura de gomas de torqueo"/>
    <x v="3"/>
    <x v="6"/>
    <x v="1"/>
    <x v="1"/>
    <m/>
    <s v="rosales"/>
  </r>
  <r>
    <n v="60334"/>
    <x v="0"/>
    <s v="Moreno"/>
    <x v="13"/>
    <d v="2018-11-01T00:00:00"/>
    <s v="-"/>
    <s v="Mantenimiento Mecanico"/>
    <d v="2021-02-23T00:00:00"/>
    <d v="1899-12-30T15:27:25"/>
    <d v="2021-02-23T00:00:00"/>
    <d v="1899-12-30T15:39:48"/>
    <n v="743"/>
    <n v="12.383333333333333"/>
    <m/>
    <n v="12.383333333333333"/>
    <s v="tolva vacia."/>
    <x v="0"/>
    <x v="6"/>
    <x v="1"/>
    <x v="1"/>
    <m/>
    <s v="santillan"/>
  </r>
  <r>
    <n v="60335"/>
    <x v="0"/>
    <s v="Moreno"/>
    <x v="5"/>
    <d v="2018-11-01T00:00:00"/>
    <s v="-"/>
    <s v="Mantenimiento Electrico"/>
    <d v="2021-02-23T00:00:00"/>
    <d v="1899-12-30T15:33:50"/>
    <d v="2021-02-23T00:00:00"/>
    <d v="1899-12-30T15:35:33"/>
    <n v="103"/>
    <n v="1.7166666666666666"/>
    <m/>
    <n v="1.7166666666666666"/>
    <s v="micro parada"/>
    <x v="8"/>
    <x v="6"/>
    <x v="1"/>
    <x v="1"/>
    <m/>
    <s v="-"/>
  </r>
  <r>
    <n v="60337"/>
    <x v="3"/>
    <s v="Moreno"/>
    <x v="0"/>
    <d v="2018-11-01T00:00:00"/>
    <s v="-"/>
    <s v="Mantenimiento Mecanico"/>
    <d v="2021-02-23T00:00:00"/>
    <d v="1899-12-30T15:38:06"/>
    <d v="2021-02-23T00:00:00"/>
    <d v="1899-12-30T20:45:08"/>
    <n v="18422"/>
    <n v="307.03333333333336"/>
    <m/>
    <n v="307.03333333333336"/>
    <s v="maquina en produccion, con parada por problemas de gomas de torqueo"/>
    <x v="1"/>
    <x v="6"/>
    <x v="1"/>
    <x v="1"/>
    <m/>
    <s v="santillan"/>
  </r>
  <r>
    <n v="60342"/>
    <x v="13"/>
    <s v="Moreno"/>
    <x v="13"/>
    <d v="2018-11-01T00:00:00"/>
    <s v="-"/>
    <s v="Mantenimiento Mecanico"/>
    <d v="2021-02-23T00:00:00"/>
    <d v="1899-12-30T15:50:59"/>
    <d v="2021-02-23T00:00:00"/>
    <d v="1899-12-30T15:52:51"/>
    <n v="112"/>
    <n v="1.8666666666666667"/>
    <m/>
    <n v="1.8666666666666667"/>
    <s v="micro parada"/>
    <x v="8"/>
    <x v="6"/>
    <x v="1"/>
    <x v="1"/>
    <m/>
    <s v="-"/>
  </r>
  <r>
    <n v="60345"/>
    <x v="13"/>
    <s v="Moreno"/>
    <x v="13"/>
    <d v="2018-11-01T00:00:00"/>
    <s v="-"/>
    <s v="Mantenimiento Mecanico"/>
    <d v="2021-02-23T00:00:00"/>
    <d v="1899-12-30T15:56:00"/>
    <d v="2021-02-23T00:00:00"/>
    <d v="1899-12-30T15:59:24"/>
    <n v="204"/>
    <n v="3.4"/>
    <m/>
    <n v="3.4"/>
    <s v="micro parada"/>
    <x v="8"/>
    <x v="6"/>
    <x v="1"/>
    <x v="1"/>
    <m/>
    <s v="-"/>
  </r>
  <r>
    <n v="60352"/>
    <x v="13"/>
    <s v="Moreno"/>
    <x v="13"/>
    <d v="2018-11-01T00:00:00"/>
    <s v="-"/>
    <s v="Mantenimiento Mecanico"/>
    <d v="2021-02-23T00:00:00"/>
    <d v="1899-12-30T16:31:20"/>
    <d v="2021-02-23T00:00:00"/>
    <d v="1899-12-30T16:32:35"/>
    <n v="75"/>
    <n v="1.25"/>
    <m/>
    <n v="1.25"/>
    <s v="micro parada"/>
    <x v="8"/>
    <x v="6"/>
    <x v="1"/>
    <x v="1"/>
    <m/>
    <s v="-"/>
  </r>
  <r>
    <n v="60366"/>
    <x v="11"/>
    <s v="Moreno"/>
    <x v="10"/>
    <d v="2020-02-21T00:00:00"/>
    <s v="Martín"/>
    <s v="Mantenimiento Mecanico"/>
    <d v="2021-02-23T00:00:00"/>
    <d v="1899-12-30T17:22:25"/>
    <d v="2021-02-23T00:00:00"/>
    <d v="1899-12-30T17:45:22"/>
    <n v="1377"/>
    <n v="22.95"/>
    <m/>
    <n v="22.95"/>
    <s v="guia doblada, regulacion"/>
    <x v="3"/>
    <x v="6"/>
    <x v="1"/>
    <x v="1"/>
    <m/>
    <s v="rosales"/>
  </r>
  <r>
    <n v="60367"/>
    <x v="26"/>
    <s v="Moreno"/>
    <x v="14"/>
    <d v="2018-11-01T00:00:00"/>
    <s v="-"/>
    <s v="Mantenimiento Electrico"/>
    <d v="2021-02-23T00:00:00"/>
    <d v="1899-12-30T17:23:22"/>
    <d v="2021-02-23T00:00:00"/>
    <d v="1899-12-30T17:31:13"/>
    <n v="471"/>
    <n v="7.85"/>
    <m/>
    <n v="7.85"/>
    <s v="micro parada"/>
    <x v="8"/>
    <x v="6"/>
    <x v="1"/>
    <x v="1"/>
    <m/>
    <m/>
  </r>
  <r>
    <n v="60370"/>
    <x v="26"/>
    <s v="Moreno"/>
    <x v="14"/>
    <d v="2018-11-01T00:00:00"/>
    <s v="-"/>
    <s v="Mantenimiento Electrico"/>
    <d v="2021-02-23T00:00:00"/>
    <d v="1899-12-30T17:35:17"/>
    <d v="2021-02-23T00:00:00"/>
    <d v="1899-12-30T17:35:56"/>
    <n v="39"/>
    <n v="0.65"/>
    <m/>
    <n v="0.65"/>
    <s v="micro parada"/>
    <x v="8"/>
    <x v="6"/>
    <x v="1"/>
    <x v="1"/>
    <m/>
    <m/>
  </r>
  <r>
    <n v="60377"/>
    <x v="0"/>
    <s v="Moreno"/>
    <x v="7"/>
    <d v="2018-11-01T00:00:00"/>
    <s v="-"/>
    <s v="Mantenimiento Mecanico"/>
    <d v="2021-02-23T00:00:00"/>
    <d v="1899-12-30T18:00:03"/>
    <d v="2021-02-23T00:00:00"/>
    <d v="1899-12-30T18:09:54"/>
    <n v="591"/>
    <n v="9.85"/>
    <m/>
    <n v="9.85"/>
    <s v="regulacion"/>
    <x v="0"/>
    <x v="6"/>
    <x v="1"/>
    <x v="1"/>
    <m/>
    <s v="santillan"/>
  </r>
  <r>
    <n v="60387"/>
    <x v="0"/>
    <s v="Moreno"/>
    <x v="8"/>
    <d v="2018-11-01T00:00:00"/>
    <s v="-"/>
    <s v="Mantenimiento Electrico"/>
    <d v="2021-02-23T00:00:00"/>
    <d v="1899-12-30T18:31:48"/>
    <d v="2021-02-23T00:00:00"/>
    <d v="1899-12-30T18:40:18"/>
    <n v="510"/>
    <n v="8.5"/>
    <m/>
    <n v="8.5"/>
    <s v="regulacion "/>
    <x v="0"/>
    <x v="6"/>
    <x v="1"/>
    <x v="1"/>
    <m/>
    <s v="baez"/>
  </r>
  <r>
    <n v="60389"/>
    <x v="5"/>
    <s v="Moreno"/>
    <x v="7"/>
    <d v="2018-11-01T00:00:00"/>
    <s v="-"/>
    <s v="Mantenimiento Mecanico"/>
    <d v="2021-02-23T00:00:00"/>
    <d v="1899-12-30T18:42:55"/>
    <d v="2021-02-23T00:00:00"/>
    <d v="1899-12-30T19:35:55"/>
    <n v="3180"/>
    <n v="53"/>
    <m/>
    <n v="53"/>
    <s v="regulacion"/>
    <x v="0"/>
    <x v="6"/>
    <x v="1"/>
    <x v="1"/>
    <m/>
    <s v="falabela"/>
  </r>
  <r>
    <n v="60404"/>
    <x v="14"/>
    <s v="Moreno"/>
    <x v="7"/>
    <d v="2018-11-01T00:00:00"/>
    <s v="-"/>
    <s v="Mantenimiento Mecanico"/>
    <d v="2021-02-23T00:00:00"/>
    <d v="1899-12-30T19:54:55"/>
    <d v="2021-02-23T00:00:00"/>
    <d v="1899-12-30T20:27:19"/>
    <n v="1944"/>
    <n v="32.4"/>
    <m/>
    <n v="32.4"/>
    <s v="rotura de rodamiento lineal y destrabe del abastecedor de cepillos"/>
    <x v="3"/>
    <x v="6"/>
    <x v="1"/>
    <x v="1"/>
    <m/>
    <s v="falabela"/>
  </r>
  <r>
    <n v="60408"/>
    <x v="0"/>
    <s v="Moreno"/>
    <x v="8"/>
    <d v="2018-11-01T00:00:00"/>
    <s v="-"/>
    <s v="Mantenimiento Mecanico"/>
    <d v="2021-02-23T00:00:00"/>
    <d v="1899-12-30T20:06:03"/>
    <d v="2021-02-23T00:00:00"/>
    <d v="1899-12-30T20:06:11"/>
    <n v="8"/>
    <n v="0.13333333333333333"/>
    <m/>
    <n v="0.13333333333333333"/>
    <s v="micro parada"/>
    <x v="8"/>
    <x v="6"/>
    <x v="1"/>
    <x v="1"/>
    <m/>
    <s v="."/>
  </r>
  <r>
    <n v="60409"/>
    <x v="0"/>
    <s v="Moreno"/>
    <x v="8"/>
    <d v="2018-11-01T00:00:00"/>
    <s v="-"/>
    <s v="Mantenimiento Electrico"/>
    <d v="2021-02-23T00:00:00"/>
    <d v="1899-12-30T20:06:15"/>
    <d v="2021-02-23T00:00:00"/>
    <d v="1899-12-30T20:32:54"/>
    <n v="1599"/>
    <n v="26.65"/>
    <m/>
    <n v="26.65"/>
    <s v="problemas con la tobera, se corrigue orificio de pt100"/>
    <x v="2"/>
    <x v="6"/>
    <x v="1"/>
    <x v="1"/>
    <m/>
    <s v="baez"/>
  </r>
  <r>
    <n v="60410"/>
    <x v="0"/>
    <s v="Moreno"/>
    <x v="1"/>
    <d v="2018-11-01T00:00:00"/>
    <s v="-"/>
    <s v="Mantenimiento Mecanico"/>
    <d v="2021-02-23T00:00:00"/>
    <d v="1899-12-30T20:10:43"/>
    <d v="2021-02-23T00:00:00"/>
    <d v="1899-12-30T21:06:17"/>
    <n v="3334"/>
    <n v="55.56666666666667"/>
    <m/>
    <n v="55.56666666666667"/>
    <s v="una de las mordazas de cierre de envase suelta, se coloca de nuevo y pasa a regulacion operativo"/>
    <x v="3"/>
    <x v="6"/>
    <x v="1"/>
    <x v="1"/>
    <m/>
    <s v="baez"/>
  </r>
  <r>
    <n v="60412"/>
    <x v="0"/>
    <s v="Moreno"/>
    <x v="0"/>
    <d v="2018-11-01T00:00:00"/>
    <s v="-"/>
    <s v="Mantenimiento Mecanico"/>
    <d v="2021-02-23T00:00:00"/>
    <d v="1899-12-30T20:45:15"/>
    <d v="2021-02-24T00:00:00"/>
    <d v="1899-12-30T08:01:20"/>
    <n v="40565"/>
    <n v="676.08333333333337"/>
    <m/>
    <n v="676.08333333333337"/>
    <s v="problemas de nivel "/>
    <x v="3"/>
    <x v="6"/>
    <x v="1"/>
    <x v="1"/>
    <m/>
    <m/>
  </r>
  <r>
    <n v="60426"/>
    <x v="34"/>
    <s v="Moreno"/>
    <x v="3"/>
    <d v="2018-11-01T00:00:00"/>
    <s v="-"/>
    <s v="Mantenimiento Electrico"/>
    <d v="2021-02-24T00:00:00"/>
    <d v="1899-12-30T00:34:19"/>
    <d v="2021-02-24T00:00:00"/>
    <d v="1899-12-30T03:50:20"/>
    <n v="11761"/>
    <n v="196.01666666666668"/>
    <m/>
    <n v="196.01666666666668"/>
    <s v="mal funcionamiento en válvula de carga. Se termina reemplazando por una del sistema del lavado y queda para probar en TM"/>
    <x v="3"/>
    <x v="6"/>
    <x v="1"/>
    <x v="2"/>
    <m/>
    <s v="leandro"/>
  </r>
  <r>
    <n v="60439"/>
    <x v="0"/>
    <s v="Moreno"/>
    <x v="8"/>
    <d v="2018-11-01T00:00:00"/>
    <s v="-"/>
    <s v="Mantenimiento Electrico"/>
    <d v="2021-02-24T00:00:00"/>
    <d v="1899-12-30T06:12:05"/>
    <d v="2021-02-24T00:00:00"/>
    <d v="1899-12-30T07:08:59"/>
    <n v="3414"/>
    <n v="56.9"/>
    <m/>
    <n v="56.9"/>
    <s v="termocupla quemada. Se cambia termocupla y se refuerza el soporte para tratar de evitar que se queme"/>
    <x v="2"/>
    <x v="6"/>
    <x v="1"/>
    <x v="0"/>
    <m/>
    <s v="fabio y martin"/>
  </r>
  <r>
    <n v="60458"/>
    <x v="23"/>
    <s v="Moreno"/>
    <x v="10"/>
    <d v="2020-02-21T00:00:00"/>
    <s v="Martín"/>
    <s v="Mantenimiento Electrico"/>
    <d v="2021-02-24T00:00:00"/>
    <d v="1899-12-30T07:10:42"/>
    <d v="2021-02-24T00:00:00"/>
    <d v="1899-12-30T07:18:56"/>
    <n v="494"/>
    <n v="8.2333333333333325"/>
    <m/>
    <n v="8.2333333333333325"/>
    <s v="micro parada"/>
    <x v="8"/>
    <x v="6"/>
    <x v="1"/>
    <x v="0"/>
    <m/>
    <m/>
  </r>
  <r>
    <n v="60468"/>
    <x v="0"/>
    <s v="Moreno"/>
    <x v="11"/>
    <d v="2018-11-01T00:00:00"/>
    <s v="-"/>
    <s v="Mantenimiento Mecanico"/>
    <d v="2021-02-24T00:00:00"/>
    <d v="1899-12-30T07:44:07"/>
    <d v="2021-02-24T00:00:00"/>
    <d v="1899-12-30T07:44:17"/>
    <n v="10"/>
    <n v="0.16666666666666666"/>
    <m/>
    <n v="0.16666666666666666"/>
    <s v="micro parada"/>
    <x v="8"/>
    <x v="6"/>
    <x v="1"/>
    <x v="0"/>
    <m/>
    <m/>
  </r>
  <r>
    <n v="60489"/>
    <x v="3"/>
    <s v="Moreno"/>
    <x v="9"/>
    <d v="2018-11-01T00:00:00"/>
    <s v="-"/>
    <s v="Mantenimiento Mecanico"/>
    <d v="2021-02-24T00:00:00"/>
    <d v="1899-12-30T08:14:38"/>
    <d v="2021-02-24T00:00:00"/>
    <d v="1899-12-30T09:07:09"/>
    <n v="3151"/>
    <n v="52.516666666666666"/>
    <m/>
    <n v="52.516666666666666"/>
    <s v="regulación del colocador de tapas (centrado), regulación del bajador de balas (sensor desentrado)"/>
    <x v="0"/>
    <x v="6"/>
    <x v="1"/>
    <x v="0"/>
    <m/>
    <s v="federico s"/>
  </r>
  <r>
    <n v="60519"/>
    <x v="18"/>
    <s v="Moreno"/>
    <x v="0"/>
    <d v="2019-09-23T00:00:00"/>
    <s v="Martín"/>
    <s v="Mantenimiento Electrico"/>
    <d v="2021-02-24T00:00:00"/>
    <d v="1899-12-30T09:08:36"/>
    <d v="2021-02-24T00:00:00"/>
    <d v="1899-12-30T09:18:48"/>
    <n v="612"/>
    <n v="10.199999999999999"/>
    <m/>
    <n v="10.199999999999999"/>
    <s v="se regulan velocidades de cintas"/>
    <x v="2"/>
    <x v="6"/>
    <x v="1"/>
    <x v="0"/>
    <m/>
    <s v="jose maiques y fabio salinas"/>
  </r>
  <r>
    <n v="60523"/>
    <x v="0"/>
    <s v="Moreno"/>
    <x v="3"/>
    <d v="2018-11-01T00:00:00"/>
    <s v="-"/>
    <s v="Mantenimiento Mecanico"/>
    <d v="2021-02-24T00:00:00"/>
    <d v="1899-12-30T09:13:27"/>
    <d v="2021-02-24T00:00:00"/>
    <d v="1899-12-30T09:51:48"/>
    <n v="2301"/>
    <n v="38.35"/>
    <m/>
    <n v="38.35"/>
    <s v="se clava bomba n°6 y se reemplaza por reparada de pañol. "/>
    <x v="3"/>
    <x v="6"/>
    <x v="1"/>
    <x v="0"/>
    <m/>
    <s v="yiyo y federico s"/>
  </r>
  <r>
    <n v="60526"/>
    <x v="2"/>
    <s v="Moreno"/>
    <x v="5"/>
    <d v="2018-11-01T00:00:00"/>
    <s v="-"/>
    <s v="Mantenimiento Mecanico"/>
    <d v="2021-02-24T00:00:00"/>
    <d v="1899-12-30T09:19:35"/>
    <d v="2021-02-24T00:00:00"/>
    <d v="1899-12-30T09:51:22"/>
    <n v="1907"/>
    <n v="31.783333333333335"/>
    <m/>
    <n v="31.783333333333335"/>
    <s v="regulación de guías que sostienen el puck al momento de sacar el envase"/>
    <x v="0"/>
    <x v="6"/>
    <x v="1"/>
    <x v="0"/>
    <m/>
    <s v="Roberto"/>
  </r>
  <r>
    <n v="60534"/>
    <x v="7"/>
    <s v="Moreno"/>
    <x v="13"/>
    <d v="2018-11-01T00:00:00"/>
    <s v="-"/>
    <s v="Mantenimiento Mecanico"/>
    <d v="2021-02-24T00:00:00"/>
    <d v="1899-12-30T09:43:39"/>
    <d v="2021-02-24T00:00:00"/>
    <d v="1899-12-30T09:48:10"/>
    <n v="271"/>
    <n v="4.5166666666666666"/>
    <m/>
    <n v="4.5166666666666666"/>
    <s v="micro parada"/>
    <x v="8"/>
    <x v="6"/>
    <x v="1"/>
    <x v="0"/>
    <m/>
    <m/>
  </r>
  <r>
    <n v="60541"/>
    <x v="23"/>
    <s v="Moreno"/>
    <x v="12"/>
    <d v="2018-11-01T00:00:00"/>
    <s v="-"/>
    <s v="Mantenimiento Electrico"/>
    <d v="2021-02-24T00:00:00"/>
    <d v="1899-12-30T09:55:25"/>
    <d v="2021-02-24T00:00:00"/>
    <d v="1899-12-30T09:55:32"/>
    <n v="7"/>
    <n v="0.11666666666666667"/>
    <m/>
    <n v="0.11666666666666667"/>
    <s v="micro parada"/>
    <x v="8"/>
    <x v="6"/>
    <x v="1"/>
    <x v="0"/>
    <m/>
    <m/>
  </r>
  <r>
    <n v="60552"/>
    <x v="0"/>
    <s v="Moreno"/>
    <x v="11"/>
    <d v="2018-11-01T00:00:00"/>
    <s v="-"/>
    <s v="Mantenimiento Mecanico"/>
    <d v="2021-02-24T00:00:00"/>
    <d v="1899-12-30T10:10:23"/>
    <d v="2021-02-24T00:00:00"/>
    <d v="1899-12-30T10:20:38"/>
    <n v="615"/>
    <n v="10.25"/>
    <m/>
    <n v="10.25"/>
    <s v="se llena pulmón en llenadora. Se cambia la lógica del temporizador de cambio vacío/presión"/>
    <x v="2"/>
    <x v="6"/>
    <x v="1"/>
    <x v="0"/>
    <m/>
    <s v="yiyo y federico s"/>
  </r>
  <r>
    <n v="60554"/>
    <x v="0"/>
    <s v="Moreno"/>
    <x v="16"/>
    <d v="2018-11-01T00:00:00"/>
    <s v="-"/>
    <s v="Mantenimiento Electrico"/>
    <d v="2021-02-24T00:00:00"/>
    <d v="1899-12-30T10:21:25"/>
    <d v="2021-02-24T00:00:00"/>
    <d v="1899-12-30T10:24:02"/>
    <n v="157"/>
    <n v="2.6166666666666667"/>
    <m/>
    <n v="2.6166666666666667"/>
    <s v="salto el disyuntor"/>
    <x v="2"/>
    <x v="6"/>
    <x v="1"/>
    <x v="0"/>
    <m/>
    <s v="maquinista"/>
  </r>
  <r>
    <n v="60584"/>
    <x v="0"/>
    <s v="Moreno"/>
    <x v="5"/>
    <d v="2018-11-01T00:00:00"/>
    <s v="-"/>
    <s v="Mantenimiento Mecanico"/>
    <d v="2021-02-24T00:00:00"/>
    <d v="1899-12-30T11:52:43"/>
    <d v="2021-02-24T00:00:00"/>
    <d v="1899-12-30T11:58:40"/>
    <n v="357"/>
    <n v="5.95"/>
    <m/>
    <n v="5.95"/>
    <s v="micro parada"/>
    <x v="8"/>
    <x v="6"/>
    <x v="1"/>
    <x v="0"/>
    <m/>
    <m/>
  </r>
  <r>
    <n v="60586"/>
    <x v="0"/>
    <s v="Moreno"/>
    <x v="14"/>
    <d v="2018-11-01T00:00:00"/>
    <s v="-"/>
    <s v="Mantenimiento Mecanico"/>
    <d v="2021-02-24T00:00:00"/>
    <d v="1899-12-30T11:54:06"/>
    <d v="2021-02-24T00:00:00"/>
    <d v="1899-12-30T12:19:57"/>
    <n v="1551"/>
    <n v="25.85"/>
    <m/>
    <n v="25.85"/>
    <s v="se corta correa dentada en el orientador de envases. Se desarma, con ayuda del maquinista Omar, y se vuelve a instalar"/>
    <x v="3"/>
    <x v="6"/>
    <x v="1"/>
    <x v="0"/>
    <m/>
    <s v="yiyo"/>
  </r>
  <r>
    <n v="60624"/>
    <x v="11"/>
    <s v="Moreno"/>
    <x v="5"/>
    <d v="2018-11-01T00:00:00"/>
    <s v="-"/>
    <s v="Mantenimiento Electrico"/>
    <d v="2021-02-24T00:00:00"/>
    <d v="1899-12-30T14:52:15"/>
    <d v="2021-02-24T00:00:00"/>
    <d v="1899-12-30T15:37:46"/>
    <n v="2731"/>
    <n v="45.516666666666666"/>
    <m/>
    <n v="45.516666666666666"/>
    <s v="cambio de resistencia "/>
    <x v="2"/>
    <x v="6"/>
    <x v="1"/>
    <x v="1"/>
    <m/>
    <s v="baez"/>
  </r>
  <r>
    <n v="60624"/>
    <x v="11"/>
    <s v="Moreno"/>
    <x v="5"/>
    <d v="2018-11-01T00:00:00"/>
    <s v="-"/>
    <s v="Mantenimiento Electrico"/>
    <d v="2021-02-24T00:00:00"/>
    <d v="1899-12-30T14:52:15"/>
    <d v="2021-02-24T00:00:00"/>
    <d v="1899-12-30T15:37:46"/>
    <n v="2731"/>
    <n v="45.516666666666666"/>
    <m/>
    <n v="45.516666666666666"/>
    <s v="resistencia quemada, se cambia"/>
    <x v="2"/>
    <x v="6"/>
    <x v="1"/>
    <x v="1"/>
    <m/>
    <s v="baez/rios"/>
  </r>
  <r>
    <n v="60626"/>
    <x v="3"/>
    <s v="Moreno"/>
    <x v="0"/>
    <d v="2018-11-01T00:00:00"/>
    <s v="-"/>
    <s v="Mantenimiento Mecanico"/>
    <d v="2021-02-24T00:00:00"/>
    <d v="1899-12-30T14:55:05"/>
    <d v="2021-02-24T00:00:00"/>
    <d v="1899-12-30T15:37:04"/>
    <n v="2519"/>
    <n v="41.983333333333334"/>
    <m/>
    <n v="41.983333333333334"/>
    <s v="rotura de una aleta de la cinta de elevacion de tapas"/>
    <x v="3"/>
    <x v="6"/>
    <x v="1"/>
    <x v="1"/>
    <m/>
    <s v="falabela/mansilla"/>
  </r>
  <r>
    <n v="60626"/>
    <x v="3"/>
    <s v="Moreno"/>
    <x v="0"/>
    <d v="2018-11-01T00:00:00"/>
    <s v="-"/>
    <s v="Mantenimiento Mecanico"/>
    <d v="2021-02-24T00:00:00"/>
    <d v="1899-12-30T14:55:05"/>
    <d v="2021-02-24T00:00:00"/>
    <d v="1899-12-30T15:37:04"/>
    <n v="2519"/>
    <n v="41.983333333333334"/>
    <m/>
    <n v="41.983333333333334"/>
    <s v="rotura de una aleta de la cinta de elevacion de tapas"/>
    <x v="3"/>
    <x v="6"/>
    <x v="1"/>
    <x v="1"/>
    <m/>
    <s v="falabela"/>
  </r>
  <r>
    <n v="60642"/>
    <x v="10"/>
    <s v="Moreno"/>
    <x v="12"/>
    <d v="2018-11-01T00:00:00"/>
    <s v="-"/>
    <s v="Mantenimiento Electrico"/>
    <d v="2021-02-24T00:00:00"/>
    <d v="1899-12-30T15:49:03"/>
    <d v="2021-02-24T00:00:00"/>
    <d v="1899-12-30T15:50:13"/>
    <n v="70"/>
    <n v="1.1666666666666667"/>
    <m/>
    <n v="1.1666666666666667"/>
    <s v="microparada"/>
    <x v="8"/>
    <x v="6"/>
    <x v="1"/>
    <x v="1"/>
    <m/>
    <s v="-"/>
  </r>
  <r>
    <n v="60642"/>
    <x v="10"/>
    <s v="Moreno"/>
    <x v="12"/>
    <d v="2018-11-01T00:00:00"/>
    <s v="-"/>
    <s v="Mantenimiento Electrico"/>
    <d v="2021-02-24T00:00:00"/>
    <d v="1899-12-30T15:49:03"/>
    <d v="2021-02-24T00:00:00"/>
    <d v="1899-12-30T15:50:13"/>
    <n v="70"/>
    <n v="1.1666666666666667"/>
    <m/>
    <n v="1.1666666666666667"/>
    <s v="micro parada"/>
    <x v="8"/>
    <x v="6"/>
    <x v="1"/>
    <x v="1"/>
    <m/>
    <s v="-"/>
  </r>
  <r>
    <n v="60645"/>
    <x v="12"/>
    <s v="Moreno"/>
    <x v="4"/>
    <d v="2018-11-01T00:00:00"/>
    <s v="-"/>
    <s v="Mantenimiento Mecanico"/>
    <d v="2021-02-24T00:00:00"/>
    <d v="1899-12-30T16:01:59"/>
    <d v="2021-02-24T00:00:00"/>
    <d v="1899-12-30T17:24:07"/>
    <n v="4928"/>
    <n v="82.13333333333334"/>
    <m/>
    <n v="82.13333333333334"/>
    <s v="regulacion 10 min. Quedo puesta la parada"/>
    <x v="0"/>
    <x v="6"/>
    <x v="1"/>
    <x v="1"/>
    <m/>
    <s v="mansilla"/>
  </r>
  <r>
    <n v="60645"/>
    <x v="12"/>
    <s v="Moreno"/>
    <x v="4"/>
    <d v="2018-11-01T00:00:00"/>
    <s v="-"/>
    <s v="Mantenimiento Mecanico"/>
    <d v="2021-02-24T00:00:00"/>
    <d v="1899-12-30T16:01:59"/>
    <d v="2021-02-24T00:00:00"/>
    <d v="1899-12-30T17:24:07"/>
    <n v="4928"/>
    <n v="82.13333333333334"/>
    <m/>
    <n v="82.13333333333334"/>
    <s v="regulacion 10 min. Quedo puesta la parada"/>
    <x v="0"/>
    <x v="6"/>
    <x v="1"/>
    <x v="1"/>
    <m/>
    <s v="santillan"/>
  </r>
  <r>
    <n v="60653"/>
    <x v="2"/>
    <s v="Moreno"/>
    <x v="5"/>
    <d v="2018-11-01T00:00:00"/>
    <s v="-"/>
    <s v="Mantenimiento Mecanico"/>
    <d v="2021-02-24T00:00:00"/>
    <d v="1899-12-30T16:35:29"/>
    <d v="2021-02-24T00:00:00"/>
    <d v="1899-12-30T16:47:14"/>
    <n v="705"/>
    <n v="11.75"/>
    <m/>
    <n v="11.75"/>
    <s v="se gira el envase, diferencia de velocidad de cintas"/>
    <x v="3"/>
    <x v="6"/>
    <x v="1"/>
    <x v="1"/>
    <m/>
    <s v="rosales"/>
  </r>
  <r>
    <n v="60653"/>
    <x v="2"/>
    <s v="Moreno"/>
    <x v="5"/>
    <d v="2018-11-01T00:00:00"/>
    <s v="-"/>
    <s v="Mantenimiento Mecanico"/>
    <d v="2021-02-24T00:00:00"/>
    <d v="1899-12-30T16:35:29"/>
    <d v="2021-02-24T00:00:00"/>
    <d v="1899-12-30T16:47:14"/>
    <n v="705"/>
    <n v="11.75"/>
    <m/>
    <n v="11.75"/>
    <s v="se gira el envase, diferencia de velocidad de cintas"/>
    <x v="3"/>
    <x v="6"/>
    <x v="1"/>
    <x v="1"/>
    <m/>
    <s v="rosales"/>
  </r>
  <r>
    <n v="60658"/>
    <x v="2"/>
    <s v="Moreno"/>
    <x v="5"/>
    <d v="2018-11-01T00:00:00"/>
    <s v="-"/>
    <s v="Mantenimiento Mecanico"/>
    <d v="2021-02-24T00:00:00"/>
    <d v="1899-12-30T16:48:46"/>
    <d v="2021-02-24T00:00:00"/>
    <d v="1899-12-30T17:27:54"/>
    <n v="2348"/>
    <n v="39.133333333333333"/>
    <m/>
    <n v="39.133333333333333"/>
    <s v="se gira el envase, diferencia de velocidad de cintas"/>
    <x v="3"/>
    <x v="6"/>
    <x v="1"/>
    <x v="1"/>
    <m/>
    <s v="rosales"/>
  </r>
  <r>
    <n v="60658"/>
    <x v="2"/>
    <s v="Moreno"/>
    <x v="5"/>
    <d v="2018-11-01T00:00:00"/>
    <s v="-"/>
    <s v="Mantenimiento Mecanico"/>
    <d v="2021-02-24T00:00:00"/>
    <d v="1899-12-30T16:48:46"/>
    <d v="2021-02-24T00:00:00"/>
    <d v="1899-12-30T17:27:54"/>
    <n v="2348"/>
    <n v="39.133333333333333"/>
    <m/>
    <n v="39.133333333333333"/>
    <s v="se gira el envase, diferencia de velocidad de cintas"/>
    <x v="3"/>
    <x v="6"/>
    <x v="1"/>
    <x v="1"/>
    <m/>
    <s v="rosales"/>
  </r>
  <r>
    <n v="60665"/>
    <x v="14"/>
    <s v="Moreno"/>
    <x v="7"/>
    <d v="2018-11-01T00:00:00"/>
    <s v="-"/>
    <s v="Mantenimiento Mecanico"/>
    <d v="2021-02-24T00:00:00"/>
    <d v="1899-12-30T17:10:55"/>
    <d v="2021-02-24T00:00:00"/>
    <d v="1899-12-30T17:44:35"/>
    <n v="2020"/>
    <n v="33.666666666666664"/>
    <m/>
    <n v="33.666666666666664"/>
    <s v="se sale pernobola por atascamiento"/>
    <x v="3"/>
    <x v="6"/>
    <x v="1"/>
    <x v="1"/>
    <m/>
    <s v="falabela"/>
  </r>
  <r>
    <n v="60665"/>
    <x v="14"/>
    <s v="Moreno"/>
    <x v="7"/>
    <d v="2018-11-01T00:00:00"/>
    <s v="-"/>
    <s v="Mantenimiento Mecanico"/>
    <d v="2021-02-24T00:00:00"/>
    <d v="1899-12-30T17:10:55"/>
    <d v="2021-02-24T00:00:00"/>
    <d v="1899-12-30T17:44:35"/>
    <n v="2020"/>
    <n v="33.666666666666664"/>
    <m/>
    <n v="33.666666666666664"/>
    <s v="se traba con pincel y saca pernobola"/>
    <x v="3"/>
    <x v="6"/>
    <x v="1"/>
    <x v="1"/>
    <m/>
    <s v="falabela"/>
  </r>
  <r>
    <n v="60672"/>
    <x v="3"/>
    <s v="Moreno"/>
    <x v="0"/>
    <d v="2018-11-01T00:00:00"/>
    <s v="-"/>
    <s v="Mantenimiento Mecanico"/>
    <d v="2021-02-24T00:00:00"/>
    <d v="1899-12-30T17:38:22"/>
    <d v="2021-02-24T00:00:00"/>
    <d v="1899-12-30T17:59:02"/>
    <n v="1240"/>
    <n v="20.666666666666668"/>
    <m/>
    <n v="20.666666666666668"/>
    <s v="regulacion de parametros"/>
    <x v="0"/>
    <x v="6"/>
    <x v="1"/>
    <x v="1"/>
    <m/>
    <s v="falabela"/>
  </r>
  <r>
    <n v="60672"/>
    <x v="3"/>
    <s v="Moreno"/>
    <x v="0"/>
    <d v="2018-11-01T00:00:00"/>
    <s v="-"/>
    <s v="Mantenimiento Mecanico"/>
    <d v="2021-02-24T00:00:00"/>
    <d v="1899-12-30T17:38:22"/>
    <d v="2021-02-24T00:00:00"/>
    <d v="1899-12-30T17:59:02"/>
    <n v="1240"/>
    <n v="20.666666666666668"/>
    <m/>
    <n v="20.666666666666668"/>
    <s v="regulacion de parametros"/>
    <x v="0"/>
    <x v="6"/>
    <x v="1"/>
    <x v="1"/>
    <m/>
    <s v="falabela"/>
  </r>
  <r>
    <n v="60679"/>
    <x v="5"/>
    <s v="Moreno"/>
    <x v="7"/>
    <d v="2018-11-01T00:00:00"/>
    <s v="-"/>
    <s v="Mantenimiento Mecanico"/>
    <d v="2021-02-24T00:00:00"/>
    <d v="1899-12-30T17:51:36"/>
    <d v="2021-02-24T00:00:00"/>
    <d v="1899-12-30T18:02:51"/>
    <n v="675"/>
    <n v="11.25"/>
    <m/>
    <n v="11.25"/>
    <s v="regulacion"/>
    <x v="0"/>
    <x v="6"/>
    <x v="1"/>
    <x v="1"/>
    <m/>
    <s v="maquinista"/>
  </r>
  <r>
    <n v="60679"/>
    <x v="5"/>
    <s v="Moreno"/>
    <x v="7"/>
    <d v="2018-11-01T00:00:00"/>
    <s v="-"/>
    <s v="Mantenimiento Mecanico"/>
    <d v="2021-02-24T00:00:00"/>
    <d v="1899-12-30T17:51:36"/>
    <d v="2021-02-24T00:00:00"/>
    <d v="1899-12-30T18:02:51"/>
    <n v="675"/>
    <n v="11.25"/>
    <m/>
    <n v="11.25"/>
    <s v="regulacion"/>
    <x v="0"/>
    <x v="6"/>
    <x v="1"/>
    <x v="1"/>
    <m/>
    <s v="rosales"/>
  </r>
  <r>
    <n v="60680"/>
    <x v="2"/>
    <s v="Moreno"/>
    <x v="5"/>
    <d v="2018-11-01T00:00:00"/>
    <s v="-"/>
    <s v="Mantenimiento Mecanico"/>
    <d v="2021-02-24T00:00:00"/>
    <d v="1899-12-30T17:53:11"/>
    <d v="2021-02-24T00:00:00"/>
    <d v="1899-12-30T19:36:17"/>
    <n v="6186"/>
    <n v="103.1"/>
    <m/>
    <n v="103.1"/>
    <s v="se da vuelta a las correas. "/>
    <x v="3"/>
    <x v="6"/>
    <x v="1"/>
    <x v="1"/>
    <m/>
    <s v="rosales"/>
  </r>
  <r>
    <n v="60680"/>
    <x v="2"/>
    <s v="Moreno"/>
    <x v="5"/>
    <d v="2018-11-01T00:00:00"/>
    <s v="-"/>
    <s v="Mantenimiento Mecanico"/>
    <d v="2021-02-24T00:00:00"/>
    <d v="1899-12-30T17:53:11"/>
    <d v="2021-02-24T00:00:00"/>
    <d v="1899-12-30T19:36:17"/>
    <n v="6186"/>
    <n v="103.1"/>
    <m/>
    <n v="103.1"/>
    <s v="se da vuelta a las correas, por difrerncia de velocidad"/>
    <x v="3"/>
    <x v="6"/>
    <x v="1"/>
    <x v="1"/>
    <m/>
    <s v="rosales"/>
  </r>
  <r>
    <n v="60682"/>
    <x v="3"/>
    <s v="Moreno"/>
    <x v="0"/>
    <d v="2018-11-01T00:00:00"/>
    <s v="-"/>
    <s v="Mantenimiento Mecanico"/>
    <d v="2021-02-24T00:00:00"/>
    <d v="1899-12-30T17:59:13"/>
    <d v="2021-02-24T00:00:00"/>
    <d v="1899-12-30T19:52:04"/>
    <n v="6771"/>
    <n v="112.85"/>
    <m/>
    <n v="112.85"/>
    <s v="cambio de resortes de torqueador"/>
    <x v="3"/>
    <x v="6"/>
    <x v="1"/>
    <x v="1"/>
    <m/>
    <s v="falabela"/>
  </r>
  <r>
    <n v="60682"/>
    <x v="3"/>
    <s v="Moreno"/>
    <x v="0"/>
    <d v="2018-11-01T00:00:00"/>
    <s v="-"/>
    <s v="Mantenimiento Mecanico"/>
    <d v="2021-02-24T00:00:00"/>
    <d v="1899-12-30T17:59:13"/>
    <d v="2021-02-24T00:00:00"/>
    <d v="1899-12-30T19:52:04"/>
    <n v="6771"/>
    <n v="112.85"/>
    <m/>
    <n v="112.85"/>
    <s v="cambio de resortes de torqueador"/>
    <x v="3"/>
    <x v="6"/>
    <x v="1"/>
    <x v="1"/>
    <m/>
    <s v="falabela"/>
  </r>
  <r>
    <n v="60702"/>
    <x v="12"/>
    <s v="Moreno"/>
    <x v="0"/>
    <d v="2018-11-01T00:00:00"/>
    <s v="-"/>
    <s v="Mantenimiento Mecanico"/>
    <d v="2021-02-24T00:00:00"/>
    <d v="1899-12-30T19:02:06"/>
    <d v="2021-02-24T00:00:00"/>
    <d v="1899-12-30T19:52:02"/>
    <n v="2996"/>
    <n v="49.93333333333333"/>
    <m/>
    <n v="49.93333333333333"/>
    <s v="regulacion maquinista"/>
    <x v="0"/>
    <x v="6"/>
    <x v="1"/>
    <x v="1"/>
    <m/>
    <s v="etiquetadora"/>
  </r>
  <r>
    <n v="60702"/>
    <x v="12"/>
    <s v="Moreno"/>
    <x v="0"/>
    <d v="2018-11-01T00:00:00"/>
    <s v="-"/>
    <s v="Mantenimiento Mecanico"/>
    <d v="2021-02-24T00:00:00"/>
    <d v="1899-12-30T19:02:06"/>
    <d v="2021-02-24T00:00:00"/>
    <d v="1899-12-30T19:52:02"/>
    <n v="2996"/>
    <n v="49.93333333333333"/>
    <m/>
    <n v="49.93333333333333"/>
    <s v="regulacion maquinista"/>
    <x v="0"/>
    <x v="6"/>
    <x v="1"/>
    <x v="1"/>
    <m/>
    <s v="falabela"/>
  </r>
  <r>
    <n v="60720"/>
    <x v="0"/>
    <s v="Moreno"/>
    <x v="0"/>
    <d v="2018-11-01T00:00:00"/>
    <s v="-"/>
    <s v="Mantenimiento Mecanico"/>
    <d v="2021-02-24T00:00:00"/>
    <d v="1899-12-30T19:52:09"/>
    <d v="2021-02-24T00:00:00"/>
    <d v="1899-12-30T20:28:30"/>
    <n v="2181"/>
    <n v="36.35"/>
    <m/>
    <n v="36.35"/>
    <s v="cambio de oring"/>
    <x v="3"/>
    <x v="6"/>
    <x v="1"/>
    <x v="1"/>
    <m/>
    <s v="maquinista"/>
  </r>
  <r>
    <n v="60720"/>
    <x v="0"/>
    <s v="Moreno"/>
    <x v="0"/>
    <d v="2018-11-01T00:00:00"/>
    <s v="-"/>
    <s v="Mantenimiento Mecanico"/>
    <d v="2021-02-24T00:00:00"/>
    <d v="1899-12-30T19:52:09"/>
    <d v="2021-02-24T00:00:00"/>
    <d v="1899-12-30T20:28:30"/>
    <n v="2181"/>
    <n v="36.35"/>
    <m/>
    <n v="36.35"/>
    <s v="cambio de oring"/>
    <x v="0"/>
    <x v="6"/>
    <x v="1"/>
    <x v="1"/>
    <m/>
    <s v="maquinista"/>
  </r>
  <r>
    <n v="60726"/>
    <x v="34"/>
    <s v="Moreno"/>
    <x v="23"/>
    <d v="2018-11-01T00:00:00"/>
    <s v="-"/>
    <s v="Mantenimiento Mecanico"/>
    <d v="2021-02-24T00:00:00"/>
    <d v="1899-12-30T20:21:15"/>
    <d v="2021-02-24T00:00:00"/>
    <d v="1899-12-30T20:41:47"/>
    <n v="1232"/>
    <n v="20.533333333333335"/>
    <m/>
    <n v="20.533333333333335"/>
    <s v="abrazadera barrida"/>
    <x v="3"/>
    <x v="6"/>
    <x v="1"/>
    <x v="1"/>
    <m/>
    <s v="rosales"/>
  </r>
  <r>
    <n v="60726"/>
    <x v="34"/>
    <s v="Moreno"/>
    <x v="23"/>
    <d v="2018-11-01T00:00:00"/>
    <s v="-"/>
    <s v="Mantenimiento Mecanico"/>
    <d v="2021-02-24T00:00:00"/>
    <d v="1899-12-30T20:21:15"/>
    <d v="2021-02-24T00:00:00"/>
    <d v="1899-12-30T20:41:47"/>
    <n v="1232"/>
    <n v="20.533333333333335"/>
    <m/>
    <n v="20.533333333333335"/>
    <s v="regulacion de peso"/>
    <x v="0"/>
    <x v="6"/>
    <x v="1"/>
    <x v="1"/>
    <m/>
    <s v="maquinista"/>
  </r>
  <r>
    <n v="60727"/>
    <x v="0"/>
    <s v="Moreno"/>
    <x v="8"/>
    <d v="2018-11-01T00:00:00"/>
    <s v="-"/>
    <s v="Mantenimiento Electrico"/>
    <d v="2021-02-24T00:00:00"/>
    <d v="1899-12-30T20:22:52"/>
    <d v="2021-02-24T00:00:00"/>
    <d v="1899-12-30T20:36:57"/>
    <n v="845"/>
    <n v="14.083333333333334"/>
    <m/>
    <n v="14.083333333333334"/>
    <s v="microparada"/>
    <x v="8"/>
    <x v="6"/>
    <x v="1"/>
    <x v="1"/>
    <m/>
    <s v="-"/>
  </r>
  <r>
    <n v="60727"/>
    <x v="0"/>
    <s v="Moreno"/>
    <x v="8"/>
    <d v="2018-11-01T00:00:00"/>
    <s v="-"/>
    <s v="Mantenimiento Electrico"/>
    <d v="2021-02-24T00:00:00"/>
    <d v="1899-12-30T20:22:52"/>
    <d v="2021-02-24T00:00:00"/>
    <d v="1899-12-30T20:36:57"/>
    <n v="845"/>
    <n v="14.083333333333334"/>
    <m/>
    <n v="14.083333333333334"/>
    <s v="problemas de temperatura"/>
    <x v="2"/>
    <x v="6"/>
    <x v="1"/>
    <x v="1"/>
    <m/>
    <s v="baez"/>
  </r>
  <r>
    <n v="60736"/>
    <x v="23"/>
    <s v="Moreno"/>
    <x v="2"/>
    <d v="2018-11-01T00:00:00"/>
    <s v="-"/>
    <s v="Mantenimiento Mecanico"/>
    <d v="2021-02-24T00:00:00"/>
    <d v="1899-12-30T20:54:50"/>
    <d v="2021-02-24T00:00:00"/>
    <d v="1899-12-30T23:08:37"/>
    <n v="8027"/>
    <n v="133.78333333333333"/>
    <m/>
    <n v="133.78333333333333"/>
    <s v="sensor de cadena de cadena de trnsmision flojo"/>
    <x v="3"/>
    <x v="6"/>
    <x v="1"/>
    <x v="1"/>
    <m/>
    <s v="rosales"/>
  </r>
  <r>
    <n v="60760"/>
    <x v="26"/>
    <s v="Moreno"/>
    <x v="21"/>
    <d v="2021-02-04T00:00:00"/>
    <s v="Victor"/>
    <s v="Mantenimiento Mecanico"/>
    <d v="2021-02-25T00:00:00"/>
    <d v="1899-12-30T00:50:38"/>
    <d v="2021-02-25T00:00:00"/>
    <d v="1899-12-30T01:31:21"/>
    <n v="2443"/>
    <n v="40.716666666666669"/>
    <m/>
    <n v="40.716666666666669"/>
    <s v="regulacion laser"/>
    <x v="0"/>
    <x v="6"/>
    <x v="1"/>
    <x v="2"/>
    <m/>
    <m/>
  </r>
  <r>
    <n v="60783"/>
    <x v="0"/>
    <s v="Moreno"/>
    <x v="9"/>
    <d v="2018-11-01T00:00:00"/>
    <s v="-"/>
    <s v="Mantenimiento Mecanico"/>
    <d v="2021-02-25T00:00:00"/>
    <d v="1899-12-30T06:39:00"/>
    <d v="2021-02-25T00:00:00"/>
    <d v="1899-12-30T06:53:24"/>
    <n v="864"/>
    <n v="14.4"/>
    <m/>
    <n v="14.4"/>
    <s v="regulación de presión en actuador de sostiene el brazo de piqueo porque hacía que se caiga el brazo y choque los mecanismos"/>
    <x v="3"/>
    <x v="6"/>
    <x v="1"/>
    <x v="0"/>
    <m/>
    <s v="federico S y roberto"/>
  </r>
  <r>
    <n v="60829"/>
    <x v="17"/>
    <s v="Moreno"/>
    <x v="4"/>
    <d v="2019-10-08T00:00:00"/>
    <s v="Martín"/>
    <s v="Mantenimiento Mecanico"/>
    <d v="2021-02-25T00:00:00"/>
    <d v="1899-12-30T08:09:05"/>
    <d v="2021-02-25T00:00:00"/>
    <d v="1899-12-30T08:09:44"/>
    <n v="39"/>
    <n v="0.65"/>
    <m/>
    <n v="0.65"/>
    <s v="micro parada"/>
    <x v="8"/>
    <x v="6"/>
    <x v="1"/>
    <x v="0"/>
    <m/>
    <s v="-"/>
  </r>
  <r>
    <n v="60840"/>
    <x v="0"/>
    <s v="Moreno"/>
    <x v="9"/>
    <d v="2018-11-01T00:00:00"/>
    <s v="-"/>
    <s v="Mantenimiento Mecanico"/>
    <d v="2021-02-25T00:00:00"/>
    <d v="1899-12-30T08:37:23"/>
    <d v="2021-02-25T00:00:00"/>
    <d v="1899-12-30T08:46:42"/>
    <n v="559"/>
    <n v="9.3166666666666664"/>
    <m/>
    <n v="9.3166666666666664"/>
    <s v="labial sobrellenado e hizo que golpeara el brazo. Se acomoda y sigue produciendo"/>
    <x v="3"/>
    <x v="6"/>
    <x v="1"/>
    <x v="0"/>
    <m/>
    <s v="federico s"/>
  </r>
  <r>
    <n v="60845"/>
    <x v="2"/>
    <s v="Moreno"/>
    <x v="16"/>
    <d v="2018-11-01T00:00:00"/>
    <s v="-"/>
    <s v="Mantenimiento Electrico"/>
    <d v="2021-02-25T00:00:00"/>
    <d v="1899-12-30T08:42:19"/>
    <d v="2021-02-25T00:00:00"/>
    <d v="1899-12-30T08:57:59"/>
    <n v="940"/>
    <n v="15.666666666666666"/>
    <m/>
    <n v="15.666666666666666"/>
    <s v="deja de funcionar el transporte. Salta el disyuntor y lo repone el propio maquinista"/>
    <x v="2"/>
    <x v="6"/>
    <x v="1"/>
    <x v="0"/>
    <m/>
    <s v="maquinista"/>
  </r>
  <r>
    <n v="60866"/>
    <x v="0"/>
    <s v="Moreno"/>
    <x v="11"/>
    <d v="2018-11-01T00:00:00"/>
    <s v="-"/>
    <s v="Mantenimiento Mecanico"/>
    <d v="2021-02-25T00:00:00"/>
    <d v="1899-12-30T09:57:23"/>
    <d v="2021-02-25T00:00:00"/>
    <d v="1899-12-30T10:01:56"/>
    <n v="273"/>
    <n v="4.55"/>
    <m/>
    <n v="4.55"/>
    <s v="salpica de producto la tolva. Se anula, provisoriamente, la entrada de aire al pulmón. "/>
    <x v="3"/>
    <x v="6"/>
    <x v="1"/>
    <x v="0"/>
    <m/>
    <s v="Roberto"/>
  </r>
  <r>
    <n v="60888"/>
    <x v="0"/>
    <s v="Moreno"/>
    <x v="8"/>
    <d v="2018-11-01T00:00:00"/>
    <s v="-"/>
    <s v="Mantenimiento Electrico"/>
    <d v="2021-02-25T00:00:00"/>
    <d v="1899-12-30T11:20:20"/>
    <d v="2021-02-25T00:00:00"/>
    <d v="1899-12-30T12:26:20"/>
    <n v="3960"/>
    <n v="66"/>
    <m/>
    <n v="66"/>
    <s v="cambio de corntrolador y pt 100"/>
    <x v="2"/>
    <x v="6"/>
    <x v="1"/>
    <x v="0"/>
    <m/>
    <s v="jose maiques y fabio salinas"/>
  </r>
  <r>
    <n v="60941"/>
    <x v="11"/>
    <s v="Moreno"/>
    <x v="5"/>
    <d v="2018-11-01T00:00:00"/>
    <s v="-"/>
    <s v="Mantenimiento Mecanico"/>
    <d v="2021-02-25T00:00:00"/>
    <d v="1899-12-30T15:22:41"/>
    <d v="2021-02-25T00:00:00"/>
    <d v="1899-12-30T15:22:51"/>
    <n v="10"/>
    <n v="0.16666666666666666"/>
    <m/>
    <n v="0.16666666666666666"/>
    <s v="micro parada"/>
    <x v="8"/>
    <x v="6"/>
    <x v="1"/>
    <x v="1"/>
    <m/>
    <s v="-"/>
  </r>
  <r>
    <n v="60952"/>
    <x v="11"/>
    <s v="Moreno"/>
    <x v="5"/>
    <d v="2018-11-01T00:00:00"/>
    <s v="-"/>
    <s v="Mantenimiento Mecanico"/>
    <d v="2021-02-25T00:00:00"/>
    <d v="1899-12-30T15:40:22"/>
    <d v="2021-02-25T00:00:00"/>
    <d v="1899-12-30T15:46:28"/>
    <n v="366"/>
    <n v="6.1"/>
    <m/>
    <n v="6.1"/>
    <s v="micro parada"/>
    <x v="8"/>
    <x v="6"/>
    <x v="1"/>
    <x v="1"/>
    <m/>
    <s v="-"/>
  </r>
  <r>
    <n v="60959"/>
    <x v="0"/>
    <s v="Moreno"/>
    <x v="0"/>
    <d v="2018-11-01T00:00:00"/>
    <s v="-"/>
    <s v="Mantenimiento Electrico"/>
    <d v="2021-02-25T00:00:00"/>
    <d v="1899-12-30T16:11:55"/>
    <d v="2021-02-25T00:00:00"/>
    <d v="1899-12-30T17:11:36"/>
    <n v="3581"/>
    <n v="59.68333333333333"/>
    <m/>
    <n v="59.68333333333333"/>
    <s v="embalador fuera de parametros.. Se revisan todos los parametros y se resetea. "/>
    <x v="2"/>
    <x v="6"/>
    <x v="1"/>
    <x v="1"/>
    <m/>
    <s v="baez/rosales"/>
  </r>
  <r>
    <n v="60979"/>
    <x v="23"/>
    <s v="Moreno"/>
    <x v="5"/>
    <d v="2018-11-01T00:00:00"/>
    <s v="-"/>
    <s v="Mantenimiento Mecanico"/>
    <d v="2021-02-25T00:00:00"/>
    <d v="1899-12-30T17:26:24"/>
    <d v="2021-02-25T00:00:00"/>
    <d v="1899-12-30T18:11:26"/>
    <n v="2702"/>
    <n v="45.033333333333331"/>
    <m/>
    <n v="45.033333333333331"/>
    <s v="rosca barrida"/>
    <x v="3"/>
    <x v="6"/>
    <x v="1"/>
    <x v="1"/>
    <m/>
    <s v="falabela"/>
  </r>
  <r>
    <n v="60997"/>
    <x v="0"/>
    <s v="Moreno"/>
    <x v="0"/>
    <d v="2018-11-01T00:00:00"/>
    <s v="-"/>
    <s v="Mantenimiento Mecanico"/>
    <d v="2021-02-25T00:00:00"/>
    <d v="1899-12-30T18:43:15"/>
    <d v="2021-02-25T00:00:00"/>
    <d v="1899-12-30T18:49:10"/>
    <n v="355"/>
    <n v="5.916666666666667"/>
    <m/>
    <n v="5.916666666666667"/>
    <s v="regualcion de parametros"/>
    <x v="0"/>
    <x v="6"/>
    <x v="1"/>
    <x v="1"/>
    <m/>
    <s v="falabela"/>
  </r>
  <r>
    <n v="61002"/>
    <x v="12"/>
    <s v="Moreno"/>
    <x v="0"/>
    <d v="2018-11-01T00:00:00"/>
    <s v="-"/>
    <s v="Mantenimiento Mecanico"/>
    <d v="2021-02-25T00:00:00"/>
    <d v="1899-12-30T18:49:21"/>
    <d v="2021-02-25T00:00:00"/>
    <d v="1899-12-30T19:02:47"/>
    <n v="806"/>
    <n v="13.433333333333334"/>
    <m/>
    <n v="13.433333333333334"/>
    <s v="regualcion de parametros"/>
    <x v="0"/>
    <x v="6"/>
    <x v="1"/>
    <x v="1"/>
    <m/>
    <s v="falabela"/>
  </r>
  <r>
    <n v="61003"/>
    <x v="3"/>
    <s v="Moreno"/>
    <x v="7"/>
    <d v="2018-11-01T00:00:00"/>
    <s v="-"/>
    <s v="Mantenimiento Mecanico"/>
    <d v="2021-02-25T00:00:00"/>
    <d v="1899-12-30T18:49:51"/>
    <d v="2021-02-25T00:00:00"/>
    <d v="1899-12-30T18:50:58"/>
    <n v="67"/>
    <n v="1.1166666666666667"/>
    <m/>
    <n v="1.1166666666666667"/>
    <s v="micro parada"/>
    <x v="8"/>
    <x v="6"/>
    <x v="1"/>
    <x v="1"/>
    <m/>
    <s v="-"/>
  </r>
  <r>
    <n v="61004"/>
    <x v="3"/>
    <s v="Moreno"/>
    <x v="7"/>
    <d v="2018-11-01T00:00:00"/>
    <s v="-"/>
    <s v="Mantenimiento Mecanico"/>
    <d v="2021-02-25T00:00:00"/>
    <d v="1899-12-30T18:51:04"/>
    <d v="2021-02-25T00:00:00"/>
    <d v="1899-12-30T19:37:50"/>
    <n v="2806"/>
    <n v="46.766666666666666"/>
    <m/>
    <n v="46.766666666666666"/>
    <s v="mal armado, pug golpean los tornillos y se barre rosca"/>
    <x v="0"/>
    <x v="6"/>
    <x v="1"/>
    <x v="1"/>
    <m/>
    <s v="falabela"/>
  </r>
  <r>
    <n v="61007"/>
    <x v="10"/>
    <s v="Moreno"/>
    <x v="12"/>
    <d v="2018-11-01T00:00:00"/>
    <s v="-"/>
    <s v="Mantenimiento Mecanico"/>
    <d v="2021-02-25T00:00:00"/>
    <d v="1899-12-30T19:06:30"/>
    <d v="2021-02-25T00:00:00"/>
    <d v="1899-12-30T19:31:59"/>
    <n v="1529"/>
    <n v="25.483333333333334"/>
    <m/>
    <n v="25.483333333333334"/>
    <s v="ajuste de tornillos del brazo torqueador"/>
    <x v="3"/>
    <x v="6"/>
    <x v="1"/>
    <x v="1"/>
    <m/>
    <s v="rosales"/>
  </r>
  <r>
    <n v="61015"/>
    <x v="34"/>
    <s v="Moreno"/>
    <x v="23"/>
    <d v="2018-11-01T00:00:00"/>
    <s v="-"/>
    <s v="Mantenimiento Mecanico"/>
    <d v="2021-02-25T00:00:00"/>
    <d v="1899-12-30T19:46:44"/>
    <d v="2021-02-25T00:00:00"/>
    <d v="1899-12-30T19:46:55"/>
    <n v="11"/>
    <n v="0.18333333333333332"/>
    <m/>
    <n v="0.18333333333333332"/>
    <s v="micro parada"/>
    <x v="8"/>
    <x v="6"/>
    <x v="1"/>
    <x v="1"/>
    <m/>
    <s v="-"/>
  </r>
  <r>
    <n v="61016"/>
    <x v="34"/>
    <s v="Moreno"/>
    <x v="23"/>
    <d v="2018-11-01T00:00:00"/>
    <s v="-"/>
    <s v="Mantenimiento Mecanico"/>
    <d v="2021-02-25T00:00:00"/>
    <d v="1899-12-30T19:47:07"/>
    <d v="2021-02-25T00:00:00"/>
    <d v="1899-12-30T19:50:58"/>
    <n v="231"/>
    <n v="3.85"/>
    <m/>
    <n v="3.85"/>
    <s v="micro parada"/>
    <x v="8"/>
    <x v="6"/>
    <x v="1"/>
    <x v="1"/>
    <m/>
    <s v="-"/>
  </r>
  <r>
    <n v="61024"/>
    <x v="23"/>
    <s v="Moreno"/>
    <x v="21"/>
    <d v="2021-02-04T00:00:00"/>
    <s v="Victor"/>
    <s v="Mantenimiento Electrico"/>
    <d v="2021-02-25T00:00:00"/>
    <d v="1899-12-30T20:08:53"/>
    <d v="2021-02-25T00:00:00"/>
    <d v="1899-12-30T21:03:09"/>
    <n v="3256"/>
    <n v="54.266666666666666"/>
    <m/>
    <n v="54.266666666666666"/>
    <s v="regulacion"/>
    <x v="0"/>
    <x v="6"/>
    <x v="1"/>
    <x v="1"/>
    <m/>
    <s v="rosales"/>
  </r>
  <r>
    <n v="61244"/>
    <x v="3"/>
    <s v="Moreno"/>
    <x v="6"/>
    <d v="2018-11-01T00:00:00"/>
    <s v="-"/>
    <s v="Mantenimiento Mecanico"/>
    <d v="2021-02-26T00:00:00"/>
    <d v="1899-12-30T15:22:50"/>
    <d v="2021-02-26T00:00:00"/>
    <d v="1899-12-30T15:41:18"/>
    <n v="1108"/>
    <n v="18.466666666666665"/>
    <m/>
    <n v="18.466666666666665"/>
    <s v="regulacion"/>
    <x v="0"/>
    <x v="6"/>
    <x v="1"/>
    <x v="1"/>
    <m/>
    <s v="mansilla"/>
  </r>
  <r>
    <n v="61275"/>
    <x v="10"/>
    <s v="Moreno"/>
    <x v="12"/>
    <d v="2018-11-01T00:00:00"/>
    <s v="-"/>
    <s v="Mantenimiento Mecanico"/>
    <d v="2021-02-26T00:00:00"/>
    <d v="1899-12-30T17:01:38"/>
    <d v="2021-02-26T00:00:00"/>
    <d v="1899-12-30T17:26:06"/>
    <n v="1468"/>
    <n v="24.466666666666665"/>
    <m/>
    <n v="24.466666666666665"/>
    <s v="actuador neumatico flojo, se ajusta."/>
    <x v="3"/>
    <x v="6"/>
    <x v="1"/>
    <x v="1"/>
    <m/>
    <s v="falabela"/>
  </r>
  <r>
    <n v="61284"/>
    <x v="0"/>
    <s v="Moreno"/>
    <x v="14"/>
    <d v="2018-11-01T00:00:00"/>
    <s v="-"/>
    <s v="Mantenimiento Mecanico"/>
    <d v="2021-02-26T00:00:00"/>
    <d v="1899-12-30T17:24:40"/>
    <d v="2021-02-26T00:00:00"/>
    <d v="1899-12-30T17:28:45"/>
    <n v="245"/>
    <n v="4.083333333333333"/>
    <m/>
    <n v="4.083333333333333"/>
    <s v="micro parada"/>
    <x v="8"/>
    <x v="6"/>
    <x v="1"/>
    <x v="1"/>
    <m/>
    <s v="-"/>
  </r>
  <r>
    <n v="61289"/>
    <x v="11"/>
    <s v="Moreno"/>
    <x v="12"/>
    <d v="2018-11-01T00:00:00"/>
    <s v="-"/>
    <s v="Mantenimiento Electrico"/>
    <d v="2021-02-26T00:00:00"/>
    <d v="1899-12-30T17:33:58"/>
    <d v="2021-02-26T00:00:00"/>
    <d v="1899-12-30T17:54:46"/>
    <n v="1248"/>
    <n v="20.8"/>
    <m/>
    <n v="20.8"/>
    <s v="falta de aire, compresores en falla"/>
    <x v="3"/>
    <x v="6"/>
    <x v="1"/>
    <x v="1"/>
    <m/>
    <s v="faria"/>
  </r>
  <r>
    <n v="61292"/>
    <x v="1"/>
    <s v="Moreno"/>
    <x v="2"/>
    <d v="2020-09-30T00:00:00"/>
    <s v="Martín"/>
    <s v="Mantenimiento Mecanico"/>
    <d v="2021-02-26T00:00:00"/>
    <d v="1899-12-30T17:36:16"/>
    <d v="2021-02-26T00:00:00"/>
    <d v="1899-12-30T17:39:31"/>
    <n v="195"/>
    <n v="3.25"/>
    <m/>
    <n v="3.25"/>
    <s v="micro parada"/>
    <x v="8"/>
    <x v="6"/>
    <x v="1"/>
    <x v="1"/>
    <m/>
    <s v="-"/>
  </r>
  <r>
    <n v="61303"/>
    <x v="0"/>
    <s v="Moreno"/>
    <x v="21"/>
    <d v="2021-02-04T00:00:00"/>
    <s v="Victor"/>
    <s v="Mantenimiento Mecanico"/>
    <d v="2021-02-26T00:00:00"/>
    <d v="1899-12-30T18:05:01"/>
    <d v="2021-02-26T00:00:00"/>
    <d v="1899-12-30T19:34:58"/>
    <n v="5397"/>
    <n v="89.95"/>
    <m/>
    <n v="89.95"/>
    <s v="rotura de acilico. Se cambia acrilico"/>
    <x v="3"/>
    <x v="6"/>
    <x v="1"/>
    <x v="1"/>
    <m/>
    <s v="falabela"/>
  </r>
  <r>
    <n v="61307"/>
    <x v="0"/>
    <s v="Moreno"/>
    <x v="1"/>
    <d v="2018-11-01T00:00:00"/>
    <s v="-"/>
    <s v="Mantenimiento Electrico"/>
    <d v="2021-02-26T00:00:00"/>
    <d v="1899-12-30T18:19:51"/>
    <d v="2021-02-26T00:00:00"/>
    <d v="1899-12-30T18:34:17"/>
    <n v="866"/>
    <n v="14.433333333333334"/>
    <m/>
    <n v="14.433333333333334"/>
    <s v="sin informacion- no asiste mantenimiento"/>
    <x v="1"/>
    <x v="6"/>
    <x v="1"/>
    <x v="1"/>
    <m/>
    <s v="-"/>
  </r>
  <r>
    <n v="61309"/>
    <x v="1"/>
    <s v="Moreno"/>
    <x v="2"/>
    <d v="2020-09-30T00:00:00"/>
    <s v="Martín"/>
    <s v="Mantenimiento Electrico"/>
    <d v="2021-02-26T00:00:00"/>
    <d v="1899-12-30T18:23:44"/>
    <d v="2021-02-26T00:00:00"/>
    <d v="1899-12-30T18:24:39"/>
    <n v="55"/>
    <n v="0.91666666666666663"/>
    <m/>
    <n v="0.91666666666666663"/>
    <s v="micro parada"/>
    <x v="8"/>
    <x v="6"/>
    <x v="1"/>
    <x v="1"/>
    <m/>
    <s v="-"/>
  </r>
  <r>
    <n v="61315"/>
    <x v="13"/>
    <s v="Moreno"/>
    <x v="0"/>
    <d v="2018-11-01T00:00:00"/>
    <s v="-"/>
    <s v="Mantenimiento Electrico"/>
    <d v="2021-02-26T00:00:00"/>
    <d v="1899-12-30T18:52:34"/>
    <d v="2021-02-26T00:00:00"/>
    <d v="1899-12-30T18:58:19"/>
    <n v="345"/>
    <n v="5.75"/>
    <m/>
    <n v="5.75"/>
    <s v="micro parada"/>
    <x v="8"/>
    <x v="6"/>
    <x v="1"/>
    <x v="1"/>
    <m/>
    <s v="-"/>
  </r>
  <r>
    <n v="61319"/>
    <x v="31"/>
    <s v="Moreno"/>
    <x v="5"/>
    <d v="2018-11-01T00:00:00"/>
    <s v="-"/>
    <s v="Mantenimiento Mecanico"/>
    <d v="2021-02-26T00:00:00"/>
    <d v="1899-12-30T19:03:56"/>
    <d v="2021-02-26T00:00:00"/>
    <d v="1899-12-30T19:34:07"/>
    <n v="1811"/>
    <n v="30.183333333333334"/>
    <m/>
    <n v="30.183333333333334"/>
    <s v="regulacion operativo"/>
    <x v="0"/>
    <x v="6"/>
    <x v="1"/>
    <x v="1"/>
    <m/>
    <s v="-"/>
  </r>
  <r>
    <n v="61345"/>
    <x v="0"/>
    <s v="Moreno"/>
    <x v="0"/>
    <d v="2018-11-01T00:00:00"/>
    <s v="-"/>
    <s v="Mantenimiento Mecanico"/>
    <d v="2021-02-26T00:00:00"/>
    <d v="1899-12-30T20:47:48"/>
    <d v="2021-02-26T00:00:00"/>
    <d v="1899-12-30T20:49:26"/>
    <n v="98"/>
    <n v="1.6333333333333333"/>
    <m/>
    <n v="1.6333333333333333"/>
    <s v="micro parada"/>
    <x v="8"/>
    <x v="6"/>
    <x v="1"/>
    <x v="1"/>
    <m/>
    <s v="-"/>
  </r>
  <r>
    <n v="61353"/>
    <x v="5"/>
    <s v="Moreno"/>
    <x v="7"/>
    <d v="2018-11-01T00:00:00"/>
    <s v="-"/>
    <s v="Mantenimiento Mecanico"/>
    <d v="2021-02-26T00:00:00"/>
    <d v="1899-12-30T23:11:34"/>
    <d v="2021-02-26T00:00:00"/>
    <d v="1899-12-30T23:13:11"/>
    <n v="97"/>
    <n v="1.6166666666666667"/>
    <m/>
    <n v="1.6166666666666667"/>
    <s v="micro parada"/>
    <x v="8"/>
    <x v="6"/>
    <x v="1"/>
    <x v="2"/>
    <m/>
    <s v="-"/>
  </r>
  <r>
    <n v="61404"/>
    <x v="0"/>
    <s v="Moreno"/>
    <x v="7"/>
    <d v="2018-11-01T00:00:00"/>
    <s v="-"/>
    <s v="Mantenimiento Mecanico"/>
    <d v="2021-03-01T00:00:00"/>
    <d v="1899-12-30T06:38:58"/>
    <d v="2021-03-01T00:00:00"/>
    <d v="1899-12-30T06:43:56"/>
    <n v="298"/>
    <n v="4.9666666666666668"/>
    <m/>
    <n v="4.9666666666666668"/>
    <s v="micro parada"/>
    <x v="8"/>
    <x v="7"/>
    <x v="2"/>
    <x v="0"/>
    <m/>
    <s v="-"/>
  </r>
  <r>
    <n v="61408"/>
    <x v="0"/>
    <s v="Moreno"/>
    <x v="11"/>
    <d v="2018-11-01T00:00:00"/>
    <s v="-"/>
    <s v="Mantenimiento Mecanico"/>
    <d v="2021-03-01T00:00:00"/>
    <d v="1899-12-30T06:44:48"/>
    <d v="2021-03-01T00:00:00"/>
    <d v="1899-12-30T06:47:23"/>
    <n v="155"/>
    <n v="2.5833333333333335"/>
    <m/>
    <n v="2.5833333333333335"/>
    <s v="micro parada"/>
    <x v="8"/>
    <x v="7"/>
    <x v="2"/>
    <x v="0"/>
    <m/>
    <s v="-"/>
  </r>
  <r>
    <n v="61424"/>
    <x v="23"/>
    <s v="Moreno"/>
    <x v="2"/>
    <d v="2018-11-01T00:00:00"/>
    <s v="-"/>
    <s v="Mantenimiento Electrico"/>
    <d v="2021-03-01T00:00:00"/>
    <d v="1899-12-30T07:27:32"/>
    <d v="2021-03-01T00:00:00"/>
    <d v="1899-12-30T07:34:35"/>
    <n v="423"/>
    <n v="7.05"/>
    <m/>
    <n v="7.05"/>
    <s v="error de tipeo"/>
    <x v="0"/>
    <x v="7"/>
    <x v="2"/>
    <x v="0"/>
    <m/>
    <s v="maquinista"/>
  </r>
  <r>
    <n v="61431"/>
    <x v="12"/>
    <s v="Moreno"/>
    <x v="11"/>
    <d v="2018-11-01T00:00:00"/>
    <s v="-"/>
    <s v="Mantenimiento Electrico"/>
    <d v="2021-03-01T00:00:00"/>
    <d v="1899-12-30T07:42:56"/>
    <d v="2021-03-01T00:00:00"/>
    <d v="1899-12-30T07:43:07"/>
    <n v="11"/>
    <n v="0.18333333333333332"/>
    <m/>
    <n v="0.18333333333333332"/>
    <s v="micro parada"/>
    <x v="8"/>
    <x v="7"/>
    <x v="2"/>
    <x v="0"/>
    <m/>
    <s v="-"/>
  </r>
  <r>
    <n v="61462"/>
    <x v="3"/>
    <s v="Moreno"/>
    <x v="0"/>
    <d v="2018-11-01T00:00:00"/>
    <s v="-"/>
    <s v="Mantenimiento Mecanico"/>
    <d v="2021-03-01T00:00:00"/>
    <d v="1899-12-30T08:49:00"/>
    <d v="2021-03-01T00:00:00"/>
    <d v="1899-12-30T09:04:37"/>
    <n v="937"/>
    <n v="15.616666666666667"/>
    <m/>
    <n v="15.616666666666667"/>
    <s v="regulación de torqueador hercules, se cambia resorte interno de cabezal torqueo. Se ajusta centrador de tapas y se deja funcionando"/>
    <x v="0"/>
    <x v="7"/>
    <x v="2"/>
    <x v="0"/>
    <m/>
    <s v="federico S y roberto"/>
  </r>
  <r>
    <n v="61475"/>
    <x v="3"/>
    <s v="Moreno"/>
    <x v="0"/>
    <d v="2018-11-01T00:00:00"/>
    <s v="-"/>
    <s v="Mantenimiento Mecanico"/>
    <d v="2021-03-01T00:00:00"/>
    <d v="1899-12-30T09:07:02"/>
    <d v="2021-03-01T00:00:00"/>
    <d v="1899-12-30T09:24:07"/>
    <n v="1025"/>
    <n v="17.083333333333332"/>
    <m/>
    <n v="17.083333333333332"/>
    <s v="regulación de torqueador hercules, se cambia resorte interno de cabezal torqueo. Se ajusta centrador de tapas y se deja funcionando"/>
    <x v="0"/>
    <x v="7"/>
    <x v="2"/>
    <x v="0"/>
    <m/>
    <s v="federico S y roberto"/>
  </r>
  <r>
    <n v="61484"/>
    <x v="31"/>
    <s v="Moreno"/>
    <x v="3"/>
    <d v="2018-11-01T00:00:00"/>
    <s v="-"/>
    <s v="Mantenimiento Mecanico"/>
    <d v="2021-03-01T00:00:00"/>
    <d v="1899-12-30T09:33:08"/>
    <d v="2021-03-01T00:00:00"/>
    <d v="1899-12-30T09:40:09"/>
    <n v="421"/>
    <n v="7.0166666666666666"/>
    <m/>
    <n v="7.0166666666666666"/>
    <s v="regulacion"/>
    <x v="0"/>
    <x v="7"/>
    <x v="2"/>
    <x v="0"/>
    <m/>
    <s v="-"/>
  </r>
  <r>
    <n v="61488"/>
    <x v="23"/>
    <s v="Moreno"/>
    <x v="5"/>
    <d v="2018-11-01T00:00:00"/>
    <s v="-"/>
    <s v="Mantenimiento Mecanico"/>
    <d v="2021-03-01T00:00:00"/>
    <d v="1899-12-30T09:45:39"/>
    <d v="2021-03-01T00:00:00"/>
    <d v="1899-12-30T11:16:41"/>
    <n v="5462"/>
    <n v="91.033333333333331"/>
    <m/>
    <n v="91.033333333333331"/>
    <s v="cambio de espina elástica, en su lugar tenía un tornillo de 3mm con tuerca y hacía que tenga juego y así llegar a destiempo en su funcionamiento"/>
    <x v="3"/>
    <x v="7"/>
    <x v="2"/>
    <x v="0"/>
    <m/>
    <s v="federico S y roberto"/>
  </r>
  <r>
    <n v="61497"/>
    <x v="12"/>
    <s v="Moreno"/>
    <x v="11"/>
    <d v="2018-11-01T00:00:00"/>
    <s v="-"/>
    <s v="Mantenimiento Electrico"/>
    <d v="2021-03-01T00:00:00"/>
    <d v="1899-12-30T09:58:30"/>
    <d v="2021-03-01T00:00:00"/>
    <d v="1899-12-30T10:19:55"/>
    <n v="1285"/>
    <n v="21.416666666666668"/>
    <m/>
    <n v="21.416666666666668"/>
    <s v="se cae disyuntor de etiquetadora. Se repone y queda funcionando"/>
    <x v="2"/>
    <x v="7"/>
    <x v="2"/>
    <x v="0"/>
    <m/>
    <s v="martin rial"/>
  </r>
  <r>
    <n v="61513"/>
    <x v="0"/>
    <s v="Moreno"/>
    <x v="16"/>
    <d v="2018-11-01T00:00:00"/>
    <s v="-"/>
    <s v="Mantenimiento Mecanico"/>
    <d v="2021-03-01T00:00:00"/>
    <d v="1899-12-30T10:28:55"/>
    <d v="2021-03-01T00:00:00"/>
    <d v="1899-12-30T10:50:23"/>
    <n v="1288"/>
    <n v="21.466666666666665"/>
    <m/>
    <n v="21.466666666666665"/>
    <s v="se escucha ruido de la correa principal de motor. Se coloca aerosol antideslizante y queda funcionando"/>
    <x v="3"/>
    <x v="7"/>
    <x v="2"/>
    <x v="0"/>
    <m/>
    <s v="fabio salinas"/>
  </r>
  <r>
    <n v="61525"/>
    <x v="0"/>
    <s v="Moreno"/>
    <x v="16"/>
    <d v="2018-11-01T00:00:00"/>
    <s v="-"/>
    <s v="Mantenimiento Mecanico"/>
    <d v="2021-03-01T00:00:00"/>
    <d v="1899-12-30T11:09:14"/>
    <d v="2021-03-01T00:00:00"/>
    <d v="1899-12-30T11:14:20"/>
    <n v="306"/>
    <n v="5.0999999999999996"/>
    <m/>
    <n v="5.0999999999999996"/>
    <s v="micro parada"/>
    <x v="8"/>
    <x v="7"/>
    <x v="2"/>
    <x v="0"/>
    <m/>
    <s v="-"/>
  </r>
  <r>
    <n v="61529"/>
    <x v="22"/>
    <s v="Moreno"/>
    <x v="5"/>
    <d v="2020-01-13T00:00:00"/>
    <s v="Martín"/>
    <s v="Mantenimiento Mecanico"/>
    <d v="2021-03-01T00:00:00"/>
    <d v="1899-12-30T11:17:45"/>
    <d v="2021-03-01T00:00:00"/>
    <d v="1899-12-30T12:01:06"/>
    <n v="2601"/>
    <n v="43.35"/>
    <m/>
    <n v="43.35"/>
    <s v="se aflojan los tornillos del sistema de enhebrado. Las roscas ya estan barridas y cuesta que tome torque para ajustarse bien"/>
    <x v="3"/>
    <x v="7"/>
    <x v="2"/>
    <x v="0"/>
    <m/>
    <s v="fabio salinas"/>
  </r>
  <r>
    <n v="61535"/>
    <x v="41"/>
    <s v="Moreno"/>
    <x v="13"/>
    <d v="2020-09-30T00:00:00"/>
    <s v="Martín"/>
    <s v="Mantenimiento Electrico"/>
    <d v="2021-03-01T00:00:00"/>
    <d v="1899-12-30T11:26:26"/>
    <d v="2021-03-01T00:00:00"/>
    <d v="1899-12-30T11:51:19"/>
    <n v="1493"/>
    <n v="24.883333333333333"/>
    <m/>
    <n v="24.883333333333333"/>
    <s v="las pinzas que toman el celofán, no respetaban las medidas de ajustes, se resetea al sistema y queda funcionando"/>
    <x v="2"/>
    <x v="7"/>
    <x v="2"/>
    <x v="0"/>
    <m/>
    <s v="martin rial"/>
  </r>
  <r>
    <n v="61550"/>
    <x v="0"/>
    <s v="Moreno"/>
    <x v="14"/>
    <d v="2018-11-01T00:00:00"/>
    <s v="-"/>
    <s v="Mantenimiento Mecanico"/>
    <d v="2021-03-01T00:00:00"/>
    <d v="1899-12-30T12:01:36"/>
    <d v="2021-03-01T00:00:00"/>
    <d v="1899-12-30T12:08:49"/>
    <n v="433"/>
    <n v="7.2166666666666668"/>
    <m/>
    <n v="7.2166666666666668"/>
    <s v="micro parada"/>
    <x v="8"/>
    <x v="7"/>
    <x v="2"/>
    <x v="0"/>
    <m/>
    <s v="-"/>
  </r>
  <r>
    <n v="61552"/>
    <x v="0"/>
    <s v="Moreno"/>
    <x v="14"/>
    <d v="2018-11-01T00:00:00"/>
    <s v="-"/>
    <s v="Mantenimiento Electrico"/>
    <d v="2021-03-01T00:00:00"/>
    <d v="1899-12-30T12:08:58"/>
    <m/>
    <m/>
    <m/>
    <n v="0"/>
    <m/>
    <n v="0"/>
    <s v="relé de rearme no funciona, entonces no se podía poner en marcha la línea ya que acusaba Parada de Emergencia"/>
    <x v="2"/>
    <x v="7"/>
    <x v="0"/>
    <x v="0"/>
    <m/>
    <s v="martin rial y zarlenga"/>
  </r>
  <r>
    <n v="61556"/>
    <x v="10"/>
    <s v="Moreno"/>
    <x v="6"/>
    <d v="2018-11-01T00:00:00"/>
    <s v="-"/>
    <s v="Mantenimiento Mecanico"/>
    <d v="2021-03-01T00:00:00"/>
    <d v="1899-12-30T12:21:05"/>
    <d v="2021-03-01T00:00:00"/>
    <d v="1899-12-30T12:22:18"/>
    <n v="73"/>
    <n v="1.2166666666666666"/>
    <m/>
    <n v="1.2166666666666666"/>
    <s v="micro parada"/>
    <x v="8"/>
    <x v="7"/>
    <x v="2"/>
    <x v="0"/>
    <m/>
    <s v="-"/>
  </r>
  <r>
    <n v="61560"/>
    <x v="10"/>
    <s v="Moreno"/>
    <x v="6"/>
    <d v="2018-11-01T00:00:00"/>
    <s v="-"/>
    <s v="Mantenimiento Mecanico"/>
    <d v="2021-03-01T00:00:00"/>
    <d v="1899-12-30T12:28:12"/>
    <d v="2021-03-01T00:00:00"/>
    <d v="1899-12-30T12:28:20"/>
    <n v="8"/>
    <n v="0.13333333333333333"/>
    <m/>
    <n v="0.13333333333333333"/>
    <s v="micro parada"/>
    <x v="8"/>
    <x v="7"/>
    <x v="2"/>
    <x v="0"/>
    <m/>
    <s v="-"/>
  </r>
  <r>
    <n v="61561"/>
    <x v="10"/>
    <s v="Moreno"/>
    <x v="6"/>
    <d v="2018-11-01T00:00:00"/>
    <s v="-"/>
    <s v="Mantenimiento Mecanico"/>
    <d v="2021-03-01T00:00:00"/>
    <d v="1899-12-30T12:39:24"/>
    <d v="2021-03-01T00:00:00"/>
    <d v="1899-12-30T12:42:31"/>
    <n v="187"/>
    <n v="3.1166666666666667"/>
    <m/>
    <n v="3.1166666666666667"/>
    <s v="micro parada"/>
    <x v="8"/>
    <x v="7"/>
    <x v="2"/>
    <x v="0"/>
    <m/>
    <s v="-"/>
  </r>
  <r>
    <n v="61573"/>
    <x v="22"/>
    <s v="Moreno"/>
    <x v="5"/>
    <d v="2020-01-13T00:00:00"/>
    <s v="Martín"/>
    <s v="Mantenimiento Mecanico"/>
    <d v="2021-03-01T00:00:00"/>
    <d v="1899-12-30T13:03:01"/>
    <m/>
    <m/>
    <m/>
    <n v="0"/>
    <m/>
    <n v="0"/>
    <s v="se aflojan los tornillos del sistema de enhebrado. Las roscas ya estan barridas y cuesta que tome torque para ajustarse bien"/>
    <x v="3"/>
    <x v="7"/>
    <x v="0"/>
    <x v="0"/>
    <m/>
    <s v="fabio salinas"/>
  </r>
  <r>
    <n v="61610"/>
    <x v="11"/>
    <s v="Moreno"/>
    <x v="12"/>
    <d v="2018-11-01T00:00:00"/>
    <s v="-"/>
    <s v="Mantenimiento Mecanico"/>
    <d v="2021-03-01T00:00:00"/>
    <d v="1899-12-30T15:47:33"/>
    <d v="2021-03-01T00:00:00"/>
    <d v="1899-12-30T17:52:12"/>
    <n v="7479"/>
    <n v="124.65"/>
    <m/>
    <n v="124.65"/>
    <s v="presostato marca falta de aire, se regula y controla la linea. Hay que revisar el manual."/>
    <x v="3"/>
    <x v="7"/>
    <x v="2"/>
    <x v="1"/>
    <m/>
    <s v="rosales"/>
  </r>
  <r>
    <n v="61626"/>
    <x v="22"/>
    <s v="Moreno"/>
    <x v="5"/>
    <d v="2020-01-13T00:00:00"/>
    <s v="Martín"/>
    <s v="Mantenimiento Mecanico"/>
    <d v="2021-03-01T00:00:00"/>
    <d v="1899-12-30T16:21:11"/>
    <d v="2021-03-01T00:00:00"/>
    <d v="1899-12-30T17:34:01"/>
    <n v="4370"/>
    <n v="72.833333333333329"/>
    <m/>
    <n v="72.833333333333329"/>
    <s v="regulacion de coloca bombas"/>
    <x v="0"/>
    <x v="7"/>
    <x v="2"/>
    <x v="1"/>
    <m/>
    <s v="rosales"/>
  </r>
  <r>
    <n v="61627"/>
    <x v="0"/>
    <s v="Moreno"/>
    <x v="21"/>
    <d v="2021-02-04T00:00:00"/>
    <s v="Victor"/>
    <s v="Mantenimiento Mecanico"/>
    <d v="2021-03-01T00:00:00"/>
    <d v="1899-12-30T16:22:05"/>
    <d v="2021-03-01T00:00:00"/>
    <d v="1899-12-30T20:33:52"/>
    <n v="15107"/>
    <n v="251.78333333333333"/>
    <m/>
    <n v="251.78333333333333"/>
    <s v="desarme de valvula para lavado, queda la parada puesta."/>
    <x v="0"/>
    <x v="7"/>
    <x v="2"/>
    <x v="1"/>
    <m/>
    <s v="-"/>
  </r>
  <r>
    <n v="61640"/>
    <x v="8"/>
    <s v="Moreno"/>
    <x v="10"/>
    <d v="2018-11-01T00:00:00"/>
    <s v="-"/>
    <s v="Mantenimiento Mecanico"/>
    <d v="2021-03-01T00:00:00"/>
    <d v="1899-12-30T17:05:32"/>
    <d v="2021-03-01T00:00:00"/>
    <d v="1899-12-30T17:10:01"/>
    <n v="269"/>
    <n v="4.4833333333333334"/>
    <m/>
    <n v="4.4833333333333334"/>
    <s v="micro parada"/>
    <x v="8"/>
    <x v="7"/>
    <x v="2"/>
    <x v="1"/>
    <m/>
    <s v="-"/>
  </r>
  <r>
    <n v="61643"/>
    <x v="0"/>
    <s v="Moreno"/>
    <x v="0"/>
    <d v="2018-11-01T00:00:00"/>
    <s v="-"/>
    <s v="Mantenimiento Mecanico"/>
    <d v="2021-03-01T00:00:00"/>
    <d v="1899-12-30T17:21:45"/>
    <d v="2021-03-01T00:00:00"/>
    <d v="1899-12-30T18:01:55"/>
    <n v="2410"/>
    <n v="40.166666666666664"/>
    <m/>
    <n v="40.166666666666664"/>
    <s v="plato fuera de punto"/>
    <x v="3"/>
    <x v="7"/>
    <x v="2"/>
    <x v="1"/>
    <m/>
    <s v="mansilla"/>
  </r>
  <r>
    <n v="61664"/>
    <x v="22"/>
    <s v="Moreno"/>
    <x v="5"/>
    <d v="2020-01-13T00:00:00"/>
    <s v="Martín"/>
    <s v="Mantenimiento Mecanico"/>
    <d v="2021-03-01T00:00:00"/>
    <d v="1899-12-30T18:40:38"/>
    <d v="2021-03-01T00:00:00"/>
    <d v="1899-12-30T19:24:42"/>
    <n v="2644"/>
    <n v="44.06666666666667"/>
    <m/>
    <n v="44.06666666666667"/>
    <s v="se aflojaron pinzas de los enhebradores, se necesita reparacion integral."/>
    <x v="3"/>
    <x v="7"/>
    <x v="2"/>
    <x v="1"/>
    <m/>
    <s v="falabela"/>
  </r>
  <r>
    <n v="61676"/>
    <x v="4"/>
    <s v="Moreno"/>
    <x v="6"/>
    <d v="2019-10-08T00:00:00"/>
    <s v="Martín"/>
    <s v="Mantenimiento Mecanico"/>
    <d v="2021-03-01T00:00:00"/>
    <d v="1899-12-30T19:24:58"/>
    <d v="2021-03-01T00:00:00"/>
    <d v="1899-12-30T19:48:24"/>
    <n v="1406"/>
    <n v="23.433333333333334"/>
    <m/>
    <n v="23.433333333333334"/>
    <s v="regulacion de guias"/>
    <x v="0"/>
    <x v="7"/>
    <x v="2"/>
    <x v="1"/>
    <m/>
    <s v="falabela"/>
  </r>
  <r>
    <n v="61685"/>
    <x v="18"/>
    <s v="Moreno"/>
    <x v="3"/>
    <d v="2018-11-01T00:00:00"/>
    <s v="-"/>
    <s v="Mantenimiento Mecanico"/>
    <d v="2021-03-01T00:00:00"/>
    <d v="1899-12-30T20:11:51"/>
    <d v="2021-03-01T00:00:00"/>
    <d v="1899-12-30T20:43:33"/>
    <n v="1902"/>
    <n v="31.7"/>
    <m/>
    <n v="31.7"/>
    <s v="atascamiento de un envase, se destraba y se restablece la linea"/>
    <x v="3"/>
    <x v="7"/>
    <x v="2"/>
    <x v="1"/>
    <m/>
    <s v="baez/falabella"/>
  </r>
  <r>
    <n v="61688"/>
    <x v="0"/>
    <s v="Moreno"/>
    <x v="21"/>
    <d v="2021-02-04T00:00:00"/>
    <s v="Victor"/>
    <s v="Mantenimiento Mecanico"/>
    <d v="2021-03-01T00:00:00"/>
    <d v="1899-12-30T20:33:57"/>
    <d v="2021-03-01T00:00:00"/>
    <d v="1899-12-30T21:16:09"/>
    <n v="2532"/>
    <n v="42.2"/>
    <m/>
    <n v="42.2"/>
    <s v="olvidaron abrir la llave de aire y regulacion"/>
    <x v="0"/>
    <x v="7"/>
    <x v="2"/>
    <x v="1"/>
    <m/>
    <s v="mansilla"/>
  </r>
  <r>
    <n v="61697"/>
    <x v="21"/>
    <s v="Moreno"/>
    <x v="0"/>
    <d v="2018-11-01T00:00:00"/>
    <s v="-"/>
    <s v="Mantenimiento Mecanico"/>
    <d v="2021-03-01T00:00:00"/>
    <d v="1899-12-30T21:07:35"/>
    <d v="2021-03-01T00:00:00"/>
    <d v="1899-12-30T22:32:15"/>
    <n v="5080"/>
    <n v="84.666666666666671"/>
    <m/>
    <n v="84.666666666666671"/>
    <s v="Tapa trabada por deteccion de linea con error, se reubicaron los sensores de linea 38"/>
    <x v="3"/>
    <x v="7"/>
    <x v="2"/>
    <x v="1"/>
    <m/>
    <s v="alegre"/>
  </r>
  <r>
    <n v="61714"/>
    <x v="13"/>
    <s v="Moreno"/>
    <x v="6"/>
    <d v="2018-11-01T00:00:00"/>
    <s v="-"/>
    <s v="Mantenimiento Electrico"/>
    <d v="2021-03-02T00:00:00"/>
    <d v="1899-12-30T01:13:42"/>
    <d v="2021-03-02T00:00:00"/>
    <d v="1899-12-30T01:23:37"/>
    <n v="595"/>
    <n v="9.9166666666666661"/>
    <m/>
    <n v="9.9166666666666661"/>
    <s v="regulacion inkjet"/>
    <x v="0"/>
    <x v="7"/>
    <x v="2"/>
    <x v="2"/>
    <m/>
    <m/>
  </r>
  <r>
    <n v="61722"/>
    <x v="0"/>
    <s v="Moreno"/>
    <x v="6"/>
    <d v="2018-11-01T00:00:00"/>
    <s v="-"/>
    <s v="Mantenimiento Mecanico"/>
    <d v="2021-03-02T00:00:00"/>
    <d v="1899-12-30T03:24:20"/>
    <d v="2021-03-02T00:00:00"/>
    <d v="1899-12-30T03:41:33"/>
    <n v="1033"/>
    <n v="17.216666666666665"/>
    <m/>
    <n v="17.216666666666665"/>
    <s v="asistencia en llenado"/>
    <x v="0"/>
    <x v="7"/>
    <x v="2"/>
    <x v="2"/>
    <m/>
    <m/>
  </r>
  <r>
    <n v="61724"/>
    <x v="0"/>
    <s v="Moreno"/>
    <x v="0"/>
    <d v="2018-11-01T00:00:00"/>
    <s v="-"/>
    <s v="Mantenimiento Mecanico"/>
    <d v="2021-03-02T00:00:00"/>
    <d v="1899-12-30T04:02:10"/>
    <d v="2021-03-02T00:00:00"/>
    <d v="1899-12-30T04:15:20"/>
    <n v="790"/>
    <n v="13.166666666666666"/>
    <m/>
    <n v="13.166666666666666"/>
    <s v="se detraba tapa en llenadora"/>
    <x v="0"/>
    <x v="7"/>
    <x v="2"/>
    <x v="2"/>
    <m/>
    <m/>
  </r>
  <r>
    <n v="61753"/>
    <x v="12"/>
    <s v="Moreno"/>
    <x v="11"/>
    <d v="2018-11-01T00:00:00"/>
    <s v="-"/>
    <s v="Mantenimiento Electrico"/>
    <d v="2021-03-02T00:00:00"/>
    <d v="1899-12-30T07:23:41"/>
    <d v="2021-03-02T00:00:00"/>
    <d v="1899-12-30T07:24:31"/>
    <n v="50"/>
    <n v="0.83333333333333337"/>
    <m/>
    <n v="0.83333333333333337"/>
    <s v="micro parada"/>
    <x v="8"/>
    <x v="7"/>
    <x v="2"/>
    <x v="0"/>
    <m/>
    <m/>
  </r>
  <r>
    <n v="61762"/>
    <x v="10"/>
    <s v="Moreno"/>
    <x v="3"/>
    <d v="2018-11-01T00:00:00"/>
    <s v="-"/>
    <s v="Mantenimiento Mecanico"/>
    <d v="2021-03-02T00:00:00"/>
    <d v="1899-12-30T07:48:24"/>
    <d v="2021-03-02T00:00:00"/>
    <d v="1899-12-30T11:54:05"/>
    <n v="14741"/>
    <n v="245.68333333333334"/>
    <m/>
    <n v="245.68333333333334"/>
    <s v="no coloca bien las tapas. Se revisa programa, se siguen cables, se revisa movimientos y después de todo esto se observan las mangueras, de los giradores, invertidas. Esto último fue el problema."/>
    <x v="0"/>
    <x v="7"/>
    <x v="2"/>
    <x v="0"/>
    <m/>
    <s v="federico zarlenga y martín rial"/>
  </r>
  <r>
    <n v="61771"/>
    <x v="9"/>
    <s v="Moreno"/>
    <x v="7"/>
    <d v="2020-02-20T00:00:00"/>
    <s v="Martín"/>
    <s v="Mantenimiento Electrico"/>
    <d v="2021-03-02T00:00:00"/>
    <d v="1899-12-30T08:09:28"/>
    <d v="2021-03-02T00:00:00"/>
    <d v="1899-12-30T08:21:59"/>
    <n v="751"/>
    <n v="12.516666666666667"/>
    <m/>
    <n v="12.516666666666667"/>
    <s v="se calibra brazo abb"/>
    <x v="2"/>
    <x v="7"/>
    <x v="2"/>
    <x v="0"/>
    <m/>
    <s v="federico zarlenga  "/>
  </r>
  <r>
    <n v="61774"/>
    <x v="16"/>
    <s v="Moreno"/>
    <x v="7"/>
    <d v="2018-11-01T00:00:00"/>
    <s v="-"/>
    <s v="Mantenimiento Electrico"/>
    <d v="2021-03-02T00:00:00"/>
    <d v="1899-12-30T08:22:07"/>
    <d v="2021-03-02T00:00:00"/>
    <d v="1899-12-30T10:55:12"/>
    <n v="9185"/>
    <n v="153.08333333333334"/>
    <m/>
    <n v="153.08333333333334"/>
    <s v="se vuelve a calibrar brazo abb, configurar parámetros, ajustes de distancias y revisión de programa"/>
    <x v="2"/>
    <x v="7"/>
    <x v="2"/>
    <x v="0"/>
    <m/>
    <s v="federico zarlenga  "/>
  </r>
  <r>
    <n v="61786"/>
    <x v="23"/>
    <s v="Moreno"/>
    <x v="21"/>
    <d v="2021-02-04T00:00:00"/>
    <s v="Victor"/>
    <s v="Mantenimiento Electrico"/>
    <d v="2021-03-02T00:00:00"/>
    <d v="1899-12-30T08:52:19"/>
    <d v="2021-03-02T00:00:00"/>
    <d v="1899-12-30T09:05:47"/>
    <n v="808"/>
    <n v="13.466666666666667"/>
    <m/>
    <n v="13.466666666666667"/>
    <s v="se corta la tensión. Se observa que saltó el disyuntor. Se repone y queda funcionando"/>
    <x v="2"/>
    <x v="7"/>
    <x v="2"/>
    <x v="0"/>
    <m/>
    <s v="maquinista"/>
  </r>
  <r>
    <n v="61813"/>
    <x v="13"/>
    <s v="Moreno"/>
    <x v="0"/>
    <d v="2018-11-01T00:00:00"/>
    <s v="-"/>
    <s v="Mantenimiento Electrico"/>
    <d v="2021-03-02T00:00:00"/>
    <d v="1899-12-30T10:21:06"/>
    <d v="2021-03-02T00:00:00"/>
    <d v="1899-12-30T10:21:28"/>
    <n v="22"/>
    <n v="0.36666666666666664"/>
    <m/>
    <n v="0.36666666666666664"/>
    <s v="micro parada"/>
    <x v="8"/>
    <x v="7"/>
    <x v="2"/>
    <x v="0"/>
    <m/>
    <s v="-"/>
  </r>
  <r>
    <n v="61814"/>
    <x v="13"/>
    <s v="Moreno"/>
    <x v="0"/>
    <d v="2018-11-01T00:00:00"/>
    <s v="-"/>
    <s v="Mantenimiento Electrico"/>
    <d v="2021-03-02T00:00:00"/>
    <d v="1899-12-30T10:21:45"/>
    <d v="2021-03-02T00:00:00"/>
    <d v="1899-12-30T10:52:54"/>
    <n v="1869"/>
    <n v="31.15"/>
    <m/>
    <n v="31.15"/>
    <s v="no tomaba los cartuchos y se observo que tenía un pedazo de plástico el cual  impedía que llegara hasta el fondo y hacer contacto. "/>
    <x v="0"/>
    <x v="7"/>
    <x v="2"/>
    <x v="0"/>
    <m/>
    <s v="fabio salinas"/>
  </r>
  <r>
    <n v="61820"/>
    <x v="22"/>
    <s v="Moreno"/>
    <x v="5"/>
    <d v="2020-01-13T00:00:00"/>
    <s v="Martín"/>
    <s v="Mantenimiento Mecanico"/>
    <d v="2021-03-02T00:00:00"/>
    <d v="1899-12-30T10:35:23"/>
    <d v="2021-03-02T00:00:00"/>
    <d v="1899-12-30T11:50:13"/>
    <n v="4490"/>
    <n v="74.833333333333329"/>
    <m/>
    <n v="74.833333333333329"/>
    <s v="problema con piezas torcidas, roscas barridas y regulaciones del enhebrador"/>
    <x v="3"/>
    <x v="7"/>
    <x v="2"/>
    <x v="0"/>
    <m/>
    <s v="fabio salinas"/>
  </r>
  <r>
    <n v="61831"/>
    <x v="0"/>
    <s v="Moreno"/>
    <x v="15"/>
    <d v="2018-11-01T00:00:00"/>
    <s v="-"/>
    <s v="Mantenimiento Mecanico"/>
    <d v="2021-03-02T00:00:00"/>
    <d v="1899-12-30T11:22:50"/>
    <d v="2021-03-02T00:00:00"/>
    <d v="1899-12-30T11:57:54"/>
    <n v="2104"/>
    <n v="35.06666666666667"/>
    <m/>
    <n v="35.06666666666667"/>
    <s v="sienten una vibración al momento del llenado. Había un bulón flojo que sostiene el soporte del brazo elevador. Se ajusta y queda funcionando"/>
    <x v="3"/>
    <x v="7"/>
    <x v="2"/>
    <x v="0"/>
    <m/>
    <s v="federico s "/>
  </r>
  <r>
    <n v="61853"/>
    <x v="22"/>
    <s v="Moreno"/>
    <x v="5"/>
    <d v="2020-01-13T00:00:00"/>
    <s v="Martín"/>
    <s v="Mantenimiento Mecanico"/>
    <d v="2021-03-02T00:00:00"/>
    <d v="1899-12-30T13:04:02"/>
    <m/>
    <m/>
    <n v="1041"/>
    <n v="17.350000000000001"/>
    <m/>
    <n v="17.350000000000001"/>
    <s v="problema con piezas torcidas, roscas barridas y regulaciones del enhebrador. Queda funcionando a prueba"/>
    <x v="3"/>
    <x v="7"/>
    <x v="0"/>
    <x v="0"/>
    <m/>
    <s v="fabio salinas"/>
  </r>
  <r>
    <n v="61969"/>
    <x v="9"/>
    <s v="Moreno"/>
    <x v="7"/>
    <d v="2020-02-20T00:00:00"/>
    <s v="Martín"/>
    <s v="Mantenimiento Electrico"/>
    <d v="2021-03-02T00:00:00"/>
    <d v="1899-12-30T23:29:53"/>
    <d v="2021-03-02T00:00:00"/>
    <d v="1899-12-30T23:33:18"/>
    <n v="205"/>
    <n v="3.4166666666666665"/>
    <m/>
    <n v="3.4166666666666665"/>
    <s v="micro parada"/>
    <x v="8"/>
    <x v="7"/>
    <x v="2"/>
    <x v="2"/>
    <m/>
    <s v="-"/>
  </r>
  <r>
    <n v="61970"/>
    <x v="9"/>
    <s v="Moreno"/>
    <x v="7"/>
    <d v="2020-02-20T00:00:00"/>
    <s v="Martín"/>
    <s v="Mantenimiento Mecanico"/>
    <d v="2021-03-02T00:00:00"/>
    <d v="1899-12-30T23:33:24"/>
    <d v="2021-03-02T00:00:00"/>
    <d v="1899-12-30T23:41:46"/>
    <n v="502"/>
    <n v="8.3666666666666671"/>
    <m/>
    <n v="8.3666666666666671"/>
    <s v="micro parada"/>
    <x v="8"/>
    <x v="7"/>
    <x v="2"/>
    <x v="2"/>
    <m/>
    <s v="-"/>
  </r>
  <r>
    <n v="61971"/>
    <x v="16"/>
    <s v="Moreno"/>
    <x v="7"/>
    <d v="2018-11-01T00:00:00"/>
    <s v="-"/>
    <s v="Mantenimiento Electrico"/>
    <d v="2021-03-02T00:00:00"/>
    <d v="1899-12-30T23:41:52"/>
    <d v="2021-03-02T00:00:00"/>
    <d v="1899-12-30T23:51:59"/>
    <n v="607"/>
    <n v="10.116666666666667"/>
    <m/>
    <n v="10.116666666666667"/>
    <s v="puesta en funcionamiento"/>
    <x v="0"/>
    <x v="7"/>
    <x v="2"/>
    <x v="2"/>
    <m/>
    <m/>
  </r>
  <r>
    <n v="61983"/>
    <x v="12"/>
    <s v="Moreno"/>
    <x v="3"/>
    <d v="2018-11-01T00:00:00"/>
    <s v="-"/>
    <s v="Mantenimiento Electrico"/>
    <d v="2021-03-03T00:00:00"/>
    <d v="1899-12-30T01:37:39"/>
    <d v="2021-03-03T00:00:00"/>
    <d v="1899-12-30T01:48:17"/>
    <n v="638"/>
    <n v="10.633333333333333"/>
    <m/>
    <n v="10.633333333333333"/>
    <s v="regulacion de sensor etiquetadora"/>
    <x v="0"/>
    <x v="7"/>
    <x v="2"/>
    <x v="2"/>
    <m/>
    <m/>
  </r>
  <r>
    <n v="61992"/>
    <x v="26"/>
    <s v="Moreno"/>
    <x v="21"/>
    <d v="2021-02-04T00:00:00"/>
    <s v="Victor"/>
    <s v="Mantenimiento Electrico"/>
    <d v="2021-03-03T00:00:00"/>
    <d v="1899-12-30T03:19:57"/>
    <d v="2021-03-03T00:00:00"/>
    <d v="1899-12-30T03:46:41"/>
    <n v="1604"/>
    <n v="26.733333333333334"/>
    <m/>
    <n v="26.733333333333334"/>
    <s v="rotura de cangilones correspondientes a la cinta transportadora"/>
    <x v="3"/>
    <x v="7"/>
    <x v="2"/>
    <x v="2"/>
    <m/>
    <m/>
  </r>
  <r>
    <n v="61996"/>
    <x v="9"/>
    <s v="Moreno"/>
    <x v="7"/>
    <d v="2020-02-20T00:00:00"/>
    <s v="Martín"/>
    <s v="Mantenimiento Electrico"/>
    <d v="2021-03-03T00:00:00"/>
    <d v="1899-12-30T03:46:29"/>
    <d v="2021-03-03T00:00:00"/>
    <d v="1899-12-30T04:16:50"/>
    <n v="1821"/>
    <n v="30.35"/>
    <m/>
    <n v="30.35"/>
    <s v="regulacion operativo para que mande fundas en todos los cangilones"/>
    <x v="0"/>
    <x v="7"/>
    <x v="2"/>
    <x v="2"/>
    <m/>
    <m/>
  </r>
  <r>
    <n v="61997"/>
    <x v="2"/>
    <s v="Moreno"/>
    <x v="21"/>
    <d v="2021-02-04T00:00:00"/>
    <s v="Victor"/>
    <s v="Mantenimiento Mecanico"/>
    <d v="2021-03-03T00:00:00"/>
    <d v="1899-12-30T03:46:58"/>
    <d v="2021-03-03T00:00:00"/>
    <d v="1899-12-30T08:15:31"/>
    <n v="16113"/>
    <n v="268.55"/>
    <m/>
    <n v="268.55"/>
    <s v="rotura de cangilones correspondientes a la cinta transportadora"/>
    <x v="3"/>
    <x v="7"/>
    <x v="2"/>
    <x v="2"/>
    <m/>
    <m/>
  </r>
  <r>
    <n v="62002"/>
    <x v="2"/>
    <s v="Moreno"/>
    <x v="5"/>
    <d v="2018-11-01T00:00:00"/>
    <s v="-"/>
    <s v="Mantenimiento Mecanico"/>
    <d v="2021-03-03T00:00:00"/>
    <d v="1899-12-30T05:06:59"/>
    <d v="2021-03-03T00:00:00"/>
    <d v="1899-12-30T06:19:14"/>
    <n v="4335"/>
    <n v="72.25"/>
    <m/>
    <n v="72.25"/>
    <s v="desarme de transportadora por montaje de banda"/>
    <x v="3"/>
    <x v="7"/>
    <x v="2"/>
    <x v="2"/>
    <m/>
    <m/>
  </r>
  <r>
    <n v="62009"/>
    <x v="2"/>
    <s v="Moreno"/>
    <x v="5"/>
    <d v="2018-11-01T00:00:00"/>
    <s v="-"/>
    <s v="Mantenimiento Mecanico"/>
    <d v="2021-03-03T00:00:00"/>
    <d v="1899-12-30T06:19:20"/>
    <d v="2021-03-03T00:00:00"/>
    <d v="1899-12-30T06:59:36"/>
    <n v="2416"/>
    <n v="40.266666666666666"/>
    <m/>
    <n v="40.266666666666666"/>
    <s v="se rearma para acomodar la posicion de la banda"/>
    <x v="3"/>
    <x v="7"/>
    <x v="2"/>
    <x v="0"/>
    <m/>
    <m/>
  </r>
  <r>
    <n v="62010"/>
    <x v="42"/>
    <s v="Moreno Procesos"/>
    <x v="22"/>
    <d v="2020-09-18T00:00:00"/>
    <s v="Martín"/>
    <s v="Mantenimiento Electrico"/>
    <d v="2021-03-03T00:00:00"/>
    <d v="1899-12-30T06:20:41"/>
    <d v="2021-03-03T00:00:00"/>
    <d v="1899-12-30T08:21:11"/>
    <n v="7230"/>
    <n v="120.5"/>
    <m/>
    <n v="120.5"/>
    <s v="no funciona el molino por falta de presión en vejiga. Se coloca presión de aire y se deja funcionando ( 06:38 hs ). No sacan la parada en el momento y la quitan a las 08:21 hs. "/>
    <x v="3"/>
    <x v="7"/>
    <x v="2"/>
    <x v="0"/>
    <m/>
    <s v="jonatan montiel"/>
  </r>
  <r>
    <n v="62049"/>
    <x v="28"/>
    <s v="Moreno Procesos"/>
    <x v="20"/>
    <d v="2020-11-19T00:00:00"/>
    <s v="Martín"/>
    <s v="Mantenimiento Electrico"/>
    <d v="2021-03-03T00:00:00"/>
    <d v="1899-12-30T07:35:11"/>
    <d v="2021-03-03T00:00:00"/>
    <d v="1899-12-30T07:36:17"/>
    <n v="66"/>
    <n v="1.1000000000000001"/>
    <m/>
    <n v="1.1000000000000001"/>
    <s v="error de tipeo"/>
    <x v="0"/>
    <x v="7"/>
    <x v="2"/>
    <x v="0"/>
    <m/>
    <s v="procesador"/>
  </r>
  <r>
    <n v="62078"/>
    <x v="0"/>
    <s v="Moreno"/>
    <x v="1"/>
    <d v="2018-11-01T00:00:00"/>
    <s v="-"/>
    <s v="Mantenimiento Electrico"/>
    <d v="2021-03-03T00:00:00"/>
    <d v="1899-12-30T08:07:41"/>
    <d v="2021-03-03T00:00:00"/>
    <d v="1899-12-30T08:12:35"/>
    <n v="294"/>
    <n v="4.9000000000000004"/>
    <m/>
    <n v="4.9000000000000004"/>
    <s v="micro parada"/>
    <x v="8"/>
    <x v="7"/>
    <x v="2"/>
    <x v="0"/>
    <m/>
    <s v="-"/>
  </r>
  <r>
    <n v="62079"/>
    <x v="0"/>
    <s v="Moreno"/>
    <x v="3"/>
    <d v="2018-11-01T00:00:00"/>
    <s v="-"/>
    <s v="Mantenimiento Mecanico"/>
    <d v="2021-03-03T00:00:00"/>
    <d v="1899-12-30T08:10:01"/>
    <d v="2021-03-03T00:00:00"/>
    <d v="1899-12-30T08:30:58"/>
    <n v="1257"/>
    <n v="20.95"/>
    <m/>
    <n v="20.95"/>
    <s v="no referencia el transfer, se avisa a los electronicos ya que no hay movimientos flojos, se debería revisar parte eléctrica"/>
    <x v="2"/>
    <x v="7"/>
    <x v="2"/>
    <x v="0"/>
    <m/>
    <s v="federico S y roberto"/>
  </r>
  <r>
    <n v="62091"/>
    <x v="22"/>
    <s v="Moreno"/>
    <x v="5"/>
    <d v="2020-01-13T00:00:00"/>
    <s v="Martín"/>
    <s v="Mantenimiento Mecanico"/>
    <d v="2021-03-03T00:00:00"/>
    <d v="1899-12-30T08:40:29"/>
    <d v="2021-03-03T00:00:00"/>
    <d v="1899-12-30T08:53:47"/>
    <n v="798"/>
    <n v="13.3"/>
    <m/>
    <n v="13.3"/>
    <s v="lo arregla el maquinista"/>
    <x v="3"/>
    <x v="7"/>
    <x v="2"/>
    <x v="0"/>
    <m/>
    <s v="maquinista"/>
  </r>
  <r>
    <n v="62096"/>
    <x v="3"/>
    <s v="Moreno"/>
    <x v="3"/>
    <d v="2020-02-20T00:00:00"/>
    <s v="Martín"/>
    <s v="Mantenimiento Electrico"/>
    <d v="2021-03-03T00:00:00"/>
    <d v="1899-12-30T08:48:49"/>
    <d v="2021-03-03T00:00:00"/>
    <d v="1899-12-30T10:22:45"/>
    <n v="5636"/>
    <n v="93.933333333333337"/>
    <m/>
    <n v="93.933333333333337"/>
    <s v="sistema de pinzas no referenciaba, se reinicia maquina, se desarma y se encuenta racor trabando el movimiento de cierre de pinzas"/>
    <x v="3"/>
    <x v="7"/>
    <x v="2"/>
    <x v="0"/>
    <m/>
    <m/>
  </r>
  <r>
    <n v="62099"/>
    <x v="41"/>
    <s v="Moreno"/>
    <x v="13"/>
    <d v="2020-09-30T00:00:00"/>
    <s v="Martín"/>
    <s v="Mantenimiento Mecanico"/>
    <d v="2021-03-03T00:00:00"/>
    <d v="1899-12-30T08:57:16"/>
    <d v="2021-03-03T00:00:00"/>
    <d v="1899-12-30T10:48:48"/>
    <n v="6692"/>
    <n v="111.53333333333333"/>
    <m/>
    <n v="111.53333333333333"/>
    <s v="reemplazo de actuadores en  soldador transversal celofanadora"/>
    <x v="3"/>
    <x v="7"/>
    <x v="2"/>
    <x v="0"/>
    <m/>
    <m/>
  </r>
  <r>
    <n v="62111"/>
    <x v="4"/>
    <s v="Moreno"/>
    <x v="6"/>
    <d v="2019-10-08T00:00:00"/>
    <s v="Martín"/>
    <s v="Mantenimiento Mecanico"/>
    <d v="2021-03-03T00:00:00"/>
    <d v="1899-12-30T09:13:29"/>
    <d v="2021-03-03T00:00:00"/>
    <d v="1899-12-30T09:15:41"/>
    <n v="132"/>
    <n v="2.2000000000000002"/>
    <m/>
    <n v="2.2000000000000002"/>
    <s v="micro parada"/>
    <x v="8"/>
    <x v="7"/>
    <x v="2"/>
    <x v="0"/>
    <m/>
    <m/>
  </r>
  <r>
    <n v="62115"/>
    <x v="0"/>
    <s v="Moreno"/>
    <x v="8"/>
    <d v="2018-11-01T00:00:00"/>
    <s v="-"/>
    <s v="Mantenimiento Mecanico"/>
    <d v="2021-03-03T00:00:00"/>
    <d v="1899-12-30T09:20:44"/>
    <d v="2021-03-03T00:00:00"/>
    <d v="1899-12-30T09:51:06"/>
    <n v="1822"/>
    <n v="30.366666666666667"/>
    <m/>
    <n v="30.366666666666667"/>
    <s v="problemas con controlador de temperatura + pt100"/>
    <x v="2"/>
    <x v="7"/>
    <x v="2"/>
    <x v="0"/>
    <m/>
    <m/>
  </r>
  <r>
    <n v="62117"/>
    <x v="1"/>
    <s v="Moreno"/>
    <x v="2"/>
    <d v="2020-09-30T00:00:00"/>
    <s v="Martín"/>
    <s v="Mantenimiento Electrico"/>
    <d v="2021-03-03T00:00:00"/>
    <d v="1899-12-30T09:22:06"/>
    <d v="2021-03-03T00:00:00"/>
    <d v="1899-12-30T09:22:14"/>
    <n v="8"/>
    <n v="0.13333333333333333"/>
    <m/>
    <n v="0.13333333333333333"/>
    <s v="micro parada"/>
    <x v="8"/>
    <x v="7"/>
    <x v="2"/>
    <x v="0"/>
    <m/>
    <m/>
  </r>
  <r>
    <n v="62132"/>
    <x v="0"/>
    <s v="Moreno"/>
    <x v="8"/>
    <d v="2018-11-01T00:00:00"/>
    <s v="-"/>
    <s v="Mantenimiento Electrico"/>
    <d v="2021-03-03T00:00:00"/>
    <d v="1899-12-30T09:51:13"/>
    <d v="2021-03-03T00:00:00"/>
    <d v="1899-12-30T11:17:54"/>
    <n v="5201"/>
    <n v="86.683333333333337"/>
    <m/>
    <n v="86.683333333333337"/>
    <s v="problemas con controlador de temperatura + pt100"/>
    <x v="3"/>
    <x v="7"/>
    <x v="2"/>
    <x v="0"/>
    <m/>
    <m/>
  </r>
  <r>
    <n v="62145"/>
    <x v="4"/>
    <s v="Moreno"/>
    <x v="6"/>
    <d v="2019-10-08T00:00:00"/>
    <s v="Martín"/>
    <s v="Mantenimiento Mecanico"/>
    <d v="2021-03-03T00:00:00"/>
    <d v="1899-12-30T10:09:44"/>
    <d v="2021-03-03T00:00:00"/>
    <d v="1899-12-30T12:41:54"/>
    <n v="9130"/>
    <n v="152.16666666666666"/>
    <m/>
    <n v="152.16666666666666"/>
    <s v="reemplazo de actuador neumatico con sello roto"/>
    <x v="3"/>
    <x v="7"/>
    <x v="2"/>
    <x v="0"/>
    <m/>
    <m/>
  </r>
  <r>
    <n v="62147"/>
    <x v="3"/>
    <s v="Moreno"/>
    <x v="3"/>
    <d v="2020-02-20T00:00:00"/>
    <s v="Martín"/>
    <s v="Mantenimiento Mecanico"/>
    <d v="2021-03-03T00:00:00"/>
    <d v="1899-12-30T10:22:51"/>
    <d v="2021-03-03T00:00:00"/>
    <d v="1899-12-30T12:04:01"/>
    <n v="6070"/>
    <n v="101.16666666666667"/>
    <m/>
    <n v="101.16666666666667"/>
    <s v="sistema de pinzas no referenciaba, se reinicia maquina, se desarma y se encuenta racor trabando el movimiento de cierre de pinzas"/>
    <x v="3"/>
    <x v="7"/>
    <x v="2"/>
    <x v="0"/>
    <m/>
    <m/>
  </r>
  <r>
    <n v="62148"/>
    <x v="0"/>
    <s v="Moreno"/>
    <x v="11"/>
    <d v="2018-11-01T00:00:00"/>
    <s v="-"/>
    <s v="Mantenimiento Mecanico"/>
    <d v="2021-03-03T00:00:00"/>
    <d v="1899-12-30T10:23:18"/>
    <d v="2021-03-03T00:00:00"/>
    <d v="1899-12-30T10:45:10"/>
    <n v="1312"/>
    <n v="21.866666666666667"/>
    <m/>
    <n v="21.866666666666667"/>
    <s v="no hay falla"/>
    <x v="1"/>
    <x v="7"/>
    <x v="2"/>
    <x v="0"/>
    <m/>
    <m/>
  </r>
  <r>
    <n v="62155"/>
    <x v="0"/>
    <s v="Moreno"/>
    <x v="19"/>
    <d v="2018-11-01T00:00:00"/>
    <s v="-"/>
    <s v="Mantenimiento Mecanico"/>
    <d v="2021-03-03T00:00:00"/>
    <d v="1899-12-30T10:37:57"/>
    <d v="2021-03-03T00:00:00"/>
    <d v="1899-12-30T10:44:11"/>
    <n v="374"/>
    <n v="6.2333333333333334"/>
    <m/>
    <n v="6.2333333333333334"/>
    <s v="micro parada"/>
    <x v="8"/>
    <x v="7"/>
    <x v="2"/>
    <x v="0"/>
    <m/>
    <m/>
  </r>
  <r>
    <n v="62165"/>
    <x v="0"/>
    <s v="Moreno"/>
    <x v="15"/>
    <d v="2018-11-01T00:00:00"/>
    <s v="-"/>
    <s v="Mantenimiento Electrico"/>
    <d v="2021-03-03T00:00:00"/>
    <d v="1899-12-30T11:22:15"/>
    <d v="2021-03-03T00:00:00"/>
    <d v="1899-12-30T12:03:02"/>
    <n v="2447"/>
    <n v="40.783333333333331"/>
    <m/>
    <n v="40.783333333333331"/>
    <s v="problema  con controlador de temperatura , se reemplaza termocupla"/>
    <x v="2"/>
    <x v="7"/>
    <x v="2"/>
    <x v="0"/>
    <m/>
    <m/>
  </r>
  <r>
    <n v="62166"/>
    <x v="0"/>
    <s v="Moreno"/>
    <x v="8"/>
    <d v="2018-11-01T00:00:00"/>
    <s v="-"/>
    <s v="Mantenimiento Electrico"/>
    <d v="2021-03-03T00:00:00"/>
    <d v="1899-12-30T11:24:43"/>
    <d v="2021-03-03T00:00:00"/>
    <d v="1899-12-30T13:39:05"/>
    <n v="8062"/>
    <n v="134.36666666666667"/>
    <m/>
    <n v="134.36666666666667"/>
    <s v="problema  con controlador de temperatura , se reemplaza termocupla"/>
    <x v="2"/>
    <x v="7"/>
    <x v="2"/>
    <x v="0"/>
    <m/>
    <m/>
  </r>
  <r>
    <n v="62169"/>
    <x v="0"/>
    <s v="Moreno"/>
    <x v="11"/>
    <d v="2018-11-01T00:00:00"/>
    <s v="-"/>
    <s v="Mantenimiento Mecanico"/>
    <d v="2021-03-03T00:00:00"/>
    <d v="1899-12-30T11:30:15"/>
    <d v="2021-03-03T00:00:00"/>
    <d v="1899-12-30T11:33:15"/>
    <n v="180"/>
    <n v="3"/>
    <m/>
    <n v="3"/>
    <s v="micro parada"/>
    <x v="8"/>
    <x v="7"/>
    <x v="2"/>
    <x v="0"/>
    <m/>
    <m/>
  </r>
  <r>
    <n v="62194"/>
    <x v="0"/>
    <s v="Moreno"/>
    <x v="15"/>
    <d v="2018-11-01T00:00:00"/>
    <s v="-"/>
    <s v="Mantenimiento Electrico"/>
    <d v="2021-03-03T00:00:00"/>
    <d v="1899-12-30T12:48:32"/>
    <d v="2021-03-03T00:00:00"/>
    <d v="1899-12-30T13:39:04"/>
    <n v="3032"/>
    <n v="50.533333333333331"/>
    <m/>
    <n v="50.533333333333331"/>
    <s v="problema  con controlador de temperatura , se reemplaza termocupla"/>
    <x v="2"/>
    <x v="7"/>
    <x v="2"/>
    <x v="0"/>
    <m/>
    <m/>
  </r>
  <r>
    <n v="62208"/>
    <x v="21"/>
    <s v="Moreno"/>
    <x v="3"/>
    <d v="2018-11-01T00:00:00"/>
    <s v="-"/>
    <s v="Mantenimiento Electrico"/>
    <d v="2021-03-03T00:00:00"/>
    <d v="1899-12-30T13:27:32"/>
    <d v="2021-03-03T00:00:00"/>
    <d v="1899-12-30T13:35:51"/>
    <n v="499"/>
    <n v="8.3166666666666664"/>
    <m/>
    <n v="8.3166666666666664"/>
    <s v="fuera de posicion de trabajo"/>
    <x v="0"/>
    <x v="7"/>
    <x v="2"/>
    <x v="0"/>
    <m/>
    <m/>
  </r>
  <r>
    <n v="62211"/>
    <x v="0"/>
    <s v="Moreno"/>
    <x v="15"/>
    <d v="2018-11-01T00:00:00"/>
    <s v="-"/>
    <s v="Mantenimiento Electrico"/>
    <d v="2021-03-03T00:00:00"/>
    <d v="1899-12-30T14:48:35"/>
    <d v="2021-03-03T00:00:00"/>
    <d v="1899-12-30T16:21:42"/>
    <n v="5587"/>
    <n v="93.11666666666666"/>
    <m/>
    <n v="93.11666666666666"/>
    <s v="se realiza buje para la colocacion de termocupla"/>
    <x v="3"/>
    <x v="7"/>
    <x v="2"/>
    <x v="1"/>
    <m/>
    <m/>
  </r>
  <r>
    <n v="62213"/>
    <x v="0"/>
    <s v="Moreno"/>
    <x v="8"/>
    <d v="2018-11-01T00:00:00"/>
    <s v="-"/>
    <s v="Mantenimiento Electrico"/>
    <d v="2021-03-03T00:00:00"/>
    <d v="1899-12-30T14:56:41"/>
    <d v="2021-03-03T00:00:00"/>
    <d v="1899-12-30T15:10:44"/>
    <n v="843"/>
    <n v="14.05"/>
    <m/>
    <n v="14.05"/>
    <s v="problema  con controlador de temperatura , se reemplaza termocupla"/>
    <x v="2"/>
    <x v="7"/>
    <x v="2"/>
    <x v="1"/>
    <m/>
    <m/>
  </r>
  <r>
    <n v="62226"/>
    <x v="0"/>
    <s v="Moreno"/>
    <x v="10"/>
    <d v="2018-11-01T00:00:00"/>
    <s v="-"/>
    <s v="Mantenimiento Mecanico"/>
    <d v="2021-03-03T00:00:00"/>
    <d v="1899-12-30T15:36:21"/>
    <d v="2021-03-03T00:00:00"/>
    <d v="1899-12-30T15:41:26"/>
    <n v="305"/>
    <n v="5.083333333333333"/>
    <m/>
    <n v="5.083333333333333"/>
    <s v="micro parada"/>
    <x v="8"/>
    <x v="7"/>
    <x v="2"/>
    <x v="1"/>
    <m/>
    <m/>
  </r>
  <r>
    <n v="62245"/>
    <x v="43"/>
    <s v="Moreno"/>
    <x v="0"/>
    <d v="2021-03-03T00:00:00"/>
    <s v="Martín"/>
    <s v="Mantenimiento Mecanico"/>
    <d v="2021-03-03T00:00:00"/>
    <d v="1899-12-30T16:43:27"/>
    <d v="2021-03-03T00:00:00"/>
    <d v="1899-12-30T17:04:15"/>
    <n v="1248"/>
    <n v="20.8"/>
    <m/>
    <n v="20.8"/>
    <s v="reemplazo de gomas de torque mas revision de pieza colocador de pinceles"/>
    <x v="3"/>
    <x v="7"/>
    <x v="2"/>
    <x v="1"/>
    <m/>
    <m/>
  </r>
  <r>
    <n v="62253"/>
    <x v="0"/>
    <s v="Moreno"/>
    <x v="15"/>
    <d v="2018-11-01T00:00:00"/>
    <s v="-"/>
    <s v="Mantenimiento Electrico"/>
    <d v="2021-03-03T00:00:00"/>
    <d v="1899-12-30T17:05:26"/>
    <d v="2021-03-03T00:00:00"/>
    <d v="1899-12-30T17:10:11"/>
    <n v="285"/>
    <n v="4.75"/>
    <m/>
    <n v="4.75"/>
    <s v="micro parada"/>
    <x v="8"/>
    <x v="7"/>
    <x v="2"/>
    <x v="1"/>
    <m/>
    <m/>
  </r>
  <r>
    <n v="62258"/>
    <x v="26"/>
    <s v="Moreno"/>
    <x v="21"/>
    <d v="2021-02-04T00:00:00"/>
    <s v="Victor"/>
    <s v="Mantenimiento Mecanico"/>
    <d v="2021-03-03T00:00:00"/>
    <d v="1899-12-30T17:21:13"/>
    <d v="2021-03-03T00:00:00"/>
    <d v="1899-12-30T17:28:41"/>
    <n v="448"/>
    <n v="7.4666666666666668"/>
    <m/>
    <n v="7.4666666666666668"/>
    <s v="micro parada"/>
    <x v="8"/>
    <x v="7"/>
    <x v="2"/>
    <x v="1"/>
    <m/>
    <m/>
  </r>
  <r>
    <n v="62266"/>
    <x v="8"/>
    <s v="Moreno"/>
    <x v="2"/>
    <d v="2018-11-01T00:00:00"/>
    <s v="-"/>
    <s v="Mantenimiento Electrico"/>
    <d v="2021-03-03T00:00:00"/>
    <d v="1899-12-30T17:37:46"/>
    <d v="2021-03-03T00:00:00"/>
    <d v="1899-12-30T17:37:55"/>
    <n v="9"/>
    <n v="0.15"/>
    <m/>
    <n v="0.15"/>
    <s v="micro parada"/>
    <x v="8"/>
    <x v="7"/>
    <x v="2"/>
    <x v="1"/>
    <m/>
    <m/>
  </r>
  <r>
    <n v="62274"/>
    <x v="41"/>
    <s v="Moreno"/>
    <x v="13"/>
    <d v="2020-09-30T00:00:00"/>
    <s v="Martín"/>
    <s v="Mantenimiento Electrico"/>
    <d v="2021-03-03T00:00:00"/>
    <d v="1899-12-30T18:47:17"/>
    <d v="2021-03-03T00:00:00"/>
    <d v="1899-12-30T19:07:40"/>
    <n v="1223"/>
    <n v="20.383333333333333"/>
    <m/>
    <n v="20.383333333333333"/>
    <s v="parametro de desarrollo  mal configurado"/>
    <x v="0"/>
    <x v="7"/>
    <x v="2"/>
    <x v="1"/>
    <m/>
    <m/>
  </r>
  <r>
    <n v="62313"/>
    <x v="9"/>
    <s v="Moreno"/>
    <x v="7"/>
    <d v="2020-02-20T00:00:00"/>
    <s v="Martín"/>
    <s v="Mantenimiento Electrico"/>
    <d v="2021-03-03T00:00:00"/>
    <d v="1899-12-30T23:32:43"/>
    <d v="2021-03-03T00:00:00"/>
    <d v="1899-12-30T23:37:08"/>
    <n v="265"/>
    <n v="4.416666666666667"/>
    <m/>
    <n v="4.416666666666667"/>
    <s v="micro parada"/>
    <x v="8"/>
    <x v="7"/>
    <x v="2"/>
    <x v="2"/>
    <m/>
    <m/>
  </r>
  <r>
    <n v="62320"/>
    <x v="43"/>
    <s v="Moreno"/>
    <x v="0"/>
    <d v="2021-03-03T00:00:00"/>
    <s v="Martín"/>
    <s v="Mantenimiento Mecanico"/>
    <d v="2021-03-04T00:00:00"/>
    <d v="1899-12-30T02:38:03"/>
    <d v="2021-03-04T00:00:00"/>
    <d v="1899-12-30T04:05:15"/>
    <n v="5232"/>
    <n v="87.2"/>
    <m/>
    <n v="87.2"/>
    <s v="limpieza de sistema"/>
    <x v="0"/>
    <x v="7"/>
    <x v="2"/>
    <x v="2"/>
    <m/>
    <m/>
  </r>
  <r>
    <n v="62321"/>
    <x v="0"/>
    <s v="Moreno"/>
    <x v="21"/>
    <d v="2021-02-04T00:00:00"/>
    <s v="Victor"/>
    <s v="Mantenimiento Electrico"/>
    <d v="2021-03-04T00:00:00"/>
    <d v="1899-12-30T02:42:59"/>
    <d v="2021-03-04T00:00:00"/>
    <d v="1899-12-30T04:56:50"/>
    <n v="8031"/>
    <n v="133.85"/>
    <m/>
    <n v="133.85"/>
    <s v="carga de tolva en falla"/>
    <x v="2"/>
    <x v="7"/>
    <x v="2"/>
    <x v="2"/>
    <m/>
    <m/>
  </r>
  <r>
    <n v="62323"/>
    <x v="21"/>
    <s v="Moreno"/>
    <x v="3"/>
    <d v="2018-11-01T00:00:00"/>
    <s v="-"/>
    <s v="Mantenimiento Electrico"/>
    <d v="2021-03-04T00:00:00"/>
    <d v="1899-12-30T04:11:20"/>
    <d v="2021-03-04T00:00:00"/>
    <d v="1899-12-30T04:21:49"/>
    <n v="629"/>
    <n v="10.483333333333333"/>
    <m/>
    <n v="10.483333333333333"/>
    <s v="falla posiion de robot"/>
    <x v="0"/>
    <x v="7"/>
    <x v="2"/>
    <x v="2"/>
    <m/>
    <m/>
  </r>
  <r>
    <n v="62335"/>
    <x v="0"/>
    <s v="Moreno"/>
    <x v="15"/>
    <d v="2018-11-01T00:00:00"/>
    <s v="-"/>
    <s v="Mantenimiento Mecanico"/>
    <d v="2021-03-04T00:00:00"/>
    <d v="1899-12-30T06:32:14"/>
    <d v="2021-03-04T00:00:00"/>
    <d v="1899-12-30T06:38:00"/>
    <n v="346"/>
    <n v="5.7666666666666666"/>
    <m/>
    <n v="5.7666666666666666"/>
    <s v="micro parada"/>
    <x v="8"/>
    <x v="7"/>
    <x v="2"/>
    <x v="0"/>
    <m/>
    <s v="-"/>
  </r>
  <r>
    <n v="62353"/>
    <x v="12"/>
    <s v="Moreno"/>
    <x v="2"/>
    <d v="2018-11-01T00:00:00"/>
    <s v="-"/>
    <s v="Mantenimiento Mecanico"/>
    <d v="2021-03-04T00:00:00"/>
    <d v="1899-12-30T07:18:05"/>
    <d v="2021-03-04T00:00:00"/>
    <d v="1899-12-30T08:24:52"/>
    <n v="4007"/>
    <n v="66.783333333333331"/>
    <m/>
    <n v="66.783333333333331"/>
    <s v="no era en la etiquetadora, fue la transferencia. Un frasco se metió dentro de la cadena rompiendo un eslabón. Se cambia eslabón y tacos de gomas que estaban rotos "/>
    <x v="3"/>
    <x v="7"/>
    <x v="2"/>
    <x v="0"/>
    <m/>
    <s v="Roberto"/>
  </r>
  <r>
    <n v="62362"/>
    <x v="11"/>
    <s v="Moreno"/>
    <x v="5"/>
    <d v="2018-11-01T00:00:00"/>
    <s v="-"/>
    <s v="Mantenimiento Mecanico"/>
    <d v="2021-03-04T00:00:00"/>
    <d v="1899-12-30T07:41:23"/>
    <d v="2021-03-04T00:00:00"/>
    <d v="1899-12-30T07:46:24"/>
    <n v="301"/>
    <n v="5.0166666666666666"/>
    <m/>
    <n v="5.0166666666666666"/>
    <s v="micro parada"/>
    <x v="8"/>
    <x v="7"/>
    <x v="2"/>
    <x v="0"/>
    <m/>
    <s v="-"/>
  </r>
  <r>
    <n v="62372"/>
    <x v="9"/>
    <s v="Moreno"/>
    <x v="7"/>
    <d v="2020-02-20T00:00:00"/>
    <s v="Martín"/>
    <s v="Mantenimiento Electrico"/>
    <d v="2021-03-04T00:00:00"/>
    <d v="1899-12-30T08:12:44"/>
    <d v="2021-03-04T00:00:00"/>
    <d v="1899-12-30T10:18:55"/>
    <n v="7571"/>
    <n v="126.18333333333334"/>
    <m/>
    <n v="126.18333333333334"/>
    <s v="ajuste de parametros para salida continua de fundas"/>
    <x v="8"/>
    <x v="7"/>
    <x v="2"/>
    <x v="0"/>
    <m/>
    <m/>
  </r>
  <r>
    <n v="62402"/>
    <x v="43"/>
    <s v="Moreno"/>
    <x v="0"/>
    <d v="2021-03-03T00:00:00"/>
    <s v="Martín"/>
    <s v="Mantenimiento Mecanico"/>
    <d v="2021-03-04T00:00:00"/>
    <d v="1899-12-30T09:33:48"/>
    <d v="2021-03-04T00:00:00"/>
    <d v="1899-12-30T09:36:34"/>
    <n v="166"/>
    <n v="2.7666666666666666"/>
    <m/>
    <n v="2.7666666666666666"/>
    <s v="micro parada"/>
    <x v="8"/>
    <x v="7"/>
    <x v="2"/>
    <x v="0"/>
    <m/>
    <s v="-"/>
  </r>
  <r>
    <n v="62507"/>
    <x v="43"/>
    <s v="Moreno"/>
    <x v="0"/>
    <d v="2021-03-03T00:00:00"/>
    <s v="Martín"/>
    <s v="Mantenimiento Mecanico"/>
    <d v="2021-03-04T00:00:00"/>
    <d v="1899-12-30T15:10:17"/>
    <d v="2021-03-04T00:00:00"/>
    <d v="1899-12-30T15:23:25"/>
    <n v="788"/>
    <n v="13.133333333333333"/>
    <m/>
    <n v="13.133333333333333"/>
    <s v="limpieza de sistema"/>
    <x v="0"/>
    <x v="7"/>
    <x v="2"/>
    <x v="1"/>
    <m/>
    <m/>
  </r>
  <r>
    <n v="62512"/>
    <x v="3"/>
    <s v="Moreno"/>
    <x v="0"/>
    <d v="2018-11-01T00:00:00"/>
    <s v="-"/>
    <s v="Mantenimiento Mecanico"/>
    <d v="2021-03-04T00:00:00"/>
    <d v="1899-12-30T15:26:37"/>
    <d v="2021-03-04T00:00:00"/>
    <d v="1899-12-30T16:08:46"/>
    <n v="2529"/>
    <n v="42.15"/>
    <m/>
    <n v="42.15"/>
    <s v="ajuste de torqueadores ,cambio de resorte"/>
    <x v="3"/>
    <x v="7"/>
    <x v="2"/>
    <x v="1"/>
    <m/>
    <m/>
  </r>
  <r>
    <n v="62520"/>
    <x v="2"/>
    <s v="Moreno"/>
    <x v="6"/>
    <d v="2018-11-01T00:00:00"/>
    <s v="-"/>
    <s v="Mantenimiento Mecanico"/>
    <d v="2021-03-04T00:00:00"/>
    <d v="1899-12-30T15:56:18"/>
    <d v="2021-03-04T00:00:00"/>
    <d v="1899-12-30T15:57:36"/>
    <n v="78"/>
    <n v="1.3"/>
    <m/>
    <n v="1.3"/>
    <s v="micro parada"/>
    <x v="8"/>
    <x v="7"/>
    <x v="2"/>
    <x v="1"/>
    <m/>
    <m/>
  </r>
  <r>
    <n v="62527"/>
    <x v="2"/>
    <s v="Moreno"/>
    <x v="6"/>
    <d v="2018-11-01T00:00:00"/>
    <s v="-"/>
    <s v="Mantenimiento Mecanico"/>
    <d v="2021-03-04T00:00:00"/>
    <d v="1899-12-30T16:22:35"/>
    <d v="2021-03-04T00:00:00"/>
    <d v="1899-12-30T16:54:06"/>
    <n v="1891"/>
    <n v="31.516666666666666"/>
    <m/>
    <n v="31.516666666666666"/>
    <s v="rotura de cangilones correspondientes a la cinta transportadora"/>
    <x v="3"/>
    <x v="7"/>
    <x v="2"/>
    <x v="1"/>
    <m/>
    <m/>
  </r>
  <r>
    <n v="62538"/>
    <x v="3"/>
    <s v="Moreno"/>
    <x v="6"/>
    <d v="2018-11-01T00:00:00"/>
    <s v="-"/>
    <s v="Mantenimiento Mecanico"/>
    <d v="2021-03-04T00:00:00"/>
    <d v="1899-12-30T17:20:39"/>
    <d v="2021-03-04T00:00:00"/>
    <d v="1899-12-30T18:18:13"/>
    <n v="3454"/>
    <n v="57.56666666666667"/>
    <m/>
    <n v="57.56666666666667"/>
    <s v="rotura de cangilones de goma transferencia"/>
    <x v="3"/>
    <x v="7"/>
    <x v="2"/>
    <x v="1"/>
    <m/>
    <m/>
  </r>
  <r>
    <n v="62539"/>
    <x v="0"/>
    <s v="Moreno"/>
    <x v="12"/>
    <d v="2018-11-01T00:00:00"/>
    <s v="-"/>
    <s v="Mantenimiento Electrico"/>
    <d v="2021-03-04T00:00:00"/>
    <d v="1899-12-30T17:20:56"/>
    <d v="2021-03-04T00:00:00"/>
    <d v="1899-12-30T17:54:00"/>
    <n v="1984"/>
    <n v="33.06666666666667"/>
    <m/>
    <n v="33.06666666666667"/>
    <s v="ajuste de brazo de apriete torqueadores"/>
    <x v="3"/>
    <x v="7"/>
    <x v="2"/>
    <x v="1"/>
    <m/>
    <m/>
  </r>
  <r>
    <n v="62551"/>
    <x v="0"/>
    <s v="Moreno"/>
    <x v="15"/>
    <d v="2018-11-01T00:00:00"/>
    <s v="-"/>
    <s v="Mantenimiento Electrico"/>
    <d v="2021-03-04T00:00:00"/>
    <d v="1899-12-30T17:58:34"/>
    <d v="2021-03-04T00:00:00"/>
    <d v="1899-12-30T18:11:41"/>
    <n v="787"/>
    <n v="13.116666666666667"/>
    <m/>
    <n v="13.116666666666667"/>
    <s v="regulacion mordazas"/>
    <x v="0"/>
    <x v="7"/>
    <x v="2"/>
    <x v="1"/>
    <m/>
    <m/>
  </r>
  <r>
    <n v="62591"/>
    <x v="9"/>
    <s v="Moreno"/>
    <x v="7"/>
    <d v="2020-02-20T00:00:00"/>
    <s v="Martín"/>
    <s v="Mantenimiento Electrico"/>
    <d v="2021-03-04T00:00:00"/>
    <d v="1899-12-30T20:13:27"/>
    <d v="2021-03-04T00:00:00"/>
    <d v="1899-12-30T20:46:28"/>
    <n v="1981"/>
    <n v="33.016666666666666"/>
    <m/>
    <n v="33.016666666666666"/>
    <s v="regulacion salida de funda"/>
    <x v="0"/>
    <x v="7"/>
    <x v="2"/>
    <x v="1"/>
    <m/>
    <m/>
  </r>
  <r>
    <n v="62605"/>
    <x v="0"/>
    <s v="Moreno"/>
    <x v="8"/>
    <d v="2018-11-01T00:00:00"/>
    <s v="-"/>
    <s v="Mantenimiento Mecanico"/>
    <d v="2021-03-04T00:00:00"/>
    <d v="1899-12-30T22:24:47"/>
    <d v="2021-03-04T00:00:00"/>
    <d v="1899-12-30T22:27:21"/>
    <n v="154"/>
    <n v="2.5666666666666669"/>
    <m/>
    <n v="2.5666666666666669"/>
    <s v="micro parada"/>
    <x v="8"/>
    <x v="7"/>
    <x v="2"/>
    <x v="2"/>
    <m/>
    <m/>
  </r>
  <r>
    <n v="62607"/>
    <x v="0"/>
    <s v="Moreno"/>
    <x v="8"/>
    <d v="2018-11-01T00:00:00"/>
    <s v="-"/>
    <s v="Mantenimiento Mecanico"/>
    <d v="2021-03-04T00:00:00"/>
    <d v="1899-12-30T22:28:25"/>
    <d v="2021-03-04T00:00:00"/>
    <d v="1899-12-30T22:36:06"/>
    <n v="461"/>
    <n v="7.6833333333333336"/>
    <m/>
    <n v="7.6833333333333336"/>
    <s v="micro parada"/>
    <x v="8"/>
    <x v="7"/>
    <x v="2"/>
    <x v="2"/>
    <m/>
    <m/>
  </r>
  <r>
    <n v="62611"/>
    <x v="0"/>
    <s v="Moreno"/>
    <x v="7"/>
    <d v="2018-11-01T00:00:00"/>
    <s v="-"/>
    <s v="Mantenimiento Mecanico"/>
    <d v="2021-03-04T00:00:00"/>
    <d v="1899-12-30T23:07:37"/>
    <d v="2021-03-05T00:00:00"/>
    <d v="1899-12-30T00:39:27"/>
    <n v="5510"/>
    <n v="91.833333333333329"/>
    <m/>
    <n v="91.833333333333329"/>
    <s v="formato con puck  no acorde"/>
    <x v="1"/>
    <x v="7"/>
    <x v="2"/>
    <x v="2"/>
    <m/>
    <m/>
  </r>
  <r>
    <n v="62625"/>
    <x v="26"/>
    <s v="Moreno"/>
    <x v="21"/>
    <d v="2021-02-04T00:00:00"/>
    <s v="Victor"/>
    <s v="Mantenimiento Mecanico"/>
    <d v="2021-03-05T00:00:00"/>
    <d v="1899-12-30T03:18:18"/>
    <d v="2021-03-05T00:00:00"/>
    <d v="1899-12-30T03:53:42"/>
    <n v="2124"/>
    <n v="35.4"/>
    <m/>
    <n v="35.4"/>
    <s v="regulacion de posicion laser"/>
    <x v="0"/>
    <x v="7"/>
    <x v="2"/>
    <x v="2"/>
    <m/>
    <m/>
  </r>
  <r>
    <n v="62628"/>
    <x v="9"/>
    <s v="Moreno"/>
    <x v="7"/>
    <d v="2020-02-20T00:00:00"/>
    <s v="Martín"/>
    <s v="Mantenimiento Mecanico"/>
    <d v="2021-03-05T00:00:00"/>
    <d v="1899-12-30T03:30:43"/>
    <d v="2021-03-05T00:00:00"/>
    <d v="1899-12-30T03:48:00"/>
    <n v="1037"/>
    <n v="17.283333333333335"/>
    <m/>
    <n v="17.283333333333335"/>
    <s v="regulacion disparo axon"/>
    <x v="0"/>
    <x v="7"/>
    <x v="2"/>
    <x v="2"/>
    <m/>
    <m/>
  </r>
  <r>
    <n v="62636"/>
    <x v="23"/>
    <s v="Moreno"/>
    <x v="5"/>
    <d v="2018-11-01T00:00:00"/>
    <s v="-"/>
    <s v="Mantenimiento Mecanico"/>
    <d v="2021-03-05T00:00:00"/>
    <d v="1899-12-30T06:17:22"/>
    <d v="2021-03-05T00:00:00"/>
    <d v="1899-12-30T07:19:58"/>
    <n v="3756"/>
    <n v="62.6"/>
    <m/>
    <n v="62.6"/>
    <s v="se encuentra juego  en tensor, se ajustan prisioneros flojos y se aplica loctite"/>
    <x v="3"/>
    <x v="7"/>
    <x v="2"/>
    <x v="0"/>
    <m/>
    <m/>
  </r>
  <r>
    <n v="62640"/>
    <x v="0"/>
    <s v="Moreno"/>
    <x v="8"/>
    <d v="2018-11-01T00:00:00"/>
    <s v="-"/>
    <s v="Mantenimiento Electrico"/>
    <d v="2021-03-05T00:00:00"/>
    <d v="1899-12-30T06:27:57"/>
    <d v="2021-03-05T00:00:00"/>
    <d v="1899-12-30T07:04:18"/>
    <n v="2181"/>
    <n v="36.35"/>
    <m/>
    <n v="36.35"/>
    <s v="reemplazo de pt 100"/>
    <x v="2"/>
    <x v="7"/>
    <x v="2"/>
    <x v="0"/>
    <m/>
    <m/>
  </r>
  <r>
    <n v="62645"/>
    <x v="26"/>
    <s v="Moreno"/>
    <x v="14"/>
    <d v="2018-11-01T00:00:00"/>
    <s v="-"/>
    <s v="Mantenimiento Electrico"/>
    <d v="2021-03-05T00:00:00"/>
    <d v="1899-12-30T06:35:21"/>
    <d v="2021-03-05T00:00:00"/>
    <d v="1899-12-30T07:14:48"/>
    <n v="2367"/>
    <n v="39.450000000000003"/>
    <m/>
    <n v="39.450000000000003"/>
    <s v="regualacion de laser"/>
    <x v="0"/>
    <x v="7"/>
    <x v="2"/>
    <x v="0"/>
    <m/>
    <m/>
  </r>
  <r>
    <n v="62673"/>
    <x v="2"/>
    <s v="Moreno"/>
    <x v="5"/>
    <d v="2018-11-01T00:00:00"/>
    <s v="-"/>
    <s v="Mantenimiento Mecanico"/>
    <d v="2021-03-05T00:00:00"/>
    <d v="1899-12-30T07:31:11"/>
    <d v="2021-03-05T00:00:00"/>
    <d v="1899-12-30T08:30:42"/>
    <n v="3571"/>
    <n v="59.516666666666666"/>
    <m/>
    <n v="59.516666666666666"/>
    <s v="transporte mancha los envases"/>
    <x v="0"/>
    <x v="7"/>
    <x v="2"/>
    <x v="0"/>
    <m/>
    <m/>
  </r>
  <r>
    <n v="62674"/>
    <x v="26"/>
    <s v="Moreno"/>
    <x v="21"/>
    <d v="2021-02-04T00:00:00"/>
    <s v="Victor"/>
    <s v="Mantenimiento Electrico"/>
    <d v="2021-03-05T00:00:00"/>
    <d v="1899-12-30T07:32:28"/>
    <d v="2021-03-05T00:00:00"/>
    <d v="1899-12-30T07:45:39"/>
    <n v="791"/>
    <n v="13.183333333333334"/>
    <m/>
    <n v="13.183333333333334"/>
    <s v="se acomoda sensor que detecta los frascos"/>
    <x v="0"/>
    <x v="7"/>
    <x v="2"/>
    <x v="0"/>
    <m/>
    <m/>
  </r>
  <r>
    <n v="62679"/>
    <x v="12"/>
    <s v="Moreno"/>
    <x v="16"/>
    <d v="2018-11-01T00:00:00"/>
    <s v="-"/>
    <s v="Mantenimiento Electrico"/>
    <d v="2021-03-05T00:00:00"/>
    <d v="1899-12-30T07:42:11"/>
    <d v="2021-03-05T00:00:00"/>
    <d v="1899-12-30T07:53:33"/>
    <n v="682"/>
    <n v="11.366666666666667"/>
    <m/>
    <n v="11.366666666666667"/>
    <s v="no habia falla,  estaban en comedor"/>
    <x v="1"/>
    <x v="7"/>
    <x v="2"/>
    <x v="0"/>
    <m/>
    <m/>
  </r>
  <r>
    <n v="62684"/>
    <x v="18"/>
    <s v="Moreno"/>
    <x v="14"/>
    <d v="2018-11-01T00:00:00"/>
    <s v="-"/>
    <s v="Mantenimiento Mecanico"/>
    <d v="2021-03-05T00:00:00"/>
    <d v="1899-12-30T07:49:36"/>
    <d v="2021-03-05T00:00:00"/>
    <d v="1899-12-30T07:49:44"/>
    <n v="8"/>
    <n v="0.13333333333333333"/>
    <m/>
    <n v="0.13333333333333333"/>
    <s v="micro parada"/>
    <x v="8"/>
    <x v="7"/>
    <x v="2"/>
    <x v="0"/>
    <m/>
    <m/>
  </r>
  <r>
    <n v="62685"/>
    <x v="13"/>
    <s v="Moreno"/>
    <x v="13"/>
    <d v="2018-11-01T00:00:00"/>
    <s v="-"/>
    <s v="Mantenimiento Electrico"/>
    <d v="2021-03-05T00:00:00"/>
    <d v="1899-12-30T07:49:43"/>
    <d v="2021-03-05T00:00:00"/>
    <d v="1899-12-30T07:51:39"/>
    <n v="116"/>
    <n v="1.9333333333333333"/>
    <m/>
    <n v="1.9333333333333333"/>
    <s v="micro parada"/>
    <x v="8"/>
    <x v="7"/>
    <x v="2"/>
    <x v="0"/>
    <m/>
    <m/>
  </r>
  <r>
    <n v="62686"/>
    <x v="18"/>
    <s v="Moreno"/>
    <x v="14"/>
    <d v="2018-11-01T00:00:00"/>
    <s v="-"/>
    <s v="Mantenimiento Mecanico"/>
    <d v="2021-03-05T00:00:00"/>
    <d v="1899-12-30T07:49:51"/>
    <d v="2021-03-05T00:00:00"/>
    <d v="1899-12-30T08:13:01"/>
    <n v="1390"/>
    <n v="23.166666666666668"/>
    <m/>
    <n v="23.166666666666668"/>
    <s v="se encuentra fuera de posicion sensor de envases"/>
    <x v="0"/>
    <x v="7"/>
    <x v="2"/>
    <x v="0"/>
    <m/>
    <m/>
  </r>
  <r>
    <n v="62692"/>
    <x v="9"/>
    <s v="Moreno"/>
    <x v="7"/>
    <d v="2020-02-20T00:00:00"/>
    <s v="Martín"/>
    <s v="Mantenimiento Electrico"/>
    <d v="2021-03-05T00:00:00"/>
    <d v="1899-12-30T07:54:25"/>
    <d v="2021-03-05T00:00:00"/>
    <d v="1899-12-30T07:59:12"/>
    <n v="287"/>
    <n v="4.7833333333333332"/>
    <m/>
    <n v="4.7833333333333332"/>
    <s v="micro parada"/>
    <x v="8"/>
    <x v="7"/>
    <x v="2"/>
    <x v="0"/>
    <m/>
    <m/>
  </r>
  <r>
    <n v="62694"/>
    <x v="26"/>
    <s v="Moreno"/>
    <x v="13"/>
    <d v="2021-02-12T00:00:00"/>
    <s v="Martín"/>
    <s v="Mantenimiento Electrico"/>
    <d v="2021-03-05T00:00:00"/>
    <d v="1899-12-30T07:56:45"/>
    <d v="2021-03-05T00:00:00"/>
    <d v="1899-12-30T09:36:41"/>
    <n v="5996"/>
    <n v="99.933333333333337"/>
    <m/>
    <n v="99.933333333333337"/>
    <s v="reemplazo de tipo de sensor en laser"/>
    <x v="2"/>
    <x v="7"/>
    <x v="2"/>
    <x v="0"/>
    <m/>
    <m/>
  </r>
  <r>
    <n v="62696"/>
    <x v="21"/>
    <s v="Moreno"/>
    <x v="3"/>
    <d v="2018-11-01T00:00:00"/>
    <s v="-"/>
    <s v="Mantenimiento Electrico"/>
    <d v="2021-03-05T00:00:00"/>
    <d v="1899-12-30T08:08:07"/>
    <d v="2021-03-05T00:00:00"/>
    <d v="1899-12-30T12:50:21"/>
    <n v="16934"/>
    <n v="282.23333333333335"/>
    <m/>
    <n v="282.23333333333335"/>
    <s v="embalador con perdida de puntero, se espera a proveedor"/>
    <x v="2"/>
    <x v="7"/>
    <x v="2"/>
    <x v="0"/>
    <m/>
    <m/>
  </r>
  <r>
    <n v="62703"/>
    <x v="2"/>
    <s v="Moreno"/>
    <x v="5"/>
    <d v="2018-11-01T00:00:00"/>
    <s v="-"/>
    <s v="Mantenimiento Electrico"/>
    <d v="2021-03-05T00:00:00"/>
    <d v="1899-12-30T08:30:52"/>
    <d v="2021-03-05T00:00:00"/>
    <d v="1899-12-30T11:27:03"/>
    <n v="10571"/>
    <n v="176.18333333333334"/>
    <m/>
    <n v="176.18333333333334"/>
    <s v="transporte mancha los envases"/>
    <x v="0"/>
    <x v="7"/>
    <x v="2"/>
    <x v="0"/>
    <m/>
    <m/>
  </r>
  <r>
    <n v="62756"/>
    <x v="0"/>
    <s v="Moreno"/>
    <x v="5"/>
    <d v="2018-11-01T00:00:00"/>
    <s v="-"/>
    <s v="Mantenimiento Electrico"/>
    <d v="2021-03-05T00:00:00"/>
    <d v="1899-12-30T11:27:07"/>
    <d v="2021-03-05T00:00:00"/>
    <d v="1899-12-30T11:51:04"/>
    <n v="1437"/>
    <n v="23.95"/>
    <m/>
    <n v="23.95"/>
    <s v="ajuste de enhebradores"/>
    <x v="3"/>
    <x v="7"/>
    <x v="2"/>
    <x v="0"/>
    <m/>
    <m/>
  </r>
  <r>
    <n v="62779"/>
    <x v="18"/>
    <s v="Moreno"/>
    <x v="14"/>
    <d v="2018-11-01T00:00:00"/>
    <s v="-"/>
    <s v="Mantenimiento Mecanico"/>
    <d v="2021-03-05T00:00:00"/>
    <d v="1899-12-30T12:44:48"/>
    <d v="2021-03-05T00:00:00"/>
    <d v="1899-12-30T12:47:27"/>
    <n v="159"/>
    <n v="2.65"/>
    <m/>
    <n v="2.65"/>
    <s v="micro parada"/>
    <x v="8"/>
    <x v="7"/>
    <x v="2"/>
    <x v="0"/>
    <m/>
    <m/>
  </r>
  <r>
    <n v="62783"/>
    <x v="2"/>
    <s v="Moreno"/>
    <x v="5"/>
    <d v="2018-11-01T00:00:00"/>
    <s v="-"/>
    <s v="Mantenimiento Mecanico"/>
    <d v="2021-03-05T00:00:00"/>
    <d v="1899-12-30T12:59:19"/>
    <d v="2021-03-05T00:00:00"/>
    <d v="1899-12-30T15:07:54"/>
    <n v="7715"/>
    <n v="128.58333333333334"/>
    <m/>
    <n v="128.58333333333334"/>
    <s v="eliminan transporte y ponen operario por que manchaba el envase"/>
    <x v="0"/>
    <x v="7"/>
    <x v="2"/>
    <x v="0"/>
    <m/>
    <m/>
  </r>
  <r>
    <n v="62799"/>
    <x v="21"/>
    <s v="Moreno"/>
    <x v="3"/>
    <d v="2018-11-01T00:00:00"/>
    <s v="-"/>
    <s v="Mantenimiento Electrico"/>
    <d v="2021-03-05T00:00:00"/>
    <d v="1899-12-30T14:57:49"/>
    <d v="2021-03-05T00:00:00"/>
    <d v="1899-12-30T15:12:36"/>
    <n v="887"/>
    <n v="14.783333333333333"/>
    <m/>
    <n v="14.783333333333333"/>
    <s v="cambio de racord neumatico"/>
    <x v="3"/>
    <x v="7"/>
    <x v="2"/>
    <x v="1"/>
    <m/>
    <m/>
  </r>
  <r>
    <n v="62802"/>
    <x v="0"/>
    <s v="Moreno"/>
    <x v="23"/>
    <d v="2018-11-01T00:00:00"/>
    <s v="-"/>
    <s v="Mantenimiento Mecanico"/>
    <d v="2021-03-05T00:00:00"/>
    <d v="1899-12-30T15:10:29"/>
    <d v="2021-03-05T00:00:00"/>
    <d v="1899-12-30T15:10:41"/>
    <n v="12"/>
    <n v="0.2"/>
    <m/>
    <n v="0.2"/>
    <s v="micro parada"/>
    <x v="8"/>
    <x v="7"/>
    <x v="2"/>
    <x v="1"/>
    <m/>
    <m/>
  </r>
  <r>
    <n v="62806"/>
    <x v="0"/>
    <s v="Moreno"/>
    <x v="23"/>
    <d v="2018-11-01T00:00:00"/>
    <s v="-"/>
    <s v="Mantenimiento Mecanico"/>
    <d v="2021-03-05T00:00:00"/>
    <d v="1899-12-30T15:26:54"/>
    <d v="2021-03-05T00:00:00"/>
    <d v="1899-12-30T16:01:19"/>
    <n v="2065"/>
    <n v="34.416666666666664"/>
    <m/>
    <n v="34.416666666666664"/>
    <s v="bomba moyno quemada"/>
    <x v="2"/>
    <x v="7"/>
    <x v="2"/>
    <x v="1"/>
    <m/>
    <m/>
  </r>
  <r>
    <n v="62811"/>
    <x v="2"/>
    <s v="Moreno"/>
    <x v="5"/>
    <d v="2018-11-01T00:00:00"/>
    <s v="-"/>
    <s v="Mantenimiento Mecanico"/>
    <d v="2021-03-05T00:00:00"/>
    <d v="1899-12-30T15:37:45"/>
    <d v="2021-03-05T00:00:00"/>
    <d v="1899-12-30T15:51:50"/>
    <n v="845"/>
    <n v="14.083333333333334"/>
    <m/>
    <n v="14.083333333333334"/>
    <s v="transporte mancha los envases"/>
    <x v="0"/>
    <x v="7"/>
    <x v="2"/>
    <x v="1"/>
    <m/>
    <m/>
  </r>
  <r>
    <n v="62812"/>
    <x v="26"/>
    <s v="Moreno"/>
    <x v="14"/>
    <d v="2018-11-01T00:00:00"/>
    <s v="-"/>
    <s v="Mantenimiento Electrico"/>
    <d v="2021-03-05T00:00:00"/>
    <d v="1899-12-30T15:42:56"/>
    <d v="2021-03-05T00:00:00"/>
    <d v="1899-12-30T16:03:52"/>
    <n v="1256"/>
    <n v="20.933333333333334"/>
    <m/>
    <n v="20.933333333333334"/>
    <s v="regulacion de laser ,capacitacion"/>
    <x v="0"/>
    <x v="7"/>
    <x v="2"/>
    <x v="1"/>
    <m/>
    <m/>
  </r>
  <r>
    <n v="62817"/>
    <x v="0"/>
    <s v="Moreno"/>
    <x v="8"/>
    <d v="2018-11-01T00:00:00"/>
    <s v="-"/>
    <s v="Mantenimiento Mecanico"/>
    <d v="2021-03-05T00:00:00"/>
    <d v="1899-12-30T15:58:46"/>
    <d v="2021-03-05T00:00:00"/>
    <d v="1899-12-30T16:13:11"/>
    <n v="865"/>
    <n v="14.416666666666666"/>
    <m/>
    <n v="14.416666666666666"/>
    <s v="cambio de electrovalvula y regulacion"/>
    <x v="3"/>
    <x v="7"/>
    <x v="2"/>
    <x v="1"/>
    <m/>
    <m/>
  </r>
  <r>
    <n v="62832"/>
    <x v="21"/>
    <s v="Moreno"/>
    <x v="8"/>
    <d v="2018-11-01T00:00:00"/>
    <s v="-"/>
    <s v="Mantenimiento Electrico"/>
    <d v="2021-03-05T00:00:00"/>
    <d v="1899-12-30T16:58:26"/>
    <d v="2021-03-05T00:00:00"/>
    <d v="1899-12-30T17:41:17"/>
    <n v="2571"/>
    <n v="42.85"/>
    <m/>
    <n v="42.85"/>
    <s v="cambio de electrovalvula y regulacion"/>
    <x v="3"/>
    <x v="7"/>
    <x v="2"/>
    <x v="1"/>
    <m/>
    <m/>
  </r>
  <r>
    <n v="62837"/>
    <x v="23"/>
    <s v="Moreno"/>
    <x v="5"/>
    <d v="2018-11-01T00:00:00"/>
    <s v="-"/>
    <s v="Mantenimiento Mecanico"/>
    <d v="2021-03-05T00:00:00"/>
    <d v="1899-12-30T17:13:06"/>
    <d v="2021-03-05T00:00:00"/>
    <d v="1899-12-30T18:30:13"/>
    <n v="4627"/>
    <n v="77.11666666666666"/>
    <m/>
    <n v="77.11666666666666"/>
    <s v="se fabrica perno para estuchadora"/>
    <x v="3"/>
    <x v="7"/>
    <x v="2"/>
    <x v="1"/>
    <m/>
    <m/>
  </r>
  <r>
    <n v="62847"/>
    <x v="0"/>
    <s v="Moreno"/>
    <x v="8"/>
    <d v="2018-11-01T00:00:00"/>
    <s v="-"/>
    <s v="Mantenimiento Electrico"/>
    <d v="2021-03-05T00:00:00"/>
    <d v="1899-12-30T18:29:55"/>
    <d v="2021-03-05T00:00:00"/>
    <d v="1899-12-30T18:46:09"/>
    <n v="974"/>
    <n v="16.233333333333334"/>
    <m/>
    <n v="16.233333333333334"/>
    <s v="se reemplaza actuador y regulacion"/>
    <x v="3"/>
    <x v="7"/>
    <x v="2"/>
    <x v="1"/>
    <m/>
    <m/>
  </r>
  <r>
    <n v="62848"/>
    <x v="23"/>
    <s v="Moreno"/>
    <x v="5"/>
    <d v="2018-11-01T00:00:00"/>
    <s v="-"/>
    <s v="Mantenimiento Mecanico"/>
    <d v="2021-03-05T00:00:00"/>
    <d v="1899-12-30T18:30:17"/>
    <d v="2021-03-05T00:00:00"/>
    <d v="1899-12-30T19:05:14"/>
    <n v="2097"/>
    <n v="34.950000000000003"/>
    <m/>
    <n v="34.950000000000003"/>
    <s v="se fabrica perno para estuchadora"/>
    <x v="3"/>
    <x v="7"/>
    <x v="2"/>
    <x v="1"/>
    <m/>
    <m/>
  </r>
  <r>
    <n v="62854"/>
    <x v="26"/>
    <s v="Moreno"/>
    <x v="14"/>
    <d v="2018-11-01T00:00:00"/>
    <s v="-"/>
    <s v="Mantenimiento Electrico"/>
    <d v="2021-03-05T00:00:00"/>
    <d v="1899-12-30T19:20:52"/>
    <d v="2021-03-05T00:00:00"/>
    <d v="1899-12-30T19:25:23"/>
    <n v="271"/>
    <n v="4.5166666666666666"/>
    <m/>
    <n v="4.5166666666666666"/>
    <s v="micro parada"/>
    <x v="8"/>
    <x v="7"/>
    <x v="2"/>
    <x v="1"/>
    <m/>
    <m/>
  </r>
  <r>
    <n v="62879"/>
    <x v="9"/>
    <s v="Moreno"/>
    <x v="7"/>
    <d v="2020-02-20T00:00:00"/>
    <s v="Martín"/>
    <s v="Mantenimiento Electrico"/>
    <d v="2021-03-05T00:00:00"/>
    <d v="1899-12-30T23:11:58"/>
    <d v="2021-03-05T00:00:00"/>
    <d v="1899-12-30T23:15:45"/>
    <n v="227"/>
    <n v="3.7833333333333332"/>
    <m/>
    <n v="3.7833333333333332"/>
    <s v="micro parada"/>
    <x v="8"/>
    <x v="7"/>
    <x v="2"/>
    <x v="2"/>
    <m/>
    <m/>
  </r>
  <r>
    <n v="62886"/>
    <x v="9"/>
    <s v="Moreno"/>
    <x v="7"/>
    <d v="2020-02-20T00:00:00"/>
    <s v="Martín"/>
    <s v="Mantenimiento Electrico"/>
    <d v="2021-03-06T00:00:00"/>
    <d v="1899-12-30T00:25:57"/>
    <d v="2021-03-06T00:00:00"/>
    <d v="1899-12-30T00:44:29"/>
    <n v="1112"/>
    <n v="18.533333333333335"/>
    <m/>
    <n v="18.533333333333335"/>
    <s v="se calibra brazo abb"/>
    <x v="2"/>
    <x v="7"/>
    <x v="2"/>
    <x v="2"/>
    <m/>
    <m/>
  </r>
  <r>
    <n v="62888"/>
    <x v="9"/>
    <s v="Moreno"/>
    <x v="7"/>
    <d v="2020-02-20T00:00:00"/>
    <s v="Martín"/>
    <s v="Mantenimiento Electrico"/>
    <d v="2021-03-06T00:00:00"/>
    <d v="1899-12-30T00:59:10"/>
    <d v="2021-03-06T00:00:00"/>
    <d v="1899-12-30T03:37:09"/>
    <n v="9479"/>
    <n v="157.98333333333332"/>
    <m/>
    <n v="157.98333333333332"/>
    <s v="se regula posicion de impresión y configuracion de parametros , lo termina de reparar fzarlenga por la mañana"/>
    <x v="0"/>
    <x v="7"/>
    <x v="2"/>
    <x v="2"/>
    <m/>
    <m/>
  </r>
  <r>
    <n v="62890"/>
    <x v="13"/>
    <s v="Moreno"/>
    <x v="0"/>
    <d v="2018-11-01T00:00:00"/>
    <s v="-"/>
    <s v="Mantenimiento Electrico"/>
    <d v="2021-03-06T00:00:00"/>
    <d v="1899-12-30T02:18:52"/>
    <d v="2021-03-06T00:00:00"/>
    <d v="1899-12-30T02:42:50"/>
    <n v="1438"/>
    <n v="23.966666666666665"/>
    <m/>
    <n v="23.966666666666665"/>
    <s v="regulacion de inkjet"/>
    <x v="0"/>
    <x v="7"/>
    <x v="2"/>
    <x v="2"/>
    <m/>
    <m/>
  </r>
  <r>
    <n v="62891"/>
    <x v="0"/>
    <s v="Moreno"/>
    <x v="21"/>
    <d v="2021-02-04T00:00:00"/>
    <s v="Victor"/>
    <s v="Mantenimiento Mecanico"/>
    <d v="2021-03-06T00:00:00"/>
    <d v="1899-12-30T02:23:50"/>
    <d v="2021-03-06T00:00:00"/>
    <d v="1899-12-30T03:43:13"/>
    <n v="4763"/>
    <n v="79.38333333333334"/>
    <m/>
    <n v="79.38333333333334"/>
    <s v="se encuentra filtro entre las clapetas de vacio que no permitia realizar el movimineto"/>
    <x v="1"/>
    <x v="7"/>
    <x v="2"/>
    <x v="2"/>
    <m/>
    <m/>
  </r>
  <r>
    <n v="63007"/>
    <x v="0"/>
    <s v="Moreno"/>
    <x v="9"/>
    <d v="2018-11-01T00:00:00"/>
    <s v="-"/>
    <s v="Mantenimiento Mecanico"/>
    <d v="2021-03-08T00:00:00"/>
    <d v="1899-12-30T06:48:04"/>
    <d v="2021-03-08T00:00:00"/>
    <d v="1899-12-30T08:35:07"/>
    <n v="6423"/>
    <n v="107.05"/>
    <m/>
    <n v="107.05"/>
    <s v="reemplazo de modulo fibra optica"/>
    <x v="2"/>
    <x v="8"/>
    <x v="2"/>
    <x v="0"/>
    <m/>
    <m/>
  </r>
  <r>
    <n v="63011"/>
    <x v="11"/>
    <s v="Moreno"/>
    <x v="10"/>
    <d v="2020-02-21T00:00:00"/>
    <s v="Martín"/>
    <s v="Mantenimiento Electrico"/>
    <d v="2021-03-08T00:00:00"/>
    <d v="1899-12-30T07:01:42"/>
    <d v="2021-03-08T00:00:00"/>
    <d v="1899-12-30T07:47:21"/>
    <n v="2739"/>
    <n v="45.65"/>
    <m/>
    <n v="45.65"/>
    <s v="resistencia quemada, se cambia y se repone termica"/>
    <x v="2"/>
    <x v="8"/>
    <x v="2"/>
    <x v="0"/>
    <m/>
    <m/>
  </r>
  <r>
    <n v="63015"/>
    <x v="26"/>
    <s v="Moreno"/>
    <x v="14"/>
    <d v="2018-11-01T00:00:00"/>
    <s v="-"/>
    <s v="Mantenimiento Electrico"/>
    <d v="2021-03-08T00:00:00"/>
    <d v="1899-12-30T07:18:54"/>
    <d v="2021-03-08T00:00:00"/>
    <d v="1899-12-30T07:30:32"/>
    <n v="698"/>
    <n v="11.633333333333333"/>
    <m/>
    <n v="11.633333333333333"/>
    <s v="laser en falla por temperatura"/>
    <x v="2"/>
    <x v="8"/>
    <x v="2"/>
    <x v="0"/>
    <m/>
    <m/>
  </r>
  <r>
    <n v="63045"/>
    <x v="26"/>
    <s v="Moreno"/>
    <x v="21"/>
    <d v="2021-02-04T00:00:00"/>
    <s v="Victor"/>
    <s v="Mantenimiento Mecanico"/>
    <d v="2021-03-08T00:00:00"/>
    <d v="1899-12-30T08:51:39"/>
    <d v="2021-03-08T00:00:00"/>
    <d v="1899-12-30T09:21:06"/>
    <n v="1767"/>
    <n v="29.45"/>
    <m/>
    <n v="29.45"/>
    <s v="ajuste de laser a 45 u por minuto"/>
    <x v="0"/>
    <x v="8"/>
    <x v="2"/>
    <x v="0"/>
    <m/>
    <m/>
  </r>
  <r>
    <n v="63047"/>
    <x v="0"/>
    <s v="Moreno"/>
    <x v="4"/>
    <d v="2018-11-01T00:00:00"/>
    <s v="-"/>
    <s v="Mantenimiento Electrico"/>
    <d v="2021-03-08T00:00:00"/>
    <d v="1899-12-30T08:59:52"/>
    <d v="2021-03-08T00:00:00"/>
    <d v="1899-12-30T09:14:56"/>
    <n v="904"/>
    <n v="15.066666666666666"/>
    <m/>
    <n v="15.066666666666666"/>
    <s v="se repone disyuntor"/>
    <x v="2"/>
    <x v="8"/>
    <x v="2"/>
    <x v="0"/>
    <m/>
    <m/>
  </r>
  <r>
    <n v="63053"/>
    <x v="17"/>
    <s v="Moreno"/>
    <x v="4"/>
    <d v="2019-10-08T00:00:00"/>
    <s v="Martín"/>
    <s v="Mantenimiento Electrico"/>
    <d v="2021-03-08T00:00:00"/>
    <d v="1899-12-30T09:15:08"/>
    <d v="2021-03-08T00:00:00"/>
    <d v="1899-12-30T09:40:17"/>
    <n v="1509"/>
    <n v="25.15"/>
    <m/>
    <n v="25.15"/>
    <s v="salta termica principal, se encuentra conector de bobinas vibratorias desconectada y en corto con la estructura"/>
    <x v="2"/>
    <x v="8"/>
    <x v="2"/>
    <x v="0"/>
    <m/>
    <m/>
  </r>
  <r>
    <n v="63058"/>
    <x v="0"/>
    <s v="Moreno"/>
    <x v="1"/>
    <d v="2018-11-01T00:00:00"/>
    <s v="-"/>
    <s v="Mantenimiento Mecanico"/>
    <d v="2021-03-08T00:00:00"/>
    <d v="1899-12-30T09:23:00"/>
    <d v="2021-03-08T00:00:00"/>
    <d v="1899-12-30T09:23:11"/>
    <n v="11"/>
    <n v="0.18333333333333332"/>
    <m/>
    <n v="0.18333333333333332"/>
    <s v="micro parada"/>
    <x v="8"/>
    <x v="8"/>
    <x v="2"/>
    <x v="0"/>
    <m/>
    <m/>
  </r>
  <r>
    <n v="63069"/>
    <x v="12"/>
    <s v="Moreno"/>
    <x v="3"/>
    <d v="2018-11-01T00:00:00"/>
    <s v="-"/>
    <s v="Mantenimiento Mecanico"/>
    <d v="2021-03-08T00:00:00"/>
    <d v="1899-12-30T09:57:06"/>
    <d v="2021-03-08T00:00:00"/>
    <d v="1899-12-30T10:23:34"/>
    <n v="1588"/>
    <n v="26.466666666666665"/>
    <m/>
    <n v="26.466666666666665"/>
    <s v="se reemplazan flejes flatantes y correa dentada"/>
    <x v="3"/>
    <x v="8"/>
    <x v="2"/>
    <x v="0"/>
    <m/>
    <m/>
  </r>
  <r>
    <n v="63075"/>
    <x v="23"/>
    <s v="Moreno"/>
    <x v="2"/>
    <d v="2018-11-01T00:00:00"/>
    <s v="-"/>
    <s v="Mantenimiento Mecanico"/>
    <d v="2021-03-08T00:00:00"/>
    <d v="1899-12-30T10:05:07"/>
    <d v="2021-03-08T00:00:00"/>
    <d v="1899-12-30T10:18:04"/>
    <n v="777"/>
    <n v="12.95"/>
    <m/>
    <n v="12.95"/>
    <s v="se destraba frasco"/>
    <x v="0"/>
    <x v="8"/>
    <x v="2"/>
    <x v="0"/>
    <m/>
    <m/>
  </r>
  <r>
    <n v="63076"/>
    <x v="26"/>
    <s v="Moreno"/>
    <x v="14"/>
    <d v="2018-11-01T00:00:00"/>
    <s v="-"/>
    <s v="Mantenimiento Electrico"/>
    <d v="2021-03-08T00:00:00"/>
    <d v="1899-12-30T10:07:22"/>
    <d v="2021-03-08T00:00:00"/>
    <d v="1899-12-30T10:17:33"/>
    <n v="611"/>
    <n v="10.183333333333334"/>
    <m/>
    <n v="10.183333333333334"/>
    <s v="problemas de temperatura"/>
    <x v="2"/>
    <x v="8"/>
    <x v="2"/>
    <x v="0"/>
    <m/>
    <m/>
  </r>
  <r>
    <n v="63081"/>
    <x v="21"/>
    <s v="Moreno"/>
    <x v="3"/>
    <d v="2018-11-01T00:00:00"/>
    <s v="-"/>
    <s v="Mantenimiento Electrico"/>
    <d v="2021-03-08T00:00:00"/>
    <d v="1899-12-30T10:23:45"/>
    <d v="2021-03-08T00:00:00"/>
    <d v="1899-12-30T10:27:25"/>
    <n v="220"/>
    <n v="3.6666666666666665"/>
    <m/>
    <n v="3.6666666666666665"/>
    <s v="micro parada"/>
    <x v="8"/>
    <x v="8"/>
    <x v="2"/>
    <x v="0"/>
    <m/>
    <m/>
  </r>
  <r>
    <n v="63086"/>
    <x v="26"/>
    <s v="Moreno"/>
    <x v="14"/>
    <d v="2018-11-01T00:00:00"/>
    <s v="-"/>
    <s v="Mantenimiento Electrico"/>
    <d v="2021-03-08T00:00:00"/>
    <d v="1899-12-30T10:31:53"/>
    <d v="2021-03-08T00:00:00"/>
    <d v="1899-12-30T10:42:07"/>
    <n v="614"/>
    <n v="10.233333333333333"/>
    <m/>
    <n v="10.233333333333333"/>
    <s v="problemas de temperatura"/>
    <x v="2"/>
    <x v="8"/>
    <x v="2"/>
    <x v="0"/>
    <m/>
    <m/>
  </r>
  <r>
    <n v="63095"/>
    <x v="26"/>
    <s v="Moreno"/>
    <x v="14"/>
    <d v="2018-11-01T00:00:00"/>
    <s v="-"/>
    <s v="Mantenimiento Electrico"/>
    <d v="2021-03-08T00:00:00"/>
    <d v="1899-12-30T11:11:00"/>
    <d v="2021-03-08T00:00:00"/>
    <d v="1899-12-30T11:29:05"/>
    <n v="1085"/>
    <n v="18.083333333333332"/>
    <m/>
    <n v="18.083333333333332"/>
    <s v="problemas de temperatura"/>
    <x v="2"/>
    <x v="8"/>
    <x v="2"/>
    <x v="0"/>
    <m/>
    <m/>
  </r>
  <r>
    <n v="63100"/>
    <x v="26"/>
    <s v="Moreno"/>
    <x v="14"/>
    <d v="2018-11-01T00:00:00"/>
    <s v="-"/>
    <s v="Mantenimiento Electrico"/>
    <d v="2021-03-08T00:00:00"/>
    <d v="1899-12-30T11:33:03"/>
    <d v="2021-03-08T00:00:00"/>
    <d v="1899-12-30T12:05:02"/>
    <n v="1919"/>
    <n v="31.983333333333334"/>
    <m/>
    <n v="31.983333333333334"/>
    <s v="se desarma ventilacion del equipo"/>
    <x v="2"/>
    <x v="8"/>
    <x v="2"/>
    <x v="0"/>
    <m/>
    <m/>
  </r>
  <r>
    <n v="63105"/>
    <x v="21"/>
    <s v="Moreno"/>
    <x v="3"/>
    <d v="2018-11-01T00:00:00"/>
    <s v="-"/>
    <s v="Mantenimiento Electrico"/>
    <d v="2021-03-08T00:00:00"/>
    <d v="1899-12-30T11:54:54"/>
    <d v="2021-03-08T00:00:00"/>
    <d v="1899-12-30T18:19:53"/>
    <n v="23099"/>
    <n v="384.98333333333335"/>
    <m/>
    <n v="384.98333333333335"/>
    <s v="puesta a punto embalador y busqueda de puntos de referencia"/>
    <x v="2"/>
    <x v="8"/>
    <x v="2"/>
    <x v="0"/>
    <m/>
    <m/>
  </r>
  <r>
    <n v="63109"/>
    <x v="26"/>
    <s v="Moreno"/>
    <x v="14"/>
    <d v="2018-11-01T00:00:00"/>
    <s v="-"/>
    <s v="Mantenimiento Electrico"/>
    <d v="2021-03-08T00:00:00"/>
    <d v="1899-12-30T12:06:40"/>
    <d v="2021-03-08T00:00:00"/>
    <d v="1899-12-30T12:33:17"/>
    <n v="1597"/>
    <n v="26.616666666666667"/>
    <m/>
    <n v="26.616666666666667"/>
    <s v="equipo en falla de temperatura"/>
    <x v="2"/>
    <x v="8"/>
    <x v="2"/>
    <x v="0"/>
    <m/>
    <m/>
  </r>
  <r>
    <n v="63109"/>
    <x v="26"/>
    <s v="Moreno"/>
    <x v="14"/>
    <d v="2018-11-01T00:00:00"/>
    <s v="-"/>
    <s v="Mantenimiento Electrico"/>
    <d v="2021-03-08T00:00:00"/>
    <d v="1899-12-30T12:06:40"/>
    <d v="2021-03-08T00:00:00"/>
    <d v="1899-12-30T12:33:17"/>
    <n v="1597"/>
    <n v="26.616666666666667"/>
    <m/>
    <n v="26.616666666666667"/>
    <s v="ajuste disparo "/>
    <x v="0"/>
    <x v="8"/>
    <x v="2"/>
    <x v="0"/>
    <m/>
    <m/>
  </r>
  <r>
    <n v="63117"/>
    <x v="8"/>
    <s v="Moreno"/>
    <x v="13"/>
    <d v="2018-11-01T00:00:00"/>
    <s v="-"/>
    <s v="Mantenimiento Electrico"/>
    <d v="2021-03-08T00:00:00"/>
    <d v="1899-12-30T12:40:26"/>
    <d v="2021-03-08T00:00:00"/>
    <d v="1899-12-30T14:40:26"/>
    <n v="7200"/>
    <n v="120"/>
    <m/>
    <n v="120"/>
    <s v="regulacion de martillo  L10"/>
    <x v="0"/>
    <x v="8"/>
    <x v="2"/>
    <x v="0"/>
    <m/>
    <m/>
  </r>
  <r>
    <n v="63139"/>
    <x v="43"/>
    <s v="Moreno"/>
    <x v="0"/>
    <d v="2021-03-03T00:00:00"/>
    <s v="Martín"/>
    <s v="Mantenimiento Mecanico"/>
    <d v="2021-03-08T00:00:00"/>
    <d v="1899-12-30T15:17:38"/>
    <d v="2021-03-08T00:00:00"/>
    <d v="1899-12-30T16:29:24"/>
    <n v="4306"/>
    <n v="71.766666666666666"/>
    <m/>
    <n v="71.766666666666666"/>
    <s v="termofusionado de correa llenadora"/>
    <x v="3"/>
    <x v="8"/>
    <x v="2"/>
    <x v="1"/>
    <m/>
    <m/>
  </r>
  <r>
    <n v="63143"/>
    <x v="0"/>
    <s v="Moreno"/>
    <x v="15"/>
    <d v="2018-11-01T00:00:00"/>
    <s v="-"/>
    <s v="Mantenimiento Mecanico"/>
    <d v="2021-03-08T00:00:00"/>
    <d v="1899-12-30T15:20:53"/>
    <d v="2021-03-08T00:00:00"/>
    <d v="1899-12-30T16:00:49"/>
    <n v="2396"/>
    <n v="39.93333333333333"/>
    <m/>
    <n v="39.93333333333333"/>
    <s v="regulacion mordazas"/>
    <x v="0"/>
    <x v="8"/>
    <x v="2"/>
    <x v="1"/>
    <m/>
    <m/>
  </r>
  <r>
    <n v="63144"/>
    <x v="44"/>
    <s v="Moreno"/>
    <x v="16"/>
    <d v="2018-11-01T00:00:00"/>
    <s v="-"/>
    <s v="Mantenimiento Mecanico"/>
    <d v="2021-03-08T00:00:00"/>
    <d v="1899-12-30T15:22:59"/>
    <d v="2021-03-08T00:00:00"/>
    <d v="1899-12-30T16:52:22"/>
    <n v="5363"/>
    <n v="89.38333333333334"/>
    <m/>
    <n v="89.38333333333334"/>
    <s v="se salieron las correas que contienen al frasco, se acomodan queda OK"/>
    <x v="3"/>
    <x v="8"/>
    <x v="2"/>
    <x v="1"/>
    <m/>
    <m/>
  </r>
  <r>
    <n v="63149"/>
    <x v="0"/>
    <s v="Moreno"/>
    <x v="9"/>
    <d v="2018-11-01T00:00:00"/>
    <s v="-"/>
    <s v="Mantenimiento Electrico"/>
    <d v="2021-03-08T00:00:00"/>
    <d v="1899-12-30T15:30:30"/>
    <d v="2021-03-08T00:00:00"/>
    <d v="1899-12-30T16:04:19"/>
    <n v="2029"/>
    <n v="33.81666666666667"/>
    <m/>
    <n v="33.81666666666667"/>
    <s v="ajuste de fibras opticas contador salida de labiales"/>
    <x v="2"/>
    <x v="8"/>
    <x v="2"/>
    <x v="1"/>
    <m/>
    <m/>
  </r>
  <r>
    <n v="63150"/>
    <x v="9"/>
    <s v="Moreno"/>
    <x v="7"/>
    <d v="2020-02-20T00:00:00"/>
    <s v="Martín"/>
    <s v="Mantenimiento Electrico"/>
    <d v="2021-03-08T00:00:00"/>
    <d v="1899-12-30T15:53:41"/>
    <d v="2021-03-08T00:00:00"/>
    <d v="1899-12-30T15:54:13"/>
    <n v="32"/>
    <n v="0.53333333333333333"/>
    <m/>
    <n v="0.53333333333333333"/>
    <s v="micro parada"/>
    <x v="8"/>
    <x v="8"/>
    <x v="2"/>
    <x v="1"/>
    <m/>
    <m/>
  </r>
  <r>
    <n v="63153"/>
    <x v="0"/>
    <s v="Moreno"/>
    <x v="12"/>
    <d v="2018-11-01T00:00:00"/>
    <s v="-"/>
    <s v="Mantenimiento Electrico"/>
    <d v="2021-03-08T00:00:00"/>
    <d v="1899-12-30T16:13:45"/>
    <d v="2021-03-08T00:00:00"/>
    <d v="1899-12-30T17:28:22"/>
    <n v="4477"/>
    <n v="74.61666666666666"/>
    <m/>
    <n v="74.61666666666666"/>
    <s v="reemplazo de cable y sensor de tolva"/>
    <x v="2"/>
    <x v="8"/>
    <x v="2"/>
    <x v="1"/>
    <m/>
    <m/>
  </r>
  <r>
    <n v="63158"/>
    <x v="23"/>
    <s v="Moreno"/>
    <x v="10"/>
    <d v="2020-02-21T00:00:00"/>
    <s v="Martín"/>
    <s v="Mantenimiento Mecanico"/>
    <d v="2021-03-08T00:00:00"/>
    <d v="1899-12-30T16:35:57"/>
    <d v="2021-03-08T00:00:00"/>
    <d v="1899-12-30T16:53:09"/>
    <n v="1032"/>
    <n v="17.2"/>
    <m/>
    <n v="17.2"/>
    <s v="rotura de diente de correa"/>
    <x v="3"/>
    <x v="8"/>
    <x v="2"/>
    <x v="1"/>
    <m/>
    <m/>
  </r>
  <r>
    <n v="63168"/>
    <x v="23"/>
    <s v="Moreno"/>
    <x v="5"/>
    <d v="2018-11-01T00:00:00"/>
    <s v="-"/>
    <s v="Mantenimiento Mecanico"/>
    <d v="2021-03-08T00:00:00"/>
    <d v="1899-12-30T17:46:17"/>
    <d v="2021-03-08T00:00:00"/>
    <d v="1899-12-30T19:24:30"/>
    <n v="5893"/>
    <n v="98.216666666666669"/>
    <m/>
    <n v="98.216666666666669"/>
    <s v="se retoca rotula para ganar movimiento en brazo de cierre de solapa"/>
    <x v="3"/>
    <x v="8"/>
    <x v="2"/>
    <x v="1"/>
    <m/>
    <m/>
  </r>
  <r>
    <n v="63172"/>
    <x v="0"/>
    <s v="Moreno"/>
    <x v="1"/>
    <d v="2018-11-01T00:00:00"/>
    <s v="-"/>
    <s v="Mantenimiento Mecanico"/>
    <d v="2021-03-08T00:00:00"/>
    <d v="1899-12-30T17:55:33"/>
    <d v="2021-03-08T00:00:00"/>
    <d v="1899-12-30T18:34:41"/>
    <n v="2348"/>
    <n v="39.133333333333333"/>
    <m/>
    <n v="39.133333333333333"/>
    <s v="se aflojo tornillo de un rodamiento lineal, se ajusta"/>
    <x v="3"/>
    <x v="8"/>
    <x v="2"/>
    <x v="1"/>
    <m/>
    <m/>
  </r>
  <r>
    <n v="63178"/>
    <x v="17"/>
    <s v="Moreno"/>
    <x v="3"/>
    <d v="2019-10-08T00:00:00"/>
    <s v="Martín"/>
    <s v="Mantenimiento Electrico"/>
    <d v="2021-03-08T00:00:00"/>
    <d v="1899-12-30T18:19:58"/>
    <d v="2021-03-08T00:00:00"/>
    <d v="1899-12-30T18:26:48"/>
    <n v="410"/>
    <n v="6.833333333333333"/>
    <m/>
    <n v="6.833333333333333"/>
    <s v="micro parada"/>
    <x v="8"/>
    <x v="8"/>
    <x v="2"/>
    <x v="1"/>
    <m/>
    <m/>
  </r>
  <r>
    <n v="63180"/>
    <x v="3"/>
    <s v="Moreno"/>
    <x v="12"/>
    <d v="2018-11-01T00:00:00"/>
    <s v="-"/>
    <s v="Mantenimiento Mecanico"/>
    <d v="2021-03-08T00:00:00"/>
    <d v="1899-12-30T18:31:32"/>
    <d v="2021-03-08T00:00:00"/>
    <d v="1899-12-30T20:14:44"/>
    <n v="6192"/>
    <n v="103.2"/>
    <m/>
    <n v="103.2"/>
    <s v="reparacion de brazo torqueador, el actuador reparado no cumplia con su funcion"/>
    <x v="3"/>
    <x v="8"/>
    <x v="2"/>
    <x v="1"/>
    <m/>
    <m/>
  </r>
  <r>
    <n v="63197"/>
    <x v="23"/>
    <s v="Moreno"/>
    <x v="2"/>
    <d v="2018-11-01T00:00:00"/>
    <s v="-"/>
    <s v="Mantenimiento Mecanico"/>
    <d v="2021-03-08T00:00:00"/>
    <d v="1899-12-30T19:50:38"/>
    <d v="2021-03-08T00:00:00"/>
    <d v="1899-12-30T20:46:53"/>
    <n v="3375"/>
    <n v="56.25"/>
    <m/>
    <n v="56.25"/>
    <s v="SE CORTA RESORTE QUE TRASMITE MOVIMIENTO AL BAJADOR DE ESTUCHES "/>
    <x v="3"/>
    <x v="8"/>
    <x v="2"/>
    <x v="1"/>
    <m/>
    <m/>
  </r>
  <r>
    <n v="63216"/>
    <x v="11"/>
    <s v="Moreno"/>
    <x v="10"/>
    <d v="2020-02-21T00:00:00"/>
    <s v="Martín"/>
    <s v="Mantenimiento Mecanico"/>
    <d v="2021-03-08T00:00:00"/>
    <d v="1899-12-30T22:41:57"/>
    <d v="2021-03-08T00:00:00"/>
    <d v="1899-12-30T23:43:30"/>
    <n v="3693"/>
    <n v="61.55"/>
    <m/>
    <n v="61.55"/>
    <s v="banda de entrada fuera de posicion, lo resuelve maquinista"/>
    <x v="0"/>
    <x v="8"/>
    <x v="2"/>
    <x v="2"/>
    <m/>
    <m/>
  </r>
  <r>
    <n v="63233"/>
    <x v="3"/>
    <s v="Moreno"/>
    <x v="6"/>
    <d v="2018-11-01T00:00:00"/>
    <s v="-"/>
    <s v="Mantenimiento Electrico"/>
    <d v="2021-03-09T00:00:00"/>
    <d v="1899-12-30T00:25:58"/>
    <d v="2021-03-09T00:00:00"/>
    <d v="1899-12-30T01:09:54"/>
    <n v="2636"/>
    <n v="43.93333333333333"/>
    <m/>
    <n v="43.93333333333333"/>
    <s v="driver de torqueadores en falla"/>
    <x v="2"/>
    <x v="8"/>
    <x v="2"/>
    <x v="2"/>
    <m/>
    <m/>
  </r>
  <r>
    <n v="63241"/>
    <x v="3"/>
    <s v="Moreno"/>
    <x v="6"/>
    <d v="2018-11-01T00:00:00"/>
    <s v="-"/>
    <s v="Mantenimiento Electrico"/>
    <d v="2021-03-09T00:00:00"/>
    <d v="1899-12-30T01:15:47"/>
    <d v="2021-03-09T00:00:00"/>
    <d v="1899-12-30T04:59:25"/>
    <n v="13418"/>
    <n v="223.63333333333333"/>
    <m/>
    <n v="223.63333333333333"/>
    <s v="se cambian rodamientos y ajustan transmisiones"/>
    <x v="3"/>
    <x v="8"/>
    <x v="2"/>
    <x v="2"/>
    <m/>
    <m/>
  </r>
  <r>
    <n v="63247"/>
    <x v="9"/>
    <s v="Moreno"/>
    <x v="7"/>
    <d v="2020-02-20T00:00:00"/>
    <s v="Martín"/>
    <s v="Mantenimiento Electrico"/>
    <d v="2021-03-09T00:00:00"/>
    <d v="1899-12-30T03:14:34"/>
    <d v="2021-03-09T00:00:00"/>
    <d v="1899-12-30T03:42:08"/>
    <n v="1654"/>
    <n v="27.566666666666666"/>
    <m/>
    <n v="27.566666666666666"/>
    <s v="se resetea controlador de la axon y regula disparo de salida"/>
    <x v="2"/>
    <x v="8"/>
    <x v="2"/>
    <x v="2"/>
    <m/>
    <m/>
  </r>
  <r>
    <n v="63263"/>
    <x v="0"/>
    <s v="Moreno"/>
    <x v="12"/>
    <d v="2018-11-01T00:00:00"/>
    <s v="-"/>
    <s v="Mantenimiento Mecanico"/>
    <d v="2021-03-09T00:00:00"/>
    <d v="1899-12-30T06:32:43"/>
    <d v="2021-03-09T00:00:00"/>
    <d v="1899-12-30T06:37:01"/>
    <n v="258"/>
    <n v="4.3"/>
    <m/>
    <n v="4.3"/>
    <s v="micro parada"/>
    <x v="8"/>
    <x v="8"/>
    <x v="2"/>
    <x v="0"/>
    <m/>
    <m/>
  </r>
  <r>
    <n v="63268"/>
    <x v="0"/>
    <s v="Moreno"/>
    <x v="1"/>
    <d v="2018-11-01T00:00:00"/>
    <s v="-"/>
    <s v="Mantenimiento Mecanico"/>
    <d v="2021-03-09T00:00:00"/>
    <d v="1899-12-30T06:40:59"/>
    <d v="2021-03-09T00:00:00"/>
    <d v="1899-12-30T07:24:50"/>
    <n v="2631"/>
    <n v="43.85"/>
    <m/>
    <n v="43.85"/>
    <s v="alineacion de mordazas y reemplazo de racor"/>
    <x v="3"/>
    <x v="8"/>
    <x v="2"/>
    <x v="0"/>
    <m/>
    <m/>
  </r>
  <r>
    <n v="63273"/>
    <x v="0"/>
    <s v="Moreno"/>
    <x v="2"/>
    <d v="2018-11-01T00:00:00"/>
    <s v="-"/>
    <s v="Mantenimiento Mecanico"/>
    <d v="2021-03-09T00:00:00"/>
    <d v="1899-12-30T06:55:38"/>
    <d v="2021-03-09T00:00:00"/>
    <d v="1899-12-30T07:21:17"/>
    <n v="1539"/>
    <n v="25.65"/>
    <m/>
    <n v="25.65"/>
    <s v="cambio de bomba indesur"/>
    <x v="3"/>
    <x v="8"/>
    <x v="2"/>
    <x v="0"/>
    <m/>
    <m/>
  </r>
  <r>
    <n v="63279"/>
    <x v="11"/>
    <s v="Moreno"/>
    <x v="10"/>
    <d v="2020-02-21T00:00:00"/>
    <s v="Martín"/>
    <s v="Mantenimiento Mecanico"/>
    <d v="2021-03-09T00:00:00"/>
    <d v="1899-12-30T07:20:26"/>
    <d v="2021-03-09T00:00:00"/>
    <d v="1899-12-30T07:20:33"/>
    <n v="7"/>
    <n v="0.11666666666666667"/>
    <m/>
    <n v="0.11666666666666667"/>
    <s v="micro parada"/>
    <x v="8"/>
    <x v="8"/>
    <x v="2"/>
    <x v="0"/>
    <m/>
    <m/>
  </r>
  <r>
    <n v="63281"/>
    <x v="33"/>
    <s v="Moreno"/>
    <x v="2"/>
    <d v="2018-11-01T00:00:00"/>
    <s v="-"/>
    <s v="Mantenimiento Mecanico"/>
    <d v="2021-03-09T00:00:00"/>
    <d v="1899-12-30T07:21:24"/>
    <d v="2021-03-09T00:00:00"/>
    <d v="1899-12-30T07:32:32"/>
    <n v="668"/>
    <n v="11.133333333333333"/>
    <m/>
    <n v="11.133333333333333"/>
    <s v="reemplazo de bomba neumatica"/>
    <x v="3"/>
    <x v="8"/>
    <x v="2"/>
    <x v="0"/>
    <m/>
    <m/>
  </r>
  <r>
    <n v="63284"/>
    <x v="20"/>
    <s v="Moreno"/>
    <x v="21"/>
    <d v="2021-02-04T00:00:00"/>
    <s v="Victor"/>
    <s v="Mantenimiento Electrico"/>
    <d v="2021-03-09T00:00:00"/>
    <d v="1899-12-30T07:32:24"/>
    <d v="2021-03-09T00:00:00"/>
    <d v="1899-12-30T07:42:46"/>
    <n v="622"/>
    <n v="10.366666666666667"/>
    <m/>
    <n v="10.366666666666667"/>
    <s v="regulacion de girador de pucks"/>
    <x v="0"/>
    <x v="8"/>
    <x v="2"/>
    <x v="0"/>
    <m/>
    <m/>
  </r>
  <r>
    <n v="63298"/>
    <x v="20"/>
    <s v="Moreno"/>
    <x v="21"/>
    <d v="2021-02-04T00:00:00"/>
    <s v="Victor"/>
    <s v="Mantenimiento Electrico"/>
    <d v="2021-03-09T00:00:00"/>
    <d v="1899-12-30T08:03:14"/>
    <d v="2021-03-09T00:00:00"/>
    <d v="1899-12-30T08:33:07"/>
    <n v="1793"/>
    <n v="29.883333333333333"/>
    <m/>
    <n v="29.883333333333333"/>
    <s v="regulacion de girador de pucks"/>
    <x v="0"/>
    <x v="8"/>
    <x v="2"/>
    <x v="0"/>
    <m/>
    <m/>
  </r>
  <r>
    <n v="63301"/>
    <x v="8"/>
    <s v="Moreno"/>
    <x v="13"/>
    <d v="2018-11-01T00:00:00"/>
    <s v="-"/>
    <s v="Mantenimiento Electrico"/>
    <d v="2021-03-09T00:00:00"/>
    <d v="1899-12-30T08:14:47"/>
    <d v="2021-03-09T00:00:00"/>
    <d v="1899-12-30T09:43:43"/>
    <n v="5336"/>
    <n v="88.933333333333337"/>
    <m/>
    <n v="88.933333333333337"/>
    <s v="regulacion de martillo neumatico"/>
    <x v="0"/>
    <x v="8"/>
    <x v="2"/>
    <x v="0"/>
    <m/>
    <m/>
  </r>
  <r>
    <n v="63311"/>
    <x v="22"/>
    <s v="Moreno"/>
    <x v="5"/>
    <d v="2020-01-13T00:00:00"/>
    <s v="Martín"/>
    <s v="Mantenimiento Mecanico"/>
    <d v="2021-03-09T00:00:00"/>
    <d v="1899-12-30T08:42:08"/>
    <d v="2021-03-09T00:00:00"/>
    <d v="1899-12-30T09:56:18"/>
    <n v="4450"/>
    <n v="74.166666666666671"/>
    <m/>
    <n v="74.166666666666671"/>
    <s v="chapas de enhebradores se trababan, se realiza mantenimiento de los pistones neumaticos"/>
    <x v="3"/>
    <x v="8"/>
    <x v="2"/>
    <x v="0"/>
    <m/>
    <m/>
  </r>
  <r>
    <n v="63334"/>
    <x v="22"/>
    <s v="Moreno"/>
    <x v="5"/>
    <d v="2020-01-13T00:00:00"/>
    <s v="Martín"/>
    <s v="Mantenimiento Mecanico"/>
    <d v="2021-03-09T00:00:00"/>
    <d v="1899-12-30T10:05:29"/>
    <d v="2021-03-09T00:00:00"/>
    <d v="1899-12-30T13:09:51"/>
    <n v="11062"/>
    <n v="184.36666666666667"/>
    <m/>
    <n v="184.36666666666667"/>
    <s v="chapas de enhebradores se trababan, se realiza mantenimiento de los pistones neumaticos"/>
    <x v="3"/>
    <x v="8"/>
    <x v="2"/>
    <x v="0"/>
    <m/>
    <m/>
  </r>
  <r>
    <n v="63342"/>
    <x v="8"/>
    <s v="Moreno"/>
    <x v="13"/>
    <d v="2018-11-01T00:00:00"/>
    <s v="-"/>
    <s v="Mantenimiento Mecanico"/>
    <d v="2021-03-09T00:00:00"/>
    <d v="1899-12-30T10:46:07"/>
    <d v="2021-03-09T00:00:00"/>
    <d v="1899-12-30T11:13:17"/>
    <n v="1630"/>
    <n v="27.166666666666668"/>
    <m/>
    <n v="27.166666666666668"/>
    <s v="regulacion de martillo"/>
    <x v="0"/>
    <x v="8"/>
    <x v="2"/>
    <x v="0"/>
    <m/>
    <m/>
  </r>
  <r>
    <n v="63344"/>
    <x v="23"/>
    <s v="Moreno"/>
    <x v="2"/>
    <d v="2018-11-01T00:00:00"/>
    <s v="-"/>
    <s v="Mantenimiento Mecanico"/>
    <d v="2021-03-09T00:00:00"/>
    <d v="1899-12-30T11:04:16"/>
    <d v="2021-03-09T00:00:00"/>
    <d v="1899-12-30T12:23:29"/>
    <n v="4753"/>
    <n v="79.216666666666669"/>
    <m/>
    <n v="79.216666666666669"/>
    <s v="estuchadora fuera de punto, se encuentra engranaje con sujeciones sueltas"/>
    <x v="3"/>
    <x v="8"/>
    <x v="2"/>
    <x v="0"/>
    <m/>
    <m/>
  </r>
  <r>
    <n v="63369"/>
    <x v="0"/>
    <s v="Moreno"/>
    <x v="14"/>
    <d v="2018-11-01T00:00:00"/>
    <s v="-"/>
    <s v="Mantenimiento Mecanico"/>
    <d v="2021-03-09T00:00:00"/>
    <d v="1899-12-30T12:56:42"/>
    <d v="2021-03-09T00:00:00"/>
    <d v="1899-12-30T13:08:32"/>
    <n v="710"/>
    <n v="11.833333333333334"/>
    <m/>
    <n v="11.833333333333334"/>
    <s v="se empareja banda de entrada frascos"/>
    <x v="3"/>
    <x v="8"/>
    <x v="2"/>
    <x v="0"/>
    <m/>
    <m/>
  </r>
  <r>
    <n v="63379"/>
    <x v="2"/>
    <s v="Moreno"/>
    <x v="2"/>
    <d v="2018-11-01T00:00:00"/>
    <s v="-"/>
    <s v="Mantenimiento Mecanico"/>
    <d v="2021-03-09T00:00:00"/>
    <d v="1899-12-30T13:35:14"/>
    <d v="2021-03-09T00:00:00"/>
    <d v="1899-12-30T14:49:07"/>
    <n v="4433"/>
    <n v="73.88333333333334"/>
    <m/>
    <n v="73.88333333333334"/>
    <s v="reemplazo de cangilones rotos en transporte y  tensado de cadena"/>
    <x v="3"/>
    <x v="8"/>
    <x v="2"/>
    <x v="0"/>
    <m/>
    <s v="rosales"/>
  </r>
  <r>
    <n v="63380"/>
    <x v="23"/>
    <s v="Moreno"/>
    <x v="21"/>
    <d v="2021-02-04T00:00:00"/>
    <s v="Victor"/>
    <s v="Mantenimiento Mecanico"/>
    <d v="2021-03-09T00:00:00"/>
    <d v="1899-12-30T14:08:55"/>
    <d v="2021-03-09T00:00:00"/>
    <d v="1899-12-30T15:57:24"/>
    <n v="6509"/>
    <n v="108.48333333333333"/>
    <m/>
    <n v="108.48333333333333"/>
    <s v="cae un estuche entre piñon y cadena trabando todo el sistema"/>
    <x v="3"/>
    <x v="8"/>
    <x v="2"/>
    <x v="1"/>
    <m/>
    <m/>
  </r>
  <r>
    <n v="63382"/>
    <x v="0"/>
    <s v="Moreno"/>
    <x v="15"/>
    <d v="2018-11-01T00:00:00"/>
    <s v="-"/>
    <s v="Mantenimiento Electrico"/>
    <d v="2021-03-09T00:00:00"/>
    <d v="1899-12-30T14:46:20"/>
    <d v="2021-03-09T00:00:00"/>
    <d v="1899-12-30T15:12:28"/>
    <n v="1568"/>
    <n v="26.133333333333333"/>
    <m/>
    <n v="26.133333333333333"/>
    <s v="reemplazo de pt100"/>
    <x v="2"/>
    <x v="8"/>
    <x v="2"/>
    <x v="1"/>
    <m/>
    <s v="Santa Cruz"/>
  </r>
  <r>
    <n v="63383"/>
    <x v="2"/>
    <s v="Moreno"/>
    <x v="2"/>
    <d v="2018-11-01T00:00:00"/>
    <s v="-"/>
    <s v="Mantenimiento Mecanico"/>
    <d v="2021-03-09T00:00:00"/>
    <d v="1899-12-30T14:49:41"/>
    <d v="2021-03-09T00:00:00"/>
    <d v="1899-12-30T16:36:40"/>
    <n v="6419"/>
    <n v="106.98333333333333"/>
    <m/>
    <n v="106.98333333333333"/>
    <s v="se encuentan cangilones rotos en cinta transporte post transferencia, tambien se cambian"/>
    <x v="3"/>
    <x v="8"/>
    <x v="2"/>
    <x v="1"/>
    <m/>
    <s v="mansilla /rosales"/>
  </r>
  <r>
    <n v="63395"/>
    <x v="0"/>
    <s v="Moreno"/>
    <x v="8"/>
    <d v="2018-11-01T00:00:00"/>
    <s v="-"/>
    <s v="Mantenimiento Mecanico"/>
    <d v="2021-03-09T00:00:00"/>
    <d v="1899-12-30T15:25:20"/>
    <d v="2021-03-09T00:00:00"/>
    <d v="1899-12-30T16:11:59"/>
    <n v="2799"/>
    <n v="46.65"/>
    <m/>
    <n v="46.65"/>
    <s v="reemplazo de manguera de aire cortada"/>
    <x v="3"/>
    <x v="8"/>
    <x v="2"/>
    <x v="1"/>
    <m/>
    <s v="masnilla"/>
  </r>
  <r>
    <n v="63396"/>
    <x v="34"/>
    <s v="Moreno"/>
    <x v="1"/>
    <d v="2018-11-01T00:00:00"/>
    <s v="-"/>
    <s v="Mantenimiento Mecanico"/>
    <d v="2021-03-09T00:00:00"/>
    <d v="1899-12-30T15:27:12"/>
    <d v="2021-03-09T00:00:00"/>
    <d v="1899-12-30T16:42:00"/>
    <n v="4488"/>
    <n v="74.8"/>
    <m/>
    <n v="74.8"/>
    <s v="se reparan dos bombas moyno"/>
    <x v="3"/>
    <x v="8"/>
    <x v="2"/>
    <x v="1"/>
    <m/>
    <s v="santa cruz"/>
  </r>
  <r>
    <n v="63405"/>
    <x v="15"/>
    <s v="Moreno"/>
    <x v="15"/>
    <d v="2018-11-01T00:00:00"/>
    <s v="-"/>
    <s v="Mantenimiento Mecanico"/>
    <d v="2021-03-09T00:00:00"/>
    <d v="1899-12-30T15:56:48"/>
    <d v="2021-03-09T00:00:00"/>
    <d v="1899-12-30T16:33:34"/>
    <n v="2206"/>
    <n v="36.766666666666666"/>
    <m/>
    <n v="36.766666666666666"/>
    <s v="reemplazo de banda anterior a la balanza"/>
    <x v="3"/>
    <x v="8"/>
    <x v="2"/>
    <x v="1"/>
    <m/>
    <s v="mansilla"/>
  </r>
  <r>
    <n v="63406"/>
    <x v="18"/>
    <s v="Moreno"/>
    <x v="14"/>
    <d v="2018-11-01T00:00:00"/>
    <s v="-"/>
    <s v="Mantenimiento Mecanico"/>
    <d v="2021-03-09T00:00:00"/>
    <d v="1899-12-30T15:57:37"/>
    <d v="2021-03-09T00:00:00"/>
    <d v="1899-12-30T16:41:42"/>
    <n v="2645"/>
    <n v="44.083333333333336"/>
    <m/>
    <n v="44.083333333333336"/>
    <s v="reemplazo de banda lateral"/>
    <x v="3"/>
    <x v="8"/>
    <x v="2"/>
    <x v="1"/>
    <m/>
    <s v="falabela"/>
  </r>
  <r>
    <n v="63415"/>
    <x v="43"/>
    <s v="Moreno"/>
    <x v="0"/>
    <d v="2021-03-03T00:00:00"/>
    <s v="Martín"/>
    <s v="Mantenimiento Mecanico"/>
    <d v="2021-03-09T00:00:00"/>
    <d v="1899-12-30T16:04:41"/>
    <d v="2021-03-09T00:00:00"/>
    <d v="1899-12-30T18:23:50"/>
    <n v="8349"/>
    <n v="139.15"/>
    <m/>
    <n v="139.15"/>
    <s v="faltante de pieza de formato"/>
    <x v="3"/>
    <x v="8"/>
    <x v="2"/>
    <x v="1"/>
    <m/>
    <s v="falabela"/>
  </r>
  <r>
    <n v="63427"/>
    <x v="13"/>
    <s v="Moreno"/>
    <x v="16"/>
    <d v="2018-11-01T00:00:00"/>
    <s v="-"/>
    <s v="Mantenimiento Mecanico"/>
    <d v="2021-03-09T00:00:00"/>
    <d v="1899-12-30T16:55:13"/>
    <d v="2021-03-09T00:00:00"/>
    <d v="1899-12-30T17:07:52"/>
    <n v="759"/>
    <n v="12.65"/>
    <m/>
    <n v="12.65"/>
    <s v="regulacion inkjet"/>
    <x v="0"/>
    <x v="8"/>
    <x v="2"/>
    <x v="1"/>
    <m/>
    <s v="maquinista"/>
  </r>
  <r>
    <n v="63429"/>
    <x v="23"/>
    <s v="Moreno"/>
    <x v="10"/>
    <d v="2020-02-21T00:00:00"/>
    <s v="Martín"/>
    <s v="Mantenimiento Mecanico"/>
    <d v="2021-03-09T00:00:00"/>
    <d v="1899-12-30T17:06:14"/>
    <d v="2021-03-09T00:00:00"/>
    <d v="1899-12-30T18:11:41"/>
    <n v="3927"/>
    <n v="65.45"/>
    <m/>
    <n v="65.45"/>
    <s v="reemplazo de correa dentada estuchadora con taco roto"/>
    <x v="3"/>
    <x v="8"/>
    <x v="2"/>
    <x v="1"/>
    <m/>
    <s v="mansilla"/>
  </r>
  <r>
    <n v="63434"/>
    <x v="0"/>
    <s v="Moreno"/>
    <x v="13"/>
    <d v="2018-11-01T00:00:00"/>
    <s v="-"/>
    <s v="Mantenimiento Mecanico"/>
    <d v="2021-03-09T00:00:00"/>
    <d v="1899-12-30T17:19:08"/>
    <d v="2021-03-09T00:00:00"/>
    <d v="1899-12-30T17:47:30"/>
    <n v="1702"/>
    <n v="28.366666666666667"/>
    <m/>
    <n v="28.366666666666667"/>
    <s v="torqueador con vastago salido"/>
    <x v="3"/>
    <x v="8"/>
    <x v="2"/>
    <x v="1"/>
    <m/>
    <s v="Rosales"/>
  </r>
  <r>
    <n v="63435"/>
    <x v="18"/>
    <s v="Moreno"/>
    <x v="14"/>
    <d v="2018-11-01T00:00:00"/>
    <s v="-"/>
    <s v="Mantenimiento Mecanico"/>
    <d v="2021-03-09T00:00:00"/>
    <d v="1899-12-30T17:19:15"/>
    <d v="2021-03-09T00:00:00"/>
    <d v="1899-12-30T17:26:26"/>
    <n v="431"/>
    <n v="7.1833333333333336"/>
    <m/>
    <n v="7.1833333333333336"/>
    <s v="micro parada"/>
    <x v="8"/>
    <x v="8"/>
    <x v="2"/>
    <x v="1"/>
    <m/>
    <s v="-"/>
  </r>
  <r>
    <n v="63456"/>
    <x v="7"/>
    <s v="Moreno"/>
    <x v="13"/>
    <d v="2018-11-01T00:00:00"/>
    <s v="-"/>
    <s v="Mantenimiento Electrico"/>
    <d v="2021-03-09T00:00:00"/>
    <d v="1899-12-30T18:33:40"/>
    <d v="2021-03-09T00:00:00"/>
    <d v="1899-12-30T18:33:49"/>
    <n v="9"/>
    <n v="0.15"/>
    <m/>
    <n v="0.15"/>
    <s v="micro parada"/>
    <x v="8"/>
    <x v="8"/>
    <x v="2"/>
    <x v="1"/>
    <m/>
    <s v="-"/>
  </r>
  <r>
    <n v="63457"/>
    <x v="7"/>
    <s v="Moreno"/>
    <x v="13"/>
    <d v="2018-11-01T00:00:00"/>
    <s v="-"/>
    <s v="Mantenimiento Mecanico"/>
    <d v="2021-03-09T00:00:00"/>
    <d v="1899-12-30T18:33:54"/>
    <d v="2021-03-09T00:00:00"/>
    <d v="1899-12-30T18:37:30"/>
    <n v="216"/>
    <n v="3.6"/>
    <m/>
    <n v="3.6"/>
    <s v="micro parada"/>
    <x v="8"/>
    <x v="8"/>
    <x v="2"/>
    <x v="1"/>
    <m/>
    <s v="-"/>
  </r>
  <r>
    <n v="63460"/>
    <x v="7"/>
    <s v="Moreno"/>
    <x v="13"/>
    <d v="2018-11-01T00:00:00"/>
    <s v="-"/>
    <s v="Mantenimiento Mecanico"/>
    <d v="2021-03-09T00:00:00"/>
    <d v="1899-12-30T18:50:18"/>
    <d v="2021-03-09T00:00:00"/>
    <d v="1899-12-30T21:11:41"/>
    <n v="8483"/>
    <n v="141.38333333333333"/>
    <m/>
    <n v="141.38333333333333"/>
    <s v="se solto vastago de actuador con cuerpo de torqueador"/>
    <x v="3"/>
    <x v="8"/>
    <x v="2"/>
    <x v="1"/>
    <m/>
    <s v="Rosales"/>
  </r>
  <r>
    <n v="63484"/>
    <x v="10"/>
    <s v="Moreno"/>
    <x v="14"/>
    <d v="2018-11-01T00:00:00"/>
    <s v="-"/>
    <s v="Mantenimiento Mecanico"/>
    <d v="2021-03-09T00:00:00"/>
    <d v="1899-12-30T19:57:13"/>
    <d v="2021-03-09T00:00:00"/>
    <d v="1899-12-30T20:09:51"/>
    <n v="758"/>
    <n v="12.633333333333333"/>
    <m/>
    <n v="12.633333333333333"/>
    <s v="se encuentra tapa trabada"/>
    <x v="3"/>
    <x v="8"/>
    <x v="2"/>
    <x v="1"/>
    <m/>
    <s v="mansilla"/>
  </r>
  <r>
    <n v="63493"/>
    <x v="2"/>
    <s v="Moreno"/>
    <x v="4"/>
    <d v="2018-11-01T00:00:00"/>
    <s v="-"/>
    <s v="Mantenimiento Mecanico"/>
    <d v="2021-03-09T00:00:00"/>
    <d v="1899-12-30T20:25:14"/>
    <d v="2021-03-09T00:00:00"/>
    <d v="1899-12-30T21:13:14"/>
    <n v="2880"/>
    <n v="48"/>
    <m/>
    <n v="48"/>
    <s v="reemplazo de sensor inductivo transfer"/>
    <x v="2"/>
    <x v="8"/>
    <x v="2"/>
    <x v="1"/>
    <m/>
    <s v="sant cruz"/>
  </r>
  <r>
    <n v="63506"/>
    <x v="12"/>
    <s v="Moreno"/>
    <x v="16"/>
    <d v="2018-11-01T00:00:00"/>
    <s v="-"/>
    <s v="Mantenimiento Electrico"/>
    <d v="2021-03-09T00:00:00"/>
    <d v="1899-12-30T23:24:58"/>
    <d v="2021-03-09T00:00:00"/>
    <d v="1899-12-30T23:27:46"/>
    <n v="168"/>
    <n v="2.8"/>
    <m/>
    <n v="2.8"/>
    <s v="micro parada"/>
    <x v="8"/>
    <x v="8"/>
    <x v="2"/>
    <x v="2"/>
    <m/>
    <s v="-"/>
  </r>
  <r>
    <n v="63507"/>
    <x v="0"/>
    <s v="Moreno"/>
    <x v="21"/>
    <d v="2021-02-04T00:00:00"/>
    <s v="Victor"/>
    <s v="Mantenimiento Mecanico"/>
    <d v="2021-03-09T00:00:00"/>
    <d v="1899-12-30T23:25:37"/>
    <d v="2021-03-09T00:00:00"/>
    <d v="1899-12-30T23:33:06"/>
    <n v="449"/>
    <n v="7.4833333333333334"/>
    <m/>
    <n v="7.4833333333333334"/>
    <s v="micro parada"/>
    <x v="8"/>
    <x v="8"/>
    <x v="2"/>
    <x v="2"/>
    <m/>
    <s v="-"/>
  </r>
  <r>
    <n v="63508"/>
    <x v="12"/>
    <s v="Moreno"/>
    <x v="16"/>
    <d v="2018-11-01T00:00:00"/>
    <s v="-"/>
    <s v="Mantenimiento Electrico"/>
    <d v="2021-03-09T00:00:00"/>
    <d v="1899-12-30T23:27:56"/>
    <d v="2021-03-10T00:00:00"/>
    <d v="1899-12-30T01:22:55"/>
    <n v="6899"/>
    <n v="114.98333333333333"/>
    <m/>
    <n v="114.98333333333333"/>
    <s v="no sabian como resetear falla, tambien se ajusta hongo de emergencia, queda para puesta fueron 10 minutos"/>
    <x v="0"/>
    <x v="8"/>
    <x v="2"/>
    <x v="2"/>
    <m/>
    <s v="Alegre"/>
  </r>
  <r>
    <n v="63513"/>
    <x v="21"/>
    <s v="Moreno"/>
    <x v="3"/>
    <d v="2018-11-01T00:00:00"/>
    <s v="-"/>
    <s v="Mantenimiento Mecanico"/>
    <d v="2021-03-09T00:00:00"/>
    <d v="1899-12-30T23:54:42"/>
    <d v="2021-03-09T00:00:00"/>
    <d v="1899-12-30T23:54:49"/>
    <n v="7"/>
    <n v="0.11666666666666667"/>
    <m/>
    <n v="0.11666666666666667"/>
    <s v="micro parada"/>
    <x v="8"/>
    <x v="8"/>
    <x v="2"/>
    <x v="2"/>
    <m/>
    <s v="-"/>
  </r>
  <r>
    <n v="63514"/>
    <x v="21"/>
    <s v="Moreno"/>
    <x v="3"/>
    <d v="2018-11-01T00:00:00"/>
    <s v="-"/>
    <s v="Mantenimiento Electrico"/>
    <d v="2021-03-09T00:00:00"/>
    <d v="1899-12-30T23:54:55"/>
    <d v="2021-03-10T00:00:00"/>
    <d v="1899-12-30T00:08:37"/>
    <n v="822"/>
    <n v="13.7"/>
    <m/>
    <n v="13.7"/>
    <s v="regulacion de presion de aire en piston"/>
    <x v="3"/>
    <x v="8"/>
    <x v="2"/>
    <x v="2"/>
    <m/>
    <m/>
  </r>
  <r>
    <n v="63526"/>
    <x v="0"/>
    <s v="Moreno"/>
    <x v="10"/>
    <d v="2018-11-01T00:00:00"/>
    <s v="-"/>
    <s v="Mantenimiento Mecanico"/>
    <d v="2021-03-10T00:00:00"/>
    <d v="1899-12-30T03:41:20"/>
    <d v="2021-03-10T00:00:00"/>
    <d v="1899-12-30T04:08:15"/>
    <n v="1615"/>
    <n v="26.916666666666668"/>
    <m/>
    <n v="26.916666666666668"/>
    <s v="no arrancaba transportadora, se revisa seguridades y se reinicia sistema"/>
    <x v="0"/>
    <x v="8"/>
    <x v="2"/>
    <x v="2"/>
    <m/>
    <m/>
  </r>
  <r>
    <n v="63526"/>
    <x v="0"/>
    <s v="Moreno"/>
    <x v="10"/>
    <d v="2018-11-01T00:00:00"/>
    <s v="-"/>
    <s v="Mantenimiento Mecanico"/>
    <d v="2021-03-10T00:00:00"/>
    <d v="1899-12-30T03:41:20"/>
    <d v="2021-03-10T00:00:00"/>
    <d v="1899-12-30T04:08:15"/>
    <n v="1615"/>
    <n v="26.916666666666668"/>
    <m/>
    <n v="26.916666666666668"/>
    <s v="resuelve maquinsita y mecanico de linea, juego excesivo en celofanadora, se revisará el fin de semana"/>
    <x v="3"/>
    <x v="8"/>
    <x v="2"/>
    <x v="2"/>
    <m/>
    <m/>
  </r>
  <r>
    <n v="63535"/>
    <x v="7"/>
    <s v="Moreno"/>
    <x v="21"/>
    <d v="2021-02-04T00:00:00"/>
    <s v="Victor"/>
    <s v="Mantenimiento Electrico"/>
    <d v="2021-03-10T00:00:00"/>
    <d v="1899-12-30T05:08:52"/>
    <d v="2021-03-10T00:00:00"/>
    <d v="1899-12-30T06:24:00"/>
    <n v="4508"/>
    <n v="75.13333333333334"/>
    <m/>
    <n v="75.13333333333334"/>
    <s v="regulacion de crimpadora"/>
    <x v="0"/>
    <x v="8"/>
    <x v="2"/>
    <x v="2"/>
    <m/>
    <m/>
  </r>
  <r>
    <n v="63581"/>
    <x v="11"/>
    <s v="Moreno"/>
    <x v="10"/>
    <d v="2020-02-21T00:00:00"/>
    <s v="Martín"/>
    <s v="Mantenimiento Mecanico"/>
    <d v="2021-03-10T00:00:00"/>
    <d v="1899-12-30T07:50:27"/>
    <d v="2021-03-10T00:00:00"/>
    <d v="1899-12-30T07:51:27"/>
    <n v="60"/>
    <n v="1"/>
    <m/>
    <n v="1"/>
    <s v="micro parada"/>
    <x v="8"/>
    <x v="8"/>
    <x v="2"/>
    <x v="0"/>
    <m/>
    <m/>
  </r>
  <r>
    <n v="63600"/>
    <x v="10"/>
    <s v="Moreno"/>
    <x v="9"/>
    <d v="2018-11-01T00:00:00"/>
    <s v="-"/>
    <s v="Mantenimiento Mecanico"/>
    <d v="2021-03-10T00:00:00"/>
    <d v="1899-12-30T08:26:56"/>
    <d v="2021-03-10T00:00:00"/>
    <d v="1899-12-30T09:18:22"/>
    <n v="3086"/>
    <n v="51.43333333333333"/>
    <m/>
    <n v="51.43333333333333"/>
    <s v="regulacion del colocador de tapas y busqueda de repuesto eficiente para goma bajador de balas"/>
    <x v="0"/>
    <x v="8"/>
    <x v="2"/>
    <x v="0"/>
    <m/>
    <m/>
  </r>
  <r>
    <n v="63605"/>
    <x v="22"/>
    <s v="Moreno"/>
    <x v="5"/>
    <d v="2020-01-13T00:00:00"/>
    <s v="Martín"/>
    <s v="Mantenimiento Mecanico"/>
    <d v="2021-03-10T00:00:00"/>
    <d v="1899-12-30T08:40:59"/>
    <d v="2021-03-10T00:00:00"/>
    <d v="1899-12-30T09:38:52"/>
    <n v="3473"/>
    <n v="57.883333333333333"/>
    <m/>
    <n v="57.883333333333333"/>
    <s v="se revisa conjunto de pinzas y se encuentra labio que no permite la correcta colocacion de la bomba"/>
    <x v="3"/>
    <x v="8"/>
    <x v="2"/>
    <x v="0"/>
    <m/>
    <m/>
  </r>
  <r>
    <n v="63656"/>
    <x v="13"/>
    <s v="Moreno"/>
    <x v="12"/>
    <d v="2018-11-01T00:00:00"/>
    <s v="-"/>
    <s v="Mantenimiento Mecanico"/>
    <d v="2021-03-10T00:00:00"/>
    <d v="1899-12-30T12:18:42"/>
    <d v="2021-03-10T00:00:00"/>
    <d v="1899-12-30T12:35:50"/>
    <n v="1028"/>
    <n v="17.133333333333333"/>
    <m/>
    <n v="17.133333333333333"/>
    <s v="error de lectura doble en envase"/>
    <x v="2"/>
    <x v="8"/>
    <x v="2"/>
    <x v="0"/>
    <m/>
    <m/>
  </r>
  <r>
    <n v="63688"/>
    <x v="7"/>
    <s v="Moreno"/>
    <x v="21"/>
    <d v="2021-02-04T00:00:00"/>
    <s v="Victor"/>
    <s v="Mantenimiento Mecanico"/>
    <d v="2021-03-10T00:00:00"/>
    <d v="1899-12-30T15:03:16"/>
    <d v="2021-03-10T00:00:00"/>
    <d v="1899-12-30T15:13:45"/>
    <n v="629"/>
    <n v="10.483333333333333"/>
    <m/>
    <n v="10.483333333333333"/>
    <s v="regulacion de crimpado"/>
    <x v="0"/>
    <x v="8"/>
    <x v="2"/>
    <x v="1"/>
    <m/>
    <m/>
  </r>
  <r>
    <n v="63691"/>
    <x v="23"/>
    <s v="Moreno"/>
    <x v="10"/>
    <d v="2020-02-21T00:00:00"/>
    <s v="Martín"/>
    <s v="Mantenimiento Mecanico"/>
    <d v="2021-03-10T00:00:00"/>
    <d v="1899-12-30T15:32:17"/>
    <d v="2021-03-10T00:00:00"/>
    <d v="1899-12-30T16:20:47"/>
    <n v="2910"/>
    <n v="48.5"/>
    <m/>
    <n v="48.5"/>
    <s v="rotur a dient estuchadora"/>
    <x v="3"/>
    <x v="8"/>
    <x v="2"/>
    <x v="1"/>
    <m/>
    <m/>
  </r>
  <r>
    <n v="63704"/>
    <x v="20"/>
    <s v="Moreno"/>
    <x v="21"/>
    <d v="2021-02-04T00:00:00"/>
    <s v="Victor"/>
    <s v="Mantenimiento Electrico"/>
    <d v="2021-03-10T00:00:00"/>
    <d v="1899-12-30T16:19:36"/>
    <d v="2021-03-10T00:00:00"/>
    <d v="1899-12-30T16:19:45"/>
    <n v="9"/>
    <n v="0.15"/>
    <m/>
    <n v="0.15"/>
    <s v="micro parada"/>
    <x v="8"/>
    <x v="8"/>
    <x v="2"/>
    <x v="1"/>
    <m/>
    <m/>
  </r>
  <r>
    <n v="63706"/>
    <x v="11"/>
    <s v="Moreno"/>
    <x v="21"/>
    <d v="2021-02-04T00:00:00"/>
    <s v="Victor"/>
    <s v="Mantenimiento Mecanico"/>
    <d v="2021-03-10T00:00:00"/>
    <d v="1899-12-30T16:20:17"/>
    <d v="2021-03-10T00:00:00"/>
    <d v="1899-12-30T16:23:58"/>
    <n v="221"/>
    <n v="3.6833333333333331"/>
    <m/>
    <n v="3.6833333333333331"/>
    <s v="micro parada"/>
    <x v="8"/>
    <x v="8"/>
    <x v="2"/>
    <x v="1"/>
    <m/>
    <m/>
  </r>
  <r>
    <n v="63726"/>
    <x v="0"/>
    <s v="Moreno"/>
    <x v="10"/>
    <d v="2018-11-01T00:00:00"/>
    <s v="-"/>
    <s v="Mantenimiento Mecanico"/>
    <d v="2021-03-10T00:00:00"/>
    <d v="1899-12-30T17:24:39"/>
    <d v="2021-03-10T00:00:00"/>
    <d v="1899-12-30T17:25:34"/>
    <n v="55"/>
    <n v="0.91666666666666663"/>
    <m/>
    <n v="0.91666666666666663"/>
    <s v="micro parada"/>
    <x v="8"/>
    <x v="8"/>
    <x v="2"/>
    <x v="1"/>
    <m/>
    <m/>
  </r>
  <r>
    <n v="63727"/>
    <x v="0"/>
    <s v="Moreno"/>
    <x v="10"/>
    <d v="2018-11-01T00:00:00"/>
    <s v="-"/>
    <s v="Mantenimiento Mecanico"/>
    <d v="2021-03-10T00:00:00"/>
    <d v="1899-12-30T17:25:40"/>
    <d v="2021-03-10T00:00:00"/>
    <d v="1899-12-30T18:06:29"/>
    <n v="2449"/>
    <n v="40.81666666666667"/>
    <m/>
    <n v="40.81666666666667"/>
    <s v="pucks mojados no dejaban pegar la etiqueta en el fondo"/>
    <x v="0"/>
    <x v="8"/>
    <x v="2"/>
    <x v="1"/>
    <m/>
    <m/>
  </r>
  <r>
    <n v="63736"/>
    <x v="26"/>
    <s v="Moreno"/>
    <x v="14"/>
    <d v="2018-11-01T00:00:00"/>
    <s v="-"/>
    <s v="Mantenimiento Electrico"/>
    <d v="2021-03-10T00:00:00"/>
    <d v="1899-12-30T17:53:17"/>
    <d v="2021-03-10T00:00:00"/>
    <d v="1899-12-30T17:59:25"/>
    <n v="368"/>
    <n v="6.1333333333333337"/>
    <m/>
    <n v="6.1333333333333337"/>
    <s v="micro parada"/>
    <x v="8"/>
    <x v="8"/>
    <x v="2"/>
    <x v="1"/>
    <m/>
    <m/>
  </r>
  <r>
    <n v="63752"/>
    <x v="5"/>
    <s v="Moreno"/>
    <x v="10"/>
    <d v="2018-11-01T00:00:00"/>
    <s v="-"/>
    <s v="Mantenimiento Mecanico"/>
    <d v="2021-03-10T00:00:00"/>
    <d v="1899-12-30T18:58:02"/>
    <d v="2021-03-10T00:00:00"/>
    <d v="1899-12-30T19:18:45"/>
    <n v="1243"/>
    <n v="20.716666666666665"/>
    <m/>
    <n v="20.716666666666665"/>
    <s v="pucks mojados no dejaban pegar la etiqueta en el fondo"/>
    <x v="0"/>
    <x v="8"/>
    <x v="2"/>
    <x v="1"/>
    <m/>
    <m/>
  </r>
  <r>
    <n v="63754"/>
    <x v="12"/>
    <s v="Moreno"/>
    <x v="12"/>
    <d v="2019-10-08T00:00:00"/>
    <s v="Martín"/>
    <s v="Mantenimiento Mecanico"/>
    <d v="2021-03-10T00:00:00"/>
    <d v="1899-12-30T19:03:17"/>
    <d v="2021-03-10T00:00:00"/>
    <d v="1899-12-30T19:38:31"/>
    <n v="2114"/>
    <n v="35.233333333333334"/>
    <m/>
    <n v="35.233333333333334"/>
    <s v="regulacion de etiquetadora"/>
    <x v="0"/>
    <x v="8"/>
    <x v="2"/>
    <x v="1"/>
    <m/>
    <m/>
  </r>
  <r>
    <n v="63762"/>
    <x v="13"/>
    <s v="Moreno"/>
    <x v="0"/>
    <d v="2018-11-01T00:00:00"/>
    <s v="-"/>
    <s v="Mantenimiento Electrico"/>
    <d v="2021-03-10T00:00:00"/>
    <d v="1899-12-30T19:59:34"/>
    <d v="2021-03-10T00:00:00"/>
    <d v="1899-12-30T20:06:10"/>
    <n v="396"/>
    <n v="6.6"/>
    <m/>
    <n v="6.6"/>
    <s v="micro parada"/>
    <x v="8"/>
    <x v="8"/>
    <x v="2"/>
    <x v="1"/>
    <m/>
    <m/>
  </r>
  <r>
    <n v="63773"/>
    <x v="3"/>
    <s v="Moreno"/>
    <x v="9"/>
    <d v="2018-11-01T00:00:00"/>
    <s v="-"/>
    <s v="Mantenimiento Mecanico"/>
    <d v="2021-03-10T00:00:00"/>
    <d v="1899-12-30T20:49:25"/>
    <d v="2021-03-10T00:00:00"/>
    <d v="1899-12-30T21:06:17"/>
    <n v="1012"/>
    <n v="16.866666666666667"/>
    <m/>
    <n v="16.866666666666667"/>
    <s v="manguera pinchada en bajador de bala"/>
    <x v="3"/>
    <x v="8"/>
    <x v="2"/>
    <x v="1"/>
    <m/>
    <m/>
  </r>
  <r>
    <n v="63778"/>
    <x v="23"/>
    <s v="Moreno"/>
    <x v="5"/>
    <d v="2018-11-01T00:00:00"/>
    <s v="-"/>
    <s v="Mantenimiento Electrico"/>
    <d v="2021-03-10T00:00:00"/>
    <d v="1899-12-30T21:07:58"/>
    <d v="2021-03-10T00:00:00"/>
    <d v="1899-12-30T21:16:28"/>
    <n v="510"/>
    <n v="8.5"/>
    <m/>
    <n v="8.5"/>
    <s v="micro parada"/>
    <x v="8"/>
    <x v="8"/>
    <x v="2"/>
    <x v="1"/>
    <m/>
    <m/>
  </r>
  <r>
    <n v="63784"/>
    <x v="13"/>
    <s v="Moreno"/>
    <x v="0"/>
    <d v="2018-11-01T00:00:00"/>
    <s v="-"/>
    <s v="Mantenimiento Electrico"/>
    <d v="2021-03-10T00:00:00"/>
    <d v="1899-12-30T23:11:14"/>
    <d v="2021-03-10T00:00:00"/>
    <d v="1899-12-30T23:23:24"/>
    <n v="730"/>
    <n v="12.166666666666666"/>
    <m/>
    <n v="12.166666666666666"/>
    <s v="reemplazo de inkjet"/>
    <x v="0"/>
    <x v="8"/>
    <x v="2"/>
    <x v="2"/>
    <m/>
    <m/>
  </r>
  <r>
    <n v="63786"/>
    <x v="23"/>
    <s v="Moreno"/>
    <x v="5"/>
    <d v="2018-11-01T00:00:00"/>
    <s v="-"/>
    <s v="Mantenimiento Mecanico"/>
    <d v="2021-03-10T00:00:00"/>
    <d v="1899-12-30T23:17:38"/>
    <d v="2021-03-10T00:00:00"/>
    <d v="1899-12-30T23:17:59"/>
    <n v="21"/>
    <n v="0.35"/>
    <m/>
    <n v="0.35"/>
    <s v="micro parada"/>
    <x v="8"/>
    <x v="8"/>
    <x v="2"/>
    <x v="2"/>
    <m/>
    <m/>
  </r>
  <r>
    <n v="63787"/>
    <x v="26"/>
    <s v="Moreno"/>
    <x v="13"/>
    <d v="2021-02-12T00:00:00"/>
    <s v="Martín"/>
    <s v="Mantenimiento Electrico"/>
    <d v="2021-03-10T00:00:00"/>
    <d v="1899-12-30T23:22:13"/>
    <d v="2021-03-10T00:00:00"/>
    <d v="1899-12-30T23:22:17"/>
    <n v="4"/>
    <n v="6.6666666666666666E-2"/>
    <m/>
    <n v="6.6666666666666666E-2"/>
    <s v="micro parada"/>
    <x v="8"/>
    <x v="8"/>
    <x v="2"/>
    <x v="2"/>
    <m/>
    <m/>
  </r>
  <r>
    <n v="63788"/>
    <x v="26"/>
    <s v="Moreno"/>
    <x v="13"/>
    <d v="2021-02-12T00:00:00"/>
    <s v="Martín"/>
    <s v="Mantenimiento Electrico"/>
    <d v="2021-03-10T00:00:00"/>
    <d v="1899-12-30T23:22:22"/>
    <d v="2021-03-10T00:00:00"/>
    <d v="1899-12-30T23:50:34"/>
    <n v="1692"/>
    <n v="28.2"/>
    <m/>
    <n v="28.2"/>
    <s v="regulacion disparo laser"/>
    <x v="0"/>
    <x v="8"/>
    <x v="2"/>
    <x v="2"/>
    <m/>
    <m/>
  </r>
  <r>
    <n v="63791"/>
    <x v="8"/>
    <s v="Moreno"/>
    <x v="13"/>
    <d v="2018-11-01T00:00:00"/>
    <s v="-"/>
    <s v="Mantenimiento Mecanico"/>
    <d v="2021-03-10T00:00:00"/>
    <d v="1899-12-30T23:50:39"/>
    <d v="2021-03-11T00:00:00"/>
    <d v="1899-12-30T02:15:40"/>
    <n v="8701"/>
    <n v="145.01666666666668"/>
    <m/>
    <n v="145.01666666666668"/>
    <s v="se encuentra seguidor de martillo vencido, se enderza y centra"/>
    <x v="3"/>
    <x v="8"/>
    <x v="2"/>
    <x v="2"/>
    <m/>
    <m/>
  </r>
  <r>
    <n v="63794"/>
    <x v="3"/>
    <s v="Moreno"/>
    <x v="0"/>
    <d v="2018-11-01T00:00:00"/>
    <s v="-"/>
    <s v="Mantenimiento Mecanico"/>
    <d v="2021-03-11T00:00:00"/>
    <d v="1899-12-30T00:16:19"/>
    <d v="2021-03-11T00:00:00"/>
    <d v="1899-12-30T00:18:39"/>
    <n v="140"/>
    <n v="2.3333333333333335"/>
    <m/>
    <n v="2.3333333333333335"/>
    <s v="micro parada"/>
    <x v="8"/>
    <x v="8"/>
    <x v="2"/>
    <x v="2"/>
    <m/>
    <m/>
  </r>
  <r>
    <n v="63799"/>
    <x v="23"/>
    <s v="Moreno"/>
    <x v="10"/>
    <d v="2020-02-21T00:00:00"/>
    <s v="Martín"/>
    <s v="Mantenimiento Electrico"/>
    <d v="2021-03-11T00:00:00"/>
    <d v="1899-12-30T00:43:04"/>
    <d v="2021-03-11T00:00:00"/>
    <d v="1899-12-30T00:43:11"/>
    <n v="7"/>
    <n v="0.11666666666666667"/>
    <m/>
    <n v="0.11666666666666667"/>
    <s v="micro parada"/>
    <x v="8"/>
    <x v="8"/>
    <x v="2"/>
    <x v="2"/>
    <m/>
    <m/>
  </r>
  <r>
    <n v="63800"/>
    <x v="23"/>
    <s v="Moreno"/>
    <x v="10"/>
    <d v="2020-02-21T00:00:00"/>
    <s v="Martín"/>
    <s v="Mantenimiento Mecanico"/>
    <d v="2021-03-11T00:00:00"/>
    <d v="1899-12-30T00:43:16"/>
    <d v="2021-03-11T00:00:00"/>
    <d v="1899-12-30T00:45:18"/>
    <n v="122"/>
    <n v="2.0333333333333332"/>
    <m/>
    <n v="2.0333333333333332"/>
    <s v="micro parada"/>
    <x v="8"/>
    <x v="8"/>
    <x v="2"/>
    <x v="2"/>
    <m/>
    <m/>
  </r>
  <r>
    <n v="63803"/>
    <x v="3"/>
    <s v="Moreno"/>
    <x v="0"/>
    <d v="2018-11-01T00:00:00"/>
    <s v="-"/>
    <s v="Mantenimiento Mecanico"/>
    <d v="2021-03-11T00:00:00"/>
    <d v="1899-12-30T01:15:50"/>
    <d v="2021-03-11T00:00:00"/>
    <d v="1899-12-30T01:30:31"/>
    <n v="881"/>
    <n v="14.683333333333334"/>
    <m/>
    <n v="14.683333333333334"/>
    <s v="revision de torqueadores hercules"/>
    <x v="3"/>
    <x v="8"/>
    <x v="2"/>
    <x v="2"/>
    <m/>
    <m/>
  </r>
  <r>
    <n v="63805"/>
    <x v="3"/>
    <s v="Moreno"/>
    <x v="0"/>
    <d v="2018-11-01T00:00:00"/>
    <s v="-"/>
    <s v="Mantenimiento Mecanico"/>
    <d v="2021-03-11T00:00:00"/>
    <d v="1899-12-30T01:32:58"/>
    <d v="2021-03-11T00:00:00"/>
    <d v="1899-12-30T02:23:01"/>
    <n v="3003"/>
    <n v="50.05"/>
    <m/>
    <n v="50.05"/>
    <s v="se revisan los torqueadores , se prueban  y se terminan reemplazando en su totalidad"/>
    <x v="3"/>
    <x v="8"/>
    <x v="2"/>
    <x v="2"/>
    <m/>
    <m/>
  </r>
  <r>
    <n v="63806"/>
    <x v="12"/>
    <s v="Moreno"/>
    <x v="3"/>
    <d v="2018-11-01T00:00:00"/>
    <s v="-"/>
    <s v="Mantenimiento Electrico"/>
    <d v="2021-03-11T00:00:00"/>
    <d v="1899-12-30T01:40:31"/>
    <d v="2021-03-11T00:00:00"/>
    <d v="1899-12-30T01:46:38"/>
    <n v="367"/>
    <n v="6.1166666666666663"/>
    <m/>
    <n v="6.1166666666666663"/>
    <s v="micro parada"/>
    <x v="8"/>
    <x v="8"/>
    <x v="2"/>
    <x v="2"/>
    <m/>
    <m/>
  </r>
  <r>
    <n v="63810"/>
    <x v="29"/>
    <s v="Moreno"/>
    <x v="3"/>
    <d v="2019-10-08T00:00:00"/>
    <s v="Martín"/>
    <s v="Mantenimiento Electrico"/>
    <d v="2021-03-11T00:00:00"/>
    <d v="1899-12-30T02:18:05"/>
    <d v="2021-03-11T00:00:00"/>
    <d v="1899-12-30T02:19:07"/>
    <n v="62"/>
    <n v="1.0333333333333334"/>
    <m/>
    <n v="1.0333333333333334"/>
    <s v="micro parada"/>
    <x v="8"/>
    <x v="8"/>
    <x v="2"/>
    <x v="2"/>
    <m/>
    <m/>
  </r>
  <r>
    <n v="63811"/>
    <x v="29"/>
    <s v="Moreno"/>
    <x v="3"/>
    <d v="2019-10-08T00:00:00"/>
    <s v="Martín"/>
    <s v="Mantenimiento Electrico"/>
    <d v="2021-03-11T00:00:00"/>
    <d v="1899-12-30T02:23:16"/>
    <d v="2021-03-11T00:00:00"/>
    <d v="1899-12-30T02:26:57"/>
    <n v="221"/>
    <n v="3.6833333333333331"/>
    <m/>
    <n v="3.6833333333333331"/>
    <s v="micro parada"/>
    <x v="8"/>
    <x v="8"/>
    <x v="2"/>
    <x v="2"/>
    <m/>
    <m/>
  </r>
  <r>
    <n v="63813"/>
    <x v="23"/>
    <s v="Moreno"/>
    <x v="10"/>
    <d v="2020-02-21T00:00:00"/>
    <s v="Martín"/>
    <s v="Mantenimiento Mecanico"/>
    <d v="2021-03-11T00:00:00"/>
    <d v="1899-12-30T02:33:00"/>
    <d v="2021-03-11T00:00:00"/>
    <d v="1899-12-30T03:58:15"/>
    <n v="5115"/>
    <n v="85.25"/>
    <m/>
    <n v="85.25"/>
    <s v="correa dentada  con tacos rotos"/>
    <x v="3"/>
    <x v="8"/>
    <x v="2"/>
    <x v="2"/>
    <m/>
    <m/>
  </r>
  <r>
    <n v="63816"/>
    <x v="23"/>
    <s v="Moreno"/>
    <x v="2"/>
    <d v="2018-11-01T00:00:00"/>
    <s v="-"/>
    <s v="Mantenimiento Mecanico"/>
    <d v="2021-03-11T00:00:00"/>
    <d v="1899-12-30T03:04:22"/>
    <d v="2021-03-11T00:00:00"/>
    <d v="1899-12-30T04:01:55"/>
    <n v="3453"/>
    <n v="57.55"/>
    <m/>
    <n v="57.55"/>
    <s v="se desplazo engranaje conico de cinta de alimentacion, se coloca prisionero faltante, queda OK"/>
    <x v="3"/>
    <x v="8"/>
    <x v="2"/>
    <x v="2"/>
    <m/>
    <m/>
  </r>
  <r>
    <n v="63838"/>
    <x v="22"/>
    <s v="Moreno"/>
    <x v="5"/>
    <d v="2020-01-13T00:00:00"/>
    <s v="Martín"/>
    <s v="Mantenimiento Mecanico"/>
    <d v="2021-03-11T00:00:00"/>
    <d v="1899-12-30T06:39:12"/>
    <d v="2021-03-11T00:00:00"/>
    <d v="1899-12-30T08:00:56"/>
    <n v="4904"/>
    <n v="81.733333333333334"/>
    <m/>
    <n v="81.733333333333334"/>
    <s v="se encuentra juego de pinzas enhebradoras nuevo doblado"/>
    <x v="3"/>
    <x v="8"/>
    <x v="2"/>
    <x v="0"/>
    <m/>
    <m/>
  </r>
  <r>
    <n v="63842"/>
    <x v="45"/>
    <s v="Moreno"/>
    <x v="14"/>
    <d v="2020-02-20T00:00:00"/>
    <s v="Martín"/>
    <s v="Mantenimiento Electrico"/>
    <d v="2021-03-11T00:00:00"/>
    <d v="1899-12-30T06:48:37"/>
    <d v="2021-03-11T00:00:00"/>
    <d v="1899-12-30T07:28:12"/>
    <n v="2375"/>
    <n v="39.583333333333336"/>
    <m/>
    <n v="39.583333333333336"/>
    <s v="pusieron parada por que se llevaron el panel a la linea 10"/>
    <x v="1"/>
    <x v="8"/>
    <x v="2"/>
    <x v="0"/>
    <m/>
    <m/>
  </r>
  <r>
    <n v="63871"/>
    <x v="22"/>
    <s v="Moreno"/>
    <x v="5"/>
    <d v="2020-01-13T00:00:00"/>
    <s v="Martín"/>
    <s v="Mantenimiento Mecanico"/>
    <d v="2021-03-11T00:00:00"/>
    <d v="1899-12-30T08:33:53"/>
    <d v="2021-03-11T00:00:00"/>
    <d v="1899-12-30T08:56:53"/>
    <n v="1380"/>
    <n v="23"/>
    <m/>
    <n v="23"/>
    <s v="pescante de bombas deformados y pucks muy deformados n ologran a entrar en la estrella"/>
    <x v="6"/>
    <x v="8"/>
    <x v="2"/>
    <x v="0"/>
    <m/>
    <m/>
  </r>
  <r>
    <n v="63875"/>
    <x v="8"/>
    <s v="Moreno"/>
    <x v="13"/>
    <d v="2018-11-01T00:00:00"/>
    <s v="-"/>
    <s v="Mantenimiento Mecanico"/>
    <d v="2021-03-11T00:00:00"/>
    <d v="1899-12-30T08:47:23"/>
    <d v="2021-03-11T00:00:00"/>
    <d v="1899-12-30T09:12:48"/>
    <n v="1525"/>
    <n v="25.416666666666668"/>
    <m/>
    <n v="25.416666666666668"/>
    <s v="cambio de puntera plastica"/>
    <x v="3"/>
    <x v="8"/>
    <x v="2"/>
    <x v="0"/>
    <m/>
    <m/>
  </r>
  <r>
    <n v="63912"/>
    <x v="26"/>
    <s v="Moreno"/>
    <x v="13"/>
    <d v="2021-02-12T00:00:00"/>
    <s v="Martín"/>
    <s v="Mantenimiento Mecanico"/>
    <d v="2021-03-11T00:00:00"/>
    <d v="1899-12-30T10:57:30"/>
    <d v="2021-03-11T00:00:00"/>
    <d v="1899-12-30T11:07:31"/>
    <n v="601"/>
    <n v="10.016666666666667"/>
    <m/>
    <n v="10.016666666666667"/>
    <s v="regulacion laser"/>
    <x v="0"/>
    <x v="8"/>
    <x v="2"/>
    <x v="0"/>
    <m/>
    <m/>
  </r>
  <r>
    <n v="63946"/>
    <x v="0"/>
    <s v="Moreno"/>
    <x v="12"/>
    <d v="2018-11-01T00:00:00"/>
    <s v="-"/>
    <s v="Mantenimiento Electrico"/>
    <d v="2021-03-11T00:00:00"/>
    <d v="1899-12-30T13:07:54"/>
    <d v="2021-03-11T00:00:00"/>
    <d v="1899-12-30T13:24:59"/>
    <n v="1025"/>
    <n v="17.083333333333332"/>
    <m/>
    <n v="17.083333333333332"/>
    <s v="rotura de cable de sensor al engancharlo a la hora de desarmar la maquina"/>
    <x v="2"/>
    <x v="8"/>
    <x v="2"/>
    <x v="0"/>
    <m/>
    <m/>
  </r>
  <r>
    <n v="63964"/>
    <x v="11"/>
    <s v="Moreno"/>
    <x v="21"/>
    <d v="2021-02-04T00:00:00"/>
    <s v="Victor"/>
    <s v="Mantenimiento Mecanico"/>
    <d v="2021-03-11T00:00:00"/>
    <d v="1899-12-30T15:04:50"/>
    <d v="2021-03-11T00:00:00"/>
    <d v="1899-12-30T16:06:36"/>
    <n v="3706"/>
    <n v="61.766666666666666"/>
    <m/>
    <n v="61.766666666666666"/>
    <s v="se regula fibra de salida estrella, cae puck y dobla soporte de sensor"/>
    <x v="0"/>
    <x v="8"/>
    <x v="2"/>
    <x v="1"/>
    <m/>
    <m/>
  </r>
  <r>
    <n v="63980"/>
    <x v="11"/>
    <s v="Moreno"/>
    <x v="21"/>
    <d v="2021-02-04T00:00:00"/>
    <s v="Victor"/>
    <s v="Mantenimiento Mecanico"/>
    <d v="2021-03-11T00:00:00"/>
    <d v="1899-12-30T16:06:42"/>
    <d v="2021-03-11T00:00:00"/>
    <d v="1899-12-30T16:19:21"/>
    <n v="759"/>
    <n v="12.65"/>
    <m/>
    <n v="12.65"/>
    <s v="se reemplaza tornillo con cabeza redondeada"/>
    <x v="3"/>
    <x v="8"/>
    <x v="2"/>
    <x v="1"/>
    <m/>
    <m/>
  </r>
  <r>
    <n v="63984"/>
    <x v="17"/>
    <s v="Moreno"/>
    <x v="4"/>
    <d v="2019-10-08T00:00:00"/>
    <s v="Martín"/>
    <s v="Mantenimiento Mecanico"/>
    <d v="2021-03-11T00:00:00"/>
    <d v="1899-12-30T16:28:30"/>
    <d v="2021-03-11T00:00:00"/>
    <d v="1899-12-30T16:28:39"/>
    <n v="9"/>
    <n v="0.15"/>
    <m/>
    <n v="0.15"/>
    <s v="micro parada"/>
    <x v="8"/>
    <x v="8"/>
    <x v="2"/>
    <x v="1"/>
    <m/>
    <m/>
  </r>
  <r>
    <n v="63986"/>
    <x v="17"/>
    <s v="Moreno"/>
    <x v="4"/>
    <d v="2019-10-08T00:00:00"/>
    <s v="Martín"/>
    <s v="Mantenimiento Mecanico"/>
    <d v="2021-03-11T00:00:00"/>
    <d v="1899-12-30T16:36:29"/>
    <d v="2021-03-11T00:00:00"/>
    <d v="1899-12-30T17:00:57"/>
    <n v="1468"/>
    <n v="24.466666666666665"/>
    <m/>
    <n v="24.466666666666665"/>
    <s v="se encuentra girador de tapas desarmado"/>
    <x v="8"/>
    <x v="8"/>
    <x v="2"/>
    <x v="1"/>
    <m/>
    <m/>
  </r>
  <r>
    <n v="63992"/>
    <x v="0"/>
    <s v="Moreno"/>
    <x v="12"/>
    <d v="2018-11-01T00:00:00"/>
    <s v="-"/>
    <s v="Mantenimiento Electrico"/>
    <d v="2021-03-11T00:00:00"/>
    <d v="1899-12-30T17:13:15"/>
    <d v="2021-03-11T00:00:00"/>
    <d v="1899-12-30T17:35:28"/>
    <n v="1333"/>
    <n v="22.216666666666665"/>
    <m/>
    <n v="22.216666666666665"/>
    <s v="regulacion sensor apertura de valvula carga tolva"/>
    <x v="2"/>
    <x v="8"/>
    <x v="2"/>
    <x v="1"/>
    <m/>
    <m/>
  </r>
  <r>
    <n v="63994"/>
    <x v="11"/>
    <s v="Moreno"/>
    <x v="10"/>
    <d v="2020-02-21T00:00:00"/>
    <s v="Martín"/>
    <s v="Mantenimiento Mecanico"/>
    <d v="2021-03-11T00:00:00"/>
    <d v="1899-12-30T17:26:54"/>
    <d v="2021-03-11T00:00:00"/>
    <d v="1899-12-30T17:40:27"/>
    <n v="813"/>
    <n v="13.55"/>
    <m/>
    <n v="13.55"/>
    <s v="era la estuchadora, salto embrague  y no se dieron cuenta"/>
    <x v="3"/>
    <x v="8"/>
    <x v="2"/>
    <x v="1"/>
    <m/>
    <m/>
  </r>
  <r>
    <n v="63995"/>
    <x v="4"/>
    <s v="Moreno"/>
    <x v="6"/>
    <d v="2019-10-08T00:00:00"/>
    <s v="Martín"/>
    <s v="Mantenimiento Mecanico"/>
    <d v="2021-03-11T00:00:00"/>
    <d v="1899-12-30T17:34:11"/>
    <d v="2021-03-11T00:00:00"/>
    <d v="1899-12-30T17:39:24"/>
    <n v="313"/>
    <n v="5.2166666666666668"/>
    <m/>
    <n v="5.2166666666666668"/>
    <s v="micro parada"/>
    <x v="8"/>
    <x v="8"/>
    <x v="2"/>
    <x v="1"/>
    <m/>
    <m/>
  </r>
  <r>
    <n v="64001"/>
    <x v="4"/>
    <s v="Moreno"/>
    <x v="6"/>
    <d v="2019-10-08T00:00:00"/>
    <s v="Martín"/>
    <s v="Mantenimiento Mecanico"/>
    <d v="2021-03-11T00:00:00"/>
    <d v="1899-12-30T17:49:53"/>
    <d v="2021-03-11T00:00:00"/>
    <d v="1899-12-30T18:01:17"/>
    <n v="684"/>
    <n v="11.4"/>
    <m/>
    <n v="11.4"/>
    <s v="se desplaza un diente movimiento de enhebrador por que colocaba muy decentrado por los pescadores muy doblados"/>
    <x v="3"/>
    <x v="8"/>
    <x v="2"/>
    <x v="1"/>
    <m/>
    <m/>
  </r>
  <r>
    <n v="64030"/>
    <x v="3"/>
    <s v="Moreno"/>
    <x v="16"/>
    <d v="2018-11-01T00:00:00"/>
    <s v="-"/>
    <s v="Mantenimiento Mecanico"/>
    <d v="2021-03-11T00:00:00"/>
    <d v="1899-12-30T19:31:49"/>
    <d v="2021-03-11T00:00:00"/>
    <d v="1899-12-30T19:39:55"/>
    <n v="486"/>
    <n v="8.1"/>
    <m/>
    <n v="8.1"/>
    <s v="microparada"/>
    <x v="8"/>
    <x v="8"/>
    <x v="2"/>
    <x v="1"/>
    <m/>
    <m/>
  </r>
  <r>
    <n v="64032"/>
    <x v="0"/>
    <s v="Moreno"/>
    <x v="14"/>
    <d v="2018-11-01T00:00:00"/>
    <s v="-"/>
    <s v="Mantenimiento Mecanico"/>
    <d v="2021-03-11T00:00:00"/>
    <d v="1899-12-30T19:46:37"/>
    <d v="2021-03-11T00:00:00"/>
    <d v="1899-12-30T20:15:41"/>
    <n v="1744"/>
    <n v="29.066666666666666"/>
    <m/>
    <n v="29.066666666666666"/>
    <s v="s eencuentra vaina de pico doblada"/>
    <x v="3"/>
    <x v="8"/>
    <x v="2"/>
    <x v="1"/>
    <m/>
    <m/>
  </r>
  <r>
    <n v="64057"/>
    <x v="7"/>
    <s v="Moreno"/>
    <x v="5"/>
    <d v="2018-11-01T00:00:00"/>
    <s v="-"/>
    <s v="Mantenimiento Electrico"/>
    <d v="2021-03-11T00:00:00"/>
    <d v="1899-12-30T23:21:33"/>
    <d v="2021-03-11T00:00:00"/>
    <d v="1899-12-30T23:35:39"/>
    <n v="846"/>
    <n v="14.1"/>
    <m/>
    <n v="14.1"/>
    <s v="se elimina roce en flexlink salida de malas"/>
    <x v="3"/>
    <x v="8"/>
    <x v="2"/>
    <x v="2"/>
    <m/>
    <m/>
  </r>
  <r>
    <n v="64063"/>
    <x v="46"/>
    <s v="Moreno"/>
    <x v="7"/>
    <d v="2021-03-08T00:00:00"/>
    <s v="Martín"/>
    <s v="Mantenimiento Electrico"/>
    <d v="2021-03-12T00:00:00"/>
    <d v="1899-12-30T00:31:05"/>
    <d v="2021-03-12T00:00:00"/>
    <d v="1899-12-30T02:03:17"/>
    <n v="5532"/>
    <n v="92.2"/>
    <m/>
    <n v="92.2"/>
    <s v="regulacion de llenadora"/>
    <x v="0"/>
    <x v="8"/>
    <x v="2"/>
    <x v="2"/>
    <m/>
    <m/>
  </r>
  <r>
    <n v="64072"/>
    <x v="43"/>
    <s v="Moreno"/>
    <x v="0"/>
    <d v="2021-03-03T00:00:00"/>
    <s v="Martín"/>
    <s v="Mantenimiento Mecanico"/>
    <d v="2021-03-12T00:00:00"/>
    <d v="1899-12-30T03:24:51"/>
    <d v="2021-03-12T00:00:00"/>
    <d v="1899-12-30T03:24:59"/>
    <n v="8"/>
    <n v="0.13333333333333333"/>
    <m/>
    <n v="0.13333333333333333"/>
    <s v="micro"/>
    <x v="8"/>
    <x v="8"/>
    <x v="2"/>
    <x v="2"/>
    <m/>
    <m/>
  </r>
  <r>
    <n v="64077"/>
    <x v="23"/>
    <s v="Moreno"/>
    <x v="2"/>
    <d v="2018-11-01T00:00:00"/>
    <s v="-"/>
    <s v="Mantenimiento Mecanico"/>
    <d v="2021-03-12T00:00:00"/>
    <d v="1899-12-30T03:53:33"/>
    <d v="2021-03-12T00:00:00"/>
    <d v="1899-12-30T06:56:13"/>
    <n v="10960"/>
    <n v="182.66666666666666"/>
    <m/>
    <n v="182.66666666666666"/>
    <s v="reemplazo de banda dentada con tacos armador de estuches"/>
    <x v="3"/>
    <x v="8"/>
    <x v="2"/>
    <x v="2"/>
    <m/>
    <m/>
  </r>
  <r>
    <n v="64099"/>
    <x v="19"/>
    <s v="Moreno"/>
    <x v="13"/>
    <d v="2020-03-10T00:00:00"/>
    <s v="Martín"/>
    <s v="Mantenimiento Electrico"/>
    <d v="2021-03-12T00:00:00"/>
    <d v="1899-12-30T07:13:05"/>
    <d v="2021-03-12T00:00:00"/>
    <d v="1899-12-30T07:20:13"/>
    <n v="428"/>
    <n v="7.1333333333333337"/>
    <m/>
    <n v="7.1333333333333337"/>
    <s v="micro parada"/>
    <x v="8"/>
    <x v="8"/>
    <x v="2"/>
    <x v="0"/>
    <m/>
    <m/>
  </r>
  <r>
    <n v="64108"/>
    <x v="19"/>
    <s v="Moreno"/>
    <x v="13"/>
    <d v="2020-03-10T00:00:00"/>
    <s v="Martín"/>
    <s v="Mantenimiento Electrico"/>
    <d v="2021-03-12T00:00:00"/>
    <d v="1899-12-30T07:54:58"/>
    <d v="2021-03-12T00:00:00"/>
    <d v="1899-12-30T08:48:04"/>
    <n v="3186"/>
    <n v="53.1"/>
    <m/>
    <n v="53.1"/>
    <s v="reemplazo de tipo de sensor y cambio de programacion"/>
    <x v="2"/>
    <x v="8"/>
    <x v="2"/>
    <x v="0"/>
    <m/>
    <m/>
  </r>
  <r>
    <n v="64112"/>
    <x v="0"/>
    <s v="Moreno"/>
    <x v="6"/>
    <d v="2018-11-01T00:00:00"/>
    <s v="-"/>
    <s v="Mantenimiento Mecanico"/>
    <d v="2021-03-12T00:00:00"/>
    <d v="1899-12-30T08:00:12"/>
    <d v="2021-03-12T00:00:00"/>
    <d v="1899-12-30T08:09:05"/>
    <n v="533"/>
    <n v="8.8833333333333329"/>
    <m/>
    <n v="8.8833333333333329"/>
    <s v="micro parada"/>
    <x v="8"/>
    <x v="8"/>
    <x v="2"/>
    <x v="0"/>
    <m/>
    <m/>
  </r>
  <r>
    <n v="64116"/>
    <x v="4"/>
    <s v="Moreno"/>
    <x v="6"/>
    <d v="2019-10-08T00:00:00"/>
    <s v="Martín"/>
    <s v="Mantenimiento Electrico"/>
    <d v="2021-03-12T00:00:00"/>
    <d v="1899-12-30T08:09:11"/>
    <d v="2021-03-12T00:00:00"/>
    <d v="1899-12-30T08:09:19"/>
    <n v="8"/>
    <n v="0.13333333333333333"/>
    <m/>
    <n v="0.13333333333333333"/>
    <s v="micro parada"/>
    <x v="8"/>
    <x v="8"/>
    <x v="2"/>
    <x v="0"/>
    <m/>
    <m/>
  </r>
  <r>
    <n v="64117"/>
    <x v="4"/>
    <s v="Moreno"/>
    <x v="6"/>
    <d v="2019-10-08T00:00:00"/>
    <s v="Martín"/>
    <s v="Mantenimiento Mecanico"/>
    <d v="2021-03-12T00:00:00"/>
    <d v="1899-12-30T08:09:31"/>
    <d v="2021-03-12T00:00:00"/>
    <d v="1899-12-30T08:18:22"/>
    <n v="531"/>
    <n v="8.85"/>
    <m/>
    <n v="8.85"/>
    <s v="regulacion de colocador de bombas"/>
    <x v="0"/>
    <x v="8"/>
    <x v="2"/>
    <x v="0"/>
    <m/>
    <m/>
  </r>
  <r>
    <n v="64126"/>
    <x v="0"/>
    <s v="Moreno"/>
    <x v="2"/>
    <d v="2018-11-01T00:00:00"/>
    <s v="-"/>
    <s v="Mantenimiento Electrico"/>
    <d v="2021-03-12T00:00:00"/>
    <d v="1899-12-30T08:55:37"/>
    <d v="2021-03-12T00:00:00"/>
    <d v="1899-12-30T09:27:33"/>
    <n v="1916"/>
    <n v="31.933333333333334"/>
    <m/>
    <n v="31.933333333333334"/>
    <s v="se encuentra sensor de llenadora desoldado"/>
    <x v="2"/>
    <x v="8"/>
    <x v="2"/>
    <x v="0"/>
    <m/>
    <m/>
  </r>
  <r>
    <n v="64134"/>
    <x v="3"/>
    <s v="Moreno"/>
    <x v="6"/>
    <d v="2018-11-01T00:00:00"/>
    <s v="-"/>
    <s v="Mantenimiento Electrico"/>
    <d v="2021-03-12T00:00:00"/>
    <d v="1899-12-30T09:32:57"/>
    <d v="2021-03-12T00:00:00"/>
    <d v="1899-12-30T09:33:04"/>
    <n v="7"/>
    <n v="0.11666666666666667"/>
    <m/>
    <n v="0.11666666666666667"/>
    <s v="micro parada"/>
    <x v="8"/>
    <x v="8"/>
    <x v="2"/>
    <x v="0"/>
    <m/>
    <m/>
  </r>
  <r>
    <n v="64135"/>
    <x v="3"/>
    <s v="Moreno"/>
    <x v="6"/>
    <d v="2018-11-01T00:00:00"/>
    <s v="-"/>
    <s v="Mantenimiento Mecanico"/>
    <d v="2021-03-12T00:00:00"/>
    <d v="1899-12-30T09:33:13"/>
    <d v="2021-03-12T00:00:00"/>
    <d v="1899-12-30T10:10:36"/>
    <n v="2243"/>
    <n v="37.383333333333333"/>
    <m/>
    <n v="37.383333333333333"/>
    <s v="rodamieno de garra dañado y posicion de sensor home desplazado"/>
    <x v="3"/>
    <x v="8"/>
    <x v="2"/>
    <x v="0"/>
    <m/>
    <m/>
  </r>
  <r>
    <n v="64145"/>
    <x v="0"/>
    <s v="Moreno"/>
    <x v="15"/>
    <d v="2018-11-01T00:00:00"/>
    <s v="-"/>
    <s v="Mantenimiento Mecanico"/>
    <d v="2021-03-12T00:00:00"/>
    <d v="1899-12-30T10:34:26"/>
    <d v="2021-03-12T00:00:00"/>
    <d v="1899-12-30T11:59:51"/>
    <n v="5125"/>
    <n v="85.416666666666671"/>
    <m/>
    <n v="85.416666666666671"/>
    <s v="reemplazo de actuador y soldadura de cables en plaqueta"/>
    <x v="3"/>
    <x v="8"/>
    <x v="2"/>
    <x v="0"/>
    <m/>
    <m/>
  </r>
  <r>
    <n v="64161"/>
    <x v="0"/>
    <s v="Moreno"/>
    <x v="15"/>
    <d v="2018-11-01T00:00:00"/>
    <s v="-"/>
    <s v="Mantenimiento Electrico"/>
    <d v="2021-03-12T00:00:00"/>
    <d v="1899-12-30T12:00:02"/>
    <d v="2021-03-12T00:00:00"/>
    <d v="1899-12-30T12:00:32"/>
    <n v="30"/>
    <n v="0.5"/>
    <m/>
    <n v="0.5"/>
    <s v="micro parada"/>
    <x v="8"/>
    <x v="8"/>
    <x v="2"/>
    <x v="0"/>
    <m/>
    <m/>
  </r>
  <r>
    <n v="64163"/>
    <x v="0"/>
    <s v="Moreno"/>
    <x v="15"/>
    <d v="2018-11-01T00:00:00"/>
    <s v="-"/>
    <s v="Mantenimiento Electrico"/>
    <d v="2021-03-12T00:00:00"/>
    <d v="1899-12-30T12:01:56"/>
    <d v="2021-03-12T00:00:00"/>
    <d v="1899-12-30T15:02:36"/>
    <n v="10840"/>
    <n v="180.66666666666666"/>
    <m/>
    <n v="180.66666666666666"/>
    <s v="reemplazo de piston colocador de envases y resoldado de cables en placa de panel"/>
    <x v="3"/>
    <x v="8"/>
    <x v="2"/>
    <x v="0"/>
    <m/>
    <m/>
  </r>
  <r>
    <n v="64184"/>
    <x v="0"/>
    <s v="Moreno"/>
    <x v="19"/>
    <d v="2018-11-01T00:00:00"/>
    <s v="-"/>
    <s v="Mantenimiento Mecanico"/>
    <d v="2021-03-12T00:00:00"/>
    <d v="1899-12-30T15:01:11"/>
    <d v="2021-03-12T00:00:00"/>
    <d v="1899-12-30T15:07:38"/>
    <n v="387"/>
    <n v="6.45"/>
    <m/>
    <n v="6.45"/>
    <s v="micro parada"/>
    <x v="8"/>
    <x v="8"/>
    <x v="2"/>
    <x v="1"/>
    <m/>
    <m/>
  </r>
  <r>
    <n v="64190"/>
    <x v="23"/>
    <s v="Moreno"/>
    <x v="21"/>
    <d v="2021-02-04T00:00:00"/>
    <s v="Victor"/>
    <s v="Mantenimiento Electrico"/>
    <d v="2021-03-12T00:00:00"/>
    <d v="1899-12-30T15:21:00"/>
    <d v="2021-03-12T00:00:00"/>
    <d v="1899-12-30T15:25:27"/>
    <n v="267"/>
    <n v="4.45"/>
    <m/>
    <n v="4.45"/>
    <s v="micro parada"/>
    <x v="8"/>
    <x v="8"/>
    <x v="2"/>
    <x v="1"/>
    <m/>
    <m/>
  </r>
  <r>
    <n v="64192"/>
    <x v="47"/>
    <s v="Moreno"/>
    <x v="21"/>
    <d v="2021-03-10T00:00:00"/>
    <s v="Martín"/>
    <s v="Mantenimiento Mecanico"/>
    <d v="2021-03-12T00:00:00"/>
    <d v="1899-12-30T15:25:45"/>
    <d v="2021-03-12T00:00:00"/>
    <d v="1899-12-30T16:14:36"/>
    <n v="2931"/>
    <n v="48.85"/>
    <m/>
    <n v="48.85"/>
    <s v="cabezal de roscado flojo"/>
    <x v="3"/>
    <x v="8"/>
    <x v="2"/>
    <x v="1"/>
    <m/>
    <m/>
  </r>
  <r>
    <n v="64193"/>
    <x v="1"/>
    <s v="Moreno"/>
    <x v="2"/>
    <d v="2020-09-30T00:00:00"/>
    <s v="Martín"/>
    <s v="Mantenimiento Mecanico"/>
    <d v="2021-03-12T00:00:00"/>
    <d v="1899-12-30T15:26:55"/>
    <d v="2021-03-12T00:00:00"/>
    <d v="1899-12-30T15:31:26"/>
    <n v="271"/>
    <n v="4.5166666666666666"/>
    <m/>
    <n v="4.5166666666666666"/>
    <s v="micro parada"/>
    <x v="8"/>
    <x v="8"/>
    <x v="2"/>
    <x v="1"/>
    <m/>
    <m/>
  </r>
  <r>
    <n v="64253"/>
    <x v="18"/>
    <s v="Moreno"/>
    <x v="14"/>
    <d v="2018-11-01T00:00:00"/>
    <s v="-"/>
    <s v="Mantenimiento Mecanico"/>
    <d v="2021-03-12T00:00:00"/>
    <d v="1899-12-30T18:10:10"/>
    <d v="2021-03-12T00:00:00"/>
    <d v="1899-12-30T18:52:10"/>
    <n v="2520"/>
    <n v="42"/>
    <m/>
    <n v="42"/>
    <s v="se regula salida de &quot;dedos neumaticos &quot; que acomodan el envase en la colocacion de envases"/>
    <x v="0"/>
    <x v="8"/>
    <x v="2"/>
    <x v="1"/>
    <m/>
    <m/>
  </r>
  <r>
    <n v="64256"/>
    <x v="0"/>
    <s v="Moreno"/>
    <x v="6"/>
    <d v="2018-11-01T00:00:00"/>
    <s v="-"/>
    <s v="Mantenimiento Electrico"/>
    <d v="2021-03-12T00:00:00"/>
    <d v="1899-12-30T18:20:41"/>
    <d v="2021-03-12T00:00:00"/>
    <d v="1899-12-30T18:51:26"/>
    <n v="1845"/>
    <n v="30.75"/>
    <m/>
    <n v="30.75"/>
    <s v="reemplazo de valvula de llenado"/>
    <x v="3"/>
    <x v="8"/>
    <x v="2"/>
    <x v="1"/>
    <m/>
    <m/>
  </r>
  <r>
    <n v="64263"/>
    <x v="47"/>
    <s v="Moreno"/>
    <x v="21"/>
    <d v="2021-03-10T00:00:00"/>
    <s v="Martín"/>
    <s v="Mantenimiento Mecanico"/>
    <d v="2021-03-12T00:00:00"/>
    <d v="1899-12-30T18:37:11"/>
    <d v="2021-03-12T00:00:00"/>
    <d v="1899-12-30T19:40:09"/>
    <n v="3778"/>
    <n v="62.966666666666669"/>
    <m/>
    <n v="62.966666666666669"/>
    <s v="cabezal de roscado defectuoso tiende a frenarse, se encuentra tornillo mal colocado"/>
    <x v="3"/>
    <x v="8"/>
    <x v="2"/>
    <x v="1"/>
    <m/>
    <m/>
  </r>
  <r>
    <n v="64280"/>
    <x v="26"/>
    <s v="Moreno"/>
    <x v="13"/>
    <d v="2021-02-12T00:00:00"/>
    <s v="Martín"/>
    <s v="Mantenimiento Electrico"/>
    <d v="2021-03-12T00:00:00"/>
    <d v="1899-12-30T19:56:00"/>
    <d v="2021-03-12T00:00:00"/>
    <d v="1899-12-30T20:31:08"/>
    <n v="2108"/>
    <n v="35.133333333333333"/>
    <m/>
    <n v="35.133333333333333"/>
    <s v="reemplazo rele del laser"/>
    <x v="2"/>
    <x v="8"/>
    <x v="2"/>
    <x v="1"/>
    <m/>
    <m/>
  </r>
  <r>
    <n v="64284"/>
    <x v="0"/>
    <s v="Moreno"/>
    <x v="1"/>
    <d v="2018-11-01T00:00:00"/>
    <s v="-"/>
    <s v="Mantenimiento Electrico"/>
    <d v="2021-03-12T00:00:00"/>
    <d v="1899-12-30T20:10:53"/>
    <d v="2021-03-12T00:00:00"/>
    <d v="1899-12-30T20:38:11"/>
    <n v="1638"/>
    <n v="27.3"/>
    <m/>
    <n v="27.3"/>
    <s v="se encuentran desconectado el joystick"/>
    <x v="2"/>
    <x v="8"/>
    <x v="2"/>
    <x v="1"/>
    <m/>
    <m/>
  </r>
  <r>
    <n v="64300"/>
    <x v="9"/>
    <s v="Moreno"/>
    <x v="7"/>
    <d v="2020-02-20T00:00:00"/>
    <s v="Martín"/>
    <s v="Mantenimiento Mecanico"/>
    <d v="2021-03-12T00:00:00"/>
    <d v="1899-12-30T23:42:19"/>
    <d v="2021-03-12T00:00:00"/>
    <d v="1899-12-30T23:49:37"/>
    <n v="438"/>
    <n v="7.3"/>
    <m/>
    <n v="7.3"/>
    <s v="micro parada"/>
    <x v="8"/>
    <x v="8"/>
    <x v="2"/>
    <x v="2"/>
    <m/>
    <m/>
  </r>
  <r>
    <n v="64305"/>
    <x v="7"/>
    <s v="Moreno"/>
    <x v="5"/>
    <d v="2018-11-01T00:00:00"/>
    <s v="-"/>
    <s v="Mantenimiento Electrico"/>
    <d v="2021-03-13T00:00:00"/>
    <d v="1899-12-30T00:06:57"/>
    <d v="2021-03-13T00:00:00"/>
    <d v="1899-12-30T07:26:48"/>
    <n v="26391"/>
    <n v="439.85"/>
    <m/>
    <n v="439.85"/>
    <s v="falla en crimpadora, falla mal denominada, se tenia q mantener apretado el reset unos segundos"/>
    <x v="0"/>
    <x v="8"/>
    <x v="2"/>
    <x v="2"/>
    <m/>
    <m/>
  </r>
  <r>
    <n v="64312"/>
    <x v="9"/>
    <s v="Moreno"/>
    <x v="7"/>
    <d v="2020-02-20T00:00:00"/>
    <s v="Martín"/>
    <s v="Mantenimiento Electrico"/>
    <d v="2021-03-13T00:00:00"/>
    <d v="1899-12-30T01:51:51"/>
    <d v="2021-03-13T00:00:00"/>
    <d v="1899-12-30T04:48:31"/>
    <n v="10600"/>
    <n v="176.66666666666666"/>
    <m/>
    <n v="176.66666666666666"/>
    <s v="regulacion para lectura de scaner"/>
    <x v="0"/>
    <x v="8"/>
    <x v="2"/>
    <x v="2"/>
    <m/>
    <m/>
  </r>
  <r>
    <n v="64448"/>
    <x v="0"/>
    <s v="Moreno"/>
    <x v="14"/>
    <d v="2018-11-01T00:00:00"/>
    <s v="-"/>
    <s v="Mantenimiento Mecanico"/>
    <d v="2021-03-15T00:00:00"/>
    <d v="1899-12-30T06:58:38"/>
    <d v="2021-03-15T00:00:00"/>
    <d v="1899-12-30T07:01:48"/>
    <n v="190"/>
    <n v="3.1666666666666665"/>
    <m/>
    <n v="3.1666666666666665"/>
    <s v="micro parada"/>
    <x v="8"/>
    <x v="9"/>
    <x v="2"/>
    <x v="0"/>
    <m/>
    <m/>
  </r>
  <r>
    <n v="64452"/>
    <x v="0"/>
    <s v="Moreno"/>
    <x v="14"/>
    <d v="2018-11-01T00:00:00"/>
    <s v="-"/>
    <s v="Mantenimiento Mecanico"/>
    <d v="2021-03-15T00:00:00"/>
    <d v="1899-12-30T07:02:28"/>
    <d v="2021-03-15T00:00:00"/>
    <d v="1899-12-30T07:07:41"/>
    <n v="313"/>
    <n v="5.2166666666666668"/>
    <m/>
    <n v="5.2166666666666668"/>
    <s v="micro parada"/>
    <x v="8"/>
    <x v="9"/>
    <x v="2"/>
    <x v="0"/>
    <m/>
    <m/>
  </r>
  <r>
    <n v="64462"/>
    <x v="2"/>
    <s v="Moreno"/>
    <x v="5"/>
    <d v="2018-11-01T00:00:00"/>
    <s v="-"/>
    <s v="Mantenimiento Mecanico"/>
    <d v="2021-03-15T00:00:00"/>
    <d v="1899-12-30T07:49:45"/>
    <d v="2021-03-15T00:00:00"/>
    <d v="1899-12-30T09:38:52"/>
    <n v="6547"/>
    <n v="109.11666666666666"/>
    <m/>
    <n v="109.11666666666666"/>
    <s v="cintas de transporte engomadas por limpieza con algun tipo de solvente"/>
    <x v="8"/>
    <x v="9"/>
    <x v="2"/>
    <x v="0"/>
    <m/>
    <m/>
  </r>
  <r>
    <n v="64498"/>
    <x v="11"/>
    <s v="Moreno"/>
    <x v="10"/>
    <d v="2020-02-21T00:00:00"/>
    <s v="Martín"/>
    <s v="Mantenimiento Mecanico"/>
    <d v="2021-03-15T00:00:00"/>
    <d v="1899-12-30T09:47:28"/>
    <d v="2021-03-15T00:00:00"/>
    <d v="1899-12-30T09:47:38"/>
    <n v="10"/>
    <n v="0.16666666666666666"/>
    <m/>
    <n v="0.16666666666666666"/>
    <s v="micro parada"/>
    <x v="8"/>
    <x v="9"/>
    <x v="2"/>
    <x v="0"/>
    <m/>
    <m/>
  </r>
  <r>
    <n v="64499"/>
    <x v="11"/>
    <s v="Moreno"/>
    <x v="10"/>
    <d v="2020-02-21T00:00:00"/>
    <s v="Martín"/>
    <s v="Mantenimiento Mecanico"/>
    <d v="2021-03-15T00:00:00"/>
    <d v="1899-12-30T09:47:43"/>
    <d v="2021-03-15T00:00:00"/>
    <d v="1899-12-30T10:08:10"/>
    <n v="1227"/>
    <n v="20.45"/>
    <m/>
    <n v="20.45"/>
    <s v="Regulacion de cuchillas de corte celofan y tacos de gonas de sujeción de celofan."/>
    <x v="8"/>
    <x v="9"/>
    <x v="2"/>
    <x v="0"/>
    <m/>
    <m/>
  </r>
  <r>
    <n v="64507"/>
    <x v="22"/>
    <s v="Moreno"/>
    <x v="5"/>
    <d v="2020-01-13T00:00:00"/>
    <s v="Martín"/>
    <s v="Mantenimiento Mecanico"/>
    <d v="2021-03-15T00:00:00"/>
    <d v="1899-12-30T10:05:23"/>
    <d v="2021-03-15T00:00:00"/>
    <d v="1899-12-30T11:30:33"/>
    <n v="5110"/>
    <n v="85.166666666666671"/>
    <m/>
    <n v="85.166666666666671"/>
    <s v="regulacion de colocador de bombas"/>
    <x v="8"/>
    <x v="9"/>
    <x v="2"/>
    <x v="0"/>
    <m/>
    <m/>
  </r>
  <r>
    <n v="64512"/>
    <x v="23"/>
    <s v="Moreno"/>
    <x v="21"/>
    <d v="2021-02-04T00:00:00"/>
    <s v="Victor"/>
    <s v="Mantenimiento Mecanico"/>
    <d v="2021-03-15T00:00:00"/>
    <d v="1899-12-30T10:45:33"/>
    <d v="2021-03-15T00:00:00"/>
    <d v="1899-12-30T11:02:05"/>
    <n v="992"/>
    <n v="16.533333333333335"/>
    <m/>
    <n v="16.533333333333335"/>
    <s v="falta presion de aire"/>
    <x v="8"/>
    <x v="9"/>
    <x v="2"/>
    <x v="0"/>
    <m/>
    <m/>
  </r>
  <r>
    <n v="64513"/>
    <x v="21"/>
    <s v="Moreno"/>
    <x v="14"/>
    <d v="2018-11-01T00:00:00"/>
    <s v="-"/>
    <s v="Mantenimiento Mecanico"/>
    <d v="2021-03-15T00:00:00"/>
    <d v="1899-12-30T10:46:51"/>
    <d v="2021-03-15T00:00:00"/>
    <d v="1899-12-30T10:53:56"/>
    <n v="425"/>
    <n v="7.083333333333333"/>
    <m/>
    <n v="7.083333333333333"/>
    <s v="micro parada"/>
    <x v="8"/>
    <x v="9"/>
    <x v="2"/>
    <x v="0"/>
    <m/>
    <m/>
  </r>
  <r>
    <n v="64514"/>
    <x v="5"/>
    <s v="Moreno"/>
    <x v="10"/>
    <d v="2018-11-01T00:00:00"/>
    <s v="-"/>
    <s v="Mantenimiento Electrico"/>
    <d v="2021-03-15T00:00:00"/>
    <d v="1899-12-30T10:49:21"/>
    <d v="2021-03-15T00:00:00"/>
    <d v="1899-12-30T11:01:48"/>
    <n v="747"/>
    <n v="12.45"/>
    <m/>
    <n v="12.45"/>
    <s v="tolva con mucho producto n odejaba arrancar la etqieutadora"/>
    <x v="8"/>
    <x v="9"/>
    <x v="2"/>
    <x v="0"/>
    <m/>
    <m/>
  </r>
  <r>
    <n v="64526"/>
    <x v="31"/>
    <s v="Moreno"/>
    <x v="3"/>
    <d v="2018-11-01T00:00:00"/>
    <s v="-"/>
    <s v="Mantenimiento Electrico"/>
    <d v="2021-03-15T00:00:00"/>
    <d v="1899-12-30T11:29:27"/>
    <d v="2021-03-15T00:00:00"/>
    <d v="1899-12-30T11:31:32"/>
    <n v="125"/>
    <n v="2.0833333333333335"/>
    <m/>
    <n v="2.0833333333333335"/>
    <s v="micro parada"/>
    <x v="8"/>
    <x v="9"/>
    <x v="2"/>
    <x v="0"/>
    <m/>
    <m/>
  </r>
  <r>
    <n v="64529"/>
    <x v="0"/>
    <s v="Moreno"/>
    <x v="4"/>
    <d v="2018-11-01T00:00:00"/>
    <s v="-"/>
    <s v="Mantenimiento Electrico"/>
    <d v="2021-03-15T00:00:00"/>
    <d v="1899-12-30T11:35:39"/>
    <d v="2021-03-15T00:00:00"/>
    <d v="1899-12-30T11:47:40"/>
    <n v="721"/>
    <n v="12.016666666666667"/>
    <m/>
    <n v="12.016666666666667"/>
    <s v="salta proteccion electromagnetica de llenadora"/>
    <x v="8"/>
    <x v="9"/>
    <x v="2"/>
    <x v="0"/>
    <m/>
    <m/>
  </r>
  <r>
    <n v="64567"/>
    <x v="0"/>
    <s v="Moreno"/>
    <x v="16"/>
    <d v="2018-11-01T00:00:00"/>
    <s v="-"/>
    <s v="Mantenimiento Electrico"/>
    <d v="2021-03-15T00:00:00"/>
    <d v="1899-12-30T14:51:05"/>
    <d v="2021-03-15T00:00:00"/>
    <d v="1899-12-30T14:51:12"/>
    <n v="7"/>
    <n v="0.11666666666666667"/>
    <m/>
    <n v="0.11666666666666667"/>
    <s v="micro parada"/>
    <x v="8"/>
    <x v="9"/>
    <x v="2"/>
    <x v="1"/>
    <m/>
    <s v="-"/>
  </r>
  <r>
    <n v="64568"/>
    <x v="0"/>
    <s v="Moreno"/>
    <x v="16"/>
    <d v="2018-11-01T00:00:00"/>
    <s v="-"/>
    <s v="Mantenimiento Electrico"/>
    <d v="2021-03-15T00:00:00"/>
    <d v="1899-12-30T14:51:18"/>
    <d v="2021-03-15T00:00:00"/>
    <d v="1899-12-30T15:11:01"/>
    <n v="1183"/>
    <n v="19.716666666666665"/>
    <m/>
    <n v="19.716666666666665"/>
    <s v="se desconecto un cable de la etiquetadora"/>
    <x v="8"/>
    <x v="9"/>
    <x v="2"/>
    <x v="1"/>
    <m/>
    <s v="santa cruz"/>
  </r>
  <r>
    <n v="64582"/>
    <x v="22"/>
    <s v="Moreno"/>
    <x v="5"/>
    <d v="2020-01-13T00:00:00"/>
    <s v="Martín"/>
    <s v="Mantenimiento Mecanico"/>
    <d v="2021-03-15T00:00:00"/>
    <d v="1899-12-30T15:37:43"/>
    <d v="2021-03-15T00:00:00"/>
    <d v="1899-12-30T16:34:44"/>
    <n v="3421"/>
    <n v="57.016666666666666"/>
    <m/>
    <n v="57.016666666666666"/>
    <s v="regulacion y ajuste"/>
    <x v="8"/>
    <x v="9"/>
    <x v="2"/>
    <x v="1"/>
    <m/>
    <s v="rosales"/>
  </r>
  <r>
    <n v="64585"/>
    <x v="26"/>
    <s v="Moreno"/>
    <x v="21"/>
    <d v="2021-02-04T00:00:00"/>
    <s v="Victor"/>
    <s v="Mantenimiento Electrico"/>
    <d v="2021-03-15T00:00:00"/>
    <d v="1899-12-30T15:43:12"/>
    <d v="2021-03-15T00:00:00"/>
    <d v="1899-12-30T17:20:38"/>
    <n v="5846"/>
    <n v="97.433333333333337"/>
    <m/>
    <n v="97.433333333333337"/>
    <s v="cambio de sensor, se coloca uno tipo orquilla"/>
    <x v="8"/>
    <x v="9"/>
    <x v="2"/>
    <x v="1"/>
    <m/>
    <s v="santa cruz"/>
  </r>
  <r>
    <n v="64606"/>
    <x v="3"/>
    <s v="Moreno"/>
    <x v="6"/>
    <d v="2018-11-01T00:00:00"/>
    <s v="-"/>
    <s v="Mantenimiento Mecanico"/>
    <d v="2021-03-15T00:00:00"/>
    <d v="1899-12-30T16:52:26"/>
    <d v="2021-03-15T00:00:00"/>
    <d v="1899-12-30T17:05:31"/>
    <n v="785"/>
    <n v="13.083333333333334"/>
    <m/>
    <n v="13.083333333333334"/>
    <s v="regulacion"/>
    <x v="8"/>
    <x v="9"/>
    <x v="2"/>
    <x v="1"/>
    <m/>
    <s v="rosales"/>
  </r>
  <r>
    <n v="64614"/>
    <x v="0"/>
    <s v="Moreno"/>
    <x v="9"/>
    <d v="2018-11-01T00:00:00"/>
    <s v="-"/>
    <s v="Mantenimiento Mecanico"/>
    <d v="2021-03-15T00:00:00"/>
    <d v="1899-12-30T17:19:22"/>
    <d v="2021-03-15T00:00:00"/>
    <d v="1899-12-30T17:44:34"/>
    <n v="1512"/>
    <n v="25.2"/>
    <m/>
    <n v="25.2"/>
    <s v="los puck se enganchan con el transporte, se fabrica suplemento para ajustar la guia."/>
    <x v="3"/>
    <x v="9"/>
    <x v="2"/>
    <x v="1"/>
    <m/>
    <s v="falabela"/>
  </r>
  <r>
    <n v="64617"/>
    <x v="7"/>
    <s v="Moreno"/>
    <x v="21"/>
    <d v="2021-02-04T00:00:00"/>
    <s v="Victor"/>
    <s v="Mantenimiento Electrico"/>
    <d v="2021-03-15T00:00:00"/>
    <d v="1899-12-30T17:36:24"/>
    <d v="2021-03-15T00:00:00"/>
    <d v="1899-12-30T18:23:14"/>
    <n v="2810"/>
    <n v="46.833333333333336"/>
    <m/>
    <n v="46.833333333333336"/>
    <s v="reparacion de cabezal crimpado"/>
    <x v="3"/>
    <x v="9"/>
    <x v="2"/>
    <x v="1"/>
    <m/>
    <m/>
  </r>
  <r>
    <n v="64619"/>
    <x v="0"/>
    <s v="Moreno"/>
    <x v="9"/>
    <d v="2018-11-01T00:00:00"/>
    <s v="-"/>
    <s v="Mantenimiento Mecanico"/>
    <d v="2021-03-15T00:00:00"/>
    <d v="1899-12-30T17:47:28"/>
    <d v="2021-03-15T00:00:00"/>
    <d v="1899-12-30T17:51:09"/>
    <n v="221"/>
    <n v="3.6833333333333331"/>
    <m/>
    <n v="3.6833333333333331"/>
    <s v="los puck se enganchan con el transporte, se fabrica suplemento para ajustar la guia."/>
    <x v="3"/>
    <x v="9"/>
    <x v="2"/>
    <x v="1"/>
    <m/>
    <s v="falabela"/>
  </r>
  <r>
    <n v="64626"/>
    <x v="0"/>
    <s v="Moreno"/>
    <x v="9"/>
    <d v="2018-11-01T00:00:00"/>
    <s v="-"/>
    <s v="Mantenimiento Mecanico"/>
    <d v="2021-03-15T00:00:00"/>
    <d v="1899-12-30T18:25:06"/>
    <d v="2021-03-15T00:00:00"/>
    <d v="1899-12-30T18:33:05"/>
    <n v="479"/>
    <n v="7.9833333333333334"/>
    <m/>
    <n v="7.9833333333333334"/>
    <s v="los puck se enganchan con el transporte, se fabrica suplemento para ajustar la guia."/>
    <x v="3"/>
    <x v="9"/>
    <x v="2"/>
    <x v="1"/>
    <m/>
    <s v="falabela"/>
  </r>
  <r>
    <n v="64627"/>
    <x v="31"/>
    <s v="Moreno"/>
    <x v="6"/>
    <d v="2018-11-01T00:00:00"/>
    <s v="-"/>
    <s v="Mantenimiento Mecanico"/>
    <d v="2021-03-15T00:00:00"/>
    <d v="1899-12-30T18:27:02"/>
    <d v="2021-03-15T00:00:00"/>
    <d v="1899-12-30T18:55:57"/>
    <n v="1735"/>
    <n v="28.916666666666668"/>
    <m/>
    <n v="28.916666666666668"/>
    <s v="regulacion del carril de bombas"/>
    <x v="0"/>
    <x v="9"/>
    <x v="2"/>
    <x v="1"/>
    <m/>
    <s v="falabela"/>
  </r>
  <r>
    <n v="64632"/>
    <x v="11"/>
    <s v="Moreno"/>
    <x v="21"/>
    <d v="2021-02-04T00:00:00"/>
    <s v="Victor"/>
    <s v="Mantenimiento Mecanico"/>
    <d v="2021-03-15T00:00:00"/>
    <d v="1899-12-30T18:55:10"/>
    <m/>
    <m/>
    <n v="8393"/>
    <n v="139.88333333333333"/>
    <m/>
    <n v="139.88333333333333"/>
    <s v="regulacion de celofan, no se logra regular, no se consigue desperfecto mecanico. "/>
    <x v="3"/>
    <x v="9"/>
    <x v="0"/>
    <x v="1"/>
    <m/>
    <s v="santillan/falabela"/>
  </r>
  <r>
    <n v="64657"/>
    <x v="31"/>
    <s v="Moreno"/>
    <x v="6"/>
    <d v="2018-11-01T00:00:00"/>
    <s v="-"/>
    <s v="Mantenimiento Mecanico"/>
    <d v="2021-03-15T00:00:00"/>
    <d v="1899-12-30T23:27:20"/>
    <d v="2021-03-15T00:00:00"/>
    <d v="1899-12-30T23:46:17"/>
    <n v="1137"/>
    <n v="18.95"/>
    <m/>
    <n v="18.95"/>
    <s v="regulacion por formato no contemplado"/>
    <x v="0"/>
    <x v="9"/>
    <x v="2"/>
    <x v="2"/>
    <m/>
    <m/>
  </r>
  <r>
    <n v="64659"/>
    <x v="31"/>
    <s v="Moreno"/>
    <x v="6"/>
    <d v="2018-11-01T00:00:00"/>
    <s v="-"/>
    <s v="Mantenimiento Mecanico"/>
    <d v="2021-03-15T00:00:00"/>
    <d v="1899-12-30T23:55:30"/>
    <d v="2021-03-16T00:00:00"/>
    <d v="1899-12-30T00:10:24"/>
    <n v="894"/>
    <n v="14.9"/>
    <m/>
    <n v="14.9"/>
    <s v="regulacion por formato no contemplado"/>
    <x v="0"/>
    <x v="9"/>
    <x v="2"/>
    <x v="2"/>
    <m/>
    <m/>
  </r>
  <r>
    <n v="64661"/>
    <x v="5"/>
    <s v="Moreno"/>
    <x v="5"/>
    <d v="2018-11-01T00:00:00"/>
    <s v="-"/>
    <s v="Mantenimiento Electrico"/>
    <d v="2021-03-15T00:00:00"/>
    <d v="1899-12-30T23:59:05"/>
    <d v="2021-03-16T00:00:00"/>
    <d v="1899-12-30T01:03:46"/>
    <n v="3881"/>
    <n v="64.683333333333337"/>
    <m/>
    <n v="64.683333333333337"/>
    <s v="quedo etiquetado manual porque tenian que largar, cuando llega el maquinista turno mañana la regula "/>
    <x v="0"/>
    <x v="9"/>
    <x v="2"/>
    <x v="2"/>
    <m/>
    <s v="Rotela"/>
  </r>
  <r>
    <n v="64663"/>
    <x v="31"/>
    <s v="Moreno"/>
    <x v="6"/>
    <d v="2018-11-01T00:00:00"/>
    <s v="-"/>
    <s v="Mantenimiento Mecanico"/>
    <d v="2021-03-16T00:00:00"/>
    <d v="1899-12-30T00:24:13"/>
    <d v="2021-03-16T00:00:00"/>
    <d v="1899-12-30T00:53:08"/>
    <n v="1735"/>
    <n v="28.916666666666668"/>
    <m/>
    <n v="28.916666666666668"/>
    <s v="regulacion por formato no contemplado"/>
    <x v="0"/>
    <x v="9"/>
    <x v="2"/>
    <x v="2"/>
    <m/>
    <m/>
  </r>
  <r>
    <n v="64669"/>
    <x v="10"/>
    <s v="Moreno"/>
    <x v="14"/>
    <d v="2018-11-01T00:00:00"/>
    <s v="-"/>
    <s v="Mantenimiento Mecanico"/>
    <d v="2021-03-16T00:00:00"/>
    <d v="1899-12-30T01:32:39"/>
    <d v="2021-03-16T00:00:00"/>
    <d v="1899-12-30T01:49:30"/>
    <n v="1011"/>
    <n v="16.850000000000001"/>
    <m/>
    <n v="16.850000000000001"/>
    <s v="se da aviso a mantenimiento que el coloca tapas no funciona bien. No se encuentra desperfecto."/>
    <x v="1"/>
    <x v="9"/>
    <x v="2"/>
    <x v="2"/>
    <m/>
    <s v="Rotela"/>
  </r>
  <r>
    <n v="64670"/>
    <x v="31"/>
    <s v="Moreno"/>
    <x v="6"/>
    <d v="2018-11-01T00:00:00"/>
    <s v="-"/>
    <s v="Mantenimiento Mecanico"/>
    <d v="2021-03-16T00:00:00"/>
    <d v="1899-12-30T01:40:46"/>
    <d v="2021-03-16T00:00:00"/>
    <d v="1899-12-30T02:24:55"/>
    <n v="2649"/>
    <n v="44.15"/>
    <m/>
    <n v="44.15"/>
    <s v="regulacion por formato no contemplado"/>
    <x v="0"/>
    <x v="9"/>
    <x v="2"/>
    <x v="2"/>
    <m/>
    <m/>
  </r>
  <r>
    <n v="64673"/>
    <x v="31"/>
    <s v="Moreno"/>
    <x v="6"/>
    <d v="2018-11-01T00:00:00"/>
    <s v="-"/>
    <s v="Mantenimiento Mecanico"/>
    <d v="2021-03-16T00:00:00"/>
    <d v="1899-12-30T02:45:56"/>
    <d v="2021-03-16T00:00:00"/>
    <d v="1899-12-30T03:14:33"/>
    <n v="1717"/>
    <n v="28.616666666666667"/>
    <m/>
    <n v="28.616666666666667"/>
    <s v="regulacion por formato no contemplado"/>
    <x v="0"/>
    <x v="9"/>
    <x v="2"/>
    <x v="2"/>
    <m/>
    <m/>
  </r>
  <r>
    <n v="64674"/>
    <x v="23"/>
    <s v="Moreno"/>
    <x v="10"/>
    <d v="2020-02-21T00:00:00"/>
    <s v="Martín"/>
    <s v="Mantenimiento Mecanico"/>
    <d v="2021-03-16T00:00:00"/>
    <d v="1899-12-30T02:50:52"/>
    <d v="2021-03-16T00:00:00"/>
    <d v="1899-12-30T04:08:44"/>
    <n v="4672"/>
    <n v="77.86666666666666"/>
    <m/>
    <n v="77.86666666666666"/>
    <s v="se salieron los dos tornillos que ajustan la corredera del tomador de estuches."/>
    <x v="3"/>
    <x v="9"/>
    <x v="2"/>
    <x v="2"/>
    <m/>
    <s v="Alegre"/>
  </r>
  <r>
    <n v="64675"/>
    <x v="11"/>
    <s v="Moreno"/>
    <x v="21"/>
    <d v="2021-02-04T00:00:00"/>
    <s v="Victor"/>
    <s v="Mantenimiento Mecanico"/>
    <d v="2021-03-16T00:00:00"/>
    <d v="1899-12-30T03:01:42"/>
    <d v="2021-03-16T00:00:00"/>
    <d v="1899-12-30T04:44:23"/>
    <n v="6161"/>
    <n v="102.68333333333334"/>
    <m/>
    <n v="102.68333333333334"/>
    <s v="pusieron la parada cuando cambiaron el celofan, es regulacion"/>
    <x v="0"/>
    <x v="9"/>
    <x v="2"/>
    <x v="2"/>
    <m/>
    <s v="Alegre"/>
  </r>
  <r>
    <n v="64676"/>
    <x v="7"/>
    <s v="Moreno"/>
    <x v="5"/>
    <d v="2018-11-01T00:00:00"/>
    <s v="-"/>
    <s v="Mantenimiento Mecanico"/>
    <d v="2021-03-16T00:00:00"/>
    <d v="1899-12-30T03:08:02"/>
    <d v="2021-03-16T00:00:00"/>
    <d v="1899-12-30T03:46:35"/>
    <n v="2313"/>
    <n v="38.549999999999997"/>
    <m/>
    <n v="38.549999999999997"/>
    <s v="regulacion de tomador de bombas"/>
    <x v="0"/>
    <x v="9"/>
    <x v="2"/>
    <x v="2"/>
    <m/>
    <m/>
  </r>
  <r>
    <n v="64678"/>
    <x v="31"/>
    <s v="Moreno"/>
    <x v="6"/>
    <d v="2018-11-01T00:00:00"/>
    <s v="-"/>
    <s v="Mantenimiento Mecanico"/>
    <d v="2021-03-16T00:00:00"/>
    <d v="1899-12-30T03:42:36"/>
    <d v="2021-03-16T00:00:00"/>
    <d v="1899-12-30T04:05:01"/>
    <n v="1345"/>
    <n v="22.416666666666668"/>
    <m/>
    <n v="22.416666666666668"/>
    <s v="regulacion por formato no contemplado"/>
    <x v="0"/>
    <x v="9"/>
    <x v="2"/>
    <x v="2"/>
    <m/>
    <m/>
  </r>
  <r>
    <n v="64680"/>
    <x v="12"/>
    <s v="Moreno"/>
    <x v="6"/>
    <d v="2018-11-01T00:00:00"/>
    <s v="-"/>
    <s v="Mantenimiento Electrico"/>
    <d v="2021-03-16T00:00:00"/>
    <d v="1899-12-30T04:05:18"/>
    <d v="2021-03-16T00:00:00"/>
    <d v="1899-12-30T04:12:43"/>
    <n v="445"/>
    <n v="7.416666666666667"/>
    <m/>
    <n v="7.416666666666667"/>
    <s v="micro parada"/>
    <x v="8"/>
    <x v="9"/>
    <x v="2"/>
    <x v="2"/>
    <m/>
    <m/>
  </r>
  <r>
    <n v="64683"/>
    <x v="0"/>
    <s v="Moreno"/>
    <x v="21"/>
    <d v="2021-02-04T00:00:00"/>
    <s v="Victor"/>
    <s v="Mantenimiento Mecanico"/>
    <d v="2021-03-16T00:00:00"/>
    <d v="1899-12-30T04:44:36"/>
    <d v="2021-03-16T00:00:00"/>
    <d v="1899-12-30T04:47:46"/>
    <n v="190"/>
    <n v="3.1666666666666665"/>
    <m/>
    <n v="3.1666666666666665"/>
    <s v="micro parada"/>
    <x v="8"/>
    <x v="9"/>
    <x v="2"/>
    <x v="2"/>
    <m/>
    <m/>
  </r>
  <r>
    <n v="64699"/>
    <x v="22"/>
    <s v="Moreno"/>
    <x v="5"/>
    <d v="2020-01-13T00:00:00"/>
    <s v="Martín"/>
    <s v="Mantenimiento Mecanico"/>
    <d v="2021-03-16T00:00:00"/>
    <d v="1899-12-30T06:52:30"/>
    <d v="2021-03-16T00:00:00"/>
    <d v="1899-12-30T07:59:19"/>
    <n v="4009"/>
    <n v="66.816666666666663"/>
    <m/>
    <n v="66.816666666666663"/>
    <s v="regulación de estación colocabombas"/>
    <x v="8"/>
    <x v="9"/>
    <x v="2"/>
    <x v="0"/>
    <m/>
    <m/>
  </r>
  <r>
    <n v="64716"/>
    <x v="23"/>
    <s v="Moreno"/>
    <x v="10"/>
    <d v="2020-02-21T00:00:00"/>
    <s v="Martín"/>
    <s v="Mantenimiento Mecanico"/>
    <d v="2021-03-16T00:00:00"/>
    <d v="1899-12-30T07:23:20"/>
    <d v="2021-03-16T00:00:00"/>
    <d v="1899-12-30T08:10:59"/>
    <n v="2859"/>
    <n v="47.65"/>
    <m/>
    <n v="47.65"/>
    <s v="reemplazo de correa dentada estuchadora con taco roto"/>
    <x v="8"/>
    <x v="9"/>
    <x v="2"/>
    <x v="0"/>
    <m/>
    <m/>
  </r>
  <r>
    <n v="64725"/>
    <x v="0"/>
    <s v="Moreno"/>
    <x v="4"/>
    <d v="2018-11-01T00:00:00"/>
    <s v="-"/>
    <s v="Mantenimiento Mecanico"/>
    <d v="2021-03-16T00:00:00"/>
    <d v="1899-12-30T07:59:01"/>
    <d v="2021-03-16T00:00:00"/>
    <d v="1899-12-30T08:12:49"/>
    <n v="828"/>
    <n v="13.8"/>
    <m/>
    <n v="13.8"/>
    <s v="reset de llenadora"/>
    <x v="8"/>
    <x v="9"/>
    <x v="2"/>
    <x v="0"/>
    <m/>
    <m/>
  </r>
  <r>
    <n v="64735"/>
    <x v="22"/>
    <s v="Moreno"/>
    <x v="5"/>
    <d v="2020-01-13T00:00:00"/>
    <s v="Martín"/>
    <s v="Mantenimiento Mecanico"/>
    <d v="2021-03-16T00:00:00"/>
    <d v="1899-12-30T08:22:46"/>
    <d v="2021-03-16T00:00:00"/>
    <d v="1899-12-30T09:22:46"/>
    <n v="3600"/>
    <n v="60"/>
    <m/>
    <n v="60"/>
    <s v="regulación de estación colocabombas"/>
    <x v="8"/>
    <x v="9"/>
    <x v="2"/>
    <x v="0"/>
    <m/>
    <m/>
  </r>
  <r>
    <n v="64748"/>
    <x v="7"/>
    <s v="Moreno"/>
    <x v="21"/>
    <d v="2021-02-04T00:00:00"/>
    <s v="Victor"/>
    <s v="Mantenimiento Electrico"/>
    <d v="2021-03-16T00:00:00"/>
    <d v="1899-12-30T08:54:08"/>
    <d v="2021-03-16T00:00:00"/>
    <d v="1899-12-30T09:11:20"/>
    <n v="1032"/>
    <n v="17.2"/>
    <m/>
    <n v="17.2"/>
    <s v="cambio de mordaza"/>
    <x v="8"/>
    <x v="9"/>
    <x v="2"/>
    <x v="0"/>
    <m/>
    <m/>
  </r>
  <r>
    <n v="64751"/>
    <x v="36"/>
    <s v="Moreno"/>
    <x v="9"/>
    <d v="2018-11-01T00:00:00"/>
    <s v="-"/>
    <s v="Mantenimiento Mecanico"/>
    <d v="2021-03-16T00:00:00"/>
    <d v="1899-12-30T09:02:40"/>
    <d v="2021-03-16T00:00:00"/>
    <d v="1899-12-30T09:20:34"/>
    <n v="1074"/>
    <n v="17.899999999999999"/>
    <m/>
    <n v="17.899999999999999"/>
    <s v="se ajusta sensor de mecanismo y se regula guias"/>
    <x v="8"/>
    <x v="9"/>
    <x v="2"/>
    <x v="0"/>
    <m/>
    <m/>
  </r>
  <r>
    <n v="64755"/>
    <x v="28"/>
    <s v="Moreno Procesos"/>
    <x v="22"/>
    <d v="2020-09-18T00:00:00"/>
    <s v="Martín"/>
    <s v="Mantenimiento Mecanico"/>
    <d v="2021-03-16T00:00:00"/>
    <d v="1899-12-30T09:16:16"/>
    <d v="2021-03-16T00:00:00"/>
    <d v="1899-12-30T19:47:00"/>
    <n v="37844"/>
    <n v="630.73333333333335"/>
    <m/>
    <n v="630.73333333333335"/>
    <s v="se revisan valvulas gemmu quedan para el fin de semana"/>
    <x v="8"/>
    <x v="9"/>
    <x v="2"/>
    <x v="0"/>
    <m/>
    <m/>
  </r>
  <r>
    <n v="64774"/>
    <x v="13"/>
    <s v="Moreno"/>
    <x v="19"/>
    <d v="2018-11-01T00:00:00"/>
    <s v="-"/>
    <s v="Mantenimiento Electrico"/>
    <d v="2021-03-16T00:00:00"/>
    <d v="1899-12-30T10:11:19"/>
    <d v="2021-03-16T00:00:00"/>
    <d v="1899-12-30T10:36:02"/>
    <n v="1483"/>
    <n v="24.716666666666665"/>
    <m/>
    <n v="24.716666666666665"/>
    <s v="reemplazo de inkjet"/>
    <x v="8"/>
    <x v="9"/>
    <x v="2"/>
    <x v="0"/>
    <m/>
    <m/>
  </r>
  <r>
    <n v="64778"/>
    <x v="23"/>
    <s v="Moreno"/>
    <x v="21"/>
    <d v="2021-02-04T00:00:00"/>
    <s v="Victor"/>
    <s v="Mantenimiento Mecanico"/>
    <d v="2021-03-16T00:00:00"/>
    <d v="1899-12-30T10:33:34"/>
    <d v="2021-03-16T00:00:00"/>
    <d v="1899-12-30T11:39:49"/>
    <n v="3975"/>
    <n v="66.25"/>
    <m/>
    <n v="66.25"/>
    <s v="tensión de cadena de motor principal se reguló la apertura de pinzas después se ayudo a regular, era celofa"/>
    <x v="8"/>
    <x v="9"/>
    <x v="2"/>
    <x v="0"/>
    <m/>
    <m/>
  </r>
  <r>
    <n v="64787"/>
    <x v="13"/>
    <s v="Moreno"/>
    <x v="19"/>
    <d v="2018-11-01T00:00:00"/>
    <s v="-"/>
    <s v="Mantenimiento Electrico"/>
    <d v="2021-03-16T00:00:00"/>
    <d v="1899-12-30T11:00:56"/>
    <d v="2021-03-16T00:00:00"/>
    <d v="1899-12-30T11:05:22"/>
    <n v="266"/>
    <n v="4.4333333333333336"/>
    <m/>
    <n v="4.4333333333333336"/>
    <s v="micro parada"/>
    <x v="8"/>
    <x v="9"/>
    <x v="2"/>
    <x v="0"/>
    <m/>
    <m/>
  </r>
  <r>
    <n v="64794"/>
    <x v="13"/>
    <s v="Moreno"/>
    <x v="19"/>
    <d v="2018-11-01T00:00:00"/>
    <s v="-"/>
    <s v="Mantenimiento Electrico"/>
    <d v="2021-03-16T00:00:00"/>
    <d v="1899-12-30T11:13:52"/>
    <d v="2021-03-16T00:00:00"/>
    <d v="1899-12-30T13:11:50"/>
    <n v="7078"/>
    <n v="117.96666666666667"/>
    <m/>
    <n v="117.96666666666667"/>
    <s v="Se cambia junto a Fabio amplificador y fibra , inkjet línea 19"/>
    <x v="8"/>
    <x v="9"/>
    <x v="2"/>
    <x v="0"/>
    <m/>
    <m/>
  </r>
  <r>
    <n v="64806"/>
    <x v="31"/>
    <s v="Moreno"/>
    <x v="3"/>
    <d v="2018-11-01T00:00:00"/>
    <s v="-"/>
    <s v="Mantenimiento Electrico"/>
    <d v="2021-03-16T00:00:00"/>
    <d v="1899-12-30T12:04:54"/>
    <d v="2021-03-16T00:00:00"/>
    <d v="1899-12-30T12:21:28"/>
    <n v="994"/>
    <n v="16.566666666666666"/>
    <m/>
    <n v="16.566666666666666"/>
    <s v="reset de variador"/>
    <x v="8"/>
    <x v="9"/>
    <x v="2"/>
    <x v="0"/>
    <m/>
    <m/>
  </r>
  <r>
    <n v="64808"/>
    <x v="10"/>
    <s v="Moreno"/>
    <x v="14"/>
    <d v="2018-11-01T00:00:00"/>
    <s v="-"/>
    <s v="Mantenimiento Electrico"/>
    <d v="2021-03-16T00:00:00"/>
    <d v="1899-12-30T12:18:34"/>
    <d v="2021-03-16T00:00:00"/>
    <d v="1899-12-30T12:27:11"/>
    <n v="517"/>
    <n v="8.6166666666666671"/>
    <m/>
    <n v="8.6166666666666671"/>
    <s v="rotura de motoreductor abastecedor de tapas"/>
    <x v="8"/>
    <x v="9"/>
    <x v="2"/>
    <x v="0"/>
    <m/>
    <m/>
  </r>
  <r>
    <n v="64812"/>
    <x v="10"/>
    <s v="Moreno"/>
    <x v="14"/>
    <d v="2018-11-01T00:00:00"/>
    <s v="-"/>
    <s v="Mantenimiento Electrico"/>
    <d v="2021-03-16T00:00:00"/>
    <d v="1899-12-30T12:30:51"/>
    <d v="2021-03-16T00:00:00"/>
    <d v="1899-12-30T12:33:19"/>
    <n v="148"/>
    <n v="2.4666666666666668"/>
    <m/>
    <n v="2.4666666666666668"/>
    <s v="micro parada"/>
    <x v="8"/>
    <x v="9"/>
    <x v="2"/>
    <x v="0"/>
    <m/>
    <m/>
  </r>
  <r>
    <n v="64814"/>
    <x v="10"/>
    <s v="Moreno"/>
    <x v="14"/>
    <d v="2018-11-01T00:00:00"/>
    <s v="-"/>
    <s v="Mantenimiento Mecanico"/>
    <d v="2021-03-16T00:00:00"/>
    <d v="1899-12-30T12:33:26"/>
    <d v="2021-03-16T00:00:00"/>
    <d v="1899-12-30T16:12:31"/>
    <n v="13145"/>
    <n v="219.08333333333334"/>
    <m/>
    <n v="219.08333333333334"/>
    <s v="rotura de motoreductor abastecedor de tapas"/>
    <x v="3"/>
    <x v="9"/>
    <x v="2"/>
    <x v="0"/>
    <m/>
    <m/>
  </r>
  <r>
    <n v="64830"/>
    <x v="0"/>
    <s v="Moreno"/>
    <x v="21"/>
    <d v="2021-02-04T00:00:00"/>
    <s v="Victor"/>
    <s v="Mantenimiento Mecanico"/>
    <d v="2021-03-16T00:00:00"/>
    <d v="1899-12-30T14:53:09"/>
    <d v="2021-03-16T00:00:00"/>
    <d v="1899-12-30T15:42:47"/>
    <n v="2978"/>
    <n v="49.633333333333333"/>
    <m/>
    <n v="49.633333333333333"/>
    <s v="llave de paso de aire cerrada"/>
    <x v="0"/>
    <x v="9"/>
    <x v="2"/>
    <x v="1"/>
    <m/>
    <s v="falabela"/>
  </r>
  <r>
    <n v="64852"/>
    <x v="0"/>
    <s v="Moreno"/>
    <x v="19"/>
    <d v="2018-11-01T00:00:00"/>
    <s v="-"/>
    <s v="Mantenimiento Electrico"/>
    <d v="2021-03-16T00:00:00"/>
    <d v="1899-12-30T15:53:42"/>
    <d v="2021-03-16T00:00:00"/>
    <d v="1899-12-30T16:04:36"/>
    <n v="654"/>
    <n v="10.9"/>
    <m/>
    <n v="10.9"/>
    <s v="regulacion maquinista"/>
    <x v="0"/>
    <x v="9"/>
    <x v="2"/>
    <x v="1"/>
    <m/>
    <s v="maquinista"/>
  </r>
  <r>
    <n v="64858"/>
    <x v="7"/>
    <s v="Moreno"/>
    <x v="10"/>
    <d v="2018-11-01T00:00:00"/>
    <s v="-"/>
    <s v="Mantenimiento Mecanico"/>
    <d v="2021-03-16T00:00:00"/>
    <d v="1899-12-30T16:01:16"/>
    <d v="2021-03-16T00:00:00"/>
    <d v="1899-12-30T16:16:01"/>
    <n v="885"/>
    <n v="14.75"/>
    <m/>
    <n v="14.75"/>
    <s v="reemplazo de pinza crimpadora"/>
    <x v="3"/>
    <x v="9"/>
    <x v="2"/>
    <x v="1"/>
    <m/>
    <m/>
  </r>
  <r>
    <n v="64860"/>
    <x v="2"/>
    <s v="Moreno"/>
    <x v="13"/>
    <d v="2018-11-01T00:00:00"/>
    <s v="-"/>
    <s v="Mantenimiento Mecanico"/>
    <d v="2021-03-16T00:00:00"/>
    <d v="1899-12-30T16:14:33"/>
    <d v="2021-03-16T00:00:00"/>
    <d v="1899-12-30T16:16:42"/>
    <n v="129"/>
    <n v="2.15"/>
    <m/>
    <n v="2.15"/>
    <s v="micro parada"/>
    <x v="8"/>
    <x v="9"/>
    <x v="2"/>
    <x v="1"/>
    <m/>
    <s v="-"/>
  </r>
  <r>
    <n v="64864"/>
    <x v="41"/>
    <s v="Moreno"/>
    <x v="13"/>
    <d v="2020-09-30T00:00:00"/>
    <s v="Martín"/>
    <s v="Mantenimiento Electrico"/>
    <d v="2021-03-16T00:00:00"/>
    <d v="1899-12-30T16:24:15"/>
    <d v="2021-03-16T00:00:00"/>
    <d v="1899-12-30T16:47:23"/>
    <n v="1388"/>
    <n v="23.133333333333333"/>
    <m/>
    <n v="23.133333333333333"/>
    <s v="No leía el sensor del injet"/>
    <x v="2"/>
    <x v="9"/>
    <x v="2"/>
    <x v="1"/>
    <m/>
    <m/>
  </r>
  <r>
    <n v="64868"/>
    <x v="31"/>
    <s v="Moreno"/>
    <x v="6"/>
    <d v="2018-11-01T00:00:00"/>
    <s v="-"/>
    <s v="Mantenimiento Mecanico"/>
    <d v="2021-03-16T00:00:00"/>
    <d v="1899-12-30T16:32:47"/>
    <d v="2021-03-16T00:00:00"/>
    <d v="1899-12-30T16:49:52"/>
    <n v="1025"/>
    <n v="17.083333333333332"/>
    <m/>
    <n v="17.083333333333332"/>
    <s v="problemas de formato"/>
    <x v="6"/>
    <x v="9"/>
    <x v="2"/>
    <x v="1"/>
    <m/>
    <s v="rosal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4">
  <r>
    <n v="103030"/>
    <x v="0"/>
    <s v="Moreno"/>
    <x v="0"/>
    <n v="43405"/>
    <s v="-"/>
    <s v="Mantenimiento Mecanico"/>
    <d v="2022-01-03T00:00:00"/>
    <d v="1899-12-30T06:28:37"/>
    <d v="2022-01-03T00:00:00"/>
    <d v="1899-12-30T07:17:20"/>
    <n v="2923"/>
    <n v="48.716666666666669"/>
    <s v=" llenadora sobre llenado de los picos se regula presión de Caudal de bomba de llenado tolva"/>
    <x v="0"/>
    <x v="0"/>
    <x v="0"/>
    <x v="0"/>
    <s v="gsan miguel"/>
    <s v="no"/>
  </r>
  <r>
    <n v="103031"/>
    <x v="0"/>
    <s v="Moreno"/>
    <x v="1"/>
    <n v="43405"/>
    <s v="-"/>
    <s v="Mantenimiento Mecanico"/>
    <d v="2022-01-03T00:00:00"/>
    <d v="1899-12-30T06:29:40"/>
    <d v="2022-01-03T00:00:00"/>
    <d v="1899-12-30T06:37:16"/>
    <n v="456"/>
    <n v="7.6"/>
    <s v="micro parada"/>
    <x v="1"/>
    <x v="0"/>
    <x v="0"/>
    <x v="0"/>
    <s v="micro parada"/>
    <s v="no"/>
  </r>
  <r>
    <n v="103033"/>
    <x v="0"/>
    <s v="Moreno"/>
    <x v="2"/>
    <n v="43405"/>
    <s v="-"/>
    <s v="Mantenimiento Electrico"/>
    <d v="2022-01-03T00:00:00"/>
    <d v="1899-12-30T06:34:24"/>
    <d v="2022-01-03T00:00:00"/>
    <d v="1899-12-30T07:44:47"/>
    <n v="4223"/>
    <n v="70.38333333333334"/>
    <s v="reemplazo de panel lenze quemado"/>
    <x v="2"/>
    <x v="0"/>
    <x v="0"/>
    <x v="0"/>
    <s v="dfernandez"/>
    <s v="si"/>
  </r>
  <r>
    <n v="103036"/>
    <x v="0"/>
    <s v="Moreno"/>
    <x v="1"/>
    <n v="43405"/>
    <s v="-"/>
    <s v="Mantenimiento Electrico"/>
    <d v="2022-01-03T00:00:00"/>
    <d v="1899-12-30T07:09:57"/>
    <d v="2022-01-03T00:00:00"/>
    <d v="1899-12-30T07:45:20"/>
    <n v="2123"/>
    <n v="35.383333333333333"/>
    <s v="se regula sensor contador de mecanismos"/>
    <x v="0"/>
    <x v="0"/>
    <x v="0"/>
    <x v="0"/>
    <s v="jmaiques"/>
    <s v="no"/>
  </r>
  <r>
    <n v="103043"/>
    <x v="0"/>
    <s v="Moreno"/>
    <x v="0"/>
    <n v="43405"/>
    <s v="-"/>
    <s v="Mantenimiento Mecanico"/>
    <d v="2022-01-03T00:00:00"/>
    <d v="1899-12-30T08:03:47"/>
    <d v="2022-01-03T00:00:00"/>
    <d v="1899-12-30T09:31:42"/>
    <n v="5275"/>
    <n v="87.916666666666671"/>
    <s v=" llenadora sobre llenado de los picos se regula presión de Caudal de bomba de llenado tolva"/>
    <x v="0"/>
    <x v="0"/>
    <x v="0"/>
    <x v="0"/>
    <s v="gsan miguel"/>
    <s v="no"/>
  </r>
  <r>
    <n v="103049"/>
    <x v="1"/>
    <s v="Moreno"/>
    <x v="3"/>
    <n v="43405"/>
    <s v="-"/>
    <s v="Mantenimiento Electrico"/>
    <d v="2022-01-03T00:00:00"/>
    <d v="1899-12-30T09:00:01"/>
    <d v="2022-01-03T00:00:00"/>
    <d v="1899-12-30T09:14:33"/>
    <n v="872"/>
    <n v="14.533333333333333"/>
    <s v="sin informacion"/>
    <x v="3"/>
    <x v="0"/>
    <x v="0"/>
    <x v="0"/>
    <s v="sin informacion"/>
    <s v="sin informacion"/>
  </r>
  <r>
    <n v="103051"/>
    <x v="2"/>
    <s v="Moreno Procesos"/>
    <x v="4"/>
    <n v="44336"/>
    <s v="Sebastian "/>
    <s v="Mantenimiento Mecanico"/>
    <d v="2022-01-03T00:00:00"/>
    <d v="1899-12-30T09:07:14"/>
    <d v="2022-01-03T00:00:00"/>
    <d v="1899-12-30T09:13:21"/>
    <n v="367"/>
    <n v="6.1166666666666663"/>
    <s v="micro parada"/>
    <x v="1"/>
    <x v="0"/>
    <x v="0"/>
    <x v="0"/>
    <s v="micro parada"/>
    <s v="no"/>
  </r>
  <r>
    <n v="103053"/>
    <x v="3"/>
    <s v="Moreno"/>
    <x v="5"/>
    <n v="44239"/>
    <s v="Martín"/>
    <s v="Mantenimiento Electrico"/>
    <d v="2022-01-03T00:00:00"/>
    <d v="1899-12-30T09:14:56"/>
    <d v="2022-01-03T00:00:00"/>
    <d v="1899-12-30T09:27:27"/>
    <n v="751"/>
    <n v="12.516666666666667"/>
    <s v="no funcionaba el freno previo al láser, se resetea el amplificador del sensor y se parametriza de nuevo"/>
    <x v="0"/>
    <x v="0"/>
    <x v="0"/>
    <x v="0"/>
    <s v="dfernandez"/>
    <s v="no"/>
  </r>
  <r>
    <n v="103054"/>
    <x v="4"/>
    <s v="Moreno"/>
    <x v="1"/>
    <n v="43405"/>
    <s v="-"/>
    <s v="Mantenimiento Electrico"/>
    <d v="2022-01-03T00:00:00"/>
    <d v="1899-12-30T09:28:14"/>
    <d v="2022-01-03T00:00:00"/>
    <d v="1899-12-30T09:46:30"/>
    <n v="1096"/>
    <n v="18.266666666666666"/>
    <s v="se recalibran ejes de brazo robot"/>
    <x v="0"/>
    <x v="0"/>
    <x v="0"/>
    <x v="0"/>
    <s v="dfernandez"/>
    <s v="no"/>
  </r>
  <r>
    <n v="103058"/>
    <x v="5"/>
    <s v="Moreno"/>
    <x v="6"/>
    <n v="43405"/>
    <s v="-"/>
    <s v="Mantenimiento Electrico"/>
    <d v="2022-01-03T00:00:00"/>
    <d v="1899-12-30T10:01:47"/>
    <d v="2022-01-03T00:00:00"/>
    <d v="1899-12-30T12:15:46"/>
    <n v="8039"/>
    <n v="133.98333333333332"/>
    <s v="etiquetadora se vuelve a cargar formato preseleccionado"/>
    <x v="0"/>
    <x v="0"/>
    <x v="0"/>
    <x v="0"/>
    <s v="dfernandez"/>
    <s v="no"/>
  </r>
  <r>
    <n v="103060"/>
    <x v="6"/>
    <s v="Moreno"/>
    <x v="7"/>
    <n v="43405"/>
    <s v="-"/>
    <s v="Mantenimiento Electrico"/>
    <d v="2022-01-03T00:00:00"/>
    <d v="1899-12-30T10:31:53"/>
    <d v="2022-01-03T00:00:00"/>
    <d v="1899-12-30T10:41:12"/>
    <n v="559"/>
    <n v="9.3166666666666664"/>
    <s v="micro parada"/>
    <x v="1"/>
    <x v="0"/>
    <x v="0"/>
    <x v="0"/>
    <s v="micro parada"/>
    <s v="no"/>
  </r>
  <r>
    <n v="103065"/>
    <x v="7"/>
    <s v="Moreno"/>
    <x v="1"/>
    <n v="43881"/>
    <s v="Martín"/>
    <s v="Mantenimiento Mecanico"/>
    <d v="2022-01-03T00:00:00"/>
    <d v="1899-12-30T11:00:50"/>
    <d v="2022-01-03T00:00:00"/>
    <d v="1899-12-30T12:39:33"/>
    <n v="5923"/>
    <n v="98.716666666666669"/>
    <s v=" logi pack se regulo la enfundadora"/>
    <x v="0"/>
    <x v="0"/>
    <x v="0"/>
    <x v="0"/>
    <s v="gsan miguel"/>
    <s v="no"/>
  </r>
  <r>
    <n v="103068"/>
    <x v="8"/>
    <s v="Moreno Procesos"/>
    <x v="8"/>
    <n v="44154"/>
    <s v="Martín"/>
    <s v="Mantenimiento Electrico"/>
    <d v="2022-01-03T00:00:00"/>
    <d v="1899-12-30T11:43:56"/>
    <d v="2022-01-03T00:00:00"/>
    <d v="1899-12-30T11:44:09"/>
    <n v="13"/>
    <n v="0.21666666666666667"/>
    <s v="micro parada"/>
    <x v="1"/>
    <x v="0"/>
    <x v="0"/>
    <x v="0"/>
    <s v="micro parada"/>
    <s v="no"/>
  </r>
  <r>
    <n v="103069"/>
    <x v="8"/>
    <s v="Moreno Procesos"/>
    <x v="8"/>
    <n v="44154"/>
    <s v="Martín"/>
    <s v="Mantenimiento Mecanico"/>
    <d v="2022-01-03T00:00:00"/>
    <d v="1899-12-30T11:44:17"/>
    <d v="2022-01-03T00:00:00"/>
    <d v="1899-12-30T17:45:05"/>
    <n v="21648"/>
    <n v="360.8"/>
    <s v="se agrega aire a la vejiga, queda para puesta"/>
    <x v="2"/>
    <x v="0"/>
    <x v="0"/>
    <x v="0"/>
    <s v="jmontiel"/>
    <s v="no"/>
  </r>
  <r>
    <n v="103070"/>
    <x v="9"/>
    <s v="Moreno"/>
    <x v="7"/>
    <n v="43405"/>
    <s v="-"/>
    <s v="Mantenimiento Electrico"/>
    <d v="2022-01-03T00:00:00"/>
    <d v="1899-12-30T11:51:33"/>
    <d v="2022-01-03T00:00:00"/>
    <d v="1899-12-30T12:37:59"/>
    <n v="2786"/>
    <n v="46.43333333333333"/>
    <s v=" era una falsa alarma, llegamos y no tenía nada"/>
    <x v="4"/>
    <x v="0"/>
    <x v="0"/>
    <x v="0"/>
    <s v="no aplica"/>
    <s v="no"/>
  </r>
  <r>
    <n v="103076"/>
    <x v="6"/>
    <s v="Moreno"/>
    <x v="0"/>
    <n v="43405"/>
    <s v="-"/>
    <s v="Mantenimiento Electrico"/>
    <d v="2022-01-03T00:00:00"/>
    <d v="1899-12-30T13:03:19"/>
    <d v="2022-01-03T00:00:00"/>
    <d v="1899-12-30T13:14:43"/>
    <n v="684"/>
    <n v="11.4"/>
    <s v="se cortó un cable del mando manual"/>
    <x v="2"/>
    <x v="0"/>
    <x v="0"/>
    <x v="0"/>
    <s v="jmaiques"/>
    <s v="no"/>
  </r>
  <r>
    <n v="103081"/>
    <x v="10"/>
    <s v="Moreno"/>
    <x v="2"/>
    <n v="43881"/>
    <s v="Martín"/>
    <s v="Mantenimiento Mecanico"/>
    <d v="2022-01-03T00:00:00"/>
    <d v="1899-12-30T13:41:56"/>
    <d v="2022-01-03T00:00:00"/>
    <d v="1899-12-30T14:15:22"/>
    <n v="2006"/>
    <n v="33.43333333333333"/>
    <s v="sin informacion"/>
    <x v="3"/>
    <x v="0"/>
    <x v="0"/>
    <x v="0"/>
    <s v="sin informacion"/>
    <s v="sin informacion"/>
  </r>
  <r>
    <n v="103083"/>
    <x v="0"/>
    <s v="Moreno"/>
    <x v="3"/>
    <n v="43405"/>
    <s v="-"/>
    <s v="Mantenimiento Mecanico"/>
    <d v="2022-01-03T00:00:00"/>
    <d v="1899-12-30T14:42:14"/>
    <d v="2022-01-03T00:00:00"/>
    <d v="1899-12-30T15:05:07"/>
    <n v="1373"/>
    <n v="22.883333333333333"/>
    <s v="había saltado el disyuntor de cabecera"/>
    <x v="0"/>
    <x v="0"/>
    <x v="0"/>
    <x v="1"/>
    <s v="jmaiques"/>
    <s v="no"/>
  </r>
  <r>
    <n v="103087"/>
    <x v="11"/>
    <s v="Moreno"/>
    <x v="6"/>
    <n v="43405"/>
    <s v="-"/>
    <s v="Mantenimiento Electrico"/>
    <d v="2022-01-03T00:00:00"/>
    <d v="1899-12-30T15:07:43"/>
    <d v="2022-01-03T00:00:00"/>
    <d v="1899-12-30T15:07:55"/>
    <n v="12"/>
    <n v="0.2"/>
    <s v="micro parada"/>
    <x v="1"/>
    <x v="0"/>
    <x v="0"/>
    <x v="1"/>
    <s v="micro parada"/>
    <s v="no"/>
  </r>
  <r>
    <n v="103088"/>
    <x v="11"/>
    <s v="Moreno"/>
    <x v="6"/>
    <n v="43405"/>
    <s v="-"/>
    <s v="Mantenimiento Mecanico"/>
    <d v="2022-01-03T00:00:00"/>
    <d v="1899-12-30T15:08:01"/>
    <d v="2022-01-03T00:00:00"/>
    <d v="1899-12-30T16:11:35"/>
    <n v="3814"/>
    <n v="63.56666666666667"/>
    <s v="problemas con vibrante, no abastecía"/>
    <x v="0"/>
    <x v="0"/>
    <x v="0"/>
    <x v="1"/>
    <s v="gsan miguel"/>
    <s v="no"/>
  </r>
  <r>
    <n v="103093"/>
    <x v="1"/>
    <s v="Moreno"/>
    <x v="3"/>
    <n v="43405"/>
    <s v="-"/>
    <s v="Mantenimiento Electrico"/>
    <d v="2022-01-03T00:00:00"/>
    <d v="1899-12-30T16:23:15"/>
    <d v="2022-01-03T00:00:00"/>
    <d v="1899-12-30T16:30:08"/>
    <n v="413"/>
    <n v="6.8833333333333337"/>
    <s v="micro parada"/>
    <x v="1"/>
    <x v="0"/>
    <x v="0"/>
    <x v="1"/>
    <s v="micro parada"/>
    <s v="no"/>
  </r>
  <r>
    <n v="103102"/>
    <x v="12"/>
    <s v="Moreno"/>
    <x v="3"/>
    <n v="43881"/>
    <s v="Martín"/>
    <s v="Mantenimiento Electrico"/>
    <d v="2022-01-03T00:00:00"/>
    <d v="1899-12-30T17:32:11"/>
    <d v="2022-01-03T00:00:00"/>
    <d v="1899-12-30T17:37:08"/>
    <n v="297"/>
    <n v="4.95"/>
    <s v="micro parada"/>
    <x v="1"/>
    <x v="0"/>
    <x v="0"/>
    <x v="1"/>
    <s v="micro parada"/>
    <s v="no"/>
  </r>
  <r>
    <n v="103104"/>
    <x v="13"/>
    <s v="Moreno Procesos"/>
    <x v="9"/>
    <n v="44335"/>
    <s v="Sebastian "/>
    <s v="Mantenimiento Mecanico"/>
    <d v="2022-01-03T00:00:00"/>
    <d v="1899-12-30T18:24:21"/>
    <d v="2022-01-03T00:00:00"/>
    <d v="1899-12-30T19:04:17"/>
    <n v="2396"/>
    <n v="39.93333333333333"/>
    <s v="sin informacion"/>
    <x v="3"/>
    <x v="0"/>
    <x v="0"/>
    <x v="1"/>
    <s v="sin informacion"/>
    <s v="sin informacion"/>
  </r>
  <r>
    <n v="103112"/>
    <x v="14"/>
    <s v="Moreno"/>
    <x v="6"/>
    <n v="43881"/>
    <s v="Martín"/>
    <s v="Mantenimiento Mecanico"/>
    <d v="2022-01-03T00:00:00"/>
    <d v="1899-12-30T20:21:52"/>
    <d v="2022-01-03T00:00:00"/>
    <d v="1899-12-30T20:40:11"/>
    <n v="1099"/>
    <n v="18.316666666666666"/>
    <s v="sin informacion"/>
    <x v="3"/>
    <x v="0"/>
    <x v="0"/>
    <x v="1"/>
    <s v="sin informacion"/>
    <s v="sin informacion"/>
  </r>
  <r>
    <n v="103115"/>
    <x v="15"/>
    <s v="Moreno"/>
    <x v="2"/>
    <n v="43405"/>
    <s v="-"/>
    <s v="Mantenimiento Mecanico"/>
    <d v="2022-01-03T00:00:00"/>
    <d v="1899-12-30T20:38:54"/>
    <d v="2022-01-03T00:00:00"/>
    <d v="1899-12-30T20:42:12"/>
    <n v="198"/>
    <n v="3.3"/>
    <s v="micro parada"/>
    <x v="1"/>
    <x v="0"/>
    <x v="0"/>
    <x v="1"/>
    <s v="micro parada"/>
    <s v="no"/>
  </r>
  <r>
    <n v="103116"/>
    <x v="15"/>
    <s v="Moreno"/>
    <x v="2"/>
    <n v="43405"/>
    <s v="-"/>
    <s v="Mantenimiento Electrico"/>
    <d v="2022-01-03T00:00:00"/>
    <d v="1899-12-30T20:42:20"/>
    <d v="2022-01-03T00:00:00"/>
    <d v="1899-12-30T20:47:27"/>
    <n v="307"/>
    <n v="5.1166666666666663"/>
    <s v="micro parada"/>
    <x v="1"/>
    <x v="0"/>
    <x v="0"/>
    <x v="1"/>
    <s v="micro parada"/>
    <s v="no"/>
  </r>
  <r>
    <n v="103117"/>
    <x v="16"/>
    <s v="Moreno"/>
    <x v="5"/>
    <n v="43405"/>
    <s v="-"/>
    <s v="Mantenimiento Electrico"/>
    <d v="2022-01-03T00:00:00"/>
    <d v="1899-12-30T21:09:08"/>
    <d v="2022-01-04T00:00:00"/>
    <d v="1899-12-30T02:32:42"/>
    <n v="19414"/>
    <n v="323.56666666666666"/>
    <s v="sin informacion"/>
    <x v="3"/>
    <x v="0"/>
    <x v="0"/>
    <x v="1"/>
    <s v="sin informacion"/>
    <s v="sin informacion"/>
  </r>
  <r>
    <n v="103119"/>
    <x v="15"/>
    <s v="Moreno"/>
    <x v="2"/>
    <n v="43405"/>
    <s v="-"/>
    <s v="Mantenimiento Mecanico"/>
    <d v="2022-01-03T00:00:00"/>
    <d v="1899-12-30T21:25:54"/>
    <d v="2022-01-03T00:00:00"/>
    <d v="1899-12-30T21:50:17"/>
    <n v="1463"/>
    <n v="24.383333333333333"/>
    <s v=" se reseteo porque salto protección, transporte estaban pesado."/>
    <x v="2"/>
    <x v="0"/>
    <x v="0"/>
    <x v="1"/>
    <s v="lsanta cruz"/>
    <s v="no"/>
  </r>
  <r>
    <n v="103121"/>
    <x v="15"/>
    <s v="Moreno"/>
    <x v="2"/>
    <n v="43405"/>
    <s v="-"/>
    <s v="Mantenimiento Mecanico"/>
    <d v="2022-01-03T00:00:00"/>
    <d v="1899-12-30T22:48:53"/>
    <d v="2022-01-03T00:00:00"/>
    <d v="1899-12-30T23:10:31"/>
    <n v="1298"/>
    <n v="21.633333333333333"/>
    <s v=" se reseteo porque salto protección, transporte estaban pesado."/>
    <x v="2"/>
    <x v="0"/>
    <x v="0"/>
    <x v="2"/>
    <s v="lsanta cruz"/>
    <s v="no"/>
  </r>
  <r>
    <n v="103123"/>
    <x v="6"/>
    <s v="Moreno"/>
    <x v="10"/>
    <n v="44231"/>
    <s v="Victor"/>
    <s v="Mantenimiento Mecanico"/>
    <d v="2022-01-03T00:00:00"/>
    <d v="1899-12-30T23:09:26"/>
    <d v="2022-01-03T00:00:00"/>
    <d v="1899-12-30T23:09:33"/>
    <n v="7"/>
    <n v="0.11666666666666667"/>
    <s v="micro parada"/>
    <x v="1"/>
    <x v="0"/>
    <x v="0"/>
    <x v="2"/>
    <s v="micro parada"/>
    <s v="no"/>
  </r>
  <r>
    <n v="103125"/>
    <x v="6"/>
    <s v="Moreno"/>
    <x v="10"/>
    <n v="44231"/>
    <s v="Victor"/>
    <s v="Mantenimiento Mecanico"/>
    <d v="2022-01-03T00:00:00"/>
    <d v="1899-12-30T23:18:16"/>
    <d v="2022-01-04T00:00:00"/>
    <d v="1899-12-30T00:56:08"/>
    <n v="5872"/>
    <n v="97.86666666666666"/>
    <s v="sin informacion"/>
    <x v="3"/>
    <x v="0"/>
    <x v="0"/>
    <x v="2"/>
    <s v="sin informacion"/>
    <s v="sin informacion"/>
  </r>
  <r>
    <n v="103127"/>
    <x v="6"/>
    <s v="Moreno"/>
    <x v="7"/>
    <n v="43405"/>
    <s v="-"/>
    <s v="Mantenimiento Electrico"/>
    <d v="2022-01-03T00:00:00"/>
    <d v="1899-12-30T23:28:21"/>
    <d v="2022-01-04T00:00:00"/>
    <d v="1899-12-30T00:05:10"/>
    <n v="2209"/>
    <n v="36.81666666666667"/>
    <s v="sin informacion"/>
    <x v="3"/>
    <x v="0"/>
    <x v="0"/>
    <x v="2"/>
    <s v="sin informacion"/>
    <s v="sin informacion"/>
  </r>
  <r>
    <n v="103132"/>
    <x v="10"/>
    <s v="Moreno"/>
    <x v="11"/>
    <n v="43405"/>
    <s v="-"/>
    <s v="Mantenimiento Mecanico"/>
    <d v="2022-01-04T00:00:00"/>
    <d v="1899-12-30T00:46:08"/>
    <d v="2022-01-04T00:00:00"/>
    <d v="1899-12-30T01:55:54"/>
    <n v="4186"/>
    <n v="69.766666666666666"/>
    <s v="sin informacion"/>
    <x v="3"/>
    <x v="0"/>
    <x v="0"/>
    <x v="2"/>
    <s v="sin informacion"/>
    <s v="sin informacion"/>
  </r>
  <r>
    <n v="103138"/>
    <x v="17"/>
    <s v="Moreno"/>
    <x v="11"/>
    <n v="43405"/>
    <s v="-"/>
    <s v="Mantenimiento Mecanico"/>
    <d v="2022-01-04T00:00:00"/>
    <d v="1899-12-30T01:56:01"/>
    <d v="2022-01-04T00:00:00"/>
    <d v="1899-12-30T02:27:03"/>
    <n v="1862"/>
    <n v="31.033333333333335"/>
    <s v="sin informacion"/>
    <x v="3"/>
    <x v="0"/>
    <x v="0"/>
    <x v="2"/>
    <s v="sin informacion"/>
    <s v="sin informacion"/>
  </r>
  <r>
    <n v="103142"/>
    <x v="5"/>
    <s v="Moreno"/>
    <x v="6"/>
    <n v="43405"/>
    <s v="-"/>
    <s v="Mantenimiento Electrico"/>
    <d v="2022-01-04T00:00:00"/>
    <d v="1899-12-30T03:15:20"/>
    <d v="2022-01-04T00:00:00"/>
    <d v="1899-12-30T04:35:43"/>
    <n v="4823"/>
    <n v="80.38333333333334"/>
    <s v="sin informacion"/>
    <x v="3"/>
    <x v="0"/>
    <x v="0"/>
    <x v="2"/>
    <s v="sin informacion"/>
    <s v="sin informacion"/>
  </r>
  <r>
    <n v="103143"/>
    <x v="18"/>
    <s v="Moreno"/>
    <x v="12"/>
    <n v="44258"/>
    <s v="Martín"/>
    <s v="Mantenimiento Mecanico"/>
    <d v="2022-01-04T00:00:00"/>
    <d v="1899-12-30T03:24:07"/>
    <d v="2022-01-04T00:00:00"/>
    <d v="1899-12-30T04:38:05"/>
    <n v="4438"/>
    <n v="73.966666666666669"/>
    <s v="sin informacion"/>
    <x v="3"/>
    <x v="0"/>
    <x v="0"/>
    <x v="2"/>
    <s v="sin informacion"/>
    <s v="sin informacion"/>
  </r>
  <r>
    <n v="103145"/>
    <x v="19"/>
    <s v="Moreno"/>
    <x v="11"/>
    <n v="43405"/>
    <s v="-"/>
    <s v="Mantenimiento Mecanico"/>
    <d v="2022-01-04T00:00:00"/>
    <d v="1899-12-30T04:53:56"/>
    <d v="2022-01-04T00:00:00"/>
    <d v="1899-12-30T06:42:43"/>
    <n v="6527"/>
    <n v="108.78333333333333"/>
    <s v="sin informacion"/>
    <x v="3"/>
    <x v="0"/>
    <x v="0"/>
    <x v="2"/>
    <s v="sin informacion"/>
    <s v="sin informacion"/>
  </r>
  <r>
    <n v="103150"/>
    <x v="5"/>
    <s v="Moreno"/>
    <x v="6"/>
    <n v="43405"/>
    <s v="-"/>
    <s v="Mantenimiento Electrico"/>
    <d v="2022-01-04T00:00:00"/>
    <d v="1899-12-30T06:10:22"/>
    <d v="2022-01-04T00:00:00"/>
    <d v="1899-12-30T06:32:03"/>
    <n v="1301"/>
    <n v="21.683333333333334"/>
    <s v="se suelda cable de sensor de piston suelto"/>
    <x v="2"/>
    <x v="0"/>
    <x v="0"/>
    <x v="0"/>
    <s v="dfernandez"/>
    <s v="si"/>
  </r>
  <r>
    <n v="103156"/>
    <x v="7"/>
    <s v="Moreno"/>
    <x v="1"/>
    <n v="43881"/>
    <s v="Martín"/>
    <s v="Mantenimiento Electrico"/>
    <d v="2022-01-04T00:00:00"/>
    <d v="1899-12-30T06:41:59"/>
    <d v="2022-01-04T00:00:00"/>
    <d v="1899-12-30T06:42:09"/>
    <n v="10"/>
    <n v="0.16666666666666666"/>
    <s v="micro parada"/>
    <x v="1"/>
    <x v="0"/>
    <x v="0"/>
    <x v="0"/>
    <s v="micro parada"/>
    <s v="no"/>
  </r>
  <r>
    <n v="103158"/>
    <x v="4"/>
    <s v="Moreno"/>
    <x v="1"/>
    <n v="43405"/>
    <s v="-"/>
    <s v="Mantenimiento Electrico"/>
    <d v="2022-01-04T00:00:00"/>
    <d v="1899-12-30T06:42:24"/>
    <d v="2022-01-04T00:00:00"/>
    <d v="1899-12-30T06:56:33"/>
    <n v="849"/>
    <n v="14.15"/>
    <s v="se calibran los 6 ejes del brazo ABB"/>
    <x v="0"/>
    <x v="0"/>
    <x v="0"/>
    <x v="0"/>
    <s v="dfernandez"/>
    <s v="no"/>
  </r>
  <r>
    <n v="103159"/>
    <x v="11"/>
    <s v="Moreno"/>
    <x v="6"/>
    <n v="43405"/>
    <s v="-"/>
    <s v="Mantenimiento Mecanico"/>
    <d v="2022-01-04T00:00:00"/>
    <d v="1899-12-30T06:43:10"/>
    <d v="2022-01-04T00:00:00"/>
    <d v="1899-12-30T07:09:00"/>
    <n v="1550"/>
    <n v="25.833333333333332"/>
    <s v="se acomoda posición de abastecedor de pinceles "/>
    <x v="0"/>
    <x v="0"/>
    <x v="0"/>
    <x v="0"/>
    <s v="gsan miguel"/>
    <s v="no"/>
  </r>
  <r>
    <n v="103161"/>
    <x v="10"/>
    <s v="Moreno"/>
    <x v="11"/>
    <n v="43405"/>
    <s v="-"/>
    <s v="Mantenimiento Mecanico"/>
    <d v="2022-01-04T00:00:00"/>
    <d v="1899-12-30T06:45:21"/>
    <d v="2022-01-04T00:00:00"/>
    <d v="1899-12-30T07:28:31"/>
    <n v="2590"/>
    <n v="43.166666666666664"/>
    <s v="torqueadora ae cambian gomas y regulación "/>
    <x v="2"/>
    <x v="0"/>
    <x v="0"/>
    <x v="0"/>
    <s v="lmiranda"/>
    <s v="si"/>
  </r>
  <r>
    <n v="103164"/>
    <x v="18"/>
    <s v="Moreno"/>
    <x v="12"/>
    <n v="44258"/>
    <s v="Martín"/>
    <s v="Mantenimiento Mecanico"/>
    <d v="2022-01-04T00:00:00"/>
    <d v="1899-12-30T07:14:38"/>
    <d v="2022-01-04T00:00:00"/>
    <d v="1899-12-30T08:06:28"/>
    <n v="3110"/>
    <n v="51.833333333333336"/>
    <s v="colocador de bolas se cambian mangueras y se regula"/>
    <x v="2"/>
    <x v="0"/>
    <x v="0"/>
    <x v="0"/>
    <s v="fsegre"/>
    <s v="si"/>
  </r>
  <r>
    <n v="103166"/>
    <x v="9"/>
    <s v="Moreno"/>
    <x v="7"/>
    <n v="43405"/>
    <s v="-"/>
    <s v="Mantenimiento Electrico"/>
    <d v="2022-01-04T00:00:00"/>
    <d v="1899-12-30T07:35:18"/>
    <d v="2022-01-04T00:00:00"/>
    <d v="1899-12-30T07:35:27"/>
    <n v="9"/>
    <n v="0.15"/>
    <s v="micro parada"/>
    <x v="1"/>
    <x v="0"/>
    <x v="0"/>
    <x v="0"/>
    <s v="micro parada"/>
    <s v="no"/>
  </r>
  <r>
    <n v="103167"/>
    <x v="9"/>
    <s v="Moreno"/>
    <x v="7"/>
    <n v="43405"/>
    <s v="-"/>
    <s v="Mantenimiento Mecanico"/>
    <d v="2022-01-04T00:00:00"/>
    <d v="1899-12-30T07:35:37"/>
    <d v="2022-01-04T00:00:00"/>
    <d v="1899-12-30T11:16:18"/>
    <n v="13241"/>
    <n v="220.68333333333334"/>
    <s v=" celofanadora se cambia correa de entrada de tracción de celofán"/>
    <x v="2"/>
    <x v="0"/>
    <x v="0"/>
    <x v="0"/>
    <s v="lmiranda"/>
    <s v="si"/>
  </r>
  <r>
    <n v="103169"/>
    <x v="9"/>
    <s v="Moreno"/>
    <x v="0"/>
    <n v="43405"/>
    <s v="-"/>
    <s v="Mantenimiento Mecanico"/>
    <d v="2022-01-04T00:00:00"/>
    <d v="1899-12-30T08:01:29"/>
    <d v="2022-01-04T00:00:00"/>
    <d v="1899-12-30T08:29:30"/>
    <n v="1681"/>
    <n v="28.016666666666666"/>
    <s v="celofanadora regulación de velocidades motor principal regulación de actuador de cuchilla regulación de pisones de celofan "/>
    <x v="0"/>
    <x v="0"/>
    <x v="0"/>
    <x v="0"/>
    <s v="rcorrea"/>
    <s v="no"/>
  </r>
  <r>
    <n v="103170"/>
    <x v="10"/>
    <s v="Moreno"/>
    <x v="3"/>
    <n v="43881"/>
    <s v="Martín"/>
    <s v="Mantenimiento Mecanico"/>
    <d v="2022-01-04T00:00:00"/>
    <d v="1899-12-30T08:07:39"/>
    <d v="2022-01-04T00:00:00"/>
    <d v="1899-12-30T08:19:03"/>
    <n v="684"/>
    <n v="11.4"/>
    <s v="torqueadora lo soluciono el maquinista "/>
    <x v="4"/>
    <x v="0"/>
    <x v="0"/>
    <x v="0"/>
    <s v="no aplica"/>
    <s v="no"/>
  </r>
  <r>
    <n v="103175"/>
    <x v="8"/>
    <s v="Moreno Procesos"/>
    <x v="8"/>
    <n v="44154"/>
    <s v="Martín"/>
    <s v="Mantenimiento Mecanico"/>
    <d v="2022-01-04T00:00:00"/>
    <d v="1899-12-30T08:36:49"/>
    <d v="2022-01-04T00:00:00"/>
    <d v="1899-12-30T08:55:48"/>
    <n v="1139"/>
    <n v="18.983333333333334"/>
    <s v="falta aire en vejiga de molino"/>
    <x v="2"/>
    <x v="0"/>
    <x v="0"/>
    <x v="0"/>
    <s v="jmontiel"/>
    <s v="no"/>
  </r>
  <r>
    <n v="103181"/>
    <x v="9"/>
    <s v="Moreno"/>
    <x v="0"/>
    <n v="43405"/>
    <s v="-"/>
    <s v="Mantenimiento Mecanico"/>
    <d v="2022-01-04T00:00:00"/>
    <d v="1899-12-30T09:07:56"/>
    <d v="2022-01-04T00:00:00"/>
    <d v="1899-12-30T11:17:08"/>
    <n v="7752"/>
    <n v="129.19999999999999"/>
    <s v="celofanadora regulación de velocidades motor principal regulación de actuador de cuchilla regulación de pisones de celofan "/>
    <x v="0"/>
    <x v="0"/>
    <x v="0"/>
    <x v="0"/>
    <s v="rcorrea"/>
    <s v="no"/>
  </r>
  <r>
    <n v="103185"/>
    <x v="0"/>
    <s v="Moreno"/>
    <x v="1"/>
    <n v="43405"/>
    <s v="-"/>
    <s v="Mantenimiento Mecanico"/>
    <d v="2022-01-04T00:00:00"/>
    <d v="1899-12-30T09:25:25"/>
    <d v="2022-01-04T00:00:00"/>
    <d v="1899-12-30T12:26:03"/>
    <n v="10838"/>
    <n v="180.63333333333333"/>
    <s v=" se cambia cerradura con traba, por una simple en colocador de tapas"/>
    <x v="2"/>
    <x v="0"/>
    <x v="0"/>
    <x v="0"/>
    <s v="dfernandez"/>
    <s v="si"/>
  </r>
  <r>
    <n v="103187"/>
    <x v="6"/>
    <s v="Moreno"/>
    <x v="10"/>
    <n v="44231"/>
    <s v="Victor"/>
    <s v="Mantenimiento Mecanico"/>
    <d v="2022-01-04T00:00:00"/>
    <d v="1899-12-30T09:50:01"/>
    <d v="2022-01-04T00:00:00"/>
    <d v="1899-12-30T13:19:02"/>
    <n v="12541"/>
    <n v="209.01666666666668"/>
    <s v="estuchadora se corrigen las guias"/>
    <x v="0"/>
    <x v="0"/>
    <x v="0"/>
    <x v="0"/>
    <s v="lmiranda"/>
    <s v="no"/>
  </r>
  <r>
    <n v="103190"/>
    <x v="10"/>
    <s v="Moreno"/>
    <x v="12"/>
    <n v="43405"/>
    <s v="-"/>
    <s v="Mantenimiento Mecanico"/>
    <d v="2022-01-04T00:00:00"/>
    <d v="1899-12-30T10:12:52"/>
    <d v="2022-01-04T00:00:00"/>
    <d v="1899-12-30T11:32:13"/>
    <n v="4761"/>
    <n v="79.349999999999994"/>
    <s v="cambio de torqueador hercules el que estaba se clavo"/>
    <x v="2"/>
    <x v="0"/>
    <x v="0"/>
    <x v="0"/>
    <s v="rcorrea"/>
    <s v="si"/>
  </r>
  <r>
    <n v="103195"/>
    <x v="0"/>
    <s v="Moreno"/>
    <x v="5"/>
    <n v="43405"/>
    <s v="-"/>
    <s v="Mantenimiento Mecanico"/>
    <d v="2022-01-04T00:00:00"/>
    <d v="1899-12-30T11:14:35"/>
    <d v="2022-01-04T00:00:00"/>
    <d v="1899-12-30T13:23:38"/>
    <n v="7743"/>
    <n v="129.05000000000001"/>
    <s v=" cambio de manguera cristal de llenadora lo hace el maquinista "/>
    <x v="4"/>
    <x v="0"/>
    <x v="0"/>
    <x v="0"/>
    <s v="no aplica"/>
    <s v="si"/>
  </r>
  <r>
    <n v="103196"/>
    <x v="20"/>
    <s v="Moreno"/>
    <x v="7"/>
    <n v="44104"/>
    <s v="Martín"/>
    <s v="Mantenimiento Electrico"/>
    <d v="2022-01-04T00:00:00"/>
    <d v="1899-12-30T11:16:24"/>
    <d v="2022-01-04T00:00:00"/>
    <d v="1899-12-30T11:19:18"/>
    <n v="174"/>
    <n v="2.9"/>
    <s v="micro parada"/>
    <x v="1"/>
    <x v="0"/>
    <x v="0"/>
    <x v="0"/>
    <s v="micro parada"/>
    <s v="no"/>
  </r>
  <r>
    <n v="103198"/>
    <x v="8"/>
    <s v="Moreno Procesos"/>
    <x v="8"/>
    <n v="44154"/>
    <s v="Martín"/>
    <s v="Mantenimiento Mecanico"/>
    <d v="2022-01-04T00:00:00"/>
    <d v="1899-12-30T11:34:23"/>
    <d v="2022-01-04T00:00:00"/>
    <d v="1899-12-30T12:30:44"/>
    <n v="3381"/>
    <n v="56.35"/>
    <s v="sin informacion"/>
    <x v="3"/>
    <x v="0"/>
    <x v="0"/>
    <x v="0"/>
    <s v="sin informacion"/>
    <s v="sin informacion"/>
  </r>
  <r>
    <n v="103200"/>
    <x v="9"/>
    <s v="Moreno"/>
    <x v="0"/>
    <n v="43405"/>
    <s v="-"/>
    <s v="Mantenimiento Mecanico"/>
    <d v="2022-01-04T00:00:00"/>
    <d v="1899-12-30T11:51:59"/>
    <d v="2022-01-04T00:00:00"/>
    <d v="1899-12-30T13:34:29"/>
    <n v="6150"/>
    <n v="102.5"/>
    <s v="regulación de corte de cuchilla de celofanadora"/>
    <x v="0"/>
    <x v="0"/>
    <x v="0"/>
    <x v="0"/>
    <s v="gsan miguel"/>
    <s v="no"/>
  </r>
  <r>
    <n v="103203"/>
    <x v="21"/>
    <s v="Moreno"/>
    <x v="13"/>
    <n v="44120"/>
    <s v="Martín"/>
    <s v="Mantenimiento Electrico"/>
    <d v="2022-01-04T00:00:00"/>
    <d v="1899-12-30T13:22:02"/>
    <d v="2022-01-04T00:00:00"/>
    <d v="1899-12-30T14:48:57"/>
    <n v="5215"/>
    <n v="86.916666666666671"/>
    <s v="regulacion de camara"/>
    <x v="0"/>
    <x v="0"/>
    <x v="0"/>
    <x v="0"/>
    <s v="fzarlenga"/>
    <s v="no"/>
  </r>
  <r>
    <n v="103210"/>
    <x v="0"/>
    <s v="Moreno"/>
    <x v="3"/>
    <n v="43405"/>
    <s v="-"/>
    <s v="Mantenimiento Electrico"/>
    <d v="2022-01-04T00:00:00"/>
    <d v="1899-12-30T14:48:39"/>
    <d v="2022-01-04T00:00:00"/>
    <d v="1899-12-30T14:59:49"/>
    <n v="670"/>
    <n v="11.166666666666666"/>
    <s v="tiene sucio los sensores de la llenadora que detectan envases"/>
    <x v="0"/>
    <x v="0"/>
    <x v="0"/>
    <x v="1"/>
    <s v="jmaiques"/>
    <s v="no"/>
  </r>
  <r>
    <n v="103211"/>
    <x v="22"/>
    <s v="Moreno"/>
    <x v="13"/>
    <n v="43881"/>
    <s v="Martín"/>
    <s v="Mantenimiento Electrico"/>
    <d v="2022-01-04T00:00:00"/>
    <d v="1899-12-30T15:01:34"/>
    <d v="2022-01-04T00:00:00"/>
    <d v="1899-12-30T15:06:27"/>
    <n v="293"/>
    <n v="4.8833333333333337"/>
    <s v="micro parada"/>
    <x v="1"/>
    <x v="0"/>
    <x v="0"/>
    <x v="1"/>
    <s v="micro parada"/>
    <s v="no"/>
  </r>
  <r>
    <n v="103212"/>
    <x v="0"/>
    <s v="Moreno"/>
    <x v="13"/>
    <n v="43405"/>
    <s v="-"/>
    <s v="Mantenimiento Mecanico"/>
    <d v="2022-01-04T00:00:00"/>
    <d v="1899-12-30T15:11:17"/>
    <d v="2022-01-04T00:00:00"/>
    <d v="1899-12-30T18:45:54"/>
    <n v="12877"/>
    <n v="214.61666666666667"/>
    <s v="sin informacion"/>
    <x v="3"/>
    <x v="0"/>
    <x v="0"/>
    <x v="1"/>
    <s v="sin informacion"/>
    <s v="sin informacion"/>
  </r>
  <r>
    <n v="103219"/>
    <x v="18"/>
    <s v="Moreno"/>
    <x v="12"/>
    <n v="44258"/>
    <s v="Martín"/>
    <s v="Mantenimiento Mecanico"/>
    <d v="2022-01-04T00:00:00"/>
    <d v="1899-12-30T16:34:21"/>
    <d v="2022-01-04T00:00:00"/>
    <d v="1899-12-30T18:23:06"/>
    <n v="6525"/>
    <n v="108.75"/>
    <s v="sin informacion"/>
    <x v="3"/>
    <x v="0"/>
    <x v="0"/>
    <x v="1"/>
    <s v="sin informacion"/>
    <s v="sin informacion"/>
  </r>
  <r>
    <n v="103221"/>
    <x v="9"/>
    <s v="Moreno"/>
    <x v="14"/>
    <n v="43882"/>
    <s v="Martín"/>
    <s v="Mantenimiento Mecanico"/>
    <d v="2022-01-04T00:00:00"/>
    <d v="1899-12-30T17:34:48"/>
    <d v="2022-01-04T00:00:00"/>
    <d v="1899-12-30T18:23:27"/>
    <n v="2919"/>
    <n v="48.65"/>
    <s v="sin informacion"/>
    <x v="3"/>
    <x v="0"/>
    <x v="0"/>
    <x v="1"/>
    <s v="sin informacion"/>
    <s v="sin informacion"/>
  </r>
  <r>
    <n v="103222"/>
    <x v="11"/>
    <s v="Moreno"/>
    <x v="6"/>
    <n v="43405"/>
    <s v="-"/>
    <s v="Mantenimiento Electrico"/>
    <d v="2022-01-04T00:00:00"/>
    <d v="1899-12-30T17:46:44"/>
    <d v="2022-01-04T00:00:00"/>
    <d v="1899-12-30T17:46:53"/>
    <n v="9"/>
    <n v="0.15"/>
    <s v="micro parada"/>
    <x v="1"/>
    <x v="0"/>
    <x v="0"/>
    <x v="1"/>
    <s v="micro parada"/>
    <s v="no"/>
  </r>
  <r>
    <n v="103223"/>
    <x v="11"/>
    <s v="Moreno"/>
    <x v="6"/>
    <n v="43405"/>
    <s v="-"/>
    <s v="Mantenimiento Mecanico"/>
    <d v="2022-01-04T00:00:00"/>
    <d v="1899-12-30T17:46:59"/>
    <d v="2022-01-04T00:00:00"/>
    <d v="1899-12-30T18:35:41"/>
    <n v="2922"/>
    <n v="48.7"/>
    <s v="sin informacion"/>
    <x v="3"/>
    <x v="0"/>
    <x v="0"/>
    <x v="1"/>
    <s v="sin informacion"/>
    <s v="sin informacion"/>
  </r>
  <r>
    <n v="103226"/>
    <x v="16"/>
    <s v="Moreno"/>
    <x v="5"/>
    <n v="43405"/>
    <s v="-"/>
    <s v="Mantenimiento Mecanico"/>
    <d v="2022-01-04T00:00:00"/>
    <d v="1899-12-30T18:22:47"/>
    <d v="2022-01-04T00:00:00"/>
    <d v="1899-12-30T18:38:08"/>
    <n v="921"/>
    <n v="15.35"/>
    <s v="sin informacion"/>
    <x v="3"/>
    <x v="0"/>
    <x v="0"/>
    <x v="1"/>
    <s v="sin informacion"/>
    <s v="sin informacion"/>
  </r>
  <r>
    <n v="103229"/>
    <x v="23"/>
    <s v="Moreno"/>
    <x v="15"/>
    <n v="43405"/>
    <s v="-"/>
    <s v="Mantenimiento Mecanico"/>
    <d v="2022-01-04T00:00:00"/>
    <d v="1899-12-30T18:39:42"/>
    <d v="2022-01-04T00:00:00"/>
    <d v="1899-12-30T18:39:54"/>
    <n v="12"/>
    <n v="0.2"/>
    <s v="micro parada"/>
    <x v="1"/>
    <x v="0"/>
    <x v="0"/>
    <x v="1"/>
    <s v="micro parada"/>
    <s v="no"/>
  </r>
  <r>
    <n v="103235"/>
    <x v="1"/>
    <s v="Moreno"/>
    <x v="14"/>
    <n v="43405"/>
    <s v="-"/>
    <s v="Mantenimiento Mecanico"/>
    <d v="2022-01-04T00:00:00"/>
    <d v="1899-12-30T19:01:11"/>
    <d v="2022-01-04T00:00:00"/>
    <d v="1899-12-30T19:50:34"/>
    <n v="2963"/>
    <n v="49.383333333333333"/>
    <s v="sin informacion"/>
    <x v="3"/>
    <x v="0"/>
    <x v="0"/>
    <x v="1"/>
    <s v="sin informacion"/>
    <s v="sin informacion"/>
  </r>
  <r>
    <n v="103236"/>
    <x v="24"/>
    <s v="Moreno"/>
    <x v="13"/>
    <n v="43405"/>
    <s v="-"/>
    <s v="Mantenimiento Mecanico"/>
    <d v="2022-01-04T00:00:00"/>
    <d v="1899-12-30T19:46:44"/>
    <d v="2022-01-04T00:00:00"/>
    <d v="1899-12-30T21:17:10"/>
    <n v="5426"/>
    <n v="90.433333333333337"/>
    <s v="sin informacion"/>
    <x v="3"/>
    <x v="0"/>
    <x v="0"/>
    <x v="1"/>
    <s v="sin informacion"/>
    <s v="sin informacion"/>
  </r>
  <r>
    <n v="103237"/>
    <x v="1"/>
    <s v="Moreno"/>
    <x v="14"/>
    <n v="43405"/>
    <s v="-"/>
    <s v="Mantenimiento Mecanico"/>
    <d v="2022-01-04T00:00:00"/>
    <d v="1899-12-30T20:01:34"/>
    <d v="2022-01-04T00:00:00"/>
    <d v="1899-12-30T20:15:17"/>
    <n v="823"/>
    <n v="13.716666666666667"/>
    <s v="sin informacion"/>
    <x v="3"/>
    <x v="0"/>
    <x v="0"/>
    <x v="1"/>
    <s v="sin informacion"/>
    <s v="sin informacion"/>
  </r>
  <r>
    <n v="103261"/>
    <x v="11"/>
    <s v="Moreno"/>
    <x v="6"/>
    <n v="43405"/>
    <s v="-"/>
    <s v="Mantenimiento Electrico"/>
    <d v="2022-01-05T00:00:00"/>
    <d v="1899-12-30T01:28:30"/>
    <d v="2022-01-05T00:00:00"/>
    <d v="1899-12-30T01:39:06"/>
    <n v="636"/>
    <n v="10.6"/>
    <s v="sin informacion"/>
    <x v="3"/>
    <x v="0"/>
    <x v="0"/>
    <x v="2"/>
    <s v="sin informacion"/>
    <s v="sin informacion"/>
  </r>
  <r>
    <n v="103265"/>
    <x v="0"/>
    <s v="Moreno"/>
    <x v="3"/>
    <n v="43405"/>
    <s v="-"/>
    <s v="Mantenimiento Mecanico"/>
    <d v="2022-01-05T00:00:00"/>
    <d v="1899-12-30T02:24:26"/>
    <d v="2022-01-05T00:00:00"/>
    <d v="1899-12-30T02:26:48"/>
    <n v="142"/>
    <n v="2.3666666666666667"/>
    <s v="micro parada"/>
    <x v="1"/>
    <x v="0"/>
    <x v="0"/>
    <x v="2"/>
    <s v="micro parada"/>
    <s v="no"/>
  </r>
  <r>
    <n v="103268"/>
    <x v="10"/>
    <s v="Moreno"/>
    <x v="12"/>
    <n v="43405"/>
    <s v="-"/>
    <s v="Mantenimiento Mecanico"/>
    <d v="2022-01-05T00:00:00"/>
    <d v="1899-12-30T03:00:13"/>
    <d v="2022-01-05T00:00:00"/>
    <d v="1899-12-30T04:59:25"/>
    <n v="7152"/>
    <n v="119.2"/>
    <s v="llenadora pérdida de producto por valvula esferica"/>
    <x v="2"/>
    <x v="0"/>
    <x v="0"/>
    <x v="2"/>
    <s v="lalegre"/>
    <s v="no"/>
  </r>
  <r>
    <n v="103275"/>
    <x v="2"/>
    <s v="Moreno Procesos"/>
    <x v="4"/>
    <n v="44336"/>
    <s v="Sebastian "/>
    <s v="Mantenimiento Mecanico"/>
    <d v="2022-01-05T00:00:00"/>
    <d v="1899-12-30T06:00:06"/>
    <d v="2022-01-05T00:00:00"/>
    <d v="1899-12-30T08:59:03"/>
    <n v="10737"/>
    <n v="178.95"/>
    <s v="sin informacion"/>
    <x v="3"/>
    <x v="0"/>
    <x v="0"/>
    <x v="0"/>
    <s v="sin informacion"/>
    <s v="sin informacion"/>
  </r>
  <r>
    <n v="103276"/>
    <x v="18"/>
    <s v="Moreno"/>
    <x v="12"/>
    <n v="44258"/>
    <s v="Martín"/>
    <s v="Mantenimiento Mecanico"/>
    <d v="2022-01-05T00:00:00"/>
    <d v="1899-12-30T06:00:44"/>
    <d v="2022-01-05T00:00:00"/>
    <d v="1899-12-30T07:04:58"/>
    <n v="3854"/>
    <n v="64.233333333333334"/>
    <s v="llenadora pérdida de producto por valvula esferica"/>
    <x v="2"/>
    <x v="0"/>
    <x v="0"/>
    <x v="0"/>
    <s v="lmiranda"/>
    <s v="no"/>
  </r>
  <r>
    <n v="103286"/>
    <x v="1"/>
    <s v="Moreno"/>
    <x v="3"/>
    <n v="43405"/>
    <s v="-"/>
    <s v="Mantenimiento Electrico"/>
    <d v="2022-01-05T00:00:00"/>
    <d v="1899-12-30T07:02:40"/>
    <d v="2022-01-05T00:00:00"/>
    <d v="1899-12-30T07:05:25"/>
    <n v="165"/>
    <n v="2.75"/>
    <s v="micro parada"/>
    <x v="1"/>
    <x v="0"/>
    <x v="0"/>
    <x v="0"/>
    <s v="micro parada"/>
    <s v="no"/>
  </r>
  <r>
    <n v="103287"/>
    <x v="9"/>
    <s v="Moreno"/>
    <x v="0"/>
    <n v="43405"/>
    <s v="-"/>
    <s v="Mantenimiento Mecanico"/>
    <d v="2022-01-05T00:00:00"/>
    <d v="1899-12-30T07:17:07"/>
    <d v="2022-01-05T00:00:00"/>
    <d v="1899-12-30T07:44:41"/>
    <n v="1654"/>
    <n v="27.566666666666666"/>
    <s v="Celof se regula altura de elevador de estuche"/>
    <x v="0"/>
    <x v="0"/>
    <x v="0"/>
    <x v="0"/>
    <s v="lmiranda"/>
    <s v="no"/>
  </r>
  <r>
    <n v="103293"/>
    <x v="1"/>
    <s v="Moreno"/>
    <x v="15"/>
    <n v="43405"/>
    <s v="-"/>
    <s v="Mantenimiento Electrico"/>
    <d v="2022-01-05T00:00:00"/>
    <d v="1899-12-30T07:48:12"/>
    <d v="2022-01-05T00:00:00"/>
    <d v="1899-12-30T07:57:38"/>
    <n v="566"/>
    <n v="9.4333333333333336"/>
    <s v="micro parada"/>
    <x v="1"/>
    <x v="0"/>
    <x v="0"/>
    <x v="0"/>
    <s v="micro parada"/>
    <s v="no"/>
  </r>
  <r>
    <n v="103295"/>
    <x v="6"/>
    <s v="Moreno"/>
    <x v="16"/>
    <n v="43405"/>
    <s v="-"/>
    <s v="Mantenimiento Electrico"/>
    <d v="2022-01-05T00:00:00"/>
    <d v="1899-12-30T07:54:14"/>
    <d v="2022-01-05T00:00:00"/>
    <d v="1899-12-30T08:38:37"/>
    <n v="2663"/>
    <n v="44.383333333333333"/>
    <s v="no respondía el robot, no dejaba entrar a ninguna ventana. Se hizo un reseteo a la última versión sin fallas"/>
    <x v="2"/>
    <x v="0"/>
    <x v="0"/>
    <x v="0"/>
    <s v="dfernandez"/>
    <s v="no"/>
  </r>
  <r>
    <n v="103297"/>
    <x v="18"/>
    <s v="Moreno"/>
    <x v="12"/>
    <n v="44258"/>
    <s v="Martín"/>
    <s v="Mantenimiento Mecanico"/>
    <d v="2022-01-05T00:00:00"/>
    <d v="1899-12-30T08:22:20"/>
    <m/>
    <m/>
    <n v="87886"/>
    <n v="1464.7666666666667"/>
    <s v="se rompió cabezal de torqueado"/>
    <x v="2"/>
    <x v="0"/>
    <x v="0"/>
    <x v="0"/>
    <s v="gsan miguel"/>
    <s v="si"/>
  </r>
  <r>
    <n v="103298"/>
    <x v="1"/>
    <s v="Moreno"/>
    <x v="15"/>
    <n v="43405"/>
    <s v="-"/>
    <s v="Mantenimiento Mecanico"/>
    <d v="2022-01-05T00:00:00"/>
    <d v="1899-12-30T08:29:06"/>
    <d v="2022-01-05T00:00:00"/>
    <d v="1899-12-30T08:29:21"/>
    <n v="15"/>
    <n v="0.25"/>
    <s v="micro parada"/>
    <x v="1"/>
    <x v="0"/>
    <x v="0"/>
    <x v="0"/>
    <s v="micro parada"/>
    <s v="no"/>
  </r>
  <r>
    <n v="103299"/>
    <x v="1"/>
    <s v="Moreno"/>
    <x v="15"/>
    <n v="43405"/>
    <s v="-"/>
    <s v="Mantenimiento Electrico"/>
    <d v="2022-01-05T00:00:00"/>
    <d v="1899-12-30T08:30:43"/>
    <d v="2022-01-05T00:00:00"/>
    <d v="1899-12-30T14:21:02"/>
    <n v="21019"/>
    <n v="350.31666666666666"/>
    <s v="se quemó un fusible"/>
    <x v="2"/>
    <x v="0"/>
    <x v="0"/>
    <x v="0"/>
    <s v="jmaiques"/>
    <s v="si"/>
  </r>
  <r>
    <n v="103304"/>
    <x v="25"/>
    <s v="Moreno Procesos"/>
    <x v="17"/>
    <n v="44336"/>
    <s v="Sebastian "/>
    <s v="Mantenimiento Mecanico"/>
    <d v="2022-01-05T00:00:00"/>
    <d v="1899-12-30T08:56:29"/>
    <d v="2022-01-05T00:00:00"/>
    <d v="1899-12-30T08:59:02"/>
    <n v="153"/>
    <n v="2.5499999999999998"/>
    <s v="micro parada"/>
    <x v="1"/>
    <x v="0"/>
    <x v="0"/>
    <x v="0"/>
    <s v="micro parada"/>
    <s v="no"/>
  </r>
  <r>
    <n v="103307"/>
    <x v="0"/>
    <s v="Moreno"/>
    <x v="13"/>
    <n v="43405"/>
    <s v="-"/>
    <s v="Mantenimiento Electrico"/>
    <d v="2022-01-05T00:00:00"/>
    <d v="1899-12-30T09:17:12"/>
    <d v="2022-01-05T00:00:00"/>
    <d v="1899-12-30T09:47:44"/>
    <n v="1832"/>
    <n v="30.533333333333335"/>
    <s v=" se regula sensor de producto en frasco y se regula el contador de producto terminado"/>
    <x v="0"/>
    <x v="0"/>
    <x v="0"/>
    <x v="0"/>
    <s v="dfernandez"/>
    <s v="no"/>
  </r>
  <r>
    <n v="103310"/>
    <x v="0"/>
    <s v="Moreno"/>
    <x v="13"/>
    <n v="43405"/>
    <s v="-"/>
    <s v="Mantenimiento Mecanico"/>
    <d v="2022-01-05T00:00:00"/>
    <d v="1899-12-30T09:49:29"/>
    <d v="2022-01-05T00:00:00"/>
    <d v="1899-12-30T10:43:51"/>
    <n v="3262"/>
    <n v="54.366666666666667"/>
    <s v=" gusano que quedó fuera de punto"/>
    <x v="0"/>
    <x v="0"/>
    <x v="0"/>
    <x v="0"/>
    <s v="gsan miguel"/>
    <s v="no"/>
  </r>
  <r>
    <n v="103313"/>
    <x v="21"/>
    <s v="Moreno"/>
    <x v="13"/>
    <n v="44120"/>
    <s v="Martín"/>
    <s v="Mantenimiento Electrico"/>
    <d v="2022-01-05T00:00:00"/>
    <d v="1899-12-30T11:09:26"/>
    <d v="2022-01-05T00:00:00"/>
    <d v="1899-12-30T11:29:00"/>
    <n v="1174"/>
    <n v="19.566666666666666"/>
    <s v="deteccion de etiqueta colocada no estaba funcional por que no estaba ocntemplado para productos avon"/>
    <x v="0"/>
    <x v="0"/>
    <x v="0"/>
    <x v="0"/>
    <s v="vbaez"/>
    <s v="no"/>
  </r>
  <r>
    <n v="103324"/>
    <x v="26"/>
    <s v="Moreno"/>
    <x v="14"/>
    <n v="43405"/>
    <s v="-"/>
    <s v="Mantenimiento Electrico"/>
    <d v="2022-01-05T00:00:00"/>
    <d v="1899-12-30T14:46:52"/>
    <d v="2022-01-05T00:00:00"/>
    <d v="1899-12-30T14:48:57"/>
    <n v="125"/>
    <n v="2.0833333333333335"/>
    <s v="micro parada"/>
    <x v="1"/>
    <x v="0"/>
    <x v="0"/>
    <x v="1"/>
    <s v="micro parada"/>
    <s v="no"/>
  </r>
  <r>
    <n v="103326"/>
    <x v="26"/>
    <s v="Moreno"/>
    <x v="14"/>
    <n v="43405"/>
    <s v="-"/>
    <s v="Mantenimiento Mecanico"/>
    <d v="2022-01-05T00:00:00"/>
    <d v="1899-12-30T14:51:42"/>
    <d v="2022-01-05T00:00:00"/>
    <d v="1899-12-30T15:03:39"/>
    <n v="717"/>
    <n v="11.95"/>
    <s v=" regulación."/>
    <x v="0"/>
    <x v="0"/>
    <x v="0"/>
    <x v="1"/>
    <s v="lmansilla"/>
    <s v="no"/>
  </r>
  <r>
    <n v="103327"/>
    <x v="5"/>
    <s v="Moreno"/>
    <x v="7"/>
    <n v="43405"/>
    <s v="-"/>
    <s v="Mantenimiento Electrico"/>
    <d v="2022-01-05T00:00:00"/>
    <d v="1899-12-30T15:01:24"/>
    <d v="2022-01-05T00:00:00"/>
    <d v="1899-12-30T15:01:41"/>
    <n v="17"/>
    <n v="0.28333333333333333"/>
    <s v="micro parada"/>
    <x v="1"/>
    <x v="0"/>
    <x v="0"/>
    <x v="1"/>
    <s v="micro parada"/>
    <s v="no"/>
  </r>
  <r>
    <n v="103334"/>
    <x v="5"/>
    <s v="Moreno"/>
    <x v="7"/>
    <n v="43405"/>
    <s v="-"/>
    <s v="Mantenimiento Electrico"/>
    <d v="2022-01-05T00:00:00"/>
    <d v="1899-12-30T17:48:16"/>
    <d v="2022-01-05T00:00:00"/>
    <d v="1899-12-30T17:49:33"/>
    <n v="77"/>
    <n v="1.2833333333333334"/>
    <s v="micro parada"/>
    <x v="1"/>
    <x v="0"/>
    <x v="0"/>
    <x v="1"/>
    <s v="micro parada"/>
    <s v="no"/>
  </r>
  <r>
    <n v="103335"/>
    <x v="5"/>
    <s v="Moreno"/>
    <x v="7"/>
    <n v="43405"/>
    <s v="-"/>
    <s v="Mantenimiento Mecanico"/>
    <d v="2022-01-05T00:00:00"/>
    <d v="1899-12-30T17:49:39"/>
    <d v="2022-01-05T00:00:00"/>
    <d v="1899-12-30T17:52:22"/>
    <n v="163"/>
    <n v="2.7166666666666668"/>
    <s v="micro parada"/>
    <x v="1"/>
    <x v="0"/>
    <x v="0"/>
    <x v="1"/>
    <s v="micro parada"/>
    <s v="no"/>
  </r>
  <r>
    <n v="103337"/>
    <x v="3"/>
    <s v="Moreno"/>
    <x v="6"/>
    <n v="43405"/>
    <s v="-"/>
    <s v="Mantenimiento Electrico"/>
    <d v="2022-01-05T00:00:00"/>
    <d v="1899-12-30T18:04:28"/>
    <d v="2022-01-05T00:00:00"/>
    <d v="1899-12-30T18:15:41"/>
    <n v="673"/>
    <n v="11.216666666666667"/>
    <s v=" se salió un perno bola."/>
    <x v="2"/>
    <x v="0"/>
    <x v="0"/>
    <x v="1"/>
    <s v="erosales"/>
    <s v="no"/>
  </r>
  <r>
    <n v="103346"/>
    <x v="26"/>
    <s v="Moreno"/>
    <x v="5"/>
    <n v="43405"/>
    <s v="-"/>
    <s v="Mantenimiento Electrico"/>
    <d v="2022-01-05T00:00:00"/>
    <d v="1899-12-30T20:41:05"/>
    <d v="2022-01-05T00:00:00"/>
    <d v="1899-12-30T20:48:21"/>
    <n v="436"/>
    <n v="7.2666666666666666"/>
    <s v="micro parada"/>
    <x v="1"/>
    <x v="0"/>
    <x v="0"/>
    <x v="1"/>
    <s v="micro parada"/>
    <s v="no"/>
  </r>
  <r>
    <n v="103354"/>
    <x v="11"/>
    <s v="Moreno"/>
    <x v="6"/>
    <n v="43405"/>
    <s v="-"/>
    <s v="Mantenimiento Electrico"/>
    <d v="2022-01-05T00:00:00"/>
    <d v="1899-12-30T23:25:11"/>
    <d v="2022-01-05T00:00:00"/>
    <d v="1899-12-30T23:52:04"/>
    <n v="1613"/>
    <n v="26.883333333333333"/>
    <s v=" se salió un perno bola."/>
    <x v="2"/>
    <x v="0"/>
    <x v="0"/>
    <x v="2"/>
    <s v="erosales"/>
    <s v="no"/>
  </r>
  <r>
    <n v="103356"/>
    <x v="27"/>
    <s v="Moreno"/>
    <x v="11"/>
    <n v="43746"/>
    <s v="Martín"/>
    <s v="Mantenimiento Mecanico"/>
    <d v="2022-01-05T00:00:00"/>
    <d v="1899-12-30T23:56:01"/>
    <d v="2022-01-06T00:00:00"/>
    <d v="1899-12-30T00:24:00"/>
    <n v="1679"/>
    <n v="27.983333333333334"/>
    <s v="sin informacion"/>
    <x v="3"/>
    <x v="0"/>
    <x v="0"/>
    <x v="2"/>
    <s v="sin informacion"/>
    <s v="sin informacion"/>
  </r>
  <r>
    <n v="103357"/>
    <x v="11"/>
    <s v="Moreno"/>
    <x v="6"/>
    <n v="43405"/>
    <s v="-"/>
    <s v="Mantenimiento Electrico"/>
    <d v="2022-01-05T00:00:00"/>
    <d v="1899-12-30T23:59:36"/>
    <d v="2022-01-06T00:00:00"/>
    <d v="1899-12-30T00:18:38"/>
    <n v="1142"/>
    <n v="19.033333333333335"/>
    <s v="sin informacion"/>
    <x v="3"/>
    <x v="0"/>
    <x v="0"/>
    <x v="2"/>
    <s v="sin informacion"/>
    <s v="sin informacion"/>
  </r>
  <r>
    <n v="103361"/>
    <x v="11"/>
    <s v="Moreno"/>
    <x v="6"/>
    <n v="43405"/>
    <s v="-"/>
    <s v="Mantenimiento Mecanico"/>
    <d v="2022-01-06T00:00:00"/>
    <d v="1899-12-30T00:44:58"/>
    <d v="2022-01-06T00:00:00"/>
    <d v="1899-12-30T00:50:00"/>
    <n v="302"/>
    <n v="5.0333333333333332"/>
    <s v="micro parada"/>
    <x v="1"/>
    <x v="0"/>
    <x v="0"/>
    <x v="2"/>
    <s v="micro parada"/>
    <s v="no"/>
  </r>
  <r>
    <n v="103364"/>
    <x v="27"/>
    <s v="Moreno"/>
    <x v="11"/>
    <n v="43746"/>
    <s v="Martín"/>
    <s v="Mantenimiento Mecanico"/>
    <d v="2022-01-06T00:00:00"/>
    <d v="1899-12-30T01:39:39"/>
    <d v="2022-01-06T00:00:00"/>
    <d v="1899-12-30T01:53:37"/>
    <n v="838"/>
    <n v="13.966666666666667"/>
    <s v="sin informacion"/>
    <x v="3"/>
    <x v="0"/>
    <x v="0"/>
    <x v="2"/>
    <s v="sin informacion"/>
    <s v="sin informacion"/>
  </r>
  <r>
    <n v="103366"/>
    <x v="27"/>
    <s v="Moreno"/>
    <x v="11"/>
    <n v="43746"/>
    <s v="Martín"/>
    <s v="Mantenimiento Electrico"/>
    <d v="2022-01-06T00:00:00"/>
    <d v="1899-12-30T01:53:43"/>
    <d v="2022-01-06T00:00:00"/>
    <d v="1899-12-30T03:40:25"/>
    <n v="6402"/>
    <n v="106.7"/>
    <s v="sin informacion"/>
    <x v="3"/>
    <x v="0"/>
    <x v="0"/>
    <x v="2"/>
    <s v="sin informacion"/>
    <s v="sin informacion"/>
  </r>
  <r>
    <n v="103367"/>
    <x v="28"/>
    <s v="Moreno"/>
    <x v="6"/>
    <n v="44263"/>
    <s v="Martín"/>
    <s v="Mantenimiento Electrico"/>
    <d v="2022-01-06T00:00:00"/>
    <d v="1899-12-30T02:49:12"/>
    <d v="2022-01-06T00:00:00"/>
    <d v="1899-12-30T03:17:57"/>
    <n v="1725"/>
    <n v="28.75"/>
    <s v="sin informacion"/>
    <x v="3"/>
    <x v="0"/>
    <x v="0"/>
    <x v="2"/>
    <s v="sin informacion"/>
    <s v="sin informacion"/>
  </r>
  <r>
    <n v="103371"/>
    <x v="10"/>
    <s v="Moreno"/>
    <x v="11"/>
    <n v="43405"/>
    <s v="-"/>
    <s v="Mantenimiento Mecanico"/>
    <d v="2022-01-06T00:00:00"/>
    <d v="1899-12-30T03:40:39"/>
    <d v="2022-01-06T00:00:00"/>
    <d v="1899-12-30T05:08:43"/>
    <n v="5284"/>
    <n v="88.066666666666663"/>
    <s v="sin informacion"/>
    <x v="3"/>
    <x v="0"/>
    <x v="0"/>
    <x v="2"/>
    <s v="sin informacion"/>
    <s v="sin informacion"/>
  </r>
  <r>
    <n v="103361"/>
    <x v="11"/>
    <s v="Moreno"/>
    <x v="6"/>
    <n v="43405"/>
    <s v="-"/>
    <s v="Mantenimiento Mecanico"/>
    <d v="2022-01-06T00:00:00"/>
    <d v="1899-12-30T00:44:58"/>
    <d v="2022-01-06T00:00:00"/>
    <d v="1899-12-30T00:50:00"/>
    <n v="302"/>
    <n v="5.0333333333333332"/>
    <s v="micro parada"/>
    <x v="1"/>
    <x v="0"/>
    <x v="0"/>
    <x v="2"/>
    <s v="micro parada"/>
    <s v="no"/>
  </r>
  <r>
    <n v="103364"/>
    <x v="27"/>
    <s v="Moreno"/>
    <x v="11"/>
    <n v="43746"/>
    <s v="Martín"/>
    <s v="Mantenimiento Mecanico"/>
    <d v="2022-01-06T00:00:00"/>
    <d v="1899-12-30T01:39:39"/>
    <d v="2022-01-06T00:00:00"/>
    <d v="1899-12-30T01:53:37"/>
    <n v="838"/>
    <n v="13.966666666666667"/>
    <s v="sin informacion"/>
    <x v="3"/>
    <x v="0"/>
    <x v="0"/>
    <x v="2"/>
    <s v="sin informacion"/>
    <s v="sin informacion"/>
  </r>
  <r>
    <n v="103366"/>
    <x v="27"/>
    <s v="Moreno"/>
    <x v="11"/>
    <n v="43746"/>
    <s v="Martín"/>
    <s v="Mantenimiento Electrico"/>
    <d v="2022-01-06T00:00:00"/>
    <d v="1899-12-30T01:53:43"/>
    <d v="2022-01-06T00:00:00"/>
    <d v="1899-12-30T03:40:25"/>
    <n v="6402"/>
    <n v="106.7"/>
    <s v="sin informacion"/>
    <x v="3"/>
    <x v="0"/>
    <x v="0"/>
    <x v="2"/>
    <s v="sin informacion"/>
    <s v="sin informacion"/>
  </r>
  <r>
    <n v="103367"/>
    <x v="28"/>
    <s v="Moreno"/>
    <x v="6"/>
    <n v="44263"/>
    <s v="Martín"/>
    <s v="Mantenimiento Electrico"/>
    <d v="2022-01-06T00:00:00"/>
    <d v="1899-12-30T02:49:12"/>
    <d v="2022-01-06T00:00:00"/>
    <d v="1899-12-30T03:17:57"/>
    <n v="1725"/>
    <n v="28.75"/>
    <s v="sin informacion"/>
    <x v="3"/>
    <x v="0"/>
    <x v="0"/>
    <x v="2"/>
    <s v="sin informacion"/>
    <s v="sin informacion"/>
  </r>
  <r>
    <n v="103371"/>
    <x v="10"/>
    <s v="Moreno"/>
    <x v="11"/>
    <n v="43405"/>
    <s v="-"/>
    <s v="Mantenimiento Mecanico"/>
    <d v="2022-01-06T00:00:00"/>
    <d v="1899-12-30T03:40:39"/>
    <d v="2022-01-06T00:00:00"/>
    <d v="1899-12-30T05:08:43"/>
    <n v="5284"/>
    <n v="88.066666666666663"/>
    <s v="sin informacion"/>
    <x v="3"/>
    <x v="0"/>
    <x v="0"/>
    <x v="2"/>
    <s v="sin informacion"/>
    <s v="sin informacion"/>
  </r>
  <r>
    <n v="103381"/>
    <x v="1"/>
    <s v="Moreno"/>
    <x v="3"/>
    <n v="43405"/>
    <s v="-"/>
    <s v="Mantenimiento Electrico"/>
    <d v="2022-01-06T00:00:00"/>
    <d v="1899-12-30T06:04:31"/>
    <d v="2022-01-06T00:00:00"/>
    <d v="1899-12-30T06:14:22"/>
    <n v="591"/>
    <n v="9.85"/>
    <s v="micro parada"/>
    <x v="1"/>
    <x v="0"/>
    <x v="0"/>
    <x v="0"/>
    <s v="micro parada"/>
    <s v="no"/>
  </r>
  <r>
    <n v="103384"/>
    <x v="29"/>
    <s v="Moreno"/>
    <x v="1"/>
    <n v="43809"/>
    <s v="Martín"/>
    <s v="Mantenimiento Electrico"/>
    <d v="2022-01-06T00:00:00"/>
    <d v="1899-12-30T06:11:45"/>
    <d v="2022-01-06T00:00:00"/>
    <d v="1899-12-30T06:22:21"/>
    <n v="636"/>
    <n v="10.6"/>
    <s v="se enciende tolva apagada"/>
    <x v="0"/>
    <x v="0"/>
    <x v="0"/>
    <x v="0"/>
    <s v="lsanta cruz"/>
    <s v="no"/>
  </r>
  <r>
    <n v="103389"/>
    <x v="0"/>
    <s v="Moreno"/>
    <x v="13"/>
    <n v="43405"/>
    <s v="-"/>
    <s v="Mantenimiento Mecanico"/>
    <d v="2022-01-06T00:00:00"/>
    <d v="1899-12-30T06:26:14"/>
    <d v="2022-01-06T00:00:00"/>
    <d v="1899-12-30T07:25:22"/>
    <n v="3548"/>
    <n v="59.133333333333333"/>
    <s v="estaban sueltos las ruedas seguidoras de levas de llenado"/>
    <x v="2"/>
    <x v="0"/>
    <x v="0"/>
    <x v="0"/>
    <s v="fsegre"/>
    <s v="no"/>
  </r>
  <r>
    <n v="103393"/>
    <x v="5"/>
    <s v="Moreno"/>
    <x v="0"/>
    <n v="43405"/>
    <s v="-"/>
    <s v="Mantenimiento Electrico"/>
    <d v="2022-01-06T00:00:00"/>
    <d v="1899-12-30T06:40:07"/>
    <d v="2022-01-06T00:00:00"/>
    <d v="1899-12-30T06:41:07"/>
    <n v="60"/>
    <n v="1"/>
    <s v="micro parada"/>
    <x v="1"/>
    <x v="0"/>
    <x v="0"/>
    <x v="0"/>
    <s v="micro parada"/>
    <s v="no"/>
  </r>
  <r>
    <n v="103404"/>
    <x v="0"/>
    <s v="Moreno"/>
    <x v="13"/>
    <n v="43405"/>
    <s v="-"/>
    <s v="Mantenimiento Electrico"/>
    <d v="2022-01-06T00:00:00"/>
    <d v="1899-12-30T07:25:33"/>
    <d v="2022-01-06T00:00:00"/>
    <d v="1899-12-30T07:27:12"/>
    <n v="99"/>
    <n v="1.65"/>
    <s v="micro parada"/>
    <x v="1"/>
    <x v="0"/>
    <x v="0"/>
    <x v="0"/>
    <s v="micro parada"/>
    <s v="no"/>
  </r>
  <r>
    <n v="103406"/>
    <x v="0"/>
    <s v="Moreno"/>
    <x v="13"/>
    <n v="43405"/>
    <s v="-"/>
    <s v="Mantenimiento Electrico"/>
    <d v="2022-01-06T00:00:00"/>
    <d v="1899-12-30T07:33:51"/>
    <d v="2022-01-06T00:00:00"/>
    <d v="1899-12-30T07:35:36"/>
    <n v="105"/>
    <n v="1.75"/>
    <s v="micro parada"/>
    <x v="1"/>
    <x v="0"/>
    <x v="0"/>
    <x v="0"/>
    <s v="micro parada"/>
    <s v="no"/>
  </r>
  <r>
    <n v="103410"/>
    <x v="11"/>
    <s v="Moreno"/>
    <x v="6"/>
    <n v="43405"/>
    <s v="-"/>
    <s v="Mantenimiento Electrico"/>
    <d v="2022-01-06T00:00:00"/>
    <d v="1899-12-30T08:29:54"/>
    <d v="2022-01-06T00:00:00"/>
    <d v="1899-12-30T08:30:03"/>
    <n v="9"/>
    <n v="0.15"/>
    <s v="micro parada"/>
    <x v="1"/>
    <x v="0"/>
    <x v="0"/>
    <x v="0"/>
    <s v="micro parada"/>
    <s v="no"/>
  </r>
  <r>
    <n v="103411"/>
    <x v="11"/>
    <s v="Moreno"/>
    <x v="6"/>
    <n v="43405"/>
    <s v="-"/>
    <s v="Mantenimiento Mecanico"/>
    <d v="2022-01-06T00:00:00"/>
    <d v="1899-12-30T08:30:11"/>
    <d v="2022-01-06T00:00:00"/>
    <d v="1899-12-30T08:58:03"/>
    <n v="1672"/>
    <n v="27.866666666666667"/>
    <s v="abastecedor de pinceles trabado nose pudo probar si se corrigió el problema xq habían puesto gente a tapar se aviso a maquinista para que pruebe"/>
    <x v="2"/>
    <x v="0"/>
    <x v="0"/>
    <x v="0"/>
    <s v="rcorrea"/>
    <s v="no"/>
  </r>
  <r>
    <n v="103413"/>
    <x v="26"/>
    <s v="Moreno"/>
    <x v="5"/>
    <n v="43405"/>
    <s v="-"/>
    <s v="Mantenimiento Mecanico"/>
    <d v="2022-01-06T00:00:00"/>
    <d v="1899-12-30T08:58:21"/>
    <d v="2022-01-06T00:00:00"/>
    <d v="1899-12-30T09:02:29"/>
    <n v="248"/>
    <n v="4.1333333333333337"/>
    <s v="micro parada"/>
    <x v="1"/>
    <x v="0"/>
    <x v="0"/>
    <x v="0"/>
    <s v="micro parada"/>
    <s v="no"/>
  </r>
  <r>
    <n v="103416"/>
    <x v="8"/>
    <s v="Moreno Procesos"/>
    <x v="8"/>
    <n v="44154"/>
    <s v="Martín"/>
    <s v="Mantenimiento Mecanico"/>
    <d v="2022-01-06T00:00:00"/>
    <d v="1899-12-30T09:04:15"/>
    <d v="2022-01-06T00:00:00"/>
    <d v="1899-12-30T09:19:42"/>
    <n v="927"/>
    <n v="15.45"/>
    <s v="reinicio"/>
    <x v="0"/>
    <x v="0"/>
    <x v="0"/>
    <x v="0"/>
    <s v="cgonzalez"/>
    <s v="no"/>
  </r>
  <r>
    <n v="103418"/>
    <x v="30"/>
    <s v="Moreno Procesos"/>
    <x v="18"/>
    <n v="44335"/>
    <s v="Sebastian "/>
    <s v="Mantenimiento Mecanico"/>
    <d v="2022-01-06T00:00:00"/>
    <d v="1899-12-30T09:18:56"/>
    <d v="2022-01-06T00:00:00"/>
    <d v="1899-12-30T10:03:24"/>
    <n v="2668"/>
    <n v="44.466666666666669"/>
    <s v="reinicio"/>
    <x v="0"/>
    <x v="0"/>
    <x v="0"/>
    <x v="0"/>
    <s v="cgonzalez"/>
    <s v="no"/>
  </r>
  <r>
    <n v="103422"/>
    <x v="9"/>
    <s v="Moreno"/>
    <x v="0"/>
    <n v="43405"/>
    <s v="-"/>
    <s v="Mantenimiento Mecanico"/>
    <d v="2022-01-06T00:00:00"/>
    <d v="1899-12-30T09:55:46"/>
    <d v="2022-01-06T00:00:00"/>
    <d v="1899-12-30T10:00:10"/>
    <n v="264"/>
    <n v="4.4000000000000004"/>
    <s v="micro parada"/>
    <x v="1"/>
    <x v="0"/>
    <x v="0"/>
    <x v="0"/>
    <s v="micro parada"/>
    <s v="no"/>
  </r>
  <r>
    <n v="103433"/>
    <x v="24"/>
    <s v="Moreno"/>
    <x v="1"/>
    <n v="43405"/>
    <s v="-"/>
    <s v="Mantenimiento Mecanico"/>
    <d v="2022-01-06T00:00:00"/>
    <d v="1899-12-30T11:28:57"/>
    <d v="2022-01-06T00:00:00"/>
    <d v="1899-12-30T12:05:55"/>
    <n v="2218"/>
    <n v="36.966666666666669"/>
    <s v=" abast de tapas se revisa electro neumática xq no accionaba el freno de mecanismo y se regula colocación de tapas"/>
    <x v="2"/>
    <x v="0"/>
    <x v="0"/>
    <x v="0"/>
    <s v="fsegre"/>
    <s v="no"/>
  </r>
  <r>
    <n v="103440"/>
    <x v="18"/>
    <s v="Moreno"/>
    <x v="12"/>
    <n v="44258"/>
    <s v="Martín"/>
    <s v="Mantenimiento Mecanico"/>
    <d v="2022-01-06T00:00:00"/>
    <d v="1899-12-30T12:24:36"/>
    <d v="2022-01-06T00:00:00"/>
    <d v="1899-12-30T13:00:46"/>
    <n v="2170"/>
    <n v="36.166666666666664"/>
    <s v="se coloca la reparación del eje de los torqueadores hasta que lleguen los nuevos se regula el cierre de uno de los picos xq no cerraba y ensuciaba los envases"/>
    <x v="2"/>
    <x v="0"/>
    <x v="0"/>
    <x v="0"/>
    <s v="gsan miguel"/>
    <s v="si"/>
  </r>
  <r>
    <n v="103441"/>
    <x v="9"/>
    <s v="Moreno"/>
    <x v="7"/>
    <n v="43405"/>
    <s v="-"/>
    <s v="Mantenimiento Electrico"/>
    <d v="2022-01-06T00:00:00"/>
    <d v="1899-12-30T12:32:27"/>
    <d v="2022-01-06T00:00:00"/>
    <d v="1899-12-30T12:49:15"/>
    <n v="1008"/>
    <n v="16.8"/>
    <s v="estaba floja la polea de tracción de eje de cinta de embalar"/>
    <x v="2"/>
    <x v="0"/>
    <x v="0"/>
    <x v="0"/>
    <m/>
    <s v="no"/>
  </r>
  <r>
    <n v="103445"/>
    <x v="9"/>
    <s v="Moreno"/>
    <x v="7"/>
    <n v="43405"/>
    <s v="-"/>
    <s v="Mantenimiento Mecanico"/>
    <d v="2022-01-06T00:00:00"/>
    <d v="1899-12-30T12:49:23"/>
    <d v="2022-01-06T00:00:00"/>
    <d v="1899-12-30T14:26:59"/>
    <n v="5856"/>
    <n v="97.6"/>
    <s v="estaba floja la polea de tracción de eje de cinta de embalar"/>
    <x v="2"/>
    <x v="0"/>
    <x v="0"/>
    <x v="0"/>
    <m/>
    <s v="no"/>
  </r>
  <r>
    <n v="103451"/>
    <x v="31"/>
    <s v="Moreno"/>
    <x v="5"/>
    <n v="44104"/>
    <s v="Martín"/>
    <s v="Mantenimiento Mecanico"/>
    <d v="2022-01-06T00:00:00"/>
    <d v="1899-12-30T13:06:21"/>
    <d v="2022-01-06T00:00:00"/>
    <d v="1899-12-30T13:31:08"/>
    <n v="1487"/>
    <n v="24.783333333333335"/>
    <s v="celof lo soluciona el maquinista y el mecánico"/>
    <x v="0"/>
    <x v="0"/>
    <x v="0"/>
    <x v="0"/>
    <m/>
    <s v="no"/>
  </r>
  <r>
    <n v="103457"/>
    <x v="6"/>
    <s v="Moreno"/>
    <x v="14"/>
    <n v="43882"/>
    <s v="Martín"/>
    <s v="Mantenimiento Mecanico"/>
    <d v="2022-01-06T00:00:00"/>
    <d v="1899-12-30T13:52:34"/>
    <d v="2022-01-06T00:00:00"/>
    <d v="1899-12-30T14:03:47"/>
    <n v="673"/>
    <n v="11.216666666666667"/>
    <s v="sin informacion"/>
    <x v="3"/>
    <x v="0"/>
    <x v="0"/>
    <x v="0"/>
    <s v="sin informacion"/>
    <s v="sin informacion"/>
  </r>
  <r>
    <n v="103460"/>
    <x v="32"/>
    <s v="Moreno"/>
    <x v="13"/>
    <n v="43405"/>
    <s v="-"/>
    <s v="Mantenimiento Mecanico"/>
    <d v="2022-01-06T00:00:00"/>
    <d v="1899-12-30T14:25:37"/>
    <d v="2022-01-06T00:00:00"/>
    <d v="1899-12-30T14:53:34"/>
    <n v="1677"/>
    <n v="27.95"/>
    <s v="se ayuda a regular desde el abastecedor al envalador."/>
    <x v="0"/>
    <x v="0"/>
    <x v="0"/>
    <x v="1"/>
    <m/>
    <s v="no"/>
  </r>
  <r>
    <n v="103461"/>
    <x v="3"/>
    <s v="Moreno"/>
    <x v="6"/>
    <n v="43405"/>
    <s v="-"/>
    <s v="Mantenimiento Electrico"/>
    <d v="2022-01-06T00:00:00"/>
    <d v="1899-12-30T14:48:42"/>
    <d v="2022-01-06T00:00:00"/>
    <d v="1899-12-30T14:51:40"/>
    <n v="178"/>
    <n v="2.9666666666666668"/>
    <s v="micro parada"/>
    <x v="1"/>
    <x v="0"/>
    <x v="0"/>
    <x v="1"/>
    <s v="micro parada"/>
    <s v="no"/>
  </r>
  <r>
    <n v="103469"/>
    <x v="0"/>
    <s v="Moreno"/>
    <x v="13"/>
    <n v="43405"/>
    <s v="-"/>
    <s v="Mantenimiento Electrico"/>
    <d v="2022-01-06T00:00:00"/>
    <d v="1899-12-30T15:29:25"/>
    <d v="2022-01-06T00:00:00"/>
    <d v="1899-12-30T15:34:31"/>
    <n v="306"/>
    <n v="5.0999999999999996"/>
    <s v="micro parada"/>
    <x v="1"/>
    <x v="0"/>
    <x v="0"/>
    <x v="1"/>
    <s v="micro parada"/>
    <s v="no"/>
  </r>
  <r>
    <n v="103473"/>
    <x v="18"/>
    <s v="Moreno"/>
    <x v="12"/>
    <n v="44258"/>
    <s v="Martín"/>
    <s v="Mantenimiento Mecanico"/>
    <d v="2022-01-06T00:00:00"/>
    <d v="1899-12-30T15:58:58"/>
    <d v="2022-01-06T00:00:00"/>
    <d v="1899-12-30T16:24:41"/>
    <n v="1543"/>
    <n v="25.716666666666665"/>
    <s v="se regula y destapa el mecanismo de colocador de bolillas"/>
    <x v="0"/>
    <x v="0"/>
    <x v="0"/>
    <x v="1"/>
    <m/>
    <s v="no"/>
  </r>
  <r>
    <n v="103481"/>
    <x v="8"/>
    <s v="Moreno Procesos"/>
    <x v="19"/>
    <n v="44154"/>
    <s v="Martín"/>
    <s v="Mantenimiento Mecanico"/>
    <d v="2022-01-06T00:00:00"/>
    <d v="1899-12-30T16:47:24"/>
    <d v="2022-01-06T00:00:00"/>
    <d v="1899-12-30T21:25:13"/>
    <n v="16669"/>
    <n v="277.81666666666666"/>
    <s v="sin informacion"/>
    <x v="3"/>
    <x v="0"/>
    <x v="0"/>
    <x v="1"/>
    <s v="sin informacion"/>
    <s v="sin informacion"/>
  </r>
  <r>
    <n v="103482"/>
    <x v="24"/>
    <s v="Moreno"/>
    <x v="13"/>
    <n v="43405"/>
    <s v="-"/>
    <s v="Mantenimiento Mecanico"/>
    <d v="2022-01-06T00:00:00"/>
    <d v="1899-12-30T16:48:22"/>
    <d v="2022-01-06T00:00:00"/>
    <d v="1899-12-30T16:48:33"/>
    <n v="11"/>
    <n v="0.18333333333333332"/>
    <s v="micro parada"/>
    <x v="1"/>
    <x v="0"/>
    <x v="0"/>
    <x v="1"/>
    <s v="micro parada"/>
    <s v="no"/>
  </r>
  <r>
    <n v="103489"/>
    <x v="9"/>
    <s v="Moreno"/>
    <x v="7"/>
    <n v="43405"/>
    <s v="-"/>
    <s v="Mantenimiento Mecanico"/>
    <d v="2022-01-06T00:00:00"/>
    <d v="1899-12-30T17:42:02"/>
    <d v="2022-01-06T00:00:00"/>
    <d v="1899-12-30T17:51:40"/>
    <n v="578"/>
    <n v="9.6333333333333329"/>
    <s v="micro parada"/>
    <x v="1"/>
    <x v="0"/>
    <x v="0"/>
    <x v="1"/>
    <s v="micro parada"/>
    <s v="no"/>
  </r>
  <r>
    <n v="103491"/>
    <x v="32"/>
    <s v="Moreno"/>
    <x v="13"/>
    <n v="43405"/>
    <s v="-"/>
    <s v="Mantenimiento Mecanico"/>
    <d v="2022-01-06T00:00:00"/>
    <d v="1899-12-30T17:47:02"/>
    <d v="2022-01-06T00:00:00"/>
    <d v="1899-12-30T17:48:16"/>
    <n v="74"/>
    <n v="1.2333333333333334"/>
    <s v="micro parada"/>
    <x v="1"/>
    <x v="0"/>
    <x v="0"/>
    <x v="1"/>
    <s v="micro parada"/>
    <s v="no"/>
  </r>
  <r>
    <n v="103495"/>
    <x v="9"/>
    <s v="Moreno"/>
    <x v="14"/>
    <n v="43882"/>
    <s v="Martín"/>
    <s v="Mantenimiento Mecanico"/>
    <d v="2022-01-06T00:00:00"/>
    <d v="1899-12-30T18:05:46"/>
    <d v="2022-01-06T00:00:00"/>
    <d v="1899-12-30T18:14:48"/>
    <n v="542"/>
    <n v="9.0333333333333332"/>
    <s v="micro parada"/>
    <x v="1"/>
    <x v="0"/>
    <x v="0"/>
    <x v="1"/>
    <s v="micro parada"/>
    <s v="no"/>
  </r>
  <r>
    <n v="103496"/>
    <x v="9"/>
    <s v="Moreno"/>
    <x v="14"/>
    <n v="43882"/>
    <s v="Martín"/>
    <s v="Mantenimiento Mecanico"/>
    <d v="2022-01-06T00:00:00"/>
    <d v="1899-12-30T18:27:39"/>
    <d v="2022-01-06T00:00:00"/>
    <d v="1899-12-30T18:30:01"/>
    <n v="142"/>
    <n v="2.3666666666666667"/>
    <s v="micro parada"/>
    <x v="1"/>
    <x v="0"/>
    <x v="0"/>
    <x v="1"/>
    <s v="micro parada"/>
    <s v="no"/>
  </r>
  <r>
    <n v="103498"/>
    <x v="9"/>
    <s v="Moreno"/>
    <x v="10"/>
    <n v="44231"/>
    <s v="Victor"/>
    <s v="Mantenimiento Mecanico"/>
    <d v="2022-01-06T00:00:00"/>
    <d v="1899-12-30T18:29:24"/>
    <d v="2022-01-06T00:00:00"/>
    <d v="1899-12-30T18:37:11"/>
    <n v="467"/>
    <n v="7.7833333333333332"/>
    <s v="micro parada"/>
    <x v="1"/>
    <x v="0"/>
    <x v="0"/>
    <x v="1"/>
    <s v="micro parada"/>
    <s v="no"/>
  </r>
  <r>
    <n v="103499"/>
    <x v="32"/>
    <s v="Moreno"/>
    <x v="13"/>
    <n v="43405"/>
    <s v="-"/>
    <s v="Mantenimiento Mecanico"/>
    <d v="2022-01-06T00:00:00"/>
    <d v="1899-12-30T18:29:40"/>
    <d v="2022-01-06T00:00:00"/>
    <d v="1899-12-30T18:31:08"/>
    <n v="88"/>
    <n v="1.4666666666666666"/>
    <s v="micro parada"/>
    <x v="1"/>
    <x v="0"/>
    <x v="0"/>
    <x v="1"/>
    <s v="micro parada"/>
    <s v="no"/>
  </r>
  <r>
    <n v="103500"/>
    <x v="9"/>
    <s v="Moreno"/>
    <x v="14"/>
    <n v="43882"/>
    <s v="Martín"/>
    <s v="Mantenimiento Mecanico"/>
    <d v="2022-01-06T00:00:00"/>
    <d v="1899-12-30T18:30:08"/>
    <d v="2022-01-06T00:00:00"/>
    <d v="1899-12-30T18:56:04"/>
    <n v="1556"/>
    <n v="25.933333333333334"/>
    <s v="se Régulo apertura de pizones"/>
    <x v="0"/>
    <x v="0"/>
    <x v="0"/>
    <x v="1"/>
    <m/>
    <s v="no"/>
  </r>
  <r>
    <n v="103501"/>
    <x v="31"/>
    <s v="Moreno"/>
    <x v="5"/>
    <n v="44104"/>
    <s v="Martín"/>
    <s v="Mantenimiento Mecanico"/>
    <d v="2022-01-06T00:00:00"/>
    <d v="1899-12-30T18:47:37"/>
    <d v="2022-01-06T00:00:00"/>
    <d v="1899-12-30T18:57:39"/>
    <n v="602"/>
    <n v="10.033333333333333"/>
    <s v="se cortaron 2 tornillos del soporte de movimiento de cuchilla "/>
    <x v="2"/>
    <x v="0"/>
    <x v="0"/>
    <x v="1"/>
    <m/>
    <s v="si"/>
  </r>
  <r>
    <n v="103502"/>
    <x v="31"/>
    <s v="Moreno"/>
    <x v="5"/>
    <n v="44104"/>
    <s v="Martín"/>
    <s v="Mantenimiento Mecanico"/>
    <d v="2022-01-06T00:00:00"/>
    <d v="1899-12-30T18:57:44"/>
    <d v="2022-01-06T00:00:00"/>
    <d v="1899-12-30T20:38:25"/>
    <n v="6041"/>
    <n v="100.68333333333334"/>
    <s v="se cortaron 2 tornillos del soporte de movimiento de cuchilla "/>
    <x v="2"/>
    <x v="0"/>
    <x v="0"/>
    <x v="1"/>
    <m/>
    <s v="si"/>
  </r>
  <r>
    <n v="103505"/>
    <x v="0"/>
    <s v="Moreno"/>
    <x v="13"/>
    <n v="43405"/>
    <s v="-"/>
    <s v="Mantenimiento Electrico"/>
    <d v="2022-01-06T00:00:00"/>
    <d v="1899-12-30T20:10:04"/>
    <d v="2022-01-06T00:00:00"/>
    <d v="1899-12-30T20:29:09"/>
    <n v="1145"/>
    <n v="19.083333333333332"/>
    <s v="era llamado par la 48 pero no tenía carga en la tablet. Se resetea REO"/>
    <x v="0"/>
    <x v="0"/>
    <x v="0"/>
    <x v="1"/>
    <m/>
    <s v="no"/>
  </r>
  <r>
    <n v="103506"/>
    <x v="24"/>
    <s v="Moreno"/>
    <x v="7"/>
    <n v="43405"/>
    <s v="-"/>
    <s v="Mantenimiento Mecanico"/>
    <d v="2022-01-06T00:00:00"/>
    <d v="1899-12-30T20:58:06"/>
    <d v="2022-01-06T00:00:00"/>
    <d v="1899-12-30T21:04:48"/>
    <n v="402"/>
    <n v="6.7"/>
    <s v="micro parada"/>
    <x v="1"/>
    <x v="0"/>
    <x v="0"/>
    <x v="1"/>
    <s v="micro parada"/>
    <s v="no"/>
  </r>
  <r>
    <n v="103507"/>
    <x v="13"/>
    <s v="Moreno Procesos"/>
    <x v="8"/>
    <n v="44154"/>
    <s v="Martín"/>
    <s v="Mantenimiento Mecanico"/>
    <d v="2022-01-06T00:00:00"/>
    <d v="1899-12-30T21:01:22"/>
    <d v="2022-01-06T00:00:00"/>
    <d v="1899-12-30T23:10:19"/>
    <n v="7737"/>
    <n v="128.94999999999999"/>
    <s v="primero fuimos para resetear el molino y hacer funcionar el vacío. Luego nos llamaron de nuevo porque se quedó sin aire la vejiga"/>
    <x v="2"/>
    <x v="0"/>
    <x v="0"/>
    <x v="1"/>
    <m/>
    <s v="no"/>
  </r>
  <r>
    <n v="103510"/>
    <x v="17"/>
    <s v="Moreno"/>
    <x v="13"/>
    <n v="44432"/>
    <s v="Sebastian "/>
    <s v="Mantenimiento Electrico"/>
    <d v="2022-01-06T00:00:00"/>
    <d v="1899-12-30T21:35:07"/>
    <d v="2022-01-06T00:00:00"/>
    <d v="1899-12-30T21:41:45"/>
    <n v="398"/>
    <n v="6.6333333333333337"/>
    <s v="micro parada"/>
    <x v="1"/>
    <x v="0"/>
    <x v="0"/>
    <x v="1"/>
    <s v="micro parada"/>
    <s v="no"/>
  </r>
  <r>
    <n v="103517"/>
    <x v="13"/>
    <s v="Moreno Procesos"/>
    <x v="8"/>
    <n v="44154"/>
    <s v="Martín"/>
    <s v="Mantenimiento Mecanico"/>
    <d v="2022-01-06T00:00:00"/>
    <d v="1899-12-30T23:20:41"/>
    <m/>
    <m/>
    <n v="33683"/>
    <n v="561.38333333333333"/>
    <s v="primero fuimos para resetear el molino y hacer funcionar el vacío. Luego nos llamaron de nuevo porque se quedó sin aire la vejiga"/>
    <x v="2"/>
    <x v="0"/>
    <x v="0"/>
    <x v="2"/>
    <m/>
    <s v="no"/>
  </r>
  <r>
    <n v="103519"/>
    <x v="30"/>
    <s v="Moreno Procesos"/>
    <x v="18"/>
    <n v="44335"/>
    <s v="Sebastian "/>
    <s v="Mantenimiento Mecanico"/>
    <d v="2022-01-06T00:00:00"/>
    <d v="1899-12-30T23:59:10"/>
    <d v="2022-01-06T00:00:00"/>
    <d v="1899-12-30T23:59:19"/>
    <n v="9"/>
    <n v="0.15"/>
    <s v="micro parada"/>
    <x v="1"/>
    <x v="0"/>
    <x v="0"/>
    <x v="2"/>
    <s v="micro parada"/>
    <s v="no"/>
  </r>
  <r>
    <n v="103520"/>
    <x v="30"/>
    <s v="Moreno Procesos"/>
    <x v="18"/>
    <n v="44335"/>
    <s v="Sebastian "/>
    <s v="Mantenimiento Mecanico"/>
    <d v="2022-01-06T00:00:00"/>
    <d v="1899-12-30T23:59:26"/>
    <d v="2022-01-07T00:00:00"/>
    <d v="1899-12-30T06:39:35"/>
    <n v="24009"/>
    <n v="400.15"/>
    <s v="sin informacion"/>
    <x v="3"/>
    <x v="0"/>
    <x v="0"/>
    <x v="2"/>
    <s v="sin informacion"/>
    <s v="sin informacion"/>
  </r>
  <r>
    <n v="103523"/>
    <x v="9"/>
    <s v="Moreno"/>
    <x v="10"/>
    <n v="44231"/>
    <s v="Victor"/>
    <s v="Mantenimiento Mecanico"/>
    <d v="2022-01-07T00:00:00"/>
    <d v="1899-12-30T00:52:16"/>
    <d v="2022-01-07T00:00:00"/>
    <d v="1899-12-30T01:38:39"/>
    <n v="2783"/>
    <n v="46.383333333333333"/>
    <s v="sin informacion"/>
    <x v="3"/>
    <x v="0"/>
    <x v="0"/>
    <x v="2"/>
    <s v="sin informacion"/>
    <s v="sin informacion"/>
  </r>
  <r>
    <n v="103534"/>
    <x v="27"/>
    <s v="Moreno"/>
    <x v="11"/>
    <n v="43746"/>
    <s v="Martín"/>
    <s v="Mantenimiento Electrico"/>
    <d v="2022-01-07T00:00:00"/>
    <d v="1899-12-30T03:26:51"/>
    <d v="2022-01-07T00:00:00"/>
    <d v="1899-12-30T03:36:57"/>
    <n v="606"/>
    <n v="10.1"/>
    <s v="sin informacion"/>
    <x v="3"/>
    <x v="0"/>
    <x v="0"/>
    <x v="2"/>
    <s v="sin informacion"/>
    <s v="sin informacion"/>
  </r>
  <r>
    <n v="103539"/>
    <x v="17"/>
    <s v="Moreno"/>
    <x v="11"/>
    <n v="43405"/>
    <s v="-"/>
    <s v="Mantenimiento Electrico"/>
    <d v="2022-01-07T00:00:00"/>
    <d v="1899-12-30T04:28:03"/>
    <d v="2022-01-07T00:00:00"/>
    <d v="1899-12-30T04:38:02"/>
    <n v="599"/>
    <n v="9.9833333333333325"/>
    <s v="micro parada"/>
    <x v="1"/>
    <x v="0"/>
    <x v="0"/>
    <x v="2"/>
    <s v="micro parada"/>
    <s v="no"/>
  </r>
  <r>
    <n v="103549"/>
    <x v="0"/>
    <s v="Moreno"/>
    <x v="14"/>
    <n v="43405"/>
    <s v="-"/>
    <s v="Mantenimiento Mecanico"/>
    <d v="2022-01-07T00:00:00"/>
    <d v="1899-12-30T06:20:47"/>
    <d v="2022-01-07T00:00:00"/>
    <d v="1899-12-30T06:28:59"/>
    <n v="492"/>
    <n v="8.1999999999999993"/>
    <s v="micro parada"/>
    <x v="1"/>
    <x v="0"/>
    <x v="0"/>
    <x v="0"/>
    <s v="micro parada"/>
    <s v="no"/>
  </r>
  <r>
    <n v="103559"/>
    <x v="1"/>
    <s v="Moreno"/>
    <x v="3"/>
    <n v="43405"/>
    <s v="-"/>
    <s v="Mantenimiento Electrico"/>
    <d v="2022-01-07T00:00:00"/>
    <d v="1899-12-30T07:29:43"/>
    <d v="2022-01-07T00:00:00"/>
    <d v="1899-12-30T07:32:23"/>
    <n v="160"/>
    <n v="2.6666666666666665"/>
    <s v="micro parada"/>
    <x v="1"/>
    <x v="0"/>
    <x v="0"/>
    <x v="0"/>
    <s v="micro parada"/>
    <s v="no"/>
  </r>
  <r>
    <n v="103561"/>
    <x v="0"/>
    <s v="Moreno"/>
    <x v="5"/>
    <n v="43405"/>
    <s v="-"/>
    <s v="Mantenimiento Mecanico"/>
    <d v="2022-01-07T00:00:00"/>
    <d v="1899-12-30T07:53:55"/>
    <d v="2022-01-07T00:00:00"/>
    <d v="1899-12-30T07:56:51"/>
    <n v="176"/>
    <n v="2.9333333333333331"/>
    <s v="micro parada"/>
    <x v="1"/>
    <x v="0"/>
    <x v="0"/>
    <x v="0"/>
    <s v="micro parada"/>
    <s v="no"/>
  </r>
  <r>
    <n v="103543"/>
    <x v="2"/>
    <s v="Moreno Procesos"/>
    <x v="4"/>
    <n v="44336"/>
    <s v="Sebastian "/>
    <s v="Mantenimiento Mecanico"/>
    <d v="2022-01-07T00:00:00"/>
    <d v="1899-12-30T06:06:01"/>
    <d v="2022-01-07T00:00:00"/>
    <d v="1899-12-30T08:05:47"/>
    <n v="7186"/>
    <n v="119.76666666666667"/>
    <s v="sin informacion"/>
    <x v="3"/>
    <x v="0"/>
    <x v="0"/>
    <x v="0"/>
    <s v="sin informacion"/>
    <s v="sin informacion"/>
  </r>
  <r>
    <n v="103549"/>
    <x v="0"/>
    <s v="Moreno"/>
    <x v="14"/>
    <n v="43405"/>
    <s v="-"/>
    <s v="Mantenimiento Mecanico"/>
    <d v="2022-01-07T00:00:00"/>
    <d v="1899-12-30T06:20:47"/>
    <d v="2022-01-07T00:00:00"/>
    <d v="1899-12-30T06:28:59"/>
    <n v="492"/>
    <n v="8.1999999999999993"/>
    <s v="micro parada"/>
    <x v="1"/>
    <x v="0"/>
    <x v="0"/>
    <x v="0"/>
    <s v="micro parada"/>
    <s v="no"/>
  </r>
  <r>
    <n v="103555"/>
    <x v="33"/>
    <s v="Moreno"/>
    <x v="7"/>
    <n v="43405"/>
    <s v="-"/>
    <s v="Mantenimiento Mecanico"/>
    <d v="2022-01-07T00:00:00"/>
    <d v="1899-12-30T06:49:52"/>
    <d v="2022-01-07T00:00:00"/>
    <d v="1899-12-30T07:10:42"/>
    <n v="1250"/>
    <n v="20.833333333333332"/>
    <s v="se cambian los sujetadores de envase y se regula parámetro de velocidad y centrado"/>
    <x v="2"/>
    <x v="0"/>
    <x v="0"/>
    <x v="0"/>
    <m/>
    <s v="si"/>
  </r>
  <r>
    <n v="103559"/>
    <x v="1"/>
    <s v="Moreno"/>
    <x v="3"/>
    <n v="43405"/>
    <s v="-"/>
    <s v="Mantenimiento Electrico"/>
    <d v="2022-01-07T00:00:00"/>
    <d v="1899-12-30T07:29:43"/>
    <d v="2022-01-07T00:00:00"/>
    <d v="1899-12-30T07:32:23"/>
    <n v="160"/>
    <n v="2.6666666666666665"/>
    <s v="micro parada"/>
    <x v="1"/>
    <x v="0"/>
    <x v="0"/>
    <x v="0"/>
    <s v="micro parada"/>
    <s v="no"/>
  </r>
  <r>
    <n v="103561"/>
    <x v="0"/>
    <s v="Moreno"/>
    <x v="5"/>
    <n v="43405"/>
    <s v="-"/>
    <s v="Mantenimiento Mecanico"/>
    <d v="2022-01-07T00:00:00"/>
    <d v="1899-12-30T07:53:55"/>
    <d v="2022-01-07T00:00:00"/>
    <d v="1899-12-30T07:56:51"/>
    <n v="176"/>
    <n v="2.9333333333333331"/>
    <s v="micro parada"/>
    <x v="1"/>
    <x v="0"/>
    <x v="0"/>
    <x v="0"/>
    <s v="micro parada"/>
    <s v="no"/>
  </r>
  <r>
    <n v="103581"/>
    <x v="27"/>
    <s v="Moreno"/>
    <x v="11"/>
    <n v="43746"/>
    <s v="Martín"/>
    <s v="Mantenimiento Mecanico"/>
    <d v="2022-01-07T00:00:00"/>
    <d v="1899-12-30T09:36:22"/>
    <d v="2022-01-07T00:00:00"/>
    <d v="1899-12-30T09:54:39"/>
    <n v="1097"/>
    <n v="18.283333333333335"/>
    <s v="sin informacion"/>
    <x v="3"/>
    <x v="0"/>
    <x v="0"/>
    <x v="0"/>
    <s v="sin informacion"/>
    <s v="sin informacion"/>
  </r>
  <r>
    <n v="103584"/>
    <x v="0"/>
    <s v="Moreno"/>
    <x v="1"/>
    <n v="43405"/>
    <s v="-"/>
    <s v="Mantenimiento Mecanico"/>
    <d v="2022-01-07T00:00:00"/>
    <d v="1899-12-30T09:56:18"/>
    <d v="2022-01-07T00:00:00"/>
    <d v="1899-12-30T10:36:46"/>
    <n v="2428"/>
    <n v="40.466666666666669"/>
    <s v="se regula el plato que sujeta los pucks en el brazo que coloca los mecanismos"/>
    <x v="0"/>
    <x v="0"/>
    <x v="0"/>
    <x v="0"/>
    <m/>
    <s v="no"/>
  </r>
  <r>
    <n v="103585"/>
    <x v="0"/>
    <s v="Moreno"/>
    <x v="11"/>
    <n v="43405"/>
    <s v="-"/>
    <s v="Mantenimiento Electrico"/>
    <d v="2022-01-07T00:00:00"/>
    <d v="1899-12-30T10:03:12"/>
    <d v="2022-01-07T00:00:00"/>
    <d v="1899-12-30T10:46:18"/>
    <n v="2586"/>
    <n v="43.1"/>
    <s v=" el sensor del coloca bomba que estaba sucio"/>
    <x v="0"/>
    <x v="0"/>
    <x v="0"/>
    <x v="0"/>
    <m/>
    <s v="no"/>
  </r>
  <r>
    <n v="103590"/>
    <x v="9"/>
    <s v="Moreno"/>
    <x v="10"/>
    <n v="44231"/>
    <s v="Victor"/>
    <s v="Mantenimiento Mecanico"/>
    <d v="2022-01-07T00:00:00"/>
    <d v="1899-12-30T10:44:27"/>
    <d v="2022-01-07T00:00:00"/>
    <d v="1899-12-30T11:10:04"/>
    <n v="1537"/>
    <n v="25.616666666666667"/>
    <s v="estaba flojo el eje donde está la leva que hace el movimiento del empujador"/>
    <x v="0"/>
    <x v="0"/>
    <x v="0"/>
    <x v="0"/>
    <m/>
    <s v="no"/>
  </r>
  <r>
    <n v="103591"/>
    <x v="0"/>
    <s v="Moreno"/>
    <x v="11"/>
    <n v="43405"/>
    <s v="-"/>
    <s v="Mantenimiento Electrico"/>
    <d v="2022-01-07T00:00:00"/>
    <d v="1899-12-30T10:47:24"/>
    <d v="2022-01-07T00:00:00"/>
    <d v="1899-12-30T11:17:48"/>
    <n v="1824"/>
    <n v="30.4"/>
    <s v="problemas de lectura y regulación "/>
    <x v="0"/>
    <x v="0"/>
    <x v="0"/>
    <x v="0"/>
    <m/>
    <s v="no"/>
  </r>
  <r>
    <n v="103592"/>
    <x v="15"/>
    <s v="Moreno"/>
    <x v="0"/>
    <n v="43405"/>
    <s v="-"/>
    <s v="Mantenimiento Mecanico"/>
    <d v="2022-01-07T00:00:00"/>
    <d v="1899-12-30T11:01:47"/>
    <d v="2022-01-07T00:00:00"/>
    <d v="1899-12-30T11:46:07"/>
    <n v="2660"/>
    <n v="44.333333333333336"/>
    <s v=" se trabó la cinta transportadora y se rompió los cargilones"/>
    <x v="2"/>
    <x v="0"/>
    <x v="0"/>
    <x v="0"/>
    <m/>
    <s v="si"/>
  </r>
  <r>
    <n v="103605"/>
    <x v="15"/>
    <s v="Moreno"/>
    <x v="3"/>
    <n v="43405"/>
    <s v="-"/>
    <s v="Mantenimiento Mecanico"/>
    <d v="2022-01-07T00:00:00"/>
    <d v="1899-12-30T12:23:59"/>
    <d v="2022-01-07T00:00:00"/>
    <d v="1899-12-30T13:13:06"/>
    <n v="2947"/>
    <n v="49.116666666666667"/>
    <s v=" rodillo meleteado flojo no traccionaba"/>
    <x v="0"/>
    <x v="0"/>
    <x v="0"/>
    <x v="0"/>
    <m/>
    <s v="no"/>
  </r>
  <r>
    <n v="103607"/>
    <x v="26"/>
    <s v="Moreno"/>
    <x v="0"/>
    <n v="43405"/>
    <s v="-"/>
    <s v="Mantenimiento Electrico"/>
    <d v="2022-01-07T00:00:00"/>
    <d v="1899-12-30T12:27:26"/>
    <d v="2022-01-07T00:00:00"/>
    <d v="1899-12-30T13:06:51"/>
    <n v="2365"/>
    <n v="39.416666666666664"/>
    <s v=" cambio de fibra bajador de tapas, no pararon"/>
    <x v="2"/>
    <x v="0"/>
    <x v="0"/>
    <x v="0"/>
    <m/>
    <s v="si"/>
  </r>
  <r>
    <n v="103612"/>
    <x v="0"/>
    <s v="Moreno"/>
    <x v="11"/>
    <n v="43405"/>
    <s v="-"/>
    <s v="Mantenimiento Electrico"/>
    <d v="2022-01-07T00:00:00"/>
    <d v="1899-12-30T13:24:47"/>
    <d v="2022-01-07T00:00:00"/>
    <d v="1899-12-30T13:49:55"/>
    <n v="1508"/>
    <n v="25.133333333333333"/>
    <s v="regule los sensores de la llenadora porque le llenaba doble en algunos"/>
    <x v="0"/>
    <x v="0"/>
    <x v="0"/>
    <x v="0"/>
    <m/>
    <s v="no"/>
  </r>
  <r>
    <n v="103613"/>
    <x v="15"/>
    <s v="Moreno"/>
    <x v="3"/>
    <n v="43405"/>
    <s v="-"/>
    <s v="Mantenimiento Mecanico"/>
    <d v="2022-01-07T00:00:00"/>
    <d v="1899-12-30T13:55:37"/>
    <d v="2022-01-07T00:00:00"/>
    <d v="1899-12-30T14:11:49"/>
    <n v="972"/>
    <n v="16.2"/>
    <s v="transportadora se trabó tenía un perno de los cargilones suelto"/>
    <x v="0"/>
    <x v="0"/>
    <x v="0"/>
    <x v="0"/>
    <m/>
    <s v="si"/>
  </r>
  <r>
    <n v="103619"/>
    <x v="0"/>
    <s v="Moreno"/>
    <x v="20"/>
    <n v="43405"/>
    <s v="-"/>
    <s v="Mantenimiento Electrico"/>
    <d v="2022-01-07T00:00:00"/>
    <d v="1899-12-30T15:09:31"/>
    <d v="2022-01-07T00:00:00"/>
    <d v="1899-12-30T15:14:31"/>
    <n v="300"/>
    <n v="5"/>
    <s v="micro parada"/>
    <x v="1"/>
    <x v="0"/>
    <x v="0"/>
    <x v="1"/>
    <s v="micro parada"/>
    <s v="no"/>
  </r>
  <r>
    <n v="103620"/>
    <x v="1"/>
    <s v="Moreno"/>
    <x v="3"/>
    <n v="43405"/>
    <s v="-"/>
    <s v="Mantenimiento Electrico"/>
    <d v="2022-01-07T00:00:00"/>
    <d v="1899-12-30T15:09:55"/>
    <d v="2022-01-07T00:00:00"/>
    <d v="1899-12-30T15:17:25"/>
    <n v="450"/>
    <n v="7.5"/>
    <s v="micro parada"/>
    <x v="1"/>
    <x v="0"/>
    <x v="0"/>
    <x v="1"/>
    <s v="micro parada"/>
    <s v="no"/>
  </r>
  <r>
    <n v="103621"/>
    <x v="1"/>
    <s v="Moreno"/>
    <x v="3"/>
    <n v="43405"/>
    <s v="-"/>
    <s v="Mantenimiento Electrico"/>
    <d v="2022-01-07T00:00:00"/>
    <d v="1899-12-30T15:17:29"/>
    <d v="2022-01-07T00:00:00"/>
    <d v="1899-12-30T15:17:38"/>
    <n v="9"/>
    <n v="0.15"/>
    <s v="micro parada"/>
    <x v="1"/>
    <x v="0"/>
    <x v="0"/>
    <x v="1"/>
    <s v="micro parada"/>
    <s v="no"/>
  </r>
  <r>
    <n v="103622"/>
    <x v="1"/>
    <s v="Moreno"/>
    <x v="3"/>
    <n v="43405"/>
    <s v="-"/>
    <s v="Mantenimiento Electrico"/>
    <d v="2022-01-07T00:00:00"/>
    <d v="1899-12-30T15:17:42"/>
    <d v="2022-01-07T00:00:00"/>
    <d v="1899-12-30T15:19:13"/>
    <n v="91"/>
    <n v="1.5166666666666666"/>
    <s v="micro parada"/>
    <x v="1"/>
    <x v="0"/>
    <x v="0"/>
    <x v="1"/>
    <s v="micro parada"/>
    <s v="no"/>
  </r>
  <r>
    <n v="103623"/>
    <x v="17"/>
    <s v="Moreno"/>
    <x v="13"/>
    <n v="44432"/>
    <s v="Sebastian "/>
    <s v="Mantenimiento Electrico"/>
    <d v="2022-01-07T00:00:00"/>
    <d v="1899-12-30T15:40:13"/>
    <d v="2022-01-07T00:00:00"/>
    <d v="1899-12-30T16:02:10"/>
    <n v="1317"/>
    <n v="21.95"/>
    <s v="sin informacion"/>
    <x v="3"/>
    <x v="0"/>
    <x v="0"/>
    <x v="1"/>
    <s v="sin informacion"/>
    <s v="sin informacion"/>
  </r>
  <r>
    <n v="103624"/>
    <x v="9"/>
    <s v="Moreno"/>
    <x v="16"/>
    <n v="43405"/>
    <s v="-"/>
    <s v="Mantenimiento Mecanico"/>
    <d v="2022-01-07T00:00:00"/>
    <d v="1899-12-30T15:52:22"/>
    <d v="2022-01-07T00:00:00"/>
    <d v="1899-12-30T16:05:00"/>
    <n v="758"/>
    <n v="12.633333333333333"/>
    <s v="regulamos pinzas. "/>
    <x v="0"/>
    <x v="0"/>
    <x v="0"/>
    <x v="1"/>
    <m/>
    <m/>
  </r>
  <r>
    <n v="103629"/>
    <x v="1"/>
    <s v="Moreno"/>
    <x v="3"/>
    <n v="43405"/>
    <s v="-"/>
    <s v="Mantenimiento Mecanico"/>
    <d v="2022-01-07T00:00:00"/>
    <d v="1899-12-30T16:44:24"/>
    <d v="2022-01-07T00:00:00"/>
    <d v="1899-12-30T17:11:18"/>
    <n v="1614"/>
    <n v="26.9"/>
    <s v=" regulamos etiquetadora."/>
    <x v="0"/>
    <x v="0"/>
    <x v="0"/>
    <x v="1"/>
    <m/>
    <m/>
  </r>
  <r>
    <n v="103634"/>
    <x v="1"/>
    <s v="Moreno"/>
    <x v="3"/>
    <n v="43405"/>
    <s v="-"/>
    <s v="Mantenimiento Mecanico"/>
    <d v="2022-01-07T00:00:00"/>
    <d v="1899-12-30T17:30:08"/>
    <d v="2022-01-07T00:00:00"/>
    <d v="1899-12-30T17:51:51"/>
    <n v="1303"/>
    <n v="21.716666666666665"/>
    <s v="sin informacion"/>
    <x v="3"/>
    <x v="0"/>
    <x v="0"/>
    <x v="1"/>
    <s v="sin informacion"/>
    <s v="sin informacion"/>
  </r>
  <r>
    <n v="103635"/>
    <x v="30"/>
    <s v="Moreno Procesos"/>
    <x v="19"/>
    <n v="44154"/>
    <s v="Martín"/>
    <s v="Mantenimiento Mecanico"/>
    <d v="2022-01-07T00:00:00"/>
    <d v="1899-12-30T17:42:58"/>
    <m/>
    <m/>
    <n v="226498"/>
    <n v="3774.9666666666667"/>
    <s v="se repara perdida de agua en equipo"/>
    <x v="2"/>
    <x v="0"/>
    <x v="0"/>
    <x v="1"/>
    <m/>
    <s v="si"/>
  </r>
  <r>
    <n v="103637"/>
    <x v="32"/>
    <s v="Moreno"/>
    <x v="13"/>
    <n v="43405"/>
    <s v="-"/>
    <s v="Mantenimiento Mecanico"/>
    <d v="2022-01-07T00:00:00"/>
    <d v="1899-12-30T19:09:56"/>
    <d v="2022-01-07T00:00:00"/>
    <d v="1899-12-30T19:23:28"/>
    <n v="812"/>
    <n v="13.533333333333333"/>
    <s v="retiramos aporte que servía de guía porque estaba suelto."/>
    <x v="0"/>
    <x v="0"/>
    <x v="0"/>
    <x v="1"/>
    <m/>
    <m/>
  </r>
  <r>
    <n v="103639"/>
    <x v="9"/>
    <s v="Moreno"/>
    <x v="14"/>
    <n v="43882"/>
    <s v="Martín"/>
    <s v="Mantenimiento Mecanico"/>
    <d v="2022-01-07T00:00:00"/>
    <d v="1899-12-30T20:13:56"/>
    <d v="2022-01-07T00:00:00"/>
    <d v="1899-12-30T21:02:16"/>
    <n v="2900"/>
    <n v="48.333333333333336"/>
    <s v="regulación de cuchillas"/>
    <x v="0"/>
    <x v="0"/>
    <x v="0"/>
    <x v="1"/>
    <m/>
    <m/>
  </r>
  <r>
    <n v="103647"/>
    <x v="0"/>
    <s v="Moreno"/>
    <x v="5"/>
    <n v="43405"/>
    <s v="-"/>
    <s v="Mantenimiento Mecanico"/>
    <d v="2022-01-10T00:00:00"/>
    <d v="1899-12-30T06:00:01"/>
    <d v="2022-01-10T00:00:00"/>
    <d v="1899-12-30T06:32:55"/>
    <n v="1974"/>
    <n v="32.9"/>
    <s v="llenadora se cambio bomba neumática"/>
    <x v="2"/>
    <x v="1"/>
    <x v="0"/>
    <x v="0"/>
    <m/>
    <m/>
  </r>
  <r>
    <n v="103648"/>
    <x v="21"/>
    <s v="Moreno"/>
    <x v="13"/>
    <n v="44120"/>
    <s v="Martín"/>
    <s v="Mantenimiento Electrico"/>
    <d v="2022-01-10T00:00:00"/>
    <d v="1899-12-30T06:12:50"/>
    <d v="2022-01-10T00:00:00"/>
    <d v="1899-12-30T06:22:08"/>
    <n v="558"/>
    <n v="9.3000000000000007"/>
    <s v="micro parada"/>
    <x v="1"/>
    <x v="1"/>
    <x v="0"/>
    <x v="0"/>
    <s v="micro parada"/>
    <s v="no"/>
  </r>
  <r>
    <n v="103651"/>
    <x v="8"/>
    <s v="Moreno Procesos"/>
    <x v="9"/>
    <n v="44335"/>
    <s v="Sebastian "/>
    <s v="Mantenimiento Mecanico"/>
    <d v="2022-01-10T00:00:00"/>
    <d v="1899-12-30T06:33:40"/>
    <d v="2022-01-10T00:00:00"/>
    <d v="1899-12-30T07:04:55"/>
    <n v="1875"/>
    <n v="31.25"/>
    <s v="sin informacion"/>
    <x v="3"/>
    <x v="1"/>
    <x v="0"/>
    <x v="0"/>
    <s v="sin informacion"/>
    <s v="sin informacion"/>
  </r>
  <r>
    <n v="103652"/>
    <x v="3"/>
    <s v="Moreno"/>
    <x v="5"/>
    <n v="44239"/>
    <s v="Martín"/>
    <s v="Mantenimiento Electrico"/>
    <d v="2022-01-10T00:00:00"/>
    <d v="1899-12-30T06:34:45"/>
    <d v="2022-01-10T00:00:00"/>
    <d v="1899-12-30T06:42:50"/>
    <n v="485"/>
    <n v="8.0833333333333339"/>
    <s v="micro parada"/>
    <x v="1"/>
    <x v="1"/>
    <x v="0"/>
    <x v="0"/>
    <s v="micro parada"/>
    <s v="no"/>
  </r>
  <r>
    <n v="103658"/>
    <x v="34"/>
    <s v="Moreno"/>
    <x v="2"/>
    <n v="43746"/>
    <s v="Martín"/>
    <s v="Mantenimiento Mecanico"/>
    <d v="2022-01-10T00:00:00"/>
    <d v="1899-12-30T08:02:13"/>
    <d v="2022-01-10T00:00:00"/>
    <d v="1899-12-30T08:26:46"/>
    <n v="1473"/>
    <n v="24.55"/>
    <s v="cambio de válvula y re-conexionado neumático en pistones giratorios para orientación de tapa."/>
    <x v="2"/>
    <x v="1"/>
    <x v="0"/>
    <x v="0"/>
    <m/>
    <m/>
  </r>
  <r>
    <n v="103664"/>
    <x v="34"/>
    <s v="Moreno"/>
    <x v="2"/>
    <n v="43746"/>
    <s v="Martín"/>
    <s v="Mantenimiento Mecanico"/>
    <d v="2022-01-10T00:00:00"/>
    <d v="1899-12-30T08:54:39"/>
    <d v="2022-01-10T00:00:00"/>
    <d v="1899-12-30T09:06:01"/>
    <n v="682"/>
    <n v="11.366666666666667"/>
    <s v="cambio de válvula y re-conexionado neumático en pistones giratorios para orientación de tapa."/>
    <x v="2"/>
    <x v="1"/>
    <x v="0"/>
    <x v="0"/>
    <m/>
    <m/>
  </r>
  <r>
    <n v="103666"/>
    <x v="30"/>
    <s v="Moreno Procesos"/>
    <x v="9"/>
    <n v="44335"/>
    <s v="Sebastian "/>
    <s v="Mantenimiento Mecanico"/>
    <d v="2022-01-10T00:00:00"/>
    <d v="1899-12-30T08:57:08"/>
    <d v="2022-01-10T00:00:00"/>
    <d v="1899-12-30T09:34:39"/>
    <n v="2251"/>
    <n v="37.516666666666666"/>
    <s v="sin informacion"/>
    <x v="3"/>
    <x v="1"/>
    <x v="0"/>
    <x v="0"/>
    <s v="sin informacion"/>
    <s v="sin informacion"/>
  </r>
  <r>
    <n v="103669"/>
    <x v="0"/>
    <s v="Moreno"/>
    <x v="10"/>
    <n v="44231"/>
    <s v="Victor"/>
    <s v="Mantenimiento Electrico"/>
    <d v="2022-01-10T00:00:00"/>
    <d v="1899-12-30T09:08:34"/>
    <d v="2022-01-10T00:00:00"/>
    <d v="1899-12-30T09:14:06"/>
    <n v="332"/>
    <n v="5.5333333333333332"/>
    <s v="micro parada"/>
    <x v="1"/>
    <x v="1"/>
    <x v="0"/>
    <x v="0"/>
    <s v="micro parada"/>
    <s v="no"/>
  </r>
  <r>
    <n v="103676"/>
    <x v="35"/>
    <s v="Moreno Procesos"/>
    <x v="9"/>
    <n v="44335"/>
    <s v="Sebastian "/>
    <s v="Mantenimiento Mecanico"/>
    <d v="2022-01-10T00:00:00"/>
    <d v="1899-12-30T09:34:46"/>
    <d v="2022-01-11T00:00:00"/>
    <d v="1899-12-30T02:30:54"/>
    <n v="60968"/>
    <n v="1016.1333333333333"/>
    <s v="sin informacion"/>
    <x v="3"/>
    <x v="1"/>
    <x v="0"/>
    <x v="0"/>
    <s v="sin informacion"/>
    <s v="sin informacion"/>
  </r>
  <r>
    <n v="103685"/>
    <x v="27"/>
    <s v="Moreno"/>
    <x v="11"/>
    <n v="43746"/>
    <s v="Martín"/>
    <s v="Mantenimiento Mecanico"/>
    <d v="2022-01-10T00:00:00"/>
    <d v="1899-12-30T10:07:41"/>
    <d v="2022-01-10T00:00:00"/>
    <d v="1899-12-30T10:38:45"/>
    <n v="1864"/>
    <n v="31.066666666666666"/>
    <s v=" tranfer no referenciaban el tren de engranaje de los pistones"/>
    <x v="0"/>
    <x v="1"/>
    <x v="0"/>
    <x v="0"/>
    <m/>
    <m/>
  </r>
  <r>
    <n v="103690"/>
    <x v="36"/>
    <s v="Moreno"/>
    <x v="10"/>
    <n v="44265"/>
    <s v="Martín"/>
    <s v="Mantenimiento Mecanico"/>
    <d v="2022-01-10T00:00:00"/>
    <d v="1899-12-30T10:30:41"/>
    <d v="2022-01-10T00:00:00"/>
    <d v="1899-12-30T10:47:51"/>
    <n v="1030"/>
    <n v="17.166666666666668"/>
    <s v="roscadora había una llave combinada caída detrás de los engranajes y hacia ruido a rose"/>
    <x v="0"/>
    <x v="1"/>
    <x v="0"/>
    <x v="0"/>
    <m/>
    <m/>
  </r>
  <r>
    <n v="103699"/>
    <x v="37"/>
    <s v="Moreno"/>
    <x v="0"/>
    <n v="43843"/>
    <s v="Martín"/>
    <s v="Mantenimiento Mecanico"/>
    <d v="2022-01-10T00:00:00"/>
    <d v="1899-12-30T11:55:58"/>
    <d v="2022-01-10T00:00:00"/>
    <d v="1899-12-30T12:56:43"/>
    <n v="3645"/>
    <n v="60.75"/>
    <s v="sin informacion"/>
    <x v="3"/>
    <x v="1"/>
    <x v="0"/>
    <x v="0"/>
    <s v="sin informacion"/>
    <s v="sin informacion"/>
  </r>
  <r>
    <n v="103702"/>
    <x v="32"/>
    <s v="Moreno"/>
    <x v="13"/>
    <n v="43405"/>
    <s v="-"/>
    <s v="Mantenimiento Mecanico"/>
    <d v="2022-01-10T00:00:00"/>
    <d v="1899-12-30T12:11:27"/>
    <d v="2022-01-10T00:00:00"/>
    <d v="1899-12-30T12:59:19"/>
    <n v="2872"/>
    <n v="47.866666666666667"/>
    <s v="sin informacion"/>
    <x v="3"/>
    <x v="1"/>
    <x v="0"/>
    <x v="0"/>
    <s v="sin informacion"/>
    <s v="sin informacion"/>
  </r>
  <r>
    <n v="103718"/>
    <x v="8"/>
    <s v="Moreno Procesos"/>
    <x v="8"/>
    <n v="44154"/>
    <s v="Martín"/>
    <s v="Mantenimiento Mecanico"/>
    <d v="2022-01-10T00:00:00"/>
    <d v="1899-12-30T15:02:59"/>
    <d v="2022-01-10T00:00:00"/>
    <d v="1899-12-30T16:18:23"/>
    <n v="4524"/>
    <n v="75.400000000000006"/>
    <s v="sin informacion"/>
    <x v="3"/>
    <x v="1"/>
    <x v="0"/>
    <x v="1"/>
    <s v="sin informacion"/>
    <s v="sin informacion"/>
  </r>
  <r>
    <n v="103725"/>
    <x v="13"/>
    <s v="Moreno Procesos"/>
    <x v="8"/>
    <n v="44154"/>
    <s v="Martín"/>
    <s v="Mantenimiento Mecanico"/>
    <d v="2022-01-10T00:00:00"/>
    <d v="1899-12-30T16:18:46"/>
    <m/>
    <m/>
    <n v="58831"/>
    <n v="980.51666666666665"/>
    <s v="sin informacion"/>
    <x v="3"/>
    <x v="0"/>
    <x v="0"/>
    <x v="1"/>
    <s v="sin informacion"/>
    <s v="sin informacion"/>
  </r>
  <r>
    <n v="103730"/>
    <x v="1"/>
    <s v="Moreno"/>
    <x v="2"/>
    <n v="43405"/>
    <s v="-"/>
    <s v="Mantenimiento Mecanico"/>
    <d v="2022-01-10T00:00:00"/>
    <d v="1899-12-30T17:25:38"/>
    <d v="2022-01-10T00:00:00"/>
    <d v="1899-12-30T17:28:58"/>
    <n v="200"/>
    <n v="3.3333333333333335"/>
    <s v="micro parada"/>
    <x v="1"/>
    <x v="1"/>
    <x v="0"/>
    <x v="1"/>
    <s v="micro parada"/>
    <s v="no"/>
  </r>
  <r>
    <n v="103731"/>
    <x v="9"/>
    <s v="Moreno"/>
    <x v="14"/>
    <n v="43882"/>
    <s v="Martín"/>
    <s v="Mantenimiento Mecanico"/>
    <d v="2022-01-10T00:00:00"/>
    <d v="1899-12-30T17:42:35"/>
    <d v="2022-01-10T00:00:00"/>
    <d v="1899-12-30T17:49:11"/>
    <n v="396"/>
    <n v="6.6"/>
    <s v="micro parada"/>
    <x v="1"/>
    <x v="1"/>
    <x v="0"/>
    <x v="1"/>
    <s v="micro parada"/>
    <s v="no"/>
  </r>
  <r>
    <n v="103734"/>
    <x v="16"/>
    <s v="Moreno"/>
    <x v="14"/>
    <n v="43405"/>
    <s v="-"/>
    <s v="Mantenimiento Mecanico"/>
    <d v="2022-01-10T00:00:00"/>
    <d v="1899-12-30T18:16:34"/>
    <d v="2022-01-10T00:00:00"/>
    <d v="1899-12-30T18:38:49"/>
    <n v="1335"/>
    <n v="22.25"/>
    <s v="sin informacion"/>
    <x v="3"/>
    <x v="1"/>
    <x v="0"/>
    <x v="1"/>
    <s v="sin informacion"/>
    <s v="sin informacion"/>
  </r>
  <r>
    <n v="103742"/>
    <x v="21"/>
    <s v="Moreno"/>
    <x v="13"/>
    <n v="44120"/>
    <s v="Martín"/>
    <s v="Mantenimiento Mecanico"/>
    <d v="2022-01-10T00:00:00"/>
    <d v="1899-12-30T22:28:57"/>
    <d v="2022-01-10T00:00:00"/>
    <d v="1899-12-30T22:40:33"/>
    <n v="696"/>
    <n v="11.6"/>
    <s v="sin informacion"/>
    <x v="3"/>
    <x v="1"/>
    <x v="0"/>
    <x v="2"/>
    <s v="sin informacion"/>
    <s v="sin informacion"/>
  </r>
  <r>
    <n v="103748"/>
    <x v="21"/>
    <s v="Moreno"/>
    <x v="13"/>
    <n v="44120"/>
    <s v="Martín"/>
    <s v="Mantenimiento Mecanico"/>
    <d v="2022-01-10T00:00:00"/>
    <d v="1899-12-30T23:47:12"/>
    <d v="2022-01-11T00:00:00"/>
    <d v="1899-12-30T04:38:27"/>
    <n v="17475"/>
    <n v="291.25"/>
    <s v="sin informacion"/>
    <x v="3"/>
    <x v="1"/>
    <x v="0"/>
    <x v="2"/>
    <s v="sin informacion"/>
    <s v="sin informacion"/>
  </r>
  <r>
    <n v="103750"/>
    <x v="11"/>
    <s v="Moreno"/>
    <x v="6"/>
    <n v="43405"/>
    <s v="-"/>
    <s v="Mantenimiento Electrico"/>
    <d v="2022-01-11T00:00:00"/>
    <d v="1899-12-30T00:13:07"/>
    <d v="2022-01-11T00:00:00"/>
    <d v="1899-12-30T00:13:13"/>
    <n v="6"/>
    <n v="0.1"/>
    <s v="micro parada"/>
    <x v="1"/>
    <x v="1"/>
    <x v="0"/>
    <x v="2"/>
    <s v="micro parada"/>
    <s v="no"/>
  </r>
  <r>
    <n v="103751"/>
    <x v="11"/>
    <s v="Moreno"/>
    <x v="6"/>
    <n v="43405"/>
    <s v="-"/>
    <s v="Mantenimiento Mecanico"/>
    <d v="2022-01-11T00:00:00"/>
    <d v="1899-12-30T00:13:20"/>
    <d v="2022-01-11T00:00:00"/>
    <d v="1899-12-30T00:32:12"/>
    <n v="1132"/>
    <n v="18.866666666666667"/>
    <s v="sin informacion"/>
    <x v="3"/>
    <x v="1"/>
    <x v="0"/>
    <x v="2"/>
    <s v="sin informacion"/>
    <s v="sin informacion"/>
  </r>
  <r>
    <n v="103761"/>
    <x v="15"/>
    <s v="Moreno"/>
    <x v="7"/>
    <n v="43405"/>
    <s v="-"/>
    <s v="Mantenimiento Mecanico"/>
    <d v="2022-01-11T00:00:00"/>
    <d v="1899-12-30T03:31:43"/>
    <d v="2022-01-11T00:00:00"/>
    <d v="1899-12-30T05:15:27"/>
    <n v="6224"/>
    <n v="103.73333333333333"/>
    <s v="sin informacion"/>
    <x v="3"/>
    <x v="1"/>
    <x v="0"/>
    <x v="2"/>
    <s v="sin informacion"/>
    <s v="sin informacion"/>
  </r>
  <r>
    <n v="103764"/>
    <x v="6"/>
    <s v="Moreno"/>
    <x v="10"/>
    <n v="44231"/>
    <s v="Victor"/>
    <s v="Mantenimiento Electrico"/>
    <d v="2022-01-11T00:00:00"/>
    <d v="1899-12-30T03:41:29"/>
    <d v="2022-01-11T00:00:00"/>
    <d v="1899-12-30T03:47:27"/>
    <n v="358"/>
    <n v="5.9666666666666668"/>
    <s v="micro parada"/>
    <x v="1"/>
    <x v="1"/>
    <x v="0"/>
    <x v="2"/>
    <s v="micro parada"/>
    <s v="no"/>
  </r>
  <r>
    <n v="103765"/>
    <x v="6"/>
    <s v="Moreno"/>
    <x v="10"/>
    <n v="44231"/>
    <s v="Victor"/>
    <s v="Mantenimiento Electrico"/>
    <d v="2022-01-11T00:00:00"/>
    <d v="1899-12-30T03:47:34"/>
    <d v="2022-01-11T00:00:00"/>
    <d v="1899-12-30T04:02:29"/>
    <n v="895"/>
    <n v="14.916666666666666"/>
    <s v="sin informacion"/>
    <x v="3"/>
    <x v="1"/>
    <x v="0"/>
    <x v="2"/>
    <s v="sin informacion"/>
    <s v="sin informacion"/>
  </r>
  <r>
    <n v="103768"/>
    <x v="21"/>
    <s v="Moreno"/>
    <x v="13"/>
    <n v="44120"/>
    <s v="Martín"/>
    <s v="Mantenimiento Electrico"/>
    <d v="2022-01-11T00:00:00"/>
    <d v="1899-12-30T04:38:38"/>
    <d v="2022-01-11T00:00:00"/>
    <d v="1899-12-30T06:20:08"/>
    <n v="6090"/>
    <n v="101.5"/>
    <s v="se regula y se calibran sensor analógico de etiquetadora"/>
    <x v="0"/>
    <x v="1"/>
    <x v="0"/>
    <x v="2"/>
    <m/>
    <m/>
  </r>
  <r>
    <n v="103774"/>
    <x v="11"/>
    <s v="Moreno"/>
    <x v="6"/>
    <n v="43405"/>
    <s v="-"/>
    <s v="Mantenimiento Mecanico"/>
    <d v="2022-01-11T00:00:00"/>
    <d v="1899-12-30T06:19:05"/>
    <d v="2022-01-11T00:00:00"/>
    <d v="1899-12-30T06:48:44"/>
    <n v="1779"/>
    <n v="29.65"/>
    <s v="sin informacion"/>
    <x v="3"/>
    <x v="1"/>
    <x v="0"/>
    <x v="0"/>
    <s v="sin informacion"/>
    <s v="sin informacion"/>
  </r>
  <r>
    <n v="103781"/>
    <x v="21"/>
    <s v="Moreno"/>
    <x v="13"/>
    <n v="44120"/>
    <s v="Martín"/>
    <s v="Mantenimiento Electrico"/>
    <d v="2022-01-11T00:00:00"/>
    <d v="1899-12-30T06:44:57"/>
    <d v="2022-01-11T00:00:00"/>
    <d v="1899-12-30T06:55:55"/>
    <n v="658"/>
    <n v="10.966666666666667"/>
    <s v="se regula sensores de cabezal 8, 11 y 12"/>
    <x v="0"/>
    <x v="1"/>
    <x v="0"/>
    <x v="0"/>
    <m/>
    <m/>
  </r>
  <r>
    <n v="103784"/>
    <x v="1"/>
    <s v="Moreno"/>
    <x v="21"/>
    <n v="43405"/>
    <s v="-"/>
    <s v="Mantenimiento Mecanico"/>
    <d v="2022-01-11T00:00:00"/>
    <d v="1899-12-30T07:08:48"/>
    <d v="2022-01-11T00:00:00"/>
    <d v="1899-12-30T08:11:00"/>
    <n v="3732"/>
    <n v="62.2"/>
    <s v="sin informacion"/>
    <x v="3"/>
    <x v="1"/>
    <x v="0"/>
    <x v="0"/>
    <s v="sin informacion"/>
    <s v="sin informacion"/>
  </r>
  <r>
    <n v="103786"/>
    <x v="0"/>
    <s v="Moreno"/>
    <x v="1"/>
    <n v="43405"/>
    <s v="-"/>
    <s v="Mantenimiento Mecanico"/>
    <d v="2022-01-11T00:00:00"/>
    <d v="1899-12-30T07:19:20"/>
    <d v="2022-01-11T00:00:00"/>
    <d v="1899-12-30T09:05:40"/>
    <n v="6380"/>
    <n v="106.33333333333333"/>
    <s v="se cambia ficha del sensor D71"/>
    <x v="2"/>
    <x v="1"/>
    <x v="0"/>
    <x v="0"/>
    <m/>
    <m/>
  </r>
  <r>
    <n v="103791"/>
    <x v="0"/>
    <s v="Moreno"/>
    <x v="22"/>
    <n v="43405"/>
    <s v="-"/>
    <s v="Mantenimiento Mecanico"/>
    <d v="2022-01-11T00:00:00"/>
    <d v="1899-12-30T07:26:05"/>
    <d v="2022-01-11T00:00:00"/>
    <d v="1899-12-30T11:37:41"/>
    <n v="15096"/>
    <n v="251.6"/>
    <s v="se asientan y se regulan cuchillas"/>
    <x v="2"/>
    <x v="1"/>
    <x v="0"/>
    <x v="0"/>
    <m/>
    <m/>
  </r>
  <r>
    <n v="103792"/>
    <x v="22"/>
    <s v="Moreno"/>
    <x v="13"/>
    <n v="43881"/>
    <s v="Martín"/>
    <s v="Mantenimiento Electrico"/>
    <d v="2022-01-11T00:00:00"/>
    <d v="1899-12-30T07:35:58"/>
    <d v="2022-01-11T00:00:00"/>
    <d v="1899-12-30T13:45:47"/>
    <n v="22189"/>
    <n v="369.81666666666666"/>
    <s v="sin informacion"/>
    <x v="3"/>
    <x v="1"/>
    <x v="0"/>
    <x v="0"/>
    <s v="sin informacion"/>
    <s v="sin informacion"/>
  </r>
  <r>
    <n v="103793"/>
    <x v="9"/>
    <s v="Moreno"/>
    <x v="7"/>
    <n v="43405"/>
    <s v="-"/>
    <s v="Mantenimiento Mecanico"/>
    <d v="2022-01-11T00:00:00"/>
    <d v="1899-12-30T07:38:13"/>
    <d v="2022-01-11T00:00:00"/>
    <d v="1899-12-30T09:09:47"/>
    <n v="5494"/>
    <n v="91.566666666666663"/>
    <s v="sin informacion"/>
    <x v="3"/>
    <x v="1"/>
    <x v="0"/>
    <x v="0"/>
    <s v="sin informacion"/>
    <s v="sin informacion"/>
  </r>
  <r>
    <n v="103794"/>
    <x v="1"/>
    <s v="Moreno"/>
    <x v="21"/>
    <n v="43405"/>
    <s v="-"/>
    <s v="Mantenimiento Mecanico"/>
    <d v="2022-01-11T00:00:00"/>
    <d v="1899-12-30T08:11:05"/>
    <d v="2022-01-11T00:00:00"/>
    <d v="1899-12-30T09:34:18"/>
    <n v="4993"/>
    <n v="83.216666666666669"/>
    <s v="cambio de correa de lanza"/>
    <x v="2"/>
    <x v="1"/>
    <x v="0"/>
    <x v="0"/>
    <m/>
    <m/>
  </r>
  <r>
    <n v="103801"/>
    <x v="0"/>
    <s v="Moreno"/>
    <x v="1"/>
    <n v="43405"/>
    <s v="-"/>
    <s v="Mantenimiento Electrico"/>
    <d v="2022-01-11T00:00:00"/>
    <d v="1899-12-30T09:05:48"/>
    <d v="2022-01-11T00:00:00"/>
    <d v="1899-12-30T09:37:03"/>
    <n v="1875"/>
    <n v="31.25"/>
    <s v="se cambia ficha del sensor D71"/>
    <x v="2"/>
    <x v="1"/>
    <x v="0"/>
    <x v="0"/>
    <m/>
    <m/>
  </r>
  <r>
    <n v="103804"/>
    <x v="20"/>
    <s v="Moreno"/>
    <x v="7"/>
    <n v="44104"/>
    <s v="Martín"/>
    <s v="Mantenimiento Electrico"/>
    <d v="2022-01-11T00:00:00"/>
    <d v="1899-12-30T09:15:25"/>
    <d v="2022-01-11T00:00:00"/>
    <d v="1899-12-30T09:28:18"/>
    <n v="773"/>
    <n v="12.883333333333333"/>
    <s v="se regula posición de sensor de pistón en crimpadora"/>
    <x v="0"/>
    <x v="1"/>
    <x v="0"/>
    <x v="0"/>
    <m/>
    <m/>
  </r>
  <r>
    <n v="103808"/>
    <x v="0"/>
    <s v="Moreno"/>
    <x v="1"/>
    <n v="43405"/>
    <s v="-"/>
    <s v="Mantenimiento Electrico"/>
    <d v="2022-01-11T00:00:00"/>
    <d v="1899-12-30T09:37:16"/>
    <d v="2022-01-11T00:00:00"/>
    <d v="1899-12-30T10:05:51"/>
    <n v="1715"/>
    <n v="28.583333333333332"/>
    <s v="sin informacion"/>
    <x v="3"/>
    <x v="1"/>
    <x v="0"/>
    <x v="0"/>
    <s v="sin informacion"/>
    <s v="sin informacion"/>
  </r>
  <r>
    <n v="103810"/>
    <x v="17"/>
    <s v="Moreno"/>
    <x v="7"/>
    <n v="43405"/>
    <s v="-"/>
    <s v="Mantenimiento Electrico"/>
    <d v="2022-01-11T00:00:00"/>
    <d v="1899-12-30T09:46:26"/>
    <d v="2022-01-11T00:00:00"/>
    <d v="1899-12-30T09:49:07"/>
    <n v="161"/>
    <n v="2.6833333333333331"/>
    <s v="micro parada"/>
    <x v="1"/>
    <x v="1"/>
    <x v="0"/>
    <x v="0"/>
    <s v="micro parada"/>
    <s v="no"/>
  </r>
  <r>
    <n v="103814"/>
    <x v="1"/>
    <s v="Moreno"/>
    <x v="12"/>
    <n v="43405"/>
    <s v="-"/>
    <s v="Mantenimiento Mecanico"/>
    <d v="2022-01-11T00:00:00"/>
    <d v="1899-12-30T10:00:28"/>
    <d v="2022-01-11T00:00:00"/>
    <d v="1899-12-30T11:07:32"/>
    <n v="4024"/>
    <n v="67.066666666666663"/>
    <s v="se acortó la correa que sostiene los frascos"/>
    <x v="2"/>
    <x v="1"/>
    <x v="0"/>
    <x v="0"/>
    <m/>
    <m/>
  </r>
  <r>
    <n v="103825"/>
    <x v="6"/>
    <s v="Moreno"/>
    <x v="7"/>
    <n v="43405"/>
    <s v="-"/>
    <s v="Mantenimiento Mecanico"/>
    <d v="2022-01-11T00:00:00"/>
    <d v="1899-12-30T11:07:00"/>
    <d v="2022-01-11T00:00:00"/>
    <d v="1899-12-30T14:14:33"/>
    <n v="11253"/>
    <n v="187.55"/>
    <s v=" había una tapa trabada en la cadena de cangilones"/>
    <x v="0"/>
    <x v="1"/>
    <x v="0"/>
    <x v="0"/>
    <m/>
    <m/>
  </r>
  <r>
    <n v="103826"/>
    <x v="1"/>
    <s v="Moreno"/>
    <x v="12"/>
    <n v="43405"/>
    <s v="-"/>
    <s v="Mantenimiento Mecanico"/>
    <d v="2022-01-11T00:00:00"/>
    <d v="1899-12-30T11:07:39"/>
    <d v="2022-01-11T00:00:00"/>
    <d v="1899-12-30T11:42:01"/>
    <n v="2062"/>
    <n v="34.366666666666667"/>
    <s v="sin informacion"/>
    <x v="3"/>
    <x v="1"/>
    <x v="0"/>
    <x v="0"/>
    <s v="sin informacion"/>
    <s v="sin informacion"/>
  </r>
  <r>
    <n v="103851"/>
    <x v="0"/>
    <s v="Moreno"/>
    <x v="1"/>
    <n v="43405"/>
    <s v="-"/>
    <s v="Mantenimiento Electrico"/>
    <d v="2022-01-11T00:00:00"/>
    <d v="1899-12-30T14:32:27"/>
    <d v="2022-01-11T00:00:00"/>
    <d v="1899-12-30T14:35:37"/>
    <n v="190"/>
    <n v="3.1666666666666665"/>
    <s v="micro parada"/>
    <x v="1"/>
    <x v="1"/>
    <x v="0"/>
    <x v="1"/>
    <s v="micro parada"/>
    <s v="no"/>
  </r>
  <r>
    <n v="103859"/>
    <x v="1"/>
    <s v="Moreno"/>
    <x v="16"/>
    <n v="43746"/>
    <s v="Martín"/>
    <s v="Mantenimiento Electrico"/>
    <d v="2022-01-11T00:00:00"/>
    <d v="1899-12-30T15:20:16"/>
    <d v="2022-01-11T00:00:00"/>
    <d v="1899-12-30T17:04:14"/>
    <n v="6238"/>
    <n v="103.96666666666667"/>
    <s v="se regula sensor de etiqueta"/>
    <x v="0"/>
    <x v="1"/>
    <x v="0"/>
    <x v="1"/>
    <m/>
    <m/>
  </r>
  <r>
    <n v="103860"/>
    <x v="18"/>
    <s v="Moreno"/>
    <x v="12"/>
    <n v="44258"/>
    <s v="Martín"/>
    <s v="Mantenimiento Mecanico"/>
    <d v="2022-01-11T00:00:00"/>
    <d v="1899-12-30T15:25:04"/>
    <d v="2022-01-11T00:00:00"/>
    <d v="1899-12-30T17:34:12"/>
    <n v="7748"/>
    <n v="129.13333333333333"/>
    <s v="problemas y regulación con bajador de cepillos,"/>
    <x v="0"/>
    <x v="1"/>
    <x v="0"/>
    <x v="1"/>
    <m/>
    <m/>
  </r>
  <r>
    <n v="103861"/>
    <x v="1"/>
    <s v="Moreno"/>
    <x v="2"/>
    <n v="43405"/>
    <s v="-"/>
    <s v="Mantenimiento Electrico"/>
    <d v="2022-01-11T00:00:00"/>
    <d v="1899-12-30T15:26:14"/>
    <d v="2022-01-11T00:00:00"/>
    <d v="1899-12-30T15:38:19"/>
    <n v="725"/>
    <n v="12.083333333333334"/>
    <s v="regulación freno envases y cambio de resorte en Torqueador. "/>
    <x v="2"/>
    <x v="1"/>
    <x v="0"/>
    <x v="1"/>
    <m/>
    <m/>
  </r>
  <r>
    <n v="103865"/>
    <x v="21"/>
    <s v="Moreno"/>
    <x v="13"/>
    <n v="44120"/>
    <s v="Martín"/>
    <s v="Mantenimiento Electrico"/>
    <d v="2022-01-11T00:00:00"/>
    <d v="1899-12-30T15:37:36"/>
    <d v="2022-01-11T00:00:00"/>
    <d v="1899-12-30T16:21:22"/>
    <n v="2626"/>
    <n v="43.766666666666666"/>
    <s v="regulación de etiquetadora. "/>
    <x v="0"/>
    <x v="1"/>
    <x v="0"/>
    <x v="1"/>
    <m/>
    <m/>
  </r>
  <r>
    <n v="103870"/>
    <x v="38"/>
    <s v="Moreno Procesos"/>
    <x v="18"/>
    <n v="44335"/>
    <s v="Sebastian "/>
    <s v="Mantenimiento Mecanico"/>
    <d v="2022-01-11T00:00:00"/>
    <d v="1899-12-30T16:09:57"/>
    <d v="2022-01-11T00:00:00"/>
    <d v="1899-12-30T16:32:12"/>
    <n v="1335"/>
    <n v="22.25"/>
    <s v="sin informacion"/>
    <x v="3"/>
    <x v="1"/>
    <x v="0"/>
    <x v="1"/>
    <s v="sin informacion"/>
    <s v="sin informacion"/>
  </r>
  <r>
    <n v="103872"/>
    <x v="1"/>
    <s v="Moreno"/>
    <x v="11"/>
    <n v="43405"/>
    <s v="-"/>
    <s v="Mantenimiento Mecanico"/>
    <d v="2022-01-11T00:00:00"/>
    <d v="1899-12-30T16:29:55"/>
    <d v="2022-01-11T00:00:00"/>
    <d v="1899-12-30T17:55:14"/>
    <n v="5119"/>
    <n v="85.316666666666663"/>
    <s v="sin informacion"/>
    <x v="3"/>
    <x v="1"/>
    <x v="0"/>
    <x v="1"/>
    <s v="sin informacion"/>
    <s v="sin informacion"/>
  </r>
  <r>
    <n v="103873"/>
    <x v="8"/>
    <s v="Moreno Procesos"/>
    <x v="18"/>
    <n v="44335"/>
    <s v="Sebastian "/>
    <s v="Mantenimiento Electrico"/>
    <d v="2022-01-11T00:00:00"/>
    <d v="1899-12-30T16:32:20"/>
    <d v="2022-01-11T00:00:00"/>
    <d v="1899-12-30T16:49:55"/>
    <n v="1055"/>
    <n v="17.583333333333332"/>
    <s v="sin informacion"/>
    <x v="3"/>
    <x v="1"/>
    <x v="0"/>
    <x v="1"/>
    <s v="sin informacion"/>
    <s v="sin informacion"/>
  </r>
  <r>
    <n v="103875"/>
    <x v="8"/>
    <s v="Moreno Procesos"/>
    <x v="18"/>
    <n v="44335"/>
    <s v="Sebastian "/>
    <s v="Mantenimiento Mecanico"/>
    <d v="2022-01-11T00:00:00"/>
    <d v="1899-12-30T16:50:02"/>
    <d v="2022-01-12T00:00:00"/>
    <d v="1899-12-30T08:32:08"/>
    <n v="56526"/>
    <n v="942.1"/>
    <s v="sin informacion"/>
    <x v="3"/>
    <x v="1"/>
    <x v="0"/>
    <x v="1"/>
    <s v="sin informacion"/>
    <s v="sin informacion"/>
  </r>
  <r>
    <n v="103881"/>
    <x v="21"/>
    <s v="Moreno"/>
    <x v="13"/>
    <n v="44120"/>
    <s v="Martín"/>
    <s v="Mantenimiento Mecanico"/>
    <d v="2022-01-11T00:00:00"/>
    <d v="1899-12-30T18:35:17"/>
    <d v="2022-01-11T00:00:00"/>
    <d v="1899-12-30T19:53:41"/>
    <n v="4704"/>
    <n v="78.400000000000006"/>
    <s v="sin informacion"/>
    <x v="3"/>
    <x v="1"/>
    <x v="0"/>
    <x v="1"/>
    <s v="sin informacion"/>
    <s v="sin informacion"/>
  </r>
  <r>
    <n v="103885"/>
    <x v="0"/>
    <s v="Moreno"/>
    <x v="0"/>
    <n v="43405"/>
    <s v="-"/>
    <s v="Mantenimiento Electrico"/>
    <d v="2022-01-11T00:00:00"/>
    <d v="1899-12-30T19:56:24"/>
    <d v="2022-01-11T00:00:00"/>
    <d v="1899-12-30T20:31:47"/>
    <n v="2123"/>
    <n v="35.383333333333333"/>
    <s v=" se modifican parámetros de llenado"/>
    <x v="0"/>
    <x v="1"/>
    <x v="0"/>
    <x v="1"/>
    <m/>
    <m/>
  </r>
  <r>
    <n v="103886"/>
    <x v="39"/>
    <s v="Moreno"/>
    <x v="23"/>
    <n v="43405"/>
    <s v="-"/>
    <s v="Mantenimiento Mecanico"/>
    <d v="2022-01-11T00:00:00"/>
    <d v="1899-12-30T20:46:37"/>
    <d v="2022-01-11T00:00:00"/>
    <d v="1899-12-30T20:58:41"/>
    <n v="724"/>
    <n v="12.066666666666666"/>
    <s v="regula tensión de rodillo de la cinta."/>
    <x v="0"/>
    <x v="1"/>
    <x v="0"/>
    <x v="1"/>
    <m/>
    <m/>
  </r>
  <r>
    <n v="103903"/>
    <x v="39"/>
    <s v="Moreno"/>
    <x v="13"/>
    <n v="43405"/>
    <s v="-"/>
    <s v="Mantenimiento Electrico"/>
    <d v="2022-01-12T00:00:00"/>
    <d v="1899-12-30T01:11:04"/>
    <d v="2022-01-12T00:00:00"/>
    <d v="1899-12-30T01:34:41"/>
    <n v="1417"/>
    <n v="23.616666666666667"/>
    <s v="se ajusta camara"/>
    <x v="0"/>
    <x v="1"/>
    <x v="0"/>
    <x v="2"/>
    <m/>
    <m/>
  </r>
  <r>
    <n v="103904"/>
    <x v="14"/>
    <s v="Moreno"/>
    <x v="6"/>
    <n v="43881"/>
    <s v="Martín"/>
    <s v="Mantenimiento Electrico"/>
    <d v="2022-01-12T00:00:00"/>
    <d v="1899-12-30T01:34:05"/>
    <d v="2022-01-12T00:00:00"/>
    <d v="1899-12-30T01:59:36"/>
    <n v="1531"/>
    <n v="25.516666666666666"/>
    <s v="soluciona maquinista"/>
    <x v="4"/>
    <x v="1"/>
    <x v="0"/>
    <x v="2"/>
    <m/>
    <m/>
  </r>
  <r>
    <n v="103907"/>
    <x v="31"/>
    <s v="Moreno"/>
    <x v="5"/>
    <n v="44104"/>
    <s v="Martín"/>
    <s v="Mantenimiento Electrico"/>
    <d v="2022-01-12T00:00:00"/>
    <d v="1899-12-30T01:58:23"/>
    <d v="2022-01-12T00:00:00"/>
    <d v="1899-12-30T02:06:07"/>
    <n v="464"/>
    <n v="7.7333333333333334"/>
    <s v="micro parada"/>
    <x v="1"/>
    <x v="1"/>
    <x v="0"/>
    <x v="2"/>
    <s v="micro parada"/>
    <s v="no"/>
  </r>
  <r>
    <n v="103909"/>
    <x v="31"/>
    <s v="Moreno"/>
    <x v="5"/>
    <n v="44104"/>
    <s v="Martín"/>
    <s v="Mantenimiento Mecanico"/>
    <d v="2022-01-12T00:00:00"/>
    <d v="1899-12-30T02:06:17"/>
    <d v="2022-01-12T00:00:00"/>
    <d v="1899-12-30T02:07:03"/>
    <n v="46"/>
    <n v="0.76666666666666672"/>
    <s v="micro parada"/>
    <x v="1"/>
    <x v="1"/>
    <x v="0"/>
    <x v="2"/>
    <s v="micro parada"/>
    <s v="no"/>
  </r>
  <r>
    <n v="103914"/>
    <x v="28"/>
    <s v="Moreno"/>
    <x v="6"/>
    <n v="44263"/>
    <s v="Martín"/>
    <s v="Mantenimiento Electrico"/>
    <d v="2022-01-12T00:00:00"/>
    <d v="1899-12-30T03:21:59"/>
    <d v="2022-01-12T00:00:00"/>
    <d v="1899-12-30T03:28:01"/>
    <n v="362"/>
    <n v="6.0333333333333332"/>
    <s v="micro parada"/>
    <x v="1"/>
    <x v="1"/>
    <x v="0"/>
    <x v="2"/>
    <s v="micro parada"/>
    <s v="no"/>
  </r>
  <r>
    <n v="103916"/>
    <x v="14"/>
    <s v="Moreno"/>
    <x v="6"/>
    <n v="43881"/>
    <s v="Martín"/>
    <s v="Mantenimiento Electrico"/>
    <d v="2022-01-12T00:00:00"/>
    <d v="1899-12-30T03:52:32"/>
    <d v="2022-01-12T00:00:00"/>
    <d v="1899-12-30T04:00:25"/>
    <n v="473"/>
    <n v="7.8833333333333337"/>
    <s v="micro parada"/>
    <x v="1"/>
    <x v="1"/>
    <x v="0"/>
    <x v="2"/>
    <s v="micro parada"/>
    <s v="no"/>
  </r>
  <r>
    <n v="103917"/>
    <x v="14"/>
    <s v="Moreno"/>
    <x v="6"/>
    <n v="43881"/>
    <s v="Martín"/>
    <s v="Mantenimiento Mecanico"/>
    <d v="2022-01-12T00:00:00"/>
    <d v="1899-12-30T04:00:34"/>
    <d v="2022-01-12T00:00:00"/>
    <d v="1899-12-30T04:36:05"/>
    <n v="2131"/>
    <n v="35.516666666666666"/>
    <s v="soluciona maquinista"/>
    <x v="4"/>
    <x v="1"/>
    <x v="0"/>
    <x v="2"/>
    <m/>
    <m/>
  </r>
  <r>
    <n v="103919"/>
    <x v="14"/>
    <s v="Moreno"/>
    <x v="6"/>
    <n v="43881"/>
    <s v="Martín"/>
    <s v="Mantenimiento Mecanico"/>
    <d v="2022-01-12T00:00:00"/>
    <d v="1899-12-30T04:52:29"/>
    <d v="2022-01-12T00:00:00"/>
    <d v="1899-12-30T05:49:14"/>
    <n v="3405"/>
    <n v="56.75"/>
    <s v="soluciona maquinista"/>
    <x v="4"/>
    <x v="1"/>
    <x v="0"/>
    <x v="2"/>
    <m/>
    <m/>
  </r>
  <r>
    <n v="103920"/>
    <x v="16"/>
    <s v="Moreno"/>
    <x v="0"/>
    <n v="43405"/>
    <s v="-"/>
    <s v="Mantenimiento Mecanico"/>
    <d v="2022-01-12T00:00:00"/>
    <d v="1899-12-30T05:08:10"/>
    <d v="2022-01-12T00:00:00"/>
    <d v="1899-12-30T05:12:47"/>
    <n v="277"/>
    <n v="4.6166666666666663"/>
    <s v="micro parada"/>
    <x v="1"/>
    <x v="1"/>
    <x v="0"/>
    <x v="2"/>
    <s v="micro parada"/>
    <s v="no"/>
  </r>
  <r>
    <n v="103921"/>
    <x v="40"/>
    <s v="Moreno"/>
    <x v="13"/>
    <n v="43881"/>
    <s v="Martín"/>
    <s v="Mantenimiento Electrico"/>
    <d v="2022-01-12T00:00:00"/>
    <d v="1899-12-30T05:15:45"/>
    <d v="2022-01-12T00:00:00"/>
    <d v="1899-12-30T05:19:44"/>
    <n v="239"/>
    <n v="3.9833333333333334"/>
    <s v="micro parada"/>
    <x v="1"/>
    <x v="1"/>
    <x v="0"/>
    <x v="2"/>
    <s v="micro parada"/>
    <s v="no"/>
  </r>
  <r>
    <n v="103923"/>
    <x v="0"/>
    <s v="Moreno"/>
    <x v="1"/>
    <n v="43405"/>
    <s v="-"/>
    <s v="Mantenimiento Mecanico"/>
    <d v="2022-01-12T00:00:00"/>
    <d v="1899-12-30T05:20:30"/>
    <d v="2022-01-12T00:00:00"/>
    <d v="1899-12-30T06:57:46"/>
    <n v="5836"/>
    <n v="97.266666666666666"/>
    <s v="sin informacion"/>
    <x v="3"/>
    <x v="1"/>
    <x v="0"/>
    <x v="2"/>
    <s v="sin informacion"/>
    <s v="sin informacion"/>
  </r>
  <r>
    <n v="103932"/>
    <x v="0"/>
    <s v="Moreno"/>
    <x v="22"/>
    <n v="43405"/>
    <s v="-"/>
    <s v="Mantenimiento Mecanico"/>
    <d v="2022-01-12T00:00:00"/>
    <d v="1899-12-30T06:29:52"/>
    <d v="2022-01-12T00:00:00"/>
    <d v="1899-12-30T06:35:10"/>
    <n v="318"/>
    <n v="5.3"/>
    <s v="micro parada"/>
    <x v="1"/>
    <x v="1"/>
    <x v="0"/>
    <x v="0"/>
    <s v="micro parada"/>
    <s v="no"/>
  </r>
  <r>
    <n v="103934"/>
    <x v="0"/>
    <s v="Moreno"/>
    <x v="22"/>
    <n v="43405"/>
    <s v="-"/>
    <s v="Mantenimiento Electrico"/>
    <d v="2022-01-12T00:00:00"/>
    <d v="1899-12-30T06:35:16"/>
    <d v="2022-01-12T00:00:00"/>
    <d v="1899-12-30T06:48:59"/>
    <n v="823"/>
    <n v="13.716666666666667"/>
    <s v="llenadora se regula presostato"/>
    <x v="0"/>
    <x v="1"/>
    <x v="0"/>
    <x v="0"/>
    <m/>
    <m/>
  </r>
  <r>
    <n v="103935"/>
    <x v="6"/>
    <s v="Moreno"/>
    <x v="10"/>
    <n v="44231"/>
    <s v="Victor"/>
    <s v="Mantenimiento Electrico"/>
    <d v="2022-01-12T00:00:00"/>
    <d v="1899-12-30T06:42:56"/>
    <d v="2022-01-12T00:00:00"/>
    <d v="1899-12-30T06:45:34"/>
    <n v="158"/>
    <n v="2.6333333333333333"/>
    <s v="micro parada"/>
    <x v="1"/>
    <x v="1"/>
    <x v="0"/>
    <x v="0"/>
    <s v="micro parada"/>
    <s v="no"/>
  </r>
  <r>
    <n v="103937"/>
    <x v="0"/>
    <s v="Moreno"/>
    <x v="10"/>
    <n v="44231"/>
    <s v="Victor"/>
    <s v="Mantenimiento Mecanico"/>
    <d v="2022-01-12T00:00:00"/>
    <d v="1899-12-30T06:45:50"/>
    <d v="2022-01-12T00:00:00"/>
    <d v="1899-12-30T06:50:55"/>
    <n v="305"/>
    <n v="5.083333333333333"/>
    <s v="micro parada"/>
    <x v="1"/>
    <x v="1"/>
    <x v="0"/>
    <x v="0"/>
    <s v="micro parada"/>
    <s v="no"/>
  </r>
  <r>
    <n v="103938"/>
    <x v="6"/>
    <s v="Moreno"/>
    <x v="10"/>
    <n v="44231"/>
    <s v="Victor"/>
    <s v="Mantenimiento Electrico"/>
    <d v="2022-01-12T00:00:00"/>
    <d v="1899-12-30T06:51:08"/>
    <d v="2022-01-12T00:00:00"/>
    <d v="1899-12-30T06:51:23"/>
    <n v="15"/>
    <n v="0.25"/>
    <s v="micro parada"/>
    <x v="1"/>
    <x v="1"/>
    <x v="0"/>
    <x v="0"/>
    <s v="micro parada"/>
    <s v="no"/>
  </r>
  <r>
    <n v="103946"/>
    <x v="6"/>
    <s v="Moreno"/>
    <x v="10"/>
    <n v="44231"/>
    <s v="Victor"/>
    <s v="Mantenimiento Electrico"/>
    <d v="2022-01-12T00:00:00"/>
    <d v="1899-12-30T07:02:45"/>
    <d v="2022-01-12T00:00:00"/>
    <d v="1899-12-30T07:11:14"/>
    <n v="509"/>
    <n v="8.4833333333333325"/>
    <s v="micro parada"/>
    <x v="1"/>
    <x v="1"/>
    <x v="0"/>
    <x v="0"/>
    <s v="micro parada"/>
    <s v="no"/>
  </r>
  <r>
    <n v="103950"/>
    <x v="0"/>
    <s v="Moreno"/>
    <x v="22"/>
    <n v="43405"/>
    <s v="-"/>
    <s v="Mantenimiento Mecanico"/>
    <d v="2022-01-12T00:00:00"/>
    <d v="1899-12-30T07:27:12"/>
    <d v="2022-01-12T00:00:00"/>
    <d v="1899-12-30T07:35:26"/>
    <n v="494"/>
    <n v="8.2333333333333325"/>
    <s v="micro parada"/>
    <x v="1"/>
    <x v="1"/>
    <x v="0"/>
    <x v="0"/>
    <s v="micro parada"/>
    <s v="no"/>
  </r>
  <r>
    <n v="103956"/>
    <x v="28"/>
    <s v="Moreno"/>
    <x v="6"/>
    <n v="44263"/>
    <s v="Martín"/>
    <s v="Mantenimiento Electrico"/>
    <d v="2022-01-12T00:00:00"/>
    <d v="1899-12-30T08:01:23"/>
    <d v="2022-01-12T00:00:00"/>
    <d v="1899-12-30T08:26:07"/>
    <n v="1484"/>
    <n v="24.733333333333334"/>
    <s v=" tenía problema con el detector de alcohol, saltó varias veces, se desarmo se limpió y reguló un poco la sensibilidad"/>
    <x v="0"/>
    <x v="1"/>
    <x v="0"/>
    <x v="0"/>
    <m/>
    <m/>
  </r>
  <r>
    <n v="103961"/>
    <x v="0"/>
    <s v="Moreno"/>
    <x v="22"/>
    <n v="43405"/>
    <s v="-"/>
    <s v="Mantenimiento Mecanico"/>
    <d v="2022-01-12T00:00:00"/>
    <d v="1899-12-30T08:35:50"/>
    <d v="2022-01-12T00:00:00"/>
    <d v="1899-12-30T10:38:02"/>
    <n v="7332"/>
    <n v="122.2"/>
    <s v="llenadora siguió el problema con el presostato"/>
    <x v="0"/>
    <x v="1"/>
    <x v="0"/>
    <x v="0"/>
    <m/>
    <m/>
  </r>
  <r>
    <n v="103968"/>
    <x v="6"/>
    <s v="Moreno"/>
    <x v="10"/>
    <n v="44231"/>
    <s v="Victor"/>
    <s v="Mantenimiento Electrico"/>
    <d v="2022-01-12T00:00:00"/>
    <d v="1899-12-30T09:12:36"/>
    <d v="2022-01-12T00:00:00"/>
    <d v="1899-12-30T09:15:53"/>
    <n v="197"/>
    <n v="3.2833333333333332"/>
    <s v="micro parada"/>
    <x v="1"/>
    <x v="1"/>
    <x v="0"/>
    <x v="0"/>
    <s v="micro parada"/>
    <s v="no"/>
  </r>
  <r>
    <n v="103971"/>
    <x v="6"/>
    <s v="Moreno"/>
    <x v="10"/>
    <n v="44231"/>
    <s v="Victor"/>
    <s v="Mantenimiento Electrico"/>
    <d v="2022-01-12T00:00:00"/>
    <d v="1899-12-30T09:29:10"/>
    <d v="2022-01-12T00:00:00"/>
    <d v="1899-12-30T10:12:44"/>
    <n v="2614"/>
    <n v="43.56666666666667"/>
    <s v="tenía sucio un sensor, lo resolvió el maquinista"/>
    <x v="0"/>
    <x v="1"/>
    <x v="0"/>
    <x v="0"/>
    <m/>
    <m/>
  </r>
  <r>
    <n v="103972"/>
    <x v="0"/>
    <s v="Moreno"/>
    <x v="3"/>
    <n v="43405"/>
    <s v="-"/>
    <s v="Mantenimiento Electrico"/>
    <d v="2022-01-12T00:00:00"/>
    <d v="1899-12-30T09:29:48"/>
    <d v="2022-01-12T00:00:00"/>
    <d v="1899-12-30T09:38:33"/>
    <n v="525"/>
    <n v="8.75"/>
    <s v="micro parada"/>
    <x v="1"/>
    <x v="1"/>
    <x v="0"/>
    <x v="0"/>
    <s v="micro parada"/>
    <s v="no"/>
  </r>
  <r>
    <n v="103973"/>
    <x v="0"/>
    <s v="Moreno"/>
    <x v="3"/>
    <n v="43405"/>
    <s v="-"/>
    <s v="Mantenimiento Mecanico"/>
    <d v="2022-01-12T00:00:00"/>
    <d v="1899-12-30T09:38:41"/>
    <d v="2022-01-12T00:00:00"/>
    <d v="1899-12-30T13:23:07"/>
    <n v="13466"/>
    <n v="224.43333333333334"/>
    <s v="cambio de rodamiento de asiento de tornillo de llenado"/>
    <x v="2"/>
    <x v="1"/>
    <x v="0"/>
    <x v="0"/>
    <m/>
    <m/>
  </r>
  <r>
    <n v="103978"/>
    <x v="41"/>
    <s v="Moreno"/>
    <x v="13"/>
    <n v="43405"/>
    <s v="-"/>
    <s v="Mantenimiento Electrico"/>
    <d v="2022-01-12T00:00:00"/>
    <d v="1899-12-30T10:09:08"/>
    <d v="2022-01-12T00:00:00"/>
    <d v="1899-12-30T10:11:42"/>
    <n v="154"/>
    <n v="2.5666666666666669"/>
    <s v="micro parada"/>
    <x v="1"/>
    <x v="1"/>
    <x v="0"/>
    <x v="0"/>
    <s v="micro parada"/>
    <s v="no"/>
  </r>
  <r>
    <n v="103981"/>
    <x v="21"/>
    <s v="Moreno"/>
    <x v="13"/>
    <n v="44120"/>
    <s v="Martín"/>
    <s v="Mantenimiento Electrico"/>
    <d v="2022-01-12T00:00:00"/>
    <d v="1899-12-30T10:19:19"/>
    <d v="2022-01-12T00:00:00"/>
    <d v="1899-12-30T10:19:42"/>
    <n v="23"/>
    <n v="0.38333333333333336"/>
    <s v="micro parada"/>
    <x v="1"/>
    <x v="1"/>
    <x v="0"/>
    <x v="0"/>
    <s v="micro parada"/>
    <s v="no"/>
  </r>
  <r>
    <n v="103984"/>
    <x v="1"/>
    <s v="Moreno"/>
    <x v="7"/>
    <n v="43405"/>
    <s v="-"/>
    <s v="Mantenimiento Mecanico"/>
    <d v="2022-01-12T00:00:00"/>
    <d v="1899-12-30T10:26:56"/>
    <d v="2022-01-12T00:00:00"/>
    <d v="1899-12-30T10:46:26"/>
    <n v="1170"/>
    <n v="19.5"/>
    <s v="regulación"/>
    <x v="0"/>
    <x v="1"/>
    <x v="0"/>
    <x v="0"/>
    <m/>
    <m/>
  </r>
  <r>
    <n v="103985"/>
    <x v="0"/>
    <s v="Moreno"/>
    <x v="22"/>
    <n v="43405"/>
    <s v="-"/>
    <s v="Mantenimiento Mecanico"/>
    <d v="2022-01-12T00:00:00"/>
    <d v="1899-12-30T10:38:19"/>
    <d v="2022-01-12T00:00:00"/>
    <d v="1899-12-30T10:47:18"/>
    <n v="539"/>
    <n v="8.9833333333333325"/>
    <s v="micro parada"/>
    <x v="1"/>
    <x v="1"/>
    <x v="0"/>
    <x v="0"/>
    <s v="micro parada"/>
    <s v="no"/>
  </r>
  <r>
    <n v="103988"/>
    <x v="6"/>
    <s v="Moreno"/>
    <x v="7"/>
    <n v="43405"/>
    <s v="-"/>
    <s v="Mantenimiento Electrico"/>
    <d v="2022-01-12T00:00:00"/>
    <d v="1899-12-30T10:47:48"/>
    <d v="2022-01-12T00:00:00"/>
    <d v="1899-12-30T11:09:26"/>
    <n v="1298"/>
    <n v="21.633333333333333"/>
    <s v="reguló el sensor del pistón de la crimpadora"/>
    <x v="0"/>
    <x v="1"/>
    <x v="0"/>
    <x v="0"/>
    <m/>
    <m/>
  </r>
  <r>
    <n v="103989"/>
    <x v="0"/>
    <s v="Moreno"/>
    <x v="22"/>
    <n v="43405"/>
    <s v="-"/>
    <s v="Mantenimiento Mecanico"/>
    <d v="2022-01-12T00:00:00"/>
    <d v="1899-12-30T10:52:16"/>
    <d v="2022-01-12T00:00:00"/>
    <d v="1899-12-30T11:35:10"/>
    <n v="2574"/>
    <n v="42.9"/>
    <s v="se reguló las cuchillas de corte"/>
    <x v="0"/>
    <x v="1"/>
    <x v="0"/>
    <x v="0"/>
    <m/>
    <m/>
  </r>
  <r>
    <n v="103990"/>
    <x v="29"/>
    <s v="Moreno"/>
    <x v="1"/>
    <n v="43809"/>
    <s v="Martín"/>
    <s v="Mantenimiento Mecanico"/>
    <d v="2022-01-12T00:00:00"/>
    <d v="1899-12-30T10:56:38"/>
    <d v="2022-01-12T00:00:00"/>
    <d v="1899-12-30T11:21:35"/>
    <n v="1497"/>
    <n v="24.95"/>
    <s v="tolva se rompió el perno el crique de la tolva"/>
    <x v="2"/>
    <x v="1"/>
    <x v="0"/>
    <x v="0"/>
    <m/>
    <m/>
  </r>
  <r>
    <n v="103996"/>
    <x v="20"/>
    <s v="Moreno"/>
    <x v="7"/>
    <n v="44104"/>
    <s v="Martín"/>
    <s v="Mantenimiento Electrico"/>
    <d v="2022-01-12T00:00:00"/>
    <d v="1899-12-30T11:23:47"/>
    <d v="2022-01-12T00:00:00"/>
    <d v="1899-12-30T12:00:58"/>
    <n v="2231"/>
    <n v="37.18333333333333"/>
    <s v="sin informacion"/>
    <x v="3"/>
    <x v="1"/>
    <x v="0"/>
    <x v="0"/>
    <s v="sin informacion"/>
    <s v="sin informacion"/>
  </r>
  <r>
    <n v="103997"/>
    <x v="21"/>
    <s v="Moreno"/>
    <x v="13"/>
    <n v="44120"/>
    <s v="Martín"/>
    <s v="Mantenimiento Mecanico"/>
    <d v="2022-01-12T00:00:00"/>
    <d v="1899-12-30T11:45:57"/>
    <d v="2022-01-12T00:00:00"/>
    <d v="1899-12-30T11:56:34"/>
    <n v="637"/>
    <n v="10.616666666666667"/>
    <s v="se regula etiquetadora"/>
    <x v="0"/>
    <x v="1"/>
    <x v="0"/>
    <x v="0"/>
    <m/>
    <m/>
  </r>
  <r>
    <n v="104001"/>
    <x v="10"/>
    <s v="Moreno"/>
    <x v="13"/>
    <n v="43881"/>
    <s v="Martín"/>
    <s v="Mantenimiento Mecanico"/>
    <d v="2022-01-12T00:00:00"/>
    <d v="1899-12-30T12:18:18"/>
    <d v="2022-01-12T00:00:00"/>
    <d v="1899-12-30T12:56:56"/>
    <n v="2318"/>
    <n v="38.633333333333333"/>
    <s v="se trabó y dobló el eje del motor roscador"/>
    <x v="2"/>
    <x v="1"/>
    <x v="0"/>
    <x v="0"/>
    <m/>
    <m/>
  </r>
  <r>
    <n v="104013"/>
    <x v="10"/>
    <s v="Moreno"/>
    <x v="13"/>
    <n v="43881"/>
    <s v="Martín"/>
    <s v="Mantenimiento Mecanico"/>
    <d v="2022-01-12T00:00:00"/>
    <d v="1899-12-30T13:17:56"/>
    <d v="2022-01-12T00:00:00"/>
    <d v="1899-12-30T13:21:30"/>
    <n v="214"/>
    <n v="3.5666666666666669"/>
    <s v="micro parada"/>
    <x v="1"/>
    <x v="1"/>
    <x v="0"/>
    <x v="0"/>
    <s v="micro parada"/>
    <s v="no"/>
  </r>
  <r>
    <n v="104015"/>
    <x v="10"/>
    <s v="Moreno"/>
    <x v="13"/>
    <n v="43881"/>
    <s v="Martín"/>
    <s v="Mantenimiento Electrico"/>
    <d v="2022-01-12T00:00:00"/>
    <d v="1899-12-30T13:21:36"/>
    <d v="2022-01-12T00:00:00"/>
    <d v="1899-12-30T13:35:34"/>
    <n v="838"/>
    <n v="13.966666666666667"/>
    <s v="se trabó y dobló el eje del motor roscador"/>
    <x v="2"/>
    <x v="1"/>
    <x v="0"/>
    <x v="0"/>
    <m/>
    <m/>
  </r>
  <r>
    <n v="104027"/>
    <x v="6"/>
    <s v="Moreno"/>
    <x v="14"/>
    <n v="43882"/>
    <s v="Martín"/>
    <s v="Mantenimiento Mecanico"/>
    <d v="2022-01-12T00:00:00"/>
    <d v="1899-12-30T18:00:56"/>
    <d v="2022-01-12T00:00:00"/>
    <d v="1899-12-30T19:32:20"/>
    <n v="5484"/>
    <n v="91.4"/>
    <s v="rotura de tacos en Correa de estuchadora, regulación"/>
    <x v="2"/>
    <x v="1"/>
    <x v="0"/>
    <x v="1"/>
    <m/>
    <m/>
  </r>
  <r>
    <n v="104029"/>
    <x v="21"/>
    <s v="Moreno"/>
    <x v="13"/>
    <n v="44120"/>
    <s v="Martín"/>
    <s v="Mantenimiento Electrico"/>
    <d v="2022-01-12T00:00:00"/>
    <d v="1899-12-30T18:07:22"/>
    <d v="2022-01-12T00:00:00"/>
    <d v="1899-12-30T18:23:59"/>
    <n v="997"/>
    <n v="16.616666666666667"/>
    <s v=" torqueadora  , regular altura sensor tapa alta"/>
    <x v="0"/>
    <x v="1"/>
    <x v="0"/>
    <x v="1"/>
    <m/>
    <m/>
  </r>
  <r>
    <n v="104034"/>
    <x v="0"/>
    <s v="Moreno"/>
    <x v="0"/>
    <n v="43405"/>
    <s v="-"/>
    <s v="Mantenimiento Mecanico"/>
    <d v="2022-01-12T00:00:00"/>
    <d v="1899-12-30T19:39:30"/>
    <d v="2022-01-12T00:00:00"/>
    <d v="1899-12-30T19:39:41"/>
    <n v="11"/>
    <n v="0.18333333333333332"/>
    <s v="micro parada"/>
    <x v="1"/>
    <x v="1"/>
    <x v="0"/>
    <x v="1"/>
    <s v="micro parada"/>
    <s v="no"/>
  </r>
  <r>
    <n v="104035"/>
    <x v="37"/>
    <s v="Moreno"/>
    <x v="0"/>
    <n v="43843"/>
    <s v="Martín"/>
    <s v="Mantenimiento Electrico"/>
    <d v="2022-01-12T00:00:00"/>
    <d v="1899-12-30T19:39:56"/>
    <d v="2022-01-12T00:00:00"/>
    <d v="1899-12-30T20:13:09"/>
    <n v="1993"/>
    <n v="33.216666666666669"/>
    <s v="falla en pinza, asistencia en regulación. "/>
    <x v="0"/>
    <x v="1"/>
    <x v="0"/>
    <x v="1"/>
    <m/>
    <m/>
  </r>
  <r>
    <n v="104038"/>
    <x v="42"/>
    <s v="Moreno"/>
    <x v="7"/>
    <n v="44432"/>
    <s v="Sebastian "/>
    <s v="Mantenimiento Mecanico"/>
    <d v="2022-01-12T00:00:00"/>
    <d v="1899-12-30T20:05:10"/>
    <d v="2022-01-12T00:00:00"/>
    <d v="1899-12-30T20:11:51"/>
    <n v="401"/>
    <n v="6.6833333333333336"/>
    <s v="micro parada"/>
    <x v="1"/>
    <x v="1"/>
    <x v="0"/>
    <x v="1"/>
    <s v="micro parada"/>
    <s v="no"/>
  </r>
  <r>
    <n v="104039"/>
    <x v="32"/>
    <s v="Moreno"/>
    <x v="13"/>
    <n v="43405"/>
    <s v="-"/>
    <s v="Mantenimiento Electrico"/>
    <d v="2022-01-12T00:00:00"/>
    <d v="1899-12-30T20:07:31"/>
    <d v="2022-01-12T00:00:00"/>
    <d v="1899-12-30T21:07:45"/>
    <n v="3614"/>
    <n v="60.233333333333334"/>
    <s v="sin informacion"/>
    <x v="3"/>
    <x v="1"/>
    <x v="0"/>
    <x v="1"/>
    <s v="sin informacion"/>
    <s v="sin informacion"/>
  </r>
  <r>
    <n v="104043"/>
    <x v="0"/>
    <s v="Moreno"/>
    <x v="20"/>
    <n v="43405"/>
    <s v="-"/>
    <s v="Mantenimiento Mecanico"/>
    <d v="2022-01-12T00:00:00"/>
    <d v="1899-12-30T20:55:15"/>
    <d v="2022-01-12T00:00:00"/>
    <d v="1899-12-30T21:06:57"/>
    <n v="702"/>
    <n v="11.7"/>
    <s v="Mellado en rotor"/>
    <x v="2"/>
    <x v="1"/>
    <x v="0"/>
    <x v="1"/>
    <m/>
    <m/>
  </r>
  <r>
    <n v="104049"/>
    <x v="3"/>
    <s v="Moreno"/>
    <x v="6"/>
    <n v="43405"/>
    <s v="-"/>
    <s v="Mantenimiento Electrico"/>
    <d v="2022-01-12T00:00:00"/>
    <d v="1899-12-30T23:06:24"/>
    <d v="2022-01-12T00:00:00"/>
    <d v="1899-12-30T23:16:58"/>
    <n v="634"/>
    <n v="10.566666666666666"/>
    <s v="laser no podían  modificar valores ya que figura desconectado el panel , se reinicia."/>
    <x v="0"/>
    <x v="1"/>
    <x v="0"/>
    <x v="2"/>
    <m/>
    <m/>
  </r>
  <r>
    <n v="104058"/>
    <x v="3"/>
    <s v="Moreno"/>
    <x v="6"/>
    <n v="43405"/>
    <s v="-"/>
    <s v="Mantenimiento Electrico"/>
    <d v="2022-01-13T00:00:00"/>
    <d v="1899-12-30T00:50:09"/>
    <d v="2022-01-13T00:00:00"/>
    <d v="1899-12-30T00:59:15"/>
    <n v="546"/>
    <n v="9.1"/>
    <s v="micro parada"/>
    <x v="1"/>
    <x v="1"/>
    <x v="0"/>
    <x v="2"/>
    <s v="micro parada"/>
    <s v="no"/>
  </r>
  <r>
    <n v="104060"/>
    <x v="3"/>
    <s v="Moreno"/>
    <x v="6"/>
    <n v="43405"/>
    <s v="-"/>
    <s v="Mantenimiento Electrico"/>
    <d v="2022-01-13T00:00:00"/>
    <d v="1899-12-30T01:06:53"/>
    <d v="2022-01-13T00:00:00"/>
    <d v="1899-12-30T01:37:33"/>
    <n v="1840"/>
    <n v="30.666666666666668"/>
    <s v="laser no podían  modificar valores ya que figura desconectado el panel , se reinicia."/>
    <x v="0"/>
    <x v="1"/>
    <x v="0"/>
    <x v="2"/>
    <m/>
    <m/>
  </r>
  <r>
    <n v="104062"/>
    <x v="1"/>
    <s v="Moreno"/>
    <x v="24"/>
    <n v="43405"/>
    <s v="-"/>
    <s v="Mantenimiento Mecanico"/>
    <d v="2022-01-13T00:00:00"/>
    <d v="1899-12-30T02:00:12"/>
    <d v="2022-01-13T00:00:00"/>
    <d v="1899-12-30T02:19:22"/>
    <n v="1150"/>
    <n v="19.166666666666668"/>
    <s v="era la transportadora y mecánico, solucionan los mecánicos."/>
    <x v="0"/>
    <x v="1"/>
    <x v="0"/>
    <x v="2"/>
    <m/>
    <m/>
  </r>
  <r>
    <n v="104064"/>
    <x v="1"/>
    <s v="Moreno"/>
    <x v="24"/>
    <n v="43405"/>
    <s v="-"/>
    <s v="Mantenimiento Mecanico"/>
    <d v="2022-01-13T00:00:00"/>
    <d v="1899-12-30T02:28:44"/>
    <d v="2022-01-13T00:00:00"/>
    <d v="1899-12-30T03:11:34"/>
    <n v="2570"/>
    <n v="42.833333333333336"/>
    <s v="era la transportadora y mecánico, solucionan los mecánicos."/>
    <x v="0"/>
    <x v="1"/>
    <x v="0"/>
    <x v="2"/>
    <m/>
    <m/>
  </r>
  <r>
    <n v="104066"/>
    <x v="0"/>
    <s v="Moreno"/>
    <x v="1"/>
    <n v="43405"/>
    <s v="-"/>
    <s v="Mantenimiento Mecanico"/>
    <d v="2022-01-13T00:00:00"/>
    <d v="1899-12-30T02:49:53"/>
    <d v="2022-01-13T00:00:00"/>
    <d v="1899-12-30T03:24:06"/>
    <n v="2053"/>
    <n v="34.216666666666669"/>
    <s v="brazo no hacia el piqueo, era sensor de la rotación de pinzas, prendía la luz testigo pero no llegaba señal. luego de desconectarlo había quedado, en el segundo llamado se cambio."/>
    <x v="2"/>
    <x v="1"/>
    <x v="0"/>
    <x v="2"/>
    <m/>
    <m/>
  </r>
  <r>
    <n v="104071"/>
    <x v="1"/>
    <s v="Moreno"/>
    <x v="24"/>
    <n v="43405"/>
    <s v="-"/>
    <s v="Mantenimiento Electrico"/>
    <d v="2022-01-13T00:00:00"/>
    <d v="1899-12-30T04:39:52"/>
    <d v="2022-01-13T00:00:00"/>
    <d v="1899-12-30T04:57:21"/>
    <n v="1049"/>
    <n v="17.483333333333334"/>
    <s v="sin informacion"/>
    <x v="3"/>
    <x v="1"/>
    <x v="0"/>
    <x v="2"/>
    <s v="sin informacion"/>
    <s v="sin informacion"/>
  </r>
  <r>
    <n v="104075"/>
    <x v="0"/>
    <s v="Moreno"/>
    <x v="1"/>
    <n v="43405"/>
    <s v="-"/>
    <s v="Mantenimiento Mecanico"/>
    <d v="2022-01-13T00:00:00"/>
    <d v="1899-12-30T04:54:45"/>
    <d v="2022-01-13T00:00:00"/>
    <d v="1899-12-30T05:23:03"/>
    <n v="1698"/>
    <n v="28.3"/>
    <s v="brazo no hacia el piqueo, era sensor de la rotación de pinzas, prendía la luz testigo pero no llegaba señal. luego de desconectarlo había quedado, en el segundo llamado se cambio."/>
    <x v="2"/>
    <x v="1"/>
    <x v="0"/>
    <x v="2"/>
    <m/>
    <m/>
  </r>
  <r>
    <n v="104077"/>
    <x v="26"/>
    <s v="Moreno"/>
    <x v="5"/>
    <n v="43405"/>
    <s v="-"/>
    <s v="Mantenimiento Mecanico"/>
    <d v="2022-01-13T00:00:00"/>
    <d v="1899-12-30T05:01:06"/>
    <d v="2022-01-13T00:00:00"/>
    <d v="1899-12-30T05:19:38"/>
    <n v="1112"/>
    <n v="18.533333333333335"/>
    <s v="sin informacion"/>
    <x v="3"/>
    <x v="1"/>
    <x v="0"/>
    <x v="2"/>
    <s v="sin informacion"/>
    <s v="sin informacion"/>
  </r>
  <r>
    <n v="104080"/>
    <x v="0"/>
    <s v="Moreno"/>
    <x v="1"/>
    <n v="43405"/>
    <s v="-"/>
    <s v="Mantenimiento Electrico"/>
    <d v="2022-01-13T00:00:00"/>
    <d v="1899-12-30T05:23:11"/>
    <d v="2022-01-13T00:00:00"/>
    <d v="1899-12-30T05:44:24"/>
    <n v="1273"/>
    <n v="21.216666666666665"/>
    <s v="sin informacion"/>
    <x v="3"/>
    <x v="1"/>
    <x v="0"/>
    <x v="2"/>
    <s v="sin informacion"/>
    <s v="sin informacion"/>
  </r>
  <r>
    <n v="104082"/>
    <x v="21"/>
    <s v="Moreno"/>
    <x v="13"/>
    <n v="44120"/>
    <s v="Martín"/>
    <s v="Mantenimiento Electrico"/>
    <d v="2022-01-13T00:00:00"/>
    <d v="1899-12-30T06:01:25"/>
    <d v="2022-01-13T00:00:00"/>
    <d v="1899-12-30T07:11:46"/>
    <n v="4221"/>
    <n v="70.349999999999994"/>
    <s v="se regula cabezal 8"/>
    <x v="0"/>
    <x v="1"/>
    <x v="0"/>
    <x v="0"/>
    <m/>
    <m/>
  </r>
  <r>
    <n v="104090"/>
    <x v="31"/>
    <s v="Moreno"/>
    <x v="5"/>
    <n v="44104"/>
    <s v="Martín"/>
    <s v="Mantenimiento Mecanico"/>
    <d v="2022-01-13T00:00:00"/>
    <d v="1899-12-30T06:42:48"/>
    <d v="2022-01-13T00:00:00"/>
    <d v="1899-12-30T08:46:48"/>
    <n v="7440"/>
    <n v="124"/>
    <s v="cel cambio de cuchilla y ajuste de piezas flojas"/>
    <x v="2"/>
    <x v="1"/>
    <x v="0"/>
    <x v="0"/>
    <m/>
    <m/>
  </r>
  <r>
    <n v="104098"/>
    <x v="18"/>
    <s v="Moreno"/>
    <x v="12"/>
    <n v="44258"/>
    <s v="Martín"/>
    <s v="Mantenimiento Mecanico"/>
    <d v="2022-01-13T00:00:00"/>
    <d v="1899-12-30T07:44:47"/>
    <d v="2022-01-13T00:00:00"/>
    <d v="1899-12-30T08:21:53"/>
    <n v="2226"/>
    <n v="37.1"/>
    <s v="llenadora se desarma valvula de tres vias se ajusta tuerca por variación de peso"/>
    <x v="0"/>
    <x v="1"/>
    <x v="0"/>
    <x v="0"/>
    <m/>
    <m/>
  </r>
  <r>
    <n v="104099"/>
    <x v="21"/>
    <s v="Moreno"/>
    <x v="13"/>
    <n v="44120"/>
    <s v="Martín"/>
    <s v="Mantenimiento Electrico"/>
    <d v="2022-01-13T00:00:00"/>
    <d v="1899-12-30T07:53:39"/>
    <d v="2022-01-13T00:00:00"/>
    <d v="1899-12-30T07:58:46"/>
    <n v="307"/>
    <n v="5.1166666666666663"/>
    <s v="micro parada"/>
    <x v="1"/>
    <x v="1"/>
    <x v="0"/>
    <x v="0"/>
    <s v="micro parada"/>
    <s v="no"/>
  </r>
  <r>
    <n v="104104"/>
    <x v="3"/>
    <s v="Moreno"/>
    <x v="6"/>
    <n v="43405"/>
    <s v="-"/>
    <s v="Mantenimiento Mecanico"/>
    <d v="2022-01-13T00:00:00"/>
    <d v="1899-12-30T08:18:19"/>
    <d v="2022-01-13T00:00:00"/>
    <d v="1899-12-30T08:36:34"/>
    <n v="1095"/>
    <n v="18.25"/>
    <s v="regulacion "/>
    <x v="0"/>
    <x v="1"/>
    <x v="0"/>
    <x v="0"/>
    <m/>
    <m/>
  </r>
  <r>
    <n v="104110"/>
    <x v="3"/>
    <s v="Moreno"/>
    <x v="6"/>
    <n v="43405"/>
    <s v="-"/>
    <s v="Mantenimiento Mecanico"/>
    <d v="2022-01-13T00:00:00"/>
    <d v="1899-12-30T08:49:55"/>
    <d v="2022-01-13T00:00:00"/>
    <d v="1899-12-30T09:07:14"/>
    <n v="1039"/>
    <n v="17.316666666666666"/>
    <s v="regulacion "/>
    <x v="0"/>
    <x v="1"/>
    <x v="0"/>
    <x v="0"/>
    <m/>
    <m/>
  </r>
  <r>
    <n v="104111"/>
    <x v="0"/>
    <s v="Moreno"/>
    <x v="0"/>
    <n v="43405"/>
    <s v="-"/>
    <s v="Mantenimiento Mecanico"/>
    <d v="2022-01-13T00:00:00"/>
    <d v="1899-12-30T08:55:33"/>
    <d v="2022-01-13T00:00:00"/>
    <d v="1899-12-30T09:59:31"/>
    <n v="3838"/>
    <n v="63.966666666666669"/>
    <s v=" regula y problemas con componentes"/>
    <x v="0"/>
    <x v="1"/>
    <x v="0"/>
    <x v="0"/>
    <m/>
    <m/>
  </r>
  <r>
    <n v="104113"/>
    <x v="3"/>
    <s v="Moreno"/>
    <x v="6"/>
    <n v="43405"/>
    <s v="-"/>
    <s v="Mantenimiento Electrico"/>
    <d v="2022-01-13T00:00:00"/>
    <d v="1899-12-30T09:07:22"/>
    <d v="2022-01-13T00:00:00"/>
    <d v="1899-12-30T10:43:43"/>
    <n v="5781"/>
    <n v="96.35"/>
    <s v="regulacion "/>
    <x v="0"/>
    <x v="1"/>
    <x v="0"/>
    <x v="0"/>
    <m/>
    <m/>
  </r>
  <r>
    <n v="104115"/>
    <x v="0"/>
    <s v="Moreno"/>
    <x v="14"/>
    <n v="43405"/>
    <s v="-"/>
    <s v="Mantenimiento Electrico"/>
    <d v="2022-01-13T00:00:00"/>
    <d v="1899-12-30T09:15:36"/>
    <d v="2022-01-13T00:00:00"/>
    <d v="1899-12-30T11:01:39"/>
    <n v="6363"/>
    <n v="106.05"/>
    <s v="sin informacion"/>
    <x v="3"/>
    <x v="1"/>
    <x v="0"/>
    <x v="0"/>
    <s v="sin informacion"/>
    <s v="sin informacion"/>
  </r>
  <r>
    <n v="104116"/>
    <x v="1"/>
    <s v="Moreno"/>
    <x v="12"/>
    <n v="43405"/>
    <s v="-"/>
    <s v="Mantenimiento Mecanico"/>
    <d v="2022-01-13T00:00:00"/>
    <d v="1899-12-30T09:24:21"/>
    <d v="2022-01-13T00:00:00"/>
    <d v="1899-12-30T10:54:16"/>
    <n v="5395"/>
    <n v="89.916666666666671"/>
    <s v="etq cambio de banda de envolvente"/>
    <x v="2"/>
    <x v="1"/>
    <x v="0"/>
    <x v="0"/>
    <m/>
    <m/>
  </r>
  <r>
    <n v="104118"/>
    <x v="24"/>
    <s v="Moreno"/>
    <x v="13"/>
    <n v="43405"/>
    <s v="-"/>
    <s v="Mantenimiento Electrico"/>
    <d v="2022-01-13T00:00:00"/>
    <d v="1899-12-30T09:42:26"/>
    <d v="2022-01-13T00:00:00"/>
    <d v="1899-12-30T10:07:14"/>
    <n v="1488"/>
    <n v="24.8"/>
    <s v="sin informacion"/>
    <x v="3"/>
    <x v="1"/>
    <x v="0"/>
    <x v="0"/>
    <s v="sin informacion"/>
    <s v="sin informacion"/>
  </r>
  <r>
    <n v="104120"/>
    <x v="24"/>
    <s v="Moreno"/>
    <x v="1"/>
    <n v="43405"/>
    <s v="-"/>
    <s v="Mantenimiento Mecanico"/>
    <d v="2022-01-13T00:00:00"/>
    <d v="1899-12-30T09:53:55"/>
    <d v="2022-01-13T00:00:00"/>
    <d v="1899-12-30T10:48:38"/>
    <n v="3283"/>
    <n v="54.716666666666669"/>
    <s v="regulación "/>
    <x v="0"/>
    <x v="1"/>
    <x v="0"/>
    <x v="0"/>
    <m/>
    <m/>
  </r>
  <r>
    <n v="104125"/>
    <x v="21"/>
    <s v="Moreno"/>
    <x v="13"/>
    <n v="44120"/>
    <s v="Martín"/>
    <s v="Mantenimiento Electrico"/>
    <d v="2022-01-13T00:00:00"/>
    <d v="1899-12-30T10:26:26"/>
    <d v="2022-01-13T00:00:00"/>
    <d v="1899-12-30T10:53:05"/>
    <n v="1599"/>
    <n v="26.65"/>
    <s v="sin informacion"/>
    <x v="3"/>
    <x v="1"/>
    <x v="0"/>
    <x v="0"/>
    <s v="sin informacion"/>
    <s v="sin informacion"/>
  </r>
  <r>
    <n v="104128"/>
    <x v="18"/>
    <s v="Moreno"/>
    <x v="12"/>
    <n v="44258"/>
    <s v="Martín"/>
    <s v="Mantenimiento Mecanico"/>
    <d v="2022-01-13T00:00:00"/>
    <d v="1899-12-30T10:58:00"/>
    <d v="2022-01-13T00:00:00"/>
    <d v="1899-12-30T11:14:27"/>
    <n v="987"/>
    <n v="16.45"/>
    <s v="problema con llenado"/>
    <x v="0"/>
    <x v="1"/>
    <x v="0"/>
    <x v="0"/>
    <m/>
    <m/>
  </r>
  <r>
    <n v="104141"/>
    <x v="3"/>
    <s v="Moreno"/>
    <x v="6"/>
    <n v="43405"/>
    <s v="-"/>
    <s v="Mantenimiento Electrico"/>
    <d v="2022-01-13T00:00:00"/>
    <d v="1899-12-30T12:16:22"/>
    <d v="2022-01-13T00:00:00"/>
    <d v="1899-12-30T12:19:42"/>
    <n v="200"/>
    <n v="3.3333333333333335"/>
    <s v="micro parada"/>
    <x v="1"/>
    <x v="1"/>
    <x v="0"/>
    <x v="0"/>
    <s v="micro parada"/>
    <s v="no"/>
  </r>
  <r>
    <n v="104151"/>
    <x v="18"/>
    <s v="Moreno"/>
    <x v="12"/>
    <n v="44258"/>
    <s v="Martín"/>
    <s v="Mantenimiento Mecanico"/>
    <d v="2022-01-13T00:00:00"/>
    <d v="1899-12-30T13:12:13"/>
    <d v="2022-01-13T00:00:00"/>
    <d v="1899-12-30T13:29:40"/>
    <n v="1047"/>
    <n v="17.45"/>
    <s v="problema con llenado"/>
    <x v="0"/>
    <x v="1"/>
    <x v="0"/>
    <x v="0"/>
    <m/>
    <m/>
  </r>
  <r>
    <n v="104153"/>
    <x v="18"/>
    <s v="Moreno"/>
    <x v="12"/>
    <n v="44258"/>
    <s v="Martín"/>
    <s v="Mantenimiento Mecanico"/>
    <d v="2022-01-13T00:00:00"/>
    <d v="1899-12-30T14:53:32"/>
    <d v="2022-01-13T00:00:00"/>
    <d v="1899-12-30T16:08:24"/>
    <n v="4492"/>
    <n v="74.86666666666666"/>
    <s v="problema con llenado"/>
    <x v="0"/>
    <x v="1"/>
    <x v="0"/>
    <x v="1"/>
    <m/>
    <m/>
  </r>
  <r>
    <n v="104154"/>
    <x v="3"/>
    <s v="Moreno"/>
    <x v="6"/>
    <n v="43405"/>
    <s v="-"/>
    <s v="Mantenimiento Electrico"/>
    <d v="2022-01-13T00:00:00"/>
    <d v="1899-12-30T14:56:53"/>
    <d v="2022-01-13T00:00:00"/>
    <d v="1899-12-30T15:13:46"/>
    <n v="1013"/>
    <n v="16.883333333333333"/>
    <s v="sin informacion"/>
    <x v="3"/>
    <x v="1"/>
    <x v="0"/>
    <x v="1"/>
    <s v="sin informacion"/>
    <s v="sin informacion"/>
  </r>
  <r>
    <n v="104159"/>
    <x v="24"/>
    <s v="Moreno"/>
    <x v="1"/>
    <n v="43405"/>
    <s v="-"/>
    <s v="Mantenimiento Mecanico"/>
    <d v="2022-01-13T00:00:00"/>
    <d v="1899-12-30T16:42:05"/>
    <d v="2022-01-13T00:00:00"/>
    <d v="1899-12-30T17:13:29"/>
    <n v="1884"/>
    <n v="31.4"/>
    <s v="regulación colocador de tapas."/>
    <x v="0"/>
    <x v="1"/>
    <x v="0"/>
    <x v="1"/>
    <m/>
    <m/>
  </r>
  <r>
    <n v="104162"/>
    <x v="0"/>
    <s v="Moreno"/>
    <x v="0"/>
    <n v="43405"/>
    <s v="-"/>
    <s v="Mantenimiento Electrico"/>
    <d v="2022-01-13T00:00:00"/>
    <d v="1899-12-30T17:00:10"/>
    <d v="2022-01-13T00:00:00"/>
    <d v="1899-12-30T17:24:11"/>
    <n v="1441"/>
    <n v="24.016666666666666"/>
    <s v="sin informacion"/>
    <x v="3"/>
    <x v="1"/>
    <x v="0"/>
    <x v="1"/>
    <s v="sin informacion"/>
    <s v="sin informacion"/>
  </r>
  <r>
    <n v="104163"/>
    <x v="0"/>
    <s v="Moreno"/>
    <x v="25"/>
    <n v="43405"/>
    <s v="-"/>
    <s v="Mantenimiento Electrico"/>
    <d v="2022-01-13T00:00:00"/>
    <d v="1899-12-30T17:04:14"/>
    <d v="2022-01-13T00:00:00"/>
    <d v="1899-12-30T17:48:20"/>
    <n v="2646"/>
    <n v="44.1"/>
    <s v="llamado eléctrico era mecánico, rotura de rosca del eje del electro imán. "/>
    <x v="2"/>
    <x v="1"/>
    <x v="0"/>
    <x v="1"/>
    <m/>
    <m/>
  </r>
  <r>
    <n v="104168"/>
    <x v="0"/>
    <s v="Moreno"/>
    <x v="25"/>
    <n v="43405"/>
    <s v="-"/>
    <s v="Mantenimiento Electrico"/>
    <d v="2022-01-13T00:00:00"/>
    <d v="1899-12-30T17:51:18"/>
    <d v="2022-01-13T00:00:00"/>
    <d v="1899-12-30T17:58:15"/>
    <n v="417"/>
    <n v="6.95"/>
    <s v="micro parada"/>
    <x v="1"/>
    <x v="1"/>
    <x v="0"/>
    <x v="1"/>
    <s v="micro parada"/>
    <s v="no"/>
  </r>
  <r>
    <n v="104169"/>
    <x v="18"/>
    <s v="Moreno"/>
    <x v="12"/>
    <n v="44258"/>
    <s v="Martín"/>
    <s v="Mantenimiento Mecanico"/>
    <d v="2022-01-13T00:00:00"/>
    <d v="1899-12-30T17:58:39"/>
    <d v="2022-01-13T00:00:00"/>
    <d v="1899-12-30T18:33:14"/>
    <n v="2075"/>
    <n v="34.583333333333336"/>
    <s v="variación peso se ajustó tuerca de válvula"/>
    <x v="0"/>
    <x v="1"/>
    <x v="0"/>
    <x v="1"/>
    <m/>
    <m/>
  </r>
  <r>
    <n v="104170"/>
    <x v="3"/>
    <s v="Moreno"/>
    <x v="6"/>
    <n v="43405"/>
    <s v="-"/>
    <s v="Mantenimiento Electrico"/>
    <d v="2022-01-13T00:00:00"/>
    <d v="1899-12-30T18:11:32"/>
    <d v="2022-01-13T00:00:00"/>
    <d v="1899-12-30T18:29:06"/>
    <n v="1054"/>
    <n v="17.566666666666666"/>
    <s v="sin informacion"/>
    <x v="3"/>
    <x v="1"/>
    <x v="0"/>
    <x v="1"/>
    <s v="sin informacion"/>
    <s v="sin informacion"/>
  </r>
  <r>
    <n v="104171"/>
    <x v="43"/>
    <s v="Moreno"/>
    <x v="25"/>
    <n v="43405"/>
    <s v="-"/>
    <s v="Mantenimiento Mecanico"/>
    <d v="2022-01-13T00:00:00"/>
    <d v="1899-12-30T18:30:16"/>
    <d v="2022-01-13T00:00:00"/>
    <d v="1899-12-30T19:39:17"/>
    <n v="4141"/>
    <n v="69.016666666666666"/>
    <s v="balanza era llamado de la 36, falla de calentamiento de motor, se destenso banda y lubrico rodillos."/>
    <x v="0"/>
    <x v="1"/>
    <x v="0"/>
    <x v="1"/>
    <m/>
    <m/>
  </r>
  <r>
    <n v="104180"/>
    <x v="18"/>
    <s v="Moreno"/>
    <x v="12"/>
    <n v="44258"/>
    <s v="Martín"/>
    <s v="Mantenimiento Mecanico"/>
    <d v="2022-01-13T00:00:00"/>
    <d v="1899-12-30T22:26:20"/>
    <d v="2022-01-13T00:00:00"/>
    <d v="1899-12-30T22:28:03"/>
    <n v="103"/>
    <n v="1.7166666666666666"/>
    <s v="micro parada"/>
    <x v="1"/>
    <x v="1"/>
    <x v="0"/>
    <x v="2"/>
    <s v="micro parada"/>
    <s v="no"/>
  </r>
  <r>
    <n v="104187"/>
    <x v="15"/>
    <s v="Moreno"/>
    <x v="0"/>
    <n v="43405"/>
    <s v="-"/>
    <s v="Mantenimiento Electrico"/>
    <d v="2022-01-14T00:00:00"/>
    <d v="1899-12-30T00:25:37"/>
    <d v="2022-01-14T00:00:00"/>
    <d v="1899-12-30T00:44:11"/>
    <n v="1114"/>
    <n v="18.566666666666666"/>
    <s v="sin informacion"/>
    <x v="3"/>
    <x v="1"/>
    <x v="0"/>
    <x v="2"/>
    <s v="sin informacion"/>
    <s v="sin informacion"/>
  </r>
  <r>
    <n v="104188"/>
    <x v="20"/>
    <s v="Moreno"/>
    <x v="7"/>
    <n v="44104"/>
    <s v="Martín"/>
    <s v="Mantenimiento Electrico"/>
    <d v="2022-01-14T00:00:00"/>
    <d v="1899-12-30T01:08:50"/>
    <d v="2022-01-14T00:00:00"/>
    <d v="1899-12-30T01:13:16"/>
    <n v="266"/>
    <n v="4.4333333333333336"/>
    <s v="micro parada"/>
    <x v="1"/>
    <x v="1"/>
    <x v="0"/>
    <x v="2"/>
    <s v="micro parada"/>
    <s v="no"/>
  </r>
  <r>
    <n v="104206"/>
    <x v="21"/>
    <s v="Moreno"/>
    <x v="13"/>
    <n v="44120"/>
    <s v="Martín"/>
    <s v="Mantenimiento Electrico"/>
    <d v="2022-01-14T00:00:00"/>
    <d v="1899-12-30T06:12:36"/>
    <d v="2022-01-14T00:00:00"/>
    <d v="1899-12-30T06:21:13"/>
    <n v="517"/>
    <n v="8.6166666666666671"/>
    <s v="micro parada"/>
    <x v="1"/>
    <x v="1"/>
    <x v="0"/>
    <x v="0"/>
    <s v="micro parada"/>
    <s v="no"/>
  </r>
  <r>
    <n v="104211"/>
    <x v="7"/>
    <s v="Moreno"/>
    <x v="1"/>
    <n v="43881"/>
    <s v="Martín"/>
    <s v="Mantenimiento Mecanico"/>
    <d v="2022-01-14T00:00:00"/>
    <d v="1899-12-30T06:43:11"/>
    <d v="2022-01-14T00:00:00"/>
    <d v="1899-12-30T06:43:24"/>
    <n v="13"/>
    <n v="0.21666666666666667"/>
    <s v="micro parada"/>
    <x v="1"/>
    <x v="1"/>
    <x v="0"/>
    <x v="0"/>
    <s v="micro parada"/>
    <s v="no"/>
  </r>
  <r>
    <n v="104212"/>
    <x v="17"/>
    <s v="Moreno"/>
    <x v="1"/>
    <n v="43405"/>
    <s v="-"/>
    <s v="Mantenimiento Mecanico"/>
    <d v="2022-01-14T00:00:00"/>
    <d v="1899-12-30T06:43:33"/>
    <d v="2022-01-14T00:00:00"/>
    <d v="1899-12-30T07:20:52"/>
    <n v="2239"/>
    <n v="37.31666666666667"/>
    <s v="sin informacion"/>
    <x v="3"/>
    <x v="1"/>
    <x v="0"/>
    <x v="0"/>
    <s v="sin informacion"/>
    <s v="sin informacion"/>
  </r>
  <r>
    <n v="104215"/>
    <x v="37"/>
    <s v="Moreno"/>
    <x v="0"/>
    <n v="43843"/>
    <s v="Martín"/>
    <s v="Mantenimiento Mecanico"/>
    <d v="2022-01-14T00:00:00"/>
    <d v="1899-12-30T07:07:55"/>
    <d v="2022-01-14T00:00:00"/>
    <d v="1899-12-30T07:12:36"/>
    <n v="281"/>
    <n v="4.6833333333333336"/>
    <s v="micro parada"/>
    <x v="1"/>
    <x v="1"/>
    <x v="0"/>
    <x v="0"/>
    <s v="micro parada"/>
    <s v="no"/>
  </r>
  <r>
    <n v="104218"/>
    <x v="40"/>
    <s v="Moreno"/>
    <x v="13"/>
    <n v="43881"/>
    <s v="Martín"/>
    <s v="Mantenimiento Mecanico"/>
    <d v="2022-01-14T00:00:00"/>
    <d v="1899-12-30T07:15:59"/>
    <d v="2022-01-14T00:00:00"/>
    <d v="1899-12-30T07:16:11"/>
    <n v="12"/>
    <n v="0.2"/>
    <s v="micro parada"/>
    <x v="1"/>
    <x v="1"/>
    <x v="0"/>
    <x v="0"/>
    <s v="micro parada"/>
    <s v="no"/>
  </r>
  <r>
    <n v="104220"/>
    <x v="24"/>
    <s v="Moreno"/>
    <x v="13"/>
    <n v="43405"/>
    <s v="-"/>
    <s v="Mantenimiento Mecanico"/>
    <d v="2022-01-14T00:00:00"/>
    <d v="1899-12-30T07:18:36"/>
    <d v="2022-01-14T00:00:00"/>
    <d v="1899-12-30T07:18:48"/>
    <n v="12"/>
    <n v="0.2"/>
    <s v="micro parada"/>
    <x v="1"/>
    <x v="1"/>
    <x v="0"/>
    <x v="0"/>
    <s v="micro parada"/>
    <s v="no"/>
  </r>
  <r>
    <n v="104222"/>
    <x v="17"/>
    <s v="Moreno"/>
    <x v="11"/>
    <n v="43405"/>
    <s v="-"/>
    <s v="Mantenimiento Electrico"/>
    <d v="2022-01-14T00:00:00"/>
    <d v="1899-12-30T07:35:14"/>
    <d v="2022-01-14T00:00:00"/>
    <d v="1899-12-30T09:09:32"/>
    <n v="5658"/>
    <n v="94.3"/>
    <s v="sin informacion"/>
    <x v="3"/>
    <x v="1"/>
    <x v="0"/>
    <x v="0"/>
    <s v="sin informacion"/>
    <s v="sin informacion"/>
  </r>
  <r>
    <n v="104224"/>
    <x v="33"/>
    <s v="Moreno"/>
    <x v="14"/>
    <n v="43405"/>
    <s v="-"/>
    <s v="Mantenimiento Mecanico"/>
    <d v="2022-01-14T00:00:00"/>
    <d v="1899-12-30T07:50:00"/>
    <d v="2022-01-14T00:00:00"/>
    <d v="1899-12-30T07:50:13"/>
    <n v="13"/>
    <n v="0.21666666666666667"/>
    <s v="micro parada"/>
    <x v="1"/>
    <x v="1"/>
    <x v="0"/>
    <x v="0"/>
    <s v="micro parada"/>
    <s v="no"/>
  </r>
  <r>
    <n v="104225"/>
    <x v="33"/>
    <s v="Moreno"/>
    <x v="14"/>
    <n v="43405"/>
    <s v="-"/>
    <s v="Mantenimiento Electrico"/>
    <d v="2022-01-14T00:00:00"/>
    <d v="1899-12-30T07:50:25"/>
    <d v="2022-01-14T00:00:00"/>
    <d v="1899-12-30T08:36:53"/>
    <n v="2788"/>
    <n v="46.466666666666669"/>
    <s v="se ingresa contraseña para hacer home"/>
    <x v="0"/>
    <x v="1"/>
    <x v="0"/>
    <x v="0"/>
    <m/>
    <m/>
  </r>
  <r>
    <n v="104227"/>
    <x v="0"/>
    <s v="Moreno"/>
    <x v="1"/>
    <n v="43405"/>
    <s v="-"/>
    <s v="Mantenimiento Mecanico"/>
    <d v="2022-01-14T00:00:00"/>
    <d v="1899-12-30T08:15:27"/>
    <d v="2022-01-14T00:00:00"/>
    <d v="1899-12-30T08:35:03"/>
    <n v="1176"/>
    <n v="19.600000000000001"/>
    <s v="lo soluciono la maquinista."/>
    <x v="0"/>
    <x v="1"/>
    <x v="0"/>
    <x v="0"/>
    <m/>
    <m/>
  </r>
  <r>
    <n v="104235"/>
    <x v="0"/>
    <s v="Moreno"/>
    <x v="25"/>
    <n v="43405"/>
    <s v="-"/>
    <s v="Mantenimiento Mecanico"/>
    <d v="2022-01-14T00:00:00"/>
    <d v="1899-12-30T09:24:05"/>
    <d v="2022-01-14T00:00:00"/>
    <d v="1899-12-30T12:12:50"/>
    <n v="10125"/>
    <n v="168.75"/>
    <s v="regulación de rótulas"/>
    <x v="0"/>
    <x v="1"/>
    <x v="0"/>
    <x v="0"/>
    <m/>
    <m/>
  </r>
  <r>
    <n v="104239"/>
    <x v="1"/>
    <s v="Moreno"/>
    <x v="7"/>
    <n v="43405"/>
    <s v="-"/>
    <s v="Mantenimiento Mecanico"/>
    <d v="2022-01-14T00:00:00"/>
    <d v="1899-12-30T09:58:34"/>
    <d v="2022-01-14T00:00:00"/>
    <d v="1899-12-30T10:06:07"/>
    <n v="453"/>
    <n v="7.55"/>
    <s v="micro parada"/>
    <x v="1"/>
    <x v="1"/>
    <x v="0"/>
    <x v="0"/>
    <s v="micro parada"/>
    <s v="no"/>
  </r>
  <r>
    <n v="104241"/>
    <x v="44"/>
    <s v="Moreno"/>
    <x v="11"/>
    <n v="43746"/>
    <s v="Martín"/>
    <s v="Mantenimiento Mecanico"/>
    <d v="2022-01-14T00:00:00"/>
    <d v="1899-12-30T10:12:15"/>
    <d v="2022-01-14T00:00:00"/>
    <d v="1899-12-30T10:28:44"/>
    <n v="989"/>
    <n v="16.483333333333334"/>
    <s v="limpieza de Venturi, no generaba buen vacío"/>
    <x v="0"/>
    <x v="1"/>
    <x v="0"/>
    <x v="0"/>
    <m/>
    <m/>
  </r>
  <r>
    <n v="104245"/>
    <x v="21"/>
    <s v="Moreno"/>
    <x v="13"/>
    <n v="44120"/>
    <s v="Martín"/>
    <s v="Mantenimiento Electrico"/>
    <d v="2022-01-14T00:00:00"/>
    <d v="1899-12-30T10:38:35"/>
    <d v="2022-01-14T00:00:00"/>
    <d v="1899-12-30T11:00:48"/>
    <n v="1333"/>
    <n v="22.216666666666665"/>
    <s v="abastecedor de tapas lo soluciono maquinista"/>
    <x v="0"/>
    <x v="1"/>
    <x v="0"/>
    <x v="0"/>
    <m/>
    <m/>
  </r>
  <r>
    <n v="104246"/>
    <x v="18"/>
    <s v="Moreno"/>
    <x v="12"/>
    <n v="44258"/>
    <s v="Martín"/>
    <s v="Mantenimiento Mecanico"/>
    <d v="2022-01-14T00:00:00"/>
    <d v="1899-12-30T10:43:19"/>
    <d v="2022-01-14T00:00:00"/>
    <d v="1899-12-30T11:00:59"/>
    <n v="1060"/>
    <n v="17.666666666666668"/>
    <s v="llenadora se desarma valvula de tres vias se ajusta tuerca por variación de peso"/>
    <x v="2"/>
    <x v="1"/>
    <x v="0"/>
    <x v="0"/>
    <m/>
    <m/>
  </r>
  <r>
    <n v="104247"/>
    <x v="1"/>
    <s v="Moreno"/>
    <x v="15"/>
    <n v="43405"/>
    <s v="-"/>
    <s v="Mantenimiento Mecanico"/>
    <d v="2022-01-14T00:00:00"/>
    <d v="1899-12-30T10:52:08"/>
    <d v="2022-01-14T00:00:00"/>
    <d v="1899-12-30T11:34:56"/>
    <n v="2568"/>
    <n v="42.8"/>
    <s v="sin informacion"/>
    <x v="3"/>
    <x v="1"/>
    <x v="0"/>
    <x v="0"/>
    <s v="sin informacion"/>
    <s v="sin informacion"/>
  </r>
  <r>
    <n v="104248"/>
    <x v="1"/>
    <s v="Moreno"/>
    <x v="3"/>
    <n v="43405"/>
    <s v="-"/>
    <s v="Mantenimiento Electrico"/>
    <d v="2022-01-14T00:00:00"/>
    <d v="1899-12-30T11:07:04"/>
    <d v="2022-01-14T00:00:00"/>
    <d v="1899-12-30T11:19:06"/>
    <n v="722"/>
    <n v="12.033333333333333"/>
    <s v="sin informacion"/>
    <x v="3"/>
    <x v="1"/>
    <x v="0"/>
    <x v="0"/>
    <s v="sin informacion"/>
    <s v="sin informacion"/>
  </r>
  <r>
    <n v="104250"/>
    <x v="0"/>
    <s v="Moreno"/>
    <x v="22"/>
    <n v="43405"/>
    <s v="-"/>
    <s v="Mantenimiento Mecanico"/>
    <d v="2022-01-14T00:00:00"/>
    <d v="1899-12-30T11:25:30"/>
    <d v="2022-01-14T00:00:00"/>
    <d v="1899-12-30T11:36:20"/>
    <n v="650"/>
    <n v="10.833333333333334"/>
    <s v="regulación de cuchillas"/>
    <x v="0"/>
    <x v="1"/>
    <x v="0"/>
    <x v="0"/>
    <m/>
    <m/>
  </r>
  <r>
    <n v="104253"/>
    <x v="1"/>
    <s v="Moreno"/>
    <x v="15"/>
    <n v="43405"/>
    <s v="-"/>
    <s v="Mantenimiento Electrico"/>
    <d v="2022-01-14T00:00:00"/>
    <d v="1899-12-30T11:35:02"/>
    <d v="2022-01-14T00:00:00"/>
    <d v="1899-12-30T11:54:10"/>
    <n v="1148"/>
    <n v="19.133333333333333"/>
    <s v="sin informacion"/>
    <x v="3"/>
    <x v="1"/>
    <x v="0"/>
    <x v="0"/>
    <s v="sin informacion"/>
    <s v="sin informacion"/>
  </r>
  <r>
    <n v="104264"/>
    <x v="5"/>
    <s v="Moreno"/>
    <x v="7"/>
    <n v="43405"/>
    <s v="-"/>
    <s v="Mantenimiento Mecanico"/>
    <d v="2022-01-14T00:00:00"/>
    <d v="1899-12-30T13:32:42"/>
    <d v="2022-01-14T00:00:00"/>
    <d v="1899-12-30T15:02:05"/>
    <n v="5363"/>
    <n v="89.38333333333334"/>
    <s v="cambio de rodamiento de rodillo de tracción"/>
    <x v="2"/>
    <x v="1"/>
    <x v="0"/>
    <x v="0"/>
    <m/>
    <m/>
  </r>
  <r>
    <n v="104267"/>
    <x v="1"/>
    <s v="Moreno"/>
    <x v="3"/>
    <n v="43405"/>
    <s v="-"/>
    <s v="Mantenimiento Mecanico"/>
    <d v="2022-01-14T00:00:00"/>
    <d v="1899-12-30T13:51:33"/>
    <d v="2022-01-14T00:00:00"/>
    <d v="1899-12-30T15:03:16"/>
    <n v="4303"/>
    <n v="71.716666666666669"/>
    <s v="sin informacion"/>
    <x v="3"/>
    <x v="1"/>
    <x v="0"/>
    <x v="0"/>
    <s v="sin informacion"/>
    <s v="sin informacion"/>
  </r>
  <r>
    <n v="104268"/>
    <x v="39"/>
    <s v="Moreno"/>
    <x v="12"/>
    <n v="43405"/>
    <s v="-"/>
    <s v="Mantenimiento Electrico"/>
    <d v="2022-01-14T00:00:00"/>
    <d v="1899-12-30T14:44:30"/>
    <d v="2022-01-14T00:00:00"/>
    <d v="1899-12-30T14:47:30"/>
    <n v="180"/>
    <n v="3"/>
    <s v="micro parada"/>
    <x v="1"/>
    <x v="1"/>
    <x v="0"/>
    <x v="1"/>
    <s v="micro parada"/>
    <s v="no"/>
  </r>
  <r>
    <n v="104269"/>
    <x v="21"/>
    <s v="Moreno"/>
    <x v="13"/>
    <n v="44120"/>
    <s v="Martín"/>
    <s v="Mantenimiento Electrico"/>
    <d v="2022-01-14T00:00:00"/>
    <d v="1899-12-30T15:01:08"/>
    <d v="2022-01-14T00:00:00"/>
    <d v="1899-12-30T15:21:14"/>
    <n v="1206"/>
    <n v="20.100000000000001"/>
    <s v="regulacion de cabezales de etiqueta"/>
    <x v="0"/>
    <x v="1"/>
    <x v="0"/>
    <x v="1"/>
    <m/>
    <m/>
  </r>
  <r>
    <n v="104270"/>
    <x v="30"/>
    <s v="Moreno Procesos"/>
    <x v="8"/>
    <n v="44154"/>
    <s v="Martín"/>
    <s v="Mantenimiento Mecanico"/>
    <d v="2022-01-14T00:00:00"/>
    <d v="1899-12-30T15:04:45"/>
    <d v="2022-01-15T00:00:00"/>
    <d v="1899-12-30T13:31:17"/>
    <n v="80792"/>
    <n v="1346.5333333333333"/>
    <s v="se regularizó vacío y tema yemperatura"/>
    <x v="2"/>
    <x v="2"/>
    <x v="0"/>
    <x v="1"/>
    <m/>
    <m/>
  </r>
  <r>
    <n v="104271"/>
    <x v="0"/>
    <s v="Moreno"/>
    <x v="22"/>
    <n v="43405"/>
    <s v="-"/>
    <s v="Mantenimiento Mecanico"/>
    <d v="2022-01-14T00:00:00"/>
    <d v="1899-12-30T15:16:23"/>
    <d v="2022-01-14T00:00:00"/>
    <d v="1899-12-30T18:35:07"/>
    <n v="11924"/>
    <n v="198.73333333333332"/>
    <s v=" se cambio cuchilla fija"/>
    <x v="2"/>
    <x v="1"/>
    <x v="0"/>
    <x v="1"/>
    <m/>
    <m/>
  </r>
  <r>
    <n v="104273"/>
    <x v="39"/>
    <s v="Moreno"/>
    <x v="2"/>
    <n v="43405"/>
    <s v="-"/>
    <s v="Mantenimiento Electrico"/>
    <d v="2022-01-14T00:00:00"/>
    <d v="1899-12-30T15:24:32"/>
    <d v="2022-01-14T00:00:00"/>
    <d v="1899-12-30T15:35:44"/>
    <n v="672"/>
    <n v="11.2"/>
    <s v=" se quedó sin aire"/>
    <x v="4"/>
    <x v="1"/>
    <x v="0"/>
    <x v="1"/>
    <m/>
    <m/>
  </r>
  <r>
    <n v="104275"/>
    <x v="32"/>
    <s v="Moreno"/>
    <x v="13"/>
    <n v="43405"/>
    <s v="-"/>
    <s v="Mantenimiento Mecanico"/>
    <d v="2022-01-14T00:00:00"/>
    <d v="1899-12-30T15:25:55"/>
    <d v="2022-01-14T00:00:00"/>
    <d v="1899-12-30T15:40:39"/>
    <n v="884"/>
    <n v="14.733333333333333"/>
    <s v="sin informacion"/>
    <x v="3"/>
    <x v="1"/>
    <x v="0"/>
    <x v="1"/>
    <s v="sin informacion"/>
    <s v="sin informacion"/>
  </r>
  <r>
    <n v="104277"/>
    <x v="39"/>
    <s v="Moreno"/>
    <x v="2"/>
    <n v="43405"/>
    <s v="-"/>
    <s v="Mantenimiento Mecanico"/>
    <d v="2022-01-14T00:00:00"/>
    <d v="1899-12-30T15:37:21"/>
    <d v="2022-01-14T00:00:00"/>
    <d v="1899-12-30T15:39:06"/>
    <n v="105"/>
    <n v="1.75"/>
    <s v="micro parada"/>
    <x v="1"/>
    <x v="1"/>
    <x v="0"/>
    <x v="1"/>
    <s v="micro parada"/>
    <s v="no"/>
  </r>
  <r>
    <n v="104280"/>
    <x v="17"/>
    <s v="Moreno"/>
    <x v="21"/>
    <n v="43405"/>
    <s v="-"/>
    <s v="Mantenimiento Mecanico"/>
    <d v="2022-01-14T00:00:00"/>
    <d v="1899-12-30T15:46:54"/>
    <d v="2022-01-14T00:00:00"/>
    <d v="1899-12-30T15:47:14"/>
    <n v="20"/>
    <n v="0.33333333333333331"/>
    <s v="micro parada"/>
    <x v="1"/>
    <x v="1"/>
    <x v="0"/>
    <x v="1"/>
    <s v="micro parada"/>
    <s v="no"/>
  </r>
  <r>
    <n v="104282"/>
    <x v="10"/>
    <s v="Moreno"/>
    <x v="13"/>
    <n v="43881"/>
    <s v="Martín"/>
    <s v="Mantenimiento Mecanico"/>
    <d v="2022-01-14T00:00:00"/>
    <d v="1899-12-30T16:31:05"/>
    <d v="2022-01-14T00:00:00"/>
    <d v="1899-12-30T17:50:17"/>
    <n v="4752"/>
    <n v="79.2"/>
    <s v="sin informacion"/>
    <x v="3"/>
    <x v="1"/>
    <x v="0"/>
    <x v="1"/>
    <s v="sin informacion"/>
    <s v="sin informacion"/>
  </r>
  <r>
    <n v="104284"/>
    <x v="1"/>
    <s v="Moreno"/>
    <x v="15"/>
    <n v="43405"/>
    <s v="-"/>
    <s v="Mantenimiento Mecanico"/>
    <d v="2022-01-14T00:00:00"/>
    <d v="1899-12-30T16:59:15"/>
    <d v="2022-01-14T00:00:00"/>
    <d v="1899-12-30T17:22:33"/>
    <n v="1398"/>
    <n v="23.3"/>
    <s v="sin informacion"/>
    <x v="3"/>
    <x v="1"/>
    <x v="0"/>
    <x v="1"/>
    <s v="sin informacion"/>
    <s v="sin informacion"/>
  </r>
  <r>
    <n v="104287"/>
    <x v="15"/>
    <s v="Moreno"/>
    <x v="0"/>
    <n v="43405"/>
    <s v="-"/>
    <s v="Mantenimiento Electrico"/>
    <d v="2022-01-14T00:00:00"/>
    <d v="1899-12-30T17:19:56"/>
    <d v="2022-01-14T00:00:00"/>
    <d v="1899-12-30T17:31:48"/>
    <n v="712"/>
    <n v="11.866666666666667"/>
    <s v="sin informacion"/>
    <x v="3"/>
    <x v="1"/>
    <x v="0"/>
    <x v="1"/>
    <s v="sin informacion"/>
    <s v="sin informacion"/>
  </r>
  <r>
    <n v="104288"/>
    <x v="0"/>
    <s v="Moreno"/>
    <x v="14"/>
    <n v="43405"/>
    <s v="-"/>
    <s v="Mantenimiento Mecanico"/>
    <d v="2022-01-14T00:00:00"/>
    <d v="1899-12-30T17:35:21"/>
    <d v="2022-01-14T00:00:00"/>
    <d v="1899-12-30T18:40:31"/>
    <n v="3910"/>
    <n v="65.166666666666671"/>
    <s v="sin informacion"/>
    <x v="3"/>
    <x v="1"/>
    <x v="0"/>
    <x v="1"/>
    <s v="sin informacion"/>
    <s v="sin informacion"/>
  </r>
  <r>
    <n v="104289"/>
    <x v="21"/>
    <s v="Moreno"/>
    <x v="13"/>
    <n v="44120"/>
    <s v="Martín"/>
    <s v="Mantenimiento Electrico"/>
    <d v="2022-01-14T00:00:00"/>
    <d v="1899-12-30T17:50:22"/>
    <d v="2022-01-14T00:00:00"/>
    <d v="1899-12-30T18:02:52"/>
    <n v="750"/>
    <n v="12.5"/>
    <s v="sin informacion"/>
    <x v="3"/>
    <x v="1"/>
    <x v="0"/>
    <x v="1"/>
    <s v="sin informacion"/>
    <s v="sin informacion"/>
  </r>
  <r>
    <n v="104293"/>
    <x v="10"/>
    <s v="Moreno"/>
    <x v="13"/>
    <n v="43881"/>
    <s v="Martín"/>
    <s v="Mantenimiento Mecanico"/>
    <d v="2022-01-14T00:00:00"/>
    <d v="1899-12-30T18:23:44"/>
    <d v="2022-01-14T00:00:00"/>
    <d v="1899-12-30T18:50:13"/>
    <n v="1589"/>
    <n v="26.483333333333334"/>
    <s v="regulación de sensor de descarte de tapas altas"/>
    <x v="0"/>
    <x v="1"/>
    <x v="0"/>
    <x v="1"/>
    <m/>
    <m/>
  </r>
  <r>
    <n v="104296"/>
    <x v="10"/>
    <s v="Moreno"/>
    <x v="13"/>
    <n v="43881"/>
    <s v="Martín"/>
    <s v="Mantenimiento Mecanico"/>
    <d v="2022-01-14T00:00:00"/>
    <d v="1899-12-30T18:50:20"/>
    <d v="2022-01-14T00:00:00"/>
    <d v="1899-12-30T19:30:54"/>
    <n v="2434"/>
    <n v="40.56666666666667"/>
    <s v="regulación de sensor de descarte de tapas altas"/>
    <x v="0"/>
    <x v="1"/>
    <x v="0"/>
    <x v="1"/>
    <m/>
    <m/>
  </r>
  <r>
    <n v="104298"/>
    <x v="0"/>
    <s v="Moreno"/>
    <x v="22"/>
    <n v="43405"/>
    <s v="-"/>
    <s v="Mantenimiento Electrico"/>
    <d v="2022-01-14T00:00:00"/>
    <d v="1899-12-30T19:02:15"/>
    <d v="2022-01-14T00:00:00"/>
    <d v="1899-12-30T19:23:08"/>
    <n v="1253"/>
    <n v="20.883333333333333"/>
    <s v="sin informacion"/>
    <x v="3"/>
    <x v="1"/>
    <x v="0"/>
    <x v="1"/>
    <s v="sin informacion"/>
    <s v="sin informacion"/>
  </r>
  <r>
    <n v="104303"/>
    <x v="0"/>
    <s v="Moreno"/>
    <x v="0"/>
    <n v="43405"/>
    <s v="-"/>
    <s v="Mantenimiento Mecanico"/>
    <d v="2022-01-14T00:00:00"/>
    <d v="1899-12-30T19:58:04"/>
    <d v="2022-01-14T00:00:00"/>
    <d v="1899-12-30T19:58:14"/>
    <n v="10"/>
    <n v="0.16666666666666666"/>
    <s v="micro parada"/>
    <x v="1"/>
    <x v="1"/>
    <x v="0"/>
    <x v="1"/>
    <s v="micro parada"/>
    <s v="no"/>
  </r>
  <r>
    <n v="104307"/>
    <x v="0"/>
    <s v="Moreno"/>
    <x v="22"/>
    <n v="43405"/>
    <s v="-"/>
    <s v="Mantenimiento Electrico"/>
    <d v="2022-01-14T00:00:00"/>
    <d v="1899-12-30T20:11:52"/>
    <d v="2022-01-14T00:00:00"/>
    <d v="1899-12-30T20:14:01"/>
    <n v="129"/>
    <n v="2.15"/>
    <s v="micro parada"/>
    <x v="1"/>
    <x v="1"/>
    <x v="0"/>
    <x v="1"/>
    <s v="micro parada"/>
    <s v="no"/>
  </r>
  <r>
    <n v="104308"/>
    <x v="21"/>
    <s v="Moreno"/>
    <x v="13"/>
    <n v="44120"/>
    <s v="Martín"/>
    <s v="Mantenimiento Electrico"/>
    <d v="2022-01-14T00:00:00"/>
    <d v="1899-12-30T20:17:33"/>
    <d v="2022-01-14T00:00:00"/>
    <d v="1899-12-30T21:00:39"/>
    <n v="2586"/>
    <n v="43.1"/>
    <s v="sin informacion"/>
    <x v="3"/>
    <x v="1"/>
    <x v="0"/>
    <x v="1"/>
    <s v="sin informacion"/>
    <s v="sin informacion"/>
  </r>
  <r>
    <n v="104309"/>
    <x v="0"/>
    <s v="Moreno"/>
    <x v="25"/>
    <n v="43405"/>
    <s v="-"/>
    <s v="Mantenimiento Mecanico"/>
    <d v="2022-01-14T00:00:00"/>
    <d v="1899-12-30T20:46:31"/>
    <d v="2022-01-14T00:00:00"/>
    <d v="1899-12-30T21:09:10"/>
    <n v="1359"/>
    <n v="22.65"/>
    <s v="sin informacion"/>
    <x v="3"/>
    <x v="1"/>
    <x v="0"/>
    <x v="1"/>
    <s v="sin informacion"/>
    <s v="sin informacion"/>
  </r>
  <r>
    <n v="104311"/>
    <x v="6"/>
    <s v="Moreno"/>
    <x v="7"/>
    <n v="43405"/>
    <s v="-"/>
    <s v="Mantenimiento Mecanico"/>
    <d v="2022-01-14T00:00:00"/>
    <d v="1899-12-30T21:34:54"/>
    <d v="2022-01-14T00:00:00"/>
    <d v="1899-12-30T21:43:21"/>
    <n v="507"/>
    <n v="8.4499999999999993"/>
    <s v="micro parada"/>
    <x v="1"/>
    <x v="1"/>
    <x v="0"/>
    <x v="1"/>
    <s v="micro parada"/>
    <s v="no"/>
  </r>
  <r>
    <n v="104332"/>
    <x v="37"/>
    <s v="Moreno"/>
    <x v="0"/>
    <n v="43843"/>
    <s v="Martín"/>
    <s v="Mantenimiento Electrico"/>
    <d v="2022-01-15T00:00:00"/>
    <d v="1899-12-30T03:48:13"/>
    <d v="2022-01-15T00:00:00"/>
    <d v="1899-12-30T04:03:28"/>
    <n v="915"/>
    <n v="15.25"/>
    <s v="sin informacion"/>
    <x v="3"/>
    <x v="2"/>
    <x v="0"/>
    <x v="2"/>
    <s v="sin informacion"/>
    <s v="sin informacion"/>
  </r>
  <r>
    <n v="104392"/>
    <x v="1"/>
    <s v="Moreno"/>
    <x v="3"/>
    <n v="43405"/>
    <s v="-"/>
    <s v="Mantenimiento Electrico"/>
    <d v="2022-01-17T00:00:00"/>
    <d v="1899-12-30T06:25:16"/>
    <d v="2022-01-17T00:00:00"/>
    <d v="1899-12-30T07:02:46"/>
    <n v="2250"/>
    <n v="37.5"/>
    <s v="Regulación del brazo tensor y ajuste del rodillo de tracción."/>
    <x v="0"/>
    <x v="2"/>
    <x v="0"/>
    <x v="0"/>
    <m/>
    <m/>
  </r>
  <r>
    <n v="104394"/>
    <x v="0"/>
    <s v="Moreno"/>
    <x v="23"/>
    <n v="43405"/>
    <s v="-"/>
    <s v="Mantenimiento Mecanico"/>
    <d v="2022-01-17T00:00:00"/>
    <d v="1899-12-30T06:37:12"/>
    <d v="2022-01-17T00:00:00"/>
    <d v="1899-12-30T06:56:59"/>
    <n v="1187"/>
    <n v="19.783333333333335"/>
    <s v="regulación de cuchillas"/>
    <x v="0"/>
    <x v="2"/>
    <x v="0"/>
    <x v="0"/>
    <m/>
    <m/>
  </r>
  <r>
    <n v="104397"/>
    <x v="1"/>
    <s v="Moreno"/>
    <x v="15"/>
    <n v="43405"/>
    <s v="-"/>
    <s v="Mantenimiento Electrico"/>
    <d v="2022-01-17T00:00:00"/>
    <d v="1899-12-30T07:00:48"/>
    <d v="2022-01-17T00:00:00"/>
    <d v="1899-12-30T07:12:09"/>
    <n v="681"/>
    <n v="11.35"/>
    <s v="sin informacion"/>
    <x v="3"/>
    <x v="2"/>
    <x v="0"/>
    <x v="0"/>
    <s v="sin informacion"/>
    <s v="sin informacion"/>
  </r>
  <r>
    <n v="104399"/>
    <x v="0"/>
    <s v="Moreno"/>
    <x v="21"/>
    <n v="43405"/>
    <s v="-"/>
    <s v="Mantenimiento Mecanico"/>
    <d v="2022-01-17T00:00:00"/>
    <d v="1899-12-30T07:30:31"/>
    <d v="2022-01-17T00:00:00"/>
    <d v="1899-12-30T08:02:07"/>
    <n v="1896"/>
    <n v="31.6"/>
    <s v="cambio de bomba en cuadro de bombas"/>
    <x v="2"/>
    <x v="2"/>
    <x v="0"/>
    <x v="0"/>
    <m/>
    <m/>
  </r>
  <r>
    <n v="104401"/>
    <x v="0"/>
    <s v="Moreno"/>
    <x v="16"/>
    <n v="43405"/>
    <s v="-"/>
    <s v="Mantenimiento Mecanico"/>
    <d v="2022-01-17T00:00:00"/>
    <d v="1899-12-30T07:44:05"/>
    <d v="2022-01-17T00:00:00"/>
    <d v="1899-12-30T08:01:37"/>
    <n v="1052"/>
    <n v="17.533333333333335"/>
    <s v="esta fuera posición rodante a entrada de plato de potes"/>
    <x v="0"/>
    <x v="2"/>
    <x v="0"/>
    <x v="0"/>
    <m/>
    <m/>
  </r>
  <r>
    <n v="104407"/>
    <x v="45"/>
    <s v="Moreno Procesos"/>
    <x v="26"/>
    <n v="44336"/>
    <s v="Sebastian "/>
    <s v="Mantenimiento Mecanico"/>
    <d v="2022-01-17T00:00:00"/>
    <d v="1899-12-30T09:04:58"/>
    <d v="2022-01-17T00:00:00"/>
    <d v="1899-12-30T09:14:19"/>
    <n v="561"/>
    <n v="9.35"/>
    <s v="micro parada"/>
    <x v="1"/>
    <x v="2"/>
    <x v="0"/>
    <x v="0"/>
    <s v="micro parada"/>
    <s v="no"/>
  </r>
  <r>
    <n v="104424"/>
    <x v="6"/>
    <s v="Moreno"/>
    <x v="14"/>
    <n v="43882"/>
    <s v="Martín"/>
    <s v="Mantenimiento Mecanico"/>
    <d v="2022-01-17T00:00:00"/>
    <d v="1899-12-30T11:08:21"/>
    <d v="2022-01-17T00:00:00"/>
    <d v="1899-12-30T13:18:31"/>
    <n v="7810"/>
    <n v="130.16666666666666"/>
    <s v=" se partió brazo cierre de oreja parte móvil del cabezal, se soldo y se volvió a colocar y regular"/>
    <x v="2"/>
    <x v="2"/>
    <x v="0"/>
    <x v="0"/>
    <m/>
    <m/>
  </r>
  <r>
    <n v="104425"/>
    <x v="0"/>
    <s v="Moreno"/>
    <x v="1"/>
    <n v="43405"/>
    <s v="-"/>
    <s v="Mantenimiento Mecanico"/>
    <d v="2022-01-17T00:00:00"/>
    <d v="1899-12-30T11:08:30"/>
    <d v="2022-01-17T00:00:00"/>
    <d v="1899-12-30T11:45:41"/>
    <n v="2231"/>
    <n v="37.18333333333333"/>
    <s v="regulacion de brazo transporte"/>
    <x v="0"/>
    <x v="2"/>
    <x v="0"/>
    <x v="0"/>
    <m/>
    <m/>
  </r>
  <r>
    <n v="104433"/>
    <x v="4"/>
    <s v="Moreno"/>
    <x v="1"/>
    <n v="43405"/>
    <s v="-"/>
    <s v="Mantenimiento Electrico"/>
    <d v="2022-01-17T00:00:00"/>
    <d v="1899-12-30T12:14:02"/>
    <d v="2022-01-17T00:00:00"/>
    <d v="1899-12-30T12:23:57"/>
    <n v="595"/>
    <n v="9.9166666666666661"/>
    <s v="micro parada"/>
    <x v="1"/>
    <x v="2"/>
    <x v="0"/>
    <x v="0"/>
    <s v="micro parada"/>
    <s v="no"/>
  </r>
  <r>
    <n v="104437"/>
    <x v="0"/>
    <s v="Moreno"/>
    <x v="16"/>
    <n v="43405"/>
    <s v="-"/>
    <s v="Mantenimiento Mecanico"/>
    <d v="2022-01-17T00:00:00"/>
    <d v="1899-12-30T12:58:52"/>
    <d v="2022-01-17T00:00:00"/>
    <d v="1899-12-30T13:28:32"/>
    <n v="1780"/>
    <n v="29.666666666666668"/>
    <s v="rebase de tolva se ensucia el sensor."/>
    <x v="0"/>
    <x v="2"/>
    <x v="0"/>
    <x v="0"/>
    <m/>
    <m/>
  </r>
  <r>
    <n v="104449"/>
    <x v="9"/>
    <s v="Moreno"/>
    <x v="10"/>
    <n v="44231"/>
    <s v="Victor"/>
    <s v="Mantenimiento Mecanico"/>
    <d v="2022-01-17T00:00:00"/>
    <d v="1899-12-30T15:55:33"/>
    <d v="2022-01-17T00:00:00"/>
    <d v="1899-12-30T17:42:34"/>
    <n v="6421"/>
    <n v="107.01666666666667"/>
    <s v="sin informacion"/>
    <x v="3"/>
    <x v="2"/>
    <x v="0"/>
    <x v="1"/>
    <s v="sin informacion"/>
    <s v="sin informacion"/>
  </r>
  <r>
    <n v="104453"/>
    <x v="26"/>
    <s v="Moreno"/>
    <x v="14"/>
    <n v="43405"/>
    <s v="-"/>
    <s v="Mantenimiento Mecanico"/>
    <d v="2022-01-17T00:00:00"/>
    <d v="1899-12-30T17:06:33"/>
    <d v="2022-01-17T00:00:00"/>
    <d v="1899-12-30T18:15:19"/>
    <n v="4126"/>
    <n v="68.766666666666666"/>
    <s v="sin informacion"/>
    <x v="3"/>
    <x v="2"/>
    <x v="0"/>
    <x v="1"/>
    <s v="sin informacion"/>
    <s v="sin informacion"/>
  </r>
  <r>
    <n v="104455"/>
    <x v="9"/>
    <s v="Moreno"/>
    <x v="10"/>
    <n v="44231"/>
    <s v="Victor"/>
    <s v="Mantenimiento Electrico"/>
    <d v="2022-01-17T00:00:00"/>
    <d v="1899-12-30T17:42:40"/>
    <d v="2022-01-17T00:00:00"/>
    <d v="1899-12-30T21:53:37"/>
    <n v="15057"/>
    <n v="250.95"/>
    <s v="sin informacion"/>
    <x v="3"/>
    <x v="2"/>
    <x v="0"/>
    <x v="1"/>
    <s v="sin informacion"/>
    <s v="sin informacion"/>
  </r>
  <r>
    <n v="104456"/>
    <x v="9"/>
    <s v="Moreno"/>
    <x v="0"/>
    <n v="43405"/>
    <s v="-"/>
    <s v="Mantenimiento Electrico"/>
    <d v="2022-01-17T00:00:00"/>
    <d v="1899-12-30T17:46:32"/>
    <d v="2022-01-17T00:00:00"/>
    <d v="1899-12-30T17:46:41"/>
    <n v="9"/>
    <n v="0.15"/>
    <s v="micro parada"/>
    <x v="1"/>
    <x v="2"/>
    <x v="0"/>
    <x v="1"/>
    <s v="micro parada"/>
    <s v="no"/>
  </r>
  <r>
    <n v="104457"/>
    <x v="9"/>
    <s v="Moreno"/>
    <x v="0"/>
    <n v="43405"/>
    <s v="-"/>
    <s v="Mantenimiento Mecanico"/>
    <d v="2022-01-17T00:00:00"/>
    <d v="1899-12-30T17:46:47"/>
    <d v="2022-01-17T00:00:00"/>
    <d v="1899-12-30T18:34:45"/>
    <n v="2878"/>
    <n v="47.966666666666669"/>
    <s v="sin informacion"/>
    <x v="3"/>
    <x v="2"/>
    <x v="0"/>
    <x v="1"/>
    <s v="sin informacion"/>
    <s v="sin informacion"/>
  </r>
  <r>
    <n v="104460"/>
    <x v="10"/>
    <s v="Moreno"/>
    <x v="20"/>
    <n v="43405"/>
    <s v="-"/>
    <s v="Mantenimiento Mecanico"/>
    <d v="2022-01-17T00:00:00"/>
    <d v="1899-12-30T18:24:39"/>
    <d v="2022-01-17T00:00:00"/>
    <d v="1899-12-30T19:12:39"/>
    <n v="2880"/>
    <n v="48"/>
    <s v="sin informacion"/>
    <x v="3"/>
    <x v="2"/>
    <x v="0"/>
    <x v="1"/>
    <s v="sin informacion"/>
    <s v="sin informacion"/>
  </r>
  <r>
    <n v="104462"/>
    <x v="15"/>
    <s v="Moreno"/>
    <x v="20"/>
    <n v="43405"/>
    <s v="-"/>
    <s v="Mantenimiento Mecanico"/>
    <d v="2022-01-17T00:00:00"/>
    <d v="1899-12-30T19:36:33"/>
    <d v="2022-01-17T00:00:00"/>
    <d v="1899-12-30T20:51:25"/>
    <n v="4492"/>
    <n v="74.86666666666666"/>
    <s v="sin informacion"/>
    <x v="3"/>
    <x v="2"/>
    <x v="0"/>
    <x v="1"/>
    <s v="sin informacion"/>
    <s v="sin informacion"/>
  </r>
  <r>
    <n v="104466"/>
    <x v="38"/>
    <s v="Moreno Procesos"/>
    <x v="18"/>
    <n v="44335"/>
    <s v="Sebastian "/>
    <s v="Mantenimiento Mecanico"/>
    <d v="2022-01-17T00:00:00"/>
    <d v="1899-12-30T22:59:57"/>
    <d v="2022-01-18T00:00:00"/>
    <d v="1899-12-30T06:36:14"/>
    <n v="27377"/>
    <n v="456.28333333333336"/>
    <s v="sin informacion"/>
    <x v="3"/>
    <x v="2"/>
    <x v="0"/>
    <x v="2"/>
    <s v="sin informacion"/>
    <s v="sin informacion"/>
  </r>
  <r>
    <n v="104468"/>
    <x v="9"/>
    <s v="Moreno"/>
    <x v="10"/>
    <n v="44231"/>
    <s v="Victor"/>
    <s v="Mantenimiento Mecanico"/>
    <d v="2022-01-18T00:00:00"/>
    <d v="1899-12-30T01:49:58"/>
    <d v="2022-01-18T00:00:00"/>
    <d v="1899-12-30T02:45:36"/>
    <n v="3338"/>
    <n v="55.633333333333333"/>
    <s v="sin informacion"/>
    <x v="3"/>
    <x v="2"/>
    <x v="0"/>
    <x v="2"/>
    <s v="sin informacion"/>
    <s v="sin informacion"/>
  </r>
  <r>
    <n v="104473"/>
    <x v="21"/>
    <s v="Moreno"/>
    <x v="13"/>
    <n v="44120"/>
    <s v="Martín"/>
    <s v="Mantenimiento Electrico"/>
    <d v="2022-01-18T00:00:00"/>
    <d v="1899-12-30T03:20:23"/>
    <d v="2022-01-18T00:00:00"/>
    <d v="1899-12-30T07:06:12"/>
    <n v="13549"/>
    <n v="225.81666666666666"/>
    <s v="sin informacion"/>
    <x v="3"/>
    <x v="2"/>
    <x v="0"/>
    <x v="2"/>
    <s v="sin informacion"/>
    <s v="sin informacio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2">
  <r>
    <n v="133452"/>
    <s v="Llenadora"/>
    <s v="Moreno"/>
    <s v="L07"/>
    <d v="2018-11-01T00:00:00"/>
    <s v="-"/>
    <s v="Mantenimiento Mecanico"/>
    <d v="2023-01-02T00:00:00"/>
    <d v="1899-12-30T07:16:53"/>
    <d v="2023-01-02T00:00:00"/>
    <d v="1899-12-30T07:26:22"/>
    <n v="569"/>
    <n v="9.4833333333333325"/>
    <x v="0"/>
    <x v="0"/>
    <n v="1"/>
    <s v="enero"/>
    <s v="M"/>
    <m/>
    <s v="microparada"/>
    <m/>
    <m/>
    <m/>
  </r>
  <r>
    <n v="133454"/>
    <s v="Llenadora"/>
    <s v="Moreno"/>
    <s v="L12"/>
    <d v="2018-11-01T00:00:00"/>
    <s v="-"/>
    <s v="Mantenimiento Mecanico"/>
    <d v="2023-01-02T00:00:00"/>
    <d v="1899-12-30T07:25:13"/>
    <d v="2023-01-02T00:00:00"/>
    <d v="1899-12-30T08:00:44"/>
    <n v="2131"/>
    <n v="35.516666666666666"/>
    <x v="1"/>
    <x v="1"/>
    <n v="1"/>
    <s v="enero"/>
    <s v="M"/>
    <s v="sin informacion"/>
    <s v="sin informacion"/>
    <s v="sin informacion"/>
    <s v="sin informacion"/>
    <s v="sin informacion"/>
  </r>
  <r>
    <n v="133455"/>
    <s v="Llenadora"/>
    <s v="Moreno"/>
    <s v="L07"/>
    <d v="2018-11-01T00:00:00"/>
    <s v="-"/>
    <s v="Mantenimiento Electrico"/>
    <d v="2023-01-02T00:00:00"/>
    <d v="1899-12-30T07:26:27"/>
    <d v="2023-01-02T00:00:00"/>
    <d v="1899-12-30T09:43:25"/>
    <n v="8218"/>
    <n v="136.96666666666667"/>
    <x v="2"/>
    <x v="2"/>
    <n v="1"/>
    <s v="enero"/>
    <s v="M"/>
    <m/>
    <s v="no"/>
    <m/>
    <m/>
    <m/>
  </r>
  <r>
    <n v="133464"/>
    <s v="Etiquetadora L33"/>
    <s v="Moreno"/>
    <s v="L33"/>
    <d v="2020-10-16T00:00:00"/>
    <s v="Martín"/>
    <s v="Mantenimiento Electrico"/>
    <d v="2023-01-02T00:00:00"/>
    <d v="1899-12-30T08:20:30"/>
    <d v="2023-01-02T00:00:00"/>
    <d v="1899-12-30T08:36:31"/>
    <n v="961"/>
    <n v="16.016666666666666"/>
    <x v="3"/>
    <x v="2"/>
    <n v="1"/>
    <s v="enero"/>
    <s v="M"/>
    <m/>
    <s v="no"/>
    <m/>
    <m/>
    <m/>
  </r>
  <r>
    <n v="133468"/>
    <s v="Estuchadora"/>
    <s v="Moreno"/>
    <s v="L32"/>
    <d v="2021-02-04T00:00:00"/>
    <s v="Victor"/>
    <s v="Mantenimiento Mecanico"/>
    <d v="2023-01-02T00:00:00"/>
    <d v="1899-12-30T08:28:48"/>
    <d v="2023-01-02T00:00:00"/>
    <d v="1899-12-30T08:43:38"/>
    <n v="890"/>
    <n v="14.833333333333334"/>
    <x v="0"/>
    <x v="0"/>
    <n v="1"/>
    <s v="enero"/>
    <s v="M"/>
    <m/>
    <s v="microparada"/>
    <m/>
    <m/>
    <m/>
  </r>
  <r>
    <n v="133470"/>
    <s v="Torqueadora"/>
    <s v="Moreno"/>
    <s v="L33"/>
    <d v="2020-02-20T00:00:00"/>
    <s v="Martín"/>
    <s v="Mantenimiento Mecanico"/>
    <d v="2023-01-02T00:00:00"/>
    <d v="1899-12-30T08:49:09"/>
    <d v="2023-01-02T00:00:00"/>
    <d v="1899-12-30T09:06:02"/>
    <n v="1013"/>
    <n v="16.883333333333333"/>
    <x v="4"/>
    <x v="2"/>
    <n v="1"/>
    <s v="enero"/>
    <s v="M"/>
    <m/>
    <s v="no"/>
    <m/>
    <m/>
    <m/>
  </r>
  <r>
    <n v="133474"/>
    <s v="Tolva"/>
    <s v="Moreno"/>
    <s v="L35"/>
    <d v="2019-12-10T00:00:00"/>
    <s v="Martín"/>
    <s v="Mantenimiento Mecanico"/>
    <d v="2023-01-02T00:00:00"/>
    <d v="1899-12-30T09:18:19"/>
    <d v="2023-01-02T00:00:00"/>
    <d v="1899-12-30T09:26:23"/>
    <n v="484"/>
    <n v="8.0666666666666664"/>
    <x v="0"/>
    <x v="0"/>
    <n v="1"/>
    <s v="enero"/>
    <s v="M"/>
    <m/>
    <s v="microparada"/>
    <m/>
    <m/>
    <m/>
  </r>
  <r>
    <n v="133476"/>
    <s v="Torqueadora"/>
    <s v="Moreno"/>
    <s v="L33"/>
    <d v="2020-02-20T00:00:00"/>
    <s v="Martín"/>
    <s v="Mantenimiento Mecanico"/>
    <d v="2023-01-02T00:00:00"/>
    <d v="1899-12-30T09:23:02"/>
    <d v="2023-01-02T00:00:00"/>
    <d v="1899-12-30T09:37:33"/>
    <n v="871"/>
    <n v="14.516666666666667"/>
    <x v="4"/>
    <x v="2"/>
    <n v="1"/>
    <s v="enero"/>
    <s v="M"/>
    <m/>
    <s v="no"/>
    <m/>
    <m/>
    <m/>
  </r>
  <r>
    <n v="133481"/>
    <s v="Abastecedor de mecanismos"/>
    <s v="Moreno"/>
    <s v="L35"/>
    <d v="2018-11-01T00:00:00"/>
    <s v="-"/>
    <s v="Mantenimiento Mecanico"/>
    <d v="2023-01-02T00:00:00"/>
    <d v="1899-12-30T09:45:47"/>
    <d v="2023-01-02T00:00:00"/>
    <d v="1899-12-30T10:32:53"/>
    <n v="2826"/>
    <n v="47.1"/>
    <x v="1"/>
    <x v="1"/>
    <n v="1"/>
    <s v="enero"/>
    <s v="M"/>
    <s v="sin informacion"/>
    <s v="sin informacion"/>
    <s v="sin informacion"/>
    <s v="sin informacion"/>
    <s v="sin informacion"/>
  </r>
  <r>
    <n v="133482"/>
    <s v="Etiquetadora"/>
    <s v="Moreno"/>
    <s v="L48"/>
    <d v="2018-11-01T00:00:00"/>
    <s v="-"/>
    <s v="Mantenimiento Mecanico"/>
    <d v="2023-01-02T00:00:00"/>
    <d v="1899-12-30T10:05:31"/>
    <d v="2023-01-02T00:00:00"/>
    <d v="1899-12-30T12:50:32"/>
    <n v="9901"/>
    <n v="165.01666666666668"/>
    <x v="1"/>
    <x v="1"/>
    <n v="1"/>
    <s v="enero"/>
    <s v="M"/>
    <s v="sin informacion"/>
    <s v="sin informacion"/>
    <s v="sin informacion"/>
    <s v="sin informacion"/>
    <s v="sin informacion"/>
  </r>
  <r>
    <n v="133483"/>
    <s v="Torqueadora"/>
    <s v="Moreno"/>
    <s v="L38"/>
    <d v="2018-11-01T00:00:00"/>
    <s v="-"/>
    <s v="Mantenimiento Mecanico"/>
    <d v="2023-01-02T00:00:00"/>
    <d v="1899-12-30T10:08:29"/>
    <d v="2023-01-02T00:00:00"/>
    <d v="1899-12-30T10:29:38"/>
    <n v="1269"/>
    <n v="21.15"/>
    <x v="1"/>
    <x v="1"/>
    <n v="1"/>
    <s v="enero"/>
    <s v="M"/>
    <s v="sin informacion"/>
    <s v="sin informacion"/>
    <s v="sin informacion"/>
    <s v="sin informacion"/>
    <s v="sin informacion"/>
  </r>
  <r>
    <n v="133486"/>
    <s v="Abastecedor de bolillas"/>
    <s v="Moreno"/>
    <s v="L33"/>
    <d v="2018-11-01T00:00:00"/>
    <s v="-"/>
    <s v="Mantenimiento Mecanico"/>
    <d v="2023-01-02T00:00:00"/>
    <d v="1899-12-30T10:32:11"/>
    <d v="2023-01-02T00:00:00"/>
    <d v="1899-12-30T10:43:19"/>
    <n v="668"/>
    <n v="11.133333333333333"/>
    <x v="1"/>
    <x v="1"/>
    <n v="1"/>
    <s v="enero"/>
    <s v="M"/>
    <s v="sin informacion"/>
    <s v="sin informacion"/>
    <s v="sin informacion"/>
    <s v="sin informacion"/>
    <s v="sin informacion"/>
  </r>
  <r>
    <n v="133493"/>
    <s v="LogiPack"/>
    <s v="Moreno"/>
    <s v="L35"/>
    <d v="2020-02-20T00:00:00"/>
    <s v="Martín"/>
    <s v="Mantenimiento Mecanico"/>
    <d v="2023-01-02T00:00:00"/>
    <d v="1899-12-30T11:08:01"/>
    <d v="2023-01-02T00:00:00"/>
    <d v="1899-12-30T11:43:33"/>
    <n v="2132"/>
    <n v="35.533333333333331"/>
    <x v="1"/>
    <x v="1"/>
    <n v="1"/>
    <s v="enero"/>
    <s v="M"/>
    <s v="sin informacion"/>
    <s v="sin informacion"/>
    <s v="sin informacion"/>
    <s v="sin informacion"/>
    <s v="sin informacion"/>
  </r>
  <r>
    <n v="133502"/>
    <s v="Abastecedor de mecanismos"/>
    <s v="Moreno"/>
    <s v="L35"/>
    <d v="2018-11-01T00:00:00"/>
    <s v="-"/>
    <s v="Mantenimiento Mecanico"/>
    <d v="2023-01-02T00:00:00"/>
    <d v="1899-12-30T11:43:43"/>
    <d v="2023-01-02T00:00:00"/>
    <d v="1899-12-30T13:13:55"/>
    <n v="5412"/>
    <n v="90.2"/>
    <x v="5"/>
    <x v="3"/>
    <n v="1"/>
    <s v="enero"/>
    <s v="M"/>
    <m/>
    <s v="si"/>
    <m/>
    <m/>
    <m/>
  </r>
  <r>
    <n v="133504"/>
    <s v="Llenadora L38"/>
    <s v="Moreno"/>
    <s v="L38"/>
    <d v="2021-03-03T00:00:00"/>
    <s v="Martín"/>
    <s v="Mantenimiento Mecanico"/>
    <d v="2023-01-02T00:00:00"/>
    <d v="1899-12-30T11:58:03"/>
    <d v="2023-01-02T00:00:00"/>
    <d v="1899-12-30T12:07:09"/>
    <n v="546"/>
    <n v="9.1"/>
    <x v="0"/>
    <x v="0"/>
    <n v="1"/>
    <s v="enero"/>
    <s v="M"/>
    <m/>
    <s v="microparada"/>
    <m/>
    <m/>
    <m/>
  </r>
  <r>
    <n v="133507"/>
    <s v="Celofanadora L10"/>
    <s v="Moreno"/>
    <s v="L10"/>
    <d v="2020-09-30T00:00:00"/>
    <s v="Martín"/>
    <s v="Mantenimiento Mecanico"/>
    <d v="2023-01-02T00:00:00"/>
    <d v="1899-12-30T12:19:47"/>
    <d v="2023-01-02T00:00:00"/>
    <d v="1899-12-30T12:33:53"/>
    <n v="846"/>
    <n v="14.1"/>
    <x v="1"/>
    <x v="1"/>
    <n v="1"/>
    <s v="enero"/>
    <s v="M"/>
    <s v="sin informacion"/>
    <s v="sin informacion"/>
    <s v="sin informacion"/>
    <s v="sin informacion"/>
    <s v="sin informacion"/>
  </r>
  <r>
    <n v="133519"/>
    <s v="Llenadora"/>
    <s v="Moreno"/>
    <s v="L04"/>
    <d v="2018-11-01T00:00:00"/>
    <s v="-"/>
    <s v="Mantenimiento Electrico"/>
    <d v="2023-01-02T00:00:00"/>
    <d v="1899-12-30T14:18:44"/>
    <d v="2023-01-02T00:00:00"/>
    <d v="1899-12-30T14:19:02"/>
    <n v="18"/>
    <n v="0.3"/>
    <x v="0"/>
    <x v="0"/>
    <n v="1"/>
    <s v="enero"/>
    <s v="T"/>
    <m/>
    <s v="microparada"/>
    <m/>
    <m/>
    <m/>
  </r>
  <r>
    <n v="133521"/>
    <s v="Llenadora"/>
    <s v="Moreno"/>
    <s v="L04"/>
    <d v="2018-11-01T00:00:00"/>
    <s v="-"/>
    <s v="Mantenimiento Electrico"/>
    <d v="2023-01-02T00:00:00"/>
    <d v="1899-12-30T14:19:08"/>
    <d v="2023-01-02T00:00:00"/>
    <d v="1899-12-30T15:08:38"/>
    <n v="2970"/>
    <n v="49.5"/>
    <x v="6"/>
    <x v="3"/>
    <n v="1"/>
    <s v="enero"/>
    <s v="T"/>
    <m/>
    <s v="si"/>
    <m/>
    <m/>
    <m/>
  </r>
  <r>
    <n v="133522"/>
    <s v="Torqueadora"/>
    <s v="Moreno"/>
    <s v="L35"/>
    <d v="2018-11-01T00:00:00"/>
    <s v="-"/>
    <s v="Mantenimiento Mecanico"/>
    <d v="2023-01-02T00:00:00"/>
    <d v="1899-12-30T14:29:39"/>
    <d v="2023-01-02T00:00:00"/>
    <d v="1899-12-30T14:43:18"/>
    <n v="819"/>
    <n v="13.65"/>
    <x v="1"/>
    <x v="1"/>
    <n v="1"/>
    <s v="enero"/>
    <s v="T"/>
    <s v="sin informacion"/>
    <s v="sin informacion"/>
    <s v="sin informacion"/>
    <s v="sin informacion"/>
    <s v="sin informacion"/>
  </r>
  <r>
    <n v="133527"/>
    <s v="Transporte"/>
    <s v="Moreno"/>
    <s v="L43"/>
    <d v="2018-11-01T00:00:00"/>
    <s v="-"/>
    <s v="Mantenimiento Electrico"/>
    <d v="2023-01-02T00:00:00"/>
    <d v="1899-12-30T14:36:32"/>
    <d v="2023-01-02T00:00:00"/>
    <d v="1899-12-30T16:29:06"/>
    <n v="6754"/>
    <n v="112.56666666666666"/>
    <x v="7"/>
    <x v="2"/>
    <n v="1"/>
    <s v="enero"/>
    <s v="T"/>
    <m/>
    <s v="no"/>
    <m/>
    <m/>
    <m/>
  </r>
  <r>
    <n v="133534"/>
    <s v="Llenadora"/>
    <s v="Moreno"/>
    <s v="L19"/>
    <d v="2018-11-01T00:00:00"/>
    <s v="-"/>
    <s v="Mantenimiento Mecanico"/>
    <d v="2023-01-02T00:00:00"/>
    <d v="1899-12-30T15:05:10"/>
    <d v="2023-01-02T00:00:00"/>
    <d v="1899-12-30T15:15:36"/>
    <n v="626"/>
    <n v="10.433333333333334"/>
    <x v="1"/>
    <x v="1"/>
    <n v="1"/>
    <s v="enero"/>
    <s v="T"/>
    <s v="sin informacion"/>
    <s v="sin informacion"/>
    <s v="sin informacion"/>
    <s v="sin informacion"/>
    <s v="sin informacion"/>
  </r>
  <r>
    <n v="133538"/>
    <s v="Crimpadora"/>
    <s v="Moreno"/>
    <s v="L10"/>
    <d v="2018-11-01T00:00:00"/>
    <s v="-"/>
    <s v="Mantenimiento Mecanico"/>
    <d v="2023-01-02T00:00:00"/>
    <d v="1899-12-30T15:27:58"/>
    <d v="2023-01-02T00:00:00"/>
    <d v="1899-12-30T15:56:33"/>
    <n v="1715"/>
    <n v="28.583333333333332"/>
    <x v="1"/>
    <x v="1"/>
    <n v="1"/>
    <s v="enero"/>
    <s v="T"/>
    <s v="sin informacion"/>
    <s v="sin informacion"/>
    <s v="sin informacion"/>
    <s v="sin informacion"/>
    <s v="sin informacion"/>
  </r>
  <r>
    <n v="133539"/>
    <s v="Sobretapa"/>
    <s v="Moreno"/>
    <s v="L38"/>
    <d v="2020-06-30T00:00:00"/>
    <s v="Martín"/>
    <s v="Mantenimiento Mecanico"/>
    <d v="2023-01-02T00:00:00"/>
    <d v="1899-12-30T15:28:04"/>
    <d v="2023-01-02T00:00:00"/>
    <d v="1899-12-30T19:05:17"/>
    <n v="13033"/>
    <n v="217.21666666666667"/>
    <x v="8"/>
    <x v="2"/>
    <n v="1"/>
    <s v="enero"/>
    <s v="T"/>
    <m/>
    <s v="no"/>
    <m/>
    <m/>
    <m/>
  </r>
  <r>
    <n v="133543"/>
    <s v="Llenadora"/>
    <s v="Moreno"/>
    <s v="L04"/>
    <d v="2018-11-01T00:00:00"/>
    <s v="-"/>
    <s v="Mantenimiento Electrico"/>
    <d v="2023-01-02T00:00:00"/>
    <d v="1899-12-30T16:10:45"/>
    <d v="2023-01-02T00:00:00"/>
    <d v="1899-12-30T16:29:57"/>
    <n v="1152"/>
    <n v="19.2"/>
    <x v="1"/>
    <x v="1"/>
    <n v="1"/>
    <s v="enero"/>
    <s v="T"/>
    <s v="sin informacion"/>
    <s v="sin informacion"/>
    <s v="sin informacion"/>
    <s v="sin informacion"/>
    <s v="sin informacion"/>
  </r>
  <r>
    <n v="133544"/>
    <s v="Etiquetadora L33"/>
    <s v="Moreno"/>
    <s v="L33"/>
    <d v="2020-10-16T00:00:00"/>
    <s v="Martín"/>
    <s v="Mantenimiento Electrico"/>
    <d v="2023-01-02T00:00:00"/>
    <d v="1899-12-30T16:21:34"/>
    <d v="2023-01-02T00:00:00"/>
    <d v="1899-12-30T16:27:16"/>
    <n v="342"/>
    <n v="5.7"/>
    <x v="0"/>
    <x v="0"/>
    <n v="1"/>
    <s v="enero"/>
    <s v="T"/>
    <m/>
    <s v="microparada"/>
    <m/>
    <m/>
    <m/>
  </r>
  <r>
    <n v="133547"/>
    <s v="Camara"/>
    <s v="Moreno"/>
    <s v="L33"/>
    <d v="2020-02-20T00:00:00"/>
    <s v="Martín"/>
    <s v="Mantenimiento Electrico"/>
    <d v="2023-01-02T00:00:00"/>
    <d v="1899-12-30T16:59:23"/>
    <d v="2023-01-02T00:00:00"/>
    <d v="1899-12-30T17:03:35"/>
    <n v="252"/>
    <n v="4.2"/>
    <x v="0"/>
    <x v="0"/>
    <n v="1"/>
    <s v="enero"/>
    <s v="T"/>
    <m/>
    <s v="microparada"/>
    <m/>
    <m/>
    <m/>
  </r>
  <r>
    <n v="133548"/>
    <s v="Girador de pucks"/>
    <s v="Moreno"/>
    <s v="L32"/>
    <d v="2021-02-04T00:00:00"/>
    <s v="Victor"/>
    <s v="Mantenimiento Mecanico"/>
    <d v="2023-01-02T00:00:00"/>
    <d v="1899-12-30T17:00:16"/>
    <d v="2023-01-02T00:00:00"/>
    <d v="1899-12-30T17:09:02"/>
    <n v="526"/>
    <n v="8.7666666666666675"/>
    <x v="0"/>
    <x v="0"/>
    <n v="1"/>
    <s v="enero"/>
    <s v="T"/>
    <m/>
    <s v="microparada"/>
    <m/>
    <m/>
    <m/>
  </r>
  <r>
    <n v="133551"/>
    <s v="Girador de pucks"/>
    <s v="Moreno"/>
    <s v="L32"/>
    <d v="2021-02-04T00:00:00"/>
    <s v="Victor"/>
    <s v="Mantenimiento Mecanico"/>
    <d v="2023-01-02T00:00:00"/>
    <d v="1899-12-30T17:18:06"/>
    <d v="2023-01-02T00:00:00"/>
    <d v="1899-12-30T17:25:44"/>
    <n v="458"/>
    <n v="7.6333333333333337"/>
    <x v="0"/>
    <x v="0"/>
    <n v="1"/>
    <s v="enero"/>
    <s v="T"/>
    <m/>
    <s v="microparada"/>
    <m/>
    <m/>
    <m/>
  </r>
  <r>
    <n v="133553"/>
    <s v="Coloca Bombas"/>
    <s v="Moreno"/>
    <s v="L43"/>
    <d v="2020-01-13T00:00:00"/>
    <s v="Martín"/>
    <s v="Mantenimiento Electrico"/>
    <d v="2023-01-02T00:00:00"/>
    <d v="1899-12-30T17:33:44"/>
    <d v="2023-01-02T00:00:00"/>
    <d v="1899-12-30T17:38:18"/>
    <n v="274"/>
    <n v="4.5666666666666664"/>
    <x v="0"/>
    <x v="0"/>
    <n v="1"/>
    <s v="enero"/>
    <s v="T"/>
    <m/>
    <s v="microparada"/>
    <m/>
    <m/>
    <m/>
  </r>
  <r>
    <n v="133556"/>
    <s v="Etiquetadora L33"/>
    <s v="Moreno"/>
    <s v="L33"/>
    <d v="2020-10-16T00:00:00"/>
    <s v="Martín"/>
    <s v="Mantenimiento Mecanico"/>
    <d v="2023-01-02T00:00:00"/>
    <d v="1899-12-30T17:56:37"/>
    <d v="2023-01-02T00:00:00"/>
    <d v="1899-12-30T18:02:39"/>
    <n v="362"/>
    <n v="6.0333333333333332"/>
    <x v="0"/>
    <x v="0"/>
    <n v="1"/>
    <s v="enero"/>
    <s v="T"/>
    <m/>
    <s v="microparada"/>
    <m/>
    <m/>
    <m/>
  </r>
  <r>
    <n v="133557"/>
    <s v="Llenadora L37"/>
    <s v="Moreno"/>
    <s v="L37"/>
    <d v="2021-03-08T00:00:00"/>
    <s v="Martín"/>
    <s v="Mantenimiento Mecanico"/>
    <d v="2023-01-02T00:00:00"/>
    <d v="1899-12-30T18:09:52"/>
    <d v="2023-01-02T00:00:00"/>
    <d v="1899-12-30T18:53:33"/>
    <n v="2621"/>
    <n v="43.68333333333333"/>
    <x v="9"/>
    <x v="2"/>
    <n v="1"/>
    <s v="enero"/>
    <s v="T"/>
    <m/>
    <s v="no"/>
    <m/>
    <m/>
    <m/>
  </r>
  <r>
    <n v="133558"/>
    <s v="Estuchadora"/>
    <s v="Moreno"/>
    <s v="L32"/>
    <d v="2021-02-04T00:00:00"/>
    <s v="Victor"/>
    <s v="Mantenimiento Mecanico"/>
    <d v="2023-01-02T00:00:00"/>
    <d v="1899-12-30T18:16:41"/>
    <d v="2023-01-02T00:00:00"/>
    <d v="1899-12-30T18:42:18"/>
    <n v="1537"/>
    <n v="25.616666666666667"/>
    <x v="10"/>
    <x v="2"/>
    <n v="1"/>
    <s v="enero"/>
    <s v="T"/>
    <m/>
    <s v="no"/>
    <m/>
    <m/>
    <m/>
  </r>
  <r>
    <n v="133565"/>
    <s v="Estuchadora"/>
    <s v="Moreno"/>
    <s v="L32"/>
    <d v="2021-02-04T00:00:00"/>
    <s v="Victor"/>
    <s v="Mantenimiento Mecanico"/>
    <d v="2023-01-02T00:00:00"/>
    <d v="1899-12-30T19:23:46"/>
    <d v="2023-01-02T00:00:00"/>
    <d v="1899-12-30T20:59:33"/>
    <n v="5747"/>
    <n v="95.783333333333331"/>
    <x v="4"/>
    <x v="2"/>
    <n v="1"/>
    <s v="enero"/>
    <s v="T"/>
    <m/>
    <s v="no"/>
    <m/>
    <m/>
    <m/>
  </r>
  <r>
    <n v="133576"/>
    <s v="Etiquetadora L33"/>
    <s v="Moreno"/>
    <s v="L33"/>
    <d v="2020-10-16T00:00:00"/>
    <s v="Martín"/>
    <s v="Mantenimiento Electrico"/>
    <d v="2023-01-03T00:00:00"/>
    <d v="1899-12-30T06:42:04"/>
    <d v="2023-01-03T00:00:00"/>
    <d v="1899-12-30T07:04:20"/>
    <n v="1336"/>
    <n v="22.266666666666666"/>
    <x v="11"/>
    <x v="2"/>
    <n v="1"/>
    <s v="enero"/>
    <s v="M"/>
    <m/>
    <s v="no"/>
    <m/>
    <m/>
    <m/>
  </r>
  <r>
    <n v="133577"/>
    <s v="Llenadora"/>
    <s v="Moreno"/>
    <s v="L19"/>
    <d v="2018-11-01T00:00:00"/>
    <s v="-"/>
    <s v="Mantenimiento Electrico"/>
    <d v="2023-01-03T00:00:00"/>
    <d v="1899-12-30T06:43:55"/>
    <d v="2023-01-03T00:00:00"/>
    <d v="1899-12-30T06:50:38"/>
    <n v="403"/>
    <n v="6.7166666666666668"/>
    <x v="0"/>
    <x v="0"/>
    <n v="1"/>
    <s v="enero"/>
    <s v="M"/>
    <m/>
    <s v="microparada"/>
    <m/>
    <m/>
    <m/>
  </r>
  <r>
    <n v="133578"/>
    <s v="Etiquetadora"/>
    <s v="Moreno"/>
    <s v="L12"/>
    <d v="2018-11-01T00:00:00"/>
    <s v="-"/>
    <s v="Mantenimiento Mecanico"/>
    <d v="2023-01-03T00:00:00"/>
    <d v="1899-12-30T06:44:23"/>
    <d v="2023-01-03T00:00:00"/>
    <d v="1899-12-30T07:07:01"/>
    <n v="1358"/>
    <n v="22.633333333333333"/>
    <x v="1"/>
    <x v="1"/>
    <n v="1"/>
    <s v="enero"/>
    <s v="M"/>
    <s v="sin informacion"/>
    <s v="sin informacion"/>
    <s v="sin informacion"/>
    <s v="sin informacion"/>
    <s v="sin informacion"/>
  </r>
  <r>
    <n v="133579"/>
    <s v="Etiquetadora de fondo"/>
    <s v="Moreno"/>
    <s v="L35"/>
    <d v="2018-11-01T00:00:00"/>
    <s v="-"/>
    <s v="Mantenimiento Mecanico"/>
    <d v="2023-01-03T00:00:00"/>
    <d v="1899-12-30T06:58:06"/>
    <d v="2023-01-03T00:00:00"/>
    <d v="1899-12-30T09:03:19"/>
    <n v="7513"/>
    <n v="125.21666666666667"/>
    <x v="1"/>
    <x v="1"/>
    <n v="1"/>
    <s v="enero"/>
    <s v="M"/>
    <s v="sin informacion"/>
    <s v="sin informacion"/>
    <s v="sin informacion"/>
    <s v="sin informacion"/>
    <s v="sin informacion"/>
  </r>
  <r>
    <n v="133585"/>
    <s v="Camara"/>
    <s v="Moreno"/>
    <s v="L33"/>
    <d v="2020-02-20T00:00:00"/>
    <s v="Martín"/>
    <s v="Mantenimiento Electrico"/>
    <d v="2023-01-03T00:00:00"/>
    <d v="1899-12-30T07:47:40"/>
    <d v="2023-01-03T00:00:00"/>
    <d v="1899-12-30T08:12:04"/>
    <n v="1464"/>
    <n v="24.4"/>
    <x v="11"/>
    <x v="2"/>
    <n v="1"/>
    <s v="enero"/>
    <s v="M"/>
    <m/>
    <s v="no"/>
    <m/>
    <m/>
    <m/>
  </r>
  <r>
    <n v="133591"/>
    <s v="Llenadora"/>
    <s v="Moreno"/>
    <s v="L19"/>
    <d v="2018-11-01T00:00:00"/>
    <s v="-"/>
    <s v="Mantenimiento Electrico"/>
    <d v="2023-01-03T00:00:00"/>
    <d v="1899-12-30T08:27:53"/>
    <d v="2023-01-03T00:00:00"/>
    <d v="1899-12-30T08:32:04"/>
    <n v="251"/>
    <n v="4.1833333333333336"/>
    <x v="0"/>
    <x v="0"/>
    <n v="1"/>
    <s v="enero"/>
    <s v="M"/>
    <m/>
    <s v="microparada"/>
    <m/>
    <m/>
    <m/>
  </r>
  <r>
    <n v="133592"/>
    <s v="Etiquetadora L33"/>
    <s v="Moreno"/>
    <s v="L33"/>
    <d v="2020-10-16T00:00:00"/>
    <s v="Martín"/>
    <s v="Mantenimiento Electrico"/>
    <d v="2023-01-03T00:00:00"/>
    <d v="1899-12-30T08:28:35"/>
    <d v="2023-01-03T00:00:00"/>
    <d v="1899-12-30T08:39:03"/>
    <n v="628"/>
    <n v="10.466666666666667"/>
    <x v="11"/>
    <x v="2"/>
    <n v="1"/>
    <s v="enero"/>
    <s v="M"/>
    <m/>
    <s v="no"/>
    <m/>
    <m/>
    <m/>
  </r>
  <r>
    <n v="133595"/>
    <s v="Etiquetadora de fondo"/>
    <s v="Moreno"/>
    <s v="L35"/>
    <d v="2018-11-01T00:00:00"/>
    <s v="-"/>
    <s v="Mantenimiento Mecanico"/>
    <d v="2023-01-03T00:00:00"/>
    <d v="1899-12-30T09:03:36"/>
    <d v="2023-01-03T00:00:00"/>
    <d v="1899-12-30T09:08:12"/>
    <n v="276"/>
    <n v="4.5999999999999996"/>
    <x v="0"/>
    <x v="0"/>
    <n v="1"/>
    <s v="enero"/>
    <s v="M"/>
    <m/>
    <s v="microparada"/>
    <m/>
    <m/>
    <m/>
  </r>
  <r>
    <n v="133597"/>
    <s v="Camara"/>
    <s v="Moreno"/>
    <s v="L33"/>
    <d v="2020-02-20T00:00:00"/>
    <s v="Martín"/>
    <s v="Mantenimiento Electrico"/>
    <d v="2023-01-03T00:00:00"/>
    <d v="1899-12-30T09:15:28"/>
    <d v="2023-01-03T00:00:00"/>
    <d v="1899-12-30T09:15:58"/>
    <n v="30"/>
    <n v="0.5"/>
    <x v="0"/>
    <x v="0"/>
    <n v="1"/>
    <s v="enero"/>
    <s v="M"/>
    <m/>
    <s v="microparada"/>
    <m/>
    <m/>
    <m/>
  </r>
  <r>
    <n v="133598"/>
    <s v="Camara"/>
    <s v="Moreno"/>
    <s v="L33"/>
    <d v="2020-02-20T00:00:00"/>
    <s v="Martín"/>
    <s v="Mantenimiento Electrico"/>
    <d v="2023-01-03T00:00:00"/>
    <d v="1899-12-30T09:16:14"/>
    <d v="2023-01-03T00:00:00"/>
    <d v="1899-12-30T09:37:23"/>
    <n v="1269"/>
    <n v="21.15"/>
    <x v="11"/>
    <x v="2"/>
    <n v="1"/>
    <s v="enero"/>
    <s v="M"/>
    <m/>
    <s v="no"/>
    <m/>
    <m/>
    <m/>
  </r>
  <r>
    <n v="133601"/>
    <s v="Torqueadora"/>
    <s v="Moreno"/>
    <s v="L33"/>
    <d v="2020-02-20T00:00:00"/>
    <s v="Martín"/>
    <s v="Mantenimiento Mecanico"/>
    <d v="2023-01-03T00:00:00"/>
    <d v="1899-12-30T09:37:29"/>
    <d v="2023-01-03T00:00:00"/>
    <d v="1899-12-30T10:30:10"/>
    <n v="3161"/>
    <n v="52.68333333333333"/>
    <x v="1"/>
    <x v="1"/>
    <n v="1"/>
    <s v="enero"/>
    <s v="M"/>
    <s v="sin informacion"/>
    <s v="sin informacion"/>
    <s v="sin informacion"/>
    <s v="sin informacion"/>
    <s v="sin informacion"/>
  </r>
  <r>
    <n v="133603"/>
    <s v="Etiquetadora de fondo"/>
    <s v="Moreno"/>
    <s v="L35"/>
    <d v="2018-11-01T00:00:00"/>
    <s v="-"/>
    <s v="Mantenimiento Mecanico"/>
    <d v="2023-01-03T00:00:00"/>
    <d v="1899-12-30T09:52:47"/>
    <d v="2023-01-03T00:00:00"/>
    <d v="1899-12-30T11:22:34"/>
    <n v="5387"/>
    <n v="89.783333333333331"/>
    <x v="1"/>
    <x v="1"/>
    <n v="1"/>
    <s v="enero"/>
    <s v="M"/>
    <s v="sin informacion"/>
    <s v="sin informacion"/>
    <s v="sin informacion"/>
    <s v="sin informacion"/>
    <s v="sin informacion"/>
  </r>
  <r>
    <n v="133607"/>
    <s v="Celofanadora"/>
    <s v="Moreno"/>
    <s v="L41"/>
    <d v="2020-02-21T00:00:00"/>
    <s v="Martín"/>
    <s v="Mantenimiento Mecanico"/>
    <d v="2023-01-03T00:00:00"/>
    <d v="1899-12-30T10:13:07"/>
    <d v="2023-01-03T00:00:00"/>
    <d v="1899-12-30T10:33:53"/>
    <n v="1246"/>
    <n v="20.766666666666666"/>
    <x v="1"/>
    <x v="1"/>
    <n v="1"/>
    <s v="enero"/>
    <s v="M"/>
    <s v="sin informacion"/>
    <s v="sin informacion"/>
    <s v="sin informacion"/>
    <s v="sin informacion"/>
    <s v="sin informacion"/>
  </r>
  <r>
    <n v="133612"/>
    <s v="Llenadora"/>
    <s v="Moreno"/>
    <s v="L19"/>
    <d v="2018-11-01T00:00:00"/>
    <s v="-"/>
    <s v="Mantenimiento Electrico"/>
    <d v="2023-01-03T00:00:00"/>
    <d v="1899-12-30T11:06:11"/>
    <d v="2023-01-03T00:00:00"/>
    <d v="1899-12-30T11:45:21"/>
    <n v="2350"/>
    <n v="39.166666666666664"/>
    <x v="12"/>
    <x v="3"/>
    <n v="1"/>
    <s v="enero"/>
    <s v="M"/>
    <m/>
    <s v="si"/>
    <m/>
    <m/>
    <m/>
  </r>
  <r>
    <n v="133625"/>
    <s v="Llenadora L38"/>
    <s v="Moreno"/>
    <s v="L38"/>
    <d v="2021-03-03T00:00:00"/>
    <s v="Martín"/>
    <s v="Mantenimiento Mecanico"/>
    <d v="2023-01-03T00:00:00"/>
    <d v="1899-12-30T12:55:05"/>
    <d v="2023-01-03T00:00:00"/>
    <d v="1899-12-30T12:59:17"/>
    <n v="252"/>
    <n v="4.2"/>
    <x v="0"/>
    <x v="0"/>
    <n v="1"/>
    <s v="enero"/>
    <s v="M"/>
    <m/>
    <s v="microparada"/>
    <m/>
    <m/>
    <m/>
  </r>
  <r>
    <n v="133626"/>
    <s v="Etiquetadora de fondo"/>
    <s v="Moreno"/>
    <s v="L35"/>
    <d v="2018-11-01T00:00:00"/>
    <s v="-"/>
    <s v="Mantenimiento Mecanico"/>
    <d v="2023-01-03T00:00:00"/>
    <d v="1899-12-30T12:55:27"/>
    <d v="2023-01-03T00:00:00"/>
    <d v="1899-12-30T14:18:49"/>
    <n v="5002"/>
    <n v="83.36666666666666"/>
    <x v="1"/>
    <x v="1"/>
    <n v="1"/>
    <s v="enero"/>
    <s v="M"/>
    <s v="sin informacion"/>
    <s v="sin informacion"/>
    <s v="sin informacion"/>
    <s v="sin informacion"/>
    <s v="sin informacion"/>
  </r>
  <r>
    <n v="133629"/>
    <s v="Camara"/>
    <s v="Moreno"/>
    <s v="L33"/>
    <d v="2020-02-20T00:00:00"/>
    <s v="Martín"/>
    <s v="Mantenimiento Electrico"/>
    <d v="2023-01-03T00:00:00"/>
    <d v="1899-12-30T13:19:11"/>
    <d v="2023-01-03T00:00:00"/>
    <d v="1899-12-30T14:49:01"/>
    <n v="5390"/>
    <n v="89.833333333333329"/>
    <x v="4"/>
    <x v="2"/>
    <n v="1"/>
    <s v="enero"/>
    <s v="M"/>
    <m/>
    <s v="no"/>
    <m/>
    <m/>
    <m/>
  </r>
  <r>
    <n v="133633"/>
    <s v="LogiPack"/>
    <s v="Moreno"/>
    <s v="L35"/>
    <d v="2020-02-20T00:00:00"/>
    <s v="Martín"/>
    <s v="Mantenimiento Mecanico"/>
    <d v="2023-01-03T00:00:00"/>
    <d v="1899-12-30T14:42:46"/>
    <d v="2023-01-03T00:00:00"/>
    <d v="1899-12-30T15:19:45"/>
    <n v="2219"/>
    <n v="36.983333333333334"/>
    <x v="1"/>
    <x v="1"/>
    <n v="1"/>
    <s v="enero"/>
    <s v="T"/>
    <s v="sin informacion"/>
    <s v="sin informacion"/>
    <s v="sin informacion"/>
    <s v="sin informacion"/>
    <s v="sin informacion"/>
  </r>
  <r>
    <n v="133634"/>
    <s v="Abastecedor tetina"/>
    <s v="Moreno"/>
    <s v="L12"/>
    <d v="2018-11-01T00:00:00"/>
    <s v="-"/>
    <s v="Mantenimiento Mecanico"/>
    <d v="2023-01-03T00:00:00"/>
    <d v="1899-12-30T14:51:40"/>
    <d v="2023-01-03T00:00:00"/>
    <d v="1899-12-30T16:05:43"/>
    <n v="4443"/>
    <n v="74.05"/>
    <x v="13"/>
    <x v="4"/>
    <n v="1"/>
    <s v="enero"/>
    <s v="T"/>
    <m/>
    <s v="no"/>
    <m/>
    <m/>
    <m/>
  </r>
  <r>
    <n v="133637"/>
    <s v="Torqueadora"/>
    <s v="Moreno"/>
    <s v="L35"/>
    <d v="2018-11-01T00:00:00"/>
    <s v="-"/>
    <s v="Mantenimiento Mecanico"/>
    <d v="2023-01-03T00:00:00"/>
    <d v="1899-12-30T15:20:09"/>
    <d v="2023-01-03T00:00:00"/>
    <d v="1899-12-30T15:35:43"/>
    <n v="934"/>
    <n v="15.566666666666666"/>
    <x v="14"/>
    <x v="2"/>
    <n v="1"/>
    <s v="enero"/>
    <s v="T"/>
    <m/>
    <s v="no"/>
    <m/>
    <m/>
    <m/>
  </r>
  <r>
    <n v="133641"/>
    <s v="Inkjet"/>
    <s v="Moreno"/>
    <s v="L48"/>
    <d v="2018-11-01T00:00:00"/>
    <s v="-"/>
    <s v="Mantenimiento Electrico"/>
    <d v="2023-01-03T00:00:00"/>
    <d v="1899-12-30T16:28:20"/>
    <d v="2023-01-03T00:00:00"/>
    <d v="1899-12-30T16:31:47"/>
    <n v="207"/>
    <n v="3.45"/>
    <x v="0"/>
    <x v="0"/>
    <n v="1"/>
    <s v="enero"/>
    <s v="T"/>
    <m/>
    <s v="microparada"/>
    <m/>
    <m/>
    <m/>
  </r>
  <r>
    <n v="133642"/>
    <s v="Torqueadora"/>
    <s v="Moreno"/>
    <s v="L12"/>
    <d v="2018-11-01T00:00:00"/>
    <s v="-"/>
    <s v="Mantenimiento Mecanico"/>
    <d v="2023-01-03T00:00:00"/>
    <d v="1899-12-30T16:30:43"/>
    <d v="2023-01-03T00:00:00"/>
    <d v="1899-12-30T16:38:09"/>
    <n v="446"/>
    <n v="7.4333333333333336"/>
    <x v="0"/>
    <x v="0"/>
    <n v="1"/>
    <s v="enero"/>
    <s v="T"/>
    <m/>
    <s v="microparada"/>
    <m/>
    <m/>
    <m/>
  </r>
  <r>
    <n v="133643"/>
    <s v="Abastecedor tetina"/>
    <s v="Moreno"/>
    <s v="L12"/>
    <d v="2018-11-01T00:00:00"/>
    <s v="-"/>
    <s v="Mantenimiento Mecanico"/>
    <d v="2023-01-03T00:00:00"/>
    <d v="1899-12-30T16:47:05"/>
    <d v="2023-01-03T00:00:00"/>
    <d v="1899-12-30T17:02:24"/>
    <n v="919"/>
    <n v="15.316666666666666"/>
    <x v="13"/>
    <x v="4"/>
    <n v="1"/>
    <s v="enero"/>
    <s v="T"/>
    <m/>
    <s v="no"/>
    <m/>
    <m/>
    <m/>
  </r>
  <r>
    <n v="133646"/>
    <s v="Celofanadora"/>
    <s v="Moreno"/>
    <s v="L42"/>
    <d v="2018-11-01T00:00:00"/>
    <s v="-"/>
    <s v="Mantenimiento Mecanico"/>
    <d v="2023-01-03T00:00:00"/>
    <d v="1899-12-30T16:57:03"/>
    <d v="2023-01-03T00:00:00"/>
    <d v="1899-12-30T17:25:44"/>
    <n v="1721"/>
    <n v="28.683333333333334"/>
    <x v="15"/>
    <x v="3"/>
    <n v="1"/>
    <s v="enero"/>
    <s v="T"/>
    <m/>
    <s v="si"/>
    <m/>
    <m/>
    <m/>
  </r>
  <r>
    <n v="133647"/>
    <s v="Abastecedor tetina"/>
    <s v="Moreno"/>
    <s v="L12"/>
    <d v="2018-11-01T00:00:00"/>
    <s v="-"/>
    <s v="Mantenimiento Mecanico"/>
    <d v="2023-01-03T00:00:00"/>
    <d v="1899-12-30T17:05:05"/>
    <d v="2023-01-03T00:00:00"/>
    <d v="1899-12-30T17:15:20"/>
    <n v="615"/>
    <n v="10.25"/>
    <x v="13"/>
    <x v="4"/>
    <n v="1"/>
    <s v="enero"/>
    <s v="T"/>
    <m/>
    <s v="no"/>
    <m/>
    <m/>
    <m/>
  </r>
  <r>
    <n v="133649"/>
    <s v="Abastecedor de mecanismos"/>
    <s v="Moreno"/>
    <s v="L35"/>
    <d v="2018-11-01T00:00:00"/>
    <s v="-"/>
    <s v="Mantenimiento Electrico"/>
    <d v="2023-01-03T00:00:00"/>
    <d v="1899-12-30T17:14:29"/>
    <d v="2023-01-03T00:00:00"/>
    <d v="1899-12-30T17:42:54"/>
    <n v="1705"/>
    <n v="28.416666666666668"/>
    <x v="16"/>
    <x v="2"/>
    <n v="1"/>
    <s v="enero"/>
    <s v="T"/>
    <m/>
    <s v="no"/>
    <m/>
    <m/>
    <m/>
  </r>
  <r>
    <n v="133668"/>
    <s v="Llenadora"/>
    <s v="Moreno"/>
    <s v="L42"/>
    <d v="2018-11-01T00:00:00"/>
    <s v="-"/>
    <s v="Mantenimiento Mecanico"/>
    <d v="2023-01-03T00:00:00"/>
    <d v="1899-12-30T19:50:33"/>
    <d v="2023-01-03T00:00:00"/>
    <d v="1899-12-30T19:50:38"/>
    <n v="5"/>
    <n v="8.3333333333333329E-2"/>
    <x v="0"/>
    <x v="0"/>
    <n v="1"/>
    <s v="enero"/>
    <s v="T"/>
    <m/>
    <s v="microparada"/>
    <m/>
    <m/>
    <m/>
  </r>
  <r>
    <n v="133680"/>
    <s v="Etiquetadora"/>
    <s v="Moreno"/>
    <s v="L19"/>
    <d v="2018-11-01T00:00:00"/>
    <s v="-"/>
    <s v="Mantenimiento Mecanico"/>
    <d v="2023-01-04T00:00:00"/>
    <d v="1899-12-30T06:32:24"/>
    <d v="2023-01-04T00:00:00"/>
    <d v="1899-12-30T07:02:43"/>
    <n v="1819"/>
    <n v="30.316666666666666"/>
    <x v="1"/>
    <x v="1"/>
    <n v="1"/>
    <s v="enero"/>
    <s v="M"/>
    <s v="sin informacion"/>
    <s v="sin informacion"/>
    <s v="sin informacion"/>
    <s v="sin informacion"/>
    <s v="sin informacion"/>
  </r>
  <r>
    <n v="133688"/>
    <s v="Etiquetadora"/>
    <s v="Moreno"/>
    <s v="L19"/>
    <d v="2018-11-01T00:00:00"/>
    <s v="-"/>
    <s v="Mantenimiento Mecanico"/>
    <d v="2023-01-04T00:00:00"/>
    <d v="1899-12-30T07:07:02"/>
    <d v="2023-01-04T00:00:00"/>
    <d v="1899-12-30T07:53:57"/>
    <n v="2815"/>
    <n v="46.916666666666664"/>
    <x v="1"/>
    <x v="1"/>
    <n v="1"/>
    <s v="enero"/>
    <s v="M"/>
    <s v="sin informacion"/>
    <s v="sin informacion"/>
    <s v="sin informacion"/>
    <s v="sin informacion"/>
    <s v="sin informacion"/>
  </r>
  <r>
    <n v="133689"/>
    <s v="Llenadora"/>
    <s v="Moreno"/>
    <s v="L27"/>
    <d v="2018-11-01T00:00:00"/>
    <s v="-"/>
    <s v="Mantenimiento Electrico"/>
    <d v="2023-01-04T00:00:00"/>
    <d v="1899-12-30T07:14:06"/>
    <d v="2023-01-04T00:00:00"/>
    <d v="1899-12-30T07:16:27"/>
    <n v="141"/>
    <n v="2.35"/>
    <x v="0"/>
    <x v="0"/>
    <n v="1"/>
    <s v="enero"/>
    <s v="M"/>
    <m/>
    <s v="microparada"/>
    <m/>
    <m/>
    <m/>
  </r>
  <r>
    <n v="133691"/>
    <s v="Llenadora"/>
    <s v="Moreno"/>
    <s v="L41"/>
    <d v="2018-11-01T00:00:00"/>
    <s v="-"/>
    <s v="Mantenimiento Electrico"/>
    <d v="2023-01-04T00:00:00"/>
    <d v="1899-12-30T07:16:49"/>
    <d v="2023-01-04T00:00:00"/>
    <d v="1899-12-30T07:30:16"/>
    <n v="807"/>
    <n v="13.45"/>
    <x v="17"/>
    <x v="2"/>
    <n v="1"/>
    <s v="enero"/>
    <s v="M"/>
    <m/>
    <s v="no"/>
    <m/>
    <m/>
    <m/>
  </r>
  <r>
    <n v="133697"/>
    <s v="LogiPack"/>
    <s v="Moreno"/>
    <s v="L35"/>
    <d v="2020-02-20T00:00:00"/>
    <s v="Martín"/>
    <s v="Mantenimiento Mecanico"/>
    <d v="2023-01-04T00:00:00"/>
    <d v="1899-12-30T07:45:31"/>
    <d v="2023-01-04T00:00:00"/>
    <d v="1899-12-30T09:01:59"/>
    <n v="4588"/>
    <n v="76.466666666666669"/>
    <x v="1"/>
    <x v="1"/>
    <n v="1"/>
    <s v="enero"/>
    <s v="M"/>
    <s v="sin informacion"/>
    <s v="sin informacion"/>
    <s v="sin informacion"/>
    <s v="sin informacion"/>
    <s v="sin informacion"/>
  </r>
  <r>
    <n v="133708"/>
    <s v="Celofanadora L10"/>
    <s v="Moreno"/>
    <s v="L10"/>
    <d v="2020-09-30T00:00:00"/>
    <s v="Martín"/>
    <s v="Mantenimiento Mecanico"/>
    <d v="2023-01-04T00:00:00"/>
    <d v="1899-12-30T09:08:10"/>
    <d v="2023-01-04T00:00:00"/>
    <d v="1899-12-30T11:04:41"/>
    <n v="6991"/>
    <n v="116.51666666666667"/>
    <x v="1"/>
    <x v="1"/>
    <n v="1"/>
    <s v="enero"/>
    <s v="M"/>
    <s v="sin informacion"/>
    <s v="sin informacion"/>
    <s v="sin informacion"/>
    <s v="sin informacion"/>
    <s v="sin informacion"/>
  </r>
  <r>
    <n v="133709"/>
    <s v="LogiPack"/>
    <s v="Moreno"/>
    <s v="L35"/>
    <d v="2020-02-20T00:00:00"/>
    <s v="Martín"/>
    <s v="Mantenimiento Mecanico"/>
    <d v="2023-01-04T00:00:00"/>
    <d v="1899-12-30T09:16:37"/>
    <d v="2023-01-04T00:00:00"/>
    <d v="1899-12-30T11:42:12"/>
    <n v="8735"/>
    <n v="145.58333333333334"/>
    <x v="18"/>
    <x v="2"/>
    <n v="1"/>
    <s v="enero"/>
    <s v="M"/>
    <m/>
    <s v="no"/>
    <m/>
    <m/>
    <m/>
  </r>
  <r>
    <n v="133711"/>
    <s v="Transporte"/>
    <s v="Moreno"/>
    <s v="L32"/>
    <d v="2021-02-04T00:00:00"/>
    <s v="Victor"/>
    <s v="Mantenimiento Mecanico"/>
    <d v="2023-01-04T00:00:00"/>
    <d v="1899-12-30T09:32:56"/>
    <d v="2023-01-04T00:00:00"/>
    <d v="1899-12-30T09:33:58"/>
    <n v="62"/>
    <n v="1.0333333333333334"/>
    <x v="0"/>
    <x v="0"/>
    <n v="1"/>
    <s v="enero"/>
    <s v="M"/>
    <m/>
    <s v="microparada"/>
    <m/>
    <m/>
    <m/>
  </r>
  <r>
    <n v="133713"/>
    <s v="Transporte"/>
    <s v="Moreno"/>
    <s v="L32"/>
    <d v="2021-02-04T00:00:00"/>
    <s v="Victor"/>
    <s v="Mantenimiento Electrico"/>
    <d v="2023-01-04T00:00:00"/>
    <d v="1899-12-30T09:34:06"/>
    <d v="2023-01-04T00:00:00"/>
    <d v="1899-12-30T09:59:48"/>
    <n v="1542"/>
    <n v="25.7"/>
    <x v="19"/>
    <x v="3"/>
    <n v="1"/>
    <s v="enero"/>
    <s v="M"/>
    <m/>
    <s v="si"/>
    <m/>
    <m/>
    <m/>
  </r>
  <r>
    <n v="133724"/>
    <s v="Inkjet"/>
    <s v="Moreno"/>
    <s v="L48"/>
    <d v="2018-11-01T00:00:00"/>
    <s v="-"/>
    <s v="Mantenimiento Mecanico"/>
    <d v="2023-01-04T00:00:00"/>
    <d v="1899-12-30T10:32:07"/>
    <d v="2023-01-04T00:00:00"/>
    <d v="1899-12-30T11:49:28"/>
    <n v="4641"/>
    <n v="77.349999999999994"/>
    <x v="1"/>
    <x v="1"/>
    <n v="1"/>
    <s v="enero"/>
    <s v="M"/>
    <s v="sin informacion"/>
    <s v="sin informacion"/>
    <s v="sin informacion"/>
    <s v="sin informacion"/>
    <s v="sin informacion"/>
  </r>
  <r>
    <n v="133725"/>
    <s v="Llenadora"/>
    <s v="Moreno"/>
    <s v="L43"/>
    <d v="2018-11-01T00:00:00"/>
    <s v="-"/>
    <s v="Mantenimiento Mecanico"/>
    <d v="2023-01-04T00:00:00"/>
    <d v="1899-12-30T10:53:46"/>
    <d v="2023-01-04T00:00:00"/>
    <d v="1899-12-30T11:04:39"/>
    <n v="653"/>
    <n v="10.883333333333333"/>
    <x v="20"/>
    <x v="2"/>
    <n v="1"/>
    <s v="enero"/>
    <s v="M"/>
    <m/>
    <s v="no"/>
    <m/>
    <m/>
    <m/>
  </r>
  <r>
    <n v="133733"/>
    <s v="Estuchadora"/>
    <s v="Moreno"/>
    <s v="L32"/>
    <d v="2021-02-04T00:00:00"/>
    <s v="Victor"/>
    <s v="Mantenimiento Electrico"/>
    <d v="2023-01-04T00:00:00"/>
    <d v="1899-12-30T11:29:45"/>
    <d v="2023-01-04T00:00:00"/>
    <d v="1899-12-30T11:37:36"/>
    <n v="471"/>
    <n v="7.85"/>
    <x v="0"/>
    <x v="0"/>
    <n v="1"/>
    <s v="enero"/>
    <s v="M"/>
    <m/>
    <s v="microparada"/>
    <m/>
    <m/>
    <m/>
  </r>
  <r>
    <n v="133736"/>
    <s v="Llenadora"/>
    <s v="Moreno"/>
    <s v="L35"/>
    <d v="2018-11-01T00:00:00"/>
    <s v="-"/>
    <s v="Mantenimiento Mecanico"/>
    <d v="2023-01-04T00:00:00"/>
    <d v="1899-12-30T11:45:10"/>
    <d v="2023-01-04T00:00:00"/>
    <d v="1899-12-30T12:01:58"/>
    <n v="1008"/>
    <n v="16.8"/>
    <x v="21"/>
    <x v="2"/>
    <n v="1"/>
    <s v="enero"/>
    <s v="M"/>
    <m/>
    <s v="no"/>
    <m/>
    <m/>
    <m/>
  </r>
  <r>
    <n v="133745"/>
    <s v="Transporte"/>
    <s v="Moreno"/>
    <s v="L19"/>
    <d v="2018-11-01T00:00:00"/>
    <s v="-"/>
    <s v="Mantenimiento Electrico"/>
    <d v="2023-01-04T00:00:00"/>
    <d v="1899-12-30T12:24:51"/>
    <d v="2023-01-04T00:00:00"/>
    <d v="1899-12-30T12:29:00"/>
    <n v="249"/>
    <n v="4.1500000000000004"/>
    <x v="0"/>
    <x v="0"/>
    <n v="1"/>
    <s v="enero"/>
    <s v="M"/>
    <m/>
    <s v="microparada"/>
    <m/>
    <m/>
    <m/>
  </r>
  <r>
    <n v="133747"/>
    <s v="Etiquetadora de fondo"/>
    <s v="Moreno"/>
    <s v="L35"/>
    <d v="2018-11-01T00:00:00"/>
    <s v="-"/>
    <s v="Mantenimiento Mecanico"/>
    <d v="2023-01-04T00:00:00"/>
    <d v="1899-12-30T12:28:21"/>
    <d v="2023-01-04T00:00:00"/>
    <d v="1899-12-30T12:47:54"/>
    <n v="1173"/>
    <n v="19.55"/>
    <x v="1"/>
    <x v="1"/>
    <n v="1"/>
    <s v="enero"/>
    <s v="M"/>
    <s v="sin informacion"/>
    <s v="sin informacion"/>
    <s v="sin informacion"/>
    <s v="sin informacion"/>
    <s v="sin informacion"/>
  </r>
  <r>
    <n v="133748"/>
    <s v="Crimpadora"/>
    <s v="Moreno"/>
    <s v="L10"/>
    <d v="2018-11-01T00:00:00"/>
    <s v="-"/>
    <s v="Mantenimiento Electrico"/>
    <d v="2023-01-04T00:00:00"/>
    <d v="1899-12-30T12:30:36"/>
    <d v="2023-01-04T00:00:00"/>
    <d v="1899-12-30T12:38:01"/>
    <n v="445"/>
    <n v="7.416666666666667"/>
    <x v="0"/>
    <x v="0"/>
    <n v="1"/>
    <s v="enero"/>
    <s v="M"/>
    <m/>
    <s v="microparada"/>
    <m/>
    <m/>
    <m/>
  </r>
  <r>
    <n v="133757"/>
    <s v="Laser"/>
    <s v="Moreno"/>
    <s v="L37"/>
    <d v="2018-11-01T00:00:00"/>
    <s v="-"/>
    <s v="Mantenimiento Mecanico"/>
    <d v="2023-01-04T00:00:00"/>
    <d v="1899-12-30T13:13:16"/>
    <d v="2023-01-04T00:00:00"/>
    <d v="1899-12-30T13:49:36"/>
    <n v="2180"/>
    <n v="36.333333333333336"/>
    <x v="1"/>
    <x v="1"/>
    <n v="1"/>
    <s v="enero"/>
    <s v="M"/>
    <s v="sin informacion"/>
    <s v="sin informacion"/>
    <s v="sin informacion"/>
    <s v="sin informacion"/>
    <s v="sin informacion"/>
  </r>
  <r>
    <n v="133761"/>
    <s v="Estuchadora"/>
    <s v="Moreno"/>
    <s v="L41"/>
    <d v="2020-02-21T00:00:00"/>
    <s v="Martín"/>
    <s v="Mantenimiento Mecanico"/>
    <d v="2023-01-04T00:00:00"/>
    <d v="1899-12-30T14:27:09"/>
    <d v="2023-01-04T00:00:00"/>
    <d v="1899-12-30T16:16:55"/>
    <n v="6586"/>
    <n v="109.76666666666667"/>
    <x v="22"/>
    <x v="2"/>
    <n v="1"/>
    <s v="enero"/>
    <s v="T"/>
    <m/>
    <s v="no"/>
    <m/>
    <m/>
    <m/>
  </r>
  <r>
    <n v="133763"/>
    <s v="Laser"/>
    <s v="Moreno"/>
    <s v="L37"/>
    <d v="2018-11-01T00:00:00"/>
    <s v="-"/>
    <s v="Mantenimiento Mecanico"/>
    <d v="2023-01-04T00:00:00"/>
    <d v="1899-12-30T14:28:34"/>
    <d v="2023-01-04T00:00:00"/>
    <d v="1899-12-30T18:31:08"/>
    <n v="14554"/>
    <n v="242.56666666666666"/>
    <x v="1"/>
    <x v="1"/>
    <n v="1"/>
    <s v="enero"/>
    <s v="T"/>
    <s v="sin informacion"/>
    <s v="sin informacion"/>
    <s v="sin informacion"/>
    <s v="sin informacion"/>
    <s v="sin informacion"/>
  </r>
  <r>
    <n v="133772"/>
    <s v="Inkjet"/>
    <s v="Moreno"/>
    <s v="L42"/>
    <d v="2018-11-01T00:00:00"/>
    <s v="-"/>
    <s v="Mantenimiento Electrico"/>
    <d v="2023-01-04T00:00:00"/>
    <d v="1899-12-30T15:14:48"/>
    <d v="2023-01-04T00:00:00"/>
    <d v="1899-12-30T15:20:52"/>
    <n v="364"/>
    <n v="6.0666666666666664"/>
    <x v="0"/>
    <x v="0"/>
    <n v="1"/>
    <s v="enero"/>
    <s v="T"/>
    <m/>
    <s v="microparada"/>
    <m/>
    <m/>
    <m/>
  </r>
  <r>
    <n v="133774"/>
    <s v="Inkjet"/>
    <s v="Moreno"/>
    <s v="L42"/>
    <d v="2018-11-01T00:00:00"/>
    <s v="-"/>
    <s v="Mantenimiento Electrico"/>
    <d v="2023-01-04T00:00:00"/>
    <d v="1899-12-30T15:36:15"/>
    <d v="2023-01-04T00:00:00"/>
    <d v="1899-12-30T15:56:54"/>
    <n v="1239"/>
    <n v="20.65"/>
    <x v="23"/>
    <x v="2"/>
    <n v="1"/>
    <s v="enero"/>
    <s v="T"/>
    <m/>
    <s v="no"/>
    <m/>
    <m/>
    <m/>
  </r>
  <r>
    <n v="133790"/>
    <s v="Etiquetadora L33"/>
    <s v="Moreno"/>
    <s v="L33"/>
    <d v="2020-10-16T00:00:00"/>
    <s v="Martín"/>
    <s v="Mantenimiento Mecanico"/>
    <d v="2023-01-04T00:00:00"/>
    <d v="1899-12-30T18:04:33"/>
    <d v="2023-01-04T00:00:00"/>
    <d v="1899-12-30T18:31:42"/>
    <n v="1629"/>
    <n v="27.15"/>
    <x v="24"/>
    <x v="3"/>
    <n v="1"/>
    <s v="enero"/>
    <s v="T"/>
    <m/>
    <s v="si"/>
    <m/>
    <m/>
    <m/>
  </r>
  <r>
    <n v="133805"/>
    <s v="Celofanadora"/>
    <s v="Moreno"/>
    <s v="L43"/>
    <d v="2018-11-01T00:00:00"/>
    <s v="-"/>
    <s v="Mantenimiento Mecanico"/>
    <d v="2023-01-04T00:00:00"/>
    <d v="1899-12-30T20:19:24"/>
    <d v="2023-01-04T00:00:00"/>
    <d v="1899-12-30T21:19:46"/>
    <n v="3622"/>
    <n v="60.366666666666667"/>
    <x v="25"/>
    <x v="3"/>
    <n v="1"/>
    <s v="enero"/>
    <s v="T"/>
    <m/>
    <s v="si"/>
    <m/>
    <m/>
    <m/>
  </r>
  <r>
    <n v="133809"/>
    <s v="Pick and play"/>
    <s v="Moreno"/>
    <s v="L41"/>
    <d v="2018-11-01T00:00:00"/>
    <s v="-"/>
    <s v="Mantenimiento Electrico"/>
    <d v="2023-01-04T00:00:00"/>
    <d v="1899-12-30T23:45:52"/>
    <d v="2023-01-04T00:00:00"/>
    <d v="1899-12-30T23:50:00"/>
    <n v="32809"/>
    <n v="5"/>
    <x v="0"/>
    <x v="0"/>
    <n v="1"/>
    <s v="enero"/>
    <s v="N"/>
    <m/>
    <s v="microparada"/>
    <m/>
    <m/>
    <m/>
  </r>
  <r>
    <n v="133811"/>
    <s v="Martillo"/>
    <s v="Moreno"/>
    <s v="L27"/>
    <d v="2018-11-01T00:00:00"/>
    <s v="-"/>
    <s v="Mantenimiento Electrico"/>
    <d v="2023-01-04T00:00:00"/>
    <d v="1899-12-30T23:46:23"/>
    <d v="2023-01-05T00:00:00"/>
    <d v="1899-12-30T06:13:30"/>
    <n v="23227"/>
    <n v="387.11666666666667"/>
    <x v="1"/>
    <x v="1"/>
    <n v="1"/>
    <s v="enero"/>
    <s v="N"/>
    <s v="sin informacion"/>
    <s v="sin informacion"/>
    <s v="sin informacion"/>
    <s v="sin informacion"/>
    <s v="sin informacion"/>
  </r>
  <r>
    <n v="133820"/>
    <s v="Llenadora"/>
    <s v="Moreno"/>
    <s v="L07"/>
    <d v="2018-11-01T00:00:00"/>
    <s v="-"/>
    <s v="Mantenimiento Electrico"/>
    <d v="2023-01-05T00:00:00"/>
    <d v="1899-12-30T07:34:09"/>
    <d v="2023-01-05T00:00:00"/>
    <d v="1899-12-30T08:11:42"/>
    <n v="2253"/>
    <n v="37.549999999999997"/>
    <x v="26"/>
    <x v="3"/>
    <n v="1"/>
    <s v="enero"/>
    <s v="M"/>
    <m/>
    <s v="si"/>
    <m/>
    <m/>
    <m/>
  </r>
  <r>
    <n v="133823"/>
    <s v="Llenadora"/>
    <s v="Moreno"/>
    <s v="L33"/>
    <d v="2018-11-01T00:00:00"/>
    <s v="-"/>
    <s v="Mantenimiento Electrico"/>
    <d v="2023-01-05T00:00:00"/>
    <d v="1899-12-30T07:55:58"/>
    <d v="2023-01-05T00:00:00"/>
    <d v="1899-12-30T08:39:48"/>
    <n v="2630"/>
    <n v="43.833333333333336"/>
    <x v="4"/>
    <x v="2"/>
    <n v="1"/>
    <s v="enero"/>
    <s v="M"/>
    <m/>
    <s v="no"/>
    <m/>
    <m/>
    <m/>
  </r>
  <r>
    <n v="133827"/>
    <s v="Etiquetadora L33"/>
    <s v="Moreno"/>
    <s v="L33"/>
    <d v="2020-10-16T00:00:00"/>
    <s v="Martín"/>
    <s v="Mantenimiento Electrico"/>
    <d v="2023-01-05T00:00:00"/>
    <d v="1899-12-30T09:18:09"/>
    <d v="2023-01-05T00:00:00"/>
    <d v="1899-12-30T09:34:57"/>
    <n v="1008"/>
    <n v="16.8"/>
    <x v="4"/>
    <x v="2"/>
    <n v="1"/>
    <s v="enero"/>
    <s v="M"/>
    <m/>
    <s v="no"/>
    <m/>
    <m/>
    <m/>
  </r>
  <r>
    <n v="133828"/>
    <s v="Brazo transporte"/>
    <s v="Moreno"/>
    <s v="L37"/>
    <d v="2018-11-01T00:00:00"/>
    <s v="-"/>
    <s v="Mantenimiento Electrico"/>
    <d v="2023-01-05T00:00:00"/>
    <d v="1899-12-30T09:19:42"/>
    <d v="2023-01-05T00:00:00"/>
    <d v="1899-12-30T13:17:28"/>
    <n v="14266"/>
    <n v="237.76666666666668"/>
    <x v="27"/>
    <x v="2"/>
    <n v="1"/>
    <s v="enero"/>
    <s v="M"/>
    <m/>
    <s v="no"/>
    <m/>
    <m/>
    <m/>
  </r>
  <r>
    <n v="133838"/>
    <s v="Brazo transporte"/>
    <s v="Moreno"/>
    <s v="L35"/>
    <d v="2018-11-01T00:00:00"/>
    <s v="-"/>
    <s v="Mantenimiento Electrico"/>
    <d v="2023-01-05T00:00:00"/>
    <d v="1899-12-30T10:14:51"/>
    <d v="2023-01-05T00:00:00"/>
    <d v="1899-12-30T10:43:17"/>
    <n v="1706"/>
    <n v="28.433333333333334"/>
    <x v="28"/>
    <x v="2"/>
    <n v="1"/>
    <s v="enero"/>
    <s v="M"/>
    <m/>
    <s v="no"/>
    <m/>
    <m/>
    <m/>
  </r>
  <r>
    <n v="133839"/>
    <s v="Bajador tetina"/>
    <s v="Moreno"/>
    <s v="L12"/>
    <d v="2018-11-01T00:00:00"/>
    <s v="-"/>
    <s v="Mantenimiento Mecanico"/>
    <d v="2023-01-05T00:00:00"/>
    <d v="1899-12-30T10:46:37"/>
    <d v="2023-01-05T00:00:00"/>
    <d v="1899-12-30T11:26:49"/>
    <n v="2412"/>
    <n v="40.200000000000003"/>
    <x v="29"/>
    <x v="2"/>
    <n v="1"/>
    <s v="enero"/>
    <s v="M"/>
    <m/>
    <s v="no"/>
    <m/>
    <m/>
    <m/>
  </r>
  <r>
    <n v="133842"/>
    <s v="Pick and play"/>
    <s v="Moreno"/>
    <s v="L32"/>
    <d v="2023-01-04T00:00:00"/>
    <s v="Juan Manuel"/>
    <s v="Mantenimiento Electrico"/>
    <d v="2023-01-05T00:00:00"/>
    <d v="1899-12-30T11:22:45"/>
    <d v="2023-01-05T00:00:00"/>
    <d v="1899-12-30T11:25:06"/>
    <n v="141"/>
    <n v="2.35"/>
    <x v="0"/>
    <x v="0"/>
    <n v="1"/>
    <s v="enero"/>
    <s v="M"/>
    <m/>
    <s v="microparada"/>
    <m/>
    <m/>
    <m/>
  </r>
  <r>
    <n v="133843"/>
    <s v="Etiquetadora de fondo"/>
    <s v="Moreno"/>
    <s v="L35"/>
    <d v="2018-11-01T00:00:00"/>
    <s v="-"/>
    <s v="Mantenimiento Mecanico"/>
    <d v="2023-01-05T00:00:00"/>
    <d v="1899-12-30T11:30:18"/>
    <d v="2023-01-05T00:00:00"/>
    <d v="1899-12-30T11:48:43"/>
    <n v="1105"/>
    <n v="18.416666666666668"/>
    <x v="4"/>
    <x v="2"/>
    <n v="1"/>
    <s v="enero"/>
    <s v="M"/>
    <m/>
    <s v="no"/>
    <m/>
    <m/>
    <m/>
  </r>
  <r>
    <n v="133846"/>
    <s v="Brazo transporte"/>
    <s v="Moreno"/>
    <s v="L35"/>
    <d v="2018-11-01T00:00:00"/>
    <s v="-"/>
    <s v="Mantenimiento Electrico"/>
    <d v="2023-01-05T00:00:00"/>
    <d v="1899-12-30T11:48:50"/>
    <d v="2023-01-05T00:00:00"/>
    <d v="1899-12-30T12:13:19"/>
    <n v="1469"/>
    <n v="24.483333333333334"/>
    <x v="4"/>
    <x v="2"/>
    <n v="1"/>
    <s v="enero"/>
    <s v="M"/>
    <m/>
    <s v="no"/>
    <m/>
    <m/>
    <m/>
  </r>
  <r>
    <n v="133852"/>
    <s v="Etiquetadora de fondo"/>
    <s v="Moreno"/>
    <s v="L35"/>
    <d v="2018-11-01T00:00:00"/>
    <s v="-"/>
    <s v="Mantenimiento Electrico"/>
    <d v="2023-01-05T00:00:00"/>
    <d v="1899-12-30T12:34:43"/>
    <d v="2023-01-05T00:00:00"/>
    <d v="1899-12-30T12:34:49"/>
    <n v="6"/>
    <n v="0.1"/>
    <x v="0"/>
    <x v="0"/>
    <n v="1"/>
    <s v="enero"/>
    <s v="M"/>
    <m/>
    <s v="microparada"/>
    <m/>
    <m/>
    <m/>
  </r>
  <r>
    <n v="133853"/>
    <s v="Etiquetadora de fondo"/>
    <s v="Moreno"/>
    <s v="L35"/>
    <d v="2018-11-01T00:00:00"/>
    <s v="-"/>
    <s v="Mantenimiento Mecanico"/>
    <d v="2023-01-05T00:00:00"/>
    <d v="1899-12-30T12:34:59"/>
    <d v="2023-01-05T00:00:00"/>
    <d v="1899-12-30T12:59:44"/>
    <n v="1485"/>
    <n v="24.75"/>
    <x v="4"/>
    <x v="2"/>
    <n v="1"/>
    <s v="enero"/>
    <s v="M"/>
    <m/>
    <s v="no"/>
    <m/>
    <m/>
    <m/>
  </r>
  <r>
    <n v="133857"/>
    <s v="Llenadora"/>
    <s v="Moreno"/>
    <s v="L07"/>
    <d v="2018-11-01T00:00:00"/>
    <s v="-"/>
    <s v="Mantenimiento Mecanico"/>
    <d v="2023-01-05T00:00:00"/>
    <d v="1899-12-30T13:06:17"/>
    <d v="2023-01-05T00:00:00"/>
    <d v="1899-12-30T13:13:44"/>
    <n v="447"/>
    <n v="7.45"/>
    <x v="0"/>
    <x v="0"/>
    <n v="1"/>
    <s v="enero"/>
    <s v="M"/>
    <m/>
    <s v="microparada"/>
    <m/>
    <m/>
    <m/>
  </r>
  <r>
    <n v="133860"/>
    <s v="Pick and play"/>
    <s v="Moreno"/>
    <s v="L10"/>
    <d v="2020-03-10T00:00:00"/>
    <s v="Martín"/>
    <s v="Mantenimiento Electrico"/>
    <d v="2023-01-05T00:00:00"/>
    <d v="1899-12-30T13:26:55"/>
    <d v="2023-01-05T00:00:00"/>
    <d v="1899-12-30T13:37:05"/>
    <n v="610"/>
    <n v="10.166666666666666"/>
    <x v="4"/>
    <x v="2"/>
    <n v="1"/>
    <s v="enero"/>
    <s v="M"/>
    <m/>
    <s v="no"/>
    <m/>
    <m/>
    <m/>
  </r>
  <r>
    <n v="133864"/>
    <s v="Celofanadora L10"/>
    <s v="Moreno"/>
    <s v="L10"/>
    <d v="2020-09-30T00:00:00"/>
    <s v="Martín"/>
    <s v="Mantenimiento Mecanico"/>
    <d v="2023-01-05T00:00:00"/>
    <d v="1899-12-30T14:49:46"/>
    <d v="2023-01-05T00:00:00"/>
    <d v="1899-12-30T16:17:59"/>
    <n v="5293"/>
    <n v="88.216666666666669"/>
    <x v="30"/>
    <x v="2"/>
    <n v="1"/>
    <s v="enero"/>
    <s v="T"/>
    <m/>
    <s v="no"/>
    <m/>
    <m/>
    <m/>
  </r>
  <r>
    <n v="133865"/>
    <s v="Transporte"/>
    <s v="Moreno"/>
    <s v="L43"/>
    <d v="2018-11-01T00:00:00"/>
    <s v="-"/>
    <s v="Mantenimiento Mecanico"/>
    <d v="2023-01-05T00:00:00"/>
    <d v="1899-12-30T14:50:29"/>
    <d v="2023-01-05T00:00:00"/>
    <d v="1899-12-30T15:54:00"/>
    <n v="3811"/>
    <n v="63.516666666666666"/>
    <x v="31"/>
    <x v="2"/>
    <n v="1"/>
    <s v="enero"/>
    <s v="T"/>
    <m/>
    <s v="no"/>
    <m/>
    <m/>
    <m/>
  </r>
  <r>
    <n v="133866"/>
    <s v="Etiquetadora"/>
    <s v="Moreno"/>
    <s v="L12"/>
    <d v="2018-11-01T00:00:00"/>
    <s v="-"/>
    <s v="Mantenimiento Mecanico"/>
    <d v="2023-01-05T00:00:00"/>
    <d v="1899-12-30T14:56:02"/>
    <d v="2023-01-05T00:00:00"/>
    <d v="1899-12-30T15:35:17"/>
    <n v="2355"/>
    <n v="39.25"/>
    <x v="32"/>
    <x v="2"/>
    <n v="1"/>
    <s v="enero"/>
    <s v="T"/>
    <m/>
    <s v="no"/>
    <m/>
    <m/>
    <m/>
  </r>
  <r>
    <n v="133869"/>
    <s v="Llenadora"/>
    <s v="Moreno"/>
    <s v="L33"/>
    <d v="2018-11-01T00:00:00"/>
    <s v="-"/>
    <s v="Mantenimiento Mecanico"/>
    <d v="2023-01-05T00:00:00"/>
    <d v="1899-12-30T15:14:23"/>
    <d v="2023-01-05T00:00:00"/>
    <d v="1899-12-30T15:53:17"/>
    <n v="2334"/>
    <n v="38.9"/>
    <x v="4"/>
    <x v="2"/>
    <n v="1"/>
    <s v="enero"/>
    <s v="T"/>
    <m/>
    <s v="no"/>
    <m/>
    <m/>
    <m/>
  </r>
  <r>
    <n v="133878"/>
    <s v="Llenadora"/>
    <s v="Moreno"/>
    <s v="L33"/>
    <d v="2018-11-01T00:00:00"/>
    <s v="-"/>
    <s v="Mantenimiento Mecanico"/>
    <d v="2023-01-05T00:00:00"/>
    <d v="1899-12-30T16:17:45"/>
    <d v="2023-01-05T00:00:00"/>
    <d v="1899-12-30T16:23:27"/>
    <n v="342"/>
    <n v="5.7"/>
    <x v="0"/>
    <x v="0"/>
    <n v="1"/>
    <s v="enero"/>
    <s v="T"/>
    <m/>
    <s v="microparada"/>
    <m/>
    <m/>
    <m/>
  </r>
  <r>
    <n v="133879"/>
    <s v="Celofanadora L10"/>
    <s v="Moreno"/>
    <s v="L10"/>
    <d v="2020-09-30T00:00:00"/>
    <s v="Martín"/>
    <s v="Mantenimiento Mecanico"/>
    <d v="2023-01-05T00:00:00"/>
    <d v="1899-12-30T16:19:18"/>
    <d v="2023-01-05T00:00:00"/>
    <d v="1899-12-30T17:27:10"/>
    <n v="4072"/>
    <n v="67.86666666666666"/>
    <x v="33"/>
    <x v="2"/>
    <n v="1"/>
    <s v="enero"/>
    <s v="T"/>
    <m/>
    <s v="no"/>
    <m/>
    <m/>
    <m/>
  </r>
  <r>
    <n v="133884"/>
    <s v="Abastecedor de tapas"/>
    <s v="Moreno"/>
    <s v="L48"/>
    <d v="2018-11-01T00:00:00"/>
    <s v="-"/>
    <s v="Mantenimiento Electrico"/>
    <d v="2023-01-05T00:00:00"/>
    <d v="1899-12-30T16:45:20"/>
    <d v="2023-01-05T00:00:00"/>
    <d v="1899-12-30T17:06:35"/>
    <n v="1275"/>
    <n v="21.25"/>
    <x v="4"/>
    <x v="2"/>
    <n v="1"/>
    <s v="enero"/>
    <s v="T"/>
    <m/>
    <s v="no"/>
    <m/>
    <m/>
    <m/>
  </r>
  <r>
    <n v="133888"/>
    <s v="Llenadora"/>
    <s v="Moreno"/>
    <s v="L10"/>
    <d v="2018-11-01T00:00:00"/>
    <s v="-"/>
    <s v="Mantenimiento Mecanico"/>
    <d v="2023-01-05T00:00:00"/>
    <d v="1899-12-30T17:48:01"/>
    <d v="2023-01-05T00:00:00"/>
    <d v="1899-12-30T17:54:18"/>
    <n v="377"/>
    <n v="6.2833333333333332"/>
    <x v="0"/>
    <x v="0"/>
    <n v="1"/>
    <s v="enero"/>
    <s v="T"/>
    <m/>
    <s v="microparada"/>
    <m/>
    <m/>
    <m/>
  </r>
  <r>
    <n v="133889"/>
    <s v="Embalador"/>
    <s v="Moreno"/>
    <s v="L38"/>
    <d v="2018-11-01T00:00:00"/>
    <s v="-"/>
    <s v="Mantenimiento Electrico"/>
    <d v="2023-01-05T00:00:00"/>
    <d v="1899-12-30T18:16:50"/>
    <d v="2023-01-05T00:00:00"/>
    <d v="1899-12-30T19:31:59"/>
    <n v="4509"/>
    <n v="75.150000000000006"/>
    <x v="34"/>
    <x v="2"/>
    <n v="1"/>
    <s v="enero"/>
    <s v="T"/>
    <m/>
    <s v="no"/>
    <m/>
    <m/>
    <m/>
  </r>
  <r>
    <n v="133890"/>
    <s v="Etiquetadora L33"/>
    <s v="Moreno"/>
    <s v="L33"/>
    <d v="2020-10-16T00:00:00"/>
    <s v="Martín"/>
    <s v="Mantenimiento Electrico"/>
    <d v="2023-01-05T00:00:00"/>
    <d v="1899-12-30T18:30:08"/>
    <d v="2023-01-05T00:00:00"/>
    <d v="1899-12-30T18:56:05"/>
    <n v="1557"/>
    <n v="25.95"/>
    <x v="4"/>
    <x v="2"/>
    <n v="1"/>
    <s v="enero"/>
    <s v="T"/>
    <m/>
    <s v="no"/>
    <m/>
    <m/>
    <m/>
  </r>
  <r>
    <n v="133894"/>
    <s v="Etiquetadora L33"/>
    <s v="Moreno"/>
    <s v="L33"/>
    <d v="2020-10-16T00:00:00"/>
    <s v="Martín"/>
    <s v="Mantenimiento Electrico"/>
    <d v="2023-01-05T00:00:00"/>
    <d v="1899-12-30T19:09:41"/>
    <d v="2023-01-05T00:00:00"/>
    <d v="1899-12-30T19:36:56"/>
    <n v="1635"/>
    <n v="27.25"/>
    <x v="4"/>
    <x v="2"/>
    <n v="1"/>
    <s v="enero"/>
    <s v="T"/>
    <m/>
    <s v="no"/>
    <m/>
    <m/>
    <m/>
  </r>
  <r>
    <n v="133897"/>
    <s v="Etiquetadora L33"/>
    <s v="Moreno"/>
    <s v="L33"/>
    <d v="2020-10-16T00:00:00"/>
    <s v="Martín"/>
    <s v="Mantenimiento Electrico"/>
    <d v="2023-01-05T00:00:00"/>
    <d v="1899-12-30T19:45:22"/>
    <d v="2023-01-05T00:00:00"/>
    <d v="1899-12-30T19:54:20"/>
    <n v="538"/>
    <n v="8.9666666666666668"/>
    <x v="0"/>
    <x v="0"/>
    <n v="1"/>
    <s v="enero"/>
    <s v="T"/>
    <m/>
    <s v="microparada"/>
    <m/>
    <m/>
    <m/>
  </r>
  <r>
    <n v="133899"/>
    <s v="Llenadora"/>
    <s v="Moreno"/>
    <s v="L04"/>
    <d v="2018-11-01T00:00:00"/>
    <s v="-"/>
    <s v="Mantenimiento Mecanico"/>
    <d v="2023-01-05T00:00:00"/>
    <d v="1899-12-30T20:13:55"/>
    <d v="2023-01-05T00:00:00"/>
    <d v="1899-12-30T20:24:43"/>
    <n v="648"/>
    <n v="10.8"/>
    <x v="23"/>
    <x v="2"/>
    <n v="1"/>
    <s v="enero"/>
    <s v="T"/>
    <m/>
    <s v="no"/>
    <m/>
    <m/>
    <m/>
  </r>
  <r>
    <n v="133900"/>
    <s v="Transporte"/>
    <s v="Moreno"/>
    <s v="L27"/>
    <d v="2018-11-01T00:00:00"/>
    <s v="-"/>
    <s v="Mantenimiento Mecanico"/>
    <d v="2023-01-05T00:00:00"/>
    <d v="1899-12-30T20:15:48"/>
    <d v="2023-01-05T00:00:00"/>
    <d v="1899-12-30T20:36:02"/>
    <n v="1214"/>
    <n v="20.233333333333334"/>
    <x v="35"/>
    <x v="2"/>
    <n v="1"/>
    <s v="enero"/>
    <s v="T"/>
    <m/>
    <s v="no"/>
    <m/>
    <m/>
    <m/>
  </r>
  <r>
    <n v="133903"/>
    <s v="Etiquetadora L33"/>
    <s v="Moreno"/>
    <s v="L33"/>
    <d v="2020-10-16T00:00:00"/>
    <s v="Martín"/>
    <s v="Mantenimiento Electrico"/>
    <d v="2023-01-05T00:00:00"/>
    <d v="1899-12-30T20:41:55"/>
    <d v="2023-01-06T00:00:00"/>
    <d v="1899-12-30T01:35:00"/>
    <n v="17585"/>
    <n v="293.08333333333331"/>
    <x v="4"/>
    <x v="2"/>
    <n v="1"/>
    <s v="enero"/>
    <s v="T"/>
    <m/>
    <s v="no"/>
    <m/>
    <m/>
    <m/>
  </r>
  <r>
    <n v="133911"/>
    <s v="Sobretapa"/>
    <s v="Moreno"/>
    <s v="L38"/>
    <d v="2020-06-30T00:00:00"/>
    <s v="Martín"/>
    <s v="Mantenimiento Mecanico"/>
    <d v="2023-01-06T00:00:00"/>
    <d v="1899-12-30T06:42:32"/>
    <d v="2023-01-06T00:00:00"/>
    <d v="1899-12-30T06:54:06"/>
    <n v="694"/>
    <n v="11.566666666666666"/>
    <x v="4"/>
    <x v="2"/>
    <n v="1"/>
    <s v="enero"/>
    <s v="M"/>
    <m/>
    <s v="no"/>
    <m/>
    <m/>
    <m/>
  </r>
  <r>
    <n v="133912"/>
    <s v="Etiquetadora de fondo"/>
    <s v="Moreno"/>
    <s v="L35"/>
    <d v="2018-11-01T00:00:00"/>
    <s v="-"/>
    <s v="Mantenimiento Mecanico"/>
    <d v="2023-01-06T00:00:00"/>
    <d v="1899-12-30T06:51:39"/>
    <d v="2023-01-06T00:00:00"/>
    <d v="1899-12-30T06:55:58"/>
    <n v="259"/>
    <n v="4.3166666666666664"/>
    <x v="0"/>
    <x v="0"/>
    <n v="1"/>
    <s v="enero"/>
    <s v="M"/>
    <m/>
    <s v="microparada"/>
    <m/>
    <m/>
    <m/>
  </r>
  <r>
    <n v="133913"/>
    <s v="Sobretapa"/>
    <s v="Moreno"/>
    <s v="L38"/>
    <d v="2020-06-30T00:00:00"/>
    <s v="Martín"/>
    <s v="Mantenimiento Electrico"/>
    <d v="2023-01-06T00:00:00"/>
    <d v="1899-12-30T06:54:15"/>
    <d v="2023-01-06T00:00:00"/>
    <d v="1899-12-30T07:02:38"/>
    <n v="503"/>
    <n v="8.3833333333333329"/>
    <x v="0"/>
    <x v="0"/>
    <n v="1"/>
    <s v="enero"/>
    <s v="M"/>
    <m/>
    <s v="microparada"/>
    <m/>
    <m/>
    <m/>
  </r>
  <r>
    <n v="133918"/>
    <s v="Bajador tetina"/>
    <s v="Moreno"/>
    <s v="L12"/>
    <d v="2018-11-01T00:00:00"/>
    <s v="-"/>
    <s v="Mantenimiento Mecanico"/>
    <d v="2023-01-06T00:00:00"/>
    <d v="1899-12-30T07:54:01"/>
    <d v="2023-01-06T00:00:00"/>
    <d v="1899-12-30T08:19:55"/>
    <n v="1554"/>
    <n v="25.9"/>
    <x v="36"/>
    <x v="2"/>
    <n v="1"/>
    <s v="enero"/>
    <s v="M"/>
    <m/>
    <s v="no"/>
    <m/>
    <m/>
    <m/>
  </r>
  <r>
    <n v="133920"/>
    <s v="Celofanadora L10"/>
    <s v="Moreno"/>
    <s v="L10"/>
    <d v="2020-09-30T00:00:00"/>
    <s v="Martín"/>
    <s v="Mantenimiento Mecanico"/>
    <d v="2023-01-06T00:00:00"/>
    <d v="1899-12-30T08:08:02"/>
    <d v="2023-01-06T00:00:00"/>
    <d v="1899-12-30T08:33:27"/>
    <n v="1525"/>
    <n v="25.416666666666668"/>
    <x v="37"/>
    <x v="2"/>
    <n v="1"/>
    <s v="enero"/>
    <s v="M"/>
    <m/>
    <s v="no"/>
    <m/>
    <m/>
    <m/>
  </r>
  <r>
    <n v="133921"/>
    <s v="Brazo transporte"/>
    <s v="Moreno"/>
    <s v="L37"/>
    <d v="2018-11-01T00:00:00"/>
    <s v="-"/>
    <s v="Mantenimiento Electrico"/>
    <d v="2023-01-06T00:00:00"/>
    <d v="1899-12-30T08:25:17"/>
    <d v="2023-01-06T00:00:00"/>
    <d v="1899-12-30T11:02:50"/>
    <n v="9453"/>
    <n v="157.55000000000001"/>
    <x v="38"/>
    <x v="2"/>
    <n v="1"/>
    <s v="enero"/>
    <s v="M"/>
    <m/>
    <s v="no"/>
    <m/>
    <m/>
    <m/>
  </r>
  <r>
    <n v="133922"/>
    <s v="Celofanadora L10"/>
    <s v="Moreno"/>
    <s v="L10"/>
    <d v="2020-09-30T00:00:00"/>
    <s v="Martín"/>
    <s v="Mantenimiento Electrico"/>
    <d v="2023-01-06T00:00:00"/>
    <d v="1899-12-30T08:33:33"/>
    <d v="2023-01-06T00:00:00"/>
    <d v="1899-12-30T08:37:15"/>
    <n v="222"/>
    <n v="3.7"/>
    <x v="0"/>
    <x v="0"/>
    <n v="1"/>
    <s v="enero"/>
    <s v="M"/>
    <m/>
    <s v="microparada"/>
    <m/>
    <m/>
    <m/>
  </r>
  <r>
    <n v="133925"/>
    <s v="Llenadora L38"/>
    <s v="Moreno"/>
    <s v="L38"/>
    <d v="2021-03-03T00:00:00"/>
    <s v="Martín"/>
    <s v="Mantenimiento Mecanico"/>
    <d v="2023-01-06T00:00:00"/>
    <d v="1899-12-30T09:07:02"/>
    <d v="2023-01-06T00:00:00"/>
    <d v="1899-12-30T09:35:11"/>
    <n v="1689"/>
    <n v="28.15"/>
    <x v="39"/>
    <x v="2"/>
    <n v="1"/>
    <s v="enero"/>
    <s v="M"/>
    <m/>
    <s v="no"/>
    <m/>
    <m/>
    <m/>
  </r>
  <r>
    <n v="133927"/>
    <s v="Brazo transporte"/>
    <s v="Moreno"/>
    <s v="L35"/>
    <d v="2018-11-01T00:00:00"/>
    <s v="-"/>
    <s v="Mantenimiento Electrico"/>
    <d v="2023-01-06T00:00:00"/>
    <d v="1899-12-30T09:15:02"/>
    <d v="2023-01-06T00:00:00"/>
    <d v="1899-12-30T10:10:46"/>
    <n v="3344"/>
    <n v="55.733333333333334"/>
    <x v="40"/>
    <x v="2"/>
    <n v="1"/>
    <s v="enero"/>
    <s v="M"/>
    <m/>
    <s v="no"/>
    <m/>
    <m/>
    <m/>
  </r>
  <r>
    <n v="133928"/>
    <s v="Etiquetadora L33"/>
    <s v="Moreno"/>
    <s v="L33"/>
    <d v="2020-10-16T00:00:00"/>
    <s v="Martín"/>
    <s v="Mantenimiento Electrico"/>
    <d v="2023-01-06T00:00:00"/>
    <d v="1899-12-30T09:20:15"/>
    <d v="2023-01-06T00:00:00"/>
    <d v="1899-12-30T12:32:25"/>
    <n v="11530"/>
    <n v="192.16666666666666"/>
    <x v="41"/>
    <x v="2"/>
    <n v="1"/>
    <s v="enero"/>
    <s v="M"/>
    <m/>
    <s v="no"/>
    <m/>
    <m/>
    <m/>
  </r>
  <r>
    <n v="133931"/>
    <s v="Inkjet"/>
    <s v="Moreno"/>
    <s v="L32"/>
    <d v="2022-07-14T00:00:00"/>
    <s v="Natalio"/>
    <s v="Mantenimiento Electrico"/>
    <d v="2023-01-06T00:00:00"/>
    <d v="1899-12-30T09:39:59"/>
    <d v="2023-01-06T00:00:00"/>
    <d v="1899-12-30T10:55:14"/>
    <n v="4515"/>
    <n v="75.25"/>
    <x v="42"/>
    <x v="2"/>
    <n v="1"/>
    <s v="enero"/>
    <s v="M"/>
    <m/>
    <s v="no"/>
    <m/>
    <m/>
    <m/>
  </r>
  <r>
    <n v="133944"/>
    <s v="Llenadora"/>
    <s v="Moreno"/>
    <s v="L48"/>
    <d v="2018-11-01T00:00:00"/>
    <s v="-"/>
    <s v="Mantenimiento Electrico"/>
    <d v="2023-01-06T00:00:00"/>
    <d v="1899-12-30T11:51:10"/>
    <d v="2023-01-06T00:00:00"/>
    <d v="1899-12-30T12:06:22"/>
    <n v="912"/>
    <n v="15.2"/>
    <x v="43"/>
    <x v="2"/>
    <n v="1"/>
    <s v="enero"/>
    <s v="M"/>
    <m/>
    <s v="no"/>
    <m/>
    <m/>
    <m/>
  </r>
  <r>
    <n v="133947"/>
    <s v="Etiquetadora"/>
    <s v="Moreno"/>
    <s v="L39"/>
    <d v="2018-11-01T00:00:00"/>
    <s v="-"/>
    <s v="Mantenimiento Mecanico"/>
    <d v="2023-01-06T00:00:00"/>
    <d v="1899-12-30T11:56:24"/>
    <d v="2023-01-06T00:00:00"/>
    <d v="1899-12-30T12:08:41"/>
    <n v="737"/>
    <n v="12.283333333333333"/>
    <x v="44"/>
    <x v="2"/>
    <n v="1"/>
    <s v="enero"/>
    <s v="M"/>
    <m/>
    <s v="no"/>
    <m/>
    <m/>
    <m/>
  </r>
  <r>
    <n v="133951"/>
    <s v="Etiquetadora de fondo"/>
    <s v="Moreno"/>
    <s v="L35"/>
    <d v="2018-11-01T00:00:00"/>
    <s v="-"/>
    <s v="Mantenimiento Mecanico"/>
    <d v="2023-01-06T00:00:00"/>
    <d v="1899-12-30T12:36:36"/>
    <d v="2023-01-06T00:00:00"/>
    <d v="1899-12-30T12:46:27"/>
    <n v="591"/>
    <n v="9.85"/>
    <x v="0"/>
    <x v="0"/>
    <n v="1"/>
    <s v="enero"/>
    <s v="M"/>
    <m/>
    <s v="microparada"/>
    <m/>
    <m/>
    <m/>
  </r>
  <r>
    <n v="133952"/>
    <s v="Etiquetadora de fondo"/>
    <s v="Moreno"/>
    <s v="L35"/>
    <d v="2018-11-01T00:00:00"/>
    <s v="-"/>
    <s v="Mantenimiento Mecanico"/>
    <d v="2023-01-06T00:00:00"/>
    <d v="1899-12-30T12:46:32"/>
    <d v="2023-01-06T00:00:00"/>
    <d v="1899-12-30T13:02:59"/>
    <n v="987"/>
    <n v="16.45"/>
    <x v="45"/>
    <x v="2"/>
    <n v="1"/>
    <s v="enero"/>
    <s v="M"/>
    <m/>
    <s v="no"/>
    <m/>
    <m/>
    <m/>
  </r>
  <r>
    <n v="133956"/>
    <s v="Brazo transporte"/>
    <s v="Moreno"/>
    <s v="L37"/>
    <d v="2018-11-01T00:00:00"/>
    <s v="-"/>
    <s v="Mantenimiento Electrico"/>
    <d v="2023-01-06T00:00:00"/>
    <d v="1899-12-30T14:20:28"/>
    <d v="2023-01-06T00:00:00"/>
    <d v="1899-12-30T14:23:03"/>
    <n v="155"/>
    <n v="2.5833333333333335"/>
    <x v="0"/>
    <x v="0"/>
    <n v="1"/>
    <s v="enero"/>
    <s v="T"/>
    <m/>
    <s v="microparada"/>
    <m/>
    <m/>
    <m/>
  </r>
  <r>
    <n v="133965"/>
    <s v="Etiquetadora L33"/>
    <s v="Moreno"/>
    <s v="L33"/>
    <d v="2020-10-16T00:00:00"/>
    <s v="Martín"/>
    <s v="Mantenimiento Electrico"/>
    <d v="2023-01-06T00:00:00"/>
    <d v="1899-12-30T15:20:49"/>
    <d v="2023-01-06T00:00:00"/>
    <d v="1899-12-30T15:31:22"/>
    <n v="633"/>
    <n v="10.55"/>
    <x v="4"/>
    <x v="2"/>
    <n v="1"/>
    <s v="enero"/>
    <s v="T"/>
    <m/>
    <s v="no"/>
    <m/>
    <m/>
    <m/>
  </r>
  <r>
    <n v="133968"/>
    <s v="Etiquetadora L33"/>
    <s v="Moreno"/>
    <s v="L33"/>
    <d v="2020-10-16T00:00:00"/>
    <s v="Martín"/>
    <s v="Mantenimiento Mecanico"/>
    <d v="2023-01-06T00:00:00"/>
    <d v="1899-12-30T15:38:52"/>
    <d v="2023-01-06T00:00:00"/>
    <d v="1899-12-30T16:03:12"/>
    <n v="1460"/>
    <n v="24.333333333333332"/>
    <x v="4"/>
    <x v="2"/>
    <n v="1"/>
    <s v="enero"/>
    <s v="T"/>
    <m/>
    <s v="no"/>
    <m/>
    <m/>
    <m/>
  </r>
  <r>
    <n v="133975"/>
    <s v="Coloca Tapas"/>
    <s v="Moreno"/>
    <s v="L48"/>
    <d v="2019-10-08T00:00:00"/>
    <s v="Martín"/>
    <s v="Mantenimiento Mecanico"/>
    <d v="2023-01-06T00:00:00"/>
    <d v="1899-12-30T17:56:39"/>
    <d v="2023-01-06T00:00:00"/>
    <d v="1899-12-30T18:06:28"/>
    <n v="589"/>
    <n v="9.8166666666666664"/>
    <x v="0"/>
    <x v="0"/>
    <n v="1"/>
    <s v="enero"/>
    <s v="T"/>
    <m/>
    <s v="microparada"/>
    <m/>
    <m/>
    <m/>
  </r>
  <r>
    <n v="133976"/>
    <s v="Etiquetadora"/>
    <s v="Moreno"/>
    <s v="L42"/>
    <d v="2019-10-08T00:00:00"/>
    <s v="Martín"/>
    <s v="Mantenimiento Mecanico"/>
    <d v="2023-01-06T00:00:00"/>
    <d v="1899-12-30T18:24:48"/>
    <d v="2023-01-06T00:00:00"/>
    <d v="1899-12-30T18:34:47"/>
    <n v="599"/>
    <n v="9.9833333333333325"/>
    <x v="0"/>
    <x v="0"/>
    <n v="1"/>
    <s v="enero"/>
    <s v="T"/>
    <m/>
    <s v="microparada"/>
    <m/>
    <m/>
    <m/>
  </r>
  <r>
    <n v="133977"/>
    <s v="Crimpadora"/>
    <s v="Moreno"/>
    <s v="L10"/>
    <d v="2018-11-01T00:00:00"/>
    <s v="-"/>
    <s v="Mantenimiento Mecanico"/>
    <d v="2023-01-06T00:00:00"/>
    <d v="1899-12-30T18:36:36"/>
    <d v="2023-01-06T00:00:00"/>
    <d v="1899-12-30T18:47:49"/>
    <n v="673"/>
    <n v="11.216666666666667"/>
    <x v="46"/>
    <x v="2"/>
    <n v="1"/>
    <s v="enero"/>
    <s v="T"/>
    <m/>
    <s v="no"/>
    <m/>
    <m/>
    <m/>
  </r>
  <r>
    <n v="133978"/>
    <s v="Llenadora"/>
    <s v="Moreno"/>
    <s v="L48"/>
    <d v="2018-11-01T00:00:00"/>
    <s v="-"/>
    <s v="Mantenimiento Electrico"/>
    <d v="2023-01-06T00:00:00"/>
    <d v="1899-12-30T18:45:37"/>
    <d v="2023-01-06T00:00:00"/>
    <d v="1899-12-30T20:17:30"/>
    <n v="5513"/>
    <n v="91.88333333333334"/>
    <x v="47"/>
    <x v="2"/>
    <n v="1"/>
    <s v="enero"/>
    <s v="T"/>
    <m/>
    <s v="no"/>
    <m/>
    <m/>
    <m/>
  </r>
  <r>
    <n v="133979"/>
    <s v="Etiquetadora"/>
    <s v="Moreno"/>
    <s v="L42"/>
    <d v="2019-10-08T00:00:00"/>
    <s v="Martín"/>
    <s v="Mantenimiento Mecanico"/>
    <d v="2023-01-06T00:00:00"/>
    <d v="1899-12-30T18:47:55"/>
    <d v="2023-01-06T00:00:00"/>
    <d v="1899-12-30T21:41:45"/>
    <n v="10430"/>
    <n v="173.83333333333334"/>
    <x v="48"/>
    <x v="2"/>
    <n v="1"/>
    <s v="enero"/>
    <s v="T"/>
    <m/>
    <s v="no"/>
    <m/>
    <m/>
    <m/>
  </r>
  <r>
    <n v="133983"/>
    <s v="Etiquetadora"/>
    <s v="Moreno"/>
    <s v="L19"/>
    <d v="2018-11-01T00:00:00"/>
    <s v="-"/>
    <s v="Mantenimiento Mecanico"/>
    <d v="2023-01-06T00:00:00"/>
    <d v="1899-12-30T19:14:08"/>
    <d v="2023-01-06T00:00:00"/>
    <d v="1899-12-30T19:29:20"/>
    <n v="912"/>
    <n v="15.2"/>
    <x v="23"/>
    <x v="2"/>
    <n v="1"/>
    <s v="enero"/>
    <s v="T"/>
    <m/>
    <s v="no"/>
    <m/>
    <m/>
    <m/>
  </r>
  <r>
    <n v="133988"/>
    <s v="Etiquetadora"/>
    <s v="Moreno"/>
    <s v="L12"/>
    <d v="2018-11-01T00:00:00"/>
    <s v="-"/>
    <s v="Mantenimiento Mecanico"/>
    <d v="2023-01-06T00:00:00"/>
    <d v="1899-12-30T20:01:17"/>
    <d v="2023-01-06T00:00:00"/>
    <d v="1899-12-30T20:19:13"/>
    <n v="1076"/>
    <n v="17.933333333333334"/>
    <x v="49"/>
    <x v="3"/>
    <n v="1"/>
    <s v="enero"/>
    <s v="T"/>
    <m/>
    <s v="si"/>
    <m/>
    <m/>
    <m/>
  </r>
  <r>
    <n v="133989"/>
    <s v="Crimpadora"/>
    <s v="Moreno"/>
    <s v="L10"/>
    <d v="2018-11-01T00:00:00"/>
    <s v="-"/>
    <s v="Mantenimiento Mecanico"/>
    <d v="2023-01-06T00:00:00"/>
    <d v="1899-12-30T20:48:52"/>
    <d v="2023-01-06T00:00:00"/>
    <d v="1899-12-30T20:49:41"/>
    <n v="49"/>
    <n v="0.81666666666666665"/>
    <x v="0"/>
    <x v="0"/>
    <n v="1"/>
    <s v="enero"/>
    <s v="T"/>
    <m/>
    <s v="microparada"/>
    <m/>
    <m/>
    <m/>
  </r>
  <r>
    <n v="133990"/>
    <s v="Etiquetadora"/>
    <s v="Moreno"/>
    <s v="L12"/>
    <d v="2018-11-01T00:00:00"/>
    <s v="-"/>
    <s v="Mantenimiento Mecanico"/>
    <d v="2023-01-06T00:00:00"/>
    <d v="1899-12-30T20:51:10"/>
    <d v="2023-01-06T00:00:00"/>
    <d v="1899-12-30T21:16:36"/>
    <n v="1526"/>
    <n v="25.433333333333334"/>
    <x v="50"/>
    <x v="3"/>
    <n v="1"/>
    <s v="enero"/>
    <s v="T"/>
    <m/>
    <s v="si"/>
    <m/>
    <m/>
    <m/>
  </r>
  <r>
    <n v="133993"/>
    <s v="Llenadora"/>
    <s v="Moreno"/>
    <s v="L07"/>
    <d v="2018-11-01T00:00:00"/>
    <s v="-"/>
    <s v="Mantenimiento Mecanico"/>
    <d v="2023-01-09T00:00:00"/>
    <d v="1899-12-30T06:07:02"/>
    <d v="2023-01-09T00:00:00"/>
    <d v="1899-12-30T07:25:50"/>
    <n v="4728"/>
    <n v="78.8"/>
    <x v="51"/>
    <x v="2"/>
    <n v="2"/>
    <s v="enero"/>
    <s v="M"/>
    <m/>
    <s v="no"/>
    <m/>
    <m/>
    <m/>
  </r>
  <r>
    <n v="133994"/>
    <s v="Brazo transporte"/>
    <s v="Moreno"/>
    <s v="L35"/>
    <d v="2018-11-01T00:00:00"/>
    <s v="-"/>
    <s v="Mantenimiento Electrico"/>
    <d v="2023-01-09T00:00:00"/>
    <d v="1899-12-30T06:11:16"/>
    <d v="2023-01-09T00:00:00"/>
    <d v="1899-12-30T06:18:53"/>
    <n v="457"/>
    <n v="7.6166666666666663"/>
    <x v="0"/>
    <x v="0"/>
    <n v="2"/>
    <s v="enero"/>
    <s v="M"/>
    <m/>
    <s v="microparada"/>
    <m/>
    <m/>
    <m/>
  </r>
  <r>
    <n v="133996"/>
    <s v="Llenadora"/>
    <s v="Moreno"/>
    <s v="L33"/>
    <d v="2018-11-01T00:00:00"/>
    <s v="-"/>
    <s v="Mantenimiento Electrico"/>
    <d v="2023-01-09T00:00:00"/>
    <d v="1899-12-30T06:17:36"/>
    <d v="2023-01-09T00:00:00"/>
    <d v="1899-12-30T07:53:15"/>
    <n v="5739"/>
    <n v="95.65"/>
    <x v="52"/>
    <x v="2"/>
    <n v="2"/>
    <s v="enero"/>
    <s v="M"/>
    <m/>
    <s v="no"/>
    <m/>
    <m/>
    <m/>
  </r>
  <r>
    <n v="133998"/>
    <s v="Brazo transporte"/>
    <s v="Moreno"/>
    <s v="L35"/>
    <d v="2018-11-01T00:00:00"/>
    <s v="-"/>
    <s v="Mantenimiento Electrico"/>
    <d v="2023-01-09T00:00:00"/>
    <d v="1899-12-30T06:18:59"/>
    <d v="2023-01-09T00:00:00"/>
    <d v="1899-12-30T06:28:03"/>
    <n v="544"/>
    <n v="9.0666666666666664"/>
    <x v="0"/>
    <x v="0"/>
    <n v="2"/>
    <s v="enero"/>
    <s v="M"/>
    <m/>
    <s v="microparada"/>
    <m/>
    <m/>
    <m/>
  </r>
  <r>
    <n v="133999"/>
    <s v="Etiquetadora"/>
    <s v="Moreno"/>
    <s v="L45"/>
    <d v="2018-11-01T00:00:00"/>
    <s v="-"/>
    <s v="Mantenimiento Electrico"/>
    <d v="2023-01-09T00:00:00"/>
    <d v="1899-12-30T06:19:54"/>
    <d v="2023-01-09T00:00:00"/>
    <d v="1899-12-30T07:50:06"/>
    <n v="5412"/>
    <n v="90.2"/>
    <x v="4"/>
    <x v="2"/>
    <n v="2"/>
    <s v="enero"/>
    <s v="M"/>
    <m/>
    <s v="no"/>
    <m/>
    <m/>
    <m/>
  </r>
  <r>
    <n v="134000"/>
    <s v="Etiquetadora de fondo"/>
    <s v="Moreno"/>
    <s v="L35"/>
    <d v="2018-11-01T00:00:00"/>
    <s v="-"/>
    <s v="Mantenimiento Mecanico"/>
    <d v="2023-01-09T00:00:00"/>
    <d v="1899-12-30T06:28:08"/>
    <d v="2023-01-09T00:00:00"/>
    <d v="1899-12-30T06:33:12"/>
    <n v="304"/>
    <n v="5.0666666666666664"/>
    <x v="0"/>
    <x v="0"/>
    <n v="2"/>
    <s v="enero"/>
    <s v="M"/>
    <m/>
    <s v="microparada"/>
    <m/>
    <m/>
    <m/>
  </r>
  <r>
    <n v="134001"/>
    <s v="Brazo transporte"/>
    <s v="Moreno"/>
    <s v="L35"/>
    <d v="2018-11-01T00:00:00"/>
    <s v="-"/>
    <s v="Mantenimiento Electrico"/>
    <d v="2023-01-09T00:00:00"/>
    <d v="1899-12-30T06:33:16"/>
    <d v="2023-01-09T00:00:00"/>
    <d v="1899-12-30T06:37:39"/>
    <n v="263"/>
    <n v="4.3833333333333337"/>
    <x v="0"/>
    <x v="0"/>
    <n v="2"/>
    <s v="enero"/>
    <s v="M"/>
    <m/>
    <s v="microparada"/>
    <m/>
    <m/>
    <m/>
  </r>
  <r>
    <n v="134002"/>
    <s v="Axon"/>
    <s v="Moreno"/>
    <s v="L37"/>
    <d v="2020-02-20T00:00:00"/>
    <s v="Martín"/>
    <s v="Mantenimiento Mecanico"/>
    <d v="2023-01-09T00:00:00"/>
    <d v="1899-12-30T06:34:09"/>
    <d v="2023-01-09T00:00:00"/>
    <d v="1899-12-30T08:30:49"/>
    <n v="7000"/>
    <n v="116.66666666666667"/>
    <x v="53"/>
    <x v="2"/>
    <n v="2"/>
    <s v="enero"/>
    <s v="M"/>
    <m/>
    <s v="no"/>
    <m/>
    <m/>
    <m/>
  </r>
  <r>
    <n v="134010"/>
    <s v="Pick and play"/>
    <s v="Moreno"/>
    <s v="L32"/>
    <d v="2023-01-04T00:00:00"/>
    <s v="Juan Manuel"/>
    <s v="Mantenimiento Electrico"/>
    <d v="2023-01-09T00:00:00"/>
    <d v="1899-12-30T07:34:44"/>
    <d v="2023-01-09T00:00:00"/>
    <d v="1899-12-30T07:42:23"/>
    <n v="459"/>
    <n v="7.65"/>
    <x v="0"/>
    <x v="0"/>
    <n v="2"/>
    <s v="enero"/>
    <s v="M"/>
    <m/>
    <s v="microparada"/>
    <m/>
    <m/>
    <m/>
  </r>
  <r>
    <n v="134011"/>
    <s v="Embalador"/>
    <s v="Moreno"/>
    <s v="L38"/>
    <d v="2018-11-01T00:00:00"/>
    <s v="-"/>
    <s v="Mantenimiento Electrico"/>
    <d v="2023-01-09T00:00:00"/>
    <d v="1899-12-30T07:36:30"/>
    <d v="2023-01-09T00:00:00"/>
    <d v="1899-12-30T11:43:57"/>
    <n v="14847"/>
    <n v="247.45"/>
    <x v="4"/>
    <x v="2"/>
    <n v="2"/>
    <s v="enero"/>
    <s v="M"/>
    <m/>
    <s v="no"/>
    <m/>
    <m/>
    <m/>
  </r>
  <r>
    <n v="134014"/>
    <s v="Camara"/>
    <s v="Moreno"/>
    <s v="L33"/>
    <d v="2020-02-20T00:00:00"/>
    <s v="Martín"/>
    <s v="Mantenimiento Electrico"/>
    <d v="2023-01-09T00:00:00"/>
    <d v="1899-12-30T07:53:35"/>
    <d v="2023-01-09T00:00:00"/>
    <d v="1899-12-30T08:07:24"/>
    <n v="829"/>
    <n v="13.816666666666666"/>
    <x v="4"/>
    <x v="2"/>
    <n v="2"/>
    <s v="enero"/>
    <s v="M"/>
    <m/>
    <s v="no"/>
    <m/>
    <m/>
    <m/>
  </r>
  <r>
    <n v="134015"/>
    <s v="Etiquetadora L33"/>
    <s v="Moreno"/>
    <s v="L33"/>
    <d v="2020-10-16T00:00:00"/>
    <s v="Martín"/>
    <s v="Mantenimiento Electrico"/>
    <d v="2023-01-09T00:00:00"/>
    <d v="1899-12-30T08:07:31"/>
    <d v="2023-01-09T00:00:00"/>
    <d v="1899-12-30T08:54:42"/>
    <n v="2831"/>
    <n v="47.18333333333333"/>
    <x v="4"/>
    <x v="2"/>
    <n v="2"/>
    <s v="enero"/>
    <s v="M"/>
    <m/>
    <s v="no"/>
    <m/>
    <m/>
    <m/>
  </r>
  <r>
    <n v="134019"/>
    <s v="Llenadora"/>
    <s v="Moreno"/>
    <s v="L07"/>
    <d v="2018-11-01T00:00:00"/>
    <s v="-"/>
    <s v="Mantenimiento Mecanico"/>
    <d v="2023-01-09T00:00:00"/>
    <d v="1899-12-30T08:38:20"/>
    <d v="2023-01-09T00:00:00"/>
    <d v="1899-12-30T08:52:12"/>
    <n v="832"/>
    <n v="13.866666666666667"/>
    <x v="51"/>
    <x v="2"/>
    <n v="2"/>
    <s v="enero"/>
    <s v="M"/>
    <m/>
    <s v="no"/>
    <m/>
    <m/>
    <m/>
  </r>
  <r>
    <n v="134020"/>
    <s v="Llenadora"/>
    <s v="Moreno"/>
    <s v="L07"/>
    <d v="2018-11-01T00:00:00"/>
    <s v="-"/>
    <s v="Mantenimiento Electrico"/>
    <d v="2023-01-09T00:00:00"/>
    <d v="1899-12-30T08:52:17"/>
    <d v="2023-01-09T00:00:00"/>
    <d v="1899-12-30T09:13:05"/>
    <n v="1248"/>
    <n v="20.8"/>
    <x v="51"/>
    <x v="2"/>
    <n v="2"/>
    <s v="enero"/>
    <s v="M"/>
    <m/>
    <s v="no"/>
    <m/>
    <m/>
    <m/>
  </r>
  <r>
    <n v="134021"/>
    <s v="Llenadora L37"/>
    <s v="Moreno"/>
    <s v="L37"/>
    <d v="2021-03-08T00:00:00"/>
    <s v="Martín"/>
    <s v="Mantenimiento Mecanico"/>
    <d v="2023-01-09T00:00:00"/>
    <d v="1899-12-30T09:03:51"/>
    <d v="2023-01-09T00:00:00"/>
    <d v="1899-12-30T10:38:28"/>
    <n v="5677"/>
    <n v="94.61666666666666"/>
    <x v="54"/>
    <x v="2"/>
    <n v="2"/>
    <s v="enero"/>
    <s v="M"/>
    <m/>
    <s v="no"/>
    <m/>
    <m/>
    <m/>
  </r>
  <r>
    <n v="134022"/>
    <s v="Etiquetadora"/>
    <s v="Moreno"/>
    <s v="L45"/>
    <d v="2018-11-01T00:00:00"/>
    <s v="-"/>
    <s v="Mantenimiento Electrico"/>
    <d v="2023-01-09T00:00:00"/>
    <d v="1899-12-30T09:06:34"/>
    <d v="2023-01-09T00:00:00"/>
    <d v="1899-12-30T09:34:57"/>
    <n v="1703"/>
    <n v="28.383333333333333"/>
    <x v="55"/>
    <x v="2"/>
    <n v="2"/>
    <s v="enero"/>
    <s v="M"/>
    <m/>
    <s v="no"/>
    <m/>
    <m/>
    <m/>
  </r>
  <r>
    <n v="134027"/>
    <s v="Camara"/>
    <s v="Moreno"/>
    <s v="L33"/>
    <d v="2020-02-20T00:00:00"/>
    <s v="Martín"/>
    <s v="Mantenimiento Electrico"/>
    <d v="2023-01-09T00:00:00"/>
    <d v="1899-12-30T09:26:56"/>
    <d v="2023-01-09T00:00:00"/>
    <d v="1899-12-30T10:16:41"/>
    <n v="2985"/>
    <n v="49.75"/>
    <x v="4"/>
    <x v="2"/>
    <n v="2"/>
    <s v="enero"/>
    <s v="M"/>
    <m/>
    <s v="no"/>
    <m/>
    <m/>
    <m/>
  </r>
  <r>
    <n v="134029"/>
    <s v="Llenadora"/>
    <s v="Moreno"/>
    <s v="L45"/>
    <d v="2018-11-01T00:00:00"/>
    <s v="-"/>
    <s v="Mantenimiento Mecanico"/>
    <d v="2023-01-09T00:00:00"/>
    <d v="1899-12-30T09:35:21"/>
    <d v="2023-01-09T00:00:00"/>
    <d v="1899-12-30T11:11:43"/>
    <n v="5782"/>
    <n v="96.36666666666666"/>
    <x v="4"/>
    <x v="2"/>
    <n v="2"/>
    <s v="enero"/>
    <s v="M"/>
    <m/>
    <s v="no"/>
    <m/>
    <m/>
    <m/>
  </r>
  <r>
    <n v="134030"/>
    <s v="Llenadora"/>
    <s v="Moreno"/>
    <s v="L19"/>
    <d v="2018-11-01T00:00:00"/>
    <s v="-"/>
    <s v="Mantenimiento Electrico"/>
    <d v="2023-01-09T00:00:00"/>
    <d v="1899-12-30T09:37:20"/>
    <d v="2023-01-09T00:00:00"/>
    <d v="1899-12-30T10:15:29"/>
    <n v="2289"/>
    <n v="38.15"/>
    <x v="4"/>
    <x v="2"/>
    <n v="2"/>
    <s v="enero"/>
    <s v="M"/>
    <m/>
    <s v="no"/>
    <m/>
    <m/>
    <m/>
  </r>
  <r>
    <n v="134032"/>
    <s v="Etiquetadora"/>
    <s v="Moreno"/>
    <s v="L42"/>
    <d v="2019-10-08T00:00:00"/>
    <s v="Martín"/>
    <s v="Mantenimiento Mecanico"/>
    <d v="2023-01-09T00:00:00"/>
    <d v="1899-12-30T09:41:25"/>
    <d v="2023-01-09T00:00:00"/>
    <d v="1899-12-30T09:47:46"/>
    <n v="381"/>
    <n v="6.35"/>
    <x v="0"/>
    <x v="0"/>
    <n v="2"/>
    <s v="enero"/>
    <s v="M"/>
    <m/>
    <s v="microparada"/>
    <m/>
    <m/>
    <m/>
  </r>
  <r>
    <n v="134033"/>
    <s v="Llenadora"/>
    <s v="Moreno"/>
    <s v="L41"/>
    <d v="2018-11-01T00:00:00"/>
    <s v="-"/>
    <s v="Mantenimiento Electrico"/>
    <d v="2023-01-09T00:00:00"/>
    <d v="1899-12-30T09:53:33"/>
    <d v="2023-01-09T00:00:00"/>
    <d v="1899-12-30T10:13:17"/>
    <n v="1184"/>
    <n v="19.733333333333334"/>
    <x v="3"/>
    <x v="2"/>
    <n v="2"/>
    <s v="enero"/>
    <s v="M"/>
    <m/>
    <s v="no"/>
    <m/>
    <m/>
    <m/>
  </r>
  <r>
    <n v="134036"/>
    <s v="Pick and play"/>
    <s v="Moreno"/>
    <s v="L32"/>
    <d v="2023-01-04T00:00:00"/>
    <s v="Juan Manuel"/>
    <s v="Mantenimiento Electrico"/>
    <d v="2023-01-09T00:00:00"/>
    <d v="1899-12-30T10:30:07"/>
    <d v="2023-01-09T00:00:00"/>
    <d v="1899-12-30T10:37:14"/>
    <n v="427"/>
    <n v="7.1166666666666663"/>
    <x v="0"/>
    <x v="0"/>
    <n v="2"/>
    <s v="enero"/>
    <s v="M"/>
    <m/>
    <s v="microparada"/>
    <m/>
    <m/>
    <m/>
  </r>
  <r>
    <n v="134042"/>
    <s v="Pick and play"/>
    <s v="Moreno"/>
    <s v="L32"/>
    <d v="2023-01-04T00:00:00"/>
    <s v="Juan Manuel"/>
    <s v="Mantenimiento Mecanico"/>
    <d v="2023-01-09T00:00:00"/>
    <d v="1899-12-30T10:45:32"/>
    <d v="2023-01-09T00:00:00"/>
    <d v="1899-12-30T11:00:28"/>
    <n v="896"/>
    <n v="14.933333333333334"/>
    <x v="56"/>
    <x v="2"/>
    <n v="2"/>
    <s v="enero"/>
    <s v="M"/>
    <m/>
    <s v="no"/>
    <m/>
    <m/>
    <m/>
  </r>
  <r>
    <n v="134045"/>
    <s v="Llenadora"/>
    <s v="Moreno"/>
    <s v="L19"/>
    <d v="2018-11-01T00:00:00"/>
    <s v="-"/>
    <s v="Mantenimiento Electrico"/>
    <d v="2023-01-09T00:00:00"/>
    <d v="1899-12-30T10:59:00"/>
    <d v="2023-01-09T00:00:00"/>
    <d v="1899-12-30T11:21:14"/>
    <n v="1334"/>
    <n v="22.233333333333334"/>
    <x v="4"/>
    <x v="2"/>
    <n v="2"/>
    <s v="enero"/>
    <s v="M"/>
    <m/>
    <s v="no"/>
    <m/>
    <m/>
    <m/>
  </r>
  <r>
    <n v="134047"/>
    <s v="Llenadora"/>
    <s v="Moreno"/>
    <s v="L43"/>
    <d v="2018-11-01T00:00:00"/>
    <s v="-"/>
    <s v="Mantenimiento Electrico"/>
    <d v="2023-01-09T00:00:00"/>
    <d v="1899-12-30T11:15:44"/>
    <d v="2023-01-09T00:00:00"/>
    <d v="1899-12-30T11:17:54"/>
    <n v="130"/>
    <n v="2.1666666666666665"/>
    <x v="0"/>
    <x v="0"/>
    <n v="2"/>
    <s v="enero"/>
    <s v="M"/>
    <m/>
    <s v="microparada"/>
    <m/>
    <m/>
    <m/>
  </r>
  <r>
    <n v="134048"/>
    <s v="Pick and play"/>
    <s v="Moreno"/>
    <s v="L32"/>
    <d v="2023-01-04T00:00:00"/>
    <s v="Juan Manuel"/>
    <s v="Mantenimiento Electrico"/>
    <d v="2023-01-09T00:00:00"/>
    <d v="1899-12-30T11:22:12"/>
    <d v="2023-01-09T00:00:00"/>
    <d v="1899-12-30T11:38:20"/>
    <n v="968"/>
    <n v="16.133333333333333"/>
    <x v="4"/>
    <x v="2"/>
    <n v="2"/>
    <s v="enero"/>
    <s v="M"/>
    <m/>
    <s v="no"/>
    <m/>
    <m/>
    <m/>
  </r>
  <r>
    <n v="134049"/>
    <s v="Pick and play"/>
    <s v="Moreno"/>
    <s v="L32"/>
    <d v="2023-01-04T00:00:00"/>
    <s v="Juan Manuel"/>
    <s v="Mantenimiento Electrico"/>
    <d v="2023-01-09T00:00:00"/>
    <d v="1899-12-30T11:39:37"/>
    <d v="2023-01-09T00:00:00"/>
    <d v="1899-12-30T11:50:52"/>
    <n v="675"/>
    <n v="11.25"/>
    <x v="4"/>
    <x v="2"/>
    <n v="2"/>
    <s v="enero"/>
    <s v="M"/>
    <m/>
    <s v="no"/>
    <m/>
    <m/>
    <m/>
  </r>
  <r>
    <n v="134052"/>
    <s v="Llenadora L37"/>
    <s v="Moreno"/>
    <s v="L37"/>
    <d v="2021-03-08T00:00:00"/>
    <s v="Martín"/>
    <s v="Mantenimiento Mecanico"/>
    <d v="2023-01-09T00:00:00"/>
    <d v="1899-12-30T12:02:11"/>
    <d v="2023-01-09T00:00:00"/>
    <d v="1899-12-30T13:48:23"/>
    <n v="6372"/>
    <n v="106.2"/>
    <x v="1"/>
    <x v="1"/>
    <n v="2"/>
    <s v="enero"/>
    <s v="M"/>
    <s v="sin informacion"/>
    <s v="sin informacion"/>
    <s v="sin informacion"/>
    <s v="sin informacion"/>
    <s v="sin informacion"/>
  </r>
  <r>
    <n v="134054"/>
    <s v="Etiquetadora L33"/>
    <s v="Moreno"/>
    <s v="L33"/>
    <d v="2020-10-16T00:00:00"/>
    <s v="Martín"/>
    <s v="Mantenimiento Electrico"/>
    <d v="2023-01-09T00:00:00"/>
    <d v="1899-12-30T12:32:36"/>
    <d v="2023-01-09T00:00:00"/>
    <d v="1899-12-30T14:52:20"/>
    <n v="8384"/>
    <n v="139.73333333333332"/>
    <x v="4"/>
    <x v="2"/>
    <n v="2"/>
    <s v="enero"/>
    <s v="M"/>
    <m/>
    <s v="no"/>
    <m/>
    <m/>
    <m/>
  </r>
  <r>
    <n v="134064"/>
    <s v="Sobretapa"/>
    <s v="Moreno"/>
    <s v="L38"/>
    <d v="2020-06-30T00:00:00"/>
    <s v="Martín"/>
    <s v="Mantenimiento Mecanico"/>
    <d v="2023-01-09T00:00:00"/>
    <d v="1899-12-30T14:19:19"/>
    <d v="2023-01-09T00:00:00"/>
    <d v="1899-12-30T17:33:57"/>
    <n v="11678"/>
    <n v="194.63333333333333"/>
    <x v="57"/>
    <x v="2"/>
    <n v="2"/>
    <s v="enero"/>
    <s v="T"/>
    <m/>
    <s v="no"/>
    <m/>
    <m/>
    <m/>
  </r>
  <r>
    <n v="134065"/>
    <s v="Laser"/>
    <s v="Moreno"/>
    <s v="L36"/>
    <d v="2019-12-10T00:00:00"/>
    <s v="Martín"/>
    <s v="Mantenimiento Mecanico"/>
    <d v="2023-01-09T00:00:00"/>
    <d v="1899-12-30T14:19:48"/>
    <d v="2023-01-09T00:00:00"/>
    <d v="1899-12-30T14:32:54"/>
    <n v="786"/>
    <n v="13.1"/>
    <x v="58"/>
    <x v="2"/>
    <n v="2"/>
    <s v="enero"/>
    <s v="T"/>
    <m/>
    <s v="no"/>
    <m/>
    <m/>
    <m/>
  </r>
  <r>
    <n v="134068"/>
    <s v="Etiquetadora"/>
    <s v="Moreno"/>
    <s v="L19"/>
    <d v="2018-11-01T00:00:00"/>
    <s v="-"/>
    <s v="Mantenimiento Mecanico"/>
    <d v="2023-01-09T00:00:00"/>
    <d v="1899-12-30T14:46:35"/>
    <d v="2023-01-09T00:00:00"/>
    <d v="1899-12-30T15:57:25"/>
    <n v="4250"/>
    <n v="70.833333333333329"/>
    <x v="4"/>
    <x v="2"/>
    <n v="2"/>
    <s v="enero"/>
    <s v="T"/>
    <m/>
    <s v="no"/>
    <m/>
    <m/>
    <m/>
  </r>
  <r>
    <n v="134069"/>
    <s v="Llenadora L37"/>
    <s v="Moreno"/>
    <s v="L37"/>
    <d v="2021-03-08T00:00:00"/>
    <s v="Martín"/>
    <s v="Mantenimiento Mecanico"/>
    <d v="2023-01-09T00:00:00"/>
    <d v="1899-12-30T14:49:54"/>
    <d v="2023-01-09T00:00:00"/>
    <d v="1899-12-30T15:33:24"/>
    <n v="2610"/>
    <n v="43.5"/>
    <x v="1"/>
    <x v="1"/>
    <n v="2"/>
    <s v="enero"/>
    <s v="T"/>
    <s v="sin informacion"/>
    <s v="sin informacion"/>
    <s v="sin informacion"/>
    <s v="sin informacion"/>
    <s v="sin informacion"/>
  </r>
  <r>
    <n v="134071"/>
    <s v="Etiquetadora L33"/>
    <s v="Moreno"/>
    <s v="L33"/>
    <d v="2020-10-16T00:00:00"/>
    <s v="Martín"/>
    <s v="Mantenimiento Electrico"/>
    <d v="2023-01-09T00:00:00"/>
    <d v="1899-12-30T14:52:26"/>
    <d v="2023-01-09T00:00:00"/>
    <d v="1899-12-30T15:47:27"/>
    <n v="3301"/>
    <n v="55.016666666666666"/>
    <x v="4"/>
    <x v="2"/>
    <n v="2"/>
    <s v="enero"/>
    <s v="T"/>
    <m/>
    <s v="no"/>
    <m/>
    <m/>
    <m/>
  </r>
  <r>
    <n v="134075"/>
    <s v="Balanza"/>
    <s v="Moreno"/>
    <s v="L29"/>
    <d v="2018-11-01T00:00:00"/>
    <s v="-"/>
    <s v="Mantenimiento Electrico"/>
    <d v="2023-01-09T00:00:00"/>
    <d v="1899-12-30T15:03:22"/>
    <d v="2023-01-09T00:00:00"/>
    <d v="1899-12-30T15:04:36"/>
    <n v="74"/>
    <n v="1.2333333333333334"/>
    <x v="0"/>
    <x v="0"/>
    <n v="2"/>
    <s v="enero"/>
    <s v="T"/>
    <m/>
    <s v="microparada"/>
    <m/>
    <m/>
    <m/>
  </r>
  <r>
    <n v="134077"/>
    <s v="Etiquetadora"/>
    <s v="Moreno"/>
    <s v="L42"/>
    <d v="2019-10-08T00:00:00"/>
    <s v="Martín"/>
    <s v="Mantenimiento Mecanico"/>
    <d v="2023-01-09T00:00:00"/>
    <d v="1899-12-30T15:05:40"/>
    <d v="2023-01-09T00:00:00"/>
    <d v="1899-12-30T16:03:19"/>
    <n v="3459"/>
    <n v="57.65"/>
    <x v="4"/>
    <x v="2"/>
    <n v="2"/>
    <s v="enero"/>
    <s v="T"/>
    <m/>
    <s v="no"/>
    <m/>
    <m/>
    <m/>
  </r>
  <r>
    <n v="134078"/>
    <s v="Llenadora"/>
    <s v="Moreno"/>
    <s v="L48"/>
    <d v="2018-11-01T00:00:00"/>
    <s v="-"/>
    <s v="Mantenimiento Mecanico"/>
    <d v="2023-01-09T00:00:00"/>
    <d v="1899-12-30T15:05:42"/>
    <d v="2023-01-09T00:00:00"/>
    <d v="1899-12-30T15:46:45"/>
    <n v="2463"/>
    <n v="41.05"/>
    <x v="59"/>
    <x v="2"/>
    <n v="2"/>
    <s v="enero"/>
    <s v="T"/>
    <m/>
    <s v="no"/>
    <m/>
    <m/>
    <m/>
  </r>
  <r>
    <n v="134079"/>
    <s v="Pick and play"/>
    <s v="Moreno"/>
    <s v="L11"/>
    <d v="2018-11-01T00:00:00"/>
    <s v="-"/>
    <s v="Mantenimiento Mecanico"/>
    <d v="2023-01-09T00:00:00"/>
    <d v="1899-12-30T15:11:27"/>
    <d v="2023-01-09T00:00:00"/>
    <d v="1899-12-30T15:41:15"/>
    <n v="1788"/>
    <n v="29.8"/>
    <x v="60"/>
    <x v="2"/>
    <n v="2"/>
    <s v="enero"/>
    <s v="T"/>
    <m/>
    <s v="no"/>
    <m/>
    <m/>
    <m/>
  </r>
  <r>
    <n v="134081"/>
    <s v="Balanza"/>
    <s v="Moreno"/>
    <s v="L29"/>
    <d v="2018-11-01T00:00:00"/>
    <s v="-"/>
    <s v="Mantenimiento Electrico"/>
    <d v="2023-01-09T00:00:00"/>
    <d v="1899-12-30T15:22:27"/>
    <d v="2023-01-09T00:00:00"/>
    <d v="1899-12-30T15:55:28"/>
    <n v="1981"/>
    <n v="33.016666666666666"/>
    <x v="61"/>
    <x v="2"/>
    <n v="2"/>
    <s v="enero"/>
    <s v="T"/>
    <m/>
    <s v="no"/>
    <m/>
    <m/>
    <m/>
  </r>
  <r>
    <n v="134082"/>
    <s v="Llenadora"/>
    <s v="Moreno"/>
    <s v="L43"/>
    <d v="2018-11-01T00:00:00"/>
    <s v="-"/>
    <s v="Mantenimiento Mecanico"/>
    <d v="2023-01-09T00:00:00"/>
    <d v="1899-12-30T15:46:22"/>
    <d v="2023-01-09T00:00:00"/>
    <d v="1899-12-30T16:42:53"/>
    <n v="3391"/>
    <n v="56.516666666666666"/>
    <x v="59"/>
    <x v="2"/>
    <n v="2"/>
    <s v="enero"/>
    <s v="T"/>
    <m/>
    <s v="no"/>
    <m/>
    <m/>
    <m/>
  </r>
  <r>
    <n v="134085"/>
    <s v="Bajador de tapas"/>
    <s v="Moreno"/>
    <s v="L19"/>
    <d v="2022-07-14T00:00:00"/>
    <s v="Natalio"/>
    <s v="Mantenimiento Mecanico"/>
    <d v="2023-01-09T00:00:00"/>
    <d v="1899-12-30T16:36:47"/>
    <d v="2023-01-09T00:00:00"/>
    <d v="1899-12-30T17:03:13"/>
    <n v="1586"/>
    <n v="26.433333333333334"/>
    <x v="4"/>
    <x v="2"/>
    <n v="2"/>
    <s v="enero"/>
    <s v="T"/>
    <m/>
    <s v="no"/>
    <m/>
    <m/>
    <m/>
  </r>
  <r>
    <n v="134092"/>
    <s v="Bajador de tapas"/>
    <s v="Moreno"/>
    <s v="L19"/>
    <d v="2022-07-14T00:00:00"/>
    <s v="Natalio"/>
    <s v="Mantenimiento Mecanico"/>
    <d v="2023-01-09T00:00:00"/>
    <d v="1899-12-30T17:19:35"/>
    <d v="2023-01-09T00:00:00"/>
    <d v="1899-12-30T17:27:47"/>
    <n v="492"/>
    <n v="8.1999999999999993"/>
    <x v="0"/>
    <x v="0"/>
    <n v="2"/>
    <s v="enero"/>
    <s v="T"/>
    <m/>
    <s v="microparada"/>
    <m/>
    <m/>
    <m/>
  </r>
  <r>
    <n v="134095"/>
    <s v="Llenadora"/>
    <s v="Moreno"/>
    <s v="L48"/>
    <d v="2018-11-01T00:00:00"/>
    <s v="-"/>
    <s v="Mantenimiento Mecanico"/>
    <d v="2023-01-09T00:00:00"/>
    <d v="1899-12-30T17:38:47"/>
    <d v="2023-01-09T00:00:00"/>
    <d v="1899-12-30T17:41:34"/>
    <n v="167"/>
    <n v="2.7833333333333332"/>
    <x v="0"/>
    <x v="0"/>
    <n v="2"/>
    <s v="enero"/>
    <s v="T"/>
    <m/>
    <s v="microparada"/>
    <m/>
    <m/>
    <m/>
  </r>
  <r>
    <n v="134099"/>
    <s v="Etiquetadora"/>
    <s v="Moreno"/>
    <s v="L42"/>
    <d v="2019-10-08T00:00:00"/>
    <s v="Martín"/>
    <s v="Mantenimiento Electrico"/>
    <d v="2023-01-09T00:00:00"/>
    <d v="1899-12-30T18:06:15"/>
    <d v="2023-01-09T00:00:00"/>
    <d v="1899-12-30T18:10:33"/>
    <n v="258"/>
    <n v="4.3"/>
    <x v="0"/>
    <x v="0"/>
    <n v="2"/>
    <s v="enero"/>
    <s v="T"/>
    <m/>
    <s v="microparada"/>
    <m/>
    <m/>
    <m/>
  </r>
  <r>
    <n v="134103"/>
    <s v="Etiquetadora"/>
    <s v="Moreno"/>
    <s v="L19"/>
    <d v="2018-11-01T00:00:00"/>
    <s v="-"/>
    <s v="Mantenimiento Mecanico"/>
    <d v="2023-01-09T00:00:00"/>
    <d v="1899-12-30T18:27:13"/>
    <d v="2023-01-09T00:00:00"/>
    <d v="1899-12-30T18:42:08"/>
    <n v="895"/>
    <n v="14.916666666666666"/>
    <x v="4"/>
    <x v="2"/>
    <n v="2"/>
    <s v="enero"/>
    <s v="T"/>
    <m/>
    <s v="no"/>
    <m/>
    <m/>
    <m/>
  </r>
  <r>
    <n v="134105"/>
    <s v="Llenadora"/>
    <s v="Moreno"/>
    <s v="L48"/>
    <d v="2018-11-01T00:00:00"/>
    <s v="-"/>
    <s v="Mantenimiento Mecanico"/>
    <d v="2023-01-09T00:00:00"/>
    <d v="1899-12-30T18:32:54"/>
    <d v="2023-01-09T00:00:00"/>
    <d v="1899-12-30T18:34:38"/>
    <n v="104"/>
    <n v="1.7333333333333334"/>
    <x v="0"/>
    <x v="0"/>
    <n v="2"/>
    <s v="enero"/>
    <s v="T"/>
    <m/>
    <s v="microparada"/>
    <m/>
    <m/>
    <m/>
  </r>
  <r>
    <n v="134107"/>
    <s v="Estuchadora"/>
    <s v="Moreno"/>
    <s v="L11"/>
    <d v="2018-11-01T00:00:00"/>
    <s v="-"/>
    <s v="Mantenimiento Mecanico"/>
    <d v="2023-01-09T00:00:00"/>
    <d v="1899-12-30T19:03:05"/>
    <d v="2023-01-09T00:00:00"/>
    <d v="1899-12-30T19:25:11"/>
    <n v="1326"/>
    <n v="22.1"/>
    <x v="4"/>
    <x v="2"/>
    <n v="2"/>
    <s v="enero"/>
    <s v="T"/>
    <m/>
    <s v="no"/>
    <m/>
    <m/>
    <m/>
  </r>
  <r>
    <n v="134108"/>
    <s v="Llenadora"/>
    <s v="Moreno"/>
    <s v="L48"/>
    <d v="2018-11-01T00:00:00"/>
    <s v="-"/>
    <s v="Mantenimiento Mecanico"/>
    <d v="2023-01-09T00:00:00"/>
    <d v="1899-12-30T19:46:26"/>
    <d v="2023-01-09T00:00:00"/>
    <d v="1899-12-30T20:10:43"/>
    <n v="1457"/>
    <n v="24.283333333333335"/>
    <x v="62"/>
    <x v="2"/>
    <n v="2"/>
    <s v="enero"/>
    <s v="T"/>
    <m/>
    <s v="no"/>
    <m/>
    <m/>
    <m/>
  </r>
  <r>
    <n v="134112"/>
    <s v="Bomba Moyno"/>
    <s v="Moreno"/>
    <s v="L36"/>
    <d v="2018-11-01T00:00:00"/>
    <s v="-"/>
    <s v="Mantenimiento Mecanico"/>
    <d v="2023-01-09T00:00:00"/>
    <d v="1899-12-30T19:58:23"/>
    <d v="2023-01-09T00:00:00"/>
    <d v="1899-12-30T20:24:08"/>
    <n v="1545"/>
    <n v="25.75"/>
    <x v="63"/>
    <x v="2"/>
    <n v="2"/>
    <s v="enero"/>
    <s v="T"/>
    <m/>
    <s v="no"/>
    <m/>
    <m/>
    <m/>
  </r>
  <r>
    <n v="134124"/>
    <s v="Bajador de tapas"/>
    <s v="Moreno"/>
    <s v="L19"/>
    <d v="2022-07-14T00:00:00"/>
    <s v="Natalio"/>
    <s v="Mantenimiento Mecanico"/>
    <d v="2023-01-10T00:00:00"/>
    <d v="1899-12-30T06:35:09"/>
    <d v="2023-01-10T00:00:00"/>
    <d v="1899-12-30T07:20:25"/>
    <n v="2716"/>
    <n v="45.266666666666666"/>
    <x v="1"/>
    <x v="1"/>
    <n v="2"/>
    <s v="enero"/>
    <s v="M"/>
    <s v="sin informacion"/>
    <s v="sin informacion"/>
    <s v="sin informacion"/>
    <s v="sin informacion"/>
    <s v="sin informacion"/>
  </r>
  <r>
    <n v="134128"/>
    <s v="Llenadora"/>
    <s v="Moreno"/>
    <s v="L43"/>
    <d v="2018-11-01T00:00:00"/>
    <s v="-"/>
    <s v="Mantenimiento Mecanico"/>
    <d v="2023-01-10T00:00:00"/>
    <d v="1899-12-30T07:16:28"/>
    <d v="2023-01-10T00:00:00"/>
    <d v="1899-12-30T07:22:38"/>
    <n v="370"/>
    <n v="6.166666666666667"/>
    <x v="0"/>
    <x v="0"/>
    <n v="2"/>
    <s v="enero"/>
    <s v="M"/>
    <m/>
    <s v="microparada"/>
    <m/>
    <m/>
    <m/>
  </r>
  <r>
    <n v="134130"/>
    <s v="Llenadora"/>
    <s v="Moreno"/>
    <s v="L43"/>
    <d v="2018-11-01T00:00:00"/>
    <s v="-"/>
    <s v="Mantenimiento Electrico"/>
    <d v="2023-01-10T00:00:00"/>
    <d v="1899-12-30T07:26:37"/>
    <d v="2023-01-10T00:00:00"/>
    <d v="1899-12-30T07:37:45"/>
    <n v="668"/>
    <n v="11.133333333333333"/>
    <x v="64"/>
    <x v="2"/>
    <n v="2"/>
    <s v="enero"/>
    <s v="M"/>
    <m/>
    <s v="no"/>
    <m/>
    <m/>
    <m/>
  </r>
  <r>
    <n v="134139"/>
    <s v="Roscadora"/>
    <s v="Moreno"/>
    <s v="L10"/>
    <d v="2021-03-10T00:00:00"/>
    <s v="Martín"/>
    <s v="Mantenimiento Electrico"/>
    <d v="2023-01-10T00:00:00"/>
    <d v="1899-12-30T08:40:30"/>
    <d v="2023-01-10T00:00:00"/>
    <d v="1899-12-30T08:45:27"/>
    <n v="297"/>
    <n v="4.95"/>
    <x v="0"/>
    <x v="0"/>
    <n v="2"/>
    <s v="enero"/>
    <s v="M"/>
    <m/>
    <s v="microparada"/>
    <m/>
    <m/>
    <m/>
  </r>
  <r>
    <n v="134146"/>
    <s v="Sobretapa"/>
    <s v="Moreno"/>
    <s v="L38"/>
    <d v="2020-06-30T00:00:00"/>
    <s v="Martín"/>
    <s v="Mantenimiento Electrico"/>
    <d v="2023-01-10T00:00:00"/>
    <d v="1899-12-30T09:46:21"/>
    <d v="2023-01-10T00:00:00"/>
    <d v="1899-12-30T10:07:39"/>
    <n v="1278"/>
    <n v="21.3"/>
    <x v="65"/>
    <x v="3"/>
    <n v="2"/>
    <s v="enero"/>
    <s v="M"/>
    <m/>
    <s v="si"/>
    <m/>
    <m/>
    <m/>
  </r>
  <r>
    <n v="134150"/>
    <s v="Sobretapa"/>
    <s v="Moreno"/>
    <s v="L38"/>
    <d v="2020-06-30T00:00:00"/>
    <s v="Martín"/>
    <s v="Mantenimiento Electrico"/>
    <d v="2023-01-10T00:00:00"/>
    <d v="1899-12-30T10:30:32"/>
    <d v="2023-01-10T00:00:00"/>
    <d v="1899-12-30T10:34:27"/>
    <n v="235"/>
    <n v="3.9166666666666665"/>
    <x v="0"/>
    <x v="0"/>
    <n v="2"/>
    <s v="enero"/>
    <s v="M"/>
    <m/>
    <s v="microparada"/>
    <m/>
    <m/>
    <m/>
  </r>
  <r>
    <n v="134152"/>
    <s v="Embalador"/>
    <s v="Moreno"/>
    <s v="L38"/>
    <d v="2018-11-01T00:00:00"/>
    <s v="-"/>
    <s v="Mantenimiento Mecanico"/>
    <d v="2023-01-10T00:00:00"/>
    <d v="1899-12-30T10:48:07"/>
    <d v="2023-01-10T00:00:00"/>
    <d v="1899-12-30T11:57:10"/>
    <n v="4143"/>
    <n v="69.05"/>
    <x v="4"/>
    <x v="2"/>
    <n v="2"/>
    <s v="enero"/>
    <s v="M"/>
    <m/>
    <s v="no"/>
    <m/>
    <m/>
    <m/>
  </r>
  <r>
    <n v="134153"/>
    <s v="Llenadora"/>
    <s v="Moreno"/>
    <s v="L19"/>
    <d v="2018-11-01T00:00:00"/>
    <s v="-"/>
    <s v="Mantenimiento Mecanico"/>
    <d v="2023-01-10T00:00:00"/>
    <d v="1899-12-30T10:48:42"/>
    <d v="2023-01-10T00:00:00"/>
    <d v="1899-12-30T10:55:04"/>
    <n v="382"/>
    <n v="6.3666666666666663"/>
    <x v="0"/>
    <x v="0"/>
    <n v="2"/>
    <s v="enero"/>
    <s v="M"/>
    <m/>
    <s v="microparada"/>
    <m/>
    <m/>
    <m/>
  </r>
  <r>
    <n v="134162"/>
    <s v="Abastecedor tubos"/>
    <s v="Moreno"/>
    <s v="L29"/>
    <d v="2018-11-01T00:00:00"/>
    <s v="-"/>
    <s v="Mantenimiento Mecanico"/>
    <d v="2023-01-10T00:00:00"/>
    <d v="1899-12-30T12:33:53"/>
    <d v="2023-01-10T00:00:00"/>
    <d v="1899-12-30T13:03:12"/>
    <n v="1759"/>
    <n v="29.316666666666666"/>
    <x v="1"/>
    <x v="1"/>
    <n v="2"/>
    <s v="enero"/>
    <s v="M"/>
    <s v="sin informacion"/>
    <s v="sin informacion"/>
    <s v="sin informacion"/>
    <s v="sin informacion"/>
    <s v="sin informacion"/>
  </r>
  <r>
    <n v="134163"/>
    <s v="Llenadora"/>
    <s v="Moreno"/>
    <s v="L07"/>
    <d v="2018-11-01T00:00:00"/>
    <s v="-"/>
    <s v="Mantenimiento Mecanico"/>
    <d v="2023-01-10T00:00:00"/>
    <d v="1899-12-30T12:34:00"/>
    <d v="2023-01-10T00:00:00"/>
    <d v="1899-12-30T13:03:43"/>
    <n v="1783"/>
    <n v="29.716666666666665"/>
    <x v="1"/>
    <x v="1"/>
    <n v="2"/>
    <s v="enero"/>
    <s v="M"/>
    <s v="sin informacion"/>
    <s v="sin informacion"/>
    <s v="sin informacion"/>
    <s v="sin informacion"/>
    <s v="sin informacion"/>
  </r>
  <r>
    <n v="134171"/>
    <s v="Tolva"/>
    <s v="Moreno"/>
    <s v="L35"/>
    <d v="2019-12-10T00:00:00"/>
    <s v="Martín"/>
    <s v="Mantenimiento Mecanico"/>
    <d v="2023-01-10T00:00:00"/>
    <d v="1899-12-30T13:17:59"/>
    <d v="2023-01-10T00:00:00"/>
    <d v="1899-12-30T13:32:40"/>
    <n v="881"/>
    <n v="14.683333333333334"/>
    <x v="66"/>
    <x v="2"/>
    <n v="2"/>
    <s v="enero"/>
    <s v="M"/>
    <m/>
    <s v="no"/>
    <m/>
    <m/>
    <m/>
  </r>
  <r>
    <n v="134174"/>
    <s v="Etiquetadora L33"/>
    <s v="Moreno"/>
    <s v="L33"/>
    <d v="2020-10-16T00:00:00"/>
    <s v="Martín"/>
    <s v="Mantenimiento Electrico"/>
    <d v="2023-01-10T00:00:00"/>
    <d v="1899-12-30T14:07:29"/>
    <d v="2023-01-10T00:00:00"/>
    <d v="1899-12-30T14:37:57"/>
    <n v="1828"/>
    <n v="30.466666666666665"/>
    <x v="4"/>
    <x v="2"/>
    <n v="2"/>
    <s v="enero"/>
    <s v="T"/>
    <m/>
    <s v="no"/>
    <m/>
    <m/>
    <m/>
  </r>
  <r>
    <n v="134179"/>
    <s v="Llenadora"/>
    <s v="Moreno"/>
    <s v="L36"/>
    <d v="2018-11-01T00:00:00"/>
    <s v="-"/>
    <s v="Mantenimiento Mecanico"/>
    <d v="2023-01-10T00:00:00"/>
    <d v="1899-12-30T14:39:05"/>
    <d v="2023-01-10T00:00:00"/>
    <d v="1899-12-30T14:48:46"/>
    <n v="581"/>
    <n v="9.6833333333333336"/>
    <x v="0"/>
    <x v="0"/>
    <n v="2"/>
    <s v="enero"/>
    <s v="T"/>
    <m/>
    <s v="microparada"/>
    <m/>
    <m/>
    <m/>
  </r>
  <r>
    <n v="134181"/>
    <s v="Llenadora"/>
    <s v="Moreno"/>
    <s v="L12"/>
    <d v="2018-11-01T00:00:00"/>
    <s v="-"/>
    <s v="Mantenimiento Mecanico"/>
    <d v="2023-01-10T00:00:00"/>
    <d v="1899-12-30T15:04:07"/>
    <d v="2023-01-10T00:00:00"/>
    <d v="1899-12-30T15:04:39"/>
    <n v="32"/>
    <n v="0.53333333333333333"/>
    <x v="0"/>
    <x v="0"/>
    <n v="2"/>
    <s v="enero"/>
    <s v="T"/>
    <m/>
    <s v="microparada"/>
    <m/>
    <m/>
    <m/>
  </r>
  <r>
    <n v="134184"/>
    <s v="Llenadora"/>
    <s v="Moreno"/>
    <s v="L10"/>
    <d v="2018-11-01T00:00:00"/>
    <s v="-"/>
    <s v="Mantenimiento Mecanico"/>
    <d v="2023-01-10T00:00:00"/>
    <d v="1899-12-30T15:13:12"/>
    <d v="2023-01-10T00:00:00"/>
    <d v="1899-12-30T15:16:47"/>
    <n v="215"/>
    <n v="3.5833333333333335"/>
    <x v="0"/>
    <x v="0"/>
    <n v="2"/>
    <s v="enero"/>
    <s v="T"/>
    <m/>
    <s v="microparada"/>
    <m/>
    <m/>
    <m/>
  </r>
  <r>
    <n v="134190"/>
    <s v="Transporte"/>
    <s v="Moreno"/>
    <s v="L38"/>
    <d v="2018-11-01T00:00:00"/>
    <s v="-"/>
    <s v="Mantenimiento Mecanico"/>
    <d v="2023-01-10T00:00:00"/>
    <d v="1899-12-30T16:45:41"/>
    <d v="2023-01-10T00:00:00"/>
    <d v="1899-12-30T18:28:47"/>
    <n v="6186"/>
    <n v="103.1"/>
    <x v="1"/>
    <x v="1"/>
    <n v="2"/>
    <s v="enero"/>
    <s v="T"/>
    <s v="sin informacion"/>
    <s v="sin informacion"/>
    <s v="sin informacion"/>
    <s v="sin informacion"/>
    <s v="sin informacion"/>
  </r>
  <r>
    <n v="134193"/>
    <s v="Llenadora"/>
    <s v="Moreno"/>
    <s v="L48"/>
    <d v="2018-11-01T00:00:00"/>
    <s v="-"/>
    <s v="Mantenimiento Mecanico"/>
    <d v="2023-01-10T00:00:00"/>
    <d v="1899-12-30T17:02:25"/>
    <d v="2023-01-10T00:00:00"/>
    <d v="1899-12-30T17:03:12"/>
    <n v="47"/>
    <n v="0.78333333333333333"/>
    <x v="0"/>
    <x v="0"/>
    <n v="2"/>
    <s v="enero"/>
    <s v="T"/>
    <m/>
    <s v="microparada"/>
    <m/>
    <m/>
    <m/>
  </r>
  <r>
    <n v="134195"/>
    <s v="Celofanadora L10"/>
    <s v="Moreno"/>
    <s v="L10"/>
    <d v="2020-09-30T00:00:00"/>
    <s v="Martín"/>
    <s v="Mantenimiento Mecanico"/>
    <d v="2023-01-10T00:00:00"/>
    <d v="1899-12-30T17:11:24"/>
    <d v="2023-01-10T00:00:00"/>
    <d v="1899-12-30T18:05:55"/>
    <n v="3271"/>
    <n v="54.516666666666666"/>
    <x v="67"/>
    <x v="2"/>
    <n v="2"/>
    <s v="enero"/>
    <s v="T"/>
    <m/>
    <s v="no"/>
    <m/>
    <m/>
    <m/>
  </r>
  <r>
    <n v="134197"/>
    <s v="Etiquetadora"/>
    <s v="Moreno"/>
    <s v="L41"/>
    <d v="2018-11-01T00:00:00"/>
    <s v="-"/>
    <s v="Mantenimiento Mecanico"/>
    <d v="2023-01-10T00:00:00"/>
    <d v="1899-12-30T17:25:19"/>
    <d v="2023-01-10T00:00:00"/>
    <d v="1899-12-30T17:34:50"/>
    <n v="571"/>
    <n v="9.5166666666666675"/>
    <x v="0"/>
    <x v="0"/>
    <n v="2"/>
    <s v="enero"/>
    <s v="T"/>
    <m/>
    <s v="microparada"/>
    <m/>
    <m/>
    <m/>
  </r>
  <r>
    <n v="134207"/>
    <s v="Etiquetadora"/>
    <s v="Moreno"/>
    <s v="L41"/>
    <d v="2018-11-01T00:00:00"/>
    <s v="-"/>
    <s v="Mantenimiento Mecanico"/>
    <d v="2023-01-10T00:00:00"/>
    <d v="1899-12-30T18:07:50"/>
    <d v="2023-01-10T00:00:00"/>
    <d v="1899-12-30T19:31:31"/>
    <n v="5021"/>
    <n v="83.683333333333337"/>
    <x v="68"/>
    <x v="2"/>
    <n v="2"/>
    <s v="enero"/>
    <s v="T"/>
    <m/>
    <s v="no"/>
    <m/>
    <m/>
    <m/>
  </r>
  <r>
    <n v="134209"/>
    <s v="Llenadora L37"/>
    <s v="Moreno"/>
    <s v="L37"/>
    <d v="2021-03-08T00:00:00"/>
    <s v="Martín"/>
    <s v="Mantenimiento Mecanico"/>
    <d v="2023-01-10T00:00:00"/>
    <d v="1899-12-30T18:17:17"/>
    <d v="2023-01-10T00:00:00"/>
    <d v="1899-12-30T18:54:11"/>
    <n v="2214"/>
    <n v="36.9"/>
    <x v="69"/>
    <x v="2"/>
    <n v="2"/>
    <s v="enero"/>
    <s v="T"/>
    <m/>
    <s v="no"/>
    <m/>
    <m/>
    <m/>
  </r>
  <r>
    <n v="134213"/>
    <s v="Etiquetadora L33"/>
    <s v="Moreno"/>
    <s v="L33"/>
    <d v="2020-10-16T00:00:00"/>
    <s v="Martín"/>
    <s v="Mantenimiento Mecanico"/>
    <d v="2023-01-10T00:00:00"/>
    <d v="1899-12-30T18:47:34"/>
    <d v="2023-01-10T00:00:00"/>
    <d v="1899-12-30T19:16:59"/>
    <n v="1765"/>
    <n v="29.416666666666668"/>
    <x v="4"/>
    <x v="2"/>
    <n v="2"/>
    <s v="enero"/>
    <s v="T"/>
    <m/>
    <s v="no"/>
    <m/>
    <m/>
    <m/>
  </r>
  <r>
    <n v="134215"/>
    <s v="Etiquetadora L33"/>
    <s v="Moreno"/>
    <s v="L33"/>
    <d v="2020-10-16T00:00:00"/>
    <s v="Martín"/>
    <s v="Mantenimiento Mecanico"/>
    <d v="2023-01-10T00:00:00"/>
    <d v="1899-12-30T19:18:54"/>
    <d v="2023-01-11T00:00:00"/>
    <d v="1899-12-30T06:02:11"/>
    <n v="38597"/>
    <n v="643.2833333333333"/>
    <x v="4"/>
    <x v="2"/>
    <n v="2"/>
    <s v="enero"/>
    <s v="T"/>
    <m/>
    <s v="no"/>
    <m/>
    <m/>
    <m/>
  </r>
  <r>
    <n v="134216"/>
    <s v="Etiquetadora"/>
    <s v="Moreno"/>
    <s v="L39"/>
    <d v="2018-11-01T00:00:00"/>
    <s v="-"/>
    <s v="Mantenimiento Mecanico"/>
    <d v="2023-01-10T00:00:00"/>
    <d v="1899-12-30T19:43:39"/>
    <d v="2023-01-10T00:00:00"/>
    <d v="1899-12-30T19:52:12"/>
    <n v="513"/>
    <n v="8.5500000000000007"/>
    <x v="0"/>
    <x v="0"/>
    <n v="2"/>
    <s v="enero"/>
    <s v="T"/>
    <m/>
    <s v="microparada"/>
    <m/>
    <m/>
    <m/>
  </r>
  <r>
    <n v="134219"/>
    <s v="Llenadora L37"/>
    <s v="Moreno"/>
    <s v="L37"/>
    <d v="2021-03-08T00:00:00"/>
    <s v="Martín"/>
    <s v="Mantenimiento Mecanico"/>
    <d v="2023-01-10T00:00:00"/>
    <d v="1899-12-30T20:06:15"/>
    <d v="2023-01-10T00:00:00"/>
    <d v="1899-12-30T20:07:37"/>
    <n v="82"/>
    <n v="1.3666666666666667"/>
    <x v="0"/>
    <x v="0"/>
    <n v="2"/>
    <s v="enero"/>
    <s v="T"/>
    <m/>
    <s v="microparada"/>
    <m/>
    <m/>
    <m/>
  </r>
  <r>
    <n v="134220"/>
    <s v="Etiquetadora"/>
    <s v="Moreno"/>
    <s v="L41"/>
    <d v="2018-11-01T00:00:00"/>
    <s v="-"/>
    <s v="Mantenimiento Mecanico"/>
    <d v="2023-01-10T00:00:00"/>
    <d v="1899-12-30T20:26:47"/>
    <d v="2023-01-10T00:00:00"/>
    <d v="1899-12-30T21:26:13"/>
    <n v="3566"/>
    <n v="59.43333333333333"/>
    <x v="4"/>
    <x v="2"/>
    <n v="2"/>
    <s v="enero"/>
    <s v="T"/>
    <m/>
    <s v="no"/>
    <m/>
    <m/>
    <m/>
  </r>
  <r>
    <n v="134221"/>
    <s v="Llenadora"/>
    <s v="Moreno"/>
    <s v="L29"/>
    <d v="2018-11-01T00:00:00"/>
    <s v="-"/>
    <s v="Mantenimiento Electrico"/>
    <d v="2023-01-10T00:00:00"/>
    <d v="1899-12-30T20:34:11"/>
    <d v="2023-01-10T00:00:00"/>
    <d v="1899-12-30T20:41:21"/>
    <n v="430"/>
    <n v="7.166666666666667"/>
    <x v="0"/>
    <x v="0"/>
    <n v="2"/>
    <s v="enero"/>
    <s v="T"/>
    <m/>
    <s v="microparada"/>
    <m/>
    <m/>
    <m/>
  </r>
  <r>
    <n v="134222"/>
    <s v="Etiquetadora de fondo"/>
    <s v="Moreno"/>
    <s v="L37"/>
    <d v="2018-11-01T00:00:00"/>
    <s v="-"/>
    <s v="Mantenimiento Mecanico"/>
    <d v="2023-01-10T00:00:00"/>
    <d v="1899-12-30T20:34:46"/>
    <d v="2023-01-10T00:00:00"/>
    <d v="1899-12-30T21:32:09"/>
    <n v="3443"/>
    <n v="57.383333333333333"/>
    <x v="70"/>
    <x v="2"/>
    <n v="2"/>
    <s v="enero"/>
    <s v="T"/>
    <m/>
    <s v="no"/>
    <m/>
    <m/>
    <m/>
  </r>
  <r>
    <n v="134223"/>
    <s v="Llenadora"/>
    <s v="Moreno"/>
    <s v="L29"/>
    <d v="2018-11-01T00:00:00"/>
    <s v="-"/>
    <s v="Mantenimiento Electrico"/>
    <d v="2023-01-10T00:00:00"/>
    <d v="1899-12-30T21:31:34"/>
    <d v="2023-01-10T00:00:00"/>
    <d v="1899-12-30T21:38:07"/>
    <n v="393"/>
    <n v="6.55"/>
    <x v="0"/>
    <x v="0"/>
    <n v="2"/>
    <s v="enero"/>
    <s v="T"/>
    <m/>
    <s v="microparada"/>
    <m/>
    <m/>
    <m/>
  </r>
  <r>
    <n v="134226"/>
    <s v="Llenadora"/>
    <s v="Moreno"/>
    <s v="L33"/>
    <d v="2018-11-01T00:00:00"/>
    <s v="-"/>
    <s v="Mantenimiento Mecanico"/>
    <d v="2023-01-11T00:00:00"/>
    <d v="1899-12-30T06:02:16"/>
    <d v="2023-01-11T00:00:00"/>
    <d v="1899-12-30T07:42:32"/>
    <n v="6016"/>
    <n v="100.26666666666667"/>
    <x v="4"/>
    <x v="2"/>
    <n v="2"/>
    <s v="enero"/>
    <s v="M"/>
    <m/>
    <s v="no"/>
    <m/>
    <m/>
    <m/>
  </r>
  <r>
    <n v="134234"/>
    <s v="Tolva"/>
    <s v="Moreno"/>
    <s v="L35"/>
    <d v="2019-12-10T00:00:00"/>
    <s v="Martín"/>
    <s v="Mantenimiento Mecanico"/>
    <d v="2023-01-11T00:00:00"/>
    <d v="1899-12-30T06:52:14"/>
    <d v="2023-01-11T00:00:00"/>
    <d v="1899-12-30T07:15:33"/>
    <n v="1399"/>
    <n v="23.316666666666666"/>
    <x v="71"/>
    <x v="2"/>
    <n v="2"/>
    <s v="enero"/>
    <s v="M"/>
    <m/>
    <s v="no"/>
    <m/>
    <m/>
    <m/>
  </r>
  <r>
    <n v="134241"/>
    <s v="Camara"/>
    <s v="Moreno"/>
    <s v="L33"/>
    <d v="2020-02-20T00:00:00"/>
    <s v="Martín"/>
    <s v="Mantenimiento Electrico"/>
    <d v="2023-01-11T00:00:00"/>
    <d v="1899-12-30T07:42:38"/>
    <d v="2023-01-11T00:00:00"/>
    <d v="1899-12-30T08:15:59"/>
    <n v="2001"/>
    <n v="33.35"/>
    <x v="4"/>
    <x v="2"/>
    <n v="2"/>
    <s v="enero"/>
    <s v="M"/>
    <m/>
    <s v="no"/>
    <m/>
    <m/>
    <m/>
  </r>
  <r>
    <n v="134252"/>
    <s v="Llenadora"/>
    <s v="Moreno"/>
    <s v="L27"/>
    <d v="2018-11-01T00:00:00"/>
    <s v="-"/>
    <s v="Mantenimiento Mecanico"/>
    <d v="2023-01-11T00:00:00"/>
    <d v="1899-12-30T09:16:18"/>
    <d v="2023-01-11T00:00:00"/>
    <d v="1899-12-30T09:16:24"/>
    <n v="6"/>
    <n v="0.1"/>
    <x v="0"/>
    <x v="0"/>
    <n v="2"/>
    <s v="enero"/>
    <s v="M"/>
    <m/>
    <s v="microparada"/>
    <m/>
    <m/>
    <m/>
  </r>
  <r>
    <n v="134261"/>
    <s v="Etiquetadora"/>
    <s v="Moreno"/>
    <s v="L19"/>
    <d v="2018-11-01T00:00:00"/>
    <s v="-"/>
    <s v="Mantenimiento Mecanico"/>
    <d v="2023-01-11T00:00:00"/>
    <d v="1899-12-30T10:00:51"/>
    <d v="2023-01-11T00:00:00"/>
    <d v="1899-12-30T10:29:10"/>
    <n v="1699"/>
    <n v="28.316666666666666"/>
    <x v="72"/>
    <x v="2"/>
    <n v="2"/>
    <s v="enero"/>
    <s v="M"/>
    <m/>
    <s v="no"/>
    <m/>
    <m/>
    <m/>
  </r>
  <r>
    <n v="134265"/>
    <s v="Inkjet"/>
    <s v="Moreno"/>
    <s v="L27"/>
    <d v="2018-11-01T00:00:00"/>
    <s v="-"/>
    <s v="Mantenimiento Electrico"/>
    <d v="2023-01-11T00:00:00"/>
    <d v="1899-12-30T10:32:12"/>
    <d v="2023-01-11T00:00:00"/>
    <d v="1899-12-30T10:32:40"/>
    <n v="28"/>
    <n v="0.46666666666666667"/>
    <x v="0"/>
    <x v="0"/>
    <n v="2"/>
    <s v="enero"/>
    <s v="M"/>
    <m/>
    <s v="microparada"/>
    <m/>
    <m/>
    <m/>
  </r>
  <r>
    <n v="134266"/>
    <s v="Llenadora"/>
    <s v="Moreno"/>
    <s v="L27"/>
    <d v="2018-11-01T00:00:00"/>
    <s v="-"/>
    <s v="Mantenimiento Electrico"/>
    <d v="2023-01-11T00:00:00"/>
    <d v="1899-12-30T10:33:20"/>
    <d v="2023-01-11T00:00:00"/>
    <d v="1899-12-30T10:37:11"/>
    <n v="231"/>
    <n v="3.85"/>
    <x v="0"/>
    <x v="0"/>
    <n v="2"/>
    <s v="enero"/>
    <s v="M"/>
    <m/>
    <s v="microparada"/>
    <m/>
    <m/>
    <m/>
  </r>
  <r>
    <n v="134267"/>
    <s v="Etiquetadora"/>
    <s v="Moreno"/>
    <s v="L19"/>
    <d v="2018-11-01T00:00:00"/>
    <s v="-"/>
    <s v="Mantenimiento Mecanico"/>
    <d v="2023-01-11T00:00:00"/>
    <d v="1899-12-30T10:36:26"/>
    <d v="2023-01-11T00:00:00"/>
    <d v="1899-12-30T10:49:56"/>
    <n v="810"/>
    <n v="13.5"/>
    <x v="72"/>
    <x v="2"/>
    <n v="2"/>
    <s v="enero"/>
    <s v="M"/>
    <m/>
    <s v="no"/>
    <m/>
    <m/>
    <m/>
  </r>
  <r>
    <n v="134270"/>
    <s v="Etiquetadora"/>
    <s v="Moreno"/>
    <s v="L19"/>
    <d v="2018-11-01T00:00:00"/>
    <s v="-"/>
    <s v="Mantenimiento Mecanico"/>
    <d v="2023-01-11T00:00:00"/>
    <d v="1899-12-30T11:17:57"/>
    <d v="2023-01-11T00:00:00"/>
    <d v="1899-12-30T11:21:15"/>
    <n v="198"/>
    <n v="3.3"/>
    <x v="0"/>
    <x v="0"/>
    <n v="2"/>
    <s v="enero"/>
    <s v="M"/>
    <m/>
    <s v="microparada"/>
    <m/>
    <m/>
    <m/>
  </r>
  <r>
    <n v="134280"/>
    <s v="Etiquetadora L33"/>
    <s v="Moreno"/>
    <s v="L33"/>
    <d v="2020-10-16T00:00:00"/>
    <s v="Martín"/>
    <s v="Mantenimiento Electrico"/>
    <d v="2023-01-11T00:00:00"/>
    <d v="1899-12-30T12:04:25"/>
    <d v="2023-01-11T00:00:00"/>
    <d v="1899-12-30T12:12:14"/>
    <n v="469"/>
    <n v="7.8166666666666664"/>
    <x v="0"/>
    <x v="0"/>
    <n v="2"/>
    <s v="enero"/>
    <s v="M"/>
    <m/>
    <s v="microparada"/>
    <m/>
    <m/>
    <m/>
  </r>
  <r>
    <n v="134281"/>
    <s v="Etiquetadora"/>
    <s v="Moreno"/>
    <s v="L19"/>
    <d v="2018-11-01T00:00:00"/>
    <s v="-"/>
    <s v="Mantenimiento Mecanico"/>
    <d v="2023-01-11T00:00:00"/>
    <d v="1899-12-30T12:21:12"/>
    <d v="2023-01-11T00:00:00"/>
    <d v="1899-12-30T14:36:48"/>
    <n v="8136"/>
    <n v="135.6"/>
    <x v="72"/>
    <x v="2"/>
    <n v="2"/>
    <s v="enero"/>
    <s v="M"/>
    <m/>
    <s v="no"/>
    <m/>
    <m/>
    <m/>
  </r>
  <r>
    <n v="134282"/>
    <s v="Bomba Neumatica"/>
    <s v="Moreno"/>
    <s v="L43"/>
    <d v="2018-11-01T00:00:00"/>
    <s v="-"/>
    <s v="Mantenimiento Mecanico"/>
    <d v="2023-01-11T00:00:00"/>
    <d v="1899-12-30T12:21:38"/>
    <d v="2023-01-11T00:00:00"/>
    <d v="1899-12-30T12:24:26"/>
    <n v="168"/>
    <n v="2.8"/>
    <x v="0"/>
    <x v="0"/>
    <n v="2"/>
    <s v="enero"/>
    <s v="M"/>
    <m/>
    <s v="microparada"/>
    <m/>
    <m/>
    <m/>
  </r>
  <r>
    <n v="134287"/>
    <s v="Abastecedor de bombas"/>
    <s v="Moreno"/>
    <s v="L48"/>
    <d v="2018-11-01T00:00:00"/>
    <s v="-"/>
    <s v="Mantenimiento Mecanico"/>
    <d v="2023-01-11T00:00:00"/>
    <d v="1899-12-30T12:54:22"/>
    <d v="2023-01-11T00:00:00"/>
    <d v="1899-12-30T15:38:06"/>
    <n v="9824"/>
    <n v="163.73333333333332"/>
    <x v="73"/>
    <x v="2"/>
    <n v="2"/>
    <s v="enero"/>
    <s v="M"/>
    <m/>
    <s v="no"/>
    <m/>
    <m/>
    <m/>
  </r>
  <r>
    <n v="134288"/>
    <s v="Etiquetadora"/>
    <s v="Moreno"/>
    <s v="L42"/>
    <d v="2019-10-08T00:00:00"/>
    <s v="Martín"/>
    <s v="Mantenimiento Electrico"/>
    <d v="2023-01-11T00:00:00"/>
    <d v="1899-12-30T12:55:11"/>
    <d v="2023-01-11T00:00:00"/>
    <d v="1899-12-30T13:02:46"/>
    <n v="455"/>
    <n v="7.583333333333333"/>
    <x v="0"/>
    <x v="0"/>
    <n v="2"/>
    <s v="enero"/>
    <s v="M"/>
    <m/>
    <s v="microparada"/>
    <m/>
    <m/>
    <m/>
  </r>
  <r>
    <n v="134293"/>
    <s v="Embalador"/>
    <s v="Moreno"/>
    <s v="L38"/>
    <d v="2018-11-01T00:00:00"/>
    <s v="-"/>
    <s v="Mantenimiento Mecanico"/>
    <d v="2023-01-11T00:00:00"/>
    <d v="1899-12-30T14:13:47"/>
    <d v="2023-01-11T00:00:00"/>
    <d v="1899-12-30T14:14:13"/>
    <n v="26"/>
    <n v="0.43333333333333335"/>
    <x v="0"/>
    <x v="0"/>
    <n v="2"/>
    <s v="enero"/>
    <s v="T"/>
    <m/>
    <s v="microparada"/>
    <m/>
    <m/>
    <m/>
  </r>
  <r>
    <n v="134294"/>
    <s v="Embalador"/>
    <s v="Moreno"/>
    <s v="L38"/>
    <d v="2018-11-01T00:00:00"/>
    <s v="-"/>
    <s v="Mantenimiento Mecanico"/>
    <d v="2023-01-11T00:00:00"/>
    <d v="1899-12-30T14:14:17"/>
    <d v="2023-01-11T00:00:00"/>
    <d v="1899-12-30T14:28:05"/>
    <n v="828"/>
    <n v="13.8"/>
    <x v="4"/>
    <x v="2"/>
    <n v="2"/>
    <s v="enero"/>
    <s v="T"/>
    <m/>
    <s v="no"/>
    <m/>
    <m/>
    <m/>
  </r>
  <r>
    <n v="134310"/>
    <s v="Estuchadora"/>
    <s v="Moreno"/>
    <s v="L11"/>
    <d v="2018-11-01T00:00:00"/>
    <s v="-"/>
    <s v="Mantenimiento Mecanico"/>
    <d v="2023-01-11T00:00:00"/>
    <d v="1899-12-30T16:17:14"/>
    <d v="2023-01-11T00:00:00"/>
    <d v="1899-12-30T16:58:04"/>
    <n v="2450"/>
    <n v="40.833333333333336"/>
    <x v="4"/>
    <x v="2"/>
    <n v="2"/>
    <s v="enero"/>
    <s v="T"/>
    <m/>
    <s v="no"/>
    <m/>
    <m/>
    <m/>
  </r>
  <r>
    <n v="134312"/>
    <s v="Girador de pucks"/>
    <s v="Moreno"/>
    <s v="L19"/>
    <d v="2022-07-14T00:00:00"/>
    <s v="Natalio"/>
    <s v="Mantenimiento Mecanico"/>
    <d v="2023-01-11T00:00:00"/>
    <d v="1899-12-30T16:39:04"/>
    <d v="2023-01-11T00:00:00"/>
    <d v="1899-12-30T16:45:48"/>
    <n v="404"/>
    <n v="6.7333333333333334"/>
    <x v="0"/>
    <x v="0"/>
    <n v="2"/>
    <s v="enero"/>
    <s v="T"/>
    <m/>
    <s v="microparada"/>
    <m/>
    <m/>
    <m/>
  </r>
  <r>
    <n v="134313"/>
    <s v="Embalador"/>
    <s v="Moreno"/>
    <s v="L38"/>
    <d v="2018-11-01T00:00:00"/>
    <s v="-"/>
    <s v="Mantenimiento Electrico"/>
    <d v="2023-01-11T00:00:00"/>
    <d v="1899-12-30T16:56:28"/>
    <d v="2023-01-11T00:00:00"/>
    <d v="1899-12-30T17:38:21"/>
    <n v="2513"/>
    <n v="41.883333333333333"/>
    <x v="4"/>
    <x v="2"/>
    <n v="2"/>
    <s v="enero"/>
    <s v="T"/>
    <m/>
    <s v="no"/>
    <m/>
    <m/>
    <m/>
  </r>
  <r>
    <n v="134318"/>
    <s v="Celofanadora"/>
    <s v="Moreno"/>
    <s v="L43"/>
    <d v="2018-11-01T00:00:00"/>
    <s v="-"/>
    <s v="Mantenimiento Mecanico"/>
    <d v="2023-01-11T00:00:00"/>
    <d v="1899-12-30T17:25:18"/>
    <d v="2023-01-11T00:00:00"/>
    <d v="1899-12-30T17:39:56"/>
    <n v="878"/>
    <n v="14.633333333333333"/>
    <x v="74"/>
    <x v="3"/>
    <n v="2"/>
    <s v="enero"/>
    <s v="T"/>
    <m/>
    <s v="si"/>
    <m/>
    <m/>
    <m/>
  </r>
  <r>
    <n v="134329"/>
    <s v="Llenadora"/>
    <s v="Moreno"/>
    <s v="L41"/>
    <d v="2018-11-01T00:00:00"/>
    <s v="-"/>
    <s v="Mantenimiento Electrico"/>
    <d v="2023-01-11T00:00:00"/>
    <d v="1899-12-30T18:44:54"/>
    <d v="2023-01-11T00:00:00"/>
    <d v="1899-12-30T19:00:25"/>
    <n v="931"/>
    <n v="15.516666666666667"/>
    <x v="3"/>
    <x v="2"/>
    <n v="2"/>
    <s v="enero"/>
    <s v="T"/>
    <m/>
    <s v="no"/>
    <m/>
    <m/>
    <m/>
  </r>
  <r>
    <n v="134330"/>
    <s v="Etiquetadora"/>
    <s v="Moreno"/>
    <s v="L27"/>
    <d v="2018-11-01T00:00:00"/>
    <s v="-"/>
    <s v="Mantenimiento Mecanico"/>
    <d v="2023-01-11T00:00:00"/>
    <d v="1899-12-30T18:45:03"/>
    <d v="2023-01-11T00:00:00"/>
    <d v="1899-12-30T18:54:28"/>
    <n v="565"/>
    <n v="9.4166666666666661"/>
    <x v="0"/>
    <x v="0"/>
    <n v="2"/>
    <s v="enero"/>
    <s v="T"/>
    <m/>
    <s v="microparada"/>
    <m/>
    <m/>
    <m/>
  </r>
  <r>
    <n v="134336"/>
    <s v="Etiquetadora"/>
    <s v="Moreno"/>
    <s v="L19"/>
    <d v="2018-11-01T00:00:00"/>
    <s v="-"/>
    <s v="Mantenimiento Mecanico"/>
    <d v="2023-01-11T00:00:00"/>
    <d v="1899-12-30T19:52:30"/>
    <d v="2023-01-11T00:00:00"/>
    <d v="1899-12-30T20:12:05"/>
    <n v="1175"/>
    <n v="19.583333333333332"/>
    <x v="75"/>
    <x v="2"/>
    <n v="2"/>
    <s v="enero"/>
    <s v="T"/>
    <m/>
    <s v="no"/>
    <m/>
    <m/>
    <m/>
  </r>
  <r>
    <n v="134338"/>
    <s v="Pick and play"/>
    <s v="Moreno"/>
    <s v="L32"/>
    <d v="2023-01-04T00:00:00"/>
    <s v="Juan Manuel"/>
    <s v="Mantenimiento Mecanico"/>
    <d v="2023-01-11T00:00:00"/>
    <d v="1899-12-30T20:18:03"/>
    <d v="2023-01-11T00:00:00"/>
    <d v="1899-12-30T20:45:44"/>
    <n v="1661"/>
    <n v="27.683333333333334"/>
    <x v="76"/>
    <x v="2"/>
    <n v="2"/>
    <s v="enero"/>
    <s v="T"/>
    <m/>
    <s v="no"/>
    <m/>
    <m/>
    <m/>
  </r>
  <r>
    <n v="134339"/>
    <s v="Etiquetadora"/>
    <s v="Moreno"/>
    <s v="L19"/>
    <d v="2018-11-01T00:00:00"/>
    <s v="-"/>
    <s v="Mantenimiento Mecanico"/>
    <d v="2023-01-11T00:00:00"/>
    <d v="1899-12-30T20:23:16"/>
    <d v="2023-01-11T00:00:00"/>
    <d v="1899-12-30T20:47:39"/>
    <n v="1463"/>
    <n v="24.383333333333333"/>
    <x v="4"/>
    <x v="2"/>
    <n v="2"/>
    <s v="enero"/>
    <s v="T"/>
    <m/>
    <s v="no"/>
    <m/>
    <m/>
    <m/>
  </r>
  <r>
    <n v="134353"/>
    <s v="Brazo transporte"/>
    <s v="Moreno"/>
    <s v="L35"/>
    <d v="2018-11-01T00:00:00"/>
    <s v="-"/>
    <s v="Mantenimiento Electrico"/>
    <d v="2023-01-12T00:00:00"/>
    <d v="1899-12-30T06:22:36"/>
    <d v="2023-01-12T00:00:00"/>
    <d v="1899-12-30T07:00:31"/>
    <n v="2275"/>
    <n v="37.916666666666664"/>
    <x v="77"/>
    <x v="2"/>
    <n v="2"/>
    <s v="enero"/>
    <s v="M"/>
    <m/>
    <s v="no"/>
    <m/>
    <m/>
    <m/>
  </r>
  <r>
    <n v="134364"/>
    <s v="Llenadora"/>
    <s v="Moreno"/>
    <s v="L48"/>
    <d v="2018-11-01T00:00:00"/>
    <s v="-"/>
    <s v="Mantenimiento Electrico"/>
    <d v="2023-01-12T00:00:00"/>
    <d v="1899-12-30T06:52:23"/>
    <d v="2023-01-12T00:00:00"/>
    <d v="1899-12-30T07:58:03"/>
    <n v="3940"/>
    <n v="65.666666666666671"/>
    <x v="1"/>
    <x v="1"/>
    <n v="2"/>
    <s v="enero"/>
    <s v="M"/>
    <s v="sin informacion"/>
    <s v="sin informacion"/>
    <s v="sin informacion"/>
    <s v="sin informacion"/>
    <s v="sin informacion"/>
  </r>
  <r>
    <n v="134369"/>
    <s v="Embalador"/>
    <s v="Moreno"/>
    <s v="L38"/>
    <d v="2018-11-01T00:00:00"/>
    <s v="-"/>
    <s v="Mantenimiento Electrico"/>
    <d v="2023-01-12T00:00:00"/>
    <d v="1899-12-30T07:15:33"/>
    <d v="2023-01-12T00:00:00"/>
    <d v="1899-12-30T12:02:54"/>
    <n v="17241"/>
    <n v="287.35000000000002"/>
    <x v="78"/>
    <x v="2"/>
    <n v="2"/>
    <s v="enero"/>
    <s v="M"/>
    <m/>
    <s v="no"/>
    <m/>
    <m/>
    <m/>
  </r>
  <r>
    <n v="134374"/>
    <s v="Llenadora L37"/>
    <s v="Moreno"/>
    <s v="L37"/>
    <d v="2021-03-08T00:00:00"/>
    <s v="Martín"/>
    <s v="Mantenimiento Mecanico"/>
    <d v="2023-01-12T00:00:00"/>
    <d v="1899-12-30T08:15:52"/>
    <d v="2023-01-12T00:00:00"/>
    <d v="1899-12-30T10:32:24"/>
    <n v="8192"/>
    <n v="136.53333333333333"/>
    <x v="79"/>
    <x v="2"/>
    <n v="2"/>
    <s v="enero"/>
    <s v="M"/>
    <m/>
    <s v="no"/>
    <m/>
    <m/>
    <m/>
  </r>
  <r>
    <n v="134377"/>
    <s v="Abastecedor de bombas"/>
    <s v="Moreno"/>
    <s v="L48"/>
    <d v="2018-11-01T00:00:00"/>
    <s v="-"/>
    <s v="Mantenimiento Mecanico"/>
    <d v="2023-01-12T00:00:00"/>
    <d v="1899-12-30T09:00:33"/>
    <d v="2023-01-12T00:00:00"/>
    <d v="1899-12-30T11:08:01"/>
    <n v="7648"/>
    <n v="127.46666666666667"/>
    <x v="80"/>
    <x v="3"/>
    <n v="2"/>
    <s v="enero"/>
    <s v="M"/>
    <m/>
    <s v="si"/>
    <m/>
    <m/>
    <m/>
  </r>
  <r>
    <n v="134378"/>
    <s v="Celofanadora"/>
    <s v="Moreno"/>
    <s v="L41"/>
    <d v="2020-02-21T00:00:00"/>
    <s v="Martín"/>
    <s v="Mantenimiento Mecanico"/>
    <d v="2023-01-12T00:00:00"/>
    <d v="1899-12-30T09:10:00"/>
    <d v="2023-01-12T00:00:00"/>
    <d v="1899-12-30T09:43:32"/>
    <n v="2012"/>
    <n v="33.533333333333331"/>
    <x v="1"/>
    <x v="1"/>
    <n v="2"/>
    <s v="enero"/>
    <s v="M"/>
    <s v="sin informacion"/>
    <s v="sin informacion"/>
    <s v="sin informacion"/>
    <s v="sin informacion"/>
    <s v="sin informacion"/>
  </r>
  <r>
    <n v="134388"/>
    <s v="Llenadora L37"/>
    <s v="Moreno"/>
    <s v="L37"/>
    <d v="2021-03-08T00:00:00"/>
    <s v="Martín"/>
    <s v="Mantenimiento Mecanico"/>
    <d v="2023-01-12T00:00:00"/>
    <d v="1899-12-30T10:47:18"/>
    <d v="2023-01-12T00:00:00"/>
    <d v="1899-12-30T15:04:47"/>
    <n v="15449"/>
    <n v="257.48333333333335"/>
    <x v="81"/>
    <x v="2"/>
    <n v="2"/>
    <s v="enero"/>
    <s v="M"/>
    <m/>
    <s v="no"/>
    <m/>
    <m/>
    <m/>
  </r>
  <r>
    <n v="134394"/>
    <s v="Estuchadora"/>
    <s v="Moreno"/>
    <s v="L32"/>
    <d v="2021-02-04T00:00:00"/>
    <s v="Victor"/>
    <s v="Mantenimiento Electrico"/>
    <d v="2023-01-12T00:00:00"/>
    <d v="1899-12-30T12:32:20"/>
    <d v="2023-01-12T00:00:00"/>
    <d v="1899-12-30T13:20:40"/>
    <n v="2900"/>
    <n v="48.333333333333336"/>
    <x v="82"/>
    <x v="3"/>
    <n v="2"/>
    <s v="enero"/>
    <s v="M"/>
    <m/>
    <s v="si"/>
    <m/>
    <m/>
    <m/>
  </r>
  <r>
    <n v="134405"/>
    <s v="Girador de pucks"/>
    <s v="Moreno"/>
    <s v="L19"/>
    <d v="2022-07-14T00:00:00"/>
    <s v="Natalio"/>
    <s v="Mantenimiento Mecanico"/>
    <d v="2023-01-12T00:00:00"/>
    <d v="1899-12-30T14:32:16"/>
    <d v="2023-01-12T00:00:00"/>
    <d v="1899-12-30T14:37:16"/>
    <n v="300"/>
    <n v="5"/>
    <x v="0"/>
    <x v="0"/>
    <n v="2"/>
    <s v="enero"/>
    <s v="T"/>
    <m/>
    <s v="microparada"/>
    <m/>
    <m/>
    <m/>
  </r>
  <r>
    <n v="134406"/>
    <s v="Llenadora"/>
    <s v="Moreno"/>
    <s v="L48"/>
    <d v="2018-11-01T00:00:00"/>
    <s v="-"/>
    <s v="Mantenimiento Electrico"/>
    <d v="2023-01-12T00:00:00"/>
    <d v="1899-12-30T14:32:18"/>
    <d v="2023-01-12T00:00:00"/>
    <d v="1899-12-30T14:35:16"/>
    <n v="178"/>
    <n v="2.9666666666666668"/>
    <x v="0"/>
    <x v="0"/>
    <n v="2"/>
    <s v="enero"/>
    <s v="T"/>
    <m/>
    <s v="microparada"/>
    <m/>
    <m/>
    <m/>
  </r>
  <r>
    <n v="134409"/>
    <s v="Llenadora"/>
    <s v="Moreno"/>
    <s v="L48"/>
    <d v="2018-11-01T00:00:00"/>
    <s v="-"/>
    <s v="Mantenimiento Mecanico"/>
    <d v="2023-01-12T00:00:00"/>
    <d v="1899-12-30T14:41:36"/>
    <d v="2023-01-12T00:00:00"/>
    <d v="1899-12-30T14:50:19"/>
    <n v="523"/>
    <n v="8.7166666666666668"/>
    <x v="0"/>
    <x v="0"/>
    <n v="2"/>
    <s v="enero"/>
    <s v="T"/>
    <m/>
    <s v="microparada"/>
    <m/>
    <m/>
    <m/>
  </r>
  <r>
    <n v="134412"/>
    <s v="Llenadora"/>
    <s v="Moreno"/>
    <s v="L29"/>
    <d v="2018-11-01T00:00:00"/>
    <s v="-"/>
    <s v="Mantenimiento Mecanico"/>
    <d v="2023-01-12T00:00:00"/>
    <d v="1899-12-30T14:55:38"/>
    <d v="2023-01-12T00:00:00"/>
    <d v="1899-12-30T15:02:20"/>
    <n v="402"/>
    <n v="6.7"/>
    <x v="0"/>
    <x v="0"/>
    <n v="2"/>
    <s v="enero"/>
    <s v="T"/>
    <m/>
    <s v="microparada"/>
    <m/>
    <m/>
    <m/>
  </r>
  <r>
    <n v="134414"/>
    <s v="Llenadora"/>
    <s v="Moreno"/>
    <s v="L48"/>
    <d v="2018-11-01T00:00:00"/>
    <s v="-"/>
    <s v="Mantenimiento Electrico"/>
    <d v="2023-01-12T00:00:00"/>
    <d v="1899-12-30T15:02:35"/>
    <d v="2023-01-12T00:00:00"/>
    <d v="1899-12-30T15:09:48"/>
    <n v="433"/>
    <n v="7.2166666666666668"/>
    <x v="0"/>
    <x v="0"/>
    <n v="2"/>
    <s v="enero"/>
    <s v="T"/>
    <m/>
    <s v="microparada"/>
    <m/>
    <m/>
    <m/>
  </r>
  <r>
    <n v="134415"/>
    <s v="Llenadora"/>
    <s v="Moreno"/>
    <s v="L35"/>
    <d v="2018-11-01T00:00:00"/>
    <s v="-"/>
    <s v="Mantenimiento Electrico"/>
    <d v="2023-01-12T00:00:00"/>
    <d v="1899-12-30T15:05:11"/>
    <d v="2023-01-12T00:00:00"/>
    <d v="1899-12-30T18:16:36"/>
    <n v="11485"/>
    <n v="191.41666666666666"/>
    <x v="83"/>
    <x v="2"/>
    <n v="2"/>
    <s v="enero"/>
    <s v="T"/>
    <m/>
    <s v="no"/>
    <m/>
    <m/>
    <m/>
  </r>
  <r>
    <n v="134416"/>
    <s v="Llenadora"/>
    <s v="Moreno"/>
    <s v="L43"/>
    <d v="2018-11-01T00:00:00"/>
    <s v="-"/>
    <s v="Mantenimiento Mecanico"/>
    <d v="2023-01-12T00:00:00"/>
    <d v="1899-12-30T15:09:37"/>
    <d v="2023-01-12T00:00:00"/>
    <d v="1899-12-30T15:14:41"/>
    <n v="304"/>
    <n v="5.0666666666666664"/>
    <x v="0"/>
    <x v="0"/>
    <n v="2"/>
    <s v="enero"/>
    <s v="T"/>
    <m/>
    <s v="microparada"/>
    <m/>
    <m/>
    <m/>
  </r>
  <r>
    <n v="134418"/>
    <s v="Abastecedor pinceles"/>
    <s v="Moreno"/>
    <s v="L38"/>
    <d v="2019-10-08T00:00:00"/>
    <s v="Martín"/>
    <s v="Mantenimiento Electrico"/>
    <d v="2023-01-12T00:00:00"/>
    <d v="1899-12-30T15:28:28"/>
    <d v="2023-01-12T00:00:00"/>
    <d v="1899-12-30T15:40:18"/>
    <n v="710"/>
    <n v="11.833333333333334"/>
    <x v="4"/>
    <x v="2"/>
    <n v="2"/>
    <s v="enero"/>
    <s v="T"/>
    <m/>
    <s v="no"/>
    <m/>
    <m/>
    <m/>
  </r>
  <r>
    <n v="134420"/>
    <s v="Llenadora"/>
    <s v="Moreno"/>
    <s v="L41"/>
    <d v="2018-11-01T00:00:00"/>
    <s v="-"/>
    <s v="Mantenimiento Electrico"/>
    <d v="2023-01-12T00:00:00"/>
    <d v="1899-12-30T15:50:30"/>
    <d v="2023-01-12T00:00:00"/>
    <d v="1899-12-30T16:09:18"/>
    <n v="1128"/>
    <n v="18.8"/>
    <x v="1"/>
    <x v="1"/>
    <n v="2"/>
    <s v="enero"/>
    <s v="T"/>
    <s v="sin informacion"/>
    <s v="sin informacion"/>
    <s v="sin informacion"/>
    <s v="sin informacion"/>
    <s v="sin informacion"/>
  </r>
  <r>
    <n v="134423"/>
    <s v="Celofanadora"/>
    <s v="Moreno"/>
    <s v="L43"/>
    <d v="2018-11-01T00:00:00"/>
    <s v="-"/>
    <s v="Mantenimiento Mecanico"/>
    <d v="2023-01-12T00:00:00"/>
    <d v="1899-12-30T16:20:54"/>
    <d v="2023-01-12T00:00:00"/>
    <d v="1899-12-30T17:07:00"/>
    <n v="2766"/>
    <n v="46.1"/>
    <x v="84"/>
    <x v="2"/>
    <n v="2"/>
    <s v="enero"/>
    <s v="T"/>
    <m/>
    <s v="no"/>
    <m/>
    <m/>
    <m/>
  </r>
  <r>
    <n v="134424"/>
    <s v="Abastecedor de bombas"/>
    <s v="Moreno"/>
    <s v="L48"/>
    <d v="2018-11-01T00:00:00"/>
    <s v="-"/>
    <s v="Mantenimiento Electrico"/>
    <d v="2023-01-12T00:00:00"/>
    <d v="1899-12-30T16:41:55"/>
    <d v="2023-01-12T00:00:00"/>
    <d v="1899-12-30T16:42:00"/>
    <n v="5"/>
    <n v="8.3333333333333329E-2"/>
    <x v="0"/>
    <x v="0"/>
    <n v="2"/>
    <s v="enero"/>
    <s v="T"/>
    <m/>
    <s v="microparada"/>
    <m/>
    <m/>
    <m/>
  </r>
  <r>
    <n v="134426"/>
    <s v="Abastecedor de bombas"/>
    <s v="Moreno"/>
    <s v="L48"/>
    <d v="2018-11-01T00:00:00"/>
    <s v="-"/>
    <s v="Mantenimiento Mecanico"/>
    <d v="2023-01-12T00:00:00"/>
    <d v="1899-12-30T16:42:12"/>
    <d v="2023-01-12T00:00:00"/>
    <d v="1899-12-30T17:17:15"/>
    <n v="2103"/>
    <n v="35.049999999999997"/>
    <x v="85"/>
    <x v="2"/>
    <n v="2"/>
    <s v="enero"/>
    <s v="T"/>
    <m/>
    <s v="no"/>
    <m/>
    <m/>
    <m/>
  </r>
  <r>
    <n v="134428"/>
    <s v="Girador de pucks"/>
    <s v="Moreno"/>
    <s v="L19"/>
    <d v="2022-07-14T00:00:00"/>
    <s v="Natalio"/>
    <s v="Mantenimiento Mecanico"/>
    <d v="2023-01-12T00:00:00"/>
    <d v="1899-12-30T16:56:18"/>
    <d v="2023-01-12T00:00:00"/>
    <d v="1899-12-30T17:28:55"/>
    <n v="1957"/>
    <n v="32.616666666666667"/>
    <x v="86"/>
    <x v="2"/>
    <n v="2"/>
    <s v="enero"/>
    <s v="T"/>
    <m/>
    <s v="no"/>
    <m/>
    <m/>
    <m/>
  </r>
  <r>
    <n v="134430"/>
    <s v="Estuchadora"/>
    <s v="Moreno"/>
    <s v="L41"/>
    <d v="2020-02-21T00:00:00"/>
    <s v="Martín"/>
    <s v="Mantenimiento Mecanico"/>
    <d v="2023-01-12T00:00:00"/>
    <d v="1899-12-30T17:00:39"/>
    <d v="2023-01-12T00:00:00"/>
    <d v="1899-12-30T17:30:42"/>
    <n v="1803"/>
    <n v="30.05"/>
    <x v="87"/>
    <x v="2"/>
    <n v="2"/>
    <s v="enero"/>
    <s v="T"/>
    <m/>
    <s v="no"/>
    <m/>
    <m/>
    <m/>
  </r>
  <r>
    <n v="134431"/>
    <s v="Celofanadora"/>
    <s v="Moreno"/>
    <s v="L43"/>
    <d v="2018-11-01T00:00:00"/>
    <s v="-"/>
    <s v="Mantenimiento Mecanico"/>
    <d v="2023-01-12T00:00:00"/>
    <d v="1899-12-30T17:07:04"/>
    <d v="2023-01-12T00:00:00"/>
    <d v="1899-12-30T17:30:43"/>
    <n v="1419"/>
    <n v="23.65"/>
    <x v="88"/>
    <x v="2"/>
    <n v="2"/>
    <s v="enero"/>
    <s v="T"/>
    <m/>
    <s v="no"/>
    <m/>
    <m/>
    <m/>
  </r>
  <r>
    <n v="134432"/>
    <s v="Inkjet"/>
    <s v="Moreno"/>
    <s v="L37"/>
    <d v="2018-11-01T00:00:00"/>
    <s v="-"/>
    <s v="Mantenimiento Mecanico"/>
    <d v="2023-01-12T00:00:00"/>
    <d v="1899-12-30T17:19:45"/>
    <d v="2023-01-12T00:00:00"/>
    <d v="1899-12-30T17:34:07"/>
    <n v="862"/>
    <n v="14.366666666666667"/>
    <x v="23"/>
    <x v="2"/>
    <n v="2"/>
    <s v="enero"/>
    <s v="T"/>
    <m/>
    <s v="no"/>
    <m/>
    <m/>
    <m/>
  </r>
  <r>
    <n v="134434"/>
    <s v="Abastecedor de envases"/>
    <s v="Moreno"/>
    <s v="L48"/>
    <d v="2018-11-01T00:00:00"/>
    <s v="-"/>
    <s v="Mantenimiento Mecanico"/>
    <d v="2023-01-12T00:00:00"/>
    <d v="1899-12-30T17:22:52"/>
    <d v="2023-01-12T00:00:00"/>
    <d v="1899-12-30T17:25:36"/>
    <n v="164"/>
    <n v="2.7333333333333334"/>
    <x v="0"/>
    <x v="0"/>
    <n v="2"/>
    <s v="enero"/>
    <s v="T"/>
    <m/>
    <s v="microparada"/>
    <m/>
    <m/>
    <m/>
  </r>
  <r>
    <n v="134437"/>
    <s v="Girador de pucks"/>
    <s v="Moreno"/>
    <s v="L19"/>
    <d v="2022-07-14T00:00:00"/>
    <s v="Natalio"/>
    <s v="Mantenimiento Mecanico"/>
    <d v="2023-01-12T00:00:00"/>
    <d v="1899-12-30T17:37:20"/>
    <d v="2023-01-12T00:00:00"/>
    <d v="1899-12-30T18:04:31"/>
    <n v="1631"/>
    <n v="27.183333333333334"/>
    <x v="89"/>
    <x v="2"/>
    <n v="2"/>
    <s v="enero"/>
    <s v="T"/>
    <m/>
    <s v="no"/>
    <m/>
    <m/>
    <m/>
  </r>
  <r>
    <n v="134440"/>
    <s v="Etiquetadora L33"/>
    <s v="Moreno"/>
    <s v="L33"/>
    <d v="2020-10-16T00:00:00"/>
    <s v="Martín"/>
    <s v="Mantenimiento Electrico"/>
    <d v="2023-01-12T00:00:00"/>
    <d v="1899-12-30T17:59:23"/>
    <d v="2023-01-12T00:00:00"/>
    <d v="1899-12-30T18:16:11"/>
    <n v="1008"/>
    <n v="16.8"/>
    <x v="4"/>
    <x v="2"/>
    <n v="2"/>
    <s v="enero"/>
    <s v="T"/>
    <m/>
    <s v="no"/>
    <m/>
    <m/>
    <m/>
  </r>
  <r>
    <n v="134443"/>
    <s v="Torqueadora"/>
    <s v="Moreno"/>
    <s v="L48"/>
    <d v="2018-11-01T00:00:00"/>
    <s v="-"/>
    <s v="Mantenimiento Mecanico"/>
    <d v="2023-01-12T00:00:00"/>
    <d v="1899-12-30T18:39:35"/>
    <d v="2023-01-12T00:00:00"/>
    <d v="1899-12-30T18:59:19"/>
    <n v="1184"/>
    <n v="19.733333333333334"/>
    <x v="90"/>
    <x v="2"/>
    <n v="2"/>
    <s v="enero"/>
    <s v="T"/>
    <m/>
    <s v="no"/>
    <m/>
    <m/>
    <m/>
  </r>
  <r>
    <n v="134447"/>
    <s v="Llenadora L37"/>
    <s v="Moreno"/>
    <s v="L37"/>
    <d v="2021-03-08T00:00:00"/>
    <s v="Martín"/>
    <s v="Mantenimiento Mecanico"/>
    <d v="2023-01-12T00:00:00"/>
    <d v="1899-12-30T18:52:12"/>
    <d v="2023-01-12T00:00:00"/>
    <d v="1899-12-30T19:33:34"/>
    <n v="2482"/>
    <n v="41.366666666666667"/>
    <x v="91"/>
    <x v="2"/>
    <n v="2"/>
    <s v="enero"/>
    <s v="T"/>
    <m/>
    <s v="no"/>
    <m/>
    <m/>
    <m/>
  </r>
  <r>
    <n v="134450"/>
    <s v="Torqueadora"/>
    <s v="Moreno"/>
    <s v="L48"/>
    <d v="2018-11-01T00:00:00"/>
    <s v="-"/>
    <s v="Mantenimiento Mecanico"/>
    <d v="2023-01-12T00:00:00"/>
    <d v="1899-12-30T19:26:01"/>
    <d v="2023-01-12T00:00:00"/>
    <d v="1899-12-30T20:10:23"/>
    <n v="2662"/>
    <n v="44.366666666666667"/>
    <x v="92"/>
    <x v="2"/>
    <n v="2"/>
    <s v="enero"/>
    <s v="T"/>
    <m/>
    <s v="no"/>
    <m/>
    <m/>
    <m/>
  </r>
  <r>
    <n v="134453"/>
    <s v="Laser"/>
    <s v="Moreno"/>
    <s v="L32"/>
    <d v="2021-02-04T00:00:00"/>
    <s v="Victor"/>
    <s v="Mantenimiento Mecanico"/>
    <d v="2023-01-12T00:00:00"/>
    <d v="1899-12-30T20:09:16"/>
    <d v="2023-01-12T00:00:00"/>
    <d v="1899-12-30T21:05:04"/>
    <n v="3348"/>
    <n v="55.8"/>
    <x v="93"/>
    <x v="2"/>
    <n v="2"/>
    <s v="enero"/>
    <s v="T"/>
    <m/>
    <s v="no"/>
    <m/>
    <m/>
    <m/>
  </r>
  <r>
    <n v="134455"/>
    <s v="Abastecedor de tapas"/>
    <s v="Moreno"/>
    <s v="L33"/>
    <d v="2018-11-01T00:00:00"/>
    <s v="-"/>
    <s v="Mantenimiento Electrico"/>
    <d v="2023-01-12T00:00:00"/>
    <d v="1899-12-30T20:24:34"/>
    <d v="2023-01-12T00:00:00"/>
    <d v="1899-12-30T20:36:08"/>
    <n v="694"/>
    <n v="11.566666666666666"/>
    <x v="4"/>
    <x v="2"/>
    <n v="2"/>
    <s v="enero"/>
    <s v="T"/>
    <m/>
    <s v="no"/>
    <m/>
    <m/>
    <m/>
  </r>
  <r>
    <n v="134464"/>
    <s v="Llenadora"/>
    <s v="Moreno"/>
    <s v="L35"/>
    <d v="2018-11-01T00:00:00"/>
    <s v="-"/>
    <s v="Mantenimiento Mecanico"/>
    <d v="2023-01-13T00:00:00"/>
    <d v="1899-12-30T06:19:43"/>
    <d v="2023-01-13T00:00:00"/>
    <d v="1899-12-30T06:26:51"/>
    <n v="428"/>
    <n v="7.1333333333333337"/>
    <x v="0"/>
    <x v="0"/>
    <n v="2"/>
    <s v="enero"/>
    <s v="M"/>
    <m/>
    <s v="microparada"/>
    <m/>
    <m/>
    <m/>
  </r>
  <r>
    <n v="134465"/>
    <s v="Llenadora"/>
    <s v="Moreno"/>
    <s v="L33"/>
    <d v="2018-11-01T00:00:00"/>
    <s v="-"/>
    <s v="Mantenimiento Electrico"/>
    <d v="2023-01-13T00:00:00"/>
    <d v="1899-12-30T06:19:53"/>
    <d v="2023-01-13T00:00:00"/>
    <d v="1899-12-30T06:46:25"/>
    <n v="1592"/>
    <n v="26.533333333333335"/>
    <x v="4"/>
    <x v="2"/>
    <n v="2"/>
    <s v="enero"/>
    <s v="M"/>
    <m/>
    <s v="no"/>
    <m/>
    <m/>
    <m/>
  </r>
  <r>
    <n v="134468"/>
    <s v="Llenadora"/>
    <s v="Moreno"/>
    <s v="L35"/>
    <d v="2018-11-01T00:00:00"/>
    <s v="-"/>
    <s v="Mantenimiento Electrico"/>
    <d v="2023-01-13T00:00:00"/>
    <d v="1899-12-30T06:26:57"/>
    <d v="2023-01-13T00:00:00"/>
    <d v="1899-12-30T06:40:29"/>
    <n v="812"/>
    <n v="13.533333333333333"/>
    <x v="94"/>
    <x v="2"/>
    <n v="2"/>
    <s v="enero"/>
    <s v="M"/>
    <m/>
    <s v="no"/>
    <m/>
    <m/>
    <m/>
  </r>
  <r>
    <n v="134472"/>
    <s v="Girador de pucks"/>
    <s v="Moreno"/>
    <s v="L19"/>
    <d v="2022-07-14T00:00:00"/>
    <s v="Natalio"/>
    <s v="Mantenimiento Mecanico"/>
    <d v="2023-01-13T00:00:00"/>
    <d v="1899-12-30T06:52:02"/>
    <d v="2023-01-13T00:00:00"/>
    <d v="1899-12-30T07:09:26"/>
    <n v="1044"/>
    <n v="17.399999999999999"/>
    <x v="95"/>
    <x v="2"/>
    <n v="2"/>
    <s v="enero"/>
    <s v="M"/>
    <m/>
    <s v="no"/>
    <m/>
    <m/>
    <m/>
  </r>
  <r>
    <n v="134475"/>
    <s v="Camara"/>
    <s v="Moreno"/>
    <s v="L33"/>
    <d v="2020-02-20T00:00:00"/>
    <s v="Martín"/>
    <s v="Mantenimiento Electrico"/>
    <d v="2023-01-13T00:00:00"/>
    <d v="1899-12-30T07:56:34"/>
    <d v="2023-01-13T00:00:00"/>
    <d v="1899-12-30T08:14:42"/>
    <n v="1088"/>
    <n v="18.133333333333333"/>
    <x v="4"/>
    <x v="2"/>
    <n v="2"/>
    <s v="enero"/>
    <s v="M"/>
    <m/>
    <s v="no"/>
    <m/>
    <m/>
    <m/>
  </r>
  <r>
    <n v="134488"/>
    <s v="Etiquetadora L33"/>
    <s v="Moreno"/>
    <s v="L33"/>
    <d v="2020-10-16T00:00:00"/>
    <s v="Martín"/>
    <s v="Mantenimiento Electrico"/>
    <d v="2023-01-13T00:00:00"/>
    <d v="1899-12-30T09:56:51"/>
    <d v="2023-01-13T00:00:00"/>
    <d v="1899-12-30T09:59:12"/>
    <n v="141"/>
    <n v="2.35"/>
    <x v="0"/>
    <x v="0"/>
    <n v="2"/>
    <s v="enero"/>
    <s v="M"/>
    <m/>
    <s v="microparada"/>
    <m/>
    <m/>
    <m/>
  </r>
  <r>
    <n v="134490"/>
    <s v="Laser"/>
    <s v="Moreno"/>
    <s v="L37"/>
    <d v="2018-11-01T00:00:00"/>
    <s v="-"/>
    <s v="Mantenimiento Mecanico"/>
    <d v="2023-01-13T00:00:00"/>
    <d v="1899-12-30T10:00:25"/>
    <d v="2023-01-13T00:00:00"/>
    <d v="1899-12-30T11:16:33"/>
    <n v="4568"/>
    <n v="76.13333333333334"/>
    <x v="96"/>
    <x v="3"/>
    <n v="2"/>
    <s v="enero"/>
    <s v="M"/>
    <m/>
    <s v="si"/>
    <m/>
    <m/>
    <m/>
  </r>
  <r>
    <n v="134498"/>
    <s v="Etiquetadora"/>
    <s v="Moreno"/>
    <s v="L45"/>
    <d v="2018-11-01T00:00:00"/>
    <s v="-"/>
    <s v="Mantenimiento Electrico"/>
    <d v="2023-01-13T00:00:00"/>
    <d v="1899-12-30T10:50:46"/>
    <d v="2023-01-13T00:00:00"/>
    <d v="1899-12-30T11:17:40"/>
    <n v="1614"/>
    <n v="26.9"/>
    <x v="23"/>
    <x v="2"/>
    <n v="2"/>
    <s v="enero"/>
    <s v="M"/>
    <m/>
    <s v="no"/>
    <m/>
    <m/>
    <m/>
  </r>
  <r>
    <n v="134505"/>
    <s v="Llenadora"/>
    <s v="Moreno"/>
    <s v="L29"/>
    <d v="2018-11-01T00:00:00"/>
    <s v="-"/>
    <s v="Mantenimiento Mecanico"/>
    <d v="2023-01-13T00:00:00"/>
    <d v="1899-12-30T11:32:03"/>
    <d v="2023-01-13T00:00:00"/>
    <d v="1899-12-30T11:38:08"/>
    <n v="365"/>
    <n v="6.083333333333333"/>
    <x v="0"/>
    <x v="0"/>
    <n v="2"/>
    <s v="enero"/>
    <s v="M"/>
    <m/>
    <s v="microparada"/>
    <m/>
    <m/>
    <m/>
  </r>
  <r>
    <n v="134516"/>
    <s v="Transporte"/>
    <s v="Moreno"/>
    <s v="L19"/>
    <d v="2018-11-01T00:00:00"/>
    <s v="-"/>
    <s v="Mantenimiento Mecanico"/>
    <d v="2023-01-13T00:00:00"/>
    <d v="1899-12-30T13:21:23"/>
    <d v="2023-01-13T00:00:00"/>
    <d v="1899-12-30T14:20:02"/>
    <n v="3519"/>
    <n v="58.65"/>
    <x v="97"/>
    <x v="2"/>
    <n v="2"/>
    <s v="enero"/>
    <s v="M"/>
    <m/>
    <s v="no"/>
    <m/>
    <m/>
    <m/>
  </r>
  <r>
    <n v="134519"/>
    <s v="Transporte"/>
    <s v="Moreno"/>
    <s v="L27"/>
    <d v="2018-11-01T00:00:00"/>
    <s v="-"/>
    <s v="Mantenimiento Mecanico"/>
    <d v="2023-01-13T00:00:00"/>
    <d v="1899-12-30T14:38:46"/>
    <d v="2023-01-13T00:00:00"/>
    <d v="1899-12-30T14:47:50"/>
    <n v="544"/>
    <n v="9.0666666666666664"/>
    <x v="0"/>
    <x v="0"/>
    <n v="2"/>
    <s v="enero"/>
    <s v="T"/>
    <m/>
    <s v="microparada"/>
    <m/>
    <m/>
    <m/>
  </r>
  <r>
    <n v="134520"/>
    <s v="Torqueadora"/>
    <s v="Moreno"/>
    <s v="L12"/>
    <d v="2018-11-01T00:00:00"/>
    <s v="-"/>
    <s v="Mantenimiento Mecanico"/>
    <d v="2023-01-13T00:00:00"/>
    <d v="1899-12-30T14:47:21"/>
    <d v="2023-01-13T00:00:00"/>
    <d v="1899-12-30T15:23:26"/>
    <n v="2165"/>
    <n v="36.083333333333336"/>
    <x v="98"/>
    <x v="2"/>
    <n v="2"/>
    <s v="enero"/>
    <s v="T"/>
    <m/>
    <s v="no"/>
    <m/>
    <m/>
    <m/>
  </r>
  <r>
    <n v="134521"/>
    <s v="Transporte"/>
    <s v="Moreno"/>
    <s v="L27"/>
    <d v="2018-11-01T00:00:00"/>
    <s v="-"/>
    <s v="Mantenimiento Electrico"/>
    <d v="2023-01-13T00:00:00"/>
    <d v="1899-12-30T14:47:58"/>
    <d v="2023-01-13T00:00:00"/>
    <d v="1899-12-30T15:24:47"/>
    <n v="2209"/>
    <n v="36.81666666666667"/>
    <x v="99"/>
    <x v="2"/>
    <n v="2"/>
    <s v="enero"/>
    <s v="T"/>
    <m/>
    <s v="no"/>
    <m/>
    <m/>
    <m/>
  </r>
  <r>
    <n v="134522"/>
    <s v="Girador de pucks"/>
    <s v="Moreno"/>
    <s v="L19"/>
    <d v="2022-07-14T00:00:00"/>
    <s v="Natalio"/>
    <s v="Mantenimiento Electrico"/>
    <d v="2023-01-13T00:00:00"/>
    <d v="1899-12-30T14:54:27"/>
    <d v="2023-01-13T00:00:00"/>
    <d v="1899-12-30T14:56:39"/>
    <n v="132"/>
    <n v="2.2000000000000002"/>
    <x v="0"/>
    <x v="0"/>
    <n v="2"/>
    <s v="enero"/>
    <s v="T"/>
    <m/>
    <s v="microparada"/>
    <m/>
    <m/>
    <m/>
  </r>
  <r>
    <n v="134523"/>
    <s v="Girador de pucks"/>
    <s v="Moreno"/>
    <s v="L19"/>
    <d v="2022-07-14T00:00:00"/>
    <s v="Natalio"/>
    <s v="Mantenimiento Mecanico"/>
    <d v="2023-01-13T00:00:00"/>
    <d v="1899-12-30T14:56:46"/>
    <d v="2023-01-13T00:00:00"/>
    <d v="1899-12-30T15:08:26"/>
    <n v="700"/>
    <n v="11.666666666666666"/>
    <x v="100"/>
    <x v="2"/>
    <n v="2"/>
    <s v="enero"/>
    <s v="T"/>
    <m/>
    <s v="no"/>
    <m/>
    <m/>
    <m/>
  </r>
  <r>
    <n v="134528"/>
    <s v="Girador de pucks"/>
    <s v="Moreno"/>
    <s v="L19"/>
    <d v="2022-07-14T00:00:00"/>
    <s v="Natalio"/>
    <s v="Mantenimiento Electrico"/>
    <d v="2023-01-13T00:00:00"/>
    <d v="1899-12-30T15:24:23"/>
    <d v="2023-01-13T00:00:00"/>
    <d v="1899-12-30T15:24:28"/>
    <n v="5"/>
    <n v="8.3333333333333329E-2"/>
    <x v="0"/>
    <x v="0"/>
    <n v="2"/>
    <s v="enero"/>
    <s v="T"/>
    <m/>
    <s v="microparada"/>
    <m/>
    <m/>
    <m/>
  </r>
  <r>
    <n v="134529"/>
    <s v="Girador de pucks"/>
    <s v="Moreno"/>
    <s v="L19"/>
    <d v="2022-07-14T00:00:00"/>
    <s v="Natalio"/>
    <s v="Mantenimiento Mecanico"/>
    <d v="2023-01-13T00:00:00"/>
    <d v="1899-12-30T15:24:37"/>
    <d v="2023-01-13T00:00:00"/>
    <d v="1899-12-30T15:39:25"/>
    <n v="888"/>
    <n v="14.8"/>
    <x v="100"/>
    <x v="2"/>
    <n v="2"/>
    <s v="enero"/>
    <s v="T"/>
    <m/>
    <s v="no"/>
    <m/>
    <m/>
    <m/>
  </r>
  <r>
    <n v="134532"/>
    <s v="Crimpadora"/>
    <s v="Moreno"/>
    <s v="L32"/>
    <d v="2021-02-04T00:00:00"/>
    <s v="Victor"/>
    <s v="Mantenimiento Mecanico"/>
    <d v="2023-01-13T00:00:00"/>
    <d v="1899-12-30T16:25:10"/>
    <d v="2023-01-13T00:00:00"/>
    <d v="1899-12-30T16:43:08"/>
    <n v="1078"/>
    <n v="17.966666666666665"/>
    <x v="101"/>
    <x v="2"/>
    <n v="2"/>
    <s v="enero"/>
    <s v="T"/>
    <m/>
    <s v="no"/>
    <m/>
    <m/>
    <m/>
  </r>
  <r>
    <n v="134534"/>
    <s v="Etiquetadora"/>
    <s v="Moreno"/>
    <s v="L42"/>
    <d v="2019-10-08T00:00:00"/>
    <s v="Martín"/>
    <s v="Mantenimiento Mecanico"/>
    <d v="2023-01-13T00:00:00"/>
    <d v="1899-12-30T16:44:05"/>
    <d v="2023-01-13T00:00:00"/>
    <d v="1899-12-30T17:47:36"/>
    <n v="3811"/>
    <n v="63.516666666666666"/>
    <x v="102"/>
    <x v="3"/>
    <n v="2"/>
    <s v="enero"/>
    <s v="T"/>
    <m/>
    <s v="si"/>
    <m/>
    <m/>
    <m/>
  </r>
  <r>
    <n v="134537"/>
    <s v="Axon"/>
    <s v="Moreno"/>
    <s v="L37"/>
    <d v="2020-02-20T00:00:00"/>
    <s v="Martín"/>
    <s v="Mantenimiento Mecanico"/>
    <d v="2023-01-13T00:00:00"/>
    <d v="1899-12-30T17:41:45"/>
    <d v="2023-01-13T00:00:00"/>
    <d v="1899-12-30T17:54:15"/>
    <n v="750"/>
    <n v="12.5"/>
    <x v="103"/>
    <x v="3"/>
    <n v="2"/>
    <s v="enero"/>
    <s v="T"/>
    <m/>
    <s v="si"/>
    <m/>
    <m/>
    <m/>
  </r>
  <r>
    <n v="134538"/>
    <s v="Girador de pucks"/>
    <s v="Moreno"/>
    <s v="L19"/>
    <d v="2022-07-14T00:00:00"/>
    <s v="Natalio"/>
    <s v="Mantenimiento Mecanico"/>
    <d v="2023-01-13T00:00:00"/>
    <d v="1899-12-30T17:45:27"/>
    <d v="2023-01-13T00:00:00"/>
    <d v="1899-12-30T17:57:23"/>
    <n v="716"/>
    <n v="11.933333333333334"/>
    <x v="104"/>
    <x v="2"/>
    <n v="2"/>
    <s v="enero"/>
    <s v="T"/>
    <m/>
    <s v="no"/>
    <m/>
    <m/>
    <m/>
  </r>
  <r>
    <n v="134540"/>
    <s v="Llenadora"/>
    <s v="Moreno"/>
    <s v="L12"/>
    <d v="2018-11-01T00:00:00"/>
    <s v="-"/>
    <s v="Mantenimiento Mecanico"/>
    <d v="2023-01-13T00:00:00"/>
    <d v="1899-12-30T18:21:37"/>
    <d v="2023-01-13T00:00:00"/>
    <d v="1899-12-30T19:54:08"/>
    <n v="5551"/>
    <n v="92.516666666666666"/>
    <x v="105"/>
    <x v="3"/>
    <n v="2"/>
    <s v="enero"/>
    <s v="T"/>
    <m/>
    <s v="si"/>
    <m/>
    <m/>
    <m/>
  </r>
  <r>
    <n v="134541"/>
    <s v="Abastecedor de envases"/>
    <s v="Moreno"/>
    <s v="L38"/>
    <d v="2019-09-23T00:00:00"/>
    <s v="Martín"/>
    <s v="Mantenimiento Mecanico"/>
    <d v="2023-01-13T00:00:00"/>
    <d v="1899-12-30T18:24:21"/>
    <d v="2023-01-13T00:00:00"/>
    <d v="1899-12-30T18:39:28"/>
    <n v="907"/>
    <n v="15.116666666666667"/>
    <x v="106"/>
    <x v="2"/>
    <n v="2"/>
    <s v="enero"/>
    <s v="T"/>
    <m/>
    <s v="no"/>
    <m/>
    <m/>
    <m/>
  </r>
  <r>
    <n v="134542"/>
    <s v="Girador de pucks"/>
    <s v="Moreno"/>
    <s v="L19"/>
    <d v="2022-07-14T00:00:00"/>
    <s v="Natalio"/>
    <s v="Mantenimiento Mecanico"/>
    <d v="2023-01-13T00:00:00"/>
    <d v="1899-12-30T18:28:14"/>
    <d v="2023-01-13T00:00:00"/>
    <d v="1899-12-30T18:56:09"/>
    <n v="1675"/>
    <n v="27.916666666666668"/>
    <x v="104"/>
    <x v="2"/>
    <n v="2"/>
    <s v="enero"/>
    <s v="T"/>
    <m/>
    <s v="no"/>
    <m/>
    <m/>
    <m/>
  </r>
  <r>
    <n v="134543"/>
    <s v="Llenadora"/>
    <s v="Moreno"/>
    <s v="L04"/>
    <d v="2018-11-01T00:00:00"/>
    <s v="-"/>
    <s v="Mantenimiento Mecanico"/>
    <d v="2023-01-13T00:00:00"/>
    <d v="1899-12-30T18:29:17"/>
    <d v="2023-01-13T00:00:00"/>
    <d v="1899-12-30T21:32:46"/>
    <n v="11009"/>
    <n v="183.48333333333332"/>
    <x v="107"/>
    <x v="3"/>
    <n v="2"/>
    <s v="enero"/>
    <s v="T"/>
    <m/>
    <s v="si"/>
    <m/>
    <m/>
    <m/>
  </r>
  <r>
    <n v="134544"/>
    <s v="Sobretapa"/>
    <s v="Moreno"/>
    <s v="L38"/>
    <d v="2020-06-30T00:00:00"/>
    <s v="Martín"/>
    <s v="Mantenimiento Mecanico"/>
    <d v="2023-01-13T00:00:00"/>
    <d v="1899-12-30T18:39:45"/>
    <d v="2023-01-13T00:00:00"/>
    <d v="1899-12-30T18:49:16"/>
    <n v="571"/>
    <n v="9.5166666666666675"/>
    <x v="0"/>
    <x v="0"/>
    <n v="2"/>
    <s v="enero"/>
    <s v="T"/>
    <m/>
    <s v="microparada"/>
    <m/>
    <m/>
    <m/>
  </r>
  <r>
    <n v="134545"/>
    <s v="Axon"/>
    <s v="Moreno"/>
    <s v="L37"/>
    <d v="2020-02-20T00:00:00"/>
    <s v="Martín"/>
    <s v="Mantenimiento Mecanico"/>
    <d v="2023-01-13T00:00:00"/>
    <d v="1899-12-30T18:41:15"/>
    <d v="2023-01-13T00:00:00"/>
    <d v="1899-12-30T19:13:56"/>
    <n v="1961"/>
    <n v="32.68333333333333"/>
    <x v="108"/>
    <x v="2"/>
    <n v="2"/>
    <s v="enero"/>
    <s v="T"/>
    <m/>
    <s v="no"/>
    <m/>
    <m/>
    <m/>
  </r>
  <r>
    <n v="134547"/>
    <s v="Etiquetadora"/>
    <s v="Moreno"/>
    <s v="L42"/>
    <d v="2019-10-08T00:00:00"/>
    <s v="Martín"/>
    <s v="Mantenimiento Mecanico"/>
    <d v="2023-01-13T00:00:00"/>
    <d v="1899-12-30T19:11:03"/>
    <d v="2023-01-13T00:00:00"/>
    <d v="1899-12-30T20:38:24"/>
    <n v="5241"/>
    <n v="87.35"/>
    <x v="109"/>
    <x v="2"/>
    <n v="2"/>
    <s v="enero"/>
    <s v="T"/>
    <m/>
    <s v="no"/>
    <m/>
    <m/>
    <m/>
  </r>
  <r>
    <n v="134551"/>
    <s v="Axon"/>
    <s v="Moreno"/>
    <s v="L37"/>
    <d v="2020-02-20T00:00:00"/>
    <s v="Martín"/>
    <s v="Mantenimiento Mecanico"/>
    <d v="2023-01-13T00:00:00"/>
    <d v="1899-12-30T20:25:05"/>
    <d v="2023-01-13T00:00:00"/>
    <d v="1899-12-30T20:26:42"/>
    <n v="97"/>
    <n v="1.6166666666666667"/>
    <x v="0"/>
    <x v="0"/>
    <n v="2"/>
    <s v="enero"/>
    <s v="T"/>
    <m/>
    <s v="microparada"/>
    <m/>
    <m/>
    <m/>
  </r>
  <r>
    <n v="134554"/>
    <s v="Axon"/>
    <s v="Moreno"/>
    <s v="L37"/>
    <d v="2020-02-20T00:00:00"/>
    <s v="Martín"/>
    <s v="Mantenimiento Mecanico"/>
    <d v="2023-01-13T00:00:00"/>
    <d v="1899-12-30T20:36:11"/>
    <d v="2023-01-13T00:00:00"/>
    <d v="1899-12-30T20:38:03"/>
    <n v="112"/>
    <n v="1.8666666666666667"/>
    <x v="0"/>
    <x v="0"/>
    <n v="2"/>
    <s v="enero"/>
    <s v="T"/>
    <m/>
    <s v="microparada"/>
    <m/>
    <m/>
    <m/>
  </r>
  <r>
    <n v="134557"/>
    <s v="Axon"/>
    <s v="Moreno"/>
    <s v="L37"/>
    <d v="2020-02-20T00:00:00"/>
    <s v="Martín"/>
    <s v="Mantenimiento Electrico"/>
    <d v="2023-01-13T00:00:00"/>
    <d v="1899-12-30T20:45:44"/>
    <d v="2023-01-13T00:00:00"/>
    <d v="1899-12-30T21:43:55"/>
    <n v="3491"/>
    <n v="58.18333333333333"/>
    <x v="108"/>
    <x v="2"/>
    <n v="2"/>
    <s v="enero"/>
    <s v="T"/>
    <m/>
    <s v="no"/>
    <m/>
    <m/>
    <m/>
  </r>
  <r>
    <n v="134607"/>
    <s v="Laser"/>
    <s v="Moreno"/>
    <s v="L10"/>
    <d v="2021-02-12T00:00:00"/>
    <s v="Martín"/>
    <s v="Mantenimiento Electrico"/>
    <d v="2023-01-16T00:00:00"/>
    <d v="1899-12-30T06:40:48"/>
    <d v="2023-01-16T00:00:00"/>
    <d v="1899-12-30T07:05:14"/>
    <n v="1466"/>
    <n v="24.433333333333334"/>
    <x v="110"/>
    <x v="2"/>
    <n v="3"/>
    <s v="enero"/>
    <s v="M"/>
    <m/>
    <s v="no"/>
    <m/>
    <m/>
    <m/>
  </r>
  <r>
    <n v="134609"/>
    <s v="LogiPack"/>
    <s v="Moreno"/>
    <s v="L35"/>
    <d v="2020-02-20T00:00:00"/>
    <s v="Martín"/>
    <s v="Mantenimiento Mecanico"/>
    <d v="2023-01-16T00:00:00"/>
    <d v="1899-12-30T06:47:08"/>
    <d v="2023-01-16T00:00:00"/>
    <d v="1899-12-30T06:59:51"/>
    <n v="763"/>
    <n v="12.716666666666667"/>
    <x v="111"/>
    <x v="2"/>
    <n v="3"/>
    <s v="enero"/>
    <s v="M"/>
    <m/>
    <s v="no"/>
    <m/>
    <m/>
    <m/>
  </r>
  <r>
    <n v="134611"/>
    <s v="Embalador"/>
    <s v="Moreno"/>
    <s v="L38"/>
    <d v="2018-11-01T00:00:00"/>
    <s v="-"/>
    <s v="Mantenimiento Electrico"/>
    <d v="2023-01-16T00:00:00"/>
    <d v="1899-12-30T07:33:27"/>
    <d v="2023-01-16T00:00:00"/>
    <d v="1899-12-30T07:38:48"/>
    <n v="321"/>
    <n v="5.35"/>
    <x v="0"/>
    <x v="0"/>
    <n v="3"/>
    <s v="enero"/>
    <s v="M"/>
    <m/>
    <s v="microparada"/>
    <m/>
    <m/>
    <m/>
  </r>
  <r>
    <n v="134616"/>
    <s v="Etiquetadora"/>
    <s v="Moreno"/>
    <s v="L38"/>
    <d v="2018-11-01T00:00:00"/>
    <s v="-"/>
    <s v="Mantenimiento Electrico"/>
    <d v="2023-01-16T00:00:00"/>
    <d v="1899-12-30T08:06:02"/>
    <d v="2023-01-16T00:00:00"/>
    <d v="1899-12-30T08:26:44"/>
    <n v="1242"/>
    <n v="20.7"/>
    <x v="112"/>
    <x v="2"/>
    <n v="3"/>
    <s v="enero"/>
    <s v="M"/>
    <m/>
    <s v="no"/>
    <m/>
    <m/>
    <m/>
  </r>
  <r>
    <n v="134621"/>
    <s v="Etiquetadora"/>
    <s v="Moreno"/>
    <s v="L38"/>
    <d v="2018-11-01T00:00:00"/>
    <s v="-"/>
    <s v="Mantenimiento Mecanico"/>
    <d v="2023-01-16T00:00:00"/>
    <d v="1899-12-30T09:12:43"/>
    <d v="2023-01-16T00:00:00"/>
    <d v="1899-12-30T09:59:59"/>
    <n v="2836"/>
    <n v="47.266666666666666"/>
    <x v="113"/>
    <x v="2"/>
    <n v="3"/>
    <s v="enero"/>
    <s v="M"/>
    <m/>
    <s v="no"/>
    <m/>
    <m/>
    <m/>
  </r>
  <r>
    <n v="134629"/>
    <s v="Llenadora"/>
    <s v="Moreno"/>
    <s v="L48"/>
    <d v="2018-11-01T00:00:00"/>
    <s v="-"/>
    <s v="Mantenimiento Electrico"/>
    <d v="2023-01-16T00:00:00"/>
    <d v="1899-12-30T11:32:55"/>
    <d v="2023-01-16T00:00:00"/>
    <d v="1899-12-30T11:51:36"/>
    <n v="1121"/>
    <n v="18.683333333333334"/>
    <x v="114"/>
    <x v="2"/>
    <n v="3"/>
    <s v="enero"/>
    <s v="M"/>
    <m/>
    <s v="no"/>
    <m/>
    <m/>
    <m/>
  </r>
  <r>
    <n v="134633"/>
    <s v="Llenadora L37"/>
    <s v="Moreno"/>
    <s v="L37"/>
    <d v="2021-03-08T00:00:00"/>
    <s v="Martín"/>
    <s v="Mantenimiento Mecanico"/>
    <d v="2023-01-16T00:00:00"/>
    <d v="1899-12-30T11:50:45"/>
    <d v="2023-01-16T00:00:00"/>
    <d v="1899-12-30T12:10:49"/>
    <n v="1204"/>
    <n v="20.066666666666666"/>
    <x v="1"/>
    <x v="1"/>
    <n v="3"/>
    <s v="enero"/>
    <s v="M"/>
    <s v="sin informacion"/>
    <s v="sin informacion"/>
    <s v="sin informacion"/>
    <s v="sin informacion"/>
    <s v="sin informacion"/>
  </r>
  <r>
    <n v="134636"/>
    <s v="Llenadora"/>
    <s v="Moreno"/>
    <s v="L48"/>
    <d v="2018-11-01T00:00:00"/>
    <s v="-"/>
    <s v="Mantenimiento Electrico"/>
    <d v="2023-01-16T00:00:00"/>
    <d v="1899-12-30T12:05:40"/>
    <d v="2023-01-16T00:00:00"/>
    <d v="1899-12-30T12:10:11"/>
    <n v="271"/>
    <n v="4.5166666666666666"/>
    <x v="0"/>
    <x v="0"/>
    <n v="3"/>
    <s v="enero"/>
    <s v="M"/>
    <m/>
    <s v="microparada"/>
    <m/>
    <m/>
    <m/>
  </r>
  <r>
    <n v="134638"/>
    <s v="Llenadora"/>
    <s v="Moreno"/>
    <s v="L48"/>
    <d v="2018-11-01T00:00:00"/>
    <s v="-"/>
    <s v="Mantenimiento Mecanico"/>
    <d v="2023-01-16T00:00:00"/>
    <d v="1899-12-30T12:10:19"/>
    <d v="2023-01-16T00:00:00"/>
    <d v="1899-12-30T12:59:44"/>
    <n v="2965"/>
    <n v="49.416666666666664"/>
    <x v="115"/>
    <x v="4"/>
    <n v="3"/>
    <s v="enero"/>
    <s v="M"/>
    <s v="no aplica"/>
    <s v="no aplica"/>
    <s v="no aplica"/>
    <s v="no aplica"/>
    <s v="no aplica"/>
  </r>
  <r>
    <n v="134641"/>
    <s v="Estuchadora"/>
    <s v="Moreno"/>
    <s v="L32"/>
    <d v="2021-02-04T00:00:00"/>
    <s v="Victor"/>
    <s v="Mantenimiento Mecanico"/>
    <d v="2023-01-16T00:00:00"/>
    <d v="1899-12-30T12:14:50"/>
    <d v="2023-01-16T00:00:00"/>
    <d v="1899-12-30T14:13:41"/>
    <n v="7131"/>
    <n v="118.85"/>
    <x v="10"/>
    <x v="2"/>
    <n v="3"/>
    <s v="enero"/>
    <s v="M"/>
    <m/>
    <s v="no"/>
    <m/>
    <m/>
    <m/>
  </r>
  <r>
    <n v="134644"/>
    <s v="Llenadora L38"/>
    <s v="Moreno"/>
    <s v="L38"/>
    <d v="2021-03-03T00:00:00"/>
    <s v="Martín"/>
    <s v="Mantenimiento Electrico"/>
    <d v="2023-01-16T00:00:00"/>
    <d v="1899-12-30T12:28:20"/>
    <d v="2023-01-16T00:00:00"/>
    <d v="1899-12-30T12:32:49"/>
    <n v="269"/>
    <n v="4.4833333333333334"/>
    <x v="0"/>
    <x v="0"/>
    <n v="3"/>
    <s v="enero"/>
    <s v="M"/>
    <m/>
    <s v="microparada"/>
    <m/>
    <m/>
    <m/>
  </r>
  <r>
    <n v="134645"/>
    <s v="Celofanadora L10"/>
    <s v="Moreno"/>
    <s v="L10"/>
    <d v="2020-09-30T00:00:00"/>
    <s v="Martín"/>
    <s v="Mantenimiento Electrico"/>
    <d v="2023-01-16T00:00:00"/>
    <d v="1899-12-30T12:29:12"/>
    <d v="2023-01-16T00:00:00"/>
    <d v="1899-12-30T13:00:29"/>
    <n v="1877"/>
    <n v="31.283333333333335"/>
    <x v="116"/>
    <x v="2"/>
    <n v="3"/>
    <s v="enero"/>
    <s v="M"/>
    <m/>
    <s v="no"/>
    <m/>
    <m/>
    <m/>
  </r>
  <r>
    <n v="134649"/>
    <s v="Llenadora"/>
    <s v="Moreno"/>
    <s v="L48"/>
    <d v="2018-11-01T00:00:00"/>
    <s v="-"/>
    <s v="Mantenimiento Electrico"/>
    <d v="2023-01-16T00:00:00"/>
    <d v="1899-12-30T12:59:57"/>
    <d v="2023-01-16T00:00:00"/>
    <d v="1899-12-30T13:00:42"/>
    <n v="45"/>
    <n v="0.75"/>
    <x v="0"/>
    <x v="0"/>
    <n v="3"/>
    <s v="enero"/>
    <s v="M"/>
    <m/>
    <s v="microparada"/>
    <m/>
    <m/>
    <m/>
  </r>
  <r>
    <n v="134650"/>
    <s v="Crimpadora"/>
    <s v="Moreno"/>
    <s v="L10"/>
    <d v="2018-11-01T00:00:00"/>
    <s v="-"/>
    <s v="Mantenimiento Electrico"/>
    <d v="2023-01-16T00:00:00"/>
    <d v="1899-12-30T13:00:37"/>
    <d v="2023-01-16T00:00:00"/>
    <d v="1899-12-30T13:04:59"/>
    <n v="262"/>
    <n v="4.3666666666666663"/>
    <x v="0"/>
    <x v="0"/>
    <n v="3"/>
    <s v="enero"/>
    <s v="M"/>
    <m/>
    <s v="microparada"/>
    <m/>
    <m/>
    <m/>
  </r>
  <r>
    <n v="134652"/>
    <s v="Abastecedor de tapas"/>
    <s v="Moreno"/>
    <s v="L33"/>
    <d v="2018-11-01T00:00:00"/>
    <s v="-"/>
    <s v="Mantenimiento Electrico"/>
    <d v="2023-01-16T00:00:00"/>
    <d v="1899-12-30T14:20:50"/>
    <d v="2023-01-16T00:00:00"/>
    <d v="1899-12-30T14:26:35"/>
    <n v="345"/>
    <n v="5.75"/>
    <x v="0"/>
    <x v="0"/>
    <n v="3"/>
    <s v="enero"/>
    <s v="T"/>
    <m/>
    <s v="microparada"/>
    <m/>
    <m/>
    <m/>
  </r>
  <r>
    <n v="134654"/>
    <s v="Balanza"/>
    <s v="Moreno"/>
    <s v="L36"/>
    <d v="2018-11-01T00:00:00"/>
    <s v="-"/>
    <s v="Mantenimiento Mecanico"/>
    <d v="2023-01-16T00:00:00"/>
    <d v="1899-12-30T14:22:53"/>
    <d v="2023-01-16T00:00:00"/>
    <d v="1899-12-30T14:24:43"/>
    <n v="110"/>
    <n v="1.8333333333333333"/>
    <x v="0"/>
    <x v="0"/>
    <n v="3"/>
    <s v="enero"/>
    <s v="T"/>
    <m/>
    <s v="microparada"/>
    <m/>
    <m/>
    <m/>
  </r>
  <r>
    <n v="134656"/>
    <s v="Abastecedor de tapas"/>
    <s v="Moreno"/>
    <s v="L33"/>
    <d v="2018-11-01T00:00:00"/>
    <s v="-"/>
    <s v="Mantenimiento Electrico"/>
    <d v="2023-01-16T00:00:00"/>
    <d v="1899-12-30T14:29:15"/>
    <d v="2023-01-16T00:00:00"/>
    <d v="1899-12-30T14:30:18"/>
    <n v="63"/>
    <n v="1.05"/>
    <x v="0"/>
    <x v="0"/>
    <n v="3"/>
    <s v="enero"/>
    <s v="T"/>
    <m/>
    <s v="microparada"/>
    <m/>
    <m/>
    <m/>
  </r>
  <r>
    <n v="134658"/>
    <s v="Llenadora"/>
    <s v="Moreno"/>
    <s v="L12"/>
    <d v="2018-11-01T00:00:00"/>
    <s v="-"/>
    <s v="Mantenimiento Mecanico"/>
    <d v="2023-01-16T00:00:00"/>
    <d v="1899-12-30T14:42:01"/>
    <d v="2023-01-16T00:00:00"/>
    <d v="1899-12-30T15:02:26"/>
    <n v="1225"/>
    <n v="20.416666666666668"/>
    <x v="117"/>
    <x v="3"/>
    <n v="3"/>
    <s v="enero"/>
    <s v="T"/>
    <m/>
    <s v="si"/>
    <m/>
    <m/>
    <m/>
  </r>
  <r>
    <n v="134659"/>
    <s v="Inkjet"/>
    <s v="Moreno"/>
    <s v="L43"/>
    <d v="2018-11-01T00:00:00"/>
    <s v="-"/>
    <s v="Mantenimiento Electrico"/>
    <d v="2023-01-16T00:00:00"/>
    <d v="1899-12-30T14:44:59"/>
    <d v="2023-01-16T00:00:00"/>
    <d v="1899-12-30T15:18:01"/>
    <n v="1982"/>
    <n v="33.033333333333331"/>
    <x v="4"/>
    <x v="2"/>
    <n v="3"/>
    <s v="enero"/>
    <s v="T"/>
    <m/>
    <s v="no"/>
    <m/>
    <m/>
    <m/>
  </r>
  <r>
    <n v="134660"/>
    <s v="Llenadora"/>
    <s v="Moreno"/>
    <s v="L48"/>
    <d v="2018-11-01T00:00:00"/>
    <s v="-"/>
    <s v="Mantenimiento Mecanico"/>
    <d v="2023-01-16T00:00:00"/>
    <d v="1899-12-30T14:48:08"/>
    <d v="2023-01-16T00:00:00"/>
    <d v="1899-12-30T15:24:19"/>
    <n v="2171"/>
    <n v="36.18333333333333"/>
    <x v="118"/>
    <x v="3"/>
    <n v="3"/>
    <s v="enero"/>
    <s v="T"/>
    <m/>
    <s v="si"/>
    <m/>
    <m/>
    <m/>
  </r>
  <r>
    <n v="134665"/>
    <s v="Llenadora"/>
    <s v="Moreno"/>
    <s v="L29"/>
    <d v="2018-11-01T00:00:00"/>
    <s v="-"/>
    <s v="Mantenimiento Mecanico"/>
    <d v="2023-01-16T00:00:00"/>
    <d v="1899-12-30T15:14:13"/>
    <d v="2023-01-16T00:00:00"/>
    <d v="1899-12-30T15:23:11"/>
    <n v="538"/>
    <n v="8.9666666666666668"/>
    <x v="0"/>
    <x v="0"/>
    <n v="3"/>
    <s v="enero"/>
    <s v="T"/>
    <m/>
    <s v="microparada"/>
    <m/>
    <m/>
    <m/>
  </r>
  <r>
    <n v="134667"/>
    <s v="Torqueadora"/>
    <s v="Moreno"/>
    <s v="L19"/>
    <d v="2018-11-01T00:00:00"/>
    <s v="-"/>
    <s v="Mantenimiento Electrico"/>
    <d v="2023-01-16T00:00:00"/>
    <d v="1899-12-30T15:17:14"/>
    <d v="2023-01-16T00:00:00"/>
    <d v="1899-12-30T15:20:42"/>
    <n v="208"/>
    <n v="3.4666666666666668"/>
    <x v="0"/>
    <x v="0"/>
    <n v="3"/>
    <s v="enero"/>
    <s v="T"/>
    <m/>
    <s v="microparada"/>
    <m/>
    <m/>
    <m/>
  </r>
  <r>
    <n v="134668"/>
    <s v="Llenadora"/>
    <s v="Moreno"/>
    <s v="L48"/>
    <d v="2018-11-01T00:00:00"/>
    <s v="-"/>
    <s v="Mantenimiento Mecanico"/>
    <d v="2023-01-16T00:00:00"/>
    <d v="1899-12-30T15:24:47"/>
    <d v="2023-01-16T00:00:00"/>
    <d v="1899-12-30T15:25:46"/>
    <n v="59"/>
    <n v="0.98333333333333328"/>
    <x v="0"/>
    <x v="0"/>
    <n v="3"/>
    <s v="enero"/>
    <s v="T"/>
    <m/>
    <s v="microparada"/>
    <m/>
    <m/>
    <m/>
  </r>
  <r>
    <n v="134669"/>
    <s v="Llenadora"/>
    <s v="Moreno"/>
    <s v="L42"/>
    <d v="2018-11-01T00:00:00"/>
    <s v="-"/>
    <s v="Mantenimiento Mecanico"/>
    <d v="2023-01-16T00:00:00"/>
    <d v="1899-12-30T15:29:20"/>
    <d v="2023-01-16T00:00:00"/>
    <d v="1899-12-30T15:43:32"/>
    <n v="852"/>
    <n v="14.2"/>
    <x v="119"/>
    <x v="2"/>
    <n v="3"/>
    <s v="enero"/>
    <s v="T"/>
    <m/>
    <s v="no"/>
    <m/>
    <m/>
    <m/>
  </r>
  <r>
    <n v="134670"/>
    <s v="Llenadora L37"/>
    <s v="Moreno"/>
    <s v="L37"/>
    <d v="2021-03-08T00:00:00"/>
    <s v="Martín"/>
    <s v="Mantenimiento Mecanico"/>
    <d v="2023-01-16T00:00:00"/>
    <d v="1899-12-30T15:37:14"/>
    <d v="2023-01-16T00:00:00"/>
    <d v="1899-12-30T15:37:51"/>
    <n v="37"/>
    <n v="0.6166666666666667"/>
    <x v="0"/>
    <x v="0"/>
    <n v="3"/>
    <s v="enero"/>
    <s v="T"/>
    <m/>
    <s v="microparada"/>
    <m/>
    <m/>
    <m/>
  </r>
  <r>
    <n v="134671"/>
    <s v="Llenadora L37"/>
    <s v="Moreno"/>
    <s v="L37"/>
    <d v="2021-03-08T00:00:00"/>
    <s v="Martín"/>
    <s v="Mantenimiento Mecanico"/>
    <d v="2023-01-16T00:00:00"/>
    <d v="1899-12-30T15:38:19"/>
    <d v="2023-01-16T00:00:00"/>
    <d v="1899-12-30T15:50:27"/>
    <n v="728"/>
    <n v="12.133333333333333"/>
    <x v="4"/>
    <x v="2"/>
    <n v="3"/>
    <s v="enero"/>
    <s v="T"/>
    <m/>
    <s v="no"/>
    <m/>
    <m/>
    <m/>
  </r>
  <r>
    <n v="134674"/>
    <s v="Pick and play"/>
    <s v="Moreno"/>
    <s v="L11"/>
    <d v="2018-11-01T00:00:00"/>
    <s v="-"/>
    <s v="Mantenimiento Electrico"/>
    <d v="2023-01-16T00:00:00"/>
    <d v="1899-12-30T16:07:22"/>
    <d v="2023-01-16T00:00:00"/>
    <d v="1899-12-30T16:12:32"/>
    <n v="310"/>
    <n v="5.166666666666667"/>
    <x v="0"/>
    <x v="0"/>
    <n v="3"/>
    <s v="enero"/>
    <s v="T"/>
    <m/>
    <s v="microparada"/>
    <m/>
    <m/>
    <m/>
  </r>
  <r>
    <n v="134680"/>
    <s v="Torqueadora"/>
    <s v="Moreno"/>
    <s v="L19"/>
    <d v="2018-11-01T00:00:00"/>
    <s v="-"/>
    <s v="Mantenimiento Electrico"/>
    <d v="2023-01-16T00:00:00"/>
    <d v="1899-12-30T16:55:58"/>
    <d v="2023-01-16T00:00:00"/>
    <d v="1899-12-30T17:04:38"/>
    <n v="520"/>
    <n v="8.6666666666666661"/>
    <x v="0"/>
    <x v="0"/>
    <n v="3"/>
    <s v="enero"/>
    <s v="T"/>
    <m/>
    <s v="microparada"/>
    <m/>
    <m/>
    <m/>
  </r>
  <r>
    <n v="134683"/>
    <s v="Llenadora"/>
    <s v="Moreno"/>
    <s v="L48"/>
    <d v="2018-11-01T00:00:00"/>
    <s v="-"/>
    <s v="Mantenimiento Mecanico"/>
    <d v="2023-01-16T00:00:00"/>
    <d v="1899-12-30T17:33:54"/>
    <d v="2023-01-16T00:00:00"/>
    <d v="1899-12-30T17:41:38"/>
    <n v="464"/>
    <n v="7.7333333333333334"/>
    <x v="0"/>
    <x v="0"/>
    <n v="3"/>
    <s v="enero"/>
    <s v="T"/>
    <m/>
    <s v="microparada"/>
    <m/>
    <m/>
    <m/>
  </r>
  <r>
    <n v="134689"/>
    <s v="Embalador"/>
    <s v="Moreno"/>
    <s v="L38"/>
    <d v="2018-11-01T00:00:00"/>
    <s v="-"/>
    <s v="Mantenimiento Mecanico"/>
    <d v="2023-01-16T00:00:00"/>
    <d v="1899-12-30T18:11:54"/>
    <d v="2023-01-17T00:00:00"/>
    <d v="1899-12-30T06:03:33"/>
    <n v="42699"/>
    <n v="711.65"/>
    <x v="120"/>
    <x v="2"/>
    <n v="3"/>
    <s v="enero"/>
    <s v="T"/>
    <m/>
    <s v="no"/>
    <m/>
    <m/>
    <m/>
  </r>
  <r>
    <n v="134690"/>
    <s v="Crimpadora"/>
    <s v="Moreno"/>
    <s v="L10"/>
    <d v="2018-11-01T00:00:00"/>
    <s v="-"/>
    <s v="Mantenimiento Electrico"/>
    <d v="2023-01-16T00:00:00"/>
    <d v="1899-12-30T18:23:18"/>
    <d v="2023-01-16T00:00:00"/>
    <d v="1899-12-30T18:40:56"/>
    <n v="1058"/>
    <n v="17.633333333333333"/>
    <x v="121"/>
    <x v="2"/>
    <n v="3"/>
    <s v="enero"/>
    <s v="T"/>
    <m/>
    <s v="no"/>
    <m/>
    <m/>
    <m/>
  </r>
  <r>
    <n v="134692"/>
    <s v="Etiquetadora de fondo"/>
    <s v="Moreno"/>
    <s v="L37"/>
    <d v="2018-11-01T00:00:00"/>
    <s v="-"/>
    <s v="Mantenimiento Mecanico"/>
    <d v="2023-01-16T00:00:00"/>
    <d v="1899-12-30T18:59:22"/>
    <d v="2023-01-16T00:00:00"/>
    <d v="1899-12-30T19:11:34"/>
    <n v="732"/>
    <n v="12.2"/>
    <x v="23"/>
    <x v="2"/>
    <n v="3"/>
    <s v="enero"/>
    <s v="T"/>
    <m/>
    <s v="no"/>
    <m/>
    <m/>
    <m/>
  </r>
  <r>
    <n v="134694"/>
    <s v="Etiquetadora"/>
    <s v="Moreno"/>
    <s v="L12"/>
    <d v="2018-11-01T00:00:00"/>
    <s v="-"/>
    <s v="Mantenimiento Mecanico"/>
    <d v="2023-01-16T00:00:00"/>
    <d v="1899-12-30T19:30:00"/>
    <d v="2023-01-16T00:00:00"/>
    <d v="1899-12-30T19:54:32"/>
    <n v="1472"/>
    <n v="24.533333333333335"/>
    <x v="122"/>
    <x v="2"/>
    <n v="3"/>
    <s v="enero"/>
    <s v="T"/>
    <m/>
    <s v="no"/>
    <m/>
    <m/>
    <m/>
  </r>
  <r>
    <n v="134698"/>
    <s v="Etiquetadora"/>
    <s v="Moreno"/>
    <s v="L12"/>
    <d v="2018-11-01T00:00:00"/>
    <s v="-"/>
    <s v="Mantenimiento Mecanico"/>
    <d v="2023-01-16T00:00:00"/>
    <d v="1899-12-30T20:24:09"/>
    <d v="2023-01-16T00:00:00"/>
    <d v="1899-12-30T21:04:13"/>
    <n v="2404"/>
    <n v="40.06666666666667"/>
    <x v="122"/>
    <x v="2"/>
    <n v="3"/>
    <s v="enero"/>
    <s v="T"/>
    <m/>
    <s v="no"/>
    <m/>
    <m/>
    <m/>
  </r>
  <r>
    <n v="134700"/>
    <s v="Estuchadora"/>
    <s v="Moreno"/>
    <s v="L32"/>
    <d v="2021-02-04T00:00:00"/>
    <s v="Victor"/>
    <s v="Mantenimiento Electrico"/>
    <d v="2023-01-16T00:00:00"/>
    <d v="1899-12-30T21:05:55"/>
    <d v="2023-01-16T00:00:00"/>
    <d v="1899-12-30T21:05:58"/>
    <n v="3"/>
    <n v="0.05"/>
    <x v="0"/>
    <x v="0"/>
    <n v="3"/>
    <s v="enero"/>
    <s v="T"/>
    <m/>
    <s v="microparada"/>
    <m/>
    <m/>
    <m/>
  </r>
  <r>
    <n v="134701"/>
    <s v="Estuchadora"/>
    <s v="Moreno"/>
    <s v="L32"/>
    <d v="2021-02-04T00:00:00"/>
    <s v="Victor"/>
    <s v="Mantenimiento Mecanico"/>
    <d v="2023-01-16T00:00:00"/>
    <d v="1899-12-30T21:06:07"/>
    <d v="2023-01-16T00:00:00"/>
    <d v="1899-12-30T21:29:13"/>
    <n v="1386"/>
    <n v="23.1"/>
    <x v="90"/>
    <x v="2"/>
    <n v="3"/>
    <s v="enero"/>
    <s v="T"/>
    <m/>
    <s v="no"/>
    <m/>
    <m/>
    <m/>
  </r>
  <r>
    <n v="134703"/>
    <s v="Martillo"/>
    <s v="Moreno"/>
    <s v="L10"/>
    <d v="2018-11-01T00:00:00"/>
    <s v="-"/>
    <s v="Mantenimiento Mecanico"/>
    <d v="2023-01-16T00:00:00"/>
    <d v="1899-12-30T21:19:35"/>
    <d v="2023-01-16T00:00:00"/>
    <d v="1899-12-30T21:25:34"/>
    <n v="359"/>
    <n v="5.9833333333333334"/>
    <x v="0"/>
    <x v="0"/>
    <n v="3"/>
    <s v="enero"/>
    <s v="T"/>
    <m/>
    <s v="microparada"/>
    <m/>
    <m/>
    <m/>
  </r>
  <r>
    <n v="134714"/>
    <s v="Embalador"/>
    <s v="Moreno"/>
    <s v="L38"/>
    <d v="2018-11-01T00:00:00"/>
    <s v="-"/>
    <s v="Mantenimiento Electrico"/>
    <d v="2023-01-17T00:00:00"/>
    <d v="1899-12-30T06:16:45"/>
    <d v="2023-01-18T00:00:00"/>
    <d v="1899-12-30T11:54:25"/>
    <n v="106660"/>
    <n v="1777.6666666666667"/>
    <x v="123"/>
    <x v="2"/>
    <n v="3"/>
    <s v="enero"/>
    <s v="M"/>
    <m/>
    <s v="no"/>
    <m/>
    <m/>
    <m/>
  </r>
  <r>
    <n v="134719"/>
    <s v="Torqueadora"/>
    <s v="Moreno"/>
    <s v="L33"/>
    <d v="2020-02-20T00:00:00"/>
    <s v="Martín"/>
    <s v="Mantenimiento Mecanico"/>
    <d v="2023-01-17T00:00:00"/>
    <d v="1899-12-30T06:47:05"/>
    <d v="2023-01-17T00:00:00"/>
    <d v="1899-12-30T06:52:37"/>
    <n v="332"/>
    <n v="5.5333333333333332"/>
    <x v="0"/>
    <x v="0"/>
    <n v="3"/>
    <s v="enero"/>
    <s v="M"/>
    <m/>
    <s v="microparada"/>
    <m/>
    <m/>
    <m/>
  </r>
  <r>
    <n v="134721"/>
    <s v="Llenadora"/>
    <s v="Moreno"/>
    <s v="L41"/>
    <d v="2018-11-01T00:00:00"/>
    <s v="-"/>
    <s v="Mantenimiento Electrico"/>
    <d v="2023-01-17T00:00:00"/>
    <d v="1899-12-30T06:53:33"/>
    <d v="2023-01-17T00:00:00"/>
    <d v="1899-12-30T08:08:49"/>
    <n v="4516"/>
    <n v="75.266666666666666"/>
    <x v="3"/>
    <x v="2"/>
    <n v="3"/>
    <s v="enero"/>
    <s v="M"/>
    <m/>
    <s v="no"/>
    <m/>
    <m/>
    <m/>
  </r>
  <r>
    <n v="134723"/>
    <s v="Pick and play"/>
    <s v="Moreno"/>
    <s v="L32"/>
    <d v="2023-01-04T00:00:00"/>
    <s v="Juan Manuel"/>
    <s v="Mantenimiento Electrico"/>
    <d v="2023-01-17T00:00:00"/>
    <d v="1899-12-30T07:05:51"/>
    <d v="2023-01-17T00:00:00"/>
    <d v="1899-12-30T07:09:51"/>
    <n v="240"/>
    <n v="4"/>
    <x v="0"/>
    <x v="0"/>
    <n v="3"/>
    <s v="enero"/>
    <s v="M"/>
    <m/>
    <s v="microparada"/>
    <m/>
    <m/>
    <m/>
  </r>
  <r>
    <n v="134724"/>
    <s v="Llenadora"/>
    <s v="Moreno"/>
    <s v="L12"/>
    <d v="2018-11-01T00:00:00"/>
    <s v="-"/>
    <s v="Mantenimiento Mecanico"/>
    <d v="2023-01-17T00:00:00"/>
    <d v="1899-12-30T07:11:46"/>
    <d v="2023-01-17T00:00:00"/>
    <d v="1899-12-30T09:48:15"/>
    <n v="9389"/>
    <n v="156.48333333333332"/>
    <x v="124"/>
    <x v="2"/>
    <n v="3"/>
    <s v="enero"/>
    <s v="M"/>
    <m/>
    <s v="no"/>
    <m/>
    <m/>
    <m/>
  </r>
  <r>
    <n v="134725"/>
    <s v="Llenadora"/>
    <s v="Moreno"/>
    <s v="L35"/>
    <d v="2018-11-01T00:00:00"/>
    <s v="-"/>
    <s v="Mantenimiento Mecanico"/>
    <d v="2023-01-17T00:00:00"/>
    <d v="1899-12-30T07:12:42"/>
    <d v="2023-01-17T00:00:00"/>
    <d v="1899-12-30T07:32:54"/>
    <n v="1212"/>
    <n v="20.2"/>
    <x v="125"/>
    <x v="3"/>
    <n v="3"/>
    <s v="enero"/>
    <s v="M"/>
    <m/>
    <s v="si"/>
    <m/>
    <m/>
    <m/>
  </r>
  <r>
    <n v="134737"/>
    <s v="Inkjet"/>
    <s v="Moreno"/>
    <s v="L43"/>
    <d v="2018-11-01T00:00:00"/>
    <s v="-"/>
    <s v="Mantenimiento Electrico"/>
    <d v="2023-01-17T00:00:00"/>
    <d v="1899-12-30T08:42:39"/>
    <d v="2023-01-17T00:00:00"/>
    <d v="1899-12-30T08:58:09"/>
    <n v="930"/>
    <n v="15.5"/>
    <x v="126"/>
    <x v="2"/>
    <n v="3"/>
    <s v="enero"/>
    <s v="M"/>
    <m/>
    <s v="no"/>
    <m/>
    <m/>
    <m/>
  </r>
  <r>
    <n v="134740"/>
    <s v="Llenadora"/>
    <s v="Moreno"/>
    <s v="L07"/>
    <d v="2018-11-01T00:00:00"/>
    <s v="-"/>
    <s v="Mantenimiento Mecanico"/>
    <d v="2023-01-17T00:00:00"/>
    <d v="1899-12-30T08:51:07"/>
    <d v="2023-01-17T00:00:00"/>
    <d v="1899-12-30T09:35:52"/>
    <n v="2685"/>
    <n v="44.75"/>
    <x v="127"/>
    <x v="2"/>
    <n v="3"/>
    <s v="enero"/>
    <s v="M"/>
    <m/>
    <s v="no"/>
    <m/>
    <m/>
    <m/>
  </r>
  <r>
    <n v="134742"/>
    <s v="Torqueadora"/>
    <s v="Moreno"/>
    <s v="L33"/>
    <d v="2020-02-20T00:00:00"/>
    <s v="Martín"/>
    <s v="Mantenimiento Mecanico"/>
    <d v="2023-01-17T00:00:00"/>
    <d v="1899-12-30T09:01:22"/>
    <d v="2023-01-17T00:00:00"/>
    <d v="1899-12-30T09:14:05"/>
    <n v="763"/>
    <n v="12.716666666666667"/>
    <x v="128"/>
    <x v="2"/>
    <n v="3"/>
    <s v="enero"/>
    <s v="M"/>
    <m/>
    <s v="no"/>
    <m/>
    <m/>
    <m/>
  </r>
  <r>
    <n v="134745"/>
    <s v="Llenadora"/>
    <s v="Moreno"/>
    <s v="L07"/>
    <d v="2018-11-01T00:00:00"/>
    <s v="-"/>
    <s v="Mantenimiento Mecanico"/>
    <d v="2023-01-17T00:00:00"/>
    <d v="1899-12-30T09:36:21"/>
    <d v="2023-01-17T00:00:00"/>
    <d v="1899-12-30T13:27:11"/>
    <n v="13850"/>
    <n v="230.83333333333334"/>
    <x v="129"/>
    <x v="3"/>
    <n v="3"/>
    <s v="enero"/>
    <s v="M"/>
    <m/>
    <s v="si"/>
    <m/>
    <m/>
    <m/>
  </r>
  <r>
    <n v="134747"/>
    <s v="Llenadora"/>
    <s v="Moreno"/>
    <s v="L12"/>
    <d v="2018-11-01T00:00:00"/>
    <s v="-"/>
    <s v="Mantenimiento Mecanico"/>
    <d v="2023-01-17T00:00:00"/>
    <d v="1899-12-30T09:48:44"/>
    <d v="2023-01-17T00:00:00"/>
    <d v="1899-12-30T10:13:17"/>
    <n v="1473"/>
    <n v="24.55"/>
    <x v="130"/>
    <x v="3"/>
    <n v="3"/>
    <s v="enero"/>
    <s v="M"/>
    <m/>
    <s v="si"/>
    <m/>
    <m/>
    <m/>
  </r>
  <r>
    <n v="134751"/>
    <s v="Llenadora"/>
    <s v="Moreno"/>
    <s v="L35"/>
    <d v="2018-11-01T00:00:00"/>
    <s v="-"/>
    <s v="Mantenimiento Mecanico"/>
    <d v="2023-01-17T00:00:00"/>
    <d v="1899-12-30T10:06:11"/>
    <d v="2023-01-17T00:00:00"/>
    <d v="1899-12-30T11:22:02"/>
    <n v="4551"/>
    <n v="75.849999999999994"/>
    <x v="131"/>
    <x v="2"/>
    <n v="3"/>
    <s v="enero"/>
    <s v="M"/>
    <m/>
    <s v="no"/>
    <m/>
    <m/>
    <m/>
  </r>
  <r>
    <n v="134759"/>
    <s v="Torqueadora"/>
    <s v="Moreno"/>
    <s v="L33"/>
    <d v="2020-02-20T00:00:00"/>
    <s v="Martín"/>
    <s v="Mantenimiento Mecanico"/>
    <d v="2023-01-17T00:00:00"/>
    <d v="1899-12-30T11:51:49"/>
    <d v="2023-01-17T00:00:00"/>
    <d v="1899-12-30T13:11:27"/>
    <n v="4778"/>
    <n v="79.63333333333334"/>
    <x v="128"/>
    <x v="2"/>
    <n v="3"/>
    <s v="enero"/>
    <s v="M"/>
    <m/>
    <s v="no"/>
    <m/>
    <m/>
    <m/>
  </r>
  <r>
    <n v="134764"/>
    <s v="Laser"/>
    <s v="Moreno"/>
    <s v="L32"/>
    <d v="2021-02-04T00:00:00"/>
    <s v="Victor"/>
    <s v="Mantenimiento Mecanico"/>
    <d v="2023-01-17T00:00:00"/>
    <d v="1899-12-30T13:15:02"/>
    <d v="2023-01-17T00:00:00"/>
    <d v="1899-12-30T13:35:37"/>
    <n v="1235"/>
    <n v="20.583333333333332"/>
    <x v="132"/>
    <x v="2"/>
    <n v="3"/>
    <s v="enero"/>
    <s v="M"/>
    <m/>
    <s v="no"/>
    <m/>
    <m/>
    <m/>
  </r>
  <r>
    <n v="134767"/>
    <s v="Etiquetadora"/>
    <s v="Moreno"/>
    <s v="L39"/>
    <d v="2018-11-01T00:00:00"/>
    <s v="-"/>
    <s v="Mantenimiento Mecanico"/>
    <d v="2023-01-17T00:00:00"/>
    <d v="1899-12-30T14:17:56"/>
    <d v="2023-01-17T00:00:00"/>
    <d v="1899-12-30T14:20:23"/>
    <n v="147"/>
    <n v="2.4500000000000002"/>
    <x v="0"/>
    <x v="0"/>
    <n v="3"/>
    <s v="enero"/>
    <s v="T"/>
    <m/>
    <s v="microparada"/>
    <m/>
    <m/>
    <m/>
  </r>
  <r>
    <n v="134770"/>
    <s v="Llenadora"/>
    <s v="Moreno"/>
    <s v="L35"/>
    <d v="2018-11-01T00:00:00"/>
    <s v="-"/>
    <s v="Mantenimiento Mecanico"/>
    <d v="2023-01-17T00:00:00"/>
    <d v="1899-12-30T14:41:58"/>
    <d v="2023-01-17T00:00:00"/>
    <d v="1899-12-30T14:48:32"/>
    <n v="394"/>
    <n v="6.5666666666666664"/>
    <x v="0"/>
    <x v="0"/>
    <n v="3"/>
    <s v="enero"/>
    <s v="T"/>
    <m/>
    <s v="microparada"/>
    <m/>
    <m/>
    <m/>
  </r>
  <r>
    <n v="134773"/>
    <s v="Torqueadora"/>
    <s v="Moreno"/>
    <s v="L19"/>
    <d v="2018-11-01T00:00:00"/>
    <s v="-"/>
    <s v="Mantenimiento Electrico"/>
    <d v="2023-01-17T00:00:00"/>
    <d v="1899-12-30T15:14:55"/>
    <d v="2023-01-17T00:00:00"/>
    <d v="1899-12-30T16:02:08"/>
    <n v="2833"/>
    <n v="47.216666666666669"/>
    <x v="1"/>
    <x v="1"/>
    <n v="3"/>
    <s v="enero"/>
    <s v="T"/>
    <s v="sin informacion"/>
    <s v="sin informacion"/>
    <s v="sin informacion"/>
    <s v="sin informacion"/>
    <s v="sin informacion"/>
  </r>
  <r>
    <n v="134774"/>
    <s v="Llenadora"/>
    <s v="Moreno"/>
    <s v="L45"/>
    <d v="2018-11-01T00:00:00"/>
    <s v="-"/>
    <s v="Mantenimiento Electrico"/>
    <d v="2023-01-17T00:00:00"/>
    <d v="1899-12-30T15:16:27"/>
    <d v="2023-01-17T00:00:00"/>
    <d v="1899-12-30T15:18:22"/>
    <n v="115"/>
    <n v="1.9166666666666667"/>
    <x v="0"/>
    <x v="0"/>
    <n v="3"/>
    <s v="enero"/>
    <s v="T"/>
    <m/>
    <s v="microparada"/>
    <m/>
    <m/>
    <m/>
  </r>
  <r>
    <n v="134784"/>
    <s v="Balanza"/>
    <s v="Moreno"/>
    <s v="L29"/>
    <d v="2018-11-01T00:00:00"/>
    <s v="-"/>
    <s v="Mantenimiento Mecanico"/>
    <d v="2023-01-17T00:00:00"/>
    <d v="1899-12-30T16:40:56"/>
    <d v="2023-01-17T00:00:00"/>
    <d v="1899-12-30T17:33:27"/>
    <n v="3151"/>
    <n v="52.516666666666666"/>
    <x v="133"/>
    <x v="3"/>
    <n v="3"/>
    <s v="enero"/>
    <s v="T"/>
    <m/>
    <s v="si"/>
    <m/>
    <m/>
    <m/>
  </r>
  <r>
    <n v="134785"/>
    <s v="Llenadora"/>
    <s v="Moreno"/>
    <s v="L36"/>
    <d v="2018-11-01T00:00:00"/>
    <s v="-"/>
    <s v="Mantenimiento Mecanico"/>
    <d v="2023-01-17T00:00:00"/>
    <d v="1899-12-30T16:49:49"/>
    <d v="2023-01-17T00:00:00"/>
    <d v="1899-12-30T17:19:22"/>
    <n v="1773"/>
    <n v="29.55"/>
    <x v="134"/>
    <x v="3"/>
    <n v="3"/>
    <s v="enero"/>
    <s v="T"/>
    <m/>
    <s v="si"/>
    <m/>
    <m/>
    <m/>
  </r>
  <r>
    <n v="134788"/>
    <s v="Torqueadora"/>
    <s v="Moreno"/>
    <s v="L37"/>
    <d v="2018-11-01T00:00:00"/>
    <s v="-"/>
    <s v="Mantenimiento Mecanico"/>
    <d v="2023-01-17T00:00:00"/>
    <d v="1899-12-30T17:11:19"/>
    <d v="2023-01-17T00:00:00"/>
    <d v="1899-12-30T17:47:56"/>
    <n v="2197"/>
    <n v="36.616666666666667"/>
    <x v="135"/>
    <x v="2"/>
    <n v="3"/>
    <s v="enero"/>
    <s v="T"/>
    <m/>
    <s v="no"/>
    <m/>
    <m/>
    <m/>
  </r>
  <r>
    <n v="134792"/>
    <s v="Balanza"/>
    <s v="Moreno"/>
    <s v="L29"/>
    <d v="2018-11-01T00:00:00"/>
    <s v="-"/>
    <s v="Mantenimiento Mecanico"/>
    <d v="2023-01-17T00:00:00"/>
    <d v="1899-12-30T17:39:04"/>
    <d v="2023-01-17T00:00:00"/>
    <d v="1899-12-30T18:14:14"/>
    <n v="2110"/>
    <n v="35.166666666666664"/>
    <x v="133"/>
    <x v="3"/>
    <n v="3"/>
    <s v="enero"/>
    <s v="T"/>
    <m/>
    <s v="si"/>
    <m/>
    <m/>
    <m/>
  </r>
  <r>
    <n v="134800"/>
    <s v="Laser"/>
    <s v="Moreno"/>
    <s v="L32"/>
    <d v="2021-02-04T00:00:00"/>
    <s v="Victor"/>
    <s v="Mantenimiento Mecanico"/>
    <d v="2023-01-17T00:00:00"/>
    <d v="1899-12-30T20:36:45"/>
    <d v="2023-01-17T00:00:00"/>
    <d v="1899-12-30T20:50:50"/>
    <n v="845"/>
    <n v="14.083333333333334"/>
    <x v="136"/>
    <x v="2"/>
    <n v="3"/>
    <s v="enero"/>
    <s v="T"/>
    <m/>
    <s v="no"/>
    <m/>
    <m/>
    <m/>
  </r>
  <r>
    <n v="134823"/>
    <s v="Llenadora"/>
    <s v="Moreno"/>
    <s v="L33"/>
    <d v="2018-11-01T00:00:00"/>
    <s v="-"/>
    <s v="Mantenimiento Mecanico"/>
    <d v="2023-01-18T00:00:00"/>
    <d v="1899-12-30T09:47:52"/>
    <d v="2023-01-18T00:00:00"/>
    <d v="1899-12-30T10:11:43"/>
    <n v="1431"/>
    <n v="23.85"/>
    <x v="1"/>
    <x v="1"/>
    <n v="3"/>
    <s v="enero"/>
    <s v="M"/>
    <s v="sin informacion"/>
    <s v="sin informacion"/>
    <s v="sin informacion"/>
    <s v="sin informacion"/>
    <s v="sin informacion"/>
  </r>
  <r>
    <n v="134829"/>
    <s v="Llenadora"/>
    <s v="Moreno"/>
    <s v="L48"/>
    <d v="2018-11-01T00:00:00"/>
    <s v="-"/>
    <s v="Mantenimiento Electrico"/>
    <d v="2023-01-18T00:00:00"/>
    <d v="1899-12-30T10:44:07"/>
    <d v="2023-01-18T00:00:00"/>
    <d v="1899-12-30T10:58:29"/>
    <n v="862"/>
    <n v="14.366666666666667"/>
    <x v="137"/>
    <x v="2"/>
    <n v="3"/>
    <s v="enero"/>
    <s v="M"/>
    <m/>
    <s v="no"/>
    <m/>
    <m/>
    <m/>
  </r>
  <r>
    <n v="134830"/>
    <s v="Etiquetadora"/>
    <s v="Moreno"/>
    <s v="L48"/>
    <d v="2018-11-01T00:00:00"/>
    <s v="-"/>
    <s v="Mantenimiento Mecanico"/>
    <d v="2023-01-18T00:00:00"/>
    <d v="1899-12-30T11:03:11"/>
    <d v="2023-01-18T00:00:00"/>
    <d v="1899-12-30T11:10:56"/>
    <n v="465"/>
    <n v="7.75"/>
    <x v="0"/>
    <x v="0"/>
    <n v="3"/>
    <s v="enero"/>
    <s v="M"/>
    <m/>
    <s v="microparada"/>
    <m/>
    <m/>
    <m/>
  </r>
  <r>
    <n v="134841"/>
    <s v="Estuchadora"/>
    <s v="Moreno"/>
    <s v="L11"/>
    <d v="2018-11-01T00:00:00"/>
    <s v="-"/>
    <s v="Mantenimiento Mecanico"/>
    <d v="2023-01-18T00:00:00"/>
    <d v="1899-12-30T12:43:43"/>
    <d v="2023-01-18T00:00:00"/>
    <d v="1899-12-30T13:16:53"/>
    <n v="1990"/>
    <n v="33.166666666666664"/>
    <x v="1"/>
    <x v="1"/>
    <n v="3"/>
    <s v="enero"/>
    <s v="M"/>
    <s v="sin informacion"/>
    <s v="sin informacion"/>
    <s v="sin informacion"/>
    <s v="sin informacion"/>
    <s v="sin informacion"/>
  </r>
  <r>
    <n v="134856"/>
    <s v="Estuchadora"/>
    <s v="Moreno"/>
    <s v="L32"/>
    <d v="2021-02-04T00:00:00"/>
    <s v="Victor"/>
    <s v="Mantenimiento Electrico"/>
    <d v="2023-01-18T00:00:00"/>
    <d v="1899-12-30T15:34:36"/>
    <d v="2023-01-18T00:00:00"/>
    <d v="1899-12-30T15:52:41"/>
    <n v="1085"/>
    <n v="18.083333333333332"/>
    <x v="1"/>
    <x v="1"/>
    <n v="3"/>
    <s v="enero"/>
    <s v="T"/>
    <s v="sin informacion"/>
    <s v="sin informacion"/>
    <s v="sin informacion"/>
    <s v="sin informacion"/>
    <s v="sin informacion"/>
  </r>
  <r>
    <n v="134862"/>
    <s v="Roscadora"/>
    <s v="Moreno"/>
    <s v="L10"/>
    <d v="2021-03-10T00:00:00"/>
    <s v="Martín"/>
    <s v="Mantenimiento Mecanico"/>
    <d v="2023-01-18T00:00:00"/>
    <d v="1899-12-30T16:23:15"/>
    <d v="2023-01-18T00:00:00"/>
    <d v="1899-12-30T16:34:21"/>
    <n v="666"/>
    <n v="11.1"/>
    <x v="138"/>
    <x v="2"/>
    <n v="3"/>
    <s v="enero"/>
    <s v="T"/>
    <m/>
    <s v="no"/>
    <m/>
    <m/>
    <m/>
  </r>
  <r>
    <n v="134867"/>
    <s v="Llenadora"/>
    <s v="Moreno"/>
    <s v="L41"/>
    <d v="2018-11-01T00:00:00"/>
    <s v="-"/>
    <s v="Mantenimiento Mecanico"/>
    <d v="2023-01-18T00:00:00"/>
    <d v="1899-12-30T17:21:24"/>
    <d v="2023-01-18T00:00:00"/>
    <d v="1899-12-30T18:01:41"/>
    <n v="2417"/>
    <n v="40.283333333333331"/>
    <x v="139"/>
    <x v="3"/>
    <n v="3"/>
    <s v="enero"/>
    <s v="T"/>
    <m/>
    <s v="no"/>
    <m/>
    <m/>
    <m/>
  </r>
  <r>
    <n v="134869"/>
    <s v="Martillo"/>
    <s v="Moreno"/>
    <s v="L43"/>
    <d v="2018-11-01T00:00:00"/>
    <s v="-"/>
    <s v="Mantenimiento Electrico"/>
    <d v="2023-01-18T00:00:00"/>
    <d v="1899-12-30T17:34:40"/>
    <d v="2023-01-18T00:00:00"/>
    <d v="1899-12-30T17:40:53"/>
    <n v="373"/>
    <n v="6.2166666666666668"/>
    <x v="0"/>
    <x v="0"/>
    <n v="3"/>
    <s v="enero"/>
    <s v="T"/>
    <m/>
    <s v="microparada"/>
    <m/>
    <m/>
    <m/>
  </r>
  <r>
    <n v="134872"/>
    <s v="Llenadora L37"/>
    <s v="Moreno"/>
    <s v="L37"/>
    <d v="2021-03-08T00:00:00"/>
    <s v="Martín"/>
    <s v="Mantenimiento Mecanico"/>
    <d v="2023-01-18T00:00:00"/>
    <d v="1899-12-30T17:39:27"/>
    <d v="2023-01-18T00:00:00"/>
    <d v="1899-12-30T17:52:18"/>
    <n v="771"/>
    <n v="12.85"/>
    <x v="140"/>
    <x v="2"/>
    <n v="3"/>
    <s v="enero"/>
    <s v="T"/>
    <m/>
    <s v="no"/>
    <m/>
    <m/>
    <m/>
  </r>
  <r>
    <n v="134873"/>
    <s v="Llenadora"/>
    <s v="Moreno"/>
    <s v="L39"/>
    <d v="2018-11-01T00:00:00"/>
    <s v="-"/>
    <s v="Mantenimiento Mecanico"/>
    <d v="2023-01-18T00:00:00"/>
    <d v="1899-12-30T17:56:01"/>
    <d v="2023-01-18T00:00:00"/>
    <d v="1899-12-30T20:42:43"/>
    <n v="10002"/>
    <n v="166.7"/>
    <x v="141"/>
    <x v="2"/>
    <n v="3"/>
    <s v="enero"/>
    <s v="T"/>
    <m/>
    <s v="no"/>
    <m/>
    <m/>
    <m/>
  </r>
  <r>
    <n v="134880"/>
    <s v="Celofanadora"/>
    <s v="Moreno"/>
    <s v="L41"/>
    <d v="2020-02-21T00:00:00"/>
    <s v="Martín"/>
    <s v="Mantenimiento Mecanico"/>
    <d v="2023-01-18T00:00:00"/>
    <d v="1899-12-30T18:29:57"/>
    <d v="2023-01-18T00:00:00"/>
    <d v="1899-12-30T19:10:05"/>
    <n v="2408"/>
    <n v="40.133333333333333"/>
    <x v="142"/>
    <x v="3"/>
    <n v="3"/>
    <s v="enero"/>
    <s v="T"/>
    <m/>
    <s v="si"/>
    <m/>
    <m/>
    <m/>
  </r>
  <r>
    <n v="134886"/>
    <s v="Roscadora"/>
    <s v="Moreno"/>
    <s v="L10"/>
    <d v="2021-03-10T00:00:00"/>
    <s v="Martín"/>
    <s v="Mantenimiento Mecanico"/>
    <d v="2023-01-18T00:00:00"/>
    <d v="1899-12-30T19:53:01"/>
    <d v="2023-01-18T00:00:00"/>
    <d v="1899-12-30T20:41:28"/>
    <n v="2907"/>
    <n v="48.45"/>
    <x v="143"/>
    <x v="3"/>
    <n v="3"/>
    <s v="enero"/>
    <s v="T"/>
    <m/>
    <s v="si"/>
    <m/>
    <m/>
    <m/>
  </r>
  <r>
    <n v="134887"/>
    <s v="Sobretapa"/>
    <s v="Moreno"/>
    <s v="L38"/>
    <d v="2020-06-30T00:00:00"/>
    <s v="Martín"/>
    <s v="Mantenimiento Electrico"/>
    <d v="2023-01-18T00:00:00"/>
    <d v="1899-12-30T19:53:52"/>
    <d v="2023-01-18T00:00:00"/>
    <d v="1899-12-30T20:22:50"/>
    <n v="1738"/>
    <n v="28.966666666666665"/>
    <x v="144"/>
    <x v="2"/>
    <n v="3"/>
    <s v="enero"/>
    <s v="T"/>
    <m/>
    <s v="no"/>
    <m/>
    <m/>
    <m/>
  </r>
  <r>
    <n v="134890"/>
    <s v="Transporte"/>
    <s v="Moreno"/>
    <s v="L38"/>
    <d v="2018-11-01T00:00:00"/>
    <s v="-"/>
    <s v="Mantenimiento Mecanico"/>
    <d v="2023-01-18T00:00:00"/>
    <d v="1899-12-30T21:25:25"/>
    <d v="2023-01-18T00:00:00"/>
    <d v="1899-12-30T21:37:36"/>
    <n v="731"/>
    <n v="12.183333333333334"/>
    <x v="145"/>
    <x v="2"/>
    <n v="3"/>
    <s v="enero"/>
    <s v="T"/>
    <m/>
    <s v="no"/>
    <m/>
    <m/>
    <m/>
  </r>
  <r>
    <n v="134896"/>
    <s v="Torqueadora"/>
    <s v="Moreno"/>
    <s v="L33"/>
    <d v="2020-02-20T00:00:00"/>
    <s v="Martín"/>
    <s v="Mantenimiento Mecanico"/>
    <d v="2023-01-19T00:00:00"/>
    <d v="1899-12-30T06:09:44"/>
    <d v="2023-01-19T00:00:00"/>
    <d v="1899-12-30T07:16:13"/>
    <n v="3989"/>
    <n v="66.483333333333334"/>
    <x v="146"/>
    <x v="2"/>
    <n v="3"/>
    <s v="enero"/>
    <s v="M"/>
    <m/>
    <s v="no"/>
    <m/>
    <m/>
    <m/>
  </r>
  <r>
    <n v="134905"/>
    <s v="Etiquetadora L33"/>
    <s v="Moreno"/>
    <s v="L33"/>
    <d v="2020-10-16T00:00:00"/>
    <s v="Martín"/>
    <s v="Mantenimiento Electrico"/>
    <d v="2023-01-19T00:00:00"/>
    <d v="1899-12-30T07:16:20"/>
    <d v="2023-01-19T00:00:00"/>
    <d v="1899-12-30T08:30:32"/>
    <n v="4452"/>
    <n v="74.2"/>
    <x v="147"/>
    <x v="2"/>
    <n v="3"/>
    <s v="enero"/>
    <s v="M"/>
    <m/>
    <s v="no"/>
    <m/>
    <m/>
    <m/>
  </r>
  <r>
    <n v="134908"/>
    <s v="Llenadora"/>
    <s v="Moreno"/>
    <s v="L10"/>
    <d v="2018-11-01T00:00:00"/>
    <s v="-"/>
    <s v="Mantenimiento Mecanico"/>
    <d v="2023-01-19T00:00:00"/>
    <d v="1899-12-30T07:30:00"/>
    <d v="2023-01-19T00:00:00"/>
    <d v="1899-12-30T11:52:21"/>
    <n v="15741"/>
    <n v="262.35000000000002"/>
    <x v="148"/>
    <x v="2"/>
    <n v="3"/>
    <s v="enero"/>
    <s v="M"/>
    <m/>
    <s v="no"/>
    <m/>
    <m/>
    <m/>
  </r>
  <r>
    <n v="134913"/>
    <s v="Inkjet"/>
    <s v="Moreno"/>
    <s v="L38"/>
    <d v="2018-11-01T00:00:00"/>
    <s v="-"/>
    <s v="Mantenimiento Mecanico"/>
    <d v="2023-01-19T00:00:00"/>
    <d v="1899-12-30T07:47:55"/>
    <d v="2023-01-19T00:00:00"/>
    <d v="1899-12-30T08:11:17"/>
    <n v="1402"/>
    <n v="23.366666666666667"/>
    <x v="149"/>
    <x v="2"/>
    <n v="3"/>
    <s v="enero"/>
    <s v="M"/>
    <m/>
    <s v="no"/>
    <m/>
    <m/>
    <m/>
  </r>
  <r>
    <n v="134920"/>
    <s v="Llenadora"/>
    <s v="Moreno"/>
    <s v="L48"/>
    <d v="2018-11-01T00:00:00"/>
    <s v="-"/>
    <s v="Mantenimiento Electrico"/>
    <d v="2023-01-19T00:00:00"/>
    <d v="1899-12-30T08:42:13"/>
    <d v="2023-01-19T00:00:00"/>
    <d v="1899-12-30T08:52:11"/>
    <n v="598"/>
    <n v="9.9666666666666668"/>
    <x v="0"/>
    <x v="0"/>
    <n v="3"/>
    <s v="enero"/>
    <s v="M"/>
    <m/>
    <s v="microparada"/>
    <m/>
    <m/>
    <m/>
  </r>
  <r>
    <n v="134922"/>
    <s v="Llenadora"/>
    <s v="Moreno"/>
    <s v="L43"/>
    <d v="2018-11-01T00:00:00"/>
    <s v="-"/>
    <s v="Mantenimiento Electrico"/>
    <d v="2023-01-19T00:00:00"/>
    <d v="1899-12-30T09:13:34"/>
    <d v="2023-01-19T00:00:00"/>
    <d v="1899-12-30T09:21:42"/>
    <n v="488"/>
    <n v="8.1333333333333329"/>
    <x v="0"/>
    <x v="0"/>
    <n v="3"/>
    <s v="enero"/>
    <s v="M"/>
    <m/>
    <s v="microparada"/>
    <m/>
    <m/>
    <m/>
  </r>
  <r>
    <n v="134933"/>
    <s v="Camara"/>
    <s v="Moreno"/>
    <s v="L33"/>
    <d v="2020-02-20T00:00:00"/>
    <s v="Martín"/>
    <s v="Mantenimiento Electrico"/>
    <d v="2023-01-19T00:00:00"/>
    <d v="1899-12-30T10:15:56"/>
    <d v="2023-01-19T00:00:00"/>
    <d v="1899-12-30T11:23:15"/>
    <n v="4039"/>
    <n v="67.316666666666663"/>
    <x v="3"/>
    <x v="2"/>
    <n v="3"/>
    <s v="enero"/>
    <s v="M"/>
    <m/>
    <s v="no"/>
    <m/>
    <m/>
    <m/>
  </r>
  <r>
    <n v="134936"/>
    <s v="Etiquetadora"/>
    <s v="Moreno"/>
    <s v="L42"/>
    <d v="2019-10-08T00:00:00"/>
    <s v="Martín"/>
    <s v="Mantenimiento Mecanico"/>
    <d v="2023-01-19T00:00:00"/>
    <d v="1899-12-30T10:30:30"/>
    <d v="2023-01-19T00:00:00"/>
    <d v="1899-12-30T10:41:16"/>
    <n v="646"/>
    <n v="10.766666666666667"/>
    <x v="4"/>
    <x v="2"/>
    <n v="3"/>
    <s v="enero"/>
    <s v="M"/>
    <m/>
    <s v="no"/>
    <m/>
    <m/>
    <m/>
  </r>
  <r>
    <n v="134938"/>
    <s v="Etiquetadora"/>
    <s v="Moreno"/>
    <s v="L42"/>
    <d v="2019-10-08T00:00:00"/>
    <s v="Martín"/>
    <s v="Mantenimiento Electrico"/>
    <d v="2023-01-19T00:00:00"/>
    <d v="1899-12-30T10:41:26"/>
    <d v="2023-01-19T00:00:00"/>
    <d v="1899-12-30T12:15:01"/>
    <n v="5615"/>
    <n v="93.583333333333329"/>
    <x v="4"/>
    <x v="2"/>
    <n v="3"/>
    <s v="enero"/>
    <s v="M"/>
    <m/>
    <s v="no"/>
    <m/>
    <m/>
    <m/>
  </r>
  <r>
    <n v="134943"/>
    <s v="Llenadora"/>
    <s v="Moreno"/>
    <s v="L29"/>
    <d v="2018-11-01T00:00:00"/>
    <s v="-"/>
    <s v="Mantenimiento Mecanico"/>
    <d v="2023-01-19T00:00:00"/>
    <d v="1899-12-30T11:10:45"/>
    <d v="2023-01-19T00:00:00"/>
    <d v="1899-12-30T11:23:41"/>
    <n v="776"/>
    <n v="12.933333333333334"/>
    <x v="150"/>
    <x v="2"/>
    <n v="3"/>
    <s v="enero"/>
    <s v="M"/>
    <m/>
    <s v="no"/>
    <m/>
    <m/>
    <m/>
  </r>
  <r>
    <n v="134944"/>
    <s v="Torqueadora"/>
    <s v="Moreno"/>
    <s v="L33"/>
    <d v="2020-02-20T00:00:00"/>
    <s v="Martín"/>
    <s v="Mantenimiento Mecanico"/>
    <d v="2023-01-19T00:00:00"/>
    <d v="1899-12-30T11:23:21"/>
    <d v="2023-01-19T00:00:00"/>
    <d v="1899-12-30T14:48:27"/>
    <n v="12306"/>
    <n v="205.1"/>
    <x v="146"/>
    <x v="2"/>
    <n v="3"/>
    <s v="enero"/>
    <s v="M"/>
    <m/>
    <s v="no"/>
    <m/>
    <m/>
    <m/>
  </r>
  <r>
    <n v="134945"/>
    <s v="Llenadora"/>
    <s v="Moreno"/>
    <s v="L29"/>
    <d v="2018-11-01T00:00:00"/>
    <s v="-"/>
    <s v="Mantenimiento Mecanico"/>
    <d v="2023-01-19T00:00:00"/>
    <d v="1899-12-30T11:31:57"/>
    <d v="2023-01-19T00:00:00"/>
    <d v="1899-12-30T11:54:02"/>
    <n v="1325"/>
    <n v="22.083333333333332"/>
    <x v="151"/>
    <x v="2"/>
    <n v="3"/>
    <s v="enero"/>
    <s v="M"/>
    <m/>
    <s v="no"/>
    <m/>
    <m/>
    <m/>
  </r>
  <r>
    <n v="134960"/>
    <s v="Inkjet"/>
    <s v="Moreno"/>
    <s v="L48"/>
    <d v="2018-11-01T00:00:00"/>
    <s v="-"/>
    <s v="Mantenimiento Mecanico"/>
    <d v="2023-01-19T00:00:00"/>
    <d v="1899-12-30T14:39:00"/>
    <d v="2023-01-19T00:00:00"/>
    <d v="1899-12-30T14:46:52"/>
    <n v="472"/>
    <n v="7.8666666666666663"/>
    <x v="0"/>
    <x v="0"/>
    <n v="3"/>
    <s v="enero"/>
    <s v="T"/>
    <m/>
    <s v="microparada"/>
    <m/>
    <m/>
    <m/>
  </r>
  <r>
    <n v="134970"/>
    <s v="Etiquetadora"/>
    <s v="Moreno"/>
    <s v="L38"/>
    <d v="2018-11-01T00:00:00"/>
    <s v="-"/>
    <s v="Mantenimiento Electrico"/>
    <d v="2023-01-19T00:00:00"/>
    <d v="1899-12-30T15:42:44"/>
    <d v="2023-01-19T00:00:00"/>
    <d v="1899-12-30T15:52:44"/>
    <n v="600"/>
    <n v="10"/>
    <x v="0"/>
    <x v="0"/>
    <n v="3"/>
    <s v="enero"/>
    <s v="T"/>
    <m/>
    <s v="microparada"/>
    <m/>
    <m/>
    <m/>
  </r>
  <r>
    <n v="134972"/>
    <s v="Abastecedor pinceles"/>
    <s v="Moreno"/>
    <s v="L37"/>
    <d v="2018-11-01T00:00:00"/>
    <s v="-"/>
    <s v="Mantenimiento Mecanico"/>
    <d v="2023-01-19T00:00:00"/>
    <d v="1899-12-30T16:07:41"/>
    <d v="2023-01-19T00:00:00"/>
    <d v="1899-12-30T18:22:09"/>
    <n v="8068"/>
    <n v="134.46666666666667"/>
    <x v="152"/>
    <x v="2"/>
    <n v="3"/>
    <s v="enero"/>
    <s v="T"/>
    <m/>
    <s v="no"/>
    <m/>
    <m/>
    <m/>
  </r>
  <r>
    <n v="134973"/>
    <s v="Inkjet"/>
    <s v="Moreno"/>
    <s v="L42"/>
    <d v="2018-11-01T00:00:00"/>
    <s v="-"/>
    <s v="Mantenimiento Electrico"/>
    <d v="2023-01-19T00:00:00"/>
    <d v="1899-12-30T16:37:33"/>
    <d v="2023-01-19T00:00:00"/>
    <d v="1899-12-30T16:42:54"/>
    <n v="321"/>
    <n v="5.35"/>
    <x v="0"/>
    <x v="0"/>
    <n v="3"/>
    <s v="enero"/>
    <s v="T"/>
    <m/>
    <s v="microparada"/>
    <m/>
    <m/>
    <m/>
  </r>
  <r>
    <n v="134974"/>
    <s v="Pick and play"/>
    <s v="Moreno"/>
    <s v="L32"/>
    <d v="2023-01-04T00:00:00"/>
    <s v="Juan Manuel"/>
    <s v="Mantenimiento Electrico"/>
    <d v="2023-01-19T00:00:00"/>
    <d v="1899-12-30T16:39:14"/>
    <d v="2023-01-19T00:00:00"/>
    <d v="1899-12-30T18:37:16"/>
    <n v="7082"/>
    <n v="118.03333333333333"/>
    <x v="1"/>
    <x v="1"/>
    <n v="3"/>
    <s v="enero"/>
    <s v="T"/>
    <s v="sin informacion"/>
    <s v="sin informacion"/>
    <s v="sin informacion"/>
    <s v="sin informacion"/>
    <s v="sin informacion"/>
  </r>
  <r>
    <n v="134975"/>
    <s v="Etiquetadora"/>
    <s v="Moreno"/>
    <s v="L42"/>
    <d v="2019-10-08T00:00:00"/>
    <s v="Martín"/>
    <s v="Mantenimiento Electrico"/>
    <d v="2023-01-19T00:00:00"/>
    <d v="1899-12-30T16:43:00"/>
    <d v="2023-01-19T00:00:00"/>
    <d v="1899-12-30T17:17:52"/>
    <n v="2092"/>
    <n v="34.866666666666667"/>
    <x v="153"/>
    <x v="3"/>
    <n v="3"/>
    <s v="enero"/>
    <s v="T"/>
    <m/>
    <s v="si"/>
    <m/>
    <m/>
    <m/>
  </r>
  <r>
    <n v="134977"/>
    <s v="Llenadora"/>
    <s v="Moreno"/>
    <s v="L07"/>
    <d v="2018-11-01T00:00:00"/>
    <s v="-"/>
    <s v="Mantenimiento Mecanico"/>
    <d v="2023-01-19T00:00:00"/>
    <d v="1899-12-30T17:50:40"/>
    <d v="2023-01-19T00:00:00"/>
    <d v="1899-12-30T17:55:28"/>
    <n v="288"/>
    <n v="4.8"/>
    <x v="0"/>
    <x v="0"/>
    <n v="3"/>
    <s v="enero"/>
    <s v="T"/>
    <m/>
    <s v="microparada"/>
    <m/>
    <m/>
    <m/>
  </r>
  <r>
    <n v="134978"/>
    <s v="Etiquetadora"/>
    <s v="Moreno"/>
    <s v="L42"/>
    <d v="2019-10-08T00:00:00"/>
    <s v="Martín"/>
    <s v="Mantenimiento Mecanico"/>
    <d v="2023-01-19T00:00:00"/>
    <d v="1899-12-30T17:53:52"/>
    <d v="2023-01-19T00:00:00"/>
    <d v="1899-12-30T18:05:17"/>
    <n v="685"/>
    <n v="11.416666666666666"/>
    <x v="154"/>
    <x v="2"/>
    <n v="3"/>
    <s v="enero"/>
    <s v="T"/>
    <m/>
    <s v="no"/>
    <m/>
    <m/>
    <m/>
  </r>
  <r>
    <n v="134983"/>
    <s v="Pick and play"/>
    <s v="Moreno"/>
    <s v="L11"/>
    <d v="2018-11-01T00:00:00"/>
    <s v="-"/>
    <s v="Mantenimiento Mecanico"/>
    <d v="2023-01-19T00:00:00"/>
    <d v="1899-12-30T18:39:10"/>
    <d v="2023-01-19T00:00:00"/>
    <d v="1899-12-30T18:43:02"/>
    <n v="232"/>
    <n v="3.8666666666666667"/>
    <x v="0"/>
    <x v="0"/>
    <n v="3"/>
    <s v="enero"/>
    <s v="T"/>
    <m/>
    <s v="microparada"/>
    <m/>
    <m/>
    <m/>
  </r>
  <r>
    <n v="134985"/>
    <s v="Embalador"/>
    <s v="Moreno"/>
    <s v="L38"/>
    <d v="2018-11-01T00:00:00"/>
    <s v="-"/>
    <s v="Mantenimiento Electrico"/>
    <d v="2023-01-19T00:00:00"/>
    <d v="1899-12-30T18:43:58"/>
    <d v="2023-01-19T00:00:00"/>
    <d v="1899-12-30T19:30:33"/>
    <n v="2795"/>
    <n v="46.583333333333336"/>
    <x v="1"/>
    <x v="1"/>
    <n v="3"/>
    <s v="enero"/>
    <s v="T"/>
    <s v="sin informacion"/>
    <s v="sin informacion"/>
    <s v="sin informacion"/>
    <s v="sin informacion"/>
    <s v="sin informacion"/>
  </r>
  <r>
    <n v="134986"/>
    <s v="Llenadora"/>
    <s v="Moreno"/>
    <s v="L33"/>
    <d v="2018-11-01T00:00:00"/>
    <s v="-"/>
    <s v="Mantenimiento Mecanico"/>
    <d v="2023-01-19T00:00:00"/>
    <d v="1899-12-30T18:45:56"/>
    <d v="2023-01-19T00:00:00"/>
    <d v="1899-12-30T18:55:26"/>
    <n v="570"/>
    <n v="9.5"/>
    <x v="0"/>
    <x v="0"/>
    <n v="3"/>
    <s v="enero"/>
    <s v="T"/>
    <m/>
    <s v="microparada"/>
    <m/>
    <m/>
    <m/>
  </r>
  <r>
    <n v="134991"/>
    <s v="Etiquetadora"/>
    <s v="Moreno"/>
    <s v="L19"/>
    <d v="2018-11-01T00:00:00"/>
    <s v="-"/>
    <s v="Mantenimiento Mecanico"/>
    <d v="2023-01-19T00:00:00"/>
    <d v="1899-12-30T19:15:19"/>
    <d v="2023-01-19T00:00:00"/>
    <d v="1899-12-30T19:47:40"/>
    <n v="1941"/>
    <n v="32.35"/>
    <x v="4"/>
    <x v="2"/>
    <n v="3"/>
    <s v="enero"/>
    <s v="T"/>
    <m/>
    <s v="no"/>
    <m/>
    <m/>
    <m/>
  </r>
  <r>
    <n v="134993"/>
    <s v="Etiquetadora L33"/>
    <s v="Moreno"/>
    <s v="L33"/>
    <d v="2020-10-16T00:00:00"/>
    <s v="Martín"/>
    <s v="Mantenimiento Electrico"/>
    <d v="2023-01-19T00:00:00"/>
    <d v="1899-12-30T19:26:49"/>
    <d v="2023-01-19T00:00:00"/>
    <d v="1899-12-30T21:09:40"/>
    <n v="6171"/>
    <n v="102.85"/>
    <x v="155"/>
    <x v="2"/>
    <n v="3"/>
    <s v="enero"/>
    <s v="T"/>
    <m/>
    <s v="no"/>
    <m/>
    <m/>
    <m/>
  </r>
  <r>
    <n v="134998"/>
    <s v="Llenadora"/>
    <s v="Moreno"/>
    <s v="L07"/>
    <d v="2018-11-01T00:00:00"/>
    <s v="-"/>
    <s v="Mantenimiento Mecanico"/>
    <d v="2023-01-19T00:00:00"/>
    <d v="1899-12-30T20:48:22"/>
    <d v="2023-01-19T00:00:00"/>
    <d v="1899-12-30T21:04:00"/>
    <n v="938"/>
    <n v="15.633333333333333"/>
    <x v="156"/>
    <x v="2"/>
    <n v="3"/>
    <s v="enero"/>
    <s v="T"/>
    <m/>
    <s v="no"/>
    <m/>
    <m/>
    <m/>
  </r>
  <r>
    <n v="134999"/>
    <s v="Etiquetadora"/>
    <s v="Moreno"/>
    <s v="L04"/>
    <d v="2018-11-01T00:00:00"/>
    <s v="-"/>
    <s v="Mantenimiento Mecanico"/>
    <d v="2023-01-19T00:00:00"/>
    <d v="1899-12-30T20:51:41"/>
    <d v="2023-01-19T00:00:00"/>
    <d v="1899-12-30T21:29:53"/>
    <n v="2292"/>
    <n v="38.200000000000003"/>
    <x v="157"/>
    <x v="3"/>
    <n v="3"/>
    <s v="enero"/>
    <s v="T"/>
    <m/>
    <s v="si"/>
    <m/>
    <m/>
    <m/>
  </r>
  <r>
    <n v="135005"/>
    <s v="Celofanadora"/>
    <s v="Moreno"/>
    <s v="L41"/>
    <d v="2020-02-21T00:00:00"/>
    <s v="Martín"/>
    <s v="Mantenimiento Electrico"/>
    <d v="2023-01-19T00:00:00"/>
    <d v="1899-12-30T21:29:05"/>
    <d v="2023-01-19T00:00:00"/>
    <d v="1899-12-30T21:53:11"/>
    <n v="1446"/>
    <n v="24.1"/>
    <x v="158"/>
    <x v="3"/>
    <n v="3"/>
    <s v="enero"/>
    <s v="T"/>
    <m/>
    <s v="si"/>
    <m/>
    <m/>
    <m/>
  </r>
  <r>
    <n v="135011"/>
    <s v="Transporte"/>
    <s v="Moreno"/>
    <s v="L27"/>
    <d v="2018-11-01T00:00:00"/>
    <s v="-"/>
    <s v="Mantenimiento Electrico"/>
    <d v="2023-01-20T00:00:00"/>
    <d v="1899-12-30T06:47:22"/>
    <d v="2023-01-20T00:00:00"/>
    <d v="1899-12-30T06:47:27"/>
    <n v="5"/>
    <n v="8.3333333333333329E-2"/>
    <x v="0"/>
    <x v="0"/>
    <n v="3"/>
    <s v="enero"/>
    <s v="M"/>
    <m/>
    <s v="microparada"/>
    <m/>
    <m/>
    <m/>
  </r>
  <r>
    <n v="135017"/>
    <s v="Llenadora"/>
    <s v="Moreno"/>
    <s v="L48"/>
    <d v="2018-11-01T00:00:00"/>
    <s v="-"/>
    <s v="Mantenimiento Electrico"/>
    <d v="2023-01-20T00:00:00"/>
    <d v="1899-12-30T07:09:39"/>
    <d v="2023-01-20T00:00:00"/>
    <d v="1899-12-30T07:18:01"/>
    <n v="502"/>
    <n v="8.3666666666666671"/>
    <x v="0"/>
    <x v="0"/>
    <n v="3"/>
    <s v="enero"/>
    <s v="M"/>
    <m/>
    <s v="microparada"/>
    <m/>
    <m/>
    <m/>
  </r>
  <r>
    <n v="135018"/>
    <s v="Llenadora"/>
    <s v="Moreno"/>
    <s v="L35"/>
    <d v="2018-11-01T00:00:00"/>
    <s v="-"/>
    <s v="Mantenimiento Electrico"/>
    <d v="2023-01-20T00:00:00"/>
    <d v="1899-12-30T07:16:42"/>
    <d v="2023-01-20T00:00:00"/>
    <d v="1899-12-30T07:20:22"/>
    <n v="220"/>
    <n v="3.6666666666666665"/>
    <x v="0"/>
    <x v="0"/>
    <n v="3"/>
    <s v="enero"/>
    <s v="M"/>
    <m/>
    <s v="microparada"/>
    <m/>
    <m/>
    <m/>
  </r>
  <r>
    <n v="135020"/>
    <s v="Llenadora"/>
    <s v="Moreno"/>
    <s v="L35"/>
    <d v="2018-11-01T00:00:00"/>
    <s v="-"/>
    <s v="Mantenimiento Mecanico"/>
    <d v="2023-01-20T00:00:00"/>
    <d v="1899-12-30T07:20:38"/>
    <d v="2023-01-20T00:00:00"/>
    <d v="1899-12-30T07:34:46"/>
    <n v="848"/>
    <n v="14.133333333333333"/>
    <x v="4"/>
    <x v="2"/>
    <n v="3"/>
    <s v="enero"/>
    <s v="M"/>
    <m/>
    <s v="no"/>
    <m/>
    <m/>
    <m/>
  </r>
  <r>
    <n v="135021"/>
    <s v="Llenadora"/>
    <s v="Moreno"/>
    <s v="L39"/>
    <d v="2018-11-01T00:00:00"/>
    <s v="-"/>
    <s v="Mantenimiento Mecanico"/>
    <d v="2023-01-20T00:00:00"/>
    <d v="1899-12-30T07:29:04"/>
    <d v="2023-01-20T00:00:00"/>
    <d v="1899-12-30T07:54:38"/>
    <n v="1534"/>
    <n v="25.566666666666666"/>
    <x v="159"/>
    <x v="2"/>
    <n v="3"/>
    <s v="enero"/>
    <s v="M"/>
    <m/>
    <s v="no"/>
    <m/>
    <m/>
    <m/>
  </r>
  <r>
    <n v="135022"/>
    <s v="Etiquetadora"/>
    <s v="Moreno"/>
    <s v="L12"/>
    <d v="2018-11-01T00:00:00"/>
    <s v="-"/>
    <s v="Mantenimiento Mecanico"/>
    <d v="2023-01-20T00:00:00"/>
    <d v="1899-12-30T07:34:06"/>
    <d v="2023-01-20T00:00:00"/>
    <d v="1899-12-30T09:16:37"/>
    <n v="6151"/>
    <n v="102.51666666666667"/>
    <x v="4"/>
    <x v="2"/>
    <n v="3"/>
    <s v="enero"/>
    <s v="M"/>
    <m/>
    <s v="no"/>
    <m/>
    <m/>
    <m/>
  </r>
  <r>
    <n v="135023"/>
    <s v="Llenadora"/>
    <s v="Moreno"/>
    <s v="L35"/>
    <d v="2018-11-01T00:00:00"/>
    <s v="-"/>
    <s v="Mantenimiento Electrico"/>
    <d v="2023-01-20T00:00:00"/>
    <d v="1899-12-30T07:34:54"/>
    <d v="2023-01-20T00:00:00"/>
    <d v="1899-12-30T07:42:58"/>
    <n v="484"/>
    <n v="8.0666666666666664"/>
    <x v="0"/>
    <x v="0"/>
    <n v="3"/>
    <s v="enero"/>
    <s v="M"/>
    <m/>
    <s v="microparada"/>
    <m/>
    <m/>
    <m/>
  </r>
  <r>
    <n v="135024"/>
    <s v="Llenadora"/>
    <s v="Moreno"/>
    <s v="L48"/>
    <d v="2018-11-01T00:00:00"/>
    <s v="-"/>
    <s v="Mantenimiento Electrico"/>
    <d v="2023-01-20T00:00:00"/>
    <d v="1899-12-30T07:43:11"/>
    <d v="2023-01-20T00:00:00"/>
    <d v="1899-12-30T08:00:32"/>
    <n v="1041"/>
    <n v="17.350000000000001"/>
    <x v="4"/>
    <x v="2"/>
    <n v="3"/>
    <s v="enero"/>
    <s v="M"/>
    <m/>
    <s v="no"/>
    <m/>
    <m/>
    <m/>
  </r>
  <r>
    <n v="135025"/>
    <s v="Llenadora"/>
    <s v="Moreno"/>
    <s v="L35"/>
    <d v="2018-11-01T00:00:00"/>
    <s v="-"/>
    <s v="Mantenimiento Mecanico"/>
    <d v="2023-01-20T00:00:00"/>
    <d v="1899-12-30T07:43:18"/>
    <d v="2023-01-20T00:00:00"/>
    <d v="1899-12-30T08:06:38"/>
    <n v="1400"/>
    <n v="23.333333333333332"/>
    <x v="160"/>
    <x v="2"/>
    <n v="3"/>
    <s v="enero"/>
    <s v="M"/>
    <m/>
    <s v="no"/>
    <m/>
    <m/>
    <m/>
  </r>
  <r>
    <n v="135032"/>
    <s v="Etiquetadora"/>
    <s v="Moreno"/>
    <s v="L39"/>
    <d v="2018-11-01T00:00:00"/>
    <s v="-"/>
    <s v="Mantenimiento Electrico"/>
    <d v="2023-01-20T00:00:00"/>
    <d v="1899-12-30T07:54:44"/>
    <d v="2023-01-20T00:00:00"/>
    <d v="1899-12-30T08:10:25"/>
    <n v="941"/>
    <n v="15.683333333333334"/>
    <x v="4"/>
    <x v="2"/>
    <n v="3"/>
    <s v="enero"/>
    <s v="M"/>
    <m/>
    <s v="no"/>
    <m/>
    <m/>
    <m/>
  </r>
  <r>
    <n v="135034"/>
    <s v="Llenadora"/>
    <s v="Moreno"/>
    <s v="L35"/>
    <d v="2018-11-01T00:00:00"/>
    <s v="-"/>
    <s v="Mantenimiento Electrico"/>
    <d v="2023-01-20T00:00:00"/>
    <d v="1899-12-30T08:06:44"/>
    <d v="2023-01-20T00:00:00"/>
    <d v="1899-12-30T08:07:32"/>
    <n v="48"/>
    <n v="0.8"/>
    <x v="0"/>
    <x v="0"/>
    <n v="3"/>
    <s v="enero"/>
    <s v="M"/>
    <m/>
    <s v="microparada"/>
    <m/>
    <m/>
    <m/>
  </r>
  <r>
    <n v="135035"/>
    <s v="Llenadora"/>
    <s v="Moreno"/>
    <s v="L35"/>
    <d v="2018-11-01T00:00:00"/>
    <s v="-"/>
    <s v="Mantenimiento Mecanico"/>
    <d v="2023-01-20T00:00:00"/>
    <d v="1899-12-30T08:09:46"/>
    <d v="2023-01-20T00:00:00"/>
    <d v="1899-12-30T10:04:53"/>
    <n v="6907"/>
    <n v="115.11666666666666"/>
    <x v="161"/>
    <x v="2"/>
    <n v="3"/>
    <s v="enero"/>
    <s v="M"/>
    <m/>
    <s v="no"/>
    <m/>
    <m/>
    <m/>
  </r>
  <r>
    <n v="135036"/>
    <s v="Etiquetadora"/>
    <s v="Moreno"/>
    <s v="L39"/>
    <d v="2018-11-01T00:00:00"/>
    <s v="-"/>
    <s v="Mantenimiento Electrico"/>
    <d v="2023-01-20T00:00:00"/>
    <d v="1899-12-30T08:10:32"/>
    <d v="2023-01-20T00:00:00"/>
    <d v="1899-12-30T08:20:34"/>
    <n v="602"/>
    <n v="10.033333333333333"/>
    <x v="4"/>
    <x v="2"/>
    <n v="3"/>
    <s v="enero"/>
    <s v="M"/>
    <m/>
    <s v="no"/>
    <m/>
    <m/>
    <m/>
  </r>
  <r>
    <n v="135041"/>
    <s v="Celofanadora"/>
    <s v="Moreno"/>
    <s v="L43"/>
    <d v="2018-11-01T00:00:00"/>
    <s v="-"/>
    <s v="Mantenimiento Mecanico"/>
    <d v="2023-01-20T00:00:00"/>
    <d v="1899-12-30T08:51:41"/>
    <d v="2023-01-20T00:00:00"/>
    <d v="1899-12-30T09:36:56"/>
    <n v="2715"/>
    <n v="45.25"/>
    <x v="162"/>
    <x v="2"/>
    <n v="3"/>
    <s v="enero"/>
    <s v="M"/>
    <m/>
    <s v="no"/>
    <m/>
    <m/>
    <m/>
  </r>
  <r>
    <n v="135047"/>
    <s v="Etiquetadora L33"/>
    <s v="Moreno"/>
    <s v="L33"/>
    <d v="2020-10-16T00:00:00"/>
    <s v="Martín"/>
    <s v="Mantenimiento Electrico"/>
    <d v="2023-01-20T00:00:00"/>
    <d v="1899-12-30T09:13:54"/>
    <d v="2023-01-20T00:00:00"/>
    <d v="1899-12-30T10:46:48"/>
    <n v="5574"/>
    <n v="92.9"/>
    <x v="163"/>
    <x v="2"/>
    <n v="3"/>
    <s v="enero"/>
    <s v="M"/>
    <m/>
    <s v="no"/>
    <m/>
    <m/>
    <m/>
  </r>
  <r>
    <n v="135056"/>
    <s v="Llenadora"/>
    <s v="Moreno"/>
    <s v="L35"/>
    <d v="2018-11-01T00:00:00"/>
    <s v="-"/>
    <s v="Mantenimiento Mecanico"/>
    <d v="2023-01-20T00:00:00"/>
    <d v="1899-12-30T10:05:01"/>
    <d v="2023-01-20T00:00:00"/>
    <d v="1899-12-30T10:05:31"/>
    <n v="30"/>
    <n v="0.5"/>
    <x v="0"/>
    <x v="0"/>
    <n v="3"/>
    <s v="enero"/>
    <s v="M"/>
    <m/>
    <s v="microparada"/>
    <m/>
    <m/>
    <m/>
  </r>
  <r>
    <n v="135057"/>
    <s v="Llenadora"/>
    <s v="Moreno"/>
    <s v="L35"/>
    <d v="2018-11-01T00:00:00"/>
    <s v="-"/>
    <s v="Mantenimiento Electrico"/>
    <d v="2023-01-20T00:00:00"/>
    <d v="1899-12-30T10:05:38"/>
    <d v="2023-01-20T00:00:00"/>
    <d v="1899-12-30T10:22:14"/>
    <n v="996"/>
    <n v="16.600000000000001"/>
    <x v="164"/>
    <x v="2"/>
    <n v="3"/>
    <s v="enero"/>
    <s v="M"/>
    <m/>
    <s v="no"/>
    <m/>
    <m/>
    <m/>
  </r>
  <r>
    <n v="135059"/>
    <s v="Llenadora"/>
    <s v="Moreno"/>
    <s v="L35"/>
    <d v="2018-11-01T00:00:00"/>
    <s v="-"/>
    <s v="Mantenimiento Mecanico"/>
    <d v="2023-01-20T00:00:00"/>
    <d v="1899-12-30T10:22:25"/>
    <d v="2023-01-20T00:00:00"/>
    <d v="1899-12-30T10:58:49"/>
    <n v="2184"/>
    <n v="36.4"/>
    <x v="164"/>
    <x v="2"/>
    <n v="3"/>
    <s v="enero"/>
    <s v="M"/>
    <m/>
    <s v="no"/>
    <m/>
    <m/>
    <m/>
  </r>
  <r>
    <n v="135065"/>
    <s v="Abastecedor pinceles"/>
    <s v="Moreno"/>
    <s v="L37"/>
    <d v="2018-11-01T00:00:00"/>
    <s v="-"/>
    <s v="Mantenimiento Mecanico"/>
    <d v="2023-01-20T00:00:00"/>
    <d v="1899-12-30T10:40:49"/>
    <d v="2023-01-20T00:00:00"/>
    <d v="1899-12-30T11:51:32"/>
    <n v="4243"/>
    <n v="70.716666666666669"/>
    <x v="165"/>
    <x v="3"/>
    <n v="3"/>
    <s v="enero"/>
    <s v="M"/>
    <m/>
    <s v="si"/>
    <m/>
    <m/>
    <m/>
  </r>
  <r>
    <n v="135067"/>
    <s v="Roscadora"/>
    <s v="Moreno"/>
    <s v="L10"/>
    <d v="2021-03-10T00:00:00"/>
    <s v="Martín"/>
    <s v="Mantenimiento Mecanico"/>
    <d v="2023-01-20T00:00:00"/>
    <d v="1899-12-30T11:22:30"/>
    <d v="2023-01-20T00:00:00"/>
    <d v="1899-12-30T13:17:27"/>
    <n v="6897"/>
    <n v="114.95"/>
    <x v="166"/>
    <x v="2"/>
    <n v="3"/>
    <s v="enero"/>
    <s v="M"/>
    <m/>
    <s v="no"/>
    <m/>
    <m/>
    <m/>
  </r>
  <r>
    <n v="135070"/>
    <s v="Inkjet"/>
    <s v="Moreno"/>
    <s v="L45"/>
    <d v="2018-11-01T00:00:00"/>
    <s v="-"/>
    <s v="Mantenimiento Electrico"/>
    <d v="2023-01-20T00:00:00"/>
    <d v="1899-12-30T12:39:29"/>
    <d v="2023-01-20T00:00:00"/>
    <d v="1899-12-30T12:48:50"/>
    <n v="561"/>
    <n v="9.35"/>
    <x v="0"/>
    <x v="0"/>
    <n v="3"/>
    <s v="enero"/>
    <s v="M"/>
    <m/>
    <s v="microparada"/>
    <m/>
    <m/>
    <m/>
  </r>
  <r>
    <n v="135071"/>
    <s v="Etiquetadora L33"/>
    <s v="Moreno"/>
    <s v="L33"/>
    <d v="2020-10-16T00:00:00"/>
    <s v="Martín"/>
    <s v="Mantenimiento Electrico"/>
    <d v="2023-01-20T00:00:00"/>
    <d v="1899-12-30T12:57:34"/>
    <d v="2023-01-20T00:00:00"/>
    <d v="1899-12-30T14:04:37"/>
    <n v="4023"/>
    <n v="67.05"/>
    <x v="167"/>
    <x v="2"/>
    <n v="3"/>
    <s v="enero"/>
    <s v="M"/>
    <m/>
    <s v="no"/>
    <m/>
    <m/>
    <m/>
  </r>
  <r>
    <n v="135075"/>
    <s v="Etiquetadora L33"/>
    <s v="Moreno"/>
    <s v="L33"/>
    <d v="2020-10-16T00:00:00"/>
    <s v="Martín"/>
    <s v="Mantenimiento Electrico"/>
    <d v="2023-01-20T00:00:00"/>
    <d v="1899-12-30T14:17:25"/>
    <d v="2023-01-20T00:00:00"/>
    <d v="1899-12-30T14:29:08"/>
    <n v="703"/>
    <n v="11.716666666666667"/>
    <x v="167"/>
    <x v="2"/>
    <n v="3"/>
    <s v="enero"/>
    <s v="T"/>
    <m/>
    <s v="no"/>
    <m/>
    <m/>
    <m/>
  </r>
  <r>
    <n v="135076"/>
    <s v="Llenadora"/>
    <s v="Moreno"/>
    <s v="L39"/>
    <d v="2018-11-01T00:00:00"/>
    <s v="-"/>
    <s v="Mantenimiento Mecanico"/>
    <d v="2023-01-20T00:00:00"/>
    <d v="1899-12-30T14:44:56"/>
    <d v="2023-01-20T00:00:00"/>
    <d v="1899-12-30T14:46:00"/>
    <n v="64"/>
    <n v="1.0666666666666667"/>
    <x v="0"/>
    <x v="0"/>
    <n v="3"/>
    <s v="enero"/>
    <s v="T"/>
    <m/>
    <s v="microparada"/>
    <m/>
    <m/>
    <m/>
  </r>
  <r>
    <n v="135079"/>
    <s v="Etiquetadora"/>
    <s v="Moreno"/>
    <s v="L19"/>
    <d v="2018-11-01T00:00:00"/>
    <s v="-"/>
    <s v="Mantenimiento Mecanico"/>
    <d v="2023-01-20T00:00:00"/>
    <d v="1899-12-30T15:11:09"/>
    <d v="2023-01-20T00:00:00"/>
    <d v="1899-12-30T16:38:38"/>
    <n v="5249"/>
    <n v="87.483333333333334"/>
    <x v="23"/>
    <x v="2"/>
    <n v="3"/>
    <s v="enero"/>
    <s v="T"/>
    <m/>
    <s v="no"/>
    <m/>
    <m/>
    <m/>
  </r>
  <r>
    <n v="135082"/>
    <s v="Inkjet"/>
    <s v="Moreno"/>
    <s v="L32"/>
    <d v="2022-07-14T00:00:00"/>
    <s v="Natalio"/>
    <s v="Mantenimiento Electrico"/>
    <d v="2023-01-20T00:00:00"/>
    <d v="1899-12-30T15:51:28"/>
    <d v="2023-01-20T00:00:00"/>
    <d v="1899-12-30T15:51:32"/>
    <n v="4"/>
    <n v="6.6666666666666666E-2"/>
    <x v="0"/>
    <x v="0"/>
    <n v="3"/>
    <s v="enero"/>
    <s v="T"/>
    <m/>
    <s v="microparada"/>
    <m/>
    <m/>
    <m/>
  </r>
  <r>
    <n v="135083"/>
    <s v="Estuchadora"/>
    <s v="Moreno"/>
    <s v="L32"/>
    <d v="2021-02-04T00:00:00"/>
    <s v="Victor"/>
    <s v="Mantenimiento Electrico"/>
    <d v="2023-01-20T00:00:00"/>
    <d v="1899-12-30T15:51:51"/>
    <d v="2023-01-20T00:00:00"/>
    <d v="1899-12-30T16:30:07"/>
    <n v="2296"/>
    <n v="38.266666666666666"/>
    <x v="4"/>
    <x v="2"/>
    <n v="3"/>
    <s v="enero"/>
    <s v="T"/>
    <m/>
    <s v="no"/>
    <m/>
    <m/>
    <m/>
  </r>
  <r>
    <n v="135086"/>
    <s v="Estuchadora"/>
    <s v="Moreno"/>
    <s v="L32"/>
    <d v="2021-02-04T00:00:00"/>
    <s v="Victor"/>
    <s v="Mantenimiento Electrico"/>
    <d v="2023-01-20T00:00:00"/>
    <d v="1899-12-30T16:35:47"/>
    <d v="2023-01-20T00:00:00"/>
    <d v="1899-12-30T16:37:42"/>
    <n v="115"/>
    <n v="1.9166666666666667"/>
    <x v="0"/>
    <x v="0"/>
    <n v="3"/>
    <s v="enero"/>
    <s v="T"/>
    <m/>
    <s v="microparada"/>
    <m/>
    <m/>
    <m/>
  </r>
  <r>
    <n v="135089"/>
    <s v="Embalador"/>
    <s v="Moreno"/>
    <s v="L36"/>
    <d v="2018-11-01T00:00:00"/>
    <s v="-"/>
    <s v="Mantenimiento Mecanico"/>
    <d v="2023-01-20T00:00:00"/>
    <d v="1899-12-30T17:16:35"/>
    <d v="2023-01-20T00:00:00"/>
    <d v="1899-12-30T17:16:47"/>
    <n v="12"/>
    <n v="0.2"/>
    <x v="0"/>
    <x v="0"/>
    <n v="3"/>
    <s v="enero"/>
    <s v="T"/>
    <m/>
    <s v="microparada"/>
    <m/>
    <m/>
    <m/>
  </r>
  <r>
    <n v="135093"/>
    <s v="Llenadora"/>
    <s v="Moreno"/>
    <s v="L45"/>
    <d v="2018-11-01T00:00:00"/>
    <s v="-"/>
    <s v="Mantenimiento Mecanico"/>
    <d v="2023-01-20T00:00:00"/>
    <d v="1899-12-30T18:08:03"/>
    <d v="2023-01-20T00:00:00"/>
    <d v="1899-12-30T18:20:09"/>
    <n v="726"/>
    <n v="12.1"/>
    <x v="4"/>
    <x v="2"/>
    <n v="3"/>
    <s v="enero"/>
    <s v="T"/>
    <m/>
    <s v="no"/>
    <m/>
    <m/>
    <m/>
  </r>
  <r>
    <n v="135094"/>
    <s v="Llenadora"/>
    <s v="Moreno"/>
    <s v="L32"/>
    <d v="2021-02-04T00:00:00"/>
    <s v="Victor"/>
    <s v="Mantenimiento Electrico"/>
    <d v="2023-01-20T00:00:00"/>
    <d v="1899-12-30T18:29:39"/>
    <d v="2023-01-20T00:00:00"/>
    <d v="1899-12-30T19:32:59"/>
    <n v="3800"/>
    <n v="63.333333333333336"/>
    <x v="4"/>
    <x v="2"/>
    <n v="3"/>
    <s v="enero"/>
    <s v="T"/>
    <m/>
    <s v="no"/>
    <m/>
    <m/>
    <m/>
  </r>
  <r>
    <n v="135096"/>
    <s v="Llenadora"/>
    <s v="Moreno"/>
    <s v="L45"/>
    <d v="2018-11-01T00:00:00"/>
    <s v="-"/>
    <s v="Mantenimiento Mecanico"/>
    <d v="2023-01-20T00:00:00"/>
    <d v="1899-12-30T19:37:24"/>
    <d v="2023-01-20T00:00:00"/>
    <d v="1899-12-30T19:53:07"/>
    <n v="943"/>
    <n v="15.716666666666667"/>
    <x v="4"/>
    <x v="2"/>
    <n v="3"/>
    <s v="enero"/>
    <s v="T"/>
    <m/>
    <s v="no"/>
    <m/>
    <m/>
    <m/>
  </r>
  <r>
    <n v="135107"/>
    <s v="Llenadora"/>
    <s v="Moreno"/>
    <s v="L35"/>
    <d v="2018-11-01T00:00:00"/>
    <s v="-"/>
    <s v="Mantenimiento Mecanico"/>
    <d v="2023-01-23T00:00:00"/>
    <d v="1899-12-30T06:14:07"/>
    <d v="2023-01-23T00:00:00"/>
    <d v="1899-12-30T06:26:04"/>
    <n v="717"/>
    <n v="11.95"/>
    <x v="4"/>
    <x v="2"/>
    <n v="4"/>
    <s v="enero"/>
    <s v="M"/>
    <m/>
    <s v="no"/>
    <m/>
    <m/>
    <m/>
  </r>
  <r>
    <n v="135112"/>
    <s v="Inkjet"/>
    <s v="Moreno"/>
    <s v="L48"/>
    <d v="2018-11-01T00:00:00"/>
    <s v="-"/>
    <s v="Mantenimiento Electrico"/>
    <d v="2023-01-23T00:00:00"/>
    <d v="1899-12-30T06:25:49"/>
    <d v="2023-01-23T00:00:00"/>
    <d v="1899-12-30T07:15:47"/>
    <n v="2998"/>
    <n v="49.966666666666669"/>
    <x v="168"/>
    <x v="2"/>
    <n v="4"/>
    <s v="enero"/>
    <s v="M"/>
    <m/>
    <s v="no"/>
    <m/>
    <m/>
    <m/>
  </r>
  <r>
    <n v="135113"/>
    <s v="Llenadora"/>
    <s v="Moreno"/>
    <s v="L35"/>
    <d v="2018-11-01T00:00:00"/>
    <s v="-"/>
    <s v="Mantenimiento Electrico"/>
    <d v="2023-01-23T00:00:00"/>
    <d v="1899-12-30T06:26:09"/>
    <d v="2023-01-23T00:00:00"/>
    <d v="1899-12-30T07:51:01"/>
    <n v="5092"/>
    <n v="84.86666666666666"/>
    <x v="82"/>
    <x v="3"/>
    <n v="4"/>
    <s v="enero"/>
    <s v="M"/>
    <m/>
    <s v="si"/>
    <m/>
    <m/>
    <m/>
  </r>
  <r>
    <n v="135119"/>
    <s v="Celofanadora"/>
    <s v="Moreno"/>
    <s v="L41"/>
    <d v="2020-02-21T00:00:00"/>
    <s v="Martín"/>
    <s v="Mantenimiento Mecanico"/>
    <d v="2023-01-23T00:00:00"/>
    <d v="1899-12-30T07:07:47"/>
    <d v="2023-01-23T00:00:00"/>
    <d v="1899-12-30T07:47:06"/>
    <n v="2359"/>
    <n v="39.31666666666667"/>
    <x v="169"/>
    <x v="2"/>
    <n v="4"/>
    <s v="enero"/>
    <s v="M"/>
    <m/>
    <s v="no"/>
    <m/>
    <m/>
    <m/>
  </r>
  <r>
    <n v="135122"/>
    <s v="Enhebrado/Coloca Bombas"/>
    <s v="Moreno"/>
    <s v="L48"/>
    <d v="2019-10-08T00:00:00"/>
    <s v="Martín"/>
    <s v="Mantenimiento Mecanico"/>
    <d v="2023-01-23T00:00:00"/>
    <d v="1899-12-30T07:16:00"/>
    <d v="2023-01-23T00:00:00"/>
    <d v="1899-12-30T09:24:04"/>
    <n v="7684"/>
    <n v="128.06666666666666"/>
    <x v="170"/>
    <x v="3"/>
    <n v="4"/>
    <s v="enero"/>
    <s v="M"/>
    <m/>
    <s v="si"/>
    <m/>
    <m/>
    <m/>
  </r>
  <r>
    <n v="135123"/>
    <s v="Embalador"/>
    <s v="Moreno"/>
    <s v="L33"/>
    <d v="2018-11-01T00:00:00"/>
    <s v="-"/>
    <s v="Mantenimiento Mecanico"/>
    <d v="2023-01-23T00:00:00"/>
    <d v="1899-12-30T07:25:16"/>
    <d v="2023-01-23T00:00:00"/>
    <d v="1899-12-30T07:53:13"/>
    <n v="1677"/>
    <n v="27.95"/>
    <x v="4"/>
    <x v="2"/>
    <n v="4"/>
    <s v="enero"/>
    <s v="M"/>
    <m/>
    <s v="no"/>
    <m/>
    <m/>
    <m/>
  </r>
  <r>
    <n v="135126"/>
    <s v="Etiquetadora"/>
    <s v="Moreno"/>
    <s v="L45"/>
    <d v="2018-11-01T00:00:00"/>
    <s v="-"/>
    <s v="Mantenimiento Electrico"/>
    <d v="2023-01-23T00:00:00"/>
    <d v="1899-12-30T07:43:17"/>
    <d v="2023-01-23T00:00:00"/>
    <d v="1899-12-30T08:22:45"/>
    <n v="2368"/>
    <n v="39.466666666666669"/>
    <x v="171"/>
    <x v="2"/>
    <n v="4"/>
    <s v="enero"/>
    <s v="M"/>
    <m/>
    <s v="no"/>
    <m/>
    <m/>
    <m/>
  </r>
  <r>
    <n v="135127"/>
    <s v="Laser"/>
    <s v="Moreno"/>
    <s v="L10"/>
    <d v="2021-02-12T00:00:00"/>
    <s v="Martín"/>
    <s v="Mantenimiento Electrico"/>
    <d v="2023-01-23T00:00:00"/>
    <d v="1899-12-30T07:45:15"/>
    <d v="2023-01-23T00:00:00"/>
    <d v="1899-12-30T09:16:30"/>
    <n v="5475"/>
    <n v="91.25"/>
    <x v="172"/>
    <x v="2"/>
    <n v="4"/>
    <s v="enero"/>
    <s v="M"/>
    <m/>
    <s v="no"/>
    <m/>
    <m/>
    <m/>
  </r>
  <r>
    <n v="135129"/>
    <s v="Bajador tetina"/>
    <s v="Moreno"/>
    <s v="L12"/>
    <d v="2018-11-01T00:00:00"/>
    <s v="-"/>
    <s v="Mantenimiento Mecanico"/>
    <d v="2023-01-23T00:00:00"/>
    <d v="1899-12-30T08:11:28"/>
    <d v="2023-01-23T00:00:00"/>
    <d v="1899-12-30T10:01:16"/>
    <n v="6588"/>
    <n v="109.8"/>
    <x v="173"/>
    <x v="2"/>
    <n v="4"/>
    <s v="enero"/>
    <s v="M"/>
    <m/>
    <s v="no"/>
    <m/>
    <m/>
    <m/>
  </r>
  <r>
    <n v="135132"/>
    <s v="Embalador"/>
    <s v="Moreno"/>
    <s v="L38"/>
    <d v="2018-11-01T00:00:00"/>
    <s v="-"/>
    <s v="Mantenimiento Mecanico"/>
    <d v="2023-01-23T00:00:00"/>
    <d v="1899-12-30T08:21:07"/>
    <d v="2023-01-23T00:00:00"/>
    <d v="1899-12-30T09:42:37"/>
    <n v="4890"/>
    <n v="81.5"/>
    <x v="174"/>
    <x v="2"/>
    <n v="4"/>
    <s v="enero"/>
    <s v="M"/>
    <m/>
    <s v="no"/>
    <m/>
    <m/>
    <m/>
  </r>
  <r>
    <n v="135133"/>
    <s v="Girador de pucks"/>
    <s v="Moreno"/>
    <s v="L32"/>
    <d v="2021-02-04T00:00:00"/>
    <s v="Victor"/>
    <s v="Mantenimiento Mecanico"/>
    <d v="2023-01-23T00:00:00"/>
    <d v="1899-12-30T08:27:45"/>
    <d v="2023-01-23T00:00:00"/>
    <d v="1899-12-30T09:31:56"/>
    <n v="3851"/>
    <n v="64.183333333333337"/>
    <x v="175"/>
    <x v="2"/>
    <n v="4"/>
    <s v="enero"/>
    <s v="M"/>
    <m/>
    <s v="no"/>
    <m/>
    <m/>
    <m/>
  </r>
  <r>
    <n v="135141"/>
    <s v="Enhebrado/Coloca Bombas"/>
    <s v="Moreno"/>
    <s v="L48"/>
    <d v="2019-10-08T00:00:00"/>
    <s v="Martín"/>
    <s v="Mantenimiento Mecanico"/>
    <d v="2023-01-23T00:00:00"/>
    <d v="1899-12-30T09:28:15"/>
    <d v="2023-01-23T00:00:00"/>
    <d v="1899-12-30T09:54:23"/>
    <n v="1568"/>
    <n v="26.133333333333333"/>
    <x v="176"/>
    <x v="2"/>
    <n v="4"/>
    <s v="enero"/>
    <s v="M"/>
    <m/>
    <s v="no"/>
    <m/>
    <m/>
    <m/>
  </r>
  <r>
    <n v="135143"/>
    <s v="Etiquetadora"/>
    <s v="Moreno"/>
    <s v="L38"/>
    <d v="2018-11-01T00:00:00"/>
    <s v="-"/>
    <s v="Mantenimiento Electrico"/>
    <d v="2023-01-23T00:00:00"/>
    <d v="1899-12-30T09:46:49"/>
    <d v="2023-01-23T00:00:00"/>
    <d v="1899-12-30T10:07:47"/>
    <n v="1258"/>
    <n v="20.966666666666665"/>
    <x v="177"/>
    <x v="2"/>
    <n v="4"/>
    <s v="enero"/>
    <s v="M"/>
    <m/>
    <s v="no"/>
    <m/>
    <m/>
    <m/>
  </r>
  <r>
    <n v="135147"/>
    <s v="Abastecedor pinceles"/>
    <s v="Moreno"/>
    <s v="L38"/>
    <d v="2019-10-08T00:00:00"/>
    <s v="Martín"/>
    <s v="Mantenimiento Mecanico"/>
    <d v="2023-01-23T00:00:00"/>
    <d v="1899-12-30T10:27:51"/>
    <d v="2023-01-23T00:00:00"/>
    <d v="1899-12-30T10:34:25"/>
    <n v="394"/>
    <n v="6.5666666666666664"/>
    <x v="0"/>
    <x v="0"/>
    <n v="4"/>
    <s v="enero"/>
    <s v="M"/>
    <m/>
    <s v="microparada"/>
    <m/>
    <m/>
    <m/>
  </r>
  <r>
    <n v="135148"/>
    <s v="Laser"/>
    <s v="Moreno"/>
    <s v="L19"/>
    <d v="2022-07-14T00:00:00"/>
    <s v="Natalio"/>
    <s v="Mantenimiento Mecanico"/>
    <d v="2023-01-23T00:00:00"/>
    <d v="1899-12-30T10:34:16"/>
    <d v="2023-01-23T00:00:00"/>
    <d v="1899-12-30T10:56:17"/>
    <n v="1321"/>
    <n v="22.016666666666666"/>
    <x v="178"/>
    <x v="3"/>
    <n v="4"/>
    <s v="enero"/>
    <s v="M"/>
    <m/>
    <s v="si"/>
    <m/>
    <m/>
    <m/>
  </r>
  <r>
    <n v="135149"/>
    <s v="Etiquetadora"/>
    <s v="Moreno"/>
    <s v="L38"/>
    <d v="2018-11-01T00:00:00"/>
    <s v="-"/>
    <s v="Mantenimiento Electrico"/>
    <d v="2023-01-23T00:00:00"/>
    <d v="1899-12-30T10:34:42"/>
    <d v="2023-01-23T00:00:00"/>
    <d v="1899-12-30T10:45:55"/>
    <n v="673"/>
    <n v="11.216666666666667"/>
    <x v="4"/>
    <x v="2"/>
    <n v="4"/>
    <s v="enero"/>
    <s v="M"/>
    <m/>
    <s v="no"/>
    <m/>
    <m/>
    <m/>
  </r>
  <r>
    <n v="135151"/>
    <s v="Embalador"/>
    <s v="Moreno"/>
    <s v="L38"/>
    <d v="2018-11-01T00:00:00"/>
    <s v="-"/>
    <s v="Mantenimiento Electrico"/>
    <d v="2023-01-23T00:00:00"/>
    <d v="1899-12-30T11:06:31"/>
    <d v="2023-01-23T00:00:00"/>
    <d v="1899-12-30T12:13:22"/>
    <n v="4011"/>
    <n v="66.849999999999994"/>
    <x v="4"/>
    <x v="2"/>
    <n v="4"/>
    <s v="enero"/>
    <s v="M"/>
    <m/>
    <s v="no"/>
    <m/>
    <m/>
    <m/>
  </r>
  <r>
    <n v="135153"/>
    <s v="Enhebrado/Coloca Bombas"/>
    <s v="Moreno"/>
    <s v="L48"/>
    <d v="2019-10-08T00:00:00"/>
    <s v="Martín"/>
    <s v="Mantenimiento Mecanico"/>
    <d v="2023-01-23T00:00:00"/>
    <d v="1899-12-30T11:29:57"/>
    <d v="2023-01-23T00:00:00"/>
    <d v="1899-12-30T11:43:26"/>
    <n v="809"/>
    <n v="13.483333333333333"/>
    <x v="176"/>
    <x v="2"/>
    <n v="4"/>
    <s v="enero"/>
    <s v="M"/>
    <m/>
    <s v="no"/>
    <m/>
    <m/>
    <m/>
  </r>
  <r>
    <n v="135165"/>
    <s v="Enhebrado/Coloca Bombas"/>
    <s v="Moreno"/>
    <s v="L48"/>
    <d v="2019-10-08T00:00:00"/>
    <s v="Martín"/>
    <s v="Mantenimiento Mecanico"/>
    <d v="2023-01-23T00:00:00"/>
    <d v="1899-12-30T12:32:00"/>
    <d v="2023-01-23T00:00:00"/>
    <d v="1899-12-30T12:55:54"/>
    <n v="1434"/>
    <n v="23.9"/>
    <x v="176"/>
    <x v="2"/>
    <n v="4"/>
    <s v="enero"/>
    <s v="M"/>
    <m/>
    <s v="no"/>
    <m/>
    <m/>
    <m/>
  </r>
  <r>
    <n v="135169"/>
    <s v="Enhebrado/Coloca Bombas"/>
    <s v="Moreno"/>
    <s v="L48"/>
    <d v="2019-10-08T00:00:00"/>
    <s v="Martín"/>
    <s v="Mantenimiento Mecanico"/>
    <d v="2023-01-23T00:00:00"/>
    <d v="1899-12-30T12:56:11"/>
    <d v="2023-01-23T00:00:00"/>
    <d v="1899-12-30T13:39:33"/>
    <n v="2602"/>
    <n v="43.366666666666667"/>
    <x v="176"/>
    <x v="2"/>
    <n v="4"/>
    <s v="enero"/>
    <s v="M"/>
    <m/>
    <s v="no"/>
    <m/>
    <m/>
    <m/>
  </r>
  <r>
    <n v="135175"/>
    <s v="Inkjet"/>
    <s v="Moreno"/>
    <s v="L04"/>
    <d v="2018-11-01T00:00:00"/>
    <s v="-"/>
    <s v="Mantenimiento Electrico"/>
    <d v="2023-01-23T00:00:00"/>
    <d v="1899-12-30T14:44:24"/>
    <d v="2023-01-23T00:00:00"/>
    <d v="1899-12-30T15:22:05"/>
    <n v="2261"/>
    <n v="37.68333333333333"/>
    <x v="179"/>
    <x v="3"/>
    <n v="4"/>
    <s v="enero"/>
    <s v="T"/>
    <m/>
    <s v="si"/>
    <m/>
    <m/>
    <m/>
  </r>
  <r>
    <n v="135180"/>
    <s v="Abastecedor tubos"/>
    <s v="Moreno"/>
    <s v="L36"/>
    <d v="2018-11-01T00:00:00"/>
    <s v="-"/>
    <s v="Mantenimiento Electrico"/>
    <d v="2023-01-23T00:00:00"/>
    <d v="1899-12-30T15:14:31"/>
    <d v="2023-01-23T00:00:00"/>
    <d v="1899-12-30T15:14:38"/>
    <n v="7"/>
    <n v="0.11666666666666667"/>
    <x v="0"/>
    <x v="0"/>
    <n v="4"/>
    <s v="enero"/>
    <s v="T"/>
    <m/>
    <s v="microparada"/>
    <m/>
    <m/>
    <m/>
  </r>
  <r>
    <n v="135182"/>
    <s v="Torqueadora"/>
    <s v="Moreno"/>
    <s v="L48"/>
    <d v="2018-11-01T00:00:00"/>
    <s v="-"/>
    <s v="Mantenimiento Mecanico"/>
    <d v="2023-01-23T00:00:00"/>
    <d v="1899-12-30T15:18:47"/>
    <d v="2023-01-23T00:00:00"/>
    <d v="1899-12-30T15:19:07"/>
    <n v="20"/>
    <n v="0.33333333333333331"/>
    <x v="0"/>
    <x v="0"/>
    <n v="4"/>
    <s v="enero"/>
    <s v="T"/>
    <m/>
    <s v="microparada"/>
    <m/>
    <m/>
    <m/>
  </r>
  <r>
    <n v="135183"/>
    <s v="Torqueadora"/>
    <s v="Moreno"/>
    <s v="L48"/>
    <d v="2018-11-01T00:00:00"/>
    <s v="-"/>
    <s v="Mantenimiento Mecanico"/>
    <d v="2023-01-23T00:00:00"/>
    <d v="1899-12-30T15:20:00"/>
    <d v="2023-01-23T00:00:00"/>
    <d v="1899-12-30T15:50:02"/>
    <n v="1802"/>
    <n v="30.033333333333335"/>
    <x v="180"/>
    <x v="2"/>
    <n v="4"/>
    <s v="enero"/>
    <s v="T"/>
    <m/>
    <s v="no"/>
    <m/>
    <m/>
    <m/>
  </r>
  <r>
    <n v="135185"/>
    <s v="Inkjet"/>
    <s v="Moreno"/>
    <s v="L04"/>
    <d v="2018-11-01T00:00:00"/>
    <s v="-"/>
    <s v="Mantenimiento Mecanico"/>
    <d v="2023-01-23T00:00:00"/>
    <d v="1899-12-30T15:28:47"/>
    <d v="2023-01-23T00:00:00"/>
    <d v="1899-12-30T16:10:15"/>
    <n v="2488"/>
    <n v="41.466666666666669"/>
    <x v="181"/>
    <x v="2"/>
    <n v="4"/>
    <s v="enero"/>
    <s v="T"/>
    <m/>
    <s v="no"/>
    <m/>
    <m/>
    <m/>
  </r>
  <r>
    <n v="135198"/>
    <s v="Torqueadora"/>
    <s v="Moreno"/>
    <s v="L19"/>
    <d v="2018-11-01T00:00:00"/>
    <s v="-"/>
    <s v="Mantenimiento Mecanico"/>
    <d v="2023-01-23T00:00:00"/>
    <d v="1899-12-30T16:46:30"/>
    <d v="2023-01-23T00:00:00"/>
    <d v="1899-12-30T16:58:07"/>
    <n v="697"/>
    <n v="11.616666666666667"/>
    <x v="182"/>
    <x v="4"/>
    <n v="4"/>
    <s v="enero"/>
    <s v="T"/>
    <s v="no aplica"/>
    <s v="no aplica"/>
    <s v="no aplica"/>
    <s v="no aplica"/>
    <s v="no aplica"/>
  </r>
  <r>
    <n v="135200"/>
    <s v="Llenadora"/>
    <s v="Moreno"/>
    <s v="L29"/>
    <d v="2018-11-01T00:00:00"/>
    <s v="-"/>
    <s v="Mantenimiento Mecanico"/>
    <d v="2023-01-23T00:00:00"/>
    <d v="1899-12-30T16:47:59"/>
    <d v="2023-01-23T00:00:00"/>
    <d v="1899-12-30T16:53:00"/>
    <n v="301"/>
    <n v="5.0166666666666666"/>
    <x v="0"/>
    <x v="0"/>
    <n v="4"/>
    <s v="enero"/>
    <s v="T"/>
    <m/>
    <s v="microparada"/>
    <m/>
    <m/>
    <m/>
  </r>
  <r>
    <n v="135218"/>
    <s v="Etiquetadora L33"/>
    <s v="Moreno"/>
    <s v="L33"/>
    <d v="2020-10-16T00:00:00"/>
    <s v="Martín"/>
    <s v="Mantenimiento Electrico"/>
    <d v="2023-01-23T00:00:00"/>
    <d v="1899-12-30T17:31:32"/>
    <d v="2023-01-23T00:00:00"/>
    <d v="1899-12-30T18:24:01"/>
    <n v="3149"/>
    <n v="52.483333333333334"/>
    <x v="183"/>
    <x v="4"/>
    <n v="4"/>
    <s v="enero"/>
    <s v="T"/>
    <s v="no aplica"/>
    <s v="no aplica"/>
    <s v="no aplica"/>
    <s v="no aplica"/>
    <s v="no aplica"/>
  </r>
  <r>
    <n v="135219"/>
    <s v="Inkjet"/>
    <s v="Moreno"/>
    <s v="L38"/>
    <d v="2018-11-01T00:00:00"/>
    <s v="-"/>
    <s v="Mantenimiento Electrico"/>
    <d v="2023-01-23T00:00:00"/>
    <d v="1899-12-30T17:34:15"/>
    <d v="2023-01-23T00:00:00"/>
    <d v="1899-12-30T17:35:34"/>
    <n v="79"/>
    <n v="1.3166666666666667"/>
    <x v="0"/>
    <x v="0"/>
    <n v="4"/>
    <s v="enero"/>
    <s v="T"/>
    <m/>
    <s v="microparada"/>
    <m/>
    <m/>
    <m/>
  </r>
  <r>
    <n v="135220"/>
    <s v="Etiquetadora"/>
    <s v="Moreno"/>
    <s v="L38"/>
    <d v="2018-11-01T00:00:00"/>
    <s v="-"/>
    <s v="Mantenimiento Mecanico"/>
    <d v="2023-01-23T00:00:00"/>
    <d v="1899-12-30T17:35:42"/>
    <d v="2023-01-23T00:00:00"/>
    <d v="1899-12-30T17:38:25"/>
    <n v="163"/>
    <n v="2.7166666666666668"/>
    <x v="0"/>
    <x v="0"/>
    <n v="4"/>
    <s v="enero"/>
    <s v="T"/>
    <m/>
    <s v="microparada"/>
    <m/>
    <m/>
    <m/>
  </r>
  <r>
    <n v="135221"/>
    <s v="Celofanadora L10"/>
    <s v="Moreno"/>
    <s v="L10"/>
    <d v="2020-09-30T00:00:00"/>
    <s v="Martín"/>
    <s v="Mantenimiento Mecanico"/>
    <d v="2023-01-23T00:00:00"/>
    <d v="1899-12-30T17:39:54"/>
    <d v="2023-01-23T00:00:00"/>
    <d v="1899-12-30T18:09:16"/>
    <n v="1762"/>
    <n v="29.366666666666667"/>
    <x v="184"/>
    <x v="2"/>
    <n v="4"/>
    <s v="enero"/>
    <s v="T"/>
    <m/>
    <s v="no"/>
    <m/>
    <m/>
    <m/>
  </r>
  <r>
    <n v="135222"/>
    <s v="Inkjet"/>
    <s v="Moreno"/>
    <s v="L38"/>
    <d v="2018-11-01T00:00:00"/>
    <s v="-"/>
    <s v="Mantenimiento Mecanico"/>
    <d v="2023-01-23T00:00:00"/>
    <d v="1899-12-30T17:40:33"/>
    <d v="2023-01-23T00:00:00"/>
    <d v="1899-12-30T18:12:04"/>
    <n v="1891"/>
    <n v="31.516666666666666"/>
    <x v="185"/>
    <x v="2"/>
    <n v="4"/>
    <s v="enero"/>
    <s v="T"/>
    <m/>
    <s v="no"/>
    <m/>
    <m/>
    <m/>
  </r>
  <r>
    <n v="135223"/>
    <s v="Torqueadora"/>
    <s v="Moreno"/>
    <s v="L04"/>
    <d v="2018-11-01T00:00:00"/>
    <s v="-"/>
    <s v="Mantenimiento Mecanico"/>
    <d v="2023-01-23T00:00:00"/>
    <d v="1899-12-30T17:40:37"/>
    <d v="2023-01-23T00:00:00"/>
    <d v="1899-12-30T17:50:12"/>
    <n v="575"/>
    <n v="9.5833333333333339"/>
    <x v="0"/>
    <x v="0"/>
    <n v="4"/>
    <s v="enero"/>
    <s v="T"/>
    <m/>
    <s v="microparada"/>
    <m/>
    <m/>
    <m/>
  </r>
  <r>
    <n v="135224"/>
    <s v="Etiquetadora"/>
    <s v="Moreno"/>
    <s v="L38"/>
    <d v="2018-11-01T00:00:00"/>
    <s v="-"/>
    <s v="Mantenimiento Mecanico"/>
    <d v="2023-01-23T00:00:00"/>
    <d v="1899-12-30T17:45:09"/>
    <d v="2023-01-23T00:00:00"/>
    <d v="1899-12-30T18:12:01"/>
    <n v="1612"/>
    <n v="26.866666666666667"/>
    <x v="186"/>
    <x v="2"/>
    <n v="4"/>
    <s v="enero"/>
    <s v="T"/>
    <m/>
    <s v="no"/>
    <m/>
    <m/>
    <m/>
  </r>
  <r>
    <n v="135228"/>
    <s v="Llenadora"/>
    <s v="Moreno"/>
    <s v="L29"/>
    <d v="2018-11-01T00:00:00"/>
    <s v="-"/>
    <s v="Mantenimiento Mecanico"/>
    <d v="2023-01-23T00:00:00"/>
    <d v="1899-12-30T18:48:24"/>
    <d v="2023-01-23T00:00:00"/>
    <d v="1899-12-30T18:50:59"/>
    <n v="155"/>
    <n v="2.5833333333333335"/>
    <x v="0"/>
    <x v="0"/>
    <n v="4"/>
    <s v="enero"/>
    <s v="T"/>
    <m/>
    <s v="microparada"/>
    <m/>
    <m/>
    <m/>
  </r>
  <r>
    <n v="135235"/>
    <s v="Llenadora"/>
    <s v="Moreno"/>
    <s v="L45"/>
    <d v="2018-11-01T00:00:00"/>
    <s v="-"/>
    <s v="Mantenimiento Electrico"/>
    <d v="2023-01-23T00:00:00"/>
    <d v="1899-12-30T19:43:36"/>
    <d v="2023-01-23T00:00:00"/>
    <d v="1899-12-30T20:59:37"/>
    <n v="4561"/>
    <n v="76.016666666666666"/>
    <x v="187"/>
    <x v="2"/>
    <n v="4"/>
    <s v="enero"/>
    <s v="T"/>
    <m/>
    <s v="no"/>
    <m/>
    <m/>
    <m/>
  </r>
  <r>
    <n v="135236"/>
    <s v="Llenadora"/>
    <s v="Moreno"/>
    <s v="L33"/>
    <d v="2018-11-01T00:00:00"/>
    <s v="-"/>
    <s v="Mantenimiento Electrico"/>
    <d v="2023-01-23T00:00:00"/>
    <d v="1899-12-30T19:49:03"/>
    <d v="2023-01-23T00:00:00"/>
    <d v="1899-12-30T19:50:06"/>
    <n v="63"/>
    <n v="1.05"/>
    <x v="0"/>
    <x v="0"/>
    <n v="4"/>
    <s v="enero"/>
    <s v="T"/>
    <m/>
    <s v="microparada"/>
    <m/>
    <m/>
    <m/>
  </r>
  <r>
    <n v="135237"/>
    <s v="Llenadora"/>
    <s v="Moreno"/>
    <s v="L33"/>
    <d v="2018-11-01T00:00:00"/>
    <s v="-"/>
    <s v="Mantenimiento Electrico"/>
    <d v="2023-01-23T00:00:00"/>
    <d v="1899-12-30T19:55:21"/>
    <d v="2023-01-23T00:00:00"/>
    <d v="1899-12-30T21:00:00"/>
    <n v="3879"/>
    <n v="64.650000000000006"/>
    <x v="4"/>
    <x v="2"/>
    <n v="4"/>
    <s v="enero"/>
    <s v="T"/>
    <m/>
    <s v="no"/>
    <m/>
    <m/>
    <m/>
  </r>
  <r>
    <n v="135238"/>
    <s v="Estuchadora"/>
    <s v="Moreno"/>
    <s v="L32"/>
    <d v="2021-02-04T00:00:00"/>
    <s v="Victor"/>
    <s v="Mantenimiento Mecanico"/>
    <d v="2023-01-23T00:00:00"/>
    <d v="1899-12-30T20:00:06"/>
    <d v="2023-01-23T00:00:00"/>
    <d v="1899-12-30T20:50:45"/>
    <n v="3039"/>
    <n v="50.65"/>
    <x v="1"/>
    <x v="1"/>
    <n v="4"/>
    <s v="enero"/>
    <s v="T"/>
    <s v="sin informacion"/>
    <s v="sin informacion"/>
    <s v="sin informacion"/>
    <s v="sin informacion"/>
    <s v="sin informacion"/>
  </r>
  <r>
    <n v="135239"/>
    <s v="Llenadora"/>
    <s v="Moreno"/>
    <s v="L41"/>
    <d v="2018-11-01T00:00:00"/>
    <s v="-"/>
    <s v="Mantenimiento Electrico"/>
    <d v="2023-01-23T00:00:00"/>
    <d v="1899-12-30T20:10:34"/>
    <d v="2023-01-23T00:00:00"/>
    <d v="1899-12-30T21:24:55"/>
    <n v="4461"/>
    <n v="74.349999999999994"/>
    <x v="188"/>
    <x v="2"/>
    <n v="4"/>
    <s v="enero"/>
    <s v="T"/>
    <m/>
    <s v="no"/>
    <m/>
    <m/>
    <m/>
  </r>
  <r>
    <n v="135240"/>
    <s v="Torqueadora"/>
    <s v="Moreno"/>
    <s v="L38"/>
    <d v="2018-11-01T00:00:00"/>
    <s v="-"/>
    <s v="Mantenimiento Mecanico"/>
    <d v="2023-01-23T00:00:00"/>
    <d v="1899-12-30T20:20:06"/>
    <d v="2023-01-23T00:00:00"/>
    <d v="1899-12-30T21:45:44"/>
    <n v="5138"/>
    <n v="85.63333333333334"/>
    <x v="180"/>
    <x v="2"/>
    <n v="4"/>
    <s v="enero"/>
    <s v="T"/>
    <m/>
    <s v="no"/>
    <m/>
    <m/>
    <m/>
  </r>
  <r>
    <n v="135241"/>
    <s v="Enhebrado/Coloca Bombas"/>
    <s v="Moreno"/>
    <s v="L48"/>
    <d v="2019-10-08T00:00:00"/>
    <s v="Martín"/>
    <s v="Mantenimiento Mecanico"/>
    <d v="2023-01-23T00:00:00"/>
    <d v="1899-12-30T20:21:05"/>
    <d v="2023-01-23T00:00:00"/>
    <d v="1899-12-30T20:30:56"/>
    <n v="591"/>
    <n v="9.85"/>
    <x v="0"/>
    <x v="0"/>
    <n v="4"/>
    <s v="enero"/>
    <s v="T"/>
    <m/>
    <s v="microparada"/>
    <m/>
    <m/>
    <m/>
  </r>
  <r>
    <n v="135247"/>
    <s v="Celofanadora L10"/>
    <s v="Moreno"/>
    <s v="L10"/>
    <d v="2020-09-30T00:00:00"/>
    <s v="Martín"/>
    <s v="Mantenimiento Mecanico"/>
    <d v="2023-01-23T00:00:00"/>
    <d v="1899-12-30T21:04:02"/>
    <d v="2023-01-23T00:00:00"/>
    <d v="1899-12-30T21:11:13"/>
    <n v="431"/>
    <n v="7.1833333333333336"/>
    <x v="0"/>
    <x v="0"/>
    <n v="4"/>
    <s v="enero"/>
    <s v="T"/>
    <m/>
    <s v="microparada"/>
    <m/>
    <m/>
    <m/>
  </r>
  <r>
    <n v="135248"/>
    <s v="Llenadora"/>
    <s v="Moreno"/>
    <s v="L35"/>
    <d v="2018-11-01T00:00:00"/>
    <s v="-"/>
    <s v="Mantenimiento Electrico"/>
    <d v="2023-01-24T00:00:00"/>
    <d v="1899-12-30T05:57:29"/>
    <d v="2023-01-24T00:00:00"/>
    <d v="1899-12-30T06:10:51"/>
    <n v="802"/>
    <n v="13.366666666666667"/>
    <x v="189"/>
    <x v="2"/>
    <n v="4"/>
    <s v="enero"/>
    <s v="N"/>
    <m/>
    <s v="no"/>
    <m/>
    <m/>
    <m/>
  </r>
  <r>
    <n v="135258"/>
    <s v="Etiquetadora L33"/>
    <s v="Moreno"/>
    <s v="L33"/>
    <d v="2020-10-16T00:00:00"/>
    <s v="Martín"/>
    <s v="Mantenimiento Electrico"/>
    <d v="2023-01-24T00:00:00"/>
    <d v="1899-12-30T06:41:10"/>
    <d v="2023-01-24T00:00:00"/>
    <d v="1899-12-30T06:51:45"/>
    <n v="635"/>
    <n v="10.583333333333334"/>
    <x v="190"/>
    <x v="2"/>
    <n v="4"/>
    <s v="enero"/>
    <s v="M"/>
    <m/>
    <s v="no"/>
    <m/>
    <m/>
    <m/>
  </r>
  <r>
    <n v="135274"/>
    <s v="Etiquetadora"/>
    <s v="Moreno"/>
    <s v="L42"/>
    <d v="2019-10-08T00:00:00"/>
    <s v="Martín"/>
    <s v="Mantenimiento Electrico"/>
    <d v="2023-01-24T00:00:00"/>
    <d v="1899-12-30T08:09:15"/>
    <d v="2023-01-24T00:00:00"/>
    <d v="1899-12-30T08:58:41"/>
    <n v="2966"/>
    <n v="49.43333333333333"/>
    <x v="191"/>
    <x v="3"/>
    <n v="4"/>
    <s v="enero"/>
    <s v="M"/>
    <m/>
    <s v="si"/>
    <m/>
    <m/>
    <m/>
  </r>
  <r>
    <n v="135278"/>
    <s v="Llenadora"/>
    <s v="Moreno"/>
    <s v="L48"/>
    <d v="2018-11-01T00:00:00"/>
    <s v="-"/>
    <s v="Mantenimiento Electrico"/>
    <d v="2023-01-24T00:00:00"/>
    <d v="1899-12-30T09:27:47"/>
    <d v="2023-01-24T00:00:00"/>
    <d v="1899-12-30T10:04:34"/>
    <n v="2207"/>
    <n v="36.783333333333331"/>
    <x v="192"/>
    <x v="2"/>
    <n v="4"/>
    <s v="enero"/>
    <s v="M"/>
    <m/>
    <s v="no"/>
    <m/>
    <m/>
    <m/>
  </r>
  <r>
    <n v="135284"/>
    <s v="Celofanadora L10"/>
    <s v="Moreno"/>
    <s v="L10"/>
    <d v="2020-09-30T00:00:00"/>
    <s v="Martín"/>
    <s v="Mantenimiento Mecanico"/>
    <d v="2023-01-24T00:00:00"/>
    <d v="1899-12-30T09:45:02"/>
    <d v="2023-01-24T00:00:00"/>
    <d v="1899-12-30T10:01:11"/>
    <n v="969"/>
    <n v="16.149999999999999"/>
    <x v="193"/>
    <x v="2"/>
    <n v="4"/>
    <s v="enero"/>
    <s v="M"/>
    <m/>
    <s v="no"/>
    <m/>
    <m/>
    <m/>
  </r>
  <r>
    <n v="135287"/>
    <s v="Llenadora L37"/>
    <s v="Moreno"/>
    <s v="L37"/>
    <d v="2021-03-08T00:00:00"/>
    <s v="Martín"/>
    <s v="Mantenimiento Mecanico"/>
    <d v="2023-01-24T00:00:00"/>
    <d v="1899-12-30T10:45:12"/>
    <d v="2023-01-24T00:00:00"/>
    <d v="1899-12-30T11:04:34"/>
    <n v="1162"/>
    <n v="19.366666666666667"/>
    <x v="194"/>
    <x v="2"/>
    <n v="4"/>
    <s v="enero"/>
    <s v="M"/>
    <m/>
    <s v="no"/>
    <m/>
    <m/>
    <m/>
  </r>
  <r>
    <n v="135290"/>
    <s v="Camara"/>
    <s v="Moreno"/>
    <s v="L33"/>
    <d v="2020-02-20T00:00:00"/>
    <s v="Martín"/>
    <s v="Mantenimiento Electrico"/>
    <d v="2023-01-24T00:00:00"/>
    <d v="1899-12-30T10:53:38"/>
    <d v="2023-01-24T00:00:00"/>
    <d v="1899-12-30T11:21:38"/>
    <n v="1680"/>
    <n v="28"/>
    <x v="190"/>
    <x v="2"/>
    <n v="4"/>
    <s v="enero"/>
    <s v="M"/>
    <m/>
    <s v="no"/>
    <m/>
    <m/>
    <m/>
  </r>
  <r>
    <n v="135296"/>
    <s v="Etiquetadora L33"/>
    <s v="Moreno"/>
    <s v="L33"/>
    <d v="2020-10-16T00:00:00"/>
    <s v="Martín"/>
    <s v="Mantenimiento Electrico"/>
    <d v="2023-01-24T00:00:00"/>
    <d v="1899-12-30T11:54:39"/>
    <d v="2023-01-24T00:00:00"/>
    <d v="1899-12-30T13:03:49"/>
    <n v="4150"/>
    <n v="69.166666666666671"/>
    <x v="190"/>
    <x v="2"/>
    <n v="4"/>
    <s v="enero"/>
    <s v="M"/>
    <m/>
    <s v="no"/>
    <m/>
    <m/>
    <m/>
  </r>
  <r>
    <n v="135297"/>
    <s v="Llenadora L38"/>
    <s v="Moreno"/>
    <s v="L38"/>
    <d v="2021-03-03T00:00:00"/>
    <s v="Martín"/>
    <s v="Mantenimiento Mecanico"/>
    <d v="2023-01-24T00:00:00"/>
    <d v="1899-12-30T12:38:30"/>
    <d v="2023-01-24T00:00:00"/>
    <d v="1899-12-30T12:38:34"/>
    <n v="4"/>
    <n v="6.6666666666666666E-2"/>
    <x v="0"/>
    <x v="0"/>
    <n v="4"/>
    <s v="enero"/>
    <s v="M"/>
    <m/>
    <s v="microparada"/>
    <m/>
    <m/>
    <m/>
  </r>
  <r>
    <n v="135301"/>
    <s v="Llenadora"/>
    <s v="Moreno"/>
    <s v="L41"/>
    <d v="2018-11-01T00:00:00"/>
    <s v="-"/>
    <s v="Mantenimiento Mecanico"/>
    <d v="2023-01-24T00:00:00"/>
    <d v="1899-12-30T13:24:30"/>
    <d v="2023-01-24T00:00:00"/>
    <d v="1899-12-30T14:09:21"/>
    <n v="2691"/>
    <n v="44.85"/>
    <x v="188"/>
    <x v="2"/>
    <n v="4"/>
    <s v="enero"/>
    <s v="M"/>
    <m/>
    <s v="no"/>
    <m/>
    <m/>
    <m/>
  </r>
  <r>
    <n v="135304"/>
    <s v="Etiquetadora L33"/>
    <s v="Moreno"/>
    <s v="L33"/>
    <d v="2020-10-16T00:00:00"/>
    <s v="Martín"/>
    <s v="Mantenimiento Electrico"/>
    <d v="2023-01-24T00:00:00"/>
    <d v="1899-12-30T14:16:06"/>
    <d v="2023-01-24T00:00:00"/>
    <d v="1899-12-30T15:07:04"/>
    <n v="3058"/>
    <n v="50.966666666666669"/>
    <x v="195"/>
    <x v="2"/>
    <n v="4"/>
    <s v="enero"/>
    <s v="T"/>
    <m/>
    <s v="no"/>
    <m/>
    <m/>
    <m/>
  </r>
  <r>
    <n v="135306"/>
    <s v="Llenadora"/>
    <s v="Moreno"/>
    <s v="L29"/>
    <d v="2018-11-01T00:00:00"/>
    <s v="-"/>
    <s v="Mantenimiento Mecanico"/>
    <d v="2023-01-24T00:00:00"/>
    <d v="1899-12-30T14:21:03"/>
    <d v="2023-01-24T00:00:00"/>
    <d v="1899-12-30T14:34:27"/>
    <n v="804"/>
    <n v="13.4"/>
    <x v="196"/>
    <x v="2"/>
    <n v="4"/>
    <s v="enero"/>
    <s v="T"/>
    <m/>
    <s v="no"/>
    <m/>
    <m/>
    <m/>
  </r>
  <r>
    <n v="135321"/>
    <s v="Pick and play"/>
    <s v="Moreno"/>
    <s v="L32"/>
    <d v="2023-01-04T00:00:00"/>
    <s v="Juan Manuel"/>
    <s v="Mantenimiento Electrico"/>
    <d v="2023-01-24T00:00:00"/>
    <d v="1899-12-30T15:11:21"/>
    <d v="2023-01-24T00:00:00"/>
    <d v="1899-12-30T15:25:58"/>
    <n v="877"/>
    <n v="14.616666666666667"/>
    <x v="197"/>
    <x v="2"/>
    <n v="4"/>
    <s v="enero"/>
    <s v="T"/>
    <m/>
    <s v="no"/>
    <m/>
    <m/>
    <m/>
  </r>
  <r>
    <n v="135322"/>
    <s v="Coloca Tapas"/>
    <s v="Moreno"/>
    <s v="L48"/>
    <d v="2019-10-08T00:00:00"/>
    <s v="Martín"/>
    <s v="Mantenimiento Electrico"/>
    <d v="2023-01-24T00:00:00"/>
    <d v="1899-12-30T15:15:20"/>
    <d v="2023-01-24T00:00:00"/>
    <d v="1899-12-30T15:51:14"/>
    <n v="2154"/>
    <n v="35.9"/>
    <x v="198"/>
    <x v="3"/>
    <n v="4"/>
    <s v="enero"/>
    <s v="T"/>
    <m/>
    <s v="si"/>
    <m/>
    <m/>
    <m/>
  </r>
  <r>
    <n v="135324"/>
    <s v="Tolva"/>
    <s v="Moreno"/>
    <s v="L38"/>
    <d v="2023-01-16T00:00:00"/>
    <s v="Juan Manuel"/>
    <s v="Mantenimiento Electrico"/>
    <d v="2023-01-24T00:00:00"/>
    <d v="1899-12-30T15:30:07"/>
    <d v="2023-01-24T00:00:00"/>
    <d v="1899-12-30T15:41:15"/>
    <n v="668"/>
    <n v="11.133333333333333"/>
    <x v="199"/>
    <x v="2"/>
    <n v="4"/>
    <s v="enero"/>
    <s v="T"/>
    <m/>
    <s v="no"/>
    <m/>
    <m/>
    <m/>
  </r>
  <r>
    <n v="135326"/>
    <s v="Torqueadora"/>
    <s v="Moreno"/>
    <s v="L33"/>
    <d v="2020-02-20T00:00:00"/>
    <s v="Martín"/>
    <s v="Mantenimiento Mecanico"/>
    <d v="2023-01-24T00:00:00"/>
    <d v="1899-12-30T15:37:54"/>
    <d v="2023-01-24T00:00:00"/>
    <d v="1899-12-30T15:57:07"/>
    <n v="1153"/>
    <n v="19.216666666666665"/>
    <x v="200"/>
    <x v="3"/>
    <n v="4"/>
    <s v="enero"/>
    <s v="T"/>
    <m/>
    <s v="si"/>
    <m/>
    <m/>
    <m/>
  </r>
  <r>
    <n v="135328"/>
    <s v="Llenadora"/>
    <s v="Moreno"/>
    <s v="L45"/>
    <d v="2018-11-01T00:00:00"/>
    <s v="-"/>
    <s v="Mantenimiento Electrico"/>
    <d v="2023-01-24T00:00:00"/>
    <d v="1899-12-30T15:41:41"/>
    <d v="2023-01-24T00:00:00"/>
    <d v="1899-12-30T15:48:44"/>
    <n v="423"/>
    <n v="7.05"/>
    <x v="0"/>
    <x v="0"/>
    <n v="4"/>
    <s v="enero"/>
    <s v="T"/>
    <m/>
    <s v="microparada"/>
    <m/>
    <m/>
    <m/>
  </r>
  <r>
    <n v="135343"/>
    <s v="Estuchadora"/>
    <s v="Moreno"/>
    <s v="L32"/>
    <d v="2021-02-04T00:00:00"/>
    <s v="Victor"/>
    <s v="Mantenimiento Electrico"/>
    <d v="2023-01-24T00:00:00"/>
    <d v="1899-12-30T18:06:16"/>
    <d v="2023-01-24T00:00:00"/>
    <d v="1899-12-30T18:14:24"/>
    <n v="488"/>
    <n v="8.1333333333333329"/>
    <x v="0"/>
    <x v="0"/>
    <n v="4"/>
    <s v="enero"/>
    <s v="T"/>
    <m/>
    <s v="microparada"/>
    <m/>
    <m/>
    <m/>
  </r>
  <r>
    <n v="135356"/>
    <s v="Llenadora L37"/>
    <s v="Moreno"/>
    <s v="L37"/>
    <d v="2021-03-08T00:00:00"/>
    <s v="Martín"/>
    <s v="Mantenimiento Mecanico"/>
    <d v="2023-01-24T00:00:00"/>
    <d v="1899-12-30T19:04:39"/>
    <d v="2023-01-24T00:00:00"/>
    <d v="1899-12-30T19:17:13"/>
    <n v="754"/>
    <n v="12.566666666666666"/>
    <x v="201"/>
    <x v="2"/>
    <n v="4"/>
    <s v="enero"/>
    <s v="T"/>
    <m/>
    <s v="no"/>
    <m/>
    <m/>
    <m/>
  </r>
  <r>
    <n v="135359"/>
    <s v="Etiquetadora L33"/>
    <s v="Moreno"/>
    <s v="L33"/>
    <d v="2020-10-16T00:00:00"/>
    <s v="Martín"/>
    <s v="Mantenimiento Electrico"/>
    <d v="2023-01-24T00:00:00"/>
    <d v="1899-12-30T20:25:07"/>
    <d v="2023-01-24T00:00:00"/>
    <d v="1899-12-30T20:39:16"/>
    <n v="849"/>
    <n v="14.15"/>
    <x v="202"/>
    <x v="2"/>
    <n v="4"/>
    <s v="enero"/>
    <s v="T"/>
    <m/>
    <s v="no"/>
    <m/>
    <m/>
    <m/>
  </r>
  <r>
    <n v="135360"/>
    <s v="Etiquetadora"/>
    <s v="Moreno"/>
    <s v="L45"/>
    <d v="2018-11-01T00:00:00"/>
    <s v="-"/>
    <s v="Mantenimiento Mecanico"/>
    <d v="2023-01-24T00:00:00"/>
    <d v="1899-12-30T20:40:41"/>
    <d v="2023-01-24T00:00:00"/>
    <d v="1899-12-30T21:17:47"/>
    <n v="2226"/>
    <n v="37.1"/>
    <x v="10"/>
    <x v="2"/>
    <n v="4"/>
    <s v="enero"/>
    <s v="T"/>
    <m/>
    <s v="no"/>
    <m/>
    <m/>
    <m/>
  </r>
  <r>
    <n v="135361"/>
    <s v="Etiquetadora L33"/>
    <s v="Moreno"/>
    <s v="L33"/>
    <d v="2020-10-16T00:00:00"/>
    <s v="Martín"/>
    <s v="Mantenimiento Electrico"/>
    <d v="2023-01-24T00:00:00"/>
    <d v="1899-12-30T20:41:01"/>
    <d v="2023-01-24T00:00:00"/>
    <d v="1899-12-30T20:56:19"/>
    <n v="918"/>
    <n v="15.3"/>
    <x v="202"/>
    <x v="2"/>
    <n v="4"/>
    <s v="enero"/>
    <s v="T"/>
    <m/>
    <s v="no"/>
    <m/>
    <m/>
    <m/>
  </r>
  <r>
    <n v="135362"/>
    <s v="Llenadora L37"/>
    <s v="Moreno"/>
    <s v="L37"/>
    <d v="2021-03-08T00:00:00"/>
    <s v="Martín"/>
    <s v="Mantenimiento Mecanico"/>
    <d v="2023-01-24T00:00:00"/>
    <d v="1899-12-30T20:48:12"/>
    <d v="2023-01-24T00:00:00"/>
    <d v="1899-12-30T21:38:35"/>
    <n v="3023"/>
    <n v="50.383333333333333"/>
    <x v="203"/>
    <x v="2"/>
    <n v="4"/>
    <s v="enero"/>
    <s v="T"/>
    <m/>
    <s v="no"/>
    <m/>
    <m/>
    <m/>
  </r>
  <r>
    <n v="135363"/>
    <s v="Llenadora"/>
    <s v="Moreno"/>
    <s v="L07"/>
    <d v="2018-11-01T00:00:00"/>
    <s v="-"/>
    <s v="Mantenimiento Electrico"/>
    <d v="2023-01-24T00:00:00"/>
    <d v="1899-12-30T20:59:14"/>
    <d v="2023-01-24T00:00:00"/>
    <d v="1899-12-30T21:32:10"/>
    <n v="1976"/>
    <n v="32.93333333333333"/>
    <x v="204"/>
    <x v="2"/>
    <n v="4"/>
    <s v="enero"/>
    <s v="T"/>
    <m/>
    <s v="no"/>
    <m/>
    <m/>
    <m/>
  </r>
  <r>
    <n v="135374"/>
    <s v="Pick and play"/>
    <s v="Moreno"/>
    <s v="L10"/>
    <d v="2020-03-10T00:00:00"/>
    <s v="Martín"/>
    <s v="Mantenimiento Mecanico"/>
    <d v="2023-01-25T00:00:00"/>
    <d v="1899-12-30T06:44:52"/>
    <d v="2023-01-25T00:00:00"/>
    <d v="1899-12-30T06:58:54"/>
    <n v="842"/>
    <n v="14.033333333333333"/>
    <x v="205"/>
    <x v="2"/>
    <n v="4"/>
    <s v="enero"/>
    <s v="M"/>
    <m/>
    <s v="no"/>
    <m/>
    <m/>
    <m/>
  </r>
  <r>
    <n v="135376"/>
    <s v="Pick and play"/>
    <s v="Moreno"/>
    <s v="L10"/>
    <d v="2020-03-10T00:00:00"/>
    <s v="Martín"/>
    <s v="Mantenimiento Electrico"/>
    <d v="2023-01-25T00:00:00"/>
    <d v="1899-12-30T06:59:01"/>
    <d v="2023-01-25T00:00:00"/>
    <d v="1899-12-30T07:03:56"/>
    <n v="295"/>
    <n v="4.916666666666667"/>
    <x v="0"/>
    <x v="0"/>
    <n v="4"/>
    <s v="enero"/>
    <s v="M"/>
    <m/>
    <s v="microparada"/>
    <m/>
    <m/>
    <m/>
  </r>
  <r>
    <n v="135383"/>
    <s v="Llenadora"/>
    <s v="Moreno"/>
    <s v="L29"/>
    <d v="2018-11-01T00:00:00"/>
    <s v="-"/>
    <s v="Mantenimiento Mecanico"/>
    <d v="2023-01-25T00:00:00"/>
    <d v="1899-12-30T08:56:27"/>
    <d v="2023-01-25T00:00:00"/>
    <d v="1899-12-30T09:24:35"/>
    <n v="1688"/>
    <n v="28.133333333333333"/>
    <x v="206"/>
    <x v="2"/>
    <n v="4"/>
    <s v="enero"/>
    <s v="M"/>
    <m/>
    <s v="no"/>
    <m/>
    <m/>
    <m/>
  </r>
  <r>
    <n v="135385"/>
    <s v="Estuchadora"/>
    <s v="Moreno"/>
    <s v="L47"/>
    <d v="2021-10-06T00:00:00"/>
    <s v="Sebastian "/>
    <s v="Mantenimiento Electrico"/>
    <d v="2023-01-25T00:00:00"/>
    <d v="1899-12-30T09:03:17"/>
    <d v="2023-01-25T00:00:00"/>
    <d v="1899-12-30T09:42:53"/>
    <n v="2376"/>
    <n v="39.6"/>
    <x v="207"/>
    <x v="2"/>
    <n v="4"/>
    <s v="enero"/>
    <s v="M"/>
    <m/>
    <s v="no"/>
    <m/>
    <m/>
    <m/>
  </r>
  <r>
    <n v="135393"/>
    <s v="Etiquetadora L33"/>
    <s v="Moreno"/>
    <s v="L33"/>
    <d v="2020-10-16T00:00:00"/>
    <s v="Martín"/>
    <s v="Mantenimiento Electrico"/>
    <d v="2023-01-25T00:00:00"/>
    <d v="1899-12-30T09:37:25"/>
    <d v="2023-01-25T00:00:00"/>
    <d v="1899-12-30T10:23:12"/>
    <n v="2747"/>
    <n v="45.783333333333331"/>
    <x v="208"/>
    <x v="3"/>
    <n v="4"/>
    <s v="enero"/>
    <s v="M"/>
    <m/>
    <s v="si"/>
    <m/>
    <m/>
    <m/>
  </r>
  <r>
    <n v="135398"/>
    <s v="Torqueadora"/>
    <s v="Moreno"/>
    <s v="L33"/>
    <d v="2020-02-20T00:00:00"/>
    <s v="Martín"/>
    <s v="Mantenimiento Mecanico"/>
    <d v="2023-01-25T00:00:00"/>
    <d v="1899-12-30T10:23:19"/>
    <d v="2023-01-25T00:00:00"/>
    <d v="1899-12-30T13:27:59"/>
    <n v="11080"/>
    <n v="184.66666666666666"/>
    <x v="208"/>
    <x v="3"/>
    <n v="4"/>
    <s v="enero"/>
    <s v="M"/>
    <m/>
    <s v="si"/>
    <m/>
    <m/>
    <m/>
  </r>
  <r>
    <n v="135404"/>
    <s v="Torqueadora"/>
    <s v="Moreno"/>
    <s v="L19"/>
    <d v="2018-11-01T00:00:00"/>
    <s v="-"/>
    <s v="Mantenimiento Mecanico"/>
    <d v="2023-01-25T00:00:00"/>
    <d v="1899-12-30T12:03:23"/>
    <d v="2023-01-25T00:00:00"/>
    <d v="1899-12-30T12:35:44"/>
    <n v="1941"/>
    <n v="32.35"/>
    <x v="209"/>
    <x v="2"/>
    <n v="4"/>
    <s v="enero"/>
    <s v="M"/>
    <m/>
    <s v="no"/>
    <m/>
    <m/>
    <m/>
  </r>
  <r>
    <n v="135415"/>
    <s v="Llenadora"/>
    <s v="Moreno"/>
    <s v="L42"/>
    <d v="2018-11-01T00:00:00"/>
    <s v="-"/>
    <s v="Mantenimiento Mecanico"/>
    <d v="2023-01-25T00:00:00"/>
    <d v="1899-12-30T12:44:15"/>
    <d v="2023-01-25T00:00:00"/>
    <d v="1899-12-30T13:21:06"/>
    <n v="2211"/>
    <n v="36.85"/>
    <x v="210"/>
    <x v="3"/>
    <n v="4"/>
    <s v="enero"/>
    <s v="M"/>
    <m/>
    <s v="si"/>
    <m/>
    <m/>
    <m/>
  </r>
  <r>
    <n v="135418"/>
    <s v="Etiquetadora"/>
    <s v="Moreno"/>
    <s v="L32"/>
    <d v="2021-08-25T00:00:00"/>
    <s v="Martín"/>
    <s v="Mantenimiento Electrico"/>
    <d v="2023-01-25T00:00:00"/>
    <d v="1899-12-30T12:51:56"/>
    <d v="2023-01-25T00:00:00"/>
    <d v="1899-12-30T12:57:16"/>
    <n v="320"/>
    <n v="5.333333333333333"/>
    <x v="0"/>
    <x v="0"/>
    <n v="4"/>
    <s v="enero"/>
    <s v="M"/>
    <m/>
    <s v="microparada"/>
    <m/>
    <m/>
    <m/>
  </r>
  <r>
    <n v="135440"/>
    <s v="Etiquetadora L33"/>
    <s v="Moreno"/>
    <s v="L33"/>
    <d v="2020-10-16T00:00:00"/>
    <s v="Martín"/>
    <s v="Mantenimiento Electrico"/>
    <d v="2023-01-25T00:00:00"/>
    <d v="1899-12-30T14:17:48"/>
    <d v="2023-01-25T00:00:00"/>
    <d v="1899-12-30T15:33:11"/>
    <n v="4523"/>
    <n v="75.38333333333334"/>
    <x v="211"/>
    <x v="3"/>
    <n v="4"/>
    <s v="enero"/>
    <s v="T"/>
    <m/>
    <s v="si"/>
    <m/>
    <m/>
    <m/>
  </r>
  <r>
    <n v="135455"/>
    <s v="Llenadora"/>
    <s v="Moreno"/>
    <s v="L42"/>
    <d v="2018-11-01T00:00:00"/>
    <s v="-"/>
    <s v="Mantenimiento Electrico"/>
    <d v="2023-01-25T00:00:00"/>
    <d v="1899-12-30T15:40:16"/>
    <d v="2023-01-25T00:00:00"/>
    <d v="1899-12-30T16:08:29"/>
    <n v="1693"/>
    <n v="28.216666666666665"/>
    <x v="212"/>
    <x v="2"/>
    <n v="4"/>
    <s v="enero"/>
    <s v="T"/>
    <m/>
    <s v="no"/>
    <m/>
    <m/>
    <m/>
  </r>
  <r>
    <n v="135457"/>
    <s v="Etiquetadora L33"/>
    <s v="Moreno"/>
    <s v="L33"/>
    <d v="2020-10-16T00:00:00"/>
    <s v="Martín"/>
    <s v="Mantenimiento Electrico"/>
    <d v="2023-01-25T00:00:00"/>
    <d v="1899-12-30T15:56:28"/>
    <d v="2023-01-25T00:00:00"/>
    <d v="1899-12-30T16:03:01"/>
    <n v="393"/>
    <n v="6.55"/>
    <x v="0"/>
    <x v="0"/>
    <n v="4"/>
    <s v="enero"/>
    <s v="T"/>
    <m/>
    <s v="microparada"/>
    <m/>
    <m/>
    <m/>
  </r>
  <r>
    <n v="135460"/>
    <s v="Llenadora"/>
    <s v="Moreno"/>
    <s v="L42"/>
    <d v="2018-11-01T00:00:00"/>
    <s v="-"/>
    <s v="Mantenimiento Mecanico"/>
    <d v="2023-01-25T00:00:00"/>
    <d v="1899-12-30T16:08:37"/>
    <d v="2023-01-25T00:00:00"/>
    <d v="1899-12-30T16:18:18"/>
    <n v="581"/>
    <n v="9.6833333333333336"/>
    <x v="0"/>
    <x v="0"/>
    <n v="4"/>
    <s v="enero"/>
    <s v="T"/>
    <m/>
    <s v="microparada"/>
    <m/>
    <m/>
    <m/>
  </r>
  <r>
    <n v="135467"/>
    <s v="Llenadora"/>
    <s v="Moreno"/>
    <s v="L39"/>
    <d v="2018-11-01T00:00:00"/>
    <s v="-"/>
    <s v="Mantenimiento Electrico"/>
    <d v="2023-01-25T00:00:00"/>
    <d v="1899-12-30T17:04:56"/>
    <d v="2023-01-25T00:00:00"/>
    <d v="1899-12-30T17:14:03"/>
    <n v="547"/>
    <n v="9.1166666666666671"/>
    <x v="0"/>
    <x v="0"/>
    <n v="4"/>
    <s v="enero"/>
    <s v="T"/>
    <m/>
    <s v="microparada"/>
    <m/>
    <m/>
    <m/>
  </r>
  <r>
    <n v="135479"/>
    <s v="Transporte"/>
    <s v="Moreno"/>
    <s v="L39"/>
    <d v="2018-11-01T00:00:00"/>
    <s v="-"/>
    <s v="Mantenimiento Mecanico"/>
    <d v="2023-01-25T00:00:00"/>
    <d v="1899-12-30T18:28:55"/>
    <d v="2023-01-25T00:00:00"/>
    <d v="1899-12-30T18:46:48"/>
    <n v="1073"/>
    <n v="17.883333333333333"/>
    <x v="213"/>
    <x v="3"/>
    <n v="4"/>
    <s v="enero"/>
    <s v="T"/>
    <m/>
    <s v="si"/>
    <m/>
    <m/>
    <m/>
  </r>
  <r>
    <n v="135489"/>
    <s v="Inkjet"/>
    <s v="Moreno"/>
    <s v="L39"/>
    <d v="2018-11-01T00:00:00"/>
    <s v="-"/>
    <s v="Mantenimiento Electrico"/>
    <d v="2023-01-25T00:00:00"/>
    <d v="1899-12-30T20:04:17"/>
    <d v="2023-01-25T00:00:00"/>
    <d v="1899-12-30T20:12:32"/>
    <n v="495"/>
    <n v="8.25"/>
    <x v="0"/>
    <x v="0"/>
    <n v="4"/>
    <s v="enero"/>
    <s v="T"/>
    <m/>
    <s v="microparada"/>
    <m/>
    <m/>
    <m/>
  </r>
  <r>
    <n v="135492"/>
    <s v="Etiquetadora L33"/>
    <s v="Moreno"/>
    <s v="L33"/>
    <d v="2020-10-16T00:00:00"/>
    <s v="Martín"/>
    <s v="Mantenimiento Electrico"/>
    <d v="2023-01-25T00:00:00"/>
    <d v="1899-12-30T20:29:18"/>
    <d v="2023-01-25T00:00:00"/>
    <d v="1899-12-30T20:30:38"/>
    <n v="80"/>
    <n v="1.3333333333333333"/>
    <x v="0"/>
    <x v="0"/>
    <n v="4"/>
    <s v="enero"/>
    <s v="T"/>
    <m/>
    <s v="microparada"/>
    <m/>
    <m/>
    <m/>
  </r>
  <r>
    <n v="135493"/>
    <s v="Transporte"/>
    <s v="Moreno"/>
    <s v="L39"/>
    <d v="2018-11-01T00:00:00"/>
    <s v="-"/>
    <s v="Mantenimiento Mecanico"/>
    <d v="2023-01-25T00:00:00"/>
    <d v="1899-12-30T20:29:53"/>
    <d v="2023-01-25T00:00:00"/>
    <d v="1899-12-30T20:36:07"/>
    <n v="374"/>
    <n v="6.2333333333333334"/>
    <x v="0"/>
    <x v="0"/>
    <n v="4"/>
    <s v="enero"/>
    <s v="T"/>
    <m/>
    <s v="microparada"/>
    <m/>
    <m/>
    <m/>
  </r>
  <r>
    <n v="135494"/>
    <s v="Estuchadora"/>
    <s v="Moreno"/>
    <s v="L32"/>
    <d v="2021-02-04T00:00:00"/>
    <s v="Victor"/>
    <s v="Mantenimiento Mecanico"/>
    <d v="2023-01-25T00:00:00"/>
    <d v="1899-12-30T20:34:56"/>
    <d v="2023-01-25T00:00:00"/>
    <d v="1899-12-30T21:18:54"/>
    <n v="2638"/>
    <n v="43.966666666666669"/>
    <x v="197"/>
    <x v="2"/>
    <n v="4"/>
    <s v="enero"/>
    <s v="T"/>
    <m/>
    <s v="no"/>
    <m/>
    <m/>
    <m/>
  </r>
  <r>
    <n v="135495"/>
    <s v="Etiquetadora"/>
    <s v="Moreno"/>
    <s v="L04"/>
    <d v="2018-11-01T00:00:00"/>
    <s v="-"/>
    <s v="Mantenimiento Mecanico"/>
    <d v="2023-01-25T00:00:00"/>
    <d v="1899-12-30T20:36:55"/>
    <d v="2023-01-25T00:00:00"/>
    <d v="1899-12-30T20:58:20"/>
    <n v="1285"/>
    <n v="21.416666666666668"/>
    <x v="92"/>
    <x v="2"/>
    <n v="4"/>
    <s v="enero"/>
    <s v="T"/>
    <m/>
    <s v="no"/>
    <m/>
    <m/>
    <m/>
  </r>
  <r>
    <n v="135496"/>
    <s v="Etiquetadora"/>
    <s v="Moreno"/>
    <s v="L48"/>
    <d v="2018-11-01T00:00:00"/>
    <s v="-"/>
    <s v="Mantenimiento Mecanico"/>
    <d v="2023-01-25T00:00:00"/>
    <d v="1899-12-30T20:40:04"/>
    <d v="2023-01-25T00:00:00"/>
    <d v="1899-12-30T21:05:42"/>
    <n v="1538"/>
    <n v="25.633333333333333"/>
    <x v="1"/>
    <x v="1"/>
    <n v="4"/>
    <s v="enero"/>
    <s v="T"/>
    <s v="sin informacion"/>
    <s v="sin informacion"/>
    <s v="sin informacion"/>
    <s v="sin informacion"/>
    <s v="sin informacion"/>
  </r>
  <r>
    <n v="135497"/>
    <s v="Transporte"/>
    <s v="Moreno"/>
    <s v="L39"/>
    <d v="2018-11-01T00:00:00"/>
    <s v="-"/>
    <s v="Mantenimiento Electrico"/>
    <d v="2023-01-25T00:00:00"/>
    <d v="1899-12-30T20:51:38"/>
    <d v="2023-01-25T00:00:00"/>
    <d v="1899-12-30T20:52:41"/>
    <n v="63"/>
    <n v="1.05"/>
    <x v="0"/>
    <x v="0"/>
    <n v="4"/>
    <s v="enero"/>
    <s v="T"/>
    <m/>
    <s v="microparada"/>
    <m/>
    <m/>
    <m/>
  </r>
  <r>
    <n v="135503"/>
    <s v="Etiquetadora L33"/>
    <s v="Moreno"/>
    <s v="L33"/>
    <d v="2020-10-16T00:00:00"/>
    <s v="Martín"/>
    <s v="Mantenimiento Electrico"/>
    <d v="2023-01-26T00:00:00"/>
    <d v="1899-12-30T06:09:14"/>
    <d v="2023-01-26T00:00:00"/>
    <d v="1899-12-30T06:52:33"/>
    <n v="2599"/>
    <n v="43.31666666666667"/>
    <x v="214"/>
    <x v="3"/>
    <n v="4"/>
    <s v="enero"/>
    <s v="M"/>
    <m/>
    <s v="si"/>
    <m/>
    <m/>
    <m/>
  </r>
  <r>
    <n v="135506"/>
    <s v="Transporte"/>
    <s v="Moreno"/>
    <s v="L39"/>
    <d v="2018-11-01T00:00:00"/>
    <s v="-"/>
    <s v="Mantenimiento Electrico"/>
    <d v="2023-01-26T00:00:00"/>
    <d v="1899-12-30T06:21:27"/>
    <d v="2023-01-26T00:00:00"/>
    <d v="1899-12-30T06:51:08"/>
    <n v="1781"/>
    <n v="29.683333333333334"/>
    <x v="215"/>
    <x v="2"/>
    <n v="4"/>
    <s v="enero"/>
    <s v="M"/>
    <m/>
    <s v="no"/>
    <m/>
    <m/>
    <m/>
  </r>
  <r>
    <n v="135507"/>
    <s v="Tolva"/>
    <s v="Moreno"/>
    <s v="L38"/>
    <d v="2023-01-16T00:00:00"/>
    <s v="Juan Manuel"/>
    <s v="Mantenimiento Electrico"/>
    <d v="2023-01-26T00:00:00"/>
    <d v="1899-12-30T06:22:02"/>
    <d v="2023-01-26T00:00:00"/>
    <d v="1899-12-30T07:17:28"/>
    <n v="3326"/>
    <n v="55.43333333333333"/>
    <x v="216"/>
    <x v="3"/>
    <n v="4"/>
    <s v="enero"/>
    <s v="M"/>
    <m/>
    <s v="si"/>
    <m/>
    <m/>
    <m/>
  </r>
  <r>
    <n v="135510"/>
    <s v="Transporte"/>
    <s v="Moreno"/>
    <s v="L39"/>
    <d v="2018-11-01T00:00:00"/>
    <s v="-"/>
    <s v="Mantenimiento Mecanico"/>
    <d v="2023-01-26T00:00:00"/>
    <d v="1899-12-30T07:02:17"/>
    <d v="2023-01-26T00:00:00"/>
    <d v="1899-12-30T07:30:57"/>
    <n v="1720"/>
    <n v="28.666666666666668"/>
    <x v="217"/>
    <x v="3"/>
    <n v="4"/>
    <s v="enero"/>
    <s v="M"/>
    <m/>
    <s v="si"/>
    <m/>
    <m/>
    <m/>
  </r>
  <r>
    <n v="135514"/>
    <s v="Inkjet"/>
    <s v="Moreno"/>
    <s v="L39"/>
    <d v="2018-11-01T00:00:00"/>
    <s v="-"/>
    <s v="Mantenimiento Electrico"/>
    <d v="2023-01-26T00:00:00"/>
    <d v="1899-12-30T07:56:55"/>
    <d v="2023-01-26T00:00:00"/>
    <d v="1899-12-30T08:06:14"/>
    <n v="559"/>
    <n v="9.3166666666666664"/>
    <x v="0"/>
    <x v="0"/>
    <n v="4"/>
    <s v="enero"/>
    <s v="M"/>
    <m/>
    <s v="microparada"/>
    <m/>
    <m/>
    <m/>
  </r>
  <r>
    <n v="135517"/>
    <s v="Transporte"/>
    <s v="Moreno"/>
    <s v="L32"/>
    <d v="2021-02-04T00:00:00"/>
    <s v="Victor"/>
    <s v="Mantenimiento Mecanico"/>
    <d v="2023-01-26T00:00:00"/>
    <d v="1899-12-30T08:12:20"/>
    <d v="2023-01-26T00:00:00"/>
    <d v="1899-12-30T08:14:37"/>
    <n v="137"/>
    <n v="2.2833333333333332"/>
    <x v="0"/>
    <x v="0"/>
    <n v="4"/>
    <s v="enero"/>
    <s v="M"/>
    <m/>
    <s v="microparada"/>
    <m/>
    <m/>
    <m/>
  </r>
  <r>
    <n v="135525"/>
    <s v="Llenadora"/>
    <s v="Moreno"/>
    <s v="L04"/>
    <d v="2018-11-01T00:00:00"/>
    <s v="-"/>
    <s v="Mantenimiento Mecanico"/>
    <d v="2023-01-26T00:00:00"/>
    <d v="1899-12-30T10:05:11"/>
    <d v="2023-01-26T00:00:00"/>
    <d v="1899-12-30T10:05:17"/>
    <n v="6"/>
    <n v="0.1"/>
    <x v="0"/>
    <x v="0"/>
    <n v="4"/>
    <s v="enero"/>
    <s v="M"/>
    <m/>
    <s v="microparada"/>
    <m/>
    <m/>
    <m/>
  </r>
  <r>
    <n v="135527"/>
    <s v="Etiquetadora L33"/>
    <s v="Moreno"/>
    <s v="L33"/>
    <d v="2020-10-16T00:00:00"/>
    <s v="Martín"/>
    <s v="Mantenimiento Electrico"/>
    <d v="2023-01-26T00:00:00"/>
    <d v="1899-12-30T10:18:19"/>
    <d v="2023-01-26T00:00:00"/>
    <d v="1899-12-30T10:51:40"/>
    <n v="2001"/>
    <n v="33.35"/>
    <x v="4"/>
    <x v="2"/>
    <n v="4"/>
    <s v="enero"/>
    <s v="M"/>
    <m/>
    <s v="no"/>
    <m/>
    <m/>
    <m/>
  </r>
  <r>
    <n v="135528"/>
    <s v="Transporte"/>
    <s v="Moreno"/>
    <s v="L39"/>
    <d v="2018-11-01T00:00:00"/>
    <s v="-"/>
    <s v="Mantenimiento Mecanico"/>
    <d v="2023-01-26T00:00:00"/>
    <d v="1899-12-30T10:20:37"/>
    <d v="2023-01-26T00:00:00"/>
    <d v="1899-12-30T11:34:31"/>
    <n v="4434"/>
    <n v="73.900000000000006"/>
    <x v="218"/>
    <x v="3"/>
    <n v="4"/>
    <s v="enero"/>
    <s v="M"/>
    <m/>
    <s v="si"/>
    <m/>
    <m/>
    <m/>
  </r>
  <r>
    <n v="135529"/>
    <s v="Llenadora"/>
    <s v="Moreno"/>
    <s v="L41"/>
    <d v="2018-11-01T00:00:00"/>
    <s v="-"/>
    <s v="Mantenimiento Electrico"/>
    <d v="2023-01-26T00:00:00"/>
    <d v="1899-12-30T10:24:03"/>
    <d v="2023-01-26T00:00:00"/>
    <d v="1899-12-30T12:22:05"/>
    <n v="7082"/>
    <n v="118.03333333333333"/>
    <x v="1"/>
    <x v="1"/>
    <n v="4"/>
    <s v="enero"/>
    <s v="M"/>
    <s v="sin informacion"/>
    <s v="sin informacion"/>
    <s v="sin informacion"/>
    <s v="sin informacion"/>
    <s v="sin informacion"/>
  </r>
  <r>
    <n v="135534"/>
    <s v="Llenadora"/>
    <s v="Moreno"/>
    <s v="L04"/>
    <d v="2018-11-01T00:00:00"/>
    <s v="-"/>
    <s v="Mantenimiento Electrico"/>
    <d v="2023-01-26T00:00:00"/>
    <d v="1899-12-30T11:06:24"/>
    <d v="2023-01-26T00:00:00"/>
    <d v="1899-12-30T11:27:24"/>
    <n v="1260"/>
    <n v="21"/>
    <x v="183"/>
    <x v="4"/>
    <n v="4"/>
    <s v="enero"/>
    <s v="M"/>
    <s v="no aplica"/>
    <s v="no aplica"/>
    <s v="no aplica"/>
    <s v="no aplica"/>
    <s v="no aplica"/>
  </r>
  <r>
    <n v="135536"/>
    <s v="Celofanadora"/>
    <s v="Moreno"/>
    <s v="L43"/>
    <d v="2018-11-01T00:00:00"/>
    <s v="-"/>
    <s v="Mantenimiento Mecanico"/>
    <d v="2023-01-26T00:00:00"/>
    <d v="1899-12-30T11:29:53"/>
    <d v="2023-01-26T00:00:00"/>
    <d v="1899-12-30T12:41:12"/>
    <n v="4279"/>
    <n v="71.316666666666663"/>
    <x v="219"/>
    <x v="2"/>
    <n v="4"/>
    <s v="enero"/>
    <s v="M"/>
    <m/>
    <s v="no"/>
    <m/>
    <m/>
    <m/>
  </r>
  <r>
    <n v="135542"/>
    <s v="Transporte"/>
    <s v="Moreno"/>
    <s v="L39"/>
    <d v="2018-11-01T00:00:00"/>
    <s v="-"/>
    <s v="Mantenimiento Mecanico"/>
    <d v="2023-01-26T00:00:00"/>
    <d v="1899-12-30T11:55:31"/>
    <d v="2023-01-26T00:00:00"/>
    <d v="1899-12-30T12:55:36"/>
    <n v="3605"/>
    <n v="60.083333333333336"/>
    <x v="220"/>
    <x v="2"/>
    <n v="4"/>
    <s v="enero"/>
    <s v="M"/>
    <m/>
    <s v="no"/>
    <m/>
    <m/>
    <m/>
  </r>
  <r>
    <n v="135557"/>
    <s v="Inkjet"/>
    <s v="Moreno"/>
    <s v="L07"/>
    <d v="2018-11-01T00:00:00"/>
    <s v="-"/>
    <s v="Mantenimiento Electrico"/>
    <d v="2023-01-26T00:00:00"/>
    <d v="1899-12-30T15:07:24"/>
    <d v="2023-01-26T00:00:00"/>
    <d v="1899-12-30T15:19:56"/>
    <n v="752"/>
    <n v="12.533333333333333"/>
    <x v="221"/>
    <x v="2"/>
    <n v="4"/>
    <s v="enero"/>
    <s v="T"/>
    <m/>
    <s v="no"/>
    <m/>
    <m/>
    <m/>
  </r>
  <r>
    <n v="135559"/>
    <s v="Etiquetadora"/>
    <s v="Moreno"/>
    <s v="L11"/>
    <d v="2018-11-01T00:00:00"/>
    <s v="-"/>
    <s v="Mantenimiento Electrico"/>
    <d v="2023-01-26T00:00:00"/>
    <d v="1899-12-30T15:15:37"/>
    <d v="2023-01-26T00:00:00"/>
    <d v="1899-12-30T16:22:44"/>
    <n v="4027"/>
    <n v="67.11666666666666"/>
    <x v="144"/>
    <x v="2"/>
    <n v="4"/>
    <s v="enero"/>
    <s v="T"/>
    <m/>
    <s v="no"/>
    <m/>
    <m/>
    <m/>
  </r>
  <r>
    <n v="135569"/>
    <s v="Etiquetadora"/>
    <s v="Moreno"/>
    <s v="L45"/>
    <d v="2018-11-01T00:00:00"/>
    <s v="-"/>
    <s v="Mantenimiento Electrico"/>
    <d v="2023-01-26T00:00:00"/>
    <d v="1899-12-30T17:20:36"/>
    <d v="2023-01-26T00:00:00"/>
    <d v="1899-12-30T17:25:39"/>
    <n v="303"/>
    <n v="5.05"/>
    <x v="0"/>
    <x v="0"/>
    <n v="4"/>
    <s v="enero"/>
    <s v="T"/>
    <m/>
    <s v="microparada"/>
    <m/>
    <m/>
    <m/>
  </r>
  <r>
    <n v="135574"/>
    <s v="Llenadora L38"/>
    <s v="Moreno"/>
    <s v="L38"/>
    <d v="2021-03-03T00:00:00"/>
    <s v="Martín"/>
    <s v="Mantenimiento Mecanico"/>
    <d v="2023-01-26T00:00:00"/>
    <d v="1899-12-30T17:55:12"/>
    <d v="2023-01-26T00:00:00"/>
    <d v="1899-12-30T18:35:22"/>
    <n v="2410"/>
    <n v="40.166666666666664"/>
    <x v="222"/>
    <x v="2"/>
    <n v="4"/>
    <s v="enero"/>
    <s v="T"/>
    <m/>
    <s v="no"/>
    <m/>
    <m/>
    <m/>
  </r>
  <r>
    <n v="135576"/>
    <s v="Estuchadora"/>
    <s v="Moreno"/>
    <s v="L32"/>
    <d v="2021-02-04T00:00:00"/>
    <s v="Victor"/>
    <s v="Mantenimiento Mecanico"/>
    <d v="2023-01-26T00:00:00"/>
    <d v="1899-12-30T18:45:44"/>
    <d v="2023-01-26T00:00:00"/>
    <d v="1899-12-30T19:54:00"/>
    <n v="4096"/>
    <n v="68.266666666666666"/>
    <x v="23"/>
    <x v="2"/>
    <n v="4"/>
    <s v="enero"/>
    <s v="T"/>
    <m/>
    <s v="no"/>
    <m/>
    <m/>
    <m/>
  </r>
  <r>
    <n v="135579"/>
    <s v="Estuchadora"/>
    <s v="Moreno"/>
    <s v="L32"/>
    <d v="2021-02-04T00:00:00"/>
    <s v="Victor"/>
    <s v="Mantenimiento Mecanico"/>
    <d v="2023-01-26T00:00:00"/>
    <d v="1899-12-30T19:54:07"/>
    <d v="2023-01-26T00:00:00"/>
    <d v="1899-12-30T20:35:42"/>
    <n v="2495"/>
    <n v="41.583333333333336"/>
    <x v="23"/>
    <x v="2"/>
    <n v="4"/>
    <s v="enero"/>
    <s v="T"/>
    <m/>
    <s v="no"/>
    <m/>
    <m/>
    <m/>
  </r>
  <r>
    <n v="135585"/>
    <s v="Estuchadora"/>
    <s v="Moreno"/>
    <s v="L43"/>
    <d v="2018-11-01T00:00:00"/>
    <s v="-"/>
    <s v="Mantenimiento Mecanico"/>
    <d v="2023-01-26T00:00:00"/>
    <d v="1899-12-30T21:16:25"/>
    <d v="2023-01-26T00:00:00"/>
    <d v="1899-12-30T21:23:53"/>
    <n v="448"/>
    <n v="7.4666666666666668"/>
    <x v="0"/>
    <x v="0"/>
    <n v="4"/>
    <s v="enero"/>
    <s v="T"/>
    <m/>
    <s v="microparada"/>
    <m/>
    <m/>
    <m/>
  </r>
  <r>
    <n v="135588"/>
    <s v="Estuchadora"/>
    <s v="Moreno"/>
    <s v="L43"/>
    <d v="2018-11-01T00:00:00"/>
    <s v="-"/>
    <s v="Mantenimiento Mecanico"/>
    <d v="2023-01-26T00:00:00"/>
    <d v="1899-12-30T23:15:40"/>
    <d v="2023-01-27T00:00:00"/>
    <d v="1899-12-30T00:36:13"/>
    <n v="4833"/>
    <n v="80.55"/>
    <x v="1"/>
    <x v="1"/>
    <n v="4"/>
    <s v="enero"/>
    <s v="N"/>
    <s v="sin informacion"/>
    <s v="sin informacion"/>
    <s v="sin informacion"/>
    <s v="sin informacion"/>
    <s v="sin informacion"/>
  </r>
  <r>
    <n v="135598"/>
    <s v="Celofanadora"/>
    <s v="Moreno"/>
    <s v="L43"/>
    <d v="2018-11-01T00:00:00"/>
    <s v="-"/>
    <s v="Mantenimiento Mecanico"/>
    <d v="2023-01-27T00:00:00"/>
    <d v="1899-12-30T06:13:41"/>
    <d v="2023-01-27T00:00:00"/>
    <d v="1899-12-30T06:41:09"/>
    <n v="1648"/>
    <n v="27.466666666666665"/>
    <x v="4"/>
    <x v="2"/>
    <n v="4"/>
    <s v="enero"/>
    <s v="M"/>
    <m/>
    <s v="no"/>
    <m/>
    <m/>
    <m/>
  </r>
  <r>
    <n v="135603"/>
    <s v="Estuchadora"/>
    <s v="Moreno"/>
    <s v="L43"/>
    <d v="2018-11-01T00:00:00"/>
    <s v="-"/>
    <s v="Mantenimiento Mecanico"/>
    <d v="2023-01-27T00:00:00"/>
    <d v="1899-12-30T06:41:20"/>
    <d v="2023-01-27T00:00:00"/>
    <d v="1899-12-30T07:21:46"/>
    <n v="2426"/>
    <n v="40.43333333333333"/>
    <x v="223"/>
    <x v="2"/>
    <n v="4"/>
    <s v="enero"/>
    <s v="M"/>
    <m/>
    <s v="no"/>
    <m/>
    <m/>
    <m/>
  </r>
  <r>
    <n v="135605"/>
    <s v="Estuchadora"/>
    <s v="Moreno"/>
    <s v="L43"/>
    <d v="2018-11-01T00:00:00"/>
    <s v="-"/>
    <s v="Mantenimiento Electrico"/>
    <d v="2023-01-27T00:00:00"/>
    <d v="1899-12-30T07:21:55"/>
    <d v="2023-01-27T00:00:00"/>
    <d v="1899-12-30T07:29:13"/>
    <n v="438"/>
    <n v="7.3"/>
    <x v="0"/>
    <x v="0"/>
    <n v="4"/>
    <s v="enero"/>
    <s v="M"/>
    <m/>
    <s v="microparada"/>
    <m/>
    <m/>
    <m/>
  </r>
  <r>
    <n v="135608"/>
    <s v="Estuchadora"/>
    <s v="Moreno"/>
    <s v="L43"/>
    <d v="2018-11-01T00:00:00"/>
    <s v="-"/>
    <s v="Mantenimiento Mecanico"/>
    <d v="2023-01-27T00:00:00"/>
    <d v="1899-12-30T07:39:10"/>
    <d v="2023-01-27T00:00:00"/>
    <d v="1899-12-30T09:57:03"/>
    <n v="8273"/>
    <n v="137.88333333333333"/>
    <x v="223"/>
    <x v="2"/>
    <n v="4"/>
    <s v="enero"/>
    <s v="M"/>
    <m/>
    <s v="no"/>
    <m/>
    <m/>
    <m/>
  </r>
  <r>
    <n v="135609"/>
    <s v="Transporte"/>
    <s v="Moreno"/>
    <s v="L39"/>
    <d v="2018-11-01T00:00:00"/>
    <s v="-"/>
    <s v="Mantenimiento Mecanico"/>
    <d v="2023-01-27T00:00:00"/>
    <d v="1899-12-30T07:40:05"/>
    <d v="2023-01-27T00:00:00"/>
    <d v="1899-12-30T11:39:53"/>
    <n v="14388"/>
    <n v="239.8"/>
    <x v="224"/>
    <x v="3"/>
    <n v="4"/>
    <s v="enero"/>
    <s v="M"/>
    <m/>
    <s v="si"/>
    <m/>
    <m/>
    <m/>
  </r>
  <r>
    <n v="135613"/>
    <s v="Bajador tetina"/>
    <s v="Moreno"/>
    <s v="L12"/>
    <d v="2018-11-01T00:00:00"/>
    <s v="-"/>
    <s v="Mantenimiento Mecanico"/>
    <d v="2023-01-27T00:00:00"/>
    <d v="1899-12-30T07:50:10"/>
    <d v="2023-01-27T00:00:00"/>
    <d v="1899-12-30T08:09:42"/>
    <n v="1172"/>
    <n v="19.533333333333335"/>
    <x v="225"/>
    <x v="2"/>
    <n v="4"/>
    <s v="enero"/>
    <s v="M"/>
    <m/>
    <s v="no"/>
    <m/>
    <m/>
    <m/>
  </r>
  <r>
    <n v="135620"/>
    <s v="Embalador"/>
    <s v="Moreno"/>
    <s v="L38"/>
    <d v="2018-11-01T00:00:00"/>
    <s v="-"/>
    <s v="Mantenimiento Electrico"/>
    <d v="2023-01-27T00:00:00"/>
    <d v="1899-12-30T09:28:42"/>
    <d v="2023-01-27T00:00:00"/>
    <d v="1899-12-30T09:40:26"/>
    <n v="704"/>
    <n v="11.733333333333333"/>
    <x v="226"/>
    <x v="2"/>
    <n v="4"/>
    <s v="enero"/>
    <s v="M"/>
    <m/>
    <s v="no"/>
    <m/>
    <m/>
    <m/>
  </r>
  <r>
    <n v="135621"/>
    <s v="Llenadora L38"/>
    <s v="Moreno"/>
    <s v="L38"/>
    <d v="2021-03-03T00:00:00"/>
    <s v="Martín"/>
    <s v="Mantenimiento Mecanico"/>
    <d v="2023-01-27T00:00:00"/>
    <d v="1899-12-30T09:51:07"/>
    <d v="2023-01-27T00:00:00"/>
    <d v="1899-12-30T10:24:51"/>
    <n v="2024"/>
    <n v="33.733333333333334"/>
    <x v="227"/>
    <x v="2"/>
    <n v="4"/>
    <s v="enero"/>
    <s v="M"/>
    <m/>
    <s v="no"/>
    <m/>
    <m/>
    <m/>
  </r>
  <r>
    <n v="135631"/>
    <s v="Transporte"/>
    <s v="Moreno"/>
    <s v="L39"/>
    <d v="2018-11-01T00:00:00"/>
    <s v="-"/>
    <s v="Mantenimiento Electrico"/>
    <d v="2023-01-27T00:00:00"/>
    <d v="1899-12-30T11:40:04"/>
    <d v="2023-01-27T00:00:00"/>
    <d v="1899-12-30T12:44:54"/>
    <n v="3890"/>
    <n v="64.833333333333329"/>
    <x v="228"/>
    <x v="2"/>
    <n v="4"/>
    <s v="enero"/>
    <s v="M"/>
    <m/>
    <s v="no"/>
    <m/>
    <m/>
    <m/>
  </r>
  <r>
    <n v="135643"/>
    <s v="Estuchadora"/>
    <s v="Moreno"/>
    <s v="L47"/>
    <d v="2021-10-06T00:00:00"/>
    <s v="Sebastian "/>
    <s v="Mantenimiento Electrico"/>
    <d v="2023-01-27T00:00:00"/>
    <d v="1899-12-30T14:20:55"/>
    <d v="2023-01-27T00:00:00"/>
    <d v="1899-12-30T14:49:27"/>
    <n v="1712"/>
    <n v="28.533333333333335"/>
    <x v="229"/>
    <x v="3"/>
    <n v="4"/>
    <s v="enero"/>
    <s v="T"/>
    <m/>
    <s v="si"/>
    <m/>
    <m/>
    <m/>
  </r>
  <r>
    <n v="135644"/>
    <s v="Estuchadora"/>
    <s v="Moreno"/>
    <s v="L32"/>
    <d v="2021-02-04T00:00:00"/>
    <s v="Victor"/>
    <s v="Mantenimiento Mecanico"/>
    <d v="2023-01-27T00:00:00"/>
    <d v="1899-12-30T14:37:16"/>
    <d v="2023-01-27T00:00:00"/>
    <d v="1899-12-30T14:56:03"/>
    <n v="1127"/>
    <n v="18.783333333333335"/>
    <x v="230"/>
    <x v="2"/>
    <n v="4"/>
    <s v="enero"/>
    <s v="T"/>
    <m/>
    <s v="no"/>
    <m/>
    <m/>
    <m/>
  </r>
  <r>
    <n v="135651"/>
    <s v="Embalador"/>
    <s v="Moreno"/>
    <s v="L33"/>
    <d v="2018-11-01T00:00:00"/>
    <s v="-"/>
    <s v="Mantenimiento Electrico"/>
    <d v="2023-01-27T00:00:00"/>
    <d v="1899-12-30T15:35:08"/>
    <d v="2023-01-27T00:00:00"/>
    <d v="1899-12-30T17:53:44"/>
    <n v="8316"/>
    <n v="138.6"/>
    <x v="4"/>
    <x v="2"/>
    <n v="4"/>
    <s v="enero"/>
    <s v="T"/>
    <m/>
    <s v="no"/>
    <m/>
    <m/>
    <m/>
  </r>
  <r>
    <n v="135652"/>
    <s v="Llenadora L38"/>
    <s v="Moreno"/>
    <s v="L38"/>
    <d v="2021-03-03T00:00:00"/>
    <s v="Martín"/>
    <s v="Mantenimiento Mecanico"/>
    <d v="2023-01-27T00:00:00"/>
    <d v="1899-12-30T15:45:52"/>
    <d v="2023-01-27T00:00:00"/>
    <d v="1899-12-30T16:51:06"/>
    <n v="3914"/>
    <n v="65.233333333333334"/>
    <x v="231"/>
    <x v="3"/>
    <n v="4"/>
    <s v="enero"/>
    <s v="T"/>
    <m/>
    <s v="si"/>
    <m/>
    <m/>
    <m/>
  </r>
  <r>
    <n v="135662"/>
    <s v="Coloca Bolillas"/>
    <s v="Moreno"/>
    <s v="L33"/>
    <d v="2020-02-20T00:00:00"/>
    <s v="Martín"/>
    <s v="Mantenimiento Electrico"/>
    <d v="2023-01-27T00:00:00"/>
    <d v="1899-12-30T17:53:49"/>
    <d v="2023-01-27T00:00:00"/>
    <d v="1899-12-30T18:02:14"/>
    <n v="505"/>
    <n v="8.4166666666666661"/>
    <x v="0"/>
    <x v="0"/>
    <n v="4"/>
    <s v="enero"/>
    <s v="T"/>
    <m/>
    <s v="microparada"/>
    <m/>
    <m/>
    <m/>
  </r>
  <r>
    <n v="135664"/>
    <s v="Embalador"/>
    <s v="Moreno"/>
    <s v="L33"/>
    <d v="2018-11-01T00:00:00"/>
    <s v="-"/>
    <s v="Mantenimiento Electrico"/>
    <d v="2023-01-27T00:00:00"/>
    <d v="1899-12-30T18:02:29"/>
    <d v="2023-01-27T00:00:00"/>
    <d v="1899-12-30T19:25:42"/>
    <n v="4993"/>
    <n v="83.216666666666669"/>
    <x v="4"/>
    <x v="2"/>
    <n v="4"/>
    <s v="enero"/>
    <s v="T"/>
    <m/>
    <s v="no"/>
    <m/>
    <m/>
    <m/>
  </r>
  <r>
    <n v="135670"/>
    <s v="Llenadora"/>
    <s v="Moreno"/>
    <s v="L29"/>
    <d v="2018-11-01T00:00:00"/>
    <s v="-"/>
    <s v="Mantenimiento Electrico"/>
    <d v="2023-01-27T00:00:00"/>
    <d v="1899-12-30T19:02:10"/>
    <d v="2023-01-27T00:00:00"/>
    <d v="1899-12-30T19:10:01"/>
    <n v="471"/>
    <n v="7.85"/>
    <x v="0"/>
    <x v="0"/>
    <n v="4"/>
    <s v="enero"/>
    <s v="T"/>
    <m/>
    <s v="microparada"/>
    <m/>
    <m/>
    <m/>
  </r>
  <r>
    <n v="135673"/>
    <s v="Etiquetadora L33"/>
    <s v="Moreno"/>
    <s v="L33"/>
    <d v="2020-10-16T00:00:00"/>
    <s v="Martín"/>
    <s v="Mantenimiento Electrico"/>
    <d v="2023-01-27T00:00:00"/>
    <d v="1899-12-30T19:34:46"/>
    <d v="2023-01-27T00:00:00"/>
    <d v="1899-12-30T20:09:22"/>
    <n v="2076"/>
    <n v="34.6"/>
    <x v="4"/>
    <x v="2"/>
    <n v="4"/>
    <s v="enero"/>
    <s v="T"/>
    <m/>
    <s v="no"/>
    <m/>
    <m/>
    <m/>
  </r>
  <r>
    <n v="135674"/>
    <s v="Llenadora L38"/>
    <s v="Moreno"/>
    <s v="L38"/>
    <d v="2021-03-03T00:00:00"/>
    <s v="Martín"/>
    <s v="Mantenimiento Electrico"/>
    <d v="2023-01-27T00:00:00"/>
    <d v="1899-12-30T19:44:12"/>
    <d v="2023-01-27T00:00:00"/>
    <d v="1899-12-30T20:29:40"/>
    <n v="2728"/>
    <n v="45.466666666666669"/>
    <x v="232"/>
    <x v="2"/>
    <n v="4"/>
    <s v="enero"/>
    <s v="T"/>
    <m/>
    <s v="no"/>
    <m/>
    <m/>
    <m/>
  </r>
  <r>
    <n v="135680"/>
    <s v="Celofanadora"/>
    <s v="Moreno"/>
    <s v="L32"/>
    <d v="2021-02-04T00:00:00"/>
    <s v="Victor"/>
    <s v="Mantenimiento Mecanico"/>
    <d v="2023-01-27T00:00:00"/>
    <d v="1899-12-30T20:25:50"/>
    <d v="2023-01-27T00:00:00"/>
    <d v="1899-12-30T20:53:23"/>
    <n v="1653"/>
    <n v="27.55"/>
    <x v="233"/>
    <x v="2"/>
    <n v="4"/>
    <s v="enero"/>
    <s v="T"/>
    <m/>
    <s v="no"/>
    <m/>
    <m/>
    <m/>
  </r>
  <r>
    <n v="135681"/>
    <s v="Llenadora"/>
    <s v="Moreno"/>
    <s v="L12"/>
    <d v="2018-11-01T00:00:00"/>
    <s v="-"/>
    <s v="Mantenimiento Electrico"/>
    <d v="2023-01-27T00:00:00"/>
    <d v="1899-12-30T20:29:15"/>
    <d v="2023-01-27T00:00:00"/>
    <d v="1899-12-30T20:29:20"/>
    <n v="5"/>
    <n v="8.3333333333333329E-2"/>
    <x v="0"/>
    <x v="0"/>
    <n v="4"/>
    <s v="enero"/>
    <s v="T"/>
    <m/>
    <s v="microparada"/>
    <m/>
    <m/>
    <m/>
  </r>
  <r>
    <n v="135682"/>
    <s v="Llenadora"/>
    <s v="Moreno"/>
    <s v="L12"/>
    <d v="2018-11-01T00:00:00"/>
    <s v="-"/>
    <s v="Mantenimiento Mecanico"/>
    <d v="2023-01-27T00:00:00"/>
    <d v="1899-12-30T20:29:27"/>
    <d v="2023-01-28T00:00:00"/>
    <d v="1899-12-30T06:53:58"/>
    <n v="37471"/>
    <n v="624.51666666666665"/>
    <x v="234"/>
    <x v="3"/>
    <n v="5"/>
    <s v="enero"/>
    <s v="T"/>
    <m/>
    <s v="si"/>
    <m/>
    <m/>
    <m/>
  </r>
  <r>
    <n v="135684"/>
    <s v="Etiquetadora"/>
    <s v="Moreno"/>
    <s v="L27"/>
    <d v="2018-11-01T00:00:00"/>
    <s v="-"/>
    <s v="Mantenimiento Mecanico"/>
    <d v="2023-01-27T00:00:00"/>
    <d v="1899-12-30T20:38:43"/>
    <d v="2023-01-27T00:00:00"/>
    <d v="1899-12-30T20:56:27"/>
    <n v="1064"/>
    <n v="17.733333333333334"/>
    <x v="235"/>
    <x v="2"/>
    <n v="4"/>
    <s v="enero"/>
    <s v="T"/>
    <m/>
    <s v="no"/>
    <m/>
    <m/>
    <m/>
  </r>
  <r>
    <n v="135685"/>
    <s v="Abastecedor de bombas"/>
    <s v="Moreno"/>
    <s v="L39"/>
    <d v="2018-11-01T00:00:00"/>
    <s v="-"/>
    <s v="Mantenimiento Electrico"/>
    <d v="2023-01-27T00:00:00"/>
    <d v="1899-12-30T20:56:54"/>
    <d v="2023-01-27T00:00:00"/>
    <d v="1899-12-30T21:20:15"/>
    <n v="1401"/>
    <n v="23.35"/>
    <x v="236"/>
    <x v="2"/>
    <n v="4"/>
    <s v="enero"/>
    <s v="T"/>
    <m/>
    <s v="no"/>
    <m/>
    <m/>
    <m/>
  </r>
  <r>
    <n v="135704"/>
    <s v="Roscadora"/>
    <s v="Moreno"/>
    <s v="L10"/>
    <d v="2021-03-10T00:00:00"/>
    <s v="Martín"/>
    <s v="Mantenimiento Mecanico"/>
    <d v="2023-01-28T00:00:00"/>
    <d v="1899-12-30T09:53:54"/>
    <d v="2023-01-28T00:00:00"/>
    <d v="1899-12-30T09:58:30"/>
    <n v="276"/>
    <n v="4.5999999999999996"/>
    <x v="0"/>
    <x v="0"/>
    <n v="5"/>
    <s v="enero"/>
    <s v="M"/>
    <m/>
    <s v="microparada"/>
    <m/>
    <m/>
    <m/>
  </r>
  <r>
    <n v="135707"/>
    <s v="Etiquetadora"/>
    <s v="Moreno"/>
    <s v="L42"/>
    <d v="2019-10-08T00:00:00"/>
    <s v="Martín"/>
    <s v="Mantenimiento Electrico"/>
    <d v="2023-01-28T00:00:00"/>
    <d v="1899-12-30T10:21:52"/>
    <d v="2023-01-28T00:00:00"/>
    <d v="1899-12-30T10:30:47"/>
    <n v="535"/>
    <n v="8.9166666666666661"/>
    <x v="0"/>
    <x v="0"/>
    <n v="5"/>
    <s v="enero"/>
    <s v="M"/>
    <m/>
    <s v="microparada"/>
    <m/>
    <m/>
    <m/>
  </r>
  <r>
    <n v="135712"/>
    <s v="Llenadora"/>
    <s v="Moreno"/>
    <s v="L35"/>
    <d v="2018-11-01T00:00:00"/>
    <s v="-"/>
    <s v="Mantenimiento Mecanico"/>
    <d v="2023-01-28T00:00:00"/>
    <d v="1899-12-30T11:15:47"/>
    <d v="2023-01-28T00:00:00"/>
    <d v="1899-12-30T11:20:23"/>
    <n v="276"/>
    <n v="4.5999999999999996"/>
    <x v="0"/>
    <x v="0"/>
    <n v="5"/>
    <s v="enero"/>
    <s v="M"/>
    <m/>
    <s v="microparada"/>
    <m/>
    <m/>
    <m/>
  </r>
  <r>
    <n v="135713"/>
    <s v="Celofanadora"/>
    <s v="Moreno"/>
    <s v="L32"/>
    <d v="2021-02-04T00:00:00"/>
    <s v="Victor"/>
    <s v="Mantenimiento Electrico"/>
    <d v="2023-01-28T00:00:00"/>
    <d v="1899-12-30T11:18:57"/>
    <d v="2023-01-28T00:00:00"/>
    <d v="1899-12-30T11:26:11"/>
    <n v="434"/>
    <n v="7.2333333333333334"/>
    <x v="0"/>
    <x v="0"/>
    <n v="5"/>
    <s v="enero"/>
    <s v="M"/>
    <m/>
    <s v="microparada"/>
    <m/>
    <m/>
    <m/>
  </r>
  <r>
    <n v="135719"/>
    <s v="Etiquetadora"/>
    <s v="Moreno"/>
    <s v="L27"/>
    <d v="2018-11-01T00:00:00"/>
    <s v="-"/>
    <s v="Mantenimiento Mecanico"/>
    <d v="2023-01-28T00:00:00"/>
    <d v="1899-12-30T12:13:12"/>
    <d v="2023-01-28T00:00:00"/>
    <d v="1899-12-30T12:17:45"/>
    <n v="273"/>
    <n v="4.55"/>
    <x v="0"/>
    <x v="0"/>
    <n v="5"/>
    <s v="enero"/>
    <s v="M"/>
    <m/>
    <s v="microparada"/>
    <m/>
    <m/>
    <m/>
  </r>
  <r>
    <n v="135721"/>
    <s v="Llenadora"/>
    <s v="Moreno"/>
    <s v="L45"/>
    <d v="2018-11-01T00:00:00"/>
    <s v="-"/>
    <s v="Mantenimiento Electrico"/>
    <d v="2023-01-28T00:00:00"/>
    <d v="1899-12-30T12:30:22"/>
    <d v="2023-01-28T00:00:00"/>
    <d v="1899-12-30T12:32:32"/>
    <n v="130"/>
    <n v="2.1666666666666665"/>
    <x v="0"/>
    <x v="0"/>
    <n v="5"/>
    <s v="enero"/>
    <s v="M"/>
    <m/>
    <s v="microparada"/>
    <m/>
    <m/>
    <m/>
  </r>
  <r>
    <n v="135723"/>
    <s v="Llenadora"/>
    <s v="Moreno"/>
    <s v="L35"/>
    <d v="2018-11-01T00:00:00"/>
    <s v="-"/>
    <s v="Mantenimiento Mecanico"/>
    <d v="2023-01-28T00:00:00"/>
    <d v="1899-12-30T13:42:47"/>
    <d v="2023-01-28T00:00:00"/>
    <d v="1899-12-30T13:44:09"/>
    <n v="82"/>
    <n v="1.3666666666666667"/>
    <x v="0"/>
    <x v="0"/>
    <n v="5"/>
    <s v="enero"/>
    <s v="M"/>
    <m/>
    <s v="microparada"/>
    <m/>
    <m/>
    <m/>
  </r>
  <r>
    <n v="135749"/>
    <s v="Llenadora"/>
    <s v="Moreno"/>
    <s v="L45"/>
    <d v="2018-11-01T00:00:00"/>
    <s v="-"/>
    <s v="Mantenimiento Electrico"/>
    <d v="2023-01-29T00:00:00"/>
    <d v="1899-12-30T19:37:35"/>
    <d v="2023-01-30T00:00:00"/>
    <d v="1899-12-30T06:11:17"/>
    <n v="38022"/>
    <n v="633.70000000000005"/>
    <x v="183"/>
    <x v="4"/>
    <n v="5"/>
    <s v="enero"/>
    <s v="T"/>
    <s v="no aplica"/>
    <s v="no aplica"/>
    <s v="no aplica"/>
    <s v="no aplica"/>
    <s v="no aplica"/>
  </r>
  <r>
    <n v="135759"/>
    <s v="Llenadora"/>
    <s v="Moreno"/>
    <s v="L35"/>
    <d v="2018-11-01T00:00:00"/>
    <s v="-"/>
    <s v="Mantenimiento Electrico"/>
    <d v="2023-01-30T00:00:00"/>
    <d v="1899-12-30T06:54:52"/>
    <d v="2023-01-30T00:00:00"/>
    <d v="1899-12-30T07:01:55"/>
    <n v="423"/>
    <n v="7.05"/>
    <x v="0"/>
    <x v="0"/>
    <n v="5"/>
    <s v="enero"/>
    <s v="M"/>
    <m/>
    <s v="microparada"/>
    <m/>
    <m/>
    <m/>
  </r>
  <r>
    <n v="135760"/>
    <s v="Celofanadora"/>
    <s v="Moreno"/>
    <s v="L43"/>
    <d v="2018-11-01T00:00:00"/>
    <s v="-"/>
    <s v="Mantenimiento Mecanico"/>
    <d v="2023-01-30T00:00:00"/>
    <d v="1899-12-30T06:57:01"/>
    <d v="2023-01-30T00:00:00"/>
    <d v="1899-12-30T07:33:14"/>
    <n v="2173"/>
    <n v="36.216666666666669"/>
    <x v="237"/>
    <x v="3"/>
    <n v="5"/>
    <s v="enero"/>
    <s v="M"/>
    <m/>
    <s v="si"/>
    <m/>
    <m/>
    <m/>
  </r>
  <r>
    <n v="135762"/>
    <s v="Llenadora"/>
    <s v="Moreno"/>
    <s v="L35"/>
    <d v="2018-11-01T00:00:00"/>
    <s v="-"/>
    <s v="Mantenimiento Mecanico"/>
    <d v="2023-01-30T00:00:00"/>
    <d v="1899-12-30T07:02:02"/>
    <d v="2023-01-30T00:00:00"/>
    <d v="1899-12-30T09:40:17"/>
    <n v="9495"/>
    <n v="158.25"/>
    <x v="238"/>
    <x v="2"/>
    <n v="5"/>
    <s v="enero"/>
    <s v="M"/>
    <m/>
    <s v="no"/>
    <m/>
    <m/>
    <m/>
  </r>
  <r>
    <n v="135763"/>
    <s v="Abastecedor de bolillas"/>
    <s v="Moreno"/>
    <s v="L33"/>
    <d v="2018-11-01T00:00:00"/>
    <s v="-"/>
    <s v="Mantenimiento Electrico"/>
    <d v="2023-01-30T00:00:00"/>
    <d v="1899-12-30T07:17:59"/>
    <d v="2023-01-30T00:00:00"/>
    <d v="1899-12-30T08:37:29"/>
    <n v="4770"/>
    <n v="79.5"/>
    <x v="4"/>
    <x v="2"/>
    <n v="5"/>
    <s v="enero"/>
    <s v="M"/>
    <m/>
    <s v="no"/>
    <m/>
    <m/>
    <m/>
  </r>
  <r>
    <n v="135768"/>
    <s v="Llenadora"/>
    <s v="Moreno"/>
    <s v="L29"/>
    <d v="2018-11-01T00:00:00"/>
    <s v="-"/>
    <s v="Mantenimiento Mecanico"/>
    <d v="2023-01-30T00:00:00"/>
    <d v="1899-12-30T08:39:48"/>
    <d v="2023-01-30T00:00:00"/>
    <d v="1899-12-30T14:41:09"/>
    <n v="21681"/>
    <n v="361.35"/>
    <x v="239"/>
    <x v="4"/>
    <n v="5"/>
    <s v="enero"/>
    <s v="M"/>
    <s v="no aplica"/>
    <s v="no aplica"/>
    <s v="no aplica"/>
    <s v="no aplica"/>
    <s v="no aplica"/>
  </r>
  <r>
    <n v="135770"/>
    <s v="Crimpadora"/>
    <s v="Moreno"/>
    <s v="L43"/>
    <d v="2018-11-01T00:00:00"/>
    <s v="-"/>
    <s v="Mantenimiento Mecanico"/>
    <d v="2023-01-30T00:00:00"/>
    <d v="1899-12-30T09:05:14"/>
    <d v="2023-01-30T00:00:00"/>
    <d v="1899-12-30T09:05:20"/>
    <n v="6"/>
    <n v="0.1"/>
    <x v="0"/>
    <x v="0"/>
    <n v="5"/>
    <s v="enero"/>
    <s v="M"/>
    <m/>
    <s v="microparada"/>
    <m/>
    <m/>
    <m/>
  </r>
  <r>
    <n v="135771"/>
    <s v="Celofanadora"/>
    <s v="Moreno"/>
    <s v="L43"/>
    <d v="2018-11-01T00:00:00"/>
    <s v="-"/>
    <s v="Mantenimiento Mecanico"/>
    <d v="2023-01-30T00:00:00"/>
    <d v="1899-12-30T09:05:27"/>
    <d v="2023-01-30T00:00:00"/>
    <d v="1899-12-30T09:25:05"/>
    <n v="1178"/>
    <n v="19.633333333333333"/>
    <x v="240"/>
    <x v="4"/>
    <n v="5"/>
    <s v="enero"/>
    <s v="M"/>
    <s v="no aplica"/>
    <s v="no aplica"/>
    <s v="no aplica"/>
    <s v="no aplica"/>
    <s v="no aplica"/>
  </r>
  <r>
    <n v="135773"/>
    <s v="Abastecedor de tapas"/>
    <s v="Moreno"/>
    <s v="L33"/>
    <d v="2018-11-01T00:00:00"/>
    <s v="-"/>
    <s v="Mantenimiento Electrico"/>
    <d v="2023-01-30T00:00:00"/>
    <d v="1899-12-30T09:12:06"/>
    <d v="2023-01-30T00:00:00"/>
    <d v="1899-12-30T09:20:40"/>
    <n v="514"/>
    <n v="8.5666666666666664"/>
    <x v="0"/>
    <x v="0"/>
    <n v="5"/>
    <s v="enero"/>
    <s v="M"/>
    <m/>
    <s v="microparada"/>
    <m/>
    <m/>
    <m/>
  </r>
  <r>
    <n v="135776"/>
    <s v="Abastecedor de tapas"/>
    <s v="Moreno"/>
    <s v="L33"/>
    <d v="2018-11-01T00:00:00"/>
    <s v="-"/>
    <s v="Mantenimiento Electrico"/>
    <d v="2023-01-30T00:00:00"/>
    <d v="1899-12-30T09:28:40"/>
    <d v="2023-01-30T00:00:00"/>
    <d v="1899-12-30T10:26:29"/>
    <n v="3469"/>
    <n v="57.81666666666667"/>
    <x v="4"/>
    <x v="2"/>
    <n v="5"/>
    <s v="enero"/>
    <s v="M"/>
    <m/>
    <s v="no"/>
    <m/>
    <m/>
    <m/>
  </r>
  <r>
    <n v="135779"/>
    <s v="Llenadora"/>
    <s v="Moreno"/>
    <s v="L35"/>
    <d v="2018-11-01T00:00:00"/>
    <s v="-"/>
    <s v="Mantenimiento Mecanico"/>
    <d v="2023-01-30T00:00:00"/>
    <d v="1899-12-30T09:40:24"/>
    <d v="2023-01-30T00:00:00"/>
    <d v="1899-12-30T10:57:00"/>
    <n v="4596"/>
    <n v="76.599999999999994"/>
    <x v="241"/>
    <x v="3"/>
    <n v="5"/>
    <s v="enero"/>
    <s v="M"/>
    <m/>
    <s v="si"/>
    <m/>
    <m/>
    <m/>
  </r>
  <r>
    <n v="135781"/>
    <s v="Estuchadora"/>
    <s v="Moreno"/>
    <s v="L43"/>
    <d v="2018-11-01T00:00:00"/>
    <s v="-"/>
    <s v="Mantenimiento Mecanico"/>
    <d v="2023-01-30T00:00:00"/>
    <d v="1899-12-30T09:51:36"/>
    <d v="2023-01-30T00:00:00"/>
    <d v="1899-12-30T10:21:47"/>
    <n v="1811"/>
    <n v="30.183333333333334"/>
    <x v="242"/>
    <x v="2"/>
    <n v="5"/>
    <s v="enero"/>
    <s v="M"/>
    <m/>
    <s v="no"/>
    <m/>
    <m/>
    <m/>
  </r>
  <r>
    <n v="135782"/>
    <s v="Llenadora"/>
    <s v="Moreno"/>
    <s v="L27"/>
    <d v="2018-11-01T00:00:00"/>
    <s v="-"/>
    <s v="Mantenimiento Electrico"/>
    <d v="2023-01-30T00:00:00"/>
    <d v="1899-12-30T10:03:02"/>
    <d v="2023-01-30T00:00:00"/>
    <d v="1899-12-30T10:17:23"/>
    <n v="861"/>
    <n v="14.35"/>
    <x v="243"/>
    <x v="2"/>
    <n v="5"/>
    <s v="enero"/>
    <s v="M"/>
    <m/>
    <s v="no"/>
    <m/>
    <m/>
    <m/>
  </r>
  <r>
    <n v="135786"/>
    <s v="Etiquetadora"/>
    <s v="Moreno"/>
    <s v="L39"/>
    <d v="2018-11-01T00:00:00"/>
    <s v="-"/>
    <s v="Mantenimiento Mecanico"/>
    <d v="2023-01-30T00:00:00"/>
    <d v="1899-12-30T10:30:23"/>
    <d v="2023-01-30T00:00:00"/>
    <d v="1899-12-30T10:49:37"/>
    <n v="1154"/>
    <n v="19.233333333333334"/>
    <x v="244"/>
    <x v="3"/>
    <n v="5"/>
    <s v="enero"/>
    <s v="M"/>
    <m/>
    <s v="si"/>
    <m/>
    <m/>
    <m/>
  </r>
  <r>
    <n v="135791"/>
    <s v="Llenadora"/>
    <s v="Moreno"/>
    <s v="L43"/>
    <d v="2018-11-01T00:00:00"/>
    <s v="-"/>
    <s v="Mantenimiento Electrico"/>
    <d v="2023-01-30T00:00:00"/>
    <d v="1899-12-30T10:59:45"/>
    <d v="2023-01-30T00:00:00"/>
    <d v="1899-12-30T11:06:45"/>
    <n v="420"/>
    <n v="7"/>
    <x v="0"/>
    <x v="0"/>
    <n v="5"/>
    <s v="enero"/>
    <s v="M"/>
    <m/>
    <s v="microparada"/>
    <m/>
    <m/>
    <m/>
  </r>
  <r>
    <n v="135792"/>
    <s v="Llenadora"/>
    <s v="Moreno"/>
    <s v="L27"/>
    <d v="2018-11-01T00:00:00"/>
    <s v="-"/>
    <s v="Mantenimiento Electrico"/>
    <d v="2023-01-30T00:00:00"/>
    <d v="1899-12-30T10:59:58"/>
    <d v="2023-01-30T00:00:00"/>
    <d v="1899-12-30T11:04:12"/>
    <n v="254"/>
    <n v="4.2333333333333334"/>
    <x v="0"/>
    <x v="0"/>
    <n v="5"/>
    <s v="enero"/>
    <s v="M"/>
    <m/>
    <s v="microparada"/>
    <m/>
    <m/>
    <m/>
  </r>
  <r>
    <n v="135793"/>
    <s v="Etiquetadora"/>
    <s v="Moreno"/>
    <s v="L19"/>
    <d v="2018-11-01T00:00:00"/>
    <s v="-"/>
    <s v="Mantenimiento Mecanico"/>
    <d v="2023-01-30T00:00:00"/>
    <d v="1899-12-30T11:00:15"/>
    <d v="2023-01-30T00:00:00"/>
    <d v="1899-12-30T14:41:01"/>
    <n v="13246"/>
    <n v="220.76666666666668"/>
    <x v="183"/>
    <x v="4"/>
    <n v="5"/>
    <s v="enero"/>
    <s v="M"/>
    <s v="no aplica"/>
    <s v="no aplica"/>
    <s v="no aplica"/>
    <s v="no aplica"/>
    <s v="no aplica"/>
  </r>
  <r>
    <n v="135794"/>
    <s v="Etiquetadora"/>
    <s v="Moreno"/>
    <s v="L11"/>
    <d v="2018-11-01T00:00:00"/>
    <s v="-"/>
    <s v="Mantenimiento Electrico"/>
    <d v="2023-01-30T00:00:00"/>
    <d v="1899-12-30T11:00:27"/>
    <d v="2023-01-30T00:00:00"/>
    <d v="1899-12-30T11:05:29"/>
    <n v="302"/>
    <n v="5.0333333333333332"/>
    <x v="0"/>
    <x v="0"/>
    <n v="5"/>
    <s v="enero"/>
    <s v="M"/>
    <m/>
    <s v="microparada"/>
    <m/>
    <m/>
    <m/>
  </r>
  <r>
    <n v="135795"/>
    <s v="Celofanadora L10"/>
    <s v="Moreno"/>
    <s v="L10"/>
    <d v="2020-09-30T00:00:00"/>
    <s v="Martín"/>
    <s v="Mantenimiento Mecanico"/>
    <d v="2023-01-30T00:00:00"/>
    <d v="1899-12-30T11:00:46"/>
    <d v="2023-01-30T00:00:00"/>
    <d v="1899-12-30T14:39:59"/>
    <n v="13153"/>
    <n v="219.21666666666667"/>
    <x v="183"/>
    <x v="4"/>
    <n v="5"/>
    <s v="enero"/>
    <s v="M"/>
    <s v="no aplica"/>
    <s v="no aplica"/>
    <s v="no aplica"/>
    <s v="no aplica"/>
    <s v="no aplica"/>
  </r>
  <r>
    <n v="135796"/>
    <s v="Etiquetadora"/>
    <s v="Moreno"/>
    <s v="L12"/>
    <d v="2018-11-01T00:00:00"/>
    <s v="-"/>
    <s v="Mantenimiento Mecanico"/>
    <d v="2023-01-30T00:00:00"/>
    <d v="1899-12-30T11:01:05"/>
    <d v="2023-01-30T00:00:00"/>
    <d v="1899-12-30T14:38:32"/>
    <n v="13047"/>
    <n v="217.45"/>
    <x v="183"/>
    <x v="4"/>
    <n v="5"/>
    <s v="enero"/>
    <s v="M"/>
    <s v="no aplica"/>
    <s v="no aplica"/>
    <s v="no aplica"/>
    <s v="no aplica"/>
    <s v="no aplica"/>
  </r>
  <r>
    <n v="135797"/>
    <s v="Llenadora"/>
    <s v="Moreno"/>
    <s v="L48"/>
    <d v="2018-11-01T00:00:00"/>
    <s v="-"/>
    <s v="Mantenimiento Mecanico"/>
    <d v="2023-01-30T00:00:00"/>
    <d v="1899-12-30T11:09:57"/>
    <d v="2023-01-30T00:00:00"/>
    <d v="1899-12-30T11:36:00"/>
    <n v="1563"/>
    <n v="26.05"/>
    <x v="4"/>
    <x v="2"/>
    <n v="5"/>
    <s v="enero"/>
    <s v="M"/>
    <m/>
    <s v="no"/>
    <m/>
    <m/>
    <m/>
  </r>
  <r>
    <n v="135798"/>
    <s v="Camara"/>
    <s v="Moreno"/>
    <s v="L33"/>
    <d v="2020-02-20T00:00:00"/>
    <s v="Martín"/>
    <s v="Mantenimiento Electrico"/>
    <d v="2023-01-30T00:00:00"/>
    <d v="1899-12-30T11:18:33"/>
    <d v="2023-01-30T00:00:00"/>
    <d v="1899-12-30T11:41:12"/>
    <n v="1359"/>
    <n v="22.65"/>
    <x v="4"/>
    <x v="2"/>
    <n v="5"/>
    <s v="enero"/>
    <s v="M"/>
    <m/>
    <s v="no"/>
    <m/>
    <m/>
    <m/>
  </r>
  <r>
    <n v="135799"/>
    <s v="Camara"/>
    <s v="Moreno"/>
    <s v="L33"/>
    <d v="2020-02-20T00:00:00"/>
    <s v="Martín"/>
    <s v="Mantenimiento Electrico"/>
    <d v="2023-01-30T00:00:00"/>
    <d v="1899-12-30T11:46:08"/>
    <d v="2023-01-30T00:00:00"/>
    <d v="1899-12-30T11:53:58"/>
    <n v="470"/>
    <n v="7.833333333333333"/>
    <x v="0"/>
    <x v="0"/>
    <n v="5"/>
    <s v="enero"/>
    <s v="M"/>
    <m/>
    <s v="microparada"/>
    <m/>
    <m/>
    <m/>
  </r>
  <r>
    <n v="135801"/>
    <s v="Camara"/>
    <s v="Moreno"/>
    <s v="L33"/>
    <d v="2020-02-20T00:00:00"/>
    <s v="Martín"/>
    <s v="Mantenimiento Mecanico"/>
    <d v="2023-01-30T00:00:00"/>
    <d v="1899-12-30T12:05:59"/>
    <d v="2023-01-30T00:00:00"/>
    <d v="1899-12-30T12:06:04"/>
    <n v="5"/>
    <n v="8.3333333333333329E-2"/>
    <x v="0"/>
    <x v="0"/>
    <n v="5"/>
    <s v="enero"/>
    <s v="M"/>
    <m/>
    <s v="microparada"/>
    <m/>
    <m/>
    <m/>
  </r>
  <r>
    <n v="135802"/>
    <s v="Camara"/>
    <s v="Moreno"/>
    <s v="L33"/>
    <d v="2020-02-20T00:00:00"/>
    <s v="Martín"/>
    <s v="Mantenimiento Electrico"/>
    <d v="2023-01-30T00:00:00"/>
    <d v="1899-12-30T12:06:11"/>
    <d v="2023-01-30T00:00:00"/>
    <d v="1899-12-30T12:54:30"/>
    <n v="2899"/>
    <n v="48.31666666666667"/>
    <x v="4"/>
    <x v="2"/>
    <n v="5"/>
    <s v="enero"/>
    <s v="M"/>
    <m/>
    <s v="no"/>
    <m/>
    <m/>
    <m/>
  </r>
  <r>
    <n v="135806"/>
    <s v="Etiquetadora L33"/>
    <s v="Moreno"/>
    <s v="L33"/>
    <d v="2020-10-16T00:00:00"/>
    <s v="Martín"/>
    <s v="Mantenimiento Electrico"/>
    <d v="2023-01-30T00:00:00"/>
    <d v="1899-12-30T13:45:22"/>
    <d v="2023-01-30T00:00:00"/>
    <d v="1899-12-30T13:59:12"/>
    <n v="830"/>
    <n v="13.833333333333334"/>
    <x v="3"/>
    <x v="2"/>
    <n v="5"/>
    <s v="enero"/>
    <s v="M"/>
    <m/>
    <s v="no"/>
    <m/>
    <m/>
    <m/>
  </r>
  <r>
    <n v="135810"/>
    <s v="Celofanadora L10"/>
    <s v="Moreno"/>
    <s v="L10"/>
    <d v="2020-09-30T00:00:00"/>
    <s v="Martín"/>
    <s v="Mantenimiento Mecanico"/>
    <d v="2023-01-30T00:00:00"/>
    <d v="1899-12-30T14:40:06"/>
    <d v="2023-01-30T00:00:00"/>
    <d v="1899-12-30T14:40:28"/>
    <n v="22"/>
    <n v="0.36666666666666664"/>
    <x v="0"/>
    <x v="0"/>
    <n v="5"/>
    <s v="enero"/>
    <s v="T"/>
    <m/>
    <s v="microparada"/>
    <m/>
    <m/>
    <m/>
  </r>
  <r>
    <n v="135813"/>
    <s v="Llenadora"/>
    <s v="Moreno"/>
    <s v="L35"/>
    <d v="2018-11-01T00:00:00"/>
    <s v="-"/>
    <s v="Mantenimiento Electrico"/>
    <d v="2023-01-30T00:00:00"/>
    <d v="1899-12-30T14:58:22"/>
    <d v="2023-01-30T00:00:00"/>
    <d v="1899-12-30T14:58:25"/>
    <n v="3"/>
    <n v="0.05"/>
    <x v="0"/>
    <x v="0"/>
    <n v="5"/>
    <s v="enero"/>
    <s v="T"/>
    <m/>
    <s v="microparada"/>
    <m/>
    <m/>
    <m/>
  </r>
  <r>
    <n v="135814"/>
    <s v="Brazo transporte"/>
    <s v="Moreno"/>
    <s v="L35"/>
    <d v="2018-11-01T00:00:00"/>
    <s v="-"/>
    <s v="Mantenimiento Electrico"/>
    <d v="2023-01-30T00:00:00"/>
    <d v="1899-12-30T14:58:34"/>
    <d v="2023-01-30T00:00:00"/>
    <d v="1899-12-30T15:27:17"/>
    <n v="1723"/>
    <n v="28.716666666666665"/>
    <x v="4"/>
    <x v="2"/>
    <n v="5"/>
    <s v="enero"/>
    <s v="T"/>
    <m/>
    <s v="no"/>
    <m/>
    <m/>
    <m/>
  </r>
  <r>
    <n v="135819"/>
    <s v="Coloca Tapas"/>
    <s v="Moreno"/>
    <s v="L39"/>
    <d v="2019-10-08T00:00:00"/>
    <s v="Martín"/>
    <s v="Mantenimiento Electrico"/>
    <d v="2023-01-30T00:00:00"/>
    <d v="1899-12-30T15:22:43"/>
    <d v="2023-01-30T00:00:00"/>
    <d v="1899-12-30T15:37:50"/>
    <n v="907"/>
    <n v="15.116666666666667"/>
    <x v="245"/>
    <x v="2"/>
    <n v="5"/>
    <s v="enero"/>
    <s v="T"/>
    <m/>
    <s v="no"/>
    <m/>
    <m/>
    <m/>
  </r>
  <r>
    <n v="135820"/>
    <s v="Balanza"/>
    <s v="Moreno"/>
    <s v="L36"/>
    <d v="2018-11-01T00:00:00"/>
    <s v="-"/>
    <s v="Mantenimiento Mecanico"/>
    <d v="2023-01-30T00:00:00"/>
    <d v="1899-12-30T15:39:53"/>
    <d v="2023-01-30T00:00:00"/>
    <d v="1899-12-30T15:46:21"/>
    <n v="388"/>
    <n v="6.4666666666666668"/>
    <x v="0"/>
    <x v="0"/>
    <n v="5"/>
    <s v="enero"/>
    <s v="T"/>
    <m/>
    <s v="microparada"/>
    <m/>
    <m/>
    <m/>
  </r>
  <r>
    <n v="135822"/>
    <s v="Laser"/>
    <s v="Moreno"/>
    <s v="L32"/>
    <d v="2021-02-04T00:00:00"/>
    <s v="Victor"/>
    <s v="Mantenimiento Electrico"/>
    <d v="2023-01-30T00:00:00"/>
    <d v="1899-12-30T15:42:16"/>
    <d v="2023-01-30T00:00:00"/>
    <d v="1899-12-30T16:04:45"/>
    <n v="1349"/>
    <n v="22.483333333333334"/>
    <x v="246"/>
    <x v="2"/>
    <n v="5"/>
    <s v="enero"/>
    <s v="T"/>
    <m/>
    <s v="no"/>
    <m/>
    <m/>
    <m/>
  </r>
  <r>
    <n v="135824"/>
    <s v="Transporte"/>
    <s v="Moreno"/>
    <s v="L48"/>
    <d v="2018-11-01T00:00:00"/>
    <s v="-"/>
    <s v="Mantenimiento Mecanico"/>
    <d v="2023-01-30T00:00:00"/>
    <d v="1899-12-30T15:49:06"/>
    <d v="2023-01-30T00:00:00"/>
    <d v="1899-12-30T15:58:20"/>
    <n v="554"/>
    <n v="9.2333333333333325"/>
    <x v="0"/>
    <x v="0"/>
    <n v="5"/>
    <s v="enero"/>
    <s v="T"/>
    <m/>
    <s v="microparada"/>
    <m/>
    <m/>
    <m/>
  </r>
  <r>
    <n v="135832"/>
    <s v="Etiquetadora"/>
    <s v="Moreno"/>
    <s v="L19"/>
    <d v="2018-11-01T00:00:00"/>
    <s v="-"/>
    <s v="Mantenimiento Mecanico"/>
    <d v="2023-01-30T00:00:00"/>
    <d v="1899-12-30T16:47:49"/>
    <d v="2023-01-30T00:00:00"/>
    <d v="1899-12-30T17:00:47"/>
    <n v="778"/>
    <n v="12.966666666666667"/>
    <x v="247"/>
    <x v="2"/>
    <n v="5"/>
    <s v="enero"/>
    <s v="T"/>
    <m/>
    <s v="no"/>
    <m/>
    <m/>
    <m/>
  </r>
  <r>
    <n v="135833"/>
    <s v="Coloca Tapas"/>
    <s v="Moreno"/>
    <s v="L39"/>
    <d v="2019-10-08T00:00:00"/>
    <s v="Martín"/>
    <s v="Mantenimiento Electrico"/>
    <d v="2023-01-30T00:00:00"/>
    <d v="1899-12-30T16:51:17"/>
    <d v="2023-01-30T00:00:00"/>
    <d v="1899-12-30T16:57:13"/>
    <n v="356"/>
    <n v="5.9333333333333336"/>
    <x v="0"/>
    <x v="0"/>
    <n v="5"/>
    <s v="enero"/>
    <s v="T"/>
    <m/>
    <s v="microparada"/>
    <m/>
    <m/>
    <m/>
  </r>
  <r>
    <n v="135834"/>
    <s v="Etiquetadora"/>
    <s v="Moreno"/>
    <s v="L19"/>
    <d v="2018-11-01T00:00:00"/>
    <s v="-"/>
    <s v="Mantenimiento Mecanico"/>
    <d v="2023-01-30T00:00:00"/>
    <d v="1899-12-30T17:05:42"/>
    <d v="2023-01-30T00:00:00"/>
    <d v="1899-12-30T17:19:00"/>
    <n v="798"/>
    <n v="13.3"/>
    <x v="248"/>
    <x v="2"/>
    <n v="5"/>
    <s v="enero"/>
    <s v="T"/>
    <m/>
    <s v="no"/>
    <m/>
    <m/>
    <m/>
  </r>
  <r>
    <n v="135835"/>
    <s v="Etiquetadora"/>
    <s v="Moreno"/>
    <s v="L19"/>
    <d v="2018-11-01T00:00:00"/>
    <s v="-"/>
    <s v="Mantenimiento Mecanico"/>
    <d v="2023-01-30T00:00:00"/>
    <d v="1899-12-30T17:25:29"/>
    <d v="2023-01-30T00:00:00"/>
    <d v="1899-12-30T17:41:09"/>
    <n v="940"/>
    <n v="15.666666666666666"/>
    <x v="249"/>
    <x v="4"/>
    <n v="5"/>
    <s v="enero"/>
    <s v="T"/>
    <s v="no aplica"/>
    <s v="no aplica"/>
    <s v="no aplica"/>
    <s v="no aplica"/>
    <s v="no aplica"/>
  </r>
  <r>
    <n v="135836"/>
    <s v="Axon"/>
    <s v="Moreno"/>
    <s v="L37"/>
    <d v="2020-02-20T00:00:00"/>
    <s v="Martín"/>
    <s v="Mantenimiento Mecanico"/>
    <d v="2023-01-30T00:00:00"/>
    <d v="1899-12-30T17:29:30"/>
    <d v="2023-01-30T00:00:00"/>
    <d v="1899-12-30T18:01:58"/>
    <n v="1948"/>
    <n v="32.466666666666669"/>
    <x v="23"/>
    <x v="2"/>
    <n v="5"/>
    <s v="enero"/>
    <s v="T"/>
    <m/>
    <s v="no"/>
    <m/>
    <m/>
    <m/>
  </r>
  <r>
    <n v="135837"/>
    <s v="Estuchadora"/>
    <s v="Moreno"/>
    <s v="L11"/>
    <d v="2018-11-01T00:00:00"/>
    <s v="-"/>
    <s v="Mantenimiento Mecanico"/>
    <d v="2023-01-30T00:00:00"/>
    <d v="1899-12-30T17:32:48"/>
    <d v="2023-01-30T00:00:00"/>
    <d v="1899-12-30T17:42:46"/>
    <n v="598"/>
    <n v="9.9666666666666668"/>
    <x v="0"/>
    <x v="0"/>
    <n v="5"/>
    <s v="enero"/>
    <s v="T"/>
    <m/>
    <s v="microparada"/>
    <m/>
    <m/>
    <m/>
  </r>
  <r>
    <n v="135840"/>
    <s v="Llenadora"/>
    <s v="Moreno"/>
    <s v="L07"/>
    <d v="2018-11-01T00:00:00"/>
    <s v="-"/>
    <s v="Mantenimiento Electrico"/>
    <d v="2023-01-30T00:00:00"/>
    <d v="1899-12-30T17:36:25"/>
    <d v="2023-01-30T00:00:00"/>
    <d v="1899-12-30T17:36:29"/>
    <n v="4"/>
    <n v="6.6666666666666666E-2"/>
    <x v="0"/>
    <x v="0"/>
    <n v="5"/>
    <s v="enero"/>
    <s v="T"/>
    <m/>
    <s v="microparada"/>
    <m/>
    <m/>
    <m/>
  </r>
  <r>
    <n v="135841"/>
    <s v="Llenadora"/>
    <s v="Moreno"/>
    <s v="L07"/>
    <d v="2018-11-01T00:00:00"/>
    <s v="-"/>
    <s v="Mantenimiento Mecanico"/>
    <d v="2023-01-30T00:00:00"/>
    <d v="1899-12-30T17:36:33"/>
    <d v="2023-01-30T00:00:00"/>
    <d v="1899-12-30T17:55:54"/>
    <n v="1161"/>
    <n v="19.350000000000001"/>
    <x v="250"/>
    <x v="2"/>
    <n v="5"/>
    <s v="enero"/>
    <s v="T"/>
    <m/>
    <s v="no"/>
    <m/>
    <m/>
    <m/>
  </r>
  <r>
    <n v="135842"/>
    <s v="Llenadora"/>
    <s v="Moreno"/>
    <s v="L39"/>
    <d v="2018-11-01T00:00:00"/>
    <s v="-"/>
    <s v="Mantenimiento Mecanico"/>
    <d v="2023-01-30T00:00:00"/>
    <d v="1899-12-30T17:43:29"/>
    <d v="2023-01-30T00:00:00"/>
    <d v="1899-12-30T17:57:05"/>
    <n v="816"/>
    <n v="13.6"/>
    <x v="201"/>
    <x v="2"/>
    <n v="5"/>
    <s v="enero"/>
    <s v="T"/>
    <m/>
    <s v="no"/>
    <m/>
    <m/>
    <m/>
  </r>
  <r>
    <n v="135843"/>
    <s v="Llenadora"/>
    <s v="Moreno"/>
    <s v="L07"/>
    <d v="2018-11-01T00:00:00"/>
    <s v="-"/>
    <s v="Mantenimiento Mecanico"/>
    <d v="2023-01-30T00:00:00"/>
    <d v="1899-12-30T17:56:00"/>
    <d v="2023-01-30T00:00:00"/>
    <d v="1899-12-30T18:23:07"/>
    <n v="1627"/>
    <n v="27.116666666666667"/>
    <x v="251"/>
    <x v="2"/>
    <n v="5"/>
    <s v="enero"/>
    <s v="T"/>
    <m/>
    <s v="no"/>
    <m/>
    <m/>
    <m/>
  </r>
  <r>
    <n v="135847"/>
    <s v="Inkjet"/>
    <s v="Moreno"/>
    <s v="L32"/>
    <d v="2022-07-14T00:00:00"/>
    <s v="Natalio"/>
    <s v="Mantenimiento Mecanico"/>
    <d v="2023-01-30T00:00:00"/>
    <d v="1899-12-30T18:02:18"/>
    <d v="2023-01-30T00:00:00"/>
    <d v="1899-12-30T19:24:44"/>
    <n v="4946"/>
    <n v="82.433333333333337"/>
    <x v="252"/>
    <x v="2"/>
    <n v="5"/>
    <s v="enero"/>
    <s v="T"/>
    <m/>
    <s v="no"/>
    <m/>
    <m/>
    <m/>
  </r>
  <r>
    <n v="135853"/>
    <s v="Pick and play"/>
    <s v="Moreno"/>
    <s v="L11"/>
    <d v="2018-11-01T00:00:00"/>
    <s v="-"/>
    <s v="Mantenimiento Mecanico"/>
    <d v="2023-01-30T00:00:00"/>
    <d v="1899-12-30T19:13:59"/>
    <d v="2023-01-30T00:00:00"/>
    <d v="1899-12-30T19:14:06"/>
    <n v="7"/>
    <n v="0.11666666666666667"/>
    <x v="0"/>
    <x v="0"/>
    <n v="5"/>
    <s v="enero"/>
    <s v="T"/>
    <m/>
    <s v="microparada"/>
    <m/>
    <m/>
    <m/>
  </r>
  <r>
    <n v="135854"/>
    <s v="Pick and play"/>
    <s v="Moreno"/>
    <s v="L11"/>
    <d v="2018-11-01T00:00:00"/>
    <s v="-"/>
    <s v="Mantenimiento Electrico"/>
    <d v="2023-01-30T00:00:00"/>
    <d v="1899-12-30T19:14:14"/>
    <d v="2023-01-30T00:00:00"/>
    <d v="1899-12-30T19:24:32"/>
    <n v="618"/>
    <n v="10.3"/>
    <x v="32"/>
    <x v="2"/>
    <n v="5"/>
    <s v="enero"/>
    <s v="T"/>
    <m/>
    <s v="no"/>
    <m/>
    <m/>
    <m/>
  </r>
  <r>
    <n v="135855"/>
    <s v="Llenadora"/>
    <s v="Moreno"/>
    <s v="L32"/>
    <d v="2021-02-04T00:00:00"/>
    <s v="Victor"/>
    <s v="Mantenimiento Mecanico"/>
    <d v="2023-01-30T00:00:00"/>
    <d v="1899-12-30T19:24:54"/>
    <d v="2023-01-30T00:00:00"/>
    <d v="1899-12-30T19:25:00"/>
    <n v="6"/>
    <n v="0.1"/>
    <x v="0"/>
    <x v="0"/>
    <n v="5"/>
    <s v="enero"/>
    <s v="T"/>
    <m/>
    <s v="microparada"/>
    <m/>
    <m/>
    <m/>
  </r>
  <r>
    <n v="135857"/>
    <s v="Inkjet"/>
    <s v="Moreno"/>
    <s v="L32"/>
    <d v="2022-07-14T00:00:00"/>
    <s v="Natalio"/>
    <s v="Mantenimiento Mecanico"/>
    <d v="2023-01-30T00:00:00"/>
    <d v="1899-12-30T19:27:36"/>
    <d v="2023-01-30T00:00:00"/>
    <d v="1899-12-30T21:07:40"/>
    <n v="6004"/>
    <n v="100.06666666666666"/>
    <x v="253"/>
    <x v="2"/>
    <n v="5"/>
    <s v="enero"/>
    <s v="T"/>
    <m/>
    <s v="no"/>
    <m/>
    <m/>
    <m/>
  </r>
  <r>
    <n v="135858"/>
    <s v="Etiquetadora L33"/>
    <s v="Moreno"/>
    <s v="L33"/>
    <d v="2020-10-16T00:00:00"/>
    <s v="Martín"/>
    <s v="Mantenimiento Electrico"/>
    <d v="2023-01-30T00:00:00"/>
    <d v="1899-12-30T19:43:53"/>
    <d v="2023-01-30T00:00:00"/>
    <d v="1899-12-30T20:06:45"/>
    <n v="1372"/>
    <n v="22.866666666666667"/>
    <x v="254"/>
    <x v="2"/>
    <n v="5"/>
    <s v="enero"/>
    <s v="T"/>
    <m/>
    <s v="no"/>
    <m/>
    <m/>
    <m/>
  </r>
  <r>
    <n v="135859"/>
    <s v="Etiquetadora"/>
    <s v="Moreno"/>
    <s v="L19"/>
    <d v="2018-11-01T00:00:00"/>
    <s v="-"/>
    <s v="Mantenimiento Mecanico"/>
    <d v="2023-01-30T00:00:00"/>
    <d v="1899-12-30T19:45:43"/>
    <d v="2023-01-30T00:00:00"/>
    <d v="1899-12-30T20:29:40"/>
    <n v="2637"/>
    <n v="43.95"/>
    <x v="255"/>
    <x v="4"/>
    <n v="5"/>
    <s v="enero"/>
    <s v="T"/>
    <s v="no aplica"/>
    <s v="no aplica"/>
    <s v="no aplica"/>
    <s v="no aplica"/>
    <s v="no aplica"/>
  </r>
  <r>
    <n v="135860"/>
    <s v="Embalador"/>
    <s v="Moreno"/>
    <s v="L38"/>
    <d v="2018-11-01T00:00:00"/>
    <s v="-"/>
    <s v="Mantenimiento Electrico"/>
    <d v="2023-01-30T00:00:00"/>
    <d v="1899-12-30T19:47:39"/>
    <d v="2023-01-30T00:00:00"/>
    <d v="1899-12-30T20:47:02"/>
    <n v="3563"/>
    <n v="59.383333333333333"/>
    <x v="256"/>
    <x v="2"/>
    <n v="5"/>
    <s v="enero"/>
    <s v="T"/>
    <m/>
    <s v="no"/>
    <m/>
    <m/>
    <m/>
  </r>
  <r>
    <n v="135865"/>
    <s v="Etiquetadora L33"/>
    <s v="Moreno"/>
    <s v="L33"/>
    <d v="2020-10-16T00:00:00"/>
    <s v="Martín"/>
    <s v="Mantenimiento Electrico"/>
    <d v="2023-01-30T00:00:00"/>
    <d v="1899-12-30T20:06:58"/>
    <d v="2023-01-30T00:00:00"/>
    <d v="1899-12-30T20:42:07"/>
    <n v="2109"/>
    <n v="35.15"/>
    <x v="254"/>
    <x v="2"/>
    <n v="5"/>
    <s v="enero"/>
    <s v="T"/>
    <m/>
    <s v="no"/>
    <m/>
    <m/>
    <m/>
  </r>
  <r>
    <n v="135866"/>
    <s v="Inkjet"/>
    <s v="Moreno"/>
    <s v="L32"/>
    <d v="2022-07-14T00:00:00"/>
    <s v="Natalio"/>
    <s v="Mantenimiento Mecanico"/>
    <d v="2023-01-30T00:00:00"/>
    <d v="1899-12-30T21:07:47"/>
    <d v="2023-01-30T00:00:00"/>
    <d v="1899-12-30T21:41:05"/>
    <n v="1998"/>
    <n v="33.299999999999997"/>
    <x v="4"/>
    <x v="2"/>
    <n v="5"/>
    <s v="enero"/>
    <s v="T"/>
    <m/>
    <s v="no"/>
    <m/>
    <m/>
    <m/>
  </r>
  <r>
    <n v="135867"/>
    <s v="Llenadora"/>
    <s v="Moreno"/>
    <s v="L33"/>
    <d v="2018-11-01T00:00:00"/>
    <s v="-"/>
    <s v="Mantenimiento Mecanico"/>
    <d v="2023-01-31T00:00:00"/>
    <d v="1899-12-30T01:04:32"/>
    <d v="2023-01-31T00:00:00"/>
    <d v="1899-12-30T06:23:45"/>
    <n v="19153"/>
    <n v="319.21666666666664"/>
    <x v="183"/>
    <x v="4"/>
    <n v="5"/>
    <s v="enero"/>
    <s v="N"/>
    <s v="no aplica"/>
    <s v="no aplica"/>
    <s v="no aplica"/>
    <s v="no aplica"/>
    <s v="no aplica"/>
  </r>
  <r>
    <n v="135879"/>
    <s v="Celofanadora L10"/>
    <s v="Moreno"/>
    <s v="L10"/>
    <d v="2020-09-30T00:00:00"/>
    <s v="Martín"/>
    <s v="Mantenimiento Electrico"/>
    <d v="2023-01-31T00:00:00"/>
    <d v="1899-12-30T06:19:15"/>
    <d v="2023-01-31T00:00:00"/>
    <d v="1899-12-30T06:30:15"/>
    <n v="660"/>
    <n v="11"/>
    <x v="10"/>
    <x v="2"/>
    <n v="5"/>
    <s v="enero"/>
    <s v="M"/>
    <m/>
    <s v="no"/>
    <m/>
    <m/>
    <m/>
  </r>
  <r>
    <n v="135881"/>
    <s v="Camara"/>
    <s v="Moreno"/>
    <s v="L33"/>
    <d v="2020-02-20T00:00:00"/>
    <s v="Martín"/>
    <s v="Mantenimiento Electrico"/>
    <d v="2023-01-31T00:00:00"/>
    <d v="1899-12-30T06:23:54"/>
    <d v="2023-01-31T00:00:00"/>
    <d v="1899-12-30T06:55:23"/>
    <n v="1889"/>
    <n v="31.483333333333334"/>
    <x v="257"/>
    <x v="2"/>
    <n v="5"/>
    <s v="enero"/>
    <s v="M"/>
    <m/>
    <s v="no"/>
    <m/>
    <m/>
    <m/>
  </r>
  <r>
    <n v="135889"/>
    <s v="Torqueadora"/>
    <s v="Moreno"/>
    <s v="L33"/>
    <d v="2020-02-20T00:00:00"/>
    <s v="Martín"/>
    <s v="Mantenimiento Mecanico"/>
    <d v="2023-01-31T00:00:00"/>
    <d v="1899-12-30T06:55:29"/>
    <d v="2023-01-31T00:00:00"/>
    <d v="1899-12-30T07:09:38"/>
    <n v="849"/>
    <n v="14.15"/>
    <x v="1"/>
    <x v="1"/>
    <n v="5"/>
    <s v="enero"/>
    <s v="M"/>
    <s v="sin informacion"/>
    <s v="sin informacion"/>
    <s v="sin informacion"/>
    <s v="sin informacion"/>
    <s v="sin informacion"/>
  </r>
  <r>
    <n v="135894"/>
    <s v="Celofanadora"/>
    <s v="Moreno"/>
    <s v="L41"/>
    <d v="2020-02-21T00:00:00"/>
    <s v="Martín"/>
    <s v="Mantenimiento Electrico"/>
    <d v="2023-01-31T00:00:00"/>
    <d v="1899-12-30T07:00:41"/>
    <d v="2023-01-31T00:00:00"/>
    <d v="1899-12-30T07:31:31"/>
    <n v="1850"/>
    <n v="30.833333333333332"/>
    <x v="258"/>
    <x v="3"/>
    <n v="5"/>
    <s v="enero"/>
    <s v="M"/>
    <m/>
    <s v="si"/>
    <m/>
    <m/>
    <m/>
  </r>
  <r>
    <n v="135908"/>
    <s v="Llenadora"/>
    <s v="Moreno"/>
    <s v="L07"/>
    <d v="2018-11-01T00:00:00"/>
    <s v="-"/>
    <s v="Mantenimiento Mecanico"/>
    <d v="2023-01-31T00:00:00"/>
    <d v="1899-12-30T07:45:41"/>
    <d v="2023-01-31T00:00:00"/>
    <d v="1899-12-30T08:35:24"/>
    <n v="2983"/>
    <n v="49.716666666666669"/>
    <x v="259"/>
    <x v="2"/>
    <n v="5"/>
    <s v="enero"/>
    <s v="M"/>
    <m/>
    <s v="no"/>
    <m/>
    <m/>
    <m/>
  </r>
  <r>
    <n v="135917"/>
    <s v="Llenadora"/>
    <s v="Moreno"/>
    <s v="L32"/>
    <d v="2021-02-04T00:00:00"/>
    <s v="Victor"/>
    <s v="Mantenimiento Electrico"/>
    <d v="2023-01-31T00:00:00"/>
    <d v="1899-12-30T08:03:28"/>
    <d v="2023-01-31T00:00:00"/>
    <d v="1899-12-30T08:11:10"/>
    <n v="462"/>
    <n v="7.7"/>
    <x v="0"/>
    <x v="0"/>
    <n v="5"/>
    <s v="enero"/>
    <s v="M"/>
    <m/>
    <s v="microparada"/>
    <m/>
    <m/>
    <m/>
  </r>
  <r>
    <n v="135923"/>
    <s v="Llenadora"/>
    <s v="Moreno"/>
    <s v="L07"/>
    <d v="2018-11-01T00:00:00"/>
    <s v="-"/>
    <s v="Mantenimiento Mecanico"/>
    <d v="2023-01-31T00:00:00"/>
    <d v="1899-12-30T08:37:04"/>
    <d v="2023-01-31T00:00:00"/>
    <d v="1899-12-30T08:38:51"/>
    <n v="107"/>
    <n v="1.7833333333333334"/>
    <x v="0"/>
    <x v="0"/>
    <n v="5"/>
    <s v="enero"/>
    <s v="M"/>
    <m/>
    <s v="microparada"/>
    <m/>
    <m/>
    <m/>
  </r>
  <r>
    <n v="135925"/>
    <s v="Abastecedor de tapas"/>
    <s v="Moreno"/>
    <s v="L41"/>
    <d v="2018-11-01T00:00:00"/>
    <s v="-"/>
    <s v="Mantenimiento Electrico"/>
    <d v="2023-01-31T00:00:00"/>
    <d v="1899-12-30T08:39:16"/>
    <d v="2023-01-31T00:00:00"/>
    <d v="1899-12-30T08:50:42"/>
    <n v="686"/>
    <n v="11.433333333333334"/>
    <x v="258"/>
    <x v="2"/>
    <n v="5"/>
    <s v="enero"/>
    <s v="M"/>
    <m/>
    <s v="no"/>
    <m/>
    <m/>
    <m/>
  </r>
  <r>
    <n v="135928"/>
    <s v="Llenadora"/>
    <s v="Moreno"/>
    <s v="L36"/>
    <d v="2018-11-01T00:00:00"/>
    <s v="-"/>
    <s v="Mantenimiento Mecanico"/>
    <d v="2023-01-31T00:00:00"/>
    <d v="1899-12-30T08:51:27"/>
    <d v="2023-01-31T00:00:00"/>
    <d v="1899-12-30T10:30:34"/>
    <n v="5947"/>
    <n v="99.11666666666666"/>
    <x v="1"/>
    <x v="1"/>
    <n v="5"/>
    <s v="enero"/>
    <s v="M"/>
    <s v="sin informacion"/>
    <s v="sin informacion"/>
    <s v="sin informacion"/>
    <s v="sin informacion"/>
    <s v="sin informacion"/>
  </r>
  <r>
    <n v="135933"/>
    <s v="Inkjet"/>
    <s v="Moreno"/>
    <s v="L27"/>
    <d v="2018-11-01T00:00:00"/>
    <s v="-"/>
    <s v="Mantenimiento Electrico"/>
    <d v="2023-01-31T00:00:00"/>
    <d v="1899-12-30T09:26:27"/>
    <d v="2023-01-31T00:00:00"/>
    <d v="1899-12-30T09:37:51"/>
    <n v="684"/>
    <n v="11.4"/>
    <x v="183"/>
    <x v="4"/>
    <n v="5"/>
    <s v="enero"/>
    <s v="M"/>
    <s v="no aplica"/>
    <s v="no aplica"/>
    <s v="no aplica"/>
    <s v="no aplica"/>
    <s v="no aplica"/>
  </r>
  <r>
    <n v="135934"/>
    <s v="Enhebrado/Coloca Bombas"/>
    <s v="Moreno"/>
    <s v="L48"/>
    <d v="2019-10-08T00:00:00"/>
    <s v="Martín"/>
    <s v="Mantenimiento Mecanico"/>
    <d v="2023-01-31T00:00:00"/>
    <d v="1899-12-30T09:35:08"/>
    <d v="2023-01-31T00:00:00"/>
    <d v="1899-12-30T10:04:57"/>
    <n v="1789"/>
    <n v="29.816666666666666"/>
    <x v="1"/>
    <x v="2"/>
    <n v="5"/>
    <s v="enero"/>
    <s v="M"/>
    <m/>
    <s v="no"/>
    <m/>
    <m/>
    <m/>
  </r>
  <r>
    <n v="135938"/>
    <s v="Abastecedor de tapas"/>
    <s v="Moreno"/>
    <s v="L27"/>
    <d v="2018-11-01T00:00:00"/>
    <s v="-"/>
    <s v="Mantenimiento Electrico"/>
    <d v="2023-01-31T00:00:00"/>
    <d v="1899-12-30T09:43:26"/>
    <d v="2023-01-31T00:00:00"/>
    <d v="1899-12-30T09:59:57"/>
    <n v="991"/>
    <n v="16.516666666666666"/>
    <x v="260"/>
    <x v="3"/>
    <n v="5"/>
    <s v="enero"/>
    <s v="M"/>
    <m/>
    <s v="si"/>
    <m/>
    <m/>
    <m/>
  </r>
  <r>
    <n v="135941"/>
    <s v="Tolva"/>
    <s v="Moreno"/>
    <s v="L38"/>
    <d v="2023-01-16T00:00:00"/>
    <s v="Juan Manuel"/>
    <s v="Mantenimiento Electrico"/>
    <d v="2023-01-31T00:00:00"/>
    <d v="1899-12-30T10:09:23"/>
    <d v="2023-01-31T00:00:00"/>
    <d v="1899-12-30T10:40:59"/>
    <n v="1896"/>
    <n v="31.6"/>
    <x v="261"/>
    <x v="2"/>
    <n v="5"/>
    <s v="enero"/>
    <s v="M"/>
    <m/>
    <s v="no"/>
    <m/>
    <m/>
    <m/>
  </r>
  <r>
    <n v="135944"/>
    <s v="Llenadora"/>
    <s v="Moreno"/>
    <s v="L10"/>
    <d v="2018-11-01T00:00:00"/>
    <s v="-"/>
    <s v="Mantenimiento Mecanico"/>
    <d v="2023-01-31T00:00:00"/>
    <d v="1899-12-30T10:22:50"/>
    <d v="2023-01-31T00:00:00"/>
    <d v="1899-12-30T10:26:42"/>
    <n v="232"/>
    <n v="3.8666666666666667"/>
    <x v="0"/>
    <x v="0"/>
    <n v="5"/>
    <s v="enero"/>
    <s v="M"/>
    <m/>
    <s v="microparada"/>
    <m/>
    <m/>
    <m/>
  </r>
  <r>
    <n v="135945"/>
    <s v="Llenadora"/>
    <s v="Moreno"/>
    <s v="L48"/>
    <d v="2018-11-01T00:00:00"/>
    <s v="-"/>
    <s v="Mantenimiento Electrico"/>
    <d v="2023-01-31T00:00:00"/>
    <d v="1899-12-30T10:31:49"/>
    <d v="2023-01-31T00:00:00"/>
    <d v="1899-12-30T10:45:19"/>
    <n v="810"/>
    <n v="13.5"/>
    <x v="262"/>
    <x v="2"/>
    <n v="5"/>
    <s v="enero"/>
    <s v="M"/>
    <m/>
    <s v="no"/>
    <m/>
    <m/>
    <m/>
  </r>
  <r>
    <n v="135949"/>
    <s v="Etiquetadora"/>
    <s v="Moreno"/>
    <s v="L12"/>
    <d v="2018-11-01T00:00:00"/>
    <s v="-"/>
    <s v="Mantenimiento Mecanico"/>
    <d v="2023-01-31T00:00:00"/>
    <d v="1899-12-30T11:52:29"/>
    <d v="2023-01-31T00:00:00"/>
    <d v="1899-12-30T12:10:32"/>
    <n v="1083"/>
    <n v="18.05"/>
    <x v="1"/>
    <x v="1"/>
    <n v="5"/>
    <s v="enero"/>
    <s v="M"/>
    <s v="sin informacion"/>
    <s v="sin informacion"/>
    <s v="sin informacion"/>
    <s v="sin informacion"/>
    <s v="sin informacion"/>
  </r>
  <r>
    <n v="135953"/>
    <s v="Embalador"/>
    <s v="Moreno"/>
    <s v="L33"/>
    <d v="2018-11-01T00:00:00"/>
    <s v="-"/>
    <s v="Mantenimiento Mecanico"/>
    <d v="2023-01-31T00:00:00"/>
    <d v="1899-12-30T12:42:16"/>
    <d v="2023-01-31T00:00:00"/>
    <d v="1899-12-30T14:05:57"/>
    <n v="5021"/>
    <n v="83.683333333333337"/>
    <x v="4"/>
    <x v="2"/>
    <n v="5"/>
    <s v="enero"/>
    <s v="M"/>
    <m/>
    <s v="no"/>
    <m/>
    <m/>
    <m/>
  </r>
  <r>
    <n v="135960"/>
    <s v="Estuchadora"/>
    <s v="Moreno"/>
    <s v="L47"/>
    <d v="2021-10-06T00:00:00"/>
    <s v="Sebastian "/>
    <s v="Mantenimiento Mecanico"/>
    <d v="2023-01-31T00:00:00"/>
    <d v="1899-12-30T14:15:26"/>
    <d v="2023-01-31T00:00:00"/>
    <d v="1899-12-30T18:49:01"/>
    <n v="16415"/>
    <n v="273.58333333333331"/>
    <x v="263"/>
    <x v="3"/>
    <n v="5"/>
    <s v="enero"/>
    <s v="T"/>
    <m/>
    <s v="si"/>
    <m/>
    <m/>
    <m/>
  </r>
  <r>
    <n v="135962"/>
    <s v="Etiquetadora L33"/>
    <s v="Moreno"/>
    <s v="L33"/>
    <d v="2020-10-16T00:00:00"/>
    <s v="Martín"/>
    <s v="Mantenimiento Electrico"/>
    <d v="2023-01-31T00:00:00"/>
    <d v="1899-12-30T14:18:32"/>
    <d v="2023-01-31T00:00:00"/>
    <d v="1899-12-30T14:38:38"/>
    <n v="1206"/>
    <n v="20.100000000000001"/>
    <x v="4"/>
    <x v="2"/>
    <n v="5"/>
    <s v="enero"/>
    <s v="T"/>
    <m/>
    <s v="no"/>
    <m/>
    <m/>
    <m/>
  </r>
  <r>
    <n v="135966"/>
    <s v="Embalador"/>
    <s v="Moreno"/>
    <s v="L33"/>
    <d v="2018-11-01T00:00:00"/>
    <s v="-"/>
    <s v="Mantenimiento Electrico"/>
    <d v="2023-01-31T00:00:00"/>
    <d v="1899-12-30T14:38:45"/>
    <d v="2023-01-31T00:00:00"/>
    <d v="1899-12-30T14:55:41"/>
    <n v="1016"/>
    <n v="16.933333333333334"/>
    <x v="144"/>
    <x v="2"/>
    <n v="5"/>
    <s v="enero"/>
    <s v="T"/>
    <m/>
    <s v="no"/>
    <m/>
    <m/>
    <m/>
  </r>
  <r>
    <n v="135967"/>
    <s v="Torqueadora"/>
    <s v="Moreno"/>
    <s v="L19"/>
    <d v="2018-11-01T00:00:00"/>
    <s v="-"/>
    <s v="Mantenimiento Mecanico"/>
    <d v="2023-01-31T00:00:00"/>
    <d v="1899-12-30T14:53:42"/>
    <d v="2023-01-31T00:00:00"/>
    <d v="1899-12-30T15:19:26"/>
    <n v="1544"/>
    <n v="25.733333333333334"/>
    <x v="264"/>
    <x v="2"/>
    <n v="5"/>
    <s v="enero"/>
    <s v="T"/>
    <m/>
    <s v="no"/>
    <m/>
    <m/>
    <m/>
  </r>
  <r>
    <n v="135968"/>
    <s v="Llenadora"/>
    <s v="Moreno"/>
    <s v="L48"/>
    <d v="2018-11-01T00:00:00"/>
    <s v="-"/>
    <s v="Mantenimiento Electrico"/>
    <d v="2023-01-31T00:00:00"/>
    <d v="1899-12-30T15:08:16"/>
    <d v="2023-01-31T00:00:00"/>
    <d v="1899-12-30T15:13:59"/>
    <n v="343"/>
    <n v="5.7166666666666668"/>
    <x v="0"/>
    <x v="0"/>
    <n v="5"/>
    <s v="enero"/>
    <s v="T"/>
    <m/>
    <s v="microparada"/>
    <m/>
    <m/>
    <m/>
  </r>
  <r>
    <n v="135970"/>
    <s v="Transporte"/>
    <s v="Moreno"/>
    <s v="L32"/>
    <d v="2021-02-04T00:00:00"/>
    <s v="Victor"/>
    <s v="Mantenimiento Mecanico"/>
    <d v="2023-01-31T00:00:00"/>
    <d v="1899-12-30T15:20:03"/>
    <d v="2023-01-31T00:00:00"/>
    <d v="1899-12-30T15:42:39"/>
    <n v="1356"/>
    <n v="22.6"/>
    <x v="265"/>
    <x v="3"/>
    <n v="5"/>
    <s v="enero"/>
    <s v="T"/>
    <m/>
    <s v="si"/>
    <m/>
    <m/>
    <m/>
  </r>
  <r>
    <n v="135972"/>
    <s v="Embalador"/>
    <s v="Moreno"/>
    <s v="L33"/>
    <d v="2018-11-01T00:00:00"/>
    <s v="-"/>
    <s v="Mantenimiento Mecanico"/>
    <d v="2023-01-31T00:00:00"/>
    <d v="1899-12-30T15:28:58"/>
    <d v="2023-01-31T00:00:00"/>
    <d v="1899-12-30T15:52:59"/>
    <n v="1441"/>
    <n v="24.016666666666666"/>
    <x v="266"/>
    <x v="2"/>
    <n v="5"/>
    <s v="enero"/>
    <s v="T"/>
    <m/>
    <s v="no"/>
    <m/>
    <m/>
    <m/>
  </r>
  <r>
    <n v="135973"/>
    <s v="Llenadora"/>
    <s v="Moreno"/>
    <s v="L48"/>
    <d v="2018-11-01T00:00:00"/>
    <s v="-"/>
    <s v="Mantenimiento Electrico"/>
    <d v="2023-01-31T00:00:00"/>
    <d v="1899-12-30T15:34:00"/>
    <d v="2023-01-31T00:00:00"/>
    <d v="1899-12-30T15:54:11"/>
    <n v="1211"/>
    <n v="20.183333333333334"/>
    <x v="267"/>
    <x v="2"/>
    <n v="5"/>
    <s v="enero"/>
    <s v="T"/>
    <m/>
    <s v="no"/>
    <m/>
    <m/>
    <m/>
  </r>
  <r>
    <n v="135976"/>
    <s v="Embalador"/>
    <s v="Moreno"/>
    <s v="L33"/>
    <d v="2018-11-01T00:00:00"/>
    <s v="-"/>
    <s v="Mantenimiento Mecanico"/>
    <d v="2023-01-31T00:00:00"/>
    <d v="1899-12-30T15:53:07"/>
    <d v="2023-01-31T00:00:00"/>
    <d v="1899-12-30T15:55:31"/>
    <n v="144"/>
    <n v="2.4"/>
    <x v="0"/>
    <x v="0"/>
    <n v="5"/>
    <s v="enero"/>
    <s v="T"/>
    <m/>
    <s v="microparada"/>
    <m/>
    <m/>
    <m/>
  </r>
  <r>
    <n v="135983"/>
    <s v="Embalador"/>
    <s v="Moreno"/>
    <s v="L33"/>
    <d v="2018-11-01T00:00:00"/>
    <s v="-"/>
    <s v="Mantenimiento Mecanico"/>
    <d v="2023-01-31T00:00:00"/>
    <d v="1899-12-30T16:54:42"/>
    <d v="2023-01-31T00:00:00"/>
    <d v="1899-12-30T17:06:56"/>
    <n v="734"/>
    <n v="12.233333333333333"/>
    <x v="268"/>
    <x v="2"/>
    <n v="5"/>
    <s v="enero"/>
    <s v="T"/>
    <m/>
    <s v="no"/>
    <m/>
    <m/>
    <m/>
  </r>
  <r>
    <n v="135986"/>
    <s v="Llenadora"/>
    <s v="Moreno"/>
    <s v="L36"/>
    <d v="2018-11-01T00:00:00"/>
    <s v="-"/>
    <s v="Mantenimiento Mecanico"/>
    <d v="2023-01-31T00:00:00"/>
    <d v="1899-12-30T17:21:00"/>
    <d v="2023-01-31T00:00:00"/>
    <d v="1899-12-30T17:21:06"/>
    <n v="6"/>
    <n v="0.1"/>
    <x v="0"/>
    <x v="0"/>
    <n v="5"/>
    <s v="enero"/>
    <s v="T"/>
    <m/>
    <s v="microparada"/>
    <m/>
    <m/>
    <m/>
  </r>
  <r>
    <n v="135990"/>
    <s v="Transfer"/>
    <s v="Moreno"/>
    <s v="L48"/>
    <d v="2019-10-08T00:00:00"/>
    <s v="Martín"/>
    <s v="Mantenimiento Electrico"/>
    <d v="2023-01-31T00:00:00"/>
    <d v="1899-12-30T17:34:24"/>
    <d v="2023-01-31T00:00:00"/>
    <d v="1899-12-30T17:45:16"/>
    <n v="652"/>
    <n v="10.866666666666667"/>
    <x v="4"/>
    <x v="2"/>
    <n v="5"/>
    <s v="enero"/>
    <s v="T"/>
    <m/>
    <s v="no"/>
    <m/>
    <m/>
    <m/>
  </r>
  <r>
    <n v="135991"/>
    <s v="Celofanadora"/>
    <s v="Moreno"/>
    <s v="L43"/>
    <d v="2018-11-01T00:00:00"/>
    <s v="-"/>
    <s v="Mantenimiento Mecanico"/>
    <d v="2023-01-31T00:00:00"/>
    <d v="1899-12-30T17:43:07"/>
    <d v="2023-01-31T00:00:00"/>
    <d v="1899-12-30T18:05:23"/>
    <n v="1336"/>
    <n v="22.266666666666666"/>
    <x v="269"/>
    <x v="2"/>
    <n v="5"/>
    <s v="enero"/>
    <s v="T"/>
    <m/>
    <s v="no"/>
    <m/>
    <m/>
    <m/>
  </r>
  <r>
    <n v="135996"/>
    <s v="Transfer"/>
    <s v="Moreno"/>
    <s v="L48"/>
    <d v="2019-10-08T00:00:00"/>
    <s v="Martín"/>
    <s v="Mantenimiento Electrico"/>
    <d v="2023-01-31T00:00:00"/>
    <d v="1899-12-30T18:12:13"/>
    <d v="2023-01-31T00:00:00"/>
    <d v="1899-12-30T18:12:25"/>
    <n v="12"/>
    <n v="0.2"/>
    <x v="0"/>
    <x v="0"/>
    <n v="5"/>
    <s v="enero"/>
    <s v="T"/>
    <m/>
    <s v="microparada"/>
    <m/>
    <m/>
    <m/>
  </r>
  <r>
    <n v="135997"/>
    <s v="Llenadora"/>
    <s v="Moreno"/>
    <s v="L48"/>
    <d v="2018-11-01T00:00:00"/>
    <s v="-"/>
    <s v="Mantenimiento Electrico"/>
    <d v="2023-01-31T00:00:00"/>
    <d v="1899-12-30T18:12:39"/>
    <d v="2023-01-31T00:00:00"/>
    <d v="1899-12-30T18:30:10"/>
    <n v="1051"/>
    <n v="17.516666666666666"/>
    <x v="4"/>
    <x v="2"/>
    <n v="5"/>
    <s v="enero"/>
    <s v="T"/>
    <m/>
    <s v="no"/>
    <m/>
    <m/>
    <m/>
  </r>
  <r>
    <n v="136002"/>
    <s v="Etiquetadora"/>
    <s v="Moreno"/>
    <s v="L39"/>
    <d v="2018-11-01T00:00:00"/>
    <s v="-"/>
    <s v="Mantenimiento Mecanico"/>
    <d v="2023-01-31T00:00:00"/>
    <d v="1899-12-30T18:37:23"/>
    <d v="2023-01-31T00:00:00"/>
    <d v="1899-12-30T18:57:18"/>
    <n v="1195"/>
    <n v="19.916666666666668"/>
    <x v="270"/>
    <x v="3"/>
    <n v="5"/>
    <s v="enero"/>
    <s v="T"/>
    <m/>
    <s v="si"/>
    <m/>
    <m/>
    <m/>
  </r>
  <r>
    <n v="136004"/>
    <s v="Transfer"/>
    <s v="Moreno"/>
    <s v="L48"/>
    <d v="2019-10-08T00:00:00"/>
    <s v="Martín"/>
    <s v="Mantenimiento Electrico"/>
    <d v="2023-01-31T00:00:00"/>
    <d v="1899-12-30T18:50:40"/>
    <d v="2023-01-31T00:00:00"/>
    <d v="1899-12-30T18:59:49"/>
    <n v="549"/>
    <n v="9.15"/>
    <x v="0"/>
    <x v="0"/>
    <n v="5"/>
    <s v="enero"/>
    <s v="T"/>
    <m/>
    <s v="microparada"/>
    <m/>
    <m/>
    <m/>
  </r>
  <r>
    <n v="136011"/>
    <s v="Llenadora"/>
    <s v="Moreno"/>
    <s v="L33"/>
    <d v="2018-11-01T00:00:00"/>
    <s v="-"/>
    <s v="Mantenimiento Electrico"/>
    <d v="2023-01-31T00:00:00"/>
    <d v="1899-12-30T19:43:55"/>
    <d v="2023-01-31T00:00:00"/>
    <d v="1899-12-30T19:51:51"/>
    <n v="476"/>
    <n v="7.9333333333333336"/>
    <x v="0"/>
    <x v="0"/>
    <n v="5"/>
    <s v="enero"/>
    <s v="T"/>
    <m/>
    <s v="microparada"/>
    <m/>
    <m/>
    <m/>
  </r>
  <r>
    <n v="136012"/>
    <s v="Llenadora"/>
    <s v="Moreno"/>
    <s v="L43"/>
    <d v="2018-11-01T00:00:00"/>
    <s v="-"/>
    <s v="Mantenimiento Mecanico"/>
    <d v="2023-01-31T00:00:00"/>
    <d v="1899-12-30T19:48:16"/>
    <d v="2023-01-31T00:00:00"/>
    <d v="1899-12-30T20:37:57"/>
    <n v="2981"/>
    <n v="49.68333333333333"/>
    <x v="271"/>
    <x v="3"/>
    <n v="5"/>
    <s v="enero"/>
    <s v="T"/>
    <m/>
    <s v="si"/>
    <m/>
    <m/>
    <m/>
  </r>
  <r>
    <n v="136014"/>
    <s v="Torqueadora"/>
    <s v="Moreno"/>
    <s v="L19"/>
    <d v="2018-11-01T00:00:00"/>
    <s v="-"/>
    <s v="Mantenimiento Mecanico"/>
    <d v="2023-01-31T00:00:00"/>
    <d v="1899-12-30T19:56:27"/>
    <d v="2023-01-31T00:00:00"/>
    <d v="1899-12-30T20:00:41"/>
    <n v="254"/>
    <n v="4.2333333333333334"/>
    <x v="0"/>
    <x v="0"/>
    <n v="5"/>
    <s v="enero"/>
    <s v="T"/>
    <m/>
    <s v="microparada"/>
    <m/>
    <m/>
    <m/>
  </r>
  <r>
    <n v="136016"/>
    <s v="Etiquetadora"/>
    <s v="Moreno"/>
    <s v="L39"/>
    <d v="2018-11-01T00:00:00"/>
    <s v="-"/>
    <s v="Mantenimiento Mecanico"/>
    <d v="2023-01-31T00:00:00"/>
    <d v="1899-12-30T20:13:28"/>
    <d v="2023-01-31T00:00:00"/>
    <d v="1899-12-30T20:30:25"/>
    <n v="1017"/>
    <n v="16.95"/>
    <x v="270"/>
    <x v="3"/>
    <n v="5"/>
    <s v="enero"/>
    <s v="T"/>
    <m/>
    <s v="si"/>
    <m/>
    <m/>
    <m/>
  </r>
  <r>
    <n v="136018"/>
    <s v="Etiquetadora L33"/>
    <s v="Moreno"/>
    <s v="L33"/>
    <d v="2020-10-16T00:00:00"/>
    <s v="Martín"/>
    <s v="Mantenimiento Electrico"/>
    <d v="2023-01-31T00:00:00"/>
    <d v="1899-12-30T20:35:21"/>
    <d v="2023-01-31T00:00:00"/>
    <d v="1899-12-30T21:09:40"/>
    <n v="2059"/>
    <n v="34.31666666666667"/>
    <x v="202"/>
    <x v="2"/>
    <n v="5"/>
    <s v="enero"/>
    <s v="T"/>
    <m/>
    <s v="no"/>
    <m/>
    <m/>
    <m/>
  </r>
  <r>
    <n v="136019"/>
    <s v="Llenadora L37"/>
    <s v="Moreno"/>
    <s v="L37"/>
    <d v="2021-03-08T00:00:00"/>
    <s v="Martín"/>
    <s v="Mantenimiento Mecanico"/>
    <d v="2023-01-31T00:00:00"/>
    <d v="1899-12-30T20:46:38"/>
    <d v="2023-01-31T00:00:00"/>
    <d v="1899-12-30T21:22:06"/>
    <n v="2128"/>
    <n v="35.466666666666669"/>
    <x v="272"/>
    <x v="3"/>
    <n v="5"/>
    <s v="enero"/>
    <s v="T"/>
    <m/>
    <s v="si"/>
    <m/>
    <m/>
    <m/>
  </r>
  <r>
    <n v="136024"/>
    <s v="Estuchadora"/>
    <s v="Moreno"/>
    <s v="L11"/>
    <d v="2018-11-01T00:00:00"/>
    <s v="-"/>
    <s v="Mantenimiento Electrico"/>
    <d v="2023-02-01T00:00:00"/>
    <d v="1899-12-30T06:03:19"/>
    <d v="2023-02-01T00:00:00"/>
    <d v="1899-12-30T06:48:48"/>
    <n v="2729"/>
    <n v="45.483333333333334"/>
    <x v="273"/>
    <x v="3"/>
    <n v="5"/>
    <s v="febrero"/>
    <s v="M"/>
    <m/>
    <s v="si"/>
    <m/>
    <m/>
    <m/>
  </r>
  <r>
    <n v="136029"/>
    <s v="Etiquetadora"/>
    <s v="Moreno"/>
    <s v="L12"/>
    <d v="2018-11-01T00:00:00"/>
    <s v="-"/>
    <s v="Mantenimiento Mecanico"/>
    <d v="2023-02-01T00:00:00"/>
    <d v="1899-12-30T06:27:36"/>
    <d v="2023-02-01T00:00:00"/>
    <d v="1899-12-30T07:07:19"/>
    <n v="2383"/>
    <n v="39.716666666666669"/>
    <x v="4"/>
    <x v="2"/>
    <n v="5"/>
    <s v="febrero"/>
    <s v="M"/>
    <m/>
    <s v="no"/>
    <m/>
    <m/>
    <m/>
  </r>
  <r>
    <n v="136038"/>
    <s v="Llenadora"/>
    <s v="Moreno"/>
    <s v="L39"/>
    <d v="2018-11-01T00:00:00"/>
    <s v="-"/>
    <s v="Mantenimiento Electrico"/>
    <d v="2023-02-01T00:00:00"/>
    <d v="1899-12-30T07:36:10"/>
    <d v="2023-02-01T00:00:00"/>
    <d v="1899-12-30T08:53:45"/>
    <n v="4655"/>
    <n v="77.583333333333329"/>
    <x v="274"/>
    <x v="3"/>
    <n v="5"/>
    <s v="febrero"/>
    <s v="M"/>
    <m/>
    <s v="no"/>
    <m/>
    <m/>
    <m/>
  </r>
  <r>
    <n v="136041"/>
    <s v="Llenadora"/>
    <s v="Moreno"/>
    <s v="L10"/>
    <d v="2018-11-01T00:00:00"/>
    <s v="-"/>
    <s v="Mantenimiento Mecanico"/>
    <d v="2023-02-01T00:00:00"/>
    <d v="1899-12-30T09:08:03"/>
    <d v="2023-02-01T00:00:00"/>
    <d v="1899-12-30T09:24:43"/>
    <n v="1000"/>
    <n v="16.666666666666668"/>
    <x v="275"/>
    <x v="3"/>
    <n v="5"/>
    <s v="febrero"/>
    <s v="M"/>
    <m/>
    <s v="si"/>
    <m/>
    <m/>
    <m/>
  </r>
  <r>
    <n v="136081"/>
    <s v="Celofanadora"/>
    <s v="Moreno"/>
    <s v="L41"/>
    <d v="2020-02-21T00:00:00"/>
    <s v="Martín"/>
    <s v="Mantenimiento Electrico"/>
    <d v="2023-02-01T00:00:00"/>
    <d v="1899-12-30T13:52:38"/>
    <d v="2023-02-01T00:00:00"/>
    <d v="1899-12-30T14:00:42"/>
    <n v="484"/>
    <n v="8.0666666666666664"/>
    <x v="0"/>
    <x v="0"/>
    <n v="5"/>
    <s v="febrero"/>
    <s v="M"/>
    <m/>
    <s v="microparada"/>
    <m/>
    <m/>
    <m/>
  </r>
  <r>
    <n v="136090"/>
    <s v="Llenadora"/>
    <s v="Moreno"/>
    <s v="L48"/>
    <d v="2018-11-01T00:00:00"/>
    <s v="-"/>
    <s v="Mantenimiento Mecanico"/>
    <d v="2023-02-01T00:00:00"/>
    <d v="1899-12-30T14:54:20"/>
    <d v="2023-02-01T00:00:00"/>
    <d v="1899-12-30T14:56:04"/>
    <n v="104"/>
    <n v="1.7333333333333334"/>
    <x v="0"/>
    <x v="0"/>
    <n v="5"/>
    <s v="febrero"/>
    <s v="T"/>
    <m/>
    <s v="microparada"/>
    <m/>
    <m/>
    <m/>
  </r>
  <r>
    <n v="136091"/>
    <s v="Llenadora"/>
    <s v="Moreno"/>
    <s v="L29"/>
    <d v="2018-11-01T00:00:00"/>
    <s v="-"/>
    <s v="Mantenimiento Electrico"/>
    <d v="2023-02-01T00:00:00"/>
    <d v="1899-12-30T15:02:00"/>
    <d v="2023-02-01T00:00:00"/>
    <d v="1899-12-30T15:23:44"/>
    <n v="1304"/>
    <n v="21.733333333333334"/>
    <x v="276"/>
    <x v="4"/>
    <n v="5"/>
    <s v="febrero"/>
    <s v="T"/>
    <s v="no aplica"/>
    <s v="no aplica"/>
    <s v="no aplica"/>
    <s v="no aplica"/>
    <s v="no aplica"/>
  </r>
  <r>
    <n v="136093"/>
    <s v="Llenadora"/>
    <s v="Moreno"/>
    <s v="L12"/>
    <d v="2018-11-01T00:00:00"/>
    <s v="-"/>
    <s v="Mantenimiento Mecanico"/>
    <d v="2023-02-01T00:00:00"/>
    <d v="1899-12-30T15:09:54"/>
    <d v="2023-02-01T00:00:00"/>
    <d v="1899-12-30T15:35:50"/>
    <n v="1556"/>
    <n v="25.933333333333334"/>
    <x v="144"/>
    <x v="2"/>
    <n v="5"/>
    <s v="febrero"/>
    <s v="T"/>
    <m/>
    <s v="no"/>
    <m/>
    <m/>
    <m/>
  </r>
  <r>
    <n v="136095"/>
    <s v="Llenadora"/>
    <s v="Moreno"/>
    <s v="L11"/>
    <d v="2018-11-01T00:00:00"/>
    <s v="-"/>
    <s v="Mantenimiento Electrico"/>
    <d v="2023-02-01T00:00:00"/>
    <d v="1899-12-30T15:14:25"/>
    <d v="2023-02-01T00:00:00"/>
    <d v="1899-12-30T15:35:41"/>
    <n v="1276"/>
    <n v="21.266666666666666"/>
    <x v="90"/>
    <x v="2"/>
    <n v="5"/>
    <s v="febrero"/>
    <s v="T"/>
    <m/>
    <s v="no"/>
    <m/>
    <m/>
    <m/>
  </r>
  <r>
    <n v="136099"/>
    <s v="Llenadora"/>
    <s v="Moreno"/>
    <s v="L36"/>
    <d v="2018-11-01T00:00:00"/>
    <s v="-"/>
    <s v="Mantenimiento Mecanico"/>
    <d v="2023-02-01T00:00:00"/>
    <d v="1899-12-30T15:44:17"/>
    <d v="2023-02-01T00:00:00"/>
    <d v="1899-12-30T16:12:28"/>
    <n v="1691"/>
    <n v="28.183333333333334"/>
    <x v="277"/>
    <x v="2"/>
    <n v="5"/>
    <s v="febrero"/>
    <s v="T"/>
    <m/>
    <s v="no"/>
    <m/>
    <m/>
    <m/>
  </r>
  <r>
    <n v="136105"/>
    <s v="Martillo"/>
    <s v="Moreno"/>
    <s v="L27"/>
    <d v="2018-11-01T00:00:00"/>
    <s v="-"/>
    <s v="Mantenimiento Mecanico"/>
    <d v="2023-02-01T00:00:00"/>
    <d v="1899-12-30T16:13:33"/>
    <d v="2023-02-01T00:00:00"/>
    <d v="1899-12-30T16:14:58"/>
    <n v="85"/>
    <n v="1.4166666666666667"/>
    <x v="0"/>
    <x v="0"/>
    <n v="5"/>
    <s v="febrero"/>
    <s v="T"/>
    <m/>
    <s v="microparada"/>
    <m/>
    <m/>
    <m/>
  </r>
  <r>
    <n v="136112"/>
    <s v="Etiquetadora L33"/>
    <s v="Moreno"/>
    <s v="L33"/>
    <d v="2020-10-16T00:00:00"/>
    <s v="Martín"/>
    <s v="Mantenimiento Electrico"/>
    <d v="2023-02-01T00:00:00"/>
    <d v="1899-12-30T16:39:54"/>
    <d v="2023-02-01T00:00:00"/>
    <d v="1899-12-30T17:31:30"/>
    <n v="3096"/>
    <n v="51.6"/>
    <x v="278"/>
    <x v="2"/>
    <n v="5"/>
    <s v="febrero"/>
    <s v="T"/>
    <m/>
    <s v="no"/>
    <m/>
    <m/>
    <m/>
  </r>
  <r>
    <n v="136113"/>
    <s v="Llenadora"/>
    <s v="Moreno"/>
    <s v="L36"/>
    <d v="2018-11-01T00:00:00"/>
    <s v="-"/>
    <s v="Mantenimiento Mecanico"/>
    <d v="2023-02-01T00:00:00"/>
    <d v="1899-12-30T16:49:38"/>
    <d v="2023-02-01T00:00:00"/>
    <d v="1899-12-30T18:47:08"/>
    <n v="7050"/>
    <n v="117.5"/>
    <x v="279"/>
    <x v="2"/>
    <n v="5"/>
    <s v="febrero"/>
    <s v="T"/>
    <m/>
    <s v="no"/>
    <m/>
    <m/>
    <m/>
  </r>
  <r>
    <n v="136115"/>
    <s v="Inkjet"/>
    <s v="Moreno"/>
    <s v="L07"/>
    <d v="2018-11-01T00:00:00"/>
    <s v="-"/>
    <s v="Mantenimiento Electrico"/>
    <d v="2023-02-01T00:00:00"/>
    <d v="1899-12-30T17:11:00"/>
    <d v="2023-02-01T00:00:00"/>
    <d v="1899-12-30T17:29:46"/>
    <n v="1126"/>
    <n v="18.766666666666666"/>
    <x v="280"/>
    <x v="2"/>
    <n v="5"/>
    <s v="febrero"/>
    <s v="T"/>
    <m/>
    <s v="no"/>
    <m/>
    <m/>
    <m/>
  </r>
  <r>
    <n v="136116"/>
    <s v="Bajador de tapas"/>
    <s v="Moreno"/>
    <s v="L19"/>
    <d v="2022-07-14T00:00:00"/>
    <s v="Natalio"/>
    <s v="Mantenimiento Mecanico"/>
    <d v="2023-02-01T00:00:00"/>
    <d v="1899-12-30T17:11:52"/>
    <d v="2023-02-01T00:00:00"/>
    <d v="1899-12-30T17:31:52"/>
    <n v="1200"/>
    <n v="20"/>
    <x v="281"/>
    <x v="2"/>
    <n v="5"/>
    <s v="febrero"/>
    <s v="T"/>
    <m/>
    <s v="no"/>
    <m/>
    <m/>
    <m/>
  </r>
  <r>
    <n v="136117"/>
    <s v="Pick and play"/>
    <s v="Moreno"/>
    <s v="L11"/>
    <d v="2018-11-01T00:00:00"/>
    <s v="-"/>
    <s v="Mantenimiento Mecanico"/>
    <d v="2023-02-01T00:00:00"/>
    <d v="1899-12-30T17:28:01"/>
    <d v="2023-02-01T00:00:00"/>
    <d v="1899-12-30T17:34:51"/>
    <n v="410"/>
    <n v="6.833333333333333"/>
    <x v="0"/>
    <x v="0"/>
    <n v="5"/>
    <s v="febrero"/>
    <s v="T"/>
    <m/>
    <s v="microparada"/>
    <m/>
    <m/>
    <m/>
  </r>
  <r>
    <n v="136118"/>
    <s v="Inkjet"/>
    <s v="Moreno"/>
    <s v="L07"/>
    <d v="2018-11-01T00:00:00"/>
    <s v="-"/>
    <s v="Mantenimiento Electrico"/>
    <d v="2023-02-01T00:00:00"/>
    <d v="1899-12-30T17:29:50"/>
    <d v="2023-02-01T00:00:00"/>
    <d v="1899-12-30T17:29:53"/>
    <n v="3"/>
    <n v="0.05"/>
    <x v="0"/>
    <x v="0"/>
    <n v="5"/>
    <s v="febrero"/>
    <s v="T"/>
    <m/>
    <s v="microparada"/>
    <m/>
    <m/>
    <m/>
  </r>
  <r>
    <n v="136124"/>
    <s v="Coloca Tapas"/>
    <s v="Moreno"/>
    <s v="L45"/>
    <d v="2019-10-08T00:00:00"/>
    <s v="Martín"/>
    <s v="Mantenimiento Mecanico"/>
    <d v="2023-02-01T00:00:00"/>
    <d v="1899-12-30T18:43:07"/>
    <d v="2023-02-01T00:00:00"/>
    <d v="1899-12-30T18:46:36"/>
    <n v="209"/>
    <n v="3.4833333333333334"/>
    <x v="0"/>
    <x v="0"/>
    <n v="5"/>
    <s v="febrero"/>
    <s v="T"/>
    <m/>
    <s v="microparada"/>
    <m/>
    <m/>
    <m/>
  </r>
  <r>
    <n v="136129"/>
    <s v="Estuchadora"/>
    <s v="Moreno"/>
    <s v="L47"/>
    <d v="2021-10-06T00:00:00"/>
    <s v="Sebastian "/>
    <s v="Mantenimiento Mecanico"/>
    <d v="2023-02-01T00:00:00"/>
    <d v="1899-12-30T19:38:11"/>
    <d v="2023-02-01T00:00:00"/>
    <d v="1899-12-30T19:45:32"/>
    <n v="441"/>
    <n v="7.35"/>
    <x v="0"/>
    <x v="0"/>
    <n v="5"/>
    <s v="febrero"/>
    <s v="T"/>
    <m/>
    <s v="microparada"/>
    <m/>
    <m/>
    <m/>
  </r>
  <r>
    <n v="136133"/>
    <s v="Etiquetadora"/>
    <s v="Moreno"/>
    <s v="L39"/>
    <d v="2018-11-01T00:00:00"/>
    <s v="-"/>
    <s v="Mantenimiento Mecanico"/>
    <d v="2023-02-01T00:00:00"/>
    <d v="1899-12-30T19:57:25"/>
    <d v="2023-02-01T00:00:00"/>
    <d v="1899-12-30T20:05:07"/>
    <n v="462"/>
    <n v="7.7"/>
    <x v="0"/>
    <x v="0"/>
    <n v="5"/>
    <s v="febrero"/>
    <s v="T"/>
    <m/>
    <s v="microparada"/>
    <m/>
    <m/>
    <m/>
  </r>
  <r>
    <n v="136139"/>
    <s v="Transfer"/>
    <s v="Moreno"/>
    <s v="L39"/>
    <d v="2019-10-08T00:00:00"/>
    <s v="Martín"/>
    <s v="Mantenimiento Mecanico"/>
    <d v="2023-02-01T00:00:00"/>
    <d v="1899-12-30T21:10:35"/>
    <d v="2023-02-02T00:00:00"/>
    <d v="1899-12-30T01:41:40"/>
    <n v="16265"/>
    <n v="271.08333333333331"/>
    <x v="282"/>
    <x v="3"/>
    <n v="5"/>
    <s v="febrero"/>
    <s v="T"/>
    <m/>
    <s v="si"/>
    <m/>
    <m/>
    <m/>
  </r>
  <r>
    <n v="136145"/>
    <s v="Transfer"/>
    <s v="Moreno"/>
    <s v="L39"/>
    <d v="2019-10-08T00:00:00"/>
    <s v="Martín"/>
    <s v="Mantenimiento Mecanico"/>
    <d v="2023-02-02T00:00:00"/>
    <d v="1899-12-30T06:18:27"/>
    <d v="2023-02-02T00:00:00"/>
    <d v="1899-12-30T06:33:58"/>
    <n v="931"/>
    <n v="15.516666666666667"/>
    <x v="283"/>
    <x v="2"/>
    <n v="5"/>
    <s v="febrero"/>
    <s v="M"/>
    <m/>
    <s v="no"/>
    <m/>
    <m/>
    <m/>
  </r>
  <r>
    <n v="136153"/>
    <s v="Estuchadora"/>
    <s v="Moreno"/>
    <s v="L47"/>
    <d v="2021-10-06T00:00:00"/>
    <s v="Sebastian "/>
    <s v="Mantenimiento Mecanico"/>
    <d v="2023-02-02T00:00:00"/>
    <d v="1899-12-30T06:55:15"/>
    <d v="2023-02-02T00:00:00"/>
    <d v="1899-12-30T09:34:50"/>
    <n v="9575"/>
    <n v="159.58333333333334"/>
    <x v="284"/>
    <x v="4"/>
    <n v="5"/>
    <s v="febrero"/>
    <s v="M"/>
    <s v="no aplica"/>
    <s v="no aplica"/>
    <s v="no aplica"/>
    <s v="no aplica"/>
    <s v="no aplica"/>
  </r>
  <r>
    <n v="136158"/>
    <s v="Pick and play"/>
    <s v="Moreno"/>
    <s v="L10"/>
    <d v="2020-03-10T00:00:00"/>
    <s v="Martín"/>
    <s v="Mantenimiento Electrico"/>
    <d v="2023-02-02T00:00:00"/>
    <d v="1899-12-30T07:27:06"/>
    <d v="2023-02-02T00:00:00"/>
    <d v="1899-12-30T07:51:48"/>
    <n v="1482"/>
    <n v="24.7"/>
    <x v="285"/>
    <x v="2"/>
    <n v="5"/>
    <s v="febrero"/>
    <s v="M"/>
    <m/>
    <s v="no"/>
    <m/>
    <m/>
    <m/>
  </r>
  <r>
    <n v="136162"/>
    <s v="Embalador"/>
    <s v="Moreno"/>
    <s v="L39"/>
    <d v="2018-11-01T00:00:00"/>
    <s v="-"/>
    <s v="Mantenimiento Mecanico"/>
    <d v="2023-02-02T00:00:00"/>
    <d v="1899-12-30T08:48:33"/>
    <d v="2023-02-02T00:00:00"/>
    <d v="1899-12-30T08:48:40"/>
    <n v="7"/>
    <n v="0.11666666666666667"/>
    <x v="0"/>
    <x v="0"/>
    <n v="5"/>
    <s v="febrero"/>
    <s v="M"/>
    <m/>
    <s v="microparada"/>
    <m/>
    <m/>
    <m/>
  </r>
  <r>
    <n v="136166"/>
    <s v="Inkjet"/>
    <s v="Moreno"/>
    <s v="L32"/>
    <d v="2022-07-14T00:00:00"/>
    <s v="Natalio"/>
    <s v="Mantenimiento Electrico"/>
    <d v="2023-02-02T00:00:00"/>
    <d v="1899-12-30T09:47:13"/>
    <d v="2023-02-02T00:00:00"/>
    <d v="1899-12-30T09:47:17"/>
    <n v="4"/>
    <n v="6.6666666666666666E-2"/>
    <x v="0"/>
    <x v="0"/>
    <n v="5"/>
    <s v="febrero"/>
    <s v="M"/>
    <m/>
    <s v="microparada"/>
    <m/>
    <m/>
    <m/>
  </r>
  <r>
    <n v="136175"/>
    <s v="Celofanadora L10"/>
    <s v="Moreno"/>
    <s v="L10"/>
    <d v="2020-09-30T00:00:00"/>
    <s v="Martín"/>
    <s v="Mantenimiento Mecanico"/>
    <d v="2023-02-02T00:00:00"/>
    <d v="1899-12-30T11:02:57"/>
    <d v="2023-02-02T00:00:00"/>
    <d v="1899-12-30T11:26:04"/>
    <n v="1387"/>
    <n v="23.116666666666667"/>
    <x v="4"/>
    <x v="2"/>
    <n v="5"/>
    <s v="febrero"/>
    <s v="M"/>
    <m/>
    <s v="no"/>
    <m/>
    <m/>
    <m/>
  </r>
  <r>
    <n v="136176"/>
    <s v="Bajador de tapas"/>
    <s v="Moreno"/>
    <s v="L19"/>
    <d v="2022-07-14T00:00:00"/>
    <s v="Natalio"/>
    <s v="Mantenimiento Electrico"/>
    <d v="2023-02-02T00:00:00"/>
    <d v="1899-12-30T11:07:29"/>
    <d v="2023-02-02T00:00:00"/>
    <d v="1899-12-30T11:07:37"/>
    <n v="8"/>
    <n v="0.13333333333333333"/>
    <x v="0"/>
    <x v="0"/>
    <n v="5"/>
    <s v="febrero"/>
    <s v="M"/>
    <m/>
    <s v="microparada"/>
    <m/>
    <m/>
    <m/>
  </r>
  <r>
    <n v="136177"/>
    <s v="Bajador de tapas"/>
    <s v="Moreno"/>
    <s v="L19"/>
    <d v="2022-07-14T00:00:00"/>
    <s v="Natalio"/>
    <s v="Mantenimiento Mecanico"/>
    <d v="2023-02-02T00:00:00"/>
    <d v="1899-12-30T11:07:46"/>
    <d v="2023-02-02T00:00:00"/>
    <d v="1899-12-30T11:21:23"/>
    <n v="817"/>
    <n v="13.616666666666667"/>
    <x v="286"/>
    <x v="2"/>
    <n v="5"/>
    <s v="febrero"/>
    <s v="M"/>
    <m/>
    <s v="no"/>
    <m/>
    <m/>
    <m/>
  </r>
  <r>
    <n v="136179"/>
    <s v="Laser"/>
    <s v="Moreno"/>
    <s v="L19"/>
    <d v="2022-07-14T00:00:00"/>
    <s v="Natalio"/>
    <s v="Mantenimiento Electrico"/>
    <d v="2023-02-02T00:00:00"/>
    <d v="1899-12-30T11:35:18"/>
    <d v="2023-02-02T00:00:00"/>
    <d v="1899-12-30T11:39:52"/>
    <n v="274"/>
    <n v="4.5666666666666664"/>
    <x v="0"/>
    <x v="0"/>
    <n v="5"/>
    <s v="febrero"/>
    <s v="M"/>
    <m/>
    <s v="microparada"/>
    <m/>
    <m/>
    <m/>
  </r>
  <r>
    <n v="136187"/>
    <s v="Laser"/>
    <s v="Moreno"/>
    <s v="L19"/>
    <d v="2022-07-14T00:00:00"/>
    <s v="Natalio"/>
    <s v="Mantenimiento Electrico"/>
    <d v="2023-02-02T00:00:00"/>
    <d v="1899-12-30T13:00:00"/>
    <d v="2023-02-02T00:00:00"/>
    <d v="1899-12-30T13:09:09"/>
    <n v="549"/>
    <n v="9.15"/>
    <x v="0"/>
    <x v="0"/>
    <n v="5"/>
    <s v="febrero"/>
    <s v="M"/>
    <m/>
    <s v="microparada"/>
    <m/>
    <m/>
    <m/>
  </r>
  <r>
    <n v="136203"/>
    <s v="Llenadora"/>
    <s v="Moreno"/>
    <s v="L48"/>
    <d v="2018-11-01T00:00:00"/>
    <s v="-"/>
    <s v="Mantenimiento Mecanico"/>
    <d v="2023-02-02T00:00:00"/>
    <d v="1899-12-30T15:35:38"/>
    <d v="2023-02-02T00:00:00"/>
    <d v="1899-12-30T16:05:42"/>
    <n v="1804"/>
    <n v="30.066666666666666"/>
    <x v="287"/>
    <x v="2"/>
    <n v="5"/>
    <s v="febrero"/>
    <s v="T"/>
    <m/>
    <s v="no"/>
    <m/>
    <m/>
    <m/>
  </r>
  <r>
    <n v="136207"/>
    <s v="Bajador de tapas"/>
    <s v="Moreno"/>
    <s v="L19"/>
    <d v="2022-07-14T00:00:00"/>
    <s v="Natalio"/>
    <s v="Mantenimiento Mecanico"/>
    <d v="2023-02-02T00:00:00"/>
    <d v="1899-12-30T16:16:53"/>
    <d v="2023-02-02T00:00:00"/>
    <d v="1899-12-30T16:26:07"/>
    <n v="554"/>
    <n v="9.2333333333333325"/>
    <x v="0"/>
    <x v="0"/>
    <n v="5"/>
    <s v="febrero"/>
    <s v="T"/>
    <m/>
    <s v="microparada"/>
    <m/>
    <m/>
    <m/>
  </r>
  <r>
    <n v="136211"/>
    <s v="Etiquetadora L33"/>
    <s v="Moreno"/>
    <s v="L33"/>
    <d v="2020-10-16T00:00:00"/>
    <s v="Martín"/>
    <s v="Mantenimiento Electrico"/>
    <d v="2023-02-02T00:00:00"/>
    <d v="1899-12-30T16:50:42"/>
    <d v="2023-02-02T00:00:00"/>
    <d v="1899-12-30T17:01:56"/>
    <n v="674"/>
    <n v="11.233333333333333"/>
    <x v="288"/>
    <x v="2"/>
    <n v="5"/>
    <s v="febrero"/>
    <s v="T"/>
    <m/>
    <s v="no"/>
    <m/>
    <m/>
    <m/>
  </r>
  <r>
    <n v="136213"/>
    <s v="Llenadora"/>
    <s v="Moreno"/>
    <s v="L32"/>
    <d v="2021-02-04T00:00:00"/>
    <s v="Victor"/>
    <s v="Mantenimiento Electrico"/>
    <d v="2023-02-02T00:00:00"/>
    <d v="1899-12-30T17:11:34"/>
    <d v="2023-02-02T00:00:00"/>
    <d v="1899-12-30T17:17:11"/>
    <n v="337"/>
    <n v="5.6166666666666663"/>
    <x v="0"/>
    <x v="0"/>
    <n v="5"/>
    <s v="febrero"/>
    <s v="T"/>
    <m/>
    <s v="microparada"/>
    <m/>
    <m/>
    <m/>
  </r>
  <r>
    <n v="136216"/>
    <s v="Llenadora"/>
    <s v="Moreno"/>
    <s v="L32"/>
    <d v="2021-02-04T00:00:00"/>
    <s v="Victor"/>
    <s v="Mantenimiento Mecanico"/>
    <d v="2023-02-02T00:00:00"/>
    <d v="1899-12-30T17:34:58"/>
    <d v="2023-02-02T00:00:00"/>
    <d v="1899-12-30T18:40:10"/>
    <n v="3912"/>
    <n v="65.2"/>
    <x v="289"/>
    <x v="3"/>
    <n v="5"/>
    <s v="febrero"/>
    <s v="T"/>
    <m/>
    <s v="si"/>
    <m/>
    <m/>
    <m/>
  </r>
  <r>
    <n v="136218"/>
    <s v="Llenadora L38"/>
    <s v="Moreno"/>
    <s v="L38"/>
    <d v="2021-03-03T00:00:00"/>
    <s v="Martín"/>
    <s v="Mantenimiento Mecanico"/>
    <d v="2023-02-02T00:00:00"/>
    <d v="1899-12-30T17:38:47"/>
    <d v="2023-02-02T00:00:00"/>
    <d v="1899-12-30T17:42:24"/>
    <n v="217"/>
    <n v="3.6166666666666667"/>
    <x v="0"/>
    <x v="0"/>
    <n v="5"/>
    <s v="febrero"/>
    <s v="T"/>
    <m/>
    <s v="microparada"/>
    <m/>
    <m/>
    <m/>
  </r>
  <r>
    <n v="136219"/>
    <s v="Estuchadora"/>
    <s v="Moreno"/>
    <s v="L11"/>
    <d v="2018-11-01T00:00:00"/>
    <s v="-"/>
    <s v="Mantenimiento Mecanico"/>
    <d v="2023-02-02T00:00:00"/>
    <d v="1899-12-30T17:42:13"/>
    <d v="2023-02-02T00:00:00"/>
    <d v="1899-12-30T20:06:49"/>
    <n v="8676"/>
    <n v="144.6"/>
    <x v="144"/>
    <x v="2"/>
    <n v="5"/>
    <s v="febrero"/>
    <s v="T"/>
    <m/>
    <s v="no"/>
    <m/>
    <m/>
    <m/>
  </r>
  <r>
    <n v="136224"/>
    <s v="Llenadora"/>
    <s v="Moreno"/>
    <s v="L32"/>
    <d v="2021-02-04T00:00:00"/>
    <s v="Victor"/>
    <s v="Mantenimiento Electrico"/>
    <d v="2023-02-02T00:00:00"/>
    <d v="1899-12-30T18:40:21"/>
    <d v="2023-02-02T00:00:00"/>
    <d v="1899-12-30T18:52:44"/>
    <n v="743"/>
    <n v="12.383333333333333"/>
    <x v="289"/>
    <x v="3"/>
    <n v="5"/>
    <s v="febrero"/>
    <s v="T"/>
    <m/>
    <s v="si"/>
    <m/>
    <m/>
    <m/>
  </r>
  <r>
    <n v="136225"/>
    <s v="Celofanadora L10"/>
    <s v="Moreno"/>
    <s v="L10"/>
    <d v="2020-09-30T00:00:00"/>
    <s v="Martín"/>
    <s v="Mantenimiento Mecanico"/>
    <d v="2023-02-02T00:00:00"/>
    <d v="1899-12-30T18:43:54"/>
    <d v="2023-02-02T00:00:00"/>
    <d v="1899-12-30T18:52:03"/>
    <n v="489"/>
    <n v="8.15"/>
    <x v="0"/>
    <x v="0"/>
    <n v="5"/>
    <s v="febrero"/>
    <s v="T"/>
    <m/>
    <s v="microparada"/>
    <m/>
    <m/>
    <m/>
  </r>
  <r>
    <n v="136231"/>
    <s v="Inkjet"/>
    <s v="Moreno"/>
    <s v="L11"/>
    <d v="2018-11-01T00:00:00"/>
    <s v="-"/>
    <s v="Mantenimiento Mecanico"/>
    <d v="2023-02-02T00:00:00"/>
    <d v="1899-12-30T20:20:03"/>
    <d v="2023-02-02T00:00:00"/>
    <d v="1899-12-30T20:20:15"/>
    <n v="12"/>
    <n v="0.2"/>
    <x v="0"/>
    <x v="0"/>
    <n v="5"/>
    <s v="febrero"/>
    <s v="T"/>
    <m/>
    <s v="microparada"/>
    <m/>
    <m/>
    <m/>
  </r>
  <r>
    <n v="136232"/>
    <s v="Abastecedor de bombas"/>
    <s v="Moreno"/>
    <s v="L39"/>
    <d v="2018-11-01T00:00:00"/>
    <s v="-"/>
    <s v="Mantenimiento Mecanico"/>
    <d v="2023-02-02T00:00:00"/>
    <d v="1899-12-30T20:21:40"/>
    <d v="2023-02-02T00:00:00"/>
    <d v="1899-12-30T20:21:47"/>
    <n v="7"/>
    <n v="0.11666666666666667"/>
    <x v="0"/>
    <x v="0"/>
    <n v="5"/>
    <s v="febrero"/>
    <s v="T"/>
    <m/>
    <s v="microparada"/>
    <m/>
    <m/>
    <m/>
  </r>
  <r>
    <n v="136233"/>
    <s v="Etiquetadora"/>
    <s v="Moreno"/>
    <s v="L19"/>
    <d v="2018-11-01T00:00:00"/>
    <s v="-"/>
    <s v="Mantenimiento Mecanico"/>
    <d v="2023-02-02T00:00:00"/>
    <d v="1899-12-30T20:22:04"/>
    <d v="2023-02-02T00:00:00"/>
    <d v="1899-12-30T20:22:12"/>
    <n v="8"/>
    <n v="0.13333333333333333"/>
    <x v="0"/>
    <x v="0"/>
    <n v="5"/>
    <s v="febrero"/>
    <s v="T"/>
    <m/>
    <s v="microparada"/>
    <m/>
    <m/>
    <m/>
  </r>
  <r>
    <n v="136239"/>
    <s v="Celofanadora L10"/>
    <s v="Moreno"/>
    <s v="L10"/>
    <d v="2020-09-30T00:00:00"/>
    <s v="Martín"/>
    <s v="Mantenimiento Mecanico"/>
    <d v="2023-02-03T00:00:00"/>
    <d v="1899-12-30T06:03:53"/>
    <d v="2023-02-03T00:00:00"/>
    <d v="1899-12-30T06:32:44"/>
    <n v="1731"/>
    <n v="28.85"/>
    <x v="4"/>
    <x v="2"/>
    <n v="5"/>
    <s v="febrero"/>
    <s v="M"/>
    <m/>
    <s v="no"/>
    <m/>
    <m/>
    <m/>
  </r>
  <r>
    <n v="136242"/>
    <s v="Llenadora"/>
    <s v="Moreno"/>
    <s v="L32"/>
    <d v="2021-02-04T00:00:00"/>
    <s v="Victor"/>
    <s v="Mantenimiento Electrico"/>
    <d v="2023-02-03T00:00:00"/>
    <d v="1899-12-30T06:29:34"/>
    <d v="2023-02-03T00:00:00"/>
    <d v="1899-12-30T06:33:36"/>
    <n v="242"/>
    <n v="4.0333333333333332"/>
    <x v="0"/>
    <x v="0"/>
    <n v="5"/>
    <s v="febrero"/>
    <s v="M"/>
    <m/>
    <s v="microparada"/>
    <m/>
    <m/>
    <m/>
  </r>
  <r>
    <n v="136243"/>
    <s v="Celofanadora L10"/>
    <s v="Moreno"/>
    <s v="L10"/>
    <d v="2020-09-30T00:00:00"/>
    <s v="Martín"/>
    <s v="Mantenimiento Electrico"/>
    <d v="2023-02-03T00:00:00"/>
    <d v="1899-12-30T06:32:50"/>
    <d v="2023-02-03T00:00:00"/>
    <d v="1899-12-30T06:44:41"/>
    <n v="711"/>
    <n v="11.85"/>
    <x v="4"/>
    <x v="2"/>
    <n v="5"/>
    <s v="febrero"/>
    <s v="M"/>
    <m/>
    <s v="no"/>
    <m/>
    <m/>
    <m/>
  </r>
  <r>
    <n v="136245"/>
    <s v="Llenadora"/>
    <s v="Moreno"/>
    <s v="L32"/>
    <d v="2021-02-04T00:00:00"/>
    <s v="Victor"/>
    <s v="Mantenimiento Electrico"/>
    <d v="2023-02-03T00:00:00"/>
    <d v="1899-12-30T06:39:18"/>
    <d v="2023-02-03T00:00:00"/>
    <d v="1899-12-30T06:54:06"/>
    <n v="888"/>
    <n v="14.8"/>
    <x v="290"/>
    <x v="2"/>
    <n v="5"/>
    <s v="febrero"/>
    <s v="M"/>
    <m/>
    <s v="no"/>
    <m/>
    <m/>
    <m/>
  </r>
  <r>
    <n v="136256"/>
    <s v="Estuchadora"/>
    <s v="Moreno"/>
    <s v="L47"/>
    <d v="2021-10-06T00:00:00"/>
    <s v="Sebastian "/>
    <s v="Mantenimiento Mecanico"/>
    <d v="2023-02-03T00:00:00"/>
    <d v="1899-12-30T07:18:29"/>
    <d v="2023-02-03T00:00:00"/>
    <d v="1899-12-30T07:44:01"/>
    <n v="1532"/>
    <n v="25.533333333333335"/>
    <x v="4"/>
    <x v="2"/>
    <n v="5"/>
    <s v="febrero"/>
    <s v="M"/>
    <m/>
    <s v="no"/>
    <m/>
    <m/>
    <m/>
  </r>
  <r>
    <n v="136260"/>
    <s v="Laser"/>
    <s v="Moreno"/>
    <s v="L19"/>
    <d v="2022-07-14T00:00:00"/>
    <s v="Natalio"/>
    <s v="Mantenimiento Electrico"/>
    <d v="2023-02-03T00:00:00"/>
    <d v="1899-12-30T08:02:05"/>
    <d v="2023-02-03T00:00:00"/>
    <d v="1899-12-30T09:02:42"/>
    <n v="3637"/>
    <n v="60.616666666666667"/>
    <x v="92"/>
    <x v="2"/>
    <n v="5"/>
    <s v="febrero"/>
    <s v="M"/>
    <m/>
    <s v="no"/>
    <m/>
    <m/>
    <m/>
  </r>
  <r>
    <n v="136273"/>
    <s v="Martillo"/>
    <s v="Moreno"/>
    <s v="L19"/>
    <d v="2018-11-01T00:00:00"/>
    <s v="-"/>
    <s v="Mantenimiento Electrico"/>
    <d v="2023-02-03T00:00:00"/>
    <d v="1899-12-30T09:24:06"/>
    <d v="2023-02-03T00:00:00"/>
    <d v="1899-12-30T10:07:40"/>
    <n v="2614"/>
    <n v="43.56666666666667"/>
    <x v="291"/>
    <x v="4"/>
    <n v="5"/>
    <s v="febrero"/>
    <s v="M"/>
    <s v="no aplica"/>
    <s v="no aplica"/>
    <s v="no aplica"/>
    <s v="no aplica"/>
    <s v="no aplica"/>
  </r>
  <r>
    <n v="136281"/>
    <s v="Camara"/>
    <s v="Moreno"/>
    <s v="L33"/>
    <d v="2020-02-20T00:00:00"/>
    <s v="Martín"/>
    <s v="Mantenimiento Electrico"/>
    <d v="2023-02-03T00:00:00"/>
    <d v="1899-12-30T09:59:04"/>
    <d v="2023-02-03T00:00:00"/>
    <d v="1899-12-30T10:07:07"/>
    <n v="483"/>
    <n v="8.0500000000000007"/>
    <x v="0"/>
    <x v="0"/>
    <n v="5"/>
    <s v="febrero"/>
    <s v="M"/>
    <m/>
    <s v="microparada"/>
    <m/>
    <m/>
    <m/>
  </r>
  <r>
    <n v="136286"/>
    <s v="Sobretapa"/>
    <s v="Moreno"/>
    <s v="L38"/>
    <d v="2020-06-30T00:00:00"/>
    <s v="Martín"/>
    <s v="Mantenimiento Mecanico"/>
    <d v="2023-02-03T00:00:00"/>
    <d v="1899-12-30T10:14:52"/>
    <d v="2023-02-03T00:00:00"/>
    <d v="1899-12-30T10:51:07"/>
    <n v="2175"/>
    <n v="36.25"/>
    <x v="4"/>
    <x v="2"/>
    <n v="5"/>
    <s v="febrero"/>
    <s v="M"/>
    <m/>
    <s v="no"/>
    <m/>
    <m/>
    <m/>
  </r>
  <r>
    <n v="136312"/>
    <s v="Transporte"/>
    <s v="Moreno"/>
    <s v="L19"/>
    <d v="2018-11-01T00:00:00"/>
    <s v="-"/>
    <s v="Mantenimiento Electrico"/>
    <d v="2023-02-03T00:00:00"/>
    <d v="1899-12-30T11:31:23"/>
    <d v="2023-02-03T00:00:00"/>
    <d v="1899-12-30T12:45:43"/>
    <n v="4460"/>
    <n v="74.333333333333329"/>
    <x v="4"/>
    <x v="2"/>
    <n v="5"/>
    <s v="febrero"/>
    <s v="M"/>
    <m/>
    <s v="no"/>
    <m/>
    <m/>
    <m/>
  </r>
  <r>
    <n v="136313"/>
    <s v="Embalador"/>
    <s v="Moreno"/>
    <s v="L39"/>
    <d v="2018-11-01T00:00:00"/>
    <s v="-"/>
    <s v="Mantenimiento Electrico"/>
    <d v="2023-02-03T00:00:00"/>
    <d v="1899-12-30T11:31:51"/>
    <d v="2023-02-03T00:00:00"/>
    <d v="1899-12-30T11:31:55"/>
    <n v="4"/>
    <n v="6.6666666666666666E-2"/>
    <x v="0"/>
    <x v="0"/>
    <n v="5"/>
    <s v="febrero"/>
    <s v="M"/>
    <m/>
    <s v="microparada"/>
    <m/>
    <m/>
    <m/>
  </r>
  <r>
    <n v="136314"/>
    <s v="Llenadora"/>
    <s v="Moreno"/>
    <s v="L33"/>
    <d v="2018-11-01T00:00:00"/>
    <s v="-"/>
    <s v="Mantenimiento Electrico"/>
    <d v="2023-02-03T00:00:00"/>
    <d v="1899-12-30T11:32:21"/>
    <d v="2023-02-03T00:00:00"/>
    <d v="1899-12-30T14:42:29"/>
    <n v="11408"/>
    <n v="190.13333333333333"/>
    <x v="292"/>
    <x v="4"/>
    <n v="5"/>
    <s v="febrero"/>
    <s v="M"/>
    <s v="no aplica"/>
    <s v="no aplica"/>
    <s v="no aplica"/>
    <s v="no aplica"/>
    <s v="no aplica"/>
  </r>
  <r>
    <n v="136316"/>
    <s v="Embalador"/>
    <s v="Moreno"/>
    <s v="L39"/>
    <d v="2018-11-01T00:00:00"/>
    <s v="-"/>
    <s v="Mantenimiento Mecanico"/>
    <d v="2023-02-03T00:00:00"/>
    <d v="1899-12-30T11:42:04"/>
    <d v="2023-02-03T00:00:00"/>
    <d v="1899-12-30T12:24:13"/>
    <n v="2529"/>
    <n v="42.15"/>
    <x v="293"/>
    <x v="4"/>
    <n v="5"/>
    <s v="febrero"/>
    <s v="M"/>
    <s v="no aplica"/>
    <s v="no aplica"/>
    <s v="no aplica"/>
    <s v="no aplica"/>
    <s v="no aplica"/>
  </r>
  <r>
    <n v="136332"/>
    <s v="Llenadora L38"/>
    <s v="Moreno"/>
    <s v="L38"/>
    <d v="2021-03-03T00:00:00"/>
    <s v="Martín"/>
    <s v="Mantenimiento Mecanico"/>
    <d v="2023-02-03T00:00:00"/>
    <d v="1899-12-30T14:21:24"/>
    <d v="2023-02-03T00:00:00"/>
    <d v="1899-12-30T14:31:53"/>
    <n v="629"/>
    <n v="10.483333333333333"/>
    <x v="294"/>
    <x v="3"/>
    <n v="5"/>
    <s v="febrero"/>
    <s v="T"/>
    <m/>
    <s v="si"/>
    <m/>
    <m/>
    <m/>
  </r>
  <r>
    <n v="136334"/>
    <s v="Laser"/>
    <s v="Moreno"/>
    <s v="L32"/>
    <d v="2021-02-04T00:00:00"/>
    <s v="Victor"/>
    <s v="Mantenimiento Electrico"/>
    <d v="2023-02-03T00:00:00"/>
    <d v="1899-12-30T14:47:18"/>
    <d v="2023-02-03T00:00:00"/>
    <d v="1899-12-30T15:05:38"/>
    <n v="1100"/>
    <n v="18.333333333333332"/>
    <x v="295"/>
    <x v="2"/>
    <n v="5"/>
    <s v="febrero"/>
    <s v="T"/>
    <m/>
    <s v="no"/>
    <m/>
    <m/>
    <m/>
  </r>
  <r>
    <n v="136344"/>
    <s v="Llenadora"/>
    <s v="Moreno"/>
    <s v="L42"/>
    <d v="2018-11-01T00:00:00"/>
    <s v="-"/>
    <s v="Mantenimiento Mecanico"/>
    <d v="2023-02-03T00:00:00"/>
    <d v="1899-12-30T15:53:11"/>
    <d v="2023-02-03T00:00:00"/>
    <d v="1899-12-30T16:05:20"/>
    <n v="729"/>
    <n v="12.15"/>
    <x v="296"/>
    <x v="2"/>
    <n v="5"/>
    <s v="febrero"/>
    <s v="T"/>
    <m/>
    <s v="no"/>
    <m/>
    <m/>
    <m/>
  </r>
  <r>
    <n v="136348"/>
    <s v="Sobretapa"/>
    <s v="Moreno"/>
    <s v="L38"/>
    <d v="2020-06-30T00:00:00"/>
    <s v="Martín"/>
    <s v="Mantenimiento Mecanico"/>
    <d v="2023-02-03T00:00:00"/>
    <d v="1899-12-30T16:33:54"/>
    <d v="2023-02-03T00:00:00"/>
    <d v="1899-12-30T16:39:43"/>
    <n v="349"/>
    <n v="5.8166666666666664"/>
    <x v="0"/>
    <x v="0"/>
    <n v="5"/>
    <s v="febrero"/>
    <s v="T"/>
    <m/>
    <s v="microparada"/>
    <m/>
    <m/>
    <m/>
  </r>
  <r>
    <n v="136349"/>
    <s v="Llenadora"/>
    <s v="Moreno"/>
    <s v="L36"/>
    <d v="2018-11-01T00:00:00"/>
    <s v="-"/>
    <s v="Mantenimiento Electrico"/>
    <d v="2023-02-03T00:00:00"/>
    <d v="1899-12-30T16:43:07"/>
    <d v="2023-02-03T00:00:00"/>
    <d v="1899-12-30T18:34:54"/>
    <n v="6707"/>
    <n v="111.78333333333333"/>
    <x v="297"/>
    <x v="3"/>
    <n v="5"/>
    <s v="febrero"/>
    <s v="T"/>
    <m/>
    <s v="si"/>
    <m/>
    <m/>
    <m/>
  </r>
  <r>
    <n v="136352"/>
    <s v="Embalador"/>
    <s v="Moreno"/>
    <s v="L38"/>
    <d v="2018-11-01T00:00:00"/>
    <s v="-"/>
    <s v="Mantenimiento Electrico"/>
    <d v="2023-02-03T00:00:00"/>
    <d v="1899-12-30T17:07:52"/>
    <d v="2023-02-03T00:00:00"/>
    <d v="1899-12-30T17:57:03"/>
    <n v="2951"/>
    <n v="49.18333333333333"/>
    <x v="298"/>
    <x v="2"/>
    <n v="5"/>
    <s v="febrero"/>
    <s v="T"/>
    <m/>
    <s v="no"/>
    <m/>
    <m/>
    <m/>
  </r>
  <r>
    <n v="136354"/>
    <s v="Estuchadora"/>
    <s v="Moreno"/>
    <s v="L41"/>
    <d v="2020-02-21T00:00:00"/>
    <s v="Martín"/>
    <s v="Mantenimiento Mecanico"/>
    <d v="2023-02-03T00:00:00"/>
    <d v="1899-12-30T17:43:12"/>
    <d v="2023-02-03T00:00:00"/>
    <d v="1899-12-30T18:20:25"/>
    <n v="2233"/>
    <n v="37.216666666666669"/>
    <x v="299"/>
    <x v="2"/>
    <n v="5"/>
    <s v="febrero"/>
    <s v="T"/>
    <m/>
    <s v="no"/>
    <m/>
    <m/>
    <m/>
  </r>
  <r>
    <n v="136362"/>
    <s v="Roscadora"/>
    <s v="Moreno"/>
    <s v="L10"/>
    <d v="2021-03-10T00:00:00"/>
    <s v="Martín"/>
    <s v="Mantenimiento Mecanico"/>
    <d v="2023-02-03T00:00:00"/>
    <d v="1899-12-30T18:47:38"/>
    <d v="2023-02-03T00:00:00"/>
    <d v="1899-12-30T20:20:29"/>
    <n v="5571"/>
    <n v="92.85"/>
    <x v="300"/>
    <x v="3"/>
    <n v="5"/>
    <s v="febrero"/>
    <s v="T"/>
    <m/>
    <s v="si"/>
    <m/>
    <m/>
    <m/>
  </r>
  <r>
    <n v="136365"/>
    <s v="Laser"/>
    <s v="Moreno"/>
    <s v="L19"/>
    <d v="2022-07-14T00:00:00"/>
    <s v="Natalio"/>
    <s v="Mantenimiento Mecanico"/>
    <d v="2023-02-03T00:00:00"/>
    <d v="1899-12-30T19:13:58"/>
    <d v="2023-02-03T00:00:00"/>
    <d v="1899-12-30T19:29:03"/>
    <n v="905"/>
    <n v="15.083333333333334"/>
    <x v="301"/>
    <x v="2"/>
    <n v="5"/>
    <s v="febrero"/>
    <s v="T"/>
    <m/>
    <s v="no"/>
    <m/>
    <m/>
    <m/>
  </r>
  <r>
    <n v="136367"/>
    <s v="Estuchadora"/>
    <s v="Moreno"/>
    <s v="L32"/>
    <d v="2021-02-04T00:00:00"/>
    <s v="Victor"/>
    <s v="Mantenimiento Mecanico"/>
    <d v="2023-02-03T00:00:00"/>
    <d v="1899-12-30T20:32:18"/>
    <d v="2023-02-03T00:00:00"/>
    <d v="1899-12-30T20:32:55"/>
    <n v="37"/>
    <n v="0.6166666666666667"/>
    <x v="0"/>
    <x v="0"/>
    <n v="5"/>
    <s v="febrero"/>
    <s v="T"/>
    <m/>
    <s v="microparada"/>
    <m/>
    <m/>
    <m/>
  </r>
  <r>
    <n v="136375"/>
    <s v="Torqueadora"/>
    <s v="Moreno"/>
    <s v="L19"/>
    <d v="2018-11-01T00:00:00"/>
    <s v="-"/>
    <s v="Mantenimiento Mecanico"/>
    <d v="2023-02-06T00:00:00"/>
    <d v="1899-12-30T06:43:07"/>
    <d v="2023-02-06T00:00:00"/>
    <d v="1899-12-30T06:59:30"/>
    <n v="983"/>
    <n v="16.383333333333333"/>
    <x v="302"/>
    <x v="2"/>
    <n v="6"/>
    <s v="febrero"/>
    <s v="M"/>
    <m/>
    <s v="no"/>
    <m/>
    <m/>
    <m/>
  </r>
  <r>
    <n v="136382"/>
    <s v="Bajador de tapas"/>
    <s v="Moreno"/>
    <s v="L19"/>
    <d v="2022-07-14T00:00:00"/>
    <s v="Natalio"/>
    <s v="Mantenimiento Electrico"/>
    <d v="2023-02-06T00:00:00"/>
    <d v="1899-12-30T07:18:45"/>
    <d v="2023-02-06T00:00:00"/>
    <d v="1899-12-30T07:40:33"/>
    <n v="1308"/>
    <n v="21.8"/>
    <x v="303"/>
    <x v="2"/>
    <n v="6"/>
    <s v="febrero"/>
    <s v="M"/>
    <m/>
    <s v="no"/>
    <m/>
    <m/>
    <m/>
  </r>
  <r>
    <n v="136387"/>
    <s v="Estuchadora"/>
    <s v="Moreno"/>
    <s v="L43"/>
    <d v="2018-11-01T00:00:00"/>
    <s v="-"/>
    <s v="Mantenimiento Mecanico"/>
    <d v="2023-02-06T00:00:00"/>
    <d v="1899-12-30T07:27:42"/>
    <d v="2023-02-06T00:00:00"/>
    <d v="1899-12-30T08:39:38"/>
    <n v="4316"/>
    <n v="71.933333333333337"/>
    <x v="304"/>
    <x v="2"/>
    <n v="6"/>
    <s v="febrero"/>
    <s v="M"/>
    <m/>
    <s v="no"/>
    <m/>
    <m/>
    <m/>
  </r>
  <r>
    <n v="136389"/>
    <s v="Laser"/>
    <s v="Moreno"/>
    <s v="L19"/>
    <d v="2022-07-14T00:00:00"/>
    <s v="Natalio"/>
    <s v="Mantenimiento Electrico"/>
    <d v="2023-02-06T00:00:00"/>
    <d v="1899-12-30T07:40:41"/>
    <d v="2023-02-06T00:00:00"/>
    <d v="1899-12-30T08:44:08"/>
    <n v="3807"/>
    <n v="63.45"/>
    <x v="305"/>
    <x v="2"/>
    <n v="6"/>
    <s v="febrero"/>
    <s v="M"/>
    <m/>
    <s v="no"/>
    <m/>
    <m/>
    <m/>
  </r>
  <r>
    <n v="136394"/>
    <s v="Abastecedor de envases"/>
    <s v="Moreno"/>
    <s v="L33"/>
    <d v="2018-11-01T00:00:00"/>
    <s v="-"/>
    <s v="Mantenimiento Electrico"/>
    <d v="2023-02-06T00:00:00"/>
    <d v="1899-12-30T08:32:15"/>
    <d v="2023-02-06T00:00:00"/>
    <d v="1899-12-30T09:11:03"/>
    <n v="2328"/>
    <n v="38.799999999999997"/>
    <x v="4"/>
    <x v="2"/>
    <n v="6"/>
    <s v="febrero"/>
    <s v="M"/>
    <m/>
    <s v="no"/>
    <m/>
    <m/>
    <m/>
  </r>
  <r>
    <n v="136395"/>
    <s v="Llenadora"/>
    <s v="Moreno"/>
    <s v="L29"/>
    <d v="2018-11-01T00:00:00"/>
    <s v="-"/>
    <s v="Mantenimiento Mecanico"/>
    <d v="2023-02-06T00:00:00"/>
    <d v="1899-12-30T08:42:44"/>
    <d v="2023-02-06T00:00:00"/>
    <d v="1899-12-30T09:18:37"/>
    <n v="2153"/>
    <n v="35.883333333333333"/>
    <x v="306"/>
    <x v="3"/>
    <n v="6"/>
    <s v="febrero"/>
    <s v="M"/>
    <m/>
    <s v="si"/>
    <m/>
    <m/>
    <m/>
  </r>
  <r>
    <n v="136399"/>
    <s v="Etiquetadora L33"/>
    <s v="Moreno"/>
    <s v="L33"/>
    <d v="2020-10-16T00:00:00"/>
    <s v="Martín"/>
    <s v="Mantenimiento Electrico"/>
    <d v="2023-02-06T00:00:00"/>
    <d v="1899-12-30T09:11:15"/>
    <d v="2023-02-06T00:00:00"/>
    <d v="1899-12-30T16:20:18"/>
    <n v="25743"/>
    <n v="429.05"/>
    <x v="4"/>
    <x v="2"/>
    <n v="6"/>
    <s v="febrero"/>
    <s v="M"/>
    <m/>
    <s v="no"/>
    <m/>
    <m/>
    <m/>
  </r>
  <r>
    <n v="136400"/>
    <s v="Bajador de tapas"/>
    <s v="Moreno"/>
    <s v="L19"/>
    <d v="2022-07-14T00:00:00"/>
    <s v="Natalio"/>
    <s v="Mantenimiento Electrico"/>
    <d v="2023-02-06T00:00:00"/>
    <d v="1899-12-30T09:34:02"/>
    <d v="2023-02-06T00:00:00"/>
    <d v="1899-12-30T10:16:16"/>
    <n v="2534"/>
    <n v="42.233333333333334"/>
    <x v="307"/>
    <x v="2"/>
    <n v="6"/>
    <s v="febrero"/>
    <s v="M"/>
    <m/>
    <s v="no"/>
    <m/>
    <m/>
    <m/>
  </r>
  <r>
    <n v="136405"/>
    <s v="Abastecedor de bombas"/>
    <s v="Moreno"/>
    <s v="L39"/>
    <d v="2018-11-01T00:00:00"/>
    <s v="-"/>
    <s v="Mantenimiento Electrico"/>
    <d v="2023-02-06T00:00:00"/>
    <d v="1899-12-30T10:27:20"/>
    <d v="2023-02-06T00:00:00"/>
    <d v="1899-12-30T10:39:00"/>
    <n v="700"/>
    <n v="11.666666666666666"/>
    <x v="1"/>
    <x v="1"/>
    <n v="6"/>
    <s v="febrero"/>
    <s v="M"/>
    <s v="sin informacion"/>
    <s v="sin informacion"/>
    <s v="sin informacion"/>
    <s v="sin informacion"/>
    <s v="sin informacion"/>
  </r>
  <r>
    <n v="136407"/>
    <s v="Llenadora"/>
    <s v="Moreno"/>
    <s v="L41"/>
    <d v="2018-11-01T00:00:00"/>
    <s v="-"/>
    <s v="Mantenimiento Mecanico"/>
    <d v="2023-02-06T00:00:00"/>
    <d v="1899-12-30T10:32:27"/>
    <d v="2023-02-06T00:00:00"/>
    <d v="1899-12-30T10:56:29"/>
    <n v="1442"/>
    <n v="24.033333333333335"/>
    <x v="308"/>
    <x v="3"/>
    <n v="6"/>
    <s v="febrero"/>
    <s v="M"/>
    <m/>
    <s v="si"/>
    <m/>
    <m/>
    <m/>
  </r>
  <r>
    <n v="136408"/>
    <s v="Llenadora"/>
    <s v="Moreno"/>
    <s v="L29"/>
    <d v="2018-11-01T00:00:00"/>
    <s v="-"/>
    <s v="Mantenimiento Mecanico"/>
    <d v="2023-02-06T00:00:00"/>
    <d v="1899-12-30T10:34:48"/>
    <d v="2023-02-06T00:00:00"/>
    <d v="1899-12-30T10:41:28"/>
    <n v="400"/>
    <n v="6.666666666666667"/>
    <x v="0"/>
    <x v="0"/>
    <n v="6"/>
    <s v="febrero"/>
    <s v="M"/>
    <m/>
    <s v="microparada"/>
    <m/>
    <m/>
    <m/>
  </r>
  <r>
    <n v="136417"/>
    <s v="Celofanadora"/>
    <s v="Moreno"/>
    <s v="L41"/>
    <d v="2020-02-21T00:00:00"/>
    <s v="Martín"/>
    <s v="Mantenimiento Mecanico"/>
    <d v="2023-02-06T00:00:00"/>
    <d v="1899-12-30T13:15:49"/>
    <d v="2023-02-06T00:00:00"/>
    <d v="1899-12-30T13:33:14"/>
    <n v="1045"/>
    <n v="17.416666666666668"/>
    <x v="309"/>
    <x v="2"/>
    <n v="6"/>
    <s v="febrero"/>
    <s v="M"/>
    <m/>
    <s v="no"/>
    <m/>
    <m/>
    <m/>
  </r>
  <r>
    <n v="136421"/>
    <s v="Embalador"/>
    <s v="Moreno"/>
    <s v="L38"/>
    <d v="2018-11-01T00:00:00"/>
    <s v="-"/>
    <s v="Mantenimiento Electrico"/>
    <d v="2023-02-06T00:00:00"/>
    <d v="1899-12-30T14:37:56"/>
    <d v="2023-02-06T00:00:00"/>
    <d v="1899-12-30T15:22:20"/>
    <n v="2664"/>
    <n v="44.4"/>
    <x v="1"/>
    <x v="1"/>
    <n v="6"/>
    <s v="febrero"/>
    <s v="T"/>
    <s v="sin informacion"/>
    <s v="sin informacion"/>
    <s v="sin informacion"/>
    <s v="sin informacion"/>
    <s v="sin informacion"/>
  </r>
  <r>
    <n v="136422"/>
    <s v="Bajador de tapas"/>
    <s v="Moreno"/>
    <s v="L19"/>
    <d v="2022-07-14T00:00:00"/>
    <s v="Natalio"/>
    <s v="Mantenimiento Mecanico"/>
    <d v="2023-02-06T00:00:00"/>
    <d v="1899-12-30T14:39:25"/>
    <d v="2023-02-06T00:00:00"/>
    <d v="1899-12-30T14:42:16"/>
    <n v="171"/>
    <n v="2.85"/>
    <x v="0"/>
    <x v="0"/>
    <n v="6"/>
    <s v="febrero"/>
    <s v="T"/>
    <m/>
    <s v="microparada"/>
    <m/>
    <m/>
    <m/>
  </r>
  <r>
    <n v="136424"/>
    <s v="Llenadora"/>
    <s v="Moreno"/>
    <s v="L36"/>
    <d v="2018-11-01T00:00:00"/>
    <s v="-"/>
    <s v="Mantenimiento Mecanico"/>
    <d v="2023-02-06T00:00:00"/>
    <d v="1899-12-30T14:45:25"/>
    <d v="2023-02-06T00:00:00"/>
    <d v="1899-12-30T15:16:08"/>
    <n v="1843"/>
    <n v="30.716666666666665"/>
    <x v="1"/>
    <x v="1"/>
    <n v="6"/>
    <s v="febrero"/>
    <s v="T"/>
    <s v="sin informacion"/>
    <s v="sin informacion"/>
    <s v="sin informacion"/>
    <s v="sin informacion"/>
    <s v="sin informacion"/>
  </r>
  <r>
    <n v="136426"/>
    <s v="Llenadora"/>
    <s v="Moreno"/>
    <s v="L04"/>
    <d v="2018-11-01T00:00:00"/>
    <s v="-"/>
    <s v="Mantenimiento Mecanico"/>
    <d v="2023-02-06T00:00:00"/>
    <d v="1899-12-30T15:01:22"/>
    <d v="2023-02-06T00:00:00"/>
    <d v="1899-12-30T15:22:18"/>
    <n v="1256"/>
    <n v="20.933333333333334"/>
    <x v="310"/>
    <x v="2"/>
    <n v="6"/>
    <s v="febrero"/>
    <s v="T"/>
    <m/>
    <s v="no"/>
    <m/>
    <m/>
    <m/>
  </r>
  <r>
    <n v="136440"/>
    <s v="Llenadora"/>
    <s v="Moreno"/>
    <s v="L19"/>
    <d v="2018-11-01T00:00:00"/>
    <s v="-"/>
    <s v="Mantenimiento Electrico"/>
    <d v="2023-02-06T00:00:00"/>
    <d v="1899-12-30T16:48:42"/>
    <d v="2023-02-06T00:00:00"/>
    <d v="1899-12-30T17:26:33"/>
    <n v="2271"/>
    <n v="37.85"/>
    <x v="311"/>
    <x v="3"/>
    <n v="6"/>
    <s v="febrero"/>
    <s v="T"/>
    <m/>
    <s v="si"/>
    <m/>
    <m/>
    <m/>
  </r>
  <r>
    <n v="136444"/>
    <s v="Llenadora"/>
    <s v="Moreno"/>
    <s v="L48"/>
    <d v="2018-11-01T00:00:00"/>
    <s v="-"/>
    <s v="Mantenimiento Electrico"/>
    <d v="2023-02-06T00:00:00"/>
    <d v="1899-12-30T17:01:56"/>
    <d v="2023-02-06T00:00:00"/>
    <d v="1899-12-30T17:16:05"/>
    <n v="849"/>
    <n v="14.15"/>
    <x v="1"/>
    <x v="1"/>
    <n v="6"/>
    <s v="febrero"/>
    <s v="T"/>
    <s v="sin informacion"/>
    <s v="sin informacion"/>
    <s v="sin informacion"/>
    <s v="sin informacion"/>
    <s v="sin informacion"/>
  </r>
  <r>
    <n v="136445"/>
    <s v="Crimpadora"/>
    <s v="Moreno"/>
    <s v="L32"/>
    <d v="2021-02-04T00:00:00"/>
    <s v="Victor"/>
    <s v="Mantenimiento Mecanico"/>
    <d v="2023-02-06T00:00:00"/>
    <d v="1899-12-30T17:06:31"/>
    <d v="2023-02-06T00:00:00"/>
    <d v="1899-12-30T18:25:16"/>
    <n v="4725"/>
    <n v="78.75"/>
    <x v="1"/>
    <x v="1"/>
    <n v="6"/>
    <s v="febrero"/>
    <s v="T"/>
    <s v="sin informacion"/>
    <s v="sin informacion"/>
    <s v="sin informacion"/>
    <s v="sin informacion"/>
    <s v="sin informacion"/>
  </r>
  <r>
    <n v="136447"/>
    <s v="Embalador"/>
    <s v="Moreno"/>
    <s v="L38"/>
    <d v="2018-11-01T00:00:00"/>
    <s v="-"/>
    <s v="Mantenimiento Mecanico"/>
    <d v="2023-02-06T00:00:00"/>
    <d v="1899-12-30T18:14:44"/>
    <d v="2023-02-06T00:00:00"/>
    <d v="1899-12-30T18:14:48"/>
    <n v="4"/>
    <n v="6.6666666666666666E-2"/>
    <x v="0"/>
    <x v="0"/>
    <n v="6"/>
    <s v="febrero"/>
    <s v="T"/>
    <m/>
    <s v="microparada"/>
    <m/>
    <m/>
    <m/>
  </r>
  <r>
    <n v="136449"/>
    <s v="Transfer"/>
    <s v="Moreno"/>
    <s v="L39"/>
    <d v="2019-10-08T00:00:00"/>
    <s v="Martín"/>
    <s v="Mantenimiento Mecanico"/>
    <d v="2023-02-06T00:00:00"/>
    <d v="1899-12-30T18:17:08"/>
    <d v="2023-02-06T00:00:00"/>
    <d v="1899-12-30T18:56:43"/>
    <n v="2375"/>
    <n v="39.583333333333336"/>
    <x v="1"/>
    <x v="1"/>
    <n v="6"/>
    <s v="febrero"/>
    <s v="T"/>
    <s v="sin informacion"/>
    <s v="sin informacion"/>
    <s v="sin informacion"/>
    <s v="sin informacion"/>
    <s v="sin informacion"/>
  </r>
  <r>
    <n v="136450"/>
    <s v="Llenadora"/>
    <s v="Moreno"/>
    <s v="L29"/>
    <d v="2018-11-01T00:00:00"/>
    <s v="-"/>
    <s v="Mantenimiento Mecanico"/>
    <d v="2023-02-06T00:00:00"/>
    <d v="1899-12-30T18:19:30"/>
    <d v="2023-02-06T00:00:00"/>
    <d v="1899-12-30T18:24:58"/>
    <n v="328"/>
    <n v="5.4666666666666668"/>
    <x v="0"/>
    <x v="0"/>
    <n v="6"/>
    <s v="febrero"/>
    <s v="T"/>
    <m/>
    <s v="microparada"/>
    <m/>
    <m/>
    <m/>
  </r>
  <r>
    <n v="136456"/>
    <s v="Crimpadora"/>
    <s v="Moreno"/>
    <s v="L32"/>
    <d v="2021-02-04T00:00:00"/>
    <s v="Victor"/>
    <s v="Mantenimiento Mecanico"/>
    <d v="2023-02-06T00:00:00"/>
    <d v="1899-12-30T19:35:47"/>
    <d v="2023-02-06T00:00:00"/>
    <d v="1899-12-30T20:46:35"/>
    <n v="4248"/>
    <n v="70.8"/>
    <x v="1"/>
    <x v="1"/>
    <n v="6"/>
    <s v="febrero"/>
    <s v="T"/>
    <s v="sin informacion"/>
    <s v="sin informacion"/>
    <s v="sin informacion"/>
    <s v="sin informacion"/>
    <s v="sin informacion"/>
  </r>
  <r>
    <n v="136461"/>
    <s v="Sobretapa"/>
    <s v="Moreno"/>
    <s v="L38"/>
    <d v="2020-06-30T00:00:00"/>
    <s v="Martín"/>
    <s v="Mantenimiento Mecanico"/>
    <d v="2023-02-06T00:00:00"/>
    <d v="1899-12-30T20:07:38"/>
    <d v="2023-02-07T00:00:00"/>
    <d v="1899-12-30T07:29:33"/>
    <n v="40915"/>
    <n v="681.91666666666663"/>
    <x v="4"/>
    <x v="2"/>
    <n v="6"/>
    <s v="febrero"/>
    <s v="T"/>
    <m/>
    <s v="no"/>
    <m/>
    <m/>
    <m/>
  </r>
  <r>
    <n v="136463"/>
    <s v="Torqueadora"/>
    <s v="Moreno"/>
    <s v="L19"/>
    <d v="2018-11-01T00:00:00"/>
    <s v="-"/>
    <s v="Mantenimiento Mecanico"/>
    <d v="2023-02-06T00:00:00"/>
    <d v="1899-12-30T20:25:14"/>
    <d v="2023-02-06T00:00:00"/>
    <d v="1899-12-30T20:48:50"/>
    <n v="1416"/>
    <n v="23.6"/>
    <x v="312"/>
    <x v="2"/>
    <n v="6"/>
    <s v="febrero"/>
    <s v="T"/>
    <m/>
    <s v="no"/>
    <m/>
    <m/>
    <m/>
  </r>
  <r>
    <n v="136466"/>
    <s v="Embalador"/>
    <s v="Moreno"/>
    <s v="L07"/>
    <d v="2018-11-01T00:00:00"/>
    <s v="-"/>
    <s v="Mantenimiento Mecanico"/>
    <d v="2023-02-06T00:00:00"/>
    <d v="1899-12-30T20:42:45"/>
    <d v="2023-02-06T00:00:00"/>
    <d v="1899-12-30T21:11:51"/>
    <n v="1746"/>
    <n v="29.1"/>
    <x v="313"/>
    <x v="2"/>
    <n v="6"/>
    <s v="febrero"/>
    <s v="T"/>
    <m/>
    <s v="no"/>
    <m/>
    <m/>
    <m/>
  </r>
  <r>
    <n v="136469"/>
    <s v="Torqueadora"/>
    <s v="Moreno"/>
    <s v="L19"/>
    <d v="2018-11-01T00:00:00"/>
    <s v="-"/>
    <s v="Mantenimiento Electrico"/>
    <d v="2023-02-06T00:00:00"/>
    <d v="1899-12-30T20:49:05"/>
    <d v="2023-02-06T00:00:00"/>
    <d v="1899-12-30T21:49:33"/>
    <n v="3628"/>
    <n v="60.466666666666669"/>
    <x v="312"/>
    <x v="2"/>
    <n v="6"/>
    <s v="febrero"/>
    <s v="T"/>
    <m/>
    <s v="no"/>
    <m/>
    <m/>
    <m/>
  </r>
  <r>
    <n v="136480"/>
    <s v="Laser"/>
    <s v="Moreno"/>
    <s v="L19"/>
    <d v="2022-07-14T00:00:00"/>
    <s v="Natalio"/>
    <s v="Mantenimiento Electrico"/>
    <d v="2023-02-07T00:00:00"/>
    <d v="1899-12-30T06:20:26"/>
    <d v="2023-02-07T00:00:00"/>
    <d v="1899-12-30T06:21:39"/>
    <n v="73"/>
    <n v="1.2166666666666666"/>
    <x v="0"/>
    <x v="0"/>
    <n v="6"/>
    <s v="febrero"/>
    <s v="M"/>
    <m/>
    <s v="microparada"/>
    <m/>
    <m/>
    <m/>
  </r>
  <r>
    <n v="136481"/>
    <s v="Laser"/>
    <s v="Moreno"/>
    <s v="L19"/>
    <d v="2022-07-14T00:00:00"/>
    <s v="Natalio"/>
    <s v="Mantenimiento Mecanico"/>
    <d v="2023-02-07T00:00:00"/>
    <d v="1899-12-30T06:21:46"/>
    <d v="2023-02-07T00:00:00"/>
    <d v="1899-12-30T06:39:05"/>
    <n v="1039"/>
    <n v="17.316666666666666"/>
    <x v="4"/>
    <x v="2"/>
    <n v="6"/>
    <s v="febrero"/>
    <s v="M"/>
    <m/>
    <s v="no"/>
    <m/>
    <m/>
    <m/>
  </r>
  <r>
    <n v="136491"/>
    <s v="Crimpadora"/>
    <s v="Moreno"/>
    <s v="L32"/>
    <d v="2021-02-04T00:00:00"/>
    <s v="Victor"/>
    <s v="Mantenimiento Mecanico"/>
    <d v="2023-02-07T00:00:00"/>
    <d v="1899-12-30T06:59:47"/>
    <d v="2023-02-07T00:00:00"/>
    <d v="1899-12-30T06:59:54"/>
    <n v="7"/>
    <n v="0.11666666666666667"/>
    <x v="0"/>
    <x v="0"/>
    <n v="6"/>
    <s v="febrero"/>
    <s v="M"/>
    <m/>
    <s v="microparada"/>
    <m/>
    <m/>
    <m/>
  </r>
  <r>
    <n v="136502"/>
    <s v="Sobretapa"/>
    <s v="Moreno"/>
    <s v="L38"/>
    <d v="2020-06-30T00:00:00"/>
    <s v="Martín"/>
    <s v="Mantenimiento Mecanico"/>
    <d v="2023-02-07T00:00:00"/>
    <d v="1899-12-30T07:40:39"/>
    <d v="2023-02-07T00:00:00"/>
    <d v="1899-12-30T12:05:37"/>
    <n v="15898"/>
    <n v="264.96666666666664"/>
    <x v="314"/>
    <x v="2"/>
    <n v="6"/>
    <s v="febrero"/>
    <s v="M"/>
    <m/>
    <s v="no"/>
    <m/>
    <m/>
    <m/>
  </r>
  <r>
    <n v="136505"/>
    <s v="Girador de pucks"/>
    <s v="Moreno"/>
    <s v="L19"/>
    <d v="2022-07-14T00:00:00"/>
    <s v="Natalio"/>
    <s v="Mantenimiento Electrico"/>
    <d v="2023-02-07T00:00:00"/>
    <d v="1899-12-30T07:58:30"/>
    <d v="2023-02-07T00:00:00"/>
    <d v="1899-12-30T08:48:42"/>
    <n v="3012"/>
    <n v="50.2"/>
    <x v="315"/>
    <x v="2"/>
    <n v="6"/>
    <s v="febrero"/>
    <s v="M"/>
    <m/>
    <s v="no"/>
    <m/>
    <m/>
    <m/>
  </r>
  <r>
    <n v="136509"/>
    <s v="Girador de pucks"/>
    <s v="Moreno"/>
    <s v="L19"/>
    <d v="2022-07-14T00:00:00"/>
    <s v="Natalio"/>
    <s v="Mantenimiento Electrico"/>
    <d v="2023-02-07T00:00:00"/>
    <d v="1899-12-30T09:02:41"/>
    <d v="2023-02-07T00:00:00"/>
    <d v="1899-12-30T09:13:51"/>
    <n v="670"/>
    <n v="11.166666666666666"/>
    <x v="315"/>
    <x v="2"/>
    <n v="6"/>
    <s v="febrero"/>
    <s v="M"/>
    <m/>
    <s v="no"/>
    <m/>
    <m/>
    <m/>
  </r>
  <r>
    <n v="136511"/>
    <s v="Llenadora"/>
    <s v="Moreno"/>
    <s v="L29"/>
    <d v="2018-11-01T00:00:00"/>
    <s v="-"/>
    <s v="Mantenimiento Mecanico"/>
    <d v="2023-02-07T00:00:00"/>
    <d v="1899-12-30T09:39:24"/>
    <d v="2023-02-07T00:00:00"/>
    <d v="1899-12-30T09:44:16"/>
    <n v="292"/>
    <n v="4.8666666666666663"/>
    <x v="0"/>
    <x v="0"/>
    <n v="6"/>
    <s v="febrero"/>
    <s v="M"/>
    <m/>
    <s v="microparada"/>
    <m/>
    <m/>
    <m/>
  </r>
  <r>
    <n v="136516"/>
    <s v="Transporte"/>
    <s v="Moreno"/>
    <s v="L39"/>
    <d v="2018-11-01T00:00:00"/>
    <s v="-"/>
    <s v="Mantenimiento Mecanico"/>
    <d v="2023-02-07T00:00:00"/>
    <d v="1899-12-30T10:58:03"/>
    <d v="2023-02-07T00:00:00"/>
    <d v="1899-12-30T12:39:49"/>
    <n v="6106"/>
    <n v="101.76666666666667"/>
    <x v="1"/>
    <x v="1"/>
    <n v="6"/>
    <s v="febrero"/>
    <s v="M"/>
    <s v="sin informacion"/>
    <s v="sin informacion"/>
    <s v="sin informacion"/>
    <s v="sin informacion"/>
    <s v="sin informacion"/>
  </r>
  <r>
    <n v="136529"/>
    <s v="Abastecedor de envases"/>
    <s v="Moreno"/>
    <s v="L33"/>
    <d v="2018-11-01T00:00:00"/>
    <s v="-"/>
    <s v="Mantenimiento Mecanico"/>
    <d v="2023-02-07T00:00:00"/>
    <d v="1899-12-30T15:08:32"/>
    <d v="2023-02-07T00:00:00"/>
    <d v="1899-12-30T15:09:43"/>
    <n v="71"/>
    <n v="1.1833333333333333"/>
    <x v="0"/>
    <x v="0"/>
    <n v="6"/>
    <s v="febrero"/>
    <s v="T"/>
    <m/>
    <s v="microparada"/>
    <m/>
    <m/>
    <m/>
  </r>
  <r>
    <n v="136530"/>
    <s v="Camara"/>
    <s v="Moreno"/>
    <s v="L33"/>
    <d v="2020-02-20T00:00:00"/>
    <s v="Martín"/>
    <s v="Mantenimiento Electrico"/>
    <d v="2023-02-07T00:00:00"/>
    <d v="1899-12-30T15:10:32"/>
    <d v="2023-02-07T00:00:00"/>
    <d v="1899-12-30T15:32:45"/>
    <n v="1333"/>
    <n v="22.216666666666665"/>
    <x v="4"/>
    <x v="2"/>
    <n v="6"/>
    <s v="febrero"/>
    <s v="T"/>
    <m/>
    <s v="no"/>
    <m/>
    <m/>
    <m/>
  </r>
  <r>
    <n v="136532"/>
    <s v="Sobretapa"/>
    <s v="Moreno"/>
    <s v="L38"/>
    <d v="2020-06-30T00:00:00"/>
    <s v="Martín"/>
    <s v="Mantenimiento Mecanico"/>
    <d v="2023-02-07T00:00:00"/>
    <d v="1899-12-30T15:29:46"/>
    <d v="2023-02-07T00:00:00"/>
    <d v="1899-12-30T17:49:48"/>
    <n v="8402"/>
    <n v="140.03333333333333"/>
    <x v="316"/>
    <x v="2"/>
    <n v="6"/>
    <s v="febrero"/>
    <s v="T"/>
    <m/>
    <s v="no"/>
    <m/>
    <m/>
    <m/>
  </r>
  <r>
    <n v="136540"/>
    <s v="Crimpadora"/>
    <s v="Moreno"/>
    <s v="L32"/>
    <d v="2021-02-04T00:00:00"/>
    <s v="Victor"/>
    <s v="Mantenimiento Mecanico"/>
    <d v="2023-02-07T00:00:00"/>
    <d v="1899-12-30T16:39:59"/>
    <d v="2023-02-07T00:00:00"/>
    <d v="1899-12-30T16:40:47"/>
    <n v="48"/>
    <n v="0.8"/>
    <x v="0"/>
    <x v="0"/>
    <n v="6"/>
    <s v="febrero"/>
    <s v="T"/>
    <m/>
    <s v="microparada"/>
    <m/>
    <m/>
    <m/>
  </r>
  <r>
    <n v="136541"/>
    <s v="Etiquetadora L33"/>
    <s v="Moreno"/>
    <s v="L33"/>
    <d v="2020-10-16T00:00:00"/>
    <s v="Martín"/>
    <s v="Mantenimiento Electrico"/>
    <d v="2023-02-07T00:00:00"/>
    <d v="1899-12-30T16:41:18"/>
    <d v="2023-02-07T00:00:00"/>
    <d v="1899-12-30T17:58:46"/>
    <n v="4648"/>
    <n v="77.466666666666669"/>
    <x v="317"/>
    <x v="2"/>
    <n v="6"/>
    <s v="febrero"/>
    <s v="T"/>
    <m/>
    <s v="no"/>
    <m/>
    <m/>
    <m/>
  </r>
  <r>
    <n v="136547"/>
    <s v="Enhebrado/Coloca Bombas"/>
    <s v="Moreno"/>
    <s v="L39"/>
    <d v="2019-10-08T00:00:00"/>
    <s v="Martín"/>
    <s v="Mantenimiento Mecanico"/>
    <d v="2023-02-07T00:00:00"/>
    <d v="1899-12-30T17:39:25"/>
    <d v="2023-02-07T00:00:00"/>
    <d v="1899-12-30T17:53:38"/>
    <n v="853"/>
    <n v="14.216666666666667"/>
    <x v="318"/>
    <x v="2"/>
    <n v="6"/>
    <s v="febrero"/>
    <s v="T"/>
    <m/>
    <s v="no"/>
    <m/>
    <m/>
    <m/>
  </r>
  <r>
    <n v="136548"/>
    <s v="Pick and play"/>
    <s v="Moreno"/>
    <s v="L32"/>
    <d v="2023-01-04T00:00:00"/>
    <s v="Juan Manuel"/>
    <s v="Mantenimiento Mecanico"/>
    <d v="2023-02-07T00:00:00"/>
    <d v="1899-12-30T17:52:35"/>
    <d v="2023-02-07T00:00:00"/>
    <d v="1899-12-30T18:18:27"/>
    <n v="1552"/>
    <n v="25.866666666666667"/>
    <x v="4"/>
    <x v="2"/>
    <n v="6"/>
    <s v="febrero"/>
    <s v="T"/>
    <m/>
    <s v="no"/>
    <m/>
    <m/>
    <m/>
  </r>
  <r>
    <n v="136549"/>
    <s v="Torqueadora"/>
    <s v="Moreno"/>
    <s v="L19"/>
    <d v="2018-11-01T00:00:00"/>
    <s v="-"/>
    <s v="Mantenimiento Electrico"/>
    <d v="2023-02-07T00:00:00"/>
    <d v="1899-12-30T18:00:35"/>
    <d v="2023-02-07T00:00:00"/>
    <d v="1899-12-30T18:22:00"/>
    <n v="1285"/>
    <n v="21.416666666666668"/>
    <x v="4"/>
    <x v="2"/>
    <n v="6"/>
    <s v="febrero"/>
    <s v="T"/>
    <m/>
    <s v="no"/>
    <m/>
    <m/>
    <m/>
  </r>
  <r>
    <n v="136552"/>
    <s v="Abastecedor de tapas"/>
    <s v="Moreno"/>
    <s v="L33"/>
    <d v="2018-11-01T00:00:00"/>
    <s v="-"/>
    <s v="Mantenimiento Mecanico"/>
    <d v="2023-02-07T00:00:00"/>
    <d v="1899-12-30T18:48:08"/>
    <d v="2023-02-07T00:00:00"/>
    <d v="1899-12-30T19:10:38"/>
    <n v="1350"/>
    <n v="22.5"/>
    <x v="319"/>
    <x v="2"/>
    <n v="6"/>
    <s v="febrero"/>
    <s v="T"/>
    <m/>
    <s v="no"/>
    <m/>
    <m/>
    <m/>
  </r>
  <r>
    <n v="136559"/>
    <s v="Abastecedor de tapas"/>
    <s v="Moreno"/>
    <s v="L33"/>
    <d v="2018-11-01T00:00:00"/>
    <s v="-"/>
    <s v="Mantenimiento Mecanico"/>
    <d v="2023-02-07T00:00:00"/>
    <d v="1899-12-30T19:29:37"/>
    <d v="2023-02-07T00:00:00"/>
    <d v="1899-12-30T19:35:54"/>
    <n v="377"/>
    <n v="6.2833333333333332"/>
    <x v="0"/>
    <x v="0"/>
    <n v="6"/>
    <s v="febrero"/>
    <s v="T"/>
    <m/>
    <s v="microparada"/>
    <m/>
    <m/>
    <m/>
  </r>
  <r>
    <n v="136560"/>
    <s v="Torqueadora"/>
    <s v="Moreno"/>
    <s v="L33"/>
    <d v="2020-02-20T00:00:00"/>
    <s v="Martín"/>
    <s v="Mantenimiento Mecanico"/>
    <d v="2023-02-07T00:00:00"/>
    <d v="1899-12-30T19:44:50"/>
    <d v="2023-02-07T00:00:00"/>
    <d v="1899-12-30T20:49:34"/>
    <n v="3884"/>
    <n v="64.733333333333334"/>
    <x v="128"/>
    <x v="2"/>
    <n v="6"/>
    <s v="febrero"/>
    <s v="T"/>
    <m/>
    <s v="no"/>
    <m/>
    <m/>
    <m/>
  </r>
  <r>
    <n v="136565"/>
    <s v="Transporte"/>
    <s v="Moreno"/>
    <s v="L04"/>
    <d v="2018-11-01T00:00:00"/>
    <s v="-"/>
    <s v="Mantenimiento Mecanico"/>
    <d v="2023-02-07T00:00:00"/>
    <d v="1899-12-30T20:40:55"/>
    <d v="2023-02-07T00:00:00"/>
    <d v="1899-12-30T21:25:05"/>
    <n v="2650"/>
    <n v="44.166666666666664"/>
    <x v="320"/>
    <x v="2"/>
    <n v="6"/>
    <s v="febrero"/>
    <s v="T"/>
    <m/>
    <s v="no"/>
    <m/>
    <m/>
    <m/>
  </r>
  <r>
    <n v="136566"/>
    <s v="Girador de pucks"/>
    <s v="Moreno"/>
    <s v="L32"/>
    <d v="2021-02-04T00:00:00"/>
    <s v="Victor"/>
    <s v="Mantenimiento Mecanico"/>
    <d v="2023-02-07T00:00:00"/>
    <d v="1899-12-30T20:49:03"/>
    <d v="2023-02-07T00:00:00"/>
    <d v="1899-12-30T21:02:03"/>
    <n v="780"/>
    <n v="13"/>
    <x v="23"/>
    <x v="2"/>
    <n v="6"/>
    <s v="febrero"/>
    <s v="T"/>
    <m/>
    <s v="no"/>
    <m/>
    <m/>
    <m/>
  </r>
  <r>
    <n v="136567"/>
    <s v="Bajador de tapas"/>
    <s v="Moreno"/>
    <s v="L19"/>
    <d v="2022-07-14T00:00:00"/>
    <s v="Natalio"/>
    <s v="Mantenimiento Mecanico"/>
    <d v="2023-02-07T00:00:00"/>
    <d v="1899-12-30T21:23:28"/>
    <d v="2023-02-07T00:00:00"/>
    <d v="1899-12-30T21:32:12"/>
    <n v="524"/>
    <n v="8.7333333333333325"/>
    <x v="0"/>
    <x v="0"/>
    <n v="6"/>
    <s v="febrero"/>
    <s v="T"/>
    <m/>
    <s v="microparada"/>
    <m/>
    <m/>
    <m/>
  </r>
  <r>
    <n v="136574"/>
    <s v="Estuchadora"/>
    <s v="Moreno"/>
    <s v="L41"/>
    <d v="2020-02-21T00:00:00"/>
    <s v="Martín"/>
    <s v="Mantenimiento Mecanico"/>
    <d v="2023-02-08T00:00:00"/>
    <d v="1899-12-30T06:18:09"/>
    <d v="2023-02-08T00:00:00"/>
    <d v="1899-12-30T06:27:35"/>
    <n v="566"/>
    <n v="9.4333333333333336"/>
    <x v="0"/>
    <x v="0"/>
    <n v="6"/>
    <s v="febrero"/>
    <s v="M"/>
    <m/>
    <s v="microparada"/>
    <m/>
    <m/>
    <m/>
  </r>
  <r>
    <n v="136577"/>
    <s v="Laser"/>
    <s v="Moreno"/>
    <s v="L33"/>
    <d v="2018-11-01T00:00:00"/>
    <s v="-"/>
    <s v="Mantenimiento Electrico"/>
    <d v="2023-02-08T00:00:00"/>
    <d v="1899-12-30T06:28:49"/>
    <d v="2023-02-08T00:00:00"/>
    <d v="1899-12-30T12:12:32"/>
    <n v="20623"/>
    <n v="343.71666666666664"/>
    <x v="321"/>
    <x v="2"/>
    <n v="6"/>
    <s v="febrero"/>
    <s v="M"/>
    <m/>
    <s v="no"/>
    <m/>
    <m/>
    <m/>
  </r>
  <r>
    <n v="136596"/>
    <s v="Laser"/>
    <s v="Moreno"/>
    <s v="L19"/>
    <d v="2022-07-14T00:00:00"/>
    <s v="Natalio"/>
    <s v="Mantenimiento Electrico"/>
    <d v="2023-02-08T00:00:00"/>
    <d v="1899-12-30T08:57:18"/>
    <d v="2023-02-08T00:00:00"/>
    <d v="1899-12-30T09:14:06"/>
    <n v="1008"/>
    <n v="16.8"/>
    <x v="321"/>
    <x v="2"/>
    <n v="6"/>
    <s v="febrero"/>
    <s v="M"/>
    <m/>
    <s v="no"/>
    <m/>
    <m/>
    <m/>
  </r>
  <r>
    <n v="136597"/>
    <s v="Etiquetadora"/>
    <s v="Moreno"/>
    <s v="L19"/>
    <d v="2018-11-01T00:00:00"/>
    <s v="-"/>
    <s v="Mantenimiento Mecanico"/>
    <d v="2023-02-08T00:00:00"/>
    <d v="1899-12-30T09:14:18"/>
    <d v="2023-02-08T00:00:00"/>
    <d v="1899-12-30T09:31:16"/>
    <n v="1018"/>
    <n v="16.966666666666665"/>
    <x v="321"/>
    <x v="2"/>
    <n v="6"/>
    <s v="febrero"/>
    <s v="M"/>
    <m/>
    <s v="no"/>
    <m/>
    <m/>
    <m/>
  </r>
  <r>
    <n v="136604"/>
    <s v="Etiquetadora"/>
    <s v="Moreno"/>
    <s v="L12"/>
    <d v="2018-11-01T00:00:00"/>
    <s v="-"/>
    <s v="Mantenimiento Mecanico"/>
    <d v="2023-02-08T00:00:00"/>
    <d v="1899-12-30T10:42:58"/>
    <d v="2023-02-08T00:00:00"/>
    <d v="1899-12-30T13:14:26"/>
    <n v="9088"/>
    <n v="151.46666666666667"/>
    <x v="322"/>
    <x v="2"/>
    <n v="6"/>
    <s v="febrero"/>
    <s v="M"/>
    <m/>
    <s v="no"/>
    <m/>
    <m/>
    <m/>
  </r>
  <r>
    <n v="136606"/>
    <s v="Embalador"/>
    <s v="Moreno"/>
    <s v="L38"/>
    <d v="2018-11-01T00:00:00"/>
    <s v="-"/>
    <s v="Mantenimiento Mecanico"/>
    <d v="2023-02-08T00:00:00"/>
    <d v="1899-12-30T11:07:27"/>
    <d v="2023-02-08T00:00:00"/>
    <d v="1899-12-30T11:07:30"/>
    <n v="3"/>
    <n v="0.05"/>
    <x v="0"/>
    <x v="0"/>
    <n v="6"/>
    <s v="febrero"/>
    <s v="M"/>
    <m/>
    <s v="microparada"/>
    <m/>
    <m/>
    <m/>
  </r>
  <r>
    <n v="136612"/>
    <s v="Torqueadora"/>
    <s v="Moreno"/>
    <s v="L33"/>
    <d v="2020-02-20T00:00:00"/>
    <s v="Martín"/>
    <s v="Mantenimiento Mecanico"/>
    <d v="2023-02-08T00:00:00"/>
    <d v="1899-12-30T12:12:59"/>
    <d v="2023-02-08T00:00:00"/>
    <d v="1899-12-30T12:15:04"/>
    <n v="125"/>
    <n v="2.0833333333333335"/>
    <x v="0"/>
    <x v="0"/>
    <n v="6"/>
    <s v="febrero"/>
    <s v="M"/>
    <m/>
    <s v="microparada"/>
    <m/>
    <m/>
    <m/>
  </r>
  <r>
    <n v="136613"/>
    <s v="Torqueadora"/>
    <s v="Moreno"/>
    <s v="L33"/>
    <d v="2020-02-20T00:00:00"/>
    <s v="Martín"/>
    <s v="Mantenimiento Mecanico"/>
    <d v="2023-02-08T00:00:00"/>
    <d v="1899-12-30T12:16:51"/>
    <d v="2023-02-08T00:00:00"/>
    <d v="1899-12-30T12:17:00"/>
    <n v="9"/>
    <n v="0.15"/>
    <x v="0"/>
    <x v="0"/>
    <n v="6"/>
    <s v="febrero"/>
    <s v="M"/>
    <m/>
    <s v="microparada"/>
    <m/>
    <m/>
    <m/>
  </r>
  <r>
    <n v="136615"/>
    <s v="Torqueadora"/>
    <s v="Moreno"/>
    <s v="L19"/>
    <d v="2018-11-01T00:00:00"/>
    <s v="-"/>
    <s v="Mantenimiento Mecanico"/>
    <d v="2023-02-08T00:00:00"/>
    <d v="1899-12-30T12:21:26"/>
    <d v="2023-02-08T00:00:00"/>
    <d v="1899-12-30T13:10:51"/>
    <n v="2965"/>
    <n v="49.416666666666664"/>
    <x v="4"/>
    <x v="2"/>
    <n v="6"/>
    <s v="febrero"/>
    <s v="M"/>
    <m/>
    <s v="no"/>
    <m/>
    <m/>
    <m/>
  </r>
  <r>
    <n v="136617"/>
    <s v="Inkjet"/>
    <s v="Moreno"/>
    <s v="L48"/>
    <d v="2018-11-01T00:00:00"/>
    <s v="-"/>
    <s v="Mantenimiento Mecanico"/>
    <d v="2023-02-08T00:00:00"/>
    <d v="1899-12-30T12:29:12"/>
    <d v="2023-02-08T00:00:00"/>
    <d v="1899-12-30T13:02:08"/>
    <n v="1976"/>
    <n v="32.93333333333333"/>
    <x v="4"/>
    <x v="2"/>
    <n v="6"/>
    <s v="febrero"/>
    <s v="M"/>
    <m/>
    <s v="no"/>
    <m/>
    <m/>
    <m/>
  </r>
  <r>
    <n v="136638"/>
    <s v="Laser"/>
    <s v="Moreno"/>
    <s v="L33"/>
    <d v="2018-11-01T00:00:00"/>
    <s v="-"/>
    <s v="Mantenimiento Electrico"/>
    <d v="2023-02-08T00:00:00"/>
    <d v="1899-12-30T14:33:29"/>
    <d v="2023-02-08T00:00:00"/>
    <d v="1899-12-30T14:39:12"/>
    <n v="343"/>
    <n v="5.7166666666666668"/>
    <x v="0"/>
    <x v="0"/>
    <n v="6"/>
    <s v="febrero"/>
    <s v="T"/>
    <m/>
    <s v="microparada"/>
    <m/>
    <m/>
    <m/>
  </r>
  <r>
    <n v="136643"/>
    <s v="Celofanadora"/>
    <s v="Moreno"/>
    <s v="L32"/>
    <d v="2021-02-04T00:00:00"/>
    <s v="Victor"/>
    <s v="Mantenimiento Mecanico"/>
    <d v="2023-02-08T00:00:00"/>
    <d v="1899-12-30T15:06:30"/>
    <d v="2023-02-08T00:00:00"/>
    <d v="1899-12-30T16:12:32"/>
    <n v="3962"/>
    <n v="66.033333333333331"/>
    <x v="323"/>
    <x v="2"/>
    <n v="6"/>
    <s v="febrero"/>
    <s v="T"/>
    <m/>
    <s v="no"/>
    <m/>
    <m/>
    <m/>
  </r>
  <r>
    <n v="136644"/>
    <s v="Abastecedor de envases"/>
    <s v="Moreno"/>
    <s v="L33"/>
    <d v="2018-11-01T00:00:00"/>
    <s v="-"/>
    <s v="Mantenimiento Electrico"/>
    <d v="2023-02-08T00:00:00"/>
    <d v="1899-12-30T15:14:42"/>
    <d v="2023-02-08T00:00:00"/>
    <d v="1899-12-30T16:05:14"/>
    <n v="3032"/>
    <n v="50.533333333333331"/>
    <x v="4"/>
    <x v="2"/>
    <n v="6"/>
    <s v="febrero"/>
    <s v="T"/>
    <m/>
    <s v="no"/>
    <m/>
    <m/>
    <m/>
  </r>
  <r>
    <n v="136649"/>
    <s v="Bajador de tapas"/>
    <s v="Moreno"/>
    <s v="L19"/>
    <d v="2022-07-14T00:00:00"/>
    <s v="Natalio"/>
    <s v="Mantenimiento Electrico"/>
    <d v="2023-02-08T00:00:00"/>
    <d v="1899-12-30T15:46:05"/>
    <d v="2023-02-08T00:00:00"/>
    <d v="1899-12-30T15:46:13"/>
    <n v="8"/>
    <n v="0.13333333333333333"/>
    <x v="0"/>
    <x v="0"/>
    <n v="6"/>
    <s v="febrero"/>
    <s v="T"/>
    <m/>
    <s v="microparada"/>
    <m/>
    <m/>
    <m/>
  </r>
  <r>
    <n v="136650"/>
    <s v="Bajador de tapas"/>
    <s v="Moreno"/>
    <s v="L19"/>
    <d v="2022-07-14T00:00:00"/>
    <s v="Natalio"/>
    <s v="Mantenimiento Mecanico"/>
    <d v="2023-02-08T00:00:00"/>
    <d v="1899-12-30T15:46:22"/>
    <d v="2023-02-08T00:00:00"/>
    <d v="1899-12-30T16:13:46"/>
    <n v="1644"/>
    <n v="27.4"/>
    <x v="324"/>
    <x v="4"/>
    <n v="6"/>
    <s v="febrero"/>
    <s v="T"/>
    <s v="no aplica"/>
    <s v="no aplica"/>
    <s v="no aplica"/>
    <s v="no aplica"/>
    <s v="no aplica"/>
  </r>
  <r>
    <n v="136653"/>
    <s v="Abastecedor de envases"/>
    <s v="Moreno"/>
    <s v="L33"/>
    <d v="2018-11-01T00:00:00"/>
    <s v="-"/>
    <s v="Mantenimiento Mecanico"/>
    <d v="2023-02-08T00:00:00"/>
    <d v="1899-12-30T16:05:18"/>
    <d v="2023-02-08T00:00:00"/>
    <d v="1899-12-30T16:36:27"/>
    <n v="1869"/>
    <n v="31.15"/>
    <x v="4"/>
    <x v="2"/>
    <n v="6"/>
    <s v="febrero"/>
    <s v="T"/>
    <m/>
    <s v="no"/>
    <m/>
    <m/>
    <m/>
  </r>
  <r>
    <n v="136655"/>
    <s v="Girador de pucks"/>
    <s v="Moreno"/>
    <s v="L32"/>
    <d v="2021-02-04T00:00:00"/>
    <s v="Victor"/>
    <s v="Mantenimiento Mecanico"/>
    <d v="2023-02-08T00:00:00"/>
    <d v="1899-12-30T16:37:01"/>
    <d v="2023-02-08T00:00:00"/>
    <d v="1899-12-30T16:47:22"/>
    <n v="621"/>
    <n v="10.35"/>
    <x v="325"/>
    <x v="2"/>
    <n v="6"/>
    <s v="febrero"/>
    <s v="T"/>
    <m/>
    <s v="no"/>
    <m/>
    <m/>
    <m/>
  </r>
  <r>
    <n v="136656"/>
    <s v="Celofanadora"/>
    <s v="Moreno"/>
    <s v="L32"/>
    <d v="2021-02-04T00:00:00"/>
    <s v="Victor"/>
    <s v="Mantenimiento Mecanico"/>
    <d v="2023-02-08T00:00:00"/>
    <d v="1899-12-30T16:47:28"/>
    <d v="2023-02-08T00:00:00"/>
    <d v="1899-12-30T21:23:34"/>
    <n v="16566"/>
    <n v="276.10000000000002"/>
    <x v="326"/>
    <x v="3"/>
    <n v="6"/>
    <s v="febrero"/>
    <s v="T"/>
    <m/>
    <s v="si"/>
    <m/>
    <m/>
    <m/>
  </r>
  <r>
    <n v="136657"/>
    <s v="Etiquetadora L33"/>
    <s v="Moreno"/>
    <s v="L33"/>
    <d v="2020-10-16T00:00:00"/>
    <s v="Martín"/>
    <s v="Mantenimiento Mecanico"/>
    <d v="2023-02-08T00:00:00"/>
    <d v="1899-12-30T16:48:09"/>
    <d v="2023-02-08T00:00:00"/>
    <d v="1899-12-30T17:03:11"/>
    <n v="902"/>
    <n v="15.033333333333333"/>
    <x v="4"/>
    <x v="2"/>
    <n v="6"/>
    <s v="febrero"/>
    <s v="T"/>
    <m/>
    <s v="no"/>
    <m/>
    <m/>
    <m/>
  </r>
  <r>
    <n v="136659"/>
    <s v="Etiquetadora L33"/>
    <s v="Moreno"/>
    <s v="L33"/>
    <d v="2020-10-16T00:00:00"/>
    <s v="Martín"/>
    <s v="Mantenimiento Mecanico"/>
    <d v="2023-02-08T00:00:00"/>
    <d v="1899-12-30T17:08:40"/>
    <d v="2023-02-08T00:00:00"/>
    <d v="1899-12-30T19:41:53"/>
    <n v="9193"/>
    <n v="153.21666666666667"/>
    <x v="4"/>
    <x v="2"/>
    <n v="6"/>
    <s v="febrero"/>
    <s v="T"/>
    <m/>
    <s v="no"/>
    <m/>
    <m/>
    <m/>
  </r>
  <r>
    <n v="136664"/>
    <s v="Etiquetadora"/>
    <s v="Moreno"/>
    <s v="L42"/>
    <d v="2019-10-08T00:00:00"/>
    <s v="Martín"/>
    <s v="Mantenimiento Mecanico"/>
    <d v="2023-02-08T00:00:00"/>
    <d v="1899-12-30T18:04:12"/>
    <d v="2023-02-08T00:00:00"/>
    <d v="1899-12-30T18:53:13"/>
    <n v="2941"/>
    <n v="49.016666666666666"/>
    <x v="327"/>
    <x v="2"/>
    <n v="6"/>
    <s v="febrero"/>
    <s v="T"/>
    <m/>
    <s v="no"/>
    <m/>
    <m/>
    <m/>
  </r>
  <r>
    <n v="136668"/>
    <s v="Abastecedor tubos"/>
    <s v="Moreno"/>
    <s v="L07"/>
    <d v="2018-11-01T00:00:00"/>
    <s v="-"/>
    <s v="Mantenimiento Electrico"/>
    <d v="2023-02-08T00:00:00"/>
    <d v="1899-12-30T18:50:53"/>
    <d v="2023-02-08T00:00:00"/>
    <d v="1899-12-30T18:51:01"/>
    <n v="8"/>
    <n v="0.13333333333333333"/>
    <x v="0"/>
    <x v="0"/>
    <n v="6"/>
    <s v="febrero"/>
    <s v="T"/>
    <m/>
    <s v="microparada"/>
    <m/>
    <m/>
    <m/>
  </r>
  <r>
    <n v="136669"/>
    <s v="Abastecedor tubos"/>
    <s v="Moreno"/>
    <s v="L29"/>
    <d v="2018-11-01T00:00:00"/>
    <s v="-"/>
    <s v="Mantenimiento Electrico"/>
    <d v="2023-02-08T00:00:00"/>
    <d v="1899-12-30T18:51:12"/>
    <d v="2023-02-08T00:00:00"/>
    <d v="1899-12-30T18:56:56"/>
    <n v="344"/>
    <n v="5.7333333333333334"/>
    <x v="0"/>
    <x v="0"/>
    <n v="6"/>
    <s v="febrero"/>
    <s v="T"/>
    <m/>
    <s v="microparada"/>
    <m/>
    <m/>
    <m/>
  </r>
  <r>
    <n v="136675"/>
    <s v="Transporte"/>
    <s v="Moreno"/>
    <s v="L27"/>
    <d v="2018-11-01T00:00:00"/>
    <s v="-"/>
    <s v="Mantenimiento Mecanico"/>
    <d v="2023-02-08T00:00:00"/>
    <d v="1899-12-30T19:55:42"/>
    <d v="2023-02-08T00:00:00"/>
    <d v="1899-12-30T20:00:24"/>
    <n v="282"/>
    <n v="4.7"/>
    <x v="0"/>
    <x v="0"/>
    <n v="6"/>
    <s v="febrero"/>
    <s v="T"/>
    <m/>
    <s v="microparada"/>
    <m/>
    <m/>
    <m/>
  </r>
  <r>
    <n v="136677"/>
    <s v="Abastecedor de bombas"/>
    <s v="Moreno"/>
    <s v="L39"/>
    <d v="2018-11-01T00:00:00"/>
    <s v="-"/>
    <s v="Mantenimiento Electrico"/>
    <d v="2023-02-08T00:00:00"/>
    <d v="1899-12-30T20:19:53"/>
    <d v="2023-02-08T00:00:00"/>
    <d v="1899-12-30T20:19:58"/>
    <n v="5"/>
    <n v="8.3333333333333329E-2"/>
    <x v="0"/>
    <x v="0"/>
    <n v="6"/>
    <s v="febrero"/>
    <s v="T"/>
    <m/>
    <s v="microparada"/>
    <m/>
    <m/>
    <m/>
  </r>
  <r>
    <n v="136678"/>
    <s v="Abastecedor de bombas"/>
    <s v="Moreno"/>
    <s v="L39"/>
    <d v="2018-11-01T00:00:00"/>
    <s v="-"/>
    <s v="Mantenimiento Mecanico"/>
    <d v="2023-02-08T00:00:00"/>
    <d v="1899-12-30T20:20:04"/>
    <d v="2023-02-08T00:00:00"/>
    <d v="1899-12-30T20:25:05"/>
    <n v="301"/>
    <n v="5.0166666666666666"/>
    <x v="0"/>
    <x v="0"/>
    <n v="6"/>
    <s v="febrero"/>
    <s v="T"/>
    <m/>
    <s v="microparada"/>
    <m/>
    <m/>
    <m/>
  </r>
  <r>
    <n v="136679"/>
    <s v="Etiquetadora L33"/>
    <s v="Moreno"/>
    <s v="L33"/>
    <d v="2020-10-16T00:00:00"/>
    <s v="Martín"/>
    <s v="Mantenimiento Electrico"/>
    <d v="2023-02-08T00:00:00"/>
    <d v="1899-12-30T20:32:41"/>
    <d v="2023-02-08T00:00:00"/>
    <d v="1899-12-30T20:58:59"/>
    <n v="1578"/>
    <n v="26.3"/>
    <x v="4"/>
    <x v="2"/>
    <n v="6"/>
    <s v="febrero"/>
    <s v="T"/>
    <m/>
    <s v="no"/>
    <m/>
    <m/>
    <m/>
  </r>
  <r>
    <n v="136682"/>
    <s v="Transporte"/>
    <s v="Moreno"/>
    <s v="L38"/>
    <d v="2018-11-01T00:00:00"/>
    <s v="-"/>
    <s v="Mantenimiento Mecanico"/>
    <d v="2023-02-08T00:00:00"/>
    <d v="1899-12-30T21:21:59"/>
    <d v="2023-02-08T00:00:00"/>
    <d v="1899-12-30T21:40:53"/>
    <n v="1134"/>
    <n v="18.899999999999999"/>
    <x v="328"/>
    <x v="2"/>
    <n v="6"/>
    <s v="febrero"/>
    <s v="T"/>
    <m/>
    <s v="no"/>
    <m/>
    <m/>
    <m/>
  </r>
  <r>
    <n v="136684"/>
    <s v="Transporte"/>
    <s v="Moreno"/>
    <s v="L04"/>
    <d v="2018-11-01T00:00:00"/>
    <s v="-"/>
    <s v="Mantenimiento Mecanico"/>
    <d v="2023-02-08T00:00:00"/>
    <d v="1899-12-30T23:11:53"/>
    <d v="2023-02-08T00:00:00"/>
    <d v="1899-12-30T23:26:44"/>
    <n v="891"/>
    <n v="14.85"/>
    <x v="329"/>
    <x v="2"/>
    <n v="6"/>
    <s v="febrero"/>
    <s v="N"/>
    <m/>
    <s v="no"/>
    <m/>
    <m/>
    <m/>
  </r>
  <r>
    <n v="136690"/>
    <s v="Crimpadora"/>
    <s v="Moreno"/>
    <s v="L10"/>
    <d v="2018-11-01T00:00:00"/>
    <s v="-"/>
    <s v="Mantenimiento Mecanico"/>
    <d v="2023-02-09T00:00:00"/>
    <d v="1899-12-30T06:28:25"/>
    <d v="2023-02-09T00:00:00"/>
    <d v="1899-12-30T06:38:04"/>
    <n v="579"/>
    <n v="9.65"/>
    <x v="0"/>
    <x v="0"/>
    <n v="6"/>
    <s v="febrero"/>
    <s v="M"/>
    <m/>
    <s v="microparada"/>
    <m/>
    <m/>
    <m/>
  </r>
  <r>
    <n v="136692"/>
    <s v="Crimpadora"/>
    <s v="Moreno"/>
    <s v="L10"/>
    <d v="2018-11-01T00:00:00"/>
    <s v="-"/>
    <s v="Mantenimiento Mecanico"/>
    <d v="2023-02-09T00:00:00"/>
    <d v="1899-12-30T06:42:33"/>
    <d v="2023-02-09T00:00:00"/>
    <d v="1899-12-30T06:50:08"/>
    <n v="455"/>
    <n v="7.583333333333333"/>
    <x v="0"/>
    <x v="0"/>
    <n v="6"/>
    <s v="febrero"/>
    <s v="M"/>
    <m/>
    <s v="microparada"/>
    <m/>
    <m/>
    <m/>
  </r>
  <r>
    <n v="136697"/>
    <s v="Embalador"/>
    <s v="Moreno"/>
    <s v="L33"/>
    <d v="2018-11-01T00:00:00"/>
    <s v="-"/>
    <s v="Mantenimiento Mecanico"/>
    <d v="2023-02-09T00:00:00"/>
    <d v="1899-12-30T07:30:41"/>
    <d v="2023-02-09T00:00:00"/>
    <d v="1899-12-30T07:45:10"/>
    <n v="869"/>
    <n v="14.483333333333333"/>
    <x v="4"/>
    <x v="2"/>
    <n v="6"/>
    <s v="febrero"/>
    <s v="M"/>
    <m/>
    <s v="no"/>
    <m/>
    <m/>
    <m/>
  </r>
  <r>
    <n v="136698"/>
    <s v="Transfer"/>
    <s v="Moreno"/>
    <s v="L48"/>
    <d v="2019-10-08T00:00:00"/>
    <s v="Martín"/>
    <s v="Mantenimiento Electrico"/>
    <d v="2023-02-09T00:00:00"/>
    <d v="1899-12-30T07:42:56"/>
    <d v="2023-02-09T00:00:00"/>
    <d v="1899-12-30T08:37:59"/>
    <n v="3303"/>
    <n v="55.05"/>
    <x v="330"/>
    <x v="2"/>
    <n v="6"/>
    <s v="febrero"/>
    <s v="M"/>
    <m/>
    <s v="no"/>
    <m/>
    <m/>
    <m/>
  </r>
  <r>
    <n v="136706"/>
    <s v="Laser"/>
    <s v="Moreno"/>
    <s v="L33"/>
    <d v="2018-11-01T00:00:00"/>
    <s v="-"/>
    <s v="Mantenimiento Electrico"/>
    <d v="2023-02-09T00:00:00"/>
    <d v="1899-12-30T08:42:04"/>
    <d v="2023-02-09T00:00:00"/>
    <d v="1899-12-30T09:51:38"/>
    <n v="4174"/>
    <n v="69.566666666666663"/>
    <x v="4"/>
    <x v="2"/>
    <n v="6"/>
    <s v="febrero"/>
    <s v="M"/>
    <m/>
    <s v="no"/>
    <m/>
    <m/>
    <m/>
  </r>
  <r>
    <n v="136710"/>
    <s v="Celofanadora"/>
    <s v="Moreno"/>
    <s v="L41"/>
    <d v="2020-02-21T00:00:00"/>
    <s v="Martín"/>
    <s v="Mantenimiento Mecanico"/>
    <d v="2023-02-09T00:00:00"/>
    <d v="1899-12-30T09:40:57"/>
    <d v="2023-02-09T00:00:00"/>
    <d v="1899-12-30T09:54:36"/>
    <n v="819"/>
    <n v="13.65"/>
    <x v="331"/>
    <x v="2"/>
    <n v="6"/>
    <s v="febrero"/>
    <s v="M"/>
    <m/>
    <s v="no"/>
    <m/>
    <m/>
    <m/>
  </r>
  <r>
    <n v="136711"/>
    <s v="Celofanadora"/>
    <s v="Moreno"/>
    <s v="L41"/>
    <d v="2020-02-21T00:00:00"/>
    <s v="Martín"/>
    <s v="Mantenimiento Mecanico"/>
    <d v="2023-02-09T00:00:00"/>
    <d v="1899-12-30T09:55:52"/>
    <d v="2023-02-09T00:00:00"/>
    <d v="1899-12-30T09:57:46"/>
    <n v="114"/>
    <n v="1.9"/>
    <x v="0"/>
    <x v="0"/>
    <n v="6"/>
    <s v="febrero"/>
    <s v="M"/>
    <m/>
    <s v="microparada"/>
    <m/>
    <m/>
    <m/>
  </r>
  <r>
    <n v="136712"/>
    <s v="Etiquetadora L33"/>
    <s v="Moreno"/>
    <s v="L33"/>
    <d v="2020-10-16T00:00:00"/>
    <s v="Martín"/>
    <s v="Mantenimiento Electrico"/>
    <d v="2023-02-09T00:00:00"/>
    <d v="1899-12-30T09:55:57"/>
    <d v="2023-02-09T00:00:00"/>
    <d v="1899-12-30T10:04:49"/>
    <n v="532"/>
    <n v="8.8666666666666671"/>
    <x v="0"/>
    <x v="0"/>
    <n v="6"/>
    <s v="febrero"/>
    <s v="M"/>
    <m/>
    <s v="microparada"/>
    <m/>
    <m/>
    <m/>
  </r>
  <r>
    <n v="136713"/>
    <s v="Celofanadora"/>
    <s v="Moreno"/>
    <s v="L41"/>
    <d v="2020-02-21T00:00:00"/>
    <s v="Martín"/>
    <s v="Mantenimiento Mecanico"/>
    <d v="2023-02-09T00:00:00"/>
    <d v="1899-12-30T09:58:03"/>
    <d v="2023-02-09T00:00:00"/>
    <d v="1899-12-30T10:01:00"/>
    <n v="177"/>
    <n v="2.95"/>
    <x v="0"/>
    <x v="0"/>
    <n v="6"/>
    <s v="febrero"/>
    <s v="M"/>
    <m/>
    <s v="microparada"/>
    <m/>
    <m/>
    <m/>
  </r>
  <r>
    <n v="136715"/>
    <s v="Celofanadora"/>
    <s v="Moreno"/>
    <s v="L41"/>
    <d v="2020-02-21T00:00:00"/>
    <s v="Martín"/>
    <s v="Mantenimiento Mecanico"/>
    <d v="2023-02-09T00:00:00"/>
    <d v="1899-12-30T10:01:06"/>
    <d v="2023-02-09T00:00:00"/>
    <d v="1899-12-30T10:40:41"/>
    <n v="2375"/>
    <n v="39.583333333333336"/>
    <x v="331"/>
    <x v="2"/>
    <n v="6"/>
    <s v="febrero"/>
    <s v="M"/>
    <m/>
    <s v="no"/>
    <m/>
    <m/>
    <m/>
  </r>
  <r>
    <n v="136719"/>
    <s v="Inkjet"/>
    <s v="Moreno"/>
    <s v="L10"/>
    <d v="2018-11-01T00:00:00"/>
    <s v="-"/>
    <s v="Mantenimiento Electrico"/>
    <d v="2023-02-09T00:00:00"/>
    <d v="1899-12-30T10:57:08"/>
    <d v="2023-02-09T00:00:00"/>
    <d v="1899-12-30T11:46:56"/>
    <n v="2988"/>
    <n v="49.8"/>
    <x v="332"/>
    <x v="2"/>
    <n v="6"/>
    <s v="febrero"/>
    <s v="M"/>
    <m/>
    <s v="no"/>
    <m/>
    <m/>
    <m/>
  </r>
  <r>
    <n v="136728"/>
    <s v="Llenadora"/>
    <s v="Moreno"/>
    <s v="L19"/>
    <d v="2018-11-01T00:00:00"/>
    <s v="-"/>
    <s v="Mantenimiento Mecanico"/>
    <d v="2023-02-09T00:00:00"/>
    <d v="1899-12-30T13:27:54"/>
    <d v="2023-02-09T00:00:00"/>
    <d v="1899-12-30T13:36:28"/>
    <n v="514"/>
    <n v="8.5666666666666664"/>
    <x v="0"/>
    <x v="0"/>
    <n v="6"/>
    <s v="febrero"/>
    <s v="M"/>
    <m/>
    <s v="microparada"/>
    <m/>
    <m/>
    <m/>
  </r>
  <r>
    <n v="136735"/>
    <s v="Llenadora"/>
    <s v="Moreno"/>
    <s v="L36"/>
    <d v="2018-11-01T00:00:00"/>
    <s v="-"/>
    <s v="Mantenimiento Mecanico"/>
    <d v="2023-02-09T00:00:00"/>
    <d v="1899-12-30T15:25:16"/>
    <d v="2023-02-09T00:00:00"/>
    <d v="1899-12-30T17:05:45"/>
    <n v="6029"/>
    <n v="100.48333333333333"/>
    <x v="1"/>
    <x v="1"/>
    <n v="6"/>
    <s v="febrero"/>
    <s v="T"/>
    <s v="sin informacion"/>
    <s v="sin informacion"/>
    <s v="sin informacion"/>
    <s v="sin informacion"/>
    <s v="sin informacion"/>
  </r>
  <r>
    <n v="136738"/>
    <s v="Inkjet"/>
    <s v="Moreno"/>
    <s v="L19"/>
    <d v="2018-11-01T00:00:00"/>
    <s v="-"/>
    <s v="Mantenimiento Electrico"/>
    <d v="2023-02-09T00:00:00"/>
    <d v="1899-12-30T16:35:46"/>
    <d v="2023-02-09T00:00:00"/>
    <d v="1899-12-30T16:35:49"/>
    <n v="3"/>
    <n v="0.05"/>
    <x v="0"/>
    <x v="0"/>
    <n v="6"/>
    <s v="febrero"/>
    <s v="T"/>
    <m/>
    <s v="microparada"/>
    <m/>
    <m/>
    <m/>
  </r>
  <r>
    <n v="136740"/>
    <s v="Celofanadora"/>
    <s v="Moreno"/>
    <s v="L43"/>
    <d v="2018-11-01T00:00:00"/>
    <s v="-"/>
    <s v="Mantenimiento Mecanico"/>
    <d v="2023-02-09T00:00:00"/>
    <d v="1899-12-30T16:40:23"/>
    <d v="2023-02-09T00:00:00"/>
    <d v="1899-12-30T16:52:28"/>
    <n v="725"/>
    <n v="12.083333333333334"/>
    <x v="333"/>
    <x v="3"/>
    <n v="6"/>
    <s v="febrero"/>
    <s v="T"/>
    <m/>
    <s v="si"/>
    <m/>
    <m/>
    <m/>
  </r>
  <r>
    <n v="136747"/>
    <s v="Celofanadora"/>
    <s v="Moreno"/>
    <s v="L43"/>
    <d v="2018-11-01T00:00:00"/>
    <s v="-"/>
    <s v="Mantenimiento Mecanico"/>
    <d v="2023-02-09T00:00:00"/>
    <d v="1899-12-30T17:19:18"/>
    <d v="2023-02-09T00:00:00"/>
    <d v="1899-12-30T17:48:16"/>
    <n v="1738"/>
    <n v="28.966666666666665"/>
    <x v="333"/>
    <x v="3"/>
    <n v="6"/>
    <s v="febrero"/>
    <s v="T"/>
    <m/>
    <s v="si"/>
    <m/>
    <m/>
    <m/>
  </r>
  <r>
    <n v="136748"/>
    <s v="Llenadora"/>
    <s v="Moreno"/>
    <s v="L36"/>
    <d v="2018-11-01T00:00:00"/>
    <s v="-"/>
    <s v="Mantenimiento Mecanico"/>
    <d v="2023-02-09T00:00:00"/>
    <d v="1899-12-30T17:29:13"/>
    <d v="2023-02-09T00:00:00"/>
    <d v="1899-12-30T19:12:18"/>
    <n v="6185"/>
    <n v="103.08333333333333"/>
    <x v="334"/>
    <x v="2"/>
    <n v="6"/>
    <s v="febrero"/>
    <s v="T"/>
    <m/>
    <s v="no"/>
    <m/>
    <m/>
    <m/>
  </r>
  <r>
    <n v="136752"/>
    <s v="Abastecedor pinceles"/>
    <s v="Moreno"/>
    <s v="L38"/>
    <d v="2019-10-08T00:00:00"/>
    <s v="Martín"/>
    <s v="Mantenimiento Electrico"/>
    <d v="2023-02-09T00:00:00"/>
    <d v="1899-12-30T18:12:25"/>
    <d v="2023-02-09T00:00:00"/>
    <d v="1899-12-30T18:42:26"/>
    <n v="1801"/>
    <n v="30.016666666666666"/>
    <x v="1"/>
    <x v="1"/>
    <n v="6"/>
    <s v="febrero"/>
    <s v="T"/>
    <s v="sin informacion"/>
    <s v="sin informacion"/>
    <s v="sin informacion"/>
    <s v="sin informacion"/>
    <s v="sin informacion"/>
  </r>
  <r>
    <n v="136754"/>
    <s v="Celofanadora"/>
    <s v="Moreno"/>
    <s v="L43"/>
    <d v="2018-11-01T00:00:00"/>
    <s v="-"/>
    <s v="Mantenimiento Mecanico"/>
    <d v="2023-02-09T00:00:00"/>
    <d v="1899-12-30T18:26:35"/>
    <d v="2023-02-09T00:00:00"/>
    <d v="1899-12-30T19:43:40"/>
    <n v="4625"/>
    <n v="77.083333333333329"/>
    <x v="335"/>
    <x v="2"/>
    <n v="6"/>
    <s v="febrero"/>
    <s v="T"/>
    <m/>
    <s v="no"/>
    <m/>
    <m/>
    <m/>
  </r>
  <r>
    <n v="136755"/>
    <s v="Llenadora"/>
    <s v="Moreno"/>
    <s v="L33"/>
    <d v="2018-11-01T00:00:00"/>
    <s v="-"/>
    <s v="Mantenimiento Mecanico"/>
    <d v="2023-02-09T00:00:00"/>
    <d v="1899-12-30T18:30:54"/>
    <d v="2023-02-09T00:00:00"/>
    <d v="1899-12-30T19:13:50"/>
    <n v="2576"/>
    <n v="42.93333333333333"/>
    <x v="4"/>
    <x v="2"/>
    <n v="6"/>
    <s v="febrero"/>
    <s v="T"/>
    <m/>
    <s v="no"/>
    <m/>
    <m/>
    <m/>
  </r>
  <r>
    <n v="136759"/>
    <s v="Llenadora"/>
    <s v="Moreno"/>
    <s v="L07"/>
    <d v="2018-11-01T00:00:00"/>
    <s v="-"/>
    <s v="Mantenimiento Mecanico"/>
    <d v="2023-02-09T00:00:00"/>
    <d v="1899-12-30T19:01:43"/>
    <d v="2023-02-09T00:00:00"/>
    <d v="1899-12-30T19:12:25"/>
    <n v="642"/>
    <n v="10.7"/>
    <x v="336"/>
    <x v="2"/>
    <n v="6"/>
    <s v="febrero"/>
    <s v="T"/>
    <m/>
    <s v="no"/>
    <m/>
    <m/>
    <m/>
  </r>
  <r>
    <n v="136762"/>
    <s v="Llenadora L38"/>
    <s v="Moreno"/>
    <s v="L38"/>
    <d v="2021-03-03T00:00:00"/>
    <s v="Martín"/>
    <s v="Mantenimiento Mecanico"/>
    <d v="2023-02-09T00:00:00"/>
    <d v="1899-12-30T19:43:05"/>
    <d v="2023-02-09T00:00:00"/>
    <d v="1899-12-30T21:07:30"/>
    <n v="5065"/>
    <n v="84.416666666666671"/>
    <x v="337"/>
    <x v="2"/>
    <n v="6"/>
    <s v="febrero"/>
    <s v="T"/>
    <m/>
    <s v="no"/>
    <m/>
    <m/>
    <m/>
  </r>
  <r>
    <n v="136764"/>
    <s v="Inkjet"/>
    <s v="Moreno"/>
    <s v="L32"/>
    <d v="2022-07-14T00:00:00"/>
    <s v="Natalio"/>
    <s v="Mantenimiento Mecanico"/>
    <d v="2023-02-09T00:00:00"/>
    <d v="1899-12-30T20:04:03"/>
    <d v="2023-02-09T00:00:00"/>
    <d v="1899-12-30T20:28:47"/>
    <n v="1484"/>
    <n v="24.733333333333334"/>
    <x v="338"/>
    <x v="2"/>
    <n v="6"/>
    <s v="febrero"/>
    <s v="T"/>
    <m/>
    <s v="no"/>
    <m/>
    <m/>
    <m/>
  </r>
  <r>
    <n v="136768"/>
    <s v="Celofanadora"/>
    <s v="Moreno"/>
    <s v="L43"/>
    <d v="2018-11-01T00:00:00"/>
    <s v="-"/>
    <s v="Mantenimiento Mecanico"/>
    <d v="2023-02-09T00:00:00"/>
    <d v="1899-12-30T20:50:36"/>
    <d v="2023-02-09T00:00:00"/>
    <d v="1899-12-30T21:28:05"/>
    <n v="2249"/>
    <n v="37.483333333333334"/>
    <x v="339"/>
    <x v="2"/>
    <n v="6"/>
    <s v="febrero"/>
    <s v="T"/>
    <m/>
    <s v="no"/>
    <m/>
    <m/>
    <m/>
  </r>
  <r>
    <n v="136771"/>
    <s v="Etiquetadora L33"/>
    <s v="Moreno"/>
    <s v="L33"/>
    <d v="2020-10-16T00:00:00"/>
    <s v="Martín"/>
    <s v="Mantenimiento Electrico"/>
    <d v="2023-02-10T00:00:00"/>
    <d v="1899-12-30T06:01:50"/>
    <d v="2023-02-10T00:00:00"/>
    <d v="1899-12-30T07:24:35"/>
    <n v="4965"/>
    <n v="82.75"/>
    <x v="4"/>
    <x v="2"/>
    <n v="6"/>
    <s v="febrero"/>
    <s v="M"/>
    <m/>
    <s v="no"/>
    <m/>
    <m/>
    <m/>
  </r>
  <r>
    <n v="136777"/>
    <s v="Transporte"/>
    <s v="Moreno"/>
    <s v="L27"/>
    <d v="2018-11-01T00:00:00"/>
    <s v="-"/>
    <s v="Mantenimiento Electrico"/>
    <d v="2023-02-10T00:00:00"/>
    <d v="1899-12-30T06:33:07"/>
    <d v="2023-02-10T00:00:00"/>
    <d v="1899-12-30T07:08:49"/>
    <n v="2142"/>
    <n v="35.700000000000003"/>
    <x v="340"/>
    <x v="2"/>
    <n v="6"/>
    <s v="febrero"/>
    <s v="M"/>
    <m/>
    <s v="no"/>
    <m/>
    <m/>
    <m/>
  </r>
  <r>
    <n v="136790"/>
    <s v="Celofanadora L10"/>
    <s v="Moreno"/>
    <s v="L10"/>
    <d v="2020-09-30T00:00:00"/>
    <s v="Martín"/>
    <s v="Mantenimiento Mecanico"/>
    <d v="2023-02-10T00:00:00"/>
    <d v="1899-12-30T07:46:15"/>
    <d v="2023-02-10T00:00:00"/>
    <d v="1899-12-30T07:48:38"/>
    <n v="143"/>
    <n v="2.3833333333333333"/>
    <x v="0"/>
    <x v="0"/>
    <n v="6"/>
    <s v="febrero"/>
    <s v="M"/>
    <m/>
    <s v="microparada"/>
    <m/>
    <m/>
    <m/>
  </r>
  <r>
    <n v="136797"/>
    <s v="Transporte"/>
    <s v="Moreno"/>
    <s v="L27"/>
    <d v="2018-11-01T00:00:00"/>
    <s v="-"/>
    <s v="Mantenimiento Electrico"/>
    <d v="2023-02-10T00:00:00"/>
    <d v="1899-12-30T08:26:27"/>
    <d v="2023-02-10T00:00:00"/>
    <d v="1899-12-30T08:35:48"/>
    <n v="561"/>
    <n v="9.35"/>
    <x v="0"/>
    <x v="0"/>
    <n v="6"/>
    <s v="febrero"/>
    <s v="M"/>
    <m/>
    <s v="microparada"/>
    <m/>
    <m/>
    <m/>
  </r>
  <r>
    <n v="136805"/>
    <s v="Torqueadora"/>
    <s v="Moreno"/>
    <s v="L19"/>
    <d v="2018-11-01T00:00:00"/>
    <s v="-"/>
    <s v="Mantenimiento Mecanico"/>
    <d v="2023-02-10T00:00:00"/>
    <d v="1899-12-30T09:22:47"/>
    <d v="2023-02-10T00:00:00"/>
    <d v="1899-12-30T09:34:31"/>
    <n v="704"/>
    <n v="11.733333333333333"/>
    <x v="341"/>
    <x v="2"/>
    <n v="6"/>
    <s v="febrero"/>
    <s v="M"/>
    <m/>
    <s v="no"/>
    <m/>
    <m/>
    <m/>
  </r>
  <r>
    <n v="136807"/>
    <s v="Llenadora"/>
    <s v="Moreno"/>
    <s v="L39"/>
    <d v="2018-11-01T00:00:00"/>
    <s v="-"/>
    <s v="Mantenimiento Electrico"/>
    <d v="2023-02-10T00:00:00"/>
    <d v="1899-12-30T09:23:50"/>
    <d v="2023-02-10T00:00:00"/>
    <d v="1899-12-30T09:59:10"/>
    <n v="2120"/>
    <n v="35.333333333333336"/>
    <x v="342"/>
    <x v="2"/>
    <n v="6"/>
    <s v="febrero"/>
    <s v="M"/>
    <m/>
    <s v="no"/>
    <m/>
    <m/>
    <m/>
  </r>
  <r>
    <n v="136809"/>
    <s v="Llenadora"/>
    <s v="Moreno"/>
    <s v="L29"/>
    <d v="2018-11-01T00:00:00"/>
    <s v="-"/>
    <s v="Mantenimiento Electrico"/>
    <d v="2023-02-10T00:00:00"/>
    <d v="1899-12-30T09:36:01"/>
    <d v="2023-02-10T00:00:00"/>
    <d v="1899-12-30T09:47:46"/>
    <n v="705"/>
    <n v="11.75"/>
    <x v="343"/>
    <x v="2"/>
    <n v="6"/>
    <s v="febrero"/>
    <s v="M"/>
    <m/>
    <s v="no"/>
    <m/>
    <m/>
    <m/>
  </r>
  <r>
    <n v="136811"/>
    <s v="Laser"/>
    <s v="Moreno"/>
    <s v="L19"/>
    <d v="2022-07-14T00:00:00"/>
    <s v="Natalio"/>
    <s v="Mantenimiento Electrico"/>
    <d v="2023-02-10T00:00:00"/>
    <d v="1899-12-30T09:47:58"/>
    <d v="2023-02-10T00:00:00"/>
    <d v="1899-12-30T10:14:12"/>
    <n v="1574"/>
    <n v="26.233333333333334"/>
    <x v="344"/>
    <x v="2"/>
    <n v="6"/>
    <s v="febrero"/>
    <s v="M"/>
    <m/>
    <s v="no"/>
    <m/>
    <m/>
    <m/>
  </r>
  <r>
    <n v="136819"/>
    <s v="Celofanadora L10"/>
    <s v="Moreno"/>
    <s v="L10"/>
    <d v="2020-09-30T00:00:00"/>
    <s v="Martín"/>
    <s v="Mantenimiento Mecanico"/>
    <d v="2023-02-10T00:00:00"/>
    <d v="1899-12-30T10:55:37"/>
    <d v="2023-02-10T00:00:00"/>
    <d v="1899-12-30T11:42:35"/>
    <n v="2818"/>
    <n v="46.966666666666669"/>
    <x v="1"/>
    <x v="1"/>
    <n v="6"/>
    <s v="febrero"/>
    <s v="M"/>
    <s v="sin informacion"/>
    <s v="sin informacion"/>
    <s v="sin informacion"/>
    <s v="sin informacion"/>
    <s v="sin informacion"/>
  </r>
  <r>
    <n v="136821"/>
    <s v="Etiquetadora L33"/>
    <s v="Moreno"/>
    <s v="L33"/>
    <d v="2020-10-16T00:00:00"/>
    <s v="Martín"/>
    <s v="Mantenimiento Electrico"/>
    <d v="2023-02-10T00:00:00"/>
    <d v="1899-12-30T10:59:21"/>
    <d v="2023-02-10T00:00:00"/>
    <d v="1899-12-30T11:10:02"/>
    <n v="641"/>
    <n v="10.683333333333334"/>
    <x v="4"/>
    <x v="2"/>
    <n v="6"/>
    <s v="febrero"/>
    <s v="M"/>
    <m/>
    <s v="no"/>
    <m/>
    <m/>
    <m/>
  </r>
  <r>
    <n v="136822"/>
    <s v="Estuchadora"/>
    <s v="Moreno"/>
    <s v="L47"/>
    <d v="2021-10-06T00:00:00"/>
    <s v="Sebastian "/>
    <s v="Mantenimiento Mecanico"/>
    <d v="2023-02-10T00:00:00"/>
    <d v="1899-12-30T11:07:32"/>
    <d v="2023-02-10T00:00:00"/>
    <d v="1899-12-30T11:46:21"/>
    <n v="2329"/>
    <n v="38.81666666666667"/>
    <x v="345"/>
    <x v="3"/>
    <n v="6"/>
    <s v="febrero"/>
    <s v="M"/>
    <m/>
    <s v="si"/>
    <m/>
    <m/>
    <m/>
  </r>
  <r>
    <n v="136828"/>
    <s v="Celofanadora"/>
    <s v="Moreno"/>
    <s v="L32"/>
    <d v="2021-02-04T00:00:00"/>
    <s v="Victor"/>
    <s v="Mantenimiento Electrico"/>
    <d v="2023-02-10T00:00:00"/>
    <d v="1899-12-30T11:25:00"/>
    <d v="2023-02-10T00:00:00"/>
    <d v="1899-12-30T12:28:25"/>
    <n v="3805"/>
    <n v="63.416666666666664"/>
    <x v="346"/>
    <x v="3"/>
    <n v="6"/>
    <s v="febrero"/>
    <s v="M"/>
    <m/>
    <s v="si"/>
    <m/>
    <m/>
    <m/>
  </r>
  <r>
    <n v="136830"/>
    <s v="Torqueadora"/>
    <s v="Moreno"/>
    <s v="L19"/>
    <d v="2018-11-01T00:00:00"/>
    <s v="-"/>
    <s v="Mantenimiento Mecanico"/>
    <d v="2023-02-10T00:00:00"/>
    <d v="1899-12-30T11:39:22"/>
    <d v="2023-02-10T00:00:00"/>
    <d v="1899-12-30T12:07:31"/>
    <n v="1689"/>
    <n v="28.15"/>
    <x v="4"/>
    <x v="2"/>
    <n v="6"/>
    <s v="febrero"/>
    <s v="M"/>
    <m/>
    <s v="no"/>
    <m/>
    <m/>
    <m/>
  </r>
  <r>
    <n v="136835"/>
    <s v="Celofanadora"/>
    <s v="Moreno"/>
    <s v="L32"/>
    <d v="2021-02-04T00:00:00"/>
    <s v="Victor"/>
    <s v="Mantenimiento Mecanico"/>
    <d v="2023-02-10T00:00:00"/>
    <d v="1899-12-30T12:36:53"/>
    <d v="2023-02-10T00:00:00"/>
    <d v="1899-12-30T13:16:33"/>
    <n v="2380"/>
    <n v="39.666666666666664"/>
    <x v="347"/>
    <x v="2"/>
    <n v="6"/>
    <s v="febrero"/>
    <s v="M"/>
    <m/>
    <s v="no"/>
    <m/>
    <m/>
    <m/>
  </r>
  <r>
    <n v="136845"/>
    <s v="Celofanadora"/>
    <s v="Moreno"/>
    <s v="L32"/>
    <d v="2021-02-04T00:00:00"/>
    <s v="Victor"/>
    <s v="Mantenimiento Mecanico"/>
    <d v="2023-02-10T00:00:00"/>
    <d v="1899-12-30T14:30:26"/>
    <d v="2023-02-10T00:00:00"/>
    <d v="1899-12-30T14:37:59"/>
    <n v="453"/>
    <n v="7.55"/>
    <x v="0"/>
    <x v="0"/>
    <n v="6"/>
    <s v="febrero"/>
    <s v="T"/>
    <m/>
    <s v="microparada"/>
    <m/>
    <m/>
    <m/>
  </r>
  <r>
    <n v="136849"/>
    <s v="Celofanadora"/>
    <s v="Moreno"/>
    <s v="L32"/>
    <d v="2021-02-04T00:00:00"/>
    <s v="Victor"/>
    <s v="Mantenimiento Mecanico"/>
    <d v="2023-02-10T00:00:00"/>
    <d v="1899-12-30T14:58:07"/>
    <d v="2023-02-10T00:00:00"/>
    <d v="1899-12-30T15:10:19"/>
    <n v="732"/>
    <n v="12.2"/>
    <x v="347"/>
    <x v="2"/>
    <n v="6"/>
    <s v="febrero"/>
    <s v="T"/>
    <m/>
    <s v="no"/>
    <m/>
    <m/>
    <m/>
  </r>
  <r>
    <n v="136852"/>
    <s v="Celofanadora"/>
    <s v="Moreno"/>
    <s v="L32"/>
    <d v="2021-02-04T00:00:00"/>
    <s v="Victor"/>
    <s v="Mantenimiento Mecanico"/>
    <d v="2023-02-10T00:00:00"/>
    <d v="1899-12-30T15:19:28"/>
    <d v="2023-02-10T00:00:00"/>
    <d v="1899-12-30T16:12:33"/>
    <n v="3185"/>
    <n v="53.083333333333336"/>
    <x v="347"/>
    <x v="2"/>
    <n v="6"/>
    <s v="febrero"/>
    <s v="T"/>
    <m/>
    <s v="no"/>
    <m/>
    <m/>
    <m/>
  </r>
  <r>
    <n v="136854"/>
    <s v="Estuchadora"/>
    <s v="Moreno"/>
    <s v="L11"/>
    <d v="2018-11-01T00:00:00"/>
    <s v="-"/>
    <s v="Mantenimiento Mecanico"/>
    <d v="2023-02-10T00:00:00"/>
    <d v="1899-12-30T15:32:50"/>
    <d v="2023-02-10T00:00:00"/>
    <d v="1899-12-30T15:36:14"/>
    <n v="204"/>
    <n v="3.4"/>
    <x v="0"/>
    <x v="0"/>
    <n v="6"/>
    <s v="febrero"/>
    <s v="T"/>
    <m/>
    <s v="microparada"/>
    <m/>
    <m/>
    <m/>
  </r>
  <r>
    <n v="136855"/>
    <s v="Etiquetadora L33"/>
    <s v="Moreno"/>
    <s v="L33"/>
    <d v="2020-10-16T00:00:00"/>
    <s v="Martín"/>
    <s v="Mantenimiento Electrico"/>
    <d v="2023-02-10T00:00:00"/>
    <d v="1899-12-30T15:40:26"/>
    <d v="2023-02-10T00:00:00"/>
    <d v="1899-12-30T15:47:45"/>
    <n v="439"/>
    <n v="7.3166666666666664"/>
    <x v="0"/>
    <x v="0"/>
    <n v="6"/>
    <s v="febrero"/>
    <s v="T"/>
    <m/>
    <s v="microparada"/>
    <m/>
    <m/>
    <m/>
  </r>
  <r>
    <n v="136858"/>
    <s v="Llenadora"/>
    <s v="Moreno"/>
    <s v="L04"/>
    <d v="2018-11-01T00:00:00"/>
    <s v="-"/>
    <s v="Mantenimiento Mecanico"/>
    <d v="2023-02-10T00:00:00"/>
    <d v="1899-12-30T16:46:47"/>
    <d v="2023-02-10T00:00:00"/>
    <d v="1899-12-30T18:10:33"/>
    <n v="5026"/>
    <n v="83.766666666666666"/>
    <x v="348"/>
    <x v="2"/>
    <n v="6"/>
    <s v="febrero"/>
    <s v="T"/>
    <m/>
    <s v="no"/>
    <m/>
    <m/>
    <m/>
  </r>
  <r>
    <n v="136859"/>
    <s v="Etiquetadora L33"/>
    <s v="Moreno"/>
    <s v="L33"/>
    <d v="2020-10-16T00:00:00"/>
    <s v="Martín"/>
    <s v="Mantenimiento Electrico"/>
    <d v="2023-02-10T00:00:00"/>
    <d v="1899-12-30T16:50:21"/>
    <d v="2023-02-10T00:00:00"/>
    <d v="1899-12-30T17:06:18"/>
    <n v="957"/>
    <n v="15.95"/>
    <x v="4"/>
    <x v="2"/>
    <n v="6"/>
    <s v="febrero"/>
    <s v="T"/>
    <m/>
    <s v="no"/>
    <m/>
    <m/>
    <m/>
  </r>
  <r>
    <n v="136862"/>
    <s v="Etiquetadora L33"/>
    <s v="Moreno"/>
    <s v="L33"/>
    <d v="2020-10-16T00:00:00"/>
    <s v="Martín"/>
    <s v="Mantenimiento Mecanico"/>
    <d v="2023-02-10T00:00:00"/>
    <d v="1899-12-30T18:10:10"/>
    <d v="2023-02-10T00:00:00"/>
    <d v="1899-12-30T18:40:02"/>
    <n v="1792"/>
    <n v="29.866666666666667"/>
    <x v="4"/>
    <x v="2"/>
    <n v="6"/>
    <s v="febrero"/>
    <s v="T"/>
    <m/>
    <s v="no"/>
    <m/>
    <m/>
    <m/>
  </r>
  <r>
    <n v="136869"/>
    <s v="Etiquetadora L33"/>
    <s v="Moreno"/>
    <s v="L33"/>
    <d v="2020-10-16T00:00:00"/>
    <s v="Martín"/>
    <s v="Mantenimiento Mecanico"/>
    <d v="2023-02-10T00:00:00"/>
    <d v="1899-12-30T19:49:52"/>
    <d v="2023-02-11T00:00:00"/>
    <d v="1899-12-30T05:40:27"/>
    <n v="35435"/>
    <n v="590.58333333333337"/>
    <x v="4"/>
    <x v="2"/>
    <n v="7"/>
    <s v="febrero"/>
    <s v="T"/>
    <m/>
    <s v="no"/>
    <m/>
    <m/>
    <m/>
  </r>
  <r>
    <n v="136870"/>
    <s v="Transporte"/>
    <s v="Moreno"/>
    <s v="L38"/>
    <d v="2018-11-01T00:00:00"/>
    <s v="-"/>
    <s v="Mantenimiento Mecanico"/>
    <d v="2023-02-10T00:00:00"/>
    <d v="1899-12-30T20:10:47"/>
    <d v="2023-02-10T00:00:00"/>
    <d v="1899-12-30T20:32:55"/>
    <n v="1328"/>
    <n v="22.133333333333333"/>
    <x v="349"/>
    <x v="2"/>
    <n v="6"/>
    <s v="febrero"/>
    <s v="T"/>
    <m/>
    <s v="no"/>
    <m/>
    <m/>
    <m/>
  </r>
  <r>
    <n v="136871"/>
    <s v="Transporte"/>
    <s v="Moreno"/>
    <s v="L48"/>
    <d v="2018-11-01T00:00:00"/>
    <s v="-"/>
    <s v="Mantenimiento Mecanico"/>
    <d v="2023-02-10T00:00:00"/>
    <d v="1899-12-30T20:14:52"/>
    <d v="2023-02-10T00:00:00"/>
    <d v="1899-12-30T20:50:28"/>
    <n v="2136"/>
    <n v="35.6"/>
    <x v="349"/>
    <x v="2"/>
    <n v="6"/>
    <s v="febrero"/>
    <s v="T"/>
    <m/>
    <s v="no"/>
    <m/>
    <m/>
    <m/>
  </r>
  <r>
    <n v="136899"/>
    <s v="Llenadora"/>
    <s v="Moreno"/>
    <s v="L33"/>
    <d v="2018-11-01T00:00:00"/>
    <s v="-"/>
    <s v="Mantenimiento Electrico"/>
    <d v="2023-02-13T00:00:00"/>
    <d v="1899-12-30T03:18:36"/>
    <d v="2023-02-13T00:00:00"/>
    <d v="1899-12-30T06:08:43"/>
    <n v="10207"/>
    <n v="170.11666666666667"/>
    <x v="350"/>
    <x v="2"/>
    <n v="7"/>
    <s v="febrero"/>
    <s v="N"/>
    <m/>
    <s v="no"/>
    <m/>
    <m/>
    <m/>
  </r>
  <r>
    <n v="136904"/>
    <s v="Llenadora"/>
    <s v="Moreno"/>
    <s v="L33"/>
    <d v="2018-11-01T00:00:00"/>
    <s v="-"/>
    <s v="Mantenimiento Electrico"/>
    <d v="2023-02-13T00:00:00"/>
    <d v="1899-12-30T06:08:52"/>
    <d v="2023-02-13T00:00:00"/>
    <d v="1899-12-30T06:44:39"/>
    <n v="2147"/>
    <n v="35.783333333333331"/>
    <x v="4"/>
    <x v="2"/>
    <n v="7"/>
    <s v="febrero"/>
    <s v="M"/>
    <m/>
    <s v="no"/>
    <m/>
    <m/>
    <m/>
  </r>
  <r>
    <n v="136912"/>
    <s v="Etiquetadora L33"/>
    <s v="Moreno"/>
    <s v="L33"/>
    <d v="2020-10-16T00:00:00"/>
    <s v="Martín"/>
    <s v="Mantenimiento Electrico"/>
    <d v="2023-02-13T00:00:00"/>
    <d v="1899-12-30T06:44:44"/>
    <d v="2023-02-13T00:00:00"/>
    <d v="1899-12-30T07:59:33"/>
    <n v="4489"/>
    <n v="74.816666666666663"/>
    <x v="351"/>
    <x v="2"/>
    <n v="7"/>
    <s v="febrero"/>
    <s v="M"/>
    <m/>
    <s v="no"/>
    <m/>
    <m/>
    <m/>
  </r>
  <r>
    <n v="136918"/>
    <s v="Torqueadora"/>
    <s v="Moreno"/>
    <s v="L33"/>
    <d v="2020-02-20T00:00:00"/>
    <s v="Martín"/>
    <s v="Mantenimiento Mecanico"/>
    <d v="2023-02-13T00:00:00"/>
    <d v="1899-12-30T08:08:53"/>
    <d v="2023-02-13T00:00:00"/>
    <d v="1899-12-30T08:20:42"/>
    <n v="709"/>
    <n v="11.816666666666666"/>
    <x v="4"/>
    <x v="2"/>
    <n v="7"/>
    <s v="febrero"/>
    <s v="M"/>
    <m/>
    <s v="no"/>
    <m/>
    <m/>
    <m/>
  </r>
  <r>
    <n v="136921"/>
    <s v="Celofanadora"/>
    <s v="Moreno"/>
    <s v="L32"/>
    <d v="2021-02-04T00:00:00"/>
    <s v="Victor"/>
    <s v="Mantenimiento Electrico"/>
    <d v="2023-02-13T00:00:00"/>
    <d v="1899-12-30T08:27:06"/>
    <d v="2023-02-13T00:00:00"/>
    <d v="1899-12-30T09:13:11"/>
    <n v="2765"/>
    <n v="46.083333333333336"/>
    <x v="352"/>
    <x v="2"/>
    <n v="7"/>
    <s v="febrero"/>
    <s v="M"/>
    <m/>
    <s v="no"/>
    <m/>
    <m/>
    <m/>
  </r>
  <r>
    <n v="136926"/>
    <s v="Celofanadora"/>
    <s v="Moreno"/>
    <s v="L32"/>
    <d v="2021-02-04T00:00:00"/>
    <s v="Victor"/>
    <s v="Mantenimiento Electrico"/>
    <d v="2023-02-13T00:00:00"/>
    <d v="1899-12-30T09:13:18"/>
    <d v="2023-02-13T00:00:00"/>
    <d v="1899-12-30T09:24:24"/>
    <n v="666"/>
    <n v="11.1"/>
    <x v="352"/>
    <x v="2"/>
    <n v="7"/>
    <s v="febrero"/>
    <s v="M"/>
    <m/>
    <s v="no"/>
    <m/>
    <m/>
    <m/>
  </r>
  <r>
    <n v="136927"/>
    <s v="Torqueadora"/>
    <s v="Moreno"/>
    <s v="L27"/>
    <d v="2018-11-01T00:00:00"/>
    <s v="-"/>
    <s v="Mantenimiento Electrico"/>
    <d v="2023-02-13T00:00:00"/>
    <d v="1899-12-30T09:14:03"/>
    <d v="2023-02-13T00:00:00"/>
    <d v="1899-12-30T09:44:01"/>
    <n v="1798"/>
    <n v="29.966666666666665"/>
    <x v="353"/>
    <x v="2"/>
    <n v="7"/>
    <s v="febrero"/>
    <s v="M"/>
    <m/>
    <s v="no"/>
    <m/>
    <m/>
    <m/>
  </r>
  <r>
    <n v="136931"/>
    <s v="Torqueadora"/>
    <s v="Moreno"/>
    <s v="L48"/>
    <d v="2018-11-01T00:00:00"/>
    <s v="-"/>
    <s v="Mantenimiento Mecanico"/>
    <d v="2023-02-13T00:00:00"/>
    <d v="1899-12-30T09:43:26"/>
    <d v="2023-02-13T00:00:00"/>
    <d v="1899-12-30T10:03:12"/>
    <n v="1186"/>
    <n v="19.766666666666666"/>
    <x v="186"/>
    <x v="2"/>
    <n v="7"/>
    <s v="febrero"/>
    <s v="M"/>
    <m/>
    <s v="no"/>
    <m/>
    <m/>
    <m/>
  </r>
  <r>
    <n v="136934"/>
    <s v="Llenadora"/>
    <s v="Moreno"/>
    <s v="L48"/>
    <d v="2018-11-01T00:00:00"/>
    <s v="-"/>
    <s v="Mantenimiento Electrico"/>
    <d v="2023-02-13T00:00:00"/>
    <d v="1899-12-30T10:03:23"/>
    <d v="2023-02-13T00:00:00"/>
    <d v="1899-12-30T10:34:06"/>
    <n v="1843"/>
    <n v="30.716666666666665"/>
    <x v="186"/>
    <x v="2"/>
    <n v="7"/>
    <s v="febrero"/>
    <s v="M"/>
    <m/>
    <s v="no"/>
    <m/>
    <m/>
    <m/>
  </r>
  <r>
    <n v="136952"/>
    <s v="Etiquetadora"/>
    <s v="Moreno"/>
    <s v="L38"/>
    <d v="2018-11-01T00:00:00"/>
    <s v="-"/>
    <s v="Mantenimiento Mecanico"/>
    <d v="2023-02-13T00:00:00"/>
    <d v="1899-12-30T14:41:48"/>
    <d v="2023-02-13T00:00:00"/>
    <d v="1899-12-30T14:49:37"/>
    <n v="469"/>
    <n v="7.8166666666666664"/>
    <x v="0"/>
    <x v="0"/>
    <n v="7"/>
    <s v="febrero"/>
    <s v="T"/>
    <m/>
    <s v="microparada"/>
    <m/>
    <m/>
    <m/>
  </r>
  <r>
    <n v="136954"/>
    <s v="Laser"/>
    <s v="Moreno"/>
    <s v="L33"/>
    <d v="2018-11-01T00:00:00"/>
    <s v="-"/>
    <s v="Mantenimiento Electrico"/>
    <d v="2023-02-13T00:00:00"/>
    <d v="1899-12-30T15:19:28"/>
    <d v="2023-02-13T00:00:00"/>
    <d v="1899-12-30T15:29:31"/>
    <n v="603"/>
    <n v="10.050000000000001"/>
    <x v="4"/>
    <x v="2"/>
    <n v="7"/>
    <s v="febrero"/>
    <s v="T"/>
    <m/>
    <s v="no"/>
    <m/>
    <m/>
    <m/>
  </r>
  <r>
    <n v="136960"/>
    <s v="Martillo"/>
    <s v="Moreno"/>
    <s v="L11"/>
    <d v="2018-11-01T00:00:00"/>
    <s v="-"/>
    <s v="Mantenimiento Mecanico"/>
    <d v="2023-02-13T00:00:00"/>
    <d v="1899-12-30T16:45:14"/>
    <d v="2023-02-13T00:00:00"/>
    <d v="1899-12-30T16:59:59"/>
    <n v="885"/>
    <n v="14.75"/>
    <x v="1"/>
    <x v="1"/>
    <n v="7"/>
    <s v="febrero"/>
    <s v="T"/>
    <s v="sin informacion"/>
    <s v="sin informacion"/>
    <s v="sin informacion"/>
    <s v="sin informacion"/>
    <s v="sin informacion"/>
  </r>
  <r>
    <n v="136961"/>
    <s v="Llenadora"/>
    <s v="Moreno"/>
    <s v="L04"/>
    <d v="2018-11-01T00:00:00"/>
    <s v="-"/>
    <s v="Mantenimiento Mecanico"/>
    <d v="2023-02-13T00:00:00"/>
    <d v="1899-12-30T16:57:15"/>
    <d v="2023-02-13T00:00:00"/>
    <d v="1899-12-30T20:20:29"/>
    <n v="12194"/>
    <n v="203.23333333333332"/>
    <x v="1"/>
    <x v="1"/>
    <n v="7"/>
    <s v="febrero"/>
    <s v="T"/>
    <s v="sin informacion"/>
    <s v="sin informacion"/>
    <s v="sin informacion"/>
    <s v="sin informacion"/>
    <s v="sin informacion"/>
  </r>
  <r>
    <n v="136963"/>
    <s v="Llenadora"/>
    <s v="Moreno"/>
    <s v="L48"/>
    <d v="2018-11-01T00:00:00"/>
    <s v="-"/>
    <s v="Mantenimiento Mecanico"/>
    <d v="2023-02-13T00:00:00"/>
    <d v="1899-12-30T17:43:11"/>
    <d v="2023-02-13T00:00:00"/>
    <d v="1899-12-30T19:35:30"/>
    <n v="6739"/>
    <n v="112.31666666666666"/>
    <x v="1"/>
    <x v="1"/>
    <n v="7"/>
    <s v="febrero"/>
    <s v="T"/>
    <s v="sin informacion"/>
    <s v="sin informacion"/>
    <s v="sin informacion"/>
    <s v="sin informacion"/>
    <s v="sin informacion"/>
  </r>
  <r>
    <n v="136965"/>
    <s v="Celofanadora"/>
    <s v="Moreno"/>
    <s v="L11"/>
    <d v="2018-11-01T00:00:00"/>
    <s v="-"/>
    <s v="Mantenimiento Mecanico"/>
    <d v="2023-02-13T00:00:00"/>
    <d v="1899-12-30T17:53:22"/>
    <d v="2023-02-13T00:00:00"/>
    <d v="1899-12-30T19:10:17"/>
    <n v="4615"/>
    <n v="76.916666666666671"/>
    <x v="1"/>
    <x v="1"/>
    <n v="7"/>
    <s v="febrero"/>
    <s v="T"/>
    <s v="sin informacion"/>
    <s v="sin informacion"/>
    <s v="sin informacion"/>
    <s v="sin informacion"/>
    <s v="sin informacion"/>
  </r>
  <r>
    <n v="136967"/>
    <s v="Estuchadora"/>
    <s v="Moreno"/>
    <s v="L43"/>
    <d v="2018-11-01T00:00:00"/>
    <s v="-"/>
    <s v="Mantenimiento Mecanico"/>
    <d v="2023-02-13T00:00:00"/>
    <d v="1899-12-30T18:04:53"/>
    <d v="2023-02-13T00:00:00"/>
    <d v="1899-12-30T18:57:03"/>
    <n v="3130"/>
    <n v="52.166666666666664"/>
    <x v="1"/>
    <x v="1"/>
    <n v="7"/>
    <s v="febrero"/>
    <s v="T"/>
    <s v="sin informacion"/>
    <s v="sin informacion"/>
    <s v="sin informacion"/>
    <s v="sin informacion"/>
    <s v="sin informacion"/>
  </r>
  <r>
    <n v="136968"/>
    <s v="Estuchadora"/>
    <s v="Moreno"/>
    <s v="L41"/>
    <d v="2020-02-21T00:00:00"/>
    <s v="Martín"/>
    <s v="Mantenimiento Mecanico"/>
    <d v="2023-02-13T00:00:00"/>
    <d v="1899-12-30T18:13:56"/>
    <d v="2023-02-13T00:00:00"/>
    <d v="1899-12-30T19:19:31"/>
    <n v="3935"/>
    <n v="65.583333333333329"/>
    <x v="1"/>
    <x v="1"/>
    <n v="7"/>
    <s v="febrero"/>
    <s v="T"/>
    <s v="sin informacion"/>
    <s v="sin informacion"/>
    <s v="sin informacion"/>
    <s v="sin informacion"/>
    <s v="sin informacion"/>
  </r>
  <r>
    <n v="136969"/>
    <s v="Etiquetadora L33"/>
    <s v="Moreno"/>
    <s v="L33"/>
    <d v="2020-10-16T00:00:00"/>
    <s v="Martín"/>
    <s v="Mantenimiento Mecanico"/>
    <d v="2023-02-13T00:00:00"/>
    <d v="1899-12-30T18:26:44"/>
    <d v="2023-02-13T00:00:00"/>
    <d v="1899-12-30T18:42:43"/>
    <n v="959"/>
    <n v="15.983333333333333"/>
    <x v="1"/>
    <x v="1"/>
    <n v="7"/>
    <s v="febrero"/>
    <s v="T"/>
    <s v="sin informacion"/>
    <s v="sin informacion"/>
    <s v="sin informacion"/>
    <s v="sin informacion"/>
    <s v="sin informacion"/>
  </r>
  <r>
    <n v="136973"/>
    <s v="Etiquetadora L33"/>
    <s v="Moreno"/>
    <s v="L33"/>
    <d v="2020-10-16T00:00:00"/>
    <s v="Martín"/>
    <s v="Mantenimiento Electrico"/>
    <d v="2023-02-13T00:00:00"/>
    <d v="1899-12-30T19:19:15"/>
    <d v="2023-02-13T00:00:00"/>
    <d v="1899-12-30T19:25:59"/>
    <n v="404"/>
    <n v="6.7333333333333334"/>
    <x v="0"/>
    <x v="0"/>
    <n v="7"/>
    <s v="febrero"/>
    <s v="T"/>
    <m/>
    <s v="microparada"/>
    <m/>
    <m/>
    <m/>
  </r>
  <r>
    <n v="136978"/>
    <s v="Celofanadora L10"/>
    <s v="Moreno"/>
    <s v="L10"/>
    <d v="2020-09-30T00:00:00"/>
    <s v="Martín"/>
    <s v="Mantenimiento Mecanico"/>
    <d v="2023-02-13T00:00:00"/>
    <d v="1899-12-30T20:18:37"/>
    <d v="2023-02-13T00:00:00"/>
    <d v="1899-12-30T21:53:32"/>
    <n v="5695"/>
    <n v="94.916666666666671"/>
    <x v="1"/>
    <x v="1"/>
    <n v="7"/>
    <s v="febrero"/>
    <s v="T"/>
    <s v="sin informacion"/>
    <s v="sin informacion"/>
    <s v="sin informacion"/>
    <s v="sin informacion"/>
    <s v="sin informacion"/>
  </r>
  <r>
    <n v="136982"/>
    <s v="Etiquetadora"/>
    <s v="Moreno"/>
    <s v="L48"/>
    <d v="2018-11-01T00:00:00"/>
    <s v="-"/>
    <s v="Mantenimiento Mecanico"/>
    <d v="2023-02-13T00:00:00"/>
    <d v="1899-12-30T21:26:14"/>
    <d v="2023-02-13T00:00:00"/>
    <d v="1899-12-30T21:55:00"/>
    <n v="1726"/>
    <n v="28.766666666666666"/>
    <x v="1"/>
    <x v="1"/>
    <n v="7"/>
    <s v="febrero"/>
    <s v="T"/>
    <s v="sin informacion"/>
    <s v="sin informacion"/>
    <s v="sin informacion"/>
    <s v="sin informacion"/>
    <s v="sin informacion"/>
  </r>
  <r>
    <n v="136986"/>
    <s v="Llenadora"/>
    <s v="Moreno"/>
    <s v="L33"/>
    <d v="2018-11-01T00:00:00"/>
    <s v="-"/>
    <s v="Mantenimiento Mecanico"/>
    <d v="2023-02-13T00:00:00"/>
    <d v="1899-12-30T23:04:38"/>
    <d v="2023-02-14T00:00:00"/>
    <d v="1899-12-30T03:03:59"/>
    <n v="14361"/>
    <n v="239.35"/>
    <x v="1"/>
    <x v="1"/>
    <n v="7"/>
    <s v="febrero"/>
    <s v="N"/>
    <s v="sin informacion"/>
    <s v="sin informacion"/>
    <s v="sin informacion"/>
    <s v="sin informacion"/>
    <s v="sin informacion"/>
  </r>
  <r>
    <n v="136988"/>
    <s v="Llenadora"/>
    <s v="Moreno"/>
    <s v="L33"/>
    <d v="2018-11-01T00:00:00"/>
    <s v="-"/>
    <s v="Mantenimiento Electrico"/>
    <d v="2023-02-14T00:00:00"/>
    <d v="1899-12-30T03:04:18"/>
    <d v="2023-02-14T00:00:00"/>
    <d v="1899-12-30T03:33:16"/>
    <n v="1738"/>
    <n v="28.966666666666665"/>
    <x v="4"/>
    <x v="2"/>
    <n v="7"/>
    <s v="febrero"/>
    <s v="N"/>
    <m/>
    <s v="no"/>
    <m/>
    <m/>
    <m/>
  </r>
  <r>
    <n v="136991"/>
    <s v="Llenadora"/>
    <s v="Moreno"/>
    <s v="L29"/>
    <d v="2018-11-01T00:00:00"/>
    <s v="-"/>
    <s v="Mantenimiento Mecanico"/>
    <d v="2023-02-14T00:00:00"/>
    <d v="1899-12-30T06:21:09"/>
    <d v="2023-02-14T00:00:00"/>
    <d v="1899-12-30T09:32:54"/>
    <n v="11505"/>
    <n v="191.75"/>
    <x v="354"/>
    <x v="2"/>
    <n v="7"/>
    <s v="febrero"/>
    <s v="M"/>
    <m/>
    <s v="no"/>
    <m/>
    <m/>
    <m/>
  </r>
  <r>
    <n v="136997"/>
    <s v="Llenadora"/>
    <s v="Moreno"/>
    <s v="L48"/>
    <d v="2018-11-01T00:00:00"/>
    <s v="-"/>
    <s v="Mantenimiento Mecanico"/>
    <d v="2023-02-14T00:00:00"/>
    <d v="1899-12-30T07:25:23"/>
    <d v="2023-02-14T00:00:00"/>
    <d v="1899-12-30T08:04:43"/>
    <n v="2360"/>
    <n v="39.333333333333336"/>
    <x v="180"/>
    <x v="2"/>
    <n v="7"/>
    <s v="febrero"/>
    <s v="M"/>
    <m/>
    <s v="no"/>
    <m/>
    <m/>
    <m/>
  </r>
  <r>
    <n v="137019"/>
    <s v="Llenadora"/>
    <s v="Moreno"/>
    <s v="L29"/>
    <d v="2018-11-01T00:00:00"/>
    <s v="-"/>
    <s v="Mantenimiento Mecanico"/>
    <d v="2023-02-14T00:00:00"/>
    <d v="1899-12-30T10:26:18"/>
    <d v="2023-02-14T00:00:00"/>
    <d v="1899-12-30T10:28:52"/>
    <n v="154"/>
    <n v="2.5666666666666669"/>
    <x v="0"/>
    <x v="0"/>
    <n v="7"/>
    <s v="febrero"/>
    <s v="M"/>
    <m/>
    <s v="microparada"/>
    <m/>
    <m/>
    <m/>
  </r>
  <r>
    <n v="137022"/>
    <s v="Llenadora"/>
    <s v="Moreno"/>
    <s v="L29"/>
    <d v="2018-11-01T00:00:00"/>
    <s v="-"/>
    <s v="Mantenimiento Electrico"/>
    <d v="2023-02-14T00:00:00"/>
    <d v="1899-12-30T10:29:11"/>
    <d v="2023-02-14T00:00:00"/>
    <d v="1899-12-30T10:40:00"/>
    <n v="649"/>
    <n v="10.816666666666666"/>
    <x v="355"/>
    <x v="2"/>
    <n v="7"/>
    <s v="febrero"/>
    <s v="M"/>
    <m/>
    <s v="no"/>
    <m/>
    <m/>
    <m/>
  </r>
  <r>
    <n v="137025"/>
    <s v="Llenadora"/>
    <s v="Moreno"/>
    <s v="L29"/>
    <d v="2018-11-01T00:00:00"/>
    <s v="-"/>
    <s v="Mantenimiento Mecanico"/>
    <d v="2023-02-14T00:00:00"/>
    <d v="1899-12-30T10:42:16"/>
    <d v="2023-02-14T00:00:00"/>
    <d v="1899-12-30T11:20:44"/>
    <n v="2308"/>
    <n v="38.466666666666669"/>
    <x v="356"/>
    <x v="2"/>
    <n v="7"/>
    <s v="febrero"/>
    <s v="M"/>
    <m/>
    <s v="no"/>
    <m/>
    <m/>
    <m/>
  </r>
  <r>
    <n v="137026"/>
    <s v="Llenadora"/>
    <s v="Moreno"/>
    <s v="L39"/>
    <d v="2018-11-01T00:00:00"/>
    <s v="-"/>
    <s v="Mantenimiento Mecanico"/>
    <d v="2023-02-14T00:00:00"/>
    <d v="1899-12-30T10:49:49"/>
    <d v="2023-02-14T00:00:00"/>
    <d v="1899-12-30T13:26:56"/>
    <n v="9427"/>
    <n v="157.11666666666667"/>
    <x v="1"/>
    <x v="1"/>
    <n v="7"/>
    <s v="febrero"/>
    <s v="M"/>
    <s v="sin informacion"/>
    <s v="sin informacion"/>
    <s v="sin informacion"/>
    <s v="sin informacion"/>
    <s v="sin informacion"/>
  </r>
  <r>
    <n v="137027"/>
    <s v="Llenadora L38"/>
    <s v="Moreno"/>
    <s v="L38"/>
    <d v="2021-03-03T00:00:00"/>
    <s v="Martín"/>
    <s v="Mantenimiento Mecanico"/>
    <d v="2023-02-14T00:00:00"/>
    <d v="1899-12-30T10:54:17"/>
    <d v="2023-02-14T00:00:00"/>
    <d v="1899-12-30T11:04:10"/>
    <n v="593"/>
    <n v="9.8833333333333329"/>
    <x v="0"/>
    <x v="0"/>
    <n v="7"/>
    <s v="febrero"/>
    <s v="M"/>
    <m/>
    <s v="microparada"/>
    <m/>
    <m/>
    <m/>
  </r>
  <r>
    <n v="137028"/>
    <s v="Llenadora"/>
    <s v="Moreno"/>
    <s v="L04"/>
    <d v="2018-11-01T00:00:00"/>
    <s v="-"/>
    <s v="Mantenimiento Electrico"/>
    <d v="2023-02-14T00:00:00"/>
    <d v="1899-12-30T10:58:17"/>
    <d v="2023-02-14T00:00:00"/>
    <d v="1899-12-30T13:02:46"/>
    <n v="7469"/>
    <n v="124.48333333333333"/>
    <x v="357"/>
    <x v="2"/>
    <n v="7"/>
    <s v="febrero"/>
    <s v="M"/>
    <m/>
    <s v="no"/>
    <m/>
    <m/>
    <m/>
  </r>
  <r>
    <n v="137030"/>
    <s v="Llenadora"/>
    <s v="Moreno"/>
    <s v="L48"/>
    <d v="2018-11-01T00:00:00"/>
    <s v="-"/>
    <s v="Mantenimiento Electrico"/>
    <d v="2023-02-14T00:00:00"/>
    <d v="1899-12-30T11:00:29"/>
    <d v="2023-02-14T00:00:00"/>
    <d v="1899-12-30T11:53:05"/>
    <n v="3156"/>
    <n v="52.6"/>
    <x v="1"/>
    <x v="1"/>
    <n v="7"/>
    <s v="febrero"/>
    <s v="M"/>
    <s v="sin informacion"/>
    <s v="sin informacion"/>
    <s v="sin informacion"/>
    <s v="sin informacion"/>
    <s v="sin informacion"/>
  </r>
  <r>
    <n v="137031"/>
    <s v="Etiquetadora L33"/>
    <s v="Moreno"/>
    <s v="L33"/>
    <d v="2020-10-16T00:00:00"/>
    <s v="Martín"/>
    <s v="Mantenimiento Electrico"/>
    <d v="2023-02-14T00:00:00"/>
    <d v="1899-12-30T11:02:56"/>
    <d v="2023-02-14T00:00:00"/>
    <d v="1899-12-30T11:28:47"/>
    <n v="1551"/>
    <n v="25.85"/>
    <x v="358"/>
    <x v="3"/>
    <n v="7"/>
    <s v="febrero"/>
    <s v="M"/>
    <m/>
    <s v="si"/>
    <m/>
    <m/>
    <m/>
  </r>
  <r>
    <n v="137033"/>
    <s v="Llenadora"/>
    <s v="Moreno"/>
    <s v="L29"/>
    <d v="2018-11-01T00:00:00"/>
    <s v="-"/>
    <s v="Mantenimiento Electrico"/>
    <d v="2023-02-14T00:00:00"/>
    <d v="1899-12-30T11:21:23"/>
    <d v="2023-02-14T00:00:00"/>
    <d v="1899-12-30T14:48:43"/>
    <n v="12440"/>
    <n v="207.33333333333334"/>
    <x v="355"/>
    <x v="2"/>
    <n v="7"/>
    <s v="febrero"/>
    <s v="M"/>
    <m/>
    <s v="no"/>
    <m/>
    <m/>
    <m/>
  </r>
  <r>
    <n v="137049"/>
    <s v="Abastecedor de bombas"/>
    <s v="Moreno"/>
    <s v="L39"/>
    <d v="2018-11-01T00:00:00"/>
    <s v="-"/>
    <s v="Mantenimiento Mecanico"/>
    <d v="2023-02-14T00:00:00"/>
    <d v="1899-12-30T14:24:22"/>
    <d v="2023-02-14T00:00:00"/>
    <d v="1899-12-30T14:27:30"/>
    <n v="188"/>
    <n v="3.1333333333333333"/>
    <x v="0"/>
    <x v="0"/>
    <n v="7"/>
    <s v="febrero"/>
    <s v="T"/>
    <m/>
    <s v="microparada"/>
    <m/>
    <m/>
    <m/>
  </r>
  <r>
    <n v="137051"/>
    <s v="Llenadora"/>
    <s v="Moreno"/>
    <s v="L41"/>
    <d v="2018-11-01T00:00:00"/>
    <s v="-"/>
    <s v="Mantenimiento Electrico"/>
    <d v="2023-02-14T00:00:00"/>
    <d v="1899-12-30T14:44:05"/>
    <d v="2023-02-14T00:00:00"/>
    <d v="1899-12-30T15:24:15"/>
    <n v="2410"/>
    <n v="40.166666666666664"/>
    <x v="359"/>
    <x v="2"/>
    <n v="7"/>
    <s v="febrero"/>
    <s v="T"/>
    <m/>
    <s v="no"/>
    <m/>
    <m/>
    <m/>
  </r>
  <r>
    <n v="137052"/>
    <s v="Abastecedor de bombas"/>
    <s v="Moreno"/>
    <s v="L39"/>
    <d v="2018-11-01T00:00:00"/>
    <s v="-"/>
    <s v="Mantenimiento Mecanico"/>
    <d v="2023-02-14T00:00:00"/>
    <d v="1899-12-30T14:44:51"/>
    <d v="2023-02-14T00:00:00"/>
    <d v="1899-12-30T15:38:05"/>
    <n v="3194"/>
    <n v="53.233333333333334"/>
    <x v="1"/>
    <x v="1"/>
    <n v="7"/>
    <s v="febrero"/>
    <s v="T"/>
    <s v="sin informacion"/>
    <s v="sin informacion"/>
    <s v="sin informacion"/>
    <s v="sin informacion"/>
    <s v="sin informacion"/>
  </r>
  <r>
    <n v="137058"/>
    <s v="Llenadora"/>
    <s v="Moreno"/>
    <s v="L04"/>
    <d v="2018-11-01T00:00:00"/>
    <s v="-"/>
    <s v="Mantenimiento Mecanico"/>
    <d v="2023-02-14T00:00:00"/>
    <d v="1899-12-30T15:30:57"/>
    <d v="2023-02-14T00:00:00"/>
    <d v="1899-12-30T15:34:07"/>
    <n v="190"/>
    <n v="3.1666666666666665"/>
    <x v="0"/>
    <x v="0"/>
    <n v="7"/>
    <s v="febrero"/>
    <s v="T"/>
    <m/>
    <s v="microparada"/>
    <m/>
    <m/>
    <m/>
  </r>
  <r>
    <n v="137061"/>
    <s v="Etiquetadora L33"/>
    <s v="Moreno"/>
    <s v="L33"/>
    <d v="2020-10-16T00:00:00"/>
    <s v="Martín"/>
    <s v="Mantenimiento Electrico"/>
    <d v="2023-02-14T00:00:00"/>
    <d v="1899-12-30T16:10:13"/>
    <d v="2023-02-14T00:00:00"/>
    <d v="1899-12-30T16:32:34"/>
    <n v="1341"/>
    <n v="22.35"/>
    <x v="360"/>
    <x v="2"/>
    <n v="7"/>
    <s v="febrero"/>
    <s v="T"/>
    <m/>
    <s v="no"/>
    <m/>
    <m/>
    <m/>
  </r>
  <r>
    <n v="137062"/>
    <s v="Balanza"/>
    <s v="Moreno"/>
    <s v="L29"/>
    <d v="2018-11-01T00:00:00"/>
    <s v="-"/>
    <s v="Mantenimiento Electrico"/>
    <d v="2023-02-14T00:00:00"/>
    <d v="1899-12-30T16:55:15"/>
    <d v="2023-02-14T00:00:00"/>
    <d v="1899-12-30T17:02:03"/>
    <n v="408"/>
    <n v="6.8"/>
    <x v="0"/>
    <x v="0"/>
    <n v="7"/>
    <s v="febrero"/>
    <s v="T"/>
    <m/>
    <s v="microparada"/>
    <m/>
    <m/>
    <m/>
  </r>
  <r>
    <n v="137065"/>
    <s v="Etiquetadora L33"/>
    <s v="Moreno"/>
    <s v="L33"/>
    <d v="2020-10-16T00:00:00"/>
    <s v="Martín"/>
    <s v="Mantenimiento Electrico"/>
    <d v="2023-02-14T00:00:00"/>
    <d v="1899-12-30T17:18:08"/>
    <d v="2023-02-14T00:00:00"/>
    <d v="1899-12-30T17:31:49"/>
    <n v="821"/>
    <n v="13.683333333333334"/>
    <x v="360"/>
    <x v="2"/>
    <n v="7"/>
    <s v="febrero"/>
    <s v="T"/>
    <m/>
    <s v="no"/>
    <m/>
    <m/>
    <m/>
  </r>
  <r>
    <n v="137066"/>
    <s v="Llenadora"/>
    <s v="Moreno"/>
    <s v="L29"/>
    <d v="2018-11-01T00:00:00"/>
    <s v="-"/>
    <s v="Mantenimiento Mecanico"/>
    <d v="2023-02-14T00:00:00"/>
    <d v="1899-12-30T17:33:35"/>
    <d v="2023-02-14T00:00:00"/>
    <d v="1899-12-30T17:45:17"/>
    <n v="702"/>
    <n v="11.7"/>
    <x v="361"/>
    <x v="2"/>
    <n v="7"/>
    <s v="febrero"/>
    <s v="T"/>
    <m/>
    <s v="no"/>
    <m/>
    <m/>
    <m/>
  </r>
  <r>
    <n v="137072"/>
    <s v="Llenadora"/>
    <s v="Moreno"/>
    <s v="L33"/>
    <d v="2018-11-01T00:00:00"/>
    <s v="-"/>
    <s v="Mantenimiento Electrico"/>
    <d v="2023-02-14T00:00:00"/>
    <d v="1899-12-30T19:08:02"/>
    <d v="2023-02-14T00:00:00"/>
    <d v="1899-12-30T19:17:10"/>
    <n v="548"/>
    <n v="9.1333333333333329"/>
    <x v="0"/>
    <x v="0"/>
    <n v="7"/>
    <s v="febrero"/>
    <s v="T"/>
    <m/>
    <s v="microparada"/>
    <m/>
    <m/>
    <m/>
  </r>
  <r>
    <n v="137073"/>
    <s v="Estuchadora"/>
    <s v="Moreno"/>
    <s v="L47"/>
    <d v="2021-10-06T00:00:00"/>
    <s v="Sebastian "/>
    <s v="Mantenimiento Mecanico"/>
    <d v="2023-02-14T00:00:00"/>
    <d v="1899-12-30T19:39:03"/>
    <d v="2023-02-14T00:00:00"/>
    <d v="1899-12-30T19:56:51"/>
    <n v="1068"/>
    <n v="17.8"/>
    <x v="362"/>
    <x v="3"/>
    <n v="7"/>
    <s v="febrero"/>
    <s v="T"/>
    <m/>
    <s v="si"/>
    <m/>
    <m/>
    <m/>
  </r>
  <r>
    <n v="137075"/>
    <s v="Estuchadora"/>
    <s v="Moreno"/>
    <s v="L47"/>
    <d v="2021-10-06T00:00:00"/>
    <s v="Sebastian "/>
    <s v="Mantenimiento Mecanico"/>
    <d v="2023-02-14T00:00:00"/>
    <d v="1899-12-30T20:22:49"/>
    <d v="2023-02-14T00:00:00"/>
    <d v="1899-12-30T20:41:04"/>
    <n v="1095"/>
    <n v="18.25"/>
    <x v="363"/>
    <x v="3"/>
    <n v="7"/>
    <s v="febrero"/>
    <s v="T"/>
    <m/>
    <s v="si"/>
    <m/>
    <m/>
    <m/>
  </r>
  <r>
    <n v="137076"/>
    <s v="Estuchadora"/>
    <s v="Moreno"/>
    <s v="L47"/>
    <d v="2021-10-06T00:00:00"/>
    <s v="Sebastian "/>
    <s v="Mantenimiento Electrico"/>
    <d v="2023-02-14T00:00:00"/>
    <d v="1899-12-30T20:44:22"/>
    <d v="2023-02-14T00:00:00"/>
    <d v="1899-12-30T20:58:14"/>
    <n v="832"/>
    <n v="13.866666666666667"/>
    <x v="363"/>
    <x v="3"/>
    <n v="7"/>
    <s v="febrero"/>
    <s v="T"/>
    <m/>
    <s v="si"/>
    <m/>
    <m/>
    <m/>
  </r>
  <r>
    <n v="137083"/>
    <s v="Llenadora"/>
    <s v="Moreno"/>
    <s v="L32"/>
    <d v="2021-02-04T00:00:00"/>
    <s v="Victor"/>
    <s v="Mantenimiento Mecanico"/>
    <d v="2023-02-15T00:00:00"/>
    <d v="1899-12-30T06:17:00"/>
    <d v="2023-02-15T00:00:00"/>
    <d v="1899-12-30T07:38:10"/>
    <n v="4870"/>
    <n v="81.166666666666671"/>
    <x v="1"/>
    <x v="1"/>
    <n v="7"/>
    <s v="febrero"/>
    <s v="M"/>
    <s v="sin informacion"/>
    <s v="sin informacion"/>
    <s v="sin informacion"/>
    <s v="sin informacion"/>
    <s v="sin informacion"/>
  </r>
  <r>
    <n v="137085"/>
    <s v="Crimpadora"/>
    <s v="Moreno"/>
    <s v="L43"/>
    <d v="2018-11-01T00:00:00"/>
    <s v="-"/>
    <s v="Mantenimiento Mecanico"/>
    <d v="2023-02-15T00:00:00"/>
    <d v="1899-12-30T06:24:20"/>
    <d v="2023-02-15T00:00:00"/>
    <d v="1899-12-30T06:31:46"/>
    <n v="446"/>
    <n v="7.4333333333333336"/>
    <x v="0"/>
    <x v="0"/>
    <n v="7"/>
    <s v="febrero"/>
    <s v="M"/>
    <m/>
    <s v="microparada"/>
    <m/>
    <m/>
    <m/>
  </r>
  <r>
    <n v="137088"/>
    <s v="Bomba Moyno"/>
    <s v="Moreno"/>
    <s v="L48"/>
    <d v="2018-11-01T00:00:00"/>
    <s v="-"/>
    <s v="Mantenimiento Mecanico"/>
    <d v="2023-02-15T00:00:00"/>
    <d v="1899-12-30T07:00:45"/>
    <d v="2023-02-15T00:00:00"/>
    <d v="1899-12-30T07:55:26"/>
    <n v="3281"/>
    <n v="54.68333333333333"/>
    <x v="364"/>
    <x v="2"/>
    <n v="7"/>
    <s v="febrero"/>
    <s v="M"/>
    <m/>
    <s v="no"/>
    <m/>
    <m/>
    <m/>
  </r>
  <r>
    <n v="137093"/>
    <s v="Etiquetadora L33"/>
    <s v="Moreno"/>
    <s v="L33"/>
    <d v="2020-10-16T00:00:00"/>
    <s v="Martín"/>
    <s v="Mantenimiento Electrico"/>
    <d v="2023-02-15T00:00:00"/>
    <d v="1899-12-30T07:49:10"/>
    <d v="2023-02-15T00:00:00"/>
    <d v="1899-12-30T07:59:01"/>
    <n v="591"/>
    <n v="9.85"/>
    <x v="0"/>
    <x v="0"/>
    <n v="7"/>
    <s v="febrero"/>
    <s v="M"/>
    <m/>
    <s v="microparada"/>
    <m/>
    <m/>
    <m/>
  </r>
  <r>
    <n v="137095"/>
    <s v="Llenadora"/>
    <s v="Moreno"/>
    <s v="L04"/>
    <d v="2018-11-01T00:00:00"/>
    <s v="-"/>
    <s v="Mantenimiento Mecanico"/>
    <d v="2023-02-15T00:00:00"/>
    <d v="1899-12-30T07:51:24"/>
    <d v="2023-02-15T00:00:00"/>
    <d v="1899-12-30T08:01:42"/>
    <n v="618"/>
    <n v="10.3"/>
    <x v="1"/>
    <x v="1"/>
    <n v="7"/>
    <s v="febrero"/>
    <s v="M"/>
    <s v="sin informacion"/>
    <s v="sin informacion"/>
    <s v="sin informacion"/>
    <s v="sin informacion"/>
    <s v="sin informacion"/>
  </r>
  <r>
    <n v="137096"/>
    <s v="Llenadora"/>
    <s v="Moreno"/>
    <s v="L48"/>
    <d v="2018-11-01T00:00:00"/>
    <s v="-"/>
    <s v="Mantenimiento Electrico"/>
    <d v="2023-02-15T00:00:00"/>
    <d v="1899-12-30T07:55:36"/>
    <d v="2023-02-15T00:00:00"/>
    <d v="1899-12-30T08:26:23"/>
    <n v="1847"/>
    <n v="30.783333333333335"/>
    <x v="365"/>
    <x v="2"/>
    <n v="7"/>
    <s v="febrero"/>
    <s v="M"/>
    <m/>
    <s v="no"/>
    <m/>
    <m/>
    <m/>
  </r>
  <r>
    <n v="137097"/>
    <s v="Llenadora"/>
    <s v="Moreno"/>
    <s v="L39"/>
    <d v="2018-11-01T00:00:00"/>
    <s v="-"/>
    <s v="Mantenimiento Mecanico"/>
    <d v="2023-02-15T00:00:00"/>
    <d v="1899-12-30T08:00:19"/>
    <d v="2023-02-15T00:00:00"/>
    <d v="1899-12-30T08:48:50"/>
    <n v="2911"/>
    <n v="48.516666666666666"/>
    <x v="4"/>
    <x v="2"/>
    <n v="7"/>
    <s v="febrero"/>
    <s v="M"/>
    <m/>
    <s v="no"/>
    <m/>
    <m/>
    <m/>
  </r>
  <r>
    <n v="137103"/>
    <s v="Llenadora"/>
    <s v="Moreno"/>
    <s v="L48"/>
    <d v="2018-11-01T00:00:00"/>
    <s v="-"/>
    <s v="Mantenimiento Electrico"/>
    <d v="2023-02-15T00:00:00"/>
    <d v="1899-12-30T08:55:17"/>
    <d v="2023-02-15T00:00:00"/>
    <d v="1899-12-30T08:55:19"/>
    <n v="2"/>
    <n v="3.3333333333333333E-2"/>
    <x v="0"/>
    <x v="0"/>
    <n v="7"/>
    <s v="febrero"/>
    <s v="M"/>
    <m/>
    <s v="microparada"/>
    <m/>
    <m/>
    <m/>
  </r>
  <r>
    <n v="137104"/>
    <s v="Llenadora"/>
    <s v="Moreno"/>
    <s v="L48"/>
    <d v="2018-11-01T00:00:00"/>
    <s v="-"/>
    <s v="Mantenimiento Electrico"/>
    <d v="2023-02-15T00:00:00"/>
    <d v="1899-12-30T08:55:31"/>
    <d v="2023-02-15T00:00:00"/>
    <d v="1899-12-30T09:20:21"/>
    <n v="1490"/>
    <n v="24.833333333333332"/>
    <x v="366"/>
    <x v="2"/>
    <n v="7"/>
    <s v="febrero"/>
    <s v="M"/>
    <m/>
    <s v="no"/>
    <m/>
    <m/>
    <m/>
  </r>
  <r>
    <n v="137106"/>
    <s v="Etiquetadora L33"/>
    <s v="Moreno"/>
    <s v="L33"/>
    <d v="2020-10-16T00:00:00"/>
    <s v="Martín"/>
    <s v="Mantenimiento Electrico"/>
    <d v="2023-02-15T00:00:00"/>
    <d v="1899-12-30T09:00:32"/>
    <d v="2023-02-15T00:00:00"/>
    <d v="1899-12-30T10:48:00"/>
    <n v="6448"/>
    <n v="107.46666666666667"/>
    <x v="4"/>
    <x v="2"/>
    <n v="7"/>
    <s v="febrero"/>
    <s v="M"/>
    <m/>
    <s v="no"/>
    <m/>
    <m/>
    <m/>
  </r>
  <r>
    <n v="137107"/>
    <s v="Llenadora"/>
    <s v="Moreno"/>
    <s v="L39"/>
    <d v="2018-11-01T00:00:00"/>
    <s v="-"/>
    <s v="Mantenimiento Mecanico"/>
    <d v="2023-02-15T00:00:00"/>
    <d v="1899-12-30T09:13:28"/>
    <d v="2023-02-15T00:00:00"/>
    <d v="1899-12-30T09:31:19"/>
    <n v="1071"/>
    <n v="17.850000000000001"/>
    <x v="4"/>
    <x v="2"/>
    <n v="7"/>
    <s v="febrero"/>
    <s v="M"/>
    <m/>
    <s v="no"/>
    <m/>
    <m/>
    <m/>
  </r>
  <r>
    <n v="137109"/>
    <s v="Llenadora"/>
    <s v="Moreno"/>
    <s v="L43"/>
    <d v="2018-11-01T00:00:00"/>
    <s v="-"/>
    <s v="Mantenimiento Mecanico"/>
    <d v="2023-02-15T00:00:00"/>
    <d v="1899-12-30T09:23:00"/>
    <d v="2023-02-15T00:00:00"/>
    <d v="1899-12-30T13:25:51"/>
    <n v="14571"/>
    <n v="242.85"/>
    <x v="367"/>
    <x v="2"/>
    <n v="7"/>
    <s v="febrero"/>
    <s v="M"/>
    <m/>
    <s v="no"/>
    <m/>
    <m/>
    <m/>
  </r>
  <r>
    <n v="137113"/>
    <s v="Llenadora"/>
    <s v="Moreno"/>
    <s v="L48"/>
    <d v="2018-11-01T00:00:00"/>
    <s v="-"/>
    <s v="Mantenimiento Electrico"/>
    <d v="2023-02-15T00:00:00"/>
    <d v="1899-12-30T09:40:45"/>
    <d v="2023-02-15T00:00:00"/>
    <d v="1899-12-30T10:37:22"/>
    <n v="3397"/>
    <n v="56.616666666666667"/>
    <x v="368"/>
    <x v="2"/>
    <n v="7"/>
    <s v="febrero"/>
    <s v="M"/>
    <m/>
    <s v="no"/>
    <m/>
    <m/>
    <m/>
  </r>
  <r>
    <n v="137128"/>
    <s v="Abastecedor de envases"/>
    <s v="Moreno"/>
    <s v="L33"/>
    <d v="2018-11-01T00:00:00"/>
    <s v="-"/>
    <s v="Mantenimiento Electrico"/>
    <d v="2023-02-15T00:00:00"/>
    <d v="1899-12-30T12:05:20"/>
    <d v="2023-02-15T00:00:00"/>
    <d v="1899-12-30T12:25:18"/>
    <n v="1198"/>
    <n v="19.966666666666665"/>
    <x v="4"/>
    <x v="2"/>
    <n v="7"/>
    <s v="febrero"/>
    <s v="M"/>
    <m/>
    <s v="no"/>
    <m/>
    <m/>
    <m/>
  </r>
  <r>
    <n v="137130"/>
    <s v="Camara"/>
    <s v="Moreno"/>
    <s v="L33"/>
    <d v="2020-02-20T00:00:00"/>
    <s v="Martín"/>
    <s v="Mantenimiento Electrico"/>
    <d v="2023-02-15T00:00:00"/>
    <d v="1899-12-30T12:25:27"/>
    <d v="2023-02-15T00:00:00"/>
    <d v="1899-12-30T13:11:35"/>
    <n v="2768"/>
    <n v="46.133333333333333"/>
    <x v="4"/>
    <x v="2"/>
    <n v="7"/>
    <s v="febrero"/>
    <s v="M"/>
    <m/>
    <s v="no"/>
    <m/>
    <m/>
    <m/>
  </r>
  <r>
    <n v="137134"/>
    <s v="Llenadora"/>
    <s v="Moreno"/>
    <s v="L07"/>
    <d v="2018-11-01T00:00:00"/>
    <s v="-"/>
    <s v="Mantenimiento Mecanico"/>
    <d v="2023-02-15T00:00:00"/>
    <d v="1899-12-30T13:34:10"/>
    <d v="2023-02-15T00:00:00"/>
    <d v="1899-12-30T13:46:47"/>
    <n v="757"/>
    <n v="12.616666666666667"/>
    <x v="4"/>
    <x v="2"/>
    <n v="7"/>
    <s v="febrero"/>
    <s v="M"/>
    <m/>
    <s v="no"/>
    <m/>
    <m/>
    <m/>
  </r>
  <r>
    <n v="137138"/>
    <s v="Llenadora"/>
    <s v="Moreno"/>
    <s v="L29"/>
    <d v="2018-11-01T00:00:00"/>
    <s v="-"/>
    <s v="Mantenimiento Mecanico"/>
    <d v="2023-02-15T00:00:00"/>
    <d v="1899-12-30T14:26:27"/>
    <d v="2023-02-15T00:00:00"/>
    <d v="1899-12-30T14:34:53"/>
    <n v="506"/>
    <n v="8.4333333333333336"/>
    <x v="0"/>
    <x v="0"/>
    <n v="7"/>
    <s v="febrero"/>
    <s v="T"/>
    <m/>
    <s v="microparada"/>
    <m/>
    <m/>
    <m/>
  </r>
  <r>
    <n v="137141"/>
    <s v="Llenadora"/>
    <s v="Moreno"/>
    <s v="L07"/>
    <d v="2018-11-01T00:00:00"/>
    <s v="-"/>
    <s v="Mantenimiento Mecanico"/>
    <d v="2023-02-15T00:00:00"/>
    <d v="1899-12-30T14:45:06"/>
    <d v="2023-02-15T00:00:00"/>
    <d v="1899-12-30T14:53:51"/>
    <n v="525"/>
    <n v="8.75"/>
    <x v="0"/>
    <x v="0"/>
    <n v="7"/>
    <s v="febrero"/>
    <s v="T"/>
    <m/>
    <s v="microparada"/>
    <m/>
    <m/>
    <m/>
  </r>
  <r>
    <n v="137142"/>
    <s v="Llenadora"/>
    <s v="Moreno"/>
    <s v="L29"/>
    <d v="2018-11-01T00:00:00"/>
    <s v="-"/>
    <s v="Mantenimiento Mecanico"/>
    <d v="2023-02-15T00:00:00"/>
    <d v="1899-12-30T14:45:15"/>
    <d v="2023-02-15T00:00:00"/>
    <d v="1899-12-30T15:20:51"/>
    <n v="2136"/>
    <n v="35.6"/>
    <x v="1"/>
    <x v="1"/>
    <n v="7"/>
    <s v="febrero"/>
    <s v="T"/>
    <s v="sin informacion"/>
    <s v="sin informacion"/>
    <s v="sin informacion"/>
    <s v="sin informacion"/>
    <s v="sin informacion"/>
  </r>
  <r>
    <n v="137143"/>
    <s v="Llenadora"/>
    <s v="Moreno"/>
    <s v="L04"/>
    <d v="2018-11-01T00:00:00"/>
    <s v="-"/>
    <s v="Mantenimiento Mecanico"/>
    <d v="2023-02-15T00:00:00"/>
    <d v="1899-12-30T14:50:26"/>
    <d v="2023-02-15T00:00:00"/>
    <d v="1899-12-30T15:00:45"/>
    <n v="619"/>
    <n v="10.316666666666666"/>
    <x v="4"/>
    <x v="2"/>
    <n v="7"/>
    <s v="febrero"/>
    <s v="T"/>
    <m/>
    <s v="no"/>
    <m/>
    <m/>
    <m/>
  </r>
  <r>
    <n v="137144"/>
    <s v="Abastecedor de bombas"/>
    <s v="Moreno"/>
    <s v="L39"/>
    <d v="2018-11-01T00:00:00"/>
    <s v="-"/>
    <s v="Mantenimiento Electrico"/>
    <d v="2023-02-15T00:00:00"/>
    <d v="1899-12-30T15:03:38"/>
    <d v="2023-02-15T00:00:00"/>
    <d v="1899-12-30T15:11:47"/>
    <n v="489"/>
    <n v="8.15"/>
    <x v="0"/>
    <x v="0"/>
    <n v="7"/>
    <s v="febrero"/>
    <s v="T"/>
    <m/>
    <s v="microparada"/>
    <m/>
    <m/>
    <m/>
  </r>
  <r>
    <n v="137145"/>
    <s v="Llenadora"/>
    <s v="Moreno"/>
    <s v="L41"/>
    <d v="2018-11-01T00:00:00"/>
    <s v="-"/>
    <s v="Mantenimiento Mecanico"/>
    <d v="2023-02-15T00:00:00"/>
    <d v="1899-12-30T15:07:35"/>
    <d v="2023-02-15T00:00:00"/>
    <d v="1899-12-30T15:07:47"/>
    <n v="12"/>
    <n v="0.2"/>
    <x v="0"/>
    <x v="0"/>
    <n v="7"/>
    <s v="febrero"/>
    <s v="T"/>
    <m/>
    <s v="microparada"/>
    <m/>
    <m/>
    <m/>
  </r>
  <r>
    <n v="137154"/>
    <s v="Abastecedor de tapas"/>
    <s v="Moreno"/>
    <s v="L33"/>
    <d v="2018-11-01T00:00:00"/>
    <s v="-"/>
    <s v="Mantenimiento Electrico"/>
    <d v="2023-02-15T00:00:00"/>
    <d v="1899-12-30T16:39:51"/>
    <d v="2023-02-15T00:00:00"/>
    <d v="1899-12-30T18:38:15"/>
    <n v="7104"/>
    <n v="118.4"/>
    <x v="4"/>
    <x v="2"/>
    <n v="7"/>
    <s v="febrero"/>
    <s v="T"/>
    <m/>
    <s v="no"/>
    <m/>
    <m/>
    <m/>
  </r>
  <r>
    <n v="137159"/>
    <s v="Llenadora L38"/>
    <s v="Moreno"/>
    <s v="L38"/>
    <d v="2021-03-03T00:00:00"/>
    <s v="Martín"/>
    <s v="Mantenimiento Mecanico"/>
    <d v="2023-02-15T00:00:00"/>
    <d v="1899-12-30T17:48:49"/>
    <d v="2023-02-15T00:00:00"/>
    <d v="1899-12-30T20:30:15"/>
    <n v="9686"/>
    <n v="161.43333333333334"/>
    <x v="369"/>
    <x v="2"/>
    <n v="7"/>
    <s v="febrero"/>
    <s v="T"/>
    <m/>
    <s v="no"/>
    <m/>
    <m/>
    <m/>
  </r>
  <r>
    <n v="137163"/>
    <s v="Torqueadora"/>
    <s v="Moreno"/>
    <s v="L33"/>
    <d v="2020-02-20T00:00:00"/>
    <s v="Martín"/>
    <s v="Mantenimiento Mecanico"/>
    <d v="2023-02-15T00:00:00"/>
    <d v="1899-12-30T18:38:36"/>
    <d v="2023-02-15T00:00:00"/>
    <d v="1899-12-30T21:37:27"/>
    <n v="10731"/>
    <n v="178.85"/>
    <x v="4"/>
    <x v="2"/>
    <n v="7"/>
    <s v="febrero"/>
    <s v="T"/>
    <m/>
    <s v="no"/>
    <m/>
    <m/>
    <m/>
  </r>
  <r>
    <n v="137166"/>
    <s v="Llenadora"/>
    <s v="Moreno"/>
    <s v="L07"/>
    <d v="2018-11-01T00:00:00"/>
    <s v="-"/>
    <s v="Mantenimiento Electrico"/>
    <d v="2023-02-15T00:00:00"/>
    <d v="1899-12-30T20:10:13"/>
    <d v="2023-02-15T00:00:00"/>
    <d v="1899-12-30T20:41:00"/>
    <n v="1847"/>
    <n v="30.783333333333335"/>
    <x v="370"/>
    <x v="2"/>
    <n v="7"/>
    <s v="febrero"/>
    <s v="T"/>
    <m/>
    <s v="no"/>
    <m/>
    <m/>
    <m/>
  </r>
  <r>
    <n v="137169"/>
    <s v="Llenadora"/>
    <s v="Moreno"/>
    <s v="L07"/>
    <d v="2018-11-01T00:00:00"/>
    <s v="-"/>
    <s v="Mantenimiento Electrico"/>
    <d v="2023-02-15T00:00:00"/>
    <d v="1899-12-30T21:15:45"/>
    <d v="2023-02-15T00:00:00"/>
    <d v="1899-12-30T21:22:52"/>
    <n v="427"/>
    <n v="7.1166666666666663"/>
    <x v="0"/>
    <x v="0"/>
    <n v="7"/>
    <s v="febrero"/>
    <s v="T"/>
    <m/>
    <s v="microparada"/>
    <m/>
    <m/>
    <m/>
  </r>
  <r>
    <n v="137171"/>
    <s v="Celofanadora"/>
    <s v="Moreno"/>
    <s v="L11"/>
    <d v="2018-11-01T00:00:00"/>
    <s v="-"/>
    <s v="Mantenimiento Mecanico"/>
    <d v="2023-02-15T00:00:00"/>
    <d v="1899-12-30T21:28:35"/>
    <d v="2023-02-15T00:00:00"/>
    <d v="1899-12-30T23:01:15"/>
    <n v="5560"/>
    <n v="92.666666666666671"/>
    <x v="371"/>
    <x v="2"/>
    <n v="7"/>
    <s v="febrero"/>
    <s v="T"/>
    <m/>
    <s v="no"/>
    <m/>
    <m/>
    <m/>
  </r>
  <r>
    <n v="137175"/>
    <s v="Etiquetadora L33"/>
    <s v="Moreno"/>
    <s v="L33"/>
    <d v="2020-10-16T00:00:00"/>
    <s v="Martín"/>
    <s v="Mantenimiento Electrico"/>
    <d v="2023-02-15T00:00:00"/>
    <d v="1899-12-30T23:29:12"/>
    <d v="2023-02-16T00:00:00"/>
    <d v="1899-12-30T00:13:12"/>
    <n v="2640"/>
    <n v="44"/>
    <x v="4"/>
    <x v="2"/>
    <n v="7"/>
    <s v="febrero"/>
    <s v="N"/>
    <m/>
    <s v="no"/>
    <m/>
    <m/>
    <m/>
  </r>
  <r>
    <n v="137186"/>
    <s v="Estuchadora"/>
    <s v="Moreno"/>
    <s v="L42"/>
    <d v="2018-11-01T00:00:00"/>
    <s v="-"/>
    <s v="Mantenimiento Electrico"/>
    <d v="2023-02-16T00:00:00"/>
    <d v="1899-12-30T06:23:33"/>
    <d v="2023-02-16T00:00:00"/>
    <d v="1899-12-30T07:07:21"/>
    <n v="2628"/>
    <n v="43.8"/>
    <x v="372"/>
    <x v="3"/>
    <n v="7"/>
    <s v="febrero"/>
    <s v="M"/>
    <m/>
    <s v="si"/>
    <m/>
    <m/>
    <m/>
  </r>
  <r>
    <n v="137190"/>
    <s v="Etiquetadora L33"/>
    <s v="Moreno"/>
    <s v="L33"/>
    <d v="2020-10-16T00:00:00"/>
    <s v="Martín"/>
    <s v="Mantenimiento Electrico"/>
    <d v="2023-02-16T00:00:00"/>
    <d v="1899-12-30T06:28:36"/>
    <d v="2023-02-16T00:00:00"/>
    <d v="1899-12-30T06:28:47"/>
    <n v="11"/>
    <n v="0.18333333333333332"/>
    <x v="0"/>
    <x v="0"/>
    <n v="7"/>
    <s v="febrero"/>
    <s v="M"/>
    <m/>
    <s v="microparada"/>
    <m/>
    <m/>
    <m/>
  </r>
  <r>
    <n v="137192"/>
    <s v="Llenadora L38"/>
    <s v="Moreno"/>
    <s v="L38"/>
    <d v="2021-03-03T00:00:00"/>
    <s v="Martín"/>
    <s v="Mantenimiento Mecanico"/>
    <d v="2023-02-16T00:00:00"/>
    <d v="1899-12-30T06:31:48"/>
    <d v="2023-02-16T00:00:00"/>
    <d v="1899-12-30T07:42:20"/>
    <n v="4232"/>
    <n v="70.533333333333331"/>
    <x v="373"/>
    <x v="3"/>
    <n v="7"/>
    <s v="febrero"/>
    <s v="M"/>
    <m/>
    <s v="si"/>
    <m/>
    <m/>
    <m/>
  </r>
  <r>
    <n v="137206"/>
    <s v="Celofanadora L10"/>
    <s v="Moreno"/>
    <s v="L10"/>
    <d v="2020-09-30T00:00:00"/>
    <s v="Martín"/>
    <s v="Mantenimiento Mecanico"/>
    <d v="2023-02-16T00:00:00"/>
    <d v="1899-12-30T06:59:56"/>
    <d v="2023-02-16T00:00:00"/>
    <d v="1899-12-30T09:15:17"/>
    <n v="8121"/>
    <n v="135.35"/>
    <x v="374"/>
    <x v="3"/>
    <n v="7"/>
    <s v="febrero"/>
    <s v="M"/>
    <m/>
    <s v="si"/>
    <m/>
    <m/>
    <m/>
  </r>
  <r>
    <n v="137212"/>
    <s v="Estuchadora"/>
    <s v="Moreno"/>
    <s v="L47"/>
    <d v="2021-10-06T00:00:00"/>
    <s v="Sebastian "/>
    <s v="Mantenimiento Mecanico"/>
    <d v="2023-02-16T00:00:00"/>
    <d v="1899-12-30T07:39:09"/>
    <d v="2023-02-16T00:00:00"/>
    <d v="1899-12-30T08:04:15"/>
    <n v="1506"/>
    <n v="25.1"/>
    <x v="1"/>
    <x v="1"/>
    <n v="7"/>
    <s v="febrero"/>
    <s v="M"/>
    <s v="sin informacion"/>
    <s v="sin informacion"/>
    <s v="sin informacion"/>
    <s v="sin informacion"/>
    <s v="sin informacion"/>
  </r>
  <r>
    <n v="137216"/>
    <s v="Llenadora"/>
    <s v="Moreno"/>
    <s v="L04"/>
    <d v="2018-11-01T00:00:00"/>
    <s v="-"/>
    <s v="Mantenimiento Mecanico"/>
    <d v="2023-02-16T00:00:00"/>
    <d v="1899-12-30T08:21:15"/>
    <d v="2023-02-16T00:00:00"/>
    <d v="1899-12-30T09:33:43"/>
    <n v="4348"/>
    <n v="72.466666666666669"/>
    <x v="375"/>
    <x v="3"/>
    <n v="7"/>
    <s v="febrero"/>
    <s v="M"/>
    <m/>
    <s v="si"/>
    <m/>
    <m/>
    <m/>
  </r>
  <r>
    <n v="137220"/>
    <s v="Etiquetadora L33"/>
    <s v="Moreno"/>
    <s v="L33"/>
    <d v="2020-10-16T00:00:00"/>
    <s v="Martín"/>
    <s v="Mantenimiento Electrico"/>
    <d v="2023-02-16T00:00:00"/>
    <d v="1899-12-30T08:49:39"/>
    <d v="2023-02-16T00:00:00"/>
    <d v="1899-12-30T10:07:06"/>
    <n v="4647"/>
    <n v="77.45"/>
    <x v="376"/>
    <x v="2"/>
    <n v="7"/>
    <s v="febrero"/>
    <s v="M"/>
    <m/>
    <s v="no"/>
    <m/>
    <m/>
    <m/>
  </r>
  <r>
    <n v="137222"/>
    <s v="Llenadora L38"/>
    <s v="Moreno"/>
    <s v="L38"/>
    <d v="2021-03-03T00:00:00"/>
    <s v="Martín"/>
    <s v="Mantenimiento Mecanico"/>
    <d v="2023-02-16T00:00:00"/>
    <d v="1899-12-30T09:04:08"/>
    <d v="2023-02-16T00:00:00"/>
    <d v="1899-12-30T10:02:43"/>
    <n v="3515"/>
    <n v="58.583333333333336"/>
    <x v="44"/>
    <x v="2"/>
    <n v="7"/>
    <s v="febrero"/>
    <s v="M"/>
    <m/>
    <s v="no"/>
    <m/>
    <m/>
    <m/>
  </r>
  <r>
    <n v="137224"/>
    <s v="Llenadora"/>
    <s v="Moreno"/>
    <s v="L29"/>
    <d v="2018-11-01T00:00:00"/>
    <s v="-"/>
    <s v="Mantenimiento Mecanico"/>
    <d v="2023-02-16T00:00:00"/>
    <d v="1899-12-30T09:16:10"/>
    <d v="2023-02-16T00:00:00"/>
    <d v="1899-12-30T11:50:57"/>
    <n v="9287"/>
    <n v="154.78333333333333"/>
    <x v="1"/>
    <x v="1"/>
    <n v="7"/>
    <s v="febrero"/>
    <s v="M"/>
    <s v="sin informacion"/>
    <s v="sin informacion"/>
    <s v="sin informacion"/>
    <s v="sin informacion"/>
    <s v="sin informacion"/>
  </r>
  <r>
    <n v="137226"/>
    <s v="Pick and play"/>
    <s v="Moreno"/>
    <s v="L10"/>
    <d v="2020-03-10T00:00:00"/>
    <s v="Martín"/>
    <s v="Mantenimiento Electrico"/>
    <d v="2023-02-16T00:00:00"/>
    <d v="1899-12-30T09:38:37"/>
    <d v="2023-02-16T00:00:00"/>
    <d v="1899-12-30T09:40:01"/>
    <n v="84"/>
    <n v="1.4"/>
    <x v="0"/>
    <x v="0"/>
    <n v="7"/>
    <s v="febrero"/>
    <s v="M"/>
    <m/>
    <s v="microparada"/>
    <m/>
    <m/>
    <m/>
  </r>
  <r>
    <n v="137228"/>
    <s v="Etiquetadora L33"/>
    <s v="Moreno"/>
    <s v="L33"/>
    <d v="2020-10-16T00:00:00"/>
    <s v="Martín"/>
    <s v="Mantenimiento Mecanico"/>
    <d v="2023-02-16T00:00:00"/>
    <d v="1899-12-30T10:07:16"/>
    <d v="2023-02-16T00:00:00"/>
    <d v="1899-12-30T11:28:49"/>
    <n v="4893"/>
    <n v="81.55"/>
    <x v="376"/>
    <x v="2"/>
    <n v="7"/>
    <s v="febrero"/>
    <s v="M"/>
    <m/>
    <s v="no"/>
    <m/>
    <m/>
    <m/>
  </r>
  <r>
    <n v="137229"/>
    <s v="Girador de pucks"/>
    <s v="Moreno"/>
    <s v="L19"/>
    <d v="2022-07-14T00:00:00"/>
    <s v="Natalio"/>
    <s v="Mantenimiento Electrico"/>
    <d v="2023-02-16T00:00:00"/>
    <d v="1899-12-30T10:18:42"/>
    <d v="2023-02-16T00:00:00"/>
    <d v="1899-12-30T10:18:52"/>
    <n v="10"/>
    <n v="0.16666666666666666"/>
    <x v="0"/>
    <x v="0"/>
    <n v="7"/>
    <s v="febrero"/>
    <s v="M"/>
    <m/>
    <s v="microparada"/>
    <m/>
    <m/>
    <m/>
  </r>
  <r>
    <n v="137230"/>
    <s v="Llenadora"/>
    <s v="Moreno"/>
    <s v="L04"/>
    <d v="2018-11-01T00:00:00"/>
    <s v="-"/>
    <s v="Mantenimiento Electrico"/>
    <d v="2023-02-16T00:00:00"/>
    <d v="1899-12-30T10:31:56"/>
    <d v="2023-02-16T00:00:00"/>
    <d v="1899-12-30T11:42:43"/>
    <n v="4247"/>
    <n v="70.783333333333331"/>
    <x v="377"/>
    <x v="2"/>
    <n v="7"/>
    <s v="febrero"/>
    <s v="M"/>
    <m/>
    <s v="no"/>
    <m/>
    <m/>
    <m/>
  </r>
  <r>
    <n v="137234"/>
    <s v="Llenadora"/>
    <s v="Moreno"/>
    <s v="L32"/>
    <d v="2021-02-04T00:00:00"/>
    <s v="Victor"/>
    <s v="Mantenimiento Electrico"/>
    <d v="2023-02-16T00:00:00"/>
    <d v="1899-12-30T11:38:02"/>
    <d v="2023-02-16T00:00:00"/>
    <d v="1899-12-30T11:56:29"/>
    <n v="1107"/>
    <n v="18.45"/>
    <x v="1"/>
    <x v="1"/>
    <n v="7"/>
    <s v="febrero"/>
    <s v="M"/>
    <s v="sin informacion"/>
    <s v="sin informacion"/>
    <s v="sin informacion"/>
    <s v="sin informacion"/>
    <s v="sin informacion"/>
  </r>
  <r>
    <n v="137235"/>
    <s v="Llenadora"/>
    <s v="Moreno"/>
    <s v="L04"/>
    <d v="2018-11-01T00:00:00"/>
    <s v="-"/>
    <s v="Mantenimiento Electrico"/>
    <d v="2023-02-16T00:00:00"/>
    <d v="1899-12-30T11:42:49"/>
    <d v="2023-02-16T00:00:00"/>
    <d v="1899-12-30T13:18:23"/>
    <n v="5734"/>
    <n v="95.566666666666663"/>
    <x v="378"/>
    <x v="2"/>
    <n v="7"/>
    <s v="febrero"/>
    <s v="M"/>
    <m/>
    <s v="no"/>
    <m/>
    <m/>
    <m/>
  </r>
  <r>
    <n v="137237"/>
    <s v="Transporte"/>
    <s v="Moreno"/>
    <s v="L38"/>
    <d v="2018-11-01T00:00:00"/>
    <s v="-"/>
    <s v="Mantenimiento Mecanico"/>
    <d v="2023-02-16T00:00:00"/>
    <d v="1899-12-30T12:26:09"/>
    <d v="2023-02-16T00:00:00"/>
    <d v="1899-12-30T12:42:30"/>
    <n v="981"/>
    <n v="16.350000000000001"/>
    <x v="1"/>
    <x v="1"/>
    <n v="7"/>
    <s v="febrero"/>
    <s v="M"/>
    <s v="sin informacion"/>
    <s v="sin informacion"/>
    <s v="sin informacion"/>
    <s v="sin informacion"/>
    <s v="sin informacion"/>
  </r>
  <r>
    <n v="137238"/>
    <s v="Transporte"/>
    <s v="Moreno"/>
    <s v="L38"/>
    <d v="2018-11-01T00:00:00"/>
    <s v="-"/>
    <s v="Mantenimiento Mecanico"/>
    <d v="2023-02-16T00:00:00"/>
    <d v="1899-12-30T12:44:11"/>
    <d v="2023-02-16T00:00:00"/>
    <d v="1899-12-30T13:56:32"/>
    <n v="4341"/>
    <n v="72.349999999999994"/>
    <x v="1"/>
    <x v="1"/>
    <n v="7"/>
    <s v="febrero"/>
    <s v="M"/>
    <s v="sin informacion"/>
    <s v="sin informacion"/>
    <s v="sin informacion"/>
    <s v="sin informacion"/>
    <s v="sin informacion"/>
  </r>
  <r>
    <n v="137249"/>
    <s v="Transporte"/>
    <s v="Moreno"/>
    <s v="L38"/>
    <d v="2018-11-01T00:00:00"/>
    <s v="-"/>
    <s v="Mantenimiento Mecanico"/>
    <d v="2023-02-16T00:00:00"/>
    <d v="1899-12-30T15:48:14"/>
    <d v="2023-02-16T00:00:00"/>
    <d v="1899-12-30T16:23:16"/>
    <n v="2102"/>
    <n v="35.033333333333331"/>
    <x v="1"/>
    <x v="1"/>
    <n v="7"/>
    <s v="febrero"/>
    <s v="T"/>
    <s v="sin informacion"/>
    <s v="sin informacion"/>
    <s v="sin informacion"/>
    <s v="sin informacion"/>
    <s v="sin informacion"/>
  </r>
  <r>
    <n v="137252"/>
    <s v="Llenadora"/>
    <s v="Moreno"/>
    <s v="L04"/>
    <d v="2018-11-01T00:00:00"/>
    <s v="-"/>
    <s v="Mantenimiento Mecanico"/>
    <d v="2023-02-16T00:00:00"/>
    <d v="1899-12-30T16:01:24"/>
    <d v="2023-02-16T00:00:00"/>
    <d v="1899-12-30T16:24:13"/>
    <n v="1369"/>
    <n v="22.816666666666666"/>
    <x v="1"/>
    <x v="1"/>
    <n v="7"/>
    <s v="febrero"/>
    <s v="T"/>
    <s v="sin informacion"/>
    <s v="sin informacion"/>
    <s v="sin informacion"/>
    <s v="sin informacion"/>
    <s v="sin informacion"/>
  </r>
  <r>
    <n v="137255"/>
    <s v="Etiquetadora"/>
    <s v="Moreno"/>
    <s v="L27"/>
    <d v="2018-11-01T00:00:00"/>
    <s v="-"/>
    <s v="Mantenimiento Mecanico"/>
    <d v="2023-02-16T00:00:00"/>
    <d v="1899-12-30T16:23:02"/>
    <d v="2023-02-16T00:00:00"/>
    <d v="1899-12-30T17:23:56"/>
    <n v="3654"/>
    <n v="60.9"/>
    <x v="1"/>
    <x v="1"/>
    <n v="7"/>
    <s v="febrero"/>
    <s v="T"/>
    <s v="sin informacion"/>
    <s v="sin informacion"/>
    <s v="sin informacion"/>
    <s v="sin informacion"/>
    <s v="sin informacion"/>
  </r>
  <r>
    <n v="137258"/>
    <s v="Llenadora"/>
    <s v="Moreno"/>
    <s v="L07"/>
    <d v="2018-11-01T00:00:00"/>
    <s v="-"/>
    <s v="Mantenimiento Mecanico"/>
    <d v="2023-02-16T00:00:00"/>
    <d v="1899-12-30T16:44:08"/>
    <d v="2023-02-16T00:00:00"/>
    <d v="1899-12-30T16:45:40"/>
    <n v="92"/>
    <n v="1.5333333333333334"/>
    <x v="0"/>
    <x v="0"/>
    <n v="7"/>
    <s v="febrero"/>
    <s v="T"/>
    <m/>
    <s v="microparada"/>
    <m/>
    <m/>
    <m/>
  </r>
  <r>
    <n v="137259"/>
    <s v="Llenadora"/>
    <s v="Moreno"/>
    <s v="L04"/>
    <d v="2018-11-01T00:00:00"/>
    <s v="-"/>
    <s v="Mantenimiento Mecanico"/>
    <d v="2023-02-16T00:00:00"/>
    <d v="1899-12-30T16:48:57"/>
    <d v="2023-02-16T00:00:00"/>
    <d v="1899-12-30T18:01:41"/>
    <n v="4364"/>
    <n v="72.733333333333334"/>
    <x v="1"/>
    <x v="1"/>
    <n v="7"/>
    <s v="febrero"/>
    <s v="T"/>
    <s v="sin informacion"/>
    <s v="sin informacion"/>
    <s v="sin informacion"/>
    <s v="sin informacion"/>
    <s v="sin informacion"/>
  </r>
  <r>
    <n v="137261"/>
    <s v="Transporte"/>
    <s v="Moreno"/>
    <s v="L38"/>
    <d v="2018-11-01T00:00:00"/>
    <s v="-"/>
    <s v="Mantenimiento Mecanico"/>
    <d v="2023-02-16T00:00:00"/>
    <d v="1899-12-30T17:39:22"/>
    <d v="2023-02-16T00:00:00"/>
    <d v="1899-12-30T18:37:40"/>
    <n v="3498"/>
    <n v="58.3"/>
    <x v="1"/>
    <x v="1"/>
    <n v="7"/>
    <s v="febrero"/>
    <s v="T"/>
    <s v="sin informacion"/>
    <s v="sin informacion"/>
    <s v="sin informacion"/>
    <s v="sin informacion"/>
    <s v="sin informacion"/>
  </r>
  <r>
    <n v="137265"/>
    <s v="Torqueadora"/>
    <s v="Moreno"/>
    <s v="L27"/>
    <d v="2018-11-01T00:00:00"/>
    <s v="-"/>
    <s v="Mantenimiento Mecanico"/>
    <d v="2023-02-16T00:00:00"/>
    <d v="1899-12-30T18:32:08"/>
    <d v="2023-02-16T00:00:00"/>
    <d v="1899-12-30T18:49:06"/>
    <n v="1018"/>
    <n v="16.966666666666665"/>
    <x v="1"/>
    <x v="1"/>
    <n v="7"/>
    <s v="febrero"/>
    <s v="T"/>
    <s v="sin informacion"/>
    <s v="sin informacion"/>
    <s v="sin informacion"/>
    <s v="sin informacion"/>
    <s v="sin informacion"/>
  </r>
  <r>
    <n v="137267"/>
    <s v="Torqueadora"/>
    <s v="Moreno"/>
    <s v="L19"/>
    <d v="2018-11-01T00:00:00"/>
    <s v="-"/>
    <s v="Mantenimiento Mecanico"/>
    <d v="2023-02-16T00:00:00"/>
    <d v="1899-12-30T18:37:52"/>
    <d v="2023-02-16T00:00:00"/>
    <d v="1899-12-30T19:17:11"/>
    <n v="2359"/>
    <n v="39.31666666666667"/>
    <x v="1"/>
    <x v="1"/>
    <n v="7"/>
    <s v="febrero"/>
    <s v="T"/>
    <s v="sin informacion"/>
    <s v="sin informacion"/>
    <s v="sin informacion"/>
    <s v="sin informacion"/>
    <s v="sin informacion"/>
  </r>
  <r>
    <n v="137268"/>
    <s v="Etiquetadora"/>
    <s v="Moreno"/>
    <s v="L39"/>
    <d v="2018-11-01T00:00:00"/>
    <s v="-"/>
    <s v="Mantenimiento Mecanico"/>
    <d v="2023-02-16T00:00:00"/>
    <d v="1899-12-30T18:38:51"/>
    <d v="2023-02-16T00:00:00"/>
    <d v="1899-12-30T19:31:29"/>
    <n v="3158"/>
    <n v="52.633333333333333"/>
    <x v="1"/>
    <x v="1"/>
    <n v="7"/>
    <s v="febrero"/>
    <s v="T"/>
    <s v="sin informacion"/>
    <s v="sin informacion"/>
    <s v="sin informacion"/>
    <s v="sin informacion"/>
    <s v="sin informacion"/>
  </r>
  <r>
    <n v="137269"/>
    <s v="Coloca Bolillas"/>
    <s v="Moreno"/>
    <s v="L33"/>
    <d v="2020-02-20T00:00:00"/>
    <s v="Martín"/>
    <s v="Mantenimiento Mecanico"/>
    <d v="2023-02-16T00:00:00"/>
    <d v="1899-12-30T19:09:21"/>
    <d v="2023-02-16T00:00:00"/>
    <d v="1899-12-30T19:22:49"/>
    <n v="808"/>
    <n v="13.466666666666667"/>
    <x v="379"/>
    <x v="2"/>
    <n v="7"/>
    <s v="febrero"/>
    <s v="T"/>
    <m/>
    <s v="no"/>
    <m/>
    <m/>
    <m/>
  </r>
  <r>
    <n v="137272"/>
    <s v="Abastecedor de bolillas"/>
    <s v="Moreno"/>
    <s v="L33"/>
    <d v="2018-11-01T00:00:00"/>
    <s v="-"/>
    <s v="Mantenimiento Mecanico"/>
    <d v="2023-02-16T00:00:00"/>
    <d v="1899-12-30T21:02:13"/>
    <d v="2023-02-16T00:00:00"/>
    <d v="1899-12-30T21:17:14"/>
    <n v="901"/>
    <n v="15.016666666666667"/>
    <x v="379"/>
    <x v="2"/>
    <n v="7"/>
    <s v="febrero"/>
    <s v="T"/>
    <m/>
    <s v="no"/>
    <m/>
    <m/>
    <m/>
  </r>
  <r>
    <n v="137273"/>
    <s v="Coloca Bolillas"/>
    <s v="Moreno"/>
    <s v="L33"/>
    <d v="2020-02-20T00:00:00"/>
    <s v="Martín"/>
    <s v="Mantenimiento Electrico"/>
    <d v="2023-02-16T00:00:00"/>
    <d v="1899-12-30T23:36:10"/>
    <d v="2023-02-17T00:00:00"/>
    <d v="1899-12-30T00:46:59"/>
    <n v="4249"/>
    <n v="70.816666666666663"/>
    <x v="379"/>
    <x v="2"/>
    <n v="7"/>
    <s v="febrero"/>
    <s v="N"/>
    <m/>
    <s v="no"/>
    <m/>
    <m/>
    <m/>
  </r>
  <r>
    <n v="137275"/>
    <s v="Abastecedor de tapas"/>
    <s v="Moreno"/>
    <s v="L33"/>
    <d v="2018-11-01T00:00:00"/>
    <s v="-"/>
    <s v="Mantenimiento Mecanico"/>
    <d v="2023-02-17T00:00:00"/>
    <d v="1899-12-30T05:35:30"/>
    <d v="2023-02-17T00:00:00"/>
    <d v="1899-12-30T06:00:54"/>
    <n v="1524"/>
    <n v="25.4"/>
    <x v="3"/>
    <x v="2"/>
    <n v="7"/>
    <s v="febrero"/>
    <s v="N"/>
    <m/>
    <s v="no"/>
    <m/>
    <m/>
    <m/>
  </r>
  <r>
    <n v="137277"/>
    <s v="Abastecedor de tapas"/>
    <s v="Moreno"/>
    <s v="L33"/>
    <d v="2018-11-01T00:00:00"/>
    <s v="-"/>
    <s v="Mantenimiento Mecanico"/>
    <d v="2023-02-17T00:00:00"/>
    <d v="1899-12-30T06:00:59"/>
    <d v="2023-02-17T00:00:00"/>
    <d v="1899-12-30T07:23:55"/>
    <n v="4976"/>
    <n v="82.933333333333337"/>
    <x v="3"/>
    <x v="2"/>
    <n v="7"/>
    <s v="febrero"/>
    <s v="M"/>
    <m/>
    <s v="no"/>
    <m/>
    <m/>
    <m/>
  </r>
  <r>
    <n v="137280"/>
    <s v="Llenadora"/>
    <s v="Moreno"/>
    <s v="L07"/>
    <d v="2018-11-01T00:00:00"/>
    <s v="-"/>
    <s v="Mantenimiento Mecanico"/>
    <d v="2023-02-17T00:00:00"/>
    <d v="1899-12-30T06:09:01"/>
    <d v="2023-02-17T00:00:00"/>
    <d v="1899-12-30T06:09:07"/>
    <n v="6"/>
    <n v="0.1"/>
    <x v="0"/>
    <x v="0"/>
    <n v="7"/>
    <s v="febrero"/>
    <s v="M"/>
    <m/>
    <s v="microparada"/>
    <m/>
    <m/>
    <m/>
  </r>
  <r>
    <n v="137281"/>
    <s v="Llenadora"/>
    <s v="Moreno"/>
    <s v="L07"/>
    <d v="2018-11-01T00:00:00"/>
    <s v="-"/>
    <s v="Mantenimiento Mecanico"/>
    <d v="2023-02-17T00:00:00"/>
    <d v="1899-12-30T06:09:35"/>
    <d v="2023-02-17T00:00:00"/>
    <d v="1899-12-30T14:15:32"/>
    <n v="29157"/>
    <n v="485.95"/>
    <x v="1"/>
    <x v="1"/>
    <n v="7"/>
    <s v="febrero"/>
    <s v="M"/>
    <s v="sin informacion"/>
    <s v="sin informacion"/>
    <s v="sin informacion"/>
    <s v="sin informacion"/>
    <s v="sin informacion"/>
  </r>
  <r>
    <n v="137282"/>
    <s v="Etiquetadora"/>
    <s v="Moreno"/>
    <s v="L19"/>
    <d v="2018-11-01T00:00:00"/>
    <s v="-"/>
    <s v="Mantenimiento Mecanico"/>
    <d v="2023-02-17T00:00:00"/>
    <d v="1899-12-30T06:16:48"/>
    <d v="2023-02-17T00:00:00"/>
    <d v="1899-12-30T06:35:57"/>
    <n v="1149"/>
    <n v="19.149999999999999"/>
    <x v="380"/>
    <x v="2"/>
    <n v="7"/>
    <s v="febrero"/>
    <s v="M"/>
    <m/>
    <s v="no"/>
    <m/>
    <m/>
    <m/>
  </r>
  <r>
    <n v="137284"/>
    <s v="Transporte"/>
    <s v="Moreno"/>
    <s v="L38"/>
    <d v="2018-11-01T00:00:00"/>
    <s v="-"/>
    <s v="Mantenimiento Mecanico"/>
    <d v="2023-02-17T00:00:00"/>
    <d v="1899-12-30T06:26:52"/>
    <d v="2023-02-17T00:00:00"/>
    <d v="1899-12-30T08:27:52"/>
    <n v="7260"/>
    <n v="121"/>
    <x v="1"/>
    <x v="1"/>
    <n v="7"/>
    <s v="febrero"/>
    <s v="M"/>
    <s v="sin informacion"/>
    <s v="sin informacion"/>
    <s v="sin informacion"/>
    <s v="sin informacion"/>
    <s v="sin informacion"/>
  </r>
  <r>
    <n v="137285"/>
    <s v="Llenadora"/>
    <s v="Moreno"/>
    <s v="L32"/>
    <d v="2021-02-04T00:00:00"/>
    <s v="Victor"/>
    <s v="Mantenimiento Electrico"/>
    <d v="2023-02-17T00:00:00"/>
    <d v="1899-12-30T06:30:27"/>
    <d v="2023-02-17T00:00:00"/>
    <d v="1899-12-30T07:13:58"/>
    <n v="2611"/>
    <n v="43.516666666666666"/>
    <x v="381"/>
    <x v="3"/>
    <n v="7"/>
    <s v="febrero"/>
    <s v="M"/>
    <m/>
    <s v="si"/>
    <m/>
    <m/>
    <m/>
  </r>
  <r>
    <n v="137291"/>
    <s v="Etiquetadora"/>
    <s v="Moreno"/>
    <s v="L19"/>
    <d v="2018-11-01T00:00:00"/>
    <s v="-"/>
    <s v="Mantenimiento Mecanico"/>
    <d v="2023-02-17T00:00:00"/>
    <d v="1899-12-30T06:53:47"/>
    <d v="2023-02-17T00:00:00"/>
    <d v="1899-12-30T07:11:49"/>
    <n v="1082"/>
    <n v="18.033333333333335"/>
    <x v="1"/>
    <x v="1"/>
    <n v="7"/>
    <s v="febrero"/>
    <s v="M"/>
    <s v="sin informacion"/>
    <s v="sin informacion"/>
    <s v="sin informacion"/>
    <s v="sin informacion"/>
    <s v="sin informacion"/>
  </r>
  <r>
    <n v="137298"/>
    <s v="Llenadora"/>
    <s v="Moreno"/>
    <s v="L29"/>
    <d v="2018-11-01T00:00:00"/>
    <s v="-"/>
    <s v="Mantenimiento Mecanico"/>
    <d v="2023-02-17T00:00:00"/>
    <d v="1899-12-30T07:51:42"/>
    <d v="2023-02-17T00:00:00"/>
    <d v="1899-12-30T07:53:15"/>
    <n v="93"/>
    <n v="1.55"/>
    <x v="0"/>
    <x v="0"/>
    <n v="7"/>
    <s v="febrero"/>
    <s v="M"/>
    <m/>
    <s v="microparada"/>
    <m/>
    <m/>
    <m/>
  </r>
  <r>
    <n v="137300"/>
    <s v="Llenadora"/>
    <s v="Moreno"/>
    <s v="L04"/>
    <d v="2018-11-01T00:00:00"/>
    <s v="-"/>
    <s v="Mantenimiento Mecanico"/>
    <d v="2023-02-17T00:00:00"/>
    <d v="1899-12-30T08:58:52"/>
    <d v="2023-02-17T00:00:00"/>
    <d v="1899-12-30T09:12:14"/>
    <n v="802"/>
    <n v="13.366666666666667"/>
    <x v="1"/>
    <x v="1"/>
    <n v="7"/>
    <s v="febrero"/>
    <s v="M"/>
    <s v="sin informacion"/>
    <s v="sin informacion"/>
    <s v="sin informacion"/>
    <s v="sin informacion"/>
    <s v="sin informacion"/>
  </r>
  <r>
    <n v="137301"/>
    <s v="Roscadora"/>
    <s v="Moreno"/>
    <s v="L10"/>
    <d v="2021-03-10T00:00:00"/>
    <s v="Martín"/>
    <s v="Mantenimiento Mecanico"/>
    <d v="2023-02-17T00:00:00"/>
    <d v="1899-12-30T09:01:02"/>
    <d v="2023-02-17T00:00:00"/>
    <d v="1899-12-30T09:33:13"/>
    <n v="1931"/>
    <n v="32.18333333333333"/>
    <x v="1"/>
    <x v="1"/>
    <n v="7"/>
    <s v="febrero"/>
    <s v="M"/>
    <s v="sin informacion"/>
    <s v="sin informacion"/>
    <s v="sin informacion"/>
    <s v="sin informacion"/>
    <s v="sin informacion"/>
  </r>
  <r>
    <n v="137304"/>
    <s v="Transporte"/>
    <s v="Moreno"/>
    <s v="L38"/>
    <d v="2018-11-01T00:00:00"/>
    <s v="-"/>
    <s v="Mantenimiento Mecanico"/>
    <d v="2023-02-17T00:00:00"/>
    <d v="1899-12-30T09:14:21"/>
    <d v="2023-02-17T00:00:00"/>
    <d v="1899-12-30T09:33:37"/>
    <n v="1156"/>
    <n v="19.266666666666666"/>
    <x v="1"/>
    <x v="1"/>
    <n v="7"/>
    <s v="febrero"/>
    <s v="M"/>
    <s v="sin informacion"/>
    <s v="sin informacion"/>
    <s v="sin informacion"/>
    <s v="sin informacion"/>
    <s v="sin informacion"/>
  </r>
  <r>
    <n v="137307"/>
    <s v="Llenadora"/>
    <s v="Moreno"/>
    <s v="L41"/>
    <d v="2018-11-01T00:00:00"/>
    <s v="-"/>
    <s v="Mantenimiento Mecanico"/>
    <d v="2023-02-17T00:00:00"/>
    <d v="1899-12-30T09:24:35"/>
    <d v="2023-02-17T00:00:00"/>
    <d v="1899-12-30T09:37:34"/>
    <n v="779"/>
    <n v="12.983333333333333"/>
    <x v="1"/>
    <x v="1"/>
    <n v="7"/>
    <s v="febrero"/>
    <s v="M"/>
    <s v="sin informacion"/>
    <s v="sin informacion"/>
    <s v="sin informacion"/>
    <s v="sin informacion"/>
    <s v="sin informacion"/>
  </r>
  <r>
    <n v="137313"/>
    <s v="Torqueadora"/>
    <s v="Moreno"/>
    <s v="L42"/>
    <d v="2018-11-01T00:00:00"/>
    <s v="-"/>
    <s v="Mantenimiento Electrico"/>
    <d v="2023-02-17T00:00:00"/>
    <d v="1899-12-30T09:37:25"/>
    <d v="2023-02-17T00:00:00"/>
    <d v="1899-12-30T09:51:06"/>
    <n v="821"/>
    <n v="13.683333333333334"/>
    <x v="382"/>
    <x v="2"/>
    <n v="7"/>
    <s v="febrero"/>
    <s v="M"/>
    <m/>
    <s v="no"/>
    <m/>
    <m/>
    <m/>
  </r>
  <r>
    <n v="137315"/>
    <s v="Torqueadora"/>
    <s v="Moreno"/>
    <s v="L42"/>
    <d v="2018-11-01T00:00:00"/>
    <s v="-"/>
    <s v="Mantenimiento Mecanico"/>
    <d v="2023-02-17T00:00:00"/>
    <d v="1899-12-30T09:51:19"/>
    <d v="2023-02-17T00:00:00"/>
    <d v="1899-12-30T10:04:17"/>
    <n v="778"/>
    <n v="12.966666666666667"/>
    <x v="1"/>
    <x v="1"/>
    <n v="7"/>
    <s v="febrero"/>
    <s v="M"/>
    <s v="sin informacion"/>
    <s v="sin informacion"/>
    <s v="sin informacion"/>
    <s v="sin informacion"/>
    <s v="sin informacion"/>
  </r>
  <r>
    <n v="137317"/>
    <s v="Torqueadora"/>
    <s v="Moreno"/>
    <s v="L42"/>
    <d v="2018-11-01T00:00:00"/>
    <s v="-"/>
    <s v="Mantenimiento Electrico"/>
    <d v="2023-02-17T00:00:00"/>
    <d v="1899-12-30T10:04:24"/>
    <d v="2023-02-17T00:00:00"/>
    <d v="1899-12-30T10:19:51"/>
    <n v="927"/>
    <n v="15.45"/>
    <x v="382"/>
    <x v="2"/>
    <n v="7"/>
    <s v="febrero"/>
    <s v="M"/>
    <m/>
    <s v="no"/>
    <m/>
    <m/>
    <m/>
  </r>
  <r>
    <n v="137318"/>
    <s v="Abastecedor de bolillas"/>
    <s v="Moreno"/>
    <s v="L33"/>
    <d v="2018-11-01T00:00:00"/>
    <s v="-"/>
    <s v="Mantenimiento Electrico"/>
    <d v="2023-02-17T00:00:00"/>
    <d v="1899-12-30T10:12:04"/>
    <d v="2023-02-17T00:00:00"/>
    <d v="1899-12-30T10:24:01"/>
    <n v="717"/>
    <n v="11.95"/>
    <x v="1"/>
    <x v="1"/>
    <n v="7"/>
    <s v="febrero"/>
    <s v="M"/>
    <s v="sin informacion"/>
    <s v="sin informacion"/>
    <s v="sin informacion"/>
    <s v="sin informacion"/>
    <s v="sin informacion"/>
  </r>
  <r>
    <n v="137321"/>
    <s v="Llenadora"/>
    <s v="Moreno"/>
    <s v="L45"/>
    <d v="2018-11-01T00:00:00"/>
    <s v="-"/>
    <s v="Mantenimiento Electrico"/>
    <d v="2023-02-17T00:00:00"/>
    <d v="1899-12-30T10:14:36"/>
    <d v="2023-02-17T00:00:00"/>
    <d v="1899-12-30T14:14:38"/>
    <n v="14402"/>
    <n v="240.03333333333333"/>
    <x v="1"/>
    <x v="1"/>
    <n v="7"/>
    <s v="febrero"/>
    <s v="M"/>
    <s v="sin informacion"/>
    <s v="sin informacion"/>
    <s v="sin informacion"/>
    <s v="sin informacion"/>
    <s v="sin informacion"/>
  </r>
  <r>
    <n v="137323"/>
    <s v="Etiquetadora L33"/>
    <s v="Moreno"/>
    <s v="L33"/>
    <d v="2020-10-16T00:00:00"/>
    <s v="Martín"/>
    <s v="Mantenimiento Electrico"/>
    <d v="2023-02-17T00:00:00"/>
    <d v="1899-12-30T10:35:50"/>
    <d v="2023-02-17T00:00:00"/>
    <d v="1899-12-30T11:02:02"/>
    <n v="1572"/>
    <n v="26.2"/>
    <x v="1"/>
    <x v="1"/>
    <n v="7"/>
    <s v="febrero"/>
    <s v="M"/>
    <s v="sin informacion"/>
    <s v="sin informacion"/>
    <s v="sin informacion"/>
    <s v="sin informacion"/>
    <s v="sin informacion"/>
  </r>
  <r>
    <n v="137330"/>
    <s v="Abastecedor de tapas"/>
    <s v="Moreno"/>
    <s v="L42"/>
    <d v="2018-11-01T00:00:00"/>
    <s v="-"/>
    <s v="Mantenimiento Mecanico"/>
    <d v="2023-02-17T00:00:00"/>
    <d v="1899-12-30T11:23:37"/>
    <d v="2023-02-17T00:00:00"/>
    <d v="1899-12-30T12:03:06"/>
    <n v="2369"/>
    <n v="39.483333333333334"/>
    <x v="1"/>
    <x v="1"/>
    <n v="7"/>
    <s v="febrero"/>
    <s v="M"/>
    <s v="sin informacion"/>
    <s v="sin informacion"/>
    <s v="sin informacion"/>
    <s v="sin informacion"/>
    <s v="sin informacion"/>
  </r>
  <r>
    <n v="137343"/>
    <s v="Transporte"/>
    <s v="Moreno"/>
    <s v="L38"/>
    <d v="2018-11-01T00:00:00"/>
    <s v="-"/>
    <s v="Mantenimiento Mecanico"/>
    <d v="2023-02-17T00:00:00"/>
    <d v="1899-12-30T13:52:44"/>
    <d v="2023-02-17T00:00:00"/>
    <d v="1899-12-30T14:05:37"/>
    <n v="773"/>
    <n v="12.883333333333333"/>
    <x v="1"/>
    <x v="1"/>
    <n v="7"/>
    <s v="febrero"/>
    <s v="M"/>
    <s v="sin informacion"/>
    <s v="sin informacion"/>
    <s v="sin informacion"/>
    <s v="sin informacion"/>
    <s v="sin informacion"/>
  </r>
  <r>
    <n v="137347"/>
    <s v="Celofanadora L10"/>
    <s v="Moreno"/>
    <s v="L10"/>
    <d v="2020-09-30T00:00:00"/>
    <s v="Martín"/>
    <s v="Mantenimiento Mecanico"/>
    <d v="2023-02-17T00:00:00"/>
    <d v="1899-12-30T15:22:06"/>
    <d v="2023-02-17T00:00:00"/>
    <d v="1899-12-30T15:41:38"/>
    <n v="1172"/>
    <n v="19.533333333333335"/>
    <x v="1"/>
    <x v="1"/>
    <n v="7"/>
    <s v="febrero"/>
    <s v="T"/>
    <s v="sin informacion"/>
    <s v="sin informacion"/>
    <s v="sin informacion"/>
    <s v="sin informacion"/>
    <s v="sin informacion"/>
  </r>
  <r>
    <n v="137356"/>
    <s v="Llenadora"/>
    <s v="Moreno"/>
    <s v="L45"/>
    <d v="2018-11-01T00:00:00"/>
    <s v="-"/>
    <s v="Mantenimiento Mecanico"/>
    <d v="2023-02-17T00:00:00"/>
    <d v="1899-12-30T17:17:04"/>
    <d v="2023-02-17T00:00:00"/>
    <d v="1899-12-30T17:34:42"/>
    <n v="1058"/>
    <n v="17.633333333333333"/>
    <x v="1"/>
    <x v="1"/>
    <n v="7"/>
    <s v="febrero"/>
    <s v="T"/>
    <s v="sin informacion"/>
    <s v="sin informacion"/>
    <s v="sin informacion"/>
    <s v="sin informacion"/>
    <s v="sin informacion"/>
  </r>
  <r>
    <n v="137357"/>
    <s v="Etiquetadora L33"/>
    <s v="Moreno"/>
    <s v="L33"/>
    <d v="2020-10-16T00:00:00"/>
    <s v="Martín"/>
    <s v="Mantenimiento Electrico"/>
    <d v="2023-02-17T00:00:00"/>
    <d v="1899-12-30T17:20:36"/>
    <d v="2023-02-17T00:00:00"/>
    <d v="1899-12-30T17:33:28"/>
    <n v="772"/>
    <n v="12.866666666666667"/>
    <x v="1"/>
    <x v="1"/>
    <n v="7"/>
    <s v="febrero"/>
    <s v="T"/>
    <s v="sin informacion"/>
    <s v="sin informacion"/>
    <s v="sin informacion"/>
    <s v="sin informacion"/>
    <s v="sin informacion"/>
  </r>
  <r>
    <n v="137362"/>
    <s v="Celofanadora L10"/>
    <s v="Moreno"/>
    <s v="L10"/>
    <d v="2020-09-30T00:00:00"/>
    <s v="Martín"/>
    <s v="Mantenimiento Mecanico"/>
    <d v="2023-02-17T00:00:00"/>
    <d v="1899-12-30T18:00:05"/>
    <d v="2023-02-17T00:00:00"/>
    <d v="1899-12-30T18:00:55"/>
    <n v="50"/>
    <n v="0.83333333333333337"/>
    <x v="0"/>
    <x v="0"/>
    <n v="7"/>
    <s v="febrero"/>
    <s v="T"/>
    <m/>
    <s v="microparada"/>
    <m/>
    <m/>
    <m/>
  </r>
  <r>
    <n v="137363"/>
    <s v="Llenadora"/>
    <s v="Moreno"/>
    <s v="L10"/>
    <d v="2018-11-01T00:00:00"/>
    <s v="-"/>
    <s v="Mantenimiento Mecanico"/>
    <d v="2023-02-17T00:00:00"/>
    <d v="1899-12-30T18:01:01"/>
    <d v="2023-02-17T00:00:00"/>
    <d v="1899-12-30T19:08:27"/>
    <n v="4046"/>
    <n v="67.433333333333337"/>
    <x v="1"/>
    <x v="1"/>
    <n v="7"/>
    <s v="febrero"/>
    <s v="T"/>
    <s v="sin informacion"/>
    <s v="sin informacion"/>
    <s v="sin informacion"/>
    <s v="sin informacion"/>
    <s v="sin informacion"/>
  </r>
  <r>
    <n v="137365"/>
    <s v="Etiquetadora"/>
    <s v="Moreno"/>
    <s v="L12"/>
    <d v="2018-11-01T00:00:00"/>
    <s v="-"/>
    <s v="Mantenimiento Mecanico"/>
    <d v="2023-02-17T00:00:00"/>
    <d v="1899-12-30T18:32:21"/>
    <d v="2023-02-17T00:00:00"/>
    <d v="1899-12-30T18:44:43"/>
    <n v="742"/>
    <n v="12.366666666666667"/>
    <x v="1"/>
    <x v="1"/>
    <n v="7"/>
    <s v="febrero"/>
    <s v="T"/>
    <s v="sin informacion"/>
    <s v="sin informacion"/>
    <s v="sin informacion"/>
    <s v="sin informacion"/>
    <s v="sin informacion"/>
  </r>
  <r>
    <n v="137366"/>
    <s v="Llenadora"/>
    <s v="Moreno"/>
    <s v="L29"/>
    <d v="2018-11-01T00:00:00"/>
    <s v="-"/>
    <s v="Mantenimiento Mecanico"/>
    <d v="2023-02-17T00:00:00"/>
    <d v="1899-12-30T18:40:05"/>
    <d v="2023-02-17T00:00:00"/>
    <d v="1899-12-30T19:13:22"/>
    <n v="1997"/>
    <n v="33.283333333333331"/>
    <x v="1"/>
    <x v="1"/>
    <n v="7"/>
    <s v="febrero"/>
    <s v="T"/>
    <s v="sin informacion"/>
    <s v="sin informacion"/>
    <s v="sin informacion"/>
    <s v="sin informacion"/>
    <s v="sin informacion"/>
  </r>
  <r>
    <n v="137369"/>
    <s v="Llenadora"/>
    <s v="Moreno"/>
    <s v="L10"/>
    <d v="2018-11-01T00:00:00"/>
    <s v="-"/>
    <s v="Mantenimiento Mecanico"/>
    <d v="2023-02-17T00:00:00"/>
    <d v="1899-12-30T19:39:54"/>
    <d v="2023-02-17T00:00:00"/>
    <d v="1899-12-30T20:17:29"/>
    <n v="2255"/>
    <n v="37.583333333333336"/>
    <x v="1"/>
    <x v="1"/>
    <n v="7"/>
    <s v="febrero"/>
    <s v="T"/>
    <s v="sin informacion"/>
    <s v="sin informacion"/>
    <s v="sin informacion"/>
    <s v="sin informacion"/>
    <s v="sin informacion"/>
  </r>
  <r>
    <n v="137373"/>
    <s v="Balanza"/>
    <s v="Moreno"/>
    <s v="L29"/>
    <d v="2018-11-01T00:00:00"/>
    <s v="-"/>
    <s v="Mantenimiento Electrico"/>
    <d v="2023-02-17T00:00:00"/>
    <d v="1899-12-30T21:22:13"/>
    <d v="2023-02-17T00:00:00"/>
    <d v="1899-12-30T21:22:17"/>
    <n v="4"/>
    <n v="6.6666666666666666E-2"/>
    <x v="0"/>
    <x v="0"/>
    <n v="7"/>
    <s v="febrero"/>
    <s v="T"/>
    <m/>
    <s v="microparada"/>
    <m/>
    <m/>
    <m/>
  </r>
  <r>
    <n v="137394"/>
    <s v="Llenadora"/>
    <s v="Moreno"/>
    <s v="L45"/>
    <d v="2018-11-01T00:00:00"/>
    <s v="-"/>
    <s v="Mantenimiento Electrico"/>
    <d v="2023-02-22T00:00:00"/>
    <d v="1899-12-30T06:25:52"/>
    <d v="2023-02-22T00:00:00"/>
    <d v="1899-12-30T07:08:32"/>
    <n v="2560"/>
    <n v="42.666666666666664"/>
    <x v="383"/>
    <x v="3"/>
    <n v="8"/>
    <s v="febrero"/>
    <s v="M"/>
    <m/>
    <s v="si"/>
    <m/>
    <m/>
    <m/>
  </r>
  <r>
    <n v="137395"/>
    <s v="Laser"/>
    <s v="Moreno"/>
    <s v="L19"/>
    <d v="2022-07-14T00:00:00"/>
    <s v="Natalio"/>
    <s v="Mantenimiento Electrico"/>
    <d v="2023-02-22T00:00:00"/>
    <d v="1899-12-30T06:28:38"/>
    <d v="2023-02-22T00:00:00"/>
    <d v="1899-12-30T07:09:22"/>
    <n v="2444"/>
    <n v="40.733333333333334"/>
    <x v="1"/>
    <x v="1"/>
    <n v="8"/>
    <s v="febrero"/>
    <s v="M"/>
    <s v="sin informacion"/>
    <s v="sin informacion"/>
    <s v="sin informacion"/>
    <s v="sin informacion"/>
    <s v="sin informacion"/>
  </r>
  <r>
    <n v="137399"/>
    <s v="Llenadora"/>
    <s v="Moreno"/>
    <s v="L43"/>
    <d v="2018-11-01T00:00:00"/>
    <s v="-"/>
    <s v="Mantenimiento Mecanico"/>
    <d v="2023-02-22T00:00:00"/>
    <d v="1899-12-30T07:00:16"/>
    <d v="2023-02-22T00:00:00"/>
    <d v="1899-12-30T09:01:24"/>
    <n v="7268"/>
    <n v="121.13333333333334"/>
    <x v="384"/>
    <x v="2"/>
    <n v="8"/>
    <s v="febrero"/>
    <s v="M"/>
    <m/>
    <s v="no"/>
    <m/>
    <m/>
    <m/>
  </r>
  <r>
    <n v="137402"/>
    <s v="Bajador de tapas"/>
    <s v="Moreno"/>
    <s v="L19"/>
    <d v="2022-07-14T00:00:00"/>
    <s v="Natalio"/>
    <s v="Mantenimiento Mecanico"/>
    <d v="2023-02-22T00:00:00"/>
    <d v="1899-12-30T07:21:52"/>
    <d v="2023-02-22T00:00:00"/>
    <d v="1899-12-30T08:23:25"/>
    <n v="3693"/>
    <n v="61.55"/>
    <x v="385"/>
    <x v="2"/>
    <n v="8"/>
    <s v="febrero"/>
    <s v="M"/>
    <m/>
    <s v="no"/>
    <m/>
    <m/>
    <m/>
  </r>
  <r>
    <n v="137412"/>
    <s v="Llenadora"/>
    <s v="Moreno"/>
    <s v="L43"/>
    <d v="2018-11-01T00:00:00"/>
    <s v="-"/>
    <s v="Mantenimiento Mecanico"/>
    <d v="2023-02-22T00:00:00"/>
    <d v="1899-12-30T09:01:34"/>
    <d v="2023-02-22T00:00:00"/>
    <d v="1899-12-30T10:56:22"/>
    <n v="6888"/>
    <n v="114.8"/>
    <x v="384"/>
    <x v="2"/>
    <n v="8"/>
    <s v="febrero"/>
    <s v="M"/>
    <m/>
    <s v="no"/>
    <m/>
    <m/>
    <m/>
  </r>
  <r>
    <n v="137415"/>
    <s v="Llenadora"/>
    <s v="Moreno"/>
    <s v="L07"/>
    <d v="2018-11-01T00:00:00"/>
    <s v="-"/>
    <s v="Mantenimiento Mecanico"/>
    <d v="2023-02-22T00:00:00"/>
    <d v="1899-12-30T09:29:45"/>
    <d v="2023-02-22T00:00:00"/>
    <d v="1899-12-30T09:35:59"/>
    <n v="374"/>
    <n v="6.2333333333333334"/>
    <x v="0"/>
    <x v="0"/>
    <n v="8"/>
    <s v="febrero"/>
    <s v="M"/>
    <m/>
    <s v="microparada"/>
    <m/>
    <m/>
    <m/>
  </r>
  <r>
    <n v="137418"/>
    <s v="Laser"/>
    <s v="Moreno"/>
    <s v="L37"/>
    <d v="2018-11-01T00:00:00"/>
    <s v="-"/>
    <s v="Mantenimiento Electrico"/>
    <d v="2023-02-22T00:00:00"/>
    <d v="1899-12-30T09:47:29"/>
    <d v="2023-02-22T00:00:00"/>
    <d v="1899-12-30T10:56:30"/>
    <n v="4141"/>
    <n v="69.016666666666666"/>
    <x v="1"/>
    <x v="1"/>
    <n v="8"/>
    <s v="febrero"/>
    <s v="M"/>
    <s v="sin informacion"/>
    <s v="sin informacion"/>
    <s v="sin informacion"/>
    <s v="sin informacion"/>
    <s v="sin informacion"/>
  </r>
  <r>
    <n v="137419"/>
    <s v="Etiquetadora"/>
    <s v="Moreno"/>
    <s v="L19"/>
    <d v="2018-11-01T00:00:00"/>
    <s v="-"/>
    <s v="Mantenimiento Electrico"/>
    <d v="2023-02-22T00:00:00"/>
    <d v="1899-12-30T09:55:07"/>
    <d v="2023-02-22T00:00:00"/>
    <d v="1899-12-30T10:56:46"/>
    <n v="3699"/>
    <n v="61.65"/>
    <x v="1"/>
    <x v="1"/>
    <n v="8"/>
    <s v="febrero"/>
    <s v="M"/>
    <s v="sin informacion"/>
    <s v="sin informacion"/>
    <s v="sin informacion"/>
    <s v="sin informacion"/>
    <s v="sin informacion"/>
  </r>
  <r>
    <n v="137422"/>
    <s v="Etiquetadora L33"/>
    <s v="Moreno"/>
    <s v="L33"/>
    <d v="2020-10-16T00:00:00"/>
    <s v="Martín"/>
    <s v="Mantenimiento Electrico"/>
    <d v="2023-02-22T00:00:00"/>
    <d v="1899-12-30T10:04:34"/>
    <d v="2023-02-22T00:00:00"/>
    <d v="1899-12-30T10:56:06"/>
    <n v="3092"/>
    <n v="51.533333333333331"/>
    <x v="1"/>
    <x v="1"/>
    <n v="8"/>
    <s v="febrero"/>
    <s v="M"/>
    <s v="sin informacion"/>
    <s v="sin informacion"/>
    <s v="sin informacion"/>
    <s v="sin informacion"/>
    <s v="sin informacion"/>
  </r>
  <r>
    <n v="137430"/>
    <s v="Llenadora"/>
    <s v="Moreno"/>
    <s v="L43"/>
    <d v="2018-11-01T00:00:00"/>
    <s v="-"/>
    <s v="Mantenimiento Mecanico"/>
    <d v="2023-02-22T00:00:00"/>
    <d v="1899-12-30T11:00:05"/>
    <d v="2023-02-22T00:00:00"/>
    <d v="1899-12-30T11:31:00"/>
    <n v="1855"/>
    <n v="30.916666666666668"/>
    <x v="1"/>
    <x v="1"/>
    <n v="8"/>
    <s v="febrero"/>
    <s v="M"/>
    <s v="sin informacion"/>
    <s v="sin informacion"/>
    <s v="sin informacion"/>
    <s v="sin informacion"/>
    <s v="sin informacion"/>
  </r>
  <r>
    <n v="137437"/>
    <s v="Bajador de tapas"/>
    <s v="Moreno"/>
    <s v="L19"/>
    <d v="2022-07-14T00:00:00"/>
    <s v="Natalio"/>
    <s v="Mantenimiento Mecanico"/>
    <d v="2023-02-22T00:00:00"/>
    <d v="1899-12-30T12:22:46"/>
    <d v="2023-02-22T00:00:00"/>
    <d v="1899-12-30T12:31:20"/>
    <n v="514"/>
    <n v="8.5666666666666664"/>
    <x v="0"/>
    <x v="0"/>
    <n v="8"/>
    <s v="febrero"/>
    <s v="M"/>
    <m/>
    <s v="microparada"/>
    <m/>
    <m/>
    <m/>
  </r>
  <r>
    <n v="137438"/>
    <s v="Llenadora"/>
    <s v="Moreno"/>
    <s v="L39"/>
    <d v="2018-11-01T00:00:00"/>
    <s v="-"/>
    <s v="Mantenimiento Electrico"/>
    <d v="2023-02-22T00:00:00"/>
    <d v="1899-12-30T12:45:20"/>
    <d v="2023-02-22T00:00:00"/>
    <d v="1899-12-30T12:53:47"/>
    <n v="507"/>
    <n v="8.4499999999999993"/>
    <x v="0"/>
    <x v="0"/>
    <n v="8"/>
    <s v="febrero"/>
    <s v="M"/>
    <m/>
    <s v="microparada"/>
    <m/>
    <m/>
    <m/>
  </r>
  <r>
    <n v="137445"/>
    <s v="Abastecedor de envases"/>
    <s v="Moreno"/>
    <s v="L33"/>
    <d v="2018-11-01T00:00:00"/>
    <s v="-"/>
    <s v="Mantenimiento Electrico"/>
    <d v="2023-02-22T00:00:00"/>
    <d v="1899-12-30T14:20:47"/>
    <d v="2023-02-22T00:00:00"/>
    <d v="1899-12-30T14:44:45"/>
    <n v="1438"/>
    <n v="23.966666666666665"/>
    <x v="386"/>
    <x v="2"/>
    <n v="8"/>
    <s v="febrero"/>
    <s v="T"/>
    <m/>
    <s v="no"/>
    <m/>
    <m/>
    <m/>
  </r>
  <r>
    <n v="137451"/>
    <s v="Etiquetadora"/>
    <s v="Moreno"/>
    <s v="L38"/>
    <d v="2018-11-01T00:00:00"/>
    <s v="-"/>
    <s v="Mantenimiento Electrico"/>
    <d v="2023-02-22T00:00:00"/>
    <d v="1899-12-30T15:40:54"/>
    <d v="2023-02-22T00:00:00"/>
    <d v="1899-12-30T17:12:46"/>
    <n v="5512"/>
    <n v="91.86666666666666"/>
    <x v="387"/>
    <x v="2"/>
    <n v="8"/>
    <s v="febrero"/>
    <s v="T"/>
    <m/>
    <s v="no"/>
    <m/>
    <m/>
    <m/>
  </r>
  <r>
    <n v="137454"/>
    <s v="Llenadora"/>
    <s v="Moreno"/>
    <s v="L11"/>
    <d v="2018-11-01T00:00:00"/>
    <s v="-"/>
    <s v="Mantenimiento Electrico"/>
    <d v="2023-02-22T00:00:00"/>
    <d v="1899-12-30T16:22:12"/>
    <d v="2023-02-22T00:00:00"/>
    <d v="1899-12-30T16:36:00"/>
    <n v="828"/>
    <n v="13.8"/>
    <x v="388"/>
    <x v="2"/>
    <n v="8"/>
    <s v="febrero"/>
    <s v="T"/>
    <m/>
    <s v="no"/>
    <m/>
    <m/>
    <m/>
  </r>
  <r>
    <n v="137456"/>
    <s v="Etiquetadora"/>
    <s v="Moreno"/>
    <s v="L45"/>
    <d v="2018-11-01T00:00:00"/>
    <s v="-"/>
    <s v="Mantenimiento Mecanico"/>
    <d v="2023-02-22T00:00:00"/>
    <d v="1899-12-30T17:15:46"/>
    <d v="2023-02-22T00:00:00"/>
    <d v="1899-12-30T17:24:46"/>
    <n v="540"/>
    <n v="9"/>
    <x v="0"/>
    <x v="0"/>
    <n v="8"/>
    <s v="febrero"/>
    <s v="T"/>
    <m/>
    <s v="microparada"/>
    <m/>
    <m/>
    <m/>
  </r>
  <r>
    <n v="137460"/>
    <s v="Etiquetadora L33"/>
    <s v="Moreno"/>
    <s v="L33"/>
    <d v="2020-10-16T00:00:00"/>
    <s v="Martín"/>
    <s v="Mantenimiento Electrico"/>
    <d v="2023-02-22T00:00:00"/>
    <d v="1899-12-30T18:18:06"/>
    <d v="2023-02-22T00:00:00"/>
    <d v="1899-12-30T18:57:06"/>
    <n v="2340"/>
    <n v="39"/>
    <x v="4"/>
    <x v="2"/>
    <n v="8"/>
    <s v="febrero"/>
    <s v="T"/>
    <m/>
    <s v="no"/>
    <m/>
    <m/>
    <m/>
  </r>
  <r>
    <n v="137463"/>
    <s v="Etiquetadora L33"/>
    <s v="Moreno"/>
    <s v="L33"/>
    <d v="2020-10-16T00:00:00"/>
    <s v="Martín"/>
    <s v="Mantenimiento Electrico"/>
    <d v="2023-02-22T00:00:00"/>
    <d v="1899-12-30T18:57:10"/>
    <d v="2023-02-22T00:00:00"/>
    <d v="1899-12-30T19:13:47"/>
    <n v="997"/>
    <n v="16.616666666666667"/>
    <x v="4"/>
    <x v="2"/>
    <n v="8"/>
    <s v="febrero"/>
    <s v="T"/>
    <m/>
    <s v="no"/>
    <m/>
    <m/>
    <m/>
  </r>
  <r>
    <n v="137467"/>
    <s v="Torqueadora"/>
    <s v="Moreno"/>
    <s v="L48"/>
    <d v="2018-11-01T00:00:00"/>
    <s v="-"/>
    <s v="Mantenimiento Mecanico"/>
    <d v="2023-02-22T00:00:00"/>
    <d v="1899-12-30T19:24:21"/>
    <d v="2023-02-23T00:00:00"/>
    <d v="1899-12-30T06:43:03"/>
    <n v="40722"/>
    <n v="678.7"/>
    <x v="389"/>
    <x v="3"/>
    <n v="8"/>
    <s v="febrero"/>
    <s v="T"/>
    <m/>
    <s v="si"/>
    <m/>
    <m/>
    <m/>
  </r>
  <r>
    <n v="137468"/>
    <s v="Abastecedor de envases"/>
    <s v="Moreno"/>
    <s v="L33"/>
    <d v="2018-11-01T00:00:00"/>
    <s v="-"/>
    <s v="Mantenimiento Electrico"/>
    <d v="2023-02-22T00:00:00"/>
    <d v="1899-12-30T19:29:14"/>
    <d v="2023-02-22T00:00:00"/>
    <d v="1899-12-30T19:39:13"/>
    <n v="599"/>
    <n v="9.9833333333333325"/>
    <x v="0"/>
    <x v="0"/>
    <n v="8"/>
    <s v="febrero"/>
    <s v="T"/>
    <m/>
    <s v="microparada"/>
    <m/>
    <m/>
    <m/>
  </r>
  <r>
    <n v="137485"/>
    <s v="Etiquetadora L33"/>
    <s v="Moreno"/>
    <s v="L33"/>
    <d v="2020-10-16T00:00:00"/>
    <s v="Martín"/>
    <s v="Mantenimiento Electrico"/>
    <d v="2023-02-23T00:00:00"/>
    <d v="1899-12-30T06:41:51"/>
    <d v="2023-02-23T00:00:00"/>
    <d v="1899-12-30T07:32:16"/>
    <n v="3025"/>
    <n v="50.416666666666664"/>
    <x v="390"/>
    <x v="2"/>
    <n v="8"/>
    <s v="febrero"/>
    <s v="M"/>
    <m/>
    <s v="no"/>
    <m/>
    <m/>
    <m/>
  </r>
  <r>
    <n v="137494"/>
    <s v="Celofanadora"/>
    <s v="Moreno"/>
    <s v="L43"/>
    <d v="2018-11-01T00:00:00"/>
    <s v="-"/>
    <s v="Mantenimiento Mecanico"/>
    <d v="2023-02-23T00:00:00"/>
    <d v="1899-12-30T07:55:50"/>
    <d v="2023-02-23T00:00:00"/>
    <d v="1899-12-30T08:07:38"/>
    <n v="708"/>
    <n v="11.8"/>
    <x v="1"/>
    <x v="1"/>
    <n v="8"/>
    <s v="febrero"/>
    <s v="M"/>
    <s v="sin informacion"/>
    <s v="sin informacion"/>
    <s v="sin informacion"/>
    <s v="sin informacion"/>
    <s v="sin informacion"/>
  </r>
  <r>
    <n v="137499"/>
    <s v="Abastecedor de bombas"/>
    <s v="Moreno"/>
    <s v="L39"/>
    <d v="2018-11-01T00:00:00"/>
    <s v="-"/>
    <s v="Mantenimiento Electrico"/>
    <d v="2023-02-23T00:00:00"/>
    <d v="1899-12-30T08:54:33"/>
    <d v="2023-02-23T00:00:00"/>
    <d v="1899-12-30T09:05:28"/>
    <n v="655"/>
    <n v="10.916666666666666"/>
    <x v="391"/>
    <x v="3"/>
    <n v="8"/>
    <s v="febrero"/>
    <s v="M"/>
    <m/>
    <s v="si"/>
    <m/>
    <m/>
    <m/>
  </r>
  <r>
    <n v="137503"/>
    <s v="Llenadora"/>
    <s v="Moreno"/>
    <s v="L41"/>
    <d v="2018-11-01T00:00:00"/>
    <s v="-"/>
    <s v="Mantenimiento Electrico"/>
    <d v="2023-02-23T00:00:00"/>
    <d v="1899-12-30T09:22:19"/>
    <d v="2023-02-23T00:00:00"/>
    <d v="1899-12-30T09:29:11"/>
    <n v="412"/>
    <n v="6.8666666666666663"/>
    <x v="0"/>
    <x v="0"/>
    <n v="8"/>
    <s v="febrero"/>
    <s v="M"/>
    <m/>
    <s v="microparada"/>
    <m/>
    <m/>
    <m/>
  </r>
  <r>
    <n v="137542"/>
    <s v="Etiquetadora"/>
    <s v="Moreno"/>
    <s v="L19"/>
    <d v="2018-11-01T00:00:00"/>
    <s v="-"/>
    <s v="Mantenimiento Electrico"/>
    <d v="2023-02-23T00:00:00"/>
    <d v="1899-12-30T14:20:34"/>
    <d v="2023-02-23T00:00:00"/>
    <d v="1899-12-30T14:41:00"/>
    <n v="1226"/>
    <n v="20.433333333333334"/>
    <x v="392"/>
    <x v="2"/>
    <n v="8"/>
    <s v="febrero"/>
    <s v="T"/>
    <m/>
    <s v="no"/>
    <m/>
    <m/>
    <m/>
  </r>
  <r>
    <n v="137544"/>
    <s v="Celofanadora"/>
    <s v="Moreno"/>
    <s v="L32"/>
    <d v="2021-02-04T00:00:00"/>
    <s v="Victor"/>
    <s v="Mantenimiento Mecanico"/>
    <d v="2023-02-23T00:00:00"/>
    <d v="1899-12-30T15:04:00"/>
    <d v="2023-02-23T00:00:00"/>
    <d v="1899-12-30T15:10:02"/>
    <n v="362"/>
    <n v="6.0333333333333332"/>
    <x v="0"/>
    <x v="0"/>
    <n v="8"/>
    <s v="febrero"/>
    <s v="T"/>
    <m/>
    <s v="microparada"/>
    <m/>
    <m/>
    <m/>
  </r>
  <r>
    <n v="137549"/>
    <s v="Celofanadora"/>
    <s v="Moreno"/>
    <s v="L11"/>
    <d v="2018-11-01T00:00:00"/>
    <s v="-"/>
    <s v="Mantenimiento Electrico"/>
    <d v="2023-02-23T00:00:00"/>
    <d v="1899-12-30T16:05:37"/>
    <d v="2023-02-23T00:00:00"/>
    <d v="1899-12-30T16:14:07"/>
    <n v="510"/>
    <n v="8.5"/>
    <x v="0"/>
    <x v="0"/>
    <n v="8"/>
    <s v="febrero"/>
    <s v="T"/>
    <m/>
    <s v="microparada"/>
    <m/>
    <m/>
    <m/>
  </r>
  <r>
    <n v="137555"/>
    <s v="Etiquetadora"/>
    <s v="Moreno"/>
    <s v="L12"/>
    <d v="2018-11-01T00:00:00"/>
    <s v="-"/>
    <s v="Mantenimiento Mecanico"/>
    <d v="2023-02-23T00:00:00"/>
    <d v="1899-12-30T16:38:01"/>
    <d v="2023-02-23T00:00:00"/>
    <d v="1899-12-30T17:31:21"/>
    <n v="3200"/>
    <n v="53.333333333333336"/>
    <x v="393"/>
    <x v="2"/>
    <n v="8"/>
    <s v="febrero"/>
    <s v="T"/>
    <m/>
    <s v="no"/>
    <m/>
    <m/>
    <m/>
  </r>
  <r>
    <n v="137556"/>
    <s v="Inkjet"/>
    <s v="Moreno"/>
    <s v="L43"/>
    <d v="2018-11-01T00:00:00"/>
    <s v="-"/>
    <s v="Mantenimiento Electrico"/>
    <d v="2023-02-23T00:00:00"/>
    <d v="1899-12-30T16:44:10"/>
    <d v="2023-02-23T00:00:00"/>
    <d v="1899-12-30T17:22:48"/>
    <n v="2318"/>
    <n v="38.633333333333333"/>
    <x v="394"/>
    <x v="2"/>
    <n v="8"/>
    <s v="febrero"/>
    <s v="T"/>
    <m/>
    <s v="no"/>
    <m/>
    <m/>
    <m/>
  </r>
  <r>
    <n v="137559"/>
    <s v="Etiquetadora"/>
    <s v="Moreno"/>
    <s v="L19"/>
    <d v="2018-11-01T00:00:00"/>
    <s v="-"/>
    <s v="Mantenimiento Electrico"/>
    <d v="2023-02-23T00:00:00"/>
    <d v="1899-12-30T17:06:22"/>
    <d v="2023-02-23T00:00:00"/>
    <d v="1899-12-30T17:42:33"/>
    <n v="2171"/>
    <n v="36.18333333333333"/>
    <x v="1"/>
    <x v="1"/>
    <n v="8"/>
    <s v="febrero"/>
    <s v="T"/>
    <s v="sin informacion"/>
    <s v="sin informacion"/>
    <s v="sin informacion"/>
    <s v="sin informacion"/>
    <s v="sin informacion"/>
  </r>
  <r>
    <n v="137570"/>
    <s v="Llenadora"/>
    <s v="Moreno"/>
    <s v="L29"/>
    <d v="2018-11-01T00:00:00"/>
    <s v="-"/>
    <s v="Mantenimiento Mecanico"/>
    <d v="2023-02-23T00:00:00"/>
    <d v="1899-12-30T18:04:51"/>
    <d v="2023-02-23T00:00:00"/>
    <d v="1899-12-30T18:34:18"/>
    <n v="1767"/>
    <n v="29.45"/>
    <x v="395"/>
    <x v="4"/>
    <n v="8"/>
    <s v="febrero"/>
    <s v="T"/>
    <s v="no aplica"/>
    <s v="no aplica"/>
    <s v="no aplica"/>
    <s v="no aplica"/>
    <s v="no aplica"/>
  </r>
  <r>
    <n v="137571"/>
    <s v="Abastecedor de bombas"/>
    <s v="Moreno"/>
    <s v="L39"/>
    <d v="2018-11-01T00:00:00"/>
    <s v="-"/>
    <s v="Mantenimiento Electrico"/>
    <d v="2023-02-23T00:00:00"/>
    <d v="1899-12-30T18:30:50"/>
    <d v="2023-02-23T00:00:00"/>
    <d v="1899-12-30T18:34:44"/>
    <n v="234"/>
    <n v="3.9"/>
    <x v="0"/>
    <x v="0"/>
    <n v="8"/>
    <s v="febrero"/>
    <s v="T"/>
    <m/>
    <s v="microparada"/>
    <m/>
    <m/>
    <m/>
  </r>
  <r>
    <n v="137572"/>
    <s v="Llenadora"/>
    <s v="Moreno"/>
    <s v="L29"/>
    <d v="2018-11-01T00:00:00"/>
    <s v="-"/>
    <s v="Mantenimiento Electrico"/>
    <d v="2023-02-23T00:00:00"/>
    <d v="1899-12-30T18:34:28"/>
    <d v="2023-02-23T00:00:00"/>
    <d v="1899-12-30T18:36:01"/>
    <n v="93"/>
    <n v="1.55"/>
    <x v="0"/>
    <x v="0"/>
    <n v="8"/>
    <s v="febrero"/>
    <s v="T"/>
    <m/>
    <s v="microparada"/>
    <m/>
    <m/>
    <m/>
  </r>
  <r>
    <n v="137575"/>
    <s v="Llenadora"/>
    <s v="Moreno"/>
    <s v="L33"/>
    <d v="2018-11-01T00:00:00"/>
    <s v="-"/>
    <s v="Mantenimiento Mecanico"/>
    <d v="2023-02-23T00:00:00"/>
    <d v="1899-12-30T19:16:12"/>
    <d v="2023-02-23T00:00:00"/>
    <d v="1899-12-30T19:32:48"/>
    <n v="996"/>
    <n v="16.600000000000001"/>
    <x v="1"/>
    <x v="1"/>
    <n v="8"/>
    <s v="febrero"/>
    <s v="T"/>
    <s v="sin informacion"/>
    <s v="sin informacion"/>
    <s v="sin informacion"/>
    <s v="sin informacion"/>
    <s v="sin informacion"/>
  </r>
  <r>
    <n v="137577"/>
    <s v="Etiquetadora"/>
    <s v="Moreno"/>
    <s v="L45"/>
    <d v="2018-11-01T00:00:00"/>
    <s v="-"/>
    <s v="Mantenimiento Mecanico"/>
    <d v="2023-02-23T00:00:00"/>
    <d v="1899-12-30T19:37:04"/>
    <d v="2023-02-23T00:00:00"/>
    <d v="1899-12-30T19:56:13"/>
    <n v="1149"/>
    <n v="19.149999999999999"/>
    <x v="1"/>
    <x v="1"/>
    <n v="8"/>
    <s v="febrero"/>
    <s v="T"/>
    <s v="sin informacion"/>
    <s v="sin informacion"/>
    <s v="sin informacion"/>
    <s v="sin informacion"/>
    <s v="sin informacion"/>
  </r>
  <r>
    <n v="137584"/>
    <s v="Etiquetadora"/>
    <s v="Moreno"/>
    <s v="L38"/>
    <d v="2018-11-01T00:00:00"/>
    <s v="-"/>
    <s v="Mantenimiento Electrico"/>
    <d v="2023-02-23T00:00:00"/>
    <d v="1899-12-30T21:06:17"/>
    <d v="2023-02-23T00:00:00"/>
    <d v="1899-12-30T21:18:59"/>
    <n v="762"/>
    <n v="12.7"/>
    <x v="1"/>
    <x v="1"/>
    <n v="8"/>
    <s v="febrero"/>
    <s v="T"/>
    <s v="sin informacion"/>
    <s v="sin informacion"/>
    <s v="sin informacion"/>
    <s v="sin informacion"/>
    <s v="sin informacion"/>
  </r>
  <r>
    <n v="137588"/>
    <s v="Etiquetadora"/>
    <s v="Moreno"/>
    <s v="L41"/>
    <d v="2018-11-01T00:00:00"/>
    <s v="-"/>
    <s v="Mantenimiento Electrico"/>
    <d v="2023-02-23T00:00:00"/>
    <d v="1899-12-30T22:04:12"/>
    <d v="2023-02-23T00:00:00"/>
    <d v="1899-12-30T22:53:08"/>
    <n v="2936"/>
    <n v="48.93333333333333"/>
    <x v="1"/>
    <x v="1"/>
    <n v="8"/>
    <s v="febrero"/>
    <s v="N"/>
    <s v="sin informacion"/>
    <s v="sin informacion"/>
    <s v="sin informacion"/>
    <s v="sin informacion"/>
    <s v="sin informacion"/>
  </r>
  <r>
    <n v="137589"/>
    <s v="Etiquetadora L33"/>
    <s v="Moreno"/>
    <s v="L33"/>
    <d v="2020-10-16T00:00:00"/>
    <s v="Martín"/>
    <s v="Mantenimiento Electrico"/>
    <d v="2023-02-24T00:00:00"/>
    <d v="1899-12-30T02:27:47"/>
    <d v="2023-02-24T00:00:00"/>
    <d v="1899-12-30T03:15:04"/>
    <n v="2837"/>
    <n v="47.283333333333331"/>
    <x v="396"/>
    <x v="2"/>
    <n v="8"/>
    <s v="febrero"/>
    <s v="N"/>
    <m/>
    <s v="no"/>
    <m/>
    <m/>
    <m/>
  </r>
  <r>
    <n v="137594"/>
    <s v="Celofanadora"/>
    <s v="Moreno"/>
    <s v="L32"/>
    <d v="2021-02-04T00:00:00"/>
    <s v="Victor"/>
    <s v="Mantenimiento Electrico"/>
    <d v="2023-02-24T00:00:00"/>
    <d v="1899-12-30T06:22:44"/>
    <d v="2023-02-24T00:00:00"/>
    <d v="1899-12-30T07:08:21"/>
    <n v="2737"/>
    <n v="45.616666666666667"/>
    <x v="397"/>
    <x v="2"/>
    <n v="8"/>
    <s v="febrero"/>
    <s v="M"/>
    <m/>
    <s v="no"/>
    <m/>
    <m/>
    <m/>
  </r>
  <r>
    <n v="137596"/>
    <s v="Abastecedor de tapas"/>
    <s v="Moreno"/>
    <s v="L33"/>
    <d v="2018-11-01T00:00:00"/>
    <s v="-"/>
    <s v="Mantenimiento Mecanico"/>
    <d v="2023-02-24T00:00:00"/>
    <d v="1899-12-30T06:35:46"/>
    <d v="2023-02-24T00:00:00"/>
    <d v="1899-12-30T06:54:42"/>
    <n v="1136"/>
    <n v="18.933333333333334"/>
    <x v="1"/>
    <x v="1"/>
    <n v="8"/>
    <s v="febrero"/>
    <s v="M"/>
    <s v="sin informacion"/>
    <s v="sin informacion"/>
    <s v="sin informacion"/>
    <s v="sin informacion"/>
    <s v="sin informacion"/>
  </r>
  <r>
    <n v="137599"/>
    <s v="Abastecedor pinceles"/>
    <s v="Moreno"/>
    <s v="L37"/>
    <d v="2018-11-01T00:00:00"/>
    <s v="-"/>
    <s v="Mantenimiento Mecanico"/>
    <d v="2023-02-24T00:00:00"/>
    <d v="1899-12-30T06:55:02"/>
    <d v="2023-02-24T00:00:00"/>
    <d v="1899-12-30T06:57:42"/>
    <n v="160"/>
    <n v="2.6666666666666665"/>
    <x v="0"/>
    <x v="0"/>
    <n v="8"/>
    <s v="febrero"/>
    <s v="M"/>
    <m/>
    <s v="microparada"/>
    <m/>
    <m/>
    <m/>
  </r>
  <r>
    <n v="137600"/>
    <s v="Llenadora"/>
    <s v="Moreno"/>
    <s v="L29"/>
    <d v="2018-11-01T00:00:00"/>
    <s v="-"/>
    <s v="Mantenimiento Mecanico"/>
    <d v="2023-02-24T00:00:00"/>
    <d v="1899-12-30T06:59:25"/>
    <d v="2023-02-24T00:00:00"/>
    <d v="1899-12-30T07:04:13"/>
    <n v="288"/>
    <n v="4.8"/>
    <x v="0"/>
    <x v="0"/>
    <n v="8"/>
    <s v="febrero"/>
    <s v="M"/>
    <m/>
    <s v="microparada"/>
    <m/>
    <m/>
    <m/>
  </r>
  <r>
    <n v="137601"/>
    <s v="Etiquetadora L33"/>
    <s v="Moreno"/>
    <s v="L33"/>
    <d v="2020-10-16T00:00:00"/>
    <s v="Martín"/>
    <s v="Mantenimiento Electrico"/>
    <d v="2023-02-24T00:00:00"/>
    <d v="1899-12-30T07:02:56"/>
    <d v="2023-02-24T00:00:00"/>
    <d v="1899-12-30T07:30:32"/>
    <n v="1656"/>
    <n v="27.6"/>
    <x v="1"/>
    <x v="1"/>
    <n v="8"/>
    <s v="febrero"/>
    <s v="M"/>
    <s v="sin informacion"/>
    <s v="sin informacion"/>
    <s v="sin informacion"/>
    <s v="sin informacion"/>
    <s v="sin informacion"/>
  </r>
  <r>
    <n v="137608"/>
    <s v="Celofanadora"/>
    <s v="Moreno"/>
    <s v="L32"/>
    <d v="2021-02-04T00:00:00"/>
    <s v="Victor"/>
    <s v="Mantenimiento Mecanico"/>
    <d v="2023-02-24T00:00:00"/>
    <d v="1899-12-30T08:16:28"/>
    <d v="2023-02-24T00:00:00"/>
    <d v="1899-12-30T08:46:21"/>
    <n v="1793"/>
    <n v="29.883333333333333"/>
    <x v="398"/>
    <x v="3"/>
    <n v="8"/>
    <s v="febrero"/>
    <s v="M"/>
    <m/>
    <s v="si"/>
    <m/>
    <m/>
    <m/>
  </r>
  <r>
    <n v="137614"/>
    <s v="Llenadora"/>
    <s v="Moreno"/>
    <s v="L32"/>
    <d v="2021-02-04T00:00:00"/>
    <s v="Victor"/>
    <s v="Mantenimiento Mecanico"/>
    <d v="2023-02-24T00:00:00"/>
    <d v="1899-12-30T09:07:22"/>
    <d v="2023-02-24T00:00:00"/>
    <d v="1899-12-30T10:35:12"/>
    <n v="5270"/>
    <n v="87.833333333333329"/>
    <x v="59"/>
    <x v="2"/>
    <n v="8"/>
    <s v="febrero"/>
    <s v="M"/>
    <m/>
    <s v="no"/>
    <m/>
    <m/>
    <m/>
  </r>
  <r>
    <n v="137615"/>
    <s v="Abastecedor de tapas"/>
    <s v="Moreno"/>
    <s v="L41"/>
    <d v="2018-11-01T00:00:00"/>
    <s v="-"/>
    <s v="Mantenimiento Electrico"/>
    <d v="2023-02-24T00:00:00"/>
    <d v="1899-12-30T09:34:11"/>
    <d v="2023-02-24T00:00:00"/>
    <d v="1899-12-30T10:49:51"/>
    <n v="4540"/>
    <n v="75.666666666666671"/>
    <x v="399"/>
    <x v="2"/>
    <n v="8"/>
    <s v="febrero"/>
    <s v="M"/>
    <m/>
    <s v="no"/>
    <m/>
    <m/>
    <m/>
  </r>
  <r>
    <n v="137618"/>
    <s v="Laser"/>
    <s v="Moreno"/>
    <s v="L37"/>
    <d v="2018-11-01T00:00:00"/>
    <s v="-"/>
    <s v="Mantenimiento Electrico"/>
    <d v="2023-02-24T00:00:00"/>
    <d v="1899-12-30T09:46:43"/>
    <d v="2023-02-24T00:00:00"/>
    <d v="1899-12-30T10:50:02"/>
    <n v="3799"/>
    <n v="63.31666666666667"/>
    <x v="400"/>
    <x v="2"/>
    <n v="8"/>
    <s v="febrero"/>
    <s v="M"/>
    <m/>
    <s v="no"/>
    <m/>
    <m/>
    <m/>
  </r>
  <r>
    <n v="137619"/>
    <s v="Llenadora"/>
    <s v="Moreno"/>
    <s v="L33"/>
    <d v="2018-11-01T00:00:00"/>
    <s v="-"/>
    <s v="Mantenimiento Electrico"/>
    <d v="2023-02-24T00:00:00"/>
    <d v="1899-12-30T10:06:07"/>
    <d v="2023-02-24T00:00:00"/>
    <d v="1899-12-30T10:11:30"/>
    <n v="323"/>
    <n v="5.3833333333333337"/>
    <x v="0"/>
    <x v="0"/>
    <n v="8"/>
    <s v="febrero"/>
    <s v="M"/>
    <m/>
    <s v="microparada"/>
    <m/>
    <m/>
    <m/>
  </r>
  <r>
    <n v="137622"/>
    <s v="Celofanadora"/>
    <s v="Moreno"/>
    <s v="L32"/>
    <d v="2021-02-04T00:00:00"/>
    <s v="Victor"/>
    <s v="Mantenimiento Mecanico"/>
    <d v="2023-02-24T00:00:00"/>
    <d v="1899-12-30T10:35:18"/>
    <d v="2023-02-24T00:00:00"/>
    <d v="1899-12-30T11:00:39"/>
    <n v="1521"/>
    <n v="25.35"/>
    <x v="398"/>
    <x v="3"/>
    <n v="8"/>
    <s v="febrero"/>
    <s v="M"/>
    <m/>
    <s v="si"/>
    <m/>
    <m/>
    <m/>
  </r>
  <r>
    <n v="137624"/>
    <s v="Celofanadora"/>
    <s v="Moreno"/>
    <s v="L32"/>
    <d v="2021-02-04T00:00:00"/>
    <s v="Victor"/>
    <s v="Mantenimiento Mecanico"/>
    <d v="2023-02-24T00:00:00"/>
    <d v="1899-12-30T11:06:43"/>
    <d v="2023-02-24T00:00:00"/>
    <d v="1899-12-30T11:38:29"/>
    <n v="1906"/>
    <n v="31.766666666666666"/>
    <x v="1"/>
    <x v="1"/>
    <n v="8"/>
    <s v="febrero"/>
    <s v="M"/>
    <s v="sin informacion"/>
    <s v="sin informacion"/>
    <s v="sin informacion"/>
    <s v="sin informacion"/>
    <s v="sin informacion"/>
  </r>
  <r>
    <n v="137627"/>
    <s v="Celofanadora"/>
    <s v="Moreno"/>
    <s v="L32"/>
    <d v="2021-02-04T00:00:00"/>
    <s v="Victor"/>
    <s v="Mantenimiento Electrico"/>
    <d v="2023-02-24T00:00:00"/>
    <d v="1899-12-30T11:38:38"/>
    <d v="2023-02-24T00:00:00"/>
    <d v="1899-12-30T12:00:46"/>
    <n v="1328"/>
    <n v="22.133333333333333"/>
    <x v="1"/>
    <x v="1"/>
    <n v="8"/>
    <s v="febrero"/>
    <s v="M"/>
    <s v="sin informacion"/>
    <s v="sin informacion"/>
    <s v="sin informacion"/>
    <s v="sin informacion"/>
    <s v="sin informacion"/>
  </r>
  <r>
    <n v="137629"/>
    <s v="Llenadora"/>
    <s v="Moreno"/>
    <s v="L33"/>
    <d v="2018-11-01T00:00:00"/>
    <s v="-"/>
    <s v="Mantenimiento Mecanico"/>
    <d v="2023-02-24T00:00:00"/>
    <d v="1899-12-30T12:51:09"/>
    <d v="2023-02-24T00:00:00"/>
    <d v="1899-12-30T12:54:15"/>
    <n v="186"/>
    <n v="3.1"/>
    <x v="0"/>
    <x v="0"/>
    <n v="8"/>
    <s v="febrero"/>
    <s v="M"/>
    <m/>
    <s v="microparada"/>
    <m/>
    <m/>
    <m/>
  </r>
  <r>
    <n v="137636"/>
    <s v="Llenadora"/>
    <s v="Moreno"/>
    <s v="L48"/>
    <d v="2018-11-01T00:00:00"/>
    <s v="-"/>
    <s v="Mantenimiento Electrico"/>
    <d v="2023-02-24T00:00:00"/>
    <d v="1899-12-30T14:17:12"/>
    <d v="2023-02-24T00:00:00"/>
    <d v="1899-12-30T14:21:23"/>
    <n v="251"/>
    <n v="4.1833333333333336"/>
    <x v="0"/>
    <x v="0"/>
    <n v="8"/>
    <s v="febrero"/>
    <s v="T"/>
    <m/>
    <s v="microparada"/>
    <m/>
    <m/>
    <m/>
  </r>
  <r>
    <n v="137638"/>
    <s v="Etiquetadora"/>
    <s v="Moreno"/>
    <s v="L45"/>
    <d v="2018-11-01T00:00:00"/>
    <s v="-"/>
    <s v="Mantenimiento Mecanico"/>
    <d v="2023-02-24T00:00:00"/>
    <d v="1899-12-30T14:52:11"/>
    <d v="2023-02-24T00:00:00"/>
    <d v="1899-12-30T15:17:05"/>
    <n v="1494"/>
    <n v="24.9"/>
    <x v="1"/>
    <x v="1"/>
    <n v="8"/>
    <s v="febrero"/>
    <s v="T"/>
    <s v="sin informacion"/>
    <s v="sin informacion"/>
    <s v="sin informacion"/>
    <s v="sin informacion"/>
    <s v="sin informacion"/>
  </r>
  <r>
    <n v="137640"/>
    <s v="Celofanadora"/>
    <s v="Moreno"/>
    <s v="L32"/>
    <d v="2021-02-04T00:00:00"/>
    <s v="Victor"/>
    <s v="Mantenimiento Mecanico"/>
    <d v="2023-02-24T00:00:00"/>
    <d v="1899-12-30T14:53:13"/>
    <d v="2023-02-24T00:00:00"/>
    <d v="1899-12-30T15:22:19"/>
    <n v="1746"/>
    <n v="29.1"/>
    <x v="1"/>
    <x v="1"/>
    <n v="8"/>
    <s v="febrero"/>
    <s v="T"/>
    <s v="sin informacion"/>
    <s v="sin informacion"/>
    <s v="sin informacion"/>
    <s v="sin informacion"/>
    <s v="sin informacion"/>
  </r>
  <r>
    <n v="137642"/>
    <s v="Celofanadora"/>
    <s v="Moreno"/>
    <s v="L43"/>
    <d v="2018-11-01T00:00:00"/>
    <s v="-"/>
    <s v="Mantenimiento Mecanico"/>
    <d v="2023-02-24T00:00:00"/>
    <d v="1899-12-30T15:36:33"/>
    <d v="2023-02-24T00:00:00"/>
    <d v="1899-12-30T17:01:17"/>
    <n v="5084"/>
    <n v="84.733333333333334"/>
    <x v="401"/>
    <x v="2"/>
    <n v="8"/>
    <s v="febrero"/>
    <s v="T"/>
    <m/>
    <s v="no"/>
    <m/>
    <m/>
    <m/>
  </r>
  <r>
    <n v="137647"/>
    <s v="Abastecedor de envases"/>
    <s v="Moreno"/>
    <s v="L33"/>
    <d v="2018-11-01T00:00:00"/>
    <s v="-"/>
    <s v="Mantenimiento Electrico"/>
    <d v="2023-02-24T00:00:00"/>
    <d v="1899-12-30T16:41:41"/>
    <d v="2023-02-24T00:00:00"/>
    <d v="1899-12-30T16:45:21"/>
    <n v="220"/>
    <n v="3.6666666666666665"/>
    <x v="0"/>
    <x v="0"/>
    <n v="8"/>
    <s v="febrero"/>
    <s v="T"/>
    <m/>
    <s v="microparada"/>
    <m/>
    <m/>
    <m/>
  </r>
  <r>
    <n v="137650"/>
    <s v="Crimpadora L11"/>
    <s v="Moreno"/>
    <s v="L11"/>
    <d v="2020-09-30T00:00:00"/>
    <s v="Martín"/>
    <s v="Mantenimiento Mecanico"/>
    <d v="2023-02-24T00:00:00"/>
    <d v="1899-12-30T16:45:55"/>
    <d v="2023-02-24T00:00:00"/>
    <d v="1899-12-30T19:01:40"/>
    <n v="8145"/>
    <n v="135.75"/>
    <x v="1"/>
    <x v="1"/>
    <n v="8"/>
    <s v="febrero"/>
    <s v="T"/>
    <s v="sin informacion"/>
    <s v="sin informacion"/>
    <s v="sin informacion"/>
    <s v="sin informacion"/>
    <s v="sin informacion"/>
  </r>
  <r>
    <n v="137651"/>
    <s v="Transfer"/>
    <s v="Moreno"/>
    <s v="L39"/>
    <d v="2019-10-08T00:00:00"/>
    <s v="Martín"/>
    <s v="Mantenimiento Electrico"/>
    <d v="2023-02-24T00:00:00"/>
    <d v="1899-12-30T16:52:37"/>
    <d v="2023-02-24T00:00:00"/>
    <d v="1899-12-30T17:09:15"/>
    <n v="998"/>
    <n v="16.633333333333333"/>
    <x v="402"/>
    <x v="2"/>
    <n v="8"/>
    <s v="febrero"/>
    <s v="T"/>
    <m/>
    <s v="no"/>
    <m/>
    <m/>
    <m/>
  </r>
  <r>
    <n v="137653"/>
    <s v="Llenadora"/>
    <s v="Moreno"/>
    <s v="L32"/>
    <d v="2021-02-04T00:00:00"/>
    <s v="Victor"/>
    <s v="Mantenimiento Mecanico"/>
    <d v="2023-02-24T00:00:00"/>
    <d v="1899-12-30T17:01:29"/>
    <d v="2023-02-24T00:00:00"/>
    <d v="1899-12-30T17:33:57"/>
    <n v="1948"/>
    <n v="32.466666666666669"/>
    <x v="1"/>
    <x v="1"/>
    <n v="8"/>
    <s v="febrero"/>
    <s v="T"/>
    <s v="sin informacion"/>
    <s v="sin informacion"/>
    <s v="sin informacion"/>
    <s v="sin informacion"/>
    <s v="sin informacion"/>
  </r>
  <r>
    <n v="137661"/>
    <s v="Celofanadora"/>
    <s v="Moreno"/>
    <s v="L32"/>
    <d v="2021-02-04T00:00:00"/>
    <s v="Victor"/>
    <s v="Mantenimiento Mecanico"/>
    <d v="2023-02-24T00:00:00"/>
    <d v="1899-12-30T18:05:17"/>
    <d v="2023-02-24T00:00:00"/>
    <d v="1899-12-30T18:53:06"/>
    <n v="2869"/>
    <n v="47.81666666666667"/>
    <x v="403"/>
    <x v="2"/>
    <n v="8"/>
    <s v="febrero"/>
    <s v="T"/>
    <m/>
    <s v="no"/>
    <m/>
    <m/>
    <m/>
  </r>
  <r>
    <n v="137668"/>
    <s v="Etiquetadora L33"/>
    <s v="Moreno"/>
    <s v="L33"/>
    <d v="2020-10-16T00:00:00"/>
    <s v="Martín"/>
    <s v="Mantenimiento Electrico"/>
    <d v="2023-02-24T00:00:00"/>
    <d v="1899-12-30T19:49:46"/>
    <d v="2023-02-24T00:00:00"/>
    <d v="1899-12-30T19:50:34"/>
    <n v="48"/>
    <n v="0.8"/>
    <x v="0"/>
    <x v="0"/>
    <n v="8"/>
    <s v="febrero"/>
    <s v="T"/>
    <m/>
    <s v="microparada"/>
    <m/>
    <m/>
    <m/>
  </r>
  <r>
    <n v="137669"/>
    <s v="Llenadora"/>
    <s v="Moreno"/>
    <s v="L33"/>
    <d v="2018-11-01T00:00:00"/>
    <s v="-"/>
    <s v="Mantenimiento Mecanico"/>
    <d v="2023-02-24T00:00:00"/>
    <d v="1899-12-30T19:50:40"/>
    <d v="2023-02-24T00:00:00"/>
    <d v="1899-12-30T20:11:12"/>
    <n v="1232"/>
    <n v="20.533333333333335"/>
    <x v="1"/>
    <x v="1"/>
    <n v="8"/>
    <s v="febrero"/>
    <s v="T"/>
    <s v="sin informacion"/>
    <s v="sin informacion"/>
    <s v="sin informacion"/>
    <s v="sin informacion"/>
    <s v="sin informacion"/>
  </r>
  <r>
    <n v="137670"/>
    <s v="Abastecedor tubos"/>
    <s v="Moreno"/>
    <s v="L29"/>
    <d v="2018-11-01T00:00:00"/>
    <s v="-"/>
    <s v="Mantenimiento Electrico"/>
    <d v="2023-02-24T00:00:00"/>
    <d v="1899-12-30T19:51:01"/>
    <d v="2023-02-24T00:00:00"/>
    <d v="1899-12-30T20:32:42"/>
    <n v="2501"/>
    <n v="41.68333333333333"/>
    <x v="404"/>
    <x v="2"/>
    <n v="8"/>
    <s v="febrero"/>
    <s v="T"/>
    <m/>
    <s v="no"/>
    <m/>
    <m/>
    <m/>
  </r>
  <r>
    <n v="137674"/>
    <s v="Torqueadora"/>
    <s v="Moreno"/>
    <s v="L48"/>
    <d v="2018-11-01T00:00:00"/>
    <s v="-"/>
    <s v="Mantenimiento Mecanico"/>
    <d v="2023-02-24T00:00:00"/>
    <d v="1899-12-30T20:52:35"/>
    <d v="2023-02-24T00:00:00"/>
    <d v="1899-12-30T21:05:49"/>
    <n v="794"/>
    <n v="13.233333333333333"/>
    <x v="1"/>
    <x v="1"/>
    <n v="8"/>
    <s v="febrero"/>
    <s v="T"/>
    <s v="sin informacion"/>
    <s v="sin informacion"/>
    <s v="sin informacion"/>
    <s v="sin informacion"/>
    <s v="sin informacion"/>
  </r>
  <r>
    <n v="137675"/>
    <s v="Crimpadora"/>
    <s v="Moreno"/>
    <s v="L32"/>
    <d v="2021-02-04T00:00:00"/>
    <s v="Victor"/>
    <s v="Mantenimiento Mecanico"/>
    <d v="2023-02-24T00:00:00"/>
    <d v="1899-12-30T20:52:35"/>
    <d v="2023-02-24T00:00:00"/>
    <d v="1899-12-30T21:11:13"/>
    <n v="1118"/>
    <n v="18.633333333333333"/>
    <x v="1"/>
    <x v="1"/>
    <n v="8"/>
    <s v="febrero"/>
    <s v="T"/>
    <s v="sin informacion"/>
    <s v="sin informacion"/>
    <s v="sin informacion"/>
    <s v="sin informacion"/>
    <s v="sin informacion"/>
  </r>
  <r>
    <n v="137764"/>
    <s v="Girador de pucks"/>
    <s v="Moreno"/>
    <s v="L11"/>
    <d v="2021-08-24T00:00:00"/>
    <s v="Sebastian "/>
    <s v="Mantenimiento Electrico"/>
    <d v="2023-02-27T00:00:00"/>
    <d v="1899-12-30T07:08:49"/>
    <d v="2023-02-27T00:00:00"/>
    <d v="1899-12-30T07:21:24"/>
    <n v="755"/>
    <n v="12.583333333333334"/>
    <x v="1"/>
    <x v="1"/>
    <n v="9"/>
    <s v="febrero"/>
    <s v="M"/>
    <s v="sin informacion"/>
    <s v="sin informacion"/>
    <s v="sin informacion"/>
    <s v="sin informacion"/>
    <s v="sin informacion"/>
  </r>
  <r>
    <n v="137795"/>
    <s v="Crimpadora"/>
    <s v="Moreno"/>
    <s v="L10"/>
    <d v="2018-11-01T00:00:00"/>
    <s v="-"/>
    <s v="Mantenimiento Electrico"/>
    <d v="2023-02-27T00:00:00"/>
    <d v="1899-12-30T09:14:10"/>
    <d v="2023-02-27T00:00:00"/>
    <d v="1899-12-30T09:52:22"/>
    <n v="2292"/>
    <n v="38.200000000000003"/>
    <x v="405"/>
    <x v="2"/>
    <n v="9"/>
    <s v="febrero"/>
    <s v="M"/>
    <m/>
    <s v="no"/>
    <m/>
    <m/>
    <m/>
  </r>
  <r>
    <n v="137815"/>
    <s v="Martillo"/>
    <s v="Moreno"/>
    <s v="L32"/>
    <d v="2021-02-04T00:00:00"/>
    <s v="Victor"/>
    <s v="Mantenimiento Mecanico"/>
    <d v="2023-02-27T00:00:00"/>
    <d v="1899-12-30T12:19:24"/>
    <d v="2023-02-27T00:00:00"/>
    <d v="1899-12-30T12:19:29"/>
    <n v="5"/>
    <n v="8.3333333333333329E-2"/>
    <x v="0"/>
    <x v="0"/>
    <n v="9"/>
    <s v="febrero"/>
    <s v="M"/>
    <m/>
    <s v="microparada"/>
    <m/>
    <m/>
    <m/>
  </r>
  <r>
    <n v="137821"/>
    <s v="Camara"/>
    <s v="Moreno"/>
    <s v="L33"/>
    <d v="2020-02-20T00:00:00"/>
    <s v="Martín"/>
    <s v="Mantenimiento Electrico"/>
    <d v="2023-02-27T00:00:00"/>
    <d v="1899-12-30T14:45:54"/>
    <d v="2023-02-27T00:00:00"/>
    <d v="1899-12-30T14:49:36"/>
    <n v="222"/>
    <n v="3.7"/>
    <x v="0"/>
    <x v="0"/>
    <n v="9"/>
    <s v="febrero"/>
    <s v="T"/>
    <m/>
    <s v="microparada"/>
    <m/>
    <m/>
    <m/>
  </r>
  <r>
    <n v="137823"/>
    <s v="Estuchadora"/>
    <s v="Moreno"/>
    <s v="L43"/>
    <d v="2018-11-01T00:00:00"/>
    <s v="-"/>
    <s v="Mantenimiento Mecanico"/>
    <d v="2023-02-27T00:00:00"/>
    <d v="1899-12-30T14:58:20"/>
    <d v="2023-02-27T00:00:00"/>
    <d v="1899-12-30T15:29:58"/>
    <n v="1898"/>
    <n v="31.633333333333333"/>
    <x v="1"/>
    <x v="1"/>
    <n v="9"/>
    <s v="febrero"/>
    <s v="T"/>
    <s v="sin informacion"/>
    <s v="sin informacion"/>
    <s v="sin informacion"/>
    <s v="sin informacion"/>
    <s v="sin informacion"/>
  </r>
  <r>
    <n v="137824"/>
    <s v="Etiquetadora"/>
    <s v="Moreno"/>
    <s v="L12"/>
    <d v="2018-11-01T00:00:00"/>
    <s v="-"/>
    <s v="Mantenimiento Mecanico"/>
    <d v="2023-02-27T00:00:00"/>
    <d v="1899-12-30T15:18:52"/>
    <d v="2023-02-27T00:00:00"/>
    <d v="1899-12-30T16:09:12"/>
    <n v="3020"/>
    <n v="50.333333333333336"/>
    <x v="1"/>
    <x v="1"/>
    <n v="9"/>
    <s v="febrero"/>
    <s v="T"/>
    <s v="sin informacion"/>
    <s v="sin informacion"/>
    <s v="sin informacion"/>
    <s v="sin informacion"/>
    <s v="sin informacion"/>
  </r>
  <r>
    <n v="137833"/>
    <s v="Llenadora"/>
    <s v="Moreno"/>
    <s v="L10"/>
    <d v="2018-11-01T00:00:00"/>
    <s v="-"/>
    <s v="Mantenimiento Mecanico"/>
    <d v="2023-02-27T00:00:00"/>
    <d v="1899-12-30T17:14:08"/>
    <d v="2023-02-27T00:00:00"/>
    <d v="1899-12-30T17:22:38"/>
    <n v="510"/>
    <n v="8.5"/>
    <x v="0"/>
    <x v="0"/>
    <n v="9"/>
    <s v="febrero"/>
    <s v="T"/>
    <m/>
    <s v="microparada"/>
    <m/>
    <m/>
    <m/>
  </r>
  <r>
    <n v="137836"/>
    <s v="Etiquetadora"/>
    <s v="Moreno"/>
    <s v="L12"/>
    <d v="2018-11-01T00:00:00"/>
    <s v="-"/>
    <s v="Mantenimiento Mecanico"/>
    <d v="2023-02-27T00:00:00"/>
    <d v="1899-12-30T17:59:01"/>
    <d v="2023-02-27T00:00:00"/>
    <d v="1899-12-30T18:21:46"/>
    <n v="1365"/>
    <n v="22.75"/>
    <x v="1"/>
    <x v="1"/>
    <n v="9"/>
    <s v="febrero"/>
    <s v="T"/>
    <s v="sin informacion"/>
    <s v="sin informacion"/>
    <s v="sin informacion"/>
    <s v="sin informacion"/>
    <s v="sin informacion"/>
  </r>
  <r>
    <n v="137839"/>
    <s v="Etiquetadora L33"/>
    <s v="Moreno"/>
    <s v="L33"/>
    <d v="2020-10-16T00:00:00"/>
    <s v="Martín"/>
    <s v="Mantenimiento Electrico"/>
    <d v="2023-02-27T00:00:00"/>
    <d v="1899-12-30T19:14:10"/>
    <d v="2023-02-27T00:00:00"/>
    <d v="1899-12-30T19:20:55"/>
    <n v="405"/>
    <n v="6.75"/>
    <x v="0"/>
    <x v="0"/>
    <n v="9"/>
    <s v="febrero"/>
    <s v="T"/>
    <m/>
    <s v="microparada"/>
    <m/>
    <m/>
    <m/>
  </r>
  <r>
    <n v="137841"/>
    <s v="Etiquetadora L33"/>
    <s v="Moreno"/>
    <s v="L33"/>
    <d v="2020-10-16T00:00:00"/>
    <s v="Martín"/>
    <s v="Mantenimiento Electrico"/>
    <d v="2023-02-27T00:00:00"/>
    <d v="1899-12-30T19:40:48"/>
    <d v="2023-02-27T00:00:00"/>
    <d v="1899-12-30T20:30:58"/>
    <n v="3010"/>
    <n v="50.166666666666664"/>
    <x v="406"/>
    <x v="2"/>
    <n v="9"/>
    <s v="febrero"/>
    <s v="T"/>
    <m/>
    <s v="no"/>
    <m/>
    <m/>
    <m/>
  </r>
  <r>
    <n v="137843"/>
    <s v="Estuchadora"/>
    <s v="Moreno"/>
    <s v="L32"/>
    <d v="2021-02-04T00:00:00"/>
    <s v="Victor"/>
    <s v="Mantenimiento Mecanico"/>
    <d v="2023-02-27T00:00:00"/>
    <d v="1899-12-30T20:15:37"/>
    <d v="2023-02-27T00:00:00"/>
    <d v="1899-12-30T20:24:55"/>
    <n v="558"/>
    <n v="9.3000000000000007"/>
    <x v="0"/>
    <x v="0"/>
    <n v="9"/>
    <s v="febrero"/>
    <s v="T"/>
    <m/>
    <s v="microparada"/>
    <m/>
    <m/>
    <m/>
  </r>
  <r>
    <n v="137844"/>
    <s v="Celofanadora"/>
    <s v="Moreno"/>
    <s v="L42"/>
    <d v="2018-11-01T00:00:00"/>
    <s v="-"/>
    <s v="Mantenimiento Mecanico"/>
    <d v="2023-02-27T00:00:00"/>
    <d v="1899-12-30T20:16:26"/>
    <d v="2023-02-27T00:00:00"/>
    <d v="1899-12-30T20:16:28"/>
    <n v="2"/>
    <n v="3.3333333333333333E-2"/>
    <x v="0"/>
    <x v="0"/>
    <n v="9"/>
    <s v="febrero"/>
    <s v="T"/>
    <m/>
    <s v="microparada"/>
    <m/>
    <m/>
    <m/>
  </r>
  <r>
    <n v="137845"/>
    <s v="Celofanadora"/>
    <s v="Moreno"/>
    <s v="L42"/>
    <d v="2018-11-01T00:00:00"/>
    <s v="-"/>
    <s v="Mantenimiento Electrico"/>
    <d v="2023-02-27T00:00:00"/>
    <d v="1899-12-30T20:16:40"/>
    <d v="2023-02-27T00:00:00"/>
    <d v="1899-12-30T20:34:38"/>
    <n v="1078"/>
    <n v="17.966666666666665"/>
    <x v="1"/>
    <x v="1"/>
    <n v="9"/>
    <s v="febrero"/>
    <s v="T"/>
    <s v="sin informacion"/>
    <s v="sin informacion"/>
    <s v="sin informacion"/>
    <s v="sin informacion"/>
    <s v="sin informacion"/>
  </r>
  <r>
    <n v="137846"/>
    <s v="Estuchadora"/>
    <s v="Moreno"/>
    <s v="L47"/>
    <d v="2021-10-06T00:00:00"/>
    <s v="Sebastian "/>
    <s v="Mantenimiento Mecanico"/>
    <d v="2023-02-27T00:00:00"/>
    <d v="1899-12-30T20:33:59"/>
    <d v="2023-02-27T00:00:00"/>
    <d v="1899-12-30T20:39:39"/>
    <n v="340"/>
    <n v="5.666666666666667"/>
    <x v="0"/>
    <x v="0"/>
    <n v="9"/>
    <s v="febrero"/>
    <s v="T"/>
    <m/>
    <s v="microparada"/>
    <m/>
    <m/>
    <m/>
  </r>
  <r>
    <n v="137849"/>
    <s v="Llenadora"/>
    <s v="Moreno"/>
    <s v="L07"/>
    <d v="2018-11-01T00:00:00"/>
    <s v="-"/>
    <s v="Mantenimiento Mecanico"/>
    <d v="2023-02-27T00:00:00"/>
    <d v="1899-12-30T20:43:34"/>
    <d v="2023-02-27T00:00:00"/>
    <d v="1899-12-30T20:44:49"/>
    <n v="75"/>
    <n v="1.25"/>
    <x v="0"/>
    <x v="0"/>
    <n v="9"/>
    <s v="febrero"/>
    <s v="T"/>
    <m/>
    <s v="microparada"/>
    <m/>
    <m/>
    <m/>
  </r>
  <r>
    <n v="137851"/>
    <s v="Estuchadora"/>
    <s v="Moreno"/>
    <s v="L47"/>
    <d v="2021-10-06T00:00:00"/>
    <s v="Sebastian "/>
    <s v="Mantenimiento Mecanico"/>
    <d v="2023-02-27T00:00:00"/>
    <d v="1899-12-30T20:50:21"/>
    <d v="2023-02-27T00:00:00"/>
    <d v="1899-12-30T20:56:14"/>
    <n v="353"/>
    <n v="5.8833333333333337"/>
    <x v="0"/>
    <x v="0"/>
    <n v="9"/>
    <s v="febrero"/>
    <s v="T"/>
    <m/>
    <s v="microparada"/>
    <m/>
    <m/>
    <m/>
  </r>
  <r>
    <n v="137853"/>
    <s v="Transporte"/>
    <s v="Moreno"/>
    <s v="L32"/>
    <d v="2021-02-04T00:00:00"/>
    <s v="Victor"/>
    <s v="Mantenimiento Mecanico"/>
    <d v="2023-02-27T00:00:00"/>
    <d v="1899-12-30T21:08:02"/>
    <d v="2023-02-27T00:00:00"/>
    <d v="1899-12-30T21:17:10"/>
    <n v="548"/>
    <n v="9.1333333333333329"/>
    <x v="0"/>
    <x v="0"/>
    <n v="9"/>
    <s v="febrero"/>
    <s v="T"/>
    <m/>
    <s v="microparada"/>
    <m/>
    <m/>
    <m/>
  </r>
  <r>
    <n v="137854"/>
    <s v="Crimpadora L11"/>
    <s v="Moreno"/>
    <s v="L11"/>
    <d v="2020-09-30T00:00:00"/>
    <s v="Martín"/>
    <s v="Mantenimiento Mecanico"/>
    <d v="2023-02-27T00:00:00"/>
    <d v="1899-12-30T21:08:47"/>
    <d v="2023-02-27T00:00:00"/>
    <d v="1899-12-30T21:11:55"/>
    <n v="188"/>
    <n v="3.1333333333333333"/>
    <x v="0"/>
    <x v="0"/>
    <n v="9"/>
    <s v="febrero"/>
    <s v="T"/>
    <m/>
    <s v="microparada"/>
    <m/>
    <m/>
    <m/>
  </r>
  <r>
    <n v="137856"/>
    <s v="Llenadora"/>
    <s v="Moreno"/>
    <s v="L33"/>
    <d v="2018-11-01T00:00:00"/>
    <s v="-"/>
    <s v="Mantenimiento Mecanico"/>
    <d v="2023-02-27T00:00:00"/>
    <d v="1899-12-30T21:22:37"/>
    <d v="2023-02-27T00:00:00"/>
    <d v="1899-12-30T21:26:09"/>
    <n v="212"/>
    <n v="3.5333333333333332"/>
    <x v="0"/>
    <x v="0"/>
    <n v="9"/>
    <s v="febrero"/>
    <s v="T"/>
    <m/>
    <s v="microparada"/>
    <m/>
    <m/>
    <m/>
  </r>
  <r>
    <n v="137858"/>
    <s v="Etiquetadora L33"/>
    <s v="Moreno"/>
    <s v="L33"/>
    <d v="2020-10-16T00:00:00"/>
    <s v="Martín"/>
    <s v="Mantenimiento Electrico"/>
    <d v="2023-02-27T00:00:00"/>
    <d v="1899-12-30T23:10:03"/>
    <d v="2023-02-27T00:00:00"/>
    <d v="1899-12-30T23:32:50"/>
    <n v="1367"/>
    <n v="22.783333333333335"/>
    <x v="4"/>
    <x v="2"/>
    <n v="9"/>
    <s v="febrero"/>
    <s v="N"/>
    <m/>
    <s v="no"/>
    <m/>
    <m/>
    <m/>
  </r>
  <r>
    <n v="137863"/>
    <s v="Etiquetadora"/>
    <s v="Moreno"/>
    <s v="L19"/>
    <d v="2018-11-01T00:00:00"/>
    <s v="-"/>
    <s v="Mantenimiento Electrico"/>
    <d v="2023-02-28T00:00:00"/>
    <d v="1899-12-30T06:19:11"/>
    <d v="2023-02-28T00:00:00"/>
    <d v="1899-12-30T06:32:34"/>
    <n v="803"/>
    <n v="13.383333333333333"/>
    <x v="1"/>
    <x v="1"/>
    <n v="9"/>
    <s v="febrero"/>
    <s v="M"/>
    <s v="sin informacion"/>
    <s v="sin informacion"/>
    <s v="sin informacion"/>
    <s v="sin informacion"/>
    <s v="sin informacion"/>
  </r>
  <r>
    <n v="137868"/>
    <s v="Torqueadora"/>
    <s v="Moreno"/>
    <s v="L12"/>
    <d v="2018-11-01T00:00:00"/>
    <s v="-"/>
    <s v="Mantenimiento Electrico"/>
    <d v="2023-02-28T00:00:00"/>
    <d v="1899-12-30T06:46:57"/>
    <d v="2023-02-28T00:00:00"/>
    <d v="1899-12-30T06:56:57"/>
    <n v="600"/>
    <n v="10"/>
    <x v="0"/>
    <x v="0"/>
    <n v="9"/>
    <s v="febrero"/>
    <s v="M"/>
    <m/>
    <s v="microparada"/>
    <m/>
    <m/>
    <m/>
  </r>
  <r>
    <n v="137869"/>
    <s v="Torqueadora"/>
    <s v="Moreno"/>
    <s v="L19"/>
    <d v="2018-11-01T00:00:00"/>
    <s v="-"/>
    <s v="Mantenimiento Mecanico"/>
    <d v="2023-02-28T00:00:00"/>
    <d v="1899-12-30T06:52:03"/>
    <d v="2023-02-28T00:00:00"/>
    <d v="1899-12-30T07:56:22"/>
    <n v="3859"/>
    <n v="64.316666666666663"/>
    <x v="1"/>
    <x v="1"/>
    <n v="9"/>
    <s v="febrero"/>
    <s v="M"/>
    <s v="sin informacion"/>
    <s v="sin informacion"/>
    <s v="sin informacion"/>
    <s v="sin informacion"/>
    <s v="sin informacion"/>
  </r>
  <r>
    <n v="137873"/>
    <s v="Torqueadora"/>
    <s v="Moreno"/>
    <s v="L19"/>
    <d v="2018-11-01T00:00:00"/>
    <s v="-"/>
    <s v="Mantenimiento Mecanico"/>
    <d v="2023-02-28T00:00:00"/>
    <d v="1899-12-30T07:56:35"/>
    <d v="2023-02-28T00:00:00"/>
    <d v="1899-12-30T08:15:00"/>
    <n v="1105"/>
    <n v="18.416666666666668"/>
    <x v="1"/>
    <x v="1"/>
    <n v="9"/>
    <s v="febrero"/>
    <s v="M"/>
    <s v="sin informacion"/>
    <s v="sin informacion"/>
    <s v="sin informacion"/>
    <s v="sin informacion"/>
    <s v="sin informacion"/>
  </r>
  <r>
    <n v="137874"/>
    <s v="Torqueadora"/>
    <s v="Moreno"/>
    <s v="L19"/>
    <d v="2018-11-01T00:00:00"/>
    <s v="-"/>
    <s v="Mantenimiento Electrico"/>
    <d v="2023-02-28T00:00:00"/>
    <d v="1899-12-30T08:15:09"/>
    <d v="2023-02-28T00:00:00"/>
    <d v="1899-12-30T10:16:07"/>
    <n v="7258"/>
    <n v="120.96666666666667"/>
    <x v="407"/>
    <x v="3"/>
    <n v="9"/>
    <s v="febrero"/>
    <s v="M"/>
    <m/>
    <s v="si"/>
    <m/>
    <m/>
    <m/>
  </r>
  <r>
    <n v="137892"/>
    <s v="Celofanadora"/>
    <s v="Moreno"/>
    <s v="L43"/>
    <d v="2018-11-01T00:00:00"/>
    <s v="-"/>
    <s v="Mantenimiento Electrico"/>
    <d v="2023-02-28T00:00:00"/>
    <d v="1899-12-30T11:46:09"/>
    <d v="2023-02-28T00:00:00"/>
    <d v="1899-12-30T12:18:35"/>
    <n v="1946"/>
    <n v="32.43333333333333"/>
    <x v="408"/>
    <x v="2"/>
    <n v="9"/>
    <s v="febrero"/>
    <s v="M"/>
    <m/>
    <s v="no"/>
    <m/>
    <m/>
    <m/>
  </r>
  <r>
    <n v="137903"/>
    <s v="Celofanadora"/>
    <s v="Moreno"/>
    <s v="L43"/>
    <d v="2018-11-01T00:00:00"/>
    <s v="-"/>
    <s v="Mantenimiento Mecanico"/>
    <d v="2023-02-28T00:00:00"/>
    <d v="1899-12-30T12:18:44"/>
    <d v="2023-02-28T00:00:00"/>
    <d v="1899-12-30T13:10:53"/>
    <n v="3129"/>
    <n v="52.15"/>
    <x v="408"/>
    <x v="2"/>
    <n v="9"/>
    <s v="febrero"/>
    <s v="M"/>
    <m/>
    <s v="no"/>
    <m/>
    <m/>
    <m/>
  </r>
  <r>
    <n v="137914"/>
    <s v="Llenadora"/>
    <s v="Moreno"/>
    <s v="L27"/>
    <d v="2018-11-01T00:00:00"/>
    <s v="-"/>
    <s v="Mantenimiento Mecanico"/>
    <d v="2023-02-28T00:00:00"/>
    <d v="1899-12-30T13:14:31"/>
    <d v="2023-02-28T00:00:00"/>
    <d v="1899-12-30T13:20:35"/>
    <n v="364"/>
    <n v="6.0666666666666664"/>
    <x v="0"/>
    <x v="0"/>
    <n v="9"/>
    <s v="febrero"/>
    <s v="M"/>
    <m/>
    <s v="microparada"/>
    <m/>
    <m/>
    <m/>
  </r>
  <r>
    <n v="137915"/>
    <s v="Llenadora"/>
    <s v="Moreno"/>
    <s v="L41"/>
    <d v="2018-11-01T00:00:00"/>
    <s v="-"/>
    <s v="Mantenimiento Electrico"/>
    <d v="2023-02-28T00:00:00"/>
    <d v="1899-12-30T13:16:56"/>
    <d v="2023-02-28T00:00:00"/>
    <d v="1899-12-30T13:58:46"/>
    <n v="2510"/>
    <n v="41.833333333333336"/>
    <x v="202"/>
    <x v="2"/>
    <n v="9"/>
    <s v="febrero"/>
    <s v="M"/>
    <m/>
    <s v="no"/>
    <m/>
    <m/>
    <m/>
  </r>
  <r>
    <n v="137929"/>
    <s v="Etiquetadora"/>
    <s v="Moreno"/>
    <s v="L12"/>
    <d v="2018-11-01T00:00:00"/>
    <s v="-"/>
    <s v="Mantenimiento Mecanico"/>
    <d v="2023-02-28T00:00:00"/>
    <d v="1899-12-30T15:42:17"/>
    <d v="2023-02-28T00:00:00"/>
    <d v="1899-12-30T16:00:46"/>
    <n v="1109"/>
    <n v="18.483333333333334"/>
    <x v="409"/>
    <x v="2"/>
    <n v="9"/>
    <s v="febrero"/>
    <s v="T"/>
    <m/>
    <s v="no"/>
    <m/>
    <m/>
    <m/>
  </r>
  <r>
    <n v="137930"/>
    <s v="Llenadora"/>
    <s v="Moreno"/>
    <s v="L36"/>
    <d v="2018-11-01T00:00:00"/>
    <s v="-"/>
    <s v="Mantenimiento Mecanico"/>
    <d v="2023-02-28T00:00:00"/>
    <d v="1899-12-30T15:47:00"/>
    <d v="2023-02-28T00:00:00"/>
    <d v="1899-12-30T15:47:19"/>
    <n v="19"/>
    <n v="0.31666666666666665"/>
    <x v="0"/>
    <x v="0"/>
    <n v="9"/>
    <s v="febrero"/>
    <s v="T"/>
    <m/>
    <s v="microparada"/>
    <m/>
    <m/>
    <m/>
  </r>
  <r>
    <n v="137931"/>
    <s v="Llenadora"/>
    <s v="Moreno"/>
    <s v="L36"/>
    <d v="2018-11-01T00:00:00"/>
    <s v="-"/>
    <s v="Mantenimiento Mecanico"/>
    <d v="2023-02-28T00:00:00"/>
    <d v="1899-12-30T15:47:32"/>
    <d v="2023-02-28T00:00:00"/>
    <d v="1899-12-30T15:52:51"/>
    <n v="319"/>
    <n v="5.3166666666666664"/>
    <x v="0"/>
    <x v="0"/>
    <n v="9"/>
    <s v="febrero"/>
    <s v="T"/>
    <m/>
    <s v="microparada"/>
    <m/>
    <m/>
    <m/>
  </r>
  <r>
    <n v="137933"/>
    <s v="Etiquetadora"/>
    <s v="Moreno"/>
    <s v="L12"/>
    <d v="2018-11-01T00:00:00"/>
    <s v="-"/>
    <s v="Mantenimiento Mecanico"/>
    <d v="2023-02-28T00:00:00"/>
    <d v="1899-12-30T16:53:49"/>
    <d v="2023-02-28T00:00:00"/>
    <d v="1899-12-30T17:14:02"/>
    <n v="1213"/>
    <n v="20.216666666666665"/>
    <x v="47"/>
    <x v="2"/>
    <n v="9"/>
    <s v="febrero"/>
    <s v="T"/>
    <m/>
    <s v="no"/>
    <m/>
    <m/>
    <m/>
  </r>
  <r>
    <n v="137934"/>
    <s v="Torqueadora"/>
    <s v="Moreno"/>
    <s v="L33"/>
    <d v="2020-02-20T00:00:00"/>
    <s v="Martín"/>
    <s v="Mantenimiento Mecanico"/>
    <d v="2023-02-28T00:00:00"/>
    <d v="1899-12-30T17:01:42"/>
    <d v="2023-02-28T00:00:00"/>
    <d v="1899-12-30T20:52:00"/>
    <n v="13818"/>
    <n v="230.3"/>
    <x v="410"/>
    <x v="3"/>
    <n v="9"/>
    <s v="febrero"/>
    <s v="T"/>
    <m/>
    <s v="si"/>
    <m/>
    <m/>
    <m/>
  </r>
  <r>
    <n v="137938"/>
    <s v="Celofanadora"/>
    <s v="Moreno"/>
    <s v="L43"/>
    <d v="2018-11-01T00:00:00"/>
    <s v="-"/>
    <s v="Mantenimiento Mecanico"/>
    <d v="2023-02-28T00:00:00"/>
    <d v="1899-12-30T17:40:10"/>
    <d v="2023-02-28T00:00:00"/>
    <d v="1899-12-30T17:46:30"/>
    <n v="380"/>
    <n v="6.333333333333333"/>
    <x v="0"/>
    <x v="0"/>
    <n v="9"/>
    <s v="febrero"/>
    <s v="T"/>
    <m/>
    <s v="microparada"/>
    <m/>
    <m/>
    <m/>
  </r>
  <r>
    <n v="137939"/>
    <s v="Crimpadora"/>
    <s v="Moreno"/>
    <s v="L10"/>
    <d v="2018-11-01T00:00:00"/>
    <s v="-"/>
    <s v="Mantenimiento Electrico"/>
    <d v="2023-02-28T00:00:00"/>
    <d v="1899-12-30T17:43:39"/>
    <d v="2023-02-28T00:00:00"/>
    <d v="1899-12-30T17:48:57"/>
    <n v="318"/>
    <n v="5.3"/>
    <x v="0"/>
    <x v="0"/>
    <n v="9"/>
    <s v="febrero"/>
    <s v="T"/>
    <m/>
    <s v="microparada"/>
    <m/>
    <m/>
    <m/>
  </r>
  <r>
    <n v="137942"/>
    <s v="Crimpadora"/>
    <s v="Moreno"/>
    <s v="L10"/>
    <d v="2018-11-01T00:00:00"/>
    <s v="-"/>
    <s v="Mantenimiento Electrico"/>
    <d v="2023-02-28T00:00:00"/>
    <d v="1899-12-30T18:15:24"/>
    <d v="2023-02-28T00:00:00"/>
    <d v="1899-12-30T18:34:42"/>
    <n v="1158"/>
    <n v="19.3"/>
    <x v="411"/>
    <x v="2"/>
    <n v="9"/>
    <s v="febrero"/>
    <s v="T"/>
    <m/>
    <s v="no"/>
    <m/>
    <m/>
    <m/>
  </r>
  <r>
    <n v="137944"/>
    <s v="Etiquetadora"/>
    <s v="Moreno"/>
    <s v="L39"/>
    <d v="2018-11-01T00:00:00"/>
    <s v="-"/>
    <s v="Mantenimiento Electrico"/>
    <d v="2023-02-28T00:00:00"/>
    <d v="1899-12-30T19:46:02"/>
    <d v="2023-02-28T00:00:00"/>
    <d v="1899-12-30T19:46:07"/>
    <n v="5"/>
    <n v="8.3333333333333329E-2"/>
    <x v="0"/>
    <x v="0"/>
    <n v="9"/>
    <s v="febrero"/>
    <s v="T"/>
    <m/>
    <s v="microparada"/>
    <m/>
    <m/>
    <m/>
  </r>
  <r>
    <n v="137945"/>
    <s v="Etiquetadora"/>
    <s v="Moreno"/>
    <s v="L39"/>
    <d v="2018-11-01T00:00:00"/>
    <s v="-"/>
    <s v="Mantenimiento Mecanico"/>
    <d v="2023-02-28T00:00:00"/>
    <d v="1899-12-30T19:46:15"/>
    <d v="2023-02-28T00:00:00"/>
    <d v="1899-12-30T19:53:09"/>
    <n v="414"/>
    <n v="6.9"/>
    <x v="0"/>
    <x v="0"/>
    <n v="9"/>
    <s v="febrero"/>
    <s v="T"/>
    <m/>
    <s v="microparada"/>
    <m/>
    <m/>
    <m/>
  </r>
  <r>
    <n v="137948"/>
    <s v="Martillo"/>
    <s v="Moreno"/>
    <s v="L10"/>
    <d v="2018-11-01T00:00:00"/>
    <s v="-"/>
    <s v="Mantenimiento Mecanico"/>
    <d v="2023-02-28T00:00:00"/>
    <d v="1899-12-30T20:38:42"/>
    <d v="2023-02-28T00:00:00"/>
    <d v="1899-12-30T20:44:03"/>
    <n v="321"/>
    <n v="5.35"/>
    <x v="0"/>
    <x v="0"/>
    <n v="9"/>
    <s v="febrero"/>
    <s v="T"/>
    <m/>
    <s v="microparada"/>
    <m/>
    <m/>
    <m/>
  </r>
  <r>
    <n v="137951"/>
    <s v="Martillo"/>
    <s v="Moreno"/>
    <s v="L10"/>
    <d v="2018-11-01T00:00:00"/>
    <s v="-"/>
    <s v="Mantenimiento Mecanico"/>
    <d v="2023-02-28T00:00:00"/>
    <d v="1899-12-30T21:15:10"/>
    <d v="2023-02-28T00:00:00"/>
    <d v="1899-12-30T21:22:01"/>
    <n v="411"/>
    <n v="6.85"/>
    <x v="0"/>
    <x v="0"/>
    <n v="9"/>
    <s v="febrero"/>
    <s v="T"/>
    <m/>
    <s v="microparada"/>
    <m/>
    <m/>
    <m/>
  </r>
  <r>
    <n v="137952"/>
    <s v="Torqueadora"/>
    <s v="Moreno"/>
    <s v="L33"/>
    <d v="2020-02-20T00:00:00"/>
    <s v="Martín"/>
    <s v="Mantenimiento Mecanico"/>
    <d v="2023-02-28T00:00:00"/>
    <d v="1899-12-30T21:20:28"/>
    <d v="2023-02-28T00:00:00"/>
    <d v="1899-12-30T21:53:20"/>
    <n v="1972"/>
    <n v="32.866666666666667"/>
    <x v="410"/>
    <x v="3"/>
    <n v="9"/>
    <s v="febrero"/>
    <s v="T"/>
    <m/>
    <s v="si"/>
    <m/>
    <m/>
    <m/>
  </r>
  <r>
    <n v="137957"/>
    <s v="Camara"/>
    <s v="Moreno"/>
    <s v="L33"/>
    <d v="2020-02-20T00:00:00"/>
    <s v="Martín"/>
    <s v="Mantenimiento Electrico"/>
    <d v="2023-03-01T00:00:00"/>
    <d v="1899-12-30T06:06:35"/>
    <d v="2023-03-01T00:00:00"/>
    <d v="1899-12-30T09:19:57"/>
    <n v="11602"/>
    <n v="193.36666666666667"/>
    <x v="4"/>
    <x v="2"/>
    <n v="9"/>
    <s v="marzo"/>
    <s v="M"/>
    <m/>
    <s v="no"/>
    <m/>
    <m/>
    <m/>
  </r>
  <r>
    <n v="137974"/>
    <s v="Martillo"/>
    <s v="Moreno"/>
    <s v="L10"/>
    <d v="2018-11-01T00:00:00"/>
    <s v="-"/>
    <s v="Mantenimiento Mecanico"/>
    <d v="2023-03-01T00:00:00"/>
    <d v="1899-12-30T09:43:12"/>
    <d v="2023-03-01T00:00:00"/>
    <d v="1899-12-30T10:12:29"/>
    <n v="1757"/>
    <n v="29.283333333333335"/>
    <x v="1"/>
    <x v="1"/>
    <n v="9"/>
    <s v="marzo"/>
    <s v="M"/>
    <s v="sin informacion"/>
    <s v="sin informacion"/>
    <s v="sin informacion"/>
    <s v="sin informacion"/>
    <s v="sin informacion"/>
  </r>
  <r>
    <n v="137982"/>
    <s v="Girador de pucks"/>
    <s v="Moreno"/>
    <s v="L19"/>
    <d v="2022-07-14T00:00:00"/>
    <s v="Natalio"/>
    <s v="Mantenimiento Electrico"/>
    <d v="2023-03-01T00:00:00"/>
    <d v="1899-12-30T11:36:24"/>
    <d v="2023-03-01T00:00:00"/>
    <d v="1899-12-30T11:48:49"/>
    <n v="745"/>
    <n v="12.416666666666666"/>
    <x v="1"/>
    <x v="1"/>
    <n v="9"/>
    <s v="marzo"/>
    <s v="M"/>
    <s v="sin informacion"/>
    <s v="sin informacion"/>
    <s v="sin informacion"/>
    <s v="sin informacion"/>
    <s v="sin informacion"/>
  </r>
  <r>
    <n v="137987"/>
    <s v="Torqueadora"/>
    <s v="Moreno"/>
    <s v="L33"/>
    <d v="2020-02-20T00:00:00"/>
    <s v="Martín"/>
    <s v="Mantenimiento Mecanico"/>
    <d v="2023-03-01T00:00:00"/>
    <d v="1899-12-30T14:25:43"/>
    <d v="2023-03-02T00:00:00"/>
    <d v="1899-12-30T08:02:14"/>
    <n v="63391"/>
    <n v="1056.5166666666667"/>
    <x v="412"/>
    <x v="3"/>
    <n v="9"/>
    <s v="marzo"/>
    <s v="T"/>
    <m/>
    <s v="si"/>
    <m/>
    <m/>
    <m/>
  </r>
  <r>
    <n v="137993"/>
    <s v="Estuchadora"/>
    <s v="Moreno"/>
    <s v="L32"/>
    <d v="2021-02-04T00:00:00"/>
    <s v="Victor"/>
    <s v="Mantenimiento Mecanico"/>
    <d v="2023-03-01T00:00:00"/>
    <d v="1899-12-30T15:13:12"/>
    <d v="2023-03-01T00:00:00"/>
    <d v="1899-12-30T17:44:58"/>
    <n v="9106"/>
    <n v="151.76666666666668"/>
    <x v="1"/>
    <x v="1"/>
    <n v="9"/>
    <s v="marzo"/>
    <s v="T"/>
    <s v="sin informacion"/>
    <s v="sin informacion"/>
    <s v="sin informacion"/>
    <s v="sin informacion"/>
    <s v="sin informacion"/>
  </r>
  <r>
    <n v="138003"/>
    <s v="Crimpadora"/>
    <s v="Moreno"/>
    <s v="L10"/>
    <d v="2018-11-01T00:00:00"/>
    <s v="-"/>
    <s v="Mantenimiento Electrico"/>
    <d v="2023-03-01T00:00:00"/>
    <d v="1899-12-30T16:56:19"/>
    <d v="2023-03-01T00:00:00"/>
    <d v="1899-12-30T17:11:33"/>
    <n v="914"/>
    <n v="15.233333333333333"/>
    <x v="3"/>
    <x v="2"/>
    <n v="9"/>
    <s v="marzo"/>
    <s v="T"/>
    <m/>
    <s v="no"/>
    <m/>
    <m/>
    <m/>
  </r>
  <r>
    <n v="138005"/>
    <s v="Estuchadora"/>
    <s v="Moreno"/>
    <s v="L47"/>
    <d v="2021-10-06T00:00:00"/>
    <s v="Sebastian "/>
    <s v="Mantenimiento Mecanico"/>
    <d v="2023-03-01T00:00:00"/>
    <d v="1899-12-30T17:23:09"/>
    <d v="2023-03-01T00:00:00"/>
    <d v="1899-12-30T17:30:24"/>
    <n v="435"/>
    <n v="7.25"/>
    <x v="0"/>
    <x v="0"/>
    <n v="9"/>
    <s v="marzo"/>
    <s v="T"/>
    <m/>
    <s v="microparada"/>
    <m/>
    <m/>
    <m/>
  </r>
  <r>
    <n v="138007"/>
    <s v="Celofanadora"/>
    <s v="Moreno"/>
    <s v="L43"/>
    <d v="2018-11-01T00:00:00"/>
    <s v="-"/>
    <s v="Mantenimiento Mecanico"/>
    <d v="2023-03-01T00:00:00"/>
    <d v="1899-12-30T17:34:25"/>
    <d v="2023-03-01T00:00:00"/>
    <d v="1899-12-30T17:56:17"/>
    <n v="1312"/>
    <n v="21.866666666666667"/>
    <x v="1"/>
    <x v="1"/>
    <n v="9"/>
    <s v="marzo"/>
    <s v="T"/>
    <s v="sin informacion"/>
    <s v="sin informacion"/>
    <s v="sin informacion"/>
    <s v="sin informacion"/>
    <s v="sin informacion"/>
  </r>
  <r>
    <n v="138010"/>
    <s v="Estuchadora"/>
    <s v="Moreno"/>
    <s v="L32"/>
    <d v="2021-02-04T00:00:00"/>
    <s v="Victor"/>
    <s v="Mantenimiento Electrico"/>
    <d v="2023-03-01T00:00:00"/>
    <d v="1899-12-30T18:13:24"/>
    <d v="2023-03-01T00:00:00"/>
    <d v="1899-12-30T18:24:12"/>
    <n v="648"/>
    <n v="10.8"/>
    <x v="413"/>
    <x v="2"/>
    <n v="9"/>
    <s v="marzo"/>
    <s v="T"/>
    <m/>
    <s v="no"/>
    <m/>
    <m/>
    <m/>
  </r>
  <r>
    <n v="138017"/>
    <s v="Balanza"/>
    <s v="Moreno"/>
    <s v="L36"/>
    <d v="2018-11-01T00:00:00"/>
    <s v="-"/>
    <s v="Mantenimiento Electrico"/>
    <d v="2023-03-01T00:00:00"/>
    <d v="1899-12-30T19:40:58"/>
    <d v="2023-03-01T00:00:00"/>
    <d v="1899-12-30T19:44:53"/>
    <n v="235"/>
    <n v="3.9166666666666665"/>
    <x v="0"/>
    <x v="0"/>
    <n v="9"/>
    <s v="marzo"/>
    <s v="T"/>
    <m/>
    <s v="microparada"/>
    <m/>
    <m/>
    <m/>
  </r>
  <r>
    <n v="138021"/>
    <s v="Estuchadora"/>
    <s v="Moreno"/>
    <s v="L32"/>
    <d v="2021-02-04T00:00:00"/>
    <s v="Victor"/>
    <s v="Mantenimiento Mecanico"/>
    <d v="2023-03-01T00:00:00"/>
    <d v="1899-12-30T20:07:37"/>
    <d v="2023-03-01T00:00:00"/>
    <d v="1899-12-30T20:30:33"/>
    <n v="1376"/>
    <n v="22.933333333333334"/>
    <x v="413"/>
    <x v="2"/>
    <n v="9"/>
    <s v="marzo"/>
    <s v="T"/>
    <m/>
    <s v="no"/>
    <m/>
    <m/>
    <m/>
  </r>
  <r>
    <n v="138022"/>
    <s v="Torqueadora"/>
    <s v="Moreno"/>
    <s v="L48"/>
    <d v="2018-11-01T00:00:00"/>
    <s v="-"/>
    <s v="Mantenimiento Mecanico"/>
    <d v="2023-03-01T00:00:00"/>
    <d v="1899-12-30T21:02:42"/>
    <d v="2023-03-02T00:00:00"/>
    <d v="1899-12-30T06:25:29"/>
    <n v="33767"/>
    <n v="562.7833333333333"/>
    <x v="414"/>
    <x v="3"/>
    <n v="9"/>
    <s v="marzo"/>
    <s v="T"/>
    <m/>
    <s v="si"/>
    <m/>
    <m/>
    <m/>
  </r>
  <r>
    <n v="138024"/>
    <s v="Llenadora"/>
    <s v="Moreno"/>
    <s v="L27"/>
    <d v="2018-11-01T00:00:00"/>
    <s v="-"/>
    <s v="Mantenimiento Mecanico"/>
    <d v="2023-03-01T00:00:00"/>
    <d v="1899-12-30T21:09:58"/>
    <d v="2023-03-01T00:00:00"/>
    <d v="1899-12-30T21:33:09"/>
    <n v="1391"/>
    <n v="23.183333333333334"/>
    <x v="1"/>
    <x v="1"/>
    <n v="9"/>
    <s v="marzo"/>
    <s v="T"/>
    <s v="sin informacion"/>
    <s v="sin informacion"/>
    <s v="sin informacion"/>
    <s v="sin informacion"/>
    <s v="sin informacion"/>
  </r>
  <r>
    <n v="138028"/>
    <s v="Llenadora"/>
    <s v="Moreno"/>
    <s v="L10"/>
    <d v="2018-11-01T00:00:00"/>
    <s v="-"/>
    <s v="Mantenimiento Electrico"/>
    <d v="2023-03-02T00:00:00"/>
    <d v="1899-12-30T06:07:46"/>
    <d v="2023-03-02T00:00:00"/>
    <d v="1899-12-30T06:07:57"/>
    <n v="11"/>
    <n v="0.18333333333333332"/>
    <x v="0"/>
    <x v="0"/>
    <n v="9"/>
    <s v="marzo"/>
    <s v="M"/>
    <m/>
    <s v="microparada"/>
    <m/>
    <m/>
    <m/>
  </r>
  <r>
    <n v="138033"/>
    <s v="Abastecedor de tapas"/>
    <s v="Moreno"/>
    <s v="L41"/>
    <d v="2018-11-01T00:00:00"/>
    <s v="-"/>
    <s v="Mantenimiento Electrico"/>
    <d v="2023-03-02T00:00:00"/>
    <d v="1899-12-30T06:19:18"/>
    <d v="2023-03-02T00:00:00"/>
    <d v="1899-12-30T06:32:42"/>
    <n v="804"/>
    <n v="13.4"/>
    <x v="415"/>
    <x v="2"/>
    <n v="9"/>
    <s v="marzo"/>
    <s v="M"/>
    <m/>
    <s v="no"/>
    <m/>
    <m/>
    <m/>
  </r>
  <r>
    <n v="138034"/>
    <s v="Torqueadora"/>
    <s v="Moreno"/>
    <s v="L48"/>
    <d v="2018-11-01T00:00:00"/>
    <s v="-"/>
    <s v="Mantenimiento Mecanico"/>
    <d v="2023-03-02T00:00:00"/>
    <d v="1899-12-30T06:25:36"/>
    <d v="2023-03-02T00:00:00"/>
    <d v="1899-12-30T06:31:11"/>
    <n v="335"/>
    <n v="5.583333333333333"/>
    <x v="0"/>
    <x v="0"/>
    <n v="9"/>
    <s v="marzo"/>
    <s v="M"/>
    <m/>
    <s v="microparada"/>
    <m/>
    <m/>
    <m/>
  </r>
  <r>
    <n v="138035"/>
    <s v="Llenadora"/>
    <s v="Moreno"/>
    <s v="L10"/>
    <d v="2018-11-01T00:00:00"/>
    <s v="-"/>
    <s v="Mantenimiento Electrico"/>
    <d v="2023-03-02T00:00:00"/>
    <d v="1899-12-30T06:26:10"/>
    <d v="2023-03-02T00:00:00"/>
    <d v="1899-12-30T06:54:46"/>
    <n v="1716"/>
    <n v="28.6"/>
    <x v="416"/>
    <x v="3"/>
    <n v="9"/>
    <s v="marzo"/>
    <s v="M"/>
    <m/>
    <s v="si"/>
    <m/>
    <m/>
    <m/>
  </r>
  <r>
    <n v="138037"/>
    <s v="Llenadora"/>
    <s v="Moreno"/>
    <s v="L41"/>
    <d v="2018-11-01T00:00:00"/>
    <s v="-"/>
    <s v="Mantenimiento Electrico"/>
    <d v="2023-03-02T00:00:00"/>
    <d v="1899-12-30T06:41:51"/>
    <d v="2023-03-02T00:00:00"/>
    <d v="1899-12-30T06:55:19"/>
    <n v="808"/>
    <n v="13.466666666666667"/>
    <x v="11"/>
    <x v="2"/>
    <n v="9"/>
    <s v="marzo"/>
    <s v="M"/>
    <m/>
    <s v="no"/>
    <m/>
    <m/>
    <m/>
  </r>
  <r>
    <n v="138040"/>
    <s v="Torqueadora"/>
    <s v="Moreno"/>
    <s v="L48"/>
    <d v="2018-11-01T00:00:00"/>
    <s v="-"/>
    <s v="Mantenimiento Mecanico"/>
    <d v="2023-03-02T00:00:00"/>
    <d v="1899-12-30T07:03:19"/>
    <d v="2023-03-02T00:00:00"/>
    <d v="1899-12-30T07:14:08"/>
    <n v="649"/>
    <n v="10.816666666666666"/>
    <x v="417"/>
    <x v="2"/>
    <n v="9"/>
    <s v="marzo"/>
    <s v="M"/>
    <m/>
    <s v="no"/>
    <m/>
    <m/>
    <m/>
  </r>
  <r>
    <n v="138041"/>
    <s v="Celofanadora"/>
    <s v="Moreno"/>
    <s v="L43"/>
    <d v="2018-11-01T00:00:00"/>
    <s v="-"/>
    <s v="Mantenimiento Mecanico"/>
    <d v="2023-03-02T00:00:00"/>
    <d v="1899-12-30T07:25:54"/>
    <d v="2023-03-02T00:00:00"/>
    <d v="1899-12-30T07:44:50"/>
    <n v="1136"/>
    <n v="18.933333333333334"/>
    <x v="418"/>
    <x v="2"/>
    <n v="9"/>
    <s v="marzo"/>
    <s v="M"/>
    <m/>
    <s v="no"/>
    <m/>
    <m/>
    <m/>
  </r>
  <r>
    <n v="138042"/>
    <s v="Embalador"/>
    <s v="Moreno"/>
    <s v="L38"/>
    <d v="2018-11-01T00:00:00"/>
    <s v="-"/>
    <s v="Mantenimiento Electrico"/>
    <d v="2023-03-02T00:00:00"/>
    <d v="1899-12-30T07:29:43"/>
    <d v="2023-03-02T00:00:00"/>
    <d v="1899-12-30T07:55:01"/>
    <n v="1518"/>
    <n v="25.3"/>
    <x v="4"/>
    <x v="2"/>
    <n v="9"/>
    <s v="marzo"/>
    <s v="M"/>
    <m/>
    <s v="no"/>
    <m/>
    <m/>
    <m/>
  </r>
  <r>
    <n v="138043"/>
    <s v="Llenadora"/>
    <s v="Moreno"/>
    <s v="L41"/>
    <d v="2018-11-01T00:00:00"/>
    <s v="-"/>
    <s v="Mantenimiento Mecanico"/>
    <d v="2023-03-02T00:00:00"/>
    <d v="1899-12-30T07:35:03"/>
    <d v="2023-03-02T00:00:00"/>
    <d v="1899-12-30T07:45:02"/>
    <n v="599"/>
    <n v="9.9833333333333325"/>
    <x v="0"/>
    <x v="0"/>
    <n v="9"/>
    <s v="marzo"/>
    <s v="M"/>
    <m/>
    <s v="microparada"/>
    <m/>
    <m/>
    <m/>
  </r>
  <r>
    <n v="138046"/>
    <s v="Estuchadora"/>
    <s v="Moreno"/>
    <s v="L43"/>
    <d v="2018-11-01T00:00:00"/>
    <s v="-"/>
    <s v="Mantenimiento Mecanico"/>
    <d v="2023-03-02T00:00:00"/>
    <d v="1899-12-30T08:11:50"/>
    <d v="2023-03-02T00:00:00"/>
    <d v="1899-12-30T08:53:02"/>
    <n v="2472"/>
    <n v="41.2"/>
    <x v="418"/>
    <x v="2"/>
    <n v="9"/>
    <s v="marzo"/>
    <s v="M"/>
    <m/>
    <s v="no"/>
    <m/>
    <m/>
    <m/>
  </r>
  <r>
    <n v="138058"/>
    <s v="Llenadora L37"/>
    <s v="Moreno"/>
    <s v="L37"/>
    <d v="2021-03-08T00:00:00"/>
    <s v="Martín"/>
    <s v="Mantenimiento Electrico"/>
    <d v="2023-03-02T00:00:00"/>
    <d v="1899-12-30T10:01:45"/>
    <d v="2023-03-02T00:00:00"/>
    <d v="1899-12-30T10:02:34"/>
    <n v="49"/>
    <n v="0.81666666666666665"/>
    <x v="0"/>
    <x v="0"/>
    <n v="9"/>
    <s v="marzo"/>
    <s v="M"/>
    <m/>
    <s v="microparada"/>
    <m/>
    <m/>
    <m/>
  </r>
  <r>
    <n v="138068"/>
    <s v="Sobretapa"/>
    <s v="Moreno"/>
    <s v="L38"/>
    <d v="2020-06-30T00:00:00"/>
    <s v="Martín"/>
    <s v="Mantenimiento Mecanico"/>
    <d v="2023-03-02T00:00:00"/>
    <d v="1899-12-30T11:18:11"/>
    <d v="2023-03-02T00:00:00"/>
    <d v="1899-12-30T11:35:34"/>
    <n v="1043"/>
    <n v="17.383333333333333"/>
    <x v="4"/>
    <x v="2"/>
    <n v="9"/>
    <s v="marzo"/>
    <s v="M"/>
    <m/>
    <s v="no"/>
    <m/>
    <m/>
    <m/>
  </r>
  <r>
    <n v="138070"/>
    <s v="Llenadora"/>
    <s v="Moreno"/>
    <s v="L29"/>
    <d v="2018-11-01T00:00:00"/>
    <s v="-"/>
    <s v="Mantenimiento Electrico"/>
    <d v="2023-03-02T00:00:00"/>
    <d v="1899-12-30T12:09:22"/>
    <d v="2023-03-02T00:00:00"/>
    <d v="1899-12-30T12:57:48"/>
    <n v="2906"/>
    <n v="48.43333333333333"/>
    <x v="1"/>
    <x v="1"/>
    <n v="9"/>
    <s v="marzo"/>
    <s v="M"/>
    <s v="sin informacion"/>
    <s v="sin informacion"/>
    <s v="sin informacion"/>
    <s v="sin informacion"/>
    <s v="sin informacion"/>
  </r>
  <r>
    <n v="138084"/>
    <s v="Torqueadora"/>
    <s v="Moreno"/>
    <s v="L19"/>
    <d v="2018-11-01T00:00:00"/>
    <s v="-"/>
    <s v="Mantenimiento Mecanico"/>
    <d v="2023-03-02T00:00:00"/>
    <d v="1899-12-30T14:48:15"/>
    <d v="2023-03-02T00:00:00"/>
    <d v="1899-12-30T15:14:54"/>
    <n v="1599"/>
    <n v="26.65"/>
    <x v="419"/>
    <x v="3"/>
    <n v="9"/>
    <s v="marzo"/>
    <s v="T"/>
    <m/>
    <s v="si"/>
    <m/>
    <m/>
    <m/>
  </r>
  <r>
    <n v="138088"/>
    <s v="Etiquetadora"/>
    <s v="Moreno"/>
    <s v="L45"/>
    <d v="2018-11-01T00:00:00"/>
    <s v="-"/>
    <s v="Mantenimiento Mecanico"/>
    <d v="2023-03-02T00:00:00"/>
    <d v="1899-12-30T15:54:27"/>
    <d v="2023-03-02T00:00:00"/>
    <d v="1899-12-30T16:15:26"/>
    <n v="1259"/>
    <n v="20.983333333333334"/>
    <x v="1"/>
    <x v="1"/>
    <n v="9"/>
    <s v="marzo"/>
    <s v="T"/>
    <s v="sin informacion"/>
    <s v="sin informacion"/>
    <s v="sin informacion"/>
    <s v="sin informacion"/>
    <s v="sin informacion"/>
  </r>
  <r>
    <n v="138090"/>
    <s v="Abastecedor pinceles"/>
    <s v="Moreno"/>
    <s v="L38"/>
    <d v="2019-10-08T00:00:00"/>
    <s v="Martín"/>
    <s v="Mantenimiento Mecanico"/>
    <d v="2023-03-02T00:00:00"/>
    <d v="1899-12-30T15:56:55"/>
    <d v="2023-03-02T00:00:00"/>
    <d v="1899-12-30T16:13:23"/>
    <n v="988"/>
    <n v="16.466666666666665"/>
    <x v="1"/>
    <x v="1"/>
    <n v="9"/>
    <s v="marzo"/>
    <s v="T"/>
    <s v="sin informacion"/>
    <s v="sin informacion"/>
    <s v="sin informacion"/>
    <s v="sin informacion"/>
    <s v="sin informacion"/>
  </r>
  <r>
    <n v="138095"/>
    <s v="Llenadora"/>
    <s v="Moreno"/>
    <s v="L43"/>
    <d v="2018-11-01T00:00:00"/>
    <s v="-"/>
    <s v="Mantenimiento Mecanico"/>
    <d v="2023-03-02T00:00:00"/>
    <d v="1899-12-30T16:49:39"/>
    <d v="2023-03-02T00:00:00"/>
    <d v="1899-12-30T17:34:04"/>
    <n v="2665"/>
    <n v="44.416666666666664"/>
    <x v="1"/>
    <x v="1"/>
    <n v="9"/>
    <s v="marzo"/>
    <s v="T"/>
    <s v="sin informacion"/>
    <s v="sin informacion"/>
    <s v="sin informacion"/>
    <s v="sin informacion"/>
    <s v="sin informacion"/>
  </r>
  <r>
    <n v="138098"/>
    <s v="Llenadora"/>
    <s v="Moreno"/>
    <s v="L42"/>
    <d v="2018-11-01T00:00:00"/>
    <s v="-"/>
    <s v="Mantenimiento Mecanico"/>
    <d v="2023-03-02T00:00:00"/>
    <d v="1899-12-30T17:40:29"/>
    <d v="2023-03-02T00:00:00"/>
    <d v="1899-12-30T17:56:00"/>
    <n v="931"/>
    <n v="15.516666666666667"/>
    <x v="1"/>
    <x v="1"/>
    <n v="9"/>
    <s v="marzo"/>
    <s v="T"/>
    <s v="sin informacion"/>
    <s v="sin informacion"/>
    <s v="sin informacion"/>
    <s v="sin informacion"/>
    <s v="sin informacion"/>
  </r>
  <r>
    <n v="138100"/>
    <s v="Transporte"/>
    <s v="Moreno"/>
    <s v="L42"/>
    <d v="2018-11-01T00:00:00"/>
    <s v="-"/>
    <s v="Mantenimiento Mecanico"/>
    <d v="2023-03-02T00:00:00"/>
    <d v="1899-12-30T18:22:30"/>
    <d v="2023-03-02T00:00:00"/>
    <d v="1899-12-30T19:01:19"/>
    <n v="2329"/>
    <n v="38.81666666666667"/>
    <x v="420"/>
    <x v="2"/>
    <n v="9"/>
    <s v="marzo"/>
    <s v="T"/>
    <m/>
    <s v="no"/>
    <m/>
    <m/>
    <m/>
  </r>
  <r>
    <n v="138104"/>
    <s v="Transporte"/>
    <s v="Moreno"/>
    <s v="L42"/>
    <d v="2018-11-01T00:00:00"/>
    <s v="-"/>
    <s v="Mantenimiento Mecanico"/>
    <d v="2023-03-02T00:00:00"/>
    <d v="1899-12-30T20:01:49"/>
    <d v="2023-03-02T00:00:00"/>
    <d v="1899-12-30T21:00:27"/>
    <n v="3518"/>
    <n v="58.633333333333333"/>
    <x v="420"/>
    <x v="2"/>
    <n v="9"/>
    <s v="marzo"/>
    <s v="T"/>
    <m/>
    <s v="no"/>
    <m/>
    <m/>
    <m/>
  </r>
  <r>
    <n v="138105"/>
    <s v="Celofanadora"/>
    <s v="Moreno"/>
    <s v="L32"/>
    <d v="2021-02-04T00:00:00"/>
    <s v="Victor"/>
    <s v="Mantenimiento Mecanico"/>
    <d v="2023-03-02T00:00:00"/>
    <d v="1899-12-30T20:21:55"/>
    <d v="2023-03-02T00:00:00"/>
    <d v="1899-12-30T21:48:32"/>
    <n v="5197"/>
    <n v="86.61666666666666"/>
    <x v="421"/>
    <x v="2"/>
    <n v="9"/>
    <s v="marzo"/>
    <s v="T"/>
    <m/>
    <s v="no"/>
    <m/>
    <m/>
    <m/>
  </r>
  <r>
    <n v="138106"/>
    <s v="Torqueadora"/>
    <s v="Moreno"/>
    <s v="L38"/>
    <d v="2018-11-01T00:00:00"/>
    <s v="-"/>
    <s v="Mantenimiento Mecanico"/>
    <d v="2023-03-02T00:00:00"/>
    <d v="1899-12-30T20:23:32"/>
    <d v="2023-03-02T00:00:00"/>
    <d v="1899-12-30T20:44:31"/>
    <n v="1259"/>
    <n v="20.983333333333334"/>
    <x v="1"/>
    <x v="1"/>
    <n v="9"/>
    <s v="marzo"/>
    <s v="T"/>
    <s v="sin informacion"/>
    <s v="sin informacion"/>
    <s v="sin informacion"/>
    <s v="sin informacion"/>
    <s v="sin informacion"/>
  </r>
  <r>
    <n v="138109"/>
    <s v="Inkjet"/>
    <s v="Moreno"/>
    <s v="L43"/>
    <d v="2018-11-01T00:00:00"/>
    <s v="-"/>
    <s v="Mantenimiento Electrico"/>
    <d v="2023-03-02T00:00:00"/>
    <d v="1899-12-30T20:48:17"/>
    <d v="2023-03-02T00:00:00"/>
    <d v="1899-12-30T21:04:17"/>
    <n v="960"/>
    <n v="16"/>
    <x v="422"/>
    <x v="2"/>
    <n v="9"/>
    <s v="marzo"/>
    <s v="T"/>
    <m/>
    <s v="no"/>
    <m/>
    <m/>
    <m/>
  </r>
  <r>
    <n v="138110"/>
    <s v="Transporte"/>
    <s v="Moreno"/>
    <s v="L42"/>
    <d v="2018-11-01T00:00:00"/>
    <s v="-"/>
    <s v="Mantenimiento Mecanico"/>
    <d v="2023-03-02T00:00:00"/>
    <d v="1899-12-30T21:00:46"/>
    <d v="2023-03-02T00:00:00"/>
    <d v="1899-12-30T21:07:00"/>
    <n v="374"/>
    <n v="6.2333333333333334"/>
    <x v="0"/>
    <x v="0"/>
    <n v="9"/>
    <s v="marzo"/>
    <s v="T"/>
    <m/>
    <s v="microparada"/>
    <m/>
    <m/>
    <m/>
  </r>
  <r>
    <n v="138113"/>
    <s v="Estuchadora"/>
    <s v="Moreno"/>
    <s v="L47"/>
    <d v="2021-10-06T00:00:00"/>
    <s v="Sebastian "/>
    <s v="Mantenimiento Electrico"/>
    <d v="2023-03-03T00:00:00"/>
    <d v="1899-12-30T06:28:12"/>
    <d v="2023-03-03T00:00:00"/>
    <d v="1899-12-30T06:44:41"/>
    <n v="989"/>
    <n v="16.483333333333334"/>
    <x v="423"/>
    <x v="2"/>
    <n v="9"/>
    <s v="marzo"/>
    <s v="M"/>
    <m/>
    <s v="no"/>
    <m/>
    <m/>
    <m/>
  </r>
  <r>
    <n v="138122"/>
    <s v="Sobretapa"/>
    <s v="Moreno"/>
    <s v="L38"/>
    <d v="2020-06-30T00:00:00"/>
    <s v="Martín"/>
    <s v="Mantenimiento Electrico"/>
    <d v="2023-03-03T00:00:00"/>
    <d v="1899-12-30T07:16:38"/>
    <d v="2023-03-03T00:00:00"/>
    <d v="1899-12-30T07:19:33"/>
    <n v="175"/>
    <n v="2.9166666666666665"/>
    <x v="0"/>
    <x v="0"/>
    <n v="9"/>
    <s v="marzo"/>
    <s v="M"/>
    <m/>
    <s v="microparada"/>
    <m/>
    <m/>
    <m/>
  </r>
  <r>
    <n v="138123"/>
    <s v="Llenadora"/>
    <s v="Moreno"/>
    <s v="L29"/>
    <d v="2018-11-01T00:00:00"/>
    <s v="-"/>
    <s v="Mantenimiento Electrico"/>
    <d v="2023-03-03T00:00:00"/>
    <d v="1899-12-30T07:25:44"/>
    <d v="2023-03-03T00:00:00"/>
    <d v="1899-12-30T09:25:13"/>
    <n v="7169"/>
    <n v="119.48333333333333"/>
    <x v="424"/>
    <x v="3"/>
    <n v="9"/>
    <s v="marzo"/>
    <s v="M"/>
    <m/>
    <s v="si"/>
    <m/>
    <m/>
    <m/>
  </r>
  <r>
    <n v="138129"/>
    <s v="Crimpadora L11"/>
    <s v="Moreno"/>
    <s v="L11"/>
    <d v="2020-09-30T00:00:00"/>
    <s v="Martín"/>
    <s v="Mantenimiento Electrico"/>
    <d v="2023-03-03T00:00:00"/>
    <d v="1899-12-30T08:50:59"/>
    <d v="2023-03-03T00:00:00"/>
    <d v="1899-12-30T08:52:48"/>
    <n v="109"/>
    <n v="1.8166666666666667"/>
    <x v="0"/>
    <x v="0"/>
    <n v="9"/>
    <s v="marzo"/>
    <s v="M"/>
    <m/>
    <s v="microparada"/>
    <m/>
    <m/>
    <m/>
  </r>
  <r>
    <n v="138131"/>
    <s v="Abastecedor pinceles"/>
    <s v="Moreno"/>
    <s v="L38"/>
    <d v="2019-10-08T00:00:00"/>
    <s v="Martín"/>
    <s v="Mantenimiento Mecanico"/>
    <d v="2023-03-03T00:00:00"/>
    <d v="1899-12-30T09:08:07"/>
    <d v="2023-03-03T00:00:00"/>
    <d v="1899-12-30T09:43:32"/>
    <n v="2125"/>
    <n v="35.416666666666664"/>
    <x v="1"/>
    <x v="1"/>
    <n v="9"/>
    <s v="marzo"/>
    <s v="M"/>
    <s v="sin informacion"/>
    <s v="sin informacion"/>
    <s v="sin informacion"/>
    <s v="sin informacion"/>
    <s v="sin informacion"/>
  </r>
  <r>
    <n v="138132"/>
    <s v="Crimpadora L11"/>
    <s v="Moreno"/>
    <s v="L11"/>
    <d v="2020-09-30T00:00:00"/>
    <s v="Martín"/>
    <s v="Mantenimiento Electrico"/>
    <d v="2023-03-03T00:00:00"/>
    <d v="1899-12-30T09:09:53"/>
    <d v="2023-03-03T00:00:00"/>
    <d v="1899-12-30T09:26:08"/>
    <n v="975"/>
    <n v="16.25"/>
    <x v="425"/>
    <x v="2"/>
    <n v="9"/>
    <s v="marzo"/>
    <s v="M"/>
    <m/>
    <s v="no"/>
    <m/>
    <m/>
    <m/>
  </r>
  <r>
    <n v="138135"/>
    <s v="Celofanadora L10"/>
    <s v="Moreno"/>
    <s v="L10"/>
    <d v="2020-09-30T00:00:00"/>
    <s v="Martín"/>
    <s v="Mantenimiento Mecanico"/>
    <d v="2023-03-03T00:00:00"/>
    <d v="1899-12-30T09:18:52"/>
    <d v="2023-03-03T00:00:00"/>
    <d v="1899-12-30T09:18:56"/>
    <n v="4"/>
    <n v="6.6666666666666666E-2"/>
    <x v="0"/>
    <x v="0"/>
    <n v="9"/>
    <s v="marzo"/>
    <s v="M"/>
    <m/>
    <s v="microparada"/>
    <m/>
    <m/>
    <m/>
  </r>
  <r>
    <n v="138136"/>
    <s v="Celofanadora L10"/>
    <s v="Moreno"/>
    <s v="L10"/>
    <d v="2020-09-30T00:00:00"/>
    <s v="Martín"/>
    <s v="Mantenimiento Electrico"/>
    <d v="2023-03-03T00:00:00"/>
    <d v="1899-12-30T09:19:03"/>
    <d v="2023-03-03T00:00:00"/>
    <d v="1899-12-30T09:23:06"/>
    <n v="243"/>
    <n v="4.05"/>
    <x v="0"/>
    <x v="0"/>
    <n v="9"/>
    <s v="marzo"/>
    <s v="M"/>
    <m/>
    <s v="microparada"/>
    <m/>
    <m/>
    <m/>
  </r>
  <r>
    <n v="138139"/>
    <s v="Estuchadora"/>
    <s v="Moreno"/>
    <s v="L47"/>
    <d v="2021-10-06T00:00:00"/>
    <s v="Sebastian "/>
    <s v="Mantenimiento Electrico"/>
    <d v="2023-03-03T00:00:00"/>
    <d v="1899-12-30T09:49:31"/>
    <d v="2023-03-03T00:00:00"/>
    <d v="1899-12-30T10:09:25"/>
    <n v="1194"/>
    <n v="19.899999999999999"/>
    <x v="426"/>
    <x v="3"/>
    <n v="9"/>
    <s v="marzo"/>
    <s v="M"/>
    <m/>
    <s v="no"/>
    <m/>
    <m/>
    <m/>
  </r>
  <r>
    <n v="138143"/>
    <s v="Llenadora"/>
    <s v="Moreno"/>
    <s v="L29"/>
    <d v="2018-11-01T00:00:00"/>
    <s v="-"/>
    <s v="Mantenimiento Electrico"/>
    <d v="2023-03-03T00:00:00"/>
    <d v="1899-12-30T10:36:10"/>
    <d v="2023-03-03T00:00:00"/>
    <d v="1899-12-30T11:00:26"/>
    <n v="1456"/>
    <n v="24.266666666666666"/>
    <x v="1"/>
    <x v="1"/>
    <n v="9"/>
    <s v="marzo"/>
    <s v="M"/>
    <s v="sin informacion"/>
    <s v="sin informacion"/>
    <s v="sin informacion"/>
    <s v="sin informacion"/>
    <s v="sin informacion"/>
  </r>
  <r>
    <n v="138144"/>
    <s v="Estuchadora"/>
    <s v="Moreno"/>
    <s v="L47"/>
    <d v="2021-10-06T00:00:00"/>
    <s v="Sebastian "/>
    <s v="Mantenimiento Electrico"/>
    <d v="2023-03-03T00:00:00"/>
    <d v="1899-12-30T10:41:14"/>
    <d v="2023-03-03T00:00:00"/>
    <d v="1899-12-30T10:54:46"/>
    <n v="812"/>
    <n v="13.533333333333333"/>
    <x v="1"/>
    <x v="1"/>
    <n v="9"/>
    <s v="marzo"/>
    <s v="M"/>
    <s v="sin informacion"/>
    <s v="sin informacion"/>
    <s v="sin informacion"/>
    <s v="sin informacion"/>
    <s v="sin informacion"/>
  </r>
  <r>
    <n v="138147"/>
    <s v="Estuchadora"/>
    <s v="Moreno"/>
    <s v="L47"/>
    <d v="2021-10-06T00:00:00"/>
    <s v="Sebastian "/>
    <s v="Mantenimiento Mecanico"/>
    <d v="2023-03-03T00:00:00"/>
    <d v="1899-12-30T11:23:38"/>
    <d v="2023-03-03T00:00:00"/>
    <d v="1899-12-30T12:17:11"/>
    <n v="3213"/>
    <n v="53.55"/>
    <x v="1"/>
    <x v="1"/>
    <n v="9"/>
    <s v="marzo"/>
    <s v="M"/>
    <s v="sin informacion"/>
    <s v="sin informacion"/>
    <s v="sin informacion"/>
    <s v="sin informacion"/>
    <s v="sin informacion"/>
  </r>
  <r>
    <n v="138152"/>
    <s v="Pick and play"/>
    <s v="Moreno"/>
    <s v="L11"/>
    <d v="2018-11-01T00:00:00"/>
    <s v="-"/>
    <s v="Mantenimiento Electrico"/>
    <d v="2023-03-03T00:00:00"/>
    <d v="1899-12-30T11:46:38"/>
    <d v="2023-03-03T00:00:00"/>
    <d v="1899-12-30T12:02:52"/>
    <n v="974"/>
    <n v="16.233333333333334"/>
    <x v="1"/>
    <x v="1"/>
    <n v="9"/>
    <s v="marzo"/>
    <s v="M"/>
    <s v="sin informacion"/>
    <s v="sin informacion"/>
    <s v="sin informacion"/>
    <s v="sin informacion"/>
    <s v="sin informacion"/>
  </r>
  <r>
    <n v="138161"/>
    <s v="Etiquetadora"/>
    <s v="Moreno"/>
    <s v="L45"/>
    <d v="2018-11-01T00:00:00"/>
    <s v="-"/>
    <s v="Mantenimiento Mecanico"/>
    <d v="2023-03-03T00:00:00"/>
    <d v="1899-12-30T14:34:13"/>
    <d v="2023-03-03T00:00:00"/>
    <d v="1899-12-30T14:38:01"/>
    <n v="228"/>
    <n v="3.8"/>
    <x v="0"/>
    <x v="0"/>
    <n v="9"/>
    <s v="marzo"/>
    <s v="T"/>
    <m/>
    <s v="microparada"/>
    <m/>
    <m/>
    <m/>
  </r>
  <r>
    <n v="138162"/>
    <s v="Sobretapa"/>
    <s v="Moreno"/>
    <s v="L38"/>
    <d v="2020-06-30T00:00:00"/>
    <s v="Martín"/>
    <s v="Mantenimiento Mecanico"/>
    <d v="2023-03-03T00:00:00"/>
    <d v="1899-12-30T14:47:08"/>
    <d v="2023-03-03T00:00:00"/>
    <d v="1899-12-30T15:33:02"/>
    <n v="2754"/>
    <n v="45.9"/>
    <x v="427"/>
    <x v="2"/>
    <n v="9"/>
    <s v="marzo"/>
    <s v="T"/>
    <m/>
    <s v="no"/>
    <m/>
    <m/>
    <m/>
  </r>
  <r>
    <n v="138163"/>
    <s v="Llenadora"/>
    <s v="Moreno"/>
    <s v="L10"/>
    <d v="2018-11-01T00:00:00"/>
    <s v="-"/>
    <s v="Mantenimiento Electrico"/>
    <d v="2023-03-03T00:00:00"/>
    <d v="1899-12-30T14:50:35"/>
    <d v="2023-03-03T00:00:00"/>
    <d v="1899-12-30T15:17:03"/>
    <n v="1588"/>
    <n v="26.466666666666665"/>
    <x v="428"/>
    <x v="2"/>
    <n v="9"/>
    <s v="marzo"/>
    <s v="T"/>
    <m/>
    <s v="no"/>
    <m/>
    <m/>
    <m/>
  </r>
  <r>
    <n v="138166"/>
    <s v="Llenadora"/>
    <s v="Moreno"/>
    <s v="L10"/>
    <d v="2018-11-01T00:00:00"/>
    <s v="-"/>
    <s v="Mantenimiento Mecanico"/>
    <d v="2023-03-03T00:00:00"/>
    <d v="1899-12-30T15:17:08"/>
    <d v="2023-03-03T00:00:00"/>
    <d v="1899-12-30T15:31:29"/>
    <n v="861"/>
    <n v="14.35"/>
    <x v="428"/>
    <x v="2"/>
    <n v="9"/>
    <s v="marzo"/>
    <s v="T"/>
    <m/>
    <s v="no"/>
    <m/>
    <m/>
    <m/>
  </r>
  <r>
    <n v="138168"/>
    <s v="Abastecedor tubos"/>
    <s v="Moreno"/>
    <s v="L29"/>
    <d v="2018-11-01T00:00:00"/>
    <s v="-"/>
    <s v="Mantenimiento Mecanico"/>
    <d v="2023-03-03T00:00:00"/>
    <d v="1899-12-30T15:32:02"/>
    <d v="2023-03-03T00:00:00"/>
    <d v="1899-12-30T16:04:55"/>
    <n v="1973"/>
    <n v="32.883333333333333"/>
    <x v="429"/>
    <x v="2"/>
    <n v="9"/>
    <s v="marzo"/>
    <s v="T"/>
    <m/>
    <s v="no"/>
    <m/>
    <m/>
    <m/>
  </r>
  <r>
    <n v="138174"/>
    <s v="Mordazas"/>
    <s v="Moreno"/>
    <s v="L07"/>
    <d v="2018-11-01T00:00:00"/>
    <s v="-"/>
    <s v="Mantenimiento Mecanico"/>
    <d v="2023-03-03T00:00:00"/>
    <d v="1899-12-30T17:01:29"/>
    <d v="2023-03-03T00:00:00"/>
    <d v="1899-12-30T17:30:16"/>
    <n v="1727"/>
    <n v="28.783333333333335"/>
    <x v="430"/>
    <x v="3"/>
    <n v="9"/>
    <s v="marzo"/>
    <s v="T"/>
    <m/>
    <s v="si"/>
    <m/>
    <m/>
    <m/>
  </r>
  <r>
    <n v="138175"/>
    <s v="Llenadora"/>
    <s v="Moreno"/>
    <s v="L32"/>
    <d v="2021-02-04T00:00:00"/>
    <s v="Victor"/>
    <s v="Mantenimiento Mecanico"/>
    <d v="2023-03-03T00:00:00"/>
    <d v="1899-12-30T17:24:16"/>
    <d v="2023-03-03T00:00:00"/>
    <d v="1899-12-30T18:09:47"/>
    <n v="2731"/>
    <n v="45.516666666666666"/>
    <x v="431"/>
    <x v="2"/>
    <n v="9"/>
    <s v="marzo"/>
    <s v="T"/>
    <m/>
    <s v="no"/>
    <m/>
    <m/>
    <m/>
  </r>
  <r>
    <n v="138177"/>
    <s v="Mordazas"/>
    <s v="Moreno"/>
    <s v="L07"/>
    <d v="2018-11-01T00:00:00"/>
    <s v="-"/>
    <s v="Mantenimiento Mecanico"/>
    <d v="2023-03-03T00:00:00"/>
    <d v="1899-12-30T18:02:50"/>
    <d v="2023-03-03T00:00:00"/>
    <d v="1899-12-30T19:32:18"/>
    <n v="5368"/>
    <n v="89.466666666666669"/>
    <x v="430"/>
    <x v="3"/>
    <n v="9"/>
    <s v="marzo"/>
    <s v="T"/>
    <m/>
    <s v="si"/>
    <m/>
    <m/>
    <m/>
  </r>
  <r>
    <n v="138183"/>
    <s v="Estuchadora"/>
    <s v="Moreno"/>
    <s v="L47"/>
    <d v="2021-10-06T00:00:00"/>
    <s v="Sebastian "/>
    <s v="Mantenimiento Electrico"/>
    <d v="2023-03-03T00:00:00"/>
    <d v="1899-12-30T21:26:48"/>
    <d v="2023-03-03T00:00:00"/>
    <d v="1899-12-30T21:34:06"/>
    <n v="438"/>
    <n v="7.3"/>
    <x v="0"/>
    <x v="0"/>
    <n v="9"/>
    <s v="marzo"/>
    <s v="T"/>
    <m/>
    <s v="microparada"/>
    <m/>
    <m/>
    <m/>
  </r>
  <r>
    <n v="138189"/>
    <s v="Abastecedor de tapas"/>
    <s v="Moreno"/>
    <s v="L41"/>
    <d v="2018-11-01T00:00:00"/>
    <s v="-"/>
    <s v="Mantenimiento Electrico"/>
    <d v="2023-03-06T00:00:00"/>
    <d v="1899-12-30T06:15:58"/>
    <d v="2023-03-06T00:00:00"/>
    <d v="1899-12-30T06:31:27"/>
    <n v="929"/>
    <n v="15.483333333333333"/>
    <x v="432"/>
    <x v="2"/>
    <n v="10"/>
    <s v="marzo"/>
    <s v="M"/>
    <m/>
    <s v="no"/>
    <m/>
    <m/>
    <m/>
  </r>
  <r>
    <n v="138195"/>
    <s v="Llenadora"/>
    <s v="Moreno"/>
    <s v="L48"/>
    <d v="2018-11-01T00:00:00"/>
    <s v="-"/>
    <s v="Mantenimiento Electrico"/>
    <d v="2023-03-06T00:00:00"/>
    <d v="1899-12-30T07:06:35"/>
    <d v="2023-03-06T00:00:00"/>
    <d v="1899-12-30T07:18:45"/>
    <n v="730"/>
    <n v="12.166666666666666"/>
    <x v="1"/>
    <x v="1"/>
    <n v="10"/>
    <s v="marzo"/>
    <s v="M"/>
    <s v="sin informacion"/>
    <s v="sin informacion"/>
    <s v="sin informacion"/>
    <s v="sin informacion"/>
    <s v="sin informacion"/>
  </r>
  <r>
    <n v="138196"/>
    <s v="Llenadora L37"/>
    <s v="Moreno"/>
    <s v="L37"/>
    <d v="2021-03-08T00:00:00"/>
    <s v="Martín"/>
    <s v="Mantenimiento Mecanico"/>
    <d v="2023-03-06T00:00:00"/>
    <d v="1899-12-30T07:22:38"/>
    <d v="2023-03-06T00:00:00"/>
    <d v="1899-12-30T08:11:26"/>
    <n v="2928"/>
    <n v="48.8"/>
    <x v="1"/>
    <x v="1"/>
    <n v="10"/>
    <s v="marzo"/>
    <s v="M"/>
    <s v="sin informacion"/>
    <s v="sin informacion"/>
    <s v="sin informacion"/>
    <s v="sin informacion"/>
    <s v="sin informacion"/>
  </r>
  <r>
    <n v="138197"/>
    <s v="Llenadora"/>
    <s v="Moreno"/>
    <s v="L29"/>
    <d v="2018-11-01T00:00:00"/>
    <s v="-"/>
    <s v="Mantenimiento Mecanico"/>
    <d v="2023-03-06T00:00:00"/>
    <d v="1899-12-30T07:23:09"/>
    <d v="2023-03-06T00:00:00"/>
    <d v="1899-12-30T07:58:58"/>
    <n v="2149"/>
    <n v="35.81666666666667"/>
    <x v="1"/>
    <x v="1"/>
    <n v="10"/>
    <s v="marzo"/>
    <s v="M"/>
    <s v="sin informacion"/>
    <s v="sin informacion"/>
    <s v="sin informacion"/>
    <s v="sin informacion"/>
    <s v="sin informacion"/>
  </r>
  <r>
    <n v="138200"/>
    <s v="Sobretapa"/>
    <s v="Moreno"/>
    <s v="L38"/>
    <d v="2020-06-30T00:00:00"/>
    <s v="Martín"/>
    <s v="Mantenimiento Mecanico"/>
    <d v="2023-03-06T00:00:00"/>
    <d v="1899-12-30T07:53:27"/>
    <d v="2023-03-06T00:00:00"/>
    <d v="1899-12-30T08:11:35"/>
    <n v="1088"/>
    <n v="18.133333333333333"/>
    <x v="1"/>
    <x v="1"/>
    <n v="10"/>
    <s v="marzo"/>
    <s v="M"/>
    <s v="sin informacion"/>
    <s v="sin informacion"/>
    <s v="sin informacion"/>
    <s v="sin informacion"/>
    <s v="sin informacion"/>
  </r>
  <r>
    <n v="138202"/>
    <s v="Llenadora"/>
    <s v="Moreno"/>
    <s v="L42"/>
    <d v="2018-11-01T00:00:00"/>
    <s v="-"/>
    <s v="Mantenimiento Mecanico"/>
    <d v="2023-03-06T00:00:00"/>
    <d v="1899-12-30T08:34:01"/>
    <d v="2023-03-06T00:00:00"/>
    <d v="1899-12-30T09:28:08"/>
    <n v="3247"/>
    <n v="54.116666666666667"/>
    <x v="1"/>
    <x v="1"/>
    <n v="10"/>
    <s v="marzo"/>
    <s v="M"/>
    <s v="sin informacion"/>
    <s v="sin informacion"/>
    <s v="sin informacion"/>
    <s v="sin informacion"/>
    <s v="sin informacion"/>
  </r>
  <r>
    <n v="138203"/>
    <s v="Llenadora"/>
    <s v="Moreno"/>
    <s v="L41"/>
    <d v="2018-11-01T00:00:00"/>
    <s v="-"/>
    <s v="Mantenimiento Electrico"/>
    <d v="2023-03-06T00:00:00"/>
    <d v="1899-12-30T08:46:16"/>
    <d v="2023-03-06T00:00:00"/>
    <d v="1899-12-30T08:59:11"/>
    <n v="775"/>
    <n v="12.916666666666666"/>
    <x v="432"/>
    <x v="2"/>
    <n v="10"/>
    <s v="marzo"/>
    <s v="M"/>
    <m/>
    <s v="no"/>
    <m/>
    <m/>
    <m/>
  </r>
  <r>
    <n v="138209"/>
    <s v="Etiquetadora L33"/>
    <s v="Moreno"/>
    <s v="L33"/>
    <d v="2020-10-16T00:00:00"/>
    <s v="Martín"/>
    <s v="Mantenimiento Electrico"/>
    <d v="2023-03-06T00:00:00"/>
    <d v="1899-12-30T09:42:05"/>
    <d v="2023-03-06T00:00:00"/>
    <d v="1899-12-30T10:20:43"/>
    <n v="2318"/>
    <n v="38.633333333333333"/>
    <x v="1"/>
    <x v="1"/>
    <n v="10"/>
    <s v="marzo"/>
    <s v="M"/>
    <s v="sin informacion"/>
    <s v="sin informacion"/>
    <s v="sin informacion"/>
    <s v="sin informacion"/>
    <s v="sin informacion"/>
  </r>
  <r>
    <n v="138210"/>
    <s v="Sobretapa"/>
    <s v="Moreno"/>
    <s v="L38"/>
    <d v="2020-06-30T00:00:00"/>
    <s v="Martín"/>
    <s v="Mantenimiento Electrico"/>
    <d v="2023-03-06T00:00:00"/>
    <d v="1899-12-30T10:24:33"/>
    <d v="2023-03-06T00:00:00"/>
    <d v="1899-12-30T10:31:53"/>
    <n v="440"/>
    <n v="7.333333333333333"/>
    <x v="0"/>
    <x v="0"/>
    <n v="10"/>
    <s v="marzo"/>
    <s v="M"/>
    <m/>
    <s v="microparada"/>
    <m/>
    <m/>
    <m/>
  </r>
  <r>
    <n v="138213"/>
    <s v="Llenadora"/>
    <s v="Moreno"/>
    <s v="L41"/>
    <d v="2018-11-01T00:00:00"/>
    <s v="-"/>
    <s v="Mantenimiento Electrico"/>
    <d v="2023-03-06T00:00:00"/>
    <d v="1899-12-30T10:47:11"/>
    <d v="2023-03-06T00:00:00"/>
    <d v="1899-12-30T12:39:40"/>
    <n v="6749"/>
    <n v="112.48333333333333"/>
    <x v="1"/>
    <x v="1"/>
    <n v="10"/>
    <s v="marzo"/>
    <s v="M"/>
    <s v="sin informacion"/>
    <s v="sin informacion"/>
    <s v="sin informacion"/>
    <s v="sin informacion"/>
    <s v="sin informacion"/>
  </r>
  <r>
    <n v="138214"/>
    <s v="Abastecedor de envases"/>
    <s v="Moreno"/>
    <s v="L33"/>
    <d v="2018-11-01T00:00:00"/>
    <s v="-"/>
    <s v="Mantenimiento Electrico"/>
    <d v="2023-03-06T00:00:00"/>
    <d v="1899-12-30T11:00:40"/>
    <d v="2023-03-06T00:00:00"/>
    <d v="1899-12-30T12:58:08"/>
    <n v="7048"/>
    <n v="117.46666666666667"/>
    <x v="4"/>
    <x v="2"/>
    <n v="10"/>
    <s v="marzo"/>
    <s v="M"/>
    <m/>
    <s v="no"/>
    <m/>
    <m/>
    <m/>
  </r>
  <r>
    <n v="138216"/>
    <s v="Pick and play"/>
    <s v="Moreno"/>
    <s v="L32"/>
    <d v="2023-01-04T00:00:00"/>
    <s v="Juan Manuel"/>
    <s v="Mantenimiento Electrico"/>
    <d v="2023-03-06T00:00:00"/>
    <d v="1899-12-30T11:28:21"/>
    <d v="2023-03-06T00:00:00"/>
    <d v="1899-12-30T11:37:53"/>
    <n v="572"/>
    <n v="9.5333333333333332"/>
    <x v="0"/>
    <x v="0"/>
    <n v="10"/>
    <s v="marzo"/>
    <s v="M"/>
    <m/>
    <s v="microparada"/>
    <m/>
    <m/>
    <m/>
  </r>
  <r>
    <n v="138218"/>
    <s v="Pick and play"/>
    <s v="Moreno"/>
    <s v="L32"/>
    <d v="2023-01-04T00:00:00"/>
    <s v="Juan Manuel"/>
    <s v="Mantenimiento Electrico"/>
    <d v="2023-03-06T00:00:00"/>
    <d v="1899-12-30T11:39:59"/>
    <d v="2023-03-06T00:00:00"/>
    <d v="1899-12-30T12:08:36"/>
    <n v="1717"/>
    <n v="28.616666666666667"/>
    <x v="1"/>
    <x v="1"/>
    <n v="10"/>
    <s v="marzo"/>
    <s v="M"/>
    <s v="sin informacion"/>
    <s v="sin informacion"/>
    <s v="sin informacion"/>
    <s v="sin informacion"/>
    <s v="sin informacion"/>
  </r>
  <r>
    <n v="138220"/>
    <s v="Pick and play"/>
    <s v="Moreno"/>
    <s v="L32"/>
    <d v="2023-01-04T00:00:00"/>
    <s v="Juan Manuel"/>
    <s v="Mantenimiento Electrico"/>
    <d v="2023-03-06T00:00:00"/>
    <d v="1899-12-30T12:40:23"/>
    <d v="2023-03-06T00:00:00"/>
    <d v="1899-12-30T13:30:49"/>
    <n v="3026"/>
    <n v="50.43333333333333"/>
    <x v="1"/>
    <x v="1"/>
    <n v="10"/>
    <s v="marzo"/>
    <s v="M"/>
    <s v="sin informacion"/>
    <s v="sin informacion"/>
    <s v="sin informacion"/>
    <s v="sin informacion"/>
    <s v="sin informacion"/>
  </r>
  <r>
    <n v="138223"/>
    <s v="Enhebrado/Coloca Bombas"/>
    <s v="Moreno"/>
    <s v="L39"/>
    <d v="2019-10-08T00:00:00"/>
    <s v="Martín"/>
    <s v="Mantenimiento Mecanico"/>
    <d v="2023-03-06T00:00:00"/>
    <d v="1899-12-30T13:04:27"/>
    <d v="2023-03-06T00:00:00"/>
    <d v="1899-12-30T13:36:01"/>
    <n v="1894"/>
    <n v="31.566666666666666"/>
    <x v="1"/>
    <x v="1"/>
    <n v="10"/>
    <s v="marzo"/>
    <s v="M"/>
    <s v="sin informacion"/>
    <s v="sin informacion"/>
    <s v="sin informacion"/>
    <s v="sin informacion"/>
    <s v="sin informacion"/>
  </r>
  <r>
    <n v="138234"/>
    <s v="Abastecedor de bombas"/>
    <s v="Moreno"/>
    <s v="L39"/>
    <d v="2018-11-01T00:00:00"/>
    <s v="-"/>
    <s v="Mantenimiento Electrico"/>
    <d v="2023-03-06T00:00:00"/>
    <d v="1899-12-30T16:36:33"/>
    <d v="2023-03-06T00:00:00"/>
    <d v="1899-12-30T21:09:28"/>
    <n v="16375"/>
    <n v="272.91666666666669"/>
    <x v="433"/>
    <x v="3"/>
    <n v="10"/>
    <s v="marzo"/>
    <s v="T"/>
    <m/>
    <s v="si"/>
    <m/>
    <m/>
    <m/>
  </r>
  <r>
    <n v="138235"/>
    <s v="Pick and play"/>
    <s v="Moreno"/>
    <s v="L32"/>
    <d v="2023-01-04T00:00:00"/>
    <s v="Juan Manuel"/>
    <s v="Mantenimiento Electrico"/>
    <d v="2023-03-06T00:00:00"/>
    <d v="1899-12-30T16:57:30"/>
    <d v="2023-03-06T00:00:00"/>
    <d v="1899-12-30T18:15:11"/>
    <n v="4661"/>
    <n v="77.683333333333337"/>
    <x v="1"/>
    <x v="1"/>
    <n v="10"/>
    <s v="marzo"/>
    <s v="T"/>
    <s v="sin informacion"/>
    <s v="sin informacion"/>
    <s v="sin informacion"/>
    <s v="sin informacion"/>
    <s v="sin informacion"/>
  </r>
  <r>
    <n v="138236"/>
    <s v="Llenadora"/>
    <s v="Moreno"/>
    <s v="L07"/>
    <d v="2018-11-01T00:00:00"/>
    <s v="-"/>
    <s v="Mantenimiento Electrico"/>
    <d v="2023-03-06T00:00:00"/>
    <d v="1899-12-30T17:00:50"/>
    <d v="2023-03-06T00:00:00"/>
    <d v="1899-12-30T17:25:43"/>
    <n v="1493"/>
    <n v="24.883333333333333"/>
    <x v="434"/>
    <x v="2"/>
    <n v="10"/>
    <s v="marzo"/>
    <s v="T"/>
    <m/>
    <s v="no"/>
    <m/>
    <m/>
    <m/>
  </r>
  <r>
    <n v="138246"/>
    <s v="Sobretapa"/>
    <s v="Moreno"/>
    <s v="L38"/>
    <d v="2020-06-30T00:00:00"/>
    <s v="Martín"/>
    <s v="Mantenimiento Mecanico"/>
    <d v="2023-03-06T00:00:00"/>
    <d v="1899-12-30T19:28:45"/>
    <d v="2023-03-06T00:00:00"/>
    <d v="1899-12-30T23:07:50"/>
    <n v="13145"/>
    <n v="219.08333333333334"/>
    <x v="4"/>
    <x v="2"/>
    <n v="10"/>
    <s v="marzo"/>
    <s v="T"/>
    <m/>
    <s v="no"/>
    <m/>
    <m/>
    <m/>
  </r>
  <r>
    <n v="138249"/>
    <s v="Laser"/>
    <s v="Moreno"/>
    <s v="L19"/>
    <d v="2022-07-14T00:00:00"/>
    <s v="Natalio"/>
    <s v="Mantenimiento Mecanico"/>
    <d v="2023-03-06T00:00:00"/>
    <d v="1899-12-30T20:57:38"/>
    <d v="2023-03-06T00:00:00"/>
    <d v="1899-12-30T21:53:58"/>
    <n v="3380"/>
    <n v="56.333333333333336"/>
    <x v="435"/>
    <x v="3"/>
    <n v="10"/>
    <s v="marzo"/>
    <s v="T"/>
    <m/>
    <s v="si"/>
    <m/>
    <m/>
    <m/>
  </r>
  <r>
    <n v="138252"/>
    <s v="Sobretapa"/>
    <s v="Moreno"/>
    <s v="L38"/>
    <d v="2020-06-30T00:00:00"/>
    <s v="Martín"/>
    <s v="Mantenimiento Electrico"/>
    <d v="2023-03-07T00:00:00"/>
    <d v="1899-12-30T06:31:05"/>
    <d v="2023-03-07T00:00:00"/>
    <d v="1899-12-30T06:59:17"/>
    <n v="1692"/>
    <n v="28.2"/>
    <x v="436"/>
    <x v="2"/>
    <n v="10"/>
    <s v="marzo"/>
    <s v="M"/>
    <m/>
    <s v="no"/>
    <m/>
    <m/>
    <m/>
  </r>
  <r>
    <n v="138254"/>
    <s v="Llenadora"/>
    <s v="Moreno"/>
    <s v="L41"/>
    <d v="2018-11-01T00:00:00"/>
    <s v="-"/>
    <s v="Mantenimiento Electrico"/>
    <d v="2023-03-07T00:00:00"/>
    <d v="1899-12-30T06:49:34"/>
    <d v="2023-03-07T00:00:00"/>
    <d v="1899-12-30T07:17:34"/>
    <n v="1680"/>
    <n v="28"/>
    <x v="437"/>
    <x v="2"/>
    <n v="10"/>
    <s v="marzo"/>
    <s v="M"/>
    <m/>
    <s v="no"/>
    <m/>
    <m/>
    <m/>
  </r>
  <r>
    <n v="138257"/>
    <s v="Pick and play"/>
    <s v="Moreno"/>
    <s v="L32"/>
    <d v="2023-01-04T00:00:00"/>
    <s v="Juan Manuel"/>
    <s v="Mantenimiento Electrico"/>
    <d v="2023-03-07T00:00:00"/>
    <d v="1899-12-30T07:10:23"/>
    <d v="2023-03-07T00:00:00"/>
    <d v="1899-12-30T08:03:49"/>
    <n v="3206"/>
    <n v="53.43333333333333"/>
    <x v="438"/>
    <x v="2"/>
    <n v="10"/>
    <s v="marzo"/>
    <s v="M"/>
    <m/>
    <s v="no"/>
    <m/>
    <m/>
    <m/>
  </r>
  <r>
    <n v="138271"/>
    <s v="Laser"/>
    <s v="Moreno"/>
    <s v="L19"/>
    <d v="2022-07-14T00:00:00"/>
    <s v="Natalio"/>
    <s v="Mantenimiento Electrico"/>
    <d v="2023-03-07T00:00:00"/>
    <d v="1899-12-30T10:06:21"/>
    <d v="2023-03-07T00:00:00"/>
    <d v="1899-12-30T10:06:28"/>
    <n v="7"/>
    <n v="0.11666666666666667"/>
    <x v="0"/>
    <x v="0"/>
    <n v="10"/>
    <s v="marzo"/>
    <s v="M"/>
    <m/>
    <s v="microparada"/>
    <m/>
    <m/>
    <m/>
  </r>
  <r>
    <n v="138272"/>
    <s v="Laser"/>
    <s v="Moreno"/>
    <s v="L19"/>
    <d v="2022-07-14T00:00:00"/>
    <s v="Natalio"/>
    <s v="Mantenimiento Mecanico"/>
    <d v="2023-03-07T00:00:00"/>
    <d v="1899-12-30T10:06:37"/>
    <d v="2023-03-07T00:00:00"/>
    <d v="1899-12-30T10:09:30"/>
    <n v="173"/>
    <n v="2.8833333333333333"/>
    <x v="0"/>
    <x v="0"/>
    <n v="10"/>
    <s v="marzo"/>
    <s v="M"/>
    <m/>
    <s v="microparada"/>
    <m/>
    <m/>
    <m/>
  </r>
  <r>
    <n v="138273"/>
    <s v="Martillo"/>
    <s v="Moreno"/>
    <s v="L10"/>
    <d v="2018-11-01T00:00:00"/>
    <s v="-"/>
    <s v="Mantenimiento Mecanico"/>
    <d v="2023-03-07T00:00:00"/>
    <d v="1899-12-30T10:13:04"/>
    <d v="2023-03-07T00:00:00"/>
    <d v="1899-12-30T10:22:59"/>
    <n v="595"/>
    <n v="9.9166666666666661"/>
    <x v="0"/>
    <x v="0"/>
    <n v="10"/>
    <s v="marzo"/>
    <s v="M"/>
    <m/>
    <s v="microparada"/>
    <m/>
    <m/>
    <m/>
  </r>
  <r>
    <n v="138275"/>
    <s v="Etiquetadora L33"/>
    <s v="Moreno"/>
    <s v="L33"/>
    <d v="2020-10-16T00:00:00"/>
    <s v="Martín"/>
    <s v="Mantenimiento Electrico"/>
    <d v="2023-03-07T00:00:00"/>
    <d v="1899-12-30T10:29:00"/>
    <d v="2023-03-07T00:00:00"/>
    <d v="1899-12-30T12:23:48"/>
    <n v="6888"/>
    <n v="114.8"/>
    <x v="439"/>
    <x v="2"/>
    <n v="10"/>
    <s v="marzo"/>
    <s v="M"/>
    <m/>
    <s v="no"/>
    <m/>
    <m/>
    <m/>
  </r>
  <r>
    <n v="138282"/>
    <s v="Celofanadora"/>
    <s v="Moreno"/>
    <s v="L32"/>
    <d v="2021-02-04T00:00:00"/>
    <s v="Victor"/>
    <s v="Mantenimiento Mecanico"/>
    <d v="2023-03-07T00:00:00"/>
    <d v="1899-12-30T12:01:12"/>
    <d v="2023-03-07T00:00:00"/>
    <d v="1899-12-30T12:49:46"/>
    <n v="2914"/>
    <n v="48.56666666666667"/>
    <x v="1"/>
    <x v="1"/>
    <n v="10"/>
    <s v="marzo"/>
    <s v="M"/>
    <s v="sin informacion"/>
    <s v="sin informacion"/>
    <s v="sin informacion"/>
    <s v="sin informacion"/>
    <s v="sin informacion"/>
  </r>
  <r>
    <n v="138283"/>
    <s v="Sobretapa"/>
    <s v="Moreno"/>
    <s v="L38"/>
    <d v="2020-06-30T00:00:00"/>
    <s v="Martín"/>
    <s v="Mantenimiento Electrico"/>
    <d v="2023-03-07T00:00:00"/>
    <d v="1899-12-30T12:08:15"/>
    <d v="2023-03-07T00:00:00"/>
    <d v="1899-12-30T15:13:58"/>
    <n v="11143"/>
    <n v="185.71666666666667"/>
    <x v="440"/>
    <x v="2"/>
    <n v="10"/>
    <s v="marzo"/>
    <s v="M"/>
    <m/>
    <s v="no"/>
    <m/>
    <m/>
    <m/>
  </r>
  <r>
    <n v="138284"/>
    <s v="Abastecedor tubos"/>
    <s v="Moreno"/>
    <s v="L07"/>
    <d v="2018-11-01T00:00:00"/>
    <s v="-"/>
    <s v="Mantenimiento Mecanico"/>
    <d v="2023-03-07T00:00:00"/>
    <d v="1899-12-30T12:11:18"/>
    <d v="2023-03-07T00:00:00"/>
    <d v="1899-12-30T13:45:32"/>
    <n v="5654"/>
    <n v="94.233333333333334"/>
    <x v="1"/>
    <x v="1"/>
    <n v="10"/>
    <s v="marzo"/>
    <s v="M"/>
    <s v="sin informacion"/>
    <s v="sin informacion"/>
    <s v="sin informacion"/>
    <s v="sin informacion"/>
    <s v="sin informacion"/>
  </r>
  <r>
    <n v="138285"/>
    <s v="Torqueadora"/>
    <s v="Moreno"/>
    <s v="L33"/>
    <d v="2020-02-20T00:00:00"/>
    <s v="Martín"/>
    <s v="Mantenimiento Mecanico"/>
    <d v="2023-03-07T00:00:00"/>
    <d v="1899-12-30T12:23:58"/>
    <d v="2023-03-07T00:00:00"/>
    <d v="1899-12-30T13:22:51"/>
    <n v="3533"/>
    <n v="58.883333333333333"/>
    <x v="439"/>
    <x v="2"/>
    <n v="10"/>
    <s v="marzo"/>
    <s v="M"/>
    <m/>
    <s v="no"/>
    <m/>
    <m/>
    <m/>
  </r>
  <r>
    <n v="138290"/>
    <s v="Torqueadora"/>
    <s v="Moreno"/>
    <s v="L33"/>
    <d v="2020-02-20T00:00:00"/>
    <s v="Martín"/>
    <s v="Mantenimiento Mecanico"/>
    <d v="2023-03-07T00:00:00"/>
    <d v="1899-12-30T13:23:08"/>
    <d v="2023-03-07T00:00:00"/>
    <d v="1899-12-30T16:12:06"/>
    <n v="10138"/>
    <n v="168.96666666666667"/>
    <x v="439"/>
    <x v="2"/>
    <n v="10"/>
    <s v="marzo"/>
    <s v="M"/>
    <m/>
    <s v="no"/>
    <m/>
    <m/>
    <m/>
  </r>
  <r>
    <n v="138291"/>
    <s v="Martillo"/>
    <s v="Moreno"/>
    <s v="L10"/>
    <d v="2018-11-01T00:00:00"/>
    <s v="-"/>
    <s v="Mantenimiento Mecanico"/>
    <d v="2023-03-07T00:00:00"/>
    <d v="1899-12-30T13:24:02"/>
    <d v="2023-03-07T00:00:00"/>
    <d v="1899-12-30T14:59:29"/>
    <n v="5727"/>
    <n v="95.45"/>
    <x v="441"/>
    <x v="2"/>
    <n v="10"/>
    <s v="marzo"/>
    <s v="M"/>
    <m/>
    <s v="no"/>
    <m/>
    <m/>
    <m/>
  </r>
  <r>
    <n v="138293"/>
    <s v="Embalador"/>
    <s v="Moreno"/>
    <s v="L39"/>
    <d v="2018-11-01T00:00:00"/>
    <s v="-"/>
    <s v="Mantenimiento Mecanico"/>
    <d v="2023-03-07T00:00:00"/>
    <d v="1899-12-30T14:05:45"/>
    <d v="2023-03-07T00:00:00"/>
    <d v="1899-12-30T14:16:21"/>
    <n v="636"/>
    <n v="10.6"/>
    <x v="1"/>
    <x v="1"/>
    <n v="10"/>
    <s v="marzo"/>
    <s v="T"/>
    <s v="sin informacion"/>
    <s v="sin informacion"/>
    <s v="sin informacion"/>
    <s v="sin informacion"/>
    <s v="sin informacion"/>
  </r>
  <r>
    <n v="138299"/>
    <s v="Celofanadora"/>
    <s v="Moreno"/>
    <s v="L42"/>
    <d v="2018-11-01T00:00:00"/>
    <s v="-"/>
    <s v="Mantenimiento Mecanico"/>
    <d v="2023-03-07T00:00:00"/>
    <d v="1899-12-30T14:55:29"/>
    <d v="2023-03-07T00:00:00"/>
    <d v="1899-12-30T15:04:12"/>
    <n v="523"/>
    <n v="8.7166666666666668"/>
    <x v="0"/>
    <x v="0"/>
    <n v="10"/>
    <s v="marzo"/>
    <s v="T"/>
    <m/>
    <s v="microparada"/>
    <m/>
    <m/>
    <m/>
  </r>
  <r>
    <n v="138300"/>
    <s v="Llenadora"/>
    <s v="Moreno"/>
    <s v="L27"/>
    <d v="2018-11-01T00:00:00"/>
    <s v="-"/>
    <s v="Mantenimiento Mecanico"/>
    <d v="2023-03-07T00:00:00"/>
    <d v="1899-12-30T15:03:03"/>
    <d v="2023-03-07T00:00:00"/>
    <d v="1899-12-30T15:12:34"/>
    <n v="571"/>
    <n v="9.5166666666666675"/>
    <x v="0"/>
    <x v="0"/>
    <n v="10"/>
    <s v="marzo"/>
    <s v="T"/>
    <m/>
    <s v="microparada"/>
    <m/>
    <m/>
    <m/>
  </r>
  <r>
    <n v="138301"/>
    <s v="Llenadora"/>
    <s v="Moreno"/>
    <s v="L41"/>
    <d v="2018-11-01T00:00:00"/>
    <s v="-"/>
    <s v="Mantenimiento Mecanico"/>
    <d v="2023-03-07T00:00:00"/>
    <d v="1899-12-30T15:04:44"/>
    <d v="2023-03-07T00:00:00"/>
    <d v="1899-12-30T15:45:01"/>
    <n v="2417"/>
    <n v="40.283333333333331"/>
    <x v="442"/>
    <x v="2"/>
    <n v="10"/>
    <s v="marzo"/>
    <s v="T"/>
    <m/>
    <s v="no"/>
    <m/>
    <m/>
    <m/>
  </r>
  <r>
    <n v="138302"/>
    <s v="Martillo"/>
    <s v="Moreno"/>
    <s v="L10"/>
    <d v="2018-11-01T00:00:00"/>
    <s v="-"/>
    <s v="Mantenimiento Mecanico"/>
    <d v="2023-03-07T00:00:00"/>
    <d v="1899-12-30T15:15:10"/>
    <d v="2023-03-07T00:00:00"/>
    <d v="1899-12-30T15:30:40"/>
    <n v="930"/>
    <n v="15.5"/>
    <x v="443"/>
    <x v="2"/>
    <n v="10"/>
    <s v="marzo"/>
    <s v="T"/>
    <m/>
    <s v="no"/>
    <m/>
    <m/>
    <m/>
  </r>
  <r>
    <n v="138306"/>
    <s v="Torqueadora"/>
    <s v="Moreno"/>
    <s v="L33"/>
    <d v="2020-02-20T00:00:00"/>
    <s v="Martín"/>
    <s v="Mantenimiento Mecanico"/>
    <d v="2023-03-07T00:00:00"/>
    <d v="1899-12-30T16:12:15"/>
    <d v="2023-03-07T00:00:00"/>
    <d v="1899-12-30T16:29:40"/>
    <n v="1045"/>
    <n v="17.416666666666668"/>
    <x v="439"/>
    <x v="2"/>
    <n v="10"/>
    <s v="marzo"/>
    <s v="T"/>
    <m/>
    <s v="no"/>
    <m/>
    <m/>
    <m/>
  </r>
  <r>
    <n v="138310"/>
    <s v="Llenadora"/>
    <s v="Moreno"/>
    <s v="L29"/>
    <d v="2018-11-01T00:00:00"/>
    <s v="-"/>
    <s v="Mantenimiento Mecanico"/>
    <d v="2023-03-07T00:00:00"/>
    <d v="1899-12-30T16:47:56"/>
    <d v="2023-03-07T00:00:00"/>
    <d v="1899-12-30T17:09:05"/>
    <n v="1269"/>
    <n v="21.15"/>
    <x v="1"/>
    <x v="1"/>
    <n v="10"/>
    <s v="marzo"/>
    <s v="T"/>
    <s v="sin informacion"/>
    <s v="sin informacion"/>
    <s v="sin informacion"/>
    <s v="sin informacion"/>
    <s v="sin informacion"/>
  </r>
  <r>
    <n v="138311"/>
    <s v="Llenadora"/>
    <s v="Moreno"/>
    <s v="L33"/>
    <d v="2018-11-01T00:00:00"/>
    <s v="-"/>
    <s v="Mantenimiento Mecanico"/>
    <d v="2023-03-07T00:00:00"/>
    <d v="1899-12-30T16:51:39"/>
    <d v="2023-03-07T00:00:00"/>
    <d v="1899-12-30T17:11:59"/>
    <n v="1220"/>
    <n v="20.333333333333332"/>
    <x v="371"/>
    <x v="2"/>
    <n v="10"/>
    <s v="marzo"/>
    <s v="T"/>
    <m/>
    <s v="no"/>
    <m/>
    <m/>
    <m/>
  </r>
  <r>
    <n v="138324"/>
    <s v="Torqueadora"/>
    <s v="Moreno"/>
    <s v="L33"/>
    <d v="2020-02-20T00:00:00"/>
    <s v="Martín"/>
    <s v="Mantenimiento Mecanico"/>
    <d v="2023-03-07T00:00:00"/>
    <d v="1899-12-30T18:23:46"/>
    <d v="2023-03-07T00:00:00"/>
    <d v="1899-12-30T18:23:51"/>
    <n v="5"/>
    <n v="8.3333333333333329E-2"/>
    <x v="0"/>
    <x v="0"/>
    <n v="10"/>
    <s v="marzo"/>
    <s v="T"/>
    <m/>
    <s v="microparada"/>
    <m/>
    <m/>
    <m/>
  </r>
  <r>
    <n v="138330"/>
    <s v="Torqueadora"/>
    <s v="Moreno"/>
    <s v="L33"/>
    <d v="2020-02-20T00:00:00"/>
    <s v="Martín"/>
    <s v="Mantenimiento Mecanico"/>
    <d v="2023-03-07T00:00:00"/>
    <d v="1899-12-30T20:02:14"/>
    <d v="2023-03-07T00:00:00"/>
    <d v="1899-12-30T20:53:49"/>
    <n v="3095"/>
    <n v="51.583333333333336"/>
    <x v="371"/>
    <x v="2"/>
    <n v="10"/>
    <s v="marzo"/>
    <s v="T"/>
    <m/>
    <s v="no"/>
    <m/>
    <m/>
    <m/>
  </r>
  <r>
    <n v="138334"/>
    <s v="Torqueadora"/>
    <s v="Moreno"/>
    <s v="L33"/>
    <d v="2020-02-20T00:00:00"/>
    <s v="Martín"/>
    <s v="Mantenimiento Mecanico"/>
    <d v="2023-03-07T00:00:00"/>
    <d v="1899-12-30T21:07:50"/>
    <d v="2023-03-07T00:00:00"/>
    <d v="1899-12-30T23:09:37"/>
    <n v="7307"/>
    <n v="121.78333333333333"/>
    <x v="371"/>
    <x v="2"/>
    <n v="10"/>
    <s v="marzo"/>
    <s v="T"/>
    <m/>
    <s v="no"/>
    <m/>
    <m/>
    <m/>
  </r>
  <r>
    <n v="138335"/>
    <s v="Inkjet"/>
    <s v="Moreno"/>
    <s v="L33"/>
    <d v="2021-08-24T00:00:00"/>
    <s v="Sebastian "/>
    <s v="Mantenimiento Mecanico"/>
    <d v="2023-03-08T00:00:00"/>
    <d v="1899-12-30T00:30:26"/>
    <d v="2023-03-08T00:00:00"/>
    <d v="1899-12-30T00:30:35"/>
    <n v="9"/>
    <n v="0.15"/>
    <x v="0"/>
    <x v="0"/>
    <n v="10"/>
    <s v="marzo"/>
    <s v="N"/>
    <m/>
    <s v="microparada"/>
    <m/>
    <m/>
    <m/>
  </r>
  <r>
    <n v="138336"/>
    <s v="Llenadora"/>
    <s v="Moreno"/>
    <s v="L33"/>
    <d v="2018-11-01T00:00:00"/>
    <s v="-"/>
    <s v="Mantenimiento Mecanico"/>
    <d v="2023-03-08T00:00:00"/>
    <d v="1899-12-30T00:30:42"/>
    <d v="2023-03-08T00:00:00"/>
    <d v="1899-12-30T01:17:06"/>
    <n v="2784"/>
    <n v="46.4"/>
    <x v="444"/>
    <x v="2"/>
    <n v="10"/>
    <s v="marzo"/>
    <s v="N"/>
    <m/>
    <s v="no"/>
    <m/>
    <m/>
    <m/>
  </r>
  <r>
    <n v="138341"/>
    <s v="Crimpadora"/>
    <s v="Moreno"/>
    <s v="L10"/>
    <d v="2018-11-01T00:00:00"/>
    <s v="-"/>
    <s v="Mantenimiento Electrico"/>
    <d v="2023-03-08T00:00:00"/>
    <d v="1899-12-30T06:33:42"/>
    <d v="2023-03-08T00:00:00"/>
    <d v="1899-12-30T07:19:13"/>
    <n v="2731"/>
    <n v="45.516666666666666"/>
    <x v="445"/>
    <x v="2"/>
    <n v="10"/>
    <s v="marzo"/>
    <s v="M"/>
    <m/>
    <s v="no"/>
    <m/>
    <m/>
    <m/>
  </r>
  <r>
    <n v="138346"/>
    <s v="Embalador"/>
    <s v="Moreno"/>
    <s v="L38"/>
    <d v="2018-11-01T00:00:00"/>
    <s v="-"/>
    <s v="Mantenimiento Electrico"/>
    <d v="2023-03-08T00:00:00"/>
    <d v="1899-12-30T07:38:31"/>
    <d v="2023-03-08T00:00:00"/>
    <d v="1899-12-30T09:47:26"/>
    <n v="7735"/>
    <n v="128.91666666666666"/>
    <x v="4"/>
    <x v="2"/>
    <n v="10"/>
    <s v="marzo"/>
    <s v="M"/>
    <m/>
    <s v="no"/>
    <m/>
    <m/>
    <m/>
  </r>
  <r>
    <n v="138348"/>
    <s v="Etiquetadora"/>
    <s v="Moreno"/>
    <s v="L12"/>
    <d v="2018-11-01T00:00:00"/>
    <s v="-"/>
    <s v="Mantenimiento Mecanico"/>
    <d v="2023-03-08T00:00:00"/>
    <d v="1899-12-30T09:25:04"/>
    <d v="2023-03-08T00:00:00"/>
    <d v="1899-12-30T10:02:25"/>
    <n v="2241"/>
    <n v="37.35"/>
    <x v="1"/>
    <x v="1"/>
    <n v="10"/>
    <s v="marzo"/>
    <s v="M"/>
    <s v="sin informacion"/>
    <s v="sin informacion"/>
    <s v="sin informacion"/>
    <s v="sin informacion"/>
    <s v="sin informacion"/>
  </r>
  <r>
    <n v="138360"/>
    <s v="Martillo"/>
    <s v="Moreno"/>
    <s v="L10"/>
    <d v="2018-11-01T00:00:00"/>
    <s v="-"/>
    <s v="Mantenimiento Mecanico"/>
    <d v="2023-03-08T00:00:00"/>
    <d v="1899-12-30T10:51:40"/>
    <d v="2023-03-08T00:00:00"/>
    <d v="1899-12-30T10:52:12"/>
    <n v="32"/>
    <n v="0.53333333333333333"/>
    <x v="0"/>
    <x v="0"/>
    <n v="10"/>
    <s v="marzo"/>
    <s v="M"/>
    <m/>
    <s v="microparada"/>
    <m/>
    <m/>
    <m/>
  </r>
  <r>
    <n v="138363"/>
    <s v="Sobretapa"/>
    <s v="Moreno"/>
    <s v="L38"/>
    <d v="2020-06-30T00:00:00"/>
    <s v="Martín"/>
    <s v="Mantenimiento Mecanico"/>
    <d v="2023-03-08T00:00:00"/>
    <d v="1899-12-30T11:56:57"/>
    <d v="2023-03-08T00:00:00"/>
    <d v="1899-12-30T11:59:42"/>
    <n v="165"/>
    <n v="2.75"/>
    <x v="0"/>
    <x v="0"/>
    <n v="10"/>
    <s v="marzo"/>
    <s v="M"/>
    <m/>
    <s v="microparada"/>
    <m/>
    <m/>
    <m/>
  </r>
  <r>
    <n v="138365"/>
    <s v="Sobretapa"/>
    <s v="Moreno"/>
    <s v="L38"/>
    <d v="2020-06-30T00:00:00"/>
    <s v="Martín"/>
    <s v="Mantenimiento Electrico"/>
    <d v="2023-03-08T00:00:00"/>
    <d v="1899-12-30T11:59:58"/>
    <d v="2023-03-08T00:00:00"/>
    <d v="1899-12-30T12:07:04"/>
    <n v="426"/>
    <n v="7.1"/>
    <x v="0"/>
    <x v="0"/>
    <n v="10"/>
    <s v="marzo"/>
    <s v="M"/>
    <m/>
    <s v="microparada"/>
    <m/>
    <m/>
    <m/>
  </r>
  <r>
    <n v="138366"/>
    <s v="Torqueadora"/>
    <s v="Moreno"/>
    <s v="L33"/>
    <d v="2020-02-20T00:00:00"/>
    <s v="Martín"/>
    <s v="Mantenimiento Mecanico"/>
    <d v="2023-03-08T00:00:00"/>
    <d v="1899-12-30T12:05:52"/>
    <d v="2023-03-08T00:00:00"/>
    <d v="1899-12-30T12:39:49"/>
    <n v="2037"/>
    <n v="33.950000000000003"/>
    <x v="444"/>
    <x v="2"/>
    <n v="10"/>
    <s v="marzo"/>
    <s v="M"/>
    <m/>
    <s v="no"/>
    <m/>
    <m/>
    <m/>
  </r>
  <r>
    <n v="138373"/>
    <s v="Llenadora"/>
    <s v="Moreno"/>
    <s v="L33"/>
    <d v="2018-11-01T00:00:00"/>
    <s v="-"/>
    <s v="Mantenimiento Mecanico"/>
    <d v="2023-03-08T00:00:00"/>
    <d v="1899-12-30T14:14:25"/>
    <d v="2023-03-08T00:00:00"/>
    <d v="1899-12-30T14:15:05"/>
    <n v="40"/>
    <n v="0.66666666666666663"/>
    <x v="0"/>
    <x v="0"/>
    <n v="10"/>
    <s v="marzo"/>
    <s v="T"/>
    <m/>
    <s v="microparada"/>
    <m/>
    <m/>
    <m/>
  </r>
  <r>
    <n v="138379"/>
    <s v="Torqueadora"/>
    <s v="Moreno"/>
    <s v="L33"/>
    <d v="2020-02-20T00:00:00"/>
    <s v="Martín"/>
    <s v="Mantenimiento Mecanico"/>
    <d v="2023-03-08T00:00:00"/>
    <d v="1899-12-30T15:14:20"/>
    <d v="2023-03-08T00:00:00"/>
    <d v="1899-12-30T15:17:08"/>
    <n v="168"/>
    <n v="2.8"/>
    <x v="0"/>
    <x v="0"/>
    <n v="10"/>
    <s v="marzo"/>
    <s v="T"/>
    <m/>
    <s v="microparada"/>
    <m/>
    <m/>
    <m/>
  </r>
  <r>
    <n v="138381"/>
    <s v="Estuchadora"/>
    <s v="Moreno"/>
    <s v="L11"/>
    <d v="2018-11-01T00:00:00"/>
    <s v="-"/>
    <s v="Mantenimiento Mecanico"/>
    <d v="2023-03-08T00:00:00"/>
    <d v="1899-12-30T15:31:18"/>
    <d v="2023-03-08T00:00:00"/>
    <d v="1899-12-30T15:57:57"/>
    <n v="1599"/>
    <n v="26.65"/>
    <x v="413"/>
    <x v="2"/>
    <n v="10"/>
    <s v="marzo"/>
    <s v="T"/>
    <m/>
    <s v="no"/>
    <m/>
    <m/>
    <m/>
  </r>
  <r>
    <n v="138382"/>
    <s v="Inkjet"/>
    <s v="Moreno"/>
    <s v="L42"/>
    <d v="2018-11-01T00:00:00"/>
    <s v="-"/>
    <s v="Mantenimiento Mecanico"/>
    <d v="2023-03-08T00:00:00"/>
    <d v="1899-12-30T15:36:57"/>
    <d v="2023-03-08T00:00:00"/>
    <d v="1899-12-30T15:37:34"/>
    <n v="37"/>
    <n v="0.6166666666666667"/>
    <x v="0"/>
    <x v="0"/>
    <n v="10"/>
    <s v="marzo"/>
    <s v="T"/>
    <m/>
    <s v="microparada"/>
    <m/>
    <m/>
    <m/>
  </r>
  <r>
    <n v="138383"/>
    <s v="Etiquetadora"/>
    <s v="Moreno"/>
    <s v="L42"/>
    <d v="2019-10-08T00:00:00"/>
    <s v="Martín"/>
    <s v="Mantenimiento Mecanico"/>
    <d v="2023-03-08T00:00:00"/>
    <d v="1899-12-30T15:37:44"/>
    <d v="2023-03-08T00:00:00"/>
    <d v="1899-12-30T17:36:04"/>
    <n v="7100"/>
    <n v="118.33333333333333"/>
    <x v="446"/>
    <x v="2"/>
    <n v="10"/>
    <s v="marzo"/>
    <s v="T"/>
    <m/>
    <s v="no"/>
    <m/>
    <m/>
    <m/>
  </r>
  <r>
    <n v="138384"/>
    <s v="Estuchadora"/>
    <s v="Moreno"/>
    <s v="L47"/>
    <d v="2021-10-06T00:00:00"/>
    <s v="Sebastian "/>
    <s v="Mantenimiento Mecanico"/>
    <d v="2023-03-08T00:00:00"/>
    <d v="1899-12-30T15:37:57"/>
    <d v="2023-03-08T00:00:00"/>
    <d v="1899-12-30T16:14:19"/>
    <n v="2182"/>
    <n v="36.366666666666667"/>
    <x v="447"/>
    <x v="2"/>
    <n v="10"/>
    <s v="marzo"/>
    <s v="T"/>
    <m/>
    <s v="no"/>
    <m/>
    <m/>
    <m/>
  </r>
  <r>
    <n v="138387"/>
    <s v="Etiquetadora"/>
    <s v="Moreno"/>
    <s v="L19"/>
    <d v="2018-11-01T00:00:00"/>
    <s v="-"/>
    <s v="Mantenimiento Electrico"/>
    <d v="2023-03-08T00:00:00"/>
    <d v="1899-12-30T16:38:42"/>
    <d v="2023-03-08T00:00:00"/>
    <d v="1899-12-30T16:59:55"/>
    <n v="1273"/>
    <n v="21.216666666666665"/>
    <x v="448"/>
    <x v="2"/>
    <n v="10"/>
    <s v="marzo"/>
    <s v="T"/>
    <m/>
    <s v="no"/>
    <m/>
    <m/>
    <m/>
  </r>
  <r>
    <n v="138388"/>
    <s v="Embalador"/>
    <s v="Moreno"/>
    <s v="L29"/>
    <d v="2018-11-01T00:00:00"/>
    <s v="-"/>
    <s v="Mantenimiento Electrico"/>
    <d v="2023-03-08T00:00:00"/>
    <d v="1899-12-30T16:59:48"/>
    <d v="2023-03-08T00:00:00"/>
    <d v="1899-12-30T17:21:15"/>
    <n v="1287"/>
    <n v="21.45"/>
    <x v="1"/>
    <x v="1"/>
    <n v="10"/>
    <s v="marzo"/>
    <s v="T"/>
    <s v="sin informacion"/>
    <s v="sin informacion"/>
    <s v="sin informacion"/>
    <s v="sin informacion"/>
    <s v="sin informacion"/>
  </r>
  <r>
    <n v="138390"/>
    <s v="Embalador"/>
    <s v="Moreno"/>
    <s v="L29"/>
    <d v="2018-11-01T00:00:00"/>
    <s v="-"/>
    <s v="Mantenimiento Electrico"/>
    <d v="2023-03-08T00:00:00"/>
    <d v="1899-12-30T17:28:15"/>
    <d v="2023-03-08T00:00:00"/>
    <d v="1899-12-30T17:30:58"/>
    <n v="163"/>
    <n v="2.7166666666666668"/>
    <x v="0"/>
    <x v="0"/>
    <n v="10"/>
    <s v="marzo"/>
    <s v="T"/>
    <m/>
    <s v="microparada"/>
    <m/>
    <m/>
    <m/>
  </r>
  <r>
    <n v="138391"/>
    <s v="Etiquetadora L33"/>
    <s v="Moreno"/>
    <s v="L33"/>
    <d v="2020-10-16T00:00:00"/>
    <s v="Martín"/>
    <s v="Mantenimiento Electrico"/>
    <d v="2023-03-08T00:00:00"/>
    <d v="1899-12-30T17:30:05"/>
    <d v="2023-03-08T00:00:00"/>
    <d v="1899-12-30T18:01:06"/>
    <n v="1861"/>
    <n v="31.016666666666666"/>
    <x v="444"/>
    <x v="2"/>
    <n v="10"/>
    <s v="marzo"/>
    <s v="T"/>
    <m/>
    <s v="no"/>
    <m/>
    <m/>
    <m/>
  </r>
  <r>
    <n v="138392"/>
    <s v="Embalador"/>
    <s v="Moreno"/>
    <s v="L29"/>
    <d v="2018-11-01T00:00:00"/>
    <s v="-"/>
    <s v="Mantenimiento Electrico"/>
    <d v="2023-03-08T00:00:00"/>
    <d v="1899-12-30T17:32:35"/>
    <d v="2023-03-08T00:00:00"/>
    <d v="1899-12-30T18:15:22"/>
    <n v="2567"/>
    <n v="42.783333333333331"/>
    <x v="1"/>
    <x v="1"/>
    <n v="10"/>
    <s v="marzo"/>
    <s v="T"/>
    <s v="sin informacion"/>
    <s v="sin informacion"/>
    <s v="sin informacion"/>
    <s v="sin informacion"/>
    <s v="sin informacion"/>
  </r>
  <r>
    <n v="138395"/>
    <s v="Etiquetadora L33"/>
    <s v="Moreno"/>
    <s v="L33"/>
    <d v="2020-10-16T00:00:00"/>
    <s v="Martín"/>
    <s v="Mantenimiento Electrico"/>
    <d v="2023-03-08T00:00:00"/>
    <d v="1899-12-30T18:26:07"/>
    <d v="2023-03-08T00:00:00"/>
    <d v="1899-12-30T18:27:02"/>
    <n v="55"/>
    <n v="0.91666666666666663"/>
    <x v="0"/>
    <x v="0"/>
    <n v="10"/>
    <s v="marzo"/>
    <s v="T"/>
    <m/>
    <s v="microparada"/>
    <m/>
    <m/>
    <m/>
  </r>
  <r>
    <n v="138396"/>
    <s v="Embalador"/>
    <s v="Moreno"/>
    <s v="L29"/>
    <d v="2018-11-01T00:00:00"/>
    <s v="-"/>
    <s v="Mantenimiento Electrico"/>
    <d v="2023-03-08T00:00:00"/>
    <d v="1899-12-30T18:26:34"/>
    <d v="2023-03-08T00:00:00"/>
    <d v="1899-12-30T19:09:10"/>
    <n v="2556"/>
    <n v="42.6"/>
    <x v="1"/>
    <x v="1"/>
    <n v="10"/>
    <s v="marzo"/>
    <s v="T"/>
    <s v="sin informacion"/>
    <s v="sin informacion"/>
    <s v="sin informacion"/>
    <s v="sin informacion"/>
    <s v="sin informacion"/>
  </r>
  <r>
    <n v="138397"/>
    <s v="Embalador"/>
    <s v="Moreno"/>
    <s v="L07"/>
    <d v="2018-11-01T00:00:00"/>
    <s v="-"/>
    <s v="Mantenimiento Electrico"/>
    <d v="2023-03-08T00:00:00"/>
    <d v="1899-12-30T18:53:46"/>
    <d v="2023-03-08T00:00:00"/>
    <d v="1899-12-30T19:15:22"/>
    <n v="1296"/>
    <n v="21.6"/>
    <x v="1"/>
    <x v="1"/>
    <n v="10"/>
    <s v="marzo"/>
    <s v="T"/>
    <s v="sin informacion"/>
    <s v="sin informacion"/>
    <s v="sin informacion"/>
    <s v="sin informacion"/>
    <s v="sin informacion"/>
  </r>
  <r>
    <n v="138398"/>
    <s v="Celofanadora"/>
    <s v="Moreno"/>
    <s v="L41"/>
    <d v="2020-02-21T00:00:00"/>
    <s v="Martín"/>
    <s v="Mantenimiento Mecanico"/>
    <d v="2023-03-08T00:00:00"/>
    <d v="1899-12-30T18:55:16"/>
    <d v="2023-03-08T00:00:00"/>
    <d v="1899-12-30T19:31:27"/>
    <n v="2171"/>
    <n v="36.18333333333333"/>
    <x v="449"/>
    <x v="2"/>
    <n v="10"/>
    <s v="marzo"/>
    <s v="T"/>
    <m/>
    <s v="no"/>
    <m/>
    <m/>
    <m/>
  </r>
  <r>
    <n v="138404"/>
    <s v="Mordazas"/>
    <s v="Moreno"/>
    <s v="L29"/>
    <d v="2018-11-01T00:00:00"/>
    <s v="-"/>
    <s v="Mantenimiento Mecanico"/>
    <d v="2023-03-08T00:00:00"/>
    <d v="1899-12-30T19:58:03"/>
    <d v="2023-03-08T00:00:00"/>
    <d v="1899-12-30T20:01:16"/>
    <n v="193"/>
    <n v="3.2166666666666668"/>
    <x v="0"/>
    <x v="0"/>
    <n v="10"/>
    <s v="marzo"/>
    <s v="T"/>
    <m/>
    <s v="microparada"/>
    <m/>
    <m/>
    <m/>
  </r>
  <r>
    <n v="138405"/>
    <s v="Mordazas"/>
    <s v="Moreno"/>
    <s v="L29"/>
    <d v="2018-11-01T00:00:00"/>
    <s v="-"/>
    <s v="Mantenimiento Mecanico"/>
    <d v="2023-03-08T00:00:00"/>
    <d v="1899-12-30T20:01:21"/>
    <d v="2023-03-08T00:00:00"/>
    <d v="1899-12-30T20:11:05"/>
    <n v="584"/>
    <n v="9.7333333333333325"/>
    <x v="0"/>
    <x v="0"/>
    <n v="10"/>
    <s v="marzo"/>
    <s v="T"/>
    <m/>
    <s v="microparada"/>
    <m/>
    <m/>
    <m/>
  </r>
  <r>
    <n v="138408"/>
    <s v="Llenadora"/>
    <s v="Moreno"/>
    <s v="L07"/>
    <d v="2018-11-01T00:00:00"/>
    <s v="-"/>
    <s v="Mantenimiento Mecanico"/>
    <d v="2023-03-08T00:00:00"/>
    <d v="1899-12-30T20:52:23"/>
    <d v="2023-03-08T00:00:00"/>
    <d v="1899-12-30T21:00:51"/>
    <n v="508"/>
    <n v="8.4666666666666668"/>
    <x v="0"/>
    <x v="0"/>
    <n v="10"/>
    <s v="marzo"/>
    <s v="T"/>
    <m/>
    <s v="microparada"/>
    <m/>
    <m/>
    <m/>
  </r>
  <r>
    <n v="138410"/>
    <s v="Etiquetadora"/>
    <s v="Moreno"/>
    <s v="L39"/>
    <d v="2018-11-01T00:00:00"/>
    <s v="-"/>
    <s v="Mantenimiento Electrico"/>
    <d v="2023-03-08T00:00:00"/>
    <d v="1899-12-30T21:05:20"/>
    <d v="2023-03-08T00:00:00"/>
    <d v="1899-12-30T21:11:53"/>
    <n v="393"/>
    <n v="6.55"/>
    <x v="0"/>
    <x v="0"/>
    <n v="10"/>
    <s v="marzo"/>
    <s v="T"/>
    <m/>
    <s v="microparada"/>
    <m/>
    <m/>
    <m/>
  </r>
  <r>
    <n v="138411"/>
    <s v="Torqueadora"/>
    <s v="Moreno"/>
    <s v="L33"/>
    <d v="2020-02-20T00:00:00"/>
    <s v="Martín"/>
    <s v="Mantenimiento Mecanico"/>
    <d v="2023-03-08T00:00:00"/>
    <d v="1899-12-30T21:17:51"/>
    <d v="2023-03-08T00:00:00"/>
    <d v="1899-12-30T21:29:06"/>
    <n v="675"/>
    <n v="11.25"/>
    <x v="450"/>
    <x v="2"/>
    <n v="10"/>
    <s v="marzo"/>
    <s v="T"/>
    <m/>
    <s v="no"/>
    <m/>
    <m/>
    <m/>
  </r>
  <r>
    <n v="138412"/>
    <s v="Estuchadora"/>
    <s v="Moreno"/>
    <s v="L11"/>
    <d v="2018-11-01T00:00:00"/>
    <s v="-"/>
    <s v="Mantenimiento Mecanico"/>
    <d v="2023-03-09T00:00:00"/>
    <d v="1899-12-30T00:01:03"/>
    <d v="2023-03-09T00:00:00"/>
    <d v="1899-12-30T01:38:15"/>
    <n v="5832"/>
    <n v="97.2"/>
    <x v="451"/>
    <x v="3"/>
    <n v="10"/>
    <s v="marzo"/>
    <s v="N"/>
    <m/>
    <s v="si"/>
    <m/>
    <m/>
    <m/>
  </r>
  <r>
    <n v="138413"/>
    <s v="Abastecedor de tapas"/>
    <s v="Moreno"/>
    <s v="L33"/>
    <d v="2018-11-01T00:00:00"/>
    <s v="-"/>
    <s v="Mantenimiento Electrico"/>
    <d v="2023-03-09T00:00:00"/>
    <d v="1899-12-30T05:04:07"/>
    <d v="2023-03-09T00:00:00"/>
    <d v="1899-12-30T05:20:34"/>
    <n v="987"/>
    <n v="16.45"/>
    <x v="452"/>
    <x v="3"/>
    <n v="10"/>
    <s v="marzo"/>
    <s v="N"/>
    <m/>
    <s v="no"/>
    <m/>
    <m/>
    <m/>
  </r>
  <r>
    <n v="138418"/>
    <s v="Llenadora"/>
    <s v="Moreno"/>
    <s v="L07"/>
    <d v="2018-11-01T00:00:00"/>
    <s v="-"/>
    <s v="Mantenimiento Electrico"/>
    <d v="2023-03-09T00:00:00"/>
    <d v="1899-12-30T06:12:07"/>
    <d v="2023-03-09T00:00:00"/>
    <d v="1899-12-30T06:23:51"/>
    <n v="704"/>
    <n v="11.733333333333333"/>
    <x v="453"/>
    <x v="2"/>
    <n v="10"/>
    <s v="marzo"/>
    <s v="M"/>
    <m/>
    <s v="no"/>
    <m/>
    <m/>
    <m/>
  </r>
  <r>
    <n v="138420"/>
    <s v="Sobretapa"/>
    <s v="Moreno"/>
    <s v="L38"/>
    <d v="2020-06-30T00:00:00"/>
    <s v="Martín"/>
    <s v="Mantenimiento Mecanico"/>
    <d v="2023-03-09T00:00:00"/>
    <d v="1899-12-30T06:21:35"/>
    <d v="2023-03-09T00:00:00"/>
    <d v="1899-12-30T06:28:33"/>
    <n v="418"/>
    <n v="6.9666666666666668"/>
    <x v="0"/>
    <x v="0"/>
    <n v="10"/>
    <s v="marzo"/>
    <s v="M"/>
    <m/>
    <s v="microparada"/>
    <m/>
    <m/>
    <m/>
  </r>
  <r>
    <n v="138426"/>
    <s v="Camara"/>
    <s v="Moreno"/>
    <s v="L33"/>
    <d v="2020-02-20T00:00:00"/>
    <s v="Martín"/>
    <s v="Mantenimiento Electrico"/>
    <d v="2023-03-09T00:00:00"/>
    <d v="1899-12-30T06:44:13"/>
    <d v="2023-03-09T00:00:00"/>
    <d v="1899-12-30T06:45:46"/>
    <n v="93"/>
    <n v="1.55"/>
    <x v="0"/>
    <x v="0"/>
    <n v="10"/>
    <s v="marzo"/>
    <s v="M"/>
    <m/>
    <s v="microparada"/>
    <m/>
    <m/>
    <m/>
  </r>
  <r>
    <n v="138430"/>
    <s v="Crimpadora"/>
    <s v="Moreno"/>
    <s v="L10"/>
    <d v="2018-11-01T00:00:00"/>
    <s v="-"/>
    <s v="Mantenimiento Electrico"/>
    <d v="2023-03-09T00:00:00"/>
    <d v="1899-12-30T06:52:05"/>
    <d v="2023-03-09T00:00:00"/>
    <d v="1899-12-30T07:39:10"/>
    <n v="2825"/>
    <n v="47.083333333333336"/>
    <x v="454"/>
    <x v="2"/>
    <n v="10"/>
    <s v="marzo"/>
    <s v="M"/>
    <m/>
    <s v="no"/>
    <m/>
    <m/>
    <m/>
  </r>
  <r>
    <n v="138431"/>
    <s v="Sobretapa"/>
    <s v="Moreno"/>
    <s v="L38"/>
    <d v="2020-06-30T00:00:00"/>
    <s v="Martín"/>
    <s v="Mantenimiento Mecanico"/>
    <d v="2023-03-09T00:00:00"/>
    <d v="1899-12-30T06:59:23"/>
    <d v="2023-03-09T00:00:00"/>
    <d v="1899-12-30T11:34:01"/>
    <n v="16478"/>
    <n v="274.63333333333333"/>
    <x v="455"/>
    <x v="3"/>
    <n v="10"/>
    <s v="marzo"/>
    <s v="M"/>
    <m/>
    <s v="si"/>
    <m/>
    <m/>
    <m/>
  </r>
  <r>
    <n v="138439"/>
    <s v="Etiquetadora L33"/>
    <s v="Moreno"/>
    <s v="L33"/>
    <d v="2020-10-16T00:00:00"/>
    <s v="Martín"/>
    <s v="Mantenimiento Electrico"/>
    <d v="2023-03-09T00:00:00"/>
    <d v="1899-12-30T08:39:08"/>
    <d v="2023-03-09T00:00:00"/>
    <d v="1899-12-30T09:33:11"/>
    <n v="3243"/>
    <n v="54.05"/>
    <x v="454"/>
    <x v="2"/>
    <n v="10"/>
    <s v="marzo"/>
    <s v="M"/>
    <m/>
    <s v="no"/>
    <m/>
    <m/>
    <m/>
  </r>
  <r>
    <n v="138444"/>
    <s v="Etiquetadora"/>
    <s v="Moreno"/>
    <s v="L11"/>
    <d v="2018-11-01T00:00:00"/>
    <s v="-"/>
    <s v="Mantenimiento Electrico"/>
    <d v="2023-03-09T00:00:00"/>
    <d v="1899-12-30T09:42:03"/>
    <d v="2023-03-09T00:00:00"/>
    <d v="1899-12-30T10:12:35"/>
    <n v="1832"/>
    <n v="30.533333333333335"/>
    <x v="456"/>
    <x v="2"/>
    <n v="10"/>
    <s v="marzo"/>
    <s v="M"/>
    <m/>
    <s v="no"/>
    <m/>
    <m/>
    <m/>
  </r>
  <r>
    <n v="138461"/>
    <s v="Etiquetadora"/>
    <s v="Moreno"/>
    <s v="L11"/>
    <d v="2018-11-01T00:00:00"/>
    <s v="-"/>
    <s v="Mantenimiento Electrico"/>
    <d v="2023-03-09T00:00:00"/>
    <d v="1899-12-30T10:44:30"/>
    <d v="2023-03-09T00:00:00"/>
    <d v="1899-12-30T15:17:42"/>
    <n v="16392"/>
    <n v="273.2"/>
    <x v="456"/>
    <x v="2"/>
    <n v="10"/>
    <s v="marzo"/>
    <s v="M"/>
    <m/>
    <s v="no"/>
    <m/>
    <m/>
    <m/>
  </r>
  <r>
    <n v="138468"/>
    <s v="Torqueadora"/>
    <s v="Moreno"/>
    <s v="L33"/>
    <d v="2020-02-20T00:00:00"/>
    <s v="Martín"/>
    <s v="Mantenimiento Mecanico"/>
    <d v="2023-03-09T00:00:00"/>
    <d v="1899-12-30T10:54:20"/>
    <d v="2023-03-09T00:00:00"/>
    <d v="1899-12-30T14:18:17"/>
    <n v="12237"/>
    <n v="203.95"/>
    <x v="457"/>
    <x v="2"/>
    <n v="10"/>
    <s v="marzo"/>
    <s v="M"/>
    <m/>
    <s v="no"/>
    <m/>
    <m/>
    <m/>
  </r>
  <r>
    <n v="138471"/>
    <s v="Llenadora"/>
    <s v="Moreno"/>
    <s v="L07"/>
    <d v="2018-11-01T00:00:00"/>
    <s v="-"/>
    <s v="Mantenimiento Electrico"/>
    <d v="2023-03-09T00:00:00"/>
    <d v="1899-12-30T11:22:48"/>
    <d v="2023-03-09T00:00:00"/>
    <d v="1899-12-30T13:07:19"/>
    <n v="6271"/>
    <n v="104.51666666666667"/>
    <x v="458"/>
    <x v="2"/>
    <n v="10"/>
    <s v="marzo"/>
    <s v="M"/>
    <m/>
    <s v="no"/>
    <m/>
    <m/>
    <m/>
  </r>
  <r>
    <n v="138473"/>
    <s v="Sobretapa"/>
    <s v="Moreno"/>
    <s v="L38"/>
    <d v="2020-06-30T00:00:00"/>
    <s v="Martín"/>
    <s v="Mantenimiento Mecanico"/>
    <d v="2023-03-09T00:00:00"/>
    <d v="1899-12-30T11:39:08"/>
    <d v="2023-03-09T00:00:00"/>
    <d v="1899-12-30T11:54:15"/>
    <n v="907"/>
    <n v="15.116666666666667"/>
    <x v="4"/>
    <x v="2"/>
    <n v="10"/>
    <s v="marzo"/>
    <s v="M"/>
    <m/>
    <s v="no"/>
    <m/>
    <m/>
    <m/>
  </r>
  <r>
    <n v="138477"/>
    <s v="Sobretapa"/>
    <s v="Moreno"/>
    <s v="L38"/>
    <d v="2020-06-30T00:00:00"/>
    <s v="Martín"/>
    <s v="Mantenimiento Mecanico"/>
    <d v="2023-03-09T00:00:00"/>
    <d v="1899-12-30T12:03:17"/>
    <d v="2023-03-09T00:00:00"/>
    <d v="1899-12-30T12:59:53"/>
    <n v="3396"/>
    <n v="56.6"/>
    <x v="4"/>
    <x v="2"/>
    <n v="10"/>
    <s v="marzo"/>
    <s v="M"/>
    <m/>
    <s v="no"/>
    <m/>
    <m/>
    <m/>
  </r>
  <r>
    <n v="138484"/>
    <s v="Transporte"/>
    <s v="Moreno"/>
    <s v="L32"/>
    <d v="2021-02-04T00:00:00"/>
    <s v="Victor"/>
    <s v="Mantenimiento Mecanico"/>
    <d v="2023-03-09T00:00:00"/>
    <d v="1899-12-30T13:00:02"/>
    <d v="2023-03-09T00:00:00"/>
    <d v="1899-12-30T14:30:41"/>
    <n v="5439"/>
    <n v="90.65"/>
    <x v="459"/>
    <x v="3"/>
    <n v="10"/>
    <s v="marzo"/>
    <s v="M"/>
    <m/>
    <s v="si"/>
    <m/>
    <m/>
    <m/>
  </r>
  <r>
    <n v="138488"/>
    <s v="Sobretapa"/>
    <s v="Moreno"/>
    <s v="L38"/>
    <d v="2020-06-30T00:00:00"/>
    <s v="Martín"/>
    <s v="Mantenimiento Mecanico"/>
    <d v="2023-03-09T00:00:00"/>
    <d v="1899-12-30T14:16:33"/>
    <d v="2023-03-09T00:00:00"/>
    <d v="1899-12-30T16:03:20"/>
    <n v="6407"/>
    <n v="106.78333333333333"/>
    <x v="4"/>
    <x v="2"/>
    <n v="10"/>
    <s v="marzo"/>
    <s v="T"/>
    <m/>
    <s v="no"/>
    <m/>
    <m/>
    <m/>
  </r>
  <r>
    <n v="138492"/>
    <s v="Torqueadora"/>
    <s v="Moreno"/>
    <s v="L33"/>
    <d v="2020-02-20T00:00:00"/>
    <s v="Martín"/>
    <s v="Mantenimiento Mecanico"/>
    <d v="2023-03-09T00:00:00"/>
    <d v="1899-12-30T14:45:32"/>
    <d v="2023-03-09T00:00:00"/>
    <d v="1899-12-30T15:28:09"/>
    <n v="2557"/>
    <n v="42.616666666666667"/>
    <x v="460"/>
    <x v="2"/>
    <n v="10"/>
    <s v="marzo"/>
    <s v="T"/>
    <m/>
    <s v="no"/>
    <m/>
    <m/>
    <m/>
  </r>
  <r>
    <n v="138493"/>
    <s v="Etiquetadora"/>
    <s v="Moreno"/>
    <s v="L19"/>
    <d v="2018-11-01T00:00:00"/>
    <s v="-"/>
    <s v="Mantenimiento Electrico"/>
    <d v="2023-03-09T00:00:00"/>
    <d v="1899-12-30T15:00:23"/>
    <d v="2023-03-09T00:00:00"/>
    <d v="1899-12-30T15:00:31"/>
    <n v="8"/>
    <n v="0.13333333333333333"/>
    <x v="0"/>
    <x v="0"/>
    <n v="10"/>
    <s v="marzo"/>
    <s v="T"/>
    <m/>
    <s v="microparada"/>
    <m/>
    <m/>
    <m/>
  </r>
  <r>
    <n v="138495"/>
    <s v="Etiquetadora"/>
    <s v="Moreno"/>
    <s v="L19"/>
    <d v="2018-11-01T00:00:00"/>
    <s v="-"/>
    <s v="Mantenimiento Electrico"/>
    <d v="2023-03-09T00:00:00"/>
    <d v="1899-12-30T15:00:51"/>
    <d v="2023-03-09T00:00:00"/>
    <d v="1899-12-30T17:40:54"/>
    <n v="9603"/>
    <n v="160.05000000000001"/>
    <x v="461"/>
    <x v="2"/>
    <n v="10"/>
    <s v="marzo"/>
    <s v="T"/>
    <m/>
    <s v="no"/>
    <m/>
    <m/>
    <m/>
  </r>
  <r>
    <n v="138506"/>
    <s v="Sobretapa"/>
    <s v="Moreno"/>
    <s v="L38"/>
    <d v="2020-06-30T00:00:00"/>
    <s v="Martín"/>
    <s v="Mantenimiento Mecanico"/>
    <d v="2023-03-09T00:00:00"/>
    <d v="1899-12-30T16:52:34"/>
    <d v="2023-03-09T00:00:00"/>
    <d v="1899-12-30T17:59:43"/>
    <n v="4029"/>
    <n v="67.150000000000006"/>
    <x v="4"/>
    <x v="2"/>
    <n v="10"/>
    <s v="marzo"/>
    <s v="T"/>
    <m/>
    <s v="no"/>
    <m/>
    <m/>
    <m/>
  </r>
  <r>
    <n v="138509"/>
    <s v="Balanza"/>
    <s v="Moreno"/>
    <s v="L29"/>
    <d v="2018-11-01T00:00:00"/>
    <s v="-"/>
    <s v="Mantenimiento Electrico"/>
    <d v="2023-03-09T00:00:00"/>
    <d v="1899-12-30T17:30:49"/>
    <d v="2023-03-09T00:00:00"/>
    <d v="1899-12-30T18:26:49"/>
    <n v="3360"/>
    <n v="56"/>
    <x v="1"/>
    <x v="1"/>
    <n v="10"/>
    <s v="marzo"/>
    <s v="T"/>
    <s v="sin informacion"/>
    <s v="sin informacion"/>
    <s v="sin informacion"/>
    <s v="sin informacion"/>
    <s v="sin informacion"/>
  </r>
  <r>
    <n v="138511"/>
    <s v="Martillo"/>
    <s v="Moreno"/>
    <s v="L10"/>
    <d v="2018-11-01T00:00:00"/>
    <s v="-"/>
    <s v="Mantenimiento Mecanico"/>
    <d v="2023-03-09T00:00:00"/>
    <d v="1899-12-30T18:12:38"/>
    <d v="2023-03-09T00:00:00"/>
    <d v="1899-12-30T18:20:00"/>
    <n v="442"/>
    <n v="7.3666666666666663"/>
    <x v="0"/>
    <x v="0"/>
    <n v="10"/>
    <s v="marzo"/>
    <s v="T"/>
    <m/>
    <s v="microparada"/>
    <m/>
    <m/>
    <m/>
  </r>
  <r>
    <n v="138516"/>
    <s v="Llenadora"/>
    <s v="Moreno"/>
    <s v="L29"/>
    <d v="2018-11-01T00:00:00"/>
    <s v="-"/>
    <s v="Mantenimiento Electrico"/>
    <d v="2023-03-09T00:00:00"/>
    <d v="1899-12-30T18:26:57"/>
    <d v="2023-03-09T00:00:00"/>
    <d v="1899-12-30T20:54:20"/>
    <n v="8843"/>
    <n v="147.38333333333333"/>
    <x v="462"/>
    <x v="3"/>
    <n v="10"/>
    <s v="marzo"/>
    <s v="T"/>
    <m/>
    <s v="si"/>
    <m/>
    <m/>
    <m/>
  </r>
  <r>
    <n v="138520"/>
    <s v="Camara"/>
    <s v="Moreno"/>
    <s v="L33"/>
    <d v="2020-02-20T00:00:00"/>
    <s v="Martín"/>
    <s v="Mantenimiento Electrico"/>
    <d v="2023-03-09T00:00:00"/>
    <d v="1899-12-30T18:49:50"/>
    <d v="2023-03-09T00:00:00"/>
    <d v="1899-12-30T19:14:35"/>
    <n v="1485"/>
    <n v="24.75"/>
    <x v="4"/>
    <x v="2"/>
    <n v="10"/>
    <s v="marzo"/>
    <s v="T"/>
    <m/>
    <s v="no"/>
    <m/>
    <m/>
    <m/>
  </r>
  <r>
    <n v="138522"/>
    <s v="Transporte"/>
    <s v="Moreno"/>
    <s v="L32"/>
    <d v="2021-02-04T00:00:00"/>
    <s v="Victor"/>
    <s v="Mantenimiento Mecanico"/>
    <d v="2023-03-09T00:00:00"/>
    <d v="1899-12-30T19:28:25"/>
    <d v="2023-03-09T00:00:00"/>
    <d v="1899-12-30T19:58:38"/>
    <n v="1813"/>
    <n v="30.216666666666665"/>
    <x v="4"/>
    <x v="2"/>
    <n v="10"/>
    <s v="marzo"/>
    <s v="T"/>
    <m/>
    <s v="no"/>
    <m/>
    <m/>
    <m/>
  </r>
  <r>
    <n v="138524"/>
    <s v="Abastecedor de bolillas"/>
    <s v="Moreno"/>
    <s v="L33"/>
    <d v="2018-11-01T00:00:00"/>
    <s v="-"/>
    <s v="Mantenimiento Electrico"/>
    <d v="2023-03-09T00:00:00"/>
    <d v="1899-12-30T20:05:20"/>
    <d v="2023-03-09T00:00:00"/>
    <d v="1899-12-30T20:05:26"/>
    <n v="6"/>
    <n v="0.1"/>
    <x v="0"/>
    <x v="0"/>
    <n v="10"/>
    <s v="marzo"/>
    <s v="T"/>
    <m/>
    <s v="microparada"/>
    <m/>
    <m/>
    <m/>
  </r>
  <r>
    <n v="138525"/>
    <s v="Abastecedor de bolillas"/>
    <s v="Moreno"/>
    <s v="L33"/>
    <d v="2018-11-01T00:00:00"/>
    <s v="-"/>
    <s v="Mantenimiento Mecanico"/>
    <d v="2023-03-09T00:00:00"/>
    <d v="1899-12-30T20:05:32"/>
    <d v="2023-03-09T00:00:00"/>
    <d v="1899-12-30T20:37:06"/>
    <n v="1894"/>
    <n v="31.566666666666666"/>
    <x v="460"/>
    <x v="2"/>
    <n v="10"/>
    <s v="marzo"/>
    <s v="T"/>
    <m/>
    <s v="no"/>
    <m/>
    <m/>
    <m/>
  </r>
  <r>
    <n v="138527"/>
    <s v="Sobretapa"/>
    <s v="Moreno"/>
    <s v="L38"/>
    <d v="2020-06-30T00:00:00"/>
    <s v="Martín"/>
    <s v="Mantenimiento Mecanico"/>
    <d v="2023-03-09T00:00:00"/>
    <d v="1899-12-30T20:53:49"/>
    <d v="2023-03-09T00:00:00"/>
    <d v="1899-12-30T21:55:17"/>
    <n v="3688"/>
    <n v="61.466666666666669"/>
    <x v="4"/>
    <x v="2"/>
    <n v="10"/>
    <s v="marzo"/>
    <s v="T"/>
    <m/>
    <s v="no"/>
    <m/>
    <m/>
    <m/>
  </r>
  <r>
    <n v="138528"/>
    <s v="Abastecedor de bolillas"/>
    <s v="Moreno"/>
    <s v="L33"/>
    <d v="2018-11-01T00:00:00"/>
    <s v="-"/>
    <s v="Mantenimiento Electrico"/>
    <d v="2023-03-09T00:00:00"/>
    <d v="1899-12-30T22:54:50"/>
    <d v="2023-03-09T00:00:00"/>
    <d v="1899-12-30T22:54:53"/>
    <n v="3"/>
    <n v="0.05"/>
    <x v="0"/>
    <x v="0"/>
    <n v="10"/>
    <s v="marzo"/>
    <s v="N"/>
    <m/>
    <s v="microparada"/>
    <m/>
    <m/>
    <m/>
  </r>
  <r>
    <n v="138529"/>
    <s v="Abastecedor de bolillas"/>
    <s v="Moreno"/>
    <s v="L33"/>
    <d v="2018-11-01T00:00:00"/>
    <s v="-"/>
    <s v="Mantenimiento Mecanico"/>
    <d v="2023-03-09T00:00:00"/>
    <d v="1899-12-30T22:55:01"/>
    <d v="2023-03-09T00:00:00"/>
    <d v="1899-12-30T23:13:37"/>
    <n v="1116"/>
    <n v="18.600000000000001"/>
    <x v="463"/>
    <x v="3"/>
    <n v="10"/>
    <s v="marzo"/>
    <s v="N"/>
    <m/>
    <s v="si"/>
    <m/>
    <m/>
    <m/>
  </r>
  <r>
    <n v="138530"/>
    <s v="Torqueadora"/>
    <s v="Moreno"/>
    <s v="L33"/>
    <d v="2020-02-20T00:00:00"/>
    <s v="Martín"/>
    <s v="Mantenimiento Electrico"/>
    <d v="2023-03-10T00:00:00"/>
    <d v="1899-12-30T01:19:42"/>
    <d v="2023-03-10T00:00:00"/>
    <d v="1899-12-30T03:17:57"/>
    <n v="7095"/>
    <n v="118.25"/>
    <x v="463"/>
    <x v="3"/>
    <n v="10"/>
    <s v="marzo"/>
    <s v="N"/>
    <m/>
    <s v="si"/>
    <m/>
    <m/>
    <m/>
  </r>
  <r>
    <n v="138532"/>
    <s v="Torqueadora"/>
    <s v="Moreno"/>
    <s v="L33"/>
    <d v="2020-02-20T00:00:00"/>
    <s v="Martín"/>
    <s v="Mantenimiento Mecanico"/>
    <d v="2023-03-10T00:00:00"/>
    <d v="1899-12-30T06:04:29"/>
    <d v="2023-03-10T00:00:00"/>
    <d v="1899-12-30T07:24:08"/>
    <n v="4779"/>
    <n v="79.650000000000006"/>
    <x v="464"/>
    <x v="2"/>
    <n v="10"/>
    <s v="marzo"/>
    <s v="M"/>
    <m/>
    <s v="no"/>
    <m/>
    <m/>
    <m/>
  </r>
  <r>
    <n v="138533"/>
    <s v="Llenadora"/>
    <s v="Moreno"/>
    <s v="L07"/>
    <d v="2018-11-01T00:00:00"/>
    <s v="-"/>
    <s v="Mantenimiento Mecanico"/>
    <d v="2023-03-10T00:00:00"/>
    <d v="1899-12-30T06:06:52"/>
    <d v="2023-03-10T00:00:00"/>
    <d v="1899-12-30T06:18:21"/>
    <n v="689"/>
    <n v="11.483333333333333"/>
    <x v="1"/>
    <x v="1"/>
    <n v="10"/>
    <s v="marzo"/>
    <s v="M"/>
    <s v="sin informacion"/>
    <s v="sin informacion"/>
    <s v="sin informacion"/>
    <s v="sin informacion"/>
    <s v="sin informacion"/>
  </r>
  <r>
    <n v="138534"/>
    <s v="Llenadora"/>
    <s v="Moreno"/>
    <s v="L29"/>
    <d v="2018-11-01T00:00:00"/>
    <s v="-"/>
    <s v="Mantenimiento Electrico"/>
    <d v="2023-03-10T00:00:00"/>
    <d v="1899-12-30T06:11:47"/>
    <d v="2023-03-10T00:00:00"/>
    <d v="1899-12-30T11:35:20"/>
    <n v="19413"/>
    <n v="323.55"/>
    <x v="1"/>
    <x v="1"/>
    <n v="10"/>
    <s v="marzo"/>
    <s v="M"/>
    <s v="sin informacion"/>
    <s v="sin informacion"/>
    <s v="sin informacion"/>
    <s v="sin informacion"/>
    <s v="sin informacion"/>
  </r>
  <r>
    <n v="138535"/>
    <s v="Llenadora"/>
    <s v="Moreno"/>
    <s v="L07"/>
    <d v="2018-11-01T00:00:00"/>
    <s v="-"/>
    <s v="Mantenimiento Electrico"/>
    <d v="2023-03-10T00:00:00"/>
    <d v="1899-12-30T06:18:28"/>
    <d v="2023-03-11T00:00:00"/>
    <d v="1899-12-30T14:04:15"/>
    <n v="114347"/>
    <n v="1905.7833333333333"/>
    <x v="1"/>
    <x v="1"/>
    <n v="11"/>
    <s v="marzo"/>
    <s v="M"/>
    <s v="sin informacion"/>
    <s v="sin informacion"/>
    <s v="sin informacion"/>
    <s v="sin informacion"/>
    <s v="sin informacion"/>
  </r>
  <r>
    <n v="138537"/>
    <s v="Martillo"/>
    <s v="Moreno"/>
    <s v="L10"/>
    <d v="2018-11-01T00:00:00"/>
    <s v="-"/>
    <s v="Mantenimiento Electrico"/>
    <d v="2023-03-10T00:00:00"/>
    <d v="1899-12-30T06:37:50"/>
    <d v="2023-03-10T00:00:00"/>
    <d v="1899-12-30T08:48:29"/>
    <n v="7839"/>
    <n v="130.65"/>
    <x v="1"/>
    <x v="1"/>
    <n v="10"/>
    <s v="marzo"/>
    <s v="M"/>
    <s v="sin informacion"/>
    <s v="sin informacion"/>
    <s v="sin informacion"/>
    <s v="sin informacion"/>
    <s v="sin informacion"/>
  </r>
  <r>
    <n v="138538"/>
    <s v="Embalador"/>
    <s v="Moreno"/>
    <s v="L39"/>
    <d v="2018-11-01T00:00:00"/>
    <s v="-"/>
    <s v="Mantenimiento Mecanico"/>
    <d v="2023-03-10T00:00:00"/>
    <d v="1899-12-30T06:38:47"/>
    <d v="2023-03-10T00:00:00"/>
    <d v="1899-12-30T06:56:00"/>
    <n v="1033"/>
    <n v="17.216666666666665"/>
    <x v="1"/>
    <x v="1"/>
    <n v="10"/>
    <s v="marzo"/>
    <s v="M"/>
    <s v="sin informacion"/>
    <s v="sin informacion"/>
    <s v="sin informacion"/>
    <s v="sin informacion"/>
    <s v="sin informacion"/>
  </r>
  <r>
    <n v="138543"/>
    <s v="Etiquetadora L33"/>
    <s v="Moreno"/>
    <s v="L33"/>
    <d v="2020-10-16T00:00:00"/>
    <s v="Martín"/>
    <s v="Mantenimiento Electrico"/>
    <d v="2023-03-10T00:00:00"/>
    <d v="1899-12-30T07:24:16"/>
    <d v="2023-03-10T00:00:00"/>
    <d v="1899-12-30T07:44:25"/>
    <n v="1209"/>
    <n v="20.149999999999999"/>
    <x v="1"/>
    <x v="1"/>
    <n v="10"/>
    <s v="marzo"/>
    <s v="M"/>
    <s v="sin informacion"/>
    <s v="sin informacion"/>
    <s v="sin informacion"/>
    <s v="sin informacion"/>
    <s v="sin informacion"/>
  </r>
  <r>
    <n v="138553"/>
    <s v="Martillo"/>
    <s v="Moreno"/>
    <s v="L10"/>
    <d v="2018-11-01T00:00:00"/>
    <s v="-"/>
    <s v="Mantenimiento Electrico"/>
    <d v="2023-03-10T00:00:00"/>
    <d v="1899-12-30T09:31:13"/>
    <d v="2023-03-10T00:00:00"/>
    <d v="1899-12-30T09:54:33"/>
    <n v="1400"/>
    <n v="23.333333333333332"/>
    <x v="1"/>
    <x v="1"/>
    <n v="10"/>
    <s v="marzo"/>
    <s v="M"/>
    <s v="sin informacion"/>
    <s v="sin informacion"/>
    <s v="sin informacion"/>
    <s v="sin informacion"/>
    <s v="sin informacion"/>
  </r>
  <r>
    <n v="138556"/>
    <s v="Martillo"/>
    <s v="Moreno"/>
    <s v="L10"/>
    <d v="2018-11-01T00:00:00"/>
    <s v="-"/>
    <s v="Mantenimiento Electrico"/>
    <d v="2023-03-10T00:00:00"/>
    <d v="1899-12-30T10:17:06"/>
    <d v="2023-03-10T00:00:00"/>
    <d v="1899-12-30T11:23:52"/>
    <n v="4006"/>
    <n v="66.766666666666666"/>
    <x v="1"/>
    <x v="1"/>
    <n v="10"/>
    <s v="marzo"/>
    <s v="M"/>
    <s v="sin informacion"/>
    <s v="sin informacion"/>
    <s v="sin informacion"/>
    <s v="sin informacion"/>
    <s v="sin informacion"/>
  </r>
  <r>
    <n v="138559"/>
    <s v="Inkjet"/>
    <s v="Moreno"/>
    <s v="L38"/>
    <d v="2018-11-01T00:00:00"/>
    <s v="-"/>
    <s v="Mantenimiento Electrico"/>
    <d v="2023-03-10T00:00:00"/>
    <d v="1899-12-30T10:44:35"/>
    <d v="2023-03-10T00:00:00"/>
    <d v="1899-12-30T10:44:51"/>
    <n v="16"/>
    <n v="0.26666666666666666"/>
    <x v="0"/>
    <x v="0"/>
    <n v="10"/>
    <s v="marzo"/>
    <s v="M"/>
    <m/>
    <s v="microparada"/>
    <m/>
    <m/>
    <m/>
  </r>
  <r>
    <n v="138563"/>
    <s v="Llenadora"/>
    <s v="Moreno"/>
    <s v="L45"/>
    <d v="2018-11-01T00:00:00"/>
    <s v="-"/>
    <s v="Mantenimiento Electrico"/>
    <d v="2023-03-10T00:00:00"/>
    <d v="1899-12-30T12:33:03"/>
    <d v="2023-03-10T00:00:00"/>
    <d v="1899-12-30T13:04:28"/>
    <n v="1885"/>
    <n v="31.416666666666668"/>
    <x v="465"/>
    <x v="3"/>
    <n v="10"/>
    <s v="marzo"/>
    <s v="M"/>
    <m/>
    <s v="si"/>
    <m/>
    <m/>
    <m/>
  </r>
  <r>
    <n v="138566"/>
    <s v="Bomba Moyno"/>
    <s v="Moreno"/>
    <s v="L45"/>
    <d v="2018-11-01T00:00:00"/>
    <s v="-"/>
    <s v="Mantenimiento Electrico"/>
    <d v="2023-03-10T00:00:00"/>
    <d v="1899-12-30T13:14:40"/>
    <d v="2023-03-10T00:00:00"/>
    <d v="1899-12-30T13:26:54"/>
    <n v="734"/>
    <n v="12.233333333333333"/>
    <x v="1"/>
    <x v="1"/>
    <n v="10"/>
    <s v="marzo"/>
    <s v="M"/>
    <s v="sin informacion"/>
    <s v="sin informacion"/>
    <s v="sin informacion"/>
    <s v="sin informacion"/>
    <s v="sin informacion"/>
  </r>
  <r>
    <n v="138568"/>
    <s v="Llenadora"/>
    <s v="Moreno"/>
    <s v="L04"/>
    <d v="2018-11-01T00:00:00"/>
    <s v="-"/>
    <s v="Mantenimiento Mecanico"/>
    <d v="2023-03-10T00:00:00"/>
    <d v="1899-12-30T14:39:50"/>
    <d v="2023-03-10T00:00:00"/>
    <d v="1899-12-30T15:07:17"/>
    <n v="1647"/>
    <n v="27.45"/>
    <x v="466"/>
    <x v="2"/>
    <n v="10"/>
    <s v="marzo"/>
    <s v="T"/>
    <m/>
    <s v="no"/>
    <m/>
    <m/>
    <m/>
  </r>
  <r>
    <n v="138574"/>
    <s v="Abastecedor de bolillas"/>
    <s v="Moreno"/>
    <s v="L33"/>
    <d v="2018-11-01T00:00:00"/>
    <s v="-"/>
    <s v="Mantenimiento Mecanico"/>
    <d v="2023-03-10T00:00:00"/>
    <d v="1899-12-30T15:45:46"/>
    <d v="2023-03-10T00:00:00"/>
    <d v="1899-12-30T15:59:46"/>
    <n v="840"/>
    <n v="14"/>
    <x v="467"/>
    <x v="3"/>
    <n v="10"/>
    <s v="marzo"/>
    <s v="T"/>
    <m/>
    <s v="si"/>
    <m/>
    <m/>
    <m/>
  </r>
  <r>
    <n v="138578"/>
    <s v="Pick and play"/>
    <s v="Moreno"/>
    <s v="L10"/>
    <d v="2020-03-10T00:00:00"/>
    <s v="Martín"/>
    <s v="Mantenimiento Mecanico"/>
    <d v="2023-03-10T00:00:00"/>
    <d v="1899-12-30T17:35:28"/>
    <d v="2023-03-10T00:00:00"/>
    <d v="1899-12-30T17:47:31"/>
    <n v="723"/>
    <n v="12.05"/>
    <x v="468"/>
    <x v="2"/>
    <n v="10"/>
    <s v="marzo"/>
    <s v="T"/>
    <m/>
    <s v="no"/>
    <m/>
    <m/>
    <m/>
  </r>
  <r>
    <n v="138580"/>
    <s v="Llenadora"/>
    <s v="Moreno"/>
    <s v="L10"/>
    <d v="2018-11-01T00:00:00"/>
    <s v="-"/>
    <s v="Mantenimiento Mecanico"/>
    <d v="2023-03-10T00:00:00"/>
    <d v="1899-12-30T17:50:00"/>
    <d v="2023-03-10T00:00:00"/>
    <d v="1899-12-30T17:58:54"/>
    <n v="534"/>
    <n v="8.9"/>
    <x v="0"/>
    <x v="0"/>
    <n v="10"/>
    <s v="marzo"/>
    <s v="T"/>
    <m/>
    <s v="microparada"/>
    <m/>
    <m/>
    <m/>
  </r>
  <r>
    <n v="138581"/>
    <s v="Llenadora"/>
    <s v="Moreno"/>
    <s v="L43"/>
    <d v="2018-11-01T00:00:00"/>
    <s v="-"/>
    <s v="Mantenimiento Mecanico"/>
    <d v="2023-03-10T00:00:00"/>
    <d v="1899-12-30T18:42:02"/>
    <d v="2023-03-10T00:00:00"/>
    <d v="1899-12-30T18:54:49"/>
    <n v="767"/>
    <n v="12.783333333333333"/>
    <x v="469"/>
    <x v="3"/>
    <n v="10"/>
    <s v="marzo"/>
    <s v="T"/>
    <m/>
    <s v="si"/>
    <m/>
    <m/>
    <m/>
  </r>
  <r>
    <n v="138584"/>
    <s v="Etiquetadora L33"/>
    <s v="Moreno"/>
    <s v="L33"/>
    <d v="2020-10-16T00:00:00"/>
    <s v="Martín"/>
    <s v="Mantenimiento Electrico"/>
    <d v="2023-03-10T00:00:00"/>
    <d v="1899-12-30T19:29:31"/>
    <d v="2023-03-10T00:00:00"/>
    <d v="1899-12-30T19:41:25"/>
    <n v="714"/>
    <n v="11.9"/>
    <x v="470"/>
    <x v="2"/>
    <n v="10"/>
    <s v="marzo"/>
    <s v="T"/>
    <m/>
    <s v="no"/>
    <m/>
    <m/>
    <m/>
  </r>
  <r>
    <n v="138587"/>
    <s v="Abastecedor de tapas"/>
    <s v="Moreno"/>
    <s v="L04"/>
    <d v="2018-11-01T00:00:00"/>
    <s v="-"/>
    <s v="Mantenimiento Mecanico"/>
    <d v="2023-03-10T00:00:00"/>
    <d v="1899-12-30T21:26:53"/>
    <d v="2023-03-10T00:00:00"/>
    <d v="1899-12-30T21:32:15"/>
    <n v="322"/>
    <n v="5.3666666666666663"/>
    <x v="0"/>
    <x v="0"/>
    <n v="10"/>
    <s v="marzo"/>
    <s v="T"/>
    <m/>
    <s v="microparada"/>
    <m/>
    <m/>
    <m/>
  </r>
  <r>
    <n v="138590"/>
    <s v="Celofanadora"/>
    <s v="Moreno"/>
    <s v="L43"/>
    <d v="2018-11-01T00:00:00"/>
    <s v="-"/>
    <s v="Mantenimiento Mecanico"/>
    <d v="2023-03-11T00:00:00"/>
    <d v="1899-12-30T15:21:35"/>
    <d v="2023-03-11T00:00:00"/>
    <d v="1899-12-30T16:21:43"/>
    <n v="3608"/>
    <n v="60.133333333333333"/>
    <x v="1"/>
    <x v="1"/>
    <n v="11"/>
    <s v="marzo"/>
    <s v="T"/>
    <s v="sin informacion"/>
    <s v="sin informacion"/>
    <s v="sin informacion"/>
    <s v="sin informacion"/>
    <s v="sin informacion"/>
  </r>
  <r>
    <n v="138592"/>
    <s v="Etiquetadora L33"/>
    <s v="Moreno"/>
    <s v="L33"/>
    <d v="2020-10-16T00:00:00"/>
    <s v="Martín"/>
    <s v="Mantenimiento Mecanico"/>
    <d v="2023-03-12T00:00:00"/>
    <d v="1899-12-30T07:01:52"/>
    <d v="2023-03-12T00:00:00"/>
    <d v="1899-12-30T07:02:07"/>
    <n v="15"/>
    <n v="0.25"/>
    <x v="0"/>
    <x v="0"/>
    <n v="11"/>
    <s v="marzo"/>
    <s v="M"/>
    <m/>
    <s v="microparada"/>
    <m/>
    <m/>
    <m/>
  </r>
  <r>
    <n v="138594"/>
    <s v="Crimpadora"/>
    <s v="Moreno"/>
    <s v="L10"/>
    <d v="2018-11-01T00:00:00"/>
    <s v="-"/>
    <s v="Mantenimiento Electrico"/>
    <d v="2023-03-13T00:00:00"/>
    <d v="1899-12-30T06:04:31"/>
    <d v="2023-03-13T00:00:00"/>
    <d v="1899-12-30T06:44:36"/>
    <n v="2405"/>
    <n v="40.083333333333336"/>
    <x v="471"/>
    <x v="2"/>
    <n v="11"/>
    <s v="marzo"/>
    <s v="M"/>
    <m/>
    <s v="no"/>
    <m/>
    <m/>
    <m/>
  </r>
  <r>
    <n v="138606"/>
    <s v="Torqueadora"/>
    <s v="Moreno"/>
    <s v="L39"/>
    <d v="2020-02-20T00:00:00"/>
    <s v="Martín"/>
    <s v="Mantenimiento Electrico"/>
    <d v="2023-03-13T00:00:00"/>
    <d v="1899-12-30T06:22:53"/>
    <d v="2023-03-13T00:00:00"/>
    <d v="1899-12-30T09:07:56"/>
    <n v="9903"/>
    <n v="165.05"/>
    <x v="1"/>
    <x v="1"/>
    <n v="11"/>
    <s v="marzo"/>
    <s v="M"/>
    <s v="sin informacion"/>
    <s v="sin informacion"/>
    <s v="sin informacion"/>
    <s v="sin informacion"/>
    <s v="sin informacion"/>
  </r>
  <r>
    <n v="138609"/>
    <s v="Etiquetadora L33"/>
    <s v="Moreno"/>
    <s v="L33"/>
    <d v="2020-10-16T00:00:00"/>
    <s v="Martín"/>
    <s v="Mantenimiento Electrico"/>
    <d v="2023-03-13T00:00:00"/>
    <d v="1899-12-30T06:31:42"/>
    <d v="2023-03-13T00:00:00"/>
    <d v="1899-12-30T14:49:28"/>
    <n v="29866"/>
    <n v="497.76666666666665"/>
    <x v="472"/>
    <x v="2"/>
    <n v="11"/>
    <s v="marzo"/>
    <s v="M"/>
    <m/>
    <s v="no"/>
    <m/>
    <m/>
    <m/>
  </r>
  <r>
    <n v="138611"/>
    <s v="Llenadora"/>
    <s v="Moreno"/>
    <s v="L19"/>
    <d v="2018-11-01T00:00:00"/>
    <s v="-"/>
    <s v="Mantenimiento Mecanico"/>
    <d v="2023-03-13T00:00:00"/>
    <d v="1899-12-30T06:41:46"/>
    <d v="2023-03-13T00:00:00"/>
    <d v="1899-12-30T08:17:49"/>
    <n v="5763"/>
    <n v="96.05"/>
    <x v="1"/>
    <x v="1"/>
    <n v="11"/>
    <s v="marzo"/>
    <s v="M"/>
    <s v="sin informacion"/>
    <s v="sin informacion"/>
    <s v="sin informacion"/>
    <s v="sin informacion"/>
    <s v="sin informacion"/>
  </r>
  <r>
    <n v="138612"/>
    <s v="Abastecedor pinceles"/>
    <s v="Moreno"/>
    <s v="L37"/>
    <d v="2018-11-01T00:00:00"/>
    <s v="-"/>
    <s v="Mantenimiento Mecanico"/>
    <d v="2023-03-13T00:00:00"/>
    <d v="1899-12-30T06:46:46"/>
    <d v="2023-03-13T00:00:00"/>
    <d v="1899-12-30T07:03:32"/>
    <n v="1006"/>
    <n v="16.766666666666666"/>
    <x v="1"/>
    <x v="1"/>
    <n v="11"/>
    <s v="marzo"/>
    <s v="M"/>
    <s v="sin informacion"/>
    <s v="sin informacion"/>
    <s v="sin informacion"/>
    <s v="sin informacion"/>
    <s v="sin informacion"/>
  </r>
  <r>
    <n v="138618"/>
    <s v="Estuchadora"/>
    <s v="Moreno"/>
    <s v="L43"/>
    <d v="2018-11-01T00:00:00"/>
    <s v="-"/>
    <s v="Mantenimiento Mecanico"/>
    <d v="2023-03-13T00:00:00"/>
    <d v="1899-12-30T07:35:07"/>
    <d v="2023-03-13T00:00:00"/>
    <d v="1899-12-30T07:41:13"/>
    <n v="366"/>
    <n v="6.1"/>
    <x v="0"/>
    <x v="0"/>
    <n v="11"/>
    <s v="marzo"/>
    <s v="M"/>
    <m/>
    <s v="microparada"/>
    <m/>
    <m/>
    <m/>
  </r>
  <r>
    <n v="138619"/>
    <s v="Llenadora"/>
    <s v="Moreno"/>
    <s v="L29"/>
    <d v="2018-11-01T00:00:00"/>
    <s v="-"/>
    <s v="Mantenimiento Mecanico"/>
    <d v="2023-03-13T00:00:00"/>
    <d v="1899-12-30T07:38:59"/>
    <d v="2023-03-13T00:00:00"/>
    <d v="1899-12-30T07:54:13"/>
    <n v="914"/>
    <n v="15.233333333333333"/>
    <x v="1"/>
    <x v="1"/>
    <n v="11"/>
    <s v="marzo"/>
    <s v="M"/>
    <s v="sin informacion"/>
    <s v="sin informacion"/>
    <s v="sin informacion"/>
    <s v="sin informacion"/>
    <s v="sin informacion"/>
  </r>
  <r>
    <n v="138625"/>
    <s v="Abastecedor de tapas"/>
    <s v="Moreno"/>
    <s v="L41"/>
    <d v="2018-11-01T00:00:00"/>
    <s v="-"/>
    <s v="Mantenimiento Electrico"/>
    <d v="2023-03-13T00:00:00"/>
    <d v="1899-12-30T08:41:59"/>
    <d v="2023-03-13T00:00:00"/>
    <d v="1899-12-30T09:12:06"/>
    <n v="1807"/>
    <n v="30.116666666666667"/>
    <x v="1"/>
    <x v="1"/>
    <n v="11"/>
    <s v="marzo"/>
    <s v="M"/>
    <s v="sin informacion"/>
    <s v="sin informacion"/>
    <s v="sin informacion"/>
    <s v="sin informacion"/>
    <s v="sin informacion"/>
  </r>
  <r>
    <n v="138630"/>
    <s v="Llenadora"/>
    <s v="Moreno"/>
    <s v="L29"/>
    <d v="2018-11-01T00:00:00"/>
    <s v="-"/>
    <s v="Mantenimiento Mecanico"/>
    <d v="2023-03-13T00:00:00"/>
    <d v="1899-12-30T09:14:34"/>
    <d v="2023-03-13T00:00:00"/>
    <d v="1899-12-30T13:50:29"/>
    <n v="16555"/>
    <n v="275.91666666666669"/>
    <x v="473"/>
    <x v="2"/>
    <n v="11"/>
    <s v="marzo"/>
    <s v="M"/>
    <m/>
    <s v="no"/>
    <m/>
    <m/>
    <m/>
  </r>
  <r>
    <n v="138633"/>
    <s v="Martillo"/>
    <s v="Moreno"/>
    <s v="L10"/>
    <d v="2018-11-01T00:00:00"/>
    <s v="-"/>
    <s v="Mantenimiento Electrico"/>
    <d v="2023-03-13T00:00:00"/>
    <d v="1899-12-30T09:21:13"/>
    <d v="2023-03-13T00:00:00"/>
    <d v="1899-12-30T09:28:14"/>
    <n v="421"/>
    <n v="7.0166666666666666"/>
    <x v="0"/>
    <x v="0"/>
    <n v="11"/>
    <s v="marzo"/>
    <s v="M"/>
    <m/>
    <s v="microparada"/>
    <m/>
    <m/>
    <m/>
  </r>
  <r>
    <n v="138634"/>
    <s v="Llenadora"/>
    <s v="Moreno"/>
    <s v="L32"/>
    <d v="2021-02-04T00:00:00"/>
    <s v="Victor"/>
    <s v="Mantenimiento Electrico"/>
    <d v="2023-03-13T00:00:00"/>
    <d v="1899-12-30T10:16:40"/>
    <d v="2023-03-13T00:00:00"/>
    <d v="1899-12-30T10:32:38"/>
    <n v="958"/>
    <n v="15.966666666666667"/>
    <x v="474"/>
    <x v="2"/>
    <n v="11"/>
    <s v="marzo"/>
    <s v="M"/>
    <m/>
    <s v="no"/>
    <m/>
    <m/>
    <m/>
  </r>
  <r>
    <n v="138638"/>
    <s v="Celofanadora"/>
    <s v="Moreno"/>
    <s v="L32"/>
    <d v="2021-02-04T00:00:00"/>
    <s v="Victor"/>
    <s v="Mantenimiento Electrico"/>
    <d v="2023-03-13T00:00:00"/>
    <d v="1899-12-30T10:51:55"/>
    <d v="2023-03-13T00:00:00"/>
    <d v="1899-12-30T10:52:05"/>
    <n v="10"/>
    <n v="0.16666666666666666"/>
    <x v="0"/>
    <x v="0"/>
    <n v="11"/>
    <s v="marzo"/>
    <s v="M"/>
    <m/>
    <s v="microparada"/>
    <m/>
    <m/>
    <m/>
  </r>
  <r>
    <n v="138639"/>
    <s v="Celofanadora"/>
    <s v="Moreno"/>
    <s v="L32"/>
    <d v="2021-02-04T00:00:00"/>
    <s v="Victor"/>
    <s v="Mantenimiento Mecanico"/>
    <d v="2023-03-13T00:00:00"/>
    <d v="1899-12-30T10:52:13"/>
    <d v="2023-03-13T00:00:00"/>
    <d v="1899-12-30T10:52:47"/>
    <n v="34"/>
    <n v="0.56666666666666665"/>
    <x v="0"/>
    <x v="0"/>
    <n v="11"/>
    <s v="marzo"/>
    <s v="M"/>
    <m/>
    <s v="microparada"/>
    <m/>
    <m/>
    <m/>
  </r>
  <r>
    <n v="138641"/>
    <s v="Abastecedor pinceles"/>
    <s v="Moreno"/>
    <s v="L38"/>
    <d v="2019-10-08T00:00:00"/>
    <s v="Martín"/>
    <s v="Mantenimiento Electrico"/>
    <d v="2023-03-13T00:00:00"/>
    <d v="1899-12-30T11:46:44"/>
    <d v="2023-03-13T00:00:00"/>
    <d v="1899-12-30T11:48:09"/>
    <n v="85"/>
    <n v="1.4166666666666667"/>
    <x v="0"/>
    <x v="0"/>
    <n v="11"/>
    <s v="marzo"/>
    <s v="M"/>
    <m/>
    <s v="microparada"/>
    <m/>
    <m/>
    <m/>
  </r>
  <r>
    <n v="138642"/>
    <s v="Abastecedor pinceles"/>
    <s v="Moreno"/>
    <s v="L38"/>
    <d v="2019-10-08T00:00:00"/>
    <s v="Martín"/>
    <s v="Mantenimiento Mecanico"/>
    <d v="2023-03-13T00:00:00"/>
    <d v="1899-12-30T11:48:27"/>
    <d v="2023-03-13T00:00:00"/>
    <d v="1899-12-30T12:35:40"/>
    <n v="2833"/>
    <n v="47.216666666666669"/>
    <x v="201"/>
    <x v="2"/>
    <n v="11"/>
    <s v="marzo"/>
    <s v="M"/>
    <m/>
    <s v="no"/>
    <m/>
    <m/>
    <m/>
  </r>
  <r>
    <n v="138659"/>
    <s v="Etiquetadora"/>
    <s v="Moreno"/>
    <s v="L19"/>
    <d v="2018-11-01T00:00:00"/>
    <s v="-"/>
    <s v="Mantenimiento Electrico"/>
    <d v="2023-03-13T00:00:00"/>
    <d v="1899-12-30T15:09:12"/>
    <d v="2023-03-13T00:00:00"/>
    <d v="1899-12-30T15:16:33"/>
    <n v="441"/>
    <n v="7.35"/>
    <x v="0"/>
    <x v="0"/>
    <n v="11"/>
    <s v="marzo"/>
    <s v="T"/>
    <m/>
    <s v="microparada"/>
    <m/>
    <m/>
    <m/>
  </r>
  <r>
    <n v="138663"/>
    <s v="Etiquetadora"/>
    <s v="Moreno"/>
    <s v="L38"/>
    <d v="2018-11-01T00:00:00"/>
    <s v="-"/>
    <s v="Mantenimiento Electrico"/>
    <d v="2023-03-13T00:00:00"/>
    <d v="1899-12-30T16:00:05"/>
    <d v="2023-03-13T00:00:00"/>
    <d v="1899-12-30T16:54:37"/>
    <n v="3272"/>
    <n v="54.533333333333331"/>
    <x v="475"/>
    <x v="2"/>
    <n v="11"/>
    <s v="marzo"/>
    <s v="T"/>
    <m/>
    <s v="no"/>
    <m/>
    <m/>
    <m/>
  </r>
  <r>
    <n v="138665"/>
    <s v="Etiquetadora"/>
    <s v="Moreno"/>
    <s v="L19"/>
    <d v="2018-11-01T00:00:00"/>
    <s v="-"/>
    <s v="Mantenimiento Mecanico"/>
    <d v="2023-03-13T00:00:00"/>
    <d v="1899-12-30T16:07:43"/>
    <d v="2023-03-13T00:00:00"/>
    <d v="1899-12-30T19:31:29"/>
    <n v="12226"/>
    <n v="203.76666666666668"/>
    <x v="476"/>
    <x v="4"/>
    <n v="11"/>
    <s v="marzo"/>
    <s v="T"/>
    <s v="no aplica"/>
    <s v="no aplica"/>
    <s v="no aplica"/>
    <s v="no aplica"/>
    <s v="no aplica"/>
  </r>
  <r>
    <n v="138666"/>
    <s v="Etiquetadora"/>
    <s v="Moreno"/>
    <s v="L45"/>
    <d v="2018-11-01T00:00:00"/>
    <s v="-"/>
    <s v="Mantenimiento Mecanico"/>
    <d v="2023-03-13T00:00:00"/>
    <d v="1899-12-30T16:20:22"/>
    <d v="2023-03-13T00:00:00"/>
    <d v="1899-12-30T16:52:33"/>
    <n v="1931"/>
    <n v="32.18333333333333"/>
    <x v="1"/>
    <x v="1"/>
    <n v="11"/>
    <s v="marzo"/>
    <s v="T"/>
    <s v="sin informacion"/>
    <s v="sin informacion"/>
    <s v="sin informacion"/>
    <s v="sin informacion"/>
    <s v="sin informacion"/>
  </r>
  <r>
    <n v="138669"/>
    <s v="Llenadora"/>
    <s v="Moreno"/>
    <s v="L39"/>
    <d v="2018-11-01T00:00:00"/>
    <s v="-"/>
    <s v="Mantenimiento Electrico"/>
    <d v="2023-03-13T00:00:00"/>
    <d v="1899-12-30T17:20:02"/>
    <d v="2023-03-13T00:00:00"/>
    <d v="1899-12-30T17:31:57"/>
    <n v="715"/>
    <n v="11.916666666666666"/>
    <x v="477"/>
    <x v="2"/>
    <n v="11"/>
    <s v="marzo"/>
    <s v="T"/>
    <m/>
    <s v="no"/>
    <m/>
    <m/>
    <m/>
  </r>
  <r>
    <n v="138670"/>
    <s v="Etiquetadora"/>
    <s v="Moreno"/>
    <s v="L45"/>
    <d v="2018-11-01T00:00:00"/>
    <s v="-"/>
    <s v="Mantenimiento Mecanico"/>
    <d v="2023-03-13T00:00:00"/>
    <d v="1899-12-30T17:31:46"/>
    <d v="2023-03-13T00:00:00"/>
    <d v="1899-12-30T17:35:07"/>
    <n v="201"/>
    <n v="3.35"/>
    <x v="0"/>
    <x v="0"/>
    <n v="11"/>
    <s v="marzo"/>
    <s v="T"/>
    <m/>
    <s v="microparada"/>
    <m/>
    <m/>
    <m/>
  </r>
  <r>
    <n v="138671"/>
    <s v="Torqueadora"/>
    <s v="Moreno"/>
    <s v="L33"/>
    <d v="2020-02-20T00:00:00"/>
    <s v="Martín"/>
    <s v="Mantenimiento Mecanico"/>
    <d v="2023-03-13T00:00:00"/>
    <d v="1899-12-30T17:45:24"/>
    <d v="2023-03-13T00:00:00"/>
    <d v="1899-12-30T18:02:31"/>
    <n v="1027"/>
    <n v="17.116666666666667"/>
    <x v="478"/>
    <x v="2"/>
    <n v="11"/>
    <s v="marzo"/>
    <s v="T"/>
    <m/>
    <s v="no"/>
    <m/>
    <m/>
    <m/>
  </r>
  <r>
    <n v="138673"/>
    <s v="Llenadora"/>
    <s v="Moreno"/>
    <s v="L39"/>
    <d v="2018-11-01T00:00:00"/>
    <s v="-"/>
    <s v="Mantenimiento Electrico"/>
    <d v="2023-03-13T00:00:00"/>
    <d v="1899-12-30T17:56:00"/>
    <d v="2023-03-13T00:00:00"/>
    <d v="1899-12-30T18:34:25"/>
    <n v="2305"/>
    <n v="38.416666666666664"/>
    <x v="479"/>
    <x v="2"/>
    <n v="11"/>
    <s v="marzo"/>
    <s v="T"/>
    <m/>
    <s v="no"/>
    <m/>
    <m/>
    <m/>
  </r>
  <r>
    <n v="138674"/>
    <s v="Inkjet"/>
    <s v="Moreno"/>
    <s v="L38"/>
    <d v="2018-11-01T00:00:00"/>
    <s v="-"/>
    <s v="Mantenimiento Electrico"/>
    <d v="2023-03-13T00:00:00"/>
    <d v="1899-12-30T17:57:17"/>
    <d v="2023-03-13T00:00:00"/>
    <d v="1899-12-30T18:39:37"/>
    <n v="2540"/>
    <n v="42.333333333333336"/>
    <x v="475"/>
    <x v="2"/>
    <n v="11"/>
    <s v="marzo"/>
    <s v="T"/>
    <m/>
    <s v="no"/>
    <m/>
    <m/>
    <m/>
  </r>
  <r>
    <n v="138675"/>
    <s v="Torqueadora"/>
    <s v="Moreno"/>
    <s v="L33"/>
    <d v="2020-02-20T00:00:00"/>
    <s v="Martín"/>
    <s v="Mantenimiento Mecanico"/>
    <d v="2023-03-13T00:00:00"/>
    <d v="1899-12-30T18:05:37"/>
    <d v="2023-03-13T00:00:00"/>
    <d v="1899-12-30T18:12:03"/>
    <n v="386"/>
    <n v="6.4333333333333336"/>
    <x v="0"/>
    <x v="0"/>
    <n v="11"/>
    <s v="marzo"/>
    <s v="T"/>
    <m/>
    <s v="microparada"/>
    <m/>
    <m/>
    <m/>
  </r>
  <r>
    <n v="138676"/>
    <s v="Coloca Bolillas"/>
    <s v="Moreno"/>
    <s v="L33"/>
    <d v="2020-02-20T00:00:00"/>
    <s v="Martín"/>
    <s v="Mantenimiento Mecanico"/>
    <d v="2023-03-13T00:00:00"/>
    <d v="1899-12-30T18:13:56"/>
    <d v="2023-03-13T00:00:00"/>
    <d v="1899-12-30T18:28:39"/>
    <n v="883"/>
    <n v="14.716666666666667"/>
    <x v="1"/>
    <x v="1"/>
    <n v="11"/>
    <s v="marzo"/>
    <s v="T"/>
    <s v="sin informacion"/>
    <s v="sin informacion"/>
    <s v="sin informacion"/>
    <s v="sin informacion"/>
    <s v="sin informacion"/>
  </r>
  <r>
    <n v="138679"/>
    <s v="Etiquetadora L33"/>
    <s v="Moreno"/>
    <s v="L33"/>
    <d v="2020-10-16T00:00:00"/>
    <s v="Martín"/>
    <s v="Mantenimiento Electrico"/>
    <d v="2023-03-13T00:00:00"/>
    <d v="1899-12-30T18:28:55"/>
    <d v="2023-03-13T00:00:00"/>
    <d v="1899-12-30T18:33:48"/>
    <n v="293"/>
    <n v="4.8833333333333337"/>
    <x v="0"/>
    <x v="0"/>
    <n v="11"/>
    <s v="marzo"/>
    <s v="T"/>
    <m/>
    <s v="microparada"/>
    <m/>
    <m/>
    <m/>
  </r>
  <r>
    <n v="138683"/>
    <s v="Etiquetadora"/>
    <s v="Moreno"/>
    <s v="L45"/>
    <d v="2018-11-01T00:00:00"/>
    <s v="-"/>
    <s v="Mantenimiento Mecanico"/>
    <d v="2023-03-13T00:00:00"/>
    <d v="1899-12-30T19:00:34"/>
    <d v="2023-03-13T00:00:00"/>
    <d v="1899-12-30T19:00:39"/>
    <n v="5"/>
    <n v="8.3333333333333329E-2"/>
    <x v="0"/>
    <x v="0"/>
    <n v="11"/>
    <s v="marzo"/>
    <s v="T"/>
    <m/>
    <s v="microparada"/>
    <m/>
    <m/>
    <m/>
  </r>
  <r>
    <n v="138687"/>
    <s v="Transporte"/>
    <s v="Moreno"/>
    <s v="L39"/>
    <d v="2018-11-01T00:00:00"/>
    <s v="-"/>
    <s v="Mantenimiento Electrico"/>
    <d v="2023-03-13T00:00:00"/>
    <d v="1899-12-30T20:05:54"/>
    <d v="2023-03-13T00:00:00"/>
    <d v="1899-12-30T20:20:50"/>
    <n v="896"/>
    <n v="14.933333333333334"/>
    <x v="1"/>
    <x v="1"/>
    <n v="11"/>
    <s v="marzo"/>
    <s v="T"/>
    <s v="sin informacion"/>
    <s v="sin informacion"/>
    <s v="sin informacion"/>
    <s v="sin informacion"/>
    <s v="sin informacion"/>
  </r>
  <r>
    <n v="138688"/>
    <s v="Celofanadora"/>
    <s v="Moreno"/>
    <s v="L42"/>
    <d v="2018-11-01T00:00:00"/>
    <s v="-"/>
    <s v="Mantenimiento Mecanico"/>
    <d v="2023-03-13T00:00:00"/>
    <d v="1899-12-30T20:23:45"/>
    <d v="2023-03-13T00:00:00"/>
    <d v="1899-12-30T21:10:16"/>
    <n v="2791"/>
    <n v="46.516666666666666"/>
    <x v="1"/>
    <x v="1"/>
    <n v="11"/>
    <s v="marzo"/>
    <s v="T"/>
    <s v="sin informacion"/>
    <s v="sin informacion"/>
    <s v="sin informacion"/>
    <s v="sin informacion"/>
    <s v="sin informacion"/>
  </r>
  <r>
    <n v="138690"/>
    <s v="Transporte"/>
    <s v="Moreno"/>
    <s v="L39"/>
    <d v="2018-11-01T00:00:00"/>
    <s v="-"/>
    <s v="Mantenimiento Electrico"/>
    <d v="2023-03-13T00:00:00"/>
    <d v="1899-12-30T20:32:28"/>
    <d v="2023-03-13T00:00:00"/>
    <d v="1899-12-30T21:04:13"/>
    <n v="1905"/>
    <n v="31.75"/>
    <x v="480"/>
    <x v="2"/>
    <n v="11"/>
    <s v="marzo"/>
    <s v="T"/>
    <m/>
    <s v="no"/>
    <m/>
    <m/>
    <m/>
  </r>
  <r>
    <n v="138700"/>
    <s v="Llenadora"/>
    <s v="Moreno"/>
    <s v="L29"/>
    <d v="2018-11-01T00:00:00"/>
    <s v="-"/>
    <s v="Mantenimiento Electrico"/>
    <d v="2023-03-14T00:00:00"/>
    <d v="1899-12-30T06:30:48"/>
    <d v="2023-03-14T00:00:00"/>
    <d v="1899-12-30T06:58:02"/>
    <n v="1634"/>
    <n v="27.233333333333334"/>
    <x v="1"/>
    <x v="1"/>
    <n v="11"/>
    <s v="marzo"/>
    <s v="M"/>
    <s v="sin informacion"/>
    <s v="sin informacion"/>
    <s v="sin informacion"/>
    <s v="sin informacion"/>
    <s v="sin informacion"/>
  </r>
  <r>
    <n v="138702"/>
    <s v="Llenadora"/>
    <s v="Moreno"/>
    <s v="L29"/>
    <d v="2018-11-01T00:00:00"/>
    <s v="-"/>
    <s v="Mantenimiento Electrico"/>
    <d v="2023-03-14T00:00:00"/>
    <d v="1899-12-30T07:06:02"/>
    <d v="2023-03-14T00:00:00"/>
    <d v="1899-12-30T07:07:09"/>
    <n v="67"/>
    <n v="1.1166666666666667"/>
    <x v="0"/>
    <x v="0"/>
    <n v="11"/>
    <s v="marzo"/>
    <s v="M"/>
    <m/>
    <s v="microparada"/>
    <m/>
    <m/>
    <m/>
  </r>
  <r>
    <n v="138703"/>
    <s v="Llenadora"/>
    <s v="Moreno"/>
    <s v="L29"/>
    <d v="2018-11-01T00:00:00"/>
    <s v="-"/>
    <s v="Mantenimiento Mecanico"/>
    <d v="2023-03-14T00:00:00"/>
    <d v="1899-12-30T07:15:09"/>
    <d v="2023-03-14T00:00:00"/>
    <d v="1899-12-30T07:21:42"/>
    <n v="393"/>
    <n v="6.55"/>
    <x v="0"/>
    <x v="0"/>
    <n v="11"/>
    <s v="marzo"/>
    <s v="M"/>
    <m/>
    <s v="microparada"/>
    <m/>
    <m/>
    <m/>
  </r>
  <r>
    <n v="138713"/>
    <s v="Transporte"/>
    <s v="Moreno"/>
    <s v="L19"/>
    <d v="2018-11-01T00:00:00"/>
    <s v="-"/>
    <s v="Mantenimiento Mecanico"/>
    <d v="2023-03-14T00:00:00"/>
    <d v="1899-12-30T09:24:33"/>
    <d v="2023-03-14T00:00:00"/>
    <d v="1899-12-30T09:56:13"/>
    <n v="1900"/>
    <n v="31.666666666666668"/>
    <x v="1"/>
    <x v="1"/>
    <n v="11"/>
    <s v="marzo"/>
    <s v="M"/>
    <s v="sin informacion"/>
    <s v="sin informacion"/>
    <s v="sin informacion"/>
    <s v="sin informacion"/>
    <s v="sin informacion"/>
  </r>
  <r>
    <n v="138717"/>
    <s v="Tolva"/>
    <s v="Moreno"/>
    <s v="L38"/>
    <d v="2023-01-16T00:00:00"/>
    <s v="Juan Manuel"/>
    <s v="Mantenimiento Electrico"/>
    <d v="2023-03-14T00:00:00"/>
    <d v="1899-12-30T10:17:33"/>
    <d v="2023-03-14T00:00:00"/>
    <d v="1899-12-30T10:31:59"/>
    <n v="866"/>
    <n v="14.433333333333334"/>
    <x v="481"/>
    <x v="2"/>
    <n v="11"/>
    <s v="marzo"/>
    <s v="M"/>
    <m/>
    <s v="no"/>
    <m/>
    <m/>
    <m/>
  </r>
  <r>
    <n v="138720"/>
    <s v="Martillo"/>
    <s v="Moreno"/>
    <s v="L10"/>
    <d v="2018-11-01T00:00:00"/>
    <s v="-"/>
    <s v="Mantenimiento Electrico"/>
    <d v="2023-03-14T00:00:00"/>
    <d v="1899-12-30T10:33:41"/>
    <d v="2023-03-14T00:00:00"/>
    <d v="1899-12-30T11:41:33"/>
    <n v="4072"/>
    <n v="67.86666666666666"/>
    <x v="482"/>
    <x v="2"/>
    <n v="11"/>
    <s v="marzo"/>
    <s v="M"/>
    <m/>
    <s v="no"/>
    <m/>
    <m/>
    <m/>
  </r>
  <r>
    <n v="138722"/>
    <s v="Llenadora"/>
    <s v="Moreno"/>
    <s v="L45"/>
    <d v="2018-11-01T00:00:00"/>
    <s v="-"/>
    <s v="Mantenimiento Electrico"/>
    <d v="2023-03-14T00:00:00"/>
    <d v="1899-12-30T11:27:00"/>
    <d v="2023-03-14T00:00:00"/>
    <d v="1899-12-30T11:27:12"/>
    <n v="12"/>
    <n v="0.2"/>
    <x v="0"/>
    <x v="0"/>
    <n v="11"/>
    <s v="marzo"/>
    <s v="M"/>
    <m/>
    <s v="microparada"/>
    <m/>
    <m/>
    <m/>
  </r>
  <r>
    <n v="138724"/>
    <s v="Llenadora L38"/>
    <s v="Moreno"/>
    <s v="L38"/>
    <d v="2021-03-03T00:00:00"/>
    <s v="Martín"/>
    <s v="Mantenimiento Mecanico"/>
    <d v="2023-03-14T00:00:00"/>
    <d v="1899-12-30T12:10:11"/>
    <d v="2023-03-14T00:00:00"/>
    <d v="1899-12-30T12:16:33"/>
    <n v="382"/>
    <n v="6.3666666666666663"/>
    <x v="0"/>
    <x v="0"/>
    <n v="11"/>
    <s v="marzo"/>
    <s v="M"/>
    <m/>
    <s v="microparada"/>
    <m/>
    <m/>
    <m/>
  </r>
  <r>
    <n v="138727"/>
    <s v="Llenadora L38"/>
    <s v="Moreno"/>
    <s v="L38"/>
    <d v="2021-03-03T00:00:00"/>
    <s v="Martín"/>
    <s v="Mantenimiento Electrico"/>
    <d v="2023-03-14T00:00:00"/>
    <d v="1899-12-30T12:30:53"/>
    <d v="2023-03-14T00:00:00"/>
    <d v="1899-12-30T12:30:58"/>
    <n v="5"/>
    <n v="8.3333333333333329E-2"/>
    <x v="0"/>
    <x v="0"/>
    <n v="11"/>
    <s v="marzo"/>
    <s v="M"/>
    <m/>
    <s v="microparada"/>
    <m/>
    <m/>
    <m/>
  </r>
  <r>
    <n v="138729"/>
    <s v="Celofanadora"/>
    <s v="Moreno"/>
    <s v="L32"/>
    <d v="2021-02-04T00:00:00"/>
    <s v="Victor"/>
    <s v="Mantenimiento Mecanico"/>
    <d v="2023-03-14T00:00:00"/>
    <d v="1899-12-30T12:48:59"/>
    <d v="2023-03-15T00:00:00"/>
    <d v="1899-12-30T06:18:48"/>
    <n v="62989"/>
    <n v="1049.8166666666666"/>
    <x v="1"/>
    <x v="1"/>
    <n v="11"/>
    <s v="marzo"/>
    <s v="M"/>
    <s v="sin informacion"/>
    <s v="sin informacion"/>
    <s v="sin informacion"/>
    <s v="sin informacion"/>
    <s v="sin informacion"/>
  </r>
  <r>
    <n v="138732"/>
    <s v="Etiquetadora"/>
    <s v="Moreno"/>
    <s v="L45"/>
    <d v="2018-11-01T00:00:00"/>
    <s v="-"/>
    <s v="Mantenimiento Electrico"/>
    <d v="2023-03-14T00:00:00"/>
    <d v="1899-12-30T13:06:59"/>
    <d v="2023-03-14T00:00:00"/>
    <d v="1899-12-30T13:07:05"/>
    <n v="6"/>
    <n v="0.1"/>
    <x v="0"/>
    <x v="0"/>
    <n v="11"/>
    <s v="marzo"/>
    <s v="M"/>
    <m/>
    <s v="microparada"/>
    <m/>
    <m/>
    <m/>
  </r>
  <r>
    <n v="138733"/>
    <s v="Etiquetadora"/>
    <s v="Moreno"/>
    <s v="L45"/>
    <d v="2018-11-01T00:00:00"/>
    <s v="-"/>
    <s v="Mantenimiento Mecanico"/>
    <d v="2023-03-14T00:00:00"/>
    <d v="1899-12-30T13:07:12"/>
    <d v="2023-03-14T00:00:00"/>
    <d v="1899-12-30T15:46:19"/>
    <n v="9547"/>
    <n v="159.11666666666667"/>
    <x v="10"/>
    <x v="2"/>
    <n v="11"/>
    <s v="marzo"/>
    <s v="M"/>
    <m/>
    <s v="no"/>
    <m/>
    <m/>
    <m/>
  </r>
  <r>
    <n v="138738"/>
    <s v="Estuchadora"/>
    <s v="Moreno"/>
    <s v="L43"/>
    <d v="2018-11-01T00:00:00"/>
    <s v="-"/>
    <s v="Mantenimiento Electrico"/>
    <d v="2023-03-14T00:00:00"/>
    <d v="1899-12-30T13:36:45"/>
    <d v="2023-03-14T00:00:00"/>
    <d v="1899-12-30T13:36:55"/>
    <n v="10"/>
    <n v="0.16666666666666666"/>
    <x v="0"/>
    <x v="0"/>
    <n v="11"/>
    <s v="marzo"/>
    <s v="M"/>
    <m/>
    <s v="microparada"/>
    <m/>
    <m/>
    <m/>
  </r>
  <r>
    <n v="138739"/>
    <s v="Estuchadora"/>
    <s v="Moreno"/>
    <s v="L43"/>
    <d v="2018-11-01T00:00:00"/>
    <s v="-"/>
    <s v="Mantenimiento Mecanico"/>
    <d v="2023-03-14T00:00:00"/>
    <d v="1899-12-30T13:37:05"/>
    <d v="2023-03-14T00:00:00"/>
    <d v="1899-12-30T13:39:00"/>
    <n v="115"/>
    <n v="1.9166666666666667"/>
    <x v="0"/>
    <x v="0"/>
    <n v="11"/>
    <s v="marzo"/>
    <s v="M"/>
    <m/>
    <s v="microparada"/>
    <m/>
    <m/>
    <m/>
  </r>
  <r>
    <n v="138748"/>
    <s v="Estuchadora"/>
    <s v="Moreno"/>
    <s v="L43"/>
    <d v="2018-11-01T00:00:00"/>
    <s v="-"/>
    <s v="Mantenimiento Mecanico"/>
    <d v="2023-03-14T00:00:00"/>
    <d v="1899-12-30T14:23:51"/>
    <d v="2023-03-14T00:00:00"/>
    <d v="1899-12-30T14:25:14"/>
    <n v="83"/>
    <n v="1.3833333333333333"/>
    <x v="0"/>
    <x v="0"/>
    <n v="11"/>
    <s v="marzo"/>
    <s v="T"/>
    <m/>
    <s v="microparada"/>
    <m/>
    <m/>
    <m/>
  </r>
  <r>
    <n v="138754"/>
    <s v="Abastecedor pinceles"/>
    <s v="Moreno"/>
    <s v="L37"/>
    <d v="2018-11-01T00:00:00"/>
    <s v="-"/>
    <s v="Mantenimiento Mecanico"/>
    <d v="2023-03-14T00:00:00"/>
    <d v="1899-12-30T15:31:01"/>
    <d v="2023-03-14T00:00:00"/>
    <d v="1899-12-30T16:31:44"/>
    <n v="3643"/>
    <n v="60.716666666666669"/>
    <x v="483"/>
    <x v="2"/>
    <n v="11"/>
    <s v="marzo"/>
    <s v="T"/>
    <m/>
    <s v="no"/>
    <m/>
    <m/>
    <m/>
  </r>
  <r>
    <n v="138755"/>
    <s v="Embalador"/>
    <s v="Moreno"/>
    <s v="L38"/>
    <d v="2018-11-01T00:00:00"/>
    <s v="-"/>
    <s v="Mantenimiento Electrico"/>
    <d v="2023-03-14T00:00:00"/>
    <d v="1899-12-30T15:31:31"/>
    <d v="2023-03-14T00:00:00"/>
    <d v="1899-12-30T15:34:01"/>
    <n v="150"/>
    <n v="2.5"/>
    <x v="0"/>
    <x v="0"/>
    <n v="11"/>
    <s v="marzo"/>
    <s v="T"/>
    <m/>
    <s v="microparada"/>
    <m/>
    <m/>
    <m/>
  </r>
  <r>
    <n v="138757"/>
    <s v="Abastecedor de bombas"/>
    <s v="Moreno"/>
    <s v="L41"/>
    <d v="2018-11-01T00:00:00"/>
    <s v="-"/>
    <s v="Mantenimiento Electrico"/>
    <d v="2023-03-14T00:00:00"/>
    <d v="1899-12-30T15:32:20"/>
    <d v="2023-03-14T00:00:00"/>
    <d v="1899-12-30T15:52:46"/>
    <n v="1226"/>
    <n v="20.433333333333334"/>
    <x v="484"/>
    <x v="2"/>
    <n v="11"/>
    <s v="marzo"/>
    <s v="T"/>
    <m/>
    <s v="no"/>
    <m/>
    <m/>
    <m/>
  </r>
  <r>
    <n v="138758"/>
    <s v="Etiquetadora"/>
    <s v="Moreno"/>
    <s v="L45"/>
    <d v="2018-11-01T00:00:00"/>
    <s v="-"/>
    <s v="Mantenimiento Mecanico"/>
    <d v="2023-03-14T00:00:00"/>
    <d v="1899-12-30T15:46:25"/>
    <d v="2023-03-14T00:00:00"/>
    <d v="1899-12-30T17:01:54"/>
    <n v="4529"/>
    <n v="75.483333333333334"/>
    <x v="485"/>
    <x v="3"/>
    <n v="11"/>
    <s v="marzo"/>
    <s v="T"/>
    <m/>
    <s v="si"/>
    <m/>
    <m/>
    <m/>
  </r>
  <r>
    <n v="138760"/>
    <s v="Etiquetadora L33"/>
    <s v="Moreno"/>
    <s v="L33"/>
    <d v="2020-10-16T00:00:00"/>
    <s v="Martín"/>
    <s v="Mantenimiento Electrico"/>
    <d v="2023-03-14T00:00:00"/>
    <d v="1899-12-30T16:24:34"/>
    <d v="2023-03-14T00:00:00"/>
    <d v="1899-12-30T16:24:41"/>
    <n v="7"/>
    <n v="0.11666666666666667"/>
    <x v="0"/>
    <x v="0"/>
    <n v="11"/>
    <s v="marzo"/>
    <s v="T"/>
    <m/>
    <s v="microparada"/>
    <m/>
    <m/>
    <m/>
  </r>
  <r>
    <n v="138761"/>
    <s v="Camara"/>
    <s v="Moreno"/>
    <s v="L33"/>
    <d v="2020-02-20T00:00:00"/>
    <s v="Martín"/>
    <s v="Mantenimiento Electrico"/>
    <d v="2023-03-14T00:00:00"/>
    <d v="1899-12-30T16:24:48"/>
    <d v="2023-03-14T00:00:00"/>
    <d v="1899-12-30T16:28:29"/>
    <n v="221"/>
    <n v="3.6833333333333331"/>
    <x v="0"/>
    <x v="0"/>
    <n v="11"/>
    <s v="marzo"/>
    <s v="T"/>
    <m/>
    <s v="microparada"/>
    <m/>
    <m/>
    <m/>
  </r>
  <r>
    <n v="138762"/>
    <s v="Llenadora"/>
    <s v="Moreno"/>
    <s v="L29"/>
    <d v="2018-11-01T00:00:00"/>
    <s v="-"/>
    <s v="Mantenimiento Mecanico"/>
    <d v="2023-03-14T00:00:00"/>
    <d v="1899-12-30T16:44:11"/>
    <d v="2023-03-14T00:00:00"/>
    <d v="1899-12-30T16:44:15"/>
    <n v="4"/>
    <n v="6.6666666666666666E-2"/>
    <x v="0"/>
    <x v="0"/>
    <n v="11"/>
    <s v="marzo"/>
    <s v="T"/>
    <m/>
    <s v="microparada"/>
    <m/>
    <m/>
    <m/>
  </r>
  <r>
    <n v="138763"/>
    <s v="Llenadora"/>
    <s v="Moreno"/>
    <s v="L29"/>
    <d v="2018-11-01T00:00:00"/>
    <s v="-"/>
    <s v="Mantenimiento Electrico"/>
    <d v="2023-03-14T00:00:00"/>
    <d v="1899-12-30T16:44:22"/>
    <d v="2023-03-14T00:00:00"/>
    <d v="1899-12-30T16:53:25"/>
    <n v="543"/>
    <n v="9.0500000000000007"/>
    <x v="0"/>
    <x v="0"/>
    <n v="11"/>
    <s v="marzo"/>
    <s v="T"/>
    <m/>
    <s v="microparada"/>
    <m/>
    <m/>
    <m/>
  </r>
  <r>
    <n v="138764"/>
    <s v="Abastecedor pinceles"/>
    <s v="Moreno"/>
    <s v="L37"/>
    <d v="2018-11-01T00:00:00"/>
    <s v="-"/>
    <s v="Mantenimiento Electrico"/>
    <d v="2023-03-14T00:00:00"/>
    <d v="1899-12-30T16:53:20"/>
    <d v="2023-03-14T00:00:00"/>
    <d v="1899-12-30T16:57:09"/>
    <n v="229"/>
    <n v="3.8166666666666669"/>
    <x v="0"/>
    <x v="0"/>
    <n v="11"/>
    <s v="marzo"/>
    <s v="T"/>
    <m/>
    <s v="microparada"/>
    <m/>
    <m/>
    <m/>
  </r>
  <r>
    <n v="138765"/>
    <s v="Llenadora"/>
    <s v="Moreno"/>
    <s v="L29"/>
    <d v="2018-11-01T00:00:00"/>
    <s v="-"/>
    <s v="Mantenimiento Electrico"/>
    <d v="2023-03-14T00:00:00"/>
    <d v="1899-12-30T16:53:30"/>
    <d v="2023-03-15T00:00:00"/>
    <d v="1899-12-30T06:02:55"/>
    <n v="47365"/>
    <n v="789.41666666666663"/>
    <x v="1"/>
    <x v="1"/>
    <n v="11"/>
    <s v="marzo"/>
    <s v="T"/>
    <s v="sin informacion"/>
    <s v="sin informacion"/>
    <s v="sin informacion"/>
    <s v="sin informacion"/>
    <s v="sin informacion"/>
  </r>
  <r>
    <n v="138766"/>
    <s v="Llenadora"/>
    <s v="Moreno"/>
    <s v="L33"/>
    <d v="2018-11-01T00:00:00"/>
    <s v="-"/>
    <s v="Mantenimiento Mecanico"/>
    <d v="2023-03-14T00:00:00"/>
    <d v="1899-12-30T17:54:54"/>
    <d v="2023-03-14T00:00:00"/>
    <d v="1899-12-30T18:57:58"/>
    <n v="3784"/>
    <n v="63.06666666666667"/>
    <x v="486"/>
    <x v="2"/>
    <n v="11"/>
    <s v="marzo"/>
    <s v="T"/>
    <m/>
    <s v="no"/>
    <m/>
    <m/>
    <m/>
  </r>
  <r>
    <n v="138767"/>
    <s v="Axon"/>
    <s v="Moreno"/>
    <s v="L37"/>
    <d v="2020-02-20T00:00:00"/>
    <s v="Martín"/>
    <s v="Mantenimiento Mecanico"/>
    <d v="2023-03-14T00:00:00"/>
    <d v="1899-12-30T18:29:26"/>
    <d v="2023-03-14T00:00:00"/>
    <d v="1899-12-30T18:51:42"/>
    <n v="1336"/>
    <n v="22.266666666666666"/>
    <x v="487"/>
    <x v="2"/>
    <n v="11"/>
    <s v="marzo"/>
    <s v="T"/>
    <m/>
    <s v="no"/>
    <m/>
    <m/>
    <m/>
  </r>
  <r>
    <n v="138772"/>
    <s v="Llenadora"/>
    <s v="Moreno"/>
    <s v="L39"/>
    <d v="2018-11-01T00:00:00"/>
    <s v="-"/>
    <s v="Mantenimiento Mecanico"/>
    <d v="2023-03-14T00:00:00"/>
    <d v="1899-12-30T20:09:51"/>
    <d v="2023-03-14T00:00:00"/>
    <d v="1899-12-30T20:16:12"/>
    <n v="381"/>
    <n v="6.35"/>
    <x v="0"/>
    <x v="0"/>
    <n v="11"/>
    <s v="marzo"/>
    <s v="T"/>
    <m/>
    <s v="microparada"/>
    <m/>
    <m/>
    <m/>
  </r>
  <r>
    <n v="138774"/>
    <s v="Etiquetadora"/>
    <s v="Moreno"/>
    <s v="L12"/>
    <d v="2018-11-01T00:00:00"/>
    <s v="-"/>
    <s v="Mantenimiento Mecanico"/>
    <d v="2023-03-14T00:00:00"/>
    <d v="1899-12-30T21:06:21"/>
    <d v="2023-03-14T00:00:00"/>
    <d v="1899-12-30T21:23:57"/>
    <n v="1056"/>
    <n v="17.600000000000001"/>
    <x v="488"/>
    <x v="2"/>
    <n v="11"/>
    <s v="marzo"/>
    <s v="T"/>
    <m/>
    <s v="no"/>
    <m/>
    <m/>
    <m/>
  </r>
  <r>
    <n v="138777"/>
    <s v="Torqueadora"/>
    <s v="Moreno"/>
    <s v="L33"/>
    <d v="2020-02-20T00:00:00"/>
    <s v="Martín"/>
    <s v="Mantenimiento Mecanico"/>
    <d v="2023-03-15T00:00:00"/>
    <d v="1899-12-30T02:46:57"/>
    <d v="2023-03-15T00:00:00"/>
    <d v="1899-12-30T03:25:29"/>
    <n v="2312"/>
    <n v="38.533333333333331"/>
    <x v="489"/>
    <x v="2"/>
    <n v="11"/>
    <s v="marzo"/>
    <s v="N"/>
    <m/>
    <s v="no"/>
    <m/>
    <m/>
    <m/>
  </r>
  <r>
    <n v="138779"/>
    <s v="Llenadora"/>
    <s v="Moreno"/>
    <s v="L29"/>
    <d v="2018-11-01T00:00:00"/>
    <s v="-"/>
    <s v="Mantenimiento Electrico"/>
    <d v="2023-03-15T00:00:00"/>
    <d v="1899-12-30T06:03:03"/>
    <d v="2023-03-15T00:00:00"/>
    <d v="1899-12-30T09:05:27"/>
    <n v="10944"/>
    <n v="182.4"/>
    <x v="1"/>
    <x v="1"/>
    <n v="11"/>
    <s v="marzo"/>
    <s v="M"/>
    <s v="sin informacion"/>
    <s v="sin informacion"/>
    <s v="sin informacion"/>
    <s v="sin informacion"/>
    <s v="sin informacion"/>
  </r>
  <r>
    <n v="138781"/>
    <s v="Llenadora L38"/>
    <s v="Moreno"/>
    <s v="L38"/>
    <d v="2021-03-03T00:00:00"/>
    <s v="Martín"/>
    <s v="Mantenimiento Mecanico"/>
    <d v="2023-03-15T00:00:00"/>
    <d v="1899-12-30T06:25:45"/>
    <d v="2023-03-15T00:00:00"/>
    <d v="1899-12-30T07:06:13"/>
    <n v="2428"/>
    <n v="40.466666666666669"/>
    <x v="1"/>
    <x v="1"/>
    <n v="11"/>
    <s v="marzo"/>
    <s v="M"/>
    <s v="sin informacion"/>
    <s v="sin informacion"/>
    <s v="sin informacion"/>
    <s v="sin informacion"/>
    <s v="sin informacion"/>
  </r>
  <r>
    <n v="138782"/>
    <s v="Estuchadora"/>
    <s v="Moreno"/>
    <s v="L11"/>
    <d v="2018-11-01T00:00:00"/>
    <s v="-"/>
    <s v="Mantenimiento Mecanico"/>
    <d v="2023-03-15T00:00:00"/>
    <d v="1899-12-30T06:33:24"/>
    <d v="2023-03-15T00:00:00"/>
    <d v="1899-12-30T09:03:44"/>
    <n v="9020"/>
    <n v="150.33333333333334"/>
    <x v="1"/>
    <x v="1"/>
    <n v="11"/>
    <s v="marzo"/>
    <s v="M"/>
    <s v="sin informacion"/>
    <s v="sin informacion"/>
    <s v="sin informacion"/>
    <s v="sin informacion"/>
    <s v="sin informacion"/>
  </r>
  <r>
    <n v="138784"/>
    <s v="Camara"/>
    <s v="Moreno"/>
    <s v="L33"/>
    <d v="2020-02-20T00:00:00"/>
    <s v="Martín"/>
    <s v="Mantenimiento Electrico"/>
    <d v="2023-03-15T00:00:00"/>
    <d v="1899-12-30T06:43:53"/>
    <d v="2023-03-15T00:00:00"/>
    <d v="1899-12-30T06:45:31"/>
    <n v="98"/>
    <n v="1.6333333333333333"/>
    <x v="0"/>
    <x v="0"/>
    <n v="11"/>
    <s v="marzo"/>
    <s v="M"/>
    <m/>
    <s v="microparada"/>
    <m/>
    <m/>
    <m/>
  </r>
  <r>
    <n v="138785"/>
    <s v="Llenadora L37"/>
    <s v="Moreno"/>
    <s v="L37"/>
    <d v="2021-03-08T00:00:00"/>
    <s v="Martín"/>
    <s v="Mantenimiento Mecanico"/>
    <d v="2023-03-15T00:00:00"/>
    <d v="1899-12-30T06:48:05"/>
    <d v="2023-03-15T00:00:00"/>
    <d v="1899-12-30T07:29:10"/>
    <n v="2465"/>
    <n v="41.083333333333336"/>
    <x v="1"/>
    <x v="1"/>
    <n v="11"/>
    <s v="marzo"/>
    <s v="M"/>
    <s v="sin informacion"/>
    <s v="sin informacion"/>
    <s v="sin informacion"/>
    <s v="sin informacion"/>
    <s v="sin informacion"/>
  </r>
  <r>
    <n v="138786"/>
    <s v="Celofanadora"/>
    <s v="Moreno"/>
    <s v="L32"/>
    <d v="2021-02-04T00:00:00"/>
    <s v="Victor"/>
    <s v="Mantenimiento Mecanico"/>
    <d v="2023-03-15T00:00:00"/>
    <d v="1899-12-30T06:52:55"/>
    <d v="2023-03-15T00:00:00"/>
    <d v="1899-12-30T07:52:48"/>
    <n v="3593"/>
    <n v="59.883333333333333"/>
    <x v="1"/>
    <x v="1"/>
    <n v="11"/>
    <s v="marzo"/>
    <s v="M"/>
    <s v="sin informacion"/>
    <s v="sin informacion"/>
    <s v="sin informacion"/>
    <s v="sin informacion"/>
    <s v="sin informacion"/>
  </r>
  <r>
    <n v="138789"/>
    <s v="Abastecedor de tapas"/>
    <s v="Moreno"/>
    <s v="L33"/>
    <d v="2018-11-01T00:00:00"/>
    <s v="-"/>
    <s v="Mantenimiento Electrico"/>
    <d v="2023-03-15T00:00:00"/>
    <d v="1899-12-30T07:03:52"/>
    <d v="2023-03-15T00:00:00"/>
    <d v="1899-12-30T07:13:23"/>
    <n v="571"/>
    <n v="9.5166666666666675"/>
    <x v="0"/>
    <x v="0"/>
    <n v="11"/>
    <s v="marzo"/>
    <s v="M"/>
    <m/>
    <s v="microparada"/>
    <m/>
    <m/>
    <m/>
  </r>
  <r>
    <n v="138803"/>
    <s v="Bajador tetina"/>
    <s v="Moreno"/>
    <s v="L12"/>
    <d v="2018-11-01T00:00:00"/>
    <s v="-"/>
    <s v="Mantenimiento Mecanico"/>
    <d v="2023-03-15T00:00:00"/>
    <d v="1899-12-30T08:38:00"/>
    <d v="2023-03-15T00:00:00"/>
    <d v="1899-12-30T09:05:31"/>
    <n v="1651"/>
    <n v="27.516666666666666"/>
    <x v="1"/>
    <x v="1"/>
    <n v="11"/>
    <s v="marzo"/>
    <s v="M"/>
    <s v="sin informacion"/>
    <s v="sin informacion"/>
    <s v="sin informacion"/>
    <s v="sin informacion"/>
    <s v="sin informacion"/>
  </r>
  <r>
    <n v="138804"/>
    <s v="Celofanadora"/>
    <s v="Moreno"/>
    <s v="L41"/>
    <d v="2020-02-21T00:00:00"/>
    <s v="Martín"/>
    <s v="Mantenimiento Mecanico"/>
    <d v="2023-03-15T00:00:00"/>
    <d v="1899-12-30T08:49:26"/>
    <d v="2023-03-15T00:00:00"/>
    <d v="1899-12-30T08:56:22"/>
    <n v="416"/>
    <n v="6.9333333333333336"/>
    <x v="0"/>
    <x v="0"/>
    <n v="11"/>
    <s v="marzo"/>
    <s v="M"/>
    <m/>
    <s v="microparada"/>
    <m/>
    <m/>
    <m/>
  </r>
  <r>
    <n v="138811"/>
    <s v="Llenadora"/>
    <s v="Moreno"/>
    <s v="L11"/>
    <d v="2018-11-01T00:00:00"/>
    <s v="-"/>
    <s v="Mantenimiento Electrico"/>
    <d v="2023-03-15T00:00:00"/>
    <d v="1899-12-30T09:22:12"/>
    <d v="2023-03-15T00:00:00"/>
    <d v="1899-12-30T12:02:17"/>
    <n v="9605"/>
    <n v="160.08333333333334"/>
    <x v="1"/>
    <x v="1"/>
    <n v="11"/>
    <s v="marzo"/>
    <s v="M"/>
    <s v="sin informacion"/>
    <s v="sin informacion"/>
    <s v="sin informacion"/>
    <s v="sin informacion"/>
    <s v="sin informacion"/>
  </r>
  <r>
    <n v="138817"/>
    <s v="Transporte"/>
    <s v="Moreno"/>
    <s v="L43"/>
    <d v="2018-11-01T00:00:00"/>
    <s v="-"/>
    <s v="Mantenimiento Electrico"/>
    <d v="2023-03-15T00:00:00"/>
    <d v="1899-12-30T10:46:43"/>
    <d v="2023-03-15T00:00:00"/>
    <d v="1899-12-30T10:48:08"/>
    <n v="85"/>
    <n v="1.4166666666666667"/>
    <x v="0"/>
    <x v="0"/>
    <n v="11"/>
    <s v="marzo"/>
    <s v="M"/>
    <m/>
    <s v="microparada"/>
    <m/>
    <m/>
    <m/>
  </r>
  <r>
    <n v="138820"/>
    <s v="Laser"/>
    <s v="Moreno"/>
    <s v="L32"/>
    <d v="2021-02-04T00:00:00"/>
    <s v="Victor"/>
    <s v="Mantenimiento Mecanico"/>
    <d v="2023-03-15T00:00:00"/>
    <d v="1899-12-30T10:58:41"/>
    <d v="2023-03-15T00:00:00"/>
    <d v="1899-12-30T11:30:50"/>
    <n v="1929"/>
    <n v="32.15"/>
    <x v="1"/>
    <x v="1"/>
    <n v="11"/>
    <s v="marzo"/>
    <s v="M"/>
    <s v="sin informacion"/>
    <s v="sin informacion"/>
    <s v="sin informacion"/>
    <s v="sin informacion"/>
    <s v="sin informacion"/>
  </r>
  <r>
    <n v="138825"/>
    <s v="Torqueadora"/>
    <s v="Moreno"/>
    <s v="L33"/>
    <d v="2020-02-20T00:00:00"/>
    <s v="Martín"/>
    <s v="Mantenimiento Mecanico"/>
    <d v="2023-03-15T00:00:00"/>
    <d v="1899-12-30T11:49:31"/>
    <d v="2023-03-15T00:00:00"/>
    <d v="1899-12-30T12:21:42"/>
    <n v="1931"/>
    <n v="32.18333333333333"/>
    <x v="1"/>
    <x v="1"/>
    <n v="11"/>
    <s v="marzo"/>
    <s v="M"/>
    <s v="sin informacion"/>
    <s v="sin informacion"/>
    <s v="sin informacion"/>
    <s v="sin informacion"/>
    <s v="sin informacion"/>
  </r>
  <r>
    <n v="138826"/>
    <s v="Torqueadora"/>
    <s v="Moreno"/>
    <s v="L48"/>
    <d v="2018-11-01T00:00:00"/>
    <s v="-"/>
    <s v="Mantenimiento Mecanico"/>
    <d v="2023-03-15T00:00:00"/>
    <d v="1899-12-30T12:01:13"/>
    <d v="2023-03-15T00:00:00"/>
    <d v="1899-12-30T12:37:39"/>
    <n v="2186"/>
    <n v="36.43333333333333"/>
    <x v="1"/>
    <x v="1"/>
    <n v="11"/>
    <s v="marzo"/>
    <s v="M"/>
    <s v="sin informacion"/>
    <s v="sin informacion"/>
    <s v="sin informacion"/>
    <s v="sin informacion"/>
    <s v="sin informacion"/>
  </r>
  <r>
    <n v="138827"/>
    <s v="Llenadora"/>
    <s v="Moreno"/>
    <s v="L11"/>
    <d v="2018-11-01T00:00:00"/>
    <s v="-"/>
    <s v="Mantenimiento Mecanico"/>
    <d v="2023-03-15T00:00:00"/>
    <d v="1899-12-30T12:02:57"/>
    <d v="2023-03-15T00:00:00"/>
    <d v="1899-12-30T12:04:52"/>
    <n v="115"/>
    <n v="1.9166666666666667"/>
    <x v="0"/>
    <x v="0"/>
    <n v="11"/>
    <s v="marzo"/>
    <s v="M"/>
    <m/>
    <s v="microparada"/>
    <m/>
    <m/>
    <m/>
  </r>
  <r>
    <n v="138828"/>
    <s v="Llenadora"/>
    <s v="Moreno"/>
    <s v="L11"/>
    <d v="2018-11-01T00:00:00"/>
    <s v="-"/>
    <s v="Mantenimiento Electrico"/>
    <d v="2023-03-15T00:00:00"/>
    <d v="1899-12-30T12:05:18"/>
    <d v="2023-03-15T00:00:00"/>
    <d v="1899-12-30T14:02:19"/>
    <n v="7021"/>
    <n v="117.01666666666667"/>
    <x v="490"/>
    <x v="2"/>
    <n v="11"/>
    <s v="marzo"/>
    <s v="M"/>
    <m/>
    <s v="no"/>
    <m/>
    <m/>
    <m/>
  </r>
  <r>
    <n v="138831"/>
    <s v="Llenadora"/>
    <s v="Moreno"/>
    <s v="L19"/>
    <d v="2018-11-01T00:00:00"/>
    <s v="-"/>
    <s v="Mantenimiento Mecanico"/>
    <d v="2023-03-15T00:00:00"/>
    <d v="1899-12-30T12:28:02"/>
    <d v="2023-03-15T00:00:00"/>
    <d v="1899-12-30T12:53:18"/>
    <n v="1516"/>
    <n v="25.266666666666666"/>
    <x v="1"/>
    <x v="1"/>
    <n v="11"/>
    <s v="marzo"/>
    <s v="M"/>
    <s v="sin informacion"/>
    <s v="sin informacion"/>
    <s v="sin informacion"/>
    <s v="sin informacion"/>
    <s v="sin informacion"/>
  </r>
  <r>
    <n v="138842"/>
    <s v="Llenadora"/>
    <s v="Moreno"/>
    <s v="L42"/>
    <d v="2018-11-01T00:00:00"/>
    <s v="-"/>
    <s v="Mantenimiento Electrico"/>
    <d v="2023-03-15T00:00:00"/>
    <d v="1899-12-30T15:20:27"/>
    <d v="2023-03-15T00:00:00"/>
    <d v="1899-12-30T15:50:04"/>
    <n v="1777"/>
    <n v="29.616666666666667"/>
    <x v="290"/>
    <x v="2"/>
    <n v="11"/>
    <s v="marzo"/>
    <s v="T"/>
    <m/>
    <s v="no"/>
    <m/>
    <m/>
    <m/>
  </r>
  <r>
    <n v="138843"/>
    <s v="Etiquetadora"/>
    <s v="Moreno"/>
    <s v="L12"/>
    <d v="2018-11-01T00:00:00"/>
    <s v="-"/>
    <s v="Mantenimiento Mecanico"/>
    <d v="2023-03-15T00:00:00"/>
    <d v="1899-12-30T15:24:01"/>
    <d v="2023-03-15T00:00:00"/>
    <d v="1899-12-30T16:36:12"/>
    <n v="4331"/>
    <n v="72.183333333333337"/>
    <x v="491"/>
    <x v="3"/>
    <n v="11"/>
    <s v="marzo"/>
    <s v="T"/>
    <m/>
    <s v="si"/>
    <m/>
    <m/>
    <m/>
  </r>
  <r>
    <n v="138846"/>
    <s v="Etiquetadora"/>
    <s v="Moreno"/>
    <s v="L42"/>
    <d v="2019-10-08T00:00:00"/>
    <s v="Martín"/>
    <s v="Mantenimiento Electrico"/>
    <d v="2023-03-15T00:00:00"/>
    <d v="1899-12-30T15:50:13"/>
    <d v="2023-03-15T00:00:00"/>
    <d v="1899-12-30T16:12:22"/>
    <n v="1329"/>
    <n v="22.15"/>
    <x v="492"/>
    <x v="2"/>
    <n v="11"/>
    <s v="marzo"/>
    <s v="T"/>
    <m/>
    <s v="no"/>
    <m/>
    <m/>
    <m/>
  </r>
  <r>
    <n v="138847"/>
    <s v="Llenadora"/>
    <s v="Moreno"/>
    <s v="L07"/>
    <d v="2018-11-01T00:00:00"/>
    <s v="-"/>
    <s v="Mantenimiento Mecanico"/>
    <d v="2023-03-15T00:00:00"/>
    <d v="1899-12-30T15:55:33"/>
    <d v="2023-03-15T00:00:00"/>
    <d v="1899-12-30T16:01:10"/>
    <n v="337"/>
    <n v="5.6166666666666663"/>
    <x v="0"/>
    <x v="0"/>
    <n v="11"/>
    <s v="marzo"/>
    <s v="T"/>
    <m/>
    <s v="microparada"/>
    <m/>
    <m/>
    <m/>
  </r>
  <r>
    <n v="138848"/>
    <s v="Embalador"/>
    <s v="Moreno"/>
    <s v="L07"/>
    <d v="2018-11-01T00:00:00"/>
    <s v="-"/>
    <s v="Mantenimiento Mecanico"/>
    <d v="2023-03-15T00:00:00"/>
    <d v="1899-12-30T16:01:21"/>
    <d v="2023-03-15T00:00:00"/>
    <d v="1899-12-30T16:19:23"/>
    <n v="1082"/>
    <n v="18.033333333333335"/>
    <x v="493"/>
    <x v="4"/>
    <n v="11"/>
    <s v="marzo"/>
    <s v="T"/>
    <s v="no aplica"/>
    <s v="no aplica"/>
    <s v="no aplica"/>
    <s v="no aplica"/>
    <s v="no aplica"/>
  </r>
  <r>
    <n v="138851"/>
    <s v="Embalador"/>
    <s v="Moreno"/>
    <s v="L07"/>
    <d v="2018-11-01T00:00:00"/>
    <s v="-"/>
    <s v="Mantenimiento Mecanico"/>
    <d v="2023-03-15T00:00:00"/>
    <d v="1899-12-30T16:19:28"/>
    <d v="2023-03-15T00:00:00"/>
    <d v="1899-12-30T16:30:04"/>
    <n v="636"/>
    <n v="10.6"/>
    <x v="493"/>
    <x v="4"/>
    <n v="11"/>
    <s v="marzo"/>
    <s v="T"/>
    <s v="no aplica"/>
    <s v="no aplica"/>
    <s v="no aplica"/>
    <s v="no aplica"/>
    <s v="no aplica"/>
  </r>
  <r>
    <n v="138852"/>
    <s v="Etiquetadora"/>
    <s v="Moreno"/>
    <s v="L12"/>
    <d v="2018-11-01T00:00:00"/>
    <s v="-"/>
    <s v="Mantenimiento Electrico"/>
    <d v="2023-03-15T00:00:00"/>
    <d v="1899-12-30T16:36:18"/>
    <d v="2023-03-15T00:00:00"/>
    <d v="1899-12-30T18:13:43"/>
    <n v="5845"/>
    <n v="97.416666666666671"/>
    <x v="491"/>
    <x v="3"/>
    <n v="11"/>
    <s v="marzo"/>
    <s v="T"/>
    <m/>
    <s v="si"/>
    <m/>
    <m/>
    <m/>
  </r>
  <r>
    <n v="138853"/>
    <s v="Abastecedor tubos"/>
    <s v="Moreno"/>
    <s v="L07"/>
    <d v="2018-11-01T00:00:00"/>
    <s v="-"/>
    <s v="Mantenimiento Electrico"/>
    <d v="2023-03-15T00:00:00"/>
    <d v="1899-12-30T16:53:07"/>
    <d v="2023-03-15T00:00:00"/>
    <d v="1899-12-30T17:28:24"/>
    <n v="2117"/>
    <n v="35.283333333333331"/>
    <x v="494"/>
    <x v="4"/>
    <n v="11"/>
    <s v="marzo"/>
    <s v="T"/>
    <s v="no aplica"/>
    <s v="no aplica"/>
    <s v="no aplica"/>
    <s v="no aplica"/>
    <s v="no aplica"/>
  </r>
  <r>
    <n v="138856"/>
    <s v="Celofanadora"/>
    <s v="Moreno"/>
    <s v="L41"/>
    <d v="2020-02-21T00:00:00"/>
    <s v="Martín"/>
    <s v="Mantenimiento Mecanico"/>
    <d v="2023-03-15T00:00:00"/>
    <d v="1899-12-30T17:16:59"/>
    <d v="2023-03-15T00:00:00"/>
    <d v="1899-12-30T19:36:07"/>
    <n v="8348"/>
    <n v="139.13333333333333"/>
    <x v="495"/>
    <x v="2"/>
    <n v="11"/>
    <s v="marzo"/>
    <s v="T"/>
    <m/>
    <s v="no"/>
    <m/>
    <m/>
    <m/>
  </r>
  <r>
    <n v="138857"/>
    <s v="Llenadora"/>
    <s v="Moreno"/>
    <s v="L27"/>
    <d v="2018-11-01T00:00:00"/>
    <s v="-"/>
    <s v="Mantenimiento Electrico"/>
    <d v="2023-03-15T00:00:00"/>
    <d v="1899-12-30T17:32:39"/>
    <d v="2023-03-15T00:00:00"/>
    <d v="1899-12-30T17:38:35"/>
    <n v="356"/>
    <n v="5.9333333333333336"/>
    <x v="0"/>
    <x v="0"/>
    <n v="11"/>
    <s v="marzo"/>
    <s v="T"/>
    <m/>
    <s v="microparada"/>
    <m/>
    <m/>
    <m/>
  </r>
  <r>
    <n v="138858"/>
    <s v="Etiquetadora L33"/>
    <s v="Moreno"/>
    <s v="L33"/>
    <d v="2020-10-16T00:00:00"/>
    <s v="Martín"/>
    <s v="Mantenimiento Electrico"/>
    <d v="2023-03-15T00:00:00"/>
    <d v="1899-12-30T17:38:43"/>
    <d v="2023-03-15T00:00:00"/>
    <d v="1899-12-30T17:40:14"/>
    <n v="91"/>
    <n v="1.5166666666666666"/>
    <x v="0"/>
    <x v="0"/>
    <n v="11"/>
    <s v="marzo"/>
    <s v="T"/>
    <m/>
    <s v="microparada"/>
    <m/>
    <m/>
    <m/>
  </r>
  <r>
    <n v="138859"/>
    <s v="Brazo transporte"/>
    <s v="Moreno"/>
    <s v="L37"/>
    <d v="2018-11-01T00:00:00"/>
    <s v="-"/>
    <s v="Mantenimiento Mecanico"/>
    <d v="2023-03-15T00:00:00"/>
    <d v="1899-12-30T18:10:40"/>
    <d v="2023-03-15T00:00:00"/>
    <d v="1899-12-30T18:21:00"/>
    <n v="620"/>
    <n v="10.333333333333334"/>
    <x v="1"/>
    <x v="1"/>
    <n v="11"/>
    <s v="marzo"/>
    <s v="T"/>
    <s v="sin informacion"/>
    <s v="sin informacion"/>
    <s v="sin informacion"/>
    <s v="sin informacion"/>
    <s v="sin informacion"/>
  </r>
  <r>
    <n v="138863"/>
    <s v="Mordazas"/>
    <s v="Moreno"/>
    <s v="L07"/>
    <d v="2018-11-01T00:00:00"/>
    <s v="-"/>
    <s v="Mantenimiento Mecanico"/>
    <d v="2023-03-15T00:00:00"/>
    <d v="1899-12-30T19:34:30"/>
    <d v="2023-03-15T00:00:00"/>
    <d v="1899-12-30T20:06:31"/>
    <n v="1921"/>
    <n v="32.016666666666666"/>
    <x v="496"/>
    <x v="2"/>
    <n v="11"/>
    <s v="marzo"/>
    <s v="T"/>
    <m/>
    <s v="no"/>
    <m/>
    <m/>
    <m/>
  </r>
  <r>
    <n v="138865"/>
    <s v="Llenadora"/>
    <s v="Moreno"/>
    <s v="L39"/>
    <d v="2018-11-01T00:00:00"/>
    <s v="-"/>
    <s v="Mantenimiento Electrico"/>
    <d v="2023-03-15T00:00:00"/>
    <d v="1899-12-30T20:08:37"/>
    <d v="2023-03-15T00:00:00"/>
    <d v="1899-12-30T20:20:27"/>
    <n v="710"/>
    <n v="11.833333333333334"/>
    <x v="497"/>
    <x v="2"/>
    <n v="11"/>
    <s v="marzo"/>
    <s v="T"/>
    <m/>
    <s v="no"/>
    <m/>
    <m/>
    <m/>
  </r>
  <r>
    <n v="138876"/>
    <s v="Abastecedor de envases"/>
    <s v="Moreno"/>
    <s v="L33"/>
    <d v="2018-11-01T00:00:00"/>
    <s v="-"/>
    <s v="Mantenimiento Mecanico"/>
    <d v="2023-03-16T00:00:00"/>
    <d v="1899-12-30T02:28:39"/>
    <d v="2023-03-16T00:00:00"/>
    <d v="1899-12-30T06:11:51"/>
    <n v="13392"/>
    <n v="223.2"/>
    <x v="1"/>
    <x v="1"/>
    <n v="11"/>
    <s v="marzo"/>
    <s v="N"/>
    <s v="sin informacion"/>
    <s v="sin informacion"/>
    <s v="sin informacion"/>
    <s v="sin informacion"/>
    <s v="sin informacion"/>
  </r>
  <r>
    <n v="138888"/>
    <s v="Abastecedor pinceles"/>
    <s v="Moreno"/>
    <s v="L37"/>
    <d v="2018-11-01T00:00:00"/>
    <s v="-"/>
    <s v="Mantenimiento Mecanico"/>
    <d v="2023-03-16T00:00:00"/>
    <d v="1899-12-30T06:36:53"/>
    <d v="2023-03-16T00:00:00"/>
    <d v="1899-12-30T07:25:05"/>
    <n v="2892"/>
    <n v="48.2"/>
    <x v="1"/>
    <x v="1"/>
    <n v="11"/>
    <s v="marzo"/>
    <s v="M"/>
    <s v="sin informacion"/>
    <s v="sin informacion"/>
    <s v="sin informacion"/>
    <s v="sin informacion"/>
    <s v="sin informacion"/>
  </r>
  <r>
    <n v="138890"/>
    <s v="Roscadora"/>
    <s v="Moreno"/>
    <s v="L10"/>
    <d v="2021-03-10T00:00:00"/>
    <s v="Martín"/>
    <s v="Mantenimiento Mecanico"/>
    <d v="2023-03-16T00:00:00"/>
    <d v="1899-12-30T07:01:52"/>
    <d v="2023-03-16T00:00:00"/>
    <d v="1899-12-30T07:19:54"/>
    <n v="1082"/>
    <n v="18.033333333333335"/>
    <x v="1"/>
    <x v="1"/>
    <n v="11"/>
    <s v="marzo"/>
    <s v="M"/>
    <s v="sin informacion"/>
    <s v="sin informacion"/>
    <s v="sin informacion"/>
    <s v="sin informacion"/>
    <s v="sin informacion"/>
  </r>
  <r>
    <n v="138891"/>
    <s v="Abastecedor de envases"/>
    <s v="Moreno"/>
    <s v="L33"/>
    <d v="2018-11-01T00:00:00"/>
    <s v="-"/>
    <s v="Mantenimiento Mecanico"/>
    <d v="2023-03-16T00:00:00"/>
    <d v="1899-12-30T07:04:48"/>
    <d v="2023-03-16T00:00:00"/>
    <d v="1899-12-30T07:19:45"/>
    <n v="897"/>
    <n v="14.95"/>
    <x v="1"/>
    <x v="1"/>
    <n v="11"/>
    <s v="marzo"/>
    <s v="M"/>
    <s v="sin informacion"/>
    <s v="sin informacion"/>
    <s v="sin informacion"/>
    <s v="sin informacion"/>
    <s v="sin informacion"/>
  </r>
  <r>
    <n v="138894"/>
    <s v="Llenadora"/>
    <s v="Moreno"/>
    <s v="L29"/>
    <d v="2018-11-01T00:00:00"/>
    <s v="-"/>
    <s v="Mantenimiento Mecanico"/>
    <d v="2023-03-16T00:00:00"/>
    <d v="1899-12-30T07:20:12"/>
    <d v="2023-03-16T00:00:00"/>
    <d v="1899-12-30T07:26:35"/>
    <n v="383"/>
    <n v="6.3833333333333337"/>
    <x v="0"/>
    <x v="0"/>
    <n v="11"/>
    <s v="marzo"/>
    <s v="M"/>
    <m/>
    <s v="microparada"/>
    <m/>
    <m/>
    <m/>
  </r>
  <r>
    <n v="138897"/>
    <s v="Martillo"/>
    <s v="Moreno"/>
    <s v="L10"/>
    <d v="2018-11-01T00:00:00"/>
    <s v="-"/>
    <s v="Mantenimiento Electrico"/>
    <d v="2023-03-16T00:00:00"/>
    <d v="1899-12-30T07:30:07"/>
    <d v="2023-03-16T00:00:00"/>
    <d v="1899-12-30T07:30:23"/>
    <n v="16"/>
    <n v="0.26666666666666666"/>
    <x v="0"/>
    <x v="0"/>
    <n v="11"/>
    <s v="marzo"/>
    <s v="M"/>
    <m/>
    <s v="microparada"/>
    <m/>
    <m/>
    <m/>
  </r>
  <r>
    <n v="138898"/>
    <s v="Laser"/>
    <s v="Moreno"/>
    <s v="L10"/>
    <d v="2021-02-12T00:00:00"/>
    <s v="Martín"/>
    <s v="Mantenimiento Electrico"/>
    <d v="2023-03-16T00:00:00"/>
    <d v="1899-12-30T07:30:30"/>
    <d v="2023-03-16T00:00:00"/>
    <d v="1899-12-30T07:35:40"/>
    <n v="310"/>
    <n v="5.166666666666667"/>
    <x v="0"/>
    <x v="0"/>
    <n v="11"/>
    <s v="marzo"/>
    <s v="M"/>
    <m/>
    <s v="microparada"/>
    <m/>
    <m/>
    <m/>
  </r>
  <r>
    <n v="138899"/>
    <s v="Embalador"/>
    <s v="Moreno"/>
    <s v="L33"/>
    <d v="2018-11-01T00:00:00"/>
    <s v="-"/>
    <s v="Mantenimiento Mecanico"/>
    <d v="2023-03-16T00:00:00"/>
    <d v="1899-12-30T07:35:37"/>
    <d v="2023-03-16T00:00:00"/>
    <d v="1899-12-30T09:03:19"/>
    <n v="5262"/>
    <n v="87.7"/>
    <x v="1"/>
    <x v="1"/>
    <n v="11"/>
    <s v="marzo"/>
    <s v="M"/>
    <s v="sin informacion"/>
    <s v="sin informacion"/>
    <s v="sin informacion"/>
    <s v="sin informacion"/>
    <s v="sin informacion"/>
  </r>
  <r>
    <n v="138901"/>
    <s v="Bomba Moyno"/>
    <s v="Moreno"/>
    <s v="L39"/>
    <d v="2018-11-01T00:00:00"/>
    <s v="-"/>
    <s v="Mantenimiento Electrico"/>
    <d v="2023-03-16T00:00:00"/>
    <d v="1899-12-30T07:40:15"/>
    <d v="2023-03-16T00:00:00"/>
    <d v="1899-12-30T07:48:59"/>
    <n v="524"/>
    <n v="8.7333333333333325"/>
    <x v="0"/>
    <x v="0"/>
    <n v="11"/>
    <s v="marzo"/>
    <s v="M"/>
    <m/>
    <s v="microparada"/>
    <m/>
    <m/>
    <m/>
  </r>
  <r>
    <n v="138903"/>
    <s v="Roscadora"/>
    <s v="Moreno"/>
    <s v="L10"/>
    <d v="2021-03-10T00:00:00"/>
    <s v="Martín"/>
    <s v="Mantenimiento Mecanico"/>
    <d v="2023-03-16T00:00:00"/>
    <d v="1899-12-30T07:52:38"/>
    <d v="2023-03-16T00:00:00"/>
    <d v="1899-12-30T08:25:31"/>
    <n v="1973"/>
    <n v="32.883333333333333"/>
    <x v="1"/>
    <x v="1"/>
    <n v="11"/>
    <s v="marzo"/>
    <s v="M"/>
    <s v="sin informacion"/>
    <s v="sin informacion"/>
    <s v="sin informacion"/>
    <s v="sin informacion"/>
    <s v="sin informacion"/>
  </r>
  <r>
    <n v="138913"/>
    <s v="Etiquetadora"/>
    <s v="Moreno"/>
    <s v="L19"/>
    <d v="2018-11-01T00:00:00"/>
    <s v="-"/>
    <s v="Mantenimiento Electrico"/>
    <d v="2023-03-16T00:00:00"/>
    <d v="1899-12-30T08:59:38"/>
    <d v="2023-03-16T00:00:00"/>
    <d v="1899-12-30T09:06:53"/>
    <n v="435"/>
    <n v="7.25"/>
    <x v="0"/>
    <x v="0"/>
    <n v="11"/>
    <s v="marzo"/>
    <s v="M"/>
    <m/>
    <s v="microparada"/>
    <m/>
    <m/>
    <m/>
  </r>
  <r>
    <n v="138940"/>
    <s v="Roscadora"/>
    <s v="Moreno"/>
    <s v="L10"/>
    <d v="2021-03-10T00:00:00"/>
    <s v="Martín"/>
    <s v="Mantenimiento Mecanico"/>
    <d v="2023-03-16T00:00:00"/>
    <d v="1899-12-30T09:57:05"/>
    <d v="2023-03-16T00:00:00"/>
    <d v="1899-12-30T10:24:12"/>
    <n v="1627"/>
    <n v="27.116666666666667"/>
    <x v="1"/>
    <x v="1"/>
    <n v="11"/>
    <s v="marzo"/>
    <s v="M"/>
    <s v="sin informacion"/>
    <s v="sin informacion"/>
    <s v="sin informacion"/>
    <s v="sin informacion"/>
    <s v="sin informacion"/>
  </r>
  <r>
    <n v="138943"/>
    <s v="Abastecedor de envases"/>
    <s v="Moreno"/>
    <s v="L33"/>
    <d v="2018-11-01T00:00:00"/>
    <s v="-"/>
    <s v="Mantenimiento Electrico"/>
    <d v="2023-03-16T00:00:00"/>
    <d v="1899-12-30T10:14:49"/>
    <d v="2023-03-16T00:00:00"/>
    <d v="1899-12-30T10:19:45"/>
    <n v="296"/>
    <n v="4.9333333333333336"/>
    <x v="0"/>
    <x v="0"/>
    <n v="11"/>
    <s v="marzo"/>
    <s v="M"/>
    <m/>
    <s v="microparada"/>
    <m/>
    <m/>
    <m/>
  </r>
  <r>
    <n v="138947"/>
    <s v="Celofanadora"/>
    <s v="Moreno"/>
    <s v="L41"/>
    <d v="2020-02-21T00:00:00"/>
    <s v="Martín"/>
    <s v="Mantenimiento Mecanico"/>
    <d v="2023-03-16T00:00:00"/>
    <d v="1899-12-30T10:25:14"/>
    <d v="2023-03-16T00:00:00"/>
    <d v="1899-12-30T11:05:26"/>
    <n v="2412"/>
    <n v="40.200000000000003"/>
    <x v="1"/>
    <x v="1"/>
    <n v="11"/>
    <s v="marzo"/>
    <s v="M"/>
    <s v="sin informacion"/>
    <s v="sin informacion"/>
    <s v="sin informacion"/>
    <s v="sin informacion"/>
    <s v="sin informacion"/>
  </r>
  <r>
    <n v="138949"/>
    <s v="Llenadora"/>
    <s v="Moreno"/>
    <s v="L29"/>
    <d v="2018-11-01T00:00:00"/>
    <s v="-"/>
    <s v="Mantenimiento Mecanico"/>
    <d v="2023-03-16T00:00:00"/>
    <d v="1899-12-30T10:43:10"/>
    <d v="2023-03-16T00:00:00"/>
    <d v="1899-12-30T12:27:28"/>
    <n v="6258"/>
    <n v="104.3"/>
    <x v="1"/>
    <x v="1"/>
    <n v="11"/>
    <s v="marzo"/>
    <s v="M"/>
    <s v="sin informacion"/>
    <s v="sin informacion"/>
    <s v="sin informacion"/>
    <s v="sin informacion"/>
    <s v="sin informacion"/>
  </r>
  <r>
    <n v="138953"/>
    <s v="Abastecedor de envases"/>
    <s v="Moreno"/>
    <s v="L33"/>
    <d v="2018-11-01T00:00:00"/>
    <s v="-"/>
    <s v="Mantenimiento Electrico"/>
    <d v="2023-03-16T00:00:00"/>
    <d v="1899-12-30T11:02:28"/>
    <d v="2023-03-16T00:00:00"/>
    <d v="1899-12-30T11:18:45"/>
    <n v="977"/>
    <n v="16.283333333333335"/>
    <x v="1"/>
    <x v="1"/>
    <n v="11"/>
    <s v="marzo"/>
    <s v="M"/>
    <s v="sin informacion"/>
    <s v="sin informacion"/>
    <s v="sin informacion"/>
    <s v="sin informacion"/>
    <s v="sin informacion"/>
  </r>
  <r>
    <n v="138955"/>
    <s v="Abastecedor de envases"/>
    <s v="Moreno"/>
    <s v="L33"/>
    <d v="2018-11-01T00:00:00"/>
    <s v="-"/>
    <s v="Mantenimiento Electrico"/>
    <d v="2023-03-16T00:00:00"/>
    <d v="1899-12-30T11:23:18"/>
    <d v="2023-03-16T00:00:00"/>
    <d v="1899-12-30T12:01:20"/>
    <n v="2282"/>
    <n v="38.033333333333331"/>
    <x v="1"/>
    <x v="1"/>
    <n v="11"/>
    <s v="marzo"/>
    <s v="M"/>
    <s v="sin informacion"/>
    <s v="sin informacion"/>
    <s v="sin informacion"/>
    <s v="sin informacion"/>
    <s v="sin informacion"/>
  </r>
  <r>
    <n v="138959"/>
    <s v="Celofanadora L10"/>
    <s v="Moreno"/>
    <s v="L10"/>
    <d v="2020-09-30T00:00:00"/>
    <s v="Martín"/>
    <s v="Mantenimiento Mecanico"/>
    <d v="2023-03-16T00:00:00"/>
    <d v="1899-12-30T11:54:14"/>
    <d v="2023-03-16T00:00:00"/>
    <d v="1899-12-30T14:24:36"/>
    <n v="9022"/>
    <n v="150.36666666666667"/>
    <x v="1"/>
    <x v="1"/>
    <n v="11"/>
    <s v="marzo"/>
    <s v="M"/>
    <s v="sin informacion"/>
    <s v="sin informacion"/>
    <s v="sin informacion"/>
    <s v="sin informacion"/>
    <s v="sin informacion"/>
  </r>
  <r>
    <n v="138961"/>
    <s v="Llenadora"/>
    <s v="Moreno"/>
    <s v="L29"/>
    <d v="2018-11-01T00:00:00"/>
    <s v="-"/>
    <s v="Mantenimiento Mecanico"/>
    <d v="2023-03-16T00:00:00"/>
    <d v="1899-12-30T12:27:34"/>
    <d v="2023-03-16T00:00:00"/>
    <d v="1899-12-30T14:47:36"/>
    <n v="8402"/>
    <n v="140.03333333333333"/>
    <x v="1"/>
    <x v="1"/>
    <n v="11"/>
    <s v="marzo"/>
    <s v="M"/>
    <s v="sin informacion"/>
    <s v="sin informacion"/>
    <s v="sin informacion"/>
    <s v="sin informacion"/>
    <s v="sin informacion"/>
  </r>
  <r>
    <n v="138965"/>
    <s v="Celofanadora"/>
    <s v="Moreno"/>
    <s v="L41"/>
    <d v="2020-02-21T00:00:00"/>
    <s v="Martín"/>
    <s v="Mantenimiento Mecanico"/>
    <d v="2023-03-16T00:00:00"/>
    <d v="1899-12-30T13:18:03"/>
    <d v="2023-03-16T00:00:00"/>
    <d v="1899-12-30T14:36:14"/>
    <n v="4691"/>
    <n v="78.183333333333337"/>
    <x v="498"/>
    <x v="3"/>
    <n v="11"/>
    <s v="marzo"/>
    <s v="M"/>
    <m/>
    <s v="si"/>
    <m/>
    <m/>
    <m/>
  </r>
  <r>
    <n v="138970"/>
    <s v="Celofanadora"/>
    <s v="Moreno"/>
    <s v="L41"/>
    <d v="2020-02-21T00:00:00"/>
    <s v="Martín"/>
    <s v="Mantenimiento Mecanico"/>
    <d v="2023-03-16T00:00:00"/>
    <d v="1899-12-30T14:39:10"/>
    <d v="2023-03-16T00:00:00"/>
    <d v="1899-12-30T17:16:18"/>
    <n v="9428"/>
    <n v="157.13333333333333"/>
    <x v="498"/>
    <x v="3"/>
    <n v="11"/>
    <s v="marzo"/>
    <s v="T"/>
    <m/>
    <s v="si"/>
    <m/>
    <m/>
    <m/>
  </r>
  <r>
    <n v="138974"/>
    <s v="Etiquetadora"/>
    <s v="Moreno"/>
    <s v="L38"/>
    <d v="2018-11-01T00:00:00"/>
    <s v="-"/>
    <s v="Mantenimiento Electrico"/>
    <d v="2023-03-16T00:00:00"/>
    <d v="1899-12-30T15:33:18"/>
    <d v="2023-03-16T00:00:00"/>
    <d v="1899-12-30T16:02:41"/>
    <n v="1763"/>
    <n v="29.383333333333333"/>
    <x v="499"/>
    <x v="2"/>
    <n v="11"/>
    <s v="marzo"/>
    <s v="T"/>
    <m/>
    <s v="no"/>
    <m/>
    <m/>
    <m/>
  </r>
  <r>
    <n v="138984"/>
    <s v="Coloca Bolillas"/>
    <s v="Moreno"/>
    <s v="L33"/>
    <d v="2020-02-20T00:00:00"/>
    <s v="Martín"/>
    <s v="Mantenimiento Mecanico"/>
    <d v="2023-03-16T00:00:00"/>
    <d v="1899-12-30T18:09:05"/>
    <d v="2023-03-16T00:00:00"/>
    <d v="1899-12-30T18:37:22"/>
    <n v="1697"/>
    <n v="28.283333333333335"/>
    <x v="500"/>
    <x v="2"/>
    <n v="11"/>
    <s v="marzo"/>
    <s v="T"/>
    <m/>
    <s v="no"/>
    <m/>
    <m/>
    <m/>
  </r>
  <r>
    <n v="138985"/>
    <s v="Etiquetadora"/>
    <s v="Moreno"/>
    <s v="L39"/>
    <d v="2018-11-01T00:00:00"/>
    <s v="-"/>
    <s v="Mantenimiento Electrico"/>
    <d v="2023-03-16T00:00:00"/>
    <d v="1899-12-30T18:09:42"/>
    <d v="2023-03-16T00:00:00"/>
    <d v="1899-12-30T18:28:22"/>
    <n v="1120"/>
    <n v="18.666666666666668"/>
    <x v="501"/>
    <x v="2"/>
    <n v="11"/>
    <s v="marzo"/>
    <s v="T"/>
    <m/>
    <s v="no"/>
    <m/>
    <m/>
    <m/>
  </r>
  <r>
    <n v="138987"/>
    <s v="Llenadora"/>
    <s v="Moreno"/>
    <s v="L39"/>
    <d v="2018-11-01T00:00:00"/>
    <s v="-"/>
    <s v="Mantenimiento Mecanico"/>
    <d v="2023-03-16T00:00:00"/>
    <d v="1899-12-30T18:37:35"/>
    <d v="2023-03-16T00:00:00"/>
    <d v="1899-12-30T18:45:54"/>
    <n v="499"/>
    <n v="8.3166666666666664"/>
    <x v="0"/>
    <x v="0"/>
    <n v="11"/>
    <s v="marzo"/>
    <s v="T"/>
    <m/>
    <s v="microparada"/>
    <m/>
    <m/>
    <m/>
  </r>
  <r>
    <n v="138996"/>
    <s v="Etiquetadora"/>
    <s v="Moreno"/>
    <s v="L39"/>
    <d v="2018-11-01T00:00:00"/>
    <s v="-"/>
    <s v="Mantenimiento Electrico"/>
    <d v="2023-03-16T00:00:00"/>
    <d v="1899-12-30T21:20:07"/>
    <d v="2023-03-16T00:00:00"/>
    <d v="1899-12-30T21:23:47"/>
    <n v="220"/>
    <n v="3.6666666666666665"/>
    <x v="0"/>
    <x v="0"/>
    <n v="11"/>
    <s v="marzo"/>
    <s v="T"/>
    <m/>
    <s v="microparada"/>
    <m/>
    <m/>
    <m/>
  </r>
  <r>
    <n v="138997"/>
    <s v="Etiquetadora"/>
    <s v="Moreno"/>
    <s v="L39"/>
    <d v="2018-11-01T00:00:00"/>
    <s v="-"/>
    <s v="Mantenimiento Electrico"/>
    <d v="2023-03-16T00:00:00"/>
    <d v="1899-12-30T21:23:54"/>
    <d v="2023-03-16T00:00:00"/>
    <d v="1899-12-30T21:34:20"/>
    <n v="626"/>
    <n v="10.433333333333334"/>
    <x v="501"/>
    <x v="2"/>
    <n v="11"/>
    <s v="marzo"/>
    <s v="T"/>
    <m/>
    <s v="no"/>
    <m/>
    <m/>
    <m/>
  </r>
  <r>
    <n v="139007"/>
    <s v="Celofanadora"/>
    <s v="Moreno"/>
    <s v="L41"/>
    <d v="2020-02-21T00:00:00"/>
    <s v="Martín"/>
    <s v="Mantenimiento Mecanico"/>
    <d v="2023-03-17T00:00:00"/>
    <d v="1899-12-30T06:51:51"/>
    <d v="2023-03-17T00:00:00"/>
    <d v="1899-12-30T08:28:23"/>
    <n v="5792"/>
    <n v="96.533333333333331"/>
    <x v="1"/>
    <x v="1"/>
    <n v="11"/>
    <s v="marzo"/>
    <s v="M"/>
    <s v="sin informacion"/>
    <s v="sin informacion"/>
    <s v="sin informacion"/>
    <s v="sin informacion"/>
    <s v="sin informacion"/>
  </r>
  <r>
    <n v="139009"/>
    <s v="Llenadora"/>
    <s v="Moreno"/>
    <s v="L29"/>
    <d v="2018-11-01T00:00:00"/>
    <s v="-"/>
    <s v="Mantenimiento Mecanico"/>
    <d v="2023-03-17T00:00:00"/>
    <d v="1899-12-30T07:03:05"/>
    <d v="2023-03-17T00:00:00"/>
    <d v="1899-12-30T08:43:10"/>
    <n v="6005"/>
    <n v="100.08333333333333"/>
    <x v="1"/>
    <x v="1"/>
    <n v="11"/>
    <s v="marzo"/>
    <s v="M"/>
    <s v="sin informacion"/>
    <s v="sin informacion"/>
    <s v="sin informacion"/>
    <s v="sin informacion"/>
    <s v="sin informacion"/>
  </r>
  <r>
    <n v="139014"/>
    <s v="Coloca Tapas"/>
    <s v="Moreno"/>
    <s v="L39"/>
    <d v="2019-10-08T00:00:00"/>
    <s v="Martín"/>
    <s v="Mantenimiento Mecanico"/>
    <d v="2023-03-17T00:00:00"/>
    <d v="1899-12-30T07:19:47"/>
    <d v="2023-03-17T00:00:00"/>
    <d v="1899-12-30T07:34:51"/>
    <n v="904"/>
    <n v="15.066666666666666"/>
    <x v="1"/>
    <x v="1"/>
    <n v="11"/>
    <s v="marzo"/>
    <s v="M"/>
    <s v="sin informacion"/>
    <s v="sin informacion"/>
    <s v="sin informacion"/>
    <s v="sin informacion"/>
    <s v="sin informacion"/>
  </r>
  <r>
    <n v="139032"/>
    <s v="Abastecedor pinceles"/>
    <s v="Moreno"/>
    <s v="L37"/>
    <d v="2018-11-01T00:00:00"/>
    <s v="-"/>
    <s v="Mantenimiento Mecanico"/>
    <d v="2023-03-17T00:00:00"/>
    <d v="1899-12-30T08:35:35"/>
    <d v="2023-03-17T00:00:00"/>
    <d v="1899-12-30T11:11:04"/>
    <n v="9329"/>
    <n v="155.48333333333332"/>
    <x v="1"/>
    <x v="1"/>
    <n v="11"/>
    <s v="marzo"/>
    <s v="M"/>
    <s v="sin informacion"/>
    <s v="sin informacion"/>
    <s v="sin informacion"/>
    <s v="sin informacion"/>
    <s v="sin informacion"/>
  </r>
  <r>
    <n v="139040"/>
    <s v="Llenadora"/>
    <s v="Moreno"/>
    <s v="L29"/>
    <d v="2018-11-01T00:00:00"/>
    <s v="-"/>
    <s v="Mantenimiento Mecanico"/>
    <d v="2023-03-17T00:00:00"/>
    <d v="1899-12-30T09:13:26"/>
    <d v="2023-03-17T00:00:00"/>
    <d v="1899-12-30T09:13:50"/>
    <n v="24"/>
    <n v="0.4"/>
    <x v="0"/>
    <x v="0"/>
    <n v="11"/>
    <s v="marzo"/>
    <s v="M"/>
    <m/>
    <s v="microparada"/>
    <m/>
    <m/>
    <m/>
  </r>
  <r>
    <n v="139041"/>
    <s v="Llenadora"/>
    <s v="Moreno"/>
    <s v="L29"/>
    <d v="2018-11-01T00:00:00"/>
    <s v="-"/>
    <s v="Mantenimiento Electrico"/>
    <d v="2023-03-17T00:00:00"/>
    <d v="1899-12-30T09:13:56"/>
    <d v="2023-03-17T00:00:00"/>
    <d v="1899-12-30T09:21:15"/>
    <n v="439"/>
    <n v="7.3166666666666664"/>
    <x v="0"/>
    <x v="0"/>
    <n v="11"/>
    <s v="marzo"/>
    <s v="M"/>
    <m/>
    <s v="microparada"/>
    <m/>
    <m/>
    <m/>
  </r>
  <r>
    <n v="139043"/>
    <s v="Llenadora"/>
    <s v="Moreno"/>
    <s v="L29"/>
    <d v="2018-11-01T00:00:00"/>
    <s v="-"/>
    <s v="Mantenimiento Mecanico"/>
    <d v="2023-03-17T00:00:00"/>
    <d v="1899-12-30T09:21:31"/>
    <d v="2023-03-17T00:00:00"/>
    <d v="1899-12-30T09:37:23"/>
    <n v="952"/>
    <n v="15.866666666666667"/>
    <x v="502"/>
    <x v="2"/>
    <n v="11"/>
    <s v="marzo"/>
    <s v="M"/>
    <m/>
    <s v="no"/>
    <m/>
    <m/>
    <m/>
  </r>
  <r>
    <n v="139045"/>
    <s v="Torqueadora"/>
    <s v="Moreno"/>
    <s v="L33"/>
    <d v="2020-02-20T00:00:00"/>
    <s v="Martín"/>
    <s v="Mantenimiento Mecanico"/>
    <d v="2023-03-17T00:00:00"/>
    <d v="1899-12-30T09:37:25"/>
    <d v="2023-03-17T00:00:00"/>
    <d v="1899-12-30T09:55:05"/>
    <n v="1060"/>
    <n v="17.666666666666668"/>
    <x v="503"/>
    <x v="2"/>
    <n v="11"/>
    <s v="marzo"/>
    <s v="M"/>
    <m/>
    <s v="no"/>
    <m/>
    <m/>
    <m/>
  </r>
  <r>
    <n v="139048"/>
    <s v="Celofanadora"/>
    <s v="Moreno"/>
    <s v="L41"/>
    <d v="2020-02-21T00:00:00"/>
    <s v="Martín"/>
    <s v="Mantenimiento Mecanico"/>
    <d v="2023-03-17T00:00:00"/>
    <d v="1899-12-30T09:45:09"/>
    <d v="2023-03-17T00:00:00"/>
    <d v="1899-12-30T10:17:59"/>
    <n v="1970"/>
    <n v="32.833333333333336"/>
    <x v="1"/>
    <x v="1"/>
    <n v="11"/>
    <s v="marzo"/>
    <s v="M"/>
    <s v="sin informacion"/>
    <s v="sin informacion"/>
    <s v="sin informacion"/>
    <s v="sin informacion"/>
    <s v="sin informacion"/>
  </r>
  <r>
    <n v="139049"/>
    <s v="Torqueadora"/>
    <s v="Moreno"/>
    <s v="L33"/>
    <d v="2020-02-20T00:00:00"/>
    <s v="Martín"/>
    <s v="Mantenimiento Electrico"/>
    <d v="2023-03-17T00:00:00"/>
    <d v="1899-12-30T09:55:20"/>
    <d v="2023-03-17T00:00:00"/>
    <d v="1899-12-30T11:11:33"/>
    <n v="4573"/>
    <n v="76.216666666666669"/>
    <x v="504"/>
    <x v="2"/>
    <n v="11"/>
    <s v="marzo"/>
    <s v="M"/>
    <m/>
    <s v="no"/>
    <m/>
    <m/>
    <m/>
  </r>
  <r>
    <n v="139052"/>
    <s v="Laser"/>
    <s v="Moreno"/>
    <s v="L11"/>
    <d v="2021-08-24T00:00:00"/>
    <s v="Sebastian "/>
    <s v="Mantenimiento Electrico"/>
    <d v="2023-03-17T00:00:00"/>
    <d v="1899-12-30T10:05:27"/>
    <d v="2023-03-17T00:00:00"/>
    <d v="1899-12-30T14:22:09"/>
    <n v="15402"/>
    <n v="256.7"/>
    <x v="1"/>
    <x v="1"/>
    <n v="11"/>
    <s v="marzo"/>
    <s v="M"/>
    <s v="sin informacion"/>
    <s v="sin informacion"/>
    <s v="sin informacion"/>
    <s v="sin informacion"/>
    <s v="sin informacion"/>
  </r>
  <r>
    <n v="139055"/>
    <s v="Celofanadora"/>
    <s v="Moreno"/>
    <s v="L41"/>
    <d v="2020-02-21T00:00:00"/>
    <s v="Martín"/>
    <s v="Mantenimiento Electrico"/>
    <d v="2023-03-17T00:00:00"/>
    <d v="1899-12-30T10:18:14"/>
    <d v="2023-03-17T00:00:00"/>
    <d v="1899-12-30T11:05:52"/>
    <n v="2858"/>
    <n v="47.633333333333333"/>
    <x v="1"/>
    <x v="1"/>
    <n v="11"/>
    <s v="marzo"/>
    <s v="M"/>
    <s v="sin informacion"/>
    <s v="sin informacion"/>
    <s v="sin informacion"/>
    <s v="sin informacion"/>
    <s v="sin informacion"/>
  </r>
  <r>
    <n v="139059"/>
    <s v="Torqueadora"/>
    <s v="Moreno"/>
    <s v="L48"/>
    <d v="2018-11-01T00:00:00"/>
    <s v="-"/>
    <s v="Mantenimiento Mecanico"/>
    <d v="2023-03-17T00:00:00"/>
    <d v="1899-12-30T10:34:58"/>
    <d v="2023-03-17T00:00:00"/>
    <d v="1899-12-30T10:48:27"/>
    <n v="809"/>
    <n v="13.483333333333333"/>
    <x v="1"/>
    <x v="1"/>
    <n v="11"/>
    <s v="marzo"/>
    <s v="M"/>
    <s v="sin informacion"/>
    <s v="sin informacion"/>
    <s v="sin informacion"/>
    <s v="sin informacion"/>
    <s v="sin informacion"/>
  </r>
  <r>
    <n v="139069"/>
    <s v="Pick and play"/>
    <s v="Moreno"/>
    <s v="L10"/>
    <d v="2020-03-10T00:00:00"/>
    <s v="Martín"/>
    <s v="Mantenimiento Electrico"/>
    <d v="2023-03-17T00:00:00"/>
    <d v="1899-12-30T12:05:30"/>
    <d v="2023-03-17T00:00:00"/>
    <d v="1899-12-30T14:22:01"/>
    <n v="8191"/>
    <n v="136.51666666666668"/>
    <x v="505"/>
    <x v="3"/>
    <n v="11"/>
    <s v="marzo"/>
    <s v="M"/>
    <m/>
    <s v="si"/>
    <m/>
    <m/>
    <m/>
  </r>
  <r>
    <n v="139074"/>
    <s v="Etiquetadora"/>
    <s v="Moreno"/>
    <s v="L19"/>
    <d v="2018-11-01T00:00:00"/>
    <s v="-"/>
    <s v="Mantenimiento Electrico"/>
    <d v="2023-03-17T00:00:00"/>
    <d v="1899-12-30T13:04:38"/>
    <d v="2023-03-17T00:00:00"/>
    <d v="1899-12-30T13:22:59"/>
    <n v="1101"/>
    <n v="18.350000000000001"/>
    <x v="47"/>
    <x v="2"/>
    <n v="11"/>
    <s v="marzo"/>
    <s v="M"/>
    <m/>
    <s v="no"/>
    <m/>
    <m/>
    <m/>
  </r>
  <r>
    <n v="139081"/>
    <s v="Abastecedor de envases"/>
    <s v="Moreno"/>
    <s v="L33"/>
    <d v="2018-11-01T00:00:00"/>
    <s v="-"/>
    <s v="Mantenimiento Electrico"/>
    <d v="2023-03-17T00:00:00"/>
    <d v="1899-12-30T14:47:39"/>
    <d v="2023-03-17T00:00:00"/>
    <d v="1899-12-30T15:02:11"/>
    <n v="872"/>
    <n v="14.533333333333333"/>
    <x v="1"/>
    <x v="1"/>
    <n v="11"/>
    <s v="marzo"/>
    <s v="T"/>
    <s v="sin informacion"/>
    <s v="sin informacion"/>
    <s v="sin informacion"/>
    <s v="sin informacion"/>
    <s v="sin informacion"/>
  </r>
  <r>
    <n v="139082"/>
    <s v="Abastecedor de bombas"/>
    <s v="Moreno"/>
    <s v="L39"/>
    <d v="2018-11-01T00:00:00"/>
    <s v="-"/>
    <s v="Mantenimiento Electrico"/>
    <d v="2023-03-17T00:00:00"/>
    <d v="1899-12-30T15:13:26"/>
    <d v="2023-03-17T00:00:00"/>
    <d v="1899-12-30T15:28:07"/>
    <n v="881"/>
    <n v="14.683333333333334"/>
    <x v="506"/>
    <x v="2"/>
    <n v="11"/>
    <s v="marzo"/>
    <s v="T"/>
    <m/>
    <s v="no"/>
    <m/>
    <m/>
    <m/>
  </r>
  <r>
    <n v="139083"/>
    <s v="Torqueadora"/>
    <s v="Moreno"/>
    <s v="L48"/>
    <d v="2018-11-01T00:00:00"/>
    <s v="-"/>
    <s v="Mantenimiento Mecanico"/>
    <d v="2023-03-17T00:00:00"/>
    <d v="1899-12-30T15:19:45"/>
    <d v="2023-03-17T00:00:00"/>
    <d v="1899-12-30T18:15:51"/>
    <n v="10566"/>
    <n v="176.1"/>
    <x v="1"/>
    <x v="1"/>
    <n v="11"/>
    <s v="marzo"/>
    <s v="T"/>
    <s v="sin informacion"/>
    <s v="sin informacion"/>
    <s v="sin informacion"/>
    <s v="sin informacion"/>
    <s v="sin informacion"/>
  </r>
  <r>
    <n v="139084"/>
    <s v="Celofanadora L10"/>
    <s v="Moreno"/>
    <s v="L10"/>
    <d v="2020-09-30T00:00:00"/>
    <s v="Martín"/>
    <s v="Mantenimiento Mecanico"/>
    <d v="2023-03-17T00:00:00"/>
    <d v="1899-12-30T15:25:47"/>
    <d v="2023-03-17T00:00:00"/>
    <d v="1899-12-30T17:36:21"/>
    <n v="7834"/>
    <n v="130.56666666666666"/>
    <x v="505"/>
    <x v="3"/>
    <n v="11"/>
    <s v="marzo"/>
    <s v="T"/>
    <m/>
    <s v="si"/>
    <m/>
    <m/>
    <m/>
  </r>
  <r>
    <n v="139086"/>
    <s v="Llenadora"/>
    <s v="Moreno"/>
    <s v="L33"/>
    <d v="2018-11-01T00:00:00"/>
    <s v="-"/>
    <s v="Mantenimiento Electrico"/>
    <d v="2023-03-17T00:00:00"/>
    <d v="1899-12-30T15:35:35"/>
    <d v="2023-03-17T00:00:00"/>
    <d v="1899-12-30T15:41:48"/>
    <n v="373"/>
    <n v="6.2166666666666668"/>
    <x v="0"/>
    <x v="0"/>
    <n v="11"/>
    <s v="marzo"/>
    <s v="T"/>
    <m/>
    <s v="microparada"/>
    <m/>
    <m/>
    <m/>
  </r>
  <r>
    <n v="139089"/>
    <s v="Torqueadora"/>
    <s v="Moreno"/>
    <s v="L33"/>
    <d v="2020-02-20T00:00:00"/>
    <s v="Martín"/>
    <s v="Mantenimiento Mecanico"/>
    <d v="2023-03-17T00:00:00"/>
    <d v="1899-12-30T16:33:22"/>
    <d v="2023-03-17T00:00:00"/>
    <d v="1899-12-30T17:08:21"/>
    <n v="2099"/>
    <n v="34.983333333333334"/>
    <x v="1"/>
    <x v="1"/>
    <n v="11"/>
    <s v="marzo"/>
    <s v="T"/>
    <s v="sin informacion"/>
    <s v="sin informacion"/>
    <s v="sin informacion"/>
    <s v="sin informacion"/>
    <s v="sin informacion"/>
  </r>
  <r>
    <n v="139092"/>
    <s v="Etiquetadora"/>
    <s v="Moreno"/>
    <s v="L19"/>
    <d v="2018-11-01T00:00:00"/>
    <s v="-"/>
    <s v="Mantenimiento Electrico"/>
    <d v="2023-03-17T00:00:00"/>
    <d v="1899-12-30T17:20:31"/>
    <d v="2023-03-17T00:00:00"/>
    <d v="1899-12-30T17:44:08"/>
    <n v="1417"/>
    <n v="23.616666666666667"/>
    <x v="47"/>
    <x v="2"/>
    <n v="11"/>
    <s v="marzo"/>
    <s v="T"/>
    <m/>
    <s v="no"/>
    <m/>
    <m/>
    <m/>
  </r>
  <r>
    <n v="139094"/>
    <s v="Llenadora"/>
    <s v="Moreno"/>
    <s v="L29"/>
    <d v="2018-11-01T00:00:00"/>
    <s v="-"/>
    <s v="Mantenimiento Mecanico"/>
    <d v="2023-03-17T00:00:00"/>
    <d v="1899-12-30T18:24:02"/>
    <d v="2023-03-17T00:00:00"/>
    <d v="1899-12-30T18:30:58"/>
    <n v="416"/>
    <n v="6.9333333333333336"/>
    <x v="0"/>
    <x v="0"/>
    <n v="11"/>
    <s v="marzo"/>
    <s v="T"/>
    <m/>
    <s v="microparada"/>
    <m/>
    <m/>
    <m/>
  </r>
  <r>
    <n v="139102"/>
    <s v="Llenadora L37"/>
    <s v="Moreno"/>
    <s v="L37"/>
    <d v="2021-03-08T00:00:00"/>
    <s v="Martín"/>
    <s v="Mantenimiento Mecanico"/>
    <d v="2023-03-17T00:00:00"/>
    <d v="1899-12-30T19:08:26"/>
    <d v="2023-03-17T00:00:00"/>
    <d v="1899-12-30T20:05:28"/>
    <n v="3422"/>
    <n v="57.033333333333331"/>
    <x v="507"/>
    <x v="2"/>
    <n v="11"/>
    <s v="marzo"/>
    <s v="T"/>
    <m/>
    <s v="no"/>
    <m/>
    <m/>
    <m/>
  </r>
  <r>
    <n v="139110"/>
    <s v="Llenadora L38"/>
    <s v="Moreno"/>
    <s v="L38"/>
    <d v="2021-03-03T00:00:00"/>
    <s v="Martín"/>
    <s v="Mantenimiento Electrico"/>
    <d v="2023-03-17T00:00:00"/>
    <d v="1899-12-30T21:03:08"/>
    <d v="2023-03-17T00:00:00"/>
    <d v="1899-12-30T21:13:41"/>
    <n v="633"/>
    <n v="10.55"/>
    <x v="1"/>
    <x v="1"/>
    <n v="11"/>
    <s v="marzo"/>
    <s v="T"/>
    <s v="sin informacion"/>
    <s v="sin informacion"/>
    <s v="sin informacion"/>
    <s v="sin informacion"/>
    <s v="sin informacion"/>
  </r>
  <r>
    <n v="139117"/>
    <s v="Crimpadora"/>
    <s v="Moreno"/>
    <s v="L10"/>
    <d v="2018-11-01T00:00:00"/>
    <s v="-"/>
    <s v="Mantenimiento Electrico"/>
    <d v="2023-03-20T00:00:00"/>
    <d v="1899-12-30T06:03:23"/>
    <d v="2023-03-20T00:00:00"/>
    <d v="1899-12-30T07:47:15"/>
    <n v="6232"/>
    <n v="103.86666666666666"/>
    <x v="1"/>
    <x v="1"/>
    <n v="12"/>
    <s v="marzo"/>
    <s v="M"/>
    <s v="sin informacion"/>
    <s v="sin informacion"/>
    <s v="sin informacion"/>
    <s v="sin informacion"/>
    <s v="sin informacion"/>
  </r>
  <r>
    <n v="139134"/>
    <s v="Celofanadora"/>
    <s v="Moreno"/>
    <s v="L41"/>
    <d v="2020-02-21T00:00:00"/>
    <s v="Martín"/>
    <s v="Mantenimiento Mecanico"/>
    <d v="2023-03-20T00:00:00"/>
    <d v="1899-12-30T07:01:19"/>
    <d v="2023-03-20T00:00:00"/>
    <d v="1899-12-30T07:01:29"/>
    <n v="10"/>
    <n v="0.16666666666666666"/>
    <x v="0"/>
    <x v="0"/>
    <n v="12"/>
    <s v="marzo"/>
    <s v="M"/>
    <m/>
    <s v="microparada"/>
    <m/>
    <m/>
    <m/>
  </r>
  <r>
    <n v="139135"/>
    <s v="Celofanadora"/>
    <s v="Moreno"/>
    <s v="L41"/>
    <d v="2020-02-21T00:00:00"/>
    <s v="Martín"/>
    <s v="Mantenimiento Mecanico"/>
    <d v="2023-03-20T00:00:00"/>
    <d v="1899-12-30T07:03:56"/>
    <d v="2023-03-20T00:00:00"/>
    <d v="1899-12-30T07:37:38"/>
    <n v="2022"/>
    <n v="33.700000000000003"/>
    <x v="508"/>
    <x v="2"/>
    <n v="12"/>
    <s v="marzo"/>
    <s v="M"/>
    <m/>
    <s v="no"/>
    <m/>
    <m/>
    <m/>
  </r>
  <r>
    <n v="139137"/>
    <s v="Estuchadora"/>
    <s v="Moreno"/>
    <s v="L47"/>
    <d v="2021-10-06T00:00:00"/>
    <s v="Sebastian "/>
    <s v="Mantenimiento Electrico"/>
    <d v="2023-03-20T00:00:00"/>
    <d v="1899-12-30T07:09:57"/>
    <d v="2023-03-20T00:00:00"/>
    <d v="1899-12-30T07:10:11"/>
    <n v="14"/>
    <n v="0.23333333333333334"/>
    <x v="0"/>
    <x v="0"/>
    <n v="12"/>
    <s v="marzo"/>
    <s v="M"/>
    <m/>
    <s v="microparada"/>
    <m/>
    <m/>
    <m/>
  </r>
  <r>
    <n v="139164"/>
    <s v="Celofanadora"/>
    <s v="Moreno"/>
    <s v="L43"/>
    <d v="2018-11-01T00:00:00"/>
    <s v="-"/>
    <s v="Mantenimiento Mecanico"/>
    <d v="2023-03-20T00:00:00"/>
    <d v="1899-12-30T10:25:23"/>
    <d v="2023-03-20T00:00:00"/>
    <d v="1899-12-30T11:08:44"/>
    <n v="2601"/>
    <n v="43.35"/>
    <x v="1"/>
    <x v="1"/>
    <n v="12"/>
    <s v="marzo"/>
    <s v="M"/>
    <s v="sin informacion"/>
    <s v="sin informacion"/>
    <s v="sin informacion"/>
    <s v="sin informacion"/>
    <s v="sin informacion"/>
  </r>
  <r>
    <n v="139165"/>
    <s v="Transfer"/>
    <s v="Moreno"/>
    <s v="L39"/>
    <d v="2019-10-08T00:00:00"/>
    <s v="Martín"/>
    <s v="Mantenimiento Mecanico"/>
    <d v="2023-03-20T00:00:00"/>
    <d v="1899-12-30T10:43:49"/>
    <d v="2023-03-20T00:00:00"/>
    <d v="1899-12-30T10:59:15"/>
    <n v="926"/>
    <n v="15.433333333333334"/>
    <x v="1"/>
    <x v="1"/>
    <n v="12"/>
    <s v="marzo"/>
    <s v="M"/>
    <s v="sin informacion"/>
    <s v="sin informacion"/>
    <s v="sin informacion"/>
    <s v="sin informacion"/>
    <s v="sin informacion"/>
  </r>
  <r>
    <n v="139166"/>
    <s v="Transfer"/>
    <s v="Moreno"/>
    <s v="L39"/>
    <d v="2019-10-08T00:00:00"/>
    <s v="Martín"/>
    <s v="Mantenimiento Mecanico"/>
    <d v="2023-03-20T00:00:00"/>
    <d v="1899-12-30T11:21:32"/>
    <d v="2023-03-20T00:00:00"/>
    <d v="1899-12-30T11:21:38"/>
    <n v="6"/>
    <n v="0.1"/>
    <x v="0"/>
    <x v="0"/>
    <n v="12"/>
    <s v="marzo"/>
    <s v="M"/>
    <m/>
    <s v="microparada"/>
    <m/>
    <m/>
    <m/>
  </r>
  <r>
    <n v="139167"/>
    <s v="Transfer"/>
    <s v="Moreno"/>
    <s v="L39"/>
    <d v="2019-10-08T00:00:00"/>
    <s v="Martín"/>
    <s v="Mantenimiento Mecanico"/>
    <d v="2023-03-20T00:00:00"/>
    <d v="1899-12-30T11:22:05"/>
    <d v="2023-03-20T00:00:00"/>
    <d v="1899-12-30T12:44:26"/>
    <n v="4941"/>
    <n v="82.35"/>
    <x v="1"/>
    <x v="1"/>
    <n v="12"/>
    <s v="marzo"/>
    <s v="M"/>
    <s v="sin informacion"/>
    <s v="sin informacion"/>
    <s v="sin informacion"/>
    <s v="sin informacion"/>
    <s v="sin informacion"/>
  </r>
  <r>
    <n v="139169"/>
    <s v="Transporte"/>
    <s v="Moreno"/>
    <s v="L04"/>
    <d v="2018-11-01T00:00:00"/>
    <s v="-"/>
    <s v="Mantenimiento Mecanico"/>
    <d v="2023-03-20T00:00:00"/>
    <d v="1899-12-30T11:31:14"/>
    <d v="2023-03-20T00:00:00"/>
    <d v="1899-12-30T12:26:10"/>
    <n v="3296"/>
    <n v="54.93333333333333"/>
    <x v="509"/>
    <x v="3"/>
    <n v="12"/>
    <s v="marzo"/>
    <s v="M"/>
    <m/>
    <s v="si"/>
    <m/>
    <m/>
    <m/>
  </r>
  <r>
    <n v="139174"/>
    <s v="Llenadora L38"/>
    <s v="Moreno"/>
    <s v="L38"/>
    <d v="2021-03-03T00:00:00"/>
    <s v="Martín"/>
    <s v="Mantenimiento Mecanico"/>
    <d v="2023-03-20T00:00:00"/>
    <d v="1899-12-30T13:04:03"/>
    <d v="2023-03-20T00:00:00"/>
    <d v="1899-12-30T14:17:51"/>
    <n v="4428"/>
    <n v="73.8"/>
    <x v="1"/>
    <x v="1"/>
    <n v="12"/>
    <s v="marzo"/>
    <s v="M"/>
    <s v="sin informacion"/>
    <s v="sin informacion"/>
    <s v="sin informacion"/>
    <s v="sin informacion"/>
    <s v="sin informacion"/>
  </r>
  <r>
    <n v="139179"/>
    <s v="Inkjet"/>
    <s v="Moreno"/>
    <s v="L04"/>
    <d v="2018-11-01T00:00:00"/>
    <s v="-"/>
    <s v="Mantenimiento Electrico"/>
    <d v="2023-03-20T00:00:00"/>
    <d v="1899-12-30T14:27:29"/>
    <d v="2023-03-20T00:00:00"/>
    <d v="1899-12-30T14:27:35"/>
    <n v="6"/>
    <n v="0.1"/>
    <x v="0"/>
    <x v="0"/>
    <n v="12"/>
    <s v="marzo"/>
    <s v="T"/>
    <m/>
    <s v="microparada"/>
    <m/>
    <m/>
    <m/>
  </r>
  <r>
    <n v="139181"/>
    <s v="Llenadora"/>
    <s v="Moreno"/>
    <s v="L29"/>
    <d v="2018-11-01T00:00:00"/>
    <s v="-"/>
    <s v="Mantenimiento Mecanico"/>
    <d v="2023-03-20T00:00:00"/>
    <d v="1899-12-30T14:57:25"/>
    <d v="2023-03-20T00:00:00"/>
    <d v="1899-12-30T15:06:47"/>
    <n v="562"/>
    <n v="9.3666666666666671"/>
    <x v="0"/>
    <x v="0"/>
    <n v="12"/>
    <s v="marzo"/>
    <s v="T"/>
    <m/>
    <s v="microparada"/>
    <m/>
    <m/>
    <m/>
  </r>
  <r>
    <n v="139185"/>
    <s v="Torqueadora"/>
    <s v="Moreno"/>
    <s v="L48"/>
    <d v="2018-11-01T00:00:00"/>
    <s v="-"/>
    <s v="Mantenimiento Mecanico"/>
    <d v="2023-03-20T00:00:00"/>
    <d v="1899-12-30T15:45:35"/>
    <d v="2023-03-20T00:00:00"/>
    <d v="1899-12-30T16:02:34"/>
    <n v="1019"/>
    <n v="16.983333333333334"/>
    <x v="510"/>
    <x v="2"/>
    <n v="12"/>
    <s v="marzo"/>
    <s v="T"/>
    <m/>
    <s v="no"/>
    <m/>
    <m/>
    <m/>
  </r>
  <r>
    <n v="139187"/>
    <s v="Llenadora L38"/>
    <s v="Moreno"/>
    <s v="L38"/>
    <d v="2021-03-03T00:00:00"/>
    <s v="Martín"/>
    <s v="Mantenimiento Electrico"/>
    <d v="2023-03-20T00:00:00"/>
    <d v="1899-12-30T16:45:56"/>
    <d v="2023-03-20T00:00:00"/>
    <d v="1899-12-30T18:02:56"/>
    <n v="4620"/>
    <n v="77"/>
    <x v="511"/>
    <x v="2"/>
    <n v="12"/>
    <s v="marzo"/>
    <s v="T"/>
    <m/>
    <s v="no"/>
    <m/>
    <m/>
    <m/>
  </r>
  <r>
    <n v="139188"/>
    <s v="Etiquetadora"/>
    <s v="Moreno"/>
    <s v="L19"/>
    <d v="2018-11-01T00:00:00"/>
    <s v="-"/>
    <s v="Mantenimiento Electrico"/>
    <d v="2023-03-20T00:00:00"/>
    <d v="1899-12-30T16:51:52"/>
    <d v="2023-03-20T00:00:00"/>
    <d v="1899-12-30T16:58:43"/>
    <n v="411"/>
    <n v="6.85"/>
    <x v="0"/>
    <x v="0"/>
    <n v="12"/>
    <s v="marzo"/>
    <s v="T"/>
    <m/>
    <s v="microparada"/>
    <m/>
    <m/>
    <m/>
  </r>
  <r>
    <n v="139191"/>
    <s v="Etiquetadora L33"/>
    <s v="Moreno"/>
    <s v="L33"/>
    <d v="2020-10-16T00:00:00"/>
    <s v="Martín"/>
    <s v="Mantenimiento Mecanico"/>
    <d v="2023-03-20T00:00:00"/>
    <d v="1899-12-30T17:22:05"/>
    <d v="2023-03-20T00:00:00"/>
    <d v="1899-12-30T17:34:38"/>
    <n v="753"/>
    <n v="12.55"/>
    <x v="512"/>
    <x v="3"/>
    <n v="12"/>
    <s v="marzo"/>
    <s v="T"/>
    <m/>
    <s v="si"/>
    <m/>
    <m/>
    <m/>
  </r>
  <r>
    <n v="139192"/>
    <s v="Etiquetadora L33"/>
    <s v="Moreno"/>
    <s v="L33"/>
    <d v="2020-10-16T00:00:00"/>
    <s v="Martín"/>
    <s v="Mantenimiento Mecanico"/>
    <d v="2023-03-20T00:00:00"/>
    <d v="1899-12-30T17:34:53"/>
    <d v="2023-03-20T00:00:00"/>
    <d v="1899-12-30T18:06:42"/>
    <n v="1909"/>
    <n v="31.816666666666666"/>
    <x v="512"/>
    <x v="3"/>
    <n v="12"/>
    <s v="marzo"/>
    <s v="T"/>
    <m/>
    <s v="si"/>
    <m/>
    <m/>
    <m/>
  </r>
  <r>
    <n v="139193"/>
    <s v="Etiquetadora"/>
    <s v="Moreno"/>
    <s v="L04"/>
    <d v="2018-11-01T00:00:00"/>
    <s v="-"/>
    <s v="Mantenimiento Mecanico"/>
    <d v="2023-03-20T00:00:00"/>
    <d v="1899-12-30T17:56:18"/>
    <d v="2023-03-20T00:00:00"/>
    <d v="1899-12-30T18:14:14"/>
    <n v="1076"/>
    <n v="17.933333333333334"/>
    <x v="4"/>
    <x v="2"/>
    <n v="12"/>
    <s v="marzo"/>
    <s v="T"/>
    <m/>
    <s v="no"/>
    <m/>
    <m/>
    <m/>
  </r>
  <r>
    <n v="139196"/>
    <s v="Etiquetadora L33"/>
    <s v="Moreno"/>
    <s v="L33"/>
    <d v="2020-10-16T00:00:00"/>
    <s v="Martín"/>
    <s v="Mantenimiento Electrico"/>
    <d v="2023-03-20T00:00:00"/>
    <d v="1899-12-30T18:11:31"/>
    <d v="2023-03-20T00:00:00"/>
    <d v="1899-12-30T20:19:18"/>
    <n v="7667"/>
    <n v="127.78333333333333"/>
    <x v="512"/>
    <x v="3"/>
    <n v="12"/>
    <s v="marzo"/>
    <s v="T"/>
    <m/>
    <s v="si"/>
    <m/>
    <m/>
    <m/>
  </r>
  <r>
    <n v="139207"/>
    <s v="Llenadora"/>
    <s v="Moreno"/>
    <s v="L36"/>
    <d v="2018-11-01T00:00:00"/>
    <s v="-"/>
    <s v="Mantenimiento Mecanico"/>
    <d v="2023-03-20T00:00:00"/>
    <d v="1899-12-30T20:23:22"/>
    <d v="2023-03-20T00:00:00"/>
    <d v="1899-12-30T20:42:19"/>
    <n v="1137"/>
    <n v="18.95"/>
    <x v="513"/>
    <x v="2"/>
    <n v="12"/>
    <s v="marzo"/>
    <s v="T"/>
    <m/>
    <s v="no"/>
    <m/>
    <m/>
    <m/>
  </r>
  <r>
    <n v="139213"/>
    <s v="Embalador"/>
    <s v="Moreno"/>
    <s v="L38"/>
    <d v="2018-11-01T00:00:00"/>
    <s v="-"/>
    <s v="Mantenimiento Electrico"/>
    <d v="2023-03-21T00:00:00"/>
    <d v="1899-12-30T06:42:40"/>
    <d v="2023-03-21T00:00:00"/>
    <d v="1899-12-30T07:24:18"/>
    <n v="2498"/>
    <n v="41.633333333333333"/>
    <x v="514"/>
    <x v="2"/>
    <n v="12"/>
    <s v="marzo"/>
    <s v="M"/>
    <m/>
    <s v="no"/>
    <m/>
    <m/>
    <m/>
  </r>
  <r>
    <n v="139215"/>
    <s v="Laser"/>
    <s v="Moreno"/>
    <s v="L11"/>
    <d v="2021-08-24T00:00:00"/>
    <s v="Sebastian "/>
    <s v="Mantenimiento Electrico"/>
    <d v="2023-03-21T00:00:00"/>
    <d v="1899-12-30T06:56:24"/>
    <d v="2023-03-21T00:00:00"/>
    <d v="1899-12-30T07:20:12"/>
    <n v="1428"/>
    <n v="23.8"/>
    <x v="4"/>
    <x v="2"/>
    <n v="12"/>
    <s v="marzo"/>
    <s v="M"/>
    <m/>
    <s v="no"/>
    <m/>
    <m/>
    <m/>
  </r>
  <r>
    <n v="139220"/>
    <s v="Llenadora"/>
    <s v="Moreno"/>
    <s v="L29"/>
    <d v="2018-11-01T00:00:00"/>
    <s v="-"/>
    <s v="Mantenimiento Mecanico"/>
    <d v="2023-03-21T00:00:00"/>
    <d v="1899-12-30T07:42:22"/>
    <d v="2023-03-21T00:00:00"/>
    <d v="1899-12-30T07:49:46"/>
    <n v="444"/>
    <n v="7.4"/>
    <x v="0"/>
    <x v="0"/>
    <n v="12"/>
    <s v="marzo"/>
    <s v="M"/>
    <m/>
    <s v="microparada"/>
    <m/>
    <m/>
    <m/>
  </r>
  <r>
    <n v="139221"/>
    <s v="Martillo"/>
    <s v="Moreno"/>
    <s v="L11"/>
    <d v="2018-11-01T00:00:00"/>
    <s v="-"/>
    <s v="Mantenimiento Electrico"/>
    <d v="2023-03-21T00:00:00"/>
    <d v="1899-12-30T07:46:46"/>
    <d v="2023-03-21T00:00:00"/>
    <d v="1899-12-30T07:53:53"/>
    <n v="427"/>
    <n v="7.1166666666666663"/>
    <x v="0"/>
    <x v="0"/>
    <n v="12"/>
    <s v="marzo"/>
    <s v="M"/>
    <m/>
    <s v="microparada"/>
    <m/>
    <m/>
    <m/>
  </r>
  <r>
    <n v="139223"/>
    <s v="Llenadora"/>
    <s v="Moreno"/>
    <s v="L04"/>
    <d v="2018-11-01T00:00:00"/>
    <s v="-"/>
    <s v="Mantenimiento Electrico"/>
    <d v="2023-03-21T00:00:00"/>
    <d v="1899-12-30T07:54:41"/>
    <d v="2023-03-21T00:00:00"/>
    <d v="1899-12-30T08:31:13"/>
    <n v="2192"/>
    <n v="36.533333333333331"/>
    <x v="1"/>
    <x v="1"/>
    <n v="12"/>
    <s v="marzo"/>
    <s v="M"/>
    <s v="sin informacion"/>
    <s v="sin informacion"/>
    <s v="sin informacion"/>
    <s v="sin informacion"/>
    <s v="sin informacion"/>
  </r>
  <r>
    <n v="139227"/>
    <s v="Embalador"/>
    <s v="Moreno"/>
    <s v="L38"/>
    <d v="2018-11-01T00:00:00"/>
    <s v="-"/>
    <s v="Mantenimiento Mecanico"/>
    <d v="2023-03-21T00:00:00"/>
    <d v="1899-12-30T08:18:29"/>
    <d v="2023-03-21T00:00:00"/>
    <d v="1899-12-30T08:37:29"/>
    <n v="1140"/>
    <n v="19"/>
    <x v="1"/>
    <x v="1"/>
    <n v="12"/>
    <s v="marzo"/>
    <s v="M"/>
    <s v="sin informacion"/>
    <s v="sin informacion"/>
    <s v="sin informacion"/>
    <s v="sin informacion"/>
    <s v="sin informacion"/>
  </r>
  <r>
    <n v="139230"/>
    <s v="Laser"/>
    <s v="Moreno"/>
    <s v="L11"/>
    <d v="2021-08-24T00:00:00"/>
    <s v="Sebastian "/>
    <s v="Mantenimiento Electrico"/>
    <d v="2023-03-21T00:00:00"/>
    <d v="1899-12-30T08:36:27"/>
    <d v="2023-03-21T00:00:00"/>
    <d v="1899-12-30T12:33:21"/>
    <n v="14214"/>
    <n v="236.9"/>
    <x v="4"/>
    <x v="2"/>
    <n v="12"/>
    <s v="marzo"/>
    <s v="M"/>
    <m/>
    <s v="no"/>
    <m/>
    <m/>
    <m/>
  </r>
  <r>
    <n v="139245"/>
    <s v="Sobretapa"/>
    <s v="Moreno"/>
    <s v="L38"/>
    <d v="2020-06-30T00:00:00"/>
    <s v="Martín"/>
    <s v="Mantenimiento Mecanico"/>
    <d v="2023-03-21T00:00:00"/>
    <d v="1899-12-30T11:51:52"/>
    <d v="2023-03-21T00:00:00"/>
    <d v="1899-12-30T12:46:37"/>
    <n v="3285"/>
    <n v="54.75"/>
    <x v="1"/>
    <x v="1"/>
    <n v="12"/>
    <s v="marzo"/>
    <s v="M"/>
    <s v="sin informacion"/>
    <s v="sin informacion"/>
    <s v="sin informacion"/>
    <s v="sin informacion"/>
    <s v="sin informacion"/>
  </r>
  <r>
    <n v="139270"/>
    <s v="Etiquetadora L33"/>
    <s v="Moreno"/>
    <s v="L33"/>
    <d v="2020-10-16T00:00:00"/>
    <s v="Martín"/>
    <s v="Mantenimiento Mecanico"/>
    <d v="2023-03-21T00:00:00"/>
    <d v="1899-12-30T14:14:59"/>
    <d v="2023-03-21T00:00:00"/>
    <d v="1899-12-30T14:23:07"/>
    <n v="488"/>
    <n v="8.1333333333333329"/>
    <x v="0"/>
    <x v="0"/>
    <n v="12"/>
    <s v="marzo"/>
    <s v="T"/>
    <m/>
    <s v="microparada"/>
    <m/>
    <m/>
    <m/>
  </r>
  <r>
    <n v="139276"/>
    <s v="Abastecedor pinceles"/>
    <s v="Moreno"/>
    <s v="L38"/>
    <d v="2019-10-08T00:00:00"/>
    <s v="Martín"/>
    <s v="Mantenimiento Mecanico"/>
    <d v="2023-03-21T00:00:00"/>
    <d v="1899-12-30T14:36:35"/>
    <d v="2023-03-21T00:00:00"/>
    <d v="1899-12-30T15:17:40"/>
    <n v="2465"/>
    <n v="41.083333333333336"/>
    <x v="1"/>
    <x v="1"/>
    <n v="12"/>
    <s v="marzo"/>
    <s v="T"/>
    <s v="sin informacion"/>
    <s v="sin informacion"/>
    <s v="sin informacion"/>
    <s v="sin informacion"/>
    <s v="sin informacion"/>
  </r>
  <r>
    <n v="139277"/>
    <s v="Etiquetadora L33"/>
    <s v="Moreno"/>
    <s v="L33"/>
    <d v="2020-10-16T00:00:00"/>
    <s v="Martín"/>
    <s v="Mantenimiento Mecanico"/>
    <d v="2023-03-21T00:00:00"/>
    <d v="1899-12-30T14:37:54"/>
    <d v="2023-03-21T00:00:00"/>
    <d v="1899-12-30T14:42:14"/>
    <n v="260"/>
    <n v="4.333333333333333"/>
    <x v="0"/>
    <x v="0"/>
    <n v="12"/>
    <s v="marzo"/>
    <s v="T"/>
    <m/>
    <s v="microparada"/>
    <m/>
    <m/>
    <m/>
  </r>
  <r>
    <n v="139280"/>
    <s v="Martillo"/>
    <s v="Moreno"/>
    <s v="L11"/>
    <d v="2018-11-01T00:00:00"/>
    <s v="-"/>
    <s v="Mantenimiento Mecanico"/>
    <d v="2023-03-21T00:00:00"/>
    <d v="1899-12-30T15:17:47"/>
    <d v="2023-03-21T00:00:00"/>
    <d v="1899-12-30T15:36:18"/>
    <n v="1111"/>
    <n v="18.516666666666666"/>
    <x v="515"/>
    <x v="3"/>
    <n v="12"/>
    <s v="marzo"/>
    <s v="T"/>
    <m/>
    <s v="si"/>
    <m/>
    <m/>
    <m/>
  </r>
  <r>
    <n v="139282"/>
    <s v="Martillo"/>
    <s v="Moreno"/>
    <s v="L11"/>
    <d v="2018-11-01T00:00:00"/>
    <s v="-"/>
    <s v="Mantenimiento Electrico"/>
    <d v="2023-03-21T00:00:00"/>
    <d v="1899-12-30T15:36:24"/>
    <d v="2023-03-21T00:00:00"/>
    <d v="1899-12-30T16:13:25"/>
    <n v="2221"/>
    <n v="37.016666666666666"/>
    <x v="515"/>
    <x v="3"/>
    <n v="12"/>
    <s v="marzo"/>
    <s v="T"/>
    <m/>
    <s v="si"/>
    <m/>
    <m/>
    <m/>
  </r>
  <r>
    <n v="139283"/>
    <s v="Sobretapa"/>
    <s v="Moreno"/>
    <s v="L38"/>
    <d v="2020-06-30T00:00:00"/>
    <s v="Martín"/>
    <s v="Mantenimiento Mecanico"/>
    <d v="2023-03-21T00:00:00"/>
    <d v="1899-12-30T15:39:51"/>
    <d v="2023-03-21T00:00:00"/>
    <d v="1899-12-30T16:09:03"/>
    <n v="1752"/>
    <n v="29.2"/>
    <x v="4"/>
    <x v="2"/>
    <n v="12"/>
    <s v="marzo"/>
    <s v="T"/>
    <m/>
    <s v="no"/>
    <m/>
    <m/>
    <m/>
  </r>
  <r>
    <n v="139287"/>
    <s v="Estuchadora"/>
    <s v="Moreno"/>
    <s v="L11"/>
    <d v="2018-11-01T00:00:00"/>
    <s v="-"/>
    <s v="Mantenimiento Mecanico"/>
    <d v="2023-03-21T00:00:00"/>
    <d v="1899-12-30T17:44:19"/>
    <d v="2023-03-21T00:00:00"/>
    <d v="1899-12-30T18:10:55"/>
    <n v="1596"/>
    <n v="26.6"/>
    <x v="516"/>
    <x v="3"/>
    <n v="12"/>
    <s v="marzo"/>
    <s v="T"/>
    <m/>
    <s v="si"/>
    <m/>
    <m/>
    <m/>
  </r>
  <r>
    <n v="139292"/>
    <s v="Pick and play"/>
    <s v="Moreno"/>
    <s v="L11"/>
    <d v="2018-11-01T00:00:00"/>
    <s v="-"/>
    <s v="Mantenimiento Electrico"/>
    <d v="2023-03-21T00:00:00"/>
    <d v="1899-12-30T19:17:37"/>
    <d v="2023-03-21T00:00:00"/>
    <d v="1899-12-30T19:30:11"/>
    <n v="754"/>
    <n v="12.566666666666666"/>
    <x v="517"/>
    <x v="2"/>
    <n v="12"/>
    <s v="marzo"/>
    <s v="T"/>
    <m/>
    <s v="no"/>
    <m/>
    <m/>
    <m/>
  </r>
  <r>
    <n v="139293"/>
    <s v="Etiquetadora L33"/>
    <s v="Moreno"/>
    <s v="L33"/>
    <d v="2020-10-16T00:00:00"/>
    <s v="Martín"/>
    <s v="Mantenimiento Electrico"/>
    <d v="2023-03-21T00:00:00"/>
    <d v="1899-12-30T19:27:01"/>
    <d v="2023-03-21T00:00:00"/>
    <d v="1899-12-30T19:27:19"/>
    <n v="18"/>
    <n v="0.3"/>
    <x v="0"/>
    <x v="0"/>
    <n v="12"/>
    <s v="marzo"/>
    <s v="T"/>
    <m/>
    <s v="microparada"/>
    <m/>
    <m/>
    <m/>
  </r>
  <r>
    <n v="139295"/>
    <s v="Sobretapa"/>
    <s v="Moreno"/>
    <s v="L38"/>
    <d v="2020-06-30T00:00:00"/>
    <s v="Martín"/>
    <s v="Mantenimiento Mecanico"/>
    <d v="2023-03-21T00:00:00"/>
    <d v="1899-12-30T19:47:13"/>
    <d v="2023-03-21T00:00:00"/>
    <d v="1899-12-30T20:58:23"/>
    <n v="4270"/>
    <n v="71.166666666666671"/>
    <x v="518"/>
    <x v="2"/>
    <n v="12"/>
    <s v="marzo"/>
    <s v="T"/>
    <m/>
    <s v="no"/>
    <m/>
    <m/>
    <m/>
  </r>
  <r>
    <n v="139299"/>
    <s v="Transporte"/>
    <s v="Moreno"/>
    <s v="L27"/>
    <d v="2018-11-01T00:00:00"/>
    <s v="-"/>
    <s v="Mantenimiento Mecanico"/>
    <d v="2023-03-21T00:00:00"/>
    <d v="1899-12-30T20:13:35"/>
    <d v="2023-03-21T00:00:00"/>
    <d v="1899-12-30T20:39:26"/>
    <n v="1551"/>
    <n v="25.85"/>
    <x v="519"/>
    <x v="3"/>
    <n v="12"/>
    <s v="marzo"/>
    <s v="T"/>
    <m/>
    <s v="si"/>
    <m/>
    <m/>
    <m/>
  </r>
  <r>
    <n v="139300"/>
    <s v="Pick and play"/>
    <s v="Moreno"/>
    <s v="L11"/>
    <d v="2018-11-01T00:00:00"/>
    <s v="-"/>
    <s v="Mantenimiento Electrico"/>
    <d v="2023-03-21T00:00:00"/>
    <d v="1899-12-30T20:53:41"/>
    <d v="2023-03-21T00:00:00"/>
    <d v="1899-12-30T21:00:09"/>
    <n v="388"/>
    <n v="6.4666666666666668"/>
    <x v="0"/>
    <x v="0"/>
    <n v="12"/>
    <s v="marzo"/>
    <s v="T"/>
    <m/>
    <s v="microparada"/>
    <m/>
    <m/>
    <m/>
  </r>
  <r>
    <n v="139301"/>
    <s v="Sobretapa"/>
    <s v="Moreno"/>
    <s v="L38"/>
    <d v="2020-06-30T00:00:00"/>
    <s v="Martín"/>
    <s v="Mantenimiento Electrico"/>
    <d v="2023-03-21T00:00:00"/>
    <d v="1899-12-30T20:58:37"/>
    <d v="2023-03-21T00:00:00"/>
    <d v="1899-12-30T21:35:59"/>
    <n v="2242"/>
    <n v="37.366666666666667"/>
    <x v="518"/>
    <x v="2"/>
    <n v="12"/>
    <s v="marzo"/>
    <s v="T"/>
    <m/>
    <s v="no"/>
    <m/>
    <m/>
    <m/>
  </r>
  <r>
    <n v="139302"/>
    <s v="Pick and play"/>
    <s v="Moreno"/>
    <s v="L11"/>
    <d v="2018-11-01T00:00:00"/>
    <s v="-"/>
    <s v="Mantenimiento Electrico"/>
    <d v="2023-03-21T00:00:00"/>
    <d v="1899-12-30T21:01:27"/>
    <d v="2023-03-21T00:00:00"/>
    <d v="1899-12-30T21:23:06"/>
    <n v="1299"/>
    <n v="21.65"/>
    <x v="517"/>
    <x v="2"/>
    <n v="12"/>
    <s v="marzo"/>
    <s v="T"/>
    <m/>
    <s v="no"/>
    <m/>
    <m/>
    <m/>
  </r>
  <r>
    <n v="139304"/>
    <s v="Coloca Bolillas"/>
    <s v="Moreno"/>
    <s v="L33"/>
    <d v="2020-02-20T00:00:00"/>
    <s v="Martín"/>
    <s v="Mantenimiento Electrico"/>
    <d v="2023-03-21T00:00:00"/>
    <d v="1899-12-30T22:37:53"/>
    <d v="2023-03-21T00:00:00"/>
    <d v="1899-12-30T22:48:40"/>
    <n v="647"/>
    <n v="10.783333333333333"/>
    <x v="520"/>
    <x v="3"/>
    <n v="12"/>
    <s v="marzo"/>
    <s v="N"/>
    <m/>
    <s v="si"/>
    <m/>
    <m/>
    <m/>
  </r>
  <r>
    <n v="139305"/>
    <s v="Coloca Bolillas"/>
    <s v="Moreno"/>
    <s v="L33"/>
    <d v="2020-02-20T00:00:00"/>
    <s v="Martín"/>
    <s v="Mantenimiento Mecanico"/>
    <d v="2023-03-21T00:00:00"/>
    <d v="1899-12-30T22:48:48"/>
    <d v="2023-03-21T00:00:00"/>
    <d v="1899-12-30T23:04:35"/>
    <n v="947"/>
    <n v="15.783333333333333"/>
    <x v="520"/>
    <x v="3"/>
    <n v="12"/>
    <s v="marzo"/>
    <s v="N"/>
    <m/>
    <s v="si"/>
    <m/>
    <m/>
    <m/>
  </r>
  <r>
    <n v="139307"/>
    <s v="Torqueadora"/>
    <s v="Moreno"/>
    <s v="L33"/>
    <d v="2020-02-20T00:00:00"/>
    <s v="Martín"/>
    <s v="Mantenimiento Mecanico"/>
    <d v="2023-03-22T00:00:00"/>
    <d v="1899-12-30T00:31:38"/>
    <d v="2023-03-22T00:00:00"/>
    <d v="1899-12-30T01:27:54"/>
    <n v="3376"/>
    <n v="56.266666666666666"/>
    <x v="4"/>
    <x v="2"/>
    <n v="12"/>
    <s v="marzo"/>
    <s v="N"/>
    <m/>
    <s v="no"/>
    <m/>
    <m/>
    <m/>
  </r>
  <r>
    <n v="139308"/>
    <s v="Etiquetadora L33"/>
    <s v="Moreno"/>
    <s v="L33"/>
    <d v="2020-10-16T00:00:00"/>
    <s v="Martín"/>
    <s v="Mantenimiento Electrico"/>
    <d v="2023-03-22T00:00:00"/>
    <d v="1899-12-30T02:24:24"/>
    <d v="2023-03-22T00:00:00"/>
    <d v="1899-12-30T05:14:09"/>
    <n v="10185"/>
    <n v="169.75"/>
    <x v="521"/>
    <x v="3"/>
    <n v="12"/>
    <s v="marzo"/>
    <s v="N"/>
    <m/>
    <s v="si"/>
    <m/>
    <m/>
    <m/>
  </r>
  <r>
    <n v="139309"/>
    <s v="Llenadora"/>
    <s v="Moreno"/>
    <s v="L33"/>
    <d v="2018-11-01T00:00:00"/>
    <s v="-"/>
    <s v="Mantenimiento Mecanico"/>
    <d v="2023-03-22T00:00:00"/>
    <d v="1899-12-30T05:14:21"/>
    <d v="2023-03-22T00:00:00"/>
    <d v="1899-12-30T05:41:13"/>
    <n v="1612"/>
    <n v="26.866666666666667"/>
    <x v="4"/>
    <x v="2"/>
    <n v="12"/>
    <s v="marzo"/>
    <s v="N"/>
    <m/>
    <s v="no"/>
    <m/>
    <m/>
    <m/>
  </r>
  <r>
    <n v="139312"/>
    <s v="Llenadora"/>
    <s v="Moreno"/>
    <s v="L33"/>
    <d v="2018-11-01T00:00:00"/>
    <s v="-"/>
    <s v="Mantenimiento Mecanico"/>
    <d v="2023-03-22T00:00:00"/>
    <d v="1899-12-30T06:07:19"/>
    <d v="2023-03-22T00:00:00"/>
    <d v="1899-12-30T06:29:15"/>
    <n v="1316"/>
    <n v="21.933333333333334"/>
    <x v="4"/>
    <x v="2"/>
    <n v="12"/>
    <s v="marzo"/>
    <s v="M"/>
    <m/>
    <s v="no"/>
    <m/>
    <m/>
    <m/>
  </r>
  <r>
    <n v="139315"/>
    <s v="Llenadora"/>
    <s v="Moreno"/>
    <s v="L29"/>
    <d v="2018-11-01T00:00:00"/>
    <s v="-"/>
    <s v="Mantenimiento Mecanico"/>
    <d v="2023-03-22T00:00:00"/>
    <d v="1899-12-30T06:12:29"/>
    <d v="2023-03-22T00:00:00"/>
    <d v="1899-12-30T06:21:17"/>
    <n v="528"/>
    <n v="8.8000000000000007"/>
    <x v="0"/>
    <x v="0"/>
    <n v="12"/>
    <s v="marzo"/>
    <s v="M"/>
    <m/>
    <s v="microparada"/>
    <m/>
    <m/>
    <m/>
  </r>
  <r>
    <n v="139325"/>
    <s v="Sobretapa"/>
    <s v="Moreno"/>
    <s v="L38"/>
    <d v="2020-06-30T00:00:00"/>
    <s v="Martín"/>
    <s v="Mantenimiento Mecanico"/>
    <d v="2023-03-22T00:00:00"/>
    <d v="1899-12-30T06:40:58"/>
    <d v="2023-03-22T00:00:00"/>
    <d v="1899-12-30T07:53:06"/>
    <n v="4328"/>
    <n v="72.13333333333334"/>
    <x v="522"/>
    <x v="2"/>
    <n v="12"/>
    <s v="marzo"/>
    <s v="M"/>
    <m/>
    <s v="no"/>
    <m/>
    <m/>
    <m/>
  </r>
  <r>
    <n v="139331"/>
    <s v="Pick and play"/>
    <s v="Moreno"/>
    <s v="L32"/>
    <d v="2023-01-04T00:00:00"/>
    <s v="Juan Manuel"/>
    <s v="Mantenimiento Electrico"/>
    <d v="2023-03-22T00:00:00"/>
    <d v="1899-12-30T07:16:56"/>
    <d v="2023-03-22T00:00:00"/>
    <d v="1899-12-30T07:52:16"/>
    <n v="2120"/>
    <n v="35.333333333333336"/>
    <x v="523"/>
    <x v="2"/>
    <n v="12"/>
    <s v="marzo"/>
    <s v="M"/>
    <m/>
    <s v="no"/>
    <m/>
    <m/>
    <m/>
  </r>
  <r>
    <n v="139334"/>
    <s v="Inkjet"/>
    <s v="Moreno"/>
    <s v="L04"/>
    <d v="2018-11-01T00:00:00"/>
    <s v="-"/>
    <s v="Mantenimiento Electrico"/>
    <d v="2023-03-22T00:00:00"/>
    <d v="1899-12-30T07:45:34"/>
    <d v="2023-03-22T00:00:00"/>
    <d v="1899-12-30T07:55:34"/>
    <n v="600"/>
    <n v="10"/>
    <x v="0"/>
    <x v="0"/>
    <n v="12"/>
    <s v="marzo"/>
    <s v="M"/>
    <m/>
    <s v="microparada"/>
    <m/>
    <m/>
    <m/>
  </r>
  <r>
    <n v="139337"/>
    <s v="Estuchadora"/>
    <s v="Moreno"/>
    <s v="L32"/>
    <d v="2021-02-04T00:00:00"/>
    <s v="Victor"/>
    <s v="Mantenimiento Mecanico"/>
    <d v="2023-03-22T00:00:00"/>
    <d v="1899-12-30T08:33:04"/>
    <d v="2023-03-22T00:00:00"/>
    <d v="1899-12-30T09:33:07"/>
    <n v="3603"/>
    <n v="60.05"/>
    <x v="4"/>
    <x v="2"/>
    <n v="12"/>
    <s v="marzo"/>
    <s v="M"/>
    <m/>
    <s v="no"/>
    <m/>
    <m/>
    <m/>
  </r>
  <r>
    <n v="139354"/>
    <s v="Llenadora"/>
    <s v="Moreno"/>
    <s v="L41"/>
    <d v="2018-11-01T00:00:00"/>
    <s v="-"/>
    <s v="Mantenimiento Electrico"/>
    <d v="2023-03-22T00:00:00"/>
    <d v="1899-12-30T10:19:59"/>
    <d v="2023-03-22T00:00:00"/>
    <d v="1899-12-30T10:24:41"/>
    <n v="282"/>
    <n v="4.7"/>
    <x v="0"/>
    <x v="0"/>
    <n v="12"/>
    <s v="marzo"/>
    <s v="M"/>
    <m/>
    <s v="microparada"/>
    <m/>
    <m/>
    <m/>
  </r>
  <r>
    <n v="139358"/>
    <s v="Llenadora"/>
    <s v="Moreno"/>
    <s v="L27"/>
    <d v="2018-11-01T00:00:00"/>
    <s v="-"/>
    <s v="Mantenimiento Electrico"/>
    <d v="2023-03-22T00:00:00"/>
    <d v="1899-12-30T11:07:04"/>
    <d v="2023-03-22T00:00:00"/>
    <d v="1899-12-30T11:08:35"/>
    <n v="91"/>
    <n v="1.5166666666666666"/>
    <x v="0"/>
    <x v="0"/>
    <n v="12"/>
    <s v="marzo"/>
    <s v="M"/>
    <m/>
    <s v="microparada"/>
    <m/>
    <m/>
    <m/>
  </r>
  <r>
    <n v="139359"/>
    <s v="Llenadora"/>
    <s v="Moreno"/>
    <s v="L04"/>
    <d v="2018-11-01T00:00:00"/>
    <s v="-"/>
    <s v="Mantenimiento Electrico"/>
    <d v="2023-03-22T00:00:00"/>
    <d v="1899-12-30T11:50:59"/>
    <d v="2023-03-22T00:00:00"/>
    <d v="1899-12-30T11:57:33"/>
    <n v="394"/>
    <n v="6.5666666666666664"/>
    <x v="0"/>
    <x v="0"/>
    <n v="12"/>
    <s v="marzo"/>
    <s v="M"/>
    <m/>
    <s v="microparada"/>
    <m/>
    <m/>
    <m/>
  </r>
  <r>
    <n v="139364"/>
    <s v="Torqueadora"/>
    <s v="Moreno"/>
    <s v="L33"/>
    <d v="2020-02-20T00:00:00"/>
    <s v="Martín"/>
    <s v="Mantenimiento Electrico"/>
    <d v="2023-03-22T00:00:00"/>
    <d v="1899-12-30T13:04:30"/>
    <d v="2023-03-22T00:00:00"/>
    <d v="1899-12-30T13:11:44"/>
    <n v="434"/>
    <n v="7.2333333333333334"/>
    <x v="0"/>
    <x v="0"/>
    <n v="12"/>
    <s v="marzo"/>
    <s v="M"/>
    <m/>
    <s v="microparada"/>
    <m/>
    <m/>
    <m/>
  </r>
  <r>
    <n v="139365"/>
    <s v="Celofanadora L10"/>
    <s v="Moreno"/>
    <s v="L10"/>
    <d v="2020-09-30T00:00:00"/>
    <s v="Martín"/>
    <s v="Mantenimiento Mecanico"/>
    <d v="2023-03-22T00:00:00"/>
    <d v="1899-12-30T13:10:39"/>
    <d v="2023-03-22T00:00:00"/>
    <d v="1899-12-30T15:00:29"/>
    <n v="6590"/>
    <n v="109.83333333333333"/>
    <x v="1"/>
    <x v="1"/>
    <n v="12"/>
    <s v="marzo"/>
    <s v="M"/>
    <s v="sin informacion"/>
    <s v="sin informacion"/>
    <s v="sin informacion"/>
    <s v="sin informacion"/>
    <s v="sin informacion"/>
  </r>
  <r>
    <n v="139371"/>
    <s v="Llenadora"/>
    <s v="Moreno"/>
    <s v="L41"/>
    <d v="2018-11-01T00:00:00"/>
    <s v="-"/>
    <s v="Mantenimiento Mecanico"/>
    <d v="2023-03-22T00:00:00"/>
    <d v="1899-12-30T15:40:01"/>
    <d v="2023-03-22T00:00:00"/>
    <d v="1899-12-30T16:02:41"/>
    <n v="1360"/>
    <n v="22.666666666666668"/>
    <x v="524"/>
    <x v="2"/>
    <n v="12"/>
    <s v="marzo"/>
    <s v="T"/>
    <m/>
    <s v="no"/>
    <m/>
    <m/>
    <m/>
  </r>
  <r>
    <n v="139374"/>
    <s v="Etiquetadora"/>
    <s v="Moreno"/>
    <s v="L19"/>
    <d v="2018-11-01T00:00:00"/>
    <s v="-"/>
    <s v="Mantenimiento Mecanico"/>
    <d v="2023-03-22T00:00:00"/>
    <d v="1899-12-30T15:58:56"/>
    <d v="2023-03-22T00:00:00"/>
    <d v="1899-12-30T16:08:32"/>
    <n v="576"/>
    <n v="9.6"/>
    <x v="0"/>
    <x v="0"/>
    <n v="12"/>
    <s v="marzo"/>
    <s v="T"/>
    <m/>
    <s v="microparada"/>
    <m/>
    <m/>
    <m/>
  </r>
  <r>
    <n v="139375"/>
    <s v="Etiquetadora"/>
    <s v="Moreno"/>
    <s v="L42"/>
    <d v="2019-10-08T00:00:00"/>
    <s v="Martín"/>
    <s v="Mantenimiento Electrico"/>
    <d v="2023-03-22T00:00:00"/>
    <d v="1899-12-30T16:28:39"/>
    <d v="2023-03-22T00:00:00"/>
    <d v="1899-12-30T16:33:20"/>
    <n v="281"/>
    <n v="4.6833333333333336"/>
    <x v="0"/>
    <x v="0"/>
    <n v="12"/>
    <s v="marzo"/>
    <s v="T"/>
    <m/>
    <s v="microparada"/>
    <m/>
    <m/>
    <m/>
  </r>
  <r>
    <n v="139383"/>
    <s v="Abastecedor de tapas"/>
    <s v="Moreno"/>
    <s v="L33"/>
    <d v="2018-11-01T00:00:00"/>
    <s v="-"/>
    <s v="Mantenimiento Mecanico"/>
    <d v="2023-03-22T00:00:00"/>
    <d v="1899-12-30T18:39:50"/>
    <d v="2023-03-22T00:00:00"/>
    <d v="1899-12-30T19:01:13"/>
    <n v="1283"/>
    <n v="21.383333333333333"/>
    <x v="4"/>
    <x v="2"/>
    <n v="12"/>
    <s v="marzo"/>
    <s v="T"/>
    <m/>
    <s v="no"/>
    <m/>
    <m/>
    <m/>
  </r>
  <r>
    <n v="139387"/>
    <s v="Etiquetadora"/>
    <s v="Moreno"/>
    <s v="L42"/>
    <d v="2019-10-08T00:00:00"/>
    <s v="Martín"/>
    <s v="Mantenimiento Mecanico"/>
    <d v="2023-03-22T00:00:00"/>
    <d v="1899-12-30T19:00:33"/>
    <d v="2023-03-22T00:00:00"/>
    <d v="1899-12-30T19:13:56"/>
    <n v="803"/>
    <n v="13.383333333333333"/>
    <x v="525"/>
    <x v="2"/>
    <n v="12"/>
    <s v="marzo"/>
    <s v="T"/>
    <m/>
    <s v="no"/>
    <m/>
    <m/>
    <m/>
  </r>
  <r>
    <n v="139391"/>
    <s v="Sobretapa"/>
    <s v="Moreno"/>
    <s v="L38"/>
    <d v="2020-06-30T00:00:00"/>
    <s v="Martín"/>
    <s v="Mantenimiento Electrico"/>
    <d v="2023-03-22T00:00:00"/>
    <d v="1899-12-30T20:20:05"/>
    <d v="2023-03-22T00:00:00"/>
    <d v="1899-12-30T20:59:25"/>
    <n v="2360"/>
    <n v="39.333333333333336"/>
    <x v="1"/>
    <x v="1"/>
    <n v="12"/>
    <s v="marzo"/>
    <s v="T"/>
    <s v="sin informacion"/>
    <s v="sin informacion"/>
    <s v="sin informacion"/>
    <s v="sin informacion"/>
    <s v="sin informacion"/>
  </r>
  <r>
    <n v="139397"/>
    <s v="Abastecedor de tapas"/>
    <s v="Moreno"/>
    <s v="L33"/>
    <d v="2018-11-01T00:00:00"/>
    <s v="-"/>
    <s v="Mantenimiento Mecanico"/>
    <d v="2023-03-23T00:00:00"/>
    <d v="1899-12-30T01:15:41"/>
    <d v="2023-03-23T00:00:00"/>
    <d v="1899-12-30T01:30:50"/>
    <n v="909"/>
    <n v="15.15"/>
    <x v="4"/>
    <x v="2"/>
    <n v="12"/>
    <s v="marzo"/>
    <s v="N"/>
    <m/>
    <s v="no"/>
    <m/>
    <m/>
    <m/>
  </r>
  <r>
    <n v="139398"/>
    <s v="Abastecedor de tapas"/>
    <s v="Moreno"/>
    <s v="L33"/>
    <d v="2018-11-01T00:00:00"/>
    <s v="-"/>
    <s v="Mantenimiento Mecanico"/>
    <d v="2023-03-23T00:00:00"/>
    <d v="1899-12-30T02:08:44"/>
    <d v="2023-03-23T00:00:00"/>
    <d v="1899-12-30T02:42:20"/>
    <n v="2016"/>
    <n v="33.6"/>
    <x v="4"/>
    <x v="2"/>
    <n v="12"/>
    <s v="marzo"/>
    <s v="N"/>
    <m/>
    <s v="no"/>
    <m/>
    <m/>
    <m/>
  </r>
  <r>
    <n v="139399"/>
    <s v="Abastecedor de tapas"/>
    <s v="Moreno"/>
    <s v="L33"/>
    <d v="2018-11-01T00:00:00"/>
    <s v="-"/>
    <s v="Mantenimiento Mecanico"/>
    <d v="2023-03-23T00:00:00"/>
    <d v="1899-12-30T04:46:53"/>
    <d v="2023-03-23T00:00:00"/>
    <d v="1899-12-30T05:33:26"/>
    <n v="2793"/>
    <n v="46.55"/>
    <x v="4"/>
    <x v="2"/>
    <n v="12"/>
    <s v="marzo"/>
    <s v="N"/>
    <m/>
    <s v="no"/>
    <m/>
    <m/>
    <m/>
  </r>
  <r>
    <n v="139401"/>
    <s v="Abastecedor de tapas"/>
    <s v="Moreno"/>
    <s v="L33"/>
    <d v="2018-11-01T00:00:00"/>
    <s v="-"/>
    <s v="Mantenimiento Mecanico"/>
    <d v="2023-03-23T00:00:00"/>
    <d v="1899-12-30T05:34:46"/>
    <d v="2023-03-23T00:00:00"/>
    <d v="1899-12-30T06:21:06"/>
    <n v="2780"/>
    <n v="46.333333333333336"/>
    <x v="4"/>
    <x v="2"/>
    <n v="12"/>
    <s v="marzo"/>
    <s v="N"/>
    <m/>
    <s v="no"/>
    <m/>
    <m/>
    <m/>
  </r>
  <r>
    <n v="139405"/>
    <s v="Abastecedor de tapas"/>
    <s v="Moreno"/>
    <s v="L33"/>
    <d v="2018-11-01T00:00:00"/>
    <s v="-"/>
    <s v="Mantenimiento Mecanico"/>
    <d v="2023-03-23T00:00:00"/>
    <d v="1899-12-30T06:21:13"/>
    <d v="2023-03-23T00:00:00"/>
    <d v="1899-12-30T08:07:42"/>
    <n v="6389"/>
    <n v="106.48333333333333"/>
    <x v="4"/>
    <x v="2"/>
    <n v="12"/>
    <s v="marzo"/>
    <s v="M"/>
    <m/>
    <s v="no"/>
    <m/>
    <m/>
    <m/>
  </r>
  <r>
    <n v="139407"/>
    <s v="Llenadora L38"/>
    <s v="Moreno"/>
    <s v="L38"/>
    <d v="2021-03-03T00:00:00"/>
    <s v="Martín"/>
    <s v="Mantenimiento Electrico"/>
    <d v="2023-03-23T00:00:00"/>
    <d v="1899-12-30T06:24:55"/>
    <d v="2023-03-23T00:00:00"/>
    <d v="1899-12-30T06:55:12"/>
    <n v="1817"/>
    <n v="30.283333333333335"/>
    <x v="1"/>
    <x v="1"/>
    <n v="12"/>
    <s v="marzo"/>
    <s v="M"/>
    <s v="sin informacion"/>
    <s v="sin informacion"/>
    <s v="sin informacion"/>
    <s v="sin informacion"/>
    <s v="sin informacion"/>
  </r>
  <r>
    <n v="139410"/>
    <s v="Torqueadora"/>
    <s v="Moreno"/>
    <s v="L39"/>
    <d v="2020-02-20T00:00:00"/>
    <s v="Martín"/>
    <s v="Mantenimiento Mecanico"/>
    <d v="2023-03-23T00:00:00"/>
    <d v="1899-12-30T07:12:42"/>
    <d v="2023-03-23T00:00:00"/>
    <d v="1899-12-30T07:36:06"/>
    <n v="1404"/>
    <n v="23.4"/>
    <x v="1"/>
    <x v="1"/>
    <n v="12"/>
    <s v="marzo"/>
    <s v="M"/>
    <s v="sin informacion"/>
    <s v="sin informacion"/>
    <s v="sin informacion"/>
    <s v="sin informacion"/>
    <s v="sin informacion"/>
  </r>
  <r>
    <n v="139412"/>
    <s v="Roscadora"/>
    <s v="Moreno"/>
    <s v="L10"/>
    <d v="2021-03-10T00:00:00"/>
    <s v="Martín"/>
    <s v="Mantenimiento Mecanico"/>
    <d v="2023-03-23T00:00:00"/>
    <d v="1899-12-30T07:31:31"/>
    <d v="2023-03-23T00:00:00"/>
    <d v="1899-12-30T07:44:29"/>
    <n v="778"/>
    <n v="12.966666666666667"/>
    <x v="1"/>
    <x v="1"/>
    <n v="12"/>
    <s v="marzo"/>
    <s v="M"/>
    <s v="sin informacion"/>
    <s v="sin informacion"/>
    <s v="sin informacion"/>
    <s v="sin informacion"/>
    <s v="sin informacion"/>
  </r>
  <r>
    <n v="139419"/>
    <s v="Torqueadora"/>
    <s v="Moreno"/>
    <s v="L33"/>
    <d v="2020-02-20T00:00:00"/>
    <s v="Martín"/>
    <s v="Mantenimiento Mecanico"/>
    <d v="2023-03-23T00:00:00"/>
    <d v="1899-12-30T08:33:40"/>
    <d v="2023-03-23T00:00:00"/>
    <d v="1899-12-30T09:08:09"/>
    <n v="2069"/>
    <n v="34.483333333333334"/>
    <x v="1"/>
    <x v="1"/>
    <n v="12"/>
    <s v="marzo"/>
    <s v="M"/>
    <s v="sin informacion"/>
    <s v="sin informacion"/>
    <s v="sin informacion"/>
    <s v="sin informacion"/>
    <s v="sin informacion"/>
  </r>
  <r>
    <n v="139428"/>
    <s v="Celofanadora"/>
    <s v="Moreno"/>
    <s v="L42"/>
    <d v="2018-11-01T00:00:00"/>
    <s v="-"/>
    <s v="Mantenimiento Electrico"/>
    <d v="2023-03-23T00:00:00"/>
    <d v="1899-12-30T09:10:03"/>
    <d v="2023-03-23T00:00:00"/>
    <d v="1899-12-30T09:24:40"/>
    <n v="877"/>
    <n v="14.616666666666667"/>
    <x v="1"/>
    <x v="1"/>
    <n v="12"/>
    <s v="marzo"/>
    <s v="M"/>
    <s v="sin informacion"/>
    <s v="sin informacion"/>
    <s v="sin informacion"/>
    <s v="sin informacion"/>
    <s v="sin informacion"/>
  </r>
  <r>
    <n v="139443"/>
    <s v="Llenadora"/>
    <s v="Moreno"/>
    <s v="L32"/>
    <d v="2021-02-04T00:00:00"/>
    <s v="Victor"/>
    <s v="Mantenimiento Mecanico"/>
    <d v="2023-03-23T00:00:00"/>
    <d v="1899-12-30T10:30:54"/>
    <d v="2023-03-23T00:00:00"/>
    <d v="1899-12-30T10:38:18"/>
    <n v="444"/>
    <n v="7.4"/>
    <x v="0"/>
    <x v="0"/>
    <n v="12"/>
    <s v="marzo"/>
    <s v="M"/>
    <m/>
    <s v="microparada"/>
    <m/>
    <m/>
    <m/>
  </r>
  <r>
    <n v="139445"/>
    <s v="Pick and play"/>
    <s v="Moreno"/>
    <s v="L32"/>
    <d v="2023-01-04T00:00:00"/>
    <s v="Juan Manuel"/>
    <s v="Mantenimiento Electrico"/>
    <d v="2023-03-23T00:00:00"/>
    <d v="1899-12-30T11:27:35"/>
    <d v="2023-03-23T00:00:00"/>
    <d v="1899-12-30T11:54:21"/>
    <n v="1606"/>
    <n v="26.766666666666666"/>
    <x v="1"/>
    <x v="1"/>
    <n v="12"/>
    <s v="marzo"/>
    <s v="M"/>
    <s v="sin informacion"/>
    <s v="sin informacion"/>
    <s v="sin informacion"/>
    <s v="sin informacion"/>
    <s v="sin informacion"/>
  </r>
  <r>
    <n v="139453"/>
    <s v="Embalador"/>
    <s v="Moreno"/>
    <s v="L38"/>
    <d v="2018-11-01T00:00:00"/>
    <s v="-"/>
    <s v="Mantenimiento Electrico"/>
    <d v="2023-03-23T00:00:00"/>
    <d v="1899-12-30T12:38:42"/>
    <d v="2023-03-23T00:00:00"/>
    <d v="1899-12-30T13:34:35"/>
    <n v="3353"/>
    <n v="55.883333333333333"/>
    <x v="526"/>
    <x v="2"/>
    <n v="12"/>
    <s v="marzo"/>
    <s v="M"/>
    <m/>
    <s v="no"/>
    <m/>
    <m/>
    <m/>
  </r>
  <r>
    <n v="139460"/>
    <s v="Laser"/>
    <s v="Moreno"/>
    <s v="L19"/>
    <d v="2022-07-14T00:00:00"/>
    <s v="Natalio"/>
    <s v="Mantenimiento Mecanico"/>
    <d v="2023-03-23T00:00:00"/>
    <d v="1899-12-30T14:54:01"/>
    <d v="2023-03-23T00:00:00"/>
    <d v="1899-12-30T16:25:22"/>
    <n v="5481"/>
    <n v="91.35"/>
    <x v="527"/>
    <x v="2"/>
    <n v="12"/>
    <s v="marzo"/>
    <s v="T"/>
    <m/>
    <s v="no"/>
    <m/>
    <m/>
    <m/>
  </r>
  <r>
    <n v="139468"/>
    <s v="Bomba Neumatica"/>
    <s v="Moreno"/>
    <s v="L19"/>
    <d v="2018-11-01T00:00:00"/>
    <s v="-"/>
    <s v="Mantenimiento Mecanico"/>
    <d v="2023-03-23T00:00:00"/>
    <d v="1899-12-30T16:39:10"/>
    <d v="2023-03-23T00:00:00"/>
    <d v="1899-12-30T17:22:49"/>
    <n v="2619"/>
    <n v="43.65"/>
    <x v="528"/>
    <x v="2"/>
    <n v="12"/>
    <s v="marzo"/>
    <s v="T"/>
    <m/>
    <s v="no"/>
    <m/>
    <m/>
    <m/>
  </r>
  <r>
    <n v="139472"/>
    <s v="Llenadora"/>
    <s v="Moreno"/>
    <s v="L04"/>
    <d v="2018-11-01T00:00:00"/>
    <s v="-"/>
    <s v="Mantenimiento Mecanico"/>
    <d v="2023-03-23T00:00:00"/>
    <d v="1899-12-30T17:33:51"/>
    <d v="2023-03-23T00:00:00"/>
    <d v="1899-12-30T17:34:24"/>
    <n v="33"/>
    <n v="0.55000000000000004"/>
    <x v="0"/>
    <x v="0"/>
    <n v="12"/>
    <s v="marzo"/>
    <s v="T"/>
    <m/>
    <s v="microparada"/>
    <m/>
    <m/>
    <m/>
  </r>
  <r>
    <n v="139474"/>
    <s v="Embalador"/>
    <s v="Moreno"/>
    <s v="L38"/>
    <d v="2018-11-01T00:00:00"/>
    <s v="-"/>
    <s v="Mantenimiento Electrico"/>
    <d v="2023-03-23T00:00:00"/>
    <d v="1899-12-30T18:13:44"/>
    <d v="2023-03-23T00:00:00"/>
    <d v="1899-12-30T18:17:16"/>
    <n v="212"/>
    <n v="3.5333333333333332"/>
    <x v="0"/>
    <x v="0"/>
    <n v="12"/>
    <s v="marzo"/>
    <s v="T"/>
    <m/>
    <s v="microparada"/>
    <m/>
    <m/>
    <m/>
  </r>
  <r>
    <n v="139476"/>
    <s v="Llenadora"/>
    <s v="Moreno"/>
    <s v="L41"/>
    <d v="2018-11-01T00:00:00"/>
    <s v="-"/>
    <s v="Mantenimiento Electrico"/>
    <d v="2023-03-23T00:00:00"/>
    <d v="1899-12-30T18:55:23"/>
    <d v="2023-03-23T00:00:00"/>
    <d v="1899-12-30T19:04:17"/>
    <n v="534"/>
    <n v="8.9"/>
    <x v="0"/>
    <x v="0"/>
    <n v="12"/>
    <s v="marzo"/>
    <s v="T"/>
    <m/>
    <s v="microparada"/>
    <m/>
    <m/>
    <m/>
  </r>
  <r>
    <n v="139477"/>
    <s v="Etiquetadora"/>
    <s v="Moreno"/>
    <s v="L45"/>
    <d v="2018-11-01T00:00:00"/>
    <s v="-"/>
    <s v="Mantenimiento Electrico"/>
    <d v="2023-03-23T00:00:00"/>
    <d v="1899-12-30T20:02:42"/>
    <d v="2023-03-23T00:00:00"/>
    <d v="1899-12-30T20:28:44"/>
    <n v="1562"/>
    <n v="26.033333333333335"/>
    <x v="529"/>
    <x v="2"/>
    <n v="12"/>
    <s v="marzo"/>
    <s v="T"/>
    <m/>
    <s v="no"/>
    <m/>
    <m/>
    <m/>
  </r>
  <r>
    <n v="139478"/>
    <s v="Etiquetadora L33"/>
    <s v="Moreno"/>
    <s v="L33"/>
    <d v="2020-10-16T00:00:00"/>
    <s v="Martín"/>
    <s v="Mantenimiento Electrico"/>
    <d v="2023-03-23T00:00:00"/>
    <d v="1899-12-30T20:20:41"/>
    <d v="2023-03-23T00:00:00"/>
    <d v="1899-12-30T21:01:27"/>
    <n v="2446"/>
    <n v="40.766666666666666"/>
    <x v="530"/>
    <x v="2"/>
    <n v="12"/>
    <s v="marzo"/>
    <s v="T"/>
    <m/>
    <s v="no"/>
    <m/>
    <m/>
    <m/>
  </r>
  <r>
    <n v="139549"/>
    <s v="Llenadora"/>
    <s v="Moreno"/>
    <s v="L29"/>
    <d v="2018-11-01T00:00:00"/>
    <s v="-"/>
    <s v="Mantenimiento Mecanico"/>
    <d v="2023-03-27T00:00:00"/>
    <d v="1899-12-30T06:14:49"/>
    <d v="2023-03-27T00:00:00"/>
    <d v="1899-12-30T06:14:53"/>
    <n v="4"/>
    <n v="6.6666666666666666E-2"/>
    <x v="0"/>
    <x v="0"/>
    <n v="13"/>
    <s v="marzo"/>
    <s v="M"/>
    <m/>
    <s v="microparada"/>
    <m/>
    <m/>
    <m/>
  </r>
  <r>
    <n v="139553"/>
    <s v="Transfer"/>
    <s v="Moreno"/>
    <s v="L39"/>
    <d v="2019-10-08T00:00:00"/>
    <s v="Martín"/>
    <s v="Mantenimiento Mecanico"/>
    <d v="2023-03-27T00:00:00"/>
    <d v="1899-12-30T06:42:10"/>
    <d v="2023-03-27T00:00:00"/>
    <d v="1899-12-30T07:01:50"/>
    <n v="1180"/>
    <n v="19.666666666666668"/>
    <x v="4"/>
    <x v="2"/>
    <n v="13"/>
    <s v="marzo"/>
    <s v="M"/>
    <m/>
    <s v="no"/>
    <m/>
    <m/>
    <m/>
  </r>
  <r>
    <n v="139556"/>
    <s v="Martillo"/>
    <s v="Moreno"/>
    <s v="L10"/>
    <d v="2018-11-01T00:00:00"/>
    <s v="-"/>
    <s v="Mantenimiento Mecanico"/>
    <d v="2023-03-27T00:00:00"/>
    <d v="1899-12-30T07:07:43"/>
    <d v="2023-03-27T00:00:00"/>
    <d v="1899-12-30T07:21:03"/>
    <n v="800"/>
    <n v="13.333333333333334"/>
    <x v="531"/>
    <x v="2"/>
    <n v="13"/>
    <s v="marzo"/>
    <s v="M"/>
    <m/>
    <s v="no"/>
    <m/>
    <m/>
    <m/>
  </r>
  <r>
    <n v="139557"/>
    <s v="Balanza"/>
    <s v="Moreno"/>
    <s v="L36"/>
    <d v="2018-11-01T00:00:00"/>
    <s v="-"/>
    <s v="Mantenimiento Electrico"/>
    <d v="2023-03-27T00:00:00"/>
    <d v="1899-12-30T07:09:45"/>
    <d v="2023-03-27T00:00:00"/>
    <d v="1899-12-30T07:55:10"/>
    <n v="2725"/>
    <n v="45.416666666666664"/>
    <x v="532"/>
    <x v="2"/>
    <n v="13"/>
    <s v="marzo"/>
    <s v="M"/>
    <m/>
    <s v="no"/>
    <m/>
    <m/>
    <m/>
  </r>
  <r>
    <n v="139558"/>
    <s v="Camara"/>
    <s v="Moreno"/>
    <s v="L33"/>
    <d v="2020-02-20T00:00:00"/>
    <s v="Martín"/>
    <s v="Mantenimiento Electrico"/>
    <d v="2023-03-27T00:00:00"/>
    <d v="1899-12-30T07:14:09"/>
    <d v="2023-03-27T00:00:00"/>
    <d v="1899-12-30T07:37:03"/>
    <n v="1374"/>
    <n v="22.9"/>
    <x v="533"/>
    <x v="2"/>
    <n v="13"/>
    <s v="marzo"/>
    <s v="M"/>
    <m/>
    <s v="no"/>
    <m/>
    <m/>
    <m/>
  </r>
  <r>
    <n v="139560"/>
    <s v="Crimpadora"/>
    <s v="Moreno"/>
    <s v="L10"/>
    <d v="2018-11-01T00:00:00"/>
    <s v="-"/>
    <s v="Mantenimiento Electrico"/>
    <d v="2023-03-27T00:00:00"/>
    <d v="1899-12-30T07:21:29"/>
    <d v="2023-03-27T00:00:00"/>
    <d v="1899-12-30T08:00:40"/>
    <n v="2351"/>
    <n v="39.18333333333333"/>
    <x v="534"/>
    <x v="2"/>
    <n v="13"/>
    <s v="marzo"/>
    <s v="M"/>
    <m/>
    <s v="no"/>
    <m/>
    <m/>
    <m/>
  </r>
  <r>
    <n v="139562"/>
    <s v="Celofanadora"/>
    <s v="Moreno"/>
    <s v="L41"/>
    <d v="2020-02-21T00:00:00"/>
    <s v="Martín"/>
    <s v="Mantenimiento Mecanico"/>
    <d v="2023-03-27T00:00:00"/>
    <d v="1899-12-30T07:32:42"/>
    <d v="2023-03-27T00:00:00"/>
    <d v="1899-12-30T07:55:14"/>
    <n v="1352"/>
    <n v="22.533333333333335"/>
    <x v="1"/>
    <x v="1"/>
    <n v="13"/>
    <s v="marzo"/>
    <s v="M"/>
    <s v="sin informacion"/>
    <s v="sin informacion"/>
    <s v="sin informacion"/>
    <s v="sin informacion"/>
    <s v="sin informacion"/>
  </r>
  <r>
    <n v="139565"/>
    <s v="Laser"/>
    <s v="Moreno"/>
    <s v="L33"/>
    <d v="2018-11-01T00:00:00"/>
    <s v="-"/>
    <s v="Mantenimiento Electrico"/>
    <d v="2023-03-27T00:00:00"/>
    <d v="1899-12-30T07:41:09"/>
    <d v="2023-03-27T00:00:00"/>
    <d v="1899-12-30T07:58:02"/>
    <n v="1013"/>
    <n v="16.883333333333333"/>
    <x v="1"/>
    <x v="1"/>
    <n v="13"/>
    <s v="marzo"/>
    <s v="M"/>
    <s v="sin informacion"/>
    <s v="sin informacion"/>
    <s v="sin informacion"/>
    <s v="sin informacion"/>
    <s v="sin informacion"/>
  </r>
  <r>
    <n v="139566"/>
    <s v="Llenadora"/>
    <s v="Moreno"/>
    <s v="L29"/>
    <d v="2018-11-01T00:00:00"/>
    <s v="-"/>
    <s v="Mantenimiento Mecanico"/>
    <d v="2023-03-27T00:00:00"/>
    <d v="1899-12-30T07:44:45"/>
    <d v="2023-03-27T00:00:00"/>
    <d v="1899-12-30T08:01:31"/>
    <n v="1006"/>
    <n v="16.766666666666666"/>
    <x v="1"/>
    <x v="1"/>
    <n v="13"/>
    <s v="marzo"/>
    <s v="M"/>
    <s v="sin informacion"/>
    <s v="sin informacion"/>
    <s v="sin informacion"/>
    <s v="sin informacion"/>
    <s v="sin informacion"/>
  </r>
  <r>
    <n v="139567"/>
    <s v="Transporte"/>
    <s v="Moreno"/>
    <s v="L38"/>
    <d v="2018-11-01T00:00:00"/>
    <s v="-"/>
    <s v="Mantenimiento Mecanico"/>
    <d v="2023-03-27T00:00:00"/>
    <d v="1899-12-30T07:54:54"/>
    <d v="2023-03-27T00:00:00"/>
    <d v="1899-12-30T07:58:42"/>
    <n v="228"/>
    <n v="3.8"/>
    <x v="0"/>
    <x v="0"/>
    <n v="13"/>
    <s v="marzo"/>
    <s v="M"/>
    <m/>
    <s v="microparada"/>
    <m/>
    <m/>
    <m/>
  </r>
  <r>
    <n v="139569"/>
    <s v="Llenadora"/>
    <s v="Moreno"/>
    <s v="L29"/>
    <d v="2018-11-01T00:00:00"/>
    <s v="-"/>
    <s v="Mantenimiento Mecanico"/>
    <d v="2023-03-27T00:00:00"/>
    <d v="1899-12-30T08:31:09"/>
    <d v="2023-03-27T00:00:00"/>
    <d v="1899-12-30T08:56:36"/>
    <n v="1527"/>
    <n v="25.45"/>
    <x v="1"/>
    <x v="1"/>
    <n v="13"/>
    <s v="marzo"/>
    <s v="M"/>
    <s v="sin informacion"/>
    <s v="sin informacion"/>
    <s v="sin informacion"/>
    <s v="sin informacion"/>
    <s v="sin informacion"/>
  </r>
  <r>
    <n v="139570"/>
    <s v="Llenadora"/>
    <s v="Moreno"/>
    <s v="L35"/>
    <d v="2018-11-01T00:00:00"/>
    <s v="-"/>
    <s v="Mantenimiento Electrico"/>
    <d v="2023-03-27T00:00:00"/>
    <d v="1899-12-30T08:47:02"/>
    <d v="2023-03-27T00:00:00"/>
    <d v="1899-12-30T08:59:26"/>
    <n v="744"/>
    <n v="12.4"/>
    <x v="1"/>
    <x v="1"/>
    <n v="13"/>
    <s v="marzo"/>
    <s v="M"/>
    <s v="sin informacion"/>
    <s v="sin informacion"/>
    <s v="sin informacion"/>
    <s v="sin informacion"/>
    <s v="sin informacion"/>
  </r>
  <r>
    <n v="139571"/>
    <s v="Abastecedor de tapas"/>
    <s v="Moreno"/>
    <s v="L41"/>
    <d v="2018-11-01T00:00:00"/>
    <s v="-"/>
    <s v="Mantenimiento Electrico"/>
    <d v="2023-03-27T00:00:00"/>
    <d v="1899-12-30T08:57:41"/>
    <d v="2023-03-27T00:00:00"/>
    <d v="1899-12-30T08:59:05"/>
    <n v="84"/>
    <n v="1.4"/>
    <x v="0"/>
    <x v="0"/>
    <n v="13"/>
    <s v="marzo"/>
    <s v="M"/>
    <m/>
    <s v="microparada"/>
    <m/>
    <m/>
    <m/>
  </r>
  <r>
    <n v="139572"/>
    <s v="Torqueadora"/>
    <s v="Moreno"/>
    <s v="L33"/>
    <d v="2020-02-20T00:00:00"/>
    <s v="Martín"/>
    <s v="Mantenimiento Mecanico"/>
    <d v="2023-03-27T00:00:00"/>
    <d v="1899-12-30T09:02:49"/>
    <d v="2023-03-27T00:00:00"/>
    <d v="1899-12-30T09:05:57"/>
    <n v="188"/>
    <n v="3.1333333333333333"/>
    <x v="0"/>
    <x v="0"/>
    <n v="13"/>
    <s v="marzo"/>
    <s v="M"/>
    <m/>
    <s v="microparada"/>
    <m/>
    <m/>
    <m/>
  </r>
  <r>
    <n v="139573"/>
    <s v="Llenadora"/>
    <s v="Moreno"/>
    <s v="L29"/>
    <d v="2018-11-01T00:00:00"/>
    <s v="-"/>
    <s v="Mantenimiento Mecanico"/>
    <d v="2023-03-27T00:00:00"/>
    <d v="1899-12-30T09:08:25"/>
    <d v="2023-03-27T00:00:00"/>
    <d v="1899-12-30T09:43:01"/>
    <n v="2076"/>
    <n v="34.6"/>
    <x v="1"/>
    <x v="1"/>
    <n v="13"/>
    <s v="marzo"/>
    <s v="M"/>
    <s v="sin informacion"/>
    <s v="sin informacion"/>
    <s v="sin informacion"/>
    <s v="sin informacion"/>
    <s v="sin informacion"/>
  </r>
  <r>
    <n v="139577"/>
    <s v="Llenadora L38"/>
    <s v="Moreno"/>
    <s v="L38"/>
    <d v="2021-03-03T00:00:00"/>
    <s v="Martín"/>
    <s v="Mantenimiento Mecanico"/>
    <d v="2023-03-27T00:00:00"/>
    <d v="1899-12-30T09:40:41"/>
    <d v="2023-03-27T00:00:00"/>
    <d v="1899-12-30T09:57:22"/>
    <n v="1001"/>
    <n v="16.683333333333334"/>
    <x v="1"/>
    <x v="1"/>
    <n v="13"/>
    <s v="marzo"/>
    <s v="M"/>
    <s v="sin informacion"/>
    <s v="sin informacion"/>
    <s v="sin informacion"/>
    <s v="sin informacion"/>
    <s v="sin informacion"/>
  </r>
  <r>
    <n v="139578"/>
    <s v="Llenadora"/>
    <s v="Moreno"/>
    <s v="L35"/>
    <d v="2018-11-01T00:00:00"/>
    <s v="-"/>
    <s v="Mantenimiento Mecanico"/>
    <d v="2023-03-27T00:00:00"/>
    <d v="1899-12-30T09:41:18"/>
    <d v="2023-03-27T00:00:00"/>
    <d v="1899-12-30T10:20:07"/>
    <n v="2329"/>
    <n v="38.81666666666667"/>
    <x v="1"/>
    <x v="1"/>
    <n v="13"/>
    <s v="marzo"/>
    <s v="M"/>
    <s v="sin informacion"/>
    <s v="sin informacion"/>
    <s v="sin informacion"/>
    <s v="sin informacion"/>
    <s v="sin informacion"/>
  </r>
  <r>
    <n v="139579"/>
    <s v="Transfer"/>
    <s v="Moreno"/>
    <s v="L39"/>
    <d v="2019-10-08T00:00:00"/>
    <s v="Martín"/>
    <s v="Mantenimiento Mecanico"/>
    <d v="2023-03-27T00:00:00"/>
    <d v="1899-12-30T09:43:51"/>
    <d v="2023-03-27T00:00:00"/>
    <d v="1899-12-30T09:46:03"/>
    <n v="132"/>
    <n v="2.2000000000000002"/>
    <x v="0"/>
    <x v="0"/>
    <n v="13"/>
    <s v="marzo"/>
    <s v="M"/>
    <m/>
    <s v="microparada"/>
    <m/>
    <m/>
    <m/>
  </r>
  <r>
    <n v="139589"/>
    <s v="Celofanadora"/>
    <s v="Moreno"/>
    <s v="L42"/>
    <d v="2018-11-01T00:00:00"/>
    <s v="-"/>
    <s v="Mantenimiento Mecanico"/>
    <d v="2023-03-27T00:00:00"/>
    <d v="1899-12-30T10:43:29"/>
    <d v="2023-03-27T00:00:00"/>
    <d v="1899-12-30T12:04:44"/>
    <n v="4875"/>
    <n v="81.25"/>
    <x v="1"/>
    <x v="1"/>
    <n v="13"/>
    <s v="marzo"/>
    <s v="M"/>
    <s v="sin informacion"/>
    <s v="sin informacion"/>
    <s v="sin informacion"/>
    <s v="sin informacion"/>
    <s v="sin informacion"/>
  </r>
  <r>
    <n v="139590"/>
    <s v="Llenadora"/>
    <s v="Moreno"/>
    <s v="L19"/>
    <d v="2018-11-01T00:00:00"/>
    <s v="-"/>
    <s v="Mantenimiento Electrico"/>
    <d v="2023-03-27T00:00:00"/>
    <d v="1899-12-30T10:53:11"/>
    <d v="2023-03-27T00:00:00"/>
    <d v="1899-12-30T10:53:42"/>
    <n v="31"/>
    <n v="0.51666666666666672"/>
    <x v="0"/>
    <x v="0"/>
    <n v="13"/>
    <s v="marzo"/>
    <s v="M"/>
    <m/>
    <s v="microparada"/>
    <m/>
    <m/>
    <m/>
  </r>
  <r>
    <n v="139593"/>
    <s v="Llenadora L38"/>
    <s v="Moreno"/>
    <s v="L38"/>
    <d v="2021-03-03T00:00:00"/>
    <s v="Martín"/>
    <s v="Mantenimiento Mecanico"/>
    <d v="2023-03-27T00:00:00"/>
    <d v="1899-12-30T11:20:42"/>
    <d v="2023-03-27T00:00:00"/>
    <d v="1899-12-30T12:06:25"/>
    <n v="2743"/>
    <n v="45.716666666666669"/>
    <x v="1"/>
    <x v="1"/>
    <n v="13"/>
    <s v="marzo"/>
    <s v="M"/>
    <s v="sin informacion"/>
    <s v="sin informacion"/>
    <s v="sin informacion"/>
    <s v="sin informacion"/>
    <s v="sin informacion"/>
  </r>
  <r>
    <n v="139595"/>
    <s v="Etiquetadora L33"/>
    <s v="Moreno"/>
    <s v="L33"/>
    <d v="2020-10-16T00:00:00"/>
    <s v="Martín"/>
    <s v="Mantenimiento Electrico"/>
    <d v="2023-03-27T00:00:00"/>
    <d v="1899-12-30T11:34:48"/>
    <d v="2023-03-27T00:00:00"/>
    <d v="1899-12-30T11:38:45"/>
    <n v="237"/>
    <n v="3.95"/>
    <x v="0"/>
    <x v="0"/>
    <n v="13"/>
    <s v="marzo"/>
    <s v="M"/>
    <m/>
    <s v="microparada"/>
    <m/>
    <m/>
    <m/>
  </r>
  <r>
    <n v="139596"/>
    <s v="Enhebrado/Coloca Bombas"/>
    <s v="Moreno"/>
    <s v="L39"/>
    <d v="2019-10-08T00:00:00"/>
    <s v="Martín"/>
    <s v="Mantenimiento Mecanico"/>
    <d v="2023-03-27T00:00:00"/>
    <d v="1899-12-30T11:36:59"/>
    <d v="2023-03-27T00:00:00"/>
    <d v="1899-12-30T11:56:29"/>
    <n v="1170"/>
    <n v="19.5"/>
    <x v="1"/>
    <x v="1"/>
    <n v="13"/>
    <s v="marzo"/>
    <s v="M"/>
    <s v="sin informacion"/>
    <s v="sin informacion"/>
    <s v="sin informacion"/>
    <s v="sin informacion"/>
    <s v="sin informacion"/>
  </r>
  <r>
    <n v="139598"/>
    <s v="Llenadora"/>
    <s v="Moreno"/>
    <s v="L35"/>
    <d v="2018-11-01T00:00:00"/>
    <s v="-"/>
    <s v="Mantenimiento Mecanico"/>
    <d v="2023-03-27T00:00:00"/>
    <d v="1899-12-30T12:34:42"/>
    <d v="2023-03-27T00:00:00"/>
    <d v="1899-12-30T14:21:40"/>
    <n v="6418"/>
    <n v="106.96666666666667"/>
    <x v="535"/>
    <x v="2"/>
    <n v="13"/>
    <s v="marzo"/>
    <s v="M"/>
    <m/>
    <s v="no"/>
    <m/>
    <m/>
    <m/>
  </r>
  <r>
    <n v="139599"/>
    <s v="Llenadora"/>
    <s v="Moreno"/>
    <s v="L10"/>
    <d v="2018-11-01T00:00:00"/>
    <s v="-"/>
    <s v="Mantenimiento Mecanico"/>
    <d v="2023-03-27T00:00:00"/>
    <d v="1899-12-30T13:18:01"/>
    <d v="2023-03-27T00:00:00"/>
    <d v="1899-12-30T14:21:56"/>
    <n v="3835"/>
    <n v="63.916666666666664"/>
    <x v="1"/>
    <x v="1"/>
    <n v="13"/>
    <s v="marzo"/>
    <s v="M"/>
    <s v="sin informacion"/>
    <s v="sin informacion"/>
    <s v="sin informacion"/>
    <s v="sin informacion"/>
    <s v="sin informacion"/>
  </r>
  <r>
    <n v="139607"/>
    <s v="Llenadora"/>
    <s v="Moreno"/>
    <s v="L32"/>
    <d v="2021-02-04T00:00:00"/>
    <s v="Victor"/>
    <s v="Mantenimiento Mecanico"/>
    <d v="2023-03-27T00:00:00"/>
    <d v="1899-12-30T14:36:07"/>
    <d v="2023-03-27T00:00:00"/>
    <d v="1899-12-30T15:34:18"/>
    <n v="3491"/>
    <n v="58.18333333333333"/>
    <x v="1"/>
    <x v="1"/>
    <n v="13"/>
    <s v="marzo"/>
    <s v="T"/>
    <s v="sin informacion"/>
    <s v="sin informacion"/>
    <s v="sin informacion"/>
    <s v="sin informacion"/>
    <s v="sin informacion"/>
  </r>
  <r>
    <n v="139608"/>
    <s v="Etiquetadora L33"/>
    <s v="Moreno"/>
    <s v="L33"/>
    <d v="2020-10-16T00:00:00"/>
    <s v="Martín"/>
    <s v="Mantenimiento Electrico"/>
    <d v="2023-03-27T00:00:00"/>
    <d v="1899-12-30T14:37:50"/>
    <d v="2023-03-27T00:00:00"/>
    <d v="1899-12-30T14:44:25"/>
    <n v="395"/>
    <n v="6.583333333333333"/>
    <x v="0"/>
    <x v="0"/>
    <n v="13"/>
    <s v="marzo"/>
    <s v="T"/>
    <m/>
    <s v="microparada"/>
    <m/>
    <m/>
    <m/>
  </r>
  <r>
    <n v="139609"/>
    <s v="Celofanadora L10"/>
    <s v="Moreno"/>
    <s v="L10"/>
    <d v="2020-09-30T00:00:00"/>
    <s v="Martín"/>
    <s v="Mantenimiento Mecanico"/>
    <d v="2023-03-27T00:00:00"/>
    <d v="1899-12-30T14:39:47"/>
    <d v="2023-03-27T00:00:00"/>
    <d v="1899-12-30T18:08:32"/>
    <n v="12525"/>
    <n v="208.75"/>
    <x v="1"/>
    <x v="1"/>
    <n v="13"/>
    <s v="marzo"/>
    <s v="T"/>
    <s v="sin informacion"/>
    <s v="sin informacion"/>
    <s v="sin informacion"/>
    <s v="sin informacion"/>
    <s v="sin informacion"/>
  </r>
  <r>
    <n v="139611"/>
    <s v="Celofanadora"/>
    <s v="Moreno"/>
    <s v="L43"/>
    <d v="2018-11-01T00:00:00"/>
    <s v="-"/>
    <s v="Mantenimiento Mecanico"/>
    <d v="2023-03-27T00:00:00"/>
    <d v="1899-12-30T14:59:09"/>
    <d v="2023-03-27T00:00:00"/>
    <d v="1899-12-30T16:57:45"/>
    <n v="7116"/>
    <n v="118.6"/>
    <x v="1"/>
    <x v="1"/>
    <n v="13"/>
    <s v="marzo"/>
    <s v="T"/>
    <s v="sin informacion"/>
    <s v="sin informacion"/>
    <s v="sin informacion"/>
    <s v="sin informacion"/>
    <s v="sin informacion"/>
  </r>
  <r>
    <n v="139613"/>
    <s v="Celofanadora"/>
    <s v="Moreno"/>
    <s v="L42"/>
    <d v="2018-11-01T00:00:00"/>
    <s v="-"/>
    <s v="Mantenimiento Mecanico"/>
    <d v="2023-03-27T00:00:00"/>
    <d v="1899-12-30T15:09:05"/>
    <d v="2023-03-27T00:00:00"/>
    <d v="1899-12-30T18:20:26"/>
    <n v="11481"/>
    <n v="191.35"/>
    <x v="536"/>
    <x v="2"/>
    <n v="13"/>
    <s v="marzo"/>
    <s v="T"/>
    <m/>
    <s v="no"/>
    <m/>
    <m/>
    <m/>
  </r>
  <r>
    <n v="139617"/>
    <s v="Llenadora"/>
    <s v="Moreno"/>
    <s v="L32"/>
    <d v="2021-02-04T00:00:00"/>
    <s v="Victor"/>
    <s v="Mantenimiento Electrico"/>
    <d v="2023-03-27T00:00:00"/>
    <d v="1899-12-30T15:47:15"/>
    <d v="2023-03-27T00:00:00"/>
    <d v="1899-12-30T16:12:20"/>
    <n v="1505"/>
    <n v="25.083333333333332"/>
    <x v="537"/>
    <x v="2"/>
    <n v="13"/>
    <s v="marzo"/>
    <s v="T"/>
    <m/>
    <s v="no"/>
    <m/>
    <m/>
    <m/>
  </r>
  <r>
    <n v="139618"/>
    <s v="Llenadora"/>
    <s v="Moreno"/>
    <s v="L32"/>
    <d v="2021-02-04T00:00:00"/>
    <s v="Victor"/>
    <s v="Mantenimiento Electrico"/>
    <d v="2023-03-27T00:00:00"/>
    <d v="1899-12-30T16:18:46"/>
    <d v="2023-03-27T00:00:00"/>
    <d v="1899-12-30T16:33:32"/>
    <n v="886"/>
    <n v="14.766666666666667"/>
    <x v="537"/>
    <x v="2"/>
    <n v="13"/>
    <s v="marzo"/>
    <s v="T"/>
    <m/>
    <s v="no"/>
    <m/>
    <m/>
    <m/>
  </r>
  <r>
    <n v="139619"/>
    <s v="Etiquetadora"/>
    <s v="Moreno"/>
    <s v="L12"/>
    <d v="2018-11-01T00:00:00"/>
    <s v="-"/>
    <s v="Mantenimiento Mecanico"/>
    <d v="2023-03-27T00:00:00"/>
    <d v="1899-12-30T16:31:10"/>
    <d v="2023-03-27T00:00:00"/>
    <d v="1899-12-30T16:52:26"/>
    <n v="1276"/>
    <n v="21.266666666666666"/>
    <x v="538"/>
    <x v="3"/>
    <n v="13"/>
    <s v="marzo"/>
    <s v="T"/>
    <m/>
    <s v="si"/>
    <m/>
    <m/>
    <m/>
  </r>
  <r>
    <n v="139622"/>
    <s v="Llenadora"/>
    <s v="Moreno"/>
    <s v="L29"/>
    <d v="2018-11-01T00:00:00"/>
    <s v="-"/>
    <s v="Mantenimiento Mecanico"/>
    <d v="2023-03-27T00:00:00"/>
    <d v="1899-12-30T17:04:45"/>
    <d v="2023-03-27T00:00:00"/>
    <d v="1899-12-30T18:27:56"/>
    <n v="4991"/>
    <n v="83.183333333333337"/>
    <x v="1"/>
    <x v="1"/>
    <n v="13"/>
    <s v="marzo"/>
    <s v="T"/>
    <s v="sin informacion"/>
    <s v="sin informacion"/>
    <s v="sin informacion"/>
    <s v="sin informacion"/>
    <s v="sin informacion"/>
  </r>
  <r>
    <n v="139623"/>
    <s v="Celofanadora"/>
    <s v="Moreno"/>
    <s v="L43"/>
    <d v="2018-11-01T00:00:00"/>
    <s v="-"/>
    <s v="Mantenimiento Mecanico"/>
    <d v="2023-03-27T00:00:00"/>
    <d v="1899-12-30T17:10:06"/>
    <d v="2023-03-27T00:00:00"/>
    <d v="1899-12-30T18:43:48"/>
    <n v="5622"/>
    <n v="93.7"/>
    <x v="1"/>
    <x v="1"/>
    <n v="13"/>
    <s v="marzo"/>
    <s v="T"/>
    <s v="sin informacion"/>
    <s v="sin informacion"/>
    <s v="sin informacion"/>
    <s v="sin informacion"/>
    <s v="sin informacion"/>
  </r>
  <r>
    <n v="139624"/>
    <s v="Llenadora"/>
    <s v="Moreno"/>
    <s v="L35"/>
    <d v="2018-11-01T00:00:00"/>
    <s v="-"/>
    <s v="Mantenimiento Mecanico"/>
    <d v="2023-03-27T00:00:00"/>
    <d v="1899-12-30T17:49:55"/>
    <d v="2023-03-27T00:00:00"/>
    <d v="1899-12-30T18:43:29"/>
    <n v="3214"/>
    <n v="53.56666666666667"/>
    <x v="1"/>
    <x v="1"/>
    <n v="13"/>
    <s v="marzo"/>
    <s v="T"/>
    <s v="sin informacion"/>
    <s v="sin informacion"/>
    <s v="sin informacion"/>
    <s v="sin informacion"/>
    <s v="sin informacion"/>
  </r>
  <r>
    <n v="139627"/>
    <s v="Llenadora"/>
    <s v="Moreno"/>
    <s v="L32"/>
    <d v="2021-02-04T00:00:00"/>
    <s v="Victor"/>
    <s v="Mantenimiento Electrico"/>
    <d v="2023-03-27T00:00:00"/>
    <d v="1899-12-30T18:16:57"/>
    <d v="2023-03-27T00:00:00"/>
    <d v="1899-12-30T18:44:54"/>
    <n v="1677"/>
    <n v="27.95"/>
    <x v="1"/>
    <x v="1"/>
    <n v="13"/>
    <s v="marzo"/>
    <s v="T"/>
    <s v="sin informacion"/>
    <s v="sin informacion"/>
    <s v="sin informacion"/>
    <s v="sin informacion"/>
    <s v="sin informacion"/>
  </r>
  <r>
    <n v="139633"/>
    <s v="Llenadora"/>
    <s v="Moreno"/>
    <s v="L32"/>
    <d v="2021-02-04T00:00:00"/>
    <s v="Victor"/>
    <s v="Mantenimiento Electrico"/>
    <d v="2023-03-27T00:00:00"/>
    <d v="1899-12-30T20:14:42"/>
    <d v="2023-03-27T00:00:00"/>
    <d v="1899-12-30T20:28:18"/>
    <n v="816"/>
    <n v="13.6"/>
    <x v="1"/>
    <x v="1"/>
    <n v="13"/>
    <s v="marzo"/>
    <s v="T"/>
    <s v="sin informacion"/>
    <s v="sin informacion"/>
    <s v="sin informacion"/>
    <s v="sin informacion"/>
    <s v="sin informacion"/>
  </r>
  <r>
    <n v="139635"/>
    <s v="Celofanadora L10"/>
    <s v="Moreno"/>
    <s v="L10"/>
    <d v="2020-09-30T00:00:00"/>
    <s v="Martín"/>
    <s v="Mantenimiento Mecanico"/>
    <d v="2023-03-27T00:00:00"/>
    <d v="1899-12-30T21:05:55"/>
    <d v="2023-03-27T00:00:00"/>
    <d v="1899-12-30T21:32:12"/>
    <n v="1577"/>
    <n v="26.283333333333335"/>
    <x v="1"/>
    <x v="1"/>
    <n v="13"/>
    <s v="marzo"/>
    <s v="T"/>
    <s v="sin informacion"/>
    <s v="sin informacion"/>
    <s v="sin informacion"/>
    <s v="sin informacion"/>
    <s v="sin informacion"/>
  </r>
  <r>
    <n v="139637"/>
    <s v="Bomba Neumatica"/>
    <s v="Moreno"/>
    <s v="L19"/>
    <d v="2018-11-01T00:00:00"/>
    <s v="-"/>
    <s v="Mantenimiento Mecanico"/>
    <d v="2023-03-27T00:00:00"/>
    <d v="1899-12-30T23:03:15"/>
    <d v="2023-03-27T00:00:00"/>
    <d v="1899-12-30T23:03:18"/>
    <n v="3"/>
    <n v="0.05"/>
    <x v="0"/>
    <x v="0"/>
    <n v="13"/>
    <s v="marzo"/>
    <s v="N"/>
    <m/>
    <s v="microparada"/>
    <m/>
    <m/>
    <m/>
  </r>
  <r>
    <n v="139647"/>
    <s v="Llenadora"/>
    <s v="Moreno"/>
    <s v="L35"/>
    <d v="2018-11-01T00:00:00"/>
    <s v="-"/>
    <s v="Mantenimiento Mecanico"/>
    <d v="2023-03-28T00:00:00"/>
    <d v="1899-12-30T06:09:51"/>
    <d v="2023-03-28T00:00:00"/>
    <d v="1899-12-30T07:04:03"/>
    <n v="3252"/>
    <n v="54.2"/>
    <x v="539"/>
    <x v="2"/>
    <n v="13"/>
    <s v="marzo"/>
    <s v="M"/>
    <m/>
    <s v="no"/>
    <m/>
    <m/>
    <m/>
  </r>
  <r>
    <n v="139704"/>
    <s v="Llenadora L38"/>
    <s v="Moreno"/>
    <s v="L38"/>
    <d v="2021-03-03T00:00:00"/>
    <s v="Martín"/>
    <s v="Mantenimiento Mecanico"/>
    <d v="2023-03-28T00:00:00"/>
    <d v="1899-12-30T11:33:45"/>
    <d v="2023-03-28T00:00:00"/>
    <d v="1899-12-30T11:37:16"/>
    <n v="211"/>
    <n v="3.5166666666666666"/>
    <x v="0"/>
    <x v="0"/>
    <n v="13"/>
    <s v="marzo"/>
    <s v="M"/>
    <m/>
    <s v="microparada"/>
    <m/>
    <m/>
    <m/>
  </r>
  <r>
    <n v="139706"/>
    <s v="Llenadora L38"/>
    <s v="Moreno"/>
    <s v="L38"/>
    <d v="2021-03-03T00:00:00"/>
    <s v="Martín"/>
    <s v="Mantenimiento Mecanico"/>
    <d v="2023-03-28T00:00:00"/>
    <d v="1899-12-30T11:39:29"/>
    <d v="2023-03-28T00:00:00"/>
    <d v="1899-12-30T12:01:44"/>
    <n v="1335"/>
    <n v="22.25"/>
    <x v="1"/>
    <x v="1"/>
    <n v="13"/>
    <s v="marzo"/>
    <s v="M"/>
    <s v="sin informacion"/>
    <s v="sin informacion"/>
    <s v="sin informacion"/>
    <s v="sin informacion"/>
    <s v="sin informacion"/>
  </r>
  <r>
    <n v="139710"/>
    <s v="Llenadora L38"/>
    <s v="Moreno"/>
    <s v="L38"/>
    <d v="2021-03-03T00:00:00"/>
    <s v="Martín"/>
    <s v="Mantenimiento Mecanico"/>
    <d v="2023-03-28T00:00:00"/>
    <d v="1899-12-30T12:48:56"/>
    <d v="2023-03-28T00:00:00"/>
    <d v="1899-12-30T13:25:46"/>
    <n v="2210"/>
    <n v="36.833333333333336"/>
    <x v="1"/>
    <x v="1"/>
    <n v="13"/>
    <s v="marzo"/>
    <s v="M"/>
    <s v="sin informacion"/>
    <s v="sin informacion"/>
    <s v="sin informacion"/>
    <s v="sin informacion"/>
    <s v="sin informacion"/>
  </r>
  <r>
    <n v="139715"/>
    <s v="Etiquetadora L33"/>
    <s v="Moreno"/>
    <s v="L33"/>
    <d v="2020-10-16T00:00:00"/>
    <s v="Martín"/>
    <s v="Mantenimiento Electrico"/>
    <d v="2023-03-28T00:00:00"/>
    <d v="1899-12-30T14:21:07"/>
    <d v="2023-03-28T00:00:00"/>
    <d v="1899-12-30T14:38:18"/>
    <n v="1031"/>
    <n v="17.183333333333334"/>
    <x v="1"/>
    <x v="1"/>
    <n v="13"/>
    <s v="marzo"/>
    <s v="T"/>
    <s v="sin informacion"/>
    <s v="sin informacion"/>
    <s v="sin informacion"/>
    <s v="sin informacion"/>
    <s v="sin informacion"/>
  </r>
  <r>
    <n v="139716"/>
    <s v="Etiquetadora"/>
    <s v="Moreno"/>
    <s v="L04"/>
    <d v="2018-11-01T00:00:00"/>
    <s v="-"/>
    <s v="Mantenimiento Mecanico"/>
    <d v="2023-03-28T00:00:00"/>
    <d v="1899-12-30T14:21:52"/>
    <d v="2023-03-28T00:00:00"/>
    <d v="1899-12-30T15:15:07"/>
    <n v="3195"/>
    <n v="53.25"/>
    <x v="1"/>
    <x v="1"/>
    <n v="13"/>
    <s v="marzo"/>
    <s v="T"/>
    <s v="sin informacion"/>
    <s v="sin informacion"/>
    <s v="sin informacion"/>
    <s v="sin informacion"/>
    <s v="sin informacion"/>
  </r>
  <r>
    <n v="139717"/>
    <s v="Llenadora"/>
    <s v="Moreno"/>
    <s v="L29"/>
    <d v="2018-11-01T00:00:00"/>
    <s v="-"/>
    <s v="Mantenimiento Mecanico"/>
    <d v="2023-03-28T00:00:00"/>
    <d v="1899-12-30T14:41:26"/>
    <d v="2023-03-28T00:00:00"/>
    <d v="1899-12-30T14:50:51"/>
    <n v="565"/>
    <n v="9.4166666666666661"/>
    <x v="0"/>
    <x v="0"/>
    <n v="13"/>
    <s v="marzo"/>
    <s v="T"/>
    <m/>
    <s v="microparada"/>
    <m/>
    <m/>
    <m/>
  </r>
  <r>
    <n v="139718"/>
    <s v="Abastecedor de tapas"/>
    <s v="Moreno"/>
    <s v="L11"/>
    <d v="2018-11-01T00:00:00"/>
    <s v="-"/>
    <s v="Mantenimiento Mecanico"/>
    <d v="2023-03-28T00:00:00"/>
    <d v="1899-12-30T14:49:25"/>
    <d v="2023-03-28T00:00:00"/>
    <d v="1899-12-30T15:03:01"/>
    <n v="816"/>
    <n v="13.6"/>
    <x v="540"/>
    <x v="2"/>
    <n v="13"/>
    <s v="marzo"/>
    <s v="T"/>
    <m/>
    <s v="no"/>
    <m/>
    <m/>
    <m/>
  </r>
  <r>
    <n v="139719"/>
    <s v="Celofanadora L10"/>
    <s v="Moreno"/>
    <s v="L10"/>
    <d v="2020-09-30T00:00:00"/>
    <s v="Martín"/>
    <s v="Mantenimiento Mecanico"/>
    <d v="2023-03-28T00:00:00"/>
    <d v="1899-12-30T15:08:08"/>
    <d v="2023-03-28T00:00:00"/>
    <d v="1899-12-30T15:28:12"/>
    <n v="1204"/>
    <n v="20.066666666666666"/>
    <x v="541"/>
    <x v="2"/>
    <n v="13"/>
    <s v="marzo"/>
    <s v="T"/>
    <m/>
    <s v="no"/>
    <m/>
    <m/>
    <m/>
  </r>
  <r>
    <n v="139722"/>
    <s v="Etiquetadora"/>
    <s v="Moreno"/>
    <s v="L11"/>
    <d v="2018-11-01T00:00:00"/>
    <s v="-"/>
    <s v="Mantenimiento Mecanico"/>
    <d v="2023-03-28T00:00:00"/>
    <d v="1899-12-30T15:24:01"/>
    <d v="2023-03-28T00:00:00"/>
    <d v="1899-12-30T15:50:06"/>
    <n v="1565"/>
    <n v="26.083333333333332"/>
    <x v="530"/>
    <x v="2"/>
    <n v="13"/>
    <s v="marzo"/>
    <s v="T"/>
    <m/>
    <s v="no"/>
    <m/>
    <m/>
    <m/>
  </r>
  <r>
    <n v="139726"/>
    <s v="Etiquetadora"/>
    <s v="Moreno"/>
    <s v="L11"/>
    <d v="2018-11-01T00:00:00"/>
    <s v="-"/>
    <s v="Mantenimiento Electrico"/>
    <d v="2023-03-28T00:00:00"/>
    <d v="1899-12-30T16:26:13"/>
    <d v="2023-03-28T00:00:00"/>
    <d v="1899-12-30T17:11:07"/>
    <n v="2694"/>
    <n v="44.9"/>
    <x v="530"/>
    <x v="2"/>
    <n v="13"/>
    <s v="marzo"/>
    <s v="T"/>
    <m/>
    <s v="no"/>
    <m/>
    <m/>
    <m/>
  </r>
  <r>
    <n v="139731"/>
    <s v="Llenadora"/>
    <s v="Moreno"/>
    <s v="L33"/>
    <d v="2018-11-01T00:00:00"/>
    <s v="-"/>
    <s v="Mantenimiento Mecanico"/>
    <d v="2023-03-28T00:00:00"/>
    <d v="1899-12-30T17:14:23"/>
    <d v="2023-03-28T00:00:00"/>
    <d v="1899-12-30T17:20:58"/>
    <n v="395"/>
    <n v="6.583333333333333"/>
    <x v="0"/>
    <x v="0"/>
    <n v="13"/>
    <s v="marzo"/>
    <s v="T"/>
    <m/>
    <s v="microparada"/>
    <m/>
    <m/>
    <m/>
  </r>
  <r>
    <n v="139733"/>
    <s v="Laser"/>
    <s v="Moreno"/>
    <s v="L32"/>
    <d v="2021-02-04T00:00:00"/>
    <s v="Victor"/>
    <s v="Mantenimiento Mecanico"/>
    <d v="2023-03-28T00:00:00"/>
    <d v="1899-12-30T17:21:20"/>
    <d v="2023-03-28T00:00:00"/>
    <d v="1899-12-30T17:39:08"/>
    <n v="1068"/>
    <n v="17.8"/>
    <x v="542"/>
    <x v="2"/>
    <n v="13"/>
    <s v="marzo"/>
    <s v="T"/>
    <m/>
    <s v="no"/>
    <m/>
    <m/>
    <m/>
  </r>
  <r>
    <n v="139734"/>
    <s v="Llenadora"/>
    <s v="Moreno"/>
    <s v="L33"/>
    <d v="2018-11-01T00:00:00"/>
    <s v="-"/>
    <s v="Mantenimiento Mecanico"/>
    <d v="2023-03-28T00:00:00"/>
    <d v="1899-12-30T17:27:06"/>
    <d v="2023-03-28T00:00:00"/>
    <d v="1899-12-30T17:45:42"/>
    <n v="1116"/>
    <n v="18.600000000000001"/>
    <x v="543"/>
    <x v="2"/>
    <n v="13"/>
    <s v="marzo"/>
    <s v="T"/>
    <m/>
    <s v="no"/>
    <m/>
    <m/>
    <m/>
  </r>
  <r>
    <n v="139737"/>
    <s v="Girador de pucks"/>
    <s v="Moreno"/>
    <s v="L32"/>
    <d v="2021-02-04T00:00:00"/>
    <s v="Victor"/>
    <s v="Mantenimiento Mecanico"/>
    <d v="2023-03-28T00:00:00"/>
    <d v="1899-12-30T17:46:35"/>
    <d v="2023-03-28T00:00:00"/>
    <d v="1899-12-30T17:54:25"/>
    <n v="470"/>
    <n v="7.833333333333333"/>
    <x v="0"/>
    <x v="0"/>
    <n v="13"/>
    <s v="marzo"/>
    <s v="T"/>
    <m/>
    <s v="microparada"/>
    <m/>
    <m/>
    <m/>
  </r>
  <r>
    <n v="139739"/>
    <s v="Abastecedor de tapas"/>
    <s v="Moreno"/>
    <s v="L11"/>
    <d v="2018-11-01T00:00:00"/>
    <s v="-"/>
    <s v="Mantenimiento Mecanico"/>
    <d v="2023-03-28T00:00:00"/>
    <d v="1899-12-30T17:53:43"/>
    <d v="2023-03-28T00:00:00"/>
    <d v="1899-12-30T18:05:08"/>
    <n v="685"/>
    <n v="11.416666666666666"/>
    <x v="1"/>
    <x v="1"/>
    <n v="13"/>
    <s v="marzo"/>
    <s v="T"/>
    <s v="sin informacion"/>
    <s v="sin informacion"/>
    <s v="sin informacion"/>
    <s v="sin informacion"/>
    <s v="sin informacion"/>
  </r>
  <r>
    <n v="139742"/>
    <s v="Celofanadora L10"/>
    <s v="Moreno"/>
    <s v="L10"/>
    <d v="2020-09-30T00:00:00"/>
    <s v="Martín"/>
    <s v="Mantenimiento Mecanico"/>
    <d v="2023-03-28T00:00:00"/>
    <d v="1899-12-30T18:30:58"/>
    <d v="2023-03-28T00:00:00"/>
    <d v="1899-12-30T18:53:48"/>
    <n v="1370"/>
    <n v="22.833333333333332"/>
    <x v="544"/>
    <x v="2"/>
    <n v="13"/>
    <s v="marzo"/>
    <s v="T"/>
    <m/>
    <s v="no"/>
    <m/>
    <m/>
    <m/>
  </r>
  <r>
    <n v="139747"/>
    <s v="Abastecedor de tapas"/>
    <s v="Moreno"/>
    <s v="L11"/>
    <d v="2018-11-01T00:00:00"/>
    <s v="-"/>
    <s v="Mantenimiento Mecanico"/>
    <d v="2023-03-28T00:00:00"/>
    <d v="1899-12-30T19:14:19"/>
    <d v="2023-03-28T00:00:00"/>
    <d v="1899-12-30T19:18:26"/>
    <n v="247"/>
    <n v="4.1166666666666663"/>
    <x v="0"/>
    <x v="0"/>
    <n v="13"/>
    <s v="marzo"/>
    <s v="T"/>
    <m/>
    <s v="microparada"/>
    <m/>
    <m/>
    <m/>
  </r>
  <r>
    <n v="139749"/>
    <s v="Llenadora"/>
    <s v="Moreno"/>
    <s v="L41"/>
    <d v="2018-11-01T00:00:00"/>
    <s v="-"/>
    <s v="Mantenimiento Electrico"/>
    <d v="2023-03-28T00:00:00"/>
    <d v="1899-12-30T21:02:05"/>
    <d v="2023-03-28T00:00:00"/>
    <d v="1899-12-30T21:13:47"/>
    <n v="702"/>
    <n v="11.7"/>
    <x v="1"/>
    <x v="1"/>
    <n v="13"/>
    <s v="marzo"/>
    <s v="T"/>
    <s v="sin informacion"/>
    <s v="sin informacion"/>
    <s v="sin informacion"/>
    <s v="sin informacion"/>
    <s v="sin informacion"/>
  </r>
  <r>
    <n v="139750"/>
    <s v="Llenadora"/>
    <s v="Moreno"/>
    <s v="L41"/>
    <d v="2018-11-01T00:00:00"/>
    <s v="-"/>
    <s v="Mantenimiento Electrico"/>
    <d v="2023-03-28T00:00:00"/>
    <d v="1899-12-30T21:15:54"/>
    <d v="2023-03-28T00:00:00"/>
    <d v="1899-12-30T21:30:24"/>
    <n v="870"/>
    <n v="14.5"/>
    <x v="1"/>
    <x v="1"/>
    <n v="13"/>
    <s v="marzo"/>
    <s v="T"/>
    <s v="sin informacion"/>
    <s v="sin informacion"/>
    <s v="sin informacion"/>
    <s v="sin informacion"/>
    <s v="sin informacion"/>
  </r>
  <r>
    <n v="139757"/>
    <s v="Llenadora"/>
    <s v="Moreno"/>
    <s v="L35"/>
    <d v="2018-11-01T00:00:00"/>
    <s v="-"/>
    <s v="Mantenimiento Electrico"/>
    <d v="2023-03-29T00:00:00"/>
    <d v="1899-12-30T06:06:08"/>
    <d v="2023-03-29T00:00:00"/>
    <d v="1899-12-30T07:15:04"/>
    <n v="4136"/>
    <n v="68.933333333333337"/>
    <x v="545"/>
    <x v="2"/>
    <n v="13"/>
    <s v="marzo"/>
    <s v="M"/>
    <m/>
    <s v="no"/>
    <m/>
    <m/>
    <m/>
  </r>
  <r>
    <n v="139758"/>
    <s v="Llenadora"/>
    <s v="Moreno"/>
    <s v="L29"/>
    <d v="2018-11-01T00:00:00"/>
    <s v="-"/>
    <s v="Mantenimiento Mecanico"/>
    <d v="2023-03-29T00:00:00"/>
    <d v="1899-12-30T06:06:29"/>
    <d v="2023-03-29T00:00:00"/>
    <d v="1899-12-30T08:19:29"/>
    <n v="7980"/>
    <n v="133"/>
    <x v="546"/>
    <x v="3"/>
    <n v="13"/>
    <s v="marzo"/>
    <s v="M"/>
    <m/>
    <s v="si"/>
    <m/>
    <m/>
    <m/>
  </r>
  <r>
    <n v="139761"/>
    <s v="Laser"/>
    <s v="Moreno"/>
    <s v="L32"/>
    <d v="2021-02-04T00:00:00"/>
    <s v="Victor"/>
    <s v="Mantenimiento Mecanico"/>
    <d v="2023-03-29T00:00:00"/>
    <d v="1899-12-30T06:17:07"/>
    <d v="2023-03-29T00:00:00"/>
    <d v="1899-12-30T06:50:30"/>
    <n v="2003"/>
    <n v="33.383333333333333"/>
    <x v="1"/>
    <x v="1"/>
    <n v="13"/>
    <s v="marzo"/>
    <s v="M"/>
    <s v="sin informacion"/>
    <s v="sin informacion"/>
    <s v="sin informacion"/>
    <s v="sin informacion"/>
    <s v="sin informacion"/>
  </r>
  <r>
    <n v="139764"/>
    <s v="Embalador"/>
    <s v="Moreno"/>
    <s v="L38"/>
    <d v="2018-11-01T00:00:00"/>
    <s v="-"/>
    <s v="Mantenimiento Electrico"/>
    <d v="2023-03-29T00:00:00"/>
    <d v="1899-12-30T06:57:28"/>
    <d v="2023-03-29T00:00:00"/>
    <d v="1899-12-30T07:11:19"/>
    <n v="831"/>
    <n v="13.85"/>
    <x v="260"/>
    <x v="2"/>
    <n v="13"/>
    <s v="marzo"/>
    <s v="M"/>
    <m/>
    <s v="no"/>
    <m/>
    <m/>
    <m/>
  </r>
  <r>
    <n v="139765"/>
    <s v="Laser"/>
    <s v="Moreno"/>
    <s v="L32"/>
    <d v="2021-02-04T00:00:00"/>
    <s v="Victor"/>
    <s v="Mantenimiento Mecanico"/>
    <d v="2023-03-29T00:00:00"/>
    <d v="1899-12-30T06:57:51"/>
    <d v="2023-03-29T00:00:00"/>
    <d v="1899-12-30T07:27:25"/>
    <n v="1774"/>
    <n v="29.566666666666666"/>
    <x v="1"/>
    <x v="1"/>
    <n v="13"/>
    <s v="marzo"/>
    <s v="M"/>
    <s v="sin informacion"/>
    <s v="sin informacion"/>
    <s v="sin informacion"/>
    <s v="sin informacion"/>
    <s v="sin informacion"/>
  </r>
  <r>
    <n v="139767"/>
    <s v="Brazo transporte"/>
    <s v="Moreno"/>
    <s v="L35"/>
    <d v="2018-11-01T00:00:00"/>
    <s v="-"/>
    <s v="Mantenimiento Electrico"/>
    <d v="2023-03-29T00:00:00"/>
    <d v="1899-12-30T07:17:40"/>
    <d v="2023-03-29T00:00:00"/>
    <d v="1899-12-30T07:24:21"/>
    <n v="401"/>
    <n v="6.6833333333333336"/>
    <x v="0"/>
    <x v="0"/>
    <n v="13"/>
    <s v="marzo"/>
    <s v="M"/>
    <m/>
    <s v="microparada"/>
    <m/>
    <m/>
    <m/>
  </r>
  <r>
    <n v="139770"/>
    <s v="Transporte"/>
    <s v="Moreno"/>
    <s v="L43"/>
    <d v="2018-11-01T00:00:00"/>
    <s v="-"/>
    <s v="Mantenimiento Electrico"/>
    <d v="2023-03-29T00:00:00"/>
    <d v="1899-12-30T07:56:27"/>
    <d v="2023-03-29T00:00:00"/>
    <d v="1899-12-30T08:01:31"/>
    <n v="304"/>
    <n v="5.0666666666666664"/>
    <x v="0"/>
    <x v="0"/>
    <n v="13"/>
    <s v="marzo"/>
    <s v="M"/>
    <m/>
    <s v="microparada"/>
    <m/>
    <m/>
    <m/>
  </r>
  <r>
    <n v="139773"/>
    <s v="Torqueadora"/>
    <s v="Moreno"/>
    <s v="L35"/>
    <d v="2018-11-01T00:00:00"/>
    <s v="-"/>
    <s v="Mantenimiento Mecanico"/>
    <d v="2023-03-29T00:00:00"/>
    <d v="1899-12-30T08:47:01"/>
    <d v="2023-03-29T00:00:00"/>
    <d v="1899-12-30T08:54:58"/>
    <n v="477"/>
    <n v="7.95"/>
    <x v="0"/>
    <x v="0"/>
    <n v="13"/>
    <s v="marzo"/>
    <s v="M"/>
    <m/>
    <s v="microparada"/>
    <m/>
    <m/>
    <m/>
  </r>
  <r>
    <n v="139776"/>
    <s v="Abastecedor de envases"/>
    <s v="Moreno"/>
    <s v="L33"/>
    <d v="2018-11-01T00:00:00"/>
    <s v="-"/>
    <s v="Mantenimiento Mecanico"/>
    <d v="2023-03-29T00:00:00"/>
    <d v="1899-12-30T08:50:21"/>
    <d v="2023-03-29T00:00:00"/>
    <d v="1899-12-30T08:55:35"/>
    <n v="314"/>
    <n v="5.2333333333333334"/>
    <x v="0"/>
    <x v="0"/>
    <n v="13"/>
    <s v="marzo"/>
    <s v="M"/>
    <m/>
    <s v="microparada"/>
    <m/>
    <m/>
    <m/>
  </r>
  <r>
    <n v="139778"/>
    <s v="Abastecedor de envases"/>
    <s v="Moreno"/>
    <s v="L33"/>
    <d v="2018-11-01T00:00:00"/>
    <s v="-"/>
    <s v="Mantenimiento Electrico"/>
    <d v="2023-03-29T00:00:00"/>
    <d v="1899-12-30T08:55:43"/>
    <d v="2023-03-29T00:00:00"/>
    <d v="1899-12-30T09:04:31"/>
    <n v="528"/>
    <n v="8.8000000000000007"/>
    <x v="0"/>
    <x v="0"/>
    <n v="13"/>
    <s v="marzo"/>
    <s v="M"/>
    <m/>
    <s v="microparada"/>
    <m/>
    <m/>
    <m/>
  </r>
  <r>
    <n v="139787"/>
    <s v="Embalador"/>
    <s v="Moreno"/>
    <s v="L38"/>
    <d v="2018-11-01T00:00:00"/>
    <s v="-"/>
    <s v="Mantenimiento Electrico"/>
    <d v="2023-03-29T00:00:00"/>
    <d v="1899-12-30T11:08:18"/>
    <d v="2023-03-29T00:00:00"/>
    <d v="1899-12-30T11:24:06"/>
    <n v="948"/>
    <n v="15.8"/>
    <x v="1"/>
    <x v="1"/>
    <n v="13"/>
    <s v="marzo"/>
    <s v="M"/>
    <s v="sin informacion"/>
    <s v="sin informacion"/>
    <s v="sin informacion"/>
    <s v="sin informacion"/>
    <s v="sin informacion"/>
  </r>
  <r>
    <n v="139809"/>
    <s v="Laser"/>
    <s v="Moreno"/>
    <s v="L11"/>
    <d v="2021-08-24T00:00:00"/>
    <s v="Sebastian "/>
    <s v="Mantenimiento Electrico"/>
    <d v="2023-03-29T00:00:00"/>
    <d v="1899-12-30T14:25:19"/>
    <d v="2023-03-29T00:00:00"/>
    <d v="1899-12-30T15:07:03"/>
    <n v="2504"/>
    <n v="41.733333333333334"/>
    <x v="547"/>
    <x v="2"/>
    <n v="13"/>
    <s v="marzo"/>
    <s v="T"/>
    <m/>
    <s v="no"/>
    <m/>
    <m/>
    <m/>
  </r>
  <r>
    <n v="139810"/>
    <s v="Transporte"/>
    <s v="Moreno"/>
    <s v="L43"/>
    <d v="2018-11-01T00:00:00"/>
    <s v="-"/>
    <s v="Mantenimiento Electrico"/>
    <d v="2023-03-29T00:00:00"/>
    <d v="1899-12-30T14:34:39"/>
    <d v="2023-03-29T00:00:00"/>
    <d v="1899-12-30T14:35:28"/>
    <n v="49"/>
    <n v="0.81666666666666665"/>
    <x v="0"/>
    <x v="0"/>
    <n v="13"/>
    <s v="marzo"/>
    <s v="T"/>
    <m/>
    <s v="microparada"/>
    <m/>
    <m/>
    <m/>
  </r>
  <r>
    <n v="139811"/>
    <s v="Transporte"/>
    <s v="Moreno"/>
    <s v="L43"/>
    <d v="2018-11-01T00:00:00"/>
    <s v="-"/>
    <s v="Mantenimiento Mecanico"/>
    <d v="2023-03-29T00:00:00"/>
    <d v="1899-12-30T14:35:46"/>
    <d v="2023-03-29T00:00:00"/>
    <d v="1899-12-30T14:43:39"/>
    <n v="473"/>
    <n v="7.8833333333333337"/>
    <x v="0"/>
    <x v="0"/>
    <n v="13"/>
    <s v="marzo"/>
    <s v="T"/>
    <m/>
    <s v="microparada"/>
    <m/>
    <m/>
    <m/>
  </r>
  <r>
    <n v="139818"/>
    <s v="Laser"/>
    <s v="Moreno"/>
    <s v="L11"/>
    <d v="2021-08-24T00:00:00"/>
    <s v="Sebastian "/>
    <s v="Mantenimiento Mecanico"/>
    <d v="2023-03-29T00:00:00"/>
    <d v="1899-12-30T16:44:39"/>
    <d v="2023-03-29T00:00:00"/>
    <d v="1899-12-30T18:08:59"/>
    <n v="5060"/>
    <n v="84.333333333333329"/>
    <x v="547"/>
    <x v="2"/>
    <n v="13"/>
    <s v="marzo"/>
    <s v="T"/>
    <m/>
    <s v="no"/>
    <m/>
    <m/>
    <m/>
  </r>
  <r>
    <n v="139820"/>
    <s v="Celofanadora"/>
    <s v="Moreno"/>
    <s v="L32"/>
    <d v="2021-02-04T00:00:00"/>
    <s v="Victor"/>
    <s v="Mantenimiento Electrico"/>
    <d v="2023-03-29T00:00:00"/>
    <d v="1899-12-30T16:58:45"/>
    <d v="2023-03-29T00:00:00"/>
    <d v="1899-12-30T17:34:44"/>
    <n v="2159"/>
    <n v="35.983333333333334"/>
    <x v="548"/>
    <x v="3"/>
    <n v="13"/>
    <s v="marzo"/>
    <s v="T"/>
    <m/>
    <s v="si"/>
    <m/>
    <m/>
    <m/>
  </r>
  <r>
    <n v="139832"/>
    <s v="Etiquetadora"/>
    <s v="Moreno"/>
    <s v="L11"/>
    <d v="2018-11-01T00:00:00"/>
    <s v="-"/>
    <s v="Mantenimiento Mecanico"/>
    <d v="2023-03-29T00:00:00"/>
    <d v="1899-12-30T19:28:28"/>
    <d v="2023-03-29T00:00:00"/>
    <d v="1899-12-30T20:11:26"/>
    <n v="2578"/>
    <n v="42.966666666666669"/>
    <x v="376"/>
    <x v="2"/>
    <n v="13"/>
    <s v="marzo"/>
    <s v="T"/>
    <m/>
    <s v="no"/>
    <m/>
    <m/>
    <m/>
  </r>
  <r>
    <n v="139838"/>
    <s v="Etiquetadora"/>
    <s v="Moreno"/>
    <s v="L11"/>
    <d v="2018-11-01T00:00:00"/>
    <s v="-"/>
    <s v="Mantenimiento Mecanico"/>
    <d v="2023-03-29T00:00:00"/>
    <d v="1899-12-30T20:33:55"/>
    <d v="2023-03-29T00:00:00"/>
    <d v="1899-12-30T21:20:27"/>
    <n v="2792"/>
    <n v="46.533333333333331"/>
    <x v="376"/>
    <x v="2"/>
    <n v="13"/>
    <s v="marzo"/>
    <s v="T"/>
    <m/>
    <s v="no"/>
    <m/>
    <m/>
    <m/>
  </r>
  <r>
    <n v="139840"/>
    <s v="Coloca Tapas"/>
    <s v="Moreno"/>
    <s v="L39"/>
    <d v="2019-10-08T00:00:00"/>
    <s v="Martín"/>
    <s v="Mantenimiento Electrico"/>
    <d v="2023-03-29T00:00:00"/>
    <d v="1899-12-30T21:07:15"/>
    <d v="2023-03-29T00:00:00"/>
    <d v="1899-12-30T21:17:03"/>
    <n v="588"/>
    <n v="9.8000000000000007"/>
    <x v="0"/>
    <x v="0"/>
    <n v="13"/>
    <s v="marzo"/>
    <s v="T"/>
    <m/>
    <s v="microparada"/>
    <m/>
    <m/>
    <m/>
  </r>
  <r>
    <n v="139841"/>
    <s v="Laser"/>
    <s v="Moreno"/>
    <s v="L32"/>
    <d v="2021-02-04T00:00:00"/>
    <s v="Victor"/>
    <s v="Mantenimiento Mecanico"/>
    <d v="2023-03-29T00:00:00"/>
    <d v="1899-12-30T21:29:21"/>
    <d v="2023-03-29T00:00:00"/>
    <d v="1899-12-30T21:44:07"/>
    <n v="886"/>
    <n v="14.766666666666667"/>
    <x v="549"/>
    <x v="2"/>
    <n v="13"/>
    <s v="marzo"/>
    <s v="T"/>
    <m/>
    <s v="no"/>
    <m/>
    <m/>
    <m/>
  </r>
  <r>
    <n v="139848"/>
    <s v="Embalador"/>
    <s v="Moreno"/>
    <s v="L33"/>
    <d v="2018-11-01T00:00:00"/>
    <s v="-"/>
    <s v="Mantenimiento Mecanico"/>
    <d v="2023-03-30T00:00:00"/>
    <d v="1899-12-30T06:18:12"/>
    <d v="2023-03-30T00:00:00"/>
    <d v="1899-12-30T06:44:45"/>
    <n v="1593"/>
    <n v="26.55"/>
    <x v="4"/>
    <x v="2"/>
    <n v="13"/>
    <s v="marzo"/>
    <s v="M"/>
    <m/>
    <s v="no"/>
    <m/>
    <m/>
    <m/>
  </r>
  <r>
    <n v="139851"/>
    <s v="Llenadora"/>
    <s v="Moreno"/>
    <s v="L35"/>
    <d v="2018-11-01T00:00:00"/>
    <s v="-"/>
    <s v="Mantenimiento Mecanico"/>
    <d v="2023-03-30T00:00:00"/>
    <d v="1899-12-30T06:23:14"/>
    <d v="2023-03-30T00:00:00"/>
    <d v="1899-12-30T07:33:21"/>
    <n v="4207"/>
    <n v="70.11666666666666"/>
    <x v="1"/>
    <x v="1"/>
    <n v="13"/>
    <s v="marzo"/>
    <s v="M"/>
    <s v="sin informacion"/>
    <s v="sin informacion"/>
    <s v="sin informacion"/>
    <s v="sin informacion"/>
    <s v="sin informacion"/>
  </r>
  <r>
    <n v="139858"/>
    <s v="Abastecedor de tapas"/>
    <s v="Moreno"/>
    <s v="L11"/>
    <d v="2018-11-01T00:00:00"/>
    <s v="-"/>
    <s v="Mantenimiento Mecanico"/>
    <d v="2023-03-30T00:00:00"/>
    <d v="1899-12-30T07:14:11"/>
    <d v="2023-03-30T00:00:00"/>
    <d v="1899-12-30T07:29:13"/>
    <n v="902"/>
    <n v="15.033333333333333"/>
    <x v="1"/>
    <x v="1"/>
    <n v="13"/>
    <s v="marzo"/>
    <s v="M"/>
    <s v="sin informacion"/>
    <s v="sin informacion"/>
    <s v="sin informacion"/>
    <s v="sin informacion"/>
    <s v="sin informacion"/>
  </r>
  <r>
    <n v="139860"/>
    <s v="Abastecedor de tapas"/>
    <s v="Moreno"/>
    <s v="L11"/>
    <d v="2018-11-01T00:00:00"/>
    <s v="-"/>
    <s v="Mantenimiento Mecanico"/>
    <d v="2023-03-30T00:00:00"/>
    <d v="1899-12-30T07:37:40"/>
    <d v="2023-03-30T00:00:00"/>
    <d v="1899-12-30T08:13:52"/>
    <n v="2172"/>
    <n v="36.200000000000003"/>
    <x v="1"/>
    <x v="1"/>
    <n v="13"/>
    <s v="marzo"/>
    <s v="M"/>
    <s v="sin informacion"/>
    <s v="sin informacion"/>
    <s v="sin informacion"/>
    <s v="sin informacion"/>
    <s v="sin informacion"/>
  </r>
  <r>
    <n v="139864"/>
    <s v="Estuchadora"/>
    <s v="Moreno"/>
    <s v="L11"/>
    <d v="2018-11-01T00:00:00"/>
    <s v="-"/>
    <s v="Mantenimiento Mecanico"/>
    <d v="2023-03-30T00:00:00"/>
    <d v="1899-12-30T09:36:25"/>
    <d v="2023-03-30T00:00:00"/>
    <d v="1899-12-30T10:02:27"/>
    <n v="1562"/>
    <n v="26.033333333333335"/>
    <x v="1"/>
    <x v="1"/>
    <n v="13"/>
    <s v="marzo"/>
    <s v="M"/>
    <s v="sin informacion"/>
    <s v="sin informacion"/>
    <s v="sin informacion"/>
    <s v="sin informacion"/>
    <s v="sin informacion"/>
  </r>
  <r>
    <n v="139867"/>
    <s v="Etiquetadora L33"/>
    <s v="Moreno"/>
    <s v="L33"/>
    <d v="2020-10-16T00:00:00"/>
    <s v="Martín"/>
    <s v="Mantenimiento Electrico"/>
    <d v="2023-03-30T00:00:00"/>
    <d v="1899-12-30T10:31:00"/>
    <d v="2023-03-30T00:00:00"/>
    <d v="1899-12-30T10:46:57"/>
    <n v="957"/>
    <n v="15.95"/>
    <x v="4"/>
    <x v="2"/>
    <n v="13"/>
    <s v="marzo"/>
    <s v="M"/>
    <m/>
    <s v="no"/>
    <m/>
    <m/>
    <m/>
  </r>
  <r>
    <n v="139869"/>
    <s v="Etiquetadora L33"/>
    <s v="Moreno"/>
    <s v="L33"/>
    <d v="2020-10-16T00:00:00"/>
    <s v="Martín"/>
    <s v="Mantenimiento Mecanico"/>
    <d v="2023-03-30T00:00:00"/>
    <d v="1899-12-30T11:11:34"/>
    <d v="2023-03-30T00:00:00"/>
    <d v="1899-12-30T11:49:31"/>
    <n v="2277"/>
    <n v="37.950000000000003"/>
    <x v="4"/>
    <x v="2"/>
    <n v="13"/>
    <s v="marzo"/>
    <s v="M"/>
    <m/>
    <s v="no"/>
    <m/>
    <m/>
    <m/>
  </r>
  <r>
    <n v="139871"/>
    <s v="Llenadora"/>
    <s v="Moreno"/>
    <s v="L32"/>
    <d v="2021-02-04T00:00:00"/>
    <s v="Victor"/>
    <s v="Mantenimiento Electrico"/>
    <d v="2023-03-30T00:00:00"/>
    <d v="1899-12-30T11:41:36"/>
    <d v="2023-03-30T00:00:00"/>
    <d v="1899-12-30T12:32:09"/>
    <n v="3033"/>
    <n v="50.55"/>
    <x v="1"/>
    <x v="1"/>
    <n v="13"/>
    <s v="marzo"/>
    <s v="M"/>
    <s v="sin informacion"/>
    <s v="sin informacion"/>
    <s v="sin informacion"/>
    <s v="sin informacion"/>
    <s v="sin informacion"/>
  </r>
  <r>
    <n v="139872"/>
    <s v="Celofanadora L10"/>
    <s v="Moreno"/>
    <s v="L10"/>
    <d v="2020-09-30T00:00:00"/>
    <s v="Martín"/>
    <s v="Mantenimiento Mecanico"/>
    <d v="2023-03-30T00:00:00"/>
    <d v="1899-12-30T11:42:19"/>
    <d v="2023-03-30T00:00:00"/>
    <d v="1899-12-30T12:03:35"/>
    <n v="1276"/>
    <n v="21.266666666666666"/>
    <x v="1"/>
    <x v="1"/>
    <n v="13"/>
    <s v="marzo"/>
    <s v="M"/>
    <s v="sin informacion"/>
    <s v="sin informacion"/>
    <s v="sin informacion"/>
    <s v="sin informacion"/>
    <s v="sin informacion"/>
  </r>
  <r>
    <n v="139875"/>
    <s v="Etiquetadora L33"/>
    <s v="Moreno"/>
    <s v="L33"/>
    <d v="2020-10-16T00:00:00"/>
    <s v="Martín"/>
    <s v="Mantenimiento Electrico"/>
    <d v="2023-03-30T00:00:00"/>
    <d v="1899-12-30T12:31:43"/>
    <d v="2023-03-30T00:00:00"/>
    <d v="1899-12-30T12:35:23"/>
    <n v="220"/>
    <n v="3.6666666666666665"/>
    <x v="0"/>
    <x v="0"/>
    <n v="13"/>
    <s v="marzo"/>
    <s v="M"/>
    <m/>
    <s v="microparada"/>
    <m/>
    <m/>
    <m/>
  </r>
  <r>
    <n v="139880"/>
    <s v="Llenadora"/>
    <s v="Moreno"/>
    <s v="L04"/>
    <d v="2018-11-01T00:00:00"/>
    <s v="-"/>
    <s v="Mantenimiento Mecanico"/>
    <d v="2023-03-30T00:00:00"/>
    <d v="1899-12-30T14:26:15"/>
    <d v="2023-03-30T00:00:00"/>
    <d v="1899-12-30T14:32:05"/>
    <n v="350"/>
    <n v="5.833333333333333"/>
    <x v="0"/>
    <x v="0"/>
    <n v="13"/>
    <s v="marzo"/>
    <s v="T"/>
    <m/>
    <s v="microparada"/>
    <m/>
    <m/>
    <m/>
  </r>
  <r>
    <n v="139881"/>
    <s v="Laser"/>
    <s v="Moreno"/>
    <s v="L11"/>
    <d v="2021-08-24T00:00:00"/>
    <s v="Sebastian "/>
    <s v="Mantenimiento Electrico"/>
    <d v="2023-03-30T00:00:00"/>
    <d v="1899-12-30T14:39:37"/>
    <d v="2023-03-30T00:00:00"/>
    <d v="1899-12-30T14:54:56"/>
    <n v="919"/>
    <n v="15.316666666666666"/>
    <x v="550"/>
    <x v="2"/>
    <n v="13"/>
    <s v="marzo"/>
    <s v="T"/>
    <m/>
    <s v="no"/>
    <m/>
    <m/>
    <m/>
  </r>
  <r>
    <n v="139885"/>
    <s v="Etiquetadora L33"/>
    <s v="Moreno"/>
    <s v="L33"/>
    <d v="2020-10-16T00:00:00"/>
    <s v="Martín"/>
    <s v="Mantenimiento Electrico"/>
    <d v="2023-03-30T00:00:00"/>
    <d v="1899-12-30T14:52:49"/>
    <d v="2023-03-30T00:00:00"/>
    <d v="1899-12-30T15:05:41"/>
    <n v="772"/>
    <n v="12.866666666666667"/>
    <x v="4"/>
    <x v="2"/>
    <n v="13"/>
    <s v="marzo"/>
    <s v="T"/>
    <m/>
    <s v="no"/>
    <m/>
    <m/>
    <m/>
  </r>
  <r>
    <n v="139888"/>
    <s v="Laser"/>
    <s v="Moreno"/>
    <s v="L11"/>
    <d v="2021-08-24T00:00:00"/>
    <s v="Sebastian "/>
    <s v="Mantenimiento Electrico"/>
    <d v="2023-03-30T00:00:00"/>
    <d v="1899-12-30T15:05:38"/>
    <d v="2023-03-30T00:00:00"/>
    <d v="1899-12-30T15:28:16"/>
    <n v="1358"/>
    <n v="22.633333333333333"/>
    <x v="550"/>
    <x v="2"/>
    <n v="13"/>
    <s v="marzo"/>
    <s v="T"/>
    <m/>
    <s v="no"/>
    <m/>
    <m/>
    <m/>
  </r>
  <r>
    <n v="139900"/>
    <s v="Celofanadora L10"/>
    <s v="Moreno"/>
    <s v="L10"/>
    <d v="2020-09-30T00:00:00"/>
    <s v="Martín"/>
    <s v="Mantenimiento Mecanico"/>
    <d v="2023-03-30T00:00:00"/>
    <d v="1899-12-30T16:49:12"/>
    <d v="2023-03-30T00:00:00"/>
    <d v="1899-12-30T17:34:04"/>
    <n v="2692"/>
    <n v="44.866666666666667"/>
    <x v="551"/>
    <x v="2"/>
    <n v="13"/>
    <s v="marzo"/>
    <s v="T"/>
    <m/>
    <s v="no"/>
    <m/>
    <m/>
    <m/>
  </r>
  <r>
    <n v="139901"/>
    <s v="Etiquetadora"/>
    <s v="Moreno"/>
    <s v="L45"/>
    <d v="2018-11-01T00:00:00"/>
    <s v="-"/>
    <s v="Mantenimiento Mecanico"/>
    <d v="2023-03-30T00:00:00"/>
    <d v="1899-12-30T17:08:31"/>
    <d v="2023-03-30T00:00:00"/>
    <d v="1899-12-30T17:34:27"/>
    <n v="1556"/>
    <n v="25.933333333333334"/>
    <x v="499"/>
    <x v="2"/>
    <n v="13"/>
    <s v="marzo"/>
    <s v="T"/>
    <m/>
    <s v="no"/>
    <m/>
    <m/>
    <m/>
  </r>
  <r>
    <n v="139911"/>
    <s v="Estuchadora"/>
    <s v="Moreno"/>
    <s v="L11"/>
    <d v="2018-11-01T00:00:00"/>
    <s v="-"/>
    <s v="Mantenimiento Electrico"/>
    <d v="2023-03-30T00:00:00"/>
    <d v="1899-12-30T18:42:52"/>
    <d v="2023-03-30T00:00:00"/>
    <d v="1899-12-30T19:57:45"/>
    <n v="4493"/>
    <n v="74.88333333333334"/>
    <x v="552"/>
    <x v="2"/>
    <n v="13"/>
    <s v="marzo"/>
    <s v="T"/>
    <m/>
    <s v="no"/>
    <m/>
    <m/>
    <m/>
  </r>
  <r>
    <n v="139912"/>
    <s v="Llenadora"/>
    <s v="Moreno"/>
    <s v="L33"/>
    <d v="2018-11-01T00:00:00"/>
    <s v="-"/>
    <s v="Mantenimiento Electrico"/>
    <d v="2023-03-30T00:00:00"/>
    <d v="1899-12-30T19:56:08"/>
    <d v="2023-03-30T00:00:00"/>
    <d v="1899-12-30T20:01:06"/>
    <n v="298"/>
    <n v="4.9666666666666668"/>
    <x v="0"/>
    <x v="0"/>
    <n v="13"/>
    <s v="marzo"/>
    <s v="T"/>
    <m/>
    <s v="microparada"/>
    <m/>
    <m/>
    <m/>
  </r>
  <r>
    <n v="139917"/>
    <s v="Llenadora"/>
    <s v="Moreno"/>
    <s v="L41"/>
    <d v="2018-11-01T00:00:00"/>
    <s v="-"/>
    <s v="Mantenimiento Mecanico"/>
    <d v="2023-03-30T00:00:00"/>
    <d v="1899-12-30T20:47:40"/>
    <d v="2023-03-30T00:00:00"/>
    <d v="1899-12-30T21:11:17"/>
    <n v="1417"/>
    <n v="23.616666666666667"/>
    <x v="1"/>
    <x v="1"/>
    <n v="13"/>
    <s v="marzo"/>
    <s v="T"/>
    <s v="sin informacion"/>
    <s v="sin informacion"/>
    <s v="sin informacion"/>
    <s v="sin informacion"/>
    <s v="sin informacion"/>
  </r>
  <r>
    <n v="139919"/>
    <s v="Etiquetadora L33"/>
    <s v="Moreno"/>
    <s v="L33"/>
    <d v="2020-10-16T00:00:00"/>
    <s v="Martín"/>
    <s v="Mantenimiento Electrico"/>
    <d v="2023-03-30T00:00:00"/>
    <d v="1899-12-30T23:35:00"/>
    <d v="2023-03-30T00:00:00"/>
    <d v="1899-12-30T23:53:46"/>
    <n v="1126"/>
    <n v="18.766666666666666"/>
    <x v="4"/>
    <x v="2"/>
    <n v="13"/>
    <s v="marzo"/>
    <s v="N"/>
    <m/>
    <s v="no"/>
    <m/>
    <m/>
    <m/>
  </r>
  <r>
    <n v="139928"/>
    <s v="Martillo"/>
    <s v="Moreno"/>
    <s v="L11"/>
    <d v="2018-11-01T00:00:00"/>
    <s v="-"/>
    <s v="Mantenimiento Mecanico"/>
    <d v="2023-03-31T00:00:00"/>
    <d v="1899-12-30T06:29:06"/>
    <d v="2023-03-31T00:00:00"/>
    <d v="1899-12-30T06:52:56"/>
    <n v="1430"/>
    <n v="23.833333333333332"/>
    <x v="1"/>
    <x v="1"/>
    <n v="13"/>
    <s v="marzo"/>
    <s v="M"/>
    <s v="sin informacion"/>
    <s v="sin informacion"/>
    <s v="sin informacion"/>
    <s v="sin informacion"/>
    <s v="sin informacion"/>
  </r>
  <r>
    <n v="139930"/>
    <s v="Abastecedor de tapas"/>
    <s v="Moreno"/>
    <s v="L33"/>
    <d v="2018-11-01T00:00:00"/>
    <s v="-"/>
    <s v="Mantenimiento Mecanico"/>
    <d v="2023-03-31T00:00:00"/>
    <d v="1899-12-30T06:43:05"/>
    <d v="2023-03-31T00:00:00"/>
    <d v="1899-12-30T06:58:38"/>
    <n v="933"/>
    <n v="15.55"/>
    <x v="553"/>
    <x v="3"/>
    <n v="13"/>
    <s v="marzo"/>
    <s v="M"/>
    <m/>
    <s v="si"/>
    <m/>
    <m/>
    <m/>
  </r>
  <r>
    <n v="139936"/>
    <s v="Roscadora"/>
    <s v="Moreno"/>
    <s v="L10"/>
    <d v="2021-03-10T00:00:00"/>
    <s v="Martín"/>
    <s v="Mantenimiento Mecanico"/>
    <d v="2023-03-31T00:00:00"/>
    <d v="1899-12-30T07:50:33"/>
    <d v="2023-03-31T00:00:00"/>
    <d v="1899-12-30T08:26:37"/>
    <n v="2164"/>
    <n v="36.06666666666667"/>
    <x v="554"/>
    <x v="2"/>
    <n v="13"/>
    <s v="marzo"/>
    <s v="M"/>
    <m/>
    <s v="no"/>
    <m/>
    <m/>
    <m/>
  </r>
  <r>
    <n v="139942"/>
    <s v="Llenadora"/>
    <s v="Moreno"/>
    <s v="L35"/>
    <d v="2018-11-01T00:00:00"/>
    <s v="-"/>
    <s v="Mantenimiento Mecanico"/>
    <d v="2023-03-31T00:00:00"/>
    <d v="1899-12-30T08:55:10"/>
    <d v="2023-03-31T00:00:00"/>
    <d v="1899-12-30T09:31:37"/>
    <n v="2187"/>
    <n v="36.450000000000003"/>
    <x v="1"/>
    <x v="1"/>
    <n v="13"/>
    <s v="marzo"/>
    <s v="M"/>
    <s v="sin informacion"/>
    <s v="sin informacion"/>
    <s v="sin informacion"/>
    <s v="sin informacion"/>
    <s v="sin informacion"/>
  </r>
  <r>
    <n v="139944"/>
    <s v="Llenadora"/>
    <s v="Moreno"/>
    <s v="L32"/>
    <d v="2021-02-04T00:00:00"/>
    <s v="Victor"/>
    <s v="Mantenimiento Electrico"/>
    <d v="2023-03-31T00:00:00"/>
    <d v="1899-12-30T09:04:26"/>
    <d v="2023-03-31T00:00:00"/>
    <d v="1899-12-30T09:04:37"/>
    <n v="11"/>
    <n v="0.18333333333333332"/>
    <x v="0"/>
    <x v="0"/>
    <n v="13"/>
    <s v="marzo"/>
    <s v="M"/>
    <m/>
    <s v="microparada"/>
    <m/>
    <m/>
    <m/>
  </r>
  <r>
    <n v="139953"/>
    <s v="Picking Forzado"/>
    <s v="Moreno"/>
    <s v="L35"/>
    <d v="2019-12-10T00:00:00"/>
    <s v="Martín"/>
    <s v="Mantenimiento Mecanico"/>
    <d v="2023-03-31T00:00:00"/>
    <d v="1899-12-30T09:32:55"/>
    <d v="2023-03-31T00:00:00"/>
    <d v="1899-12-30T09:33:30"/>
    <n v="35"/>
    <n v="0.58333333333333337"/>
    <x v="0"/>
    <x v="0"/>
    <n v="13"/>
    <s v="marzo"/>
    <s v="M"/>
    <m/>
    <s v="microparada"/>
    <m/>
    <m/>
    <m/>
  </r>
  <r>
    <n v="139954"/>
    <s v="Llenadora"/>
    <s v="Moreno"/>
    <s v="L35"/>
    <d v="2018-11-01T00:00:00"/>
    <s v="-"/>
    <s v="Mantenimiento Mecanico"/>
    <d v="2023-03-31T00:00:00"/>
    <d v="1899-12-30T09:33:11"/>
    <d v="2023-03-31T00:00:00"/>
    <d v="1899-12-30T09:47:18"/>
    <n v="847"/>
    <n v="14.116666666666667"/>
    <x v="555"/>
    <x v="2"/>
    <n v="13"/>
    <s v="marzo"/>
    <s v="M"/>
    <m/>
    <s v="no"/>
    <m/>
    <m/>
    <m/>
  </r>
  <r>
    <n v="139960"/>
    <s v="Llenadora"/>
    <s v="Moreno"/>
    <s v="L35"/>
    <d v="2018-11-01T00:00:00"/>
    <s v="-"/>
    <s v="Mantenimiento Mecanico"/>
    <d v="2023-03-31T00:00:00"/>
    <d v="1899-12-30T09:47:27"/>
    <d v="2023-03-31T00:00:00"/>
    <d v="1899-12-30T10:40:43"/>
    <n v="3196"/>
    <n v="53.266666666666666"/>
    <x v="555"/>
    <x v="2"/>
    <n v="13"/>
    <s v="marzo"/>
    <s v="M"/>
    <m/>
    <s v="no"/>
    <m/>
    <m/>
    <m/>
  </r>
  <r>
    <n v="139963"/>
    <s v="Llenadora"/>
    <s v="Moreno"/>
    <s v="L32"/>
    <d v="2021-02-04T00:00:00"/>
    <s v="Victor"/>
    <s v="Mantenimiento Mecanico"/>
    <d v="2023-03-31T00:00:00"/>
    <d v="1899-12-30T09:56:12"/>
    <d v="2023-03-31T00:00:00"/>
    <d v="1899-12-30T10:43:13"/>
    <n v="2821"/>
    <n v="47.016666666666666"/>
    <x v="1"/>
    <x v="1"/>
    <n v="13"/>
    <s v="marzo"/>
    <s v="M"/>
    <s v="sin informacion"/>
    <s v="sin informacion"/>
    <s v="sin informacion"/>
    <s v="sin informacion"/>
    <s v="sin informacion"/>
  </r>
  <r>
    <n v="139965"/>
    <s v="Celofanadora L10"/>
    <s v="Moreno"/>
    <s v="L10"/>
    <d v="2020-09-30T00:00:00"/>
    <s v="Martín"/>
    <s v="Mantenimiento Mecanico"/>
    <d v="2023-03-31T00:00:00"/>
    <d v="1899-12-30T09:58:34"/>
    <d v="2023-03-31T00:00:00"/>
    <d v="1899-12-30T10:37:07"/>
    <n v="2313"/>
    <n v="38.549999999999997"/>
    <x v="1"/>
    <x v="1"/>
    <n v="13"/>
    <s v="marzo"/>
    <s v="M"/>
    <s v="sin informacion"/>
    <s v="sin informacion"/>
    <s v="sin informacion"/>
    <s v="sin informacion"/>
    <s v="sin informacion"/>
  </r>
  <r>
    <n v="139966"/>
    <s v="Llenadora"/>
    <s v="Moreno"/>
    <s v="L27"/>
    <d v="2018-11-01T00:00:00"/>
    <s v="-"/>
    <s v="Mantenimiento Electrico"/>
    <d v="2023-03-31T00:00:00"/>
    <d v="1899-12-30T09:59:03"/>
    <d v="2023-03-31T00:00:00"/>
    <d v="1899-12-30T10:10:25"/>
    <n v="682"/>
    <n v="11.366666666666667"/>
    <x v="556"/>
    <x v="2"/>
    <n v="13"/>
    <s v="marzo"/>
    <s v="M"/>
    <m/>
    <s v="no"/>
    <m/>
    <m/>
    <m/>
  </r>
  <r>
    <n v="139971"/>
    <s v="Celofanadora L10"/>
    <s v="Moreno"/>
    <s v="L10"/>
    <d v="2020-09-30T00:00:00"/>
    <s v="Martín"/>
    <s v="Mantenimiento Mecanico"/>
    <d v="2023-03-31T00:00:00"/>
    <d v="1899-12-30T10:37:12"/>
    <d v="2023-03-31T00:00:00"/>
    <d v="1899-12-30T14:29:18"/>
    <n v="13926"/>
    <n v="232.1"/>
    <x v="1"/>
    <x v="1"/>
    <n v="13"/>
    <s v="marzo"/>
    <s v="M"/>
    <s v="sin informacion"/>
    <s v="sin informacion"/>
    <s v="sin informacion"/>
    <s v="sin informacion"/>
    <s v="sin informacion"/>
  </r>
  <r>
    <n v="139976"/>
    <s v="Abastecedor de mecanismos"/>
    <s v="Moreno"/>
    <s v="L35"/>
    <d v="2018-11-01T00:00:00"/>
    <s v="-"/>
    <s v="Mantenimiento Mecanico"/>
    <d v="2023-03-31T00:00:00"/>
    <d v="1899-12-30T11:02:50"/>
    <d v="2023-03-31T00:00:00"/>
    <d v="1899-12-30T11:04:54"/>
    <n v="124"/>
    <n v="2.0666666666666669"/>
    <x v="0"/>
    <x v="0"/>
    <n v="13"/>
    <s v="marzo"/>
    <s v="M"/>
    <m/>
    <s v="microparada"/>
    <m/>
    <m/>
    <m/>
  </r>
  <r>
    <n v="139977"/>
    <s v="Abastecedor de tapas"/>
    <s v="Moreno"/>
    <s v="L35"/>
    <d v="2018-11-01T00:00:00"/>
    <s v="-"/>
    <s v="Mantenimiento Electrico"/>
    <d v="2023-03-31T00:00:00"/>
    <d v="1899-12-30T11:05:09"/>
    <d v="2023-03-31T00:00:00"/>
    <d v="1899-12-30T11:20:26"/>
    <n v="917"/>
    <n v="15.283333333333333"/>
    <x v="1"/>
    <x v="1"/>
    <n v="13"/>
    <s v="marzo"/>
    <s v="M"/>
    <s v="sin informacion"/>
    <s v="sin informacion"/>
    <s v="sin informacion"/>
    <s v="sin informacion"/>
    <s v="sin informacion"/>
  </r>
  <r>
    <n v="139979"/>
    <s v="Abastecedor de tapas"/>
    <s v="Moreno"/>
    <s v="L35"/>
    <d v="2018-11-01T00:00:00"/>
    <s v="-"/>
    <s v="Mantenimiento Electrico"/>
    <d v="2023-03-31T00:00:00"/>
    <d v="1899-12-30T11:21:10"/>
    <d v="2023-03-31T00:00:00"/>
    <d v="1899-12-30T13:15:46"/>
    <n v="6876"/>
    <n v="114.6"/>
    <x v="1"/>
    <x v="1"/>
    <n v="13"/>
    <s v="marzo"/>
    <s v="M"/>
    <s v="sin informacion"/>
    <s v="sin informacion"/>
    <s v="sin informacion"/>
    <s v="sin informacion"/>
    <s v="sin informacion"/>
  </r>
  <r>
    <n v="139992"/>
    <s v="Martillo"/>
    <s v="Moreno"/>
    <s v="L11"/>
    <d v="2018-11-01T00:00:00"/>
    <s v="-"/>
    <s v="Mantenimiento Mecanico"/>
    <d v="2023-03-31T00:00:00"/>
    <d v="1899-12-30T16:28:00"/>
    <d v="2023-03-31T00:00:00"/>
    <d v="1899-12-30T16:44:18"/>
    <n v="978"/>
    <n v="16.3"/>
    <x v="1"/>
    <x v="1"/>
    <n v="13"/>
    <s v="marzo"/>
    <s v="T"/>
    <s v="sin informacion"/>
    <s v="sin informacion"/>
    <s v="sin informacion"/>
    <s v="sin informacion"/>
    <s v="sin informacion"/>
  </r>
  <r>
    <n v="139994"/>
    <s v="Etiquetadora de fondo"/>
    <s v="Moreno"/>
    <s v="L43"/>
    <d v="2018-11-01T00:00:00"/>
    <s v="-"/>
    <s v="Mantenimiento Electrico"/>
    <d v="2023-03-31T00:00:00"/>
    <d v="1899-12-30T17:13:33"/>
    <d v="2023-03-31T00:00:00"/>
    <d v="1899-12-30T17:33:58"/>
    <n v="1225"/>
    <n v="20.416666666666668"/>
    <x v="557"/>
    <x v="2"/>
    <n v="13"/>
    <s v="marzo"/>
    <s v="T"/>
    <m/>
    <s v="no"/>
    <m/>
    <m/>
    <m/>
  </r>
  <r>
    <n v="139995"/>
    <s v="Llenadora"/>
    <s v="Moreno"/>
    <s v="L07"/>
    <d v="2018-11-01T00:00:00"/>
    <s v="-"/>
    <s v="Mantenimiento Electrico"/>
    <d v="2023-03-31T00:00:00"/>
    <d v="1899-12-30T17:15:06"/>
    <d v="2023-03-31T00:00:00"/>
    <d v="1899-12-30T17:34:37"/>
    <n v="1171"/>
    <n v="19.516666666666666"/>
    <x v="558"/>
    <x v="4"/>
    <n v="13"/>
    <s v="marzo"/>
    <s v="T"/>
    <s v="no aplica"/>
    <s v="no aplica"/>
    <s v="no aplica"/>
    <s v="no aplica"/>
    <s v="no aplica"/>
  </r>
  <r>
    <n v="139997"/>
    <s v="Abastecedor de tapas"/>
    <s v="Moreno"/>
    <s v="L33"/>
    <d v="2018-11-01T00:00:00"/>
    <s v="-"/>
    <s v="Mantenimiento Mecanico"/>
    <d v="2023-03-31T00:00:00"/>
    <d v="1899-12-30T17:24:03"/>
    <d v="2023-03-31T00:00:00"/>
    <d v="1899-12-30T17:32:00"/>
    <n v="477"/>
    <n v="7.95"/>
    <x v="0"/>
    <x v="0"/>
    <n v="13"/>
    <s v="marzo"/>
    <s v="T"/>
    <m/>
    <s v="microparada"/>
    <m/>
    <m/>
    <m/>
  </r>
  <r>
    <n v="139998"/>
    <s v="Estuchadora"/>
    <s v="Moreno"/>
    <s v="L47"/>
    <d v="2021-10-06T00:00:00"/>
    <s v="Sebastian "/>
    <s v="Mantenimiento Mecanico"/>
    <d v="2023-03-31T00:00:00"/>
    <d v="1899-12-30T18:34:54"/>
    <d v="2023-03-31T00:00:00"/>
    <d v="1899-12-30T18:39:02"/>
    <n v="248"/>
    <n v="4.1333333333333337"/>
    <x v="0"/>
    <x v="0"/>
    <n v="13"/>
    <s v="marzo"/>
    <s v="T"/>
    <m/>
    <s v="microparada"/>
    <m/>
    <m/>
    <m/>
  </r>
  <r>
    <n v="140003"/>
    <s v="Abastecedor de tapas"/>
    <s v="Moreno"/>
    <s v="L33"/>
    <d v="2018-11-01T00:00:00"/>
    <s v="-"/>
    <s v="Mantenimiento Electrico"/>
    <d v="2023-03-31T00:00:00"/>
    <d v="1899-12-30T20:11:02"/>
    <d v="2023-03-31T00:00:00"/>
    <d v="1899-12-30T20:28:25"/>
    <n v="1043"/>
    <n v="17.383333333333333"/>
    <x v="559"/>
    <x v="2"/>
    <n v="13"/>
    <s v="marzo"/>
    <s v="T"/>
    <m/>
    <s v="no"/>
    <m/>
    <m/>
    <m/>
  </r>
  <r>
    <n v="140006"/>
    <s v="Martillo"/>
    <s v="Moreno"/>
    <s v="L41"/>
    <d v="2018-11-01T00:00:00"/>
    <s v="-"/>
    <s v="Mantenimiento Electrico"/>
    <d v="2023-04-03T00:00:00"/>
    <d v="1899-12-30T06:22:55"/>
    <d v="2023-04-03T00:00:00"/>
    <d v="1899-12-30T09:56:10"/>
    <n v="12795"/>
    <n v="213.25"/>
    <x v="1"/>
    <x v="1"/>
    <n v="14"/>
    <s v="abril"/>
    <s v="M"/>
    <s v="sin informacion"/>
    <s v="sin informacion"/>
    <s v="sin informacion"/>
    <s v="sin informacion"/>
    <s v="sin informacion"/>
  </r>
  <r>
    <n v="140007"/>
    <s v="Llenadora"/>
    <s v="Moreno"/>
    <s v="L43"/>
    <d v="2018-11-01T00:00:00"/>
    <s v="-"/>
    <s v="Mantenimiento Electrico"/>
    <d v="2023-04-03T00:00:00"/>
    <d v="1899-12-30T08:45:29"/>
    <d v="2023-04-03T00:00:00"/>
    <d v="1899-12-30T09:37:46"/>
    <n v="3137"/>
    <n v="52.283333333333331"/>
    <x v="4"/>
    <x v="2"/>
    <n v="14"/>
    <s v="abril"/>
    <s v="M"/>
    <m/>
    <s v="no"/>
    <m/>
    <m/>
    <m/>
  </r>
  <r>
    <n v="140022"/>
    <s v="Tolva"/>
    <s v="Moreno"/>
    <s v="L35"/>
    <d v="2019-12-10T00:00:00"/>
    <s v="Martín"/>
    <s v="Mantenimiento Mecanico"/>
    <d v="2023-04-03T00:00:00"/>
    <d v="1899-12-30T11:27:02"/>
    <d v="2023-04-03T00:00:00"/>
    <d v="1899-12-30T11:40:52"/>
    <n v="830"/>
    <n v="13.833333333333334"/>
    <x v="560"/>
    <x v="2"/>
    <n v="14"/>
    <s v="abril"/>
    <s v="M"/>
    <m/>
    <s v="no"/>
    <m/>
    <m/>
    <m/>
  </r>
  <r>
    <n v="140025"/>
    <s v="Abastecedor de tapas"/>
    <s v="Moreno"/>
    <s v="L11"/>
    <d v="2018-11-01T00:00:00"/>
    <s v="-"/>
    <s v="Mantenimiento Mecanico"/>
    <d v="2023-04-03T00:00:00"/>
    <d v="1899-12-30T12:22:04"/>
    <d v="2023-04-03T00:00:00"/>
    <d v="1899-12-30T12:36:38"/>
    <n v="874"/>
    <n v="14.566666666666666"/>
    <x v="1"/>
    <x v="1"/>
    <n v="14"/>
    <s v="abril"/>
    <s v="M"/>
    <s v="sin informacion"/>
    <s v="sin informacion"/>
    <s v="sin informacion"/>
    <s v="sin informacion"/>
    <s v="sin informacion"/>
  </r>
  <r>
    <n v="140026"/>
    <s v="Abastecedor pinceles"/>
    <s v="Moreno"/>
    <s v="L38"/>
    <d v="2019-10-08T00:00:00"/>
    <s v="Martín"/>
    <s v="Mantenimiento Mecanico"/>
    <d v="2023-04-03T00:00:00"/>
    <d v="1899-12-30T12:35:55"/>
    <d v="2023-04-03T00:00:00"/>
    <d v="1899-12-30T12:36:49"/>
    <n v="54"/>
    <n v="0.9"/>
    <x v="0"/>
    <x v="0"/>
    <n v="14"/>
    <s v="abril"/>
    <s v="M"/>
    <m/>
    <s v="microparada"/>
    <m/>
    <m/>
    <m/>
  </r>
  <r>
    <n v="140027"/>
    <s v="Abastecedor pinceles"/>
    <s v="Moreno"/>
    <s v="L38"/>
    <d v="2019-10-08T00:00:00"/>
    <s v="Martín"/>
    <s v="Mantenimiento Electrico"/>
    <d v="2023-04-03T00:00:00"/>
    <d v="1899-12-30T12:36:56"/>
    <d v="2023-04-03T00:00:00"/>
    <d v="1899-12-30T13:23:30"/>
    <n v="2794"/>
    <n v="46.56666666666667"/>
    <x v="1"/>
    <x v="1"/>
    <n v="14"/>
    <s v="abril"/>
    <s v="M"/>
    <s v="sin informacion"/>
    <s v="sin informacion"/>
    <s v="sin informacion"/>
    <s v="sin informacion"/>
    <s v="sin informacion"/>
  </r>
  <r>
    <n v="140029"/>
    <s v="Llenadora"/>
    <s v="Moreno"/>
    <s v="L43"/>
    <d v="2018-11-01T00:00:00"/>
    <s v="-"/>
    <s v="Mantenimiento Electrico"/>
    <d v="2023-04-03T00:00:00"/>
    <d v="1899-12-30T12:58:38"/>
    <d v="2023-04-03T00:00:00"/>
    <d v="1899-12-30T15:11:26"/>
    <n v="7968"/>
    <n v="132.80000000000001"/>
    <x v="4"/>
    <x v="2"/>
    <n v="14"/>
    <s v="abril"/>
    <s v="M"/>
    <m/>
    <s v="no"/>
    <m/>
    <m/>
    <m/>
  </r>
  <r>
    <n v="140034"/>
    <s v="Etiquetadora"/>
    <s v="Moreno"/>
    <s v="L12"/>
    <d v="2018-11-01T00:00:00"/>
    <s v="-"/>
    <s v="Mantenimiento Mecanico"/>
    <d v="2023-04-03T00:00:00"/>
    <d v="1899-12-30T14:52:59"/>
    <d v="2023-04-03T00:00:00"/>
    <d v="1899-12-30T15:09:12"/>
    <n v="973"/>
    <n v="16.216666666666665"/>
    <x v="1"/>
    <x v="1"/>
    <n v="14"/>
    <s v="abril"/>
    <s v="T"/>
    <s v="sin informacion"/>
    <s v="sin informacion"/>
    <s v="sin informacion"/>
    <s v="sin informacion"/>
    <s v="sin informacion"/>
  </r>
  <r>
    <n v="140044"/>
    <s v="Etiquetadora"/>
    <s v="Moreno"/>
    <s v="L12"/>
    <d v="2018-11-01T00:00:00"/>
    <s v="-"/>
    <s v="Mantenimiento Mecanico"/>
    <d v="2023-04-03T00:00:00"/>
    <d v="1899-12-30T18:08:27"/>
    <d v="2023-04-03T00:00:00"/>
    <d v="1899-12-30T18:18:19"/>
    <n v="592"/>
    <n v="9.8666666666666671"/>
    <x v="0"/>
    <x v="0"/>
    <n v="14"/>
    <s v="abril"/>
    <s v="T"/>
    <m/>
    <s v="microparada"/>
    <m/>
    <m/>
    <m/>
  </r>
  <r>
    <n v="140045"/>
    <s v="Llenadora"/>
    <s v="Moreno"/>
    <s v="L29"/>
    <d v="2018-11-01T00:00:00"/>
    <s v="-"/>
    <s v="Mantenimiento Mecanico"/>
    <d v="2023-04-03T00:00:00"/>
    <d v="1899-12-30T18:30:11"/>
    <d v="2023-04-03T00:00:00"/>
    <d v="1899-12-30T18:36:10"/>
    <n v="359"/>
    <n v="5.9833333333333334"/>
    <x v="0"/>
    <x v="0"/>
    <n v="14"/>
    <s v="abril"/>
    <s v="T"/>
    <m/>
    <s v="microparada"/>
    <m/>
    <m/>
    <m/>
  </r>
  <r>
    <n v="140046"/>
    <s v="Llenadora"/>
    <s v="Moreno"/>
    <s v="L35"/>
    <d v="2018-11-01T00:00:00"/>
    <s v="-"/>
    <s v="Mantenimiento Mecanico"/>
    <d v="2023-04-03T00:00:00"/>
    <d v="1899-12-30T18:41:36"/>
    <d v="2023-04-03T00:00:00"/>
    <d v="1899-12-30T19:26:06"/>
    <n v="2670"/>
    <n v="44.5"/>
    <x v="561"/>
    <x v="2"/>
    <n v="14"/>
    <s v="abril"/>
    <s v="T"/>
    <m/>
    <s v="no"/>
    <m/>
    <m/>
    <m/>
  </r>
  <r>
    <n v="140049"/>
    <s v="Roscadora"/>
    <s v="Moreno"/>
    <s v="L32"/>
    <d v="2021-03-10T00:00:00"/>
    <s v="Martín"/>
    <s v="Mantenimiento Mecanico"/>
    <d v="2023-04-03T00:00:00"/>
    <d v="1899-12-30T19:07:03"/>
    <d v="2023-04-03T00:00:00"/>
    <d v="1899-12-30T19:49:06"/>
    <n v="2523"/>
    <n v="42.05"/>
    <x v="562"/>
    <x v="2"/>
    <n v="14"/>
    <s v="abril"/>
    <s v="T"/>
    <m/>
    <s v="no"/>
    <m/>
    <m/>
    <m/>
  </r>
  <r>
    <n v="140051"/>
    <s v="Llenadora"/>
    <s v="Moreno"/>
    <s v="L36"/>
    <d v="2018-11-01T00:00:00"/>
    <s v="-"/>
    <s v="Mantenimiento Electrico"/>
    <d v="2023-04-03T00:00:00"/>
    <d v="1899-12-30T19:37:21"/>
    <d v="2023-04-03T00:00:00"/>
    <d v="1899-12-30T20:18:38"/>
    <n v="2477"/>
    <n v="41.283333333333331"/>
    <x v="563"/>
    <x v="3"/>
    <n v="14"/>
    <s v="abril"/>
    <s v="T"/>
    <m/>
    <s v="no"/>
    <m/>
    <m/>
    <m/>
  </r>
  <r>
    <n v="140055"/>
    <s v="Celofanadora"/>
    <s v="Moreno"/>
    <s v="L32"/>
    <d v="2021-02-04T00:00:00"/>
    <s v="Victor"/>
    <s v="Mantenimiento Mecanico"/>
    <d v="2023-04-03T00:00:00"/>
    <d v="1899-12-30T20:58:43"/>
    <d v="2023-04-03T00:00:00"/>
    <d v="1899-12-30T21:14:06"/>
    <n v="923"/>
    <n v="15.383333333333333"/>
    <x v="564"/>
    <x v="2"/>
    <n v="14"/>
    <s v="abril"/>
    <s v="T"/>
    <m/>
    <s v="no"/>
    <m/>
    <m/>
    <m/>
  </r>
  <r>
    <n v="140403"/>
    <s v="Abastecedor de tapas"/>
    <s v="Moreno"/>
    <s v="L33"/>
    <d v="2018-11-01T00:00:00"/>
    <s v="-"/>
    <s v="Mantenimiento Mecanico"/>
    <d v="2023-04-12T00:00:00"/>
    <d v="1899-12-30T02:25:31"/>
    <d v="2023-04-12T00:00:00"/>
    <d v="1899-12-30T06:09:03"/>
    <n v="13412"/>
    <n v="223.53333333333333"/>
    <x v="4"/>
    <x v="2"/>
    <n v="15"/>
    <s v="abril"/>
    <s v="N"/>
    <m/>
    <s v="no"/>
    <m/>
    <m/>
    <m/>
  </r>
  <r>
    <n v="140410"/>
    <s v="Llenadora"/>
    <s v="Moreno"/>
    <s v="L35"/>
    <d v="2018-11-01T00:00:00"/>
    <s v="-"/>
    <s v="Mantenimiento Electrico"/>
    <d v="2023-04-12T00:00:00"/>
    <d v="1899-12-30T06:43:48"/>
    <d v="2023-04-12T00:00:00"/>
    <d v="1899-12-30T07:22:55"/>
    <n v="2347"/>
    <n v="39.116666666666667"/>
    <x v="1"/>
    <x v="1"/>
    <n v="15"/>
    <s v="abril"/>
    <s v="M"/>
    <s v="sin informacion"/>
    <s v="sin informacion"/>
    <s v="sin informacion"/>
    <s v="sin informacion"/>
    <s v="sin informacion"/>
  </r>
  <r>
    <n v="140411"/>
    <s v="Torqueadora"/>
    <s v="Moreno"/>
    <s v="L19"/>
    <d v="2018-11-01T00:00:00"/>
    <s v="-"/>
    <s v="Mantenimiento Electrico"/>
    <d v="2023-04-12T00:00:00"/>
    <d v="1899-12-30T06:48:05"/>
    <d v="2023-04-12T00:00:00"/>
    <d v="1899-12-30T06:48:11"/>
    <n v="6"/>
    <n v="0.1"/>
    <x v="0"/>
    <x v="0"/>
    <n v="15"/>
    <s v="abril"/>
    <s v="M"/>
    <m/>
    <s v="microparada"/>
    <m/>
    <m/>
    <m/>
  </r>
  <r>
    <n v="140412"/>
    <s v="Etiquetadora L33"/>
    <s v="Moreno"/>
    <s v="L33"/>
    <d v="2020-10-16T00:00:00"/>
    <s v="Martín"/>
    <s v="Mantenimiento Electrico"/>
    <d v="2023-04-12T00:00:00"/>
    <d v="1899-12-30T06:49:01"/>
    <d v="2023-04-12T00:00:00"/>
    <d v="1899-12-30T06:49:10"/>
    <n v="9"/>
    <n v="0.15"/>
    <x v="0"/>
    <x v="0"/>
    <n v="15"/>
    <s v="abril"/>
    <s v="M"/>
    <m/>
    <s v="microparada"/>
    <m/>
    <m/>
    <m/>
  </r>
  <r>
    <n v="140428"/>
    <s v="Embalador"/>
    <s v="Moreno"/>
    <s v="L33"/>
    <d v="2018-11-01T00:00:00"/>
    <s v="-"/>
    <s v="Mantenimiento Mecanico"/>
    <d v="2023-04-12T00:00:00"/>
    <d v="1899-12-30T08:39:49"/>
    <d v="2023-04-12T00:00:00"/>
    <d v="1899-12-30T08:45:12"/>
    <n v="323"/>
    <n v="5.3833333333333337"/>
    <x v="0"/>
    <x v="0"/>
    <n v="15"/>
    <s v="abril"/>
    <s v="M"/>
    <m/>
    <s v="microparada"/>
    <m/>
    <m/>
    <m/>
  </r>
  <r>
    <n v="140431"/>
    <s v="Abastecedor de bolillas"/>
    <s v="Moreno"/>
    <s v="L33"/>
    <d v="2018-11-01T00:00:00"/>
    <s v="-"/>
    <s v="Mantenimiento Mecanico"/>
    <d v="2023-04-12T00:00:00"/>
    <d v="1899-12-30T09:13:15"/>
    <d v="2023-04-12T00:00:00"/>
    <d v="1899-12-30T09:49:07"/>
    <n v="2152"/>
    <n v="35.866666666666667"/>
    <x v="1"/>
    <x v="1"/>
    <n v="15"/>
    <s v="abril"/>
    <s v="M"/>
    <s v="sin informacion"/>
    <s v="sin informacion"/>
    <s v="sin informacion"/>
    <s v="sin informacion"/>
    <s v="sin informacion"/>
  </r>
  <r>
    <n v="140433"/>
    <s v="LogiPack"/>
    <s v="Moreno"/>
    <s v="L35"/>
    <d v="2020-02-20T00:00:00"/>
    <s v="Martín"/>
    <s v="Mantenimiento Electrico"/>
    <d v="2023-04-12T00:00:00"/>
    <d v="1899-12-30T09:24:40"/>
    <d v="2023-04-12T00:00:00"/>
    <d v="1899-12-30T10:04:43"/>
    <n v="2403"/>
    <n v="40.049999999999997"/>
    <x v="1"/>
    <x v="1"/>
    <n v="15"/>
    <s v="abril"/>
    <s v="M"/>
    <s v="sin informacion"/>
    <s v="sin informacion"/>
    <s v="sin informacion"/>
    <s v="sin informacion"/>
    <s v="sin informacion"/>
  </r>
  <r>
    <n v="140436"/>
    <s v="Etiquetadora L33"/>
    <s v="Moreno"/>
    <s v="L33"/>
    <d v="2020-10-16T00:00:00"/>
    <s v="Martín"/>
    <s v="Mantenimiento Electrico"/>
    <d v="2023-04-12T00:00:00"/>
    <d v="1899-12-30T09:50:33"/>
    <d v="2023-04-12T00:00:00"/>
    <d v="1899-12-30T10:03:44"/>
    <n v="791"/>
    <n v="13.183333333333334"/>
    <x v="1"/>
    <x v="1"/>
    <n v="15"/>
    <s v="abril"/>
    <s v="M"/>
    <s v="sin informacion"/>
    <s v="sin informacion"/>
    <s v="sin informacion"/>
    <s v="sin informacion"/>
    <s v="sin informacion"/>
  </r>
  <r>
    <n v="140438"/>
    <s v="Etiquetadora L33"/>
    <s v="Moreno"/>
    <s v="L33"/>
    <d v="2020-10-16T00:00:00"/>
    <s v="Martín"/>
    <s v="Mantenimiento Electrico"/>
    <d v="2023-04-12T00:00:00"/>
    <d v="1899-12-30T10:03:52"/>
    <d v="2023-04-12T00:00:00"/>
    <d v="1899-12-30T10:26:44"/>
    <n v="1372"/>
    <n v="22.866666666666667"/>
    <x v="1"/>
    <x v="1"/>
    <n v="15"/>
    <s v="abril"/>
    <s v="M"/>
    <s v="sin informacion"/>
    <s v="sin informacion"/>
    <s v="sin informacion"/>
    <s v="sin informacion"/>
    <s v="sin informacion"/>
  </r>
  <r>
    <n v="140439"/>
    <s v="Torqueadora"/>
    <s v="Moreno"/>
    <s v="L35"/>
    <d v="2018-11-01T00:00:00"/>
    <s v="-"/>
    <s v="Mantenimiento Mecanico"/>
    <d v="2023-04-12T00:00:00"/>
    <d v="1899-12-30T10:04:50"/>
    <d v="2023-04-12T00:00:00"/>
    <d v="1899-12-30T10:55:27"/>
    <n v="3037"/>
    <n v="50.616666666666667"/>
    <x v="1"/>
    <x v="1"/>
    <n v="15"/>
    <s v="abril"/>
    <s v="M"/>
    <s v="sin informacion"/>
    <s v="sin informacion"/>
    <s v="sin informacion"/>
    <s v="sin informacion"/>
    <s v="sin informacion"/>
  </r>
  <r>
    <n v="140440"/>
    <s v="Abastecedor de bolillas"/>
    <s v="Moreno"/>
    <s v="L33"/>
    <d v="2018-11-01T00:00:00"/>
    <s v="-"/>
    <s v="Mantenimiento Mecanico"/>
    <d v="2023-04-12T00:00:00"/>
    <d v="1899-12-30T10:27:07"/>
    <d v="2023-04-12T00:00:00"/>
    <d v="1899-12-30T10:39:51"/>
    <n v="764"/>
    <n v="12.733333333333333"/>
    <x v="1"/>
    <x v="1"/>
    <n v="15"/>
    <s v="abril"/>
    <s v="M"/>
    <s v="sin informacion"/>
    <s v="sin informacion"/>
    <s v="sin informacion"/>
    <s v="sin informacion"/>
    <s v="sin informacion"/>
  </r>
  <r>
    <n v="140441"/>
    <s v="Etiquetadora L33"/>
    <s v="Moreno"/>
    <s v="L33"/>
    <d v="2020-10-16T00:00:00"/>
    <s v="Martín"/>
    <s v="Mantenimiento Electrico"/>
    <d v="2023-04-12T00:00:00"/>
    <d v="1899-12-30T10:39:59"/>
    <d v="2023-04-12T00:00:00"/>
    <d v="1899-12-30T11:27:16"/>
    <n v="2837"/>
    <n v="47.283333333333331"/>
    <x v="1"/>
    <x v="1"/>
    <n v="15"/>
    <s v="abril"/>
    <s v="M"/>
    <s v="sin informacion"/>
    <s v="sin informacion"/>
    <s v="sin informacion"/>
    <s v="sin informacion"/>
    <s v="sin informacion"/>
  </r>
  <r>
    <n v="140443"/>
    <s v="Llenadora"/>
    <s v="Moreno"/>
    <s v="L07"/>
    <d v="2018-11-01T00:00:00"/>
    <s v="-"/>
    <s v="Mantenimiento Mecanico"/>
    <d v="2023-04-12T00:00:00"/>
    <d v="1899-12-30T11:05:10"/>
    <d v="2023-04-12T00:00:00"/>
    <d v="1899-12-30T12:54:05"/>
    <n v="6535"/>
    <n v="108.91666666666667"/>
    <x v="1"/>
    <x v="1"/>
    <n v="15"/>
    <s v="abril"/>
    <s v="M"/>
    <s v="sin informacion"/>
    <s v="sin informacion"/>
    <s v="sin informacion"/>
    <s v="sin informacion"/>
    <s v="sin informacion"/>
  </r>
  <r>
    <n v="140449"/>
    <s v="Llenadora"/>
    <s v="Moreno"/>
    <s v="L32"/>
    <d v="2021-02-04T00:00:00"/>
    <s v="Victor"/>
    <s v="Mantenimiento Mecanico"/>
    <d v="2023-04-12T00:00:00"/>
    <d v="1899-12-30T12:04:05"/>
    <d v="2023-04-12T00:00:00"/>
    <d v="1899-12-30T12:16:11"/>
    <n v="726"/>
    <n v="12.1"/>
    <x v="1"/>
    <x v="1"/>
    <n v="15"/>
    <s v="abril"/>
    <s v="M"/>
    <s v="sin informacion"/>
    <s v="sin informacion"/>
    <s v="sin informacion"/>
    <s v="sin informacion"/>
    <s v="sin informacion"/>
  </r>
  <r>
    <n v="140451"/>
    <s v="Torqueadora"/>
    <s v="Moreno"/>
    <s v="L33"/>
    <d v="2020-02-20T00:00:00"/>
    <s v="Martín"/>
    <s v="Mantenimiento Mecanico"/>
    <d v="2023-04-12T00:00:00"/>
    <d v="1899-12-30T12:55:48"/>
    <d v="2023-04-12T00:00:00"/>
    <d v="1899-12-30T13:02:32"/>
    <n v="404"/>
    <n v="6.7333333333333334"/>
    <x v="0"/>
    <x v="0"/>
    <n v="15"/>
    <s v="abril"/>
    <s v="M"/>
    <m/>
    <s v="microparada"/>
    <m/>
    <m/>
    <m/>
  </r>
  <r>
    <n v="140453"/>
    <s v="Torqueadora"/>
    <s v="Moreno"/>
    <s v="L33"/>
    <d v="2020-02-20T00:00:00"/>
    <s v="Martín"/>
    <s v="Mantenimiento Mecanico"/>
    <d v="2023-04-12T00:00:00"/>
    <d v="1899-12-30T13:04:56"/>
    <d v="2023-04-12T00:00:00"/>
    <d v="1899-12-30T13:16:20"/>
    <n v="684"/>
    <n v="11.4"/>
    <x v="565"/>
    <x v="2"/>
    <n v="15"/>
    <s v="abril"/>
    <s v="M"/>
    <m/>
    <s v="no"/>
    <m/>
    <m/>
    <m/>
  </r>
  <r>
    <n v="140463"/>
    <s v="Llenadora"/>
    <s v="Moreno"/>
    <s v="L33"/>
    <d v="2018-11-01T00:00:00"/>
    <s v="-"/>
    <s v="Mantenimiento Electrico"/>
    <d v="2023-04-12T00:00:00"/>
    <d v="1899-12-30T15:05:25"/>
    <d v="2023-04-12T00:00:00"/>
    <d v="1899-12-30T15:05:29"/>
    <n v="4"/>
    <n v="6.6666666666666666E-2"/>
    <x v="0"/>
    <x v="0"/>
    <n v="15"/>
    <s v="abril"/>
    <s v="T"/>
    <m/>
    <s v="microparada"/>
    <m/>
    <m/>
    <m/>
  </r>
  <r>
    <n v="140469"/>
    <s v="Estuchadora"/>
    <s v="Moreno"/>
    <s v="L32"/>
    <d v="2021-02-04T00:00:00"/>
    <s v="Victor"/>
    <s v="Mantenimiento Mecanico"/>
    <d v="2023-04-12T00:00:00"/>
    <d v="1899-12-30T15:33:11"/>
    <d v="2023-04-12T00:00:00"/>
    <d v="1899-12-30T15:37:59"/>
    <n v="288"/>
    <n v="4.8"/>
    <x v="0"/>
    <x v="0"/>
    <n v="15"/>
    <s v="abril"/>
    <s v="T"/>
    <m/>
    <s v="microparada"/>
    <m/>
    <m/>
    <m/>
  </r>
  <r>
    <n v="140474"/>
    <s v="Inkjet"/>
    <s v="Moreno"/>
    <s v="L04"/>
    <d v="2018-11-01T00:00:00"/>
    <s v="-"/>
    <s v="Mantenimiento Electrico"/>
    <d v="2023-04-12T00:00:00"/>
    <d v="1899-12-30T17:02:32"/>
    <d v="2023-04-12T00:00:00"/>
    <d v="1899-12-30T17:03:43"/>
    <n v="71"/>
    <n v="1.1833333333333333"/>
    <x v="0"/>
    <x v="0"/>
    <n v="15"/>
    <s v="abril"/>
    <s v="T"/>
    <m/>
    <s v="microparada"/>
    <m/>
    <m/>
    <m/>
  </r>
  <r>
    <n v="140481"/>
    <s v="Martillo"/>
    <s v="Moreno"/>
    <s v="L32"/>
    <d v="2021-02-04T00:00:00"/>
    <s v="Victor"/>
    <s v="Mantenimiento Electrico"/>
    <d v="2023-04-12T00:00:00"/>
    <d v="1899-12-30T18:03:23"/>
    <d v="2023-04-12T00:00:00"/>
    <d v="1899-12-30T18:18:32"/>
    <n v="909"/>
    <n v="15.15"/>
    <x v="566"/>
    <x v="2"/>
    <n v="15"/>
    <s v="abril"/>
    <s v="T"/>
    <m/>
    <s v="no"/>
    <m/>
    <m/>
    <m/>
  </r>
  <r>
    <n v="140487"/>
    <s v="Pick and play"/>
    <s v="Moreno"/>
    <s v="L32"/>
    <d v="2023-01-04T00:00:00"/>
    <s v="Juan Manuel"/>
    <s v="Mantenimiento Electrico"/>
    <d v="2023-04-12T00:00:00"/>
    <d v="1899-12-30T19:45:02"/>
    <d v="2023-04-12T00:00:00"/>
    <d v="1899-12-30T21:00:47"/>
    <n v="4545"/>
    <n v="75.75"/>
    <x v="1"/>
    <x v="1"/>
    <n v="15"/>
    <s v="abril"/>
    <s v="T"/>
    <s v="sin informacion"/>
    <s v="sin informacion"/>
    <s v="sin informacion"/>
    <s v="sin informacion"/>
    <s v="sin informacion"/>
  </r>
  <r>
    <n v="140490"/>
    <s v="Celofanadora"/>
    <s v="Moreno"/>
    <s v="L32"/>
    <d v="2021-02-04T00:00:00"/>
    <s v="Victor"/>
    <s v="Mantenimiento Mecanico"/>
    <d v="2023-04-12T00:00:00"/>
    <d v="1899-12-30T21:01:03"/>
    <d v="2023-04-12T00:00:00"/>
    <d v="1899-12-30T22:35:23"/>
    <n v="5660"/>
    <n v="94.333333333333329"/>
    <x v="567"/>
    <x v="2"/>
    <n v="15"/>
    <s v="abril"/>
    <s v="T"/>
    <m/>
    <s v="no"/>
    <m/>
    <m/>
    <m/>
  </r>
  <r>
    <n v="140493"/>
    <s v="Etiquetadora L33"/>
    <s v="Moreno"/>
    <s v="L33"/>
    <d v="2020-10-16T00:00:00"/>
    <s v="Martín"/>
    <s v="Mantenimiento Electrico"/>
    <d v="2023-04-12T00:00:00"/>
    <d v="1899-12-30T23:02:41"/>
    <d v="2023-04-12T00:00:00"/>
    <d v="1899-12-30T23:12:50"/>
    <n v="609"/>
    <n v="10.15"/>
    <x v="1"/>
    <x v="1"/>
    <n v="15"/>
    <s v="abril"/>
    <s v="N"/>
    <s v="sin informacion"/>
    <s v="sin informacion"/>
    <s v="sin informacion"/>
    <s v="sin informacion"/>
    <s v="sin informacion"/>
  </r>
  <r>
    <n v="140497"/>
    <s v="Abastecedor de tapas"/>
    <s v="Moreno"/>
    <s v="L33"/>
    <d v="2018-11-01T00:00:00"/>
    <s v="-"/>
    <s v="Mantenimiento Mecanico"/>
    <d v="2023-04-13T00:00:00"/>
    <d v="1899-12-30T06:09:56"/>
    <d v="2023-04-13T00:00:00"/>
    <d v="1899-12-30T07:08:52"/>
    <n v="3536"/>
    <n v="58.93333333333333"/>
    <x v="568"/>
    <x v="2"/>
    <n v="15"/>
    <s v="abril"/>
    <s v="M"/>
    <m/>
    <s v="no"/>
    <m/>
    <m/>
    <m/>
  </r>
  <r>
    <n v="140505"/>
    <s v="Llenadora"/>
    <s v="Moreno"/>
    <s v="L39"/>
    <d v="2018-11-01T00:00:00"/>
    <s v="-"/>
    <s v="Mantenimiento Mecanico"/>
    <d v="2023-04-13T00:00:00"/>
    <d v="1899-12-30T08:08:07"/>
    <d v="2023-04-13T00:00:00"/>
    <d v="1899-12-30T08:53:37"/>
    <n v="2730"/>
    <n v="45.5"/>
    <x v="569"/>
    <x v="3"/>
    <n v="15"/>
    <s v="abril"/>
    <s v="M"/>
    <m/>
    <s v="si"/>
    <m/>
    <m/>
    <m/>
  </r>
  <r>
    <n v="140510"/>
    <s v="Llenadora"/>
    <s v="Moreno"/>
    <s v="L39"/>
    <d v="2018-11-01T00:00:00"/>
    <s v="-"/>
    <s v="Mantenimiento Mecanico"/>
    <d v="2023-04-13T00:00:00"/>
    <d v="1899-12-30T09:11:28"/>
    <d v="2023-04-13T00:00:00"/>
    <d v="1899-12-30T13:16:56"/>
    <n v="14728"/>
    <n v="245.46666666666667"/>
    <x v="569"/>
    <x v="3"/>
    <n v="15"/>
    <s v="abril"/>
    <s v="M"/>
    <m/>
    <s v="si"/>
    <m/>
    <m/>
    <m/>
  </r>
  <r>
    <n v="140524"/>
    <s v="Etiquetadora L33"/>
    <s v="Moreno"/>
    <s v="L33"/>
    <d v="2020-10-16T00:00:00"/>
    <s v="Martín"/>
    <s v="Mantenimiento Electrico"/>
    <d v="2023-04-13T00:00:00"/>
    <d v="1899-12-30T11:37:26"/>
    <d v="2023-04-13T00:00:00"/>
    <d v="1899-12-30T11:48:44"/>
    <n v="678"/>
    <n v="11.3"/>
    <x v="570"/>
    <x v="2"/>
    <n v="15"/>
    <s v="abril"/>
    <s v="M"/>
    <m/>
    <s v="no"/>
    <m/>
    <m/>
    <m/>
  </r>
  <r>
    <n v="140526"/>
    <s v="Celofanadora"/>
    <s v="Moreno"/>
    <s v="L32"/>
    <d v="2021-02-04T00:00:00"/>
    <s v="Victor"/>
    <s v="Mantenimiento Mecanico"/>
    <d v="2023-04-13T00:00:00"/>
    <d v="1899-12-30T12:00:51"/>
    <d v="2023-04-13T00:00:00"/>
    <d v="1899-12-30T12:18:38"/>
    <n v="1067"/>
    <n v="17.783333333333335"/>
    <x v="1"/>
    <x v="1"/>
    <n v="15"/>
    <s v="abril"/>
    <s v="M"/>
    <s v="sin informacion"/>
    <s v="sin informacion"/>
    <s v="sin informacion"/>
    <s v="sin informacion"/>
    <s v="sin informacion"/>
  </r>
  <r>
    <n v="140527"/>
    <s v="Llenadora"/>
    <s v="Moreno"/>
    <s v="L07"/>
    <d v="2018-11-01T00:00:00"/>
    <s v="-"/>
    <s v="Mantenimiento Mecanico"/>
    <d v="2023-04-13T00:00:00"/>
    <d v="1899-12-30T12:02:04"/>
    <d v="2023-04-13T00:00:00"/>
    <d v="1899-12-30T14:02:25"/>
    <n v="7221"/>
    <n v="120.35"/>
    <x v="1"/>
    <x v="1"/>
    <n v="15"/>
    <s v="abril"/>
    <s v="M"/>
    <s v="sin informacion"/>
    <s v="sin informacion"/>
    <s v="sin informacion"/>
    <s v="sin informacion"/>
    <s v="sin informacion"/>
  </r>
  <r>
    <n v="140528"/>
    <s v="LogiPack"/>
    <s v="Moreno"/>
    <s v="L35"/>
    <d v="2020-02-20T00:00:00"/>
    <s v="Martín"/>
    <s v="Mantenimiento Electrico"/>
    <d v="2023-04-13T00:00:00"/>
    <d v="1899-12-30T12:18:41"/>
    <d v="2023-04-13T00:00:00"/>
    <d v="1899-12-30T12:26:49"/>
    <n v="488"/>
    <n v="8.1333333333333329"/>
    <x v="0"/>
    <x v="0"/>
    <n v="15"/>
    <s v="abril"/>
    <s v="M"/>
    <m/>
    <s v="microparada"/>
    <m/>
    <m/>
    <m/>
  </r>
  <r>
    <n v="140530"/>
    <s v="Celofanadora"/>
    <s v="Moreno"/>
    <s v="L32"/>
    <d v="2021-02-04T00:00:00"/>
    <s v="Victor"/>
    <s v="Mantenimiento Electrico"/>
    <d v="2023-04-13T00:00:00"/>
    <d v="1899-12-30T12:19:07"/>
    <d v="2023-04-13T00:00:00"/>
    <d v="1899-12-30T13:33:50"/>
    <n v="4483"/>
    <n v="74.716666666666669"/>
    <x v="4"/>
    <x v="2"/>
    <n v="15"/>
    <s v="abril"/>
    <s v="M"/>
    <m/>
    <s v="no"/>
    <m/>
    <m/>
    <m/>
  </r>
  <r>
    <n v="140532"/>
    <s v="LogiPack"/>
    <s v="Moreno"/>
    <s v="L35"/>
    <d v="2020-02-20T00:00:00"/>
    <s v="Martín"/>
    <s v="Mantenimiento Mecanico"/>
    <d v="2023-04-13T00:00:00"/>
    <d v="1899-12-30T12:26:59"/>
    <d v="2023-04-13T00:00:00"/>
    <d v="1899-12-30T12:28:06"/>
    <n v="67"/>
    <n v="1.1166666666666667"/>
    <x v="0"/>
    <x v="0"/>
    <n v="15"/>
    <s v="abril"/>
    <s v="M"/>
    <m/>
    <s v="microparada"/>
    <m/>
    <m/>
    <m/>
  </r>
  <r>
    <n v="140533"/>
    <s v="LogiPack"/>
    <s v="Moreno"/>
    <s v="L35"/>
    <d v="2020-02-20T00:00:00"/>
    <s v="Martín"/>
    <s v="Mantenimiento Electrico"/>
    <d v="2023-04-13T00:00:00"/>
    <d v="1899-12-30T12:28:12"/>
    <d v="2023-04-13T00:00:00"/>
    <d v="1899-12-30T12:35:13"/>
    <n v="421"/>
    <n v="7.0166666666666666"/>
    <x v="0"/>
    <x v="0"/>
    <n v="15"/>
    <s v="abril"/>
    <s v="M"/>
    <m/>
    <s v="microparada"/>
    <m/>
    <m/>
    <m/>
  </r>
  <r>
    <n v="140535"/>
    <s v="LogiPack"/>
    <s v="Moreno"/>
    <s v="L35"/>
    <d v="2020-02-20T00:00:00"/>
    <s v="Martín"/>
    <s v="Mantenimiento Electrico"/>
    <d v="2023-04-13T00:00:00"/>
    <d v="1899-12-30T12:35:46"/>
    <d v="2023-04-13T00:00:00"/>
    <d v="1899-12-30T12:43:10"/>
    <n v="444"/>
    <n v="7.4"/>
    <x v="0"/>
    <x v="0"/>
    <n v="15"/>
    <s v="abril"/>
    <s v="M"/>
    <m/>
    <s v="microparada"/>
    <m/>
    <m/>
    <m/>
  </r>
  <r>
    <n v="140545"/>
    <s v="LogiPack"/>
    <s v="Moreno"/>
    <s v="L35"/>
    <d v="2020-02-20T00:00:00"/>
    <s v="Martín"/>
    <s v="Mantenimiento Electrico"/>
    <d v="2023-04-13T00:00:00"/>
    <d v="1899-12-30T14:36:08"/>
    <d v="2023-04-13T00:00:00"/>
    <d v="1899-12-30T14:45:40"/>
    <n v="572"/>
    <n v="9.5333333333333332"/>
    <x v="0"/>
    <x v="0"/>
    <n v="15"/>
    <s v="abril"/>
    <s v="T"/>
    <m/>
    <s v="microparada"/>
    <m/>
    <m/>
    <m/>
  </r>
  <r>
    <n v="140547"/>
    <s v="Brazo transporte"/>
    <s v="Moreno"/>
    <s v="L37"/>
    <d v="2018-11-01T00:00:00"/>
    <s v="-"/>
    <s v="Mantenimiento Electrico"/>
    <d v="2023-04-13T00:00:00"/>
    <d v="1899-12-30T14:57:04"/>
    <d v="2023-04-13T00:00:00"/>
    <d v="1899-12-30T14:57:08"/>
    <n v="4"/>
    <n v="6.6666666666666666E-2"/>
    <x v="0"/>
    <x v="0"/>
    <n v="15"/>
    <s v="abril"/>
    <s v="T"/>
    <m/>
    <s v="microparada"/>
    <m/>
    <m/>
    <m/>
  </r>
  <r>
    <n v="140549"/>
    <s v="Picos"/>
    <s v="Moreno"/>
    <s v="L41"/>
    <d v="2020-01-13T00:00:00"/>
    <s v="Martín"/>
    <s v="Mantenimiento Electrico"/>
    <d v="2023-04-13T00:00:00"/>
    <d v="1899-12-30T15:30:05"/>
    <d v="2023-04-13T00:00:00"/>
    <d v="1899-12-30T15:45:01"/>
    <n v="896"/>
    <n v="14.933333333333334"/>
    <x v="10"/>
    <x v="2"/>
    <n v="15"/>
    <s v="abril"/>
    <s v="T"/>
    <m/>
    <s v="no"/>
    <m/>
    <m/>
    <m/>
  </r>
  <r>
    <n v="140552"/>
    <s v="Estuchadora"/>
    <s v="Moreno"/>
    <s v="L32"/>
    <d v="2021-02-04T00:00:00"/>
    <s v="Victor"/>
    <s v="Mantenimiento Electrico"/>
    <d v="2023-04-13T00:00:00"/>
    <d v="1899-12-30T15:42:02"/>
    <d v="2023-04-13T00:00:00"/>
    <d v="1899-12-30T16:03:45"/>
    <n v="1303"/>
    <n v="21.716666666666665"/>
    <x v="4"/>
    <x v="2"/>
    <n v="15"/>
    <s v="abril"/>
    <s v="T"/>
    <m/>
    <s v="no"/>
    <m/>
    <m/>
    <m/>
  </r>
  <r>
    <n v="140553"/>
    <s v="LogiPack"/>
    <s v="Moreno"/>
    <s v="L35"/>
    <d v="2020-02-20T00:00:00"/>
    <s v="Martín"/>
    <s v="Mantenimiento Electrico"/>
    <d v="2023-04-13T00:00:00"/>
    <d v="1899-12-30T15:44:13"/>
    <d v="2023-04-13T00:00:00"/>
    <d v="1899-12-30T15:54:07"/>
    <n v="594"/>
    <n v="9.9"/>
    <x v="0"/>
    <x v="0"/>
    <n v="15"/>
    <s v="abril"/>
    <s v="T"/>
    <m/>
    <s v="microparada"/>
    <m/>
    <m/>
    <m/>
  </r>
  <r>
    <n v="140554"/>
    <s v="Llenadora"/>
    <s v="Moreno"/>
    <s v="L29"/>
    <d v="2018-11-01T00:00:00"/>
    <s v="-"/>
    <s v="Mantenimiento Electrico"/>
    <d v="2023-04-13T00:00:00"/>
    <d v="1899-12-30T15:49:55"/>
    <d v="2023-04-13T00:00:00"/>
    <d v="1899-12-30T15:52:58"/>
    <n v="183"/>
    <n v="3.05"/>
    <x v="0"/>
    <x v="0"/>
    <n v="15"/>
    <s v="abril"/>
    <s v="T"/>
    <m/>
    <s v="microparada"/>
    <m/>
    <m/>
    <m/>
  </r>
  <r>
    <n v="140558"/>
    <s v="Llenadora"/>
    <s v="Moreno"/>
    <s v="L39"/>
    <d v="2018-11-01T00:00:00"/>
    <s v="-"/>
    <s v="Mantenimiento Mecanico"/>
    <d v="2023-04-13T00:00:00"/>
    <d v="1899-12-30T17:03:43"/>
    <d v="2023-04-13T00:00:00"/>
    <d v="1899-12-30T17:18:17"/>
    <n v="874"/>
    <n v="14.566666666666666"/>
    <x v="10"/>
    <x v="2"/>
    <n v="15"/>
    <s v="abril"/>
    <s v="T"/>
    <m/>
    <s v="no"/>
    <m/>
    <m/>
    <m/>
  </r>
  <r>
    <n v="140566"/>
    <s v="Etiquetadora"/>
    <s v="Moreno"/>
    <s v="L39"/>
    <d v="2018-11-01T00:00:00"/>
    <s v="-"/>
    <s v="Mantenimiento Mecanico"/>
    <d v="2023-04-13T00:00:00"/>
    <d v="1899-12-30T18:04:59"/>
    <d v="2023-04-13T00:00:00"/>
    <d v="1899-12-30T18:25:23"/>
    <n v="1224"/>
    <n v="20.399999999999999"/>
    <x v="571"/>
    <x v="2"/>
    <n v="15"/>
    <s v="abril"/>
    <s v="T"/>
    <m/>
    <s v="no"/>
    <m/>
    <m/>
    <m/>
  </r>
  <r>
    <n v="140570"/>
    <s v="Celofanadora"/>
    <s v="Moreno"/>
    <s v="L32"/>
    <d v="2021-02-04T00:00:00"/>
    <s v="Victor"/>
    <s v="Mantenimiento Mecanico"/>
    <d v="2023-04-13T00:00:00"/>
    <d v="1899-12-30T19:44:34"/>
    <d v="2023-04-13T00:00:00"/>
    <d v="1899-12-30T20:03:40"/>
    <n v="1146"/>
    <n v="19.100000000000001"/>
    <x v="572"/>
    <x v="2"/>
    <n v="15"/>
    <s v="abril"/>
    <s v="T"/>
    <m/>
    <s v="no"/>
    <m/>
    <m/>
    <m/>
  </r>
  <r>
    <n v="140571"/>
    <s v="Inkjet"/>
    <s v="Moreno"/>
    <s v="L12"/>
    <d v="2018-11-01T00:00:00"/>
    <s v="-"/>
    <s v="Mantenimiento Mecanico"/>
    <d v="2023-04-13T00:00:00"/>
    <d v="1899-12-30T19:52:35"/>
    <d v="2023-04-13T00:00:00"/>
    <d v="1899-12-30T20:24:18"/>
    <n v="1903"/>
    <n v="31.716666666666665"/>
    <x v="573"/>
    <x v="2"/>
    <n v="15"/>
    <s v="abril"/>
    <s v="T"/>
    <m/>
    <s v="no"/>
    <m/>
    <m/>
    <m/>
  </r>
  <r>
    <n v="140574"/>
    <s v="Etiquetadora"/>
    <s v="Moreno"/>
    <s v="L12"/>
    <d v="2018-11-01T00:00:00"/>
    <s v="-"/>
    <s v="Mantenimiento Mecanico"/>
    <d v="2023-04-13T00:00:00"/>
    <d v="1899-12-30T21:00:40"/>
    <d v="2023-04-13T00:00:00"/>
    <d v="1899-12-30T21:10:40"/>
    <n v="600"/>
    <n v="10"/>
    <x v="0"/>
    <x v="0"/>
    <n v="15"/>
    <s v="abril"/>
    <s v="T"/>
    <m/>
    <s v="microparada"/>
    <m/>
    <m/>
    <m/>
  </r>
  <r>
    <n v="140576"/>
    <s v="Llenadora"/>
    <s v="Moreno"/>
    <s v="L39"/>
    <d v="2018-11-01T00:00:00"/>
    <s v="-"/>
    <s v="Mantenimiento Mecanico"/>
    <d v="2023-04-13T00:00:00"/>
    <d v="1899-12-30T21:26:28"/>
    <d v="2023-04-13T00:00:00"/>
    <d v="1899-12-30T21:29:14"/>
    <n v="166"/>
    <n v="2.7666666666666666"/>
    <x v="0"/>
    <x v="0"/>
    <n v="15"/>
    <s v="abril"/>
    <s v="T"/>
    <m/>
    <s v="microparada"/>
    <m/>
    <m/>
    <m/>
  </r>
  <r>
    <n v="140584"/>
    <s v="Torqueadora"/>
    <s v="Moreno"/>
    <s v="L33"/>
    <d v="2020-02-20T00:00:00"/>
    <s v="Martín"/>
    <s v="Mantenimiento Mecanico"/>
    <d v="2023-04-14T00:00:00"/>
    <d v="1899-12-30T06:41:31"/>
    <d v="2023-04-14T00:00:00"/>
    <d v="1899-12-30T08:54:07"/>
    <n v="7956"/>
    <n v="132.6"/>
    <x v="574"/>
    <x v="2"/>
    <n v="15"/>
    <s v="abril"/>
    <s v="M"/>
    <m/>
    <s v="no"/>
    <m/>
    <m/>
    <m/>
  </r>
  <r>
    <n v="140587"/>
    <s v="Termosellado"/>
    <s v="Moreno"/>
    <s v="L39"/>
    <d v="2018-11-01T00:00:00"/>
    <s v="-"/>
    <s v="Mantenimiento Electrico"/>
    <d v="2023-04-14T00:00:00"/>
    <d v="1899-12-30T07:00:00"/>
    <d v="2023-04-14T00:00:00"/>
    <d v="1899-12-30T07:20:43"/>
    <n v="1243"/>
    <n v="20.716666666666665"/>
    <x v="575"/>
    <x v="4"/>
    <n v="15"/>
    <s v="abril"/>
    <s v="M"/>
    <s v="no aplica"/>
    <s v="no aplica"/>
    <s v="no aplica"/>
    <s v="no aplica"/>
    <s v="no aplica"/>
  </r>
  <r>
    <n v="140596"/>
    <s v="Etiquetadora L33"/>
    <s v="Moreno"/>
    <s v="L33"/>
    <d v="2020-10-16T00:00:00"/>
    <s v="Martín"/>
    <s v="Mantenimiento Electrico"/>
    <d v="2023-04-14T00:00:00"/>
    <d v="1899-12-30T08:59:48"/>
    <d v="2023-04-14T00:00:00"/>
    <d v="1899-12-30T10:17:20"/>
    <n v="4652"/>
    <n v="77.533333333333331"/>
    <x v="317"/>
    <x v="2"/>
    <n v="15"/>
    <s v="abril"/>
    <s v="M"/>
    <m/>
    <s v="no"/>
    <m/>
    <m/>
    <m/>
  </r>
  <r>
    <n v="140597"/>
    <s v="Balanza"/>
    <s v="Moreno"/>
    <s v="L07"/>
    <d v="2018-11-01T00:00:00"/>
    <s v="-"/>
    <s v="Mantenimiento Mecanico"/>
    <d v="2023-04-14T00:00:00"/>
    <d v="1899-12-30T09:30:26"/>
    <d v="2023-04-14T00:00:00"/>
    <d v="1899-12-30T10:29:52"/>
    <n v="3566"/>
    <n v="59.43333333333333"/>
    <x v="4"/>
    <x v="2"/>
    <n v="15"/>
    <s v="abril"/>
    <s v="M"/>
    <m/>
    <s v="no"/>
    <m/>
    <m/>
    <m/>
  </r>
  <r>
    <n v="140606"/>
    <s v="Etiquetadora L33"/>
    <s v="Moreno"/>
    <s v="L33"/>
    <d v="2020-10-16T00:00:00"/>
    <s v="Martín"/>
    <s v="Mantenimiento Electrico"/>
    <d v="2023-04-14T00:00:00"/>
    <d v="1899-12-30T10:28:28"/>
    <d v="2023-04-14T00:00:00"/>
    <d v="1899-12-30T10:44:00"/>
    <n v="932"/>
    <n v="15.533333333333333"/>
    <x v="4"/>
    <x v="2"/>
    <n v="15"/>
    <s v="abril"/>
    <s v="M"/>
    <m/>
    <s v="no"/>
    <m/>
    <m/>
    <m/>
  </r>
  <r>
    <n v="140607"/>
    <s v="Llenadora"/>
    <s v="Moreno"/>
    <s v="L32"/>
    <d v="2021-02-04T00:00:00"/>
    <s v="Victor"/>
    <s v="Mantenimiento Mecanico"/>
    <d v="2023-04-14T00:00:00"/>
    <d v="1899-12-30T10:34:42"/>
    <d v="2023-04-14T00:00:00"/>
    <d v="1899-12-30T11:06:33"/>
    <n v="1911"/>
    <n v="31.85"/>
    <x v="4"/>
    <x v="2"/>
    <n v="15"/>
    <s v="abril"/>
    <s v="M"/>
    <m/>
    <s v="no"/>
    <m/>
    <m/>
    <m/>
  </r>
  <r>
    <n v="140608"/>
    <s v="Etiquetadora L33"/>
    <s v="Moreno"/>
    <s v="L33"/>
    <d v="2020-10-16T00:00:00"/>
    <s v="Martín"/>
    <s v="Mantenimiento Electrico"/>
    <d v="2023-04-14T00:00:00"/>
    <d v="1899-12-30T10:54:33"/>
    <d v="2023-04-14T00:00:00"/>
    <d v="1899-12-30T11:18:55"/>
    <n v="1462"/>
    <n v="24.366666666666667"/>
    <x v="4"/>
    <x v="2"/>
    <n v="15"/>
    <s v="abril"/>
    <s v="M"/>
    <m/>
    <s v="no"/>
    <m/>
    <m/>
    <m/>
  </r>
  <r>
    <n v="140614"/>
    <s v="Celofanadora"/>
    <s v="Moreno"/>
    <s v="L32"/>
    <d v="2021-02-04T00:00:00"/>
    <s v="Victor"/>
    <s v="Mantenimiento Mecanico"/>
    <d v="2023-04-14T00:00:00"/>
    <d v="1899-12-30T12:39:17"/>
    <d v="2023-04-14T00:00:00"/>
    <d v="1899-12-30T12:43:37"/>
    <n v="260"/>
    <n v="4.333333333333333"/>
    <x v="0"/>
    <x v="0"/>
    <n v="15"/>
    <s v="abril"/>
    <s v="M"/>
    <m/>
    <s v="microparada"/>
    <m/>
    <m/>
    <m/>
  </r>
  <r>
    <n v="140617"/>
    <s v="Celofanadora"/>
    <s v="Moreno"/>
    <s v="L32"/>
    <d v="2021-02-04T00:00:00"/>
    <s v="Victor"/>
    <s v="Mantenimiento Electrico"/>
    <d v="2023-04-14T00:00:00"/>
    <d v="1899-12-30T12:58:21"/>
    <d v="2023-04-14T00:00:00"/>
    <d v="1899-12-30T13:36:29"/>
    <n v="2288"/>
    <n v="38.133333333333333"/>
    <x v="4"/>
    <x v="2"/>
    <n v="15"/>
    <s v="abril"/>
    <s v="M"/>
    <m/>
    <s v="no"/>
    <m/>
    <m/>
    <m/>
  </r>
  <r>
    <n v="140619"/>
    <s v="Celofanadora"/>
    <s v="Moreno"/>
    <s v="L41"/>
    <d v="2020-02-21T00:00:00"/>
    <s v="Martín"/>
    <s v="Mantenimiento Mecanico"/>
    <d v="2023-04-14T00:00:00"/>
    <d v="1899-12-30T13:57:59"/>
    <d v="2023-04-14T00:00:00"/>
    <d v="1899-12-30T15:05:05"/>
    <n v="4026"/>
    <n v="67.099999999999994"/>
    <x v="4"/>
    <x v="2"/>
    <n v="15"/>
    <s v="abril"/>
    <s v="M"/>
    <m/>
    <s v="no"/>
    <m/>
    <m/>
    <m/>
  </r>
  <r>
    <n v="140620"/>
    <s v="Abastecedor de tapas"/>
    <s v="Moreno"/>
    <s v="L33"/>
    <d v="2018-11-01T00:00:00"/>
    <s v="-"/>
    <s v="Mantenimiento Mecanico"/>
    <d v="2023-04-14T00:00:00"/>
    <d v="1899-12-30T14:17:00"/>
    <d v="2023-04-14T00:00:00"/>
    <d v="1899-12-30T14:22:07"/>
    <n v="307"/>
    <n v="5.1166666666666663"/>
    <x v="0"/>
    <x v="0"/>
    <n v="15"/>
    <s v="abril"/>
    <s v="T"/>
    <m/>
    <s v="microparada"/>
    <m/>
    <m/>
    <m/>
  </r>
  <r>
    <n v="140623"/>
    <s v="Llenadora"/>
    <s v="Moreno"/>
    <s v="L32"/>
    <d v="2021-02-04T00:00:00"/>
    <s v="Victor"/>
    <s v="Mantenimiento Electrico"/>
    <d v="2023-04-14T00:00:00"/>
    <d v="1899-12-30T14:45:46"/>
    <d v="2023-04-14T00:00:00"/>
    <d v="1899-12-30T15:15:28"/>
    <n v="1782"/>
    <n v="29.7"/>
    <x v="576"/>
    <x v="2"/>
    <n v="15"/>
    <s v="abril"/>
    <s v="T"/>
    <m/>
    <s v="no"/>
    <m/>
    <m/>
    <m/>
  </r>
  <r>
    <n v="140624"/>
    <s v="Torqueadora"/>
    <s v="Moreno"/>
    <s v="L33"/>
    <d v="2020-02-20T00:00:00"/>
    <s v="Martín"/>
    <s v="Mantenimiento Mecanico"/>
    <d v="2023-04-14T00:00:00"/>
    <d v="1899-12-30T14:49:13"/>
    <d v="2023-04-14T00:00:00"/>
    <d v="1899-12-30T14:57:35"/>
    <n v="502"/>
    <n v="8.3666666666666671"/>
    <x v="0"/>
    <x v="0"/>
    <n v="15"/>
    <s v="abril"/>
    <s v="T"/>
    <m/>
    <s v="microparada"/>
    <m/>
    <m/>
    <m/>
  </r>
  <r>
    <n v="140626"/>
    <s v="Llenadora"/>
    <s v="Moreno"/>
    <s v="L41"/>
    <d v="2018-11-01T00:00:00"/>
    <s v="-"/>
    <s v="Mantenimiento Electrico"/>
    <d v="2023-04-14T00:00:00"/>
    <d v="1899-12-30T15:11:08"/>
    <d v="2023-04-14T00:00:00"/>
    <d v="1899-12-30T15:35:28"/>
    <n v="1460"/>
    <n v="24.333333333333332"/>
    <x v="450"/>
    <x v="2"/>
    <n v="15"/>
    <s v="abril"/>
    <s v="T"/>
    <m/>
    <s v="no"/>
    <m/>
    <m/>
    <m/>
  </r>
  <r>
    <n v="140627"/>
    <s v="Celofanadora"/>
    <s v="Moreno"/>
    <s v="L32"/>
    <d v="2021-02-04T00:00:00"/>
    <s v="Victor"/>
    <s v="Mantenimiento Mecanico"/>
    <d v="2023-04-14T00:00:00"/>
    <d v="1899-12-30T15:15:36"/>
    <d v="2023-04-14T00:00:00"/>
    <d v="1899-12-30T16:41:47"/>
    <n v="5171"/>
    <n v="86.183333333333337"/>
    <x v="4"/>
    <x v="2"/>
    <n v="15"/>
    <s v="abril"/>
    <s v="T"/>
    <m/>
    <s v="no"/>
    <m/>
    <m/>
    <m/>
  </r>
  <r>
    <n v="140629"/>
    <s v="Torqueadora"/>
    <s v="Moreno"/>
    <s v="L33"/>
    <d v="2020-02-20T00:00:00"/>
    <s v="Martín"/>
    <s v="Mantenimiento Mecanico"/>
    <d v="2023-04-14T00:00:00"/>
    <d v="1899-12-30T15:18:27"/>
    <d v="2023-04-14T00:00:00"/>
    <d v="1899-12-30T15:24:33"/>
    <n v="366"/>
    <n v="6.1"/>
    <x v="0"/>
    <x v="0"/>
    <n v="15"/>
    <s v="abril"/>
    <s v="T"/>
    <m/>
    <s v="microparada"/>
    <m/>
    <m/>
    <m/>
  </r>
  <r>
    <n v="140636"/>
    <s v="Etiquetadora"/>
    <s v="Moreno"/>
    <s v="L42"/>
    <d v="2019-10-08T00:00:00"/>
    <s v="Martín"/>
    <s v="Mantenimiento Electrico"/>
    <d v="2023-04-14T00:00:00"/>
    <d v="1899-12-30T16:21:52"/>
    <d v="2023-04-14T00:00:00"/>
    <d v="1899-12-30T17:21:35"/>
    <n v="3583"/>
    <n v="59.716666666666669"/>
    <x v="4"/>
    <x v="2"/>
    <n v="15"/>
    <s v="abril"/>
    <s v="T"/>
    <m/>
    <s v="no"/>
    <m/>
    <m/>
    <m/>
  </r>
  <r>
    <n v="140637"/>
    <s v="Llenadora"/>
    <s v="Moreno"/>
    <s v="L32"/>
    <d v="2021-02-04T00:00:00"/>
    <s v="Victor"/>
    <s v="Mantenimiento Electrico"/>
    <d v="2023-04-14T00:00:00"/>
    <d v="1899-12-30T16:47:45"/>
    <d v="2023-04-14T00:00:00"/>
    <d v="1899-12-30T17:00:37"/>
    <n v="772"/>
    <n v="12.866666666666667"/>
    <x v="577"/>
    <x v="2"/>
    <n v="15"/>
    <s v="abril"/>
    <s v="T"/>
    <m/>
    <s v="no"/>
    <m/>
    <m/>
    <m/>
  </r>
  <r>
    <n v="140642"/>
    <s v="Llenadora"/>
    <s v="Moreno"/>
    <s v="L41"/>
    <d v="2018-11-01T00:00:00"/>
    <s v="-"/>
    <s v="Mantenimiento Electrico"/>
    <d v="2023-04-14T00:00:00"/>
    <d v="1899-12-30T17:18:23"/>
    <d v="2023-04-14T00:00:00"/>
    <d v="1899-12-30T17:30:34"/>
    <n v="731"/>
    <n v="12.183333333333334"/>
    <x v="4"/>
    <x v="2"/>
    <n v="15"/>
    <s v="abril"/>
    <s v="T"/>
    <m/>
    <s v="no"/>
    <m/>
    <m/>
    <m/>
  </r>
  <r>
    <n v="140646"/>
    <s v="Celofanadora L10"/>
    <s v="Moreno"/>
    <s v="L10"/>
    <d v="2020-09-30T00:00:00"/>
    <s v="Martín"/>
    <s v="Mantenimiento Mecanico"/>
    <d v="2023-04-14T00:00:00"/>
    <d v="1899-12-30T18:17:22"/>
    <d v="2023-04-14T00:00:00"/>
    <d v="1899-12-30T19:03:07"/>
    <n v="2745"/>
    <n v="45.75"/>
    <x v="4"/>
    <x v="2"/>
    <n v="15"/>
    <s v="abril"/>
    <s v="T"/>
    <m/>
    <s v="no"/>
    <m/>
    <m/>
    <m/>
  </r>
  <r>
    <n v="140647"/>
    <s v="Etiquetadora"/>
    <s v="Moreno"/>
    <s v="L38"/>
    <d v="2018-11-01T00:00:00"/>
    <s v="-"/>
    <s v="Mantenimiento Electrico"/>
    <d v="2023-04-14T00:00:00"/>
    <d v="1899-12-30T18:30:49"/>
    <d v="2023-04-14T00:00:00"/>
    <d v="1899-12-30T19:35:01"/>
    <n v="3852"/>
    <n v="64.2"/>
    <x v="578"/>
    <x v="3"/>
    <n v="15"/>
    <s v="abril"/>
    <s v="T"/>
    <m/>
    <s v="si"/>
    <m/>
    <m/>
    <m/>
  </r>
  <r>
    <n v="140651"/>
    <s v="Etiquetadora L33"/>
    <s v="Moreno"/>
    <s v="L33"/>
    <d v="2020-10-16T00:00:00"/>
    <s v="Martín"/>
    <s v="Mantenimiento Electrico"/>
    <d v="2023-04-14T00:00:00"/>
    <d v="1899-12-30T19:17:27"/>
    <d v="2023-04-14T00:00:00"/>
    <d v="1899-12-30T19:37:23"/>
    <n v="1196"/>
    <n v="19.933333333333334"/>
    <x v="4"/>
    <x v="2"/>
    <n v="15"/>
    <s v="abril"/>
    <s v="T"/>
    <m/>
    <s v="no"/>
    <m/>
    <m/>
    <m/>
  </r>
  <r>
    <n v="140652"/>
    <s v="Celofanadora L10"/>
    <s v="Moreno"/>
    <s v="L10"/>
    <d v="2020-09-30T00:00:00"/>
    <s v="Martín"/>
    <s v="Mantenimiento Mecanico"/>
    <d v="2023-04-14T00:00:00"/>
    <d v="1899-12-30T19:20:39"/>
    <d v="2023-04-14T00:00:00"/>
    <d v="1899-12-30T19:24:10"/>
    <n v="211"/>
    <n v="3.5166666666666666"/>
    <x v="0"/>
    <x v="0"/>
    <n v="15"/>
    <s v="abril"/>
    <s v="T"/>
    <m/>
    <s v="microparada"/>
    <m/>
    <m/>
    <m/>
  </r>
  <r>
    <n v="140654"/>
    <s v="Estuchadora"/>
    <s v="Moreno"/>
    <s v="L11"/>
    <d v="2018-11-01T00:00:00"/>
    <s v="-"/>
    <s v="Mantenimiento Mecanico"/>
    <d v="2023-04-14T00:00:00"/>
    <d v="1899-12-30T19:26:40"/>
    <d v="2023-04-14T00:00:00"/>
    <d v="1899-12-30T20:28:58"/>
    <n v="3738"/>
    <n v="62.3"/>
    <x v="579"/>
    <x v="2"/>
    <n v="15"/>
    <s v="abril"/>
    <s v="T"/>
    <m/>
    <s v="no"/>
    <m/>
    <m/>
    <m/>
  </r>
  <r>
    <n v="140657"/>
    <s v="Pick and play"/>
    <s v="Moreno"/>
    <s v="L11"/>
    <d v="2018-11-01T00:00:00"/>
    <s v="-"/>
    <s v="Mantenimiento Mecanico"/>
    <d v="2023-04-14T00:00:00"/>
    <d v="1899-12-30T20:44:09"/>
    <d v="2023-04-14T00:00:00"/>
    <d v="1899-12-30T20:52:35"/>
    <n v="506"/>
    <n v="8.4333333333333336"/>
    <x v="0"/>
    <x v="0"/>
    <n v="15"/>
    <s v="abril"/>
    <s v="T"/>
    <m/>
    <s v="microparada"/>
    <m/>
    <m/>
    <m/>
  </r>
  <r>
    <n v="140671"/>
    <s v="Celofanadora L10"/>
    <s v="Moreno"/>
    <s v="L10"/>
    <d v="2020-09-30T00:00:00"/>
    <s v="Martín"/>
    <s v="Mantenimiento Mecanico"/>
    <d v="2023-04-17T00:00:00"/>
    <d v="1899-12-30T06:01:31"/>
    <d v="2023-04-17T00:00:00"/>
    <d v="1899-12-30T06:33:49"/>
    <n v="1938"/>
    <n v="32.299999999999997"/>
    <x v="580"/>
    <x v="3"/>
    <n v="16"/>
    <s v="abril"/>
    <s v="M"/>
    <m/>
    <s v="si"/>
    <m/>
    <m/>
    <m/>
  </r>
  <r>
    <n v="140672"/>
    <s v="Tolva"/>
    <s v="Moreno"/>
    <s v="L35"/>
    <d v="2019-12-10T00:00:00"/>
    <s v="Martín"/>
    <s v="Mantenimiento Mecanico"/>
    <d v="2023-04-17T00:00:00"/>
    <d v="1899-12-30T06:02:53"/>
    <d v="2023-04-17T00:00:00"/>
    <d v="1899-12-30T07:28:02"/>
    <n v="5109"/>
    <n v="85.15"/>
    <x v="581"/>
    <x v="3"/>
    <n v="16"/>
    <s v="abril"/>
    <s v="M"/>
    <m/>
    <s v="si"/>
    <m/>
    <m/>
    <m/>
  </r>
  <r>
    <n v="140673"/>
    <s v="Torqueadora"/>
    <s v="Moreno"/>
    <s v="L33"/>
    <d v="2020-02-20T00:00:00"/>
    <s v="Martín"/>
    <s v="Mantenimiento Electrico"/>
    <d v="2023-04-17T00:00:00"/>
    <d v="1899-12-30T06:03:29"/>
    <d v="2023-04-17T00:00:00"/>
    <d v="1899-12-30T07:11:05"/>
    <n v="4056"/>
    <n v="67.599999999999994"/>
    <x v="582"/>
    <x v="3"/>
    <n v="16"/>
    <s v="abril"/>
    <s v="M"/>
    <m/>
    <s v="si"/>
    <m/>
    <m/>
    <m/>
  </r>
  <r>
    <n v="140678"/>
    <s v="Brazo transporte"/>
    <s v="Moreno"/>
    <s v="L37"/>
    <d v="2018-11-01T00:00:00"/>
    <s v="-"/>
    <s v="Mantenimiento Electrico"/>
    <d v="2023-04-17T00:00:00"/>
    <d v="1899-12-30T06:17:44"/>
    <d v="2023-04-17T00:00:00"/>
    <d v="1899-12-30T09:22:16"/>
    <n v="11072"/>
    <n v="184.53333333333333"/>
    <x v="583"/>
    <x v="2"/>
    <n v="16"/>
    <s v="abril"/>
    <s v="M"/>
    <m/>
    <s v="no"/>
    <m/>
    <m/>
    <m/>
  </r>
  <r>
    <n v="140681"/>
    <s v="Celofanadora L10"/>
    <s v="Moreno"/>
    <s v="L10"/>
    <d v="2020-09-30T00:00:00"/>
    <s v="Martín"/>
    <s v="Mantenimiento Electrico"/>
    <d v="2023-04-17T00:00:00"/>
    <d v="1899-12-30T06:33:55"/>
    <d v="2023-04-17T00:00:00"/>
    <d v="1899-12-30T11:10:22"/>
    <n v="16587"/>
    <n v="276.45"/>
    <x v="580"/>
    <x v="3"/>
    <n v="16"/>
    <s v="abril"/>
    <s v="M"/>
    <m/>
    <s v="si"/>
    <m/>
    <m/>
    <m/>
  </r>
  <r>
    <n v="140686"/>
    <s v="Torqueadora"/>
    <s v="Moreno"/>
    <s v="L33"/>
    <d v="2020-02-20T00:00:00"/>
    <s v="Martín"/>
    <s v="Mantenimiento Mecanico"/>
    <d v="2023-04-17T00:00:00"/>
    <d v="1899-12-30T07:16:47"/>
    <d v="2023-04-17T00:00:00"/>
    <d v="1899-12-30T09:12:47"/>
    <n v="6960"/>
    <n v="116"/>
    <x v="584"/>
    <x v="2"/>
    <n v="16"/>
    <s v="abril"/>
    <s v="M"/>
    <m/>
    <s v="no"/>
    <m/>
    <m/>
    <m/>
  </r>
  <r>
    <n v="140696"/>
    <s v="Llenadora"/>
    <s v="Moreno"/>
    <s v="L35"/>
    <d v="2018-11-01T00:00:00"/>
    <s v="-"/>
    <s v="Mantenimiento Mecanico"/>
    <d v="2023-04-17T00:00:00"/>
    <d v="1899-12-30T08:54:41"/>
    <d v="2023-04-17T00:00:00"/>
    <d v="1899-12-30T09:34:39"/>
    <n v="2398"/>
    <n v="39.966666666666669"/>
    <x v="514"/>
    <x v="2"/>
    <n v="16"/>
    <s v="abril"/>
    <s v="M"/>
    <m/>
    <s v="no"/>
    <m/>
    <m/>
    <m/>
  </r>
  <r>
    <n v="140699"/>
    <s v="Etiquetadora L33"/>
    <s v="Moreno"/>
    <s v="L33"/>
    <d v="2020-10-16T00:00:00"/>
    <s v="Martín"/>
    <s v="Mantenimiento Electrico"/>
    <d v="2023-04-17T00:00:00"/>
    <d v="1899-12-30T09:12:53"/>
    <d v="2023-04-17T00:00:00"/>
    <d v="1899-12-30T09:44:54"/>
    <n v="1921"/>
    <n v="32.016666666666666"/>
    <x v="4"/>
    <x v="2"/>
    <n v="16"/>
    <s v="abril"/>
    <s v="M"/>
    <m/>
    <s v="no"/>
    <m/>
    <m/>
    <m/>
  </r>
  <r>
    <n v="140701"/>
    <s v="Torqueadora"/>
    <s v="Moreno"/>
    <s v="L33"/>
    <d v="2020-02-20T00:00:00"/>
    <s v="Martín"/>
    <s v="Mantenimiento Mecanico"/>
    <d v="2023-04-17T00:00:00"/>
    <d v="1899-12-30T09:45:01"/>
    <d v="2023-04-17T00:00:00"/>
    <d v="1899-12-30T10:04:49"/>
    <n v="1188"/>
    <n v="19.8"/>
    <x v="4"/>
    <x v="2"/>
    <n v="16"/>
    <s v="abril"/>
    <s v="M"/>
    <m/>
    <s v="no"/>
    <m/>
    <m/>
    <m/>
  </r>
  <r>
    <n v="140705"/>
    <s v="Llenadora"/>
    <s v="Moreno"/>
    <s v="L35"/>
    <d v="2018-11-01T00:00:00"/>
    <s v="-"/>
    <s v="Mantenimiento Electrico"/>
    <d v="2023-04-17T00:00:00"/>
    <d v="1899-12-30T10:10:13"/>
    <d v="2023-04-17T00:00:00"/>
    <d v="1899-12-30T10:10:18"/>
    <n v="5"/>
    <n v="8.3333333333333329E-2"/>
    <x v="0"/>
    <x v="0"/>
    <n v="16"/>
    <s v="abril"/>
    <s v="M"/>
    <m/>
    <s v="microparada"/>
    <m/>
    <m/>
    <m/>
  </r>
  <r>
    <n v="140706"/>
    <s v="Llenadora"/>
    <s v="Moreno"/>
    <s v="L35"/>
    <d v="2018-11-01T00:00:00"/>
    <s v="-"/>
    <s v="Mantenimiento Mecanico"/>
    <d v="2023-04-17T00:00:00"/>
    <d v="1899-12-30T10:10:25"/>
    <d v="2023-04-17T00:00:00"/>
    <d v="1899-12-30T11:04:49"/>
    <n v="3264"/>
    <n v="54.4"/>
    <x v="4"/>
    <x v="2"/>
    <n v="16"/>
    <s v="abril"/>
    <s v="M"/>
    <m/>
    <s v="no"/>
    <m/>
    <m/>
    <m/>
  </r>
  <r>
    <n v="140708"/>
    <s v="Inkjet"/>
    <s v="Moreno"/>
    <s v="L27"/>
    <d v="2018-11-01T00:00:00"/>
    <s v="-"/>
    <s v="Mantenimiento Electrico"/>
    <d v="2023-04-17T00:00:00"/>
    <d v="1899-12-30T10:21:16"/>
    <d v="2023-04-17T00:00:00"/>
    <d v="1899-12-30T10:44:18"/>
    <n v="1382"/>
    <n v="23.033333333333335"/>
    <x v="585"/>
    <x v="3"/>
    <n v="16"/>
    <s v="abril"/>
    <s v="M"/>
    <m/>
    <s v="si"/>
    <m/>
    <m/>
    <m/>
  </r>
  <r>
    <n v="140710"/>
    <s v="Inkjet"/>
    <s v="Moreno"/>
    <s v="L27"/>
    <d v="2018-11-01T00:00:00"/>
    <s v="-"/>
    <s v="Mantenimiento Electrico"/>
    <d v="2023-04-17T00:00:00"/>
    <d v="1899-12-30T10:44:48"/>
    <d v="2023-04-17T00:00:00"/>
    <d v="1899-12-30T10:55:17"/>
    <n v="629"/>
    <n v="10.483333333333333"/>
    <x v="585"/>
    <x v="3"/>
    <n v="16"/>
    <s v="abril"/>
    <s v="M"/>
    <m/>
    <s v="si"/>
    <m/>
    <m/>
    <m/>
  </r>
  <r>
    <n v="140713"/>
    <s v="Brazo transporte"/>
    <s v="Moreno"/>
    <s v="L35"/>
    <d v="2018-11-01T00:00:00"/>
    <s v="-"/>
    <s v="Mantenimiento Electrico"/>
    <d v="2023-04-17T00:00:00"/>
    <d v="1899-12-30T11:05:09"/>
    <d v="2023-04-17T00:00:00"/>
    <d v="1899-12-30T11:05:21"/>
    <n v="12"/>
    <n v="0.2"/>
    <x v="0"/>
    <x v="0"/>
    <n v="16"/>
    <s v="abril"/>
    <s v="M"/>
    <m/>
    <s v="microparada"/>
    <m/>
    <m/>
    <m/>
  </r>
  <r>
    <n v="140714"/>
    <s v="Llenadora"/>
    <s v="Moreno"/>
    <s v="L35"/>
    <d v="2018-11-01T00:00:00"/>
    <s v="-"/>
    <s v="Mantenimiento Electrico"/>
    <d v="2023-04-17T00:00:00"/>
    <d v="1899-12-30T11:05:29"/>
    <d v="2023-04-17T00:00:00"/>
    <d v="1899-12-30T13:55:17"/>
    <n v="10188"/>
    <n v="169.8"/>
    <x v="4"/>
    <x v="2"/>
    <n v="16"/>
    <s v="abril"/>
    <s v="M"/>
    <m/>
    <s v="no"/>
    <m/>
    <m/>
    <m/>
  </r>
  <r>
    <n v="140715"/>
    <s v="Celofanadora L10"/>
    <s v="Moreno"/>
    <s v="L10"/>
    <d v="2020-09-30T00:00:00"/>
    <s v="Martín"/>
    <s v="Mantenimiento Electrico"/>
    <d v="2023-04-17T00:00:00"/>
    <d v="1899-12-30T11:10:32"/>
    <d v="2023-04-17T00:00:00"/>
    <d v="1899-12-30T11:13:56"/>
    <n v="204"/>
    <n v="3.4"/>
    <x v="0"/>
    <x v="0"/>
    <n v="16"/>
    <s v="abril"/>
    <s v="M"/>
    <m/>
    <s v="microparada"/>
    <m/>
    <m/>
    <m/>
  </r>
  <r>
    <n v="140717"/>
    <s v="Celofanadora L10"/>
    <s v="Moreno"/>
    <s v="L10"/>
    <d v="2020-09-30T00:00:00"/>
    <s v="Martín"/>
    <s v="Mantenimiento Mecanico"/>
    <d v="2023-04-17T00:00:00"/>
    <d v="1899-12-30T11:14:10"/>
    <d v="2023-04-17T00:00:00"/>
    <d v="1899-12-30T11:32:09"/>
    <n v="1079"/>
    <n v="17.983333333333334"/>
    <x v="580"/>
    <x v="3"/>
    <n v="16"/>
    <s v="abril"/>
    <s v="M"/>
    <m/>
    <s v="si"/>
    <m/>
    <m/>
    <m/>
  </r>
  <r>
    <n v="140720"/>
    <s v="Celofanadora L10"/>
    <s v="Moreno"/>
    <s v="L10"/>
    <d v="2020-09-30T00:00:00"/>
    <s v="Martín"/>
    <s v="Mantenimiento Electrico"/>
    <d v="2023-04-17T00:00:00"/>
    <d v="1899-12-30T11:32:18"/>
    <d v="2023-04-17T00:00:00"/>
    <d v="1899-12-30T16:19:22"/>
    <n v="17224"/>
    <n v="287.06666666666666"/>
    <x v="580"/>
    <x v="3"/>
    <n v="16"/>
    <s v="abril"/>
    <s v="M"/>
    <m/>
    <s v="si"/>
    <m/>
    <m/>
    <m/>
  </r>
  <r>
    <n v="140721"/>
    <s v="Etiquetadora"/>
    <s v="Moreno"/>
    <s v="L12"/>
    <d v="2018-11-01T00:00:00"/>
    <s v="-"/>
    <s v="Mantenimiento Mecanico"/>
    <d v="2023-04-17T00:00:00"/>
    <d v="1899-12-30T12:08:14"/>
    <d v="2023-04-17T00:00:00"/>
    <d v="1899-12-30T12:38:43"/>
    <n v="1829"/>
    <n v="30.483333333333334"/>
    <x v="1"/>
    <x v="1"/>
    <n v="16"/>
    <s v="abril"/>
    <s v="M"/>
    <s v="sin informacion"/>
    <s v="sin informacion"/>
    <s v="sin informacion"/>
    <s v="sin informacion"/>
    <s v="sin informacion"/>
  </r>
  <r>
    <n v="140726"/>
    <s v="Llenadora"/>
    <s v="Moreno"/>
    <s v="L19"/>
    <d v="2018-11-01T00:00:00"/>
    <s v="-"/>
    <s v="Mantenimiento Electrico"/>
    <d v="2023-04-17T00:00:00"/>
    <d v="1899-12-30T14:16:27"/>
    <d v="2023-04-17T00:00:00"/>
    <d v="1899-12-30T14:24:18"/>
    <n v="471"/>
    <n v="7.85"/>
    <x v="0"/>
    <x v="0"/>
    <n v="16"/>
    <s v="abril"/>
    <s v="T"/>
    <m/>
    <s v="microparada"/>
    <m/>
    <m/>
    <m/>
  </r>
  <r>
    <n v="140734"/>
    <s v="Llenadora"/>
    <s v="Moreno"/>
    <s v="L29"/>
    <d v="2018-11-01T00:00:00"/>
    <s v="-"/>
    <s v="Mantenimiento Electrico"/>
    <d v="2023-04-17T00:00:00"/>
    <d v="1899-12-30T14:44:56"/>
    <d v="2023-04-17T00:00:00"/>
    <d v="1899-12-30T14:55:50"/>
    <n v="654"/>
    <n v="10.9"/>
    <x v="1"/>
    <x v="1"/>
    <n v="16"/>
    <s v="abril"/>
    <s v="T"/>
    <s v="sin informacion"/>
    <s v="sin informacion"/>
    <s v="sin informacion"/>
    <s v="sin informacion"/>
    <s v="sin informacion"/>
  </r>
  <r>
    <n v="140739"/>
    <s v="Estuchadora"/>
    <s v="Moreno"/>
    <s v="L43"/>
    <d v="2018-11-01T00:00:00"/>
    <s v="-"/>
    <s v="Mantenimiento Electrico"/>
    <d v="2023-04-17T00:00:00"/>
    <d v="1899-12-30T15:04:00"/>
    <d v="2023-04-17T00:00:00"/>
    <d v="1899-12-30T15:04:07"/>
    <n v="7"/>
    <n v="0.11666666666666667"/>
    <x v="0"/>
    <x v="0"/>
    <n v="16"/>
    <s v="abril"/>
    <s v="T"/>
    <m/>
    <s v="microparada"/>
    <m/>
    <m/>
    <m/>
  </r>
  <r>
    <n v="140740"/>
    <s v="Estuchadora"/>
    <s v="Moreno"/>
    <s v="L43"/>
    <d v="2018-11-01T00:00:00"/>
    <s v="-"/>
    <s v="Mantenimiento Mecanico"/>
    <d v="2023-04-17T00:00:00"/>
    <d v="1899-12-30T15:04:19"/>
    <d v="2023-04-17T00:00:00"/>
    <d v="1899-12-30T15:54:05"/>
    <n v="2986"/>
    <n v="49.766666666666666"/>
    <x v="1"/>
    <x v="1"/>
    <n v="16"/>
    <s v="abril"/>
    <s v="T"/>
    <s v="sin informacion"/>
    <s v="sin informacion"/>
    <s v="sin informacion"/>
    <s v="sin informacion"/>
    <s v="sin informacion"/>
  </r>
  <r>
    <n v="140743"/>
    <s v="Celofanadora L10"/>
    <s v="Moreno"/>
    <s v="L10"/>
    <d v="2020-09-30T00:00:00"/>
    <s v="Martín"/>
    <s v="Mantenimiento Electrico"/>
    <d v="2023-04-17T00:00:00"/>
    <d v="1899-12-30T16:19:56"/>
    <d v="2023-04-17T00:00:00"/>
    <d v="1899-12-30T17:40:42"/>
    <n v="4846"/>
    <n v="80.766666666666666"/>
    <x v="1"/>
    <x v="1"/>
    <n v="16"/>
    <s v="abril"/>
    <s v="T"/>
    <s v="sin informacion"/>
    <s v="sin informacion"/>
    <s v="sin informacion"/>
    <s v="sin informacion"/>
    <s v="sin informacion"/>
  </r>
  <r>
    <n v="140744"/>
    <s v="Etiquetadora L33"/>
    <s v="Moreno"/>
    <s v="L33"/>
    <d v="2020-10-16T00:00:00"/>
    <s v="Martín"/>
    <s v="Mantenimiento Electrico"/>
    <d v="2023-04-17T00:00:00"/>
    <d v="1899-12-30T16:31:14"/>
    <d v="2023-04-17T00:00:00"/>
    <d v="1899-12-30T17:22:07"/>
    <n v="3053"/>
    <n v="50.883333333333333"/>
    <x v="4"/>
    <x v="2"/>
    <n v="16"/>
    <s v="abril"/>
    <s v="T"/>
    <m/>
    <s v="no"/>
    <m/>
    <m/>
    <m/>
  </r>
  <r>
    <n v="140746"/>
    <s v="Etiquetadora"/>
    <s v="Moreno"/>
    <s v="L11"/>
    <d v="2018-11-01T00:00:00"/>
    <s v="-"/>
    <s v="Mantenimiento Mecanico"/>
    <d v="2023-04-17T00:00:00"/>
    <d v="1899-12-30T17:18:42"/>
    <d v="2023-04-17T00:00:00"/>
    <d v="1899-12-30T17:55:55"/>
    <n v="2233"/>
    <n v="37.216666666666669"/>
    <x v="1"/>
    <x v="1"/>
    <n v="16"/>
    <s v="abril"/>
    <s v="T"/>
    <s v="sin informacion"/>
    <s v="sin informacion"/>
    <s v="sin informacion"/>
    <s v="sin informacion"/>
    <s v="sin informacion"/>
  </r>
  <r>
    <n v="140747"/>
    <s v="Celofanadora L10"/>
    <s v="Moreno"/>
    <s v="L10"/>
    <d v="2020-09-30T00:00:00"/>
    <s v="Martín"/>
    <s v="Mantenimiento Mecanico"/>
    <d v="2023-04-17T00:00:00"/>
    <d v="1899-12-30T17:40:50"/>
    <d v="2023-04-17T00:00:00"/>
    <d v="1899-12-30T18:05:27"/>
    <n v="1477"/>
    <n v="24.616666666666667"/>
    <x v="4"/>
    <x v="2"/>
    <n v="16"/>
    <s v="abril"/>
    <s v="T"/>
    <m/>
    <s v="no"/>
    <m/>
    <m/>
    <m/>
  </r>
  <r>
    <n v="140748"/>
    <s v="Celofanadora"/>
    <s v="Moreno"/>
    <s v="L32"/>
    <d v="2021-02-04T00:00:00"/>
    <s v="Victor"/>
    <s v="Mantenimiento Mecanico"/>
    <d v="2023-04-17T00:00:00"/>
    <d v="1899-12-30T17:52:23"/>
    <d v="2023-04-17T00:00:00"/>
    <d v="1899-12-30T18:36:34"/>
    <n v="2651"/>
    <n v="44.18333333333333"/>
    <x v="4"/>
    <x v="2"/>
    <n v="16"/>
    <s v="abril"/>
    <s v="T"/>
    <m/>
    <s v="no"/>
    <m/>
    <m/>
    <m/>
  </r>
  <r>
    <n v="140752"/>
    <s v="Abastecedor pinceles"/>
    <s v="Moreno"/>
    <s v="L38"/>
    <d v="2019-10-08T00:00:00"/>
    <s v="Martín"/>
    <s v="Mantenimiento Electrico"/>
    <d v="2023-04-17T00:00:00"/>
    <d v="1899-12-30T17:59:29"/>
    <d v="2023-04-17T00:00:00"/>
    <d v="1899-12-30T18:10:19"/>
    <n v="650"/>
    <n v="10.833333333333334"/>
    <x v="4"/>
    <x v="2"/>
    <n v="16"/>
    <s v="abril"/>
    <s v="T"/>
    <m/>
    <s v="no"/>
    <m/>
    <m/>
    <m/>
  </r>
  <r>
    <n v="140753"/>
    <s v="Celofanadora L10"/>
    <s v="Moreno"/>
    <s v="L10"/>
    <d v="2020-09-30T00:00:00"/>
    <s v="Martín"/>
    <s v="Mantenimiento Mecanico"/>
    <d v="2023-04-17T00:00:00"/>
    <d v="1899-12-30T18:17:12"/>
    <d v="2023-04-17T00:00:00"/>
    <d v="1899-12-30T18:28:05"/>
    <n v="653"/>
    <n v="10.883333333333333"/>
    <x v="4"/>
    <x v="2"/>
    <n v="16"/>
    <s v="abril"/>
    <s v="T"/>
    <m/>
    <s v="no"/>
    <m/>
    <m/>
    <m/>
  </r>
  <r>
    <n v="140754"/>
    <s v="Llenadora"/>
    <s v="Moreno"/>
    <s v="L41"/>
    <d v="2018-11-01T00:00:00"/>
    <s v="-"/>
    <s v="Mantenimiento Electrico"/>
    <d v="2023-04-17T00:00:00"/>
    <d v="1899-12-30T18:21:48"/>
    <d v="2023-04-17T00:00:00"/>
    <d v="1899-12-30T18:34:38"/>
    <n v="770"/>
    <n v="12.833333333333334"/>
    <x v="4"/>
    <x v="2"/>
    <n v="16"/>
    <s v="abril"/>
    <s v="T"/>
    <m/>
    <s v="no"/>
    <m/>
    <m/>
    <m/>
  </r>
  <r>
    <n v="140759"/>
    <s v="Celofanadora"/>
    <s v="Moreno"/>
    <s v="L41"/>
    <d v="2020-02-21T00:00:00"/>
    <s v="Martín"/>
    <s v="Mantenimiento Mecanico"/>
    <d v="2023-04-17T00:00:00"/>
    <d v="1899-12-30T20:07:09"/>
    <d v="2023-04-17T00:00:00"/>
    <d v="1899-12-30T20:43:54"/>
    <n v="2205"/>
    <n v="36.75"/>
    <x v="4"/>
    <x v="2"/>
    <n v="16"/>
    <s v="abril"/>
    <s v="T"/>
    <m/>
    <s v="no"/>
    <m/>
    <m/>
    <m/>
  </r>
  <r>
    <n v="140760"/>
    <s v="Laser"/>
    <s v="Moreno"/>
    <s v="L11"/>
    <d v="2021-08-24T00:00:00"/>
    <s v="Sebastian "/>
    <s v="Mantenimiento Electrico"/>
    <d v="2023-04-17T00:00:00"/>
    <d v="1899-12-30T20:15:59"/>
    <d v="2023-04-17T00:00:00"/>
    <d v="1899-12-30T20:22:50"/>
    <n v="411"/>
    <n v="6.85"/>
    <x v="0"/>
    <x v="0"/>
    <n v="16"/>
    <s v="abril"/>
    <s v="T"/>
    <m/>
    <s v="microparada"/>
    <m/>
    <m/>
    <m/>
  </r>
  <r>
    <n v="140762"/>
    <s v="Celofanadora L10"/>
    <s v="Moreno"/>
    <s v="L10"/>
    <d v="2020-09-30T00:00:00"/>
    <s v="Martín"/>
    <s v="Mantenimiento Mecanico"/>
    <d v="2023-04-17T00:00:00"/>
    <d v="1899-12-30T20:44:58"/>
    <d v="2023-04-17T00:00:00"/>
    <d v="1899-12-30T21:01:59"/>
    <n v="1021"/>
    <n v="17.016666666666666"/>
    <x v="4"/>
    <x v="2"/>
    <n v="16"/>
    <s v="abril"/>
    <s v="T"/>
    <m/>
    <s v="no"/>
    <m/>
    <m/>
    <m/>
  </r>
  <r>
    <n v="140766"/>
    <s v="Celofanadora"/>
    <s v="Moreno"/>
    <s v="L32"/>
    <d v="2021-02-04T00:00:00"/>
    <s v="Victor"/>
    <s v="Mantenimiento Mecanico"/>
    <d v="2023-04-17T00:00:00"/>
    <d v="1899-12-30T21:26:50"/>
    <d v="2023-04-17T00:00:00"/>
    <d v="1899-12-30T21:47:00"/>
    <n v="1210"/>
    <n v="20.166666666666668"/>
    <x v="4"/>
    <x v="2"/>
    <n v="16"/>
    <s v="abril"/>
    <s v="T"/>
    <m/>
    <s v="no"/>
    <m/>
    <m/>
    <m/>
  </r>
  <r>
    <n v="140769"/>
    <s v="Camara"/>
    <s v="Moreno"/>
    <s v="L33"/>
    <d v="2020-02-20T00:00:00"/>
    <s v="Martín"/>
    <s v="Mantenimiento Electrico"/>
    <d v="2023-04-18T00:00:00"/>
    <d v="1899-12-30T00:02:25"/>
    <d v="2023-04-18T00:00:00"/>
    <d v="1899-12-30T00:09:53"/>
    <n v="448"/>
    <n v="7.4666666666666668"/>
    <x v="0"/>
    <x v="0"/>
    <n v="16"/>
    <s v="abril"/>
    <s v="N"/>
    <m/>
    <s v="microparada"/>
    <m/>
    <m/>
    <m/>
  </r>
  <r>
    <n v="140770"/>
    <s v="Etiquetadora L33"/>
    <s v="Moreno"/>
    <s v="L33"/>
    <d v="2020-10-16T00:00:00"/>
    <s v="Martín"/>
    <s v="Mantenimiento Electrico"/>
    <d v="2023-04-18T00:00:00"/>
    <d v="1899-12-30T06:03:35"/>
    <d v="2023-04-18T00:00:00"/>
    <d v="1899-12-30T06:25:48"/>
    <n v="1333"/>
    <n v="22.216666666666665"/>
    <x v="586"/>
    <x v="2"/>
    <n v="16"/>
    <s v="abril"/>
    <s v="M"/>
    <m/>
    <s v="no"/>
    <m/>
    <m/>
    <m/>
  </r>
  <r>
    <n v="140774"/>
    <s v="Llenadora"/>
    <s v="Moreno"/>
    <s v="L35"/>
    <d v="2018-11-01T00:00:00"/>
    <s v="-"/>
    <s v="Mantenimiento Mecanico"/>
    <d v="2023-04-18T00:00:00"/>
    <d v="1899-12-30T06:11:06"/>
    <d v="2023-04-18T00:00:00"/>
    <d v="1899-12-30T07:20:15"/>
    <n v="4149"/>
    <n v="69.150000000000006"/>
    <x v="587"/>
    <x v="2"/>
    <n v="16"/>
    <s v="abril"/>
    <s v="M"/>
    <m/>
    <s v="no"/>
    <m/>
    <m/>
    <m/>
  </r>
  <r>
    <n v="140776"/>
    <s v="Celofanadora"/>
    <s v="Moreno"/>
    <s v="L32"/>
    <d v="2021-02-04T00:00:00"/>
    <s v="Victor"/>
    <s v="Mantenimiento Mecanico"/>
    <d v="2023-04-18T00:00:00"/>
    <d v="1899-12-30T06:14:44"/>
    <d v="2023-04-18T00:00:00"/>
    <d v="1899-12-30T07:31:18"/>
    <n v="4594"/>
    <n v="76.566666666666663"/>
    <x v="1"/>
    <x v="1"/>
    <n v="16"/>
    <s v="abril"/>
    <s v="M"/>
    <s v="sin informacion"/>
    <s v="sin informacion"/>
    <s v="sin informacion"/>
    <s v="sin informacion"/>
    <s v="sin informacion"/>
  </r>
  <r>
    <n v="140778"/>
    <s v="Celofanadora L10"/>
    <s v="Moreno"/>
    <s v="L10"/>
    <d v="2020-09-30T00:00:00"/>
    <s v="Martín"/>
    <s v="Mantenimiento Mecanico"/>
    <d v="2023-04-18T00:00:00"/>
    <d v="1899-12-30T06:15:13"/>
    <d v="2023-04-18T00:00:00"/>
    <d v="1899-12-30T06:54:58"/>
    <n v="2385"/>
    <n v="39.75"/>
    <x v="1"/>
    <x v="1"/>
    <n v="16"/>
    <s v="abril"/>
    <s v="M"/>
    <s v="sin informacion"/>
    <s v="sin informacion"/>
    <s v="sin informacion"/>
    <s v="sin informacion"/>
    <s v="sin informacion"/>
  </r>
  <r>
    <n v="140782"/>
    <s v="Abastecedor pinceles"/>
    <s v="Moreno"/>
    <s v="L38"/>
    <d v="2019-10-08T00:00:00"/>
    <s v="Martín"/>
    <s v="Mantenimiento Electrico"/>
    <d v="2023-04-18T00:00:00"/>
    <d v="1899-12-30T06:45:17"/>
    <d v="2023-04-18T00:00:00"/>
    <d v="1899-12-30T06:45:39"/>
    <n v="22"/>
    <n v="0.36666666666666664"/>
    <x v="0"/>
    <x v="0"/>
    <n v="16"/>
    <s v="abril"/>
    <s v="M"/>
    <m/>
    <s v="microparada"/>
    <m/>
    <m/>
    <m/>
  </r>
  <r>
    <n v="140792"/>
    <s v="Celofanadora"/>
    <s v="Moreno"/>
    <s v="L41"/>
    <d v="2020-02-21T00:00:00"/>
    <s v="Martín"/>
    <s v="Mantenimiento Mecanico"/>
    <d v="2023-04-18T00:00:00"/>
    <d v="1899-12-30T07:44:37"/>
    <d v="2023-04-18T00:00:00"/>
    <d v="1899-12-30T09:49:02"/>
    <n v="7465"/>
    <n v="124.41666666666667"/>
    <x v="588"/>
    <x v="2"/>
    <n v="16"/>
    <s v="abril"/>
    <s v="M"/>
    <m/>
    <s v="no"/>
    <m/>
    <m/>
    <m/>
  </r>
  <r>
    <n v="140807"/>
    <s v="Estuchadora"/>
    <s v="Moreno"/>
    <s v="L32"/>
    <d v="2021-02-04T00:00:00"/>
    <s v="Victor"/>
    <s v="Mantenimiento Mecanico"/>
    <d v="2023-04-18T00:00:00"/>
    <d v="1899-12-30T09:16:11"/>
    <d v="2023-04-18T00:00:00"/>
    <d v="1899-12-30T09:42:10"/>
    <n v="1559"/>
    <n v="25.983333333333334"/>
    <x v="1"/>
    <x v="1"/>
    <n v="16"/>
    <s v="abril"/>
    <s v="M"/>
    <s v="sin informacion"/>
    <s v="sin informacion"/>
    <s v="sin informacion"/>
    <s v="sin informacion"/>
    <s v="sin informacion"/>
  </r>
  <r>
    <n v="140811"/>
    <s v="Abastecedor de tapas"/>
    <s v="Moreno"/>
    <s v="L35"/>
    <d v="2018-11-01T00:00:00"/>
    <s v="-"/>
    <s v="Mantenimiento Electrico"/>
    <d v="2023-04-18T00:00:00"/>
    <d v="1899-12-30T09:33:31"/>
    <d v="2023-04-18T00:00:00"/>
    <d v="1899-12-30T11:03:34"/>
    <n v="5403"/>
    <n v="90.05"/>
    <x v="1"/>
    <x v="1"/>
    <n v="16"/>
    <s v="abril"/>
    <s v="M"/>
    <s v="sin informacion"/>
    <s v="sin informacion"/>
    <s v="sin informacion"/>
    <s v="sin informacion"/>
    <s v="sin informacion"/>
  </r>
  <r>
    <n v="140826"/>
    <s v="Celofanadora"/>
    <s v="Moreno"/>
    <s v="L41"/>
    <d v="2020-02-21T00:00:00"/>
    <s v="Martín"/>
    <s v="Mantenimiento Mecanico"/>
    <d v="2023-04-18T00:00:00"/>
    <d v="1899-12-30T11:11:44"/>
    <d v="2023-04-18T00:00:00"/>
    <d v="1899-12-30T11:16:12"/>
    <n v="268"/>
    <n v="4.4666666666666668"/>
    <x v="0"/>
    <x v="0"/>
    <n v="16"/>
    <s v="abril"/>
    <s v="M"/>
    <m/>
    <s v="microparada"/>
    <m/>
    <m/>
    <m/>
  </r>
  <r>
    <n v="140828"/>
    <s v="Celofanadora"/>
    <s v="Moreno"/>
    <s v="L41"/>
    <d v="2020-02-21T00:00:00"/>
    <s v="Martín"/>
    <s v="Mantenimiento Mecanico"/>
    <d v="2023-04-18T00:00:00"/>
    <d v="1899-12-30T11:19:02"/>
    <d v="2023-04-18T00:00:00"/>
    <d v="1899-12-30T12:34:34"/>
    <n v="4532"/>
    <n v="75.533333333333331"/>
    <x v="1"/>
    <x v="1"/>
    <n v="16"/>
    <s v="abril"/>
    <s v="M"/>
    <s v="sin informacion"/>
    <s v="sin informacion"/>
    <s v="sin informacion"/>
    <s v="sin informacion"/>
    <s v="sin informacion"/>
  </r>
  <r>
    <n v="140829"/>
    <s v="Celofanadora"/>
    <s v="Moreno"/>
    <s v="L32"/>
    <d v="2021-02-04T00:00:00"/>
    <s v="Victor"/>
    <s v="Mantenimiento Mecanico"/>
    <d v="2023-04-18T00:00:00"/>
    <d v="1899-12-30T11:27:20"/>
    <d v="2023-04-18T00:00:00"/>
    <d v="1899-12-30T12:15:01"/>
    <n v="2861"/>
    <n v="47.68333333333333"/>
    <x v="589"/>
    <x v="2"/>
    <n v="16"/>
    <s v="abril"/>
    <s v="M"/>
    <m/>
    <s v="no"/>
    <m/>
    <m/>
    <m/>
  </r>
  <r>
    <n v="140830"/>
    <s v="Etiquetadora"/>
    <s v="Moreno"/>
    <s v="L11"/>
    <d v="2018-11-01T00:00:00"/>
    <s v="-"/>
    <s v="Mantenimiento Mecanico"/>
    <d v="2023-04-18T00:00:00"/>
    <d v="1899-12-30T11:36:28"/>
    <d v="2023-04-18T00:00:00"/>
    <d v="1899-12-30T11:44:32"/>
    <n v="484"/>
    <n v="8.0666666666666664"/>
    <x v="0"/>
    <x v="0"/>
    <n v="16"/>
    <s v="abril"/>
    <s v="M"/>
    <m/>
    <s v="microparada"/>
    <m/>
    <m/>
    <m/>
  </r>
  <r>
    <n v="140834"/>
    <s v="Transporte"/>
    <s v="Moreno"/>
    <s v="L19"/>
    <d v="2018-11-01T00:00:00"/>
    <s v="-"/>
    <s v="Mantenimiento Electrico"/>
    <d v="2023-04-18T00:00:00"/>
    <d v="1899-12-30T12:11:31"/>
    <d v="2023-04-18T00:00:00"/>
    <d v="1899-12-30T15:58:16"/>
    <n v="13605"/>
    <n v="226.75"/>
    <x v="1"/>
    <x v="1"/>
    <n v="16"/>
    <s v="abril"/>
    <s v="M"/>
    <s v="sin informacion"/>
    <s v="sin informacion"/>
    <s v="sin informacion"/>
    <s v="sin informacion"/>
    <s v="sin informacion"/>
  </r>
  <r>
    <n v="140836"/>
    <s v="Celofanadora"/>
    <s v="Moreno"/>
    <s v="L41"/>
    <d v="2020-02-21T00:00:00"/>
    <s v="Martín"/>
    <s v="Mantenimiento Mecanico"/>
    <d v="2023-04-18T00:00:00"/>
    <d v="1899-12-30T12:37:44"/>
    <d v="2023-04-18T00:00:00"/>
    <d v="1899-12-30T13:56:19"/>
    <n v="4715"/>
    <n v="78.583333333333329"/>
    <x v="1"/>
    <x v="1"/>
    <n v="16"/>
    <s v="abril"/>
    <s v="M"/>
    <s v="sin informacion"/>
    <s v="sin informacion"/>
    <s v="sin informacion"/>
    <s v="sin informacion"/>
    <s v="sin informacion"/>
  </r>
  <r>
    <n v="140843"/>
    <s v="Celofanadora"/>
    <s v="Moreno"/>
    <s v="L32"/>
    <d v="2021-02-04T00:00:00"/>
    <s v="Victor"/>
    <s v="Mantenimiento Mecanico"/>
    <d v="2023-04-18T00:00:00"/>
    <d v="1899-12-30T14:23:17"/>
    <d v="2023-04-18T00:00:00"/>
    <d v="1899-12-30T14:51:07"/>
    <n v="1670"/>
    <n v="27.833333333333332"/>
    <x v="1"/>
    <x v="1"/>
    <n v="16"/>
    <s v="abril"/>
    <s v="T"/>
    <s v="sin informacion"/>
    <s v="sin informacion"/>
    <s v="sin informacion"/>
    <s v="sin informacion"/>
    <s v="sin informacion"/>
  </r>
  <r>
    <n v="140848"/>
    <s v="Celofanadora"/>
    <s v="Moreno"/>
    <s v="L43"/>
    <d v="2018-11-01T00:00:00"/>
    <s v="-"/>
    <s v="Mantenimiento Mecanico"/>
    <d v="2023-04-18T00:00:00"/>
    <d v="1899-12-30T15:25:28"/>
    <d v="2023-04-18T00:00:00"/>
    <d v="1899-12-30T15:55:41"/>
    <n v="1813"/>
    <n v="30.216666666666665"/>
    <x v="590"/>
    <x v="3"/>
    <n v="16"/>
    <s v="abril"/>
    <s v="T"/>
    <m/>
    <s v="si"/>
    <m/>
    <m/>
    <m/>
  </r>
  <r>
    <n v="140855"/>
    <s v="Celofanadora"/>
    <s v="Moreno"/>
    <s v="L32"/>
    <d v="2021-02-04T00:00:00"/>
    <s v="Victor"/>
    <s v="Mantenimiento Mecanico"/>
    <d v="2023-04-18T00:00:00"/>
    <d v="1899-12-30T16:38:42"/>
    <d v="2023-04-18T00:00:00"/>
    <d v="1899-12-30T17:04:49"/>
    <n v="1567"/>
    <n v="26.116666666666667"/>
    <x v="591"/>
    <x v="2"/>
    <n v="16"/>
    <s v="abril"/>
    <s v="T"/>
    <m/>
    <s v="no"/>
    <m/>
    <m/>
    <m/>
  </r>
  <r>
    <n v="140860"/>
    <s v="Etiquetadora"/>
    <s v="Moreno"/>
    <s v="L11"/>
    <d v="2018-11-01T00:00:00"/>
    <s v="-"/>
    <s v="Mantenimiento Mecanico"/>
    <d v="2023-04-18T00:00:00"/>
    <d v="1899-12-30T17:13:25"/>
    <d v="2023-04-18T00:00:00"/>
    <d v="1899-12-30T17:17:08"/>
    <n v="223"/>
    <n v="3.7166666666666668"/>
    <x v="0"/>
    <x v="0"/>
    <n v="16"/>
    <s v="abril"/>
    <s v="T"/>
    <m/>
    <s v="microparada"/>
    <m/>
    <m/>
    <m/>
  </r>
  <r>
    <n v="140862"/>
    <s v="Etiquetadora"/>
    <s v="Moreno"/>
    <s v="L11"/>
    <d v="2018-11-01T00:00:00"/>
    <s v="-"/>
    <s v="Mantenimiento Electrico"/>
    <d v="2023-04-18T00:00:00"/>
    <d v="1899-12-30T17:17:15"/>
    <d v="2023-04-18T00:00:00"/>
    <d v="1899-12-30T17:20:35"/>
    <n v="200"/>
    <n v="3.3333333333333335"/>
    <x v="0"/>
    <x v="0"/>
    <n v="16"/>
    <s v="abril"/>
    <s v="T"/>
    <m/>
    <s v="microparada"/>
    <m/>
    <m/>
    <m/>
  </r>
  <r>
    <n v="140864"/>
    <s v="Llenadora"/>
    <s v="Moreno"/>
    <s v="L10"/>
    <d v="2018-11-01T00:00:00"/>
    <s v="-"/>
    <s v="Mantenimiento Electrico"/>
    <d v="2023-04-18T00:00:00"/>
    <d v="1899-12-30T17:40:53"/>
    <d v="2023-04-18T00:00:00"/>
    <d v="1899-12-30T17:59:42"/>
    <n v="1129"/>
    <n v="18.816666666666666"/>
    <x v="1"/>
    <x v="1"/>
    <n v="16"/>
    <s v="abril"/>
    <s v="T"/>
    <s v="sin informacion"/>
    <s v="sin informacion"/>
    <s v="sin informacion"/>
    <s v="sin informacion"/>
    <s v="sin informacion"/>
  </r>
  <r>
    <n v="140866"/>
    <s v="Etiquetadora"/>
    <s v="Moreno"/>
    <s v="L11"/>
    <d v="2018-11-01T00:00:00"/>
    <s v="-"/>
    <s v="Mantenimiento Mecanico"/>
    <d v="2023-04-18T00:00:00"/>
    <d v="1899-12-30T17:50:56"/>
    <d v="2023-04-18T00:00:00"/>
    <d v="1899-12-30T18:00:48"/>
    <n v="592"/>
    <n v="9.8666666666666671"/>
    <x v="0"/>
    <x v="0"/>
    <n v="16"/>
    <s v="abril"/>
    <s v="T"/>
    <m/>
    <s v="microparada"/>
    <m/>
    <m/>
    <m/>
  </r>
  <r>
    <n v="140867"/>
    <s v="Llenadora"/>
    <s v="Moreno"/>
    <s v="L41"/>
    <d v="2018-11-01T00:00:00"/>
    <s v="-"/>
    <s v="Mantenimiento Electrico"/>
    <d v="2023-04-18T00:00:00"/>
    <d v="1899-12-30T17:51:40"/>
    <d v="2023-04-18T00:00:00"/>
    <d v="1899-12-30T18:02:16"/>
    <n v="636"/>
    <n v="10.6"/>
    <x v="3"/>
    <x v="2"/>
    <n v="16"/>
    <s v="abril"/>
    <s v="T"/>
    <m/>
    <s v="no"/>
    <m/>
    <m/>
    <m/>
  </r>
  <r>
    <n v="140869"/>
    <s v="Transporte"/>
    <s v="Moreno"/>
    <s v="L11"/>
    <d v="2018-11-01T00:00:00"/>
    <s v="-"/>
    <s v="Mantenimiento Mecanico"/>
    <d v="2023-04-18T00:00:00"/>
    <d v="1899-12-30T18:13:20"/>
    <d v="2023-04-18T00:00:00"/>
    <d v="1899-12-30T18:42:04"/>
    <n v="1724"/>
    <n v="28.733333333333334"/>
    <x v="592"/>
    <x v="2"/>
    <n v="16"/>
    <s v="abril"/>
    <s v="T"/>
    <m/>
    <s v="no"/>
    <m/>
    <m/>
    <m/>
  </r>
  <r>
    <n v="140870"/>
    <s v="Etiquetadora"/>
    <s v="Moreno"/>
    <s v="L27"/>
    <d v="2018-11-01T00:00:00"/>
    <s v="-"/>
    <s v="Mantenimiento Mecanico"/>
    <d v="2023-04-18T00:00:00"/>
    <d v="1899-12-30T18:26:26"/>
    <d v="2023-04-18T00:00:00"/>
    <d v="1899-12-30T18:41:47"/>
    <n v="921"/>
    <n v="15.35"/>
    <x v="1"/>
    <x v="1"/>
    <n v="16"/>
    <s v="abril"/>
    <s v="T"/>
    <s v="sin informacion"/>
    <s v="sin informacion"/>
    <s v="sin informacion"/>
    <s v="sin informacion"/>
    <s v="sin informacion"/>
  </r>
  <r>
    <n v="140874"/>
    <s v="Bomba Moyno"/>
    <s v="Moreno"/>
    <s v="L39"/>
    <d v="2018-11-01T00:00:00"/>
    <s v="-"/>
    <s v="Mantenimiento Mecanico"/>
    <d v="2023-04-18T00:00:00"/>
    <d v="1899-12-30T21:06:43"/>
    <d v="2023-04-18T00:00:00"/>
    <d v="1899-12-30T21:14:06"/>
    <n v="443"/>
    <n v="7.3833333333333337"/>
    <x v="0"/>
    <x v="0"/>
    <n v="16"/>
    <s v="abril"/>
    <s v="T"/>
    <m/>
    <s v="microparada"/>
    <m/>
    <m/>
    <m/>
  </r>
  <r>
    <n v="140878"/>
    <s v="Estuchadora"/>
    <s v="Moreno"/>
    <s v="L41"/>
    <d v="2020-02-21T00:00:00"/>
    <s v="Martín"/>
    <s v="Mantenimiento Mecanico"/>
    <d v="2023-04-19T00:00:00"/>
    <d v="1899-12-30T00:06:35"/>
    <d v="2023-04-19T00:00:00"/>
    <d v="1899-12-30T01:02:46"/>
    <n v="3371"/>
    <n v="56.18333333333333"/>
    <x v="593"/>
    <x v="3"/>
    <n v="16"/>
    <s v="abril"/>
    <s v="N"/>
    <m/>
    <s v="si"/>
    <m/>
    <m/>
    <m/>
  </r>
  <r>
    <n v="140882"/>
    <s v="Etiquetadora L33"/>
    <s v="Moreno"/>
    <s v="L33"/>
    <d v="2020-10-16T00:00:00"/>
    <s v="Martín"/>
    <s v="Mantenimiento Electrico"/>
    <d v="2023-04-19T00:00:00"/>
    <d v="1899-12-30T04:04:11"/>
    <d v="2023-04-19T00:00:00"/>
    <d v="1899-12-30T04:17:35"/>
    <n v="804"/>
    <n v="13.4"/>
    <x v="3"/>
    <x v="2"/>
    <n v="16"/>
    <s v="abril"/>
    <s v="N"/>
    <m/>
    <s v="no"/>
    <m/>
    <m/>
    <m/>
  </r>
  <r>
    <n v="140892"/>
    <s v="Camara"/>
    <s v="Moreno"/>
    <s v="L33"/>
    <d v="2020-02-20T00:00:00"/>
    <s v="Martín"/>
    <s v="Mantenimiento Electrico"/>
    <d v="2023-04-19T00:00:00"/>
    <d v="1899-12-30T06:16:47"/>
    <d v="2023-04-19T00:00:00"/>
    <d v="1899-12-30T06:25:01"/>
    <n v="494"/>
    <n v="8.2333333333333325"/>
    <x v="0"/>
    <x v="0"/>
    <n v="16"/>
    <s v="abril"/>
    <s v="M"/>
    <m/>
    <s v="microparada"/>
    <m/>
    <m/>
    <m/>
  </r>
  <r>
    <n v="140894"/>
    <s v="Etiquetadora"/>
    <s v="Moreno"/>
    <s v="L45"/>
    <d v="2018-11-01T00:00:00"/>
    <s v="-"/>
    <s v="Mantenimiento Mecanico"/>
    <d v="2023-04-19T00:00:00"/>
    <d v="1899-12-30T06:23:46"/>
    <d v="2023-04-19T00:00:00"/>
    <d v="1899-12-30T07:27:23"/>
    <n v="3817"/>
    <n v="63.616666666666667"/>
    <x v="1"/>
    <x v="1"/>
    <n v="16"/>
    <s v="abril"/>
    <s v="M"/>
    <s v="sin informacion"/>
    <s v="sin informacion"/>
    <s v="sin informacion"/>
    <s v="sin informacion"/>
    <s v="sin informacion"/>
  </r>
  <r>
    <n v="140897"/>
    <s v="LogiPack"/>
    <s v="Moreno"/>
    <s v="L35"/>
    <d v="2020-02-20T00:00:00"/>
    <s v="Martín"/>
    <s v="Mantenimiento Mecanico"/>
    <d v="2023-04-19T00:00:00"/>
    <d v="1899-12-30T06:51:17"/>
    <d v="2023-04-19T00:00:00"/>
    <d v="1899-12-30T07:05:10"/>
    <n v="833"/>
    <n v="13.883333333333333"/>
    <x v="1"/>
    <x v="1"/>
    <n v="16"/>
    <s v="abril"/>
    <s v="M"/>
    <s v="sin informacion"/>
    <s v="sin informacion"/>
    <s v="sin informacion"/>
    <s v="sin informacion"/>
    <s v="sin informacion"/>
  </r>
  <r>
    <n v="140898"/>
    <s v="Roscadora"/>
    <s v="Moreno"/>
    <s v="L10"/>
    <d v="2021-03-10T00:00:00"/>
    <s v="Martín"/>
    <s v="Mantenimiento Mecanico"/>
    <d v="2023-04-19T00:00:00"/>
    <d v="1899-12-30T07:16:56"/>
    <d v="2023-04-19T00:00:00"/>
    <d v="1899-12-30T07:33:32"/>
    <n v="996"/>
    <n v="16.600000000000001"/>
    <x v="1"/>
    <x v="1"/>
    <n v="16"/>
    <s v="abril"/>
    <s v="M"/>
    <s v="sin informacion"/>
    <s v="sin informacion"/>
    <s v="sin informacion"/>
    <s v="sin informacion"/>
    <s v="sin informacion"/>
  </r>
  <r>
    <n v="140899"/>
    <s v="Abastecedor pinceles"/>
    <s v="Moreno"/>
    <s v="L38"/>
    <d v="2019-10-08T00:00:00"/>
    <s v="Martín"/>
    <s v="Mantenimiento Electrico"/>
    <d v="2023-04-19T00:00:00"/>
    <d v="1899-12-30T07:20:03"/>
    <d v="2023-04-19T00:00:00"/>
    <d v="1899-12-30T07:20:12"/>
    <n v="9"/>
    <n v="0.15"/>
    <x v="0"/>
    <x v="0"/>
    <n v="16"/>
    <s v="abril"/>
    <s v="M"/>
    <m/>
    <s v="microparada"/>
    <m/>
    <m/>
    <m/>
  </r>
  <r>
    <n v="140902"/>
    <s v="Celofanadora"/>
    <s v="Moreno"/>
    <s v="L32"/>
    <d v="2021-02-04T00:00:00"/>
    <s v="Victor"/>
    <s v="Mantenimiento Mecanico"/>
    <d v="2023-04-19T00:00:00"/>
    <d v="1899-12-30T07:29:44"/>
    <d v="2023-04-19T00:00:00"/>
    <d v="1899-12-30T07:44:45"/>
    <n v="901"/>
    <n v="15.016666666666667"/>
    <x v="1"/>
    <x v="1"/>
    <n v="16"/>
    <s v="abril"/>
    <s v="M"/>
    <s v="sin informacion"/>
    <s v="sin informacion"/>
    <s v="sin informacion"/>
    <s v="sin informacion"/>
    <s v="sin informacion"/>
  </r>
  <r>
    <n v="140906"/>
    <s v="Inkjet"/>
    <s v="Moreno"/>
    <s v="L48"/>
    <d v="2018-11-01T00:00:00"/>
    <s v="-"/>
    <s v="Mantenimiento Electrico"/>
    <d v="2023-04-19T00:00:00"/>
    <d v="1899-12-30T07:49:32"/>
    <d v="2023-04-19T00:00:00"/>
    <d v="1899-12-30T08:36:10"/>
    <n v="2798"/>
    <n v="46.633333333333333"/>
    <x v="594"/>
    <x v="3"/>
    <n v="16"/>
    <s v="abril"/>
    <s v="M"/>
    <m/>
    <s v="si"/>
    <m/>
    <m/>
    <m/>
  </r>
  <r>
    <n v="140916"/>
    <s v="Brazo transporte"/>
    <s v="Moreno"/>
    <s v="L35"/>
    <d v="2018-11-01T00:00:00"/>
    <s v="-"/>
    <s v="Mantenimiento Mecanico"/>
    <d v="2023-04-19T00:00:00"/>
    <d v="1899-12-30T10:13:28"/>
    <d v="2023-04-19T00:00:00"/>
    <d v="1899-12-30T10:20:15"/>
    <n v="407"/>
    <n v="6.7833333333333332"/>
    <x v="0"/>
    <x v="0"/>
    <n v="16"/>
    <s v="abril"/>
    <s v="M"/>
    <m/>
    <s v="microparada"/>
    <m/>
    <m/>
    <m/>
  </r>
  <r>
    <n v="140919"/>
    <s v="Brazo transporte"/>
    <s v="Moreno"/>
    <s v="L35"/>
    <d v="2018-11-01T00:00:00"/>
    <s v="-"/>
    <s v="Mantenimiento Electrico"/>
    <d v="2023-04-19T00:00:00"/>
    <d v="1899-12-30T10:20:53"/>
    <d v="2023-04-19T00:00:00"/>
    <d v="1899-12-30T10:32:40"/>
    <n v="707"/>
    <n v="11.783333333333333"/>
    <x v="1"/>
    <x v="1"/>
    <n v="16"/>
    <s v="abril"/>
    <s v="M"/>
    <s v="sin informacion"/>
    <s v="sin informacion"/>
    <s v="sin informacion"/>
    <s v="sin informacion"/>
    <s v="sin informacion"/>
  </r>
  <r>
    <n v="140925"/>
    <s v="Martillo"/>
    <s v="Moreno"/>
    <s v="L11"/>
    <d v="2018-11-01T00:00:00"/>
    <s v="-"/>
    <s v="Mantenimiento Mecanico"/>
    <d v="2023-04-19T00:00:00"/>
    <d v="1899-12-30T11:35:41"/>
    <d v="2023-04-19T00:00:00"/>
    <d v="1899-12-30T11:55:56"/>
    <n v="1215"/>
    <n v="20.25"/>
    <x v="595"/>
    <x v="3"/>
    <n v="16"/>
    <s v="abril"/>
    <s v="M"/>
    <m/>
    <s v="si"/>
    <m/>
    <m/>
    <m/>
  </r>
  <r>
    <n v="140927"/>
    <s v="Torqueadora"/>
    <s v="Moreno"/>
    <s v="L48"/>
    <d v="2018-11-01T00:00:00"/>
    <s v="-"/>
    <s v="Mantenimiento Mecanico"/>
    <d v="2023-04-19T00:00:00"/>
    <d v="1899-12-30T11:47:26"/>
    <d v="2023-04-19T00:00:00"/>
    <d v="1899-12-30T11:51:23"/>
    <n v="237"/>
    <n v="3.95"/>
    <x v="0"/>
    <x v="0"/>
    <n v="16"/>
    <s v="abril"/>
    <s v="M"/>
    <m/>
    <s v="microparada"/>
    <m/>
    <m/>
    <m/>
  </r>
  <r>
    <n v="140929"/>
    <s v="Celofanadora"/>
    <s v="Moreno"/>
    <s v="L11"/>
    <d v="2018-11-01T00:00:00"/>
    <s v="-"/>
    <s v="Mantenimiento Electrico"/>
    <d v="2023-04-19T00:00:00"/>
    <d v="1899-12-30T12:06:46"/>
    <d v="2023-04-19T00:00:00"/>
    <d v="1899-12-30T12:21:26"/>
    <n v="880"/>
    <n v="14.666666666666666"/>
    <x v="1"/>
    <x v="1"/>
    <n v="16"/>
    <s v="abril"/>
    <s v="M"/>
    <s v="sin informacion"/>
    <s v="sin informacion"/>
    <s v="sin informacion"/>
    <s v="sin informacion"/>
    <s v="sin informacion"/>
  </r>
  <r>
    <n v="140930"/>
    <s v="Sobretapa"/>
    <s v="Moreno"/>
    <s v="L38"/>
    <d v="2020-06-30T00:00:00"/>
    <s v="Martín"/>
    <s v="Mantenimiento Electrico"/>
    <d v="2023-04-19T00:00:00"/>
    <d v="1899-12-30T12:23:07"/>
    <d v="2023-04-19T00:00:00"/>
    <d v="1899-12-30T12:26:04"/>
    <n v="177"/>
    <n v="2.95"/>
    <x v="0"/>
    <x v="0"/>
    <n v="16"/>
    <s v="abril"/>
    <s v="M"/>
    <m/>
    <s v="microparada"/>
    <m/>
    <m/>
    <m/>
  </r>
  <r>
    <n v="140931"/>
    <s v="Torqueadora"/>
    <s v="Moreno"/>
    <s v="L48"/>
    <d v="2018-11-01T00:00:00"/>
    <s v="-"/>
    <s v="Mantenimiento Mecanico"/>
    <d v="2023-04-19T00:00:00"/>
    <d v="1899-12-30T12:34:50"/>
    <d v="2023-04-19T00:00:00"/>
    <d v="1899-12-30T13:09:00"/>
    <n v="2050"/>
    <n v="34.166666666666664"/>
    <x v="1"/>
    <x v="1"/>
    <n v="16"/>
    <s v="abril"/>
    <s v="M"/>
    <s v="sin informacion"/>
    <s v="sin informacion"/>
    <s v="sin informacion"/>
    <s v="sin informacion"/>
    <s v="sin informacion"/>
  </r>
  <r>
    <n v="140933"/>
    <s v="Martillo"/>
    <s v="Moreno"/>
    <s v="L11"/>
    <d v="2018-11-01T00:00:00"/>
    <s v="-"/>
    <s v="Mantenimiento Mecanico"/>
    <d v="2023-04-19T00:00:00"/>
    <d v="1899-12-30T13:04:26"/>
    <d v="2023-04-19T00:00:00"/>
    <d v="1899-12-30T13:49:10"/>
    <n v="2684"/>
    <n v="44.733333333333334"/>
    <x v="1"/>
    <x v="1"/>
    <n v="16"/>
    <s v="abril"/>
    <s v="M"/>
    <s v="sin informacion"/>
    <s v="sin informacion"/>
    <s v="sin informacion"/>
    <s v="sin informacion"/>
    <s v="sin informacion"/>
  </r>
  <r>
    <n v="140952"/>
    <s v="Crimpadora"/>
    <s v="Moreno"/>
    <s v="L10"/>
    <d v="2018-11-01T00:00:00"/>
    <s v="-"/>
    <s v="Mantenimiento Electrico"/>
    <d v="2023-04-19T00:00:00"/>
    <d v="1899-12-30T16:54:30"/>
    <d v="2023-04-19T00:00:00"/>
    <d v="1899-12-30T17:21:07"/>
    <n v="1597"/>
    <n v="26.616666666666667"/>
    <x v="3"/>
    <x v="2"/>
    <n v="16"/>
    <s v="abril"/>
    <s v="T"/>
    <m/>
    <s v="no"/>
    <m/>
    <m/>
    <m/>
  </r>
  <r>
    <n v="140956"/>
    <s v="Estuchadora"/>
    <s v="Moreno"/>
    <s v="L11"/>
    <d v="2018-11-01T00:00:00"/>
    <s v="-"/>
    <s v="Mantenimiento Electrico"/>
    <d v="2023-04-19T00:00:00"/>
    <d v="1899-12-30T17:19:06"/>
    <d v="2023-04-19T00:00:00"/>
    <d v="1899-12-30T17:19:10"/>
    <n v="4"/>
    <n v="6.6666666666666666E-2"/>
    <x v="0"/>
    <x v="0"/>
    <n v="16"/>
    <s v="abril"/>
    <s v="T"/>
    <m/>
    <s v="microparada"/>
    <m/>
    <m/>
    <m/>
  </r>
  <r>
    <n v="140957"/>
    <s v="Estuchadora"/>
    <s v="Moreno"/>
    <s v="L11"/>
    <d v="2018-11-01T00:00:00"/>
    <s v="-"/>
    <s v="Mantenimiento Mecanico"/>
    <d v="2023-04-19T00:00:00"/>
    <d v="1899-12-30T17:19:22"/>
    <d v="2023-04-19T00:00:00"/>
    <d v="1899-12-30T17:27:01"/>
    <n v="459"/>
    <n v="7.65"/>
    <x v="0"/>
    <x v="0"/>
    <n v="16"/>
    <s v="abril"/>
    <s v="T"/>
    <m/>
    <s v="microparada"/>
    <m/>
    <m/>
    <m/>
  </r>
  <r>
    <n v="140960"/>
    <s v="Estuchadora"/>
    <s v="Moreno"/>
    <s v="L11"/>
    <d v="2018-11-01T00:00:00"/>
    <s v="-"/>
    <s v="Mantenimiento Mecanico"/>
    <d v="2023-04-19T00:00:00"/>
    <d v="1899-12-30T18:08:11"/>
    <d v="2023-04-19T00:00:00"/>
    <d v="1899-12-30T18:35:35"/>
    <n v="1644"/>
    <n v="27.4"/>
    <x v="1"/>
    <x v="1"/>
    <n v="16"/>
    <s v="abril"/>
    <s v="T"/>
    <s v="sin informacion"/>
    <s v="sin informacion"/>
    <s v="sin informacion"/>
    <s v="sin informacion"/>
    <s v="sin informacion"/>
  </r>
  <r>
    <n v="140961"/>
    <s v="Llenadora"/>
    <s v="Moreno"/>
    <s v="L41"/>
    <d v="2018-11-01T00:00:00"/>
    <s v="-"/>
    <s v="Mantenimiento Mecanico"/>
    <d v="2023-04-19T00:00:00"/>
    <d v="1899-12-30T18:26:08"/>
    <d v="2023-04-19T00:00:00"/>
    <d v="1899-12-30T21:53:20"/>
    <n v="12432"/>
    <n v="207.2"/>
    <x v="1"/>
    <x v="1"/>
    <n v="16"/>
    <s v="abril"/>
    <s v="T"/>
    <s v="sin informacion"/>
    <s v="sin informacion"/>
    <s v="sin informacion"/>
    <s v="sin informacion"/>
    <s v="sin informacion"/>
  </r>
  <r>
    <n v="140965"/>
    <s v="Estuchadora"/>
    <s v="Moreno"/>
    <s v="L11"/>
    <d v="2018-11-01T00:00:00"/>
    <s v="-"/>
    <s v="Mantenimiento Mecanico"/>
    <d v="2023-04-19T00:00:00"/>
    <d v="1899-12-30T19:40:33"/>
    <d v="2023-04-19T00:00:00"/>
    <d v="1899-12-30T20:10:36"/>
    <n v="1803"/>
    <n v="30.05"/>
    <x v="1"/>
    <x v="1"/>
    <n v="16"/>
    <s v="abril"/>
    <s v="T"/>
    <s v="sin informacion"/>
    <s v="sin informacion"/>
    <s v="sin informacion"/>
    <s v="sin informacion"/>
    <s v="sin informacion"/>
  </r>
  <r>
    <n v="140967"/>
    <s v="Crimpadora"/>
    <s v="Moreno"/>
    <s v="L10"/>
    <d v="2018-11-01T00:00:00"/>
    <s v="-"/>
    <s v="Mantenimiento Electrico"/>
    <d v="2023-04-19T00:00:00"/>
    <d v="1899-12-30T21:09:27"/>
    <d v="2023-04-19T00:00:00"/>
    <d v="1899-12-30T21:10:02"/>
    <n v="35"/>
    <n v="0.58333333333333337"/>
    <x v="0"/>
    <x v="0"/>
    <n v="16"/>
    <s v="abril"/>
    <s v="T"/>
    <m/>
    <s v="microparada"/>
    <m/>
    <m/>
    <m/>
  </r>
  <r>
    <n v="140970"/>
    <s v="Llenadora"/>
    <s v="Moreno"/>
    <s v="L33"/>
    <d v="2018-11-01T00:00:00"/>
    <s v="-"/>
    <s v="Mantenimiento Mecanico"/>
    <d v="2023-04-20T00:00:00"/>
    <d v="1899-12-30T00:13:40"/>
    <d v="2023-04-20T00:00:00"/>
    <d v="1899-12-30T00:23:54"/>
    <n v="614"/>
    <n v="10.233333333333333"/>
    <x v="596"/>
    <x v="4"/>
    <n v="16"/>
    <s v="abril"/>
    <s v="N"/>
    <s v="no aplica"/>
    <s v="no aplica"/>
    <s v="no aplica"/>
    <s v="no aplica"/>
    <s v="no aplica"/>
  </r>
  <r>
    <n v="140973"/>
    <s v="Embalador"/>
    <s v="Moreno"/>
    <s v="L33"/>
    <d v="2018-11-01T00:00:00"/>
    <s v="-"/>
    <s v="Mantenimiento Mecanico"/>
    <d v="2023-04-20T00:00:00"/>
    <d v="1899-12-30T04:37:07"/>
    <d v="2023-04-20T00:00:00"/>
    <d v="1899-12-30T04:51:25"/>
    <n v="858"/>
    <n v="14.3"/>
    <x v="596"/>
    <x v="4"/>
    <n v="16"/>
    <s v="abril"/>
    <s v="N"/>
    <s v="no aplica"/>
    <s v="no aplica"/>
    <s v="no aplica"/>
    <s v="no aplica"/>
    <s v="no aplica"/>
  </r>
  <r>
    <n v="140974"/>
    <s v="Embalador"/>
    <s v="Moreno"/>
    <s v="L33"/>
    <d v="2018-11-01T00:00:00"/>
    <s v="-"/>
    <s v="Mantenimiento Electrico"/>
    <d v="2023-04-20T00:00:00"/>
    <d v="1899-12-30T04:51:32"/>
    <d v="2023-04-20T00:00:00"/>
    <d v="1899-12-30T05:18:19"/>
    <n v="1607"/>
    <n v="26.783333333333335"/>
    <x v="596"/>
    <x v="4"/>
    <n v="16"/>
    <s v="abril"/>
    <s v="N"/>
    <s v="no aplica"/>
    <s v="no aplica"/>
    <s v="no aplica"/>
    <s v="no aplica"/>
    <s v="no aplica"/>
  </r>
  <r>
    <n v="140977"/>
    <s v="Llenadora"/>
    <s v="Moreno"/>
    <s v="L33"/>
    <d v="2018-11-01T00:00:00"/>
    <s v="-"/>
    <s v="Mantenimiento Mecanico"/>
    <d v="2023-04-20T00:00:00"/>
    <d v="1899-12-30T06:16:07"/>
    <d v="2023-04-20T00:00:00"/>
    <d v="1899-12-30T06:42:51"/>
    <n v="1604"/>
    <n v="26.733333333333334"/>
    <x v="596"/>
    <x v="4"/>
    <n v="16"/>
    <s v="abril"/>
    <s v="M"/>
    <s v="no aplica"/>
    <s v="no aplica"/>
    <s v="no aplica"/>
    <s v="no aplica"/>
    <s v="no aplica"/>
  </r>
  <r>
    <n v="140981"/>
    <s v="Celofanadora"/>
    <s v="Moreno"/>
    <s v="L32"/>
    <d v="2021-02-04T00:00:00"/>
    <s v="Victor"/>
    <s v="Mantenimiento Mecanico"/>
    <d v="2023-04-20T00:00:00"/>
    <d v="1899-12-30T07:11:29"/>
    <d v="2023-04-21T00:00:00"/>
    <d v="1899-12-30T06:03:06"/>
    <n v="82297"/>
    <n v="1371.6166666666666"/>
    <x v="596"/>
    <x v="4"/>
    <n v="16"/>
    <s v="abril"/>
    <s v="M"/>
    <s v="no aplica"/>
    <s v="no aplica"/>
    <s v="no aplica"/>
    <s v="no aplica"/>
    <s v="no aplica"/>
  </r>
  <r>
    <n v="140982"/>
    <s v="Celofanadora L10"/>
    <s v="Moreno"/>
    <s v="L10"/>
    <d v="2020-09-30T00:00:00"/>
    <s v="Martín"/>
    <s v="Mantenimiento Mecanico"/>
    <d v="2023-04-20T00:00:00"/>
    <d v="1899-12-30T07:12:21"/>
    <d v="2023-04-21T00:00:00"/>
    <d v="1899-12-30T06:02:47"/>
    <n v="82226"/>
    <n v="1370.4333333333334"/>
    <x v="596"/>
    <x v="4"/>
    <n v="16"/>
    <s v="abril"/>
    <s v="M"/>
    <s v="no aplica"/>
    <s v="no aplica"/>
    <s v="no aplica"/>
    <s v="no aplica"/>
    <s v="no aplica"/>
  </r>
  <r>
    <n v="140985"/>
    <s v="Embalador"/>
    <s v="Moreno"/>
    <s v="L33"/>
    <d v="2018-11-01T00:00:00"/>
    <s v="-"/>
    <s v="Mantenimiento Mecanico"/>
    <d v="2023-04-20T00:00:00"/>
    <d v="1899-12-30T08:08:55"/>
    <d v="2023-04-20T00:00:00"/>
    <d v="1899-12-30T08:47:00"/>
    <n v="2285"/>
    <n v="38.083333333333336"/>
    <x v="596"/>
    <x v="4"/>
    <n v="16"/>
    <s v="abril"/>
    <s v="M"/>
    <s v="no aplica"/>
    <s v="no aplica"/>
    <s v="no aplica"/>
    <s v="no aplica"/>
    <s v="no aplica"/>
  </r>
  <r>
    <n v="140996"/>
    <s v="Abastecedor de tapas"/>
    <s v="Moreno"/>
    <s v="L33"/>
    <d v="2018-11-01T00:00:00"/>
    <s v="-"/>
    <s v="Mantenimiento Mecanico"/>
    <d v="2023-04-20T00:00:00"/>
    <d v="1899-12-30T23:32:43"/>
    <d v="2023-04-21T00:00:00"/>
    <d v="1899-12-30T00:22:51"/>
    <n v="3008"/>
    <n v="50.133333333333333"/>
    <x v="596"/>
    <x v="4"/>
    <n v="16"/>
    <s v="abril"/>
    <s v="N"/>
    <s v="no aplica"/>
    <s v="no aplica"/>
    <s v="no aplica"/>
    <s v="no aplica"/>
    <s v="no aplica"/>
  </r>
  <r>
    <n v="140999"/>
    <s v="Abastecedor de tapas"/>
    <s v="Moreno"/>
    <s v="L33"/>
    <d v="2018-11-01T00:00:00"/>
    <s v="-"/>
    <s v="Mantenimiento Mecanico"/>
    <d v="2023-04-21T00:00:00"/>
    <d v="1899-12-30T01:23:08"/>
    <d v="2023-04-21T00:00:00"/>
    <d v="1899-12-30T01:48:52"/>
    <n v="1544"/>
    <n v="25.733333333333334"/>
    <x v="597"/>
    <x v="2"/>
    <n v="16"/>
    <s v="abril"/>
    <s v="N"/>
    <m/>
    <s v="no"/>
    <m/>
    <m/>
    <m/>
  </r>
  <r>
    <n v="141010"/>
    <s v="Pick and play"/>
    <s v="Moreno"/>
    <s v="L32"/>
    <d v="2023-01-04T00:00:00"/>
    <s v="Juan Manuel"/>
    <s v="Mantenimiento Electrico"/>
    <d v="2023-04-21T00:00:00"/>
    <d v="1899-12-30T07:15:19"/>
    <d v="2023-04-21T00:00:00"/>
    <d v="1899-12-30T07:15:57"/>
    <n v="38"/>
    <n v="0.6333333333333333"/>
    <x v="0"/>
    <x v="0"/>
    <n v="16"/>
    <s v="abril"/>
    <s v="M"/>
    <m/>
    <s v="microparada"/>
    <m/>
    <m/>
    <m/>
  </r>
  <r>
    <n v="141012"/>
    <s v="Pick and play"/>
    <s v="Moreno"/>
    <s v="L32"/>
    <d v="2023-01-04T00:00:00"/>
    <s v="Juan Manuel"/>
    <s v="Mantenimiento Electrico"/>
    <d v="2023-04-21T00:00:00"/>
    <d v="1899-12-30T07:31:33"/>
    <d v="2023-04-21T00:00:00"/>
    <d v="1899-12-30T07:43:43"/>
    <n v="730"/>
    <n v="12.166666666666666"/>
    <x v="598"/>
    <x v="2"/>
    <n v="16"/>
    <s v="abril"/>
    <s v="M"/>
    <m/>
    <s v="no"/>
    <m/>
    <m/>
    <m/>
  </r>
  <r>
    <n v="141013"/>
    <s v="Etiquetadora"/>
    <s v="Moreno"/>
    <s v="L12"/>
    <d v="2018-11-01T00:00:00"/>
    <s v="-"/>
    <s v="Mantenimiento Electrico"/>
    <d v="2023-04-21T00:00:00"/>
    <d v="1899-12-30T07:35:55"/>
    <d v="2023-04-21T00:00:00"/>
    <d v="1899-12-30T08:11:38"/>
    <n v="2143"/>
    <n v="35.716666666666669"/>
    <x v="599"/>
    <x v="2"/>
    <n v="16"/>
    <s v="abril"/>
    <s v="M"/>
    <m/>
    <s v="no"/>
    <m/>
    <m/>
    <m/>
  </r>
  <r>
    <n v="141014"/>
    <s v="LogiPack"/>
    <s v="Moreno"/>
    <s v="L35"/>
    <d v="2020-02-20T00:00:00"/>
    <s v="Martín"/>
    <s v="Mantenimiento Mecanico"/>
    <d v="2023-04-21T00:00:00"/>
    <d v="1899-12-30T07:42:58"/>
    <d v="2023-04-21T00:00:00"/>
    <d v="1899-12-30T07:56:11"/>
    <n v="793"/>
    <n v="13.216666666666667"/>
    <x v="1"/>
    <x v="1"/>
    <n v="16"/>
    <s v="abril"/>
    <s v="M"/>
    <s v="sin informacion"/>
    <s v="sin informacion"/>
    <s v="sin informacion"/>
    <s v="sin informacion"/>
    <s v="sin informacion"/>
  </r>
  <r>
    <n v="141015"/>
    <s v="Celofanadora"/>
    <s v="Moreno"/>
    <s v="L32"/>
    <d v="2021-02-04T00:00:00"/>
    <s v="Victor"/>
    <s v="Mantenimiento Mecanico"/>
    <d v="2023-04-21T00:00:00"/>
    <d v="1899-12-30T08:21:23"/>
    <d v="2023-04-21T00:00:00"/>
    <d v="1899-12-30T09:14:33"/>
    <n v="3190"/>
    <n v="53.166666666666664"/>
    <x v="1"/>
    <x v="1"/>
    <n v="16"/>
    <s v="abril"/>
    <s v="M"/>
    <s v="sin informacion"/>
    <s v="sin informacion"/>
    <s v="sin informacion"/>
    <s v="sin informacion"/>
    <s v="sin informacion"/>
  </r>
  <r>
    <n v="141018"/>
    <s v="Embalador"/>
    <s v="Moreno"/>
    <s v="L33"/>
    <d v="2018-11-01T00:00:00"/>
    <s v="-"/>
    <s v="Mantenimiento Electrico"/>
    <d v="2023-04-21T00:00:00"/>
    <d v="1899-12-30T08:31:04"/>
    <d v="2023-04-21T00:00:00"/>
    <d v="1899-12-30T08:41:10"/>
    <n v="606"/>
    <n v="10.1"/>
    <x v="1"/>
    <x v="1"/>
    <n v="16"/>
    <s v="abril"/>
    <s v="M"/>
    <s v="sin informacion"/>
    <s v="sin informacion"/>
    <s v="sin informacion"/>
    <s v="sin informacion"/>
    <s v="sin informacion"/>
  </r>
  <r>
    <n v="141022"/>
    <s v="Abastecedor de tapas"/>
    <s v="Moreno"/>
    <s v="L41"/>
    <d v="2018-11-01T00:00:00"/>
    <s v="-"/>
    <s v="Mantenimiento Mecanico"/>
    <d v="2023-04-21T00:00:00"/>
    <d v="1899-12-30T09:10:28"/>
    <d v="2023-04-21T00:00:00"/>
    <d v="1899-12-30T10:41:09"/>
    <n v="5441"/>
    <n v="90.683333333333337"/>
    <x v="1"/>
    <x v="1"/>
    <n v="16"/>
    <s v="abril"/>
    <s v="M"/>
    <s v="sin informacion"/>
    <s v="sin informacion"/>
    <s v="sin informacion"/>
    <s v="sin informacion"/>
    <s v="sin informacion"/>
  </r>
  <r>
    <n v="141024"/>
    <s v="Llenadora"/>
    <s v="Moreno"/>
    <s v="L11"/>
    <d v="2018-11-01T00:00:00"/>
    <s v="-"/>
    <s v="Mantenimiento Mecanico"/>
    <d v="2023-04-21T00:00:00"/>
    <d v="1899-12-30T09:41:43"/>
    <d v="2023-04-21T00:00:00"/>
    <d v="1899-12-30T10:14:14"/>
    <n v="1951"/>
    <n v="32.516666666666666"/>
    <x v="1"/>
    <x v="1"/>
    <n v="16"/>
    <s v="abril"/>
    <s v="M"/>
    <s v="sin informacion"/>
    <s v="sin informacion"/>
    <s v="sin informacion"/>
    <s v="sin informacion"/>
    <s v="sin informacion"/>
  </r>
  <r>
    <n v="141025"/>
    <s v="Llenadora"/>
    <s v="Moreno"/>
    <s v="L29"/>
    <d v="2018-11-01T00:00:00"/>
    <s v="-"/>
    <s v="Mantenimiento Mecanico"/>
    <d v="2023-04-21T00:00:00"/>
    <d v="1899-12-30T09:46:42"/>
    <d v="2023-04-21T00:00:00"/>
    <d v="1899-12-30T09:49:44"/>
    <n v="182"/>
    <n v="3.0333333333333332"/>
    <x v="0"/>
    <x v="0"/>
    <n v="16"/>
    <s v="abril"/>
    <s v="M"/>
    <m/>
    <s v="microparada"/>
    <m/>
    <m/>
    <m/>
  </r>
  <r>
    <n v="141026"/>
    <s v="Embalador"/>
    <s v="Moreno"/>
    <s v="L38"/>
    <d v="2018-11-01T00:00:00"/>
    <s v="-"/>
    <s v="Mantenimiento Mecanico"/>
    <d v="2023-04-21T00:00:00"/>
    <d v="1899-12-30T09:46:51"/>
    <d v="2023-04-21T00:00:00"/>
    <d v="1899-12-30T11:45:40"/>
    <n v="7129"/>
    <n v="118.81666666666666"/>
    <x v="1"/>
    <x v="1"/>
    <n v="16"/>
    <s v="abril"/>
    <s v="M"/>
    <s v="sin informacion"/>
    <s v="sin informacion"/>
    <s v="sin informacion"/>
    <s v="sin informacion"/>
    <s v="sin informacion"/>
  </r>
  <r>
    <n v="141028"/>
    <s v="Llenadora"/>
    <s v="Moreno"/>
    <s v="L29"/>
    <d v="2018-11-01T00:00:00"/>
    <s v="-"/>
    <s v="Mantenimiento Mecanico"/>
    <d v="2023-04-21T00:00:00"/>
    <d v="1899-12-30T10:02:54"/>
    <d v="2023-04-21T00:00:00"/>
    <d v="1899-12-30T11:25:41"/>
    <n v="4967"/>
    <n v="82.783333333333331"/>
    <x v="1"/>
    <x v="1"/>
    <n v="16"/>
    <s v="abril"/>
    <s v="M"/>
    <s v="sin informacion"/>
    <s v="sin informacion"/>
    <s v="sin informacion"/>
    <s v="sin informacion"/>
    <s v="sin informacion"/>
  </r>
  <r>
    <n v="141029"/>
    <s v="Transporte"/>
    <s v="Moreno"/>
    <s v="L11"/>
    <d v="2018-11-01T00:00:00"/>
    <s v="-"/>
    <s v="Mantenimiento Electrico"/>
    <d v="2023-04-21T00:00:00"/>
    <d v="1899-12-30T10:14:35"/>
    <d v="2023-04-21T00:00:00"/>
    <d v="1899-12-30T10:19:35"/>
    <n v="300"/>
    <n v="5"/>
    <x v="0"/>
    <x v="0"/>
    <n v="16"/>
    <s v="abril"/>
    <s v="M"/>
    <m/>
    <s v="microparada"/>
    <m/>
    <m/>
    <m/>
  </r>
  <r>
    <n v="141030"/>
    <s v="Laser"/>
    <s v="Moreno"/>
    <s v="L19"/>
    <d v="2022-07-14T00:00:00"/>
    <s v="Natalio"/>
    <s v="Mantenimiento Electrico"/>
    <d v="2023-04-21T00:00:00"/>
    <d v="1899-12-30T10:23:37"/>
    <d v="2023-04-21T00:00:00"/>
    <d v="1899-12-30T11:26:01"/>
    <n v="3744"/>
    <n v="62.4"/>
    <x v="1"/>
    <x v="1"/>
    <n v="16"/>
    <s v="abril"/>
    <s v="M"/>
    <s v="sin informacion"/>
    <s v="sin informacion"/>
    <s v="sin informacion"/>
    <s v="sin informacion"/>
    <s v="sin informacion"/>
  </r>
  <r>
    <n v="141033"/>
    <s v="Estuchadora"/>
    <s v="Moreno"/>
    <s v="L11"/>
    <d v="2018-11-01T00:00:00"/>
    <s v="-"/>
    <s v="Mantenimiento Mecanico"/>
    <d v="2023-04-21T00:00:00"/>
    <d v="1899-12-30T10:36:27"/>
    <d v="2023-04-21T00:00:00"/>
    <d v="1899-12-30T13:02:53"/>
    <n v="8786"/>
    <n v="146.43333333333334"/>
    <x v="1"/>
    <x v="1"/>
    <n v="16"/>
    <s v="abril"/>
    <s v="M"/>
    <s v="sin informacion"/>
    <s v="sin informacion"/>
    <s v="sin informacion"/>
    <s v="sin informacion"/>
    <s v="sin informacion"/>
  </r>
  <r>
    <n v="141034"/>
    <s v="Abastecedor de tapas"/>
    <s v="Moreno"/>
    <s v="L41"/>
    <d v="2018-11-01T00:00:00"/>
    <s v="-"/>
    <s v="Mantenimiento Mecanico"/>
    <d v="2023-04-21T00:00:00"/>
    <d v="1899-12-30T10:52:28"/>
    <d v="2023-04-21T00:00:00"/>
    <d v="1899-12-30T14:08:33"/>
    <n v="11765"/>
    <n v="196.08333333333334"/>
    <x v="1"/>
    <x v="1"/>
    <n v="16"/>
    <s v="abril"/>
    <s v="M"/>
    <s v="sin informacion"/>
    <s v="sin informacion"/>
    <s v="sin informacion"/>
    <s v="sin informacion"/>
    <s v="sin informacion"/>
  </r>
  <r>
    <n v="141037"/>
    <s v="Llenadora"/>
    <s v="Moreno"/>
    <s v="L48"/>
    <d v="2018-11-01T00:00:00"/>
    <s v="-"/>
    <s v="Mantenimiento Mecanico"/>
    <d v="2023-04-21T00:00:00"/>
    <d v="1899-12-30T11:34:50"/>
    <d v="2023-04-21T00:00:00"/>
    <d v="1899-12-30T12:39:59"/>
    <n v="3909"/>
    <n v="65.150000000000006"/>
    <x v="1"/>
    <x v="1"/>
    <n v="16"/>
    <s v="abril"/>
    <s v="M"/>
    <s v="sin informacion"/>
    <s v="sin informacion"/>
    <s v="sin informacion"/>
    <s v="sin informacion"/>
    <s v="sin informacion"/>
  </r>
  <r>
    <n v="141038"/>
    <s v="Sobretapa"/>
    <s v="Moreno"/>
    <s v="L38"/>
    <d v="2020-06-30T00:00:00"/>
    <s v="Martín"/>
    <s v="Mantenimiento Mecanico"/>
    <d v="2023-04-21T00:00:00"/>
    <d v="1899-12-30T11:57:18"/>
    <d v="2023-04-21T00:00:00"/>
    <d v="1899-12-30T12:26:22"/>
    <n v="1744"/>
    <n v="29.066666666666666"/>
    <x v="1"/>
    <x v="1"/>
    <n v="16"/>
    <s v="abril"/>
    <s v="M"/>
    <s v="sin informacion"/>
    <s v="sin informacion"/>
    <s v="sin informacion"/>
    <s v="sin informacion"/>
    <s v="sin informacion"/>
  </r>
  <r>
    <n v="141047"/>
    <s v="Etiquetadora L33"/>
    <s v="Moreno"/>
    <s v="L33"/>
    <d v="2020-10-16T00:00:00"/>
    <s v="Martín"/>
    <s v="Mantenimiento Electrico"/>
    <d v="2023-04-21T00:00:00"/>
    <d v="1899-12-30T13:24:26"/>
    <d v="2023-04-21T00:00:00"/>
    <d v="1899-12-30T14:20:55"/>
    <n v="3389"/>
    <n v="56.483333333333334"/>
    <x v="600"/>
    <x v="3"/>
    <n v="16"/>
    <s v="abril"/>
    <s v="M"/>
    <m/>
    <s v="si"/>
    <m/>
    <m/>
    <m/>
  </r>
  <r>
    <n v="141052"/>
    <s v="Pick and play"/>
    <s v="Moreno"/>
    <s v="L11"/>
    <d v="2018-11-01T00:00:00"/>
    <s v="-"/>
    <s v="Mantenimiento Electrico"/>
    <d v="2023-04-21T00:00:00"/>
    <d v="1899-12-30T14:27:10"/>
    <d v="2023-04-21T00:00:00"/>
    <d v="1899-12-30T14:37:17"/>
    <n v="607"/>
    <n v="10.116666666666667"/>
    <x v="76"/>
    <x v="2"/>
    <n v="16"/>
    <s v="abril"/>
    <s v="T"/>
    <m/>
    <s v="no"/>
    <m/>
    <m/>
    <m/>
  </r>
  <r>
    <n v="141058"/>
    <s v="Sobretapa"/>
    <s v="Moreno"/>
    <s v="L38"/>
    <d v="2020-06-30T00:00:00"/>
    <s v="Martín"/>
    <s v="Mantenimiento Mecanico"/>
    <d v="2023-04-21T00:00:00"/>
    <d v="1899-12-30T16:49:49"/>
    <d v="2023-04-21T00:00:00"/>
    <d v="1899-12-30T17:57:32"/>
    <n v="4063"/>
    <n v="67.716666666666669"/>
    <x v="1"/>
    <x v="1"/>
    <n v="16"/>
    <s v="abril"/>
    <s v="T"/>
    <s v="sin informacion"/>
    <s v="sin informacion"/>
    <s v="sin informacion"/>
    <s v="sin informacion"/>
    <s v="sin informacion"/>
  </r>
  <r>
    <n v="141065"/>
    <s v="Llenadora"/>
    <s v="Moreno"/>
    <s v="L41"/>
    <d v="2018-11-01T00:00:00"/>
    <s v="-"/>
    <s v="Mantenimiento Mecanico"/>
    <d v="2023-04-21T00:00:00"/>
    <d v="1899-12-30T20:19:02"/>
    <d v="2023-04-21T00:00:00"/>
    <d v="1899-12-30T21:31:19"/>
    <n v="4337"/>
    <n v="72.283333333333331"/>
    <x v="601"/>
    <x v="3"/>
    <n v="16"/>
    <s v="abril"/>
    <s v="T"/>
    <m/>
    <s v="si"/>
    <m/>
    <m/>
    <m/>
  </r>
  <r>
    <n v="141067"/>
    <s v="Celofanadora L10"/>
    <s v="Moreno"/>
    <s v="L10"/>
    <d v="2020-09-30T00:00:00"/>
    <s v="Martín"/>
    <s v="Mantenimiento Mecanico"/>
    <d v="2023-04-21T00:00:00"/>
    <d v="1899-12-30T20:29:35"/>
    <d v="2023-04-21T00:00:00"/>
    <d v="1899-12-30T20:31:39"/>
    <n v="124"/>
    <n v="2.0666666666666669"/>
    <x v="0"/>
    <x v="0"/>
    <n v="16"/>
    <s v="abril"/>
    <s v="T"/>
    <m/>
    <s v="microparada"/>
    <m/>
    <m/>
    <m/>
  </r>
  <r>
    <n v="141132"/>
    <s v="Pick and play"/>
    <s v="Moreno"/>
    <s v="L10"/>
    <d v="2020-03-10T00:00:00"/>
    <s v="Martín"/>
    <s v="Mantenimiento Mecanico"/>
    <d v="2023-04-24T00:00:00"/>
    <d v="1899-12-30T06:06:27"/>
    <d v="2023-04-24T00:00:00"/>
    <d v="1899-12-30T07:32:15"/>
    <n v="5148"/>
    <n v="85.8"/>
    <x v="602"/>
    <x v="3"/>
    <n v="17"/>
    <s v="abril"/>
    <s v="M"/>
    <m/>
    <s v="si"/>
    <m/>
    <m/>
    <m/>
  </r>
  <r>
    <n v="141142"/>
    <s v="Inkjet"/>
    <s v="Moreno"/>
    <s v="L48"/>
    <d v="2018-11-01T00:00:00"/>
    <s v="-"/>
    <s v="Mantenimiento Electrico"/>
    <d v="2023-04-24T00:00:00"/>
    <d v="1899-12-30T07:18:05"/>
    <d v="2023-04-24T00:00:00"/>
    <d v="1899-12-30T09:10:57"/>
    <n v="6772"/>
    <n v="112.86666666666666"/>
    <x v="603"/>
    <x v="3"/>
    <n v="17"/>
    <s v="abril"/>
    <s v="M"/>
    <m/>
    <s v="si"/>
    <m/>
    <m/>
    <m/>
  </r>
  <r>
    <n v="141143"/>
    <s v="Llenadora"/>
    <s v="Moreno"/>
    <s v="L35"/>
    <d v="2018-11-01T00:00:00"/>
    <s v="-"/>
    <s v="Mantenimiento Electrico"/>
    <d v="2023-04-24T00:00:00"/>
    <d v="1899-12-30T07:32:21"/>
    <d v="2023-04-24T00:00:00"/>
    <d v="1899-12-30T08:16:35"/>
    <n v="2654"/>
    <n v="44.233333333333334"/>
    <x v="604"/>
    <x v="3"/>
    <n v="17"/>
    <s v="abril"/>
    <s v="M"/>
    <m/>
    <s v="no"/>
    <m/>
    <m/>
    <m/>
  </r>
  <r>
    <n v="141144"/>
    <s v="Etiquetadora L33"/>
    <s v="Moreno"/>
    <s v="L33"/>
    <d v="2020-10-16T00:00:00"/>
    <s v="Martín"/>
    <s v="Mantenimiento Electrico"/>
    <d v="2023-04-24T00:00:00"/>
    <d v="1899-12-30T07:33:56"/>
    <d v="2023-04-24T00:00:00"/>
    <d v="1899-12-30T07:42:32"/>
    <n v="516"/>
    <n v="8.6"/>
    <x v="0"/>
    <x v="0"/>
    <n v="17"/>
    <s v="abril"/>
    <s v="M"/>
    <m/>
    <s v="microparada"/>
    <m/>
    <m/>
    <m/>
  </r>
  <r>
    <n v="141146"/>
    <s v="Llenadora"/>
    <s v="Moreno"/>
    <s v="L35"/>
    <d v="2018-11-01T00:00:00"/>
    <s v="-"/>
    <s v="Mantenimiento Mecanico"/>
    <d v="2023-04-24T00:00:00"/>
    <d v="1899-12-30T08:16:44"/>
    <d v="2023-04-24T00:00:00"/>
    <d v="1899-12-30T10:40:23"/>
    <n v="8619"/>
    <n v="143.65"/>
    <x v="1"/>
    <x v="1"/>
    <n v="17"/>
    <s v="abril"/>
    <s v="M"/>
    <s v="sin informacion"/>
    <s v="sin informacion"/>
    <s v="sin informacion"/>
    <s v="sin informacion"/>
    <s v="sin informacion"/>
  </r>
  <r>
    <n v="141161"/>
    <s v="Llenadora"/>
    <s v="Moreno"/>
    <s v="L11"/>
    <d v="2018-11-01T00:00:00"/>
    <s v="-"/>
    <s v="Mantenimiento Mecanico"/>
    <d v="2023-04-24T00:00:00"/>
    <d v="1899-12-30T10:58:37"/>
    <d v="2023-04-24T00:00:00"/>
    <d v="1899-12-30T11:03:36"/>
    <n v="299"/>
    <n v="4.9833333333333334"/>
    <x v="0"/>
    <x v="0"/>
    <n v="17"/>
    <s v="abril"/>
    <s v="M"/>
    <m/>
    <s v="microparada"/>
    <m/>
    <m/>
    <m/>
  </r>
  <r>
    <n v="141168"/>
    <s v="Llenadora"/>
    <s v="Moreno"/>
    <s v="L39"/>
    <d v="2018-11-01T00:00:00"/>
    <s v="-"/>
    <s v="Mantenimiento Electrico"/>
    <d v="2023-04-24T00:00:00"/>
    <d v="1899-12-30T11:22:49"/>
    <d v="2023-04-24T00:00:00"/>
    <d v="1899-12-30T11:23:45"/>
    <n v="56"/>
    <n v="0.93333333333333335"/>
    <x v="0"/>
    <x v="0"/>
    <n v="17"/>
    <s v="abril"/>
    <s v="M"/>
    <m/>
    <s v="microparada"/>
    <m/>
    <m/>
    <m/>
  </r>
  <r>
    <n v="141172"/>
    <s v="Etiquetadora L33"/>
    <s v="Moreno"/>
    <s v="L33"/>
    <d v="2020-10-16T00:00:00"/>
    <s v="Martín"/>
    <s v="Mantenimiento Electrico"/>
    <d v="2023-04-24T00:00:00"/>
    <d v="1899-12-30T12:14:02"/>
    <d v="2023-04-24T00:00:00"/>
    <d v="1899-12-30T12:27:57"/>
    <n v="835"/>
    <n v="13.916666666666666"/>
    <x v="3"/>
    <x v="2"/>
    <n v="17"/>
    <s v="abril"/>
    <s v="M"/>
    <m/>
    <s v="no"/>
    <m/>
    <m/>
    <m/>
  </r>
  <r>
    <n v="141174"/>
    <s v="Laser"/>
    <s v="Moreno"/>
    <s v="L10"/>
    <d v="2021-02-12T00:00:00"/>
    <s v="Martín"/>
    <s v="Mantenimiento Electrico"/>
    <d v="2023-04-24T00:00:00"/>
    <d v="1899-12-30T12:17:06"/>
    <d v="2023-04-24T00:00:00"/>
    <d v="1899-12-30T13:25:45"/>
    <n v="4119"/>
    <n v="68.650000000000006"/>
    <x v="4"/>
    <x v="2"/>
    <n v="17"/>
    <s v="abril"/>
    <s v="M"/>
    <m/>
    <s v="no"/>
    <m/>
    <m/>
    <m/>
  </r>
  <r>
    <n v="141178"/>
    <s v="Llenadora"/>
    <s v="Moreno"/>
    <s v="L27"/>
    <d v="2018-11-01T00:00:00"/>
    <s v="-"/>
    <s v="Mantenimiento Mecanico"/>
    <d v="2023-04-24T00:00:00"/>
    <d v="1899-12-30T12:41:55"/>
    <d v="2023-04-24T00:00:00"/>
    <d v="1899-12-30T12:48:49"/>
    <n v="414"/>
    <n v="6.9"/>
    <x v="0"/>
    <x v="0"/>
    <n v="17"/>
    <s v="abril"/>
    <s v="M"/>
    <m/>
    <s v="microparada"/>
    <m/>
    <m/>
    <m/>
  </r>
  <r>
    <n v="141182"/>
    <s v="Celofanadora L10"/>
    <s v="Moreno"/>
    <s v="L10"/>
    <d v="2020-09-30T00:00:00"/>
    <s v="Martín"/>
    <s v="Mantenimiento Mecanico"/>
    <d v="2023-04-24T00:00:00"/>
    <d v="1899-12-30T13:25:48"/>
    <d v="2023-04-24T00:00:00"/>
    <d v="1899-12-30T13:51:21"/>
    <n v="1533"/>
    <n v="25.55"/>
    <x v="605"/>
    <x v="3"/>
    <n v="17"/>
    <s v="abril"/>
    <s v="M"/>
    <m/>
    <s v="si"/>
    <m/>
    <m/>
    <m/>
  </r>
  <r>
    <n v="141187"/>
    <s v="Llenadora L38"/>
    <s v="Moreno"/>
    <s v="L38"/>
    <d v="2021-03-03T00:00:00"/>
    <s v="Martín"/>
    <s v="Mantenimiento Mecanico"/>
    <d v="2023-04-24T00:00:00"/>
    <d v="1899-12-30T14:29:40"/>
    <d v="2023-04-24T00:00:00"/>
    <d v="1899-12-30T15:58:11"/>
    <n v="5311"/>
    <n v="88.516666666666666"/>
    <x v="606"/>
    <x v="2"/>
    <n v="17"/>
    <s v="abril"/>
    <s v="T"/>
    <m/>
    <s v="no"/>
    <m/>
    <m/>
    <m/>
  </r>
  <r>
    <n v="141190"/>
    <s v="Celofanadora L10"/>
    <s v="Moreno"/>
    <s v="L10"/>
    <d v="2020-09-30T00:00:00"/>
    <s v="Martín"/>
    <s v="Mantenimiento Mecanico"/>
    <d v="2023-04-24T00:00:00"/>
    <d v="1899-12-30T15:04:04"/>
    <d v="2023-04-24T00:00:00"/>
    <d v="1899-12-30T15:56:07"/>
    <n v="3123"/>
    <n v="52.05"/>
    <x v="605"/>
    <x v="3"/>
    <n v="17"/>
    <s v="abril"/>
    <s v="T"/>
    <m/>
    <s v="si"/>
    <m/>
    <m/>
    <m/>
  </r>
  <r>
    <n v="141198"/>
    <s v="Celofanadora L10"/>
    <s v="Moreno"/>
    <s v="L10"/>
    <d v="2020-09-30T00:00:00"/>
    <s v="Martín"/>
    <s v="Mantenimiento Mecanico"/>
    <d v="2023-04-24T00:00:00"/>
    <d v="1899-12-30T17:16:48"/>
    <d v="2023-04-24T00:00:00"/>
    <d v="1899-12-30T18:34:41"/>
    <n v="4673"/>
    <n v="77.88333333333334"/>
    <x v="605"/>
    <x v="3"/>
    <n v="17"/>
    <s v="abril"/>
    <s v="T"/>
    <m/>
    <s v="si"/>
    <m/>
    <m/>
    <m/>
  </r>
  <r>
    <n v="141199"/>
    <s v="Etiquetadora"/>
    <s v="Moreno"/>
    <s v="L39"/>
    <d v="2018-11-01T00:00:00"/>
    <s v="-"/>
    <s v="Mantenimiento Electrico"/>
    <d v="2023-04-24T00:00:00"/>
    <d v="1899-12-30T17:22:58"/>
    <d v="2023-04-24T00:00:00"/>
    <d v="1899-12-30T17:57:00"/>
    <n v="2042"/>
    <n v="34.033333333333331"/>
    <x v="607"/>
    <x v="3"/>
    <n v="17"/>
    <s v="abril"/>
    <s v="T"/>
    <m/>
    <s v="si"/>
    <m/>
    <m/>
    <m/>
  </r>
  <r>
    <n v="141200"/>
    <s v="Etiquetadora"/>
    <s v="Moreno"/>
    <s v="L11"/>
    <d v="2018-11-01T00:00:00"/>
    <s v="-"/>
    <s v="Mantenimiento Mecanico"/>
    <d v="2023-04-24T00:00:00"/>
    <d v="1899-12-30T17:23:52"/>
    <d v="2023-04-24T00:00:00"/>
    <d v="1899-12-30T17:23:57"/>
    <n v="5"/>
    <n v="8.3333333333333329E-2"/>
    <x v="0"/>
    <x v="0"/>
    <n v="17"/>
    <s v="abril"/>
    <s v="T"/>
    <m/>
    <s v="microparada"/>
    <m/>
    <m/>
    <m/>
  </r>
  <r>
    <n v="141212"/>
    <s v="Transfer"/>
    <s v="Moreno"/>
    <s v="L39"/>
    <d v="2019-10-08T00:00:00"/>
    <s v="Martín"/>
    <s v="Mantenimiento Electrico"/>
    <d v="2023-04-24T00:00:00"/>
    <d v="1899-12-30T18:21:04"/>
    <d v="2023-04-24T00:00:00"/>
    <d v="1899-12-30T18:46:52"/>
    <n v="1548"/>
    <n v="25.8"/>
    <x v="608"/>
    <x v="2"/>
    <n v="17"/>
    <s v="abril"/>
    <s v="T"/>
    <m/>
    <s v="no"/>
    <m/>
    <m/>
    <m/>
  </r>
  <r>
    <n v="141215"/>
    <s v="Celofanadora L10"/>
    <s v="Moreno"/>
    <s v="L10"/>
    <d v="2020-09-30T00:00:00"/>
    <s v="Martín"/>
    <s v="Mantenimiento Mecanico"/>
    <d v="2023-04-24T00:00:00"/>
    <d v="1899-12-30T18:34:54"/>
    <d v="2023-04-24T00:00:00"/>
    <d v="1899-12-30T21:22:57"/>
    <n v="10083"/>
    <n v="168.05"/>
    <x v="605"/>
    <x v="3"/>
    <n v="17"/>
    <s v="abril"/>
    <s v="T"/>
    <m/>
    <s v="si"/>
    <m/>
    <m/>
    <m/>
  </r>
  <r>
    <n v="141222"/>
    <s v="Transfer"/>
    <s v="Moreno"/>
    <s v="L39"/>
    <d v="2019-10-08T00:00:00"/>
    <s v="Martín"/>
    <s v="Mantenimiento Electrico"/>
    <d v="2023-04-24T00:00:00"/>
    <d v="1899-12-30T20:39:32"/>
    <d v="2023-04-24T00:00:00"/>
    <d v="1899-12-30T20:57:55"/>
    <n v="1103"/>
    <n v="18.383333333333333"/>
    <x v="403"/>
    <x v="2"/>
    <n v="17"/>
    <s v="abril"/>
    <s v="T"/>
    <m/>
    <s v="no"/>
    <m/>
    <m/>
    <m/>
  </r>
  <r>
    <n v="141223"/>
    <s v="Llenadora"/>
    <s v="Moreno"/>
    <s v="L33"/>
    <d v="2018-11-01T00:00:00"/>
    <s v="-"/>
    <s v="Mantenimiento Mecanico"/>
    <d v="2023-04-24T00:00:00"/>
    <d v="1899-12-30T20:56:03"/>
    <d v="2023-04-24T00:00:00"/>
    <d v="1899-12-30T21:21:26"/>
    <n v="1523"/>
    <n v="25.383333333333333"/>
    <x v="609"/>
    <x v="3"/>
    <n v="17"/>
    <s v="abril"/>
    <s v="T"/>
    <m/>
    <s v="si"/>
    <m/>
    <m/>
    <m/>
  </r>
  <r>
    <n v="141227"/>
    <s v="Transfer"/>
    <s v="Moreno"/>
    <s v="L39"/>
    <d v="2019-10-08T00:00:00"/>
    <s v="Martín"/>
    <s v="Mantenimiento Electrico"/>
    <d v="2023-04-24T00:00:00"/>
    <d v="1899-12-30T21:16:35"/>
    <d v="2023-04-24T00:00:00"/>
    <d v="1899-12-30T21:44:42"/>
    <n v="1687"/>
    <n v="28.116666666666667"/>
    <x v="403"/>
    <x v="2"/>
    <n v="17"/>
    <s v="abril"/>
    <s v="T"/>
    <m/>
    <s v="no"/>
    <m/>
    <m/>
    <m/>
  </r>
  <r>
    <n v="141230"/>
    <s v="Etiquetadora L33"/>
    <s v="Moreno"/>
    <s v="L33"/>
    <d v="2020-10-16T00:00:00"/>
    <s v="Martín"/>
    <s v="Mantenimiento Electrico"/>
    <d v="2023-04-25T00:00:00"/>
    <d v="1899-12-30T00:18:20"/>
    <d v="2023-04-25T00:00:00"/>
    <d v="1899-12-30T00:22:36"/>
    <n v="256"/>
    <n v="4.2666666666666666"/>
    <x v="0"/>
    <x v="0"/>
    <n v="17"/>
    <s v="abril"/>
    <s v="N"/>
    <m/>
    <s v="microparada"/>
    <m/>
    <m/>
    <m/>
  </r>
  <r>
    <n v="141231"/>
    <s v="Llenadora"/>
    <s v="Moreno"/>
    <s v="L33"/>
    <d v="2018-11-01T00:00:00"/>
    <s v="-"/>
    <s v="Mantenimiento Mecanico"/>
    <d v="2023-04-25T00:00:00"/>
    <d v="1899-12-30T02:51:58"/>
    <d v="2023-04-25T00:00:00"/>
    <d v="1899-12-30T03:32:12"/>
    <n v="2414"/>
    <n v="40.233333333333334"/>
    <x v="610"/>
    <x v="3"/>
    <n v="17"/>
    <s v="abril"/>
    <s v="N"/>
    <m/>
    <s v="si"/>
    <m/>
    <m/>
    <m/>
  </r>
  <r>
    <n v="141232"/>
    <s v="Etiquetadora L33"/>
    <s v="Moreno"/>
    <s v="L33"/>
    <d v="2020-10-16T00:00:00"/>
    <s v="Martín"/>
    <s v="Mantenimiento Mecanico"/>
    <d v="2023-04-25T00:00:00"/>
    <d v="1899-12-30T05:19:06"/>
    <d v="2023-04-25T00:00:00"/>
    <d v="1899-12-30T05:38:03"/>
    <n v="1137"/>
    <n v="18.95"/>
    <x v="3"/>
    <x v="2"/>
    <n v="17"/>
    <s v="abril"/>
    <s v="N"/>
    <m/>
    <s v="no"/>
    <m/>
    <m/>
    <m/>
  </r>
  <r>
    <n v="141239"/>
    <s v="Celofanadora L10"/>
    <s v="Moreno"/>
    <s v="L10"/>
    <d v="2020-09-30T00:00:00"/>
    <s v="Martín"/>
    <s v="Mantenimiento Mecanico"/>
    <d v="2023-04-25T00:00:00"/>
    <d v="1899-12-30T06:28:30"/>
    <d v="2023-04-25T00:00:00"/>
    <d v="1899-12-30T07:17:07"/>
    <n v="2917"/>
    <n v="48.616666666666667"/>
    <x v="1"/>
    <x v="1"/>
    <n v="17"/>
    <s v="abril"/>
    <s v="M"/>
    <s v="sin informacion"/>
    <s v="sin informacion"/>
    <s v="sin informacion"/>
    <s v="sin informacion"/>
    <s v="sin informacion"/>
  </r>
  <r>
    <n v="141240"/>
    <s v="Embalador"/>
    <s v="Moreno"/>
    <s v="L33"/>
    <d v="2018-11-01T00:00:00"/>
    <s v="-"/>
    <s v="Mantenimiento Mecanico"/>
    <d v="2023-04-25T00:00:00"/>
    <d v="1899-12-30T06:41:56"/>
    <d v="2023-04-25T00:00:00"/>
    <d v="1899-12-30T07:09:43"/>
    <n v="1667"/>
    <n v="27.783333333333335"/>
    <x v="4"/>
    <x v="2"/>
    <n v="17"/>
    <s v="abril"/>
    <s v="M"/>
    <m/>
    <s v="no"/>
    <m/>
    <m/>
    <m/>
  </r>
  <r>
    <n v="141244"/>
    <s v="Llenadora"/>
    <s v="Moreno"/>
    <s v="L33"/>
    <d v="2018-11-01T00:00:00"/>
    <s v="-"/>
    <s v="Mantenimiento Mecanico"/>
    <d v="2023-04-25T00:00:00"/>
    <d v="1899-12-30T07:09:53"/>
    <d v="2023-04-25T00:00:00"/>
    <d v="1899-12-30T07:41:50"/>
    <n v="1917"/>
    <n v="31.95"/>
    <x v="4"/>
    <x v="2"/>
    <n v="17"/>
    <s v="abril"/>
    <s v="M"/>
    <m/>
    <s v="no"/>
    <m/>
    <m/>
    <m/>
  </r>
  <r>
    <n v="141247"/>
    <s v="Celofanadora L10"/>
    <s v="Moreno"/>
    <s v="L10"/>
    <d v="2020-09-30T00:00:00"/>
    <s v="Martín"/>
    <s v="Mantenimiento Electrico"/>
    <d v="2023-04-25T00:00:00"/>
    <d v="1899-12-30T07:17:12"/>
    <d v="2023-04-25T00:00:00"/>
    <d v="1899-12-30T07:59:49"/>
    <n v="2557"/>
    <n v="42.616666666666667"/>
    <x v="1"/>
    <x v="1"/>
    <n v="17"/>
    <s v="abril"/>
    <s v="M"/>
    <s v="sin informacion"/>
    <s v="sin informacion"/>
    <s v="sin informacion"/>
    <s v="sin informacion"/>
    <s v="sin informacion"/>
  </r>
  <r>
    <n v="141258"/>
    <s v="Etiquetadora L33"/>
    <s v="Moreno"/>
    <s v="L33"/>
    <d v="2020-10-16T00:00:00"/>
    <s v="Martín"/>
    <s v="Mantenimiento Electrico"/>
    <d v="2023-04-25T00:00:00"/>
    <d v="1899-12-30T08:09:42"/>
    <d v="2023-04-25T00:00:00"/>
    <d v="1899-12-30T08:18:37"/>
    <n v="535"/>
    <n v="8.9166666666666661"/>
    <x v="0"/>
    <x v="0"/>
    <n v="17"/>
    <s v="abril"/>
    <s v="M"/>
    <m/>
    <s v="microparada"/>
    <m/>
    <m/>
    <m/>
  </r>
  <r>
    <n v="141259"/>
    <s v="Celofanadora L10"/>
    <s v="Moreno"/>
    <s v="L10"/>
    <d v="2020-09-30T00:00:00"/>
    <s v="Martín"/>
    <s v="Mantenimiento Electrico"/>
    <d v="2023-04-25T00:00:00"/>
    <d v="1899-12-30T08:18:34"/>
    <d v="2023-04-25T00:00:00"/>
    <d v="1899-12-30T08:53:52"/>
    <n v="2118"/>
    <n v="35.299999999999997"/>
    <x v="1"/>
    <x v="1"/>
    <n v="17"/>
    <s v="abril"/>
    <s v="M"/>
    <s v="sin informacion"/>
    <s v="sin informacion"/>
    <s v="sin informacion"/>
    <s v="sin informacion"/>
    <s v="sin informacion"/>
  </r>
  <r>
    <n v="141261"/>
    <s v="Etiquetadora L33"/>
    <s v="Moreno"/>
    <s v="L33"/>
    <d v="2020-10-16T00:00:00"/>
    <s v="Martín"/>
    <s v="Mantenimiento Electrico"/>
    <d v="2023-04-25T00:00:00"/>
    <d v="1899-12-30T08:24:14"/>
    <d v="2023-04-25T00:00:00"/>
    <d v="1899-12-30T08:35:24"/>
    <n v="670"/>
    <n v="11.166666666666666"/>
    <x v="4"/>
    <x v="2"/>
    <n v="17"/>
    <s v="abril"/>
    <s v="M"/>
    <m/>
    <s v="no"/>
    <m/>
    <m/>
    <m/>
  </r>
  <r>
    <n v="141268"/>
    <s v="Celofanadora L10"/>
    <s v="Moreno"/>
    <s v="L10"/>
    <d v="2020-09-30T00:00:00"/>
    <s v="Martín"/>
    <s v="Mantenimiento Electrico"/>
    <d v="2023-04-25T00:00:00"/>
    <d v="1899-12-30T09:08:57"/>
    <d v="2023-04-25T00:00:00"/>
    <d v="1899-12-30T09:25:59"/>
    <n v="1022"/>
    <n v="17.033333333333335"/>
    <x v="1"/>
    <x v="1"/>
    <n v="17"/>
    <s v="abril"/>
    <s v="M"/>
    <s v="sin informacion"/>
    <s v="sin informacion"/>
    <s v="sin informacion"/>
    <s v="sin informacion"/>
    <s v="sin informacion"/>
  </r>
  <r>
    <n v="141270"/>
    <s v="Etiquetadora L33"/>
    <s v="Moreno"/>
    <s v="L33"/>
    <d v="2020-10-16T00:00:00"/>
    <s v="Martín"/>
    <s v="Mantenimiento Electrico"/>
    <d v="2023-04-25T00:00:00"/>
    <d v="1899-12-30T09:22:51"/>
    <d v="2023-04-25T00:00:00"/>
    <d v="1899-12-30T09:30:06"/>
    <n v="435"/>
    <n v="7.25"/>
    <x v="0"/>
    <x v="0"/>
    <n v="17"/>
    <s v="abril"/>
    <s v="M"/>
    <m/>
    <s v="microparada"/>
    <m/>
    <m/>
    <m/>
  </r>
  <r>
    <n v="141274"/>
    <s v="Celofanadora L10"/>
    <s v="Moreno"/>
    <s v="L10"/>
    <d v="2020-09-30T00:00:00"/>
    <s v="Martín"/>
    <s v="Mantenimiento Mecanico"/>
    <d v="2023-04-25T00:00:00"/>
    <d v="1899-12-30T09:29:51"/>
    <d v="2023-04-25T00:00:00"/>
    <d v="1899-12-30T10:15:10"/>
    <n v="2719"/>
    <n v="45.31666666666667"/>
    <x v="1"/>
    <x v="1"/>
    <n v="17"/>
    <s v="abril"/>
    <s v="M"/>
    <s v="sin informacion"/>
    <s v="sin informacion"/>
    <s v="sin informacion"/>
    <s v="sin informacion"/>
    <s v="sin informacion"/>
  </r>
  <r>
    <n v="141275"/>
    <s v="Llenadora"/>
    <s v="Moreno"/>
    <s v="L33"/>
    <d v="2018-11-01T00:00:00"/>
    <s v="-"/>
    <s v="Mantenimiento Mecanico"/>
    <d v="2023-04-25T00:00:00"/>
    <d v="1899-12-30T09:30:14"/>
    <d v="2023-04-25T00:00:00"/>
    <d v="1899-12-30T09:56:28"/>
    <n v="1574"/>
    <n v="26.233333333333334"/>
    <x v="4"/>
    <x v="2"/>
    <n v="17"/>
    <s v="abril"/>
    <s v="M"/>
    <m/>
    <s v="no"/>
    <m/>
    <m/>
    <m/>
  </r>
  <r>
    <n v="141284"/>
    <s v="Tolva"/>
    <s v="Moreno"/>
    <s v="L35"/>
    <d v="2019-12-10T00:00:00"/>
    <s v="Martín"/>
    <s v="Mantenimiento Mecanico"/>
    <d v="2023-04-25T00:00:00"/>
    <d v="1899-12-30T10:21:31"/>
    <d v="2023-04-25T00:00:00"/>
    <d v="1899-12-30T10:43:07"/>
    <n v="1296"/>
    <n v="21.6"/>
    <x v="1"/>
    <x v="1"/>
    <n v="17"/>
    <s v="abril"/>
    <s v="M"/>
    <s v="sin informacion"/>
    <s v="sin informacion"/>
    <s v="sin informacion"/>
    <s v="sin informacion"/>
    <s v="sin informacion"/>
  </r>
  <r>
    <n v="141292"/>
    <s v="Estuchadora"/>
    <s v="Moreno"/>
    <s v="L41"/>
    <d v="2020-02-21T00:00:00"/>
    <s v="Martín"/>
    <s v="Mantenimiento Mecanico"/>
    <d v="2023-04-25T00:00:00"/>
    <d v="1899-12-30T11:18:51"/>
    <d v="2023-04-25T00:00:00"/>
    <d v="1899-12-30T11:38:36"/>
    <n v="1185"/>
    <n v="19.75"/>
    <x v="1"/>
    <x v="1"/>
    <n v="17"/>
    <s v="abril"/>
    <s v="M"/>
    <s v="sin informacion"/>
    <s v="sin informacion"/>
    <s v="sin informacion"/>
    <s v="sin informacion"/>
    <s v="sin informacion"/>
  </r>
  <r>
    <n v="141297"/>
    <s v="Torqueadora"/>
    <s v="Moreno"/>
    <s v="L38"/>
    <d v="2018-11-01T00:00:00"/>
    <s v="-"/>
    <s v="Mantenimiento Mecanico"/>
    <d v="2023-04-25T00:00:00"/>
    <d v="1899-12-30T12:42:42"/>
    <d v="2023-04-25T00:00:00"/>
    <d v="1899-12-30T13:27:42"/>
    <n v="2700"/>
    <n v="45"/>
    <x v="1"/>
    <x v="1"/>
    <n v="17"/>
    <s v="abril"/>
    <s v="M"/>
    <s v="sin informacion"/>
    <s v="sin informacion"/>
    <s v="sin informacion"/>
    <s v="sin informacion"/>
    <s v="sin informacion"/>
  </r>
  <r>
    <n v="141299"/>
    <s v="Llenadora"/>
    <s v="Moreno"/>
    <s v="L41"/>
    <d v="2018-11-01T00:00:00"/>
    <s v="-"/>
    <s v="Mantenimiento Electrico"/>
    <d v="2023-04-25T00:00:00"/>
    <d v="1899-12-30T12:53:36"/>
    <d v="2023-04-25T00:00:00"/>
    <d v="1899-12-30T13:11:37"/>
    <n v="1081"/>
    <n v="18.016666666666666"/>
    <x v="1"/>
    <x v="1"/>
    <n v="17"/>
    <s v="abril"/>
    <s v="M"/>
    <s v="sin informacion"/>
    <s v="sin informacion"/>
    <s v="sin informacion"/>
    <s v="sin informacion"/>
    <s v="sin informacion"/>
  </r>
  <r>
    <n v="141303"/>
    <s v="LogiPack"/>
    <s v="Moreno"/>
    <s v="L35"/>
    <d v="2020-02-20T00:00:00"/>
    <s v="Martín"/>
    <s v="Mantenimiento Electrico"/>
    <d v="2023-04-25T00:00:00"/>
    <d v="1899-12-30T13:23:44"/>
    <d v="2023-04-25T00:00:00"/>
    <d v="1899-12-30T14:47:50"/>
    <n v="5046"/>
    <n v="84.1"/>
    <x v="611"/>
    <x v="2"/>
    <n v="17"/>
    <s v="abril"/>
    <s v="M"/>
    <m/>
    <s v="no"/>
    <m/>
    <m/>
    <m/>
  </r>
  <r>
    <n v="141306"/>
    <s v="Celofanadora L10"/>
    <s v="Moreno"/>
    <s v="L10"/>
    <d v="2020-09-30T00:00:00"/>
    <s v="Martín"/>
    <s v="Mantenimiento Mecanico"/>
    <d v="2023-04-25T00:00:00"/>
    <d v="1899-12-30T14:19:34"/>
    <d v="2023-04-25T00:00:00"/>
    <d v="1899-12-30T14:21:47"/>
    <n v="133"/>
    <n v="2.2166666666666668"/>
    <x v="0"/>
    <x v="0"/>
    <n v="17"/>
    <s v="abril"/>
    <s v="T"/>
    <m/>
    <s v="microparada"/>
    <m/>
    <m/>
    <m/>
  </r>
  <r>
    <n v="141308"/>
    <s v="Celofanadora L10"/>
    <s v="Moreno"/>
    <s v="L10"/>
    <d v="2020-09-30T00:00:00"/>
    <s v="Martín"/>
    <s v="Mantenimiento Mecanico"/>
    <d v="2023-04-25T00:00:00"/>
    <d v="1899-12-30T14:31:03"/>
    <d v="2023-04-25T00:00:00"/>
    <d v="1899-12-30T14:55:20"/>
    <n v="1457"/>
    <n v="24.283333333333335"/>
    <x v="612"/>
    <x v="3"/>
    <n v="17"/>
    <s v="abril"/>
    <s v="T"/>
    <m/>
    <s v="si"/>
    <m/>
    <m/>
    <m/>
  </r>
  <r>
    <n v="141312"/>
    <s v="Celofanadora L10"/>
    <s v="Moreno"/>
    <s v="L10"/>
    <d v="2020-09-30T00:00:00"/>
    <s v="Martín"/>
    <s v="Mantenimiento Mecanico"/>
    <d v="2023-04-25T00:00:00"/>
    <d v="1899-12-30T15:08:18"/>
    <d v="2023-04-25T00:00:00"/>
    <d v="1899-12-30T15:34:50"/>
    <n v="1592"/>
    <n v="26.533333333333335"/>
    <x v="612"/>
    <x v="3"/>
    <n v="17"/>
    <s v="abril"/>
    <s v="T"/>
    <m/>
    <s v="si"/>
    <m/>
    <m/>
    <m/>
  </r>
  <r>
    <n v="141315"/>
    <s v="Llenadora"/>
    <s v="Moreno"/>
    <s v="L36"/>
    <d v="2018-11-01T00:00:00"/>
    <s v="-"/>
    <s v="Mantenimiento Mecanico"/>
    <d v="2023-04-25T00:00:00"/>
    <d v="1899-12-30T15:31:14"/>
    <d v="2023-04-25T00:00:00"/>
    <d v="1899-12-30T15:47:30"/>
    <n v="976"/>
    <n v="16.266666666666666"/>
    <x v="1"/>
    <x v="1"/>
    <n v="17"/>
    <s v="abril"/>
    <s v="T"/>
    <s v="sin informacion"/>
    <s v="sin informacion"/>
    <s v="sin informacion"/>
    <s v="sin informacion"/>
    <s v="sin informacion"/>
  </r>
  <r>
    <n v="141316"/>
    <s v="Camara"/>
    <s v="Moreno"/>
    <s v="L33"/>
    <d v="2020-02-20T00:00:00"/>
    <s v="Martín"/>
    <s v="Mantenimiento Electrico"/>
    <d v="2023-04-25T00:00:00"/>
    <d v="1899-12-30T15:34:34"/>
    <d v="2023-04-25T00:00:00"/>
    <d v="1899-12-30T16:24:24"/>
    <n v="2990"/>
    <n v="49.833333333333336"/>
    <x v="4"/>
    <x v="2"/>
    <n v="17"/>
    <s v="abril"/>
    <s v="T"/>
    <m/>
    <s v="no"/>
    <m/>
    <m/>
    <m/>
  </r>
  <r>
    <n v="141317"/>
    <s v="Celofanadora L10"/>
    <s v="Moreno"/>
    <s v="L10"/>
    <d v="2020-09-30T00:00:00"/>
    <s v="Martín"/>
    <s v="Mantenimiento Mecanico"/>
    <d v="2023-04-25T00:00:00"/>
    <d v="1899-12-30T15:37:00"/>
    <d v="2023-04-25T00:00:00"/>
    <d v="1899-12-30T15:41:12"/>
    <n v="252"/>
    <n v="4.2"/>
    <x v="0"/>
    <x v="0"/>
    <n v="17"/>
    <s v="abril"/>
    <s v="T"/>
    <m/>
    <s v="microparada"/>
    <m/>
    <m/>
    <m/>
  </r>
  <r>
    <n v="141326"/>
    <s v="Llenadora L38"/>
    <s v="Moreno"/>
    <s v="L38"/>
    <d v="2021-03-03T00:00:00"/>
    <s v="Martín"/>
    <s v="Mantenimiento Electrico"/>
    <d v="2023-04-25T00:00:00"/>
    <d v="1899-12-30T17:23:47"/>
    <d v="2023-04-25T00:00:00"/>
    <d v="1899-12-30T17:36:52"/>
    <n v="785"/>
    <n v="13.083333333333334"/>
    <x v="1"/>
    <x v="1"/>
    <n v="17"/>
    <s v="abril"/>
    <s v="T"/>
    <s v="sin informacion"/>
    <s v="sin informacion"/>
    <s v="sin informacion"/>
    <s v="sin informacion"/>
    <s v="sin informacion"/>
  </r>
  <r>
    <n v="141327"/>
    <s v="Llenadora"/>
    <s v="Moreno"/>
    <s v="L29"/>
    <d v="2018-11-01T00:00:00"/>
    <s v="-"/>
    <s v="Mantenimiento Electrico"/>
    <d v="2023-04-25T00:00:00"/>
    <d v="1899-12-30T17:41:50"/>
    <d v="2023-04-25T00:00:00"/>
    <d v="1899-12-30T17:42:28"/>
    <n v="38"/>
    <n v="0.6333333333333333"/>
    <x v="0"/>
    <x v="0"/>
    <n v="17"/>
    <s v="abril"/>
    <s v="T"/>
    <m/>
    <s v="microparada"/>
    <m/>
    <m/>
    <m/>
  </r>
  <r>
    <n v="141331"/>
    <s v="Estuchadora"/>
    <s v="Moreno"/>
    <s v="L32"/>
    <d v="2021-02-04T00:00:00"/>
    <s v="Victor"/>
    <s v="Mantenimiento Electrico"/>
    <d v="2023-04-25T00:00:00"/>
    <d v="1899-12-30T18:03:04"/>
    <d v="2023-04-25T00:00:00"/>
    <d v="1899-12-30T18:53:42"/>
    <n v="3038"/>
    <n v="50.633333333333333"/>
    <x v="1"/>
    <x v="1"/>
    <n v="17"/>
    <s v="abril"/>
    <s v="T"/>
    <s v="sin informacion"/>
    <s v="sin informacion"/>
    <s v="sin informacion"/>
    <s v="sin informacion"/>
    <s v="sin informacion"/>
  </r>
  <r>
    <n v="141332"/>
    <s v="Llenadora"/>
    <s v="Moreno"/>
    <s v="L29"/>
    <d v="2018-11-01T00:00:00"/>
    <s v="-"/>
    <s v="Mantenimiento Mecanico"/>
    <d v="2023-04-25T00:00:00"/>
    <d v="1899-12-30T18:04:59"/>
    <d v="2023-04-25T00:00:00"/>
    <d v="1899-12-30T18:08:45"/>
    <n v="226"/>
    <n v="3.7666666666666666"/>
    <x v="0"/>
    <x v="0"/>
    <n v="17"/>
    <s v="abril"/>
    <s v="T"/>
    <m/>
    <s v="microparada"/>
    <m/>
    <m/>
    <m/>
  </r>
  <r>
    <n v="141334"/>
    <s v="Llenadora"/>
    <s v="Moreno"/>
    <s v="L29"/>
    <d v="2018-11-01T00:00:00"/>
    <s v="-"/>
    <s v="Mantenimiento Electrico"/>
    <d v="2023-04-25T00:00:00"/>
    <d v="1899-12-30T18:08:56"/>
    <d v="2023-04-25T00:00:00"/>
    <d v="1899-12-30T18:29:39"/>
    <n v="1243"/>
    <n v="20.716666666666665"/>
    <x v="613"/>
    <x v="2"/>
    <n v="17"/>
    <s v="abril"/>
    <s v="T"/>
    <m/>
    <s v="no"/>
    <m/>
    <m/>
    <m/>
  </r>
  <r>
    <n v="141338"/>
    <s v="Llenadora"/>
    <s v="Moreno"/>
    <s v="L29"/>
    <d v="2018-11-01T00:00:00"/>
    <s v="-"/>
    <s v="Mantenimiento Mecanico"/>
    <d v="2023-04-25T00:00:00"/>
    <d v="1899-12-30T20:06:54"/>
    <d v="2023-04-25T00:00:00"/>
    <d v="1899-12-30T20:09:00"/>
    <n v="126"/>
    <n v="2.1"/>
    <x v="0"/>
    <x v="0"/>
    <n v="17"/>
    <s v="abril"/>
    <s v="T"/>
    <m/>
    <s v="microparada"/>
    <m/>
    <m/>
    <m/>
  </r>
  <r>
    <n v="141339"/>
    <s v="Llenadora"/>
    <s v="Moreno"/>
    <s v="L29"/>
    <d v="2018-11-01T00:00:00"/>
    <s v="-"/>
    <s v="Mantenimiento Mecanico"/>
    <d v="2023-04-25T00:00:00"/>
    <d v="1899-12-30T20:29:47"/>
    <d v="2023-04-25T00:00:00"/>
    <d v="1899-12-30T20:31:33"/>
    <n v="106"/>
    <n v="1.7666666666666666"/>
    <x v="0"/>
    <x v="0"/>
    <n v="17"/>
    <s v="abril"/>
    <s v="T"/>
    <m/>
    <s v="microparada"/>
    <m/>
    <m/>
    <m/>
  </r>
  <r>
    <n v="141340"/>
    <s v="Llenadora"/>
    <s v="Moreno"/>
    <s v="L29"/>
    <d v="2018-11-01T00:00:00"/>
    <s v="-"/>
    <s v="Mantenimiento Mecanico"/>
    <d v="2023-04-25T00:00:00"/>
    <d v="1899-12-30T20:43:09"/>
    <d v="2023-04-25T00:00:00"/>
    <d v="1899-12-30T20:47:17"/>
    <n v="248"/>
    <n v="4.1333333333333337"/>
    <x v="0"/>
    <x v="0"/>
    <n v="17"/>
    <s v="abril"/>
    <s v="T"/>
    <m/>
    <s v="microparada"/>
    <m/>
    <m/>
    <m/>
  </r>
  <r>
    <n v="141341"/>
    <s v="Transporte"/>
    <s v="Moreno"/>
    <s v="L38"/>
    <d v="2018-11-01T00:00:00"/>
    <s v="-"/>
    <s v="Mantenimiento Electrico"/>
    <d v="2023-04-25T00:00:00"/>
    <d v="1899-12-30T20:45:20"/>
    <d v="2023-04-25T00:00:00"/>
    <d v="1899-12-30T21:34:52"/>
    <n v="2972"/>
    <n v="49.533333333333331"/>
    <x v="1"/>
    <x v="1"/>
    <n v="17"/>
    <s v="abril"/>
    <s v="T"/>
    <s v="sin informacion"/>
    <s v="sin informacion"/>
    <s v="sin informacion"/>
    <s v="sin informacion"/>
    <s v="sin informacion"/>
  </r>
  <r>
    <n v="141342"/>
    <s v="Abastecedor de tapas"/>
    <s v="Moreno"/>
    <s v="L27"/>
    <d v="2018-11-01T00:00:00"/>
    <s v="-"/>
    <s v="Mantenimiento Mecanico"/>
    <d v="2023-04-25T00:00:00"/>
    <d v="1899-12-30T20:59:16"/>
    <d v="2023-04-25T00:00:00"/>
    <d v="1899-12-30T21:15:21"/>
    <n v="965"/>
    <n v="16.083333333333332"/>
    <x v="614"/>
    <x v="2"/>
    <n v="17"/>
    <s v="abril"/>
    <s v="T"/>
    <m/>
    <s v="no"/>
    <m/>
    <m/>
    <m/>
  </r>
  <r>
    <n v="141347"/>
    <s v="Etiquetadora L33"/>
    <s v="Moreno"/>
    <s v="L33"/>
    <d v="2020-10-16T00:00:00"/>
    <s v="Martín"/>
    <s v="Mantenimiento Electrico"/>
    <d v="2023-04-26T00:00:00"/>
    <d v="1899-12-30T01:13:15"/>
    <d v="2023-04-26T00:00:00"/>
    <d v="1899-12-30T02:28:08"/>
    <n v="4493"/>
    <n v="74.88333333333334"/>
    <x v="4"/>
    <x v="2"/>
    <n v="17"/>
    <s v="abril"/>
    <s v="N"/>
    <m/>
    <s v="no"/>
    <m/>
    <m/>
    <m/>
  </r>
  <r>
    <n v="141348"/>
    <s v="Etiquetadora L33"/>
    <s v="Moreno"/>
    <s v="L33"/>
    <d v="2020-10-16T00:00:00"/>
    <s v="Martín"/>
    <s v="Mantenimiento Electrico"/>
    <d v="2023-04-26T00:00:00"/>
    <d v="1899-12-30T02:38:12"/>
    <d v="2023-04-26T00:00:00"/>
    <d v="1899-12-30T03:28:49"/>
    <n v="3037"/>
    <n v="50.616666666666667"/>
    <x v="4"/>
    <x v="2"/>
    <n v="17"/>
    <s v="abril"/>
    <s v="N"/>
    <m/>
    <s v="no"/>
    <m/>
    <m/>
    <m/>
  </r>
  <r>
    <n v="141349"/>
    <s v="Etiquetadora L33"/>
    <s v="Moreno"/>
    <s v="L33"/>
    <d v="2020-10-16T00:00:00"/>
    <s v="Martín"/>
    <s v="Mantenimiento Mecanico"/>
    <d v="2023-04-26T00:00:00"/>
    <d v="1899-12-30T03:28:55"/>
    <d v="2023-04-26T00:00:00"/>
    <d v="1899-12-30T03:38:51"/>
    <n v="596"/>
    <n v="9.9333333333333336"/>
    <x v="0"/>
    <x v="0"/>
    <n v="17"/>
    <s v="abril"/>
    <s v="N"/>
    <m/>
    <s v="microparada"/>
    <m/>
    <m/>
    <m/>
  </r>
  <r>
    <n v="141353"/>
    <s v="Abastecedor de envases"/>
    <s v="Moreno"/>
    <s v="L33"/>
    <d v="2018-11-01T00:00:00"/>
    <s v="-"/>
    <s v="Mantenimiento Electrico"/>
    <d v="2023-04-26T00:00:00"/>
    <d v="1899-12-30T05:28:43"/>
    <d v="2023-04-26T00:00:00"/>
    <d v="1899-12-30T06:02:55"/>
    <n v="2052"/>
    <n v="34.200000000000003"/>
    <x v="4"/>
    <x v="2"/>
    <n v="17"/>
    <s v="abril"/>
    <s v="N"/>
    <m/>
    <s v="no"/>
    <m/>
    <m/>
    <m/>
  </r>
  <r>
    <n v="141357"/>
    <s v="Balanza"/>
    <s v="Moreno"/>
    <s v="L29"/>
    <d v="2018-11-01T00:00:00"/>
    <s v="-"/>
    <s v="Mantenimiento Electrico"/>
    <d v="2023-04-26T00:00:00"/>
    <d v="1899-12-30T06:16:42"/>
    <d v="2023-04-26T00:00:00"/>
    <d v="1899-12-30T07:00:41"/>
    <n v="2639"/>
    <n v="43.983333333333334"/>
    <x v="76"/>
    <x v="2"/>
    <n v="17"/>
    <s v="abril"/>
    <s v="M"/>
    <m/>
    <s v="no"/>
    <m/>
    <m/>
    <m/>
  </r>
  <r>
    <n v="141360"/>
    <s v="Celofanadora L10"/>
    <s v="Moreno"/>
    <s v="L10"/>
    <d v="2020-09-30T00:00:00"/>
    <s v="Martín"/>
    <s v="Mantenimiento Mecanico"/>
    <d v="2023-04-26T00:00:00"/>
    <d v="1899-12-30T06:33:56"/>
    <d v="2023-04-26T00:00:00"/>
    <d v="1899-12-30T06:48:29"/>
    <n v="873"/>
    <n v="14.55"/>
    <x v="151"/>
    <x v="2"/>
    <n v="17"/>
    <s v="abril"/>
    <s v="M"/>
    <m/>
    <s v="no"/>
    <m/>
    <m/>
    <m/>
  </r>
  <r>
    <n v="141367"/>
    <s v="Brazo transporte"/>
    <s v="Moreno"/>
    <s v="L35"/>
    <d v="2018-11-01T00:00:00"/>
    <s v="-"/>
    <s v="Mantenimiento Electrico"/>
    <d v="2023-04-26T00:00:00"/>
    <d v="1899-12-30T07:27:49"/>
    <d v="2023-04-26T00:00:00"/>
    <d v="1899-12-30T07:39:54"/>
    <n v="725"/>
    <n v="12.083333333333334"/>
    <x v="1"/>
    <x v="1"/>
    <n v="17"/>
    <s v="abril"/>
    <s v="M"/>
    <s v="sin informacion"/>
    <s v="sin informacion"/>
    <s v="sin informacion"/>
    <s v="sin informacion"/>
    <s v="sin informacion"/>
  </r>
  <r>
    <n v="141370"/>
    <s v="Celofanadora L10"/>
    <s v="Moreno"/>
    <s v="L10"/>
    <d v="2020-09-30T00:00:00"/>
    <s v="Martín"/>
    <s v="Mantenimiento Mecanico"/>
    <d v="2023-04-26T00:00:00"/>
    <d v="1899-12-30T07:47:48"/>
    <d v="2023-04-26T00:00:00"/>
    <d v="1899-12-30T09:34:47"/>
    <n v="6419"/>
    <n v="106.98333333333333"/>
    <x v="151"/>
    <x v="2"/>
    <n v="17"/>
    <s v="abril"/>
    <s v="M"/>
    <m/>
    <s v="no"/>
    <m/>
    <m/>
    <m/>
  </r>
  <r>
    <n v="141371"/>
    <s v="Brazo transporte"/>
    <s v="Moreno"/>
    <s v="L35"/>
    <d v="2018-11-01T00:00:00"/>
    <s v="-"/>
    <s v="Mantenimiento Electrico"/>
    <d v="2023-04-26T00:00:00"/>
    <d v="1899-12-30T07:55:38"/>
    <d v="2023-04-26T00:00:00"/>
    <d v="1899-12-30T08:28:28"/>
    <n v="1970"/>
    <n v="32.833333333333336"/>
    <x v="1"/>
    <x v="1"/>
    <n v="17"/>
    <s v="abril"/>
    <s v="M"/>
    <s v="sin informacion"/>
    <s v="sin informacion"/>
    <s v="sin informacion"/>
    <s v="sin informacion"/>
    <s v="sin informacion"/>
  </r>
  <r>
    <n v="141376"/>
    <s v="Camara"/>
    <s v="Moreno"/>
    <s v="L33"/>
    <d v="2020-02-20T00:00:00"/>
    <s v="Martín"/>
    <s v="Mantenimiento Electrico"/>
    <d v="2023-04-26T00:00:00"/>
    <d v="1899-12-30T08:33:15"/>
    <d v="2023-04-26T00:00:00"/>
    <d v="1899-12-30T08:41:41"/>
    <n v="506"/>
    <n v="8.4333333333333336"/>
    <x v="0"/>
    <x v="0"/>
    <n v="17"/>
    <s v="abril"/>
    <s v="M"/>
    <m/>
    <s v="microparada"/>
    <m/>
    <m/>
    <m/>
  </r>
  <r>
    <n v="141383"/>
    <s v="LogiPack"/>
    <s v="Moreno"/>
    <s v="L35"/>
    <d v="2020-02-20T00:00:00"/>
    <s v="Martín"/>
    <s v="Mantenimiento Electrico"/>
    <d v="2023-04-26T00:00:00"/>
    <d v="1899-12-30T09:43:45"/>
    <d v="2023-04-26T00:00:00"/>
    <d v="1899-12-30T09:55:37"/>
    <n v="712"/>
    <n v="11.866666666666667"/>
    <x v="1"/>
    <x v="1"/>
    <n v="17"/>
    <s v="abril"/>
    <s v="M"/>
    <s v="sin informacion"/>
    <s v="sin informacion"/>
    <s v="sin informacion"/>
    <s v="sin informacion"/>
    <s v="sin informacion"/>
  </r>
  <r>
    <n v="141386"/>
    <s v="Camara"/>
    <s v="Moreno"/>
    <s v="L33"/>
    <d v="2020-02-20T00:00:00"/>
    <s v="Martín"/>
    <s v="Mantenimiento Electrico"/>
    <d v="2023-04-26T00:00:00"/>
    <d v="1899-12-30T09:53:15"/>
    <d v="2023-04-26T00:00:00"/>
    <d v="1899-12-30T10:00:36"/>
    <n v="441"/>
    <n v="7.35"/>
    <x v="0"/>
    <x v="0"/>
    <n v="17"/>
    <s v="abril"/>
    <s v="M"/>
    <m/>
    <s v="microparada"/>
    <m/>
    <m/>
    <m/>
  </r>
  <r>
    <n v="141388"/>
    <s v="Celofanadora"/>
    <s v="Moreno"/>
    <s v="L41"/>
    <d v="2020-02-21T00:00:00"/>
    <s v="Martín"/>
    <s v="Mantenimiento Mecanico"/>
    <d v="2023-04-26T00:00:00"/>
    <d v="1899-12-30T10:23:41"/>
    <d v="2023-04-26T00:00:00"/>
    <d v="1899-12-30T10:55:19"/>
    <n v="1898"/>
    <n v="31.633333333333333"/>
    <x v="1"/>
    <x v="1"/>
    <n v="17"/>
    <s v="abril"/>
    <s v="M"/>
    <s v="sin informacion"/>
    <s v="sin informacion"/>
    <s v="sin informacion"/>
    <s v="sin informacion"/>
    <s v="sin informacion"/>
  </r>
  <r>
    <n v="141391"/>
    <s v="Camara"/>
    <s v="Moreno"/>
    <s v="L33"/>
    <d v="2020-02-20T00:00:00"/>
    <s v="Martín"/>
    <s v="Mantenimiento Electrico"/>
    <d v="2023-04-26T00:00:00"/>
    <d v="1899-12-30T10:39:57"/>
    <d v="2023-04-26T00:00:00"/>
    <d v="1899-12-30T11:29:57"/>
    <n v="3000"/>
    <n v="50"/>
    <x v="4"/>
    <x v="2"/>
    <n v="17"/>
    <s v="abril"/>
    <s v="M"/>
    <m/>
    <s v="no"/>
    <m/>
    <m/>
    <m/>
  </r>
  <r>
    <n v="141393"/>
    <s v="Abastecedor de tapas"/>
    <s v="Moreno"/>
    <s v="L48"/>
    <d v="2018-11-01T00:00:00"/>
    <s v="-"/>
    <s v="Mantenimiento Electrico"/>
    <d v="2023-04-26T00:00:00"/>
    <d v="1899-12-30T12:20:07"/>
    <d v="2023-04-26T00:00:00"/>
    <d v="1899-12-30T14:26:38"/>
    <n v="7591"/>
    <n v="126.51666666666667"/>
    <x v="4"/>
    <x v="2"/>
    <n v="17"/>
    <s v="abril"/>
    <s v="M"/>
    <m/>
    <s v="no"/>
    <m/>
    <m/>
    <m/>
  </r>
  <r>
    <n v="141398"/>
    <s v="Laser"/>
    <s v="Moreno"/>
    <s v="L33"/>
    <d v="2018-11-01T00:00:00"/>
    <s v="-"/>
    <s v="Mantenimiento Electrico"/>
    <d v="2023-04-26T00:00:00"/>
    <d v="1899-12-30T13:40:04"/>
    <d v="2023-04-26T00:00:00"/>
    <d v="1899-12-30T13:48:28"/>
    <n v="504"/>
    <n v="8.4"/>
    <x v="0"/>
    <x v="0"/>
    <n v="17"/>
    <s v="abril"/>
    <s v="M"/>
    <m/>
    <s v="microparada"/>
    <m/>
    <m/>
    <m/>
  </r>
  <r>
    <n v="141400"/>
    <s v="Laser"/>
    <s v="Moreno"/>
    <s v="L33"/>
    <d v="2018-11-01T00:00:00"/>
    <s v="-"/>
    <s v="Mantenimiento Electrico"/>
    <d v="2023-04-26T00:00:00"/>
    <d v="1899-12-30T13:56:28"/>
    <d v="2023-04-26T00:00:00"/>
    <d v="1899-12-30T14:19:21"/>
    <n v="1373"/>
    <n v="22.883333333333333"/>
    <x v="4"/>
    <x v="2"/>
    <n v="17"/>
    <s v="abril"/>
    <s v="M"/>
    <m/>
    <s v="no"/>
    <m/>
    <m/>
    <m/>
  </r>
  <r>
    <n v="141401"/>
    <s v="Camara"/>
    <s v="Moreno"/>
    <s v="L33"/>
    <d v="2020-02-20T00:00:00"/>
    <s v="Martín"/>
    <s v="Mantenimiento Electrico"/>
    <d v="2023-04-26T00:00:00"/>
    <d v="1899-12-30T14:23:27"/>
    <d v="2023-04-26T00:00:00"/>
    <d v="1899-12-30T14:50:52"/>
    <n v="1645"/>
    <n v="27.416666666666668"/>
    <x v="4"/>
    <x v="2"/>
    <n v="17"/>
    <s v="abril"/>
    <s v="T"/>
    <m/>
    <s v="no"/>
    <m/>
    <m/>
    <m/>
  </r>
  <r>
    <n v="141402"/>
    <s v="Inkjet"/>
    <s v="Moreno"/>
    <s v="L04"/>
    <d v="2018-11-01T00:00:00"/>
    <s v="-"/>
    <s v="Mantenimiento Electrico"/>
    <d v="2023-04-26T00:00:00"/>
    <d v="1899-12-30T14:42:32"/>
    <d v="2023-04-26T00:00:00"/>
    <d v="1899-12-30T17:03:36"/>
    <n v="8464"/>
    <n v="141.06666666666666"/>
    <x v="1"/>
    <x v="1"/>
    <n v="17"/>
    <s v="abril"/>
    <s v="T"/>
    <s v="sin informacion"/>
    <s v="sin informacion"/>
    <s v="sin informacion"/>
    <s v="sin informacion"/>
    <s v="sin informacion"/>
  </r>
  <r>
    <n v="141403"/>
    <s v="Llenadora"/>
    <s v="Moreno"/>
    <s v="L48"/>
    <d v="2018-11-01T00:00:00"/>
    <s v="-"/>
    <s v="Mantenimiento Mecanico"/>
    <d v="2023-04-26T00:00:00"/>
    <d v="1899-12-30T14:43:15"/>
    <d v="2023-04-26T00:00:00"/>
    <d v="1899-12-30T15:01:38"/>
    <n v="1103"/>
    <n v="18.383333333333333"/>
    <x v="615"/>
    <x v="2"/>
    <n v="17"/>
    <s v="abril"/>
    <s v="T"/>
    <m/>
    <s v="no"/>
    <m/>
    <m/>
    <m/>
  </r>
  <r>
    <n v="141404"/>
    <s v="Llenadora"/>
    <s v="Moreno"/>
    <s v="L41"/>
    <d v="2018-11-01T00:00:00"/>
    <s v="-"/>
    <s v="Mantenimiento Electrico"/>
    <d v="2023-04-26T00:00:00"/>
    <d v="1899-12-30T14:46:35"/>
    <d v="2023-04-26T00:00:00"/>
    <d v="1899-12-30T15:39:16"/>
    <n v="3161"/>
    <n v="52.68333333333333"/>
    <x v="1"/>
    <x v="1"/>
    <n v="17"/>
    <s v="abril"/>
    <s v="T"/>
    <s v="sin informacion"/>
    <s v="sin informacion"/>
    <s v="sin informacion"/>
    <s v="sin informacion"/>
    <s v="sin informacion"/>
  </r>
  <r>
    <n v="141407"/>
    <s v="Llenadora"/>
    <s v="Moreno"/>
    <s v="L48"/>
    <d v="2018-11-01T00:00:00"/>
    <s v="-"/>
    <s v="Mantenimiento Electrico"/>
    <d v="2023-04-26T00:00:00"/>
    <d v="1899-12-30T15:18:19"/>
    <d v="2023-04-26T00:00:00"/>
    <d v="1899-12-30T19:42:48"/>
    <n v="15869"/>
    <n v="264.48333333333335"/>
    <x v="616"/>
    <x v="3"/>
    <n v="17"/>
    <s v="abril"/>
    <s v="T"/>
    <m/>
    <s v="si"/>
    <m/>
    <m/>
    <m/>
  </r>
  <r>
    <n v="141408"/>
    <s v="Etiquetadora"/>
    <s v="Moreno"/>
    <s v="L19"/>
    <d v="2018-11-01T00:00:00"/>
    <s v="-"/>
    <s v="Mantenimiento Mecanico"/>
    <d v="2023-04-26T00:00:00"/>
    <d v="1899-12-30T15:45:37"/>
    <d v="2023-04-26T00:00:00"/>
    <d v="1899-12-30T15:54:22"/>
    <n v="525"/>
    <n v="8.75"/>
    <x v="0"/>
    <x v="0"/>
    <n v="17"/>
    <s v="abril"/>
    <s v="T"/>
    <m/>
    <s v="microparada"/>
    <m/>
    <m/>
    <m/>
  </r>
  <r>
    <n v="141410"/>
    <s v="Torqueadora"/>
    <s v="Moreno"/>
    <s v="L45"/>
    <d v="2020-02-20T00:00:00"/>
    <s v="Martín"/>
    <s v="Mantenimiento Mecanico"/>
    <d v="2023-04-26T00:00:00"/>
    <d v="1899-12-30T16:00:09"/>
    <d v="2023-04-26T00:00:00"/>
    <d v="1899-12-30T16:00:15"/>
    <n v="6"/>
    <n v="0.1"/>
    <x v="0"/>
    <x v="0"/>
    <n v="17"/>
    <s v="abril"/>
    <s v="T"/>
    <m/>
    <s v="microparada"/>
    <m/>
    <m/>
    <m/>
  </r>
  <r>
    <n v="141413"/>
    <s v="Celofanadora L10"/>
    <s v="Moreno"/>
    <s v="L10"/>
    <d v="2020-09-30T00:00:00"/>
    <s v="Martín"/>
    <s v="Mantenimiento Mecanico"/>
    <d v="2023-04-26T00:00:00"/>
    <d v="1899-12-30T17:28:37"/>
    <d v="2023-04-26T00:00:00"/>
    <d v="1899-12-30T18:00:34"/>
    <n v="1917"/>
    <n v="31.95"/>
    <x v="617"/>
    <x v="2"/>
    <n v="17"/>
    <s v="abril"/>
    <s v="T"/>
    <m/>
    <s v="no"/>
    <m/>
    <m/>
    <m/>
  </r>
  <r>
    <n v="141415"/>
    <s v="Abastecedor de tapas"/>
    <s v="Moreno"/>
    <s v="L27"/>
    <d v="2018-11-01T00:00:00"/>
    <s v="-"/>
    <s v="Mantenimiento Mecanico"/>
    <d v="2023-04-26T00:00:00"/>
    <d v="1899-12-30T17:45:07"/>
    <d v="2023-04-26T00:00:00"/>
    <d v="1899-12-30T18:00:39"/>
    <n v="932"/>
    <n v="15.533333333333333"/>
    <x v="1"/>
    <x v="1"/>
    <n v="17"/>
    <s v="abril"/>
    <s v="T"/>
    <s v="sin informacion"/>
    <s v="sin informacion"/>
    <s v="sin informacion"/>
    <s v="sin informacion"/>
    <s v="sin informacion"/>
  </r>
  <r>
    <n v="141420"/>
    <s v="Celofanadora L10"/>
    <s v="Moreno"/>
    <s v="L10"/>
    <d v="2020-09-30T00:00:00"/>
    <s v="Martín"/>
    <s v="Mantenimiento Mecanico"/>
    <d v="2023-04-26T00:00:00"/>
    <d v="1899-12-30T18:32:48"/>
    <d v="2023-04-26T00:00:00"/>
    <d v="1899-12-30T18:45:12"/>
    <n v="744"/>
    <n v="12.4"/>
    <x v="151"/>
    <x v="2"/>
    <n v="17"/>
    <s v="abril"/>
    <s v="T"/>
    <m/>
    <s v="no"/>
    <m/>
    <m/>
    <m/>
  </r>
  <r>
    <n v="141422"/>
    <s v="Abastecedor de tapas"/>
    <s v="Moreno"/>
    <s v="L27"/>
    <d v="2018-11-01T00:00:00"/>
    <s v="-"/>
    <s v="Mantenimiento Mecanico"/>
    <d v="2023-04-26T00:00:00"/>
    <d v="1899-12-30T18:44:25"/>
    <d v="2023-04-26T00:00:00"/>
    <d v="1899-12-30T19:17:08"/>
    <n v="1963"/>
    <n v="32.716666666666669"/>
    <x v="1"/>
    <x v="1"/>
    <n v="17"/>
    <s v="abril"/>
    <s v="T"/>
    <s v="sin informacion"/>
    <s v="sin informacion"/>
    <s v="sin informacion"/>
    <s v="sin informacion"/>
    <s v="sin informacion"/>
  </r>
  <r>
    <n v="141431"/>
    <s v="Llenadora"/>
    <s v="Moreno"/>
    <s v="L48"/>
    <d v="2018-11-01T00:00:00"/>
    <s v="-"/>
    <s v="Mantenimiento Electrico"/>
    <d v="2023-04-26T00:00:00"/>
    <d v="1899-12-30T20:59:11"/>
    <d v="2023-04-26T00:00:00"/>
    <d v="1899-12-30T21:06:09"/>
    <n v="418"/>
    <n v="6.9666666666666668"/>
    <x v="0"/>
    <x v="0"/>
    <n v="17"/>
    <s v="abril"/>
    <s v="T"/>
    <m/>
    <s v="microparada"/>
    <m/>
    <m/>
    <m/>
  </r>
  <r>
    <n v="141434"/>
    <s v="Martillo"/>
    <s v="Moreno"/>
    <s v="L41"/>
    <d v="2018-11-01T00:00:00"/>
    <s v="-"/>
    <s v="Mantenimiento Mecanico"/>
    <d v="2023-04-26T00:00:00"/>
    <d v="1899-12-30T21:22:34"/>
    <d v="2023-04-26T00:00:00"/>
    <d v="1899-12-30T21:50:00"/>
    <n v="1646"/>
    <n v="27.433333333333334"/>
    <x v="1"/>
    <x v="1"/>
    <n v="17"/>
    <s v="abril"/>
    <s v="T"/>
    <s v="sin informacion"/>
    <s v="sin informacion"/>
    <s v="sin informacion"/>
    <s v="sin informacion"/>
    <s v="sin informacion"/>
  </r>
  <r>
    <n v="141440"/>
    <s v="Etiquetadora L33"/>
    <s v="Moreno"/>
    <s v="L33"/>
    <d v="2020-10-16T00:00:00"/>
    <s v="Martín"/>
    <s v="Mantenimiento Electrico"/>
    <d v="2023-04-27T00:00:00"/>
    <d v="1899-12-30T00:03:36"/>
    <d v="2023-04-27T00:00:00"/>
    <d v="1899-12-30T00:04:36"/>
    <n v="60"/>
    <n v="1"/>
    <x v="0"/>
    <x v="0"/>
    <n v="17"/>
    <s v="abril"/>
    <s v="N"/>
    <m/>
    <s v="microparada"/>
    <m/>
    <m/>
    <m/>
  </r>
  <r>
    <n v="141443"/>
    <s v="Llenadora"/>
    <s v="Moreno"/>
    <s v="L48"/>
    <d v="2018-11-01T00:00:00"/>
    <s v="-"/>
    <s v="Mantenimiento Mecanico"/>
    <d v="2023-04-27T00:00:00"/>
    <d v="1899-12-30T06:16:28"/>
    <d v="2023-04-27T00:00:00"/>
    <d v="1899-12-30T09:05:05"/>
    <n v="10117"/>
    <n v="168.61666666666667"/>
    <x v="1"/>
    <x v="1"/>
    <n v="17"/>
    <s v="abril"/>
    <s v="M"/>
    <s v="sin informacion"/>
    <s v="sin informacion"/>
    <s v="sin informacion"/>
    <s v="sin informacion"/>
    <s v="sin informacion"/>
  </r>
  <r>
    <n v="141445"/>
    <s v="Estuchadora"/>
    <s v="Moreno"/>
    <s v="L42"/>
    <d v="2018-11-01T00:00:00"/>
    <s v="-"/>
    <s v="Mantenimiento Electrico"/>
    <d v="2023-04-27T00:00:00"/>
    <d v="1899-12-30T06:24:46"/>
    <d v="2023-04-27T00:00:00"/>
    <d v="1899-12-30T16:53:30"/>
    <n v="37724"/>
    <n v="628.73333333333335"/>
    <x v="618"/>
    <x v="2"/>
    <n v="17"/>
    <s v="abril"/>
    <s v="M"/>
    <m/>
    <s v="no"/>
    <m/>
    <m/>
    <m/>
  </r>
  <r>
    <n v="141452"/>
    <s v="Celofanadora L10"/>
    <s v="Moreno"/>
    <s v="L10"/>
    <d v="2020-09-30T00:00:00"/>
    <s v="Martín"/>
    <s v="Mantenimiento Mecanico"/>
    <d v="2023-04-27T00:00:00"/>
    <d v="1899-12-30T07:35:53"/>
    <d v="2023-04-27T00:00:00"/>
    <d v="1899-12-30T08:43:23"/>
    <n v="4050"/>
    <n v="67.5"/>
    <x v="1"/>
    <x v="1"/>
    <n v="17"/>
    <s v="abril"/>
    <s v="M"/>
    <s v="sin informacion"/>
    <s v="sin informacion"/>
    <s v="sin informacion"/>
    <s v="sin informacion"/>
    <s v="sin informacion"/>
  </r>
  <r>
    <n v="141455"/>
    <s v="Etiquetadora L33"/>
    <s v="Moreno"/>
    <s v="L33"/>
    <d v="2020-10-16T00:00:00"/>
    <s v="Martín"/>
    <s v="Mantenimiento Electrico"/>
    <d v="2023-04-27T00:00:00"/>
    <d v="1899-12-30T07:58:31"/>
    <d v="2023-04-27T00:00:00"/>
    <d v="1899-12-30T09:19:55"/>
    <n v="4884"/>
    <n v="81.400000000000006"/>
    <x v="619"/>
    <x v="2"/>
    <n v="17"/>
    <s v="abril"/>
    <s v="M"/>
    <m/>
    <s v="no"/>
    <m/>
    <m/>
    <m/>
  </r>
  <r>
    <n v="141463"/>
    <s v="Llenadora"/>
    <s v="Moreno"/>
    <s v="L48"/>
    <d v="2018-11-01T00:00:00"/>
    <s v="-"/>
    <s v="Mantenimiento Mecanico"/>
    <d v="2023-04-27T00:00:00"/>
    <d v="1899-12-30T09:23:30"/>
    <d v="2023-04-27T00:00:00"/>
    <d v="1899-12-30T09:52:00"/>
    <n v="1710"/>
    <n v="28.5"/>
    <x v="1"/>
    <x v="1"/>
    <n v="17"/>
    <s v="abril"/>
    <s v="M"/>
    <s v="sin informacion"/>
    <s v="sin informacion"/>
    <s v="sin informacion"/>
    <s v="sin informacion"/>
    <s v="sin informacion"/>
  </r>
  <r>
    <n v="141464"/>
    <s v="Etiquetadora L33"/>
    <s v="Moreno"/>
    <s v="L33"/>
    <d v="2020-10-16T00:00:00"/>
    <s v="Martín"/>
    <s v="Mantenimiento Electrico"/>
    <d v="2023-04-27T00:00:00"/>
    <d v="1899-12-30T09:25:07"/>
    <d v="2023-04-27T00:00:00"/>
    <d v="1899-12-30T11:32:02"/>
    <n v="7615"/>
    <n v="126.91666666666667"/>
    <x v="619"/>
    <x v="3"/>
    <n v="17"/>
    <s v="abril"/>
    <s v="M"/>
    <m/>
    <s v="no"/>
    <m/>
    <m/>
    <m/>
  </r>
  <r>
    <n v="141465"/>
    <s v="Llenadora"/>
    <s v="Moreno"/>
    <s v="L48"/>
    <d v="2018-11-01T00:00:00"/>
    <s v="-"/>
    <s v="Mantenimiento Electrico"/>
    <d v="2023-04-27T00:00:00"/>
    <d v="1899-12-30T09:52:06"/>
    <d v="2023-04-27T00:00:00"/>
    <d v="1899-12-30T11:03:55"/>
    <n v="4309"/>
    <n v="71.816666666666663"/>
    <x v="1"/>
    <x v="1"/>
    <n v="17"/>
    <s v="abril"/>
    <s v="M"/>
    <s v="sin informacion"/>
    <s v="sin informacion"/>
    <s v="sin informacion"/>
    <s v="sin informacion"/>
    <s v="sin informacion"/>
  </r>
  <r>
    <n v="141475"/>
    <s v="Abastecedor de tapas"/>
    <s v="Moreno"/>
    <s v="L35"/>
    <d v="2018-11-01T00:00:00"/>
    <s v="-"/>
    <s v="Mantenimiento Mecanico"/>
    <d v="2023-04-27T00:00:00"/>
    <d v="1899-12-30T11:04:21"/>
    <d v="2023-04-27T00:00:00"/>
    <d v="1899-12-30T11:11:20"/>
    <n v="419"/>
    <n v="6.9833333333333334"/>
    <x v="0"/>
    <x v="0"/>
    <n v="17"/>
    <s v="abril"/>
    <s v="M"/>
    <m/>
    <s v="microparada"/>
    <m/>
    <m/>
    <m/>
  </r>
  <r>
    <n v="141477"/>
    <s v="Abastecedor de tapas"/>
    <s v="Moreno"/>
    <s v="L35"/>
    <d v="2018-11-01T00:00:00"/>
    <s v="-"/>
    <s v="Mantenimiento Electrico"/>
    <d v="2023-04-27T00:00:00"/>
    <d v="1899-12-30T11:11:33"/>
    <d v="2023-04-27T00:00:00"/>
    <d v="1899-12-30T11:54:59"/>
    <n v="2606"/>
    <n v="43.43333333333333"/>
    <x v="1"/>
    <x v="1"/>
    <n v="17"/>
    <s v="abril"/>
    <s v="M"/>
    <s v="sin informacion"/>
    <s v="sin informacion"/>
    <s v="sin informacion"/>
    <s v="sin informacion"/>
    <s v="sin informacion"/>
  </r>
  <r>
    <n v="141482"/>
    <s v="Llenadora"/>
    <s v="Moreno"/>
    <s v="L48"/>
    <d v="2018-11-01T00:00:00"/>
    <s v="-"/>
    <s v="Mantenimiento Electrico"/>
    <d v="2023-04-27T00:00:00"/>
    <d v="1899-12-30T11:27:08"/>
    <d v="2023-04-27T00:00:00"/>
    <d v="1899-12-30T15:27:13"/>
    <n v="14405"/>
    <n v="240.08333333333334"/>
    <x v="1"/>
    <x v="1"/>
    <n v="17"/>
    <s v="abril"/>
    <s v="M"/>
    <s v="sin informacion"/>
    <s v="sin informacion"/>
    <s v="sin informacion"/>
    <s v="sin informacion"/>
    <s v="sin informacion"/>
  </r>
  <r>
    <n v="141489"/>
    <s v="Abastecedor de tapas"/>
    <s v="Moreno"/>
    <s v="L35"/>
    <d v="2018-11-01T00:00:00"/>
    <s v="-"/>
    <s v="Mantenimiento Mecanico"/>
    <d v="2023-04-27T00:00:00"/>
    <d v="1899-12-30T12:26:37"/>
    <d v="2023-04-27T00:00:00"/>
    <d v="1899-12-30T12:34:22"/>
    <n v="465"/>
    <n v="7.75"/>
    <x v="0"/>
    <x v="0"/>
    <n v="17"/>
    <s v="abril"/>
    <s v="M"/>
    <m/>
    <s v="microparada"/>
    <m/>
    <m/>
    <m/>
  </r>
  <r>
    <n v="141495"/>
    <s v="Etiquetadora L33"/>
    <s v="Moreno"/>
    <s v="L33"/>
    <d v="2020-10-16T00:00:00"/>
    <s v="Martín"/>
    <s v="Mantenimiento Electrico"/>
    <d v="2023-04-27T00:00:00"/>
    <d v="1899-12-30T13:45:39"/>
    <d v="2023-04-27T00:00:00"/>
    <d v="1899-12-30T14:56:36"/>
    <n v="4257"/>
    <n v="70.95"/>
    <x v="4"/>
    <x v="2"/>
    <n v="17"/>
    <s v="abril"/>
    <s v="M"/>
    <m/>
    <s v="no"/>
    <m/>
    <m/>
    <m/>
  </r>
  <r>
    <n v="141500"/>
    <s v="Crimpadora"/>
    <s v="Moreno"/>
    <s v="L10"/>
    <d v="2018-11-01T00:00:00"/>
    <s v="-"/>
    <s v="Mantenimiento Electrico"/>
    <d v="2023-04-27T00:00:00"/>
    <d v="1899-12-30T14:23:02"/>
    <d v="2023-04-27T00:00:00"/>
    <d v="1899-12-30T14:36:32"/>
    <n v="810"/>
    <n v="13.5"/>
    <x v="3"/>
    <x v="2"/>
    <n v="17"/>
    <s v="abril"/>
    <s v="T"/>
    <m/>
    <s v="no"/>
    <m/>
    <m/>
    <m/>
  </r>
  <r>
    <n v="141509"/>
    <s v="Torqueadora"/>
    <s v="Moreno"/>
    <s v="L33"/>
    <d v="2020-02-20T00:00:00"/>
    <s v="Martín"/>
    <s v="Mantenimiento Mecanico"/>
    <d v="2023-04-27T00:00:00"/>
    <d v="1899-12-30T15:32:17"/>
    <d v="2023-04-27T00:00:00"/>
    <d v="1899-12-30T15:59:00"/>
    <n v="1603"/>
    <n v="26.716666666666665"/>
    <x v="4"/>
    <x v="2"/>
    <n v="17"/>
    <s v="abril"/>
    <s v="T"/>
    <m/>
    <s v="no"/>
    <m/>
    <m/>
    <m/>
  </r>
  <r>
    <n v="141512"/>
    <s v="Llenadora"/>
    <s v="Moreno"/>
    <s v="L48"/>
    <d v="2018-11-01T00:00:00"/>
    <s v="-"/>
    <s v="Mantenimiento Electrico"/>
    <d v="2023-04-27T00:00:00"/>
    <d v="1899-12-30T16:52:40"/>
    <d v="2023-04-27T00:00:00"/>
    <d v="1899-12-30T17:24:57"/>
    <n v="1937"/>
    <n v="32.283333333333331"/>
    <x v="1"/>
    <x v="1"/>
    <n v="17"/>
    <s v="abril"/>
    <s v="T"/>
    <s v="sin informacion"/>
    <s v="sin informacion"/>
    <s v="sin informacion"/>
    <s v="sin informacion"/>
    <s v="sin informacion"/>
  </r>
  <r>
    <n v="141513"/>
    <s v="Estuchadora"/>
    <s v="Moreno"/>
    <s v="L43"/>
    <d v="2018-11-01T00:00:00"/>
    <s v="-"/>
    <s v="Mantenimiento Mecanico"/>
    <d v="2023-04-27T00:00:00"/>
    <d v="1899-12-30T17:00:41"/>
    <d v="2023-04-27T00:00:00"/>
    <d v="1899-12-30T17:16:45"/>
    <n v="964"/>
    <n v="16.066666666666666"/>
    <x v="620"/>
    <x v="2"/>
    <n v="17"/>
    <s v="abril"/>
    <s v="T"/>
    <m/>
    <s v="no"/>
    <m/>
    <m/>
    <m/>
  </r>
  <r>
    <n v="141516"/>
    <s v="Etiquetadora"/>
    <s v="Moreno"/>
    <s v="L42"/>
    <d v="2019-10-08T00:00:00"/>
    <s v="Martín"/>
    <s v="Mantenimiento Electrico"/>
    <d v="2023-04-27T00:00:00"/>
    <d v="1899-12-30T17:44:44"/>
    <d v="2023-04-27T00:00:00"/>
    <d v="1899-12-30T17:54:46"/>
    <n v="602"/>
    <n v="10.033333333333333"/>
    <x v="621"/>
    <x v="2"/>
    <n v="17"/>
    <s v="abril"/>
    <s v="T"/>
    <m/>
    <s v="no"/>
    <m/>
    <m/>
    <m/>
  </r>
  <r>
    <n v="141517"/>
    <s v="Estuchadora"/>
    <s v="Moreno"/>
    <s v="L43"/>
    <d v="2018-11-01T00:00:00"/>
    <s v="-"/>
    <s v="Mantenimiento Mecanico"/>
    <d v="2023-04-27T00:00:00"/>
    <d v="1899-12-30T17:49:49"/>
    <d v="2023-04-27T00:00:00"/>
    <d v="1899-12-30T18:28:50"/>
    <n v="2341"/>
    <n v="39.016666666666666"/>
    <x v="1"/>
    <x v="1"/>
    <n v="17"/>
    <s v="abril"/>
    <s v="T"/>
    <s v="sin informacion"/>
    <s v="sin informacion"/>
    <s v="sin informacion"/>
    <s v="sin informacion"/>
    <s v="sin informacion"/>
  </r>
  <r>
    <n v="141521"/>
    <s v="Estuchadora"/>
    <s v="Moreno"/>
    <s v="L32"/>
    <d v="2021-02-04T00:00:00"/>
    <s v="Victor"/>
    <s v="Mantenimiento Electrico"/>
    <d v="2023-04-27T00:00:00"/>
    <d v="1899-12-30T18:01:18"/>
    <d v="2023-04-27T00:00:00"/>
    <d v="1899-12-30T19:04:28"/>
    <n v="3790"/>
    <n v="63.166666666666664"/>
    <x v="1"/>
    <x v="1"/>
    <n v="17"/>
    <s v="abril"/>
    <s v="T"/>
    <s v="sin informacion"/>
    <s v="sin informacion"/>
    <s v="sin informacion"/>
    <s v="sin informacion"/>
    <s v="sin informacion"/>
  </r>
  <r>
    <n v="141525"/>
    <s v="Transporte"/>
    <s v="Moreno"/>
    <s v="L04"/>
    <d v="2018-11-01T00:00:00"/>
    <s v="-"/>
    <s v="Mantenimiento Mecanico"/>
    <d v="2023-04-27T00:00:00"/>
    <d v="1899-12-30T18:51:14"/>
    <d v="2023-04-27T00:00:00"/>
    <d v="1899-12-30T18:52:40"/>
    <n v="86"/>
    <n v="1.4333333333333333"/>
    <x v="0"/>
    <x v="0"/>
    <n v="17"/>
    <s v="abril"/>
    <s v="T"/>
    <m/>
    <s v="microparada"/>
    <m/>
    <m/>
    <m/>
  </r>
  <r>
    <n v="141526"/>
    <s v="Transporte"/>
    <s v="Moreno"/>
    <s v="L04"/>
    <d v="2018-11-01T00:00:00"/>
    <s v="-"/>
    <s v="Mantenimiento Mecanico"/>
    <d v="2023-04-27T00:00:00"/>
    <d v="1899-12-30T18:55:30"/>
    <d v="2023-04-27T00:00:00"/>
    <d v="1899-12-30T19:03:47"/>
    <n v="497"/>
    <n v="8.2833333333333332"/>
    <x v="0"/>
    <x v="0"/>
    <n v="17"/>
    <s v="abril"/>
    <s v="T"/>
    <m/>
    <s v="microparada"/>
    <m/>
    <m/>
    <m/>
  </r>
  <r>
    <n v="141527"/>
    <s v="Celofanadora L10"/>
    <s v="Moreno"/>
    <s v="L10"/>
    <d v="2020-09-30T00:00:00"/>
    <s v="Martín"/>
    <s v="Mantenimiento Mecanico"/>
    <d v="2023-04-27T00:00:00"/>
    <d v="1899-12-30T19:25:06"/>
    <d v="2023-04-27T00:00:00"/>
    <d v="1899-12-30T19:40:47"/>
    <n v="941"/>
    <n v="15.683333333333334"/>
    <x v="1"/>
    <x v="1"/>
    <n v="17"/>
    <s v="abril"/>
    <s v="T"/>
    <s v="sin informacion"/>
    <s v="sin informacion"/>
    <s v="sin informacion"/>
    <s v="sin informacion"/>
    <s v="sin informacion"/>
  </r>
  <r>
    <n v="141531"/>
    <s v="Celofanadora"/>
    <s v="Moreno"/>
    <s v="L43"/>
    <d v="2018-11-01T00:00:00"/>
    <s v="-"/>
    <s v="Mantenimiento Mecanico"/>
    <d v="2023-04-27T00:00:00"/>
    <d v="1899-12-30T21:02:39"/>
    <d v="2023-04-27T00:00:00"/>
    <d v="1899-12-30T21:33:29"/>
    <n v="1850"/>
    <n v="30.833333333333332"/>
    <x v="1"/>
    <x v="1"/>
    <n v="17"/>
    <s v="abril"/>
    <s v="T"/>
    <s v="sin informacion"/>
    <s v="sin informacion"/>
    <s v="sin informacion"/>
    <s v="sin informacion"/>
    <s v="sin informacion"/>
  </r>
  <r>
    <n v="141535"/>
    <s v="Celofanadora"/>
    <s v="Moreno"/>
    <s v="L43"/>
    <d v="2018-11-01T00:00:00"/>
    <s v="-"/>
    <s v="Mantenimiento Mecanico"/>
    <d v="2023-04-28T00:00:00"/>
    <d v="1899-12-30T00:06:23"/>
    <d v="2023-04-28T00:00:00"/>
    <d v="1899-12-30T00:28:38"/>
    <n v="1335"/>
    <n v="22.25"/>
    <x v="1"/>
    <x v="1"/>
    <n v="17"/>
    <s v="abril"/>
    <s v="N"/>
    <s v="sin informacion"/>
    <s v="sin informacion"/>
    <s v="sin informacion"/>
    <s v="sin informacion"/>
    <s v="sin informacion"/>
  </r>
  <r>
    <n v="141537"/>
    <s v="Celofanadora"/>
    <s v="Moreno"/>
    <s v="L43"/>
    <d v="2018-11-01T00:00:00"/>
    <s v="-"/>
    <s v="Mantenimiento Mecanico"/>
    <d v="2023-04-28T00:00:00"/>
    <d v="1899-12-30T00:58:54"/>
    <d v="2023-04-28T00:00:00"/>
    <d v="1899-12-30T01:40:46"/>
    <n v="2512"/>
    <n v="41.866666666666667"/>
    <x v="1"/>
    <x v="1"/>
    <n v="17"/>
    <s v="abril"/>
    <s v="N"/>
    <s v="sin informacion"/>
    <s v="sin informacion"/>
    <s v="sin informacion"/>
    <s v="sin informacion"/>
    <s v="sin informacion"/>
  </r>
  <r>
    <n v="141538"/>
    <s v="Coloca Bolillas"/>
    <s v="Moreno"/>
    <s v="L33"/>
    <d v="2020-02-20T00:00:00"/>
    <s v="Martín"/>
    <s v="Mantenimiento Mecanico"/>
    <d v="2023-04-28T00:00:00"/>
    <d v="1899-12-30T05:02:49"/>
    <d v="2023-04-28T00:00:00"/>
    <d v="1899-12-30T05:12:18"/>
    <n v="569"/>
    <n v="9.4833333333333325"/>
    <x v="0"/>
    <x v="0"/>
    <n v="17"/>
    <s v="abril"/>
    <s v="N"/>
    <m/>
    <s v="microparada"/>
    <m/>
    <m/>
    <m/>
  </r>
  <r>
    <n v="141543"/>
    <s v="Celofanadora L10"/>
    <s v="Moreno"/>
    <s v="L10"/>
    <d v="2020-09-30T00:00:00"/>
    <s v="Martín"/>
    <s v="Mantenimiento Mecanico"/>
    <d v="2023-04-28T00:00:00"/>
    <d v="1899-12-30T06:45:13"/>
    <d v="2023-04-28T00:00:00"/>
    <d v="1899-12-30T07:09:43"/>
    <n v="1470"/>
    <n v="24.5"/>
    <x v="1"/>
    <x v="1"/>
    <n v="17"/>
    <s v="abril"/>
    <s v="M"/>
    <s v="sin informacion"/>
    <s v="sin informacion"/>
    <s v="sin informacion"/>
    <s v="sin informacion"/>
    <s v="sin informacion"/>
  </r>
  <r>
    <n v="141546"/>
    <s v="Abastecedor de tapas"/>
    <s v="Moreno"/>
    <s v="L35"/>
    <d v="2018-11-01T00:00:00"/>
    <s v="-"/>
    <s v="Mantenimiento Electrico"/>
    <d v="2023-04-28T00:00:00"/>
    <d v="1899-12-30T06:49:34"/>
    <d v="2023-04-28T00:00:00"/>
    <d v="1899-12-30T07:09:12"/>
    <n v="1178"/>
    <n v="19.633333333333333"/>
    <x v="1"/>
    <x v="1"/>
    <n v="17"/>
    <s v="abril"/>
    <s v="M"/>
    <s v="sin informacion"/>
    <s v="sin informacion"/>
    <s v="sin informacion"/>
    <s v="sin informacion"/>
    <s v="sin informacion"/>
  </r>
  <r>
    <n v="141548"/>
    <s v="Etiquetadora L33"/>
    <s v="Moreno"/>
    <s v="L33"/>
    <d v="2020-10-16T00:00:00"/>
    <s v="Martín"/>
    <s v="Mantenimiento Electrico"/>
    <d v="2023-04-28T00:00:00"/>
    <d v="1899-12-30T06:51:42"/>
    <d v="2023-04-28T00:00:00"/>
    <d v="1899-12-30T07:36:14"/>
    <n v="2672"/>
    <n v="44.533333333333331"/>
    <x v="4"/>
    <x v="2"/>
    <n v="17"/>
    <s v="abril"/>
    <s v="M"/>
    <m/>
    <s v="no"/>
    <m/>
    <m/>
    <m/>
  </r>
  <r>
    <n v="141550"/>
    <s v="Abastecedor de tapas"/>
    <s v="Moreno"/>
    <s v="L35"/>
    <d v="2018-11-01T00:00:00"/>
    <s v="-"/>
    <s v="Mantenimiento Mecanico"/>
    <d v="2023-04-28T00:00:00"/>
    <d v="1899-12-30T07:09:20"/>
    <d v="2023-04-28T00:00:00"/>
    <d v="1899-12-30T07:43:35"/>
    <n v="2055"/>
    <n v="34.25"/>
    <x v="1"/>
    <x v="1"/>
    <n v="17"/>
    <s v="abril"/>
    <s v="M"/>
    <s v="sin informacion"/>
    <s v="sin informacion"/>
    <s v="sin informacion"/>
    <s v="sin informacion"/>
    <s v="sin informacion"/>
  </r>
  <r>
    <n v="141554"/>
    <s v="Celofanadora"/>
    <s v="Moreno"/>
    <s v="L43"/>
    <d v="2018-11-01T00:00:00"/>
    <s v="-"/>
    <s v="Mantenimiento Mecanico"/>
    <d v="2023-04-28T00:00:00"/>
    <d v="1899-12-30T07:37:10"/>
    <d v="2023-04-28T00:00:00"/>
    <d v="1899-12-30T07:50:20"/>
    <n v="790"/>
    <n v="13.166666666666666"/>
    <x v="1"/>
    <x v="1"/>
    <n v="17"/>
    <s v="abril"/>
    <s v="M"/>
    <s v="sin informacion"/>
    <s v="sin informacion"/>
    <s v="sin informacion"/>
    <s v="sin informacion"/>
    <s v="sin informacion"/>
  </r>
  <r>
    <n v="141558"/>
    <s v="Llenadora"/>
    <s v="Moreno"/>
    <s v="L33"/>
    <d v="2018-11-01T00:00:00"/>
    <s v="-"/>
    <s v="Mantenimiento Mecanico"/>
    <d v="2023-04-28T00:00:00"/>
    <d v="1899-12-30T08:43:30"/>
    <d v="2023-04-28T00:00:00"/>
    <d v="1899-12-30T08:59:12"/>
    <n v="942"/>
    <n v="15.7"/>
    <x v="4"/>
    <x v="2"/>
    <n v="17"/>
    <s v="abril"/>
    <s v="M"/>
    <m/>
    <s v="no"/>
    <m/>
    <m/>
    <m/>
  </r>
  <r>
    <n v="141563"/>
    <s v="Crimpadora"/>
    <s v="Moreno"/>
    <s v="L10"/>
    <d v="2018-11-01T00:00:00"/>
    <s v="-"/>
    <s v="Mantenimiento Electrico"/>
    <d v="2023-04-28T00:00:00"/>
    <d v="1899-12-30T09:43:44"/>
    <d v="2023-04-28T00:00:00"/>
    <d v="1899-12-30T12:04:48"/>
    <n v="8464"/>
    <n v="141.06666666666666"/>
    <x v="1"/>
    <x v="1"/>
    <n v="17"/>
    <s v="abril"/>
    <s v="M"/>
    <s v="sin informacion"/>
    <s v="sin informacion"/>
    <s v="sin informacion"/>
    <s v="sin informacion"/>
    <s v="sin informacion"/>
  </r>
  <r>
    <n v="141565"/>
    <s v="Estuchadora"/>
    <s v="Moreno"/>
    <s v="L32"/>
    <d v="2021-02-04T00:00:00"/>
    <s v="Victor"/>
    <s v="Mantenimiento Electrico"/>
    <d v="2023-04-28T00:00:00"/>
    <d v="1899-12-30T09:57:28"/>
    <d v="2023-04-28T00:00:00"/>
    <d v="1899-12-30T12:43:48"/>
    <n v="9980"/>
    <n v="166.33333333333334"/>
    <x v="1"/>
    <x v="1"/>
    <n v="17"/>
    <s v="abril"/>
    <s v="M"/>
    <s v="sin informacion"/>
    <s v="sin informacion"/>
    <s v="sin informacion"/>
    <s v="sin informacion"/>
    <s v="sin informacion"/>
  </r>
  <r>
    <n v="141566"/>
    <s v="Torqueadora"/>
    <s v="Moreno"/>
    <s v="L38"/>
    <d v="2018-11-01T00:00:00"/>
    <s v="-"/>
    <s v="Mantenimiento Mecanico"/>
    <d v="2023-04-28T00:00:00"/>
    <d v="1899-12-30T10:01:02"/>
    <d v="2023-04-28T00:00:00"/>
    <d v="1899-12-30T10:11:25"/>
    <n v="623"/>
    <n v="10.383333333333333"/>
    <x v="1"/>
    <x v="1"/>
    <n v="17"/>
    <s v="abril"/>
    <s v="M"/>
    <s v="sin informacion"/>
    <s v="sin informacion"/>
    <s v="sin informacion"/>
    <s v="sin informacion"/>
    <s v="sin informacion"/>
  </r>
  <r>
    <n v="141574"/>
    <s v="Camara"/>
    <s v="Moreno"/>
    <s v="L33"/>
    <d v="2020-02-20T00:00:00"/>
    <s v="Martín"/>
    <s v="Mantenimiento Electrico"/>
    <d v="2023-04-28T00:00:00"/>
    <d v="1899-12-30T11:11:15"/>
    <d v="2023-04-28T00:00:00"/>
    <d v="1899-12-30T11:53:24"/>
    <n v="2529"/>
    <n v="42.15"/>
    <x v="4"/>
    <x v="2"/>
    <n v="17"/>
    <s v="abril"/>
    <s v="M"/>
    <m/>
    <s v="no"/>
    <m/>
    <m/>
    <m/>
  </r>
  <r>
    <n v="141580"/>
    <s v="Axon"/>
    <s v="Moreno"/>
    <s v="L37"/>
    <d v="2020-02-20T00:00:00"/>
    <s v="Martín"/>
    <s v="Mantenimiento Mecanico"/>
    <d v="2023-04-28T00:00:00"/>
    <d v="1899-12-30T11:58:59"/>
    <d v="2023-04-28T00:00:00"/>
    <d v="1899-12-30T13:25:51"/>
    <n v="5212"/>
    <n v="86.86666666666666"/>
    <x v="1"/>
    <x v="1"/>
    <n v="17"/>
    <s v="abril"/>
    <s v="M"/>
    <s v="sin informacion"/>
    <s v="sin informacion"/>
    <s v="sin informacion"/>
    <s v="sin informacion"/>
    <s v="sin informacion"/>
  </r>
  <r>
    <n v="141581"/>
    <s v="Celofanadora L10"/>
    <s v="Moreno"/>
    <s v="L10"/>
    <d v="2020-09-30T00:00:00"/>
    <s v="Martín"/>
    <s v="Mantenimiento Mecanico"/>
    <d v="2023-04-28T00:00:00"/>
    <d v="1899-12-30T12:04:54"/>
    <d v="2023-04-28T00:00:00"/>
    <d v="1899-12-30T12:18:42"/>
    <n v="828"/>
    <n v="13.8"/>
    <x v="1"/>
    <x v="1"/>
    <n v="17"/>
    <s v="abril"/>
    <s v="M"/>
    <s v="sin informacion"/>
    <s v="sin informacion"/>
    <s v="sin informacion"/>
    <s v="sin informacion"/>
    <s v="sin informacion"/>
  </r>
  <r>
    <n v="141589"/>
    <s v="Estuchadora"/>
    <s v="Moreno"/>
    <s v="L32"/>
    <d v="2021-02-04T00:00:00"/>
    <s v="Victor"/>
    <s v="Mantenimiento Mecanico"/>
    <d v="2023-04-28T00:00:00"/>
    <d v="1899-12-30T12:53:06"/>
    <d v="2023-04-28T00:00:00"/>
    <d v="1899-12-30T12:53:40"/>
    <n v="34"/>
    <n v="0.56666666666666665"/>
    <x v="0"/>
    <x v="0"/>
    <n v="17"/>
    <s v="abril"/>
    <s v="M"/>
    <m/>
    <s v="microparada"/>
    <m/>
    <m/>
    <m/>
  </r>
  <r>
    <n v="141590"/>
    <s v="Estuchadora"/>
    <s v="Moreno"/>
    <s v="L32"/>
    <d v="2021-02-04T00:00:00"/>
    <s v="Victor"/>
    <s v="Mantenimiento Electrico"/>
    <d v="2023-04-28T00:00:00"/>
    <d v="1899-12-30T12:53:57"/>
    <d v="2023-04-28T00:00:00"/>
    <d v="1899-12-30T13:19:44"/>
    <n v="1547"/>
    <n v="25.783333333333335"/>
    <x v="4"/>
    <x v="2"/>
    <n v="17"/>
    <s v="abril"/>
    <s v="M"/>
    <m/>
    <s v="no"/>
    <m/>
    <m/>
    <m/>
  </r>
  <r>
    <n v="141591"/>
    <s v="Abastecedor de envases"/>
    <s v="Moreno"/>
    <s v="L33"/>
    <d v="2018-11-01T00:00:00"/>
    <s v="-"/>
    <s v="Mantenimiento Electrico"/>
    <d v="2023-04-28T00:00:00"/>
    <d v="1899-12-30T13:08:56"/>
    <d v="2023-04-28T00:00:00"/>
    <d v="1899-12-30T13:30:31"/>
    <n v="1295"/>
    <n v="21.583333333333332"/>
    <x v="4"/>
    <x v="2"/>
    <n v="17"/>
    <s v="abril"/>
    <s v="M"/>
    <m/>
    <s v="no"/>
    <m/>
    <m/>
    <m/>
  </r>
  <r>
    <n v="141593"/>
    <s v="Estuchadora"/>
    <s v="Moreno"/>
    <s v="L32"/>
    <d v="2021-02-04T00:00:00"/>
    <s v="Victor"/>
    <s v="Mantenimiento Electrico"/>
    <d v="2023-04-28T00:00:00"/>
    <d v="1899-12-30T14:25:08"/>
    <d v="2023-04-28T00:00:00"/>
    <d v="1899-12-30T17:12:15"/>
    <n v="10027"/>
    <n v="167.11666666666667"/>
    <x v="622"/>
    <x v="3"/>
    <n v="17"/>
    <s v="abril"/>
    <s v="T"/>
    <m/>
    <s v="si"/>
    <m/>
    <m/>
    <m/>
  </r>
  <r>
    <n v="141598"/>
    <s v="Pick and play"/>
    <s v="Moreno"/>
    <s v="L41"/>
    <d v="2018-11-01T00:00:00"/>
    <s v="-"/>
    <s v="Mantenimiento Mecanico"/>
    <d v="2023-04-28T00:00:00"/>
    <d v="1899-12-30T15:21:51"/>
    <d v="2023-04-28T00:00:00"/>
    <d v="1899-12-30T16:06:49"/>
    <n v="2698"/>
    <n v="44.966666666666669"/>
    <x v="623"/>
    <x v="2"/>
    <n v="17"/>
    <s v="abril"/>
    <s v="T"/>
    <m/>
    <s v="no"/>
    <m/>
    <m/>
    <m/>
  </r>
  <r>
    <n v="141604"/>
    <s v="Martillo"/>
    <s v="Moreno"/>
    <s v="L41"/>
    <d v="2018-11-01T00:00:00"/>
    <s v="-"/>
    <s v="Mantenimiento Mecanico"/>
    <d v="2023-04-28T00:00:00"/>
    <d v="1899-12-30T16:07:09"/>
    <d v="2023-04-28T00:00:00"/>
    <d v="1899-12-30T16:47:03"/>
    <n v="2394"/>
    <n v="39.9"/>
    <x v="4"/>
    <x v="2"/>
    <n v="17"/>
    <s v="abril"/>
    <s v="T"/>
    <m/>
    <s v="no"/>
    <m/>
    <m/>
    <m/>
  </r>
  <r>
    <n v="141606"/>
    <s v="Pick and play"/>
    <s v="Moreno"/>
    <s v="L41"/>
    <d v="2018-11-01T00:00:00"/>
    <s v="-"/>
    <s v="Mantenimiento Mecanico"/>
    <d v="2023-04-28T00:00:00"/>
    <d v="1899-12-30T16:47:27"/>
    <d v="2023-04-28T00:00:00"/>
    <d v="1899-12-30T17:32:02"/>
    <n v="2675"/>
    <n v="44.583333333333336"/>
    <x v="623"/>
    <x v="2"/>
    <n v="17"/>
    <s v="abril"/>
    <s v="T"/>
    <m/>
    <s v="no"/>
    <m/>
    <m/>
    <m/>
  </r>
  <r>
    <n v="141610"/>
    <s v="Martillo"/>
    <s v="Moreno"/>
    <s v="L41"/>
    <d v="2018-11-01T00:00:00"/>
    <s v="-"/>
    <s v="Mantenimiento Mecanico"/>
    <d v="2023-04-28T00:00:00"/>
    <d v="1899-12-30T17:32:14"/>
    <d v="2023-04-28T00:00:00"/>
    <d v="1899-12-30T18:37:41"/>
    <n v="3927"/>
    <n v="65.45"/>
    <x v="4"/>
    <x v="2"/>
    <n v="17"/>
    <s v="abril"/>
    <s v="T"/>
    <m/>
    <s v="no"/>
    <m/>
    <m/>
    <m/>
  </r>
  <r>
    <n v="141612"/>
    <s v="Coloca Tapas"/>
    <s v="Moreno"/>
    <s v="L45"/>
    <d v="2019-10-08T00:00:00"/>
    <s v="Martín"/>
    <s v="Mantenimiento Mecanico"/>
    <d v="2023-04-28T00:00:00"/>
    <d v="1899-12-30T17:48:07"/>
    <d v="2023-04-28T00:00:00"/>
    <d v="1899-12-30T18:04:41"/>
    <n v="994"/>
    <n v="16.566666666666666"/>
    <x v="1"/>
    <x v="1"/>
    <n v="17"/>
    <s v="abril"/>
    <s v="T"/>
    <s v="sin informacion"/>
    <s v="sin informacion"/>
    <s v="sin informacion"/>
    <s v="sin informacion"/>
    <s v="sin informacion"/>
  </r>
  <r>
    <n v="141618"/>
    <s v="Etiquetadora L33"/>
    <s v="Moreno"/>
    <s v="L33"/>
    <d v="2020-10-16T00:00:00"/>
    <s v="Martín"/>
    <s v="Mantenimiento Electrico"/>
    <d v="2023-04-28T00:00:00"/>
    <d v="1899-12-30T20:15:59"/>
    <d v="2023-04-28T00:00:00"/>
    <d v="1899-12-30T20:43:51"/>
    <n v="1672"/>
    <n v="27.866666666666667"/>
    <x v="4"/>
    <x v="2"/>
    <n v="17"/>
    <s v="abril"/>
    <s v="T"/>
    <m/>
    <s v="no"/>
    <m/>
    <m/>
    <m/>
  </r>
  <r>
    <n v="141622"/>
    <s v="Transporte"/>
    <s v="Moreno"/>
    <s v="L38"/>
    <d v="2018-11-01T00:00:00"/>
    <s v="-"/>
    <s v="Mantenimiento Mecanico"/>
    <d v="2023-04-28T00:00:00"/>
    <d v="1899-12-30T20:56:32"/>
    <d v="2023-04-28T00:00:00"/>
    <d v="1899-12-30T21:07:14"/>
    <n v="642"/>
    <n v="10.7"/>
    <x v="624"/>
    <x v="2"/>
    <n v="17"/>
    <s v="abril"/>
    <s v="T"/>
    <m/>
    <s v="no"/>
    <m/>
    <m/>
    <m/>
  </r>
  <r>
    <n v="141662"/>
    <s v="LogiPack"/>
    <s v="Moreno"/>
    <s v="L35"/>
    <d v="2020-02-20T00:00:00"/>
    <s v="Martín"/>
    <s v="Mantenimiento Electrico"/>
    <d v="2023-05-02T00:00:00"/>
    <d v="1899-12-30T06:23:16"/>
    <d v="2023-05-02T00:00:00"/>
    <d v="1899-12-30T06:49:44"/>
    <n v="1588"/>
    <n v="26.466666666666665"/>
    <x v="1"/>
    <x v="1"/>
    <n v="18"/>
    <s v="mayo"/>
    <s v="M"/>
    <s v="sin informacion"/>
    <s v="sin informacion"/>
    <s v="sin informacion"/>
    <s v="sin informacion"/>
    <s v="sin informacion"/>
  </r>
  <r>
    <n v="141667"/>
    <s v="Llenadora L38"/>
    <s v="Moreno"/>
    <s v="L38"/>
    <d v="2021-03-03T00:00:00"/>
    <s v="Martín"/>
    <s v="Mantenimiento Mecanico"/>
    <d v="2023-05-02T00:00:00"/>
    <d v="1899-12-30T06:45:57"/>
    <d v="2023-05-02T00:00:00"/>
    <d v="1899-12-30T07:15:18"/>
    <n v="1761"/>
    <n v="29.35"/>
    <x v="1"/>
    <x v="1"/>
    <n v="18"/>
    <s v="mayo"/>
    <s v="M"/>
    <s v="sin informacion"/>
    <s v="sin informacion"/>
    <s v="sin informacion"/>
    <s v="sin informacion"/>
    <s v="sin informacion"/>
  </r>
  <r>
    <n v="141670"/>
    <s v="LogiPack"/>
    <s v="Moreno"/>
    <s v="L35"/>
    <d v="2020-02-20T00:00:00"/>
    <s v="Martín"/>
    <s v="Mantenimiento Mecanico"/>
    <d v="2023-05-02T00:00:00"/>
    <d v="1899-12-30T07:09:43"/>
    <d v="2023-05-02T00:00:00"/>
    <d v="1899-12-30T07:19:22"/>
    <n v="579"/>
    <n v="9.65"/>
    <x v="0"/>
    <x v="0"/>
    <n v="18"/>
    <s v="mayo"/>
    <s v="M"/>
    <m/>
    <s v="microparada"/>
    <m/>
    <m/>
    <m/>
  </r>
  <r>
    <n v="141672"/>
    <s v="LogiPack"/>
    <s v="Moreno"/>
    <s v="L35"/>
    <d v="2020-02-20T00:00:00"/>
    <s v="Martín"/>
    <s v="Mantenimiento Electrico"/>
    <d v="2023-05-02T00:00:00"/>
    <d v="1899-12-30T07:19:30"/>
    <d v="2023-05-02T00:00:00"/>
    <d v="1899-12-30T07:58:36"/>
    <n v="2346"/>
    <n v="39.1"/>
    <x v="1"/>
    <x v="1"/>
    <n v="18"/>
    <s v="mayo"/>
    <s v="M"/>
    <s v="sin informacion"/>
    <s v="sin informacion"/>
    <s v="sin informacion"/>
    <s v="sin informacion"/>
    <s v="sin informacion"/>
  </r>
  <r>
    <n v="141680"/>
    <s v="LogiPack"/>
    <s v="Moreno"/>
    <s v="L35"/>
    <d v="2020-02-20T00:00:00"/>
    <s v="Martín"/>
    <s v="Mantenimiento Mecanico"/>
    <d v="2023-05-02T00:00:00"/>
    <d v="1899-12-30T09:17:07"/>
    <d v="2023-05-02T00:00:00"/>
    <d v="1899-12-30T10:17:44"/>
    <n v="3637"/>
    <n v="60.616666666666667"/>
    <x v="1"/>
    <x v="1"/>
    <n v="18"/>
    <s v="mayo"/>
    <s v="M"/>
    <s v="sin informacion"/>
    <s v="sin informacion"/>
    <s v="sin informacion"/>
    <s v="sin informacion"/>
    <s v="sin informacion"/>
  </r>
  <r>
    <n v="141684"/>
    <s v="Brazo transporte"/>
    <s v="Moreno"/>
    <s v="L37"/>
    <d v="2018-11-01T00:00:00"/>
    <s v="-"/>
    <s v="Mantenimiento Electrico"/>
    <d v="2023-05-02T00:00:00"/>
    <d v="1899-12-30T10:04:30"/>
    <d v="2023-05-02T00:00:00"/>
    <d v="1899-12-30T13:13:22"/>
    <n v="11332"/>
    <n v="188.86666666666667"/>
    <x v="625"/>
    <x v="2"/>
    <n v="18"/>
    <s v="mayo"/>
    <s v="M"/>
    <m/>
    <s v="no"/>
    <m/>
    <m/>
    <m/>
  </r>
  <r>
    <n v="141691"/>
    <s v="Brazo transporte"/>
    <s v="Moreno"/>
    <s v="L35"/>
    <d v="2018-11-01T00:00:00"/>
    <s v="-"/>
    <s v="Mantenimiento Electrico"/>
    <d v="2023-05-02T00:00:00"/>
    <d v="1899-12-30T11:38:20"/>
    <d v="2023-05-02T00:00:00"/>
    <d v="1899-12-30T11:51:20"/>
    <n v="780"/>
    <n v="13"/>
    <x v="523"/>
    <x v="2"/>
    <n v="18"/>
    <s v="mayo"/>
    <s v="M"/>
    <m/>
    <s v="no"/>
    <m/>
    <m/>
    <m/>
  </r>
  <r>
    <n v="141695"/>
    <s v="LogiPack"/>
    <s v="Moreno"/>
    <s v="L35"/>
    <d v="2020-02-20T00:00:00"/>
    <s v="Martín"/>
    <s v="Mantenimiento Mecanico"/>
    <d v="2023-05-02T00:00:00"/>
    <d v="1899-12-30T15:01:39"/>
    <d v="2023-05-02T00:00:00"/>
    <d v="1899-12-30T15:44:58"/>
    <n v="2599"/>
    <n v="43.31666666666667"/>
    <x v="626"/>
    <x v="2"/>
    <n v="18"/>
    <s v="mayo"/>
    <s v="T"/>
    <m/>
    <s v="no"/>
    <m/>
    <m/>
    <m/>
  </r>
  <r>
    <n v="141696"/>
    <s v="Estuchadora"/>
    <s v="Moreno"/>
    <s v="L11"/>
    <d v="2018-11-01T00:00:00"/>
    <s v="-"/>
    <s v="Mantenimiento Mecanico"/>
    <d v="2023-05-02T00:00:00"/>
    <d v="1899-12-30T15:07:44"/>
    <d v="2023-05-02T00:00:00"/>
    <d v="1899-12-30T15:20:50"/>
    <n v="786"/>
    <n v="13.1"/>
    <x v="1"/>
    <x v="1"/>
    <n v="18"/>
    <s v="mayo"/>
    <s v="T"/>
    <s v="sin informacion"/>
    <s v="sin informacion"/>
    <s v="sin informacion"/>
    <s v="sin informacion"/>
    <s v="sin informacion"/>
  </r>
  <r>
    <n v="141700"/>
    <s v="LogiPack"/>
    <s v="Moreno"/>
    <s v="L35"/>
    <d v="2020-02-20T00:00:00"/>
    <s v="Martín"/>
    <s v="Mantenimiento Mecanico"/>
    <d v="2023-05-02T00:00:00"/>
    <d v="1899-12-30T15:45:19"/>
    <d v="2023-05-02T00:00:00"/>
    <d v="1899-12-30T16:14:11"/>
    <n v="1732"/>
    <n v="28.866666666666667"/>
    <x v="1"/>
    <x v="1"/>
    <n v="18"/>
    <s v="mayo"/>
    <s v="T"/>
    <s v="sin informacion"/>
    <s v="sin informacion"/>
    <s v="sin informacion"/>
    <s v="sin informacion"/>
    <s v="sin informacion"/>
  </r>
  <r>
    <n v="141701"/>
    <s v="Inkjet"/>
    <s v="Moreno"/>
    <s v="L38"/>
    <d v="2018-11-01T00:00:00"/>
    <s v="-"/>
    <s v="Mantenimiento Electrico"/>
    <d v="2023-05-02T00:00:00"/>
    <d v="1899-12-30T16:51:22"/>
    <d v="2023-05-02T00:00:00"/>
    <d v="1899-12-30T16:57:22"/>
    <n v="360"/>
    <n v="6"/>
    <x v="0"/>
    <x v="0"/>
    <n v="18"/>
    <s v="mayo"/>
    <s v="T"/>
    <m/>
    <s v="microparada"/>
    <m/>
    <m/>
    <m/>
  </r>
  <r>
    <n v="141704"/>
    <s v="Crimpadora"/>
    <s v="Moreno"/>
    <s v="L41"/>
    <d v="2018-11-01T00:00:00"/>
    <s v="-"/>
    <s v="Mantenimiento Mecanico"/>
    <d v="2023-05-02T00:00:00"/>
    <d v="1899-12-30T17:15:48"/>
    <d v="2023-05-02T00:00:00"/>
    <d v="1899-12-30T17:36:45"/>
    <n v="1257"/>
    <n v="20.95"/>
    <x v="1"/>
    <x v="1"/>
    <n v="18"/>
    <s v="mayo"/>
    <s v="T"/>
    <s v="sin informacion"/>
    <s v="sin informacion"/>
    <s v="sin informacion"/>
    <s v="sin informacion"/>
    <s v="sin informacion"/>
  </r>
  <r>
    <n v="141708"/>
    <s v="Tolva"/>
    <s v="Moreno"/>
    <s v="L35"/>
    <d v="2019-12-10T00:00:00"/>
    <s v="Martín"/>
    <s v="Mantenimiento Mecanico"/>
    <d v="2023-05-02T00:00:00"/>
    <d v="1899-12-30T17:38:05"/>
    <d v="2023-05-02T00:00:00"/>
    <d v="1899-12-30T19:16:40"/>
    <n v="5915"/>
    <n v="98.583333333333329"/>
    <x v="627"/>
    <x v="2"/>
    <n v="18"/>
    <s v="mayo"/>
    <s v="T"/>
    <m/>
    <s v="no"/>
    <m/>
    <m/>
    <m/>
  </r>
  <r>
    <n v="141710"/>
    <s v="Crimpadora"/>
    <s v="Moreno"/>
    <s v="L10"/>
    <d v="2018-11-01T00:00:00"/>
    <s v="-"/>
    <s v="Mantenimiento Electrico"/>
    <d v="2023-05-02T00:00:00"/>
    <d v="1899-12-30T17:44:17"/>
    <d v="2023-05-02T00:00:00"/>
    <d v="1899-12-30T17:46:35"/>
    <n v="138"/>
    <n v="2.2999999999999998"/>
    <x v="0"/>
    <x v="0"/>
    <n v="18"/>
    <s v="mayo"/>
    <s v="T"/>
    <m/>
    <s v="microparada"/>
    <m/>
    <m/>
    <m/>
  </r>
  <r>
    <n v="141712"/>
    <s v="Estuchadora"/>
    <s v="Moreno"/>
    <s v="L32"/>
    <d v="2021-02-04T00:00:00"/>
    <s v="Victor"/>
    <s v="Mantenimiento Mecanico"/>
    <d v="2023-05-02T00:00:00"/>
    <d v="1899-12-30T18:44:03"/>
    <d v="2023-05-02T00:00:00"/>
    <d v="1899-12-30T20:24:07"/>
    <n v="6004"/>
    <n v="100.06666666666666"/>
    <x v="1"/>
    <x v="1"/>
    <n v="18"/>
    <s v="mayo"/>
    <s v="T"/>
    <s v="sin informacion"/>
    <s v="sin informacion"/>
    <s v="sin informacion"/>
    <s v="sin informacion"/>
    <s v="sin informacion"/>
  </r>
  <r>
    <n v="141716"/>
    <s v="Llenadora"/>
    <s v="Moreno"/>
    <s v="L29"/>
    <d v="2018-11-01T00:00:00"/>
    <s v="-"/>
    <s v="Mantenimiento Electrico"/>
    <d v="2023-05-02T00:00:00"/>
    <d v="1899-12-30T19:03:18"/>
    <d v="2023-05-02T00:00:00"/>
    <d v="1899-12-30T19:40:01"/>
    <n v="2203"/>
    <n v="36.716666666666669"/>
    <x v="628"/>
    <x v="3"/>
    <n v="18"/>
    <s v="mayo"/>
    <s v="T"/>
    <m/>
    <s v="si"/>
    <m/>
    <m/>
    <m/>
  </r>
  <r>
    <n v="141717"/>
    <s v="Tolva"/>
    <s v="Moreno"/>
    <s v="L35"/>
    <d v="2019-12-10T00:00:00"/>
    <s v="Martín"/>
    <s v="Mantenimiento Mecanico"/>
    <d v="2023-05-02T00:00:00"/>
    <d v="1899-12-30T19:16:53"/>
    <d v="2023-05-02T00:00:00"/>
    <d v="1899-12-30T19:38:28"/>
    <n v="1295"/>
    <n v="21.583333333333332"/>
    <x v="629"/>
    <x v="2"/>
    <n v="18"/>
    <s v="mayo"/>
    <s v="T"/>
    <m/>
    <s v="no"/>
    <m/>
    <m/>
    <m/>
  </r>
  <r>
    <n v="141718"/>
    <s v="Llenadora"/>
    <s v="Moreno"/>
    <s v="L29"/>
    <d v="2018-11-01T00:00:00"/>
    <s v="-"/>
    <s v="Mantenimiento Electrico"/>
    <d v="2023-05-02T00:00:00"/>
    <d v="1899-12-30T19:40:09"/>
    <d v="2023-05-02T00:00:00"/>
    <d v="1899-12-30T20:54:09"/>
    <n v="4440"/>
    <n v="74"/>
    <x v="628"/>
    <x v="3"/>
    <n v="18"/>
    <s v="mayo"/>
    <s v="T"/>
    <m/>
    <s v="si"/>
    <m/>
    <m/>
    <m/>
  </r>
  <r>
    <n v="141719"/>
    <s v="Etiquetadora"/>
    <s v="Moreno"/>
    <s v="L11"/>
    <d v="2018-11-01T00:00:00"/>
    <s v="-"/>
    <s v="Mantenimiento Mecanico"/>
    <d v="2023-05-02T00:00:00"/>
    <d v="1899-12-30T19:50:23"/>
    <d v="2023-05-02T00:00:00"/>
    <d v="1899-12-30T20:20:25"/>
    <n v="1802"/>
    <n v="30.033333333333335"/>
    <x v="630"/>
    <x v="2"/>
    <n v="18"/>
    <s v="mayo"/>
    <s v="T"/>
    <m/>
    <s v="no"/>
    <m/>
    <m/>
    <m/>
  </r>
  <r>
    <n v="141720"/>
    <s v="Llenadora"/>
    <s v="Moreno"/>
    <s v="L04"/>
    <d v="2018-11-01T00:00:00"/>
    <s v="-"/>
    <s v="Mantenimiento Mecanico"/>
    <d v="2023-05-02T00:00:00"/>
    <d v="1899-12-30T20:27:46"/>
    <d v="2023-05-02T00:00:00"/>
    <d v="1899-12-30T20:36:38"/>
    <n v="532"/>
    <n v="8.8666666666666671"/>
    <x v="0"/>
    <x v="0"/>
    <n v="18"/>
    <s v="mayo"/>
    <s v="T"/>
    <m/>
    <s v="microparada"/>
    <m/>
    <m/>
    <m/>
  </r>
  <r>
    <n v="141721"/>
    <s v="Celofanadora"/>
    <s v="Moreno"/>
    <s v="L41"/>
    <d v="2020-02-21T00:00:00"/>
    <s v="Martín"/>
    <s v="Mantenimiento Mecanico"/>
    <d v="2023-05-02T00:00:00"/>
    <d v="1899-12-30T20:30:49"/>
    <d v="2023-05-02T00:00:00"/>
    <d v="1899-12-30T21:36:34"/>
    <n v="3945"/>
    <n v="65.75"/>
    <x v="25"/>
    <x v="2"/>
    <n v="18"/>
    <s v="mayo"/>
    <s v="T"/>
    <m/>
    <s v="no"/>
    <m/>
    <m/>
    <m/>
  </r>
  <r>
    <n v="141729"/>
    <s v="Llenadora"/>
    <s v="Moreno"/>
    <s v="L35"/>
    <d v="2018-11-01T00:00:00"/>
    <s v="-"/>
    <s v="Mantenimiento Electrico"/>
    <d v="2023-05-03T00:00:00"/>
    <d v="1899-12-30T06:35:54"/>
    <d v="2023-05-03T00:00:00"/>
    <d v="1899-12-30T07:29:43"/>
    <n v="3229"/>
    <n v="53.81666666666667"/>
    <x v="1"/>
    <x v="1"/>
    <n v="18"/>
    <s v="mayo"/>
    <s v="M"/>
    <s v="sin informacion"/>
    <s v="sin informacion"/>
    <s v="sin informacion"/>
    <s v="sin informacion"/>
    <s v="sin informacion"/>
  </r>
  <r>
    <n v="141730"/>
    <s v="Torqueadora"/>
    <s v="Moreno"/>
    <s v="L33"/>
    <d v="2020-02-20T00:00:00"/>
    <s v="Martín"/>
    <s v="Mantenimiento Mecanico"/>
    <d v="2023-05-03T00:00:00"/>
    <d v="1899-12-30T06:38:42"/>
    <d v="2023-05-03T00:00:00"/>
    <d v="1899-12-30T06:53:10"/>
    <n v="868"/>
    <n v="14.466666666666667"/>
    <x v="4"/>
    <x v="2"/>
    <n v="18"/>
    <s v="mayo"/>
    <s v="M"/>
    <s v="regulacion"/>
    <s v="no"/>
    <s v="regulacion"/>
    <s v="regulacion"/>
    <s v="regulacion"/>
  </r>
  <r>
    <n v="141733"/>
    <s v="Llenadora"/>
    <s v="Moreno"/>
    <s v="L33"/>
    <d v="2018-11-01T00:00:00"/>
    <s v="-"/>
    <s v="Mantenimiento Electrico"/>
    <d v="2023-05-03T00:00:00"/>
    <d v="1899-12-30T06:53:25"/>
    <d v="2023-05-03T00:00:00"/>
    <d v="1899-12-30T11:32:47"/>
    <n v="16762"/>
    <n v="279.36666666666667"/>
    <x v="4"/>
    <x v="2"/>
    <n v="18"/>
    <s v="mayo"/>
    <s v="M"/>
    <m/>
    <s v="no"/>
    <m/>
    <m/>
    <m/>
  </r>
  <r>
    <n v="141736"/>
    <s v="Celofanadora"/>
    <s v="Moreno"/>
    <s v="L32"/>
    <d v="2021-02-04T00:00:00"/>
    <s v="Victor"/>
    <s v="Mantenimiento Mecanico"/>
    <d v="2023-05-03T00:00:00"/>
    <d v="1899-12-30T07:20:14"/>
    <d v="2023-05-03T00:00:00"/>
    <d v="1899-12-30T07:46:31"/>
    <n v="1577"/>
    <n v="26.283333333333335"/>
    <x v="631"/>
    <x v="2"/>
    <n v="18"/>
    <s v="mayo"/>
    <s v="M"/>
    <m/>
    <s v="no"/>
    <m/>
    <m/>
    <m/>
  </r>
  <r>
    <n v="141741"/>
    <s v="Mordazas"/>
    <s v="Moreno"/>
    <s v="L29"/>
    <d v="2018-11-01T00:00:00"/>
    <s v="-"/>
    <s v="Mantenimiento Electrico"/>
    <d v="2023-05-03T00:00:00"/>
    <d v="1899-12-30T08:44:53"/>
    <d v="2023-05-03T00:00:00"/>
    <d v="1899-12-30T11:34:23"/>
    <n v="10170"/>
    <n v="169.5"/>
    <x v="1"/>
    <x v="1"/>
    <n v="18"/>
    <s v="mayo"/>
    <s v="M"/>
    <s v="sin informacion"/>
    <s v="sin informacion"/>
    <s v="sin informacion"/>
    <s v="sin informacion"/>
    <s v="sin informacion"/>
  </r>
  <r>
    <n v="141760"/>
    <s v="Soldador"/>
    <s v="Moreno"/>
    <s v="L29"/>
    <d v="2023-05-03T00:00:00"/>
    <s v="Juan Manuel"/>
    <s v="Mantenimiento Electrico"/>
    <d v="2023-05-03T00:00:00"/>
    <d v="1899-12-30T11:34:30"/>
    <d v="2023-05-03T00:00:00"/>
    <d v="1899-12-30T13:09:06"/>
    <n v="5676"/>
    <n v="94.6"/>
    <x v="1"/>
    <x v="1"/>
    <n v="18"/>
    <s v="mayo"/>
    <s v="M"/>
    <s v="sin informacion"/>
    <s v="sin informacion"/>
    <s v="sin informacion"/>
    <s v="sin informacion"/>
    <s v="sin informacion"/>
  </r>
  <r>
    <n v="141762"/>
    <s v="Celofanadora L10"/>
    <s v="Moreno"/>
    <s v="L10"/>
    <d v="2020-09-30T00:00:00"/>
    <s v="Martín"/>
    <s v="Mantenimiento Electrico"/>
    <d v="2023-05-03T00:00:00"/>
    <d v="1899-12-30T12:07:22"/>
    <d v="2023-05-03T00:00:00"/>
    <d v="1899-12-30T12:13:35"/>
    <n v="373"/>
    <n v="6.2166666666666668"/>
    <x v="0"/>
    <x v="0"/>
    <n v="18"/>
    <s v="mayo"/>
    <s v="M"/>
    <s v="microparada"/>
    <s v="microparada"/>
    <s v="microparada"/>
    <s v="microparada"/>
    <s v="microparada"/>
  </r>
  <r>
    <n v="141764"/>
    <s v="Celofanadora L10"/>
    <s v="Moreno"/>
    <s v="L10"/>
    <d v="2020-09-30T00:00:00"/>
    <s v="Martín"/>
    <s v="Mantenimiento Mecanico"/>
    <d v="2023-05-03T00:00:00"/>
    <d v="1899-12-30T12:42:19"/>
    <d v="2023-05-03T00:00:00"/>
    <d v="1899-12-30T12:48:24"/>
    <n v="365"/>
    <n v="6.083333333333333"/>
    <x v="0"/>
    <x v="0"/>
    <n v="18"/>
    <s v="mayo"/>
    <s v="M"/>
    <s v="microparada"/>
    <s v="microparada"/>
    <s v="microparada"/>
    <s v="microparada"/>
    <s v="microparada"/>
  </r>
  <r>
    <n v="141765"/>
    <s v="Torqueadora"/>
    <s v="Moreno"/>
    <s v="L33"/>
    <d v="2020-02-20T00:00:00"/>
    <s v="Martín"/>
    <s v="Mantenimiento Mecanico"/>
    <d v="2023-05-03T00:00:00"/>
    <d v="1899-12-30T12:47:22"/>
    <d v="2023-05-03T00:00:00"/>
    <d v="1899-12-30T13:03:32"/>
    <n v="970"/>
    <n v="16.166666666666668"/>
    <x v="4"/>
    <x v="2"/>
    <n v="18"/>
    <s v="mayo"/>
    <s v="M"/>
    <m/>
    <s v="no"/>
    <m/>
    <m/>
    <m/>
  </r>
  <r>
    <n v="141766"/>
    <s v="Celofanadora L10"/>
    <s v="Moreno"/>
    <s v="L10"/>
    <d v="2020-09-30T00:00:00"/>
    <s v="Martín"/>
    <s v="Mantenimiento Mecanico"/>
    <d v="2023-05-03T00:00:00"/>
    <d v="1899-12-30T13:03:20"/>
    <d v="2023-05-03T00:00:00"/>
    <d v="1899-12-30T13:31:06"/>
    <n v="1666"/>
    <n v="27.766666666666666"/>
    <x v="1"/>
    <x v="1"/>
    <n v="18"/>
    <s v="mayo"/>
    <s v="M"/>
    <s v="sin informacion"/>
    <s v="sin informacion"/>
    <s v="sin informacion"/>
    <s v="sin informacion"/>
    <s v="sin informacion"/>
  </r>
  <r>
    <n v="141767"/>
    <s v="Torqueadora"/>
    <s v="Moreno"/>
    <s v="L33"/>
    <d v="2020-02-20T00:00:00"/>
    <s v="Martín"/>
    <s v="Mantenimiento Mecanico"/>
    <d v="2023-05-03T00:00:00"/>
    <d v="1899-12-30T13:03:36"/>
    <d v="2023-05-03T00:00:00"/>
    <d v="1899-12-30T17:12:43"/>
    <n v="14947"/>
    <n v="249.11666666666667"/>
    <x v="4"/>
    <x v="2"/>
    <n v="18"/>
    <s v="mayo"/>
    <s v="M"/>
    <m/>
    <s v="no"/>
    <m/>
    <m/>
    <m/>
  </r>
  <r>
    <n v="141772"/>
    <s v="Llenadora"/>
    <s v="Moreno"/>
    <s v="L29"/>
    <d v="2018-11-01T00:00:00"/>
    <s v="-"/>
    <s v="Mantenimiento Electrico"/>
    <d v="2023-05-03T00:00:00"/>
    <d v="1899-12-30T14:39:26"/>
    <d v="2023-05-03T00:00:00"/>
    <d v="1899-12-30T15:02:49"/>
    <n v="1403"/>
    <n v="23.383333333333333"/>
    <x v="1"/>
    <x v="1"/>
    <n v="18"/>
    <s v="mayo"/>
    <s v="T"/>
    <s v="sin informacion"/>
    <s v="sin informacion"/>
    <s v="sin informacion"/>
    <s v="sin informacion"/>
    <s v="sin informacion"/>
  </r>
  <r>
    <n v="141773"/>
    <s v="LogiPack"/>
    <s v="Moreno"/>
    <s v="L35"/>
    <d v="2020-02-20T00:00:00"/>
    <s v="Martín"/>
    <s v="Mantenimiento Mecanico"/>
    <d v="2023-05-03T00:00:00"/>
    <d v="1899-12-30T15:08:25"/>
    <d v="2023-05-03T00:00:00"/>
    <d v="1899-12-30T16:53:14"/>
    <n v="6289"/>
    <n v="104.81666666666666"/>
    <x v="1"/>
    <x v="1"/>
    <n v="18"/>
    <s v="mayo"/>
    <s v="T"/>
    <s v="sin informacion"/>
    <s v="sin informacion"/>
    <s v="sin informacion"/>
    <s v="sin informacion"/>
    <s v="sin informacion"/>
  </r>
  <r>
    <n v="141774"/>
    <s v="Llenadora"/>
    <s v="Moreno"/>
    <s v="L04"/>
    <d v="2018-11-01T00:00:00"/>
    <s v="-"/>
    <s v="Mantenimiento Mecanico"/>
    <d v="2023-05-03T00:00:00"/>
    <d v="1899-12-30T15:12:05"/>
    <d v="2023-05-03T00:00:00"/>
    <d v="1899-12-30T16:12:12"/>
    <n v="3607"/>
    <n v="60.116666666666667"/>
    <x v="632"/>
    <x v="3"/>
    <n v="18"/>
    <s v="mayo"/>
    <s v="T"/>
    <m/>
    <s v="si"/>
    <m/>
    <m/>
    <m/>
  </r>
  <r>
    <n v="141775"/>
    <s v="Llenadora"/>
    <s v="Moreno"/>
    <s v="L29"/>
    <d v="2018-11-01T00:00:00"/>
    <s v="-"/>
    <s v="Mantenimiento Mecanico"/>
    <d v="2023-05-03T00:00:00"/>
    <d v="1899-12-30T15:35:30"/>
    <d v="2023-05-03T00:00:00"/>
    <d v="1899-12-30T15:42:50"/>
    <n v="440"/>
    <n v="7.333333333333333"/>
    <x v="0"/>
    <x v="0"/>
    <n v="18"/>
    <s v="mayo"/>
    <s v="T"/>
    <s v="microparada"/>
    <s v="microparada"/>
    <s v="microparada"/>
    <s v="microparada"/>
    <s v="microparada"/>
  </r>
  <r>
    <n v="141777"/>
    <s v="Pick and play"/>
    <s v="Moreno"/>
    <s v="L10"/>
    <d v="2020-03-10T00:00:00"/>
    <s v="Martín"/>
    <s v="Mantenimiento Mecanico"/>
    <d v="2023-05-03T00:00:00"/>
    <d v="1899-12-30T15:57:44"/>
    <d v="2023-05-03T00:00:00"/>
    <d v="1899-12-30T16:19:31"/>
    <n v="1307"/>
    <n v="21.783333333333335"/>
    <x v="1"/>
    <x v="1"/>
    <n v="18"/>
    <s v="mayo"/>
    <s v="T"/>
    <s v="sin informacion"/>
    <s v="sin informacion"/>
    <s v="sin informacion"/>
    <s v="sin informacion"/>
    <s v="sin informacion"/>
  </r>
  <r>
    <n v="141779"/>
    <s v="LogiPack"/>
    <s v="Moreno"/>
    <s v="L35"/>
    <d v="2020-02-20T00:00:00"/>
    <s v="Martín"/>
    <s v="Mantenimiento Mecanico"/>
    <d v="2023-05-03T00:00:00"/>
    <d v="1899-12-30T17:27:20"/>
    <d v="2023-05-03T00:00:00"/>
    <d v="1899-12-30T17:44:23"/>
    <n v="1023"/>
    <n v="17.05"/>
    <x v="1"/>
    <x v="1"/>
    <n v="18"/>
    <s v="mayo"/>
    <s v="T"/>
    <s v="sin informacion"/>
    <s v="sin informacion"/>
    <s v="sin informacion"/>
    <s v="sin informacion"/>
    <s v="sin informacion"/>
  </r>
  <r>
    <n v="141780"/>
    <s v="LogiPack"/>
    <s v="Moreno"/>
    <s v="L35"/>
    <d v="2020-02-20T00:00:00"/>
    <s v="Martín"/>
    <s v="Mantenimiento Mecanico"/>
    <d v="2023-05-03T00:00:00"/>
    <d v="1899-12-30T17:44:31"/>
    <d v="2023-05-03T00:00:00"/>
    <d v="1899-12-30T17:52:25"/>
    <n v="474"/>
    <n v="7.9"/>
    <x v="0"/>
    <x v="0"/>
    <n v="18"/>
    <s v="mayo"/>
    <s v="T"/>
    <s v="microparada"/>
    <s v="microparada"/>
    <s v="microparada"/>
    <s v="microparada"/>
    <s v="microparada"/>
  </r>
  <r>
    <n v="141781"/>
    <s v="Etiquetadora"/>
    <s v="Moreno"/>
    <s v="L42"/>
    <d v="2019-10-08T00:00:00"/>
    <s v="Martín"/>
    <s v="Mantenimiento Mecanico"/>
    <d v="2023-05-03T00:00:00"/>
    <d v="1899-12-30T17:46:28"/>
    <d v="2023-05-03T00:00:00"/>
    <d v="1899-12-30T18:27:48"/>
    <n v="2480"/>
    <n v="41.333333333333336"/>
    <x v="1"/>
    <x v="1"/>
    <n v="18"/>
    <s v="mayo"/>
    <s v="T"/>
    <s v="sin informacion"/>
    <s v="sin informacion"/>
    <s v="sin informacion"/>
    <s v="sin informacion"/>
    <s v="sin informacion"/>
  </r>
  <r>
    <n v="141782"/>
    <s v="LogiPack"/>
    <s v="Moreno"/>
    <s v="L35"/>
    <d v="2020-02-20T00:00:00"/>
    <s v="Martín"/>
    <s v="Mantenimiento Electrico"/>
    <d v="2023-05-03T00:00:00"/>
    <d v="1899-12-30T17:52:31"/>
    <d v="2023-05-03T00:00:00"/>
    <d v="1899-12-30T18:26:13"/>
    <n v="2022"/>
    <n v="33.700000000000003"/>
    <x v="1"/>
    <x v="1"/>
    <n v="18"/>
    <s v="mayo"/>
    <s v="T"/>
    <s v="sin informacion"/>
    <s v="sin informacion"/>
    <s v="sin informacion"/>
    <s v="sin informacion"/>
    <s v="sin informacion"/>
  </r>
  <r>
    <n v="141792"/>
    <s v="Pick and play"/>
    <s v="Moreno"/>
    <s v="L11"/>
    <d v="2018-11-01T00:00:00"/>
    <s v="-"/>
    <s v="Mantenimiento Mecanico"/>
    <d v="2023-05-03T00:00:00"/>
    <d v="1899-12-30T19:50:15"/>
    <d v="2023-05-03T00:00:00"/>
    <d v="1899-12-30T19:54:15"/>
    <n v="240"/>
    <n v="4"/>
    <x v="0"/>
    <x v="0"/>
    <n v="18"/>
    <s v="mayo"/>
    <s v="T"/>
    <s v="microparada"/>
    <s v="microparada"/>
    <s v="microparada"/>
    <s v="microparada"/>
    <s v="microparada"/>
  </r>
  <r>
    <n v="141793"/>
    <s v="Inkjet"/>
    <s v="Moreno"/>
    <s v="L45"/>
    <d v="2018-11-01T00:00:00"/>
    <s v="-"/>
    <s v="Mantenimiento Electrico"/>
    <d v="2023-05-03T00:00:00"/>
    <d v="1899-12-30T20:10:43"/>
    <d v="2023-05-03T00:00:00"/>
    <d v="1899-12-30T23:00:26"/>
    <n v="10183"/>
    <n v="169.71666666666667"/>
    <x v="1"/>
    <x v="1"/>
    <n v="18"/>
    <s v="mayo"/>
    <s v="T"/>
    <s v="sin informacion"/>
    <s v="sin informacion"/>
    <s v="sin informacion"/>
    <s v="sin informacion"/>
    <s v="sin informacion"/>
  </r>
  <r>
    <n v="141796"/>
    <s v="Etiquetadora L33"/>
    <s v="Moreno"/>
    <s v="L33"/>
    <d v="2020-10-16T00:00:00"/>
    <s v="Martín"/>
    <s v="Mantenimiento Electrico"/>
    <d v="2023-05-03T00:00:00"/>
    <d v="1899-12-30T20:53:22"/>
    <d v="2023-05-03T00:00:00"/>
    <d v="1899-12-30T21:26:56"/>
    <n v="2014"/>
    <n v="33.56666666666667"/>
    <x v="4"/>
    <x v="2"/>
    <n v="18"/>
    <s v="mayo"/>
    <s v="T"/>
    <m/>
    <s v="no"/>
    <m/>
    <m/>
    <m/>
  </r>
  <r>
    <n v="141797"/>
    <s v="Estuchadora"/>
    <s v="Moreno"/>
    <s v="L47"/>
    <d v="2021-10-06T00:00:00"/>
    <s v="Sebastian "/>
    <s v="Mantenimiento Mecanico"/>
    <d v="2023-05-03T00:00:00"/>
    <d v="1899-12-30T21:11:27"/>
    <d v="2023-05-03T00:00:00"/>
    <d v="1899-12-30T21:14:47"/>
    <n v="200"/>
    <n v="3.3333333333333335"/>
    <x v="0"/>
    <x v="0"/>
    <n v="18"/>
    <s v="mayo"/>
    <s v="T"/>
    <s v="microparada"/>
    <s v="microparada"/>
    <s v="microparada"/>
    <s v="microparada"/>
    <s v="microparada"/>
  </r>
  <r>
    <n v="141799"/>
    <s v="Etiquetadora L33"/>
    <s v="Moreno"/>
    <s v="L33"/>
    <d v="2020-10-16T00:00:00"/>
    <s v="Martín"/>
    <s v="Mantenimiento Electrico"/>
    <d v="2023-05-03T00:00:00"/>
    <d v="1899-12-30T22:33:45"/>
    <d v="2023-05-04T00:00:00"/>
    <d v="1899-12-30T02:27:41"/>
    <n v="14036"/>
    <n v="233.93333333333334"/>
    <x v="4"/>
    <x v="2"/>
    <n v="18"/>
    <s v="mayo"/>
    <s v="N"/>
    <m/>
    <s v="no"/>
    <m/>
    <m/>
    <m/>
  </r>
  <r>
    <n v="141803"/>
    <s v="Transporte"/>
    <s v="Moreno"/>
    <s v="L45"/>
    <d v="2018-11-01T00:00:00"/>
    <s v="-"/>
    <s v="Mantenimiento Electrico"/>
    <d v="2023-05-04T00:00:00"/>
    <d v="1899-12-30T06:06:17"/>
    <d v="2023-05-04T00:00:00"/>
    <d v="1899-12-30T06:19:44"/>
    <n v="807"/>
    <n v="13.45"/>
    <x v="1"/>
    <x v="1"/>
    <n v="18"/>
    <s v="mayo"/>
    <s v="M"/>
    <s v="sin informacion"/>
    <s v="sin informacion"/>
    <s v="sin informacion"/>
    <s v="sin informacion"/>
    <s v="sin informacion"/>
  </r>
  <r>
    <n v="141806"/>
    <s v="Llenadora"/>
    <s v="Moreno"/>
    <s v="L41"/>
    <d v="2018-11-01T00:00:00"/>
    <s v="-"/>
    <s v="Mantenimiento Mecanico"/>
    <d v="2023-05-04T00:00:00"/>
    <d v="1899-12-30T06:31:53"/>
    <d v="2023-05-04T00:00:00"/>
    <d v="1899-12-30T10:53:43"/>
    <n v="15710"/>
    <n v="261.83333333333331"/>
    <x v="1"/>
    <x v="1"/>
    <n v="18"/>
    <s v="mayo"/>
    <s v="M"/>
    <s v="sin informacion"/>
    <s v="sin informacion"/>
    <s v="sin informacion"/>
    <s v="sin informacion"/>
    <s v="sin informacion"/>
  </r>
  <r>
    <n v="141813"/>
    <s v="Llenadora"/>
    <s v="Moreno"/>
    <s v="L29"/>
    <d v="2018-11-01T00:00:00"/>
    <s v="-"/>
    <s v="Mantenimiento Electrico"/>
    <d v="2023-05-04T00:00:00"/>
    <d v="1899-12-30T08:57:07"/>
    <d v="2023-05-04T00:00:00"/>
    <d v="1899-12-30T09:03:40"/>
    <n v="393"/>
    <n v="6.55"/>
    <x v="0"/>
    <x v="0"/>
    <n v="18"/>
    <s v="mayo"/>
    <s v="M"/>
    <s v="microparada"/>
    <s v="microparada"/>
    <s v="microparada"/>
    <s v="microparada"/>
    <s v="microparada"/>
  </r>
  <r>
    <n v="141816"/>
    <s v="Llenadora"/>
    <s v="Moreno"/>
    <s v="L33"/>
    <d v="2018-11-01T00:00:00"/>
    <s v="-"/>
    <s v="Mantenimiento Mecanico"/>
    <d v="2023-05-04T00:00:00"/>
    <d v="1899-12-30T09:24:45"/>
    <d v="2023-05-04T00:00:00"/>
    <d v="1899-12-30T16:44:00"/>
    <n v="26355"/>
    <n v="439.25"/>
    <x v="4"/>
    <x v="2"/>
    <n v="18"/>
    <s v="mayo"/>
    <s v="M"/>
    <m/>
    <s v="no"/>
    <m/>
    <m/>
    <m/>
  </r>
  <r>
    <n v="141817"/>
    <s v="Torqueadora"/>
    <s v="Moreno"/>
    <s v="L38"/>
    <d v="2018-11-01T00:00:00"/>
    <s v="-"/>
    <s v="Mantenimiento Mecanico"/>
    <d v="2023-05-04T00:00:00"/>
    <d v="1899-12-30T09:30:10"/>
    <d v="2023-05-04T00:00:00"/>
    <d v="1899-12-30T10:09:38"/>
    <n v="2368"/>
    <n v="39.466666666666669"/>
    <x v="1"/>
    <x v="1"/>
    <n v="18"/>
    <s v="mayo"/>
    <s v="M"/>
    <s v="sin informacion"/>
    <s v="sin informacion"/>
    <s v="sin informacion"/>
    <s v="sin informacion"/>
    <s v="sin informacion"/>
  </r>
  <r>
    <n v="141819"/>
    <s v="Coloca Tapas"/>
    <s v="Moreno"/>
    <s v="L48"/>
    <d v="2019-10-08T00:00:00"/>
    <s v="Martín"/>
    <s v="Mantenimiento Mecanico"/>
    <d v="2023-05-04T00:00:00"/>
    <d v="1899-12-30T09:50:51"/>
    <d v="2023-05-04T00:00:00"/>
    <d v="1899-12-30T10:22:45"/>
    <n v="1914"/>
    <n v="31.9"/>
    <x v="1"/>
    <x v="1"/>
    <n v="18"/>
    <s v="mayo"/>
    <s v="M"/>
    <s v="sin informacion"/>
    <s v="sin informacion"/>
    <s v="sin informacion"/>
    <s v="sin informacion"/>
    <s v="sin informacion"/>
  </r>
  <r>
    <n v="141823"/>
    <s v="Llenadora"/>
    <s v="Moreno"/>
    <s v="L48"/>
    <d v="2018-11-01T00:00:00"/>
    <s v="-"/>
    <s v="Mantenimiento Electrico"/>
    <d v="2023-05-04T00:00:00"/>
    <d v="1899-12-30T10:22:59"/>
    <d v="2023-05-04T00:00:00"/>
    <d v="1899-12-30T11:57:58"/>
    <n v="5699"/>
    <n v="94.983333333333334"/>
    <x v="1"/>
    <x v="1"/>
    <n v="18"/>
    <s v="mayo"/>
    <s v="M"/>
    <s v="sin informacion"/>
    <s v="sin informacion"/>
    <s v="sin informacion"/>
    <s v="sin informacion"/>
    <s v="sin informacion"/>
  </r>
  <r>
    <n v="141828"/>
    <s v="Tolva"/>
    <s v="Moreno"/>
    <s v="L35"/>
    <d v="2019-12-10T00:00:00"/>
    <s v="Martín"/>
    <s v="Mantenimiento Mecanico"/>
    <d v="2023-05-04T00:00:00"/>
    <d v="1899-12-30T11:16:22"/>
    <d v="2023-05-04T00:00:00"/>
    <d v="1899-12-30T11:27:07"/>
    <n v="645"/>
    <n v="10.75"/>
    <x v="1"/>
    <x v="1"/>
    <n v="18"/>
    <s v="mayo"/>
    <s v="M"/>
    <s v="sin informacion"/>
    <s v="sin informacion"/>
    <s v="sin informacion"/>
    <s v="sin informacion"/>
    <s v="sin informacion"/>
  </r>
  <r>
    <n v="141839"/>
    <s v="Axon"/>
    <s v="Moreno"/>
    <s v="L37"/>
    <d v="2020-02-20T00:00:00"/>
    <s v="Martín"/>
    <s v="Mantenimiento Mecanico"/>
    <d v="2023-05-04T00:00:00"/>
    <d v="1899-12-30T15:00:29"/>
    <d v="2023-05-04T00:00:00"/>
    <d v="1899-12-30T15:37:12"/>
    <n v="2203"/>
    <n v="36.716666666666669"/>
    <x v="1"/>
    <x v="1"/>
    <n v="18"/>
    <s v="mayo"/>
    <s v="T"/>
    <s v="sin informacion"/>
    <s v="sin informacion"/>
    <s v="sin informacion"/>
    <s v="sin informacion"/>
    <s v="sin informacion"/>
  </r>
  <r>
    <n v="141844"/>
    <s v="Tolva"/>
    <s v="Moreno"/>
    <s v="L35"/>
    <d v="2019-12-10T00:00:00"/>
    <s v="Martín"/>
    <s v="Mantenimiento Mecanico"/>
    <d v="2023-05-04T00:00:00"/>
    <d v="1899-12-30T15:34:15"/>
    <d v="2023-05-04T00:00:00"/>
    <d v="1899-12-30T15:40:12"/>
    <n v="357"/>
    <n v="5.95"/>
    <x v="0"/>
    <x v="0"/>
    <n v="18"/>
    <s v="mayo"/>
    <s v="T"/>
    <s v="microparada"/>
    <s v="microparada"/>
    <s v="microparada"/>
    <s v="microparada"/>
    <s v="microparada"/>
  </r>
  <r>
    <n v="141847"/>
    <s v="LogiPack"/>
    <s v="Moreno"/>
    <s v="L35"/>
    <d v="2020-02-20T00:00:00"/>
    <s v="Martín"/>
    <s v="Mantenimiento Electrico"/>
    <d v="2023-05-04T00:00:00"/>
    <d v="1899-12-30T16:46:01"/>
    <d v="2023-05-04T00:00:00"/>
    <d v="1899-12-30T17:42:50"/>
    <n v="3409"/>
    <n v="56.81666666666667"/>
    <x v="290"/>
    <x v="2"/>
    <n v="18"/>
    <s v="mayo"/>
    <s v="T"/>
    <m/>
    <s v="no"/>
    <m/>
    <m/>
    <m/>
  </r>
  <r>
    <n v="141848"/>
    <s v="Pick and play"/>
    <s v="Moreno"/>
    <s v="L11"/>
    <d v="2018-11-01T00:00:00"/>
    <s v="-"/>
    <s v="Mantenimiento Mecanico"/>
    <d v="2023-05-04T00:00:00"/>
    <d v="1899-12-30T17:28:15"/>
    <d v="2023-05-04T00:00:00"/>
    <d v="1899-12-30T17:33:12"/>
    <n v="297"/>
    <n v="4.95"/>
    <x v="0"/>
    <x v="0"/>
    <n v="18"/>
    <s v="mayo"/>
    <s v="T"/>
    <s v="microparada"/>
    <s v="microparada"/>
    <s v="microparada"/>
    <s v="microparada"/>
    <s v="microparada"/>
  </r>
  <r>
    <n v="141849"/>
    <s v="Torqueadora"/>
    <s v="Moreno"/>
    <s v="L33"/>
    <d v="2020-02-20T00:00:00"/>
    <s v="Martín"/>
    <s v="Mantenimiento Mecanico"/>
    <d v="2023-05-04T00:00:00"/>
    <d v="1899-12-30T17:29:29"/>
    <d v="2023-05-04T00:00:00"/>
    <d v="1899-12-30T18:51:03"/>
    <n v="4894"/>
    <n v="81.566666666666663"/>
    <x v="4"/>
    <x v="2"/>
    <n v="18"/>
    <s v="mayo"/>
    <s v="T"/>
    <m/>
    <s v="no"/>
    <m/>
    <m/>
    <m/>
  </r>
  <r>
    <n v="141850"/>
    <s v="Llenadora"/>
    <s v="Moreno"/>
    <s v="L41"/>
    <d v="2018-11-01T00:00:00"/>
    <s v="-"/>
    <s v="Mantenimiento Electrico"/>
    <d v="2023-05-04T00:00:00"/>
    <d v="1899-12-30T17:53:41"/>
    <d v="2023-05-04T00:00:00"/>
    <d v="1899-12-30T18:06:02"/>
    <n v="741"/>
    <n v="12.35"/>
    <x v="11"/>
    <x v="2"/>
    <n v="18"/>
    <s v="mayo"/>
    <s v="T"/>
    <m/>
    <s v="no"/>
    <m/>
    <m/>
    <m/>
  </r>
  <r>
    <n v="141851"/>
    <s v="Llenadora L38"/>
    <s v="Moreno"/>
    <s v="L38"/>
    <d v="2021-03-03T00:00:00"/>
    <s v="Martín"/>
    <s v="Mantenimiento Mecanico"/>
    <d v="2023-05-04T00:00:00"/>
    <d v="1899-12-30T18:12:00"/>
    <d v="2023-05-04T00:00:00"/>
    <d v="1899-12-30T20:44:49"/>
    <n v="9169"/>
    <n v="152.81666666666666"/>
    <x v="633"/>
    <x v="2"/>
    <n v="18"/>
    <s v="mayo"/>
    <s v="T"/>
    <m/>
    <s v="no"/>
    <m/>
    <m/>
    <m/>
  </r>
  <r>
    <n v="141852"/>
    <s v="Etiquetadora"/>
    <s v="Moreno"/>
    <s v="L11"/>
    <d v="2018-11-01T00:00:00"/>
    <s v="-"/>
    <s v="Mantenimiento Mecanico"/>
    <d v="2023-05-04T00:00:00"/>
    <d v="1899-12-30T18:21:08"/>
    <d v="2023-05-04T00:00:00"/>
    <d v="1899-12-30T20:11:23"/>
    <n v="6615"/>
    <n v="110.25"/>
    <x v="634"/>
    <x v="2"/>
    <n v="18"/>
    <s v="mayo"/>
    <s v="T"/>
    <m/>
    <s v="no"/>
    <m/>
    <m/>
    <m/>
  </r>
  <r>
    <n v="141854"/>
    <s v="Celofanadora"/>
    <s v="Moreno"/>
    <s v="L32"/>
    <d v="2021-02-04T00:00:00"/>
    <s v="Victor"/>
    <s v="Mantenimiento Mecanico"/>
    <d v="2023-05-04T00:00:00"/>
    <d v="1899-12-30T19:26:51"/>
    <d v="2023-05-04T00:00:00"/>
    <d v="1899-12-30T19:50:37"/>
    <n v="1426"/>
    <n v="23.766666666666666"/>
    <x v="1"/>
    <x v="1"/>
    <n v="18"/>
    <s v="mayo"/>
    <s v="T"/>
    <s v="sin informacion"/>
    <s v="sin informacion"/>
    <s v="sin informacion"/>
    <s v="sin informacion"/>
    <s v="sin informacion"/>
  </r>
  <r>
    <n v="141856"/>
    <s v="Llenadora"/>
    <s v="Moreno"/>
    <s v="L33"/>
    <d v="2018-11-01T00:00:00"/>
    <s v="-"/>
    <s v="Mantenimiento Mecanico"/>
    <d v="2023-05-04T00:00:00"/>
    <d v="1899-12-30T20:03:05"/>
    <d v="2023-05-04T00:00:00"/>
    <d v="1899-12-30T20:55:57"/>
    <n v="3172"/>
    <n v="52.866666666666667"/>
    <x v="4"/>
    <x v="2"/>
    <n v="18"/>
    <s v="mayo"/>
    <s v="T"/>
    <m/>
    <s v="no"/>
    <m/>
    <m/>
    <m/>
  </r>
  <r>
    <n v="141861"/>
    <s v="Etiquetadora L33"/>
    <s v="Moreno"/>
    <s v="L33"/>
    <d v="2020-10-16T00:00:00"/>
    <s v="Martín"/>
    <s v="Mantenimiento Electrico"/>
    <d v="2023-05-04T00:00:00"/>
    <d v="1899-12-30T23:57:40"/>
    <d v="2023-05-05T00:00:00"/>
    <d v="1899-12-30T00:02:22"/>
    <n v="282"/>
    <n v="4.7"/>
    <x v="0"/>
    <x v="0"/>
    <n v="18"/>
    <s v="mayo"/>
    <s v="N"/>
    <s v="microparada"/>
    <s v="microparada"/>
    <s v="microparada"/>
    <s v="microparada"/>
    <s v="microparada"/>
  </r>
  <r>
    <n v="141863"/>
    <s v="Celofanadora"/>
    <s v="Moreno"/>
    <s v="L41"/>
    <d v="2020-02-21T00:00:00"/>
    <s v="Martín"/>
    <s v="Mantenimiento Electrico"/>
    <d v="2023-05-05T00:00:00"/>
    <d v="1899-12-30T01:32:19"/>
    <d v="2023-05-05T00:00:00"/>
    <d v="1899-12-30T02:05:57"/>
    <n v="2018"/>
    <n v="33.633333333333333"/>
    <x v="1"/>
    <x v="1"/>
    <n v="18"/>
    <s v="mayo"/>
    <s v="N"/>
    <s v="sin informacion"/>
    <s v="sin informacion"/>
    <s v="sin informacion"/>
    <s v="sin informacion"/>
    <s v="sin informacion"/>
  </r>
  <r>
    <n v="141869"/>
    <s v="Llenadora L38"/>
    <s v="Moreno"/>
    <s v="L38"/>
    <d v="2021-03-03T00:00:00"/>
    <s v="Martín"/>
    <s v="Mantenimiento Mecanico"/>
    <d v="2023-05-05T00:00:00"/>
    <d v="1899-12-30T06:19:07"/>
    <d v="2023-05-05T00:00:00"/>
    <d v="1899-12-30T06:59:50"/>
    <n v="2443"/>
    <n v="40.716666666666669"/>
    <x v="1"/>
    <x v="1"/>
    <n v="18"/>
    <s v="mayo"/>
    <s v="M"/>
    <s v="sin informacion"/>
    <s v="sin informacion"/>
    <s v="sin informacion"/>
    <s v="sin informacion"/>
    <s v="sin informacion"/>
  </r>
  <r>
    <n v="141873"/>
    <s v="Llenadora L38"/>
    <s v="Moreno"/>
    <s v="L38"/>
    <d v="2021-03-03T00:00:00"/>
    <s v="Martín"/>
    <s v="Mantenimiento Mecanico"/>
    <d v="2023-05-05T00:00:00"/>
    <d v="1899-12-30T07:44:37"/>
    <d v="2023-05-05T00:00:00"/>
    <d v="1899-12-30T08:12:18"/>
    <n v="1661"/>
    <n v="27.683333333333334"/>
    <x v="1"/>
    <x v="1"/>
    <n v="18"/>
    <s v="mayo"/>
    <s v="M"/>
    <s v="sin informacion"/>
    <s v="sin informacion"/>
    <s v="sin informacion"/>
    <s v="sin informacion"/>
    <s v="sin informacion"/>
  </r>
  <r>
    <n v="141877"/>
    <s v="Etiquetadora L33"/>
    <s v="Moreno"/>
    <s v="L33"/>
    <d v="2020-10-16T00:00:00"/>
    <s v="Martín"/>
    <s v="Mantenimiento Electrico"/>
    <d v="2023-05-05T00:00:00"/>
    <d v="1899-12-30T08:35:08"/>
    <d v="2023-05-05T00:00:00"/>
    <d v="1899-12-30T09:01:04"/>
    <n v="1556"/>
    <n v="25.933333333333334"/>
    <x v="4"/>
    <x v="2"/>
    <n v="18"/>
    <s v="mayo"/>
    <s v="M"/>
    <m/>
    <s v="no"/>
    <m/>
    <m/>
    <m/>
  </r>
  <r>
    <n v="141878"/>
    <s v="Llenadora"/>
    <s v="Moreno"/>
    <s v="L29"/>
    <d v="2018-11-01T00:00:00"/>
    <s v="-"/>
    <s v="Mantenimiento Mecanico"/>
    <d v="2023-05-05T00:00:00"/>
    <d v="1899-12-30T08:57:53"/>
    <d v="2023-05-05T00:00:00"/>
    <d v="1899-12-30T09:39:06"/>
    <n v="2473"/>
    <n v="41.216666666666669"/>
    <x v="635"/>
    <x v="3"/>
    <n v="18"/>
    <s v="mayo"/>
    <s v="M"/>
    <m/>
    <s v="si"/>
    <m/>
    <m/>
    <m/>
  </r>
  <r>
    <n v="141881"/>
    <s v="Etiquetadora L33"/>
    <s v="Moreno"/>
    <s v="L33"/>
    <d v="2020-10-16T00:00:00"/>
    <s v="Martín"/>
    <s v="Mantenimiento Electrico"/>
    <d v="2023-05-05T00:00:00"/>
    <d v="1899-12-30T09:09:38"/>
    <d v="2023-05-05T00:00:00"/>
    <d v="1899-12-30T09:18:10"/>
    <n v="512"/>
    <n v="8.5333333333333332"/>
    <x v="0"/>
    <x v="0"/>
    <n v="18"/>
    <s v="mayo"/>
    <s v="M"/>
    <s v="microparada"/>
    <s v="microparada"/>
    <s v="microparada"/>
    <s v="microparada"/>
    <s v="microparada"/>
  </r>
  <r>
    <n v="141882"/>
    <s v="Llenadora"/>
    <s v="Moreno"/>
    <s v="L33"/>
    <d v="2018-11-01T00:00:00"/>
    <s v="-"/>
    <s v="Mantenimiento Mecanico"/>
    <d v="2023-05-05T00:00:00"/>
    <d v="1899-12-30T09:18:20"/>
    <d v="2023-05-05T00:00:00"/>
    <d v="1899-12-30T09:55:23"/>
    <n v="2223"/>
    <n v="37.049999999999997"/>
    <x v="4"/>
    <x v="2"/>
    <n v="18"/>
    <s v="mayo"/>
    <s v="M"/>
    <m/>
    <s v="no"/>
    <m/>
    <m/>
    <m/>
  </r>
  <r>
    <n v="141885"/>
    <s v="Llenadora"/>
    <s v="Moreno"/>
    <s v="L29"/>
    <d v="2018-11-01T00:00:00"/>
    <s v="-"/>
    <s v="Mantenimiento Mecanico"/>
    <d v="2023-05-05T00:00:00"/>
    <d v="1899-12-30T09:46:16"/>
    <d v="2023-05-05T00:00:00"/>
    <d v="1899-12-30T10:12:30"/>
    <n v="1574"/>
    <n v="26.233333333333334"/>
    <x v="635"/>
    <x v="3"/>
    <n v="18"/>
    <s v="mayo"/>
    <s v="M"/>
    <m/>
    <s v="si"/>
    <m/>
    <m/>
    <m/>
  </r>
  <r>
    <n v="141886"/>
    <s v="Llenadora"/>
    <s v="Moreno"/>
    <s v="L33"/>
    <d v="2018-11-01T00:00:00"/>
    <s v="-"/>
    <s v="Mantenimiento Mecanico"/>
    <d v="2023-05-05T00:00:00"/>
    <d v="1899-12-30T09:55:42"/>
    <d v="2023-05-05T00:00:00"/>
    <d v="1899-12-30T14:25:12"/>
    <n v="16170"/>
    <n v="269.5"/>
    <x v="4"/>
    <x v="2"/>
    <n v="18"/>
    <s v="mayo"/>
    <s v="M"/>
    <m/>
    <s v="no"/>
    <m/>
    <m/>
    <m/>
  </r>
  <r>
    <n v="141887"/>
    <s v="LogiPack"/>
    <s v="Moreno"/>
    <s v="L35"/>
    <d v="2020-02-20T00:00:00"/>
    <s v="Martín"/>
    <s v="Mantenimiento Electrico"/>
    <d v="2023-05-05T00:00:00"/>
    <d v="1899-12-30T10:12:30"/>
    <d v="2023-05-05T00:00:00"/>
    <d v="1899-12-30T10:22:22"/>
    <n v="592"/>
    <n v="9.8666666666666671"/>
    <x v="0"/>
    <x v="0"/>
    <n v="18"/>
    <s v="mayo"/>
    <s v="M"/>
    <s v="microparada"/>
    <s v="microparada"/>
    <s v="microparada"/>
    <s v="microparada"/>
    <s v="microparada"/>
  </r>
  <r>
    <n v="141888"/>
    <s v="Llenadora"/>
    <s v="Moreno"/>
    <s v="L29"/>
    <d v="2018-11-01T00:00:00"/>
    <s v="-"/>
    <s v="Mantenimiento Electrico"/>
    <d v="2023-05-05T00:00:00"/>
    <d v="1899-12-30T10:12:44"/>
    <d v="2023-05-05T00:00:00"/>
    <d v="1899-12-30T13:35:56"/>
    <n v="12192"/>
    <n v="203.2"/>
    <x v="635"/>
    <x v="3"/>
    <n v="18"/>
    <s v="mayo"/>
    <s v="M"/>
    <m/>
    <s v="si"/>
    <m/>
    <m/>
    <m/>
  </r>
  <r>
    <n v="141889"/>
    <s v="Inkjet"/>
    <s v="Moreno"/>
    <s v="L38"/>
    <d v="2018-11-01T00:00:00"/>
    <s v="-"/>
    <s v="Mantenimiento Electrico"/>
    <d v="2023-05-05T00:00:00"/>
    <d v="1899-12-30T10:59:23"/>
    <d v="2023-05-05T00:00:00"/>
    <d v="1899-12-30T11:13:30"/>
    <n v="847"/>
    <n v="14.116666666666667"/>
    <x v="1"/>
    <x v="1"/>
    <n v="18"/>
    <s v="mayo"/>
    <s v="M"/>
    <s v="sin informacion"/>
    <s v="sin informacion"/>
    <s v="sin informacion"/>
    <s v="sin informacion"/>
    <s v="sin informacion"/>
  </r>
  <r>
    <n v="141893"/>
    <s v="Roscadora"/>
    <s v="Moreno"/>
    <s v="L32"/>
    <d v="2021-03-10T00:00:00"/>
    <s v="Martín"/>
    <s v="Mantenimiento Mecanico"/>
    <d v="2023-05-05T00:00:00"/>
    <d v="1899-12-30T11:29:10"/>
    <d v="2023-05-05T00:00:00"/>
    <d v="1899-12-30T12:00:02"/>
    <n v="1852"/>
    <n v="30.866666666666667"/>
    <x v="636"/>
    <x v="2"/>
    <n v="18"/>
    <s v="mayo"/>
    <s v="M"/>
    <m/>
    <s v="no"/>
    <m/>
    <m/>
    <m/>
  </r>
  <r>
    <n v="141894"/>
    <s v="Llenadora"/>
    <s v="Moreno"/>
    <s v="L35"/>
    <d v="2018-11-01T00:00:00"/>
    <s v="-"/>
    <s v="Mantenimiento Electrico"/>
    <d v="2023-05-05T00:00:00"/>
    <d v="1899-12-30T11:50:00"/>
    <d v="2023-05-05T00:00:00"/>
    <d v="1899-12-30T12:06:17"/>
    <n v="977"/>
    <n v="16.283333333333335"/>
    <x v="1"/>
    <x v="1"/>
    <n v="18"/>
    <s v="mayo"/>
    <s v="M"/>
    <s v="sin informacion"/>
    <s v="sin informacion"/>
    <s v="sin informacion"/>
    <s v="sin informacion"/>
    <s v="sin informacion"/>
  </r>
  <r>
    <n v="141898"/>
    <s v="Embalador"/>
    <s v="Moreno"/>
    <s v="L39"/>
    <d v="2018-11-01T00:00:00"/>
    <s v="-"/>
    <s v="Mantenimiento Electrico"/>
    <d v="2023-05-05T00:00:00"/>
    <d v="1899-12-30T12:52:38"/>
    <d v="2023-05-05T00:00:00"/>
    <d v="1899-12-30T13:13:45"/>
    <n v="1267"/>
    <n v="21.116666666666667"/>
    <x v="1"/>
    <x v="1"/>
    <n v="18"/>
    <s v="mayo"/>
    <s v="M"/>
    <s v="sin informacion"/>
    <s v="sin informacion"/>
    <s v="sin informacion"/>
    <s v="sin informacion"/>
    <s v="sin informacion"/>
  </r>
  <r>
    <n v="141907"/>
    <s v="Etiquetadora L33"/>
    <s v="Moreno"/>
    <s v="L33"/>
    <d v="2020-10-16T00:00:00"/>
    <s v="Martín"/>
    <s v="Mantenimiento Electrico"/>
    <d v="2023-05-05T00:00:00"/>
    <d v="1899-12-30T17:03:47"/>
    <d v="2023-05-05T00:00:00"/>
    <d v="1899-12-30T17:15:07"/>
    <n v="680"/>
    <n v="11.333333333333334"/>
    <x v="4"/>
    <x v="2"/>
    <n v="18"/>
    <s v="mayo"/>
    <s v="T"/>
    <m/>
    <s v="no"/>
    <m/>
    <m/>
    <m/>
  </r>
  <r>
    <n v="141911"/>
    <s v="Crimpadora"/>
    <s v="Moreno"/>
    <s v="L10"/>
    <d v="2018-11-01T00:00:00"/>
    <s v="-"/>
    <s v="Mantenimiento Electrico"/>
    <d v="2023-05-05T00:00:00"/>
    <d v="1899-12-30T17:56:14"/>
    <d v="2023-05-05T00:00:00"/>
    <d v="1899-12-30T18:01:07"/>
    <n v="293"/>
    <n v="4.8833333333333337"/>
    <x v="0"/>
    <x v="0"/>
    <n v="18"/>
    <s v="mayo"/>
    <s v="T"/>
    <s v="microparada"/>
    <s v="microparada"/>
    <s v="microparada"/>
    <s v="microparada"/>
    <s v="microparada"/>
  </r>
  <r>
    <n v="141913"/>
    <s v="Martillo"/>
    <s v="Moreno"/>
    <s v="L10"/>
    <d v="2018-11-01T00:00:00"/>
    <s v="-"/>
    <s v="Mantenimiento Electrico"/>
    <d v="2023-05-05T00:00:00"/>
    <d v="1899-12-30T18:07:07"/>
    <d v="2023-05-05T00:00:00"/>
    <d v="1899-12-30T18:37:50"/>
    <n v="1843"/>
    <n v="30.716666666666665"/>
    <x v="637"/>
    <x v="2"/>
    <n v="18"/>
    <s v="mayo"/>
    <s v="T"/>
    <m/>
    <s v="no"/>
    <m/>
    <m/>
    <m/>
  </r>
  <r>
    <n v="141917"/>
    <s v="Llenadora"/>
    <s v="Moreno"/>
    <s v="L36"/>
    <d v="2018-11-01T00:00:00"/>
    <s v="-"/>
    <s v="Mantenimiento Mecanico"/>
    <d v="2023-05-05T00:00:00"/>
    <d v="1899-12-30T19:05:41"/>
    <d v="2023-05-05T00:00:00"/>
    <d v="1899-12-30T20:29:14"/>
    <n v="5013"/>
    <n v="83.55"/>
    <x v="1"/>
    <x v="1"/>
    <n v="18"/>
    <s v="mayo"/>
    <s v="T"/>
    <s v="sin informacion"/>
    <s v="sin informacion"/>
    <s v="sin informacion"/>
    <s v="sin informacion"/>
    <s v="sin informacion"/>
  </r>
  <r>
    <n v="141918"/>
    <s v="Llenadora L38"/>
    <s v="Moreno"/>
    <s v="L38"/>
    <d v="2021-03-03T00:00:00"/>
    <s v="Martín"/>
    <s v="Mantenimiento Mecanico"/>
    <d v="2023-05-05T00:00:00"/>
    <d v="1899-12-30T19:21:04"/>
    <d v="2023-05-05T00:00:00"/>
    <d v="1899-12-30T20:47:58"/>
    <n v="5214"/>
    <n v="86.9"/>
    <x v="638"/>
    <x v="3"/>
    <n v="18"/>
    <s v="mayo"/>
    <s v="T"/>
    <m/>
    <s v="si"/>
    <m/>
    <m/>
    <m/>
  </r>
  <r>
    <n v="141923"/>
    <s v="Martillo"/>
    <s v="Moreno"/>
    <s v="L41"/>
    <d v="2018-11-01T00:00:00"/>
    <s v="-"/>
    <s v="Mantenimiento Mecanico"/>
    <d v="2023-05-05T00:00:00"/>
    <d v="1899-12-30T20:19:24"/>
    <d v="2023-05-08T00:00:00"/>
    <d v="1899-12-30T06:11:06"/>
    <n v="208302"/>
    <n v="3471.7"/>
    <x v="183"/>
    <x v="4"/>
    <n v="19"/>
    <s v="mayo"/>
    <s v="T"/>
    <s v="no aplica"/>
    <s v="no aplica"/>
    <s v="no aplica"/>
    <s v="no aplica"/>
    <s v="no aplica"/>
  </r>
  <r>
    <n v="141926"/>
    <s v="Celofanadora L10"/>
    <s v="Moreno"/>
    <s v="L10"/>
    <d v="2020-09-30T00:00:00"/>
    <s v="Martín"/>
    <s v="Mantenimiento Mecanico"/>
    <d v="2023-05-05T00:00:00"/>
    <d v="1899-12-30T20:37:20"/>
    <d v="2023-05-05T00:00:00"/>
    <d v="1899-12-30T20:39:04"/>
    <n v="104"/>
    <n v="1.7333333333333334"/>
    <x v="0"/>
    <x v="0"/>
    <n v="18"/>
    <s v="mayo"/>
    <s v="T"/>
    <s v="microparada"/>
    <s v="microparada"/>
    <s v="microparada"/>
    <s v="microparada"/>
    <s v="microparada"/>
  </r>
  <r>
    <n v="141928"/>
    <s v="Llenadora"/>
    <s v="Moreno"/>
    <s v="L35"/>
    <d v="2018-11-01T00:00:00"/>
    <s v="-"/>
    <s v="Mantenimiento Mecanico"/>
    <d v="2023-05-05T00:00:00"/>
    <d v="1899-12-30T21:10:41"/>
    <d v="2023-05-05T00:00:00"/>
    <d v="1899-12-30T21:19:46"/>
    <n v="545"/>
    <n v="9.0833333333333339"/>
    <x v="0"/>
    <x v="0"/>
    <n v="18"/>
    <s v="mayo"/>
    <s v="T"/>
    <s v="microparada"/>
    <s v="microparada"/>
    <s v="microparada"/>
    <s v="microparada"/>
    <s v="microparada"/>
  </r>
  <r>
    <n v="141934"/>
    <s v="Llenadora"/>
    <s v="Moreno"/>
    <s v="L29"/>
    <d v="2018-11-01T00:00:00"/>
    <s v="-"/>
    <s v="Mantenimiento Mecanico"/>
    <d v="2023-05-08T00:00:00"/>
    <d v="1899-12-30T06:04:15"/>
    <d v="2023-05-08T00:00:00"/>
    <d v="1899-12-30T06:25:10"/>
    <n v="1255"/>
    <n v="20.916666666666668"/>
    <x v="1"/>
    <x v="1"/>
    <n v="19"/>
    <s v="mayo"/>
    <s v="M"/>
    <s v="sin informacion"/>
    <s v="sin informacion"/>
    <s v="sin informacion"/>
    <s v="sin informacion"/>
    <s v="sin informacion"/>
  </r>
  <r>
    <n v="141946"/>
    <s v="Llenadora L38"/>
    <s v="Moreno"/>
    <s v="L38"/>
    <d v="2021-03-03T00:00:00"/>
    <s v="Martín"/>
    <s v="Mantenimiento Mecanico"/>
    <d v="2023-05-08T00:00:00"/>
    <d v="1899-12-30T06:55:54"/>
    <d v="2023-05-08T00:00:00"/>
    <d v="1899-12-30T07:25:34"/>
    <n v="1780"/>
    <n v="29.666666666666668"/>
    <x v="1"/>
    <x v="1"/>
    <n v="19"/>
    <s v="mayo"/>
    <s v="M"/>
    <s v="sin informacion"/>
    <s v="sin informacion"/>
    <s v="sin informacion"/>
    <s v="sin informacion"/>
    <s v="sin informacion"/>
  </r>
  <r>
    <n v="141947"/>
    <s v="Transporte"/>
    <s v="Moreno"/>
    <s v="L11"/>
    <d v="2018-11-01T00:00:00"/>
    <s v="-"/>
    <s v="Mantenimiento Electrico"/>
    <d v="2023-05-08T00:00:00"/>
    <d v="1899-12-30T07:03:54"/>
    <d v="2023-05-08T00:00:00"/>
    <d v="1899-12-30T08:30:55"/>
    <n v="5221"/>
    <n v="87.016666666666666"/>
    <x v="1"/>
    <x v="1"/>
    <n v="19"/>
    <s v="mayo"/>
    <s v="M"/>
    <s v="sin informacion"/>
    <s v="sin informacion"/>
    <s v="sin informacion"/>
    <s v="sin informacion"/>
    <s v="sin informacion"/>
  </r>
  <r>
    <n v="141948"/>
    <s v="Torqueadora"/>
    <s v="Moreno"/>
    <s v="L38"/>
    <d v="2018-11-01T00:00:00"/>
    <s v="-"/>
    <s v="Mantenimiento Mecanico"/>
    <d v="2023-05-08T00:00:00"/>
    <d v="1899-12-30T07:25:46"/>
    <d v="2023-05-08T00:00:00"/>
    <d v="1899-12-30T08:07:32"/>
    <n v="2506"/>
    <n v="41.766666666666666"/>
    <x v="1"/>
    <x v="1"/>
    <n v="19"/>
    <s v="mayo"/>
    <s v="M"/>
    <s v="sin informacion"/>
    <s v="sin informacion"/>
    <s v="sin informacion"/>
    <s v="sin informacion"/>
    <s v="sin informacion"/>
  </r>
  <r>
    <n v="141949"/>
    <s v="Camara"/>
    <s v="Moreno"/>
    <s v="L33"/>
    <d v="2020-02-20T00:00:00"/>
    <s v="Martín"/>
    <s v="Mantenimiento Electrico"/>
    <d v="2023-05-08T00:00:00"/>
    <d v="1899-12-30T07:43:10"/>
    <d v="2023-05-08T00:00:00"/>
    <d v="1899-12-30T07:44:51"/>
    <n v="101"/>
    <n v="1.6833333333333333"/>
    <x v="0"/>
    <x v="0"/>
    <n v="19"/>
    <s v="mayo"/>
    <s v="M"/>
    <s v="microparada"/>
    <s v="microparada"/>
    <s v="microparada"/>
    <s v="microparada"/>
    <s v="microparada"/>
  </r>
  <r>
    <n v="141950"/>
    <s v="Laser"/>
    <s v="Moreno"/>
    <s v="L33"/>
    <d v="2018-11-01T00:00:00"/>
    <s v="-"/>
    <s v="Mantenimiento Electrico"/>
    <d v="2023-05-08T00:00:00"/>
    <d v="1899-12-30T07:56:52"/>
    <d v="2023-05-08T00:00:00"/>
    <d v="1899-12-30T08:14:42"/>
    <n v="1070"/>
    <n v="17.833333333333332"/>
    <x v="1"/>
    <x v="1"/>
    <n v="19"/>
    <s v="mayo"/>
    <s v="M"/>
    <s v="sin informacion"/>
    <s v="sin informacion"/>
    <s v="sin informacion"/>
    <s v="sin informacion"/>
    <s v="sin informacion"/>
  </r>
  <r>
    <n v="141957"/>
    <s v="Transporte"/>
    <s v="Moreno"/>
    <s v="L11"/>
    <d v="2018-11-01T00:00:00"/>
    <s v="-"/>
    <s v="Mantenimiento Electrico"/>
    <d v="2023-05-08T00:00:00"/>
    <d v="1899-12-30T08:32:51"/>
    <d v="2023-05-08T00:00:00"/>
    <d v="1899-12-30T14:53:56"/>
    <n v="22865"/>
    <n v="381.08333333333331"/>
    <x v="1"/>
    <x v="1"/>
    <n v="19"/>
    <s v="mayo"/>
    <s v="M"/>
    <s v="sin informacion"/>
    <s v="sin informacion"/>
    <s v="sin informacion"/>
    <s v="sin informacion"/>
    <s v="sin informacion"/>
  </r>
  <r>
    <n v="141958"/>
    <s v="Llenadora"/>
    <s v="Moreno"/>
    <s v="L33"/>
    <d v="2018-11-01T00:00:00"/>
    <s v="-"/>
    <s v="Mantenimiento Electrico"/>
    <d v="2023-05-08T00:00:00"/>
    <d v="1899-12-30T08:36:45"/>
    <d v="2023-05-08T00:00:00"/>
    <d v="1899-12-30T09:22:12"/>
    <n v="2727"/>
    <n v="45.45"/>
    <x v="1"/>
    <x v="1"/>
    <n v="19"/>
    <s v="mayo"/>
    <s v="M"/>
    <s v="sin informacion"/>
    <s v="sin informacion"/>
    <s v="sin informacion"/>
    <s v="sin informacion"/>
    <s v="sin informacion"/>
  </r>
  <r>
    <n v="141960"/>
    <s v="Brazo transporte"/>
    <s v="Moreno"/>
    <s v="L35"/>
    <d v="2018-11-01T00:00:00"/>
    <s v="-"/>
    <s v="Mantenimiento Electrico"/>
    <d v="2023-05-08T00:00:00"/>
    <d v="1899-12-30T08:59:44"/>
    <d v="2023-05-08T00:00:00"/>
    <d v="1899-12-30T09:07:28"/>
    <n v="464"/>
    <n v="7.7333333333333334"/>
    <x v="0"/>
    <x v="0"/>
    <n v="19"/>
    <s v="mayo"/>
    <s v="M"/>
    <s v="microparada"/>
    <s v="microparada"/>
    <s v="microparada"/>
    <s v="microparada"/>
    <s v="microparada"/>
  </r>
  <r>
    <n v="141962"/>
    <s v="Llenadora"/>
    <s v="Moreno"/>
    <s v="L29"/>
    <d v="2018-11-01T00:00:00"/>
    <s v="-"/>
    <s v="Mantenimiento Mecanico"/>
    <d v="2023-05-08T00:00:00"/>
    <d v="1899-12-30T09:02:38"/>
    <d v="2023-05-08T00:00:00"/>
    <d v="1899-12-30T10:51:54"/>
    <n v="6556"/>
    <n v="109.26666666666667"/>
    <x v="1"/>
    <x v="1"/>
    <n v="19"/>
    <s v="mayo"/>
    <s v="M"/>
    <s v="sin informacion"/>
    <s v="sin informacion"/>
    <s v="sin informacion"/>
    <s v="sin informacion"/>
    <s v="sin informacion"/>
  </r>
  <r>
    <n v="141963"/>
    <s v="Brazo transporte"/>
    <s v="Moreno"/>
    <s v="L35"/>
    <d v="2018-11-01T00:00:00"/>
    <s v="-"/>
    <s v="Mantenimiento Electrico"/>
    <d v="2023-05-08T00:00:00"/>
    <d v="1899-12-30T09:07:35"/>
    <d v="2023-05-08T00:00:00"/>
    <d v="1899-12-30T09:53:48"/>
    <n v="2773"/>
    <n v="46.216666666666669"/>
    <x v="639"/>
    <x v="2"/>
    <n v="19"/>
    <s v="mayo"/>
    <s v="M"/>
    <m/>
    <s v="no"/>
    <m/>
    <m/>
    <m/>
  </r>
  <r>
    <n v="141965"/>
    <s v="Celofanadora L10"/>
    <s v="Moreno"/>
    <s v="L10"/>
    <d v="2020-09-30T00:00:00"/>
    <s v="Martín"/>
    <s v="Mantenimiento Mecanico"/>
    <d v="2023-05-08T00:00:00"/>
    <d v="1899-12-30T09:36:13"/>
    <d v="2023-05-08T00:00:00"/>
    <d v="1899-12-30T11:11:37"/>
    <n v="5724"/>
    <n v="95.4"/>
    <x v="640"/>
    <x v="3"/>
    <n v="19"/>
    <s v="mayo"/>
    <s v="M"/>
    <m/>
    <s v="si"/>
    <m/>
    <m/>
    <m/>
  </r>
  <r>
    <n v="141971"/>
    <s v="Abastecedor de tapas"/>
    <s v="Moreno"/>
    <s v="L33"/>
    <d v="2018-11-01T00:00:00"/>
    <s v="-"/>
    <s v="Mantenimiento Mecanico"/>
    <d v="2023-05-08T00:00:00"/>
    <d v="1899-12-30T10:29:38"/>
    <d v="2023-05-08T00:00:00"/>
    <d v="1899-12-30T15:04:10"/>
    <n v="16472"/>
    <n v="274.53333333333336"/>
    <x v="1"/>
    <x v="1"/>
    <n v="19"/>
    <s v="mayo"/>
    <s v="M"/>
    <s v="sin informacion"/>
    <s v="sin informacion"/>
    <s v="sin informacion"/>
    <s v="sin informacion"/>
    <s v="sin informacion"/>
  </r>
  <r>
    <n v="141973"/>
    <s v="Celofanadora"/>
    <s v="Moreno"/>
    <s v="L42"/>
    <d v="2018-11-01T00:00:00"/>
    <s v="-"/>
    <s v="Mantenimiento Electrico"/>
    <d v="2023-05-08T00:00:00"/>
    <d v="1899-12-30T10:44:01"/>
    <d v="2023-05-08T00:00:00"/>
    <d v="1899-12-30T15:03:18"/>
    <n v="15557"/>
    <n v="259.28333333333336"/>
    <x v="641"/>
    <x v="3"/>
    <n v="19"/>
    <s v="mayo"/>
    <s v="M"/>
    <m/>
    <s v="si"/>
    <m/>
    <m/>
    <m/>
  </r>
  <r>
    <n v="141980"/>
    <s v="Llenadora"/>
    <s v="Moreno"/>
    <s v="L48"/>
    <d v="2018-11-01T00:00:00"/>
    <s v="-"/>
    <s v="Mantenimiento Mecanico"/>
    <d v="2023-05-08T00:00:00"/>
    <d v="1899-12-30T12:04:32"/>
    <d v="2023-05-08T00:00:00"/>
    <d v="1899-12-30T14:34:58"/>
    <n v="9026"/>
    <n v="150.43333333333334"/>
    <x v="1"/>
    <x v="1"/>
    <n v="19"/>
    <s v="mayo"/>
    <s v="M"/>
    <s v="sin informacion"/>
    <s v="sin informacion"/>
    <s v="sin informacion"/>
    <s v="sin informacion"/>
    <s v="sin informacion"/>
  </r>
  <r>
    <n v="141982"/>
    <s v="Llenadora"/>
    <s v="Moreno"/>
    <s v="L27"/>
    <d v="2018-11-01T00:00:00"/>
    <s v="-"/>
    <s v="Mantenimiento Electrico"/>
    <d v="2023-05-08T00:00:00"/>
    <d v="1899-12-30T12:29:15"/>
    <d v="2023-05-08T00:00:00"/>
    <d v="1899-12-30T13:01:03"/>
    <n v="1908"/>
    <n v="31.8"/>
    <x v="258"/>
    <x v="2"/>
    <n v="19"/>
    <s v="mayo"/>
    <s v="M"/>
    <m/>
    <s v="no"/>
    <m/>
    <m/>
    <m/>
  </r>
  <r>
    <n v="141984"/>
    <s v="Llenadora"/>
    <s v="Moreno"/>
    <s v="L41"/>
    <d v="2018-11-01T00:00:00"/>
    <s v="-"/>
    <s v="Mantenimiento Mecanico"/>
    <d v="2023-05-08T00:00:00"/>
    <d v="1899-12-30T12:56:10"/>
    <d v="2023-05-08T00:00:00"/>
    <d v="1899-12-30T14:16:09"/>
    <n v="4799"/>
    <n v="79.983333333333334"/>
    <x v="1"/>
    <x v="1"/>
    <n v="19"/>
    <s v="mayo"/>
    <s v="M"/>
    <s v="sin informacion"/>
    <s v="sin informacion"/>
    <s v="sin informacion"/>
    <s v="sin informacion"/>
    <s v="sin informacion"/>
  </r>
  <r>
    <n v="141985"/>
    <s v="Llenadora"/>
    <s v="Moreno"/>
    <s v="L27"/>
    <d v="2018-11-01T00:00:00"/>
    <s v="-"/>
    <s v="Mantenimiento Electrico"/>
    <d v="2023-05-08T00:00:00"/>
    <d v="1899-12-30T13:14:42"/>
    <d v="2023-05-08T00:00:00"/>
    <d v="1899-12-30T13:33:24"/>
    <n v="1122"/>
    <n v="18.7"/>
    <x v="642"/>
    <x v="2"/>
    <n v="19"/>
    <s v="mayo"/>
    <s v="M"/>
    <m/>
    <s v="no"/>
    <m/>
    <m/>
    <m/>
  </r>
  <r>
    <n v="141986"/>
    <s v="Llenadora"/>
    <s v="Moreno"/>
    <s v="L27"/>
    <d v="2018-11-01T00:00:00"/>
    <s v="-"/>
    <s v="Mantenimiento Electrico"/>
    <d v="2023-05-08T00:00:00"/>
    <d v="1899-12-30T14:16:09"/>
    <d v="2023-05-08T00:00:00"/>
    <d v="1899-12-30T15:03:29"/>
    <n v="2840"/>
    <n v="47.333333333333336"/>
    <x v="642"/>
    <x v="2"/>
    <n v="19"/>
    <s v="mayo"/>
    <s v="T"/>
    <m/>
    <s v="no"/>
    <m/>
    <m/>
    <m/>
  </r>
  <r>
    <n v="141987"/>
    <s v="Llenadora"/>
    <s v="Moreno"/>
    <s v="L41"/>
    <d v="2018-11-01T00:00:00"/>
    <s v="-"/>
    <s v="Mantenimiento Mecanico"/>
    <d v="2023-05-08T00:00:00"/>
    <d v="1899-12-30T14:16:17"/>
    <d v="2023-05-08T00:00:00"/>
    <d v="1899-12-30T15:06:20"/>
    <n v="3003"/>
    <n v="50.05"/>
    <x v="1"/>
    <x v="1"/>
    <n v="19"/>
    <s v="mayo"/>
    <s v="T"/>
    <s v="sin informacion"/>
    <s v="sin informacion"/>
    <s v="sin informacion"/>
    <s v="sin informacion"/>
    <s v="sin informacion"/>
  </r>
  <r>
    <n v="141989"/>
    <s v="Etiquetadora"/>
    <s v="Moreno"/>
    <s v="L11"/>
    <d v="2018-11-01T00:00:00"/>
    <s v="-"/>
    <s v="Mantenimiento Mecanico"/>
    <d v="2023-05-08T00:00:00"/>
    <d v="1899-12-30T14:54:10"/>
    <d v="2023-05-08T00:00:00"/>
    <d v="1899-12-30T15:19:11"/>
    <n v="1501"/>
    <n v="25.016666666666666"/>
    <x v="376"/>
    <x v="2"/>
    <n v="19"/>
    <s v="mayo"/>
    <s v="T"/>
    <m/>
    <s v="no"/>
    <m/>
    <m/>
    <m/>
  </r>
  <r>
    <n v="141993"/>
    <s v="Pick and play"/>
    <s v="Moreno"/>
    <s v="L11"/>
    <d v="2018-11-01T00:00:00"/>
    <s v="-"/>
    <s v="Mantenimiento Electrico"/>
    <d v="2023-05-08T00:00:00"/>
    <d v="1899-12-30T15:19:20"/>
    <d v="2023-05-08T00:00:00"/>
    <d v="1899-12-30T16:07:19"/>
    <n v="2879"/>
    <n v="47.983333333333334"/>
    <x v="1"/>
    <x v="1"/>
    <n v="19"/>
    <s v="mayo"/>
    <s v="T"/>
    <s v="sin informacion"/>
    <s v="sin informacion"/>
    <s v="sin informacion"/>
    <s v="sin informacion"/>
    <s v="sin informacion"/>
  </r>
  <r>
    <n v="141994"/>
    <s v="Abastecedor de envases"/>
    <s v="Moreno"/>
    <s v="L33"/>
    <d v="2018-11-01T00:00:00"/>
    <s v="-"/>
    <s v="Mantenimiento Mecanico"/>
    <d v="2023-05-08T00:00:00"/>
    <d v="1899-12-30T15:23:36"/>
    <d v="2023-05-08T00:00:00"/>
    <d v="1899-12-30T15:42:44"/>
    <n v="1148"/>
    <n v="19.133333333333333"/>
    <x v="643"/>
    <x v="2"/>
    <n v="19"/>
    <s v="mayo"/>
    <s v="T"/>
    <m/>
    <s v="no"/>
    <m/>
    <m/>
    <m/>
  </r>
  <r>
    <n v="141997"/>
    <s v="Llenadora"/>
    <s v="Moreno"/>
    <s v="L33"/>
    <d v="2018-11-01T00:00:00"/>
    <s v="-"/>
    <s v="Mantenimiento Mecanico"/>
    <d v="2023-05-08T00:00:00"/>
    <d v="1899-12-30T17:00:39"/>
    <d v="2023-05-08T00:00:00"/>
    <d v="1899-12-30T17:04:21"/>
    <n v="222"/>
    <n v="3.7"/>
    <x v="0"/>
    <x v="0"/>
    <n v="19"/>
    <s v="mayo"/>
    <s v="T"/>
    <s v="microparada"/>
    <s v="microparada"/>
    <s v="microparada"/>
    <s v="microparada"/>
    <s v="microparada"/>
  </r>
  <r>
    <n v="141999"/>
    <s v="Llenadora"/>
    <s v="Moreno"/>
    <s v="L33"/>
    <d v="2018-11-01T00:00:00"/>
    <s v="-"/>
    <s v="Mantenimiento Mecanico"/>
    <d v="2023-05-08T00:00:00"/>
    <d v="1899-12-30T17:08:02"/>
    <d v="2023-05-08T00:00:00"/>
    <d v="1899-12-30T17:20:11"/>
    <n v="729"/>
    <n v="12.15"/>
    <x v="1"/>
    <x v="1"/>
    <n v="19"/>
    <s v="mayo"/>
    <s v="T"/>
    <s v="sin informacion"/>
    <s v="sin informacion"/>
    <s v="sin informacion"/>
    <s v="sin informacion"/>
    <s v="sin informacion"/>
  </r>
  <r>
    <n v="142001"/>
    <s v="Etiquetadora"/>
    <s v="Moreno"/>
    <s v="L11"/>
    <d v="2018-11-01T00:00:00"/>
    <s v="-"/>
    <s v="Mantenimiento Mecanico"/>
    <d v="2023-05-08T00:00:00"/>
    <d v="1899-12-30T17:27:13"/>
    <d v="2023-05-08T00:00:00"/>
    <d v="1899-12-30T18:20:10"/>
    <n v="3177"/>
    <n v="52.95"/>
    <x v="644"/>
    <x v="3"/>
    <n v="19"/>
    <s v="mayo"/>
    <s v="T"/>
    <m/>
    <s v="si"/>
    <m/>
    <m/>
    <m/>
  </r>
  <r>
    <n v="142006"/>
    <s v="Abastecedor de tapas"/>
    <s v="Moreno"/>
    <s v="L33"/>
    <d v="2018-11-01T00:00:00"/>
    <s v="-"/>
    <s v="Mantenimiento Mecanico"/>
    <d v="2023-05-08T00:00:00"/>
    <d v="1899-12-30T18:54:53"/>
    <d v="2023-05-08T00:00:00"/>
    <d v="1899-12-30T18:56:59"/>
    <n v="126"/>
    <n v="2.1"/>
    <x v="0"/>
    <x v="0"/>
    <n v="19"/>
    <s v="mayo"/>
    <s v="T"/>
    <s v="microparada"/>
    <s v="microparada"/>
    <s v="microparada"/>
    <s v="microparada"/>
    <s v="microparada"/>
  </r>
  <r>
    <n v="142012"/>
    <s v="Abastecedor de tapas"/>
    <s v="Moreno"/>
    <s v="L33"/>
    <d v="2018-11-01T00:00:00"/>
    <s v="-"/>
    <s v="Mantenimiento Mecanico"/>
    <d v="2023-05-08T00:00:00"/>
    <d v="1899-12-30T19:55:52"/>
    <d v="2023-05-08T00:00:00"/>
    <d v="1899-12-30T20:11:50"/>
    <n v="958"/>
    <n v="15.966666666666667"/>
    <x v="1"/>
    <x v="1"/>
    <n v="19"/>
    <s v="mayo"/>
    <s v="T"/>
    <s v="sin informacion"/>
    <s v="sin informacion"/>
    <s v="sin informacion"/>
    <s v="sin informacion"/>
    <s v="sin informacion"/>
  </r>
  <r>
    <n v="142013"/>
    <s v="Abastecedor de tapas"/>
    <s v="Moreno"/>
    <s v="L33"/>
    <d v="2018-11-01T00:00:00"/>
    <s v="-"/>
    <s v="Mantenimiento Mecanico"/>
    <d v="2023-05-08T00:00:00"/>
    <d v="1899-12-30T20:12:37"/>
    <d v="2023-05-08T00:00:00"/>
    <d v="1899-12-30T20:23:04"/>
    <n v="627"/>
    <n v="10.45"/>
    <x v="1"/>
    <x v="1"/>
    <n v="19"/>
    <s v="mayo"/>
    <s v="T"/>
    <s v="sin informacion"/>
    <s v="sin informacion"/>
    <s v="sin informacion"/>
    <s v="sin informacion"/>
    <s v="sin informacion"/>
  </r>
  <r>
    <n v="142016"/>
    <s v="Torqueadora"/>
    <s v="Moreno"/>
    <s v="L39"/>
    <d v="2020-02-20T00:00:00"/>
    <s v="Martín"/>
    <s v="Mantenimiento Mecanico"/>
    <d v="2023-05-08T00:00:00"/>
    <d v="1899-12-30T20:52:36"/>
    <d v="2023-05-08T00:00:00"/>
    <d v="1899-12-30T21:10:24"/>
    <n v="1068"/>
    <n v="17.8"/>
    <x v="353"/>
    <x v="2"/>
    <n v="19"/>
    <s v="mayo"/>
    <s v="T"/>
    <m/>
    <s v="no"/>
    <m/>
    <m/>
    <m/>
  </r>
  <r>
    <n v="142017"/>
    <s v="Etiquetadora"/>
    <s v="Moreno"/>
    <s v="L38"/>
    <d v="2018-11-01T00:00:00"/>
    <s v="-"/>
    <s v="Mantenimiento Mecanico"/>
    <d v="2023-05-08T00:00:00"/>
    <d v="1899-12-30T21:21:54"/>
    <d v="2023-05-08T00:00:00"/>
    <d v="1899-12-30T21:25:47"/>
    <n v="233"/>
    <n v="3.8833333333333333"/>
    <x v="0"/>
    <x v="0"/>
    <n v="19"/>
    <s v="mayo"/>
    <s v="T"/>
    <s v="microparada"/>
    <s v="microparada"/>
    <s v="microparada"/>
    <s v="microparada"/>
    <s v="microparada"/>
  </r>
  <r>
    <n v="142019"/>
    <s v="Etiquetadora"/>
    <s v="Moreno"/>
    <s v="L38"/>
    <d v="2018-11-01T00:00:00"/>
    <s v="-"/>
    <s v="Mantenimiento Electrico"/>
    <d v="2023-05-08T00:00:00"/>
    <d v="1899-12-30T21:25:52"/>
    <d v="2023-05-08T00:00:00"/>
    <d v="1899-12-30T21:43:24"/>
    <n v="1052"/>
    <n v="17.533333333333335"/>
    <x v="1"/>
    <x v="1"/>
    <n v="19"/>
    <s v="mayo"/>
    <s v="T"/>
    <s v="sin informacion"/>
    <s v="sin informacion"/>
    <s v="sin informacion"/>
    <s v="sin informacion"/>
    <s v="sin informacion"/>
  </r>
  <r>
    <n v="142023"/>
    <s v="Llenadora L37"/>
    <s v="Moreno"/>
    <s v="L37"/>
    <d v="2021-03-08T00:00:00"/>
    <s v="Martín"/>
    <s v="Mantenimiento Mecanico"/>
    <d v="2023-05-09T00:00:00"/>
    <d v="1899-12-30T06:08:08"/>
    <d v="2023-05-09T00:00:00"/>
    <d v="1899-12-30T06:41:34"/>
    <n v="2006"/>
    <n v="33.43333333333333"/>
    <x v="1"/>
    <x v="1"/>
    <n v="19"/>
    <s v="mayo"/>
    <s v="M"/>
    <s v="sin informacion"/>
    <s v="sin informacion"/>
    <s v="sin informacion"/>
    <s v="sin informacion"/>
    <s v="sin informacion"/>
  </r>
  <r>
    <n v="142025"/>
    <s v="Etiquetadora"/>
    <s v="Moreno"/>
    <s v="L38"/>
    <d v="2018-11-01T00:00:00"/>
    <s v="-"/>
    <s v="Mantenimiento Mecanico"/>
    <d v="2023-05-09T00:00:00"/>
    <d v="1899-12-30T06:19:55"/>
    <d v="2023-05-09T00:00:00"/>
    <d v="1899-12-30T06:25:53"/>
    <n v="358"/>
    <n v="5.9666666666666668"/>
    <x v="0"/>
    <x v="0"/>
    <n v="19"/>
    <s v="mayo"/>
    <s v="M"/>
    <s v="microparada"/>
    <s v="microparada"/>
    <s v="microparada"/>
    <s v="microparada"/>
    <s v="microparada"/>
  </r>
  <r>
    <n v="142029"/>
    <s v="Sobretapa"/>
    <s v="Moreno"/>
    <s v="L38"/>
    <d v="2020-06-30T00:00:00"/>
    <s v="Martín"/>
    <s v="Mantenimiento Electrico"/>
    <d v="2023-05-09T00:00:00"/>
    <d v="1899-12-30T06:58:41"/>
    <d v="2023-05-09T00:00:00"/>
    <d v="1899-12-30T07:06:09"/>
    <n v="448"/>
    <n v="7.4666666666666668"/>
    <x v="0"/>
    <x v="0"/>
    <n v="19"/>
    <s v="mayo"/>
    <s v="M"/>
    <s v="microparada"/>
    <s v="microparada"/>
    <s v="microparada"/>
    <s v="microparada"/>
    <s v="microparada"/>
  </r>
  <r>
    <n v="142030"/>
    <s v="Celofanadora L10"/>
    <s v="Moreno"/>
    <s v="L10"/>
    <d v="2020-09-30T00:00:00"/>
    <s v="Martín"/>
    <s v="Mantenimiento Mecanico"/>
    <d v="2023-05-09T00:00:00"/>
    <d v="1899-12-30T07:00:43"/>
    <d v="2023-05-09T00:00:00"/>
    <d v="1899-12-30T07:28:40"/>
    <n v="1677"/>
    <n v="27.95"/>
    <x v="1"/>
    <x v="1"/>
    <n v="19"/>
    <s v="mayo"/>
    <s v="M"/>
    <s v="sin informacion"/>
    <s v="sin informacion"/>
    <s v="sin informacion"/>
    <s v="sin informacion"/>
    <s v="sin informacion"/>
  </r>
  <r>
    <n v="142033"/>
    <s v="Llenadora"/>
    <s v="Moreno"/>
    <s v="L27"/>
    <d v="2018-11-01T00:00:00"/>
    <s v="-"/>
    <s v="Mantenimiento Electrico"/>
    <d v="2023-05-09T00:00:00"/>
    <d v="1899-12-30T07:11:59"/>
    <d v="2023-05-09T00:00:00"/>
    <d v="1899-12-30T08:51:11"/>
    <n v="5952"/>
    <n v="99.2"/>
    <x v="645"/>
    <x v="2"/>
    <n v="19"/>
    <s v="mayo"/>
    <s v="M"/>
    <m/>
    <s v="no"/>
    <m/>
    <m/>
    <m/>
  </r>
  <r>
    <n v="142036"/>
    <s v="Celofanadora L10"/>
    <s v="Moreno"/>
    <s v="L10"/>
    <d v="2020-09-30T00:00:00"/>
    <s v="Martín"/>
    <s v="Mantenimiento Mecanico"/>
    <d v="2023-05-09T00:00:00"/>
    <d v="1899-12-30T07:28:45"/>
    <d v="2023-05-09T00:00:00"/>
    <d v="1899-12-30T07:42:29"/>
    <n v="824"/>
    <n v="13.733333333333333"/>
    <x v="1"/>
    <x v="1"/>
    <n v="19"/>
    <s v="mayo"/>
    <s v="M"/>
    <s v="sin informacion"/>
    <s v="sin informacion"/>
    <s v="sin informacion"/>
    <s v="sin informacion"/>
    <s v="sin informacion"/>
  </r>
  <r>
    <n v="142040"/>
    <s v="Abastecedor pinceles"/>
    <s v="Moreno"/>
    <s v="L38"/>
    <d v="2019-10-08T00:00:00"/>
    <s v="Martín"/>
    <s v="Mantenimiento Mecanico"/>
    <d v="2023-05-09T00:00:00"/>
    <d v="1899-12-30T07:52:53"/>
    <d v="2023-05-09T00:00:00"/>
    <d v="1899-12-30T08:17:12"/>
    <n v="1459"/>
    <n v="24.316666666666666"/>
    <x v="502"/>
    <x v="2"/>
    <n v="19"/>
    <s v="mayo"/>
    <s v="M"/>
    <m/>
    <s v="no"/>
    <m/>
    <m/>
    <m/>
  </r>
  <r>
    <n v="142046"/>
    <s v="Etiquetadora L33"/>
    <s v="Moreno"/>
    <s v="L33"/>
    <d v="2020-10-16T00:00:00"/>
    <s v="Martín"/>
    <s v="Mantenimiento Electrico"/>
    <d v="2023-05-09T00:00:00"/>
    <d v="1899-12-30T08:48:00"/>
    <d v="2023-05-09T00:00:00"/>
    <d v="1899-12-30T08:51:31"/>
    <n v="211"/>
    <n v="3.5166666666666666"/>
    <x v="0"/>
    <x v="0"/>
    <n v="19"/>
    <s v="mayo"/>
    <s v="M"/>
    <s v="microparada"/>
    <s v="microparada"/>
    <s v="microparada"/>
    <s v="microparada"/>
    <s v="microparada"/>
  </r>
  <r>
    <n v="142048"/>
    <s v="Llenadora"/>
    <s v="Moreno"/>
    <s v="L10"/>
    <d v="2018-11-01T00:00:00"/>
    <s v="-"/>
    <s v="Mantenimiento Mecanico"/>
    <d v="2023-05-09T00:00:00"/>
    <d v="1899-12-30T09:06:13"/>
    <d v="2023-05-09T00:00:00"/>
    <d v="1899-12-30T09:33:03"/>
    <n v="1610"/>
    <n v="26.833333333333332"/>
    <x v="1"/>
    <x v="1"/>
    <n v="19"/>
    <s v="mayo"/>
    <s v="M"/>
    <s v="sin informacion"/>
    <s v="sin informacion"/>
    <s v="sin informacion"/>
    <s v="sin informacion"/>
    <s v="sin informacion"/>
  </r>
  <r>
    <n v="142049"/>
    <s v="Tolva"/>
    <s v="Moreno"/>
    <s v="L35"/>
    <d v="2019-12-10T00:00:00"/>
    <s v="Martín"/>
    <s v="Mantenimiento Mecanico"/>
    <d v="2023-05-09T00:00:00"/>
    <d v="1899-12-30T09:17:13"/>
    <d v="2023-05-09T00:00:00"/>
    <d v="1899-12-30T09:23:29"/>
    <n v="376"/>
    <n v="6.2666666666666666"/>
    <x v="0"/>
    <x v="0"/>
    <n v="19"/>
    <s v="mayo"/>
    <s v="M"/>
    <s v="microparada"/>
    <s v="microparada"/>
    <s v="microparada"/>
    <s v="microparada"/>
    <s v="microparada"/>
  </r>
  <r>
    <n v="142057"/>
    <s v="Brazo transporte"/>
    <s v="Moreno"/>
    <s v="L35"/>
    <d v="2018-11-01T00:00:00"/>
    <s v="-"/>
    <s v="Mantenimiento Mecanico"/>
    <d v="2023-05-09T00:00:00"/>
    <d v="1899-12-30T10:19:34"/>
    <d v="2023-05-09T00:00:00"/>
    <d v="1899-12-30T10:21:16"/>
    <n v="102"/>
    <n v="1.7"/>
    <x v="0"/>
    <x v="0"/>
    <n v="19"/>
    <s v="mayo"/>
    <s v="M"/>
    <s v="microparada"/>
    <s v="microparada"/>
    <s v="microparada"/>
    <s v="microparada"/>
    <s v="microparada"/>
  </r>
  <r>
    <n v="142058"/>
    <s v="Brazo transporte"/>
    <s v="Moreno"/>
    <s v="L35"/>
    <d v="2018-11-01T00:00:00"/>
    <s v="-"/>
    <s v="Mantenimiento Electrico"/>
    <d v="2023-05-09T00:00:00"/>
    <d v="1899-12-30T10:21:26"/>
    <d v="2023-05-09T00:00:00"/>
    <d v="1899-12-30T10:26:22"/>
    <n v="296"/>
    <n v="4.9333333333333336"/>
    <x v="0"/>
    <x v="0"/>
    <n v="19"/>
    <s v="mayo"/>
    <s v="M"/>
    <s v="microparada"/>
    <s v="microparada"/>
    <s v="microparada"/>
    <s v="microparada"/>
    <s v="microparada"/>
  </r>
  <r>
    <n v="142067"/>
    <s v="Inkjet"/>
    <s v="Moreno"/>
    <s v="L32"/>
    <d v="2022-07-14T00:00:00"/>
    <s v="Natalio"/>
    <s v="Mantenimiento Electrico"/>
    <d v="2023-05-09T00:00:00"/>
    <d v="1899-12-30T11:25:56"/>
    <d v="2023-05-09T00:00:00"/>
    <d v="1899-12-30T11:26:00"/>
    <n v="4"/>
    <n v="6.6666666666666666E-2"/>
    <x v="0"/>
    <x v="0"/>
    <n v="19"/>
    <s v="mayo"/>
    <s v="M"/>
    <s v="microparada"/>
    <s v="microparada"/>
    <s v="microparada"/>
    <s v="microparada"/>
    <s v="microparada"/>
  </r>
  <r>
    <n v="142069"/>
    <s v="Martillo"/>
    <s v="Moreno"/>
    <s v="L11"/>
    <d v="2018-11-01T00:00:00"/>
    <s v="-"/>
    <s v="Mantenimiento Mecanico"/>
    <d v="2023-05-09T00:00:00"/>
    <d v="1899-12-30T11:44:29"/>
    <d v="2023-05-09T00:00:00"/>
    <d v="1899-12-30T12:01:38"/>
    <n v="1029"/>
    <n v="17.149999999999999"/>
    <x v="1"/>
    <x v="1"/>
    <n v="19"/>
    <s v="mayo"/>
    <s v="M"/>
    <s v="sin informacion"/>
    <s v="sin informacion"/>
    <s v="sin informacion"/>
    <s v="sin informacion"/>
    <s v="sin informacion"/>
  </r>
  <r>
    <n v="142078"/>
    <s v="Etiquetadora"/>
    <s v="Moreno"/>
    <s v="L11"/>
    <d v="2018-11-01T00:00:00"/>
    <s v="-"/>
    <s v="Mantenimiento Mecanico"/>
    <d v="2023-05-09T00:00:00"/>
    <d v="1899-12-30T13:20:17"/>
    <d v="2023-05-09T00:00:00"/>
    <d v="1899-12-30T13:49:47"/>
    <n v="1770"/>
    <n v="29.5"/>
    <x v="1"/>
    <x v="1"/>
    <n v="19"/>
    <s v="mayo"/>
    <s v="M"/>
    <s v="sin informacion"/>
    <s v="sin informacion"/>
    <s v="sin informacion"/>
    <s v="sin informacion"/>
    <s v="sin informacion"/>
  </r>
  <r>
    <n v="142080"/>
    <s v="Tolva"/>
    <s v="Moreno"/>
    <s v="L35"/>
    <d v="2019-12-10T00:00:00"/>
    <s v="Martín"/>
    <s v="Mantenimiento Mecanico"/>
    <d v="2023-05-09T00:00:00"/>
    <d v="1899-12-30T14:38:59"/>
    <d v="2023-05-09T00:00:00"/>
    <d v="1899-12-30T15:22:43"/>
    <n v="2624"/>
    <n v="43.733333333333334"/>
    <x v="646"/>
    <x v="2"/>
    <n v="19"/>
    <s v="mayo"/>
    <s v="T"/>
    <m/>
    <s v="no"/>
    <m/>
    <m/>
    <m/>
  </r>
  <r>
    <n v="142081"/>
    <s v="Estuchadora"/>
    <s v="Moreno"/>
    <s v="L11"/>
    <d v="2018-11-01T00:00:00"/>
    <s v="-"/>
    <s v="Mantenimiento Mecanico"/>
    <d v="2023-05-09T00:00:00"/>
    <d v="1899-12-30T14:48:39"/>
    <d v="2023-05-09T00:00:00"/>
    <d v="1899-12-30T15:11:38"/>
    <n v="1379"/>
    <n v="22.983333333333334"/>
    <x v="647"/>
    <x v="2"/>
    <n v="19"/>
    <s v="mayo"/>
    <s v="T"/>
    <m/>
    <s v="no"/>
    <m/>
    <m/>
    <m/>
  </r>
  <r>
    <n v="142082"/>
    <s v="Torqueadora"/>
    <s v="Moreno"/>
    <s v="L12"/>
    <d v="2018-11-01T00:00:00"/>
    <s v="-"/>
    <s v="Mantenimiento Mecanico"/>
    <d v="2023-05-09T00:00:00"/>
    <d v="1899-12-30T15:07:37"/>
    <d v="2023-05-09T00:00:00"/>
    <d v="1899-12-30T20:11:09"/>
    <n v="18212"/>
    <n v="303.53333333333336"/>
    <x v="1"/>
    <x v="1"/>
    <n v="19"/>
    <s v="mayo"/>
    <s v="T"/>
    <s v="sin informacion"/>
    <s v="sin informacion"/>
    <s v="sin informacion"/>
    <s v="sin informacion"/>
    <s v="sin informacion"/>
  </r>
  <r>
    <n v="142083"/>
    <s v="Llenadora"/>
    <s v="Moreno"/>
    <s v="L29"/>
    <d v="2018-11-01T00:00:00"/>
    <s v="-"/>
    <s v="Mantenimiento Mecanico"/>
    <d v="2023-05-09T00:00:00"/>
    <d v="1899-12-30T15:26:47"/>
    <d v="2023-05-09T00:00:00"/>
    <d v="1899-12-30T15:36:54"/>
    <n v="607"/>
    <n v="10.116666666666667"/>
    <x v="648"/>
    <x v="4"/>
    <n v="19"/>
    <s v="mayo"/>
    <s v="T"/>
    <m/>
    <s v="no aplica"/>
    <m/>
    <m/>
    <m/>
  </r>
  <r>
    <n v="142084"/>
    <s v="Llenadora"/>
    <s v="Moreno"/>
    <s v="L41"/>
    <d v="2018-11-01T00:00:00"/>
    <s v="-"/>
    <s v="Mantenimiento Mecanico"/>
    <d v="2023-05-09T00:00:00"/>
    <d v="1899-12-30T15:56:48"/>
    <d v="2023-05-09T00:00:00"/>
    <d v="1899-12-30T19:55:46"/>
    <n v="14338"/>
    <n v="238.96666666666667"/>
    <x v="649"/>
    <x v="3"/>
    <n v="19"/>
    <s v="mayo"/>
    <s v="T"/>
    <m/>
    <s v="si"/>
    <m/>
    <m/>
    <m/>
  </r>
  <r>
    <n v="142086"/>
    <s v="Tolva"/>
    <s v="Moreno"/>
    <s v="L35"/>
    <d v="2019-12-10T00:00:00"/>
    <s v="Martín"/>
    <s v="Mantenimiento Electrico"/>
    <d v="2023-05-09T00:00:00"/>
    <d v="1899-12-30T16:06:56"/>
    <d v="2023-05-09T00:00:00"/>
    <d v="1899-12-30T16:07:00"/>
    <n v="4"/>
    <n v="6.6666666666666666E-2"/>
    <x v="0"/>
    <x v="0"/>
    <n v="19"/>
    <s v="mayo"/>
    <s v="T"/>
    <s v="microparada"/>
    <s v="microparada"/>
    <s v="microparada"/>
    <s v="microparada"/>
    <s v="microparada"/>
  </r>
  <r>
    <n v="142087"/>
    <s v="Tolva"/>
    <s v="Moreno"/>
    <s v="L35"/>
    <d v="2019-12-10T00:00:00"/>
    <s v="Martín"/>
    <s v="Mantenimiento Mecanico"/>
    <d v="2023-05-09T00:00:00"/>
    <d v="1899-12-30T16:07:11"/>
    <d v="2023-05-09T00:00:00"/>
    <d v="1899-12-30T16:15:39"/>
    <n v="508"/>
    <n v="8.4666666666666668"/>
    <x v="0"/>
    <x v="0"/>
    <n v="19"/>
    <s v="mayo"/>
    <s v="T"/>
    <s v="microparada"/>
    <s v="microparada"/>
    <s v="microparada"/>
    <s v="microparada"/>
    <s v="microparada"/>
  </r>
  <r>
    <n v="142088"/>
    <s v="Etiquetadora L33"/>
    <s v="Moreno"/>
    <s v="L33"/>
    <d v="2020-10-16T00:00:00"/>
    <s v="Martín"/>
    <s v="Mantenimiento Electrico"/>
    <d v="2023-05-09T00:00:00"/>
    <d v="1899-12-30T16:25:50"/>
    <d v="2023-05-09T00:00:00"/>
    <d v="1899-12-30T17:49:49"/>
    <n v="5039"/>
    <n v="83.983333333333334"/>
    <x v="650"/>
    <x v="3"/>
    <n v="19"/>
    <s v="mayo"/>
    <s v="T"/>
    <m/>
    <s v="si"/>
    <m/>
    <m/>
    <m/>
  </r>
  <r>
    <n v="142093"/>
    <s v="Etiquetadora"/>
    <s v="Moreno"/>
    <s v="L27"/>
    <d v="2018-11-01T00:00:00"/>
    <s v="-"/>
    <s v="Mantenimiento Mecanico"/>
    <d v="2023-05-09T00:00:00"/>
    <d v="1899-12-30T18:00:49"/>
    <d v="2023-05-09T00:00:00"/>
    <d v="1899-12-30T18:25:18"/>
    <n v="1469"/>
    <n v="24.483333333333334"/>
    <x v="4"/>
    <x v="2"/>
    <n v="19"/>
    <s v="mayo"/>
    <s v="T"/>
    <m/>
    <s v="no"/>
    <m/>
    <m/>
    <m/>
  </r>
  <r>
    <n v="142094"/>
    <s v="Etiquetadora L33"/>
    <s v="Moreno"/>
    <s v="L33"/>
    <d v="2020-10-16T00:00:00"/>
    <s v="Martín"/>
    <s v="Mantenimiento Electrico"/>
    <d v="2023-05-09T00:00:00"/>
    <d v="1899-12-30T18:05:35"/>
    <d v="2023-05-09T00:00:00"/>
    <d v="1899-12-30T20:44:13"/>
    <n v="9518"/>
    <n v="158.63333333333333"/>
    <x v="4"/>
    <x v="2"/>
    <n v="19"/>
    <s v="mayo"/>
    <s v="T"/>
    <m/>
    <s v="no"/>
    <m/>
    <m/>
    <m/>
  </r>
  <r>
    <n v="142099"/>
    <s v="Etiquetadora"/>
    <s v="Moreno"/>
    <s v="L42"/>
    <d v="2019-10-08T00:00:00"/>
    <s v="Martín"/>
    <s v="Mantenimiento Electrico"/>
    <d v="2023-05-09T00:00:00"/>
    <d v="1899-12-30T21:11:09"/>
    <d v="2023-05-09T00:00:00"/>
    <d v="1899-12-30T21:42:49"/>
    <n v="1900"/>
    <n v="31.666666666666668"/>
    <x v="651"/>
    <x v="2"/>
    <n v="19"/>
    <s v="mayo"/>
    <s v="T"/>
    <m/>
    <s v="no"/>
    <m/>
    <m/>
    <m/>
  </r>
  <r>
    <n v="142104"/>
    <s v="Etiquetadora L33"/>
    <s v="Moreno"/>
    <s v="L33"/>
    <d v="2020-10-16T00:00:00"/>
    <s v="Martín"/>
    <s v="Mantenimiento Mecanico"/>
    <d v="2023-05-10T00:00:00"/>
    <d v="1899-12-30T05:12:17"/>
    <d v="2023-05-10T00:00:00"/>
    <d v="1899-12-30T05:12:22"/>
    <n v="5"/>
    <n v="8.3333333333333329E-2"/>
    <x v="0"/>
    <x v="0"/>
    <n v="19"/>
    <s v="mayo"/>
    <s v="N"/>
    <s v="microparada"/>
    <s v="microparada"/>
    <s v="microparada"/>
    <s v="microparada"/>
    <s v="microparada"/>
  </r>
  <r>
    <n v="142110"/>
    <s v="Axon"/>
    <s v="Moreno"/>
    <s v="L37"/>
    <d v="2020-02-20T00:00:00"/>
    <s v="Martín"/>
    <s v="Mantenimiento Electrico"/>
    <d v="2023-05-10T00:00:00"/>
    <d v="1899-12-30T06:18:21"/>
    <d v="2023-05-10T00:00:00"/>
    <d v="1899-12-30T06:48:58"/>
    <n v="1837"/>
    <n v="30.616666666666667"/>
    <x v="1"/>
    <x v="1"/>
    <n v="19"/>
    <s v="mayo"/>
    <s v="M"/>
    <s v="sin informacion"/>
    <s v="sin informacion"/>
    <s v="sin informacion"/>
    <s v="sin informacion"/>
    <s v="sin informacion"/>
  </r>
  <r>
    <n v="142111"/>
    <s v="Celofanadora L10"/>
    <s v="Moreno"/>
    <s v="L10"/>
    <d v="2020-09-30T00:00:00"/>
    <s v="Martín"/>
    <s v="Mantenimiento Mecanico"/>
    <d v="2023-05-10T00:00:00"/>
    <d v="1899-12-30T06:20:36"/>
    <d v="2023-05-10T00:00:00"/>
    <d v="1899-12-30T10:19:45"/>
    <n v="14349"/>
    <n v="239.15"/>
    <x v="652"/>
    <x v="2"/>
    <n v="19"/>
    <s v="mayo"/>
    <s v="M"/>
    <m/>
    <s v="no"/>
    <m/>
    <m/>
    <m/>
  </r>
  <r>
    <n v="142120"/>
    <s v="Torqueadora"/>
    <s v="Moreno"/>
    <s v="L27"/>
    <d v="2018-11-01T00:00:00"/>
    <s v="-"/>
    <s v="Mantenimiento Electrico"/>
    <d v="2023-05-10T00:00:00"/>
    <d v="1899-12-30T06:55:12"/>
    <d v="2023-05-10T00:00:00"/>
    <d v="1899-12-30T06:55:42"/>
    <n v="30"/>
    <n v="0.5"/>
    <x v="0"/>
    <x v="0"/>
    <n v="19"/>
    <s v="mayo"/>
    <s v="M"/>
    <s v="microparada"/>
    <s v="microparada"/>
    <s v="microparada"/>
    <s v="microparada"/>
    <s v="microparada"/>
  </r>
  <r>
    <n v="142122"/>
    <s v="Abastecedor pinceles"/>
    <s v="Moreno"/>
    <s v="L38"/>
    <d v="2019-10-08T00:00:00"/>
    <s v="Martín"/>
    <s v="Mantenimiento Mecanico"/>
    <d v="2023-05-10T00:00:00"/>
    <d v="1899-12-30T06:56:13"/>
    <d v="2023-05-10T00:00:00"/>
    <d v="1899-12-30T07:05:20"/>
    <n v="547"/>
    <n v="9.1166666666666671"/>
    <x v="0"/>
    <x v="0"/>
    <n v="19"/>
    <s v="mayo"/>
    <s v="M"/>
    <s v="microparada"/>
    <s v="microparada"/>
    <s v="microparada"/>
    <s v="microparada"/>
    <s v="microparada"/>
  </r>
  <r>
    <n v="142127"/>
    <s v="Abastecedor pinceles"/>
    <s v="Moreno"/>
    <s v="L38"/>
    <d v="2019-10-08T00:00:00"/>
    <s v="Martín"/>
    <s v="Mantenimiento Mecanico"/>
    <d v="2023-05-10T00:00:00"/>
    <d v="1899-12-30T07:05:33"/>
    <d v="2023-05-10T00:00:00"/>
    <d v="1899-12-30T07:55:12"/>
    <n v="2979"/>
    <n v="49.65"/>
    <x v="1"/>
    <x v="1"/>
    <n v="19"/>
    <s v="mayo"/>
    <s v="M"/>
    <s v="sin informacion"/>
    <s v="sin informacion"/>
    <s v="sin informacion"/>
    <s v="sin informacion"/>
    <s v="sin informacion"/>
  </r>
  <r>
    <n v="142132"/>
    <s v="Tolva"/>
    <s v="Moreno"/>
    <s v="L35"/>
    <d v="2019-12-10T00:00:00"/>
    <s v="Martín"/>
    <s v="Mantenimiento Mecanico"/>
    <d v="2023-05-10T00:00:00"/>
    <d v="1899-12-30T07:26:30"/>
    <d v="2023-05-10T00:00:00"/>
    <d v="1899-12-30T08:31:32"/>
    <n v="3902"/>
    <n v="65.033333333333331"/>
    <x v="653"/>
    <x v="2"/>
    <n v="19"/>
    <s v="mayo"/>
    <s v="M"/>
    <m/>
    <s v="no"/>
    <m/>
    <m/>
    <m/>
  </r>
  <r>
    <n v="142133"/>
    <s v="Transporte"/>
    <s v="Moreno"/>
    <s v="L39"/>
    <d v="2018-11-01T00:00:00"/>
    <s v="-"/>
    <s v="Mantenimiento Mecanico"/>
    <d v="2023-05-10T00:00:00"/>
    <d v="1899-12-30T07:27:39"/>
    <d v="2023-05-10T00:00:00"/>
    <d v="1899-12-30T07:58:41"/>
    <n v="1862"/>
    <n v="31.033333333333335"/>
    <x v="1"/>
    <x v="1"/>
    <n v="19"/>
    <s v="mayo"/>
    <s v="M"/>
    <s v="sin informacion"/>
    <s v="sin informacion"/>
    <s v="sin informacion"/>
    <s v="sin informacion"/>
    <s v="sin informacion"/>
  </r>
  <r>
    <n v="142139"/>
    <s v="Torqueadora"/>
    <s v="Moreno"/>
    <s v="L33"/>
    <d v="2020-02-20T00:00:00"/>
    <s v="Martín"/>
    <s v="Mantenimiento Mecanico"/>
    <d v="2023-05-10T00:00:00"/>
    <d v="1899-12-30T08:14:59"/>
    <d v="2023-05-10T00:00:00"/>
    <d v="1899-12-30T11:56:02"/>
    <n v="13263"/>
    <n v="221.05"/>
    <x v="1"/>
    <x v="1"/>
    <n v="19"/>
    <s v="mayo"/>
    <s v="M"/>
    <s v="sin informacion"/>
    <s v="sin informacion"/>
    <s v="sin informacion"/>
    <s v="sin informacion"/>
    <s v="sin informacion"/>
  </r>
  <r>
    <n v="142144"/>
    <s v="Llenadora"/>
    <s v="Moreno"/>
    <s v="L27"/>
    <d v="2018-11-01T00:00:00"/>
    <s v="-"/>
    <s v="Mantenimiento Electrico"/>
    <d v="2023-05-10T00:00:00"/>
    <d v="1899-12-30T08:51:22"/>
    <d v="2023-05-10T00:00:00"/>
    <d v="1899-12-30T08:53:19"/>
    <n v="117"/>
    <n v="1.95"/>
    <x v="0"/>
    <x v="0"/>
    <n v="19"/>
    <s v="mayo"/>
    <s v="M"/>
    <s v="microparada"/>
    <s v="microparada"/>
    <s v="microparada"/>
    <s v="microparada"/>
    <s v="microparada"/>
  </r>
  <r>
    <n v="142146"/>
    <s v="Llenadora"/>
    <s v="Moreno"/>
    <s v="L27"/>
    <d v="2018-11-01T00:00:00"/>
    <s v="-"/>
    <s v="Mantenimiento Mecanico"/>
    <d v="2023-05-10T00:00:00"/>
    <d v="1899-12-30T08:53:28"/>
    <d v="2023-05-10T00:00:00"/>
    <d v="1899-12-30T08:57:12"/>
    <n v="224"/>
    <n v="3.7333333333333334"/>
    <x v="0"/>
    <x v="0"/>
    <n v="19"/>
    <s v="mayo"/>
    <s v="M"/>
    <s v="microparada"/>
    <s v="microparada"/>
    <s v="microparada"/>
    <s v="microparada"/>
    <s v="microparada"/>
  </r>
  <r>
    <n v="142147"/>
    <s v="Transporte"/>
    <s v="Moreno"/>
    <s v="L39"/>
    <d v="2018-11-01T00:00:00"/>
    <s v="-"/>
    <s v="Mantenimiento Mecanico"/>
    <d v="2023-05-10T00:00:00"/>
    <d v="1899-12-30T09:05:44"/>
    <d v="2023-05-10T00:00:00"/>
    <d v="1899-12-30T09:20:13"/>
    <n v="869"/>
    <n v="14.483333333333333"/>
    <x v="1"/>
    <x v="1"/>
    <n v="19"/>
    <s v="mayo"/>
    <s v="M"/>
    <s v="sin informacion"/>
    <s v="sin informacion"/>
    <s v="sin informacion"/>
    <s v="sin informacion"/>
    <s v="sin informacion"/>
  </r>
  <r>
    <n v="142149"/>
    <s v="Tolva"/>
    <s v="Moreno"/>
    <s v="L35"/>
    <d v="2019-12-10T00:00:00"/>
    <s v="Martín"/>
    <s v="Mantenimiento Mecanico"/>
    <d v="2023-05-10T00:00:00"/>
    <d v="1899-12-30T09:21:12"/>
    <d v="2023-05-10T00:00:00"/>
    <d v="1899-12-30T10:09:55"/>
    <n v="2923"/>
    <n v="48.716666666666669"/>
    <x v="1"/>
    <x v="1"/>
    <n v="19"/>
    <s v="mayo"/>
    <s v="M"/>
    <s v="sin informacion"/>
    <s v="sin informacion"/>
    <s v="sin informacion"/>
    <s v="sin informacion"/>
    <s v="sin informacion"/>
  </r>
  <r>
    <n v="142150"/>
    <s v="Bajador tetina"/>
    <s v="Moreno"/>
    <s v="L12"/>
    <d v="2018-11-01T00:00:00"/>
    <s v="-"/>
    <s v="Mantenimiento Electrico"/>
    <d v="2023-05-10T00:00:00"/>
    <d v="1899-12-30T09:34:12"/>
    <d v="2023-05-10T00:00:00"/>
    <d v="1899-12-30T11:21:49"/>
    <n v="6457"/>
    <n v="107.61666666666666"/>
    <x v="654"/>
    <x v="2"/>
    <n v="19"/>
    <s v="mayo"/>
    <s v="M"/>
    <m/>
    <s v="no"/>
    <m/>
    <m/>
    <m/>
  </r>
  <r>
    <n v="142152"/>
    <s v="Transporte"/>
    <s v="Moreno"/>
    <s v="L45"/>
    <d v="2018-11-01T00:00:00"/>
    <s v="-"/>
    <s v="Mantenimiento Electrico"/>
    <d v="2023-05-10T00:00:00"/>
    <d v="1899-12-30T09:39:53"/>
    <d v="2023-05-10T00:00:00"/>
    <d v="1899-12-30T12:31:00"/>
    <n v="10267"/>
    <n v="171.11666666666667"/>
    <x v="1"/>
    <x v="1"/>
    <n v="19"/>
    <s v="mayo"/>
    <s v="M"/>
    <s v="sin informacion"/>
    <s v="sin informacion"/>
    <s v="sin informacion"/>
    <s v="sin informacion"/>
    <s v="sin informacion"/>
  </r>
  <r>
    <n v="142155"/>
    <s v="Embalador"/>
    <s v="Moreno"/>
    <s v="L38"/>
    <d v="2018-11-01T00:00:00"/>
    <s v="-"/>
    <s v="Mantenimiento Electrico"/>
    <d v="2023-05-10T00:00:00"/>
    <d v="1899-12-30T10:10:58"/>
    <d v="2023-05-10T00:00:00"/>
    <d v="1899-12-30T10:11:10"/>
    <n v="12"/>
    <n v="0.2"/>
    <x v="0"/>
    <x v="0"/>
    <n v="19"/>
    <s v="mayo"/>
    <s v="M"/>
    <s v="microparada"/>
    <s v="microparada"/>
    <s v="microparada"/>
    <s v="microparada"/>
    <s v="microparada"/>
  </r>
  <r>
    <n v="142158"/>
    <s v="Transporte"/>
    <s v="Moreno"/>
    <s v="L38"/>
    <d v="2018-11-01T00:00:00"/>
    <s v="-"/>
    <s v="Mantenimiento Mecanico"/>
    <d v="2023-05-10T00:00:00"/>
    <d v="1899-12-30T11:03:02"/>
    <d v="2023-05-10T00:00:00"/>
    <d v="1899-12-30T11:11:46"/>
    <n v="524"/>
    <n v="8.7333333333333325"/>
    <x v="0"/>
    <x v="0"/>
    <n v="19"/>
    <s v="mayo"/>
    <s v="M"/>
    <s v="microparada"/>
    <s v="microparada"/>
    <s v="microparada"/>
    <s v="microparada"/>
    <s v="microparada"/>
  </r>
  <r>
    <n v="142177"/>
    <s v="Tolva"/>
    <s v="Moreno"/>
    <s v="L35"/>
    <d v="2019-12-10T00:00:00"/>
    <s v="Martín"/>
    <s v="Mantenimiento Mecanico"/>
    <d v="2023-05-10T00:00:00"/>
    <d v="1899-12-30T14:26:30"/>
    <d v="2023-05-10T00:00:00"/>
    <d v="1899-12-30T15:25:36"/>
    <n v="3546"/>
    <n v="59.1"/>
    <x v="1"/>
    <x v="1"/>
    <n v="19"/>
    <s v="mayo"/>
    <s v="T"/>
    <s v="sin informacion"/>
    <s v="sin informacion"/>
    <s v="sin informacion"/>
    <s v="sin informacion"/>
    <s v="sin informacion"/>
  </r>
  <r>
    <n v="142183"/>
    <s v="Soldador"/>
    <s v="Moreno"/>
    <s v="L29"/>
    <d v="2023-05-03T00:00:00"/>
    <s v="Juan Manuel"/>
    <s v="Mantenimiento Mecanico"/>
    <d v="2023-05-10T00:00:00"/>
    <d v="1899-12-30T15:06:09"/>
    <d v="2023-05-10T00:00:00"/>
    <d v="1899-12-30T15:34:43"/>
    <n v="1714"/>
    <n v="28.566666666666666"/>
    <x v="655"/>
    <x v="2"/>
    <n v="19"/>
    <s v="mayo"/>
    <s v="T"/>
    <m/>
    <s v="no"/>
    <m/>
    <m/>
    <m/>
  </r>
  <r>
    <n v="142184"/>
    <s v="LogiPack"/>
    <s v="Moreno"/>
    <s v="L35"/>
    <d v="2020-02-20T00:00:00"/>
    <s v="Martín"/>
    <s v="Mantenimiento Mecanico"/>
    <d v="2023-05-10T00:00:00"/>
    <d v="1899-12-30T15:33:54"/>
    <d v="2023-05-10T00:00:00"/>
    <d v="1899-12-30T16:05:05"/>
    <n v="1871"/>
    <n v="31.183333333333334"/>
    <x v="1"/>
    <x v="1"/>
    <n v="19"/>
    <s v="mayo"/>
    <s v="T"/>
    <s v="sin informacion"/>
    <s v="sin informacion"/>
    <s v="sin informacion"/>
    <s v="sin informacion"/>
    <s v="sin informacion"/>
  </r>
  <r>
    <n v="142192"/>
    <s v="Embalador"/>
    <s v="Moreno"/>
    <s v="L39"/>
    <d v="2018-11-01T00:00:00"/>
    <s v="-"/>
    <s v="Mantenimiento Mecanico"/>
    <d v="2023-05-10T00:00:00"/>
    <d v="1899-12-30T16:49:50"/>
    <d v="2023-05-10T00:00:00"/>
    <d v="1899-12-30T17:02:23"/>
    <n v="753"/>
    <n v="12.55"/>
    <x v="1"/>
    <x v="1"/>
    <n v="19"/>
    <s v="mayo"/>
    <s v="T"/>
    <s v="sin informacion"/>
    <s v="sin informacion"/>
    <s v="sin informacion"/>
    <s v="sin informacion"/>
    <s v="sin informacion"/>
  </r>
  <r>
    <n v="142194"/>
    <s v="LogiPack"/>
    <s v="Moreno"/>
    <s v="L35"/>
    <d v="2020-02-20T00:00:00"/>
    <s v="Martín"/>
    <s v="Mantenimiento Electrico"/>
    <d v="2023-05-10T00:00:00"/>
    <d v="1899-12-30T17:09:17"/>
    <d v="2023-05-10T00:00:00"/>
    <d v="1899-12-30T17:25:01"/>
    <n v="944"/>
    <n v="15.733333333333333"/>
    <x v="1"/>
    <x v="1"/>
    <n v="19"/>
    <s v="mayo"/>
    <s v="T"/>
    <s v="sin informacion"/>
    <s v="sin informacion"/>
    <s v="sin informacion"/>
    <s v="sin informacion"/>
    <s v="sin informacion"/>
  </r>
  <r>
    <n v="142196"/>
    <s v="Transporte"/>
    <s v="Moreno"/>
    <s v="L12"/>
    <d v="2018-11-01T00:00:00"/>
    <s v="-"/>
    <s v="Mantenimiento Mecanico"/>
    <d v="2023-05-10T00:00:00"/>
    <d v="1899-12-30T17:43:32"/>
    <d v="2023-05-10T00:00:00"/>
    <d v="1899-12-30T17:49:23"/>
    <n v="351"/>
    <n v="5.85"/>
    <x v="0"/>
    <x v="0"/>
    <n v="19"/>
    <s v="mayo"/>
    <s v="T"/>
    <s v="microparada"/>
    <s v="microparada"/>
    <s v="microparada"/>
    <s v="microparada"/>
    <s v="microparada"/>
  </r>
  <r>
    <n v="142199"/>
    <s v="Llenadora"/>
    <s v="Moreno"/>
    <s v="L33"/>
    <d v="2018-11-01T00:00:00"/>
    <s v="-"/>
    <s v="Mantenimiento Mecanico"/>
    <d v="2023-05-10T00:00:00"/>
    <d v="1899-12-30T17:54:25"/>
    <d v="2023-05-10T00:00:00"/>
    <d v="1899-12-30T18:21:41"/>
    <n v="1636"/>
    <n v="27.266666666666666"/>
    <x v="656"/>
    <x v="2"/>
    <n v="19"/>
    <s v="mayo"/>
    <s v="T"/>
    <m/>
    <s v="no"/>
    <m/>
    <m/>
    <m/>
  </r>
  <r>
    <n v="142200"/>
    <s v="Celofanadora L10"/>
    <s v="Moreno"/>
    <s v="L10"/>
    <d v="2020-09-30T00:00:00"/>
    <s v="Martín"/>
    <s v="Mantenimiento Mecanico"/>
    <d v="2023-05-10T00:00:00"/>
    <d v="1899-12-30T17:56:39"/>
    <d v="2023-05-10T00:00:00"/>
    <d v="1899-12-30T19:00:50"/>
    <n v="3851"/>
    <n v="64.183333333333337"/>
    <x v="657"/>
    <x v="2"/>
    <n v="19"/>
    <s v="mayo"/>
    <s v="T"/>
    <m/>
    <s v="no"/>
    <m/>
    <m/>
    <m/>
  </r>
  <r>
    <n v="142206"/>
    <s v="Etiquetadora L33"/>
    <s v="Moreno"/>
    <s v="L33"/>
    <d v="2020-10-16T00:00:00"/>
    <s v="Martín"/>
    <s v="Mantenimiento Electrico"/>
    <d v="2023-05-10T00:00:00"/>
    <d v="1899-12-30T19:10:33"/>
    <d v="2023-05-10T00:00:00"/>
    <d v="1899-12-30T19:20:10"/>
    <n v="577"/>
    <n v="9.6166666666666671"/>
    <x v="0"/>
    <x v="0"/>
    <n v="19"/>
    <s v="mayo"/>
    <s v="T"/>
    <s v="microparada"/>
    <s v="microparada"/>
    <s v="microparada"/>
    <s v="microparada"/>
    <s v="microparada"/>
  </r>
  <r>
    <n v="142207"/>
    <s v="Celofanadora L10"/>
    <s v="Moreno"/>
    <s v="L10"/>
    <d v="2020-09-30T00:00:00"/>
    <s v="Martín"/>
    <s v="Mantenimiento Mecanico"/>
    <d v="2023-05-10T00:00:00"/>
    <d v="1899-12-30T19:27:18"/>
    <d v="2023-05-10T00:00:00"/>
    <d v="1899-12-30T21:45:24"/>
    <n v="8286"/>
    <n v="138.1"/>
    <x v="657"/>
    <x v="2"/>
    <n v="19"/>
    <s v="mayo"/>
    <s v="T"/>
    <m/>
    <s v="no"/>
    <m/>
    <m/>
    <m/>
  </r>
  <r>
    <n v="142208"/>
    <s v="Brazo transporte"/>
    <s v="Moreno"/>
    <s v="L35"/>
    <d v="2018-11-01T00:00:00"/>
    <s v="-"/>
    <s v="Mantenimiento Electrico"/>
    <d v="2023-05-10T00:00:00"/>
    <d v="1899-12-30T19:49:00"/>
    <d v="2023-05-10T00:00:00"/>
    <d v="1899-12-30T19:50:53"/>
    <n v="113"/>
    <n v="1.8833333333333333"/>
    <x v="0"/>
    <x v="0"/>
    <n v="19"/>
    <s v="mayo"/>
    <s v="T"/>
    <s v="microparada"/>
    <s v="microparada"/>
    <s v="microparada"/>
    <s v="microparada"/>
    <s v="microparada"/>
  </r>
  <r>
    <n v="142209"/>
    <s v="Llenadora"/>
    <s v="Moreno"/>
    <s v="L33"/>
    <d v="2018-11-01T00:00:00"/>
    <s v="-"/>
    <s v="Mantenimiento Mecanico"/>
    <d v="2023-05-10T00:00:00"/>
    <d v="1899-12-30T20:06:16"/>
    <d v="2023-05-10T00:00:00"/>
    <d v="1899-12-30T20:41:23"/>
    <n v="2107"/>
    <n v="35.116666666666667"/>
    <x v="658"/>
    <x v="2"/>
    <n v="19"/>
    <s v="mayo"/>
    <s v="T"/>
    <m/>
    <s v="no"/>
    <m/>
    <m/>
    <m/>
  </r>
  <r>
    <n v="142210"/>
    <s v="Inkjet"/>
    <s v="Moreno"/>
    <s v="L12"/>
    <d v="2018-11-01T00:00:00"/>
    <s v="-"/>
    <s v="Mantenimiento Mecanico"/>
    <d v="2023-05-10T00:00:00"/>
    <d v="1899-12-30T20:30:40"/>
    <d v="2023-05-10T00:00:00"/>
    <d v="1899-12-30T20:47:31"/>
    <n v="1011"/>
    <n v="16.850000000000001"/>
    <x v="168"/>
    <x v="2"/>
    <n v="19"/>
    <s v="mayo"/>
    <s v="T"/>
    <m/>
    <s v="no"/>
    <m/>
    <m/>
    <m/>
  </r>
  <r>
    <n v="142211"/>
    <s v="Abastecedor de tapas"/>
    <s v="Moreno"/>
    <s v="L35"/>
    <d v="2018-11-01T00:00:00"/>
    <s v="-"/>
    <s v="Mantenimiento Electrico"/>
    <d v="2023-05-10T00:00:00"/>
    <d v="1899-12-30T20:44:33"/>
    <d v="2023-05-10T00:00:00"/>
    <d v="1899-12-30T21:06:29"/>
    <n v="1316"/>
    <n v="21.933333333333334"/>
    <x v="1"/>
    <x v="1"/>
    <n v="19"/>
    <s v="mayo"/>
    <s v="T"/>
    <s v="sin informacion"/>
    <s v="sin informacion"/>
    <s v="sin informacion"/>
    <s v="sin informacion"/>
    <s v="sin informacion"/>
  </r>
  <r>
    <n v="142212"/>
    <s v="Inkjet"/>
    <s v="Moreno"/>
    <s v="L12"/>
    <d v="2018-11-01T00:00:00"/>
    <s v="-"/>
    <s v="Mantenimiento Mecanico"/>
    <d v="2023-05-10T00:00:00"/>
    <d v="1899-12-30T21:06:26"/>
    <d v="2023-05-10T00:00:00"/>
    <d v="1899-12-30T21:35:50"/>
    <n v="1764"/>
    <n v="29.4"/>
    <x v="168"/>
    <x v="2"/>
    <n v="19"/>
    <s v="mayo"/>
    <s v="T"/>
    <m/>
    <s v="no"/>
    <m/>
    <m/>
    <m/>
  </r>
  <r>
    <n v="142221"/>
    <s v="Sobretapa"/>
    <s v="Moreno"/>
    <s v="L38"/>
    <d v="2020-06-30T00:00:00"/>
    <s v="Martín"/>
    <s v="Mantenimiento Mecanico"/>
    <d v="2023-05-11T00:00:00"/>
    <d v="1899-12-30T06:18:40"/>
    <d v="2023-05-11T00:00:00"/>
    <d v="1899-12-30T06:28:55"/>
    <n v="615"/>
    <n v="10.25"/>
    <x v="1"/>
    <x v="1"/>
    <n v="19"/>
    <s v="mayo"/>
    <s v="M"/>
    <s v="sin informacion"/>
    <s v="sin informacion"/>
    <s v="sin informacion"/>
    <s v="sin informacion"/>
    <s v="sin informacion"/>
  </r>
  <r>
    <n v="142228"/>
    <s v="Estuchadora"/>
    <s v="Moreno"/>
    <s v="L42"/>
    <d v="2018-11-01T00:00:00"/>
    <s v="-"/>
    <s v="Mantenimiento Electrico"/>
    <d v="2023-05-11T00:00:00"/>
    <d v="1899-12-30T07:11:48"/>
    <d v="2023-05-11T00:00:00"/>
    <d v="1899-12-30T14:55:28"/>
    <n v="27820"/>
    <n v="463.66666666666669"/>
    <x v="514"/>
    <x v="2"/>
    <n v="19"/>
    <s v="mayo"/>
    <s v="M"/>
    <m/>
    <s v="no"/>
    <m/>
    <m/>
    <m/>
  </r>
  <r>
    <n v="142239"/>
    <s v="Llenadora"/>
    <s v="Moreno"/>
    <s v="L29"/>
    <d v="2018-11-01T00:00:00"/>
    <s v="-"/>
    <s v="Mantenimiento Mecanico"/>
    <d v="2023-05-11T00:00:00"/>
    <d v="1899-12-30T09:07:11"/>
    <d v="2023-05-11T00:00:00"/>
    <d v="1899-12-30T09:29:19"/>
    <n v="1328"/>
    <n v="22.133333333333333"/>
    <x v="1"/>
    <x v="1"/>
    <n v="19"/>
    <s v="mayo"/>
    <s v="M"/>
    <s v="sin informacion"/>
    <s v="sin informacion"/>
    <s v="sin informacion"/>
    <s v="sin informacion"/>
    <s v="sin informacion"/>
  </r>
  <r>
    <n v="142252"/>
    <s v="Torqueadora"/>
    <s v="Moreno"/>
    <s v="L33"/>
    <d v="2020-02-20T00:00:00"/>
    <s v="Martín"/>
    <s v="Mantenimiento Mecanico"/>
    <d v="2023-05-11T00:00:00"/>
    <d v="1899-12-30T11:48:46"/>
    <d v="2023-05-11T00:00:00"/>
    <d v="1899-12-30T12:11:26"/>
    <n v="1360"/>
    <n v="22.666666666666668"/>
    <x v="1"/>
    <x v="1"/>
    <n v="19"/>
    <s v="mayo"/>
    <s v="M"/>
    <s v="sin informacion"/>
    <s v="sin informacion"/>
    <s v="sin informacion"/>
    <s v="sin informacion"/>
    <s v="sin informacion"/>
  </r>
  <r>
    <n v="142258"/>
    <s v="Laser"/>
    <s v="Moreno"/>
    <s v="L32"/>
    <d v="2021-02-04T00:00:00"/>
    <s v="Victor"/>
    <s v="Mantenimiento Electrico"/>
    <d v="2023-05-11T00:00:00"/>
    <d v="1899-12-30T13:07:25"/>
    <d v="2023-05-11T00:00:00"/>
    <d v="1899-12-30T14:57:39"/>
    <n v="6614"/>
    <n v="110.23333333333333"/>
    <x v="1"/>
    <x v="1"/>
    <n v="19"/>
    <s v="mayo"/>
    <s v="M"/>
    <s v="sin informacion"/>
    <s v="sin informacion"/>
    <s v="sin informacion"/>
    <s v="sin informacion"/>
    <s v="sin informacion"/>
  </r>
  <r>
    <n v="142260"/>
    <s v="Etiquetadora"/>
    <s v="Moreno"/>
    <s v="L38"/>
    <d v="2018-11-01T00:00:00"/>
    <s v="-"/>
    <s v="Mantenimiento Electrico"/>
    <d v="2023-05-11T00:00:00"/>
    <d v="1899-12-30T13:13:43"/>
    <d v="2023-05-11T00:00:00"/>
    <d v="1899-12-30T13:19:40"/>
    <n v="357"/>
    <n v="5.95"/>
    <x v="0"/>
    <x v="0"/>
    <n v="19"/>
    <s v="mayo"/>
    <s v="M"/>
    <s v="microparada"/>
    <s v="microparada"/>
    <s v="microparada"/>
    <s v="microparada"/>
    <s v="microparada"/>
  </r>
  <r>
    <n v="142264"/>
    <s v="Tolva"/>
    <s v="Moreno"/>
    <s v="L35"/>
    <d v="2019-12-10T00:00:00"/>
    <s v="Martín"/>
    <s v="Mantenimiento Electrico"/>
    <d v="2023-05-11T00:00:00"/>
    <d v="1899-12-30T14:25:12"/>
    <d v="2023-05-11T00:00:00"/>
    <d v="1899-12-30T14:48:53"/>
    <n v="1421"/>
    <n v="23.683333333333334"/>
    <x v="1"/>
    <x v="1"/>
    <n v="19"/>
    <s v="mayo"/>
    <s v="T"/>
    <s v="sin informacion"/>
    <s v="sin informacion"/>
    <s v="sin informacion"/>
    <s v="sin informacion"/>
    <s v="sin informacion"/>
  </r>
  <r>
    <n v="142270"/>
    <s v="Celofanadora L10"/>
    <s v="Moreno"/>
    <s v="L10"/>
    <d v="2020-09-30T00:00:00"/>
    <s v="Martín"/>
    <s v="Mantenimiento Mecanico"/>
    <d v="2023-05-11T00:00:00"/>
    <d v="1899-12-30T15:01:09"/>
    <d v="2023-05-11T00:00:00"/>
    <d v="1899-12-30T15:53:16"/>
    <n v="3127"/>
    <n v="52.116666666666667"/>
    <x v="1"/>
    <x v="1"/>
    <n v="19"/>
    <s v="mayo"/>
    <s v="T"/>
    <s v="sin informacion"/>
    <s v="sin informacion"/>
    <s v="sin informacion"/>
    <s v="sin informacion"/>
    <s v="sin informacion"/>
  </r>
  <r>
    <n v="142274"/>
    <s v="Llenadora"/>
    <s v="Moreno"/>
    <s v="L41"/>
    <d v="2018-11-01T00:00:00"/>
    <s v="-"/>
    <s v="Mantenimiento Mecanico"/>
    <d v="2023-05-11T00:00:00"/>
    <d v="1899-12-30T15:08:40"/>
    <d v="2023-05-11T00:00:00"/>
    <d v="1899-12-30T15:31:55"/>
    <n v="1395"/>
    <n v="23.25"/>
    <x v="1"/>
    <x v="1"/>
    <n v="19"/>
    <s v="mayo"/>
    <s v="T"/>
    <s v="sin informacion"/>
    <s v="sin informacion"/>
    <s v="sin informacion"/>
    <s v="sin informacion"/>
    <s v="sin informacion"/>
  </r>
  <r>
    <n v="142276"/>
    <s v="Brazo transporte"/>
    <s v="Moreno"/>
    <s v="L35"/>
    <d v="2018-11-01T00:00:00"/>
    <s v="-"/>
    <s v="Mantenimiento Electrico"/>
    <d v="2023-05-11T00:00:00"/>
    <d v="1899-12-30T15:56:15"/>
    <d v="2023-05-11T00:00:00"/>
    <d v="1899-12-30T16:12:18"/>
    <n v="963"/>
    <n v="16.05"/>
    <x v="514"/>
    <x v="2"/>
    <n v="19"/>
    <s v="mayo"/>
    <s v="T"/>
    <m/>
    <s v="no"/>
    <m/>
    <m/>
    <m/>
  </r>
  <r>
    <n v="142280"/>
    <s v="Etiquetadora"/>
    <s v="Moreno"/>
    <s v="L11"/>
    <d v="2018-11-01T00:00:00"/>
    <s v="-"/>
    <s v="Mantenimiento Mecanico"/>
    <d v="2023-05-11T00:00:00"/>
    <d v="1899-12-30T16:34:00"/>
    <d v="2023-05-11T00:00:00"/>
    <d v="1899-12-30T17:31:09"/>
    <n v="3429"/>
    <n v="57.15"/>
    <x v="376"/>
    <x v="2"/>
    <n v="19"/>
    <s v="mayo"/>
    <s v="T"/>
    <m/>
    <s v="no"/>
    <m/>
    <m/>
    <m/>
  </r>
  <r>
    <n v="142281"/>
    <s v="Llenadora"/>
    <s v="Moreno"/>
    <s v="L04"/>
    <d v="2018-11-01T00:00:00"/>
    <s v="-"/>
    <s v="Mantenimiento Mecanico"/>
    <d v="2023-05-11T00:00:00"/>
    <d v="1899-12-30T17:03:44"/>
    <d v="2023-05-11T00:00:00"/>
    <d v="1899-12-30T17:14:45"/>
    <n v="661"/>
    <n v="11.016666666666667"/>
    <x v="1"/>
    <x v="1"/>
    <n v="19"/>
    <s v="mayo"/>
    <s v="T"/>
    <s v="sin informacion"/>
    <s v="sin informacion"/>
    <s v="sin informacion"/>
    <s v="sin informacion"/>
    <s v="sin informacion"/>
  </r>
  <r>
    <n v="142283"/>
    <s v="Etiquetadora"/>
    <s v="Moreno"/>
    <s v="L11"/>
    <d v="2018-11-01T00:00:00"/>
    <s v="-"/>
    <s v="Mantenimiento Mecanico"/>
    <d v="2023-05-11T00:00:00"/>
    <d v="1899-12-30T17:31:30"/>
    <d v="2023-05-11T00:00:00"/>
    <d v="1899-12-30T18:39:24"/>
    <n v="4074"/>
    <n v="67.900000000000006"/>
    <x v="376"/>
    <x v="2"/>
    <n v="19"/>
    <s v="mayo"/>
    <s v="T"/>
    <m/>
    <s v="no"/>
    <m/>
    <m/>
    <m/>
  </r>
  <r>
    <n v="142286"/>
    <s v="Llenadora"/>
    <s v="Moreno"/>
    <s v="L41"/>
    <d v="2018-11-01T00:00:00"/>
    <s v="-"/>
    <s v="Mantenimiento Mecanico"/>
    <d v="2023-05-11T00:00:00"/>
    <d v="1899-12-30T18:36:12"/>
    <d v="2023-05-11T00:00:00"/>
    <d v="1899-12-30T19:35:37"/>
    <n v="3565"/>
    <n v="59.416666666666664"/>
    <x v="1"/>
    <x v="1"/>
    <n v="19"/>
    <s v="mayo"/>
    <s v="T"/>
    <s v="sin informacion"/>
    <s v="sin informacion"/>
    <s v="sin informacion"/>
    <s v="sin informacion"/>
    <s v="sin informacion"/>
  </r>
  <r>
    <n v="142287"/>
    <s v="Llenadora"/>
    <s v="Moreno"/>
    <s v="L33"/>
    <d v="2018-11-01T00:00:00"/>
    <s v="-"/>
    <s v="Mantenimiento Mecanico"/>
    <d v="2023-05-11T00:00:00"/>
    <d v="1899-12-30T19:18:56"/>
    <d v="2023-05-11T00:00:00"/>
    <d v="1899-12-30T19:49:18"/>
    <n v="1822"/>
    <n v="30.366666666666667"/>
    <x v="659"/>
    <x v="3"/>
    <n v="19"/>
    <s v="mayo"/>
    <s v="T"/>
    <m/>
    <s v="si"/>
    <m/>
    <m/>
    <m/>
  </r>
  <r>
    <n v="142290"/>
    <s v="Estuchadora"/>
    <s v="Moreno"/>
    <s v="L41"/>
    <d v="2020-02-21T00:00:00"/>
    <s v="Martín"/>
    <s v="Mantenimiento Mecanico"/>
    <d v="2023-05-11T00:00:00"/>
    <d v="1899-12-30T21:06:41"/>
    <d v="2023-05-11T00:00:00"/>
    <d v="1899-12-30T21:06:45"/>
    <n v="4"/>
    <n v="6.6666666666666666E-2"/>
    <x v="0"/>
    <x v="0"/>
    <n v="19"/>
    <s v="mayo"/>
    <s v="T"/>
    <s v="microparada"/>
    <s v="microparada"/>
    <s v="microparada"/>
    <s v="microparada"/>
    <s v="microparada"/>
  </r>
  <r>
    <n v="142298"/>
    <s v="Llenadora"/>
    <s v="Moreno"/>
    <s v="L33"/>
    <d v="2018-11-01T00:00:00"/>
    <s v="-"/>
    <s v="Mantenimiento Electrico"/>
    <d v="2023-05-12T00:00:00"/>
    <d v="1899-12-30T02:19:07"/>
    <d v="2023-05-12T00:00:00"/>
    <d v="1899-12-30T02:51:02"/>
    <n v="1915"/>
    <n v="31.916666666666668"/>
    <x v="659"/>
    <x v="3"/>
    <n v="19"/>
    <s v="mayo"/>
    <s v="N"/>
    <m/>
    <s v="si"/>
    <m/>
    <m/>
    <m/>
  </r>
  <r>
    <n v="142299"/>
    <s v="Abastecedor de envases"/>
    <s v="Moreno"/>
    <s v="L33"/>
    <d v="2018-11-01T00:00:00"/>
    <s v="-"/>
    <s v="Mantenimiento Mecanico"/>
    <d v="2023-05-12T00:00:00"/>
    <d v="1899-12-30T04:40:29"/>
    <d v="2023-05-12T00:00:00"/>
    <d v="1899-12-30T04:42:19"/>
    <n v="110"/>
    <n v="1.8333333333333333"/>
    <x v="0"/>
    <x v="0"/>
    <n v="19"/>
    <s v="mayo"/>
    <s v="N"/>
    <s v="microparada"/>
    <s v="microparada"/>
    <s v="microparada"/>
    <s v="microparada"/>
    <s v="microparada"/>
  </r>
  <r>
    <n v="142308"/>
    <s v="Abastecedor pinceles"/>
    <s v="Moreno"/>
    <s v="L38"/>
    <d v="2019-10-08T00:00:00"/>
    <s v="Martín"/>
    <s v="Mantenimiento Electrico"/>
    <d v="2023-05-12T00:00:00"/>
    <d v="1899-12-30T06:48:37"/>
    <d v="2023-05-12T00:00:00"/>
    <d v="1899-12-30T06:57:32"/>
    <n v="535"/>
    <n v="8.9166666666666661"/>
    <x v="0"/>
    <x v="0"/>
    <n v="19"/>
    <s v="mayo"/>
    <s v="M"/>
    <s v="microparada"/>
    <s v="microparada"/>
    <s v="microparada"/>
    <s v="microparada"/>
    <s v="microparada"/>
  </r>
  <r>
    <n v="142309"/>
    <s v="Estuchadora"/>
    <s v="Moreno"/>
    <s v="L32"/>
    <d v="2021-02-04T00:00:00"/>
    <s v="Victor"/>
    <s v="Mantenimiento Electrico"/>
    <d v="2023-05-12T00:00:00"/>
    <d v="1899-12-30T06:57:24"/>
    <d v="2023-05-12T00:00:00"/>
    <d v="1899-12-30T07:05:27"/>
    <n v="483"/>
    <n v="8.0500000000000007"/>
    <x v="0"/>
    <x v="0"/>
    <n v="19"/>
    <s v="mayo"/>
    <s v="M"/>
    <s v="microparada"/>
    <s v="microparada"/>
    <s v="microparada"/>
    <s v="microparada"/>
    <s v="microparada"/>
  </r>
  <r>
    <n v="142312"/>
    <s v="Etiquetadora"/>
    <s v="Moreno"/>
    <s v="L41"/>
    <d v="2018-11-01T00:00:00"/>
    <s v="-"/>
    <s v="Mantenimiento Mecanico"/>
    <d v="2023-05-12T00:00:00"/>
    <d v="1899-12-30T07:12:02"/>
    <d v="2023-05-12T00:00:00"/>
    <d v="1899-12-30T08:08:05"/>
    <n v="3363"/>
    <n v="56.05"/>
    <x v="1"/>
    <x v="1"/>
    <n v="19"/>
    <s v="mayo"/>
    <s v="M"/>
    <s v="sin informacion"/>
    <s v="sin informacion"/>
    <s v="sin informacion"/>
    <s v="sin informacion"/>
    <s v="sin informacion"/>
  </r>
  <r>
    <n v="142319"/>
    <s v="Estuchadora"/>
    <s v="Moreno"/>
    <s v="L11"/>
    <d v="2018-11-01T00:00:00"/>
    <s v="-"/>
    <s v="Mantenimiento Electrico"/>
    <d v="2023-05-12T00:00:00"/>
    <d v="1899-12-30T08:58:36"/>
    <d v="2023-05-12T00:00:00"/>
    <d v="1899-12-30T09:45:07"/>
    <n v="2791"/>
    <n v="46.516666666666666"/>
    <x v="1"/>
    <x v="1"/>
    <n v="19"/>
    <s v="mayo"/>
    <s v="M"/>
    <s v="sin informacion"/>
    <s v="sin informacion"/>
    <s v="sin informacion"/>
    <s v="sin informacion"/>
    <s v="sin informacion"/>
  </r>
  <r>
    <n v="142320"/>
    <s v="Llenadora"/>
    <s v="Moreno"/>
    <s v="L32"/>
    <d v="2021-02-04T00:00:00"/>
    <s v="Victor"/>
    <s v="Mantenimiento Electrico"/>
    <d v="2023-05-12T00:00:00"/>
    <d v="1899-12-30T09:05:42"/>
    <d v="2023-05-12T00:00:00"/>
    <d v="1899-12-30T09:05:47"/>
    <n v="5"/>
    <n v="8.3333333333333329E-2"/>
    <x v="0"/>
    <x v="0"/>
    <n v="19"/>
    <s v="mayo"/>
    <s v="M"/>
    <s v="microparada"/>
    <s v="microparada"/>
    <s v="microparada"/>
    <s v="microparada"/>
    <s v="microparada"/>
  </r>
  <r>
    <n v="142334"/>
    <s v="Celofanadora L10"/>
    <s v="Moreno"/>
    <s v="L10"/>
    <d v="2020-09-30T00:00:00"/>
    <s v="Martín"/>
    <s v="Mantenimiento Mecanico"/>
    <d v="2023-05-12T00:00:00"/>
    <d v="1899-12-30T10:01:01"/>
    <d v="2023-05-12T00:00:00"/>
    <d v="1899-12-30T11:48:26"/>
    <n v="6445"/>
    <n v="107.41666666666667"/>
    <x v="1"/>
    <x v="1"/>
    <n v="19"/>
    <s v="mayo"/>
    <s v="M"/>
    <s v="sin informacion"/>
    <s v="sin informacion"/>
    <s v="sin informacion"/>
    <s v="sin informacion"/>
    <s v="sin informacion"/>
  </r>
  <r>
    <n v="142335"/>
    <s v="Llenadora"/>
    <s v="Moreno"/>
    <s v="L32"/>
    <d v="2021-02-04T00:00:00"/>
    <s v="Victor"/>
    <s v="Mantenimiento Mecanico"/>
    <d v="2023-05-12T00:00:00"/>
    <d v="1899-12-30T10:03:03"/>
    <d v="2023-05-12T00:00:00"/>
    <d v="1899-12-30T10:18:36"/>
    <n v="933"/>
    <n v="15.55"/>
    <x v="1"/>
    <x v="1"/>
    <n v="19"/>
    <s v="mayo"/>
    <s v="M"/>
    <s v="sin informacion"/>
    <s v="sin informacion"/>
    <s v="sin informacion"/>
    <s v="sin informacion"/>
    <s v="sin informacion"/>
  </r>
  <r>
    <n v="142341"/>
    <s v="Estuchadora"/>
    <s v="Moreno"/>
    <s v="L32"/>
    <d v="2021-02-04T00:00:00"/>
    <s v="Victor"/>
    <s v="Mantenimiento Electrico"/>
    <d v="2023-05-12T00:00:00"/>
    <d v="1899-12-30T10:23:22"/>
    <d v="2023-05-12T00:00:00"/>
    <d v="1899-12-30T11:21:13"/>
    <n v="3471"/>
    <n v="57.85"/>
    <x v="1"/>
    <x v="1"/>
    <n v="19"/>
    <s v="mayo"/>
    <s v="M"/>
    <s v="sin informacion"/>
    <s v="sin informacion"/>
    <s v="sin informacion"/>
    <s v="sin informacion"/>
    <s v="sin informacion"/>
  </r>
  <r>
    <n v="142347"/>
    <s v="Torqueadora"/>
    <s v="Moreno"/>
    <s v="L27"/>
    <d v="2018-11-01T00:00:00"/>
    <s v="-"/>
    <s v="Mantenimiento Electrico"/>
    <d v="2023-05-12T00:00:00"/>
    <d v="1899-12-30T10:41:24"/>
    <d v="2023-05-12T00:00:00"/>
    <d v="1899-12-30T11:39:32"/>
    <n v="3488"/>
    <n v="58.133333333333333"/>
    <x v="1"/>
    <x v="1"/>
    <n v="19"/>
    <s v="mayo"/>
    <s v="M"/>
    <s v="sin informacion"/>
    <s v="sin informacion"/>
    <s v="sin informacion"/>
    <s v="sin informacion"/>
    <s v="sin informacion"/>
  </r>
  <r>
    <n v="142353"/>
    <s v="Torqueadora"/>
    <s v="Moreno"/>
    <s v="L12"/>
    <d v="2018-11-01T00:00:00"/>
    <s v="-"/>
    <s v="Mantenimiento Mecanico"/>
    <d v="2023-05-12T00:00:00"/>
    <d v="1899-12-30T11:18:57"/>
    <d v="2023-05-12T00:00:00"/>
    <d v="1899-12-30T11:37:34"/>
    <n v="1117"/>
    <n v="18.616666666666667"/>
    <x v="1"/>
    <x v="1"/>
    <n v="19"/>
    <s v="mayo"/>
    <s v="M"/>
    <s v="sin informacion"/>
    <s v="sin informacion"/>
    <s v="sin informacion"/>
    <s v="sin informacion"/>
    <s v="sin informacion"/>
  </r>
  <r>
    <n v="142367"/>
    <s v="Torqueadora"/>
    <s v="Moreno"/>
    <s v="L38"/>
    <d v="2018-11-01T00:00:00"/>
    <s v="-"/>
    <s v="Mantenimiento Mecanico"/>
    <d v="2023-05-12T00:00:00"/>
    <d v="1899-12-30T13:25:53"/>
    <d v="2023-05-12T00:00:00"/>
    <d v="1899-12-30T13:31:48"/>
    <n v="355"/>
    <n v="5.916666666666667"/>
    <x v="0"/>
    <x v="0"/>
    <n v="19"/>
    <s v="mayo"/>
    <s v="M"/>
    <s v="microparada"/>
    <s v="microparada"/>
    <s v="microparada"/>
    <s v="microparada"/>
    <s v="microparada"/>
  </r>
  <r>
    <n v="142368"/>
    <s v="Laser"/>
    <s v="Moreno"/>
    <s v="L11"/>
    <d v="2021-08-24T00:00:00"/>
    <s v="Sebastian "/>
    <s v="Mantenimiento Mecanico"/>
    <d v="2023-05-12T00:00:00"/>
    <d v="1899-12-30T14:30:16"/>
    <d v="2023-05-12T00:00:00"/>
    <d v="1899-12-30T14:38:04"/>
    <n v="468"/>
    <n v="7.8"/>
    <x v="0"/>
    <x v="0"/>
    <n v="19"/>
    <s v="mayo"/>
    <s v="T"/>
    <s v="microparada"/>
    <s v="microparada"/>
    <s v="microparada"/>
    <s v="microparada"/>
    <s v="microparada"/>
  </r>
  <r>
    <n v="142370"/>
    <s v="Brazo transporte"/>
    <s v="Moreno"/>
    <s v="L35"/>
    <d v="2018-11-01T00:00:00"/>
    <s v="-"/>
    <s v="Mantenimiento Electrico"/>
    <d v="2023-05-12T00:00:00"/>
    <d v="1899-12-30T14:39:12"/>
    <d v="2023-05-12T00:00:00"/>
    <d v="1899-12-30T15:25:25"/>
    <n v="2773"/>
    <n v="46.216666666666669"/>
    <x v="1"/>
    <x v="1"/>
    <n v="19"/>
    <s v="mayo"/>
    <s v="T"/>
    <s v="sin informacion"/>
    <s v="sin informacion"/>
    <s v="sin informacion"/>
    <s v="sin informacion"/>
    <s v="sin informacion"/>
  </r>
  <r>
    <n v="142374"/>
    <s v="Etiquetadora"/>
    <s v="Moreno"/>
    <s v="L39"/>
    <d v="2018-11-01T00:00:00"/>
    <s v="-"/>
    <s v="Mantenimiento Mecanico"/>
    <d v="2023-05-12T00:00:00"/>
    <d v="1899-12-30T15:41:31"/>
    <d v="2023-05-12T00:00:00"/>
    <d v="1899-12-30T15:51:36"/>
    <n v="605"/>
    <n v="10.083333333333334"/>
    <x v="660"/>
    <x v="2"/>
    <n v="19"/>
    <s v="mayo"/>
    <s v="T"/>
    <m/>
    <s v="no"/>
    <m/>
    <m/>
    <m/>
  </r>
  <r>
    <n v="142381"/>
    <s v="Llenadora"/>
    <s v="Moreno"/>
    <s v="L32"/>
    <d v="2021-02-04T00:00:00"/>
    <s v="Victor"/>
    <s v="Mantenimiento Electrico"/>
    <d v="2023-05-12T00:00:00"/>
    <d v="1899-12-30T17:58:28"/>
    <d v="2023-05-12T00:00:00"/>
    <d v="1899-12-30T18:11:13"/>
    <n v="765"/>
    <n v="12.75"/>
    <x v="1"/>
    <x v="1"/>
    <n v="19"/>
    <s v="mayo"/>
    <s v="T"/>
    <s v="sin informacion"/>
    <s v="sin informacion"/>
    <s v="sin informacion"/>
    <s v="sin informacion"/>
    <s v="sin informacion"/>
  </r>
  <r>
    <n v="142384"/>
    <s v="Sobretapa"/>
    <s v="Moreno"/>
    <s v="L38"/>
    <d v="2020-06-30T00:00:00"/>
    <s v="Martín"/>
    <s v="Mantenimiento Electrico"/>
    <d v="2023-05-12T00:00:00"/>
    <d v="1899-12-30T18:39:46"/>
    <d v="2023-05-12T00:00:00"/>
    <d v="1899-12-30T18:53:09"/>
    <n v="803"/>
    <n v="13.383333333333333"/>
    <x v="661"/>
    <x v="2"/>
    <n v="19"/>
    <s v="mayo"/>
    <s v="T"/>
    <m/>
    <s v="no"/>
    <m/>
    <m/>
    <m/>
  </r>
  <r>
    <n v="142386"/>
    <s v="Sobretapa"/>
    <s v="Moreno"/>
    <s v="L38"/>
    <d v="2020-06-30T00:00:00"/>
    <s v="Martín"/>
    <s v="Mantenimiento Mecanico"/>
    <d v="2023-05-12T00:00:00"/>
    <d v="1899-12-30T18:53:17"/>
    <d v="2023-05-12T00:00:00"/>
    <d v="1899-12-30T19:29:57"/>
    <n v="2200"/>
    <n v="36.666666666666664"/>
    <x v="661"/>
    <x v="2"/>
    <n v="19"/>
    <s v="mayo"/>
    <s v="T"/>
    <m/>
    <s v="no"/>
    <m/>
    <m/>
    <m/>
  </r>
  <r>
    <n v="142388"/>
    <s v="Llenadora"/>
    <s v="Moreno"/>
    <s v="L33"/>
    <d v="2018-11-01T00:00:00"/>
    <s v="-"/>
    <s v="Mantenimiento Mecanico"/>
    <d v="2023-05-12T00:00:00"/>
    <d v="1899-12-30T20:16:05"/>
    <d v="2023-05-12T00:00:00"/>
    <d v="1899-12-30T20:23:08"/>
    <n v="423"/>
    <n v="7.05"/>
    <x v="0"/>
    <x v="0"/>
    <n v="19"/>
    <s v="mayo"/>
    <s v="T"/>
    <s v="microparada"/>
    <s v="microparada"/>
    <s v="microparada"/>
    <s v="microparada"/>
    <s v="microparada"/>
  </r>
  <r>
    <n v="142399"/>
    <s v="Llenadora"/>
    <s v="Moreno"/>
    <s v="L45"/>
    <d v="2018-11-01T00:00:00"/>
    <s v="-"/>
    <s v="Mantenimiento Mecanico"/>
    <d v="2023-05-13T00:00:00"/>
    <d v="1899-12-30T08:23:49"/>
    <d v="2023-05-13T00:00:00"/>
    <d v="1899-12-30T09:04:44"/>
    <n v="2455"/>
    <n v="40.916666666666664"/>
    <x v="1"/>
    <x v="1"/>
    <n v="20"/>
    <s v="mayo"/>
    <s v="M"/>
    <s v="sin informacion"/>
    <s v="sin informacion"/>
    <s v="sin informacion"/>
    <s v="sin informacion"/>
    <s v="sin informacion"/>
  </r>
  <r>
    <n v="142400"/>
    <s v="Transporte"/>
    <s v="Moreno"/>
    <s v="L04"/>
    <d v="2018-11-01T00:00:00"/>
    <s v="-"/>
    <s v="Mantenimiento Mecanico"/>
    <d v="2023-05-13T00:00:00"/>
    <d v="1899-12-30T09:39:46"/>
    <d v="2023-05-13T00:00:00"/>
    <d v="1899-12-30T10:01:12"/>
    <n v="1286"/>
    <n v="21.433333333333334"/>
    <x v="662"/>
    <x v="2"/>
    <n v="20"/>
    <s v="mayo"/>
    <s v="M"/>
    <m/>
    <s v="no"/>
    <m/>
    <m/>
    <m/>
  </r>
  <r>
    <n v="142401"/>
    <s v="Etiquetadora"/>
    <s v="Moreno"/>
    <s v="L04"/>
    <d v="2018-11-01T00:00:00"/>
    <s v="-"/>
    <s v="Mantenimiento Mecanico"/>
    <d v="2023-05-13T00:00:00"/>
    <d v="1899-12-30T10:01:22"/>
    <d v="2023-05-13T00:00:00"/>
    <d v="1899-12-30T11:43:09"/>
    <n v="6107"/>
    <n v="101.78333333333333"/>
    <x v="663"/>
    <x v="2"/>
    <n v="20"/>
    <s v="mayo"/>
    <s v="M"/>
    <m/>
    <s v="no"/>
    <m/>
    <m/>
    <m/>
  </r>
  <r>
    <n v="142402"/>
    <s v="Estuchadora"/>
    <s v="Moreno"/>
    <s v="L32"/>
    <d v="2021-02-04T00:00:00"/>
    <s v="Victor"/>
    <s v="Mantenimiento Mecanico"/>
    <d v="2023-05-13T00:00:00"/>
    <d v="1899-12-30T10:05:11"/>
    <d v="2023-05-13T00:00:00"/>
    <d v="1899-12-30T10:45:13"/>
    <n v="2402"/>
    <n v="40.033333333333331"/>
    <x v="664"/>
    <x v="3"/>
    <n v="20"/>
    <s v="mayo"/>
    <s v="M"/>
    <m/>
    <s v="si"/>
    <m/>
    <m/>
    <m/>
  </r>
  <r>
    <n v="142405"/>
    <s v="Brazo transporte"/>
    <s v="Moreno"/>
    <s v="L35"/>
    <d v="2018-11-01T00:00:00"/>
    <s v="-"/>
    <s v="Mantenimiento Electrico"/>
    <d v="2023-05-13T00:00:00"/>
    <d v="1899-12-30T10:39:25"/>
    <d v="2023-05-13T00:00:00"/>
    <d v="1899-12-30T11:08:05"/>
    <n v="1720"/>
    <n v="28.666666666666668"/>
    <x v="4"/>
    <x v="2"/>
    <n v="20"/>
    <s v="mayo"/>
    <s v="M"/>
    <m/>
    <s v="no"/>
    <m/>
    <m/>
    <m/>
  </r>
  <r>
    <n v="142407"/>
    <s v="Transporte"/>
    <s v="Moreno"/>
    <s v="L19"/>
    <d v="2018-11-01T00:00:00"/>
    <s v="-"/>
    <s v="Mantenimiento Electrico"/>
    <d v="2023-05-13T00:00:00"/>
    <d v="1899-12-30T11:08:42"/>
    <d v="2023-05-13T00:00:00"/>
    <d v="1899-12-30T11:55:37"/>
    <n v="2815"/>
    <n v="46.916666666666664"/>
    <x v="665"/>
    <x v="2"/>
    <n v="20"/>
    <s v="mayo"/>
    <s v="M"/>
    <m/>
    <s v="no"/>
    <m/>
    <m/>
    <m/>
  </r>
  <r>
    <n v="142411"/>
    <s v="Tolva"/>
    <s v="Moreno"/>
    <s v="L35"/>
    <d v="2019-12-10T00:00:00"/>
    <s v="Martín"/>
    <s v="Mantenimiento Mecanico"/>
    <d v="2023-05-13T00:00:00"/>
    <d v="1899-12-30T11:47:36"/>
    <d v="2023-05-13T00:00:00"/>
    <d v="1899-12-30T13:34:41"/>
    <n v="6425"/>
    <n v="107.08333333333333"/>
    <x v="4"/>
    <x v="2"/>
    <n v="20"/>
    <s v="mayo"/>
    <s v="M"/>
    <m/>
    <s v="no"/>
    <m/>
    <m/>
    <m/>
  </r>
  <r>
    <n v="142412"/>
    <s v="Llenadora"/>
    <s v="Moreno"/>
    <s v="L04"/>
    <d v="2018-11-01T00:00:00"/>
    <s v="-"/>
    <s v="Mantenimiento Electrico"/>
    <d v="2023-05-13T00:00:00"/>
    <d v="1899-12-30T13:34:24"/>
    <d v="2023-05-13T00:00:00"/>
    <d v="1899-12-30T13:55:29"/>
    <n v="1265"/>
    <n v="21.083333333333332"/>
    <x v="666"/>
    <x v="2"/>
    <n v="20"/>
    <s v="mayo"/>
    <s v="M"/>
    <m/>
    <s v="no"/>
    <m/>
    <m/>
    <m/>
  </r>
  <r>
    <n v="142419"/>
    <s v="Etiquetadora"/>
    <s v="Moreno"/>
    <s v="L11"/>
    <d v="2018-11-01T00:00:00"/>
    <s v="-"/>
    <s v="Mantenimiento Mecanico"/>
    <d v="2023-05-13T00:00:00"/>
    <d v="1899-12-30T14:47:41"/>
    <d v="2023-05-13T00:00:00"/>
    <d v="1899-12-30T16:24:32"/>
    <n v="5811"/>
    <n v="96.85"/>
    <x v="1"/>
    <x v="1"/>
    <n v="20"/>
    <s v="mayo"/>
    <s v="T"/>
    <s v="sin informacion"/>
    <s v="sin informacion"/>
    <s v="sin informacion"/>
    <s v="sin informacion"/>
    <s v="sin informacion"/>
  </r>
  <r>
    <n v="142420"/>
    <s v="Estuchadora"/>
    <s v="Moreno"/>
    <s v="L41"/>
    <d v="2020-02-21T00:00:00"/>
    <s v="Martín"/>
    <s v="Mantenimiento Mecanico"/>
    <d v="2023-05-13T00:00:00"/>
    <d v="1899-12-30T14:50:17"/>
    <d v="2023-05-13T00:00:00"/>
    <d v="1899-12-30T15:28:09"/>
    <n v="2272"/>
    <n v="37.866666666666667"/>
    <x v="1"/>
    <x v="1"/>
    <n v="20"/>
    <s v="mayo"/>
    <s v="T"/>
    <s v="sin informacion"/>
    <s v="sin informacion"/>
    <s v="sin informacion"/>
    <s v="sin informacion"/>
    <s v="sin informacion"/>
  </r>
  <r>
    <n v="142422"/>
    <s v="Abastecedor de envases"/>
    <s v="Moreno"/>
    <s v="L33"/>
    <d v="2018-11-01T00:00:00"/>
    <s v="-"/>
    <s v="Mantenimiento Mecanico"/>
    <d v="2023-05-13T00:00:00"/>
    <d v="1899-12-30T15:26:42"/>
    <d v="2023-05-13T00:00:00"/>
    <d v="1899-12-30T15:28:23"/>
    <n v="101"/>
    <n v="1.6833333333333333"/>
    <x v="0"/>
    <x v="0"/>
    <n v="20"/>
    <s v="mayo"/>
    <s v="T"/>
    <s v="microparada"/>
    <s v="microparada"/>
    <s v="microparada"/>
    <s v="microparada"/>
    <s v="microparada"/>
  </r>
  <r>
    <n v="142423"/>
    <s v="Llenadora"/>
    <s v="Moreno"/>
    <s v="L35"/>
    <d v="2018-11-01T00:00:00"/>
    <s v="-"/>
    <s v="Mantenimiento Mecanico"/>
    <d v="2023-05-13T00:00:00"/>
    <d v="1899-12-30T16:11:24"/>
    <d v="2023-05-13T00:00:00"/>
    <d v="1899-12-30T16:32:08"/>
    <n v="1244"/>
    <n v="20.733333333333334"/>
    <x v="667"/>
    <x v="2"/>
    <n v="20"/>
    <s v="mayo"/>
    <s v="T"/>
    <m/>
    <s v="no"/>
    <m/>
    <m/>
    <m/>
  </r>
  <r>
    <n v="142424"/>
    <s v="Estuchadora"/>
    <s v="Moreno"/>
    <s v="L41"/>
    <d v="2020-02-21T00:00:00"/>
    <s v="Martín"/>
    <s v="Mantenimiento Mecanico"/>
    <d v="2023-05-13T00:00:00"/>
    <d v="1899-12-30T16:20:24"/>
    <d v="2023-05-13T00:00:00"/>
    <d v="1899-12-30T17:05:42"/>
    <n v="2718"/>
    <n v="45.3"/>
    <x v="1"/>
    <x v="1"/>
    <n v="20"/>
    <s v="mayo"/>
    <s v="T"/>
    <s v="sin informacion"/>
    <s v="sin informacion"/>
    <s v="sin informacion"/>
    <s v="sin informacion"/>
    <s v="sin informacion"/>
  </r>
  <r>
    <n v="142428"/>
    <s v="Etiquetadora"/>
    <s v="Moreno"/>
    <s v="L45"/>
    <d v="2018-11-01T00:00:00"/>
    <s v="-"/>
    <s v="Mantenimiento Electrico"/>
    <d v="2023-05-13T00:00:00"/>
    <d v="1899-12-30T18:56:56"/>
    <d v="2023-05-13T00:00:00"/>
    <d v="1899-12-30T19:27:12"/>
    <n v="1816"/>
    <n v="30.266666666666666"/>
    <x v="668"/>
    <x v="3"/>
    <n v="20"/>
    <s v="mayo"/>
    <s v="T"/>
    <m/>
    <s v="si"/>
    <m/>
    <m/>
    <m/>
  </r>
  <r>
    <n v="142429"/>
    <s v="Transporte"/>
    <s v="Moreno"/>
    <s v="L45"/>
    <d v="2018-11-01T00:00:00"/>
    <s v="-"/>
    <s v="Mantenimiento Electrico"/>
    <d v="2023-05-13T00:00:00"/>
    <d v="1899-12-30T19:43:26"/>
    <d v="2023-05-13T00:00:00"/>
    <d v="1899-12-30T20:02:34"/>
    <n v="1148"/>
    <n v="19.133333333333333"/>
    <x v="668"/>
    <x v="3"/>
    <n v="20"/>
    <s v="mayo"/>
    <s v="T"/>
    <m/>
    <s v="si"/>
    <m/>
    <m/>
    <m/>
  </r>
  <r>
    <n v="142430"/>
    <s v="Transporte"/>
    <s v="Moreno"/>
    <s v="L45"/>
    <d v="2018-11-01T00:00:00"/>
    <s v="-"/>
    <s v="Mantenimiento Mecanico"/>
    <d v="2023-05-13T00:00:00"/>
    <d v="1899-12-30T20:02:49"/>
    <d v="2023-05-13T00:00:00"/>
    <d v="1899-12-30T21:19:12"/>
    <n v="4583"/>
    <n v="76.38333333333334"/>
    <x v="668"/>
    <x v="3"/>
    <n v="20"/>
    <s v="mayo"/>
    <s v="T"/>
    <m/>
    <s v="si"/>
    <m/>
    <m/>
    <m/>
  </r>
  <r>
    <n v="142433"/>
    <s v="Transporte"/>
    <s v="Moreno"/>
    <s v="L19"/>
    <d v="2018-11-01T00:00:00"/>
    <s v="-"/>
    <s v="Mantenimiento Electrico"/>
    <d v="2023-05-15T00:00:00"/>
    <d v="1899-12-30T06:07:57"/>
    <d v="2023-05-15T00:00:00"/>
    <d v="1899-12-30T11:06:38"/>
    <n v="17921"/>
    <n v="298.68333333333334"/>
    <x v="4"/>
    <x v="2"/>
    <n v="20"/>
    <s v="mayo"/>
    <s v="M"/>
    <m/>
    <s v="no"/>
    <m/>
    <m/>
    <m/>
  </r>
  <r>
    <n v="142444"/>
    <s v="Llenadora"/>
    <s v="Moreno"/>
    <s v="L35"/>
    <d v="2018-11-01T00:00:00"/>
    <s v="-"/>
    <s v="Mantenimiento Electrico"/>
    <d v="2023-05-15T00:00:00"/>
    <d v="1899-12-30T06:42:01"/>
    <d v="2023-05-15T00:00:00"/>
    <d v="1899-12-30T07:09:55"/>
    <n v="1674"/>
    <n v="27.9"/>
    <x v="10"/>
    <x v="4"/>
    <n v="20"/>
    <s v="mayo"/>
    <s v="M"/>
    <m/>
    <s v="no aplica"/>
    <m/>
    <m/>
    <m/>
  </r>
  <r>
    <n v="142446"/>
    <s v="Tolva"/>
    <s v="Moreno"/>
    <s v="L35"/>
    <d v="2019-12-10T00:00:00"/>
    <s v="Martín"/>
    <s v="Mantenimiento Mecanico"/>
    <d v="2023-05-15T00:00:00"/>
    <d v="1899-12-30T07:10:05"/>
    <d v="2023-05-15T00:00:00"/>
    <d v="1899-12-30T08:04:11"/>
    <n v="3246"/>
    <n v="54.1"/>
    <x v="10"/>
    <x v="4"/>
    <n v="20"/>
    <s v="mayo"/>
    <s v="M"/>
    <m/>
    <s v="no aplica"/>
    <m/>
    <m/>
    <m/>
  </r>
  <r>
    <n v="142447"/>
    <s v="Sobretapa"/>
    <s v="Moreno"/>
    <s v="L38"/>
    <d v="2020-06-30T00:00:00"/>
    <s v="Martín"/>
    <s v="Mantenimiento Mecanico"/>
    <d v="2023-05-15T00:00:00"/>
    <d v="1899-12-30T07:36:08"/>
    <d v="2023-05-15T00:00:00"/>
    <d v="1899-12-30T08:03:59"/>
    <n v="1671"/>
    <n v="27.85"/>
    <x v="4"/>
    <x v="2"/>
    <n v="20"/>
    <s v="mayo"/>
    <s v="M"/>
    <m/>
    <s v="no"/>
    <m/>
    <m/>
    <m/>
  </r>
  <r>
    <n v="142448"/>
    <s v="Llenadora"/>
    <s v="Moreno"/>
    <s v="L42"/>
    <d v="2018-11-01T00:00:00"/>
    <s v="-"/>
    <s v="Mantenimiento Electrico"/>
    <d v="2023-05-15T00:00:00"/>
    <d v="1899-12-30T07:40:36"/>
    <d v="2023-05-15T00:00:00"/>
    <d v="1899-12-30T08:34:13"/>
    <n v="3217"/>
    <n v="53.616666666666667"/>
    <x v="669"/>
    <x v="2"/>
    <n v="20"/>
    <s v="mayo"/>
    <s v="M"/>
    <m/>
    <s v="no"/>
    <m/>
    <m/>
    <m/>
  </r>
  <r>
    <n v="142450"/>
    <s v="Transporte"/>
    <s v="Moreno"/>
    <s v="L45"/>
    <d v="2018-11-01T00:00:00"/>
    <s v="-"/>
    <s v="Mantenimiento Mecanico"/>
    <d v="2023-05-15T00:00:00"/>
    <d v="1899-12-30T07:54:41"/>
    <d v="2023-05-15T00:00:00"/>
    <d v="1899-12-30T09:51:22"/>
    <n v="7001"/>
    <n v="116.68333333333334"/>
    <x v="4"/>
    <x v="2"/>
    <n v="20"/>
    <s v="mayo"/>
    <s v="M"/>
    <m/>
    <s v="no"/>
    <m/>
    <m/>
    <m/>
  </r>
  <r>
    <n v="142455"/>
    <s v="Llenadora"/>
    <s v="Moreno"/>
    <s v="L29"/>
    <d v="2018-11-01T00:00:00"/>
    <s v="-"/>
    <s v="Mantenimiento Mecanico"/>
    <d v="2023-05-15T00:00:00"/>
    <d v="1899-12-30T08:38:07"/>
    <d v="2023-05-15T00:00:00"/>
    <d v="1899-12-30T08:58:18"/>
    <n v="1211"/>
    <n v="20.183333333333334"/>
    <x v="1"/>
    <x v="1"/>
    <n v="20"/>
    <s v="mayo"/>
    <s v="M"/>
    <s v="sin informacion"/>
    <s v="sin informacion"/>
    <s v="sin informacion"/>
    <s v="sin informacion"/>
    <s v="sin informacion"/>
  </r>
  <r>
    <n v="142456"/>
    <s v="Etiquetadora L33"/>
    <s v="Moreno"/>
    <s v="L33"/>
    <d v="2020-10-16T00:00:00"/>
    <s v="Martín"/>
    <s v="Mantenimiento Electrico"/>
    <d v="2023-05-15T00:00:00"/>
    <d v="1899-12-30T08:49:54"/>
    <d v="2023-05-15T00:00:00"/>
    <d v="1899-12-30T09:01:28"/>
    <n v="694"/>
    <n v="11.566666666666666"/>
    <x v="670"/>
    <x v="2"/>
    <n v="20"/>
    <s v="mayo"/>
    <s v="M"/>
    <m/>
    <s v="no"/>
    <m/>
    <m/>
    <m/>
  </r>
  <r>
    <n v="142460"/>
    <s v="Brazo transporte"/>
    <s v="Moreno"/>
    <s v="L35"/>
    <d v="2018-11-01T00:00:00"/>
    <s v="-"/>
    <s v="Mantenimiento Electrico"/>
    <d v="2023-05-15T00:00:00"/>
    <d v="1899-12-30T09:11:23"/>
    <d v="2023-05-15T00:00:00"/>
    <d v="1899-12-30T10:58:35"/>
    <n v="6432"/>
    <n v="107.2"/>
    <x v="514"/>
    <x v="2"/>
    <n v="20"/>
    <s v="mayo"/>
    <s v="M"/>
    <m/>
    <s v="no"/>
    <m/>
    <m/>
    <m/>
  </r>
  <r>
    <n v="142462"/>
    <s v="Abastecedor de tapas"/>
    <s v="Moreno"/>
    <s v="L33"/>
    <d v="2018-11-01T00:00:00"/>
    <s v="-"/>
    <s v="Mantenimiento Electrico"/>
    <d v="2023-05-15T00:00:00"/>
    <d v="1899-12-30T09:22:35"/>
    <d v="2023-05-15T00:00:00"/>
    <d v="1899-12-30T09:29:04"/>
    <n v="389"/>
    <n v="6.4833333333333334"/>
    <x v="0"/>
    <x v="0"/>
    <n v="20"/>
    <s v="mayo"/>
    <s v="M"/>
    <s v="microparada"/>
    <s v="microparada"/>
    <s v="microparada"/>
    <s v="microparada"/>
    <s v="microparada"/>
  </r>
  <r>
    <n v="142466"/>
    <s v="Bomba Moyno"/>
    <s v="Moreno"/>
    <s v="L39"/>
    <d v="2018-11-01T00:00:00"/>
    <s v="-"/>
    <s v="Mantenimiento Electrico"/>
    <d v="2023-05-15T00:00:00"/>
    <d v="1899-12-30T09:34:05"/>
    <d v="2023-05-15T00:00:00"/>
    <d v="1899-12-30T09:38:57"/>
    <n v="292"/>
    <n v="4.8666666666666663"/>
    <x v="0"/>
    <x v="0"/>
    <n v="20"/>
    <s v="mayo"/>
    <s v="M"/>
    <s v="microparada"/>
    <s v="microparada"/>
    <s v="microparada"/>
    <s v="microparada"/>
    <s v="microparada"/>
  </r>
  <r>
    <n v="142473"/>
    <s v="Etiquetadora"/>
    <s v="Moreno"/>
    <s v="L27"/>
    <d v="2018-11-01T00:00:00"/>
    <s v="-"/>
    <s v="Mantenimiento Mecanico"/>
    <d v="2023-05-15T00:00:00"/>
    <d v="1899-12-30T10:32:36"/>
    <d v="2023-05-15T00:00:00"/>
    <d v="1899-12-30T10:55:00"/>
    <n v="1344"/>
    <n v="22.4"/>
    <x v="4"/>
    <x v="2"/>
    <n v="20"/>
    <s v="mayo"/>
    <s v="M"/>
    <m/>
    <s v="no"/>
    <m/>
    <m/>
    <m/>
  </r>
  <r>
    <n v="142476"/>
    <s v="Llenadora"/>
    <s v="Moreno"/>
    <s v="L29"/>
    <d v="2018-11-01T00:00:00"/>
    <s v="-"/>
    <s v="Mantenimiento Mecanico"/>
    <d v="2023-05-15T00:00:00"/>
    <d v="1899-12-30T11:08:51"/>
    <d v="2023-05-15T00:00:00"/>
    <d v="1899-12-30T11:28:10"/>
    <n v="1159"/>
    <n v="19.316666666666666"/>
    <x v="1"/>
    <x v="1"/>
    <n v="20"/>
    <s v="mayo"/>
    <s v="M"/>
    <s v="sin informacion"/>
    <s v="sin informacion"/>
    <s v="sin informacion"/>
    <s v="sin informacion"/>
    <s v="sin informacion"/>
  </r>
  <r>
    <n v="142482"/>
    <s v="Sobretapa"/>
    <s v="Moreno"/>
    <s v="L38"/>
    <d v="2020-06-30T00:00:00"/>
    <s v="Martín"/>
    <s v="Mantenimiento Electrico"/>
    <d v="2023-05-15T00:00:00"/>
    <d v="1899-12-30T11:25:30"/>
    <d v="2023-05-15T00:00:00"/>
    <d v="1899-12-30T11:39:03"/>
    <n v="813"/>
    <n v="13.55"/>
    <x v="4"/>
    <x v="2"/>
    <n v="20"/>
    <s v="mayo"/>
    <s v="M"/>
    <m/>
    <s v="no"/>
    <m/>
    <m/>
    <m/>
  </r>
  <r>
    <n v="142484"/>
    <s v="Llenadora"/>
    <s v="Moreno"/>
    <s v="L29"/>
    <d v="2018-11-01T00:00:00"/>
    <s v="-"/>
    <s v="Mantenimiento Mecanico"/>
    <d v="2023-05-15T00:00:00"/>
    <d v="1899-12-30T11:31:56"/>
    <d v="2023-05-15T00:00:00"/>
    <d v="1899-12-30T11:34:23"/>
    <n v="147"/>
    <n v="2.4500000000000002"/>
    <x v="0"/>
    <x v="0"/>
    <n v="20"/>
    <s v="mayo"/>
    <s v="M"/>
    <s v="microparada"/>
    <s v="microparada"/>
    <s v="microparada"/>
    <s v="microparada"/>
    <s v="microparada"/>
  </r>
  <r>
    <n v="142494"/>
    <s v="Etiquetadora L33"/>
    <s v="Moreno"/>
    <s v="L33"/>
    <d v="2020-10-16T00:00:00"/>
    <s v="Martín"/>
    <s v="Mantenimiento Electrico"/>
    <d v="2023-05-15T00:00:00"/>
    <d v="1899-12-30T12:42:19"/>
    <d v="2023-05-15T00:00:00"/>
    <d v="1899-12-30T12:50:05"/>
    <n v="466"/>
    <n v="7.7666666666666666"/>
    <x v="0"/>
    <x v="0"/>
    <n v="20"/>
    <s v="mayo"/>
    <s v="M"/>
    <s v="microparada"/>
    <s v="microparada"/>
    <s v="microparada"/>
    <s v="microparada"/>
    <s v="microparada"/>
  </r>
  <r>
    <n v="142502"/>
    <s v="Bajador de tapas"/>
    <s v="Moreno"/>
    <s v="L19"/>
    <d v="2022-07-14T00:00:00"/>
    <s v="Natalio"/>
    <s v="Mantenimiento Mecanico"/>
    <d v="2023-05-15T00:00:00"/>
    <d v="1899-12-30T14:35:12"/>
    <d v="2023-05-15T00:00:00"/>
    <d v="1899-12-30T14:36:55"/>
    <n v="103"/>
    <n v="1.7166666666666666"/>
    <x v="0"/>
    <x v="0"/>
    <n v="20"/>
    <s v="mayo"/>
    <s v="T"/>
    <s v="microparada"/>
    <s v="microparada"/>
    <s v="microparada"/>
    <s v="microparada"/>
    <s v="microparada"/>
  </r>
  <r>
    <n v="142503"/>
    <s v="Llenadora"/>
    <s v="Moreno"/>
    <s v="L35"/>
    <d v="2018-11-01T00:00:00"/>
    <s v="-"/>
    <s v="Mantenimiento Mecanico"/>
    <d v="2023-05-15T00:00:00"/>
    <d v="1899-12-30T14:51:48"/>
    <d v="2023-05-15T00:00:00"/>
    <d v="1899-12-30T15:00:53"/>
    <n v="545"/>
    <n v="9.0833333333333339"/>
    <x v="0"/>
    <x v="0"/>
    <n v="20"/>
    <s v="mayo"/>
    <s v="T"/>
    <s v="microparada"/>
    <s v="microparada"/>
    <s v="microparada"/>
    <s v="microparada"/>
    <s v="microparada"/>
  </r>
  <r>
    <n v="142505"/>
    <s v="Etiquetadora"/>
    <s v="Moreno"/>
    <s v="L19"/>
    <d v="2018-11-01T00:00:00"/>
    <s v="-"/>
    <s v="Mantenimiento Mecanico"/>
    <d v="2023-05-15T00:00:00"/>
    <d v="1899-12-30T14:56:58"/>
    <d v="2023-05-15T00:00:00"/>
    <d v="1899-12-30T15:06:17"/>
    <n v="559"/>
    <n v="9.3166666666666664"/>
    <x v="0"/>
    <x v="0"/>
    <n v="20"/>
    <s v="mayo"/>
    <s v="T"/>
    <s v="microparada"/>
    <s v="microparada"/>
    <s v="microparada"/>
    <s v="microparada"/>
    <s v="microparada"/>
  </r>
  <r>
    <n v="142507"/>
    <s v="Etiquetadora"/>
    <s v="Moreno"/>
    <s v="L04"/>
    <d v="2018-11-01T00:00:00"/>
    <s v="-"/>
    <s v="Mantenimiento Electrico"/>
    <d v="2023-05-15T00:00:00"/>
    <d v="1899-12-30T15:18:45"/>
    <d v="2023-05-15T00:00:00"/>
    <d v="1899-12-30T17:18:48"/>
    <n v="7203"/>
    <n v="120.05"/>
    <x v="1"/>
    <x v="1"/>
    <n v="20"/>
    <s v="mayo"/>
    <s v="T"/>
    <s v="sin informacion"/>
    <s v="sin informacion"/>
    <s v="sin informacion"/>
    <s v="sin informacion"/>
    <s v="sin informacion"/>
  </r>
  <r>
    <n v="142508"/>
    <s v="Picos"/>
    <s v="Moreno"/>
    <s v="L41"/>
    <d v="2020-01-13T00:00:00"/>
    <s v="Martín"/>
    <s v="Mantenimiento Electrico"/>
    <d v="2023-05-15T00:00:00"/>
    <d v="1899-12-30T15:30:31"/>
    <d v="2023-05-15T00:00:00"/>
    <d v="1899-12-30T16:13:35"/>
    <n v="2584"/>
    <n v="43.06666666666667"/>
    <x v="1"/>
    <x v="1"/>
    <n v="20"/>
    <s v="mayo"/>
    <s v="T"/>
    <s v="sin informacion"/>
    <s v="sin informacion"/>
    <s v="sin informacion"/>
    <s v="sin informacion"/>
    <s v="sin informacion"/>
  </r>
  <r>
    <n v="142514"/>
    <s v="Inkjet"/>
    <s v="Moreno"/>
    <s v="L19"/>
    <d v="2018-11-01T00:00:00"/>
    <s v="-"/>
    <s v="Mantenimiento Mecanico"/>
    <d v="2023-05-15T00:00:00"/>
    <d v="1899-12-30T16:46:40"/>
    <d v="2023-05-15T00:00:00"/>
    <d v="1899-12-30T16:57:34"/>
    <n v="654"/>
    <n v="10.9"/>
    <x v="4"/>
    <x v="2"/>
    <n v="20"/>
    <s v="mayo"/>
    <s v="T"/>
    <m/>
    <s v="no"/>
    <m/>
    <m/>
    <m/>
  </r>
  <r>
    <n v="142518"/>
    <s v="Picos"/>
    <s v="Moreno"/>
    <s v="L41"/>
    <d v="2020-01-13T00:00:00"/>
    <s v="Martín"/>
    <s v="Mantenimiento Electrico"/>
    <d v="2023-05-15T00:00:00"/>
    <d v="1899-12-30T17:17:05"/>
    <d v="2023-05-15T00:00:00"/>
    <d v="1899-12-30T17:55:38"/>
    <n v="2313"/>
    <n v="38.549999999999997"/>
    <x v="1"/>
    <x v="1"/>
    <n v="20"/>
    <s v="mayo"/>
    <s v="T"/>
    <s v="sin informacion"/>
    <s v="sin informacion"/>
    <s v="sin informacion"/>
    <s v="sin informacion"/>
    <s v="sin informacion"/>
  </r>
  <r>
    <n v="142519"/>
    <s v="Etiquetadora"/>
    <s v="Moreno"/>
    <s v="L04"/>
    <d v="2018-11-01T00:00:00"/>
    <s v="-"/>
    <s v="Mantenimiento Electrico"/>
    <d v="2023-05-15T00:00:00"/>
    <d v="1899-12-30T17:18:57"/>
    <d v="2023-05-15T00:00:00"/>
    <d v="1899-12-30T17:30:27"/>
    <n v="690"/>
    <n v="11.5"/>
    <x v="1"/>
    <x v="1"/>
    <n v="20"/>
    <s v="mayo"/>
    <s v="T"/>
    <s v="sin informacion"/>
    <s v="sin informacion"/>
    <s v="sin informacion"/>
    <s v="sin informacion"/>
    <s v="sin informacion"/>
  </r>
  <r>
    <n v="142520"/>
    <s v="Etiquetadora"/>
    <s v="Moreno"/>
    <s v="L04"/>
    <d v="2018-11-01T00:00:00"/>
    <s v="-"/>
    <s v="Mantenimiento Mecanico"/>
    <d v="2023-05-15T00:00:00"/>
    <d v="1899-12-30T17:30:38"/>
    <d v="2023-05-15T00:00:00"/>
    <d v="1899-12-30T18:31:35"/>
    <n v="3657"/>
    <n v="60.95"/>
    <x v="1"/>
    <x v="1"/>
    <n v="20"/>
    <s v="mayo"/>
    <s v="T"/>
    <s v="sin informacion"/>
    <s v="sin informacion"/>
    <s v="sin informacion"/>
    <s v="sin informacion"/>
    <s v="sin informacion"/>
  </r>
  <r>
    <n v="142525"/>
    <s v="Etiquetadora"/>
    <s v="Moreno"/>
    <s v="L45"/>
    <d v="2018-11-01T00:00:00"/>
    <s v="-"/>
    <s v="Mantenimiento Electrico"/>
    <d v="2023-05-15T00:00:00"/>
    <d v="1899-12-30T17:56:33"/>
    <d v="2023-05-15T00:00:00"/>
    <d v="1899-12-30T17:56:37"/>
    <n v="4"/>
    <n v="6.6666666666666666E-2"/>
    <x v="0"/>
    <x v="0"/>
    <n v="20"/>
    <s v="mayo"/>
    <s v="T"/>
    <s v="microparada"/>
    <s v="microparada"/>
    <s v="microparada"/>
    <s v="microparada"/>
    <s v="microparada"/>
  </r>
  <r>
    <n v="142527"/>
    <s v="Etiquetadora"/>
    <s v="Moreno"/>
    <s v="L45"/>
    <d v="2018-11-01T00:00:00"/>
    <s v="-"/>
    <s v="Mantenimiento Mecanico"/>
    <d v="2023-05-15T00:00:00"/>
    <d v="1899-12-30T17:56:44"/>
    <d v="2023-05-15T00:00:00"/>
    <d v="1899-12-30T18:02:24"/>
    <n v="340"/>
    <n v="5.666666666666667"/>
    <x v="0"/>
    <x v="0"/>
    <n v="20"/>
    <s v="mayo"/>
    <s v="T"/>
    <s v="microparada"/>
    <s v="microparada"/>
    <s v="microparada"/>
    <s v="microparada"/>
    <s v="microparada"/>
  </r>
  <r>
    <n v="142528"/>
    <s v="Bajador de tapas"/>
    <s v="Moreno"/>
    <s v="L19"/>
    <d v="2022-07-14T00:00:00"/>
    <s v="Natalio"/>
    <s v="Mantenimiento Mecanico"/>
    <d v="2023-05-15T00:00:00"/>
    <d v="1899-12-30T17:57:39"/>
    <d v="2023-05-15T00:00:00"/>
    <d v="1899-12-30T19:05:35"/>
    <n v="4076"/>
    <n v="67.933333333333337"/>
    <x v="4"/>
    <x v="2"/>
    <n v="20"/>
    <s v="mayo"/>
    <s v="T"/>
    <m/>
    <s v="no"/>
    <m/>
    <m/>
    <m/>
  </r>
  <r>
    <n v="142531"/>
    <s v="Picos"/>
    <s v="Moreno"/>
    <s v="L41"/>
    <d v="2020-01-13T00:00:00"/>
    <s v="Martín"/>
    <s v="Mantenimiento Electrico"/>
    <d v="2023-05-15T00:00:00"/>
    <d v="1899-12-30T18:14:52"/>
    <d v="2023-05-15T00:00:00"/>
    <d v="1899-12-30T21:47:40"/>
    <n v="12768"/>
    <n v="212.8"/>
    <x v="1"/>
    <x v="1"/>
    <n v="20"/>
    <s v="mayo"/>
    <s v="T"/>
    <s v="sin informacion"/>
    <s v="sin informacion"/>
    <s v="sin informacion"/>
    <s v="sin informacion"/>
    <s v="sin informacion"/>
  </r>
  <r>
    <n v="142534"/>
    <s v="Llenadora L38"/>
    <s v="Moreno"/>
    <s v="L38"/>
    <d v="2021-03-03T00:00:00"/>
    <s v="Martín"/>
    <s v="Mantenimiento Mecanico"/>
    <d v="2023-05-15T00:00:00"/>
    <d v="1899-12-30T18:22:58"/>
    <d v="2023-05-15T00:00:00"/>
    <d v="1899-12-30T19:07:01"/>
    <n v="2643"/>
    <n v="44.05"/>
    <x v="671"/>
    <x v="2"/>
    <n v="20"/>
    <s v="mayo"/>
    <s v="T"/>
    <m/>
    <s v="no"/>
    <m/>
    <m/>
    <m/>
  </r>
  <r>
    <n v="142543"/>
    <s v="Etiquetadora L33"/>
    <s v="Moreno"/>
    <s v="L33"/>
    <d v="2020-10-16T00:00:00"/>
    <s v="Martín"/>
    <s v="Mantenimiento Electrico"/>
    <d v="2023-05-15T00:00:00"/>
    <d v="1899-12-30T20:03:37"/>
    <d v="2023-05-15T00:00:00"/>
    <d v="1899-12-30T20:05:00"/>
    <n v="83"/>
    <n v="1.3833333333333333"/>
    <x v="0"/>
    <x v="0"/>
    <n v="20"/>
    <s v="mayo"/>
    <s v="T"/>
    <s v="microparada"/>
    <s v="microparada"/>
    <s v="microparada"/>
    <s v="microparada"/>
    <s v="microparada"/>
  </r>
  <r>
    <n v="142548"/>
    <s v="Transporte"/>
    <s v="Moreno"/>
    <s v="L11"/>
    <d v="2018-11-01T00:00:00"/>
    <s v="-"/>
    <s v="Mantenimiento Mecanico"/>
    <d v="2023-05-15T00:00:00"/>
    <d v="1899-12-30T20:57:09"/>
    <d v="2023-05-15T00:00:00"/>
    <d v="1899-12-30T21:44:22"/>
    <n v="2833"/>
    <n v="47.216666666666669"/>
    <x v="672"/>
    <x v="3"/>
    <n v="20"/>
    <s v="mayo"/>
    <s v="T"/>
    <m/>
    <s v="si"/>
    <m/>
    <m/>
    <m/>
  </r>
  <r>
    <n v="142549"/>
    <s v="Abastecedor de tapas"/>
    <s v="Moreno"/>
    <s v="L11"/>
    <d v="2018-11-01T00:00:00"/>
    <s v="-"/>
    <s v="Mantenimiento Mecanico"/>
    <d v="2023-05-15T00:00:00"/>
    <d v="1899-12-30T21:47:54"/>
    <d v="2023-05-15T00:00:00"/>
    <d v="1899-12-30T21:48:16"/>
    <n v="22"/>
    <n v="0.36666666666666664"/>
    <x v="0"/>
    <x v="0"/>
    <n v="20"/>
    <s v="mayo"/>
    <s v="T"/>
    <s v="microparada"/>
    <s v="microparada"/>
    <s v="microparada"/>
    <s v="microparada"/>
    <s v="microparada"/>
  </r>
  <r>
    <n v="142559"/>
    <s v="Brazo transporte"/>
    <s v="Moreno"/>
    <s v="L35"/>
    <d v="2018-11-01T00:00:00"/>
    <s v="-"/>
    <s v="Mantenimiento Electrico"/>
    <d v="2023-05-16T00:00:00"/>
    <d v="1899-12-30T06:38:07"/>
    <d v="2023-05-16T00:00:00"/>
    <d v="1899-12-30T06:52:03"/>
    <n v="836"/>
    <n v="13.933333333333334"/>
    <x v="1"/>
    <x v="1"/>
    <n v="20"/>
    <s v="mayo"/>
    <s v="M"/>
    <s v="sin informacion"/>
    <s v="sin informacion"/>
    <s v="sin informacion"/>
    <s v="sin informacion"/>
    <s v="sin informacion"/>
  </r>
  <r>
    <n v="142568"/>
    <s v="Abastecedor pinceles"/>
    <s v="Moreno"/>
    <s v="L37"/>
    <d v="2018-11-01T00:00:00"/>
    <s v="-"/>
    <s v="Mantenimiento Mecanico"/>
    <d v="2023-05-16T00:00:00"/>
    <d v="1899-12-30T06:59:03"/>
    <d v="2023-05-16T00:00:00"/>
    <d v="1899-12-30T08:33:48"/>
    <n v="5685"/>
    <n v="94.75"/>
    <x v="1"/>
    <x v="1"/>
    <n v="20"/>
    <s v="mayo"/>
    <s v="M"/>
    <s v="sin informacion"/>
    <s v="sin informacion"/>
    <s v="sin informacion"/>
    <s v="sin informacion"/>
    <s v="sin informacion"/>
  </r>
  <r>
    <n v="142575"/>
    <s v="Etiquetadora"/>
    <s v="Moreno"/>
    <s v="L12"/>
    <d v="2018-11-01T00:00:00"/>
    <s v="-"/>
    <s v="Mantenimiento Mecanico"/>
    <d v="2023-05-16T00:00:00"/>
    <d v="1899-12-30T07:31:38"/>
    <d v="2023-05-16T00:00:00"/>
    <d v="1899-12-30T07:48:04"/>
    <n v="986"/>
    <n v="16.433333333333334"/>
    <x v="1"/>
    <x v="1"/>
    <n v="20"/>
    <s v="mayo"/>
    <s v="M"/>
    <s v="sin informacion"/>
    <s v="sin informacion"/>
    <s v="sin informacion"/>
    <s v="sin informacion"/>
    <s v="sin informacion"/>
  </r>
  <r>
    <n v="142596"/>
    <s v="Celofanadora"/>
    <s v="Moreno"/>
    <s v="L41"/>
    <d v="2020-02-21T00:00:00"/>
    <s v="Martín"/>
    <s v="Mantenimiento Mecanico"/>
    <d v="2023-05-16T00:00:00"/>
    <d v="1899-12-30T10:00:49"/>
    <d v="2023-05-16T00:00:00"/>
    <d v="1899-12-30T10:35:31"/>
    <n v="2082"/>
    <n v="34.700000000000003"/>
    <x v="4"/>
    <x v="2"/>
    <n v="20"/>
    <s v="mayo"/>
    <s v="M"/>
    <m/>
    <s v="no"/>
    <m/>
    <m/>
    <m/>
  </r>
  <r>
    <n v="142605"/>
    <s v="Celofanadora"/>
    <s v="Moreno"/>
    <s v="L41"/>
    <d v="2020-02-21T00:00:00"/>
    <s v="Martín"/>
    <s v="Mantenimiento Mecanico"/>
    <d v="2023-05-16T00:00:00"/>
    <d v="1899-12-30T10:36:30"/>
    <d v="2023-05-16T00:00:00"/>
    <d v="1899-12-30T14:00:48"/>
    <n v="12258"/>
    <n v="204.3"/>
    <x v="4"/>
    <x v="2"/>
    <n v="20"/>
    <s v="mayo"/>
    <s v="M"/>
    <m/>
    <s v="no"/>
    <m/>
    <m/>
    <m/>
  </r>
  <r>
    <n v="142610"/>
    <s v="Etiquetadora L33"/>
    <s v="Moreno"/>
    <s v="L33"/>
    <d v="2020-10-16T00:00:00"/>
    <s v="Martín"/>
    <s v="Mantenimiento Electrico"/>
    <d v="2023-05-16T00:00:00"/>
    <d v="1899-12-30T11:20:31"/>
    <d v="2023-05-16T00:00:00"/>
    <d v="1899-12-30T11:34:06"/>
    <n v="815"/>
    <n v="13.583333333333334"/>
    <x v="1"/>
    <x v="1"/>
    <n v="20"/>
    <s v="mayo"/>
    <s v="M"/>
    <s v="sin informacion"/>
    <s v="sin informacion"/>
    <s v="sin informacion"/>
    <s v="sin informacion"/>
    <s v="sin informacion"/>
  </r>
  <r>
    <n v="142612"/>
    <s v="Llenadora"/>
    <s v="Moreno"/>
    <s v="L07"/>
    <d v="2018-11-01T00:00:00"/>
    <s v="-"/>
    <s v="Mantenimiento Mecanico"/>
    <d v="2023-05-16T00:00:00"/>
    <d v="1899-12-30T11:32:47"/>
    <d v="2023-05-16T00:00:00"/>
    <d v="1899-12-30T11:42:53"/>
    <n v="606"/>
    <n v="10.1"/>
    <x v="1"/>
    <x v="1"/>
    <n v="20"/>
    <s v="mayo"/>
    <s v="M"/>
    <s v="sin informacion"/>
    <s v="sin informacion"/>
    <s v="sin informacion"/>
    <s v="sin informacion"/>
    <s v="sin informacion"/>
  </r>
  <r>
    <n v="142617"/>
    <s v="Llenadora"/>
    <s v="Moreno"/>
    <s v="L07"/>
    <d v="2018-11-01T00:00:00"/>
    <s v="-"/>
    <s v="Mantenimiento Mecanico"/>
    <d v="2023-05-16T00:00:00"/>
    <d v="1899-12-30T11:52:53"/>
    <d v="2023-05-16T00:00:00"/>
    <d v="1899-12-30T12:11:18"/>
    <n v="1105"/>
    <n v="18.416666666666668"/>
    <x v="1"/>
    <x v="1"/>
    <n v="20"/>
    <s v="mayo"/>
    <s v="M"/>
    <s v="sin informacion"/>
    <s v="sin informacion"/>
    <s v="sin informacion"/>
    <s v="sin informacion"/>
    <s v="sin informacion"/>
  </r>
  <r>
    <n v="142620"/>
    <s v="Etiquetadora L33"/>
    <s v="Moreno"/>
    <s v="L33"/>
    <d v="2020-10-16T00:00:00"/>
    <s v="Martín"/>
    <s v="Mantenimiento Electrico"/>
    <d v="2023-05-16T00:00:00"/>
    <d v="1899-12-30T12:31:08"/>
    <d v="2023-05-16T00:00:00"/>
    <d v="1899-12-30T13:03:10"/>
    <n v="1922"/>
    <n v="32.033333333333331"/>
    <x v="290"/>
    <x v="2"/>
    <n v="20"/>
    <s v="mayo"/>
    <s v="M"/>
    <m/>
    <s v="no"/>
    <m/>
    <m/>
    <m/>
  </r>
  <r>
    <n v="142622"/>
    <s v="Laser"/>
    <s v="Moreno"/>
    <s v="L37"/>
    <d v="2018-11-01T00:00:00"/>
    <s v="-"/>
    <s v="Mantenimiento Electrico"/>
    <d v="2023-05-16T00:00:00"/>
    <d v="1899-12-30T12:36:04"/>
    <d v="2023-05-16T00:00:00"/>
    <d v="1899-12-30T13:19:25"/>
    <n v="2601"/>
    <n v="43.35"/>
    <x v="1"/>
    <x v="1"/>
    <n v="20"/>
    <s v="mayo"/>
    <s v="M"/>
    <s v="sin informacion"/>
    <s v="sin informacion"/>
    <s v="sin informacion"/>
    <s v="sin informacion"/>
    <s v="sin informacion"/>
  </r>
  <r>
    <n v="142623"/>
    <s v="Torqueadora"/>
    <s v="Moreno"/>
    <s v="L38"/>
    <d v="2018-11-01T00:00:00"/>
    <s v="-"/>
    <s v="Mantenimiento Mecanico"/>
    <d v="2023-05-16T00:00:00"/>
    <d v="1899-12-30T12:37:42"/>
    <d v="2023-05-16T00:00:00"/>
    <d v="1899-12-30T12:51:50"/>
    <n v="848"/>
    <n v="14.133333333333333"/>
    <x v="1"/>
    <x v="1"/>
    <n v="20"/>
    <s v="mayo"/>
    <s v="M"/>
    <s v="sin informacion"/>
    <s v="sin informacion"/>
    <s v="sin informacion"/>
    <s v="sin informacion"/>
    <s v="sin informacion"/>
  </r>
  <r>
    <n v="142628"/>
    <s v="Torqueadora"/>
    <s v="Moreno"/>
    <s v="L38"/>
    <d v="2018-11-01T00:00:00"/>
    <s v="-"/>
    <s v="Mantenimiento Mecanico"/>
    <d v="2023-05-16T00:00:00"/>
    <d v="1899-12-30T13:06:45"/>
    <d v="2023-05-16T00:00:00"/>
    <d v="1899-12-30T13:23:55"/>
    <n v="1030"/>
    <n v="17.166666666666668"/>
    <x v="1"/>
    <x v="1"/>
    <n v="20"/>
    <s v="mayo"/>
    <s v="M"/>
    <s v="sin informacion"/>
    <s v="sin informacion"/>
    <s v="sin informacion"/>
    <s v="sin informacion"/>
    <s v="sin informacion"/>
  </r>
  <r>
    <n v="142633"/>
    <s v="Mordazas"/>
    <s v="Moreno"/>
    <s v="L29"/>
    <d v="2018-11-01T00:00:00"/>
    <s v="-"/>
    <s v="Mantenimiento Electrico"/>
    <d v="2023-05-16T00:00:00"/>
    <d v="1899-12-30T14:28:13"/>
    <d v="2023-05-16T00:00:00"/>
    <d v="1899-12-30T14:28:20"/>
    <n v="7"/>
    <n v="0.11666666666666667"/>
    <x v="0"/>
    <x v="0"/>
    <n v="20"/>
    <s v="mayo"/>
    <s v="T"/>
    <s v="microparada"/>
    <s v="microparada"/>
    <s v="microparada"/>
    <s v="microparada"/>
    <s v="microparada"/>
  </r>
  <r>
    <n v="142634"/>
    <s v="Sobretapa"/>
    <s v="Moreno"/>
    <s v="L38"/>
    <d v="2020-06-30T00:00:00"/>
    <s v="Martín"/>
    <s v="Mantenimiento Mecanico"/>
    <d v="2023-05-16T00:00:00"/>
    <d v="1899-12-30T14:31:51"/>
    <d v="2023-05-16T00:00:00"/>
    <d v="1899-12-30T21:26:12"/>
    <n v="24861"/>
    <n v="414.35"/>
    <x v="1"/>
    <x v="1"/>
    <n v="20"/>
    <s v="mayo"/>
    <s v="T"/>
    <s v="sin informacion"/>
    <s v="sin informacion"/>
    <s v="sin informacion"/>
    <s v="sin informacion"/>
    <s v="sin informacion"/>
  </r>
  <r>
    <n v="142636"/>
    <s v="Etiquetadora L33"/>
    <s v="Moreno"/>
    <s v="L33"/>
    <d v="2020-10-16T00:00:00"/>
    <s v="Martín"/>
    <s v="Mantenimiento Electrico"/>
    <d v="2023-05-16T00:00:00"/>
    <d v="1899-12-30T14:50:15"/>
    <d v="2023-05-16T00:00:00"/>
    <d v="1899-12-30T14:55:30"/>
    <n v="315"/>
    <n v="5.25"/>
    <x v="0"/>
    <x v="0"/>
    <n v="20"/>
    <s v="mayo"/>
    <s v="T"/>
    <s v="microparada"/>
    <s v="microparada"/>
    <s v="microparada"/>
    <s v="microparada"/>
    <s v="microparada"/>
  </r>
  <r>
    <n v="142637"/>
    <s v="Etiquetadora"/>
    <s v="Moreno"/>
    <s v="L45"/>
    <d v="2018-11-01T00:00:00"/>
    <s v="-"/>
    <s v="Mantenimiento Electrico"/>
    <d v="2023-05-16T00:00:00"/>
    <d v="1899-12-30T15:07:54"/>
    <d v="2023-05-16T00:00:00"/>
    <d v="1899-12-30T15:07:58"/>
    <n v="4"/>
    <n v="6.6666666666666666E-2"/>
    <x v="0"/>
    <x v="0"/>
    <n v="20"/>
    <s v="mayo"/>
    <s v="T"/>
    <s v="microparada"/>
    <s v="microparada"/>
    <s v="microparada"/>
    <s v="microparada"/>
    <s v="microparada"/>
  </r>
  <r>
    <n v="142638"/>
    <s v="Etiquetadora"/>
    <s v="Moreno"/>
    <s v="L45"/>
    <d v="2018-11-01T00:00:00"/>
    <s v="-"/>
    <s v="Mantenimiento Mecanico"/>
    <d v="2023-05-16T00:00:00"/>
    <d v="1899-12-30T15:08:06"/>
    <d v="2023-05-16T00:00:00"/>
    <d v="1899-12-30T15:26:57"/>
    <n v="1131"/>
    <n v="18.850000000000001"/>
    <x v="1"/>
    <x v="1"/>
    <n v="20"/>
    <s v="mayo"/>
    <s v="T"/>
    <s v="sin informacion"/>
    <s v="sin informacion"/>
    <s v="sin informacion"/>
    <s v="sin informacion"/>
    <s v="sin informacion"/>
  </r>
  <r>
    <n v="142639"/>
    <s v="Celofanadora"/>
    <s v="Moreno"/>
    <s v="L11"/>
    <d v="2018-11-01T00:00:00"/>
    <s v="-"/>
    <s v="Mantenimiento Mecanico"/>
    <d v="2023-05-16T00:00:00"/>
    <d v="1899-12-30T15:14:34"/>
    <d v="2023-05-16T00:00:00"/>
    <d v="1899-12-30T16:56:28"/>
    <n v="6114"/>
    <n v="101.9"/>
    <x v="4"/>
    <x v="2"/>
    <n v="20"/>
    <s v="mayo"/>
    <s v="T"/>
    <m/>
    <s v="no"/>
    <m/>
    <m/>
    <m/>
  </r>
  <r>
    <n v="142641"/>
    <s v="Llenadora"/>
    <s v="Moreno"/>
    <s v="L39"/>
    <d v="2018-11-01T00:00:00"/>
    <s v="-"/>
    <s v="Mantenimiento Electrico"/>
    <d v="2023-05-16T00:00:00"/>
    <d v="1899-12-30T15:36:18"/>
    <d v="2023-05-16T00:00:00"/>
    <d v="1899-12-30T16:25:41"/>
    <n v="2963"/>
    <n v="49.383333333333333"/>
    <x v="1"/>
    <x v="1"/>
    <n v="20"/>
    <s v="mayo"/>
    <s v="T"/>
    <s v="sin informacion"/>
    <s v="sin informacion"/>
    <s v="sin informacion"/>
    <s v="sin informacion"/>
    <s v="sin informacion"/>
  </r>
  <r>
    <n v="142646"/>
    <s v="Llenadora"/>
    <s v="Moreno"/>
    <s v="L39"/>
    <d v="2018-11-01T00:00:00"/>
    <s v="-"/>
    <s v="Mantenimiento Electrico"/>
    <d v="2023-05-16T00:00:00"/>
    <d v="1899-12-30T16:26:00"/>
    <d v="2023-05-17T00:00:00"/>
    <d v="1899-12-30T08:25:27"/>
    <n v="57567"/>
    <n v="959.45"/>
    <x v="673"/>
    <x v="3"/>
    <n v="20"/>
    <s v="mayo"/>
    <s v="T"/>
    <m/>
    <s v="si"/>
    <m/>
    <m/>
    <m/>
  </r>
  <r>
    <n v="142648"/>
    <s v="Bajador de tapas"/>
    <s v="Moreno"/>
    <s v="L19"/>
    <d v="2022-07-14T00:00:00"/>
    <s v="Natalio"/>
    <s v="Mantenimiento Mecanico"/>
    <d v="2023-05-16T00:00:00"/>
    <d v="1899-12-30T16:50:17"/>
    <d v="2023-05-16T00:00:00"/>
    <d v="1899-12-30T16:55:18"/>
    <n v="301"/>
    <n v="5.0166666666666666"/>
    <x v="0"/>
    <x v="0"/>
    <n v="20"/>
    <s v="mayo"/>
    <s v="T"/>
    <s v="microparada"/>
    <s v="microparada"/>
    <s v="microparada"/>
    <s v="microparada"/>
    <s v="microparada"/>
  </r>
  <r>
    <n v="142650"/>
    <s v="Estuchadora"/>
    <s v="Moreno"/>
    <s v="L11"/>
    <d v="2018-11-01T00:00:00"/>
    <s v="-"/>
    <s v="Mantenimiento Mecanico"/>
    <d v="2023-05-16T00:00:00"/>
    <d v="1899-12-30T17:27:45"/>
    <d v="2023-05-16T00:00:00"/>
    <d v="1899-12-30T17:46:32"/>
    <n v="1127"/>
    <n v="18.783333333333335"/>
    <x v="4"/>
    <x v="2"/>
    <n v="20"/>
    <s v="mayo"/>
    <s v="T"/>
    <m/>
    <s v="no"/>
    <m/>
    <m/>
    <m/>
  </r>
  <r>
    <n v="142651"/>
    <s v="Estuchadora"/>
    <s v="Moreno"/>
    <s v="L11"/>
    <d v="2018-11-01T00:00:00"/>
    <s v="-"/>
    <s v="Mantenimiento Mecanico"/>
    <d v="2023-05-16T00:00:00"/>
    <d v="1899-12-30T18:16:50"/>
    <d v="2023-05-16T00:00:00"/>
    <d v="1899-12-30T18:42:52"/>
    <n v="1562"/>
    <n v="26.033333333333335"/>
    <x v="4"/>
    <x v="2"/>
    <n v="20"/>
    <s v="mayo"/>
    <s v="T"/>
    <m/>
    <s v="no"/>
    <m/>
    <m/>
    <m/>
  </r>
  <r>
    <n v="142652"/>
    <s v="Llenadora"/>
    <s v="Moreno"/>
    <s v="L07"/>
    <d v="2018-11-01T00:00:00"/>
    <s v="-"/>
    <s v="Mantenimiento Mecanico"/>
    <d v="2023-05-16T00:00:00"/>
    <d v="1899-12-30T18:47:03"/>
    <d v="2023-05-16T00:00:00"/>
    <d v="1899-12-30T20:10:10"/>
    <n v="4987"/>
    <n v="83.11666666666666"/>
    <x v="1"/>
    <x v="1"/>
    <n v="20"/>
    <s v="mayo"/>
    <s v="T"/>
    <s v="sin informacion"/>
    <s v="sin informacion"/>
    <s v="sin informacion"/>
    <s v="sin informacion"/>
    <s v="sin informacion"/>
  </r>
  <r>
    <n v="142657"/>
    <s v="Llenadora"/>
    <s v="Moreno"/>
    <s v="L07"/>
    <d v="2018-11-01T00:00:00"/>
    <s v="-"/>
    <s v="Mantenimiento Electrico"/>
    <d v="2023-05-16T00:00:00"/>
    <d v="1899-12-30T20:10:17"/>
    <d v="2023-05-16T00:00:00"/>
    <d v="1899-12-30T20:26:06"/>
    <n v="949"/>
    <n v="15.816666666666666"/>
    <x v="1"/>
    <x v="1"/>
    <n v="20"/>
    <s v="mayo"/>
    <s v="T"/>
    <s v="sin informacion"/>
    <s v="sin informacion"/>
    <s v="sin informacion"/>
    <s v="sin informacion"/>
    <s v="sin informacion"/>
  </r>
  <r>
    <n v="142658"/>
    <s v="Girador de pucks"/>
    <s v="Moreno"/>
    <s v="L11"/>
    <d v="2021-08-24T00:00:00"/>
    <s v="Sebastian "/>
    <s v="Mantenimiento Mecanico"/>
    <d v="2023-05-16T00:00:00"/>
    <d v="1899-12-30T20:15:14"/>
    <d v="2023-05-16T00:00:00"/>
    <d v="1899-12-30T20:45:34"/>
    <n v="1820"/>
    <n v="30.333333333333332"/>
    <x v="4"/>
    <x v="2"/>
    <n v="20"/>
    <s v="mayo"/>
    <s v="T"/>
    <m/>
    <s v="no"/>
    <m/>
    <m/>
    <m/>
  </r>
  <r>
    <n v="142659"/>
    <s v="Etiquetadora"/>
    <s v="Moreno"/>
    <s v="L19"/>
    <d v="2018-11-01T00:00:00"/>
    <s v="-"/>
    <s v="Mantenimiento Electrico"/>
    <d v="2023-05-16T00:00:00"/>
    <d v="1899-12-30T20:20:17"/>
    <d v="2023-05-16T00:00:00"/>
    <d v="1899-12-30T20:37:53"/>
    <n v="1056"/>
    <n v="17.600000000000001"/>
    <x v="674"/>
    <x v="2"/>
    <n v="20"/>
    <s v="mayo"/>
    <s v="T"/>
    <m/>
    <s v="no"/>
    <m/>
    <m/>
    <m/>
  </r>
  <r>
    <n v="142660"/>
    <s v="Llenadora"/>
    <s v="Moreno"/>
    <s v="L07"/>
    <d v="2018-11-01T00:00:00"/>
    <s v="-"/>
    <s v="Mantenimiento Mecanico"/>
    <d v="2023-05-16T00:00:00"/>
    <d v="1899-12-30T20:26:11"/>
    <d v="2023-05-16T00:00:00"/>
    <d v="1899-12-30T20:52:35"/>
    <n v="1584"/>
    <n v="26.4"/>
    <x v="675"/>
    <x v="3"/>
    <n v="20"/>
    <s v="mayo"/>
    <s v="T"/>
    <m/>
    <s v="no"/>
    <m/>
    <m/>
    <m/>
  </r>
  <r>
    <n v="142661"/>
    <s v="Celofanadora"/>
    <s v="Moreno"/>
    <s v="L41"/>
    <d v="2020-02-21T00:00:00"/>
    <s v="Martín"/>
    <s v="Mantenimiento Mecanico"/>
    <d v="2023-05-16T00:00:00"/>
    <d v="1899-12-30T20:30:02"/>
    <d v="2023-05-16T00:00:00"/>
    <d v="1899-12-30T20:36:34"/>
    <n v="392"/>
    <n v="6.5333333333333332"/>
    <x v="0"/>
    <x v="0"/>
    <n v="20"/>
    <s v="mayo"/>
    <s v="T"/>
    <s v="microparada"/>
    <s v="microparada"/>
    <s v="microparada"/>
    <s v="microparada"/>
    <s v="microparada"/>
  </r>
  <r>
    <n v="142662"/>
    <s v="Transporte"/>
    <s v="Moreno"/>
    <s v="L04"/>
    <d v="2018-11-01T00:00:00"/>
    <s v="-"/>
    <s v="Mantenimiento Mecanico"/>
    <d v="2023-05-16T00:00:00"/>
    <d v="1899-12-30T21:04:42"/>
    <d v="2023-05-16T00:00:00"/>
    <d v="1899-12-30T21:10:47"/>
    <n v="365"/>
    <n v="6.083333333333333"/>
    <x v="0"/>
    <x v="0"/>
    <n v="20"/>
    <s v="mayo"/>
    <s v="T"/>
    <s v="microparada"/>
    <s v="microparada"/>
    <s v="microparada"/>
    <s v="microparada"/>
    <s v="microparada"/>
  </r>
  <r>
    <n v="142663"/>
    <s v="Etiquetadora"/>
    <s v="Moreno"/>
    <s v="L45"/>
    <d v="2018-11-01T00:00:00"/>
    <s v="-"/>
    <s v="Mantenimiento Electrico"/>
    <d v="2023-05-16T00:00:00"/>
    <d v="1899-12-30T21:24:11"/>
    <d v="2023-05-17T00:00:00"/>
    <d v="1899-12-30T06:13:41"/>
    <n v="31770"/>
    <n v="529.5"/>
    <x v="1"/>
    <x v="1"/>
    <n v="20"/>
    <s v="mayo"/>
    <s v="T"/>
    <s v="sin informacion"/>
    <s v="sin informacion"/>
    <s v="sin informacion"/>
    <s v="sin informacion"/>
    <s v="sin informacion"/>
  </r>
  <r>
    <n v="142665"/>
    <s v="Transporte"/>
    <s v="Moreno"/>
    <s v="L04"/>
    <d v="2018-11-01T00:00:00"/>
    <s v="-"/>
    <s v="Mantenimiento Mecanico"/>
    <d v="2023-05-16T00:00:00"/>
    <d v="1899-12-30T23:09:58"/>
    <d v="2023-05-17T00:00:00"/>
    <d v="1899-12-30T00:10:57"/>
    <n v="3659"/>
    <n v="60.983333333333334"/>
    <x v="676"/>
    <x v="2"/>
    <n v="20"/>
    <s v="mayo"/>
    <s v="N"/>
    <m/>
    <s v="no"/>
    <m/>
    <m/>
    <m/>
  </r>
  <r>
    <n v="142667"/>
    <s v="Abastecedor de tapas"/>
    <s v="Moreno"/>
    <s v="L33"/>
    <d v="2018-11-01T00:00:00"/>
    <s v="-"/>
    <s v="Mantenimiento Mecanico"/>
    <d v="2023-05-17T00:00:00"/>
    <d v="1899-12-30T03:56:47"/>
    <d v="2023-05-17T00:00:00"/>
    <d v="1899-12-30T04:29:19"/>
    <n v="1952"/>
    <n v="32.533333333333331"/>
    <x v="677"/>
    <x v="2"/>
    <n v="20"/>
    <s v="mayo"/>
    <s v="N"/>
    <m/>
    <s v="no"/>
    <m/>
    <m/>
    <m/>
  </r>
  <r>
    <n v="142670"/>
    <s v="Etiquetadora"/>
    <s v="Moreno"/>
    <s v="L45"/>
    <d v="2018-11-01T00:00:00"/>
    <s v="-"/>
    <s v="Mantenimiento Electrico"/>
    <d v="2023-05-17T00:00:00"/>
    <d v="1899-12-30T06:13:49"/>
    <d v="2023-05-17T00:00:00"/>
    <d v="1899-12-30T06:20:14"/>
    <n v="385"/>
    <n v="6.416666666666667"/>
    <x v="0"/>
    <x v="0"/>
    <n v="20"/>
    <s v="mayo"/>
    <s v="M"/>
    <s v="microparada"/>
    <s v="microparada"/>
    <s v="microparada"/>
    <s v="microparada"/>
    <s v="microparada"/>
  </r>
  <r>
    <n v="142674"/>
    <s v="Crimpadora L11"/>
    <s v="Moreno"/>
    <s v="L11"/>
    <d v="2020-09-30T00:00:00"/>
    <s v="Martín"/>
    <s v="Mantenimiento Mecanico"/>
    <d v="2023-05-17T00:00:00"/>
    <d v="1899-12-30T06:36:27"/>
    <d v="2023-05-17T00:00:00"/>
    <d v="1899-12-30T07:19:47"/>
    <n v="2600"/>
    <n v="43.333333333333336"/>
    <x v="1"/>
    <x v="1"/>
    <n v="20"/>
    <s v="mayo"/>
    <s v="M"/>
    <s v="sin informacion"/>
    <s v="sin informacion"/>
    <s v="sin informacion"/>
    <s v="sin informacion"/>
    <s v="sin informacion"/>
  </r>
  <r>
    <n v="142676"/>
    <s v="Llenadora"/>
    <s v="Moreno"/>
    <s v="L41"/>
    <d v="2018-11-01T00:00:00"/>
    <s v="-"/>
    <s v="Mantenimiento Mecanico"/>
    <d v="2023-05-17T00:00:00"/>
    <d v="1899-12-30T06:50:07"/>
    <d v="2023-05-17T00:00:00"/>
    <d v="1899-12-30T23:34:27"/>
    <n v="60260"/>
    <n v="1004.3333333333334"/>
    <x v="678"/>
    <x v="3"/>
    <n v="20"/>
    <s v="mayo"/>
    <s v="M"/>
    <m/>
    <s v="si"/>
    <m/>
    <m/>
    <m/>
  </r>
  <r>
    <n v="142679"/>
    <s v="Transporte"/>
    <s v="Moreno"/>
    <s v="L32"/>
    <d v="2021-02-04T00:00:00"/>
    <s v="Victor"/>
    <s v="Mantenimiento Mecanico"/>
    <d v="2023-05-17T00:00:00"/>
    <d v="1899-12-30T07:09:30"/>
    <d v="2023-05-17T00:00:00"/>
    <d v="1899-12-30T10:00:11"/>
    <n v="10241"/>
    <n v="170.68333333333334"/>
    <x v="1"/>
    <x v="1"/>
    <n v="20"/>
    <s v="mayo"/>
    <s v="M"/>
    <s v="sin informacion"/>
    <s v="sin informacion"/>
    <s v="sin informacion"/>
    <s v="sin informacion"/>
    <s v="sin informacion"/>
  </r>
  <r>
    <n v="142682"/>
    <s v="Etiquetadora L33"/>
    <s v="Moreno"/>
    <s v="L33"/>
    <d v="2020-10-16T00:00:00"/>
    <s v="Martín"/>
    <s v="Mantenimiento Electrico"/>
    <d v="2023-05-17T00:00:00"/>
    <d v="1899-12-30T07:46:44"/>
    <d v="2023-05-17T00:00:00"/>
    <d v="1899-12-30T08:20:26"/>
    <n v="2022"/>
    <n v="33.700000000000003"/>
    <x v="4"/>
    <x v="2"/>
    <n v="20"/>
    <s v="mayo"/>
    <s v="M"/>
    <m/>
    <s v="no"/>
    <m/>
    <m/>
    <m/>
  </r>
  <r>
    <n v="142688"/>
    <s v="Abastecedor de envases"/>
    <s v="Moreno"/>
    <s v="L33"/>
    <d v="2018-11-01T00:00:00"/>
    <s v="-"/>
    <s v="Mantenimiento Mecanico"/>
    <d v="2023-05-17T00:00:00"/>
    <d v="1899-12-30T09:08:44"/>
    <d v="2023-05-17T00:00:00"/>
    <d v="1899-12-30T09:22:03"/>
    <n v="799"/>
    <n v="13.316666666666666"/>
    <x v="4"/>
    <x v="2"/>
    <n v="20"/>
    <s v="mayo"/>
    <s v="M"/>
    <m/>
    <s v="no"/>
    <m/>
    <m/>
    <m/>
  </r>
  <r>
    <n v="142696"/>
    <s v="Estuchadora"/>
    <s v="Moreno"/>
    <s v="L42"/>
    <d v="2018-11-01T00:00:00"/>
    <s v="-"/>
    <s v="Mantenimiento Electrico"/>
    <d v="2023-05-17T00:00:00"/>
    <d v="1899-12-30T09:55:07"/>
    <d v="2023-05-17T00:00:00"/>
    <d v="1899-12-30T11:25:49"/>
    <n v="5442"/>
    <n v="90.7"/>
    <x v="679"/>
    <x v="2"/>
    <n v="20"/>
    <s v="mayo"/>
    <s v="M"/>
    <m/>
    <s v="no"/>
    <m/>
    <m/>
    <m/>
  </r>
  <r>
    <n v="142701"/>
    <s v="Llenadora"/>
    <s v="Moreno"/>
    <s v="L39"/>
    <d v="2018-11-01T00:00:00"/>
    <s v="-"/>
    <s v="Mantenimiento Electrico"/>
    <d v="2023-05-17T00:00:00"/>
    <d v="1899-12-30T10:44:45"/>
    <d v="2023-05-17T00:00:00"/>
    <d v="1899-12-30T11:17:13"/>
    <n v="1948"/>
    <n v="32.466666666666669"/>
    <x v="680"/>
    <x v="3"/>
    <n v="20"/>
    <s v="mayo"/>
    <s v="M"/>
    <m/>
    <s v="si"/>
    <m/>
    <m/>
    <m/>
  </r>
  <r>
    <n v="142725"/>
    <s v="Sobretapa"/>
    <s v="Moreno"/>
    <s v="L38"/>
    <d v="2020-06-30T00:00:00"/>
    <s v="Martín"/>
    <s v="Mantenimiento Mecanico"/>
    <d v="2023-05-17T00:00:00"/>
    <d v="1899-12-30T14:56:21"/>
    <d v="2023-05-17T00:00:00"/>
    <d v="1899-12-30T16:03:09"/>
    <n v="4008"/>
    <n v="66.8"/>
    <x v="4"/>
    <x v="2"/>
    <n v="20"/>
    <s v="mayo"/>
    <s v="T"/>
    <m/>
    <s v="no"/>
    <m/>
    <m/>
    <m/>
  </r>
  <r>
    <n v="142726"/>
    <s v="Llenadora"/>
    <s v="Moreno"/>
    <s v="L11"/>
    <d v="2018-11-01T00:00:00"/>
    <s v="-"/>
    <s v="Mantenimiento Mecanico"/>
    <d v="2023-05-17T00:00:00"/>
    <d v="1899-12-30T15:00:01"/>
    <d v="2023-05-17T00:00:00"/>
    <d v="1899-12-30T15:06:24"/>
    <n v="383"/>
    <n v="6.3833333333333337"/>
    <x v="0"/>
    <x v="0"/>
    <n v="20"/>
    <s v="mayo"/>
    <s v="T"/>
    <s v="microparada"/>
    <s v="microparada"/>
    <s v="microparada"/>
    <s v="microparada"/>
    <s v="microparada"/>
  </r>
  <r>
    <n v="142729"/>
    <s v="Estuchadora"/>
    <s v="Moreno"/>
    <s v="L11"/>
    <d v="2018-11-01T00:00:00"/>
    <s v="-"/>
    <s v="Mantenimiento Mecanico"/>
    <d v="2023-05-17T00:00:00"/>
    <d v="1899-12-30T15:24:23"/>
    <d v="2023-05-17T00:00:00"/>
    <d v="1899-12-30T16:24:46"/>
    <n v="3623"/>
    <n v="60.383333333333333"/>
    <x v="1"/>
    <x v="1"/>
    <n v="20"/>
    <s v="mayo"/>
    <s v="T"/>
    <s v="sin informacion"/>
    <s v="sin informacion"/>
    <s v="sin informacion"/>
    <s v="sin informacion"/>
    <s v="sin informacion"/>
  </r>
  <r>
    <n v="142730"/>
    <s v="Bajador de tapas"/>
    <s v="Moreno"/>
    <s v="L19"/>
    <d v="2022-07-14T00:00:00"/>
    <s v="Natalio"/>
    <s v="Mantenimiento Mecanico"/>
    <d v="2023-05-17T00:00:00"/>
    <d v="1899-12-30T15:27:24"/>
    <d v="2023-05-17T00:00:00"/>
    <d v="1899-12-30T15:31:52"/>
    <n v="268"/>
    <n v="4.4666666666666668"/>
    <x v="0"/>
    <x v="0"/>
    <n v="20"/>
    <s v="mayo"/>
    <s v="T"/>
    <s v="microparada"/>
    <s v="microparada"/>
    <s v="microparada"/>
    <s v="microparada"/>
    <s v="microparada"/>
  </r>
  <r>
    <n v="142734"/>
    <s v="Llenadora"/>
    <s v="Moreno"/>
    <s v="L39"/>
    <d v="2018-11-01T00:00:00"/>
    <s v="-"/>
    <s v="Mantenimiento Electrico"/>
    <d v="2023-05-17T00:00:00"/>
    <d v="1899-12-30T16:34:14"/>
    <d v="2023-05-17T00:00:00"/>
    <d v="1899-12-30T16:55:21"/>
    <n v="1267"/>
    <n v="21.116666666666667"/>
    <x v="681"/>
    <x v="3"/>
    <n v="20"/>
    <s v="mayo"/>
    <s v="T"/>
    <m/>
    <s v="si"/>
    <m/>
    <m/>
    <m/>
  </r>
  <r>
    <n v="142736"/>
    <s v="Bajador tetina"/>
    <s v="Moreno"/>
    <s v="L12"/>
    <d v="2018-11-01T00:00:00"/>
    <s v="-"/>
    <s v="Mantenimiento Mecanico"/>
    <d v="2023-05-17T00:00:00"/>
    <d v="1899-12-30T16:54:24"/>
    <d v="2023-05-17T00:00:00"/>
    <d v="1899-12-30T17:08:20"/>
    <n v="836"/>
    <n v="13.933333333333334"/>
    <x v="1"/>
    <x v="1"/>
    <n v="20"/>
    <s v="mayo"/>
    <s v="T"/>
    <s v="sin informacion"/>
    <s v="sin informacion"/>
    <s v="sin informacion"/>
    <s v="sin informacion"/>
    <s v="sin informacion"/>
  </r>
  <r>
    <n v="142739"/>
    <s v="Axon"/>
    <s v="Moreno"/>
    <s v="L37"/>
    <d v="2020-02-20T00:00:00"/>
    <s v="Martín"/>
    <s v="Mantenimiento Mecanico"/>
    <d v="2023-05-17T00:00:00"/>
    <d v="1899-12-30T17:09:21"/>
    <d v="2023-05-17T00:00:00"/>
    <d v="1899-12-30T17:42:30"/>
    <n v="1989"/>
    <n v="33.15"/>
    <x v="682"/>
    <x v="2"/>
    <n v="20"/>
    <s v="mayo"/>
    <s v="T"/>
    <m/>
    <s v="no"/>
    <m/>
    <m/>
    <m/>
  </r>
  <r>
    <n v="142740"/>
    <s v="Etiquetadora L33"/>
    <s v="Moreno"/>
    <s v="L33"/>
    <d v="2020-10-16T00:00:00"/>
    <s v="Martín"/>
    <s v="Mantenimiento Electrico"/>
    <d v="2023-05-17T00:00:00"/>
    <d v="1899-12-30T17:20:38"/>
    <d v="2023-05-17T00:00:00"/>
    <d v="1899-12-30T17:47:33"/>
    <n v="1615"/>
    <n v="26.916666666666668"/>
    <x v="4"/>
    <x v="2"/>
    <n v="20"/>
    <s v="mayo"/>
    <s v="T"/>
    <m/>
    <s v="no"/>
    <m/>
    <m/>
    <m/>
  </r>
  <r>
    <n v="142741"/>
    <s v="Etiquetadora"/>
    <s v="Moreno"/>
    <s v="L04"/>
    <d v="2018-11-01T00:00:00"/>
    <s v="-"/>
    <s v="Mantenimiento Mecanico"/>
    <d v="2023-05-17T00:00:00"/>
    <d v="1899-12-30T17:24:16"/>
    <d v="2023-05-17T00:00:00"/>
    <d v="1899-12-30T21:00:11"/>
    <n v="12955"/>
    <n v="215.91666666666666"/>
    <x v="1"/>
    <x v="1"/>
    <n v="20"/>
    <s v="mayo"/>
    <s v="T"/>
    <s v="sin informacion"/>
    <s v="sin informacion"/>
    <s v="sin informacion"/>
    <s v="sin informacion"/>
    <s v="sin informacion"/>
  </r>
  <r>
    <n v="142742"/>
    <s v="Abastecedor tetina"/>
    <s v="Moreno"/>
    <s v="L12"/>
    <d v="2018-11-01T00:00:00"/>
    <s v="-"/>
    <s v="Mantenimiento Mecanico"/>
    <d v="2023-05-17T00:00:00"/>
    <d v="1899-12-30T17:26:01"/>
    <d v="2023-05-17T00:00:00"/>
    <d v="1899-12-30T17:59:35"/>
    <n v="2014"/>
    <n v="33.56666666666667"/>
    <x v="1"/>
    <x v="1"/>
    <n v="20"/>
    <s v="mayo"/>
    <s v="T"/>
    <s v="sin informacion"/>
    <s v="sin informacion"/>
    <s v="sin informacion"/>
    <s v="sin informacion"/>
    <s v="sin informacion"/>
  </r>
  <r>
    <n v="142745"/>
    <s v="Abastecedor de envases"/>
    <s v="Moreno"/>
    <s v="L33"/>
    <d v="2018-11-01T00:00:00"/>
    <s v="-"/>
    <s v="Mantenimiento Mecanico"/>
    <d v="2023-05-17T00:00:00"/>
    <d v="1899-12-30T17:55:42"/>
    <d v="2023-05-17T00:00:00"/>
    <d v="1899-12-30T17:58:37"/>
    <n v="175"/>
    <n v="2.9166666666666665"/>
    <x v="0"/>
    <x v="0"/>
    <n v="20"/>
    <s v="mayo"/>
    <s v="T"/>
    <s v="microparada"/>
    <s v="microparada"/>
    <s v="microparada"/>
    <s v="microparada"/>
    <s v="microparada"/>
  </r>
  <r>
    <n v="142747"/>
    <s v="Estuchadora"/>
    <s v="Moreno"/>
    <s v="L11"/>
    <d v="2018-11-01T00:00:00"/>
    <s v="-"/>
    <s v="Mantenimiento Mecanico"/>
    <d v="2023-05-17T00:00:00"/>
    <d v="1899-12-30T17:59:39"/>
    <d v="2023-05-17T00:00:00"/>
    <d v="1899-12-30T21:05:13"/>
    <n v="11134"/>
    <n v="185.56666666666666"/>
    <x v="1"/>
    <x v="1"/>
    <n v="20"/>
    <s v="mayo"/>
    <s v="T"/>
    <s v="sin informacion"/>
    <s v="sin informacion"/>
    <s v="sin informacion"/>
    <s v="sin informacion"/>
    <s v="sin informacion"/>
  </r>
  <r>
    <n v="142749"/>
    <s v="Abastecedor de envases"/>
    <s v="Moreno"/>
    <s v="L33"/>
    <d v="2018-11-01T00:00:00"/>
    <s v="-"/>
    <s v="Mantenimiento Electrico"/>
    <d v="2023-05-17T00:00:00"/>
    <d v="1899-12-30T18:31:11"/>
    <d v="2023-05-17T00:00:00"/>
    <d v="1899-12-30T18:55:01"/>
    <n v="1430"/>
    <n v="23.833333333333332"/>
    <x v="1"/>
    <x v="1"/>
    <n v="20"/>
    <s v="mayo"/>
    <s v="T"/>
    <s v="sin informacion"/>
    <s v="sin informacion"/>
    <s v="sin informacion"/>
    <s v="sin informacion"/>
    <s v="sin informacion"/>
  </r>
  <r>
    <n v="142757"/>
    <s v="Abastecedor tetina"/>
    <s v="Moreno"/>
    <s v="L12"/>
    <d v="2018-11-01T00:00:00"/>
    <s v="-"/>
    <s v="Mantenimiento Mecanico"/>
    <d v="2023-05-17T00:00:00"/>
    <d v="1899-12-30T20:29:54"/>
    <d v="2023-05-17T00:00:00"/>
    <d v="1899-12-30T21:02:50"/>
    <n v="1976"/>
    <n v="32.93333333333333"/>
    <x v="1"/>
    <x v="1"/>
    <n v="20"/>
    <s v="mayo"/>
    <s v="T"/>
    <s v="sin informacion"/>
    <s v="sin informacion"/>
    <s v="sin informacion"/>
    <s v="sin informacion"/>
    <s v="sin informacion"/>
  </r>
  <r>
    <n v="142765"/>
    <s v="Estuchadora"/>
    <s v="Moreno"/>
    <s v="L41"/>
    <d v="2020-02-21T00:00:00"/>
    <s v="Martín"/>
    <s v="Mantenimiento Electrico"/>
    <d v="2023-05-18T00:00:00"/>
    <d v="1899-12-30T06:14:27"/>
    <d v="2023-05-18T00:00:00"/>
    <d v="1899-12-30T06:16:12"/>
    <n v="105"/>
    <n v="1.75"/>
    <x v="0"/>
    <x v="0"/>
    <n v="20"/>
    <s v="mayo"/>
    <s v="M"/>
    <s v="microparada"/>
    <s v="microparada"/>
    <s v="microparada"/>
    <s v="microparada"/>
    <s v="microparada"/>
  </r>
  <r>
    <n v="142777"/>
    <s v="Etiquetadora L33"/>
    <s v="Moreno"/>
    <s v="L33"/>
    <d v="2020-10-16T00:00:00"/>
    <s v="Martín"/>
    <s v="Mantenimiento Electrico"/>
    <d v="2023-05-18T00:00:00"/>
    <d v="1899-12-30T06:37:19"/>
    <d v="2023-05-18T00:00:00"/>
    <d v="1899-12-30T06:48:25"/>
    <n v="666"/>
    <n v="11.1"/>
    <x v="41"/>
    <x v="2"/>
    <n v="20"/>
    <s v="mayo"/>
    <s v="M"/>
    <m/>
    <s v="no"/>
    <m/>
    <m/>
    <m/>
  </r>
  <r>
    <n v="142786"/>
    <s v="Etiquetadora L33"/>
    <s v="Moreno"/>
    <s v="L33"/>
    <d v="2020-10-16T00:00:00"/>
    <s v="Martín"/>
    <s v="Mantenimiento Electrico"/>
    <d v="2023-05-18T00:00:00"/>
    <d v="1899-12-30T07:41:58"/>
    <d v="2023-05-18T00:00:00"/>
    <d v="1899-12-30T07:52:32"/>
    <n v="634"/>
    <n v="10.566666666666666"/>
    <x v="41"/>
    <x v="2"/>
    <n v="20"/>
    <s v="mayo"/>
    <s v="M"/>
    <m/>
    <s v="no"/>
    <m/>
    <m/>
    <m/>
  </r>
  <r>
    <n v="142792"/>
    <s v="Bajador tetina"/>
    <s v="Moreno"/>
    <s v="L12"/>
    <d v="2018-11-01T00:00:00"/>
    <s v="-"/>
    <s v="Mantenimiento Mecanico"/>
    <d v="2023-05-18T00:00:00"/>
    <d v="1899-12-30T08:09:29"/>
    <d v="2023-05-18T00:00:00"/>
    <d v="1899-12-30T08:37:18"/>
    <n v="1669"/>
    <n v="27.816666666666666"/>
    <x v="1"/>
    <x v="1"/>
    <n v="20"/>
    <s v="mayo"/>
    <s v="M"/>
    <s v="sin informacion"/>
    <s v="sin informacion"/>
    <s v="sin informacion"/>
    <s v="sin informacion"/>
    <s v="sin informacion"/>
  </r>
  <r>
    <n v="142797"/>
    <s v="Celofanadora"/>
    <s v="Moreno"/>
    <s v="L32"/>
    <d v="2021-02-04T00:00:00"/>
    <s v="Victor"/>
    <s v="Mantenimiento Mecanico"/>
    <d v="2023-05-18T00:00:00"/>
    <d v="1899-12-30T08:26:46"/>
    <d v="2023-05-18T00:00:00"/>
    <d v="1899-12-30T08:32:56"/>
    <n v="370"/>
    <n v="6.166666666666667"/>
    <x v="0"/>
    <x v="0"/>
    <n v="20"/>
    <s v="mayo"/>
    <s v="M"/>
    <s v="microparada"/>
    <s v="microparada"/>
    <s v="microparada"/>
    <s v="microparada"/>
    <s v="microparada"/>
  </r>
  <r>
    <n v="142804"/>
    <s v="Llenadora"/>
    <s v="Moreno"/>
    <s v="L11"/>
    <d v="2018-11-01T00:00:00"/>
    <s v="-"/>
    <s v="Mantenimiento Electrico"/>
    <d v="2023-05-18T00:00:00"/>
    <d v="1899-12-30T09:55:17"/>
    <d v="2023-05-18T00:00:00"/>
    <d v="1899-12-30T09:57:44"/>
    <n v="147"/>
    <n v="2.4500000000000002"/>
    <x v="0"/>
    <x v="0"/>
    <n v="20"/>
    <s v="mayo"/>
    <s v="M"/>
    <s v="microparada"/>
    <s v="microparada"/>
    <s v="microparada"/>
    <s v="microparada"/>
    <s v="microparada"/>
  </r>
  <r>
    <n v="142818"/>
    <s v="Torqueadora"/>
    <s v="Moreno"/>
    <s v="L38"/>
    <d v="2018-11-01T00:00:00"/>
    <s v="-"/>
    <s v="Mantenimiento Mecanico"/>
    <d v="2023-05-18T00:00:00"/>
    <d v="1899-12-30T11:42:12"/>
    <d v="2023-05-18T00:00:00"/>
    <d v="1899-12-30T12:11:14"/>
    <n v="1742"/>
    <n v="29.033333333333335"/>
    <x v="683"/>
    <x v="2"/>
    <n v="20"/>
    <s v="mayo"/>
    <s v="M"/>
    <m/>
    <s v="no"/>
    <m/>
    <m/>
    <m/>
  </r>
  <r>
    <n v="142821"/>
    <s v="Etiquetadora L33"/>
    <s v="Moreno"/>
    <s v="L33"/>
    <d v="2020-10-16T00:00:00"/>
    <s v="Martín"/>
    <s v="Mantenimiento Electrico"/>
    <d v="2023-05-18T00:00:00"/>
    <d v="1899-12-30T12:23:12"/>
    <d v="2023-05-18T00:00:00"/>
    <d v="1899-12-30T12:54:01"/>
    <n v="1849"/>
    <n v="30.816666666666666"/>
    <x v="4"/>
    <x v="2"/>
    <n v="20"/>
    <s v="mayo"/>
    <s v="M"/>
    <m/>
    <s v="no"/>
    <m/>
    <m/>
    <m/>
  </r>
  <r>
    <n v="142822"/>
    <s v="Crimpadora"/>
    <s v="Moreno"/>
    <s v="L32"/>
    <d v="2021-02-04T00:00:00"/>
    <s v="Victor"/>
    <s v="Mantenimiento Mecanico"/>
    <d v="2023-05-18T00:00:00"/>
    <d v="1899-12-30T12:33:45"/>
    <d v="2023-05-18T00:00:00"/>
    <d v="1899-12-30T12:33:52"/>
    <n v="7"/>
    <n v="0.11666666666666667"/>
    <x v="0"/>
    <x v="0"/>
    <n v="20"/>
    <s v="mayo"/>
    <s v="M"/>
    <s v="microparada"/>
    <s v="microparada"/>
    <s v="microparada"/>
    <s v="microparada"/>
    <s v="microparada"/>
  </r>
  <r>
    <n v="142823"/>
    <s v="Crimpadora"/>
    <s v="Moreno"/>
    <s v="L32"/>
    <d v="2021-02-04T00:00:00"/>
    <s v="Victor"/>
    <s v="Mantenimiento Mecanico"/>
    <d v="2023-05-18T00:00:00"/>
    <d v="1899-12-30T12:33:59"/>
    <d v="2023-05-18T00:00:00"/>
    <d v="1899-12-30T12:35:17"/>
    <n v="78"/>
    <n v="1.3"/>
    <x v="0"/>
    <x v="0"/>
    <n v="20"/>
    <s v="mayo"/>
    <s v="M"/>
    <s v="microparada"/>
    <s v="microparada"/>
    <s v="microparada"/>
    <s v="microparada"/>
    <s v="microparada"/>
  </r>
  <r>
    <n v="142828"/>
    <s v="Crimpadora L11"/>
    <s v="Moreno"/>
    <s v="L11"/>
    <d v="2020-09-30T00:00:00"/>
    <s v="Martín"/>
    <s v="Mantenimiento Electrico"/>
    <d v="2023-05-18T00:00:00"/>
    <d v="1899-12-30T14:40:31"/>
    <d v="2023-05-18T00:00:00"/>
    <d v="1899-12-30T14:50:30"/>
    <n v="599"/>
    <n v="9.9833333333333325"/>
    <x v="0"/>
    <x v="0"/>
    <n v="20"/>
    <s v="mayo"/>
    <s v="T"/>
    <s v="microparada"/>
    <s v="microparada"/>
    <s v="microparada"/>
    <s v="microparada"/>
    <s v="microparada"/>
  </r>
  <r>
    <n v="142831"/>
    <s v="Sobretapa"/>
    <s v="Moreno"/>
    <s v="L38"/>
    <d v="2020-06-30T00:00:00"/>
    <s v="Martín"/>
    <s v="Mantenimiento Mecanico"/>
    <d v="2023-05-18T00:00:00"/>
    <d v="1899-12-30T15:07:59"/>
    <d v="2023-05-18T00:00:00"/>
    <d v="1899-12-30T15:20:31"/>
    <n v="752"/>
    <n v="12.533333333333333"/>
    <x v="4"/>
    <x v="2"/>
    <n v="20"/>
    <s v="mayo"/>
    <s v="T"/>
    <m/>
    <s v="no"/>
    <m/>
    <m/>
    <m/>
  </r>
  <r>
    <n v="142836"/>
    <s v="Sobretapa"/>
    <s v="Moreno"/>
    <s v="L38"/>
    <d v="2020-06-30T00:00:00"/>
    <s v="Martín"/>
    <s v="Mantenimiento Mecanico"/>
    <d v="2023-05-18T00:00:00"/>
    <d v="1899-12-30T16:01:42"/>
    <d v="2023-05-18T00:00:00"/>
    <d v="1899-12-30T19:08:35"/>
    <n v="11213"/>
    <n v="186.88333333333333"/>
    <x v="4"/>
    <x v="2"/>
    <n v="20"/>
    <s v="mayo"/>
    <s v="T"/>
    <m/>
    <s v="no"/>
    <m/>
    <m/>
    <m/>
  </r>
  <r>
    <n v="142837"/>
    <s v="Llenadora"/>
    <s v="Moreno"/>
    <s v="L42"/>
    <d v="2018-11-01T00:00:00"/>
    <s v="-"/>
    <s v="Mantenimiento Mecanico"/>
    <d v="2023-05-18T00:00:00"/>
    <d v="1899-12-30T16:01:56"/>
    <d v="2023-05-18T00:00:00"/>
    <d v="1899-12-30T16:45:01"/>
    <n v="2585"/>
    <n v="43.083333333333336"/>
    <x v="1"/>
    <x v="1"/>
    <n v="20"/>
    <s v="mayo"/>
    <s v="T"/>
    <s v="sin informacion"/>
    <s v="sin informacion"/>
    <s v="sin informacion"/>
    <s v="sin informacion"/>
    <s v="sin informacion"/>
  </r>
  <r>
    <n v="142841"/>
    <s v="Laser"/>
    <s v="Moreno"/>
    <s v="L37"/>
    <d v="2018-11-01T00:00:00"/>
    <s v="-"/>
    <s v="Mantenimiento Mecanico"/>
    <d v="2023-05-18T00:00:00"/>
    <d v="1899-12-30T17:19:02"/>
    <d v="2023-05-18T00:00:00"/>
    <d v="1899-12-30T18:00:44"/>
    <n v="2502"/>
    <n v="41.7"/>
    <x v="4"/>
    <x v="2"/>
    <n v="20"/>
    <s v="mayo"/>
    <s v="T"/>
    <m/>
    <s v="no"/>
    <m/>
    <m/>
    <m/>
  </r>
  <r>
    <n v="142846"/>
    <s v="Etiquetadora"/>
    <s v="Moreno"/>
    <s v="L04"/>
    <d v="2018-11-01T00:00:00"/>
    <s v="-"/>
    <s v="Mantenimiento Mecanico"/>
    <d v="2023-05-18T00:00:00"/>
    <d v="1899-12-30T18:24:26"/>
    <d v="2023-05-18T00:00:00"/>
    <d v="1899-12-30T21:11:02"/>
    <n v="9996"/>
    <n v="166.6"/>
    <x v="1"/>
    <x v="1"/>
    <n v="20"/>
    <s v="mayo"/>
    <s v="T"/>
    <s v="sin informacion"/>
    <s v="sin informacion"/>
    <s v="sin informacion"/>
    <s v="sin informacion"/>
    <s v="sin informacion"/>
  </r>
  <r>
    <n v="142847"/>
    <s v="Llenadora"/>
    <s v="Moreno"/>
    <s v="L33"/>
    <d v="2018-11-01T00:00:00"/>
    <s v="-"/>
    <s v="Mantenimiento Mecanico"/>
    <d v="2023-05-18T00:00:00"/>
    <d v="1899-12-30T18:26:58"/>
    <d v="2023-05-18T00:00:00"/>
    <d v="1899-12-30T18:29:09"/>
    <n v="131"/>
    <n v="2.1833333333333331"/>
    <x v="0"/>
    <x v="0"/>
    <n v="20"/>
    <s v="mayo"/>
    <s v="T"/>
    <s v="microparada"/>
    <s v="microparada"/>
    <s v="microparada"/>
    <s v="microparada"/>
    <s v="microparada"/>
  </r>
  <r>
    <n v="142850"/>
    <s v="Laser"/>
    <s v="Moreno"/>
    <s v="L37"/>
    <d v="2018-11-01T00:00:00"/>
    <s v="-"/>
    <s v="Mantenimiento Mecanico"/>
    <d v="2023-05-18T00:00:00"/>
    <d v="1899-12-30T18:36:25"/>
    <d v="2023-05-18T00:00:00"/>
    <d v="1899-12-30T19:30:26"/>
    <n v="3241"/>
    <n v="54.016666666666666"/>
    <x v="4"/>
    <x v="2"/>
    <n v="20"/>
    <s v="mayo"/>
    <s v="T"/>
    <m/>
    <s v="no"/>
    <m/>
    <m/>
    <m/>
  </r>
  <r>
    <n v="142851"/>
    <s v="Llenadora"/>
    <s v="Moreno"/>
    <s v="L11"/>
    <d v="2018-11-01T00:00:00"/>
    <s v="-"/>
    <s v="Mantenimiento Mecanico"/>
    <d v="2023-05-18T00:00:00"/>
    <d v="1899-12-30T18:38:03"/>
    <d v="2023-05-18T00:00:00"/>
    <d v="1899-12-30T19:08:23"/>
    <n v="1820"/>
    <n v="30.333333333333332"/>
    <x v="684"/>
    <x v="2"/>
    <n v="20"/>
    <s v="mayo"/>
    <s v="T"/>
    <m/>
    <s v="no"/>
    <m/>
    <m/>
    <m/>
  </r>
  <r>
    <n v="142855"/>
    <s v="Laser"/>
    <s v="Moreno"/>
    <s v="L33"/>
    <d v="2018-11-01T00:00:00"/>
    <s v="-"/>
    <s v="Mantenimiento Electrico"/>
    <d v="2023-05-18T00:00:00"/>
    <d v="1899-12-30T19:31:41"/>
    <d v="2023-05-18T00:00:00"/>
    <d v="1899-12-30T19:51:43"/>
    <n v="1202"/>
    <n v="20.033333333333335"/>
    <x v="4"/>
    <x v="2"/>
    <n v="20"/>
    <s v="mayo"/>
    <s v="T"/>
    <m/>
    <s v="no"/>
    <m/>
    <m/>
    <m/>
  </r>
  <r>
    <n v="142856"/>
    <s v="Laser"/>
    <s v="Moreno"/>
    <s v="L37"/>
    <d v="2018-11-01T00:00:00"/>
    <s v="-"/>
    <s v="Mantenimiento Mecanico"/>
    <d v="2023-05-18T00:00:00"/>
    <d v="1899-12-30T20:06:37"/>
    <d v="2023-05-18T00:00:00"/>
    <d v="1899-12-30T21:28:55"/>
    <n v="4938"/>
    <n v="82.3"/>
    <x v="4"/>
    <x v="2"/>
    <n v="20"/>
    <s v="mayo"/>
    <s v="T"/>
    <m/>
    <s v="no"/>
    <m/>
    <m/>
    <m/>
  </r>
  <r>
    <n v="142858"/>
    <s v="Etiquetadora"/>
    <s v="Moreno"/>
    <s v="L45"/>
    <d v="2018-11-01T00:00:00"/>
    <s v="-"/>
    <s v="Mantenimiento Mecanico"/>
    <d v="2023-05-18T00:00:00"/>
    <d v="1899-12-30T20:45:21"/>
    <d v="2023-05-18T00:00:00"/>
    <d v="1899-12-30T21:20:05"/>
    <n v="2084"/>
    <n v="34.733333333333334"/>
    <x v="4"/>
    <x v="2"/>
    <n v="20"/>
    <s v="mayo"/>
    <s v="T"/>
    <m/>
    <s v="no"/>
    <m/>
    <m/>
    <m/>
  </r>
  <r>
    <n v="142863"/>
    <s v="Transporte"/>
    <s v="Moreno"/>
    <s v="L11"/>
    <d v="2018-11-01T00:00:00"/>
    <s v="-"/>
    <s v="Mantenimiento Electrico"/>
    <d v="2023-05-19T00:00:00"/>
    <d v="1899-12-30T01:19:12"/>
    <d v="2023-05-19T00:00:00"/>
    <d v="1899-12-30T02:00:22"/>
    <n v="2470"/>
    <n v="41.166666666666664"/>
    <x v="1"/>
    <x v="1"/>
    <n v="20"/>
    <s v="mayo"/>
    <s v="N"/>
    <s v="sin informacion"/>
    <s v="sin informacion"/>
    <s v="sin informacion"/>
    <s v="sin informacion"/>
    <s v="sin informacion"/>
  </r>
  <r>
    <n v="142867"/>
    <s v="Llenadora"/>
    <s v="Moreno"/>
    <s v="L29"/>
    <d v="2018-11-01T00:00:00"/>
    <s v="-"/>
    <s v="Mantenimiento Mecanico"/>
    <d v="2023-05-19T00:00:00"/>
    <d v="1899-12-30T06:02:32"/>
    <d v="2023-05-19T00:00:00"/>
    <d v="1899-12-30T08:04:47"/>
    <n v="7335"/>
    <n v="122.25"/>
    <x v="4"/>
    <x v="2"/>
    <n v="20"/>
    <s v="mayo"/>
    <s v="M"/>
    <m/>
    <s v="no"/>
    <m/>
    <m/>
    <m/>
  </r>
  <r>
    <n v="142877"/>
    <s v="Estuchadora"/>
    <s v="Moreno"/>
    <s v="L11"/>
    <d v="2018-11-01T00:00:00"/>
    <s v="-"/>
    <s v="Mantenimiento Electrico"/>
    <d v="2023-05-19T00:00:00"/>
    <d v="1899-12-30T07:40:58"/>
    <d v="2023-05-19T00:00:00"/>
    <d v="1899-12-30T07:55:06"/>
    <n v="848"/>
    <n v="14.133333333333333"/>
    <x v="1"/>
    <x v="1"/>
    <n v="20"/>
    <s v="mayo"/>
    <s v="M"/>
    <s v="sin informacion"/>
    <s v="sin informacion"/>
    <s v="sin informacion"/>
    <s v="sin informacion"/>
    <s v="sin informacion"/>
  </r>
  <r>
    <n v="142882"/>
    <s v="Laser"/>
    <s v="Moreno"/>
    <s v="L37"/>
    <d v="2018-11-01T00:00:00"/>
    <s v="-"/>
    <s v="Mantenimiento Electrico"/>
    <d v="2023-05-19T00:00:00"/>
    <d v="1899-12-30T08:31:48"/>
    <d v="2023-05-19T00:00:00"/>
    <d v="1899-12-30T09:15:52"/>
    <n v="2644"/>
    <n v="44.06666666666667"/>
    <x v="1"/>
    <x v="1"/>
    <n v="20"/>
    <s v="mayo"/>
    <s v="M"/>
    <s v="sin informacion"/>
    <s v="sin informacion"/>
    <s v="sin informacion"/>
    <s v="sin informacion"/>
    <s v="sin informacion"/>
  </r>
  <r>
    <n v="142884"/>
    <s v="Llenadora"/>
    <s v="Moreno"/>
    <s v="L29"/>
    <d v="2018-11-01T00:00:00"/>
    <s v="-"/>
    <s v="Mantenimiento Mecanico"/>
    <d v="2023-05-19T00:00:00"/>
    <d v="1899-12-30T08:49:36"/>
    <d v="2023-05-19T00:00:00"/>
    <d v="1899-12-30T09:36:31"/>
    <n v="2815"/>
    <n v="46.916666666666664"/>
    <x v="1"/>
    <x v="1"/>
    <n v="20"/>
    <s v="mayo"/>
    <s v="M"/>
    <s v="sin informacion"/>
    <s v="sin informacion"/>
    <s v="sin informacion"/>
    <s v="sin informacion"/>
    <s v="sin informacion"/>
  </r>
  <r>
    <n v="142889"/>
    <s v="Torqueadora"/>
    <s v="Moreno"/>
    <s v="L38"/>
    <d v="2018-11-01T00:00:00"/>
    <s v="-"/>
    <s v="Mantenimiento Electrico"/>
    <d v="2023-05-19T00:00:00"/>
    <d v="1899-12-30T09:21:22"/>
    <d v="2023-05-19T00:00:00"/>
    <d v="1899-12-30T09:21:28"/>
    <n v="6"/>
    <n v="0.1"/>
    <x v="0"/>
    <x v="0"/>
    <n v="20"/>
    <s v="mayo"/>
    <s v="M"/>
    <s v="microparada"/>
    <s v="microparada"/>
    <s v="microparada"/>
    <s v="microparada"/>
    <s v="microparada"/>
  </r>
  <r>
    <n v="142893"/>
    <s v="Etiquetadora L33"/>
    <s v="Moreno"/>
    <s v="L33"/>
    <d v="2020-10-16T00:00:00"/>
    <s v="Martín"/>
    <s v="Mantenimiento Electrico"/>
    <d v="2023-05-19T00:00:00"/>
    <d v="1899-12-30T09:48:58"/>
    <d v="2023-05-19T00:00:00"/>
    <d v="1899-12-30T10:37:30"/>
    <n v="2912"/>
    <n v="48.533333333333331"/>
    <x v="190"/>
    <x v="2"/>
    <n v="20"/>
    <s v="mayo"/>
    <s v="M"/>
    <m/>
    <s v="no"/>
    <m/>
    <m/>
    <m/>
  </r>
  <r>
    <n v="142895"/>
    <s v="Laser"/>
    <s v="Moreno"/>
    <s v="L37"/>
    <d v="2018-11-01T00:00:00"/>
    <s v="-"/>
    <s v="Mantenimiento Electrico"/>
    <d v="2023-05-19T00:00:00"/>
    <d v="1899-12-30T09:52:41"/>
    <d v="2023-05-19T00:00:00"/>
    <d v="1899-12-30T10:52:33"/>
    <n v="3592"/>
    <n v="59.866666666666667"/>
    <x v="400"/>
    <x v="2"/>
    <n v="20"/>
    <s v="mayo"/>
    <s v="M"/>
    <m/>
    <s v="no"/>
    <m/>
    <m/>
    <m/>
  </r>
  <r>
    <n v="142896"/>
    <s v="Llenadora"/>
    <s v="Moreno"/>
    <s v="L12"/>
    <d v="2018-11-01T00:00:00"/>
    <s v="-"/>
    <s v="Mantenimiento Mecanico"/>
    <d v="2023-05-19T00:00:00"/>
    <d v="1899-12-30T10:02:16"/>
    <d v="2023-05-19T00:00:00"/>
    <d v="1899-12-30T10:15:36"/>
    <n v="800"/>
    <n v="13.333333333333334"/>
    <x v="1"/>
    <x v="1"/>
    <n v="20"/>
    <s v="mayo"/>
    <s v="M"/>
    <s v="sin informacion"/>
    <s v="sin informacion"/>
    <s v="sin informacion"/>
    <s v="sin informacion"/>
    <s v="sin informacion"/>
  </r>
  <r>
    <n v="142897"/>
    <s v="Etiquetadora"/>
    <s v="Moreno"/>
    <s v="L45"/>
    <d v="2018-11-01T00:00:00"/>
    <s v="-"/>
    <s v="Mantenimiento Electrico"/>
    <d v="2023-05-19T00:00:00"/>
    <d v="1899-12-30T10:07:19"/>
    <d v="2023-05-19T00:00:00"/>
    <d v="1899-12-30T11:21:30"/>
    <n v="4451"/>
    <n v="74.183333333333337"/>
    <x v="685"/>
    <x v="2"/>
    <n v="20"/>
    <s v="mayo"/>
    <s v="M"/>
    <m/>
    <s v="no"/>
    <m/>
    <m/>
    <m/>
  </r>
  <r>
    <n v="142898"/>
    <s v="Llenadora"/>
    <s v="Moreno"/>
    <s v="L29"/>
    <d v="2018-11-01T00:00:00"/>
    <s v="-"/>
    <s v="Mantenimiento Mecanico"/>
    <d v="2023-05-19T00:00:00"/>
    <d v="1899-12-30T10:15:13"/>
    <d v="2023-05-19T00:00:00"/>
    <d v="1899-12-30T11:16:45"/>
    <n v="3692"/>
    <n v="61.533333333333331"/>
    <x v="1"/>
    <x v="1"/>
    <n v="20"/>
    <s v="mayo"/>
    <s v="M"/>
    <s v="sin informacion"/>
    <s v="sin informacion"/>
    <s v="sin informacion"/>
    <s v="sin informacion"/>
    <s v="sin informacion"/>
  </r>
  <r>
    <n v="142899"/>
    <s v="Llenadora"/>
    <s v="Moreno"/>
    <s v="L12"/>
    <d v="2018-11-01T00:00:00"/>
    <s v="-"/>
    <s v="Mantenimiento Mecanico"/>
    <d v="2023-05-19T00:00:00"/>
    <d v="1899-12-30T10:15:42"/>
    <d v="2023-05-19T00:00:00"/>
    <d v="1899-12-30T11:15:00"/>
    <n v="3558"/>
    <n v="59.3"/>
    <x v="1"/>
    <x v="1"/>
    <n v="20"/>
    <s v="mayo"/>
    <s v="M"/>
    <s v="sin informacion"/>
    <s v="sin informacion"/>
    <s v="sin informacion"/>
    <s v="sin informacion"/>
    <s v="sin informacion"/>
  </r>
  <r>
    <n v="142900"/>
    <s v="Celofanadora"/>
    <s v="Moreno"/>
    <s v="L41"/>
    <d v="2020-02-21T00:00:00"/>
    <s v="Martín"/>
    <s v="Mantenimiento Mecanico"/>
    <d v="2023-05-19T00:00:00"/>
    <d v="1899-12-30T10:34:20"/>
    <d v="2023-05-19T00:00:00"/>
    <d v="1899-12-30T11:26:10"/>
    <n v="3110"/>
    <n v="51.833333333333336"/>
    <x v="686"/>
    <x v="2"/>
    <n v="20"/>
    <s v="mayo"/>
    <s v="M"/>
    <m/>
    <s v="no"/>
    <m/>
    <m/>
    <m/>
  </r>
  <r>
    <n v="142901"/>
    <s v="Etiquetadora"/>
    <s v="Moreno"/>
    <s v="L42"/>
    <d v="2019-10-08T00:00:00"/>
    <s v="Martín"/>
    <s v="Mantenimiento Mecanico"/>
    <d v="2023-05-19T00:00:00"/>
    <d v="1899-12-30T11:00:53"/>
    <d v="2023-05-19T00:00:00"/>
    <d v="1899-12-30T11:30:56"/>
    <n v="1803"/>
    <n v="30.05"/>
    <x v="1"/>
    <x v="1"/>
    <n v="20"/>
    <s v="mayo"/>
    <s v="M"/>
    <s v="sin informacion"/>
    <s v="sin informacion"/>
    <s v="sin informacion"/>
    <s v="sin informacion"/>
    <s v="sin informacion"/>
  </r>
  <r>
    <n v="142902"/>
    <s v="Llenadora"/>
    <s v="Moreno"/>
    <s v="L29"/>
    <d v="2018-11-01T00:00:00"/>
    <s v="-"/>
    <s v="Mantenimiento Mecanico"/>
    <d v="2023-05-19T00:00:00"/>
    <d v="1899-12-30T11:20:50"/>
    <d v="2023-05-19T00:00:00"/>
    <d v="1899-12-30T11:39:16"/>
    <n v="1106"/>
    <n v="18.433333333333334"/>
    <x v="1"/>
    <x v="1"/>
    <n v="20"/>
    <s v="mayo"/>
    <s v="M"/>
    <s v="sin informacion"/>
    <s v="sin informacion"/>
    <s v="sin informacion"/>
    <s v="sin informacion"/>
    <s v="sin informacion"/>
  </r>
  <r>
    <n v="142904"/>
    <s v="Llenadora"/>
    <s v="Moreno"/>
    <s v="L12"/>
    <d v="2018-11-01T00:00:00"/>
    <s v="-"/>
    <s v="Mantenimiento Mecanico"/>
    <d v="2023-05-19T00:00:00"/>
    <d v="1899-12-30T11:25:32"/>
    <d v="2023-05-19T00:00:00"/>
    <d v="1899-12-30T11:53:08"/>
    <n v="1656"/>
    <n v="27.6"/>
    <x v="1"/>
    <x v="1"/>
    <n v="20"/>
    <s v="mayo"/>
    <s v="M"/>
    <s v="sin informacion"/>
    <s v="sin informacion"/>
    <s v="sin informacion"/>
    <s v="sin informacion"/>
    <s v="sin informacion"/>
  </r>
  <r>
    <n v="142905"/>
    <s v="Estuchadora"/>
    <s v="Moreno"/>
    <s v="L32"/>
    <d v="2021-02-04T00:00:00"/>
    <s v="Victor"/>
    <s v="Mantenimiento Electrico"/>
    <d v="2023-05-19T00:00:00"/>
    <d v="1899-12-30T11:35:16"/>
    <d v="2023-05-19T00:00:00"/>
    <d v="1899-12-30T11:46:24"/>
    <n v="668"/>
    <n v="11.133333333333333"/>
    <x v="1"/>
    <x v="1"/>
    <n v="20"/>
    <s v="mayo"/>
    <s v="M"/>
    <s v="sin informacion"/>
    <s v="sin informacion"/>
    <s v="sin informacion"/>
    <s v="sin informacion"/>
    <s v="sin informacion"/>
  </r>
  <r>
    <n v="142906"/>
    <s v="Llenadora"/>
    <s v="Moreno"/>
    <s v="L29"/>
    <d v="2018-11-01T00:00:00"/>
    <s v="-"/>
    <s v="Mantenimiento Electrico"/>
    <d v="2023-05-19T00:00:00"/>
    <d v="1899-12-30T11:39:26"/>
    <d v="2023-05-19T00:00:00"/>
    <d v="1899-12-30T15:28:52"/>
    <n v="13766"/>
    <n v="229.43333333333334"/>
    <x v="1"/>
    <x v="1"/>
    <n v="20"/>
    <s v="mayo"/>
    <s v="M"/>
    <s v="sin informacion"/>
    <s v="sin informacion"/>
    <s v="sin informacion"/>
    <s v="sin informacion"/>
    <s v="sin informacion"/>
  </r>
  <r>
    <n v="142911"/>
    <s v="Celofanadora"/>
    <s v="Moreno"/>
    <s v="L41"/>
    <d v="2020-02-21T00:00:00"/>
    <s v="Martín"/>
    <s v="Mantenimiento Electrico"/>
    <d v="2023-05-19T00:00:00"/>
    <d v="1899-12-30T12:41:07"/>
    <d v="2023-05-19T00:00:00"/>
    <d v="1899-12-30T13:37:36"/>
    <n v="3389"/>
    <n v="56.483333333333334"/>
    <x v="1"/>
    <x v="1"/>
    <n v="20"/>
    <s v="mayo"/>
    <s v="M"/>
    <s v="sin informacion"/>
    <s v="sin informacion"/>
    <s v="sin informacion"/>
    <s v="sin informacion"/>
    <s v="sin informacion"/>
  </r>
  <r>
    <n v="142916"/>
    <s v="Estuchadora"/>
    <s v="Moreno"/>
    <s v="L32"/>
    <d v="2021-02-04T00:00:00"/>
    <s v="Victor"/>
    <s v="Mantenimiento Mecanico"/>
    <d v="2023-05-19T00:00:00"/>
    <d v="1899-12-30T13:33:41"/>
    <d v="2023-05-19T00:00:00"/>
    <d v="1899-12-30T14:02:17"/>
    <n v="1716"/>
    <n v="28.6"/>
    <x v="1"/>
    <x v="1"/>
    <n v="20"/>
    <s v="mayo"/>
    <s v="M"/>
    <s v="sin informacion"/>
    <s v="sin informacion"/>
    <s v="sin informacion"/>
    <s v="sin informacion"/>
    <s v="sin informacion"/>
  </r>
  <r>
    <n v="142917"/>
    <s v="Celofanadora"/>
    <s v="Moreno"/>
    <s v="L41"/>
    <d v="2020-02-21T00:00:00"/>
    <s v="Martín"/>
    <s v="Mantenimiento Mecanico"/>
    <d v="2023-05-19T00:00:00"/>
    <d v="1899-12-30T13:37:45"/>
    <d v="2023-05-19T00:00:00"/>
    <d v="1899-12-30T17:46:58"/>
    <n v="14953"/>
    <n v="249.21666666666667"/>
    <x v="1"/>
    <x v="1"/>
    <n v="20"/>
    <s v="mayo"/>
    <s v="M"/>
    <s v="sin informacion"/>
    <s v="sin informacion"/>
    <s v="sin informacion"/>
    <s v="sin informacion"/>
    <s v="sin informacion"/>
  </r>
  <r>
    <n v="142919"/>
    <s v="Sobretapa"/>
    <s v="Moreno"/>
    <s v="L38"/>
    <d v="2020-06-30T00:00:00"/>
    <s v="Martín"/>
    <s v="Mantenimiento Mecanico"/>
    <d v="2023-05-19T00:00:00"/>
    <d v="1899-12-30T14:28:06"/>
    <d v="2023-05-20T00:00:00"/>
    <d v="1899-12-30T07:03:11"/>
    <n v="59705"/>
    <n v="995.08333333333337"/>
    <x v="4"/>
    <x v="2"/>
    <n v="21"/>
    <s v="mayo"/>
    <s v="T"/>
    <m/>
    <s v="no"/>
    <m/>
    <m/>
    <m/>
  </r>
  <r>
    <n v="142923"/>
    <s v="Etiquetadora"/>
    <s v="Moreno"/>
    <s v="L45"/>
    <d v="2018-11-01T00:00:00"/>
    <s v="-"/>
    <s v="Mantenimiento Mecanico"/>
    <d v="2023-05-19T00:00:00"/>
    <d v="1899-12-30T14:36:04"/>
    <d v="2023-05-19T00:00:00"/>
    <d v="1899-12-30T15:13:30"/>
    <n v="2246"/>
    <n v="37.43333333333333"/>
    <x v="4"/>
    <x v="2"/>
    <n v="20"/>
    <s v="mayo"/>
    <s v="T"/>
    <m/>
    <s v="no"/>
    <m/>
    <m/>
    <m/>
  </r>
  <r>
    <n v="142925"/>
    <s v="Llenadora"/>
    <s v="Moreno"/>
    <s v="L11"/>
    <d v="2018-11-01T00:00:00"/>
    <s v="-"/>
    <s v="Mantenimiento Mecanico"/>
    <d v="2023-05-19T00:00:00"/>
    <d v="1899-12-30T14:42:25"/>
    <d v="2023-05-19T00:00:00"/>
    <d v="1899-12-30T15:07:42"/>
    <n v="1517"/>
    <n v="25.283333333333335"/>
    <x v="687"/>
    <x v="2"/>
    <n v="20"/>
    <s v="mayo"/>
    <s v="T"/>
    <m/>
    <s v="no"/>
    <m/>
    <m/>
    <m/>
  </r>
  <r>
    <n v="142927"/>
    <s v="Abastecedor de tapas"/>
    <s v="Moreno"/>
    <s v="L35"/>
    <d v="2018-11-01T00:00:00"/>
    <s v="-"/>
    <s v="Mantenimiento Electrico"/>
    <d v="2023-05-19T00:00:00"/>
    <d v="1899-12-30T15:02:40"/>
    <d v="2023-05-19T00:00:00"/>
    <d v="1899-12-30T15:05:49"/>
    <n v="189"/>
    <n v="3.15"/>
    <x v="0"/>
    <x v="0"/>
    <n v="20"/>
    <s v="mayo"/>
    <s v="T"/>
    <s v="microparada"/>
    <s v="microparada"/>
    <s v="microparada"/>
    <s v="microparada"/>
    <s v="microparada"/>
  </r>
  <r>
    <n v="142928"/>
    <s v="Llenadora"/>
    <s v="Moreno"/>
    <s v="L11"/>
    <d v="2018-11-01T00:00:00"/>
    <s v="-"/>
    <s v="Mantenimiento Mecanico"/>
    <d v="2023-05-19T00:00:00"/>
    <d v="1899-12-30T15:25:01"/>
    <d v="2023-05-19T00:00:00"/>
    <d v="1899-12-30T15:28:21"/>
    <n v="200"/>
    <n v="3.3333333333333335"/>
    <x v="0"/>
    <x v="0"/>
    <n v="20"/>
    <s v="mayo"/>
    <s v="T"/>
    <s v="microparada"/>
    <s v="microparada"/>
    <s v="microparada"/>
    <s v="microparada"/>
    <s v="microparada"/>
  </r>
  <r>
    <n v="142929"/>
    <s v="Llenadora"/>
    <s v="Moreno"/>
    <s v="L29"/>
    <d v="2018-11-01T00:00:00"/>
    <s v="-"/>
    <s v="Mantenimiento Electrico"/>
    <d v="2023-05-19T00:00:00"/>
    <d v="1899-12-30T15:28:58"/>
    <d v="2023-05-19T00:00:00"/>
    <d v="1899-12-30T15:52:18"/>
    <n v="1400"/>
    <n v="23.333333333333332"/>
    <x v="688"/>
    <x v="2"/>
    <n v="20"/>
    <s v="mayo"/>
    <s v="T"/>
    <m/>
    <s v="no"/>
    <m/>
    <m/>
    <m/>
  </r>
  <r>
    <n v="142931"/>
    <s v="Etiquetadora"/>
    <s v="Moreno"/>
    <s v="L45"/>
    <d v="2018-11-01T00:00:00"/>
    <s v="-"/>
    <s v="Mantenimiento Mecanico"/>
    <d v="2023-05-19T00:00:00"/>
    <d v="1899-12-30T15:35:59"/>
    <d v="2023-05-19T00:00:00"/>
    <d v="1899-12-30T17:23:14"/>
    <n v="6435"/>
    <n v="107.25"/>
    <x v="689"/>
    <x v="3"/>
    <n v="20"/>
    <s v="mayo"/>
    <s v="T"/>
    <m/>
    <s v="si"/>
    <m/>
    <m/>
    <m/>
  </r>
  <r>
    <n v="142932"/>
    <s v="Abastecedor de tapas"/>
    <s v="Moreno"/>
    <s v="L35"/>
    <d v="2018-11-01T00:00:00"/>
    <s v="-"/>
    <s v="Mantenimiento Electrico"/>
    <d v="2023-05-19T00:00:00"/>
    <d v="1899-12-30T15:46:00"/>
    <d v="2023-05-19T00:00:00"/>
    <d v="1899-12-30T17:39:40"/>
    <n v="6820"/>
    <n v="113.66666666666667"/>
    <x v="690"/>
    <x v="2"/>
    <n v="20"/>
    <s v="mayo"/>
    <s v="T"/>
    <m/>
    <s v="no"/>
    <m/>
    <m/>
    <m/>
  </r>
  <r>
    <n v="142933"/>
    <s v="Llenadora"/>
    <s v="Moreno"/>
    <s v="L29"/>
    <d v="2018-11-01T00:00:00"/>
    <s v="-"/>
    <s v="Mantenimiento Mecanico"/>
    <d v="2023-05-19T00:00:00"/>
    <d v="1899-12-30T16:00:53"/>
    <d v="2023-05-19T00:00:00"/>
    <d v="1899-12-30T18:21:13"/>
    <n v="8420"/>
    <n v="140.33333333333334"/>
    <x v="691"/>
    <x v="3"/>
    <n v="20"/>
    <s v="mayo"/>
    <s v="T"/>
    <m/>
    <s v="si"/>
    <m/>
    <m/>
    <m/>
  </r>
  <r>
    <n v="142935"/>
    <s v="Celofanadora"/>
    <s v="Moreno"/>
    <s v="L11"/>
    <d v="2018-11-01T00:00:00"/>
    <s v="-"/>
    <s v="Mantenimiento Mecanico"/>
    <d v="2023-05-19T00:00:00"/>
    <d v="1899-12-30T16:40:49"/>
    <d v="2023-05-19T00:00:00"/>
    <d v="1899-12-30T17:26:19"/>
    <n v="2730"/>
    <n v="45.5"/>
    <x v="652"/>
    <x v="2"/>
    <n v="20"/>
    <s v="mayo"/>
    <s v="T"/>
    <m/>
    <s v="no"/>
    <m/>
    <m/>
    <m/>
  </r>
  <r>
    <n v="142942"/>
    <s v="Laser"/>
    <s v="Moreno"/>
    <s v="L37"/>
    <d v="2018-11-01T00:00:00"/>
    <s v="-"/>
    <s v="Mantenimiento Mecanico"/>
    <d v="2023-05-19T00:00:00"/>
    <d v="1899-12-30T18:30:44"/>
    <d v="2023-05-19T00:00:00"/>
    <d v="1899-12-30T18:38:00"/>
    <n v="436"/>
    <n v="7.2666666666666666"/>
    <x v="0"/>
    <x v="0"/>
    <n v="20"/>
    <s v="mayo"/>
    <s v="T"/>
    <s v="microparada"/>
    <s v="microparada"/>
    <s v="microparada"/>
    <s v="microparada"/>
    <s v="microparada"/>
  </r>
  <r>
    <n v="142943"/>
    <s v="Llenadora"/>
    <s v="Moreno"/>
    <s v="L39"/>
    <d v="2018-11-01T00:00:00"/>
    <s v="-"/>
    <s v="Mantenimiento Mecanico"/>
    <d v="2023-05-19T00:00:00"/>
    <d v="1899-12-30T18:36:14"/>
    <d v="2023-05-19T00:00:00"/>
    <d v="1899-12-30T18:36:23"/>
    <n v="9"/>
    <n v="0.15"/>
    <x v="0"/>
    <x v="0"/>
    <n v="20"/>
    <s v="mayo"/>
    <s v="T"/>
    <s v="microparada"/>
    <s v="microparada"/>
    <s v="microparada"/>
    <s v="microparada"/>
    <s v="microparada"/>
  </r>
  <r>
    <n v="142944"/>
    <s v="Llenadora"/>
    <s v="Moreno"/>
    <s v="L39"/>
    <d v="2018-11-01T00:00:00"/>
    <s v="-"/>
    <s v="Mantenimiento Electrico"/>
    <d v="2023-05-19T00:00:00"/>
    <d v="1899-12-30T18:36:28"/>
    <d v="2023-05-19T00:00:00"/>
    <d v="1899-12-30T18:48:38"/>
    <n v="730"/>
    <n v="12.166666666666666"/>
    <x v="692"/>
    <x v="2"/>
    <n v="20"/>
    <s v="mayo"/>
    <s v="T"/>
    <m/>
    <s v="no"/>
    <m/>
    <m/>
    <m/>
  </r>
  <r>
    <n v="142948"/>
    <s v="Etiquetadora"/>
    <s v="Moreno"/>
    <s v="L19"/>
    <d v="2018-11-01T00:00:00"/>
    <s v="-"/>
    <s v="Mantenimiento Mecanico"/>
    <d v="2023-05-19T00:00:00"/>
    <d v="1899-12-30T19:06:16"/>
    <d v="2023-05-19T00:00:00"/>
    <d v="1899-12-30T19:36:37"/>
    <n v="1821"/>
    <n v="30.35"/>
    <x v="634"/>
    <x v="2"/>
    <n v="20"/>
    <s v="mayo"/>
    <s v="T"/>
    <m/>
    <s v="no"/>
    <m/>
    <m/>
    <m/>
  </r>
  <r>
    <n v="142950"/>
    <s v="Llenadora"/>
    <s v="Moreno"/>
    <s v="L39"/>
    <d v="2018-11-01T00:00:00"/>
    <s v="-"/>
    <s v="Mantenimiento Electrico"/>
    <d v="2023-05-19T00:00:00"/>
    <d v="1899-12-30T19:34:50"/>
    <d v="2023-05-19T00:00:00"/>
    <d v="1899-12-30T20:16:25"/>
    <n v="2495"/>
    <n v="41.583333333333336"/>
    <x v="1"/>
    <x v="1"/>
    <n v="20"/>
    <s v="mayo"/>
    <s v="T"/>
    <s v="sin informacion"/>
    <s v="sin informacion"/>
    <s v="sin informacion"/>
    <s v="sin informacion"/>
    <s v="sin informacion"/>
  </r>
  <r>
    <n v="142952"/>
    <s v="Etiquetadora"/>
    <s v="Moreno"/>
    <s v="L19"/>
    <d v="2018-11-01T00:00:00"/>
    <s v="-"/>
    <s v="Mantenimiento Electrico"/>
    <d v="2023-05-19T00:00:00"/>
    <d v="1899-12-30T20:11:22"/>
    <d v="2023-05-19T00:00:00"/>
    <d v="1899-12-30T20:43:09"/>
    <n v="1907"/>
    <n v="31.783333333333335"/>
    <x v="634"/>
    <x v="2"/>
    <n v="20"/>
    <s v="mayo"/>
    <s v="T"/>
    <m/>
    <s v="no"/>
    <m/>
    <m/>
    <m/>
  </r>
  <r>
    <n v="143009"/>
    <s v="Sobretapa"/>
    <s v="Moreno"/>
    <s v="L38"/>
    <d v="2020-06-30T00:00:00"/>
    <s v="Martín"/>
    <s v="Mantenimiento Mecanico"/>
    <d v="2023-05-22T00:00:00"/>
    <d v="1899-12-30T06:02:32"/>
    <d v="2023-05-22T00:00:00"/>
    <d v="1899-12-30T12:52:43"/>
    <n v="24611"/>
    <n v="410.18333333333334"/>
    <x v="1"/>
    <x v="1"/>
    <n v="21"/>
    <s v="mayo"/>
    <s v="M"/>
    <s v="sin informacion"/>
    <s v="sin informacion"/>
    <s v="sin informacion"/>
    <s v="sin informacion"/>
    <s v="sin informacion"/>
  </r>
  <r>
    <n v="143013"/>
    <s v="Laser"/>
    <s v="Moreno"/>
    <s v="L11"/>
    <d v="2021-08-24T00:00:00"/>
    <s v="Sebastian "/>
    <s v="Mantenimiento Electrico"/>
    <d v="2023-05-22T00:00:00"/>
    <d v="1899-12-30T06:10:17"/>
    <d v="2023-05-22T00:00:00"/>
    <d v="1899-12-30T06:28:03"/>
    <n v="1066"/>
    <n v="17.766666666666666"/>
    <x v="1"/>
    <x v="1"/>
    <n v="21"/>
    <s v="mayo"/>
    <s v="M"/>
    <s v="sin informacion"/>
    <s v="sin informacion"/>
    <s v="sin informacion"/>
    <s v="sin informacion"/>
    <s v="sin informacion"/>
  </r>
  <r>
    <n v="143014"/>
    <s v="Estuchadora"/>
    <s v="Moreno"/>
    <s v="L41"/>
    <d v="2020-02-21T00:00:00"/>
    <s v="Martín"/>
    <s v="Mantenimiento Electrico"/>
    <d v="2023-05-22T00:00:00"/>
    <d v="1899-12-30T06:10:57"/>
    <d v="2023-05-22T00:00:00"/>
    <d v="1899-12-30T08:23:56"/>
    <n v="7979"/>
    <n v="132.98333333333332"/>
    <x v="1"/>
    <x v="1"/>
    <n v="21"/>
    <s v="mayo"/>
    <s v="M"/>
    <s v="sin informacion"/>
    <s v="sin informacion"/>
    <s v="sin informacion"/>
    <s v="sin informacion"/>
    <s v="sin informacion"/>
  </r>
  <r>
    <n v="143018"/>
    <s v="Llenadora"/>
    <s v="Moreno"/>
    <s v="L45"/>
    <d v="2018-11-01T00:00:00"/>
    <s v="-"/>
    <s v="Mantenimiento Electrico"/>
    <d v="2023-05-22T00:00:00"/>
    <d v="1899-12-30T06:33:12"/>
    <d v="2023-05-22T00:00:00"/>
    <d v="1899-12-30T07:17:06"/>
    <n v="2634"/>
    <n v="43.9"/>
    <x v="1"/>
    <x v="1"/>
    <n v="21"/>
    <s v="mayo"/>
    <s v="M"/>
    <s v="sin informacion"/>
    <s v="sin informacion"/>
    <s v="sin informacion"/>
    <s v="sin informacion"/>
    <s v="sin informacion"/>
  </r>
  <r>
    <n v="143019"/>
    <s v="Llenadora"/>
    <s v="Moreno"/>
    <s v="L36"/>
    <d v="2018-11-01T00:00:00"/>
    <s v="-"/>
    <s v="Mantenimiento Electrico"/>
    <d v="2023-05-22T00:00:00"/>
    <d v="1899-12-30T06:33:35"/>
    <d v="2023-05-22T00:00:00"/>
    <d v="1899-12-30T06:51:41"/>
    <n v="1086"/>
    <n v="18.100000000000001"/>
    <x v="1"/>
    <x v="1"/>
    <n v="21"/>
    <s v="mayo"/>
    <s v="M"/>
    <s v="sin informacion"/>
    <s v="sin informacion"/>
    <s v="sin informacion"/>
    <s v="sin informacion"/>
    <s v="sin informacion"/>
  </r>
  <r>
    <n v="143022"/>
    <s v="Estuchadora"/>
    <s v="Moreno"/>
    <s v="L47"/>
    <d v="2021-10-06T00:00:00"/>
    <s v="Sebastian "/>
    <s v="Mantenimiento Electrico"/>
    <d v="2023-05-22T00:00:00"/>
    <d v="1899-12-30T06:41:39"/>
    <d v="2023-05-22T00:00:00"/>
    <d v="1899-12-30T07:50:05"/>
    <n v="4106"/>
    <n v="68.433333333333337"/>
    <x v="4"/>
    <x v="2"/>
    <n v="21"/>
    <s v="mayo"/>
    <s v="M"/>
    <m/>
    <s v="no"/>
    <m/>
    <m/>
    <m/>
  </r>
  <r>
    <n v="143036"/>
    <s v="Crimpadora"/>
    <s v="Moreno"/>
    <s v="L10"/>
    <d v="2018-11-01T00:00:00"/>
    <s v="-"/>
    <s v="Mantenimiento Electrico"/>
    <d v="2023-05-22T00:00:00"/>
    <d v="1899-12-30T07:39:16"/>
    <d v="2023-05-22T00:00:00"/>
    <d v="1899-12-30T07:59:59"/>
    <n v="1243"/>
    <n v="20.716666666666665"/>
    <x v="1"/>
    <x v="1"/>
    <n v="21"/>
    <s v="mayo"/>
    <s v="M"/>
    <s v="sin informacion"/>
    <s v="sin informacion"/>
    <s v="sin informacion"/>
    <s v="sin informacion"/>
    <s v="sin informacion"/>
  </r>
  <r>
    <n v="143038"/>
    <s v="Estuchadora"/>
    <s v="Moreno"/>
    <s v="L47"/>
    <d v="2021-10-06T00:00:00"/>
    <s v="Sebastian "/>
    <s v="Mantenimiento Electrico"/>
    <d v="2023-05-22T00:00:00"/>
    <d v="1899-12-30T07:50:25"/>
    <d v="2023-05-22T00:00:00"/>
    <d v="1899-12-30T07:52:13"/>
    <n v="108"/>
    <n v="1.8"/>
    <x v="0"/>
    <x v="0"/>
    <n v="21"/>
    <s v="mayo"/>
    <s v="M"/>
    <s v="microparada"/>
    <s v="microparada"/>
    <s v="microparada"/>
    <s v="microparada"/>
    <s v="microparada"/>
  </r>
  <r>
    <n v="143043"/>
    <s v="Estuchadora"/>
    <s v="Moreno"/>
    <s v="L32"/>
    <d v="2021-02-04T00:00:00"/>
    <s v="Victor"/>
    <s v="Mantenimiento Electrico"/>
    <d v="2023-05-22T00:00:00"/>
    <d v="1899-12-30T08:03:47"/>
    <d v="2023-05-22T00:00:00"/>
    <d v="1899-12-30T08:48:56"/>
    <n v="2709"/>
    <n v="45.15"/>
    <x v="1"/>
    <x v="1"/>
    <n v="21"/>
    <s v="mayo"/>
    <s v="M"/>
    <s v="sin informacion"/>
    <s v="sin informacion"/>
    <s v="sin informacion"/>
    <s v="sin informacion"/>
    <s v="sin informacion"/>
  </r>
  <r>
    <n v="143049"/>
    <s v="Embalador"/>
    <s v="Moreno"/>
    <s v="L39"/>
    <d v="2018-11-01T00:00:00"/>
    <s v="-"/>
    <s v="Mantenimiento Electrico"/>
    <d v="2023-05-22T00:00:00"/>
    <d v="1899-12-30T08:53:42"/>
    <d v="2023-05-22T00:00:00"/>
    <d v="1899-12-30T09:30:32"/>
    <n v="2210"/>
    <n v="36.833333333333336"/>
    <x v="1"/>
    <x v="1"/>
    <n v="21"/>
    <s v="mayo"/>
    <s v="M"/>
    <s v="sin informacion"/>
    <s v="sin informacion"/>
    <s v="sin informacion"/>
    <s v="sin informacion"/>
    <s v="sin informacion"/>
  </r>
  <r>
    <n v="143052"/>
    <s v="Estuchadora"/>
    <s v="Moreno"/>
    <s v="L32"/>
    <d v="2021-02-04T00:00:00"/>
    <s v="Victor"/>
    <s v="Mantenimiento Mecanico"/>
    <d v="2023-05-22T00:00:00"/>
    <d v="1899-12-30T09:03:54"/>
    <d v="2023-05-22T00:00:00"/>
    <d v="1899-12-30T09:05:22"/>
    <n v="88"/>
    <n v="1.4666666666666666"/>
    <x v="0"/>
    <x v="0"/>
    <n v="21"/>
    <s v="mayo"/>
    <s v="M"/>
    <s v="microparada"/>
    <s v="microparada"/>
    <s v="microparada"/>
    <s v="microparada"/>
    <s v="microparada"/>
  </r>
  <r>
    <n v="143055"/>
    <s v="Embalador"/>
    <s v="Moreno"/>
    <s v="L39"/>
    <d v="2018-11-01T00:00:00"/>
    <s v="-"/>
    <s v="Mantenimiento Electrico"/>
    <d v="2023-05-22T00:00:00"/>
    <d v="1899-12-30T09:35:27"/>
    <d v="2023-05-22T00:00:00"/>
    <d v="1899-12-30T10:49:57"/>
    <n v="4470"/>
    <n v="74.5"/>
    <x v="1"/>
    <x v="1"/>
    <n v="21"/>
    <s v="mayo"/>
    <s v="M"/>
    <s v="sin informacion"/>
    <s v="sin informacion"/>
    <s v="sin informacion"/>
    <s v="sin informacion"/>
    <s v="sin informacion"/>
  </r>
  <r>
    <n v="143056"/>
    <s v="Coloca Tapas"/>
    <s v="Moreno"/>
    <s v="L45"/>
    <d v="2019-10-08T00:00:00"/>
    <s v="Martín"/>
    <s v="Mantenimiento Electrico"/>
    <d v="2023-05-22T00:00:00"/>
    <d v="1899-12-30T09:37:09"/>
    <d v="2023-05-22T00:00:00"/>
    <d v="1899-12-30T10:34:02"/>
    <n v="3413"/>
    <n v="56.883333333333333"/>
    <x v="1"/>
    <x v="1"/>
    <n v="21"/>
    <s v="mayo"/>
    <s v="M"/>
    <s v="sin informacion"/>
    <s v="sin informacion"/>
    <s v="sin informacion"/>
    <s v="sin informacion"/>
    <s v="sin informacion"/>
  </r>
  <r>
    <n v="143057"/>
    <s v="Transporte"/>
    <s v="Moreno"/>
    <s v="L32"/>
    <d v="2021-02-04T00:00:00"/>
    <s v="Victor"/>
    <s v="Mantenimiento Mecanico"/>
    <d v="2023-05-22T00:00:00"/>
    <d v="1899-12-30T09:38:19"/>
    <d v="2023-05-22T00:00:00"/>
    <d v="1899-12-30T11:14:55"/>
    <n v="5796"/>
    <n v="96.6"/>
    <x v="1"/>
    <x v="1"/>
    <n v="21"/>
    <s v="mayo"/>
    <s v="M"/>
    <s v="sin informacion"/>
    <s v="sin informacion"/>
    <s v="sin informacion"/>
    <s v="sin informacion"/>
    <s v="sin informacion"/>
  </r>
  <r>
    <n v="143058"/>
    <s v="Llenadora"/>
    <s v="Moreno"/>
    <s v="L07"/>
    <d v="2018-11-01T00:00:00"/>
    <s v="-"/>
    <s v="Mantenimiento Electrico"/>
    <d v="2023-05-22T00:00:00"/>
    <d v="1899-12-30T09:54:00"/>
    <d v="2023-05-22T00:00:00"/>
    <d v="1899-12-30T11:46:47"/>
    <n v="6767"/>
    <n v="112.78333333333333"/>
    <x v="1"/>
    <x v="1"/>
    <n v="21"/>
    <s v="mayo"/>
    <s v="M"/>
    <s v="sin informacion"/>
    <s v="sin informacion"/>
    <s v="sin informacion"/>
    <s v="sin informacion"/>
    <s v="sin informacion"/>
  </r>
  <r>
    <n v="143060"/>
    <s v="Abastecedor de tapas"/>
    <s v="Moreno"/>
    <s v="L41"/>
    <d v="2018-11-01T00:00:00"/>
    <s v="-"/>
    <s v="Mantenimiento Electrico"/>
    <d v="2023-05-22T00:00:00"/>
    <d v="1899-12-30T10:05:02"/>
    <d v="2023-05-22T00:00:00"/>
    <d v="1899-12-30T10:06:03"/>
    <n v="61"/>
    <n v="1.0166666666666666"/>
    <x v="0"/>
    <x v="0"/>
    <n v="21"/>
    <s v="mayo"/>
    <s v="M"/>
    <s v="microparada"/>
    <s v="microparada"/>
    <s v="microparada"/>
    <s v="microparada"/>
    <s v="microparada"/>
  </r>
  <r>
    <n v="143062"/>
    <s v="Celofanadora L10"/>
    <s v="Moreno"/>
    <s v="L10"/>
    <d v="2020-09-30T00:00:00"/>
    <s v="Martín"/>
    <s v="Mantenimiento Mecanico"/>
    <d v="2023-05-22T00:00:00"/>
    <d v="1899-12-30T10:16:30"/>
    <d v="2023-05-22T00:00:00"/>
    <d v="1899-12-30T10:24:45"/>
    <n v="495"/>
    <n v="8.25"/>
    <x v="0"/>
    <x v="0"/>
    <n v="21"/>
    <s v="mayo"/>
    <s v="M"/>
    <s v="microparada"/>
    <s v="microparada"/>
    <s v="microparada"/>
    <s v="microparada"/>
    <s v="microparada"/>
  </r>
  <r>
    <n v="143063"/>
    <s v="Soldador"/>
    <s v="Moreno"/>
    <s v="L29"/>
    <d v="2023-05-03T00:00:00"/>
    <s v="Juan Manuel"/>
    <s v="Mantenimiento Electrico"/>
    <d v="2023-05-22T00:00:00"/>
    <d v="1899-12-30T10:17:35"/>
    <d v="2023-05-22T00:00:00"/>
    <d v="1899-12-30T10:20:36"/>
    <n v="181"/>
    <n v="3.0166666666666666"/>
    <x v="0"/>
    <x v="0"/>
    <n v="21"/>
    <s v="mayo"/>
    <s v="M"/>
    <s v="microparada"/>
    <s v="microparada"/>
    <s v="microparada"/>
    <s v="microparada"/>
    <s v="microparada"/>
  </r>
  <r>
    <n v="143064"/>
    <s v="Llenadora"/>
    <s v="Moreno"/>
    <s v="L29"/>
    <d v="2018-11-01T00:00:00"/>
    <s v="-"/>
    <s v="Mantenimiento Electrico"/>
    <d v="2023-05-22T00:00:00"/>
    <d v="1899-12-30T10:21:39"/>
    <d v="2023-05-22T00:00:00"/>
    <d v="1899-12-30T10:25:22"/>
    <n v="223"/>
    <n v="3.7166666666666668"/>
    <x v="0"/>
    <x v="0"/>
    <n v="21"/>
    <s v="mayo"/>
    <s v="M"/>
    <s v="microparada"/>
    <s v="microparada"/>
    <s v="microparada"/>
    <s v="microparada"/>
    <s v="microparada"/>
  </r>
  <r>
    <n v="143066"/>
    <s v="Etiquetadora"/>
    <s v="Moreno"/>
    <s v="L45"/>
    <d v="2018-11-01T00:00:00"/>
    <s v="-"/>
    <s v="Mantenimiento Mecanico"/>
    <d v="2023-05-22T00:00:00"/>
    <d v="1899-12-30T10:34:11"/>
    <d v="2023-05-22T00:00:00"/>
    <d v="1899-12-30T11:10:08"/>
    <n v="2157"/>
    <n v="35.950000000000003"/>
    <x v="693"/>
    <x v="3"/>
    <n v="21"/>
    <s v="mayo"/>
    <s v="M"/>
    <m/>
    <s v="si"/>
    <m/>
    <m/>
    <m/>
  </r>
  <r>
    <n v="143070"/>
    <s v="Embalador"/>
    <s v="Moreno"/>
    <s v="L39"/>
    <d v="2018-11-01T00:00:00"/>
    <s v="-"/>
    <s v="Mantenimiento Electrico"/>
    <d v="2023-05-22T00:00:00"/>
    <d v="1899-12-30T11:11:34"/>
    <d v="2023-05-22T00:00:00"/>
    <d v="1899-12-30T11:32:22"/>
    <n v="1248"/>
    <n v="20.8"/>
    <x v="1"/>
    <x v="1"/>
    <n v="21"/>
    <s v="mayo"/>
    <s v="M"/>
    <s v="sin informacion"/>
    <s v="sin informacion"/>
    <s v="sin informacion"/>
    <s v="sin informacion"/>
    <s v="sin informacion"/>
  </r>
  <r>
    <n v="143076"/>
    <s v="Etiquetadora L33"/>
    <s v="Moreno"/>
    <s v="L33"/>
    <d v="2020-10-16T00:00:00"/>
    <s v="Martín"/>
    <s v="Mantenimiento Electrico"/>
    <d v="2023-05-22T00:00:00"/>
    <d v="1899-12-30T12:30:08"/>
    <d v="2023-05-22T00:00:00"/>
    <d v="1899-12-30T13:46:40"/>
    <n v="4592"/>
    <n v="76.533333333333331"/>
    <x v="4"/>
    <x v="2"/>
    <n v="21"/>
    <s v="mayo"/>
    <s v="M"/>
    <m/>
    <s v="no"/>
    <m/>
    <m/>
    <m/>
  </r>
  <r>
    <n v="143078"/>
    <s v="Coloca Tapas"/>
    <s v="Moreno"/>
    <s v="L45"/>
    <d v="2019-10-08T00:00:00"/>
    <s v="Martín"/>
    <s v="Mantenimiento Mecanico"/>
    <d v="2023-05-22T00:00:00"/>
    <d v="1899-12-30T12:43:32"/>
    <d v="2023-05-22T00:00:00"/>
    <d v="1899-12-30T13:37:58"/>
    <n v="3266"/>
    <n v="54.43333333333333"/>
    <x v="1"/>
    <x v="1"/>
    <n v="21"/>
    <s v="mayo"/>
    <s v="M"/>
    <s v="sin informacion"/>
    <s v="sin informacion"/>
    <s v="sin informacion"/>
    <s v="sin informacion"/>
    <s v="sin informacion"/>
  </r>
  <r>
    <n v="143091"/>
    <s v="Llenadora"/>
    <s v="Moreno"/>
    <s v="L11"/>
    <d v="2018-11-01T00:00:00"/>
    <s v="-"/>
    <s v="Mantenimiento Mecanico"/>
    <d v="2023-05-22T00:00:00"/>
    <d v="1899-12-30T14:27:06"/>
    <d v="2023-05-22T00:00:00"/>
    <d v="1899-12-30T15:23:46"/>
    <n v="3400"/>
    <n v="56.666666666666664"/>
    <x v="694"/>
    <x v="2"/>
    <n v="21"/>
    <s v="mayo"/>
    <s v="T"/>
    <m/>
    <s v="no"/>
    <m/>
    <m/>
    <m/>
  </r>
  <r>
    <n v="143093"/>
    <s v="Girador de pucks"/>
    <s v="Moreno"/>
    <s v="L32"/>
    <d v="2021-02-04T00:00:00"/>
    <s v="Victor"/>
    <s v="Mantenimiento Mecanico"/>
    <d v="2023-05-22T00:00:00"/>
    <d v="1899-12-30T14:45:17"/>
    <d v="2023-05-22T00:00:00"/>
    <d v="1899-12-30T16:26:13"/>
    <n v="6056"/>
    <n v="100.93333333333334"/>
    <x v="1"/>
    <x v="1"/>
    <n v="21"/>
    <s v="mayo"/>
    <s v="T"/>
    <s v="sin informacion"/>
    <s v="sin informacion"/>
    <s v="sin informacion"/>
    <s v="sin informacion"/>
    <s v="sin informacion"/>
  </r>
  <r>
    <n v="143098"/>
    <s v="Sobretapa"/>
    <s v="Moreno"/>
    <s v="L38"/>
    <d v="2020-06-30T00:00:00"/>
    <s v="Martín"/>
    <s v="Mantenimiento Mecanico"/>
    <d v="2023-05-22T00:00:00"/>
    <d v="1899-12-30T15:33:14"/>
    <d v="2023-05-22T00:00:00"/>
    <d v="1899-12-30T19:02:37"/>
    <n v="12563"/>
    <n v="209.38333333333333"/>
    <x v="1"/>
    <x v="1"/>
    <n v="21"/>
    <s v="mayo"/>
    <s v="T"/>
    <s v="sin informacion"/>
    <s v="sin informacion"/>
    <s v="sin informacion"/>
    <s v="sin informacion"/>
    <s v="sin informacion"/>
  </r>
  <r>
    <n v="143101"/>
    <s v="Etiquetadora L33"/>
    <s v="Moreno"/>
    <s v="L33"/>
    <d v="2020-10-16T00:00:00"/>
    <s v="Martín"/>
    <s v="Mantenimiento Electrico"/>
    <d v="2023-05-22T00:00:00"/>
    <d v="1899-12-30T15:52:37"/>
    <d v="2023-05-22T00:00:00"/>
    <d v="1899-12-30T17:57:15"/>
    <n v="7478"/>
    <n v="124.63333333333334"/>
    <x v="4"/>
    <x v="2"/>
    <n v="21"/>
    <s v="mayo"/>
    <s v="T"/>
    <m/>
    <s v="no"/>
    <m/>
    <m/>
    <m/>
  </r>
  <r>
    <n v="143103"/>
    <s v="Etiquetadora"/>
    <s v="Moreno"/>
    <s v="L11"/>
    <d v="2018-11-01T00:00:00"/>
    <s v="-"/>
    <s v="Mantenimiento Mecanico"/>
    <d v="2023-05-22T00:00:00"/>
    <d v="1899-12-30T16:23:43"/>
    <d v="2023-05-22T00:00:00"/>
    <d v="1899-12-30T16:42:01"/>
    <n v="1098"/>
    <n v="18.3"/>
    <x v="695"/>
    <x v="2"/>
    <n v="21"/>
    <s v="mayo"/>
    <s v="T"/>
    <m/>
    <s v="no"/>
    <m/>
    <m/>
    <m/>
  </r>
  <r>
    <n v="143105"/>
    <s v="Girador de pucks"/>
    <s v="Moreno"/>
    <s v="L11"/>
    <d v="2021-08-24T00:00:00"/>
    <s v="Sebastian "/>
    <s v="Mantenimiento Mecanico"/>
    <d v="2023-05-22T00:00:00"/>
    <d v="1899-12-30T16:43:07"/>
    <d v="2023-05-22T00:00:00"/>
    <d v="1899-12-30T16:47:33"/>
    <n v="266"/>
    <n v="4.4333333333333336"/>
    <x v="0"/>
    <x v="0"/>
    <n v="21"/>
    <s v="mayo"/>
    <s v="T"/>
    <s v="microparada"/>
    <s v="microparada"/>
    <s v="microparada"/>
    <s v="microparada"/>
    <s v="microparada"/>
  </r>
  <r>
    <n v="143106"/>
    <s v="Martillo"/>
    <s v="Moreno"/>
    <s v="L11"/>
    <d v="2018-11-01T00:00:00"/>
    <s v="-"/>
    <s v="Mantenimiento Mecanico"/>
    <d v="2023-05-22T00:00:00"/>
    <d v="1899-12-30T16:47:39"/>
    <d v="2023-05-22T00:00:00"/>
    <d v="1899-12-30T17:45:38"/>
    <n v="3479"/>
    <n v="57.983333333333334"/>
    <x v="1"/>
    <x v="1"/>
    <n v="21"/>
    <s v="mayo"/>
    <s v="T"/>
    <s v="sin informacion"/>
    <s v="sin informacion"/>
    <s v="sin informacion"/>
    <s v="sin informacion"/>
    <s v="sin informacion"/>
  </r>
  <r>
    <n v="143107"/>
    <s v="Celofanadora"/>
    <s v="Moreno"/>
    <s v="L32"/>
    <d v="2021-02-04T00:00:00"/>
    <s v="Victor"/>
    <s v="Mantenimiento Mecanico"/>
    <d v="2023-05-22T00:00:00"/>
    <d v="1899-12-30T17:08:13"/>
    <d v="2023-05-22T00:00:00"/>
    <d v="1899-12-30T17:46:06"/>
    <n v="2273"/>
    <n v="37.883333333333333"/>
    <x v="1"/>
    <x v="1"/>
    <n v="21"/>
    <s v="mayo"/>
    <s v="T"/>
    <s v="sin informacion"/>
    <s v="sin informacion"/>
    <s v="sin informacion"/>
    <s v="sin informacion"/>
    <s v="sin informacion"/>
  </r>
  <r>
    <n v="143112"/>
    <s v="Etiquetadora L33"/>
    <s v="Moreno"/>
    <s v="L33"/>
    <d v="2020-10-16T00:00:00"/>
    <s v="Martín"/>
    <s v="Mantenimiento Mecanico"/>
    <d v="2023-05-22T00:00:00"/>
    <d v="1899-12-30T17:57:48"/>
    <d v="2023-05-22T00:00:00"/>
    <d v="1899-12-30T17:57:52"/>
    <n v="4"/>
    <n v="6.6666666666666666E-2"/>
    <x v="0"/>
    <x v="0"/>
    <n v="21"/>
    <s v="mayo"/>
    <s v="T"/>
    <s v="microparada"/>
    <s v="microparada"/>
    <s v="microparada"/>
    <s v="microparada"/>
    <s v="microparada"/>
  </r>
  <r>
    <n v="143127"/>
    <s v="Torqueadora"/>
    <s v="Moreno"/>
    <s v="L19"/>
    <d v="2018-11-01T00:00:00"/>
    <s v="-"/>
    <s v="Mantenimiento Mecanico"/>
    <d v="2023-05-22T00:00:00"/>
    <d v="1899-12-30T19:09:09"/>
    <d v="2023-05-22T00:00:00"/>
    <d v="1899-12-30T19:19:48"/>
    <n v="639"/>
    <n v="10.65"/>
    <x v="4"/>
    <x v="2"/>
    <n v="21"/>
    <s v="mayo"/>
    <s v="T"/>
    <m/>
    <s v="no"/>
    <m/>
    <m/>
    <m/>
  </r>
  <r>
    <n v="143129"/>
    <s v="Torqueadora"/>
    <s v="Moreno"/>
    <s v="L19"/>
    <d v="2018-11-01T00:00:00"/>
    <s v="-"/>
    <s v="Mantenimiento Mecanico"/>
    <d v="2023-05-22T00:00:00"/>
    <d v="1899-12-30T19:46:49"/>
    <d v="2023-05-22T00:00:00"/>
    <d v="1899-12-30T22:45:21"/>
    <n v="10712"/>
    <n v="178.53333333333333"/>
    <x v="4"/>
    <x v="2"/>
    <n v="21"/>
    <s v="mayo"/>
    <s v="T"/>
    <m/>
    <s v="no"/>
    <m/>
    <m/>
    <m/>
  </r>
  <r>
    <n v="143137"/>
    <s v="Llenadora"/>
    <s v="Moreno"/>
    <s v="L33"/>
    <d v="2018-11-01T00:00:00"/>
    <s v="-"/>
    <s v="Mantenimiento Electrico"/>
    <d v="2023-05-23T00:00:00"/>
    <d v="1899-12-30T06:14:11"/>
    <d v="2023-05-23T00:00:00"/>
    <d v="1899-12-30T07:50:26"/>
    <n v="5775"/>
    <n v="96.25"/>
    <x v="1"/>
    <x v="1"/>
    <n v="21"/>
    <s v="mayo"/>
    <s v="M"/>
    <s v="sin informacion"/>
    <s v="sin informacion"/>
    <s v="sin informacion"/>
    <s v="sin informacion"/>
    <s v="sin informacion"/>
  </r>
  <r>
    <n v="143139"/>
    <s v="Abastecedor pinceles"/>
    <s v="Moreno"/>
    <s v="L37"/>
    <d v="2018-11-01T00:00:00"/>
    <s v="-"/>
    <s v="Mantenimiento Mecanico"/>
    <d v="2023-05-23T00:00:00"/>
    <d v="1899-12-30T06:31:25"/>
    <d v="2023-05-23T00:00:00"/>
    <d v="1899-12-30T07:32:27"/>
    <n v="3662"/>
    <n v="61.033333333333331"/>
    <x v="1"/>
    <x v="1"/>
    <n v="21"/>
    <s v="mayo"/>
    <s v="M"/>
    <s v="sin informacion"/>
    <s v="sin informacion"/>
    <s v="sin informacion"/>
    <s v="sin informacion"/>
    <s v="sin informacion"/>
  </r>
  <r>
    <n v="143144"/>
    <s v="Brazo transporte"/>
    <s v="Moreno"/>
    <s v="L35"/>
    <d v="2018-11-01T00:00:00"/>
    <s v="-"/>
    <s v="Mantenimiento Electrico"/>
    <d v="2023-05-23T00:00:00"/>
    <d v="1899-12-30T06:40:06"/>
    <d v="2023-05-23T00:00:00"/>
    <d v="1899-12-30T07:20:51"/>
    <n v="2445"/>
    <n v="40.75"/>
    <x v="696"/>
    <x v="2"/>
    <n v="21"/>
    <s v="mayo"/>
    <s v="M"/>
    <m/>
    <s v="no"/>
    <m/>
    <m/>
    <m/>
  </r>
  <r>
    <n v="143146"/>
    <s v="Girador de pucks"/>
    <s v="Moreno"/>
    <s v="L32"/>
    <d v="2021-02-04T00:00:00"/>
    <s v="Victor"/>
    <s v="Mantenimiento Mecanico"/>
    <d v="2023-05-23T00:00:00"/>
    <d v="1899-12-30T07:15:02"/>
    <d v="2023-05-23T00:00:00"/>
    <d v="1899-12-30T07:46:02"/>
    <n v="1860"/>
    <n v="31"/>
    <x v="1"/>
    <x v="1"/>
    <n v="21"/>
    <s v="mayo"/>
    <s v="M"/>
    <s v="sin informacion"/>
    <s v="sin informacion"/>
    <s v="sin informacion"/>
    <s v="sin informacion"/>
    <s v="sin informacion"/>
  </r>
  <r>
    <n v="143151"/>
    <s v="Llenadora"/>
    <s v="Moreno"/>
    <s v="L45"/>
    <d v="2018-11-01T00:00:00"/>
    <s v="-"/>
    <s v="Mantenimiento Electrico"/>
    <d v="2023-05-23T00:00:00"/>
    <d v="1899-12-30T07:47:14"/>
    <d v="2023-05-23T00:00:00"/>
    <d v="1899-12-30T08:07:57"/>
    <n v="1243"/>
    <n v="20.716666666666665"/>
    <x v="1"/>
    <x v="1"/>
    <n v="21"/>
    <s v="mayo"/>
    <s v="M"/>
    <s v="sin informacion"/>
    <s v="sin informacion"/>
    <s v="sin informacion"/>
    <s v="sin informacion"/>
    <s v="sin informacion"/>
  </r>
  <r>
    <n v="143155"/>
    <s v="LogiPack"/>
    <s v="Moreno"/>
    <s v="L35"/>
    <d v="2020-02-20T00:00:00"/>
    <s v="Martín"/>
    <s v="Mantenimiento Electrico"/>
    <d v="2023-05-23T00:00:00"/>
    <d v="1899-12-30T08:08:18"/>
    <d v="2023-05-23T00:00:00"/>
    <d v="1899-12-30T08:29:32"/>
    <n v="1274"/>
    <n v="21.233333333333334"/>
    <x v="1"/>
    <x v="1"/>
    <n v="21"/>
    <s v="mayo"/>
    <s v="M"/>
    <s v="sin informacion"/>
    <s v="sin informacion"/>
    <s v="sin informacion"/>
    <s v="sin informacion"/>
    <s v="sin informacion"/>
  </r>
  <r>
    <n v="143158"/>
    <s v="Llenadora"/>
    <s v="Moreno"/>
    <s v="L29"/>
    <d v="2018-11-01T00:00:00"/>
    <s v="-"/>
    <s v="Mantenimiento Mecanico"/>
    <d v="2023-05-23T00:00:00"/>
    <d v="1899-12-30T08:28:39"/>
    <d v="2023-05-23T00:00:00"/>
    <d v="1899-12-30T08:59:06"/>
    <n v="1827"/>
    <n v="30.45"/>
    <x v="1"/>
    <x v="1"/>
    <n v="21"/>
    <s v="mayo"/>
    <s v="M"/>
    <s v="sin informacion"/>
    <s v="sin informacion"/>
    <s v="sin informacion"/>
    <s v="sin informacion"/>
    <s v="sin informacion"/>
  </r>
  <r>
    <n v="143165"/>
    <s v="Llenadora"/>
    <s v="Moreno"/>
    <s v="L39"/>
    <d v="2018-11-01T00:00:00"/>
    <s v="-"/>
    <s v="Mantenimiento Mecanico"/>
    <d v="2023-05-23T00:00:00"/>
    <d v="1899-12-30T09:12:03"/>
    <d v="2023-05-23T00:00:00"/>
    <d v="1899-12-30T09:43:25"/>
    <n v="1882"/>
    <n v="31.366666666666667"/>
    <x v="1"/>
    <x v="1"/>
    <n v="21"/>
    <s v="mayo"/>
    <s v="M"/>
    <s v="sin informacion"/>
    <s v="sin informacion"/>
    <s v="sin informacion"/>
    <s v="sin informacion"/>
    <s v="sin informacion"/>
  </r>
  <r>
    <n v="143167"/>
    <s v="LogiPack"/>
    <s v="Moreno"/>
    <s v="L35"/>
    <d v="2020-02-20T00:00:00"/>
    <s v="Martín"/>
    <s v="Mantenimiento Electrico"/>
    <d v="2023-05-23T00:00:00"/>
    <d v="1899-12-30T09:17:33"/>
    <d v="2023-05-23T00:00:00"/>
    <d v="1899-12-30T09:57:54"/>
    <n v="2421"/>
    <n v="40.35"/>
    <x v="1"/>
    <x v="1"/>
    <n v="21"/>
    <s v="mayo"/>
    <s v="M"/>
    <s v="sin informacion"/>
    <s v="sin informacion"/>
    <s v="sin informacion"/>
    <s v="sin informacion"/>
    <s v="sin informacion"/>
  </r>
  <r>
    <n v="143170"/>
    <s v="Llenadora"/>
    <s v="Moreno"/>
    <s v="L39"/>
    <d v="2018-11-01T00:00:00"/>
    <s v="-"/>
    <s v="Mantenimiento Mecanico"/>
    <d v="2023-05-23T00:00:00"/>
    <d v="1899-12-30T09:49:41"/>
    <d v="2023-05-23T00:00:00"/>
    <d v="1899-12-30T10:11:17"/>
    <n v="1296"/>
    <n v="21.6"/>
    <x v="1"/>
    <x v="1"/>
    <n v="21"/>
    <s v="mayo"/>
    <s v="M"/>
    <s v="sin informacion"/>
    <s v="sin informacion"/>
    <s v="sin informacion"/>
    <s v="sin informacion"/>
    <s v="sin informacion"/>
  </r>
  <r>
    <n v="143171"/>
    <s v="Brazo transporte"/>
    <s v="Moreno"/>
    <s v="L35"/>
    <d v="2018-11-01T00:00:00"/>
    <s v="-"/>
    <s v="Mantenimiento Electrico"/>
    <d v="2023-05-23T00:00:00"/>
    <d v="1899-12-30T10:00:34"/>
    <d v="2023-05-23T00:00:00"/>
    <d v="1899-12-30T10:42:02"/>
    <n v="2488"/>
    <n v="41.466666666666669"/>
    <x v="1"/>
    <x v="1"/>
    <n v="21"/>
    <s v="mayo"/>
    <s v="M"/>
    <s v="sin informacion"/>
    <s v="sin informacion"/>
    <s v="sin informacion"/>
    <s v="sin informacion"/>
    <s v="sin informacion"/>
  </r>
  <r>
    <n v="143172"/>
    <s v="Pick and play"/>
    <s v="Moreno"/>
    <s v="L32"/>
    <d v="2023-01-04T00:00:00"/>
    <s v="Juan Manuel"/>
    <s v="Mantenimiento Electrico"/>
    <d v="2023-05-23T00:00:00"/>
    <d v="1899-12-30T10:06:38"/>
    <d v="2023-05-23T00:00:00"/>
    <d v="1899-12-30T10:54:09"/>
    <n v="2851"/>
    <n v="47.516666666666666"/>
    <x v="1"/>
    <x v="1"/>
    <n v="21"/>
    <s v="mayo"/>
    <s v="M"/>
    <s v="sin informacion"/>
    <s v="sin informacion"/>
    <s v="sin informacion"/>
    <s v="sin informacion"/>
    <s v="sin informacion"/>
  </r>
  <r>
    <n v="143174"/>
    <s v="Llenadora L37"/>
    <s v="Moreno"/>
    <s v="L37"/>
    <d v="2021-03-08T00:00:00"/>
    <s v="Martín"/>
    <s v="Mantenimiento Electrico"/>
    <d v="2023-05-23T00:00:00"/>
    <d v="1899-12-30T10:19:08"/>
    <d v="2023-05-23T00:00:00"/>
    <d v="1899-12-30T13:05:05"/>
    <n v="9957"/>
    <n v="165.95"/>
    <x v="1"/>
    <x v="1"/>
    <n v="21"/>
    <s v="mayo"/>
    <s v="M"/>
    <s v="sin informacion"/>
    <s v="sin informacion"/>
    <s v="sin informacion"/>
    <s v="sin informacion"/>
    <s v="sin informacion"/>
  </r>
  <r>
    <n v="143177"/>
    <s v="Torqueadora"/>
    <s v="Moreno"/>
    <s v="L19"/>
    <d v="2018-11-01T00:00:00"/>
    <s v="-"/>
    <s v="Mantenimiento Mecanico"/>
    <d v="2023-05-23T00:00:00"/>
    <d v="1899-12-30T10:46:42"/>
    <d v="2023-05-23T00:00:00"/>
    <d v="1899-12-30T16:07:22"/>
    <n v="19240"/>
    <n v="320.66666666666669"/>
    <x v="1"/>
    <x v="1"/>
    <n v="21"/>
    <s v="mayo"/>
    <s v="M"/>
    <s v="sin informacion"/>
    <s v="sin informacion"/>
    <s v="sin informacion"/>
    <s v="sin informacion"/>
    <s v="sin informacion"/>
  </r>
  <r>
    <n v="143181"/>
    <s v="Crimpadora"/>
    <s v="Moreno"/>
    <s v="L10"/>
    <d v="2018-11-01T00:00:00"/>
    <s v="-"/>
    <s v="Mantenimiento Electrico"/>
    <d v="2023-05-23T00:00:00"/>
    <d v="1899-12-30T11:26:27"/>
    <d v="2023-05-23T00:00:00"/>
    <d v="1899-12-30T12:07:54"/>
    <n v="2487"/>
    <n v="41.45"/>
    <x v="3"/>
    <x v="2"/>
    <n v="21"/>
    <s v="mayo"/>
    <s v="M"/>
    <m/>
    <s v="no"/>
    <m/>
    <m/>
    <m/>
  </r>
  <r>
    <n v="143184"/>
    <s v="Pick and play"/>
    <s v="Moreno"/>
    <s v="L32"/>
    <d v="2023-01-04T00:00:00"/>
    <s v="Juan Manuel"/>
    <s v="Mantenimiento Electrico"/>
    <d v="2023-05-23T00:00:00"/>
    <d v="1899-12-30T11:52:43"/>
    <d v="2023-05-23T00:00:00"/>
    <d v="1899-12-30T12:32:41"/>
    <n v="2398"/>
    <n v="39.966666666666669"/>
    <x v="4"/>
    <x v="2"/>
    <n v="21"/>
    <s v="mayo"/>
    <s v="M"/>
    <m/>
    <s v="no"/>
    <m/>
    <m/>
    <m/>
  </r>
  <r>
    <n v="143185"/>
    <s v="Brazo transporte"/>
    <s v="Moreno"/>
    <s v="L35"/>
    <d v="2018-11-01T00:00:00"/>
    <s v="-"/>
    <s v="Mantenimiento Electrico"/>
    <d v="2023-05-23T00:00:00"/>
    <d v="1899-12-30T11:59:25"/>
    <d v="2023-05-23T00:00:00"/>
    <d v="1899-12-30T13:59:21"/>
    <n v="7196"/>
    <n v="119.93333333333334"/>
    <x v="1"/>
    <x v="1"/>
    <n v="21"/>
    <s v="mayo"/>
    <s v="M"/>
    <s v="sin informacion"/>
    <s v="sin informacion"/>
    <s v="sin informacion"/>
    <s v="sin informacion"/>
    <s v="sin informacion"/>
  </r>
  <r>
    <n v="143201"/>
    <s v="Estuchadora"/>
    <s v="Moreno"/>
    <s v="L32"/>
    <d v="2021-02-04T00:00:00"/>
    <s v="Victor"/>
    <s v="Mantenimiento Mecanico"/>
    <d v="2023-05-23T00:00:00"/>
    <d v="1899-12-30T14:24:21"/>
    <d v="2023-05-23T00:00:00"/>
    <d v="1899-12-30T15:44:00"/>
    <n v="4779"/>
    <n v="79.650000000000006"/>
    <x v="1"/>
    <x v="1"/>
    <n v="21"/>
    <s v="mayo"/>
    <s v="T"/>
    <s v="sin informacion"/>
    <s v="sin informacion"/>
    <s v="sin informacion"/>
    <s v="sin informacion"/>
    <s v="sin informacion"/>
  </r>
  <r>
    <n v="143202"/>
    <s v="Brazo transporte"/>
    <s v="Moreno"/>
    <s v="L35"/>
    <d v="2018-11-01T00:00:00"/>
    <s v="-"/>
    <s v="Mantenimiento Electrico"/>
    <d v="2023-05-23T00:00:00"/>
    <d v="1899-12-30T14:34:01"/>
    <d v="2023-05-23T00:00:00"/>
    <d v="1899-12-30T15:57:55"/>
    <n v="5034"/>
    <n v="83.9"/>
    <x v="697"/>
    <x v="2"/>
    <n v="21"/>
    <s v="mayo"/>
    <s v="T"/>
    <m/>
    <s v="no"/>
    <m/>
    <m/>
    <m/>
  </r>
  <r>
    <n v="143203"/>
    <s v="Etiquetadora"/>
    <s v="Moreno"/>
    <s v="L45"/>
    <d v="2018-11-01T00:00:00"/>
    <s v="-"/>
    <s v="Mantenimiento Mecanico"/>
    <d v="2023-05-23T00:00:00"/>
    <d v="1899-12-30T14:40:24"/>
    <d v="2023-05-23T00:00:00"/>
    <d v="1899-12-30T14:51:10"/>
    <n v="646"/>
    <n v="10.766666666666667"/>
    <x v="1"/>
    <x v="1"/>
    <n v="21"/>
    <s v="mayo"/>
    <s v="T"/>
    <s v="sin informacion"/>
    <s v="sin informacion"/>
    <s v="sin informacion"/>
    <s v="sin informacion"/>
    <s v="sin informacion"/>
  </r>
  <r>
    <n v="143212"/>
    <s v="Abastecedor de mecanismos"/>
    <s v="Moreno"/>
    <s v="L35"/>
    <d v="2018-11-01T00:00:00"/>
    <s v="-"/>
    <s v="Mantenimiento Electrico"/>
    <d v="2023-05-23T00:00:00"/>
    <d v="1899-12-30T16:51:07"/>
    <d v="2023-05-23T00:00:00"/>
    <d v="1899-12-30T17:09:18"/>
    <n v="1091"/>
    <n v="18.183333333333334"/>
    <x v="1"/>
    <x v="1"/>
    <n v="21"/>
    <s v="mayo"/>
    <s v="T"/>
    <s v="sin informacion"/>
    <s v="sin informacion"/>
    <s v="sin informacion"/>
    <s v="sin informacion"/>
    <s v="sin informacion"/>
  </r>
  <r>
    <n v="143216"/>
    <s v="Llenadora L37"/>
    <s v="Moreno"/>
    <s v="L37"/>
    <d v="2021-03-08T00:00:00"/>
    <s v="Martín"/>
    <s v="Mantenimiento Mecanico"/>
    <d v="2023-05-23T00:00:00"/>
    <d v="1899-12-30T16:55:22"/>
    <d v="2023-05-23T00:00:00"/>
    <d v="1899-12-30T17:48:38"/>
    <n v="3196"/>
    <n v="53.266666666666666"/>
    <x v="698"/>
    <x v="2"/>
    <n v="21"/>
    <s v="mayo"/>
    <s v="T"/>
    <m/>
    <s v="no"/>
    <m/>
    <m/>
    <m/>
  </r>
  <r>
    <n v="143217"/>
    <s v="Torqueadora"/>
    <s v="Moreno"/>
    <s v="L42"/>
    <d v="2018-11-01T00:00:00"/>
    <s v="-"/>
    <s v="Mantenimiento Mecanico"/>
    <d v="2023-05-23T00:00:00"/>
    <d v="1899-12-30T16:59:28"/>
    <d v="2023-05-23T00:00:00"/>
    <d v="1899-12-30T17:37:07"/>
    <n v="2259"/>
    <n v="37.65"/>
    <x v="1"/>
    <x v="1"/>
    <n v="21"/>
    <s v="mayo"/>
    <s v="T"/>
    <s v="sin informacion"/>
    <s v="sin informacion"/>
    <s v="sin informacion"/>
    <s v="sin informacion"/>
    <s v="sin informacion"/>
  </r>
  <r>
    <n v="143224"/>
    <s v="Laser"/>
    <s v="Moreno"/>
    <s v="L37"/>
    <d v="2018-11-01T00:00:00"/>
    <s v="-"/>
    <s v="Mantenimiento Mecanico"/>
    <d v="2023-05-23T00:00:00"/>
    <d v="1899-12-30T17:48:46"/>
    <d v="2023-05-23T00:00:00"/>
    <d v="1899-12-30T17:53:25"/>
    <n v="279"/>
    <n v="4.6500000000000004"/>
    <x v="0"/>
    <x v="0"/>
    <n v="21"/>
    <s v="mayo"/>
    <s v="T"/>
    <s v="microparada"/>
    <s v="microparada"/>
    <s v="microparada"/>
    <s v="microparada"/>
    <s v="microparada"/>
  </r>
  <r>
    <n v="143235"/>
    <s v="Llenadora"/>
    <s v="Moreno"/>
    <s v="L32"/>
    <d v="2021-02-04T00:00:00"/>
    <s v="Victor"/>
    <s v="Mantenimiento Mecanico"/>
    <d v="2023-05-23T00:00:00"/>
    <d v="1899-12-30T20:09:36"/>
    <d v="2023-05-23T00:00:00"/>
    <d v="1899-12-30T21:33:08"/>
    <n v="5012"/>
    <n v="83.533333333333331"/>
    <x v="1"/>
    <x v="1"/>
    <n v="21"/>
    <s v="mayo"/>
    <s v="T"/>
    <s v="sin informacion"/>
    <s v="sin informacion"/>
    <s v="sin informacion"/>
    <s v="sin informacion"/>
    <s v="sin informacion"/>
  </r>
  <r>
    <n v="143244"/>
    <s v="Pick and play"/>
    <s v="Moreno"/>
    <s v="L41"/>
    <d v="2018-11-01T00:00:00"/>
    <s v="-"/>
    <s v="Mantenimiento Mecanico"/>
    <d v="2023-05-24T00:00:00"/>
    <d v="1899-12-30T04:43:51"/>
    <d v="2023-05-24T00:00:00"/>
    <d v="1899-12-30T05:03:08"/>
    <n v="1157"/>
    <n v="19.283333333333335"/>
    <x v="1"/>
    <x v="1"/>
    <n v="21"/>
    <s v="mayo"/>
    <s v="N"/>
    <s v="sin informacion"/>
    <s v="sin informacion"/>
    <s v="sin informacion"/>
    <s v="sin informacion"/>
    <s v="sin informacion"/>
  </r>
  <r>
    <n v="143246"/>
    <s v="Llenadora"/>
    <s v="Moreno"/>
    <s v="L12"/>
    <d v="2018-11-01T00:00:00"/>
    <s v="-"/>
    <s v="Mantenimiento Electrico"/>
    <d v="2023-05-24T00:00:00"/>
    <d v="1899-12-30T05:58:15"/>
    <d v="2023-05-24T00:00:00"/>
    <d v="1899-12-30T06:01:07"/>
    <n v="172"/>
    <n v="2.8666666666666667"/>
    <x v="0"/>
    <x v="0"/>
    <n v="21"/>
    <s v="mayo"/>
    <s v="N"/>
    <s v="microparada"/>
    <s v="microparada"/>
    <s v="microparada"/>
    <s v="microparada"/>
    <s v="microparada"/>
  </r>
  <r>
    <n v="143249"/>
    <s v="Etiquetadora de fondo"/>
    <s v="Moreno"/>
    <s v="L10"/>
    <d v="2018-11-01T00:00:00"/>
    <s v="-"/>
    <s v="Mantenimiento Electrico"/>
    <d v="2023-05-24T00:00:00"/>
    <d v="1899-12-30T06:01:04"/>
    <d v="2023-05-24T00:00:00"/>
    <d v="1899-12-30T06:35:37"/>
    <n v="2073"/>
    <n v="34.549999999999997"/>
    <x v="1"/>
    <x v="1"/>
    <n v="21"/>
    <s v="mayo"/>
    <s v="M"/>
    <s v="sin informacion"/>
    <s v="sin informacion"/>
    <s v="sin informacion"/>
    <s v="sin informacion"/>
    <s v="sin informacion"/>
  </r>
  <r>
    <n v="143250"/>
    <s v="Llenadora"/>
    <s v="Moreno"/>
    <s v="L12"/>
    <d v="2018-11-01T00:00:00"/>
    <s v="-"/>
    <s v="Mantenimiento Electrico"/>
    <d v="2023-05-24T00:00:00"/>
    <d v="1899-12-30T06:01:15"/>
    <d v="2023-05-24T00:00:00"/>
    <d v="1899-12-30T06:23:09"/>
    <n v="1314"/>
    <n v="21.9"/>
    <x v="1"/>
    <x v="1"/>
    <n v="21"/>
    <s v="mayo"/>
    <s v="M"/>
    <s v="sin informacion"/>
    <s v="sin informacion"/>
    <s v="sin informacion"/>
    <s v="sin informacion"/>
    <s v="sin informacion"/>
  </r>
  <r>
    <n v="143251"/>
    <s v="Transporte"/>
    <s v="Moreno"/>
    <s v="L45"/>
    <d v="2018-11-01T00:00:00"/>
    <s v="-"/>
    <s v="Mantenimiento Electrico"/>
    <d v="2023-05-24T00:00:00"/>
    <d v="1899-12-30T06:10:46"/>
    <d v="2023-05-24T00:00:00"/>
    <d v="1899-12-30T06:15:56"/>
    <n v="310"/>
    <n v="5.166666666666667"/>
    <x v="0"/>
    <x v="0"/>
    <n v="21"/>
    <s v="mayo"/>
    <s v="M"/>
    <s v="microparada"/>
    <s v="microparada"/>
    <s v="microparada"/>
    <s v="microparada"/>
    <s v="microparada"/>
  </r>
  <r>
    <n v="143253"/>
    <s v="Brazo transporte"/>
    <s v="Moreno"/>
    <s v="L35"/>
    <d v="2018-11-01T00:00:00"/>
    <s v="-"/>
    <s v="Mantenimiento Electrico"/>
    <d v="2023-05-24T00:00:00"/>
    <d v="1899-12-30T06:18:25"/>
    <d v="2023-05-24T00:00:00"/>
    <d v="1899-12-30T06:34:21"/>
    <n v="956"/>
    <n v="15.933333333333334"/>
    <x v="1"/>
    <x v="1"/>
    <n v="21"/>
    <s v="mayo"/>
    <s v="M"/>
    <s v="sin informacion"/>
    <s v="sin informacion"/>
    <s v="sin informacion"/>
    <s v="sin informacion"/>
    <s v="sin informacion"/>
  </r>
  <r>
    <n v="143260"/>
    <s v="Etiquetadora L33"/>
    <s v="Moreno"/>
    <s v="L33"/>
    <d v="2020-10-16T00:00:00"/>
    <s v="Martín"/>
    <s v="Mantenimiento Electrico"/>
    <d v="2023-05-24T00:00:00"/>
    <d v="1899-12-30T06:40:26"/>
    <d v="2023-05-24T00:00:00"/>
    <d v="1899-12-30T06:51:28"/>
    <n v="662"/>
    <n v="11.033333333333333"/>
    <x v="1"/>
    <x v="1"/>
    <n v="21"/>
    <s v="mayo"/>
    <s v="M"/>
    <s v="sin informacion"/>
    <s v="sin informacion"/>
    <s v="sin informacion"/>
    <s v="sin informacion"/>
    <s v="sin informacion"/>
  </r>
  <r>
    <n v="143269"/>
    <s v="Brazo transporte"/>
    <s v="Moreno"/>
    <s v="L35"/>
    <d v="2018-11-01T00:00:00"/>
    <s v="-"/>
    <s v="Mantenimiento Electrico"/>
    <d v="2023-05-24T00:00:00"/>
    <d v="1899-12-30T07:46:50"/>
    <d v="2023-05-24T00:00:00"/>
    <d v="1899-12-30T08:09:19"/>
    <n v="1349"/>
    <n v="22.483333333333334"/>
    <x v="1"/>
    <x v="1"/>
    <n v="21"/>
    <s v="mayo"/>
    <s v="M"/>
    <s v="sin informacion"/>
    <s v="sin informacion"/>
    <s v="sin informacion"/>
    <s v="sin informacion"/>
    <s v="sin informacion"/>
  </r>
  <r>
    <n v="143273"/>
    <s v="Etiquetadora L33"/>
    <s v="Moreno"/>
    <s v="L33"/>
    <d v="2020-10-16T00:00:00"/>
    <s v="Martín"/>
    <s v="Mantenimiento Electrico"/>
    <d v="2023-05-24T00:00:00"/>
    <d v="1899-12-30T08:05:25"/>
    <d v="2023-05-24T00:00:00"/>
    <d v="1899-12-30T11:08:54"/>
    <n v="11009"/>
    <n v="183.48333333333332"/>
    <x v="1"/>
    <x v="1"/>
    <n v="21"/>
    <s v="mayo"/>
    <s v="M"/>
    <s v="sin informacion"/>
    <s v="sin informacion"/>
    <s v="sin informacion"/>
    <s v="sin informacion"/>
    <s v="sin informacion"/>
  </r>
  <r>
    <n v="143274"/>
    <s v="Llenadora"/>
    <s v="Moreno"/>
    <s v="L35"/>
    <d v="2018-11-01T00:00:00"/>
    <s v="-"/>
    <s v="Mantenimiento Electrico"/>
    <d v="2023-05-24T00:00:00"/>
    <d v="1899-12-30T08:09:27"/>
    <d v="2023-05-24T00:00:00"/>
    <d v="1899-12-30T08:12:12"/>
    <n v="165"/>
    <n v="2.75"/>
    <x v="0"/>
    <x v="0"/>
    <n v="21"/>
    <s v="mayo"/>
    <s v="M"/>
    <s v="microparada"/>
    <s v="microparada"/>
    <s v="microparada"/>
    <s v="microparada"/>
    <s v="microparada"/>
  </r>
  <r>
    <n v="143275"/>
    <s v="Brazo transporte"/>
    <s v="Moreno"/>
    <s v="L35"/>
    <d v="2018-11-01T00:00:00"/>
    <s v="-"/>
    <s v="Mantenimiento Electrico"/>
    <d v="2023-05-24T00:00:00"/>
    <d v="1899-12-30T08:12:18"/>
    <d v="2023-05-24T00:00:00"/>
    <d v="1899-12-30T09:15:47"/>
    <n v="3809"/>
    <n v="63.483333333333334"/>
    <x v="1"/>
    <x v="1"/>
    <n v="21"/>
    <s v="mayo"/>
    <s v="M"/>
    <s v="sin informacion"/>
    <s v="sin informacion"/>
    <s v="sin informacion"/>
    <s v="sin informacion"/>
    <s v="sin informacion"/>
  </r>
  <r>
    <n v="143277"/>
    <s v="Llenadora"/>
    <s v="Moreno"/>
    <s v="L32"/>
    <d v="2021-02-04T00:00:00"/>
    <s v="Victor"/>
    <s v="Mantenimiento Electrico"/>
    <d v="2023-05-24T00:00:00"/>
    <d v="1899-12-30T09:07:02"/>
    <d v="2023-05-24T00:00:00"/>
    <d v="1899-12-30T09:21:02"/>
    <n v="840"/>
    <n v="14"/>
    <x v="1"/>
    <x v="1"/>
    <n v="21"/>
    <s v="mayo"/>
    <s v="M"/>
    <s v="sin informacion"/>
    <s v="sin informacion"/>
    <s v="sin informacion"/>
    <s v="sin informacion"/>
    <s v="sin informacion"/>
  </r>
  <r>
    <n v="143285"/>
    <s v="Transporte"/>
    <s v="Moreno"/>
    <s v="L19"/>
    <d v="2018-11-01T00:00:00"/>
    <s v="-"/>
    <s v="Mantenimiento Mecanico"/>
    <d v="2023-05-24T00:00:00"/>
    <d v="1899-12-30T09:53:27"/>
    <d v="2023-05-24T00:00:00"/>
    <d v="1899-12-30T10:22:23"/>
    <n v="1736"/>
    <n v="28.933333333333334"/>
    <x v="1"/>
    <x v="1"/>
    <n v="21"/>
    <s v="mayo"/>
    <s v="M"/>
    <s v="sin informacion"/>
    <s v="sin informacion"/>
    <s v="sin informacion"/>
    <s v="sin informacion"/>
    <s v="sin informacion"/>
  </r>
  <r>
    <n v="143290"/>
    <s v="Llenadora"/>
    <s v="Moreno"/>
    <s v="L10"/>
    <d v="2018-11-01T00:00:00"/>
    <s v="-"/>
    <s v="Mantenimiento Mecanico"/>
    <d v="2023-05-24T00:00:00"/>
    <d v="1899-12-30T10:49:07"/>
    <d v="2023-05-24T00:00:00"/>
    <d v="1899-12-30T10:51:03"/>
    <n v="116"/>
    <n v="1.9333333333333333"/>
    <x v="0"/>
    <x v="0"/>
    <n v="21"/>
    <s v="mayo"/>
    <s v="M"/>
    <s v="microparada"/>
    <s v="microparada"/>
    <s v="microparada"/>
    <s v="microparada"/>
    <s v="microparada"/>
  </r>
  <r>
    <n v="143291"/>
    <s v="Torqueadora"/>
    <s v="Moreno"/>
    <s v="L38"/>
    <d v="2018-11-01T00:00:00"/>
    <s v="-"/>
    <s v="Mantenimiento Mecanico"/>
    <d v="2023-05-24T00:00:00"/>
    <d v="1899-12-30T10:59:07"/>
    <d v="2023-05-24T00:00:00"/>
    <d v="1899-12-30T11:30:55"/>
    <n v="1908"/>
    <n v="31.8"/>
    <x v="1"/>
    <x v="1"/>
    <n v="21"/>
    <s v="mayo"/>
    <s v="M"/>
    <s v="sin informacion"/>
    <s v="sin informacion"/>
    <s v="sin informacion"/>
    <s v="sin informacion"/>
    <s v="sin informacion"/>
  </r>
  <r>
    <n v="143300"/>
    <s v="Etiquetadora L33"/>
    <s v="Moreno"/>
    <s v="L33"/>
    <d v="2020-10-16T00:00:00"/>
    <s v="Martín"/>
    <s v="Mantenimiento Electrico"/>
    <d v="2023-05-24T00:00:00"/>
    <d v="1899-12-30T13:59:38"/>
    <d v="2023-05-24T00:00:00"/>
    <d v="1899-12-30T14:10:19"/>
    <n v="641"/>
    <n v="10.683333333333334"/>
    <x v="1"/>
    <x v="1"/>
    <n v="21"/>
    <s v="mayo"/>
    <s v="M"/>
    <s v="sin informacion"/>
    <s v="sin informacion"/>
    <s v="sin informacion"/>
    <s v="sin informacion"/>
    <s v="sin informacion"/>
  </r>
  <r>
    <n v="143304"/>
    <s v="Pick and play"/>
    <s v="Moreno"/>
    <s v="L32"/>
    <d v="2023-01-04T00:00:00"/>
    <s v="Juan Manuel"/>
    <s v="Mantenimiento Electrico"/>
    <d v="2023-05-24T00:00:00"/>
    <d v="1899-12-30T14:44:58"/>
    <d v="2023-05-24T00:00:00"/>
    <d v="1899-12-30T14:55:36"/>
    <n v="638"/>
    <n v="10.633333333333333"/>
    <x v="1"/>
    <x v="1"/>
    <n v="21"/>
    <s v="mayo"/>
    <s v="T"/>
    <s v="sin informacion"/>
    <s v="sin informacion"/>
    <s v="sin informacion"/>
    <s v="sin informacion"/>
    <s v="sin informacion"/>
  </r>
  <r>
    <n v="143307"/>
    <s v="Llenadora"/>
    <s v="Moreno"/>
    <s v="L10"/>
    <d v="2018-11-01T00:00:00"/>
    <s v="-"/>
    <s v="Mantenimiento Electrico"/>
    <d v="2023-05-24T00:00:00"/>
    <d v="1899-12-30T14:55:16"/>
    <d v="2023-05-24T00:00:00"/>
    <d v="1899-12-30T15:07:46"/>
    <n v="750"/>
    <n v="12.5"/>
    <x v="699"/>
    <x v="2"/>
    <n v="21"/>
    <s v="mayo"/>
    <s v="T"/>
    <m/>
    <s v="no"/>
    <m/>
    <m/>
    <m/>
  </r>
  <r>
    <n v="143312"/>
    <s v="Celofanadora"/>
    <s v="Moreno"/>
    <s v="L41"/>
    <d v="2020-02-21T00:00:00"/>
    <s v="Martín"/>
    <s v="Mantenimiento Electrico"/>
    <d v="2023-05-24T00:00:00"/>
    <d v="1899-12-30T16:12:52"/>
    <d v="2023-05-24T00:00:00"/>
    <d v="1899-12-30T16:49:07"/>
    <n v="2175"/>
    <n v="36.25"/>
    <x v="700"/>
    <x v="3"/>
    <n v="21"/>
    <s v="mayo"/>
    <s v="T"/>
    <m/>
    <s v="si"/>
    <m/>
    <m/>
    <m/>
  </r>
  <r>
    <n v="143313"/>
    <s v="Llenadora"/>
    <s v="Moreno"/>
    <s v="L45"/>
    <d v="2018-11-01T00:00:00"/>
    <s v="-"/>
    <s v="Mantenimiento Electrico"/>
    <d v="2023-05-24T00:00:00"/>
    <d v="1899-12-30T16:30:06"/>
    <d v="2023-05-24T00:00:00"/>
    <d v="1899-12-30T16:45:23"/>
    <n v="917"/>
    <n v="15.283333333333333"/>
    <x v="1"/>
    <x v="1"/>
    <n v="21"/>
    <s v="mayo"/>
    <s v="T"/>
    <s v="sin informacion"/>
    <s v="sin informacion"/>
    <s v="sin informacion"/>
    <s v="sin informacion"/>
    <s v="sin informacion"/>
  </r>
  <r>
    <n v="143317"/>
    <s v="Girador de pucks"/>
    <s v="Moreno"/>
    <s v="L11"/>
    <d v="2021-08-24T00:00:00"/>
    <s v="Sebastian "/>
    <s v="Mantenimiento Electrico"/>
    <d v="2023-05-24T00:00:00"/>
    <d v="1899-12-30T17:22:05"/>
    <d v="2023-05-24T00:00:00"/>
    <d v="1899-12-30T19:58:35"/>
    <n v="9390"/>
    <n v="156.5"/>
    <x v="1"/>
    <x v="1"/>
    <n v="21"/>
    <s v="mayo"/>
    <s v="T"/>
    <s v="sin informacion"/>
    <s v="sin informacion"/>
    <s v="sin informacion"/>
    <s v="sin informacion"/>
    <s v="sin informacion"/>
  </r>
  <r>
    <n v="143322"/>
    <s v="Sobretapa"/>
    <s v="Moreno"/>
    <s v="L38"/>
    <d v="2020-06-30T00:00:00"/>
    <s v="Martín"/>
    <s v="Mantenimiento Mecanico"/>
    <d v="2023-05-24T00:00:00"/>
    <d v="1899-12-30T18:36:24"/>
    <d v="2023-05-24T00:00:00"/>
    <d v="1899-12-30T19:58:18"/>
    <n v="4914"/>
    <n v="81.900000000000006"/>
    <x v="1"/>
    <x v="1"/>
    <n v="21"/>
    <s v="mayo"/>
    <s v="T"/>
    <s v="sin informacion"/>
    <s v="sin informacion"/>
    <s v="sin informacion"/>
    <s v="sin informacion"/>
    <s v="sin informacion"/>
  </r>
  <r>
    <n v="143325"/>
    <s v="Llenadora"/>
    <s v="Moreno"/>
    <s v="L29"/>
    <d v="2018-11-01T00:00:00"/>
    <s v="-"/>
    <s v="Mantenimiento Mecanico"/>
    <d v="2023-05-24T00:00:00"/>
    <d v="1899-12-30T19:44:51"/>
    <d v="2023-05-24T00:00:00"/>
    <d v="1899-12-30T19:49:19"/>
    <n v="268"/>
    <n v="4.4666666666666668"/>
    <x v="0"/>
    <x v="0"/>
    <n v="21"/>
    <s v="mayo"/>
    <s v="T"/>
    <s v="microparada"/>
    <s v="microparada"/>
    <s v="microparada"/>
    <s v="microparada"/>
    <s v="microparada"/>
  </r>
  <r>
    <n v="143328"/>
    <s v="Girador de pucks"/>
    <s v="Moreno"/>
    <s v="L11"/>
    <d v="2021-08-24T00:00:00"/>
    <s v="Sebastian "/>
    <s v="Mantenimiento Electrico"/>
    <d v="2023-05-24T00:00:00"/>
    <d v="1899-12-30T20:35:58"/>
    <d v="2023-05-24T00:00:00"/>
    <d v="1899-12-30T20:56:23"/>
    <n v="1225"/>
    <n v="20.416666666666668"/>
    <x v="1"/>
    <x v="1"/>
    <n v="21"/>
    <s v="mayo"/>
    <s v="T"/>
    <s v="sin informacion"/>
    <s v="sin informacion"/>
    <s v="sin informacion"/>
    <s v="sin informacion"/>
    <s v="sin informacion"/>
  </r>
  <r>
    <n v="143382"/>
    <s v="Llenadora"/>
    <s v="Moreno"/>
    <s v="L29"/>
    <d v="2018-11-01T00:00:00"/>
    <s v="-"/>
    <s v="Mantenimiento Mecanico"/>
    <d v="2023-05-29T00:00:00"/>
    <d v="1899-12-30T06:25:16"/>
    <d v="2023-05-29T00:00:00"/>
    <d v="1899-12-30T10:33:07"/>
    <n v="14871"/>
    <n v="247.85"/>
    <x v="1"/>
    <x v="1"/>
    <n v="22"/>
    <s v="mayo"/>
    <s v="M"/>
    <s v="sin informacion"/>
    <s v="sin informacion"/>
    <s v="sin informacion"/>
    <s v="sin informacion"/>
    <s v="sin informacion"/>
  </r>
  <r>
    <n v="143384"/>
    <s v="Abastecedor de mecanismos"/>
    <s v="Moreno"/>
    <s v="L35"/>
    <d v="2018-11-01T00:00:00"/>
    <s v="-"/>
    <s v="Mantenimiento Electrico"/>
    <d v="2023-05-29T00:00:00"/>
    <d v="1899-12-30T06:33:37"/>
    <d v="2023-05-29T00:00:00"/>
    <d v="1899-12-30T06:40:50"/>
    <n v="433"/>
    <n v="7.2166666666666668"/>
    <x v="0"/>
    <x v="0"/>
    <n v="22"/>
    <s v="mayo"/>
    <s v="M"/>
    <s v="microparada"/>
    <s v="microparada"/>
    <s v="microparada"/>
    <s v="microparada"/>
    <s v="microparada"/>
  </r>
  <r>
    <n v="143386"/>
    <s v="Inkjet"/>
    <s v="Moreno"/>
    <s v="L27"/>
    <d v="2018-11-01T00:00:00"/>
    <s v="-"/>
    <s v="Mantenimiento Mecanico"/>
    <d v="2023-05-29T00:00:00"/>
    <d v="1899-12-30T07:01:54"/>
    <d v="2023-05-29T00:00:00"/>
    <d v="1899-12-30T07:03:01"/>
    <n v="67"/>
    <n v="1.1166666666666667"/>
    <x v="0"/>
    <x v="0"/>
    <n v="22"/>
    <s v="mayo"/>
    <s v="M"/>
    <s v="microparada"/>
    <s v="microparada"/>
    <s v="microparada"/>
    <s v="microparada"/>
    <s v="microparada"/>
  </r>
  <r>
    <n v="143387"/>
    <s v="Martillo"/>
    <s v="Moreno"/>
    <s v="L19"/>
    <d v="2018-11-01T00:00:00"/>
    <s v="-"/>
    <s v="Mantenimiento Mecanico"/>
    <d v="2023-05-29T00:00:00"/>
    <d v="1899-12-30T07:08:11"/>
    <d v="2023-05-29T00:00:00"/>
    <d v="1899-12-30T07:37:03"/>
    <n v="1732"/>
    <n v="28.866666666666667"/>
    <x v="1"/>
    <x v="1"/>
    <n v="22"/>
    <s v="mayo"/>
    <s v="M"/>
    <s v="sin informacion"/>
    <s v="sin informacion"/>
    <s v="sin informacion"/>
    <s v="sin informacion"/>
    <s v="sin informacion"/>
  </r>
  <r>
    <n v="143388"/>
    <s v="Llenadora L37"/>
    <s v="Moreno"/>
    <s v="L37"/>
    <d v="2021-03-08T00:00:00"/>
    <s v="Martín"/>
    <s v="Mantenimiento Mecanico"/>
    <d v="2023-05-29T00:00:00"/>
    <d v="1899-12-30T07:09:35"/>
    <d v="2023-05-29T00:00:00"/>
    <d v="1899-12-30T07:46:20"/>
    <n v="2205"/>
    <n v="36.75"/>
    <x v="1"/>
    <x v="1"/>
    <n v="22"/>
    <s v="mayo"/>
    <s v="M"/>
    <s v="sin informacion"/>
    <s v="sin informacion"/>
    <s v="sin informacion"/>
    <s v="sin informacion"/>
    <s v="sin informacion"/>
  </r>
  <r>
    <n v="143390"/>
    <s v="Torqueadora"/>
    <s v="Moreno"/>
    <s v="L27"/>
    <d v="2018-11-01T00:00:00"/>
    <s v="-"/>
    <s v="Mantenimiento Mecanico"/>
    <d v="2023-05-29T00:00:00"/>
    <d v="1899-12-30T07:16:02"/>
    <d v="2023-05-29T00:00:00"/>
    <d v="1899-12-30T07:16:12"/>
    <n v="10"/>
    <n v="0.16666666666666666"/>
    <x v="0"/>
    <x v="0"/>
    <n v="22"/>
    <s v="mayo"/>
    <s v="M"/>
    <s v="microparada"/>
    <s v="microparada"/>
    <s v="microparada"/>
    <s v="microparada"/>
    <s v="microparada"/>
  </r>
  <r>
    <n v="143392"/>
    <s v="Estuchadora"/>
    <s v="Moreno"/>
    <s v="L41"/>
    <d v="2020-02-21T00:00:00"/>
    <s v="Martín"/>
    <s v="Mantenimiento Mecanico"/>
    <d v="2023-05-29T00:00:00"/>
    <d v="1899-12-30T07:16:33"/>
    <d v="2023-05-29T00:00:00"/>
    <d v="1899-12-30T08:17:36"/>
    <n v="3663"/>
    <n v="61.05"/>
    <x v="1"/>
    <x v="1"/>
    <n v="22"/>
    <s v="mayo"/>
    <s v="M"/>
    <s v="sin informacion"/>
    <s v="sin informacion"/>
    <s v="sin informacion"/>
    <s v="sin informacion"/>
    <s v="sin informacion"/>
  </r>
  <r>
    <n v="143394"/>
    <s v="Celofanadora L10"/>
    <s v="Moreno"/>
    <s v="L10"/>
    <d v="2020-09-30T00:00:00"/>
    <s v="Martín"/>
    <s v="Mantenimiento Mecanico"/>
    <d v="2023-05-29T00:00:00"/>
    <d v="1899-12-30T07:17:12"/>
    <d v="2023-05-29T00:00:00"/>
    <d v="1899-12-30T07:49:59"/>
    <n v="1967"/>
    <n v="32.783333333333331"/>
    <x v="1"/>
    <x v="1"/>
    <n v="22"/>
    <s v="mayo"/>
    <s v="M"/>
    <s v="sin informacion"/>
    <s v="sin informacion"/>
    <s v="sin informacion"/>
    <s v="sin informacion"/>
    <s v="sin informacion"/>
  </r>
  <r>
    <n v="143396"/>
    <s v="Celofanadora L10"/>
    <s v="Moreno"/>
    <s v="L10"/>
    <d v="2020-09-30T00:00:00"/>
    <s v="Martín"/>
    <s v="Mantenimiento Mecanico"/>
    <d v="2023-05-29T00:00:00"/>
    <d v="1899-12-30T07:55:59"/>
    <d v="2023-05-29T00:00:00"/>
    <d v="1899-12-30T07:58:56"/>
    <n v="177"/>
    <n v="2.95"/>
    <x v="0"/>
    <x v="0"/>
    <n v="22"/>
    <s v="mayo"/>
    <s v="M"/>
    <s v="microparada"/>
    <s v="microparada"/>
    <s v="microparada"/>
    <s v="microparada"/>
    <s v="microparada"/>
  </r>
  <r>
    <n v="143397"/>
    <s v="Celofanadora L10"/>
    <s v="Moreno"/>
    <s v="L10"/>
    <d v="2020-09-30T00:00:00"/>
    <s v="Martín"/>
    <s v="Mantenimiento Electrico"/>
    <d v="2023-05-29T00:00:00"/>
    <d v="1899-12-30T07:59:05"/>
    <d v="2023-05-29T00:00:00"/>
    <d v="1899-12-30T08:01:35"/>
    <n v="150"/>
    <n v="2.5"/>
    <x v="0"/>
    <x v="0"/>
    <n v="22"/>
    <s v="mayo"/>
    <s v="M"/>
    <s v="microparada"/>
    <s v="microparada"/>
    <s v="microparada"/>
    <s v="microparada"/>
    <s v="microparada"/>
  </r>
  <r>
    <n v="143398"/>
    <s v="Celofanadora L10"/>
    <s v="Moreno"/>
    <s v="L10"/>
    <d v="2020-09-30T00:00:00"/>
    <s v="Martín"/>
    <s v="Mantenimiento Electrico"/>
    <d v="2023-05-29T00:00:00"/>
    <d v="1899-12-30T08:03:25"/>
    <d v="2023-05-29T00:00:00"/>
    <d v="1899-12-30T08:53:11"/>
    <n v="2986"/>
    <n v="49.766666666666666"/>
    <x v="1"/>
    <x v="1"/>
    <n v="22"/>
    <s v="mayo"/>
    <s v="M"/>
    <s v="sin informacion"/>
    <s v="sin informacion"/>
    <s v="sin informacion"/>
    <s v="sin informacion"/>
    <s v="sin informacion"/>
  </r>
  <r>
    <n v="143402"/>
    <s v="Transporte"/>
    <s v="Moreno"/>
    <s v="L19"/>
    <d v="2018-11-01T00:00:00"/>
    <s v="-"/>
    <s v="Mantenimiento Mecanico"/>
    <d v="2023-05-29T00:00:00"/>
    <d v="1899-12-30T08:43:48"/>
    <d v="2023-05-29T00:00:00"/>
    <d v="1899-12-30T09:16:33"/>
    <n v="1965"/>
    <n v="32.75"/>
    <x v="1"/>
    <x v="1"/>
    <n v="22"/>
    <s v="mayo"/>
    <s v="M"/>
    <s v="sin informacion"/>
    <s v="sin informacion"/>
    <s v="sin informacion"/>
    <s v="sin informacion"/>
    <s v="sin informacion"/>
  </r>
  <r>
    <n v="143403"/>
    <s v="Celofanadora L10"/>
    <s v="Moreno"/>
    <s v="L10"/>
    <d v="2020-09-30T00:00:00"/>
    <s v="Martín"/>
    <s v="Mantenimiento Mecanico"/>
    <d v="2023-05-29T00:00:00"/>
    <d v="1899-12-30T09:01:24"/>
    <d v="2023-05-29T00:00:00"/>
    <d v="1899-12-30T09:48:20"/>
    <n v="2816"/>
    <n v="46.93333333333333"/>
    <x v="1"/>
    <x v="1"/>
    <n v="22"/>
    <s v="mayo"/>
    <s v="M"/>
    <s v="sin informacion"/>
    <s v="sin informacion"/>
    <s v="sin informacion"/>
    <s v="sin informacion"/>
    <s v="sin informacion"/>
  </r>
  <r>
    <n v="143404"/>
    <s v="Abastecedor de mecanismos"/>
    <s v="Moreno"/>
    <s v="L35"/>
    <d v="2018-11-01T00:00:00"/>
    <s v="-"/>
    <s v="Mantenimiento Electrico"/>
    <d v="2023-05-29T00:00:00"/>
    <d v="1899-12-30T09:03:33"/>
    <d v="2023-05-29T00:00:00"/>
    <d v="1899-12-30T10:06:57"/>
    <n v="3804"/>
    <n v="63.4"/>
    <x v="1"/>
    <x v="1"/>
    <n v="22"/>
    <s v="mayo"/>
    <s v="M"/>
    <s v="sin informacion"/>
    <s v="sin informacion"/>
    <s v="sin informacion"/>
    <s v="sin informacion"/>
    <s v="sin informacion"/>
  </r>
  <r>
    <n v="143405"/>
    <s v="Axon"/>
    <s v="Moreno"/>
    <s v="L37"/>
    <d v="2020-02-20T00:00:00"/>
    <s v="Martín"/>
    <s v="Mantenimiento Electrico"/>
    <d v="2023-05-29T00:00:00"/>
    <d v="1899-12-30T09:14:56"/>
    <d v="2023-05-29T00:00:00"/>
    <d v="1899-12-30T10:41:02"/>
    <n v="5166"/>
    <n v="86.1"/>
    <x v="1"/>
    <x v="1"/>
    <n v="22"/>
    <s v="mayo"/>
    <s v="M"/>
    <s v="sin informacion"/>
    <s v="sin informacion"/>
    <s v="sin informacion"/>
    <s v="sin informacion"/>
    <s v="sin informacion"/>
  </r>
  <r>
    <n v="143406"/>
    <s v="Laser"/>
    <s v="Moreno"/>
    <s v="L33"/>
    <d v="2018-11-01T00:00:00"/>
    <s v="-"/>
    <s v="Mantenimiento Electrico"/>
    <d v="2023-05-29T00:00:00"/>
    <d v="1899-12-30T09:16:12"/>
    <d v="2023-05-29T00:00:00"/>
    <d v="1899-12-30T09:31:09"/>
    <n v="897"/>
    <n v="14.95"/>
    <x v="1"/>
    <x v="1"/>
    <n v="22"/>
    <s v="mayo"/>
    <s v="M"/>
    <s v="sin informacion"/>
    <s v="sin informacion"/>
    <s v="sin informacion"/>
    <s v="sin informacion"/>
    <s v="sin informacion"/>
  </r>
  <r>
    <n v="143409"/>
    <s v="Llenadora L38"/>
    <s v="Moreno"/>
    <s v="L38"/>
    <d v="2021-03-03T00:00:00"/>
    <s v="Martín"/>
    <s v="Mantenimiento Mecanico"/>
    <d v="2023-05-29T00:00:00"/>
    <d v="1899-12-30T10:06:37"/>
    <d v="2023-05-29T00:00:00"/>
    <d v="1899-12-30T10:13:08"/>
    <n v="391"/>
    <n v="6.5166666666666666"/>
    <x v="0"/>
    <x v="0"/>
    <n v="22"/>
    <s v="mayo"/>
    <s v="M"/>
    <s v="microparada"/>
    <s v="microparada"/>
    <s v="microparada"/>
    <s v="microparada"/>
    <s v="microparada"/>
  </r>
  <r>
    <n v="143430"/>
    <s v="Transporte"/>
    <s v="Moreno"/>
    <s v="L38"/>
    <d v="2018-11-01T00:00:00"/>
    <s v="-"/>
    <s v="Mantenimiento Electrico"/>
    <d v="2023-05-29T00:00:00"/>
    <d v="1899-12-30T14:38:07"/>
    <d v="2023-05-29T00:00:00"/>
    <d v="1899-12-30T15:19:38"/>
    <n v="2491"/>
    <n v="41.516666666666666"/>
    <x v="1"/>
    <x v="1"/>
    <n v="22"/>
    <s v="mayo"/>
    <s v="T"/>
    <s v="sin informacion"/>
    <s v="sin informacion"/>
    <s v="sin informacion"/>
    <s v="sin informacion"/>
    <s v="sin informacion"/>
  </r>
  <r>
    <n v="143434"/>
    <s v="Torqueadora"/>
    <s v="Moreno"/>
    <s v="L19"/>
    <d v="2018-11-01T00:00:00"/>
    <s v="-"/>
    <s v="Mantenimiento Mecanico"/>
    <d v="2023-05-29T00:00:00"/>
    <d v="1899-12-30T15:09:40"/>
    <d v="2023-05-29T00:00:00"/>
    <d v="1899-12-30T15:26:12"/>
    <n v="992"/>
    <n v="16.533333333333335"/>
    <x v="701"/>
    <x v="2"/>
    <n v="22"/>
    <s v="mayo"/>
    <s v="T"/>
    <m/>
    <s v="no"/>
    <m/>
    <m/>
    <m/>
  </r>
  <r>
    <n v="143435"/>
    <s v="Sobretapa"/>
    <s v="Moreno"/>
    <s v="L38"/>
    <d v="2020-06-30T00:00:00"/>
    <s v="Martín"/>
    <s v="Mantenimiento Mecanico"/>
    <d v="2023-05-29T00:00:00"/>
    <d v="1899-12-30T15:19:58"/>
    <d v="2023-05-29T00:00:00"/>
    <d v="1899-12-30T16:08:01"/>
    <n v="2883"/>
    <n v="48.05"/>
    <x v="702"/>
    <x v="3"/>
    <n v="22"/>
    <s v="mayo"/>
    <s v="T"/>
    <m/>
    <s v="si"/>
    <m/>
    <m/>
    <m/>
  </r>
  <r>
    <n v="143439"/>
    <s v="Celofanadora"/>
    <s v="Moreno"/>
    <s v="L32"/>
    <d v="2021-02-04T00:00:00"/>
    <s v="Victor"/>
    <s v="Mantenimiento Mecanico"/>
    <d v="2023-05-29T00:00:00"/>
    <d v="1899-12-30T16:22:14"/>
    <d v="2023-05-29T00:00:00"/>
    <d v="1899-12-30T16:41:33"/>
    <n v="1159"/>
    <n v="19.316666666666666"/>
    <x v="1"/>
    <x v="1"/>
    <n v="22"/>
    <s v="mayo"/>
    <s v="T"/>
    <s v="sin informacion"/>
    <s v="sin informacion"/>
    <s v="sin informacion"/>
    <s v="sin informacion"/>
    <s v="sin informacion"/>
  </r>
  <r>
    <n v="143441"/>
    <s v="Llenadora"/>
    <s v="Moreno"/>
    <s v="L32"/>
    <d v="2021-02-04T00:00:00"/>
    <s v="Victor"/>
    <s v="Mantenimiento Mecanico"/>
    <d v="2023-05-29T00:00:00"/>
    <d v="1899-12-30T16:47:37"/>
    <d v="2023-05-29T00:00:00"/>
    <d v="1899-12-30T16:52:53"/>
    <n v="316"/>
    <n v="5.2666666666666666"/>
    <x v="0"/>
    <x v="0"/>
    <n v="22"/>
    <s v="mayo"/>
    <s v="T"/>
    <s v="microparada"/>
    <s v="microparada"/>
    <s v="microparada"/>
    <s v="microparada"/>
    <s v="microparada"/>
  </r>
  <r>
    <n v="143442"/>
    <s v="Llenadora"/>
    <s v="Moreno"/>
    <s v="L27"/>
    <d v="2018-11-01T00:00:00"/>
    <s v="-"/>
    <s v="Mantenimiento Mecanico"/>
    <d v="2023-05-29T00:00:00"/>
    <d v="1899-12-30T16:49:24"/>
    <d v="2023-05-29T00:00:00"/>
    <d v="1899-12-30T16:50:26"/>
    <n v="62"/>
    <n v="1.0333333333333334"/>
    <x v="0"/>
    <x v="0"/>
    <n v="22"/>
    <s v="mayo"/>
    <s v="T"/>
    <s v="microparada"/>
    <s v="microparada"/>
    <s v="microparada"/>
    <s v="microparada"/>
    <s v="microparada"/>
  </r>
  <r>
    <n v="143443"/>
    <s v="Llenadora"/>
    <s v="Moreno"/>
    <s v="L32"/>
    <d v="2021-02-04T00:00:00"/>
    <s v="Victor"/>
    <s v="Mantenimiento Electrico"/>
    <d v="2023-05-29T00:00:00"/>
    <d v="1899-12-30T16:53:00"/>
    <d v="2023-05-29T00:00:00"/>
    <d v="1899-12-30T17:14:22"/>
    <n v="1282"/>
    <n v="21.366666666666667"/>
    <x v="703"/>
    <x v="3"/>
    <n v="22"/>
    <s v="mayo"/>
    <s v="T"/>
    <m/>
    <s v="no"/>
    <m/>
    <m/>
    <m/>
  </r>
  <r>
    <n v="143445"/>
    <s v="Axon"/>
    <s v="Moreno"/>
    <s v="L37"/>
    <d v="2020-02-20T00:00:00"/>
    <s v="Martín"/>
    <s v="Mantenimiento Mecanico"/>
    <d v="2023-05-29T00:00:00"/>
    <d v="1899-12-30T17:33:59"/>
    <d v="2023-05-29T00:00:00"/>
    <d v="1899-12-30T17:39:00"/>
    <n v="301"/>
    <n v="5.0166666666666666"/>
    <x v="0"/>
    <x v="0"/>
    <n v="22"/>
    <s v="mayo"/>
    <s v="T"/>
    <s v="microparada"/>
    <s v="microparada"/>
    <s v="microparada"/>
    <s v="microparada"/>
    <s v="microparada"/>
  </r>
  <r>
    <n v="143446"/>
    <s v="Estuchadora"/>
    <s v="Moreno"/>
    <s v="L11"/>
    <d v="2018-11-01T00:00:00"/>
    <s v="-"/>
    <s v="Mantenimiento Mecanico"/>
    <d v="2023-05-29T00:00:00"/>
    <d v="1899-12-30T17:55:51"/>
    <d v="2023-05-29T00:00:00"/>
    <d v="1899-12-30T18:14:04"/>
    <n v="1093"/>
    <n v="18.216666666666665"/>
    <x v="704"/>
    <x v="2"/>
    <n v="22"/>
    <s v="mayo"/>
    <s v="T"/>
    <m/>
    <s v="no"/>
    <m/>
    <m/>
    <m/>
  </r>
  <r>
    <n v="143447"/>
    <s v="Celofanadora"/>
    <s v="Moreno"/>
    <s v="L19"/>
    <d v="2023-05-17T00:00:00"/>
    <s v="Juan Manuel"/>
    <s v="Mantenimiento Electrico"/>
    <d v="2023-05-29T00:00:00"/>
    <d v="1899-12-30T18:04:46"/>
    <d v="2023-05-29T00:00:00"/>
    <d v="1899-12-30T18:22:59"/>
    <n v="1093"/>
    <n v="18.216666666666665"/>
    <x v="23"/>
    <x v="2"/>
    <n v="22"/>
    <s v="mayo"/>
    <s v="T"/>
    <m/>
    <s v="no"/>
    <m/>
    <m/>
    <m/>
  </r>
  <r>
    <n v="143451"/>
    <s v="Estuchadora"/>
    <s v="Moreno"/>
    <s v="L11"/>
    <d v="2018-11-01T00:00:00"/>
    <s v="-"/>
    <s v="Mantenimiento Mecanico"/>
    <d v="2023-05-29T00:00:00"/>
    <d v="1899-12-30T18:19:21"/>
    <d v="2023-05-29T00:00:00"/>
    <d v="1899-12-30T18:28:38"/>
    <n v="557"/>
    <n v="9.2833333333333332"/>
    <x v="0"/>
    <x v="0"/>
    <n v="22"/>
    <s v="mayo"/>
    <s v="T"/>
    <s v="microparada"/>
    <s v="microparada"/>
    <s v="microparada"/>
    <s v="microparada"/>
    <s v="microparada"/>
  </r>
  <r>
    <n v="143456"/>
    <s v="Celofanadora"/>
    <s v="Moreno"/>
    <s v="L32"/>
    <d v="2021-02-04T00:00:00"/>
    <s v="Victor"/>
    <s v="Mantenimiento Mecanico"/>
    <d v="2023-05-29T00:00:00"/>
    <d v="1899-12-30T19:54:32"/>
    <d v="2023-05-29T00:00:00"/>
    <d v="1899-12-30T20:03:17"/>
    <n v="525"/>
    <n v="8.75"/>
    <x v="0"/>
    <x v="0"/>
    <n v="22"/>
    <s v="mayo"/>
    <s v="T"/>
    <s v="microparada"/>
    <s v="microparada"/>
    <s v="microparada"/>
    <s v="microparada"/>
    <s v="microparada"/>
  </r>
  <r>
    <n v="143458"/>
    <s v="Llenadora"/>
    <s v="Moreno"/>
    <s v="L32"/>
    <d v="2021-02-04T00:00:00"/>
    <s v="Victor"/>
    <s v="Mantenimiento Electrico"/>
    <d v="2023-05-29T00:00:00"/>
    <d v="1899-12-30T20:15:20"/>
    <d v="2023-05-29T00:00:00"/>
    <d v="1899-12-30T20:17:31"/>
    <n v="131"/>
    <n v="2.1833333333333331"/>
    <x v="0"/>
    <x v="0"/>
    <n v="22"/>
    <s v="mayo"/>
    <s v="T"/>
    <s v="microparada"/>
    <s v="microparada"/>
    <s v="microparada"/>
    <s v="microparada"/>
    <s v="microparada"/>
  </r>
  <r>
    <n v="143460"/>
    <s v="Etiquetadora L33"/>
    <s v="Moreno"/>
    <s v="L33"/>
    <d v="2020-10-16T00:00:00"/>
    <s v="Martín"/>
    <s v="Mantenimiento Electrico"/>
    <d v="2023-05-29T00:00:00"/>
    <d v="1899-12-30T20:33:14"/>
    <d v="2023-05-29T00:00:00"/>
    <d v="1899-12-30T21:25:23"/>
    <n v="3129"/>
    <n v="52.15"/>
    <x v="705"/>
    <x v="3"/>
    <n v="22"/>
    <s v="mayo"/>
    <s v="T"/>
    <m/>
    <s v="si"/>
    <m/>
    <m/>
    <m/>
  </r>
  <r>
    <n v="143462"/>
    <s v="Etiquetadora"/>
    <s v="Moreno"/>
    <s v="L41"/>
    <d v="2018-11-01T00:00:00"/>
    <s v="-"/>
    <s v="Mantenimiento Mecanico"/>
    <d v="2023-05-29T00:00:00"/>
    <d v="1899-12-30T21:02:32"/>
    <d v="2023-05-29T00:00:00"/>
    <d v="1899-12-30T21:23:12"/>
    <n v="1240"/>
    <n v="20.666666666666668"/>
    <x v="706"/>
    <x v="3"/>
    <n v="22"/>
    <s v="mayo"/>
    <s v="T"/>
    <m/>
    <s v="si"/>
    <m/>
    <m/>
    <m/>
  </r>
  <r>
    <n v="143464"/>
    <s v="Llenadora"/>
    <s v="Moreno"/>
    <s v="L04"/>
    <d v="2018-11-01T00:00:00"/>
    <s v="-"/>
    <s v="Mantenimiento Electrico"/>
    <d v="2023-05-30T00:00:00"/>
    <d v="1899-12-30T03:01:18"/>
    <d v="2023-05-30T00:00:00"/>
    <d v="1899-12-30T03:59:12"/>
    <n v="3474"/>
    <n v="57.9"/>
    <x v="707"/>
    <x v="3"/>
    <n v="22"/>
    <s v="mayo"/>
    <s v="N"/>
    <m/>
    <s v="si"/>
    <m/>
    <m/>
    <m/>
  </r>
  <r>
    <n v="143486"/>
    <s v="Etiquetadora"/>
    <s v="Moreno"/>
    <s v="L45"/>
    <d v="2018-11-01T00:00:00"/>
    <s v="-"/>
    <s v="Mantenimiento Electrico"/>
    <d v="2023-05-30T00:00:00"/>
    <d v="1899-12-30T07:16:59"/>
    <d v="2023-05-30T00:00:00"/>
    <d v="1899-12-30T07:17:03"/>
    <n v="4"/>
    <n v="6.6666666666666666E-2"/>
    <x v="0"/>
    <x v="0"/>
    <n v="22"/>
    <s v="mayo"/>
    <s v="M"/>
    <s v="microparada"/>
    <s v="microparada"/>
    <s v="microparada"/>
    <s v="microparada"/>
    <s v="microparada"/>
  </r>
  <r>
    <n v="143487"/>
    <s v="Etiquetadora"/>
    <s v="Moreno"/>
    <s v="L45"/>
    <d v="2018-11-01T00:00:00"/>
    <s v="-"/>
    <s v="Mantenimiento Mecanico"/>
    <d v="2023-05-30T00:00:00"/>
    <d v="1899-12-30T07:17:11"/>
    <d v="2023-05-30T00:00:00"/>
    <d v="1899-12-30T07:19:11"/>
    <n v="120"/>
    <n v="2"/>
    <x v="0"/>
    <x v="0"/>
    <n v="22"/>
    <s v="mayo"/>
    <s v="M"/>
    <s v="microparada"/>
    <s v="microparada"/>
    <s v="microparada"/>
    <s v="microparada"/>
    <s v="microparada"/>
  </r>
  <r>
    <n v="143492"/>
    <s v="Llenadora"/>
    <s v="Moreno"/>
    <s v="L10"/>
    <d v="2018-11-01T00:00:00"/>
    <s v="-"/>
    <s v="Mantenimiento Mecanico"/>
    <d v="2023-05-30T00:00:00"/>
    <d v="1899-12-30T07:55:01"/>
    <d v="2023-05-30T00:00:00"/>
    <d v="1899-12-30T09:03:46"/>
    <n v="4125"/>
    <n v="68.75"/>
    <x v="1"/>
    <x v="1"/>
    <n v="22"/>
    <s v="mayo"/>
    <s v="M"/>
    <s v="sin informacion"/>
    <s v="sin informacion"/>
    <s v="sin informacion"/>
    <s v="sin informacion"/>
    <s v="sin informacion"/>
  </r>
  <r>
    <n v="143503"/>
    <s v="Etiquetadora L33"/>
    <s v="Moreno"/>
    <s v="L33"/>
    <d v="2020-10-16T00:00:00"/>
    <s v="Martín"/>
    <s v="Mantenimiento Electrico"/>
    <d v="2023-05-30T00:00:00"/>
    <d v="1899-12-30T08:29:27"/>
    <d v="2023-05-30T00:00:00"/>
    <d v="1899-12-30T08:56:29"/>
    <n v="1622"/>
    <n v="27.033333333333335"/>
    <x v="708"/>
    <x v="2"/>
    <n v="22"/>
    <s v="mayo"/>
    <s v="M"/>
    <m/>
    <s v="no"/>
    <m/>
    <m/>
    <m/>
  </r>
  <r>
    <n v="143507"/>
    <s v="Etiquetadora L33"/>
    <s v="Moreno"/>
    <s v="L33"/>
    <d v="2020-10-16T00:00:00"/>
    <s v="Martín"/>
    <s v="Mantenimiento Electrico"/>
    <d v="2023-05-30T00:00:00"/>
    <d v="1899-12-30T09:12:47"/>
    <d v="2023-05-30T00:00:00"/>
    <d v="1899-12-30T09:53:03"/>
    <n v="2416"/>
    <n v="40.266666666666666"/>
    <x v="1"/>
    <x v="1"/>
    <n v="22"/>
    <s v="mayo"/>
    <s v="M"/>
    <s v="sin informacion"/>
    <s v="sin informacion"/>
    <s v="sin informacion"/>
    <s v="sin informacion"/>
    <s v="sin informacion"/>
  </r>
  <r>
    <n v="143514"/>
    <s v="Camara"/>
    <s v="Moreno"/>
    <s v="L33"/>
    <d v="2020-02-20T00:00:00"/>
    <s v="Martín"/>
    <s v="Mantenimiento Electrico"/>
    <d v="2023-05-30T00:00:00"/>
    <d v="1899-12-30T09:53:10"/>
    <d v="2023-05-30T00:00:00"/>
    <d v="1899-12-30T10:32:53"/>
    <n v="2383"/>
    <n v="39.716666666666669"/>
    <x v="4"/>
    <x v="2"/>
    <n v="22"/>
    <s v="mayo"/>
    <s v="M"/>
    <m/>
    <s v="no"/>
    <m/>
    <m/>
    <m/>
  </r>
  <r>
    <n v="143520"/>
    <s v="Llenadora"/>
    <s v="Moreno"/>
    <s v="L33"/>
    <d v="2018-11-01T00:00:00"/>
    <s v="-"/>
    <s v="Mantenimiento Mecanico"/>
    <d v="2023-05-30T00:00:00"/>
    <d v="1899-12-30T10:33:01"/>
    <d v="2023-05-30T00:00:00"/>
    <d v="1899-12-30T10:37:06"/>
    <n v="245"/>
    <n v="4.083333333333333"/>
    <x v="0"/>
    <x v="0"/>
    <n v="22"/>
    <s v="mayo"/>
    <s v="M"/>
    <s v="microparada"/>
    <s v="microparada"/>
    <s v="microparada"/>
    <s v="microparada"/>
    <s v="microparada"/>
  </r>
  <r>
    <n v="143527"/>
    <s v="Pick and play"/>
    <s v="Moreno"/>
    <s v="L41"/>
    <d v="2018-11-01T00:00:00"/>
    <s v="-"/>
    <s v="Mantenimiento Mecanico"/>
    <d v="2023-05-30T00:00:00"/>
    <d v="1899-12-30T11:07:21"/>
    <d v="2023-05-30T00:00:00"/>
    <d v="1899-12-30T11:42:59"/>
    <n v="2138"/>
    <n v="35.633333333333333"/>
    <x v="1"/>
    <x v="1"/>
    <n v="22"/>
    <s v="mayo"/>
    <s v="M"/>
    <s v="sin informacion"/>
    <s v="sin informacion"/>
    <s v="sin informacion"/>
    <s v="sin informacion"/>
    <s v="sin informacion"/>
  </r>
  <r>
    <n v="143532"/>
    <s v="Llenadora"/>
    <s v="Moreno"/>
    <s v="L33"/>
    <d v="2018-11-01T00:00:00"/>
    <s v="-"/>
    <s v="Mantenimiento Mecanico"/>
    <d v="2023-05-30T00:00:00"/>
    <d v="1899-12-30T12:20:18"/>
    <d v="2023-05-30T00:00:00"/>
    <d v="1899-12-30T12:35:54"/>
    <n v="936"/>
    <n v="15.6"/>
    <x v="4"/>
    <x v="2"/>
    <n v="22"/>
    <s v="mayo"/>
    <s v="M"/>
    <m/>
    <s v="no"/>
    <m/>
    <m/>
    <m/>
  </r>
  <r>
    <n v="143534"/>
    <s v="Llenadora L38"/>
    <s v="Moreno"/>
    <s v="L38"/>
    <d v="2021-03-03T00:00:00"/>
    <s v="Martín"/>
    <s v="Mantenimiento Mecanico"/>
    <d v="2023-05-30T00:00:00"/>
    <d v="1899-12-30T12:33:59"/>
    <d v="2023-05-30T00:00:00"/>
    <d v="1899-12-30T13:15:10"/>
    <n v="2471"/>
    <n v="41.18333333333333"/>
    <x v="1"/>
    <x v="1"/>
    <n v="22"/>
    <s v="mayo"/>
    <s v="M"/>
    <s v="sin informacion"/>
    <s v="sin informacion"/>
    <s v="sin informacion"/>
    <s v="sin informacion"/>
    <s v="sin informacion"/>
  </r>
  <r>
    <n v="143546"/>
    <s v="Llenadora"/>
    <s v="Moreno"/>
    <s v="L33"/>
    <d v="2018-11-01T00:00:00"/>
    <s v="-"/>
    <s v="Mantenimiento Mecanico"/>
    <d v="2023-05-30T00:00:00"/>
    <d v="1899-12-30T14:18:46"/>
    <d v="2023-05-30T00:00:00"/>
    <d v="1899-12-30T14:31:51"/>
    <n v="785"/>
    <n v="13.083333333333334"/>
    <x v="4"/>
    <x v="2"/>
    <n v="22"/>
    <s v="mayo"/>
    <s v="T"/>
    <m/>
    <s v="no"/>
    <m/>
    <m/>
    <m/>
  </r>
  <r>
    <n v="143561"/>
    <s v="Llenadora L38"/>
    <s v="Moreno"/>
    <s v="L38"/>
    <d v="2021-03-03T00:00:00"/>
    <s v="Martín"/>
    <s v="Mantenimiento Mecanico"/>
    <d v="2023-05-30T00:00:00"/>
    <d v="1899-12-30T21:03:05"/>
    <d v="2023-05-30T00:00:00"/>
    <d v="1899-12-30T21:13:15"/>
    <n v="610"/>
    <n v="10.166666666666666"/>
    <x v="1"/>
    <x v="1"/>
    <n v="22"/>
    <s v="mayo"/>
    <s v="T"/>
    <s v="sin informacion"/>
    <s v="sin informacion"/>
    <s v="sin informacion"/>
    <s v="sin informacion"/>
    <s v="sin informacion"/>
  </r>
  <r>
    <n v="143563"/>
    <s v="Llenadora L38"/>
    <s v="Moreno"/>
    <s v="L38"/>
    <d v="2021-03-03T00:00:00"/>
    <s v="Martín"/>
    <s v="Mantenimiento Electrico"/>
    <d v="2023-05-30T00:00:00"/>
    <d v="1899-12-30T21:13:41"/>
    <d v="2023-05-30T00:00:00"/>
    <d v="1899-12-30T21:13:43"/>
    <n v="2"/>
    <n v="3.3333333333333333E-2"/>
    <x v="0"/>
    <x v="0"/>
    <n v="22"/>
    <s v="mayo"/>
    <s v="T"/>
    <s v="microparada"/>
    <s v="microparada"/>
    <s v="microparada"/>
    <s v="microparada"/>
    <s v="microparada"/>
  </r>
  <r>
    <n v="143564"/>
    <s v="Llenadora L38"/>
    <s v="Moreno"/>
    <s v="L38"/>
    <d v="2021-03-03T00:00:00"/>
    <s v="Martín"/>
    <s v="Mantenimiento Electrico"/>
    <d v="2023-05-30T00:00:00"/>
    <d v="1899-12-30T21:15:01"/>
    <d v="2023-05-30T00:00:00"/>
    <d v="1899-12-30T21:35:57"/>
    <n v="1256"/>
    <n v="20.933333333333334"/>
    <x v="1"/>
    <x v="1"/>
    <n v="22"/>
    <s v="mayo"/>
    <s v="T"/>
    <s v="sin informacion"/>
    <s v="sin informacion"/>
    <s v="sin informacion"/>
    <s v="sin informacion"/>
    <s v="sin informacion"/>
  </r>
  <r>
    <n v="143566"/>
    <s v="Llenadora"/>
    <s v="Moreno"/>
    <s v="L33"/>
    <d v="2018-11-01T00:00:00"/>
    <s v="-"/>
    <s v="Mantenimiento Mecanico"/>
    <d v="2023-05-31T00:00:00"/>
    <d v="1899-12-30T01:26:06"/>
    <d v="2023-05-31T00:00:00"/>
    <d v="1899-12-30T01:42:53"/>
    <n v="1007"/>
    <n v="16.783333333333335"/>
    <x v="1"/>
    <x v="1"/>
    <n v="22"/>
    <s v="mayo"/>
    <s v="N"/>
    <s v="sin informacion"/>
    <s v="sin informacion"/>
    <s v="sin informacion"/>
    <s v="sin informacion"/>
    <s v="sin informacion"/>
  </r>
  <r>
    <n v="143572"/>
    <s v="Etiquetadora L33"/>
    <s v="Moreno"/>
    <s v="L33"/>
    <d v="2020-10-16T00:00:00"/>
    <s v="Martín"/>
    <s v="Mantenimiento Electrico"/>
    <d v="2023-05-31T00:00:00"/>
    <d v="1899-12-30T05:02:36"/>
    <d v="2023-05-31T00:00:00"/>
    <d v="1899-12-30T05:12:21"/>
    <n v="585"/>
    <n v="9.75"/>
    <x v="0"/>
    <x v="0"/>
    <n v="22"/>
    <s v="mayo"/>
    <s v="N"/>
    <s v="microparada"/>
    <s v="microparada"/>
    <s v="microparada"/>
    <s v="microparada"/>
    <s v="microparada"/>
  </r>
  <r>
    <n v="143573"/>
    <s v="Etiquetadora L33"/>
    <s v="Moreno"/>
    <s v="L33"/>
    <d v="2020-10-16T00:00:00"/>
    <s v="Martín"/>
    <s v="Mantenimiento Electrico"/>
    <d v="2023-05-31T00:00:00"/>
    <d v="1899-12-30T05:22:16"/>
    <d v="2023-05-31T00:00:00"/>
    <d v="1899-12-30T05:33:46"/>
    <n v="690"/>
    <n v="11.5"/>
    <x v="1"/>
    <x v="1"/>
    <n v="22"/>
    <s v="mayo"/>
    <s v="N"/>
    <s v="sin informacion"/>
    <s v="sin informacion"/>
    <s v="sin informacion"/>
    <s v="sin informacion"/>
    <s v="sin informacion"/>
  </r>
  <r>
    <n v="143574"/>
    <s v="Celofanadora"/>
    <s v="Moreno"/>
    <s v="L41"/>
    <d v="2020-02-21T00:00:00"/>
    <s v="Martín"/>
    <s v="Mantenimiento Mecanico"/>
    <d v="2023-05-31T00:00:00"/>
    <d v="1899-12-30T05:36:57"/>
    <d v="2023-05-31T00:00:00"/>
    <d v="1899-12-30T06:08:13"/>
    <n v="1876"/>
    <n v="31.266666666666666"/>
    <x v="1"/>
    <x v="1"/>
    <n v="22"/>
    <s v="mayo"/>
    <s v="N"/>
    <s v="sin informacion"/>
    <s v="sin informacion"/>
    <s v="sin informacion"/>
    <s v="sin informacion"/>
    <s v="sin informacion"/>
  </r>
  <r>
    <n v="143578"/>
    <s v="Celofanadora"/>
    <s v="Moreno"/>
    <s v="L41"/>
    <d v="2020-02-21T00:00:00"/>
    <s v="Martín"/>
    <s v="Mantenimiento Electrico"/>
    <d v="2023-05-31T00:00:00"/>
    <d v="1899-12-30T06:08:21"/>
    <d v="2023-05-31T00:00:00"/>
    <d v="1899-12-30T08:22:39"/>
    <n v="8058"/>
    <n v="134.30000000000001"/>
    <x v="1"/>
    <x v="1"/>
    <n v="22"/>
    <s v="mayo"/>
    <s v="M"/>
    <s v="sin informacion"/>
    <s v="sin informacion"/>
    <s v="sin informacion"/>
    <s v="sin informacion"/>
    <s v="sin informacion"/>
  </r>
  <r>
    <n v="143580"/>
    <s v="Llenadora L38"/>
    <s v="Moreno"/>
    <s v="L38"/>
    <d v="2021-03-03T00:00:00"/>
    <s v="Martín"/>
    <s v="Mantenimiento Mecanico"/>
    <d v="2023-05-31T00:00:00"/>
    <d v="1899-12-30T06:20:15"/>
    <d v="2023-05-31T00:00:00"/>
    <d v="1899-12-30T06:38:57"/>
    <n v="1122"/>
    <n v="18.7"/>
    <x v="709"/>
    <x v="2"/>
    <n v="22"/>
    <s v="mayo"/>
    <s v="M"/>
    <m/>
    <s v="no"/>
    <m/>
    <m/>
    <m/>
  </r>
  <r>
    <n v="143585"/>
    <s v="Etiquetadora L33"/>
    <s v="Moreno"/>
    <s v="L33"/>
    <d v="2020-10-16T00:00:00"/>
    <s v="Martín"/>
    <s v="Mantenimiento Electrico"/>
    <d v="2023-05-31T00:00:00"/>
    <d v="1899-12-30T07:21:12"/>
    <d v="2023-05-31T00:00:00"/>
    <d v="1899-12-30T07:26:51"/>
    <n v="339"/>
    <n v="5.65"/>
    <x v="0"/>
    <x v="0"/>
    <n v="22"/>
    <s v="mayo"/>
    <s v="M"/>
    <s v="microparada"/>
    <s v="microparada"/>
    <s v="microparada"/>
    <s v="microparada"/>
    <s v="microparada"/>
  </r>
  <r>
    <n v="143586"/>
    <s v="Etiquetadora L33"/>
    <s v="Moreno"/>
    <s v="L33"/>
    <d v="2020-10-16T00:00:00"/>
    <s v="Martín"/>
    <s v="Mantenimiento Electrico"/>
    <d v="2023-05-31T00:00:00"/>
    <d v="1899-12-30T07:58:33"/>
    <d v="2023-05-31T00:00:00"/>
    <d v="1899-12-30T08:59:35"/>
    <n v="3662"/>
    <n v="61.033333333333331"/>
    <x v="1"/>
    <x v="1"/>
    <n v="22"/>
    <s v="mayo"/>
    <s v="M"/>
    <s v="sin informacion"/>
    <s v="sin informacion"/>
    <s v="sin informacion"/>
    <s v="sin informacion"/>
    <s v="sin informacion"/>
  </r>
  <r>
    <n v="143588"/>
    <s v="Torqueadora"/>
    <s v="Moreno"/>
    <s v="L33"/>
    <d v="2020-02-20T00:00:00"/>
    <s v="Martín"/>
    <s v="Mantenimiento Mecanico"/>
    <d v="2023-05-31T00:00:00"/>
    <d v="1899-12-30T08:59:43"/>
    <d v="2023-05-31T00:00:00"/>
    <d v="1899-12-30T09:03:39"/>
    <n v="236"/>
    <n v="3.9333333333333331"/>
    <x v="0"/>
    <x v="0"/>
    <n v="22"/>
    <s v="mayo"/>
    <s v="M"/>
    <s v="microparada"/>
    <s v="microparada"/>
    <s v="microparada"/>
    <s v="microparada"/>
    <s v="microparada"/>
  </r>
  <r>
    <n v="143593"/>
    <s v="Llenadora"/>
    <s v="Moreno"/>
    <s v="L35"/>
    <d v="2018-11-01T00:00:00"/>
    <s v="-"/>
    <s v="Mantenimiento Electrico"/>
    <d v="2023-05-31T00:00:00"/>
    <d v="1899-12-30T09:51:50"/>
    <d v="2023-05-31T00:00:00"/>
    <d v="1899-12-30T10:35:45"/>
    <n v="2635"/>
    <n v="43.916666666666664"/>
    <x v="1"/>
    <x v="1"/>
    <n v="22"/>
    <s v="mayo"/>
    <s v="M"/>
    <s v="sin informacion"/>
    <s v="sin informacion"/>
    <s v="sin informacion"/>
    <s v="sin informacion"/>
    <s v="sin informacion"/>
  </r>
  <r>
    <n v="143597"/>
    <s v="Etiquetadora L33"/>
    <s v="Moreno"/>
    <s v="L33"/>
    <d v="2020-10-16T00:00:00"/>
    <s v="Martín"/>
    <s v="Mantenimiento Electrico"/>
    <d v="2023-05-31T00:00:00"/>
    <d v="1899-12-30T10:18:28"/>
    <d v="2023-05-31T00:00:00"/>
    <d v="1899-12-30T10:23:20"/>
    <n v="292"/>
    <n v="4.8666666666666663"/>
    <x v="0"/>
    <x v="0"/>
    <n v="22"/>
    <s v="mayo"/>
    <s v="M"/>
    <s v="microparada"/>
    <s v="microparada"/>
    <s v="microparada"/>
    <s v="microparada"/>
    <s v="microparada"/>
  </r>
  <r>
    <n v="143598"/>
    <s v="Torqueadora"/>
    <s v="Moreno"/>
    <s v="L33"/>
    <d v="2020-02-20T00:00:00"/>
    <s v="Martín"/>
    <s v="Mantenimiento Mecanico"/>
    <d v="2023-05-31T00:00:00"/>
    <d v="1899-12-30T10:23:29"/>
    <d v="2023-05-31T00:00:00"/>
    <d v="1899-12-30T11:09:14"/>
    <n v="2745"/>
    <n v="45.75"/>
    <x v="1"/>
    <x v="1"/>
    <n v="22"/>
    <s v="mayo"/>
    <s v="M"/>
    <s v="sin informacion"/>
    <s v="sin informacion"/>
    <s v="sin informacion"/>
    <s v="sin informacion"/>
    <s v="sin informacion"/>
  </r>
  <r>
    <n v="143606"/>
    <s v="Laser"/>
    <s v="Moreno"/>
    <s v="L32"/>
    <d v="2021-02-04T00:00:00"/>
    <s v="Victor"/>
    <s v="Mantenimiento Electrico"/>
    <d v="2023-05-31T00:00:00"/>
    <d v="1899-12-30T12:41:24"/>
    <d v="2023-05-31T00:00:00"/>
    <d v="1899-12-30T12:56:14"/>
    <n v="890"/>
    <n v="14.833333333333334"/>
    <x v="1"/>
    <x v="1"/>
    <n v="22"/>
    <s v="mayo"/>
    <s v="M"/>
    <s v="sin informacion"/>
    <s v="sin informacion"/>
    <s v="sin informacion"/>
    <s v="sin informacion"/>
    <s v="sin informacion"/>
  </r>
  <r>
    <n v="143608"/>
    <s v="Crimpadora"/>
    <s v="Moreno"/>
    <s v="L10"/>
    <d v="2018-11-01T00:00:00"/>
    <s v="-"/>
    <s v="Mantenimiento Electrico"/>
    <d v="2023-05-31T00:00:00"/>
    <d v="1899-12-30T12:48:44"/>
    <d v="2023-05-31T00:00:00"/>
    <d v="1899-12-30T12:48:46"/>
    <n v="2"/>
    <n v="3.3333333333333333E-2"/>
    <x v="0"/>
    <x v="0"/>
    <n v="22"/>
    <s v="mayo"/>
    <s v="M"/>
    <s v="microparada"/>
    <s v="microparada"/>
    <s v="microparada"/>
    <s v="microparada"/>
    <s v="microparada"/>
  </r>
  <r>
    <n v="143609"/>
    <s v="Crimpadora"/>
    <s v="Moreno"/>
    <s v="L10"/>
    <d v="2018-11-01T00:00:00"/>
    <s v="-"/>
    <s v="Mantenimiento Electrico"/>
    <d v="2023-05-31T00:00:00"/>
    <d v="1899-12-30T12:49:00"/>
    <d v="2023-05-31T00:00:00"/>
    <d v="1899-12-30T13:02:25"/>
    <n v="805"/>
    <n v="13.416666666666666"/>
    <x v="1"/>
    <x v="1"/>
    <n v="22"/>
    <s v="mayo"/>
    <s v="M"/>
    <s v="sin informacion"/>
    <s v="sin informacion"/>
    <s v="sin informacion"/>
    <s v="sin informacion"/>
    <s v="sin informacion"/>
  </r>
  <r>
    <n v="143611"/>
    <s v="Etiquetadora L33"/>
    <s v="Moreno"/>
    <s v="L33"/>
    <d v="2020-10-16T00:00:00"/>
    <s v="Martín"/>
    <s v="Mantenimiento Electrico"/>
    <d v="2023-05-31T00:00:00"/>
    <d v="1899-12-30T12:58:09"/>
    <d v="2023-05-31T00:00:00"/>
    <d v="1899-12-30T12:58:19"/>
    <n v="10"/>
    <n v="0.16666666666666666"/>
    <x v="0"/>
    <x v="0"/>
    <n v="22"/>
    <s v="mayo"/>
    <s v="M"/>
    <s v="microparada"/>
    <s v="microparada"/>
    <s v="microparada"/>
    <s v="microparada"/>
    <s v="microparada"/>
  </r>
  <r>
    <n v="143612"/>
    <s v="Camara"/>
    <s v="Moreno"/>
    <s v="L33"/>
    <d v="2020-02-20T00:00:00"/>
    <s v="Martín"/>
    <s v="Mantenimiento Electrico"/>
    <d v="2023-05-31T00:00:00"/>
    <d v="1899-12-30T12:58:31"/>
    <d v="2023-05-31T00:00:00"/>
    <d v="1899-12-30T12:59:34"/>
    <n v="63"/>
    <n v="1.05"/>
    <x v="0"/>
    <x v="0"/>
    <n v="22"/>
    <s v="mayo"/>
    <s v="M"/>
    <s v="microparada"/>
    <s v="microparada"/>
    <s v="microparada"/>
    <s v="microparada"/>
    <s v="microparada"/>
  </r>
  <r>
    <n v="143616"/>
    <s v="Celofanadora"/>
    <s v="Moreno"/>
    <s v="L41"/>
    <d v="2020-02-21T00:00:00"/>
    <s v="Martín"/>
    <s v="Mantenimiento Mecanico"/>
    <d v="2023-05-31T00:00:00"/>
    <d v="1899-12-30T13:33:48"/>
    <d v="2023-05-31T00:00:00"/>
    <d v="1899-12-30T13:51:11"/>
    <n v="1043"/>
    <n v="17.383333333333333"/>
    <x v="1"/>
    <x v="1"/>
    <n v="22"/>
    <s v="mayo"/>
    <s v="M"/>
    <s v="sin informacion"/>
    <s v="sin informacion"/>
    <s v="sin informacion"/>
    <s v="sin informacion"/>
    <s v="sin informacion"/>
  </r>
  <r>
    <n v="143620"/>
    <s v="Abastecedor de envases"/>
    <s v="Moreno"/>
    <s v="L33"/>
    <d v="2018-11-01T00:00:00"/>
    <s v="-"/>
    <s v="Mantenimiento Electrico"/>
    <d v="2023-05-31T00:00:00"/>
    <d v="1899-12-30T14:06:02"/>
    <d v="2023-05-31T00:00:00"/>
    <d v="1899-12-30T14:21:09"/>
    <n v="907"/>
    <n v="15.116666666666667"/>
    <x v="1"/>
    <x v="1"/>
    <n v="22"/>
    <s v="mayo"/>
    <s v="T"/>
    <s v="sin informacion"/>
    <s v="sin informacion"/>
    <s v="sin informacion"/>
    <s v="sin informacion"/>
    <s v="sin informacion"/>
  </r>
  <r>
    <n v="143625"/>
    <s v="Celofanadora"/>
    <s v="Moreno"/>
    <s v="L11"/>
    <d v="2018-11-01T00:00:00"/>
    <s v="-"/>
    <s v="Mantenimiento Mecanico"/>
    <d v="2023-05-31T00:00:00"/>
    <d v="1899-12-30T14:46:19"/>
    <d v="2023-05-31T00:00:00"/>
    <d v="1899-12-30T19:06:59"/>
    <n v="15640"/>
    <n v="260.66666666666669"/>
    <x v="710"/>
    <x v="2"/>
    <n v="22"/>
    <s v="mayo"/>
    <s v="T"/>
    <m/>
    <s v="no"/>
    <m/>
    <m/>
    <m/>
  </r>
  <r>
    <n v="143626"/>
    <s v="Llenadora"/>
    <s v="Moreno"/>
    <s v="L35"/>
    <d v="2018-11-01T00:00:00"/>
    <s v="-"/>
    <s v="Mantenimiento Mecanico"/>
    <d v="2023-05-31T00:00:00"/>
    <d v="1899-12-30T14:57:48"/>
    <d v="2023-05-31T00:00:00"/>
    <d v="1899-12-30T14:57:54"/>
    <n v="6"/>
    <n v="0.1"/>
    <x v="0"/>
    <x v="0"/>
    <n v="22"/>
    <s v="mayo"/>
    <s v="T"/>
    <s v="microparada"/>
    <s v="microparada"/>
    <s v="microparada"/>
    <s v="microparada"/>
    <s v="microparada"/>
  </r>
  <r>
    <n v="143627"/>
    <s v="Llenadora"/>
    <s v="Moreno"/>
    <s v="L35"/>
    <d v="2018-11-01T00:00:00"/>
    <s v="-"/>
    <s v="Mantenimiento Electrico"/>
    <d v="2023-05-31T00:00:00"/>
    <d v="1899-12-30T14:57:59"/>
    <d v="2023-05-31T00:00:00"/>
    <d v="1899-12-30T16:38:54"/>
    <n v="6055"/>
    <n v="100.91666666666667"/>
    <x v="1"/>
    <x v="1"/>
    <n v="22"/>
    <s v="mayo"/>
    <s v="T"/>
    <s v="sin informacion"/>
    <s v="sin informacion"/>
    <s v="sin informacion"/>
    <s v="sin informacion"/>
    <s v="sin informacion"/>
  </r>
  <r>
    <n v="143628"/>
    <s v="Embalador"/>
    <s v="Moreno"/>
    <s v="L33"/>
    <d v="2018-11-01T00:00:00"/>
    <s v="-"/>
    <s v="Mantenimiento Mecanico"/>
    <d v="2023-05-31T00:00:00"/>
    <d v="1899-12-30T15:42:57"/>
    <d v="2023-05-31T00:00:00"/>
    <d v="1899-12-30T16:12:08"/>
    <n v="1751"/>
    <n v="29.183333333333334"/>
    <x v="1"/>
    <x v="1"/>
    <n v="22"/>
    <s v="mayo"/>
    <s v="T"/>
    <s v="sin informacion"/>
    <s v="sin informacion"/>
    <s v="sin informacion"/>
    <s v="sin informacion"/>
    <s v="sin informacion"/>
  </r>
  <r>
    <n v="143631"/>
    <s v="Etiquetadora de fondo"/>
    <s v="Moreno"/>
    <s v="L37"/>
    <d v="2018-11-01T00:00:00"/>
    <s v="-"/>
    <s v="Mantenimiento Mecanico"/>
    <d v="2023-05-31T00:00:00"/>
    <d v="1899-12-30T16:47:39"/>
    <d v="2023-05-31T00:00:00"/>
    <d v="1899-12-30T16:50:09"/>
    <n v="150"/>
    <n v="2.5"/>
    <x v="0"/>
    <x v="0"/>
    <n v="22"/>
    <s v="mayo"/>
    <s v="T"/>
    <s v="microparada"/>
    <s v="microparada"/>
    <s v="microparada"/>
    <s v="microparada"/>
    <s v="microparada"/>
  </r>
  <r>
    <n v="143632"/>
    <s v="Etiquetadora de fondo"/>
    <s v="Moreno"/>
    <s v="L37"/>
    <d v="2018-11-01T00:00:00"/>
    <s v="-"/>
    <s v="Mantenimiento Mecanico"/>
    <d v="2023-05-31T00:00:00"/>
    <d v="1899-12-30T16:50:55"/>
    <d v="2023-05-31T00:00:00"/>
    <d v="1899-12-30T16:54:18"/>
    <n v="203"/>
    <n v="3.3833333333333333"/>
    <x v="0"/>
    <x v="0"/>
    <n v="22"/>
    <s v="mayo"/>
    <s v="T"/>
    <s v="microparada"/>
    <s v="microparada"/>
    <s v="microparada"/>
    <s v="microparada"/>
    <s v="microparada"/>
  </r>
  <r>
    <n v="143634"/>
    <s v="Estuchadora"/>
    <s v="Moreno"/>
    <s v="L32"/>
    <d v="2021-02-04T00:00:00"/>
    <s v="Victor"/>
    <s v="Mantenimiento Mecanico"/>
    <d v="2023-05-31T00:00:00"/>
    <d v="1899-12-30T17:30:22"/>
    <d v="2023-05-31T00:00:00"/>
    <d v="1899-12-30T17:41:00"/>
    <n v="638"/>
    <n v="10.633333333333333"/>
    <x v="1"/>
    <x v="1"/>
    <n v="22"/>
    <s v="mayo"/>
    <s v="T"/>
    <s v="sin informacion"/>
    <s v="sin informacion"/>
    <s v="sin informacion"/>
    <s v="sin informacion"/>
    <s v="sin informacion"/>
  </r>
  <r>
    <n v="143639"/>
    <s v="Llenadora"/>
    <s v="Moreno"/>
    <s v="L35"/>
    <d v="2018-11-01T00:00:00"/>
    <s v="-"/>
    <s v="Mantenimiento Electrico"/>
    <d v="2023-05-31T00:00:00"/>
    <d v="1899-12-30T17:59:05"/>
    <d v="2023-05-31T00:00:00"/>
    <d v="1899-12-30T18:40:32"/>
    <n v="2487"/>
    <n v="41.45"/>
    <x v="1"/>
    <x v="1"/>
    <n v="22"/>
    <s v="mayo"/>
    <s v="T"/>
    <s v="sin informacion"/>
    <s v="sin informacion"/>
    <s v="sin informacion"/>
    <s v="sin informacion"/>
    <s v="sin informacion"/>
  </r>
  <r>
    <n v="143646"/>
    <s v="Celofanadora"/>
    <s v="Moreno"/>
    <s v="L11"/>
    <d v="2018-11-01T00:00:00"/>
    <s v="-"/>
    <s v="Mantenimiento Mecanico"/>
    <d v="2023-05-31T00:00:00"/>
    <d v="1899-12-30T19:38:21"/>
    <d v="2023-06-01T00:00:00"/>
    <d v="1899-12-30T05:52:11"/>
    <n v="36830"/>
    <n v="613.83333333333337"/>
    <x v="710"/>
    <x v="2"/>
    <n v="22"/>
    <s v="junio"/>
    <s v="T"/>
    <m/>
    <s v="no"/>
    <m/>
    <m/>
    <m/>
  </r>
  <r>
    <n v="143651"/>
    <s v="Celofanadora"/>
    <s v="Moreno"/>
    <s v="L32"/>
    <d v="2021-02-04T00:00:00"/>
    <s v="Victor"/>
    <s v="Mantenimiento Mecanico"/>
    <d v="2023-05-31T00:00:00"/>
    <d v="1899-12-30T20:18:49"/>
    <d v="2023-05-31T00:00:00"/>
    <d v="1899-12-30T20:44:01"/>
    <n v="1512"/>
    <n v="25.2"/>
    <x v="4"/>
    <x v="2"/>
    <n v="22"/>
    <s v="mayo"/>
    <s v="T"/>
    <m/>
    <s v="no"/>
    <m/>
    <m/>
    <m/>
  </r>
  <r>
    <n v="143661"/>
    <s v="Camara"/>
    <s v="Moreno"/>
    <s v="L33"/>
    <d v="2020-02-20T00:00:00"/>
    <s v="Martín"/>
    <s v="Mantenimiento Electrico"/>
    <d v="2023-06-01T00:00:00"/>
    <d v="1899-12-30T04:41:03"/>
    <d v="2023-06-01T00:00:00"/>
    <d v="1899-12-30T05:21:06"/>
    <n v="2403"/>
    <n v="40.049999999999997"/>
    <x v="1"/>
    <x v="1"/>
    <n v="22"/>
    <s v="junio"/>
    <s v="N"/>
    <s v="sin informacion"/>
    <s v="sin informacion"/>
    <s v="sin informacion"/>
    <s v="sin informacion"/>
    <s v="sin informacion"/>
  </r>
  <r>
    <n v="143662"/>
    <s v="Llenadora"/>
    <s v="Moreno"/>
    <s v="L33"/>
    <d v="2018-11-01T00:00:00"/>
    <s v="-"/>
    <s v="Mantenimiento Mecanico"/>
    <d v="2023-06-01T00:00:00"/>
    <d v="1899-12-30T05:25:46"/>
    <d v="2023-06-01T00:00:00"/>
    <d v="1899-12-30T05:32:49"/>
    <n v="423"/>
    <n v="7.05"/>
    <x v="0"/>
    <x v="0"/>
    <n v="22"/>
    <s v="junio"/>
    <s v="N"/>
    <s v="microparada"/>
    <s v="microparada"/>
    <s v="microparada"/>
    <s v="microparada"/>
    <s v="microparada"/>
  </r>
  <r>
    <n v="143667"/>
    <s v="Llenadora"/>
    <s v="Moreno"/>
    <s v="L27"/>
    <d v="2018-11-01T00:00:00"/>
    <s v="-"/>
    <s v="Mantenimiento Electrico"/>
    <d v="2023-06-01T00:00:00"/>
    <d v="1899-12-30T06:12:54"/>
    <d v="2023-06-01T00:00:00"/>
    <d v="1899-12-30T07:25:43"/>
    <n v="4369"/>
    <n v="72.816666666666663"/>
    <x v="1"/>
    <x v="1"/>
    <n v="22"/>
    <s v="junio"/>
    <s v="M"/>
    <s v="sin informacion"/>
    <s v="sin informacion"/>
    <s v="sin informacion"/>
    <s v="sin informacion"/>
    <s v="sin informacion"/>
  </r>
  <r>
    <n v="143668"/>
    <s v="Etiquetadora L33"/>
    <s v="Moreno"/>
    <s v="L33"/>
    <d v="2020-10-16T00:00:00"/>
    <s v="Martín"/>
    <s v="Mantenimiento Electrico"/>
    <d v="2023-06-01T00:00:00"/>
    <d v="1899-12-30T06:32:17"/>
    <d v="2023-06-01T00:00:00"/>
    <d v="1899-12-30T08:24:50"/>
    <n v="6753"/>
    <n v="112.55"/>
    <x v="1"/>
    <x v="1"/>
    <n v="22"/>
    <s v="junio"/>
    <s v="M"/>
    <s v="sin informacion"/>
    <s v="sin informacion"/>
    <s v="sin informacion"/>
    <s v="sin informacion"/>
    <s v="sin informacion"/>
  </r>
  <r>
    <n v="143671"/>
    <s v="Celofanadora"/>
    <s v="Moreno"/>
    <s v="L11"/>
    <d v="2018-11-01T00:00:00"/>
    <s v="-"/>
    <s v="Mantenimiento Mecanico"/>
    <d v="2023-06-01T00:00:00"/>
    <d v="1899-12-30T06:49:44"/>
    <d v="2023-06-01T00:00:00"/>
    <d v="1899-12-30T08:29:13"/>
    <n v="5969"/>
    <n v="99.483333333333334"/>
    <x v="1"/>
    <x v="1"/>
    <n v="22"/>
    <s v="junio"/>
    <s v="M"/>
    <s v="sin informacion"/>
    <s v="sin informacion"/>
    <s v="sin informacion"/>
    <s v="sin informacion"/>
    <s v="sin informacion"/>
  </r>
  <r>
    <n v="143672"/>
    <s v="Crimpadora"/>
    <s v="Moreno"/>
    <s v="L10"/>
    <d v="2018-11-01T00:00:00"/>
    <s v="-"/>
    <s v="Mantenimiento Electrico"/>
    <d v="2023-06-01T00:00:00"/>
    <d v="1899-12-30T07:19:01"/>
    <d v="2023-06-01T00:00:00"/>
    <d v="1899-12-30T07:42:08"/>
    <n v="1387"/>
    <n v="23.116666666666667"/>
    <x v="1"/>
    <x v="1"/>
    <n v="22"/>
    <s v="junio"/>
    <s v="M"/>
    <s v="sin informacion"/>
    <s v="sin informacion"/>
    <s v="sin informacion"/>
    <s v="sin informacion"/>
    <s v="sin informacion"/>
  </r>
  <r>
    <n v="143678"/>
    <s v="Etiquetadora"/>
    <s v="Moreno"/>
    <s v="L27"/>
    <d v="2018-11-01T00:00:00"/>
    <s v="-"/>
    <s v="Mantenimiento Electrico"/>
    <d v="2023-06-01T00:00:00"/>
    <d v="1899-12-30T07:52:45"/>
    <d v="2023-06-01T00:00:00"/>
    <d v="1899-12-30T09:25:58"/>
    <n v="5593"/>
    <n v="93.216666666666669"/>
    <x v="1"/>
    <x v="1"/>
    <n v="22"/>
    <s v="junio"/>
    <s v="M"/>
    <s v="sin informacion"/>
    <s v="sin informacion"/>
    <s v="sin informacion"/>
    <s v="sin informacion"/>
    <s v="sin informacion"/>
  </r>
  <r>
    <n v="143685"/>
    <s v="Etiquetadora L33"/>
    <s v="Moreno"/>
    <s v="L33"/>
    <d v="2020-10-16T00:00:00"/>
    <s v="Martín"/>
    <s v="Mantenimiento Electrico"/>
    <d v="2023-06-01T00:00:00"/>
    <d v="1899-12-30T08:32:19"/>
    <d v="2023-06-01T00:00:00"/>
    <d v="1899-12-30T08:56:24"/>
    <n v="1445"/>
    <n v="24.083333333333332"/>
    <x v="1"/>
    <x v="1"/>
    <n v="22"/>
    <s v="junio"/>
    <s v="M"/>
    <s v="sin informacion"/>
    <s v="sin informacion"/>
    <s v="sin informacion"/>
    <s v="sin informacion"/>
    <s v="sin informacion"/>
  </r>
  <r>
    <n v="143692"/>
    <s v="Torqueadora"/>
    <s v="Moreno"/>
    <s v="L38"/>
    <d v="2018-11-01T00:00:00"/>
    <s v="-"/>
    <s v="Mantenimiento Mecanico"/>
    <d v="2023-06-01T00:00:00"/>
    <d v="1899-12-30T09:12:17"/>
    <d v="2023-06-01T00:00:00"/>
    <d v="1899-12-30T10:02:56"/>
    <n v="3039"/>
    <n v="50.65"/>
    <x v="1"/>
    <x v="1"/>
    <n v="22"/>
    <s v="junio"/>
    <s v="M"/>
    <s v="sin informacion"/>
    <s v="sin informacion"/>
    <s v="sin informacion"/>
    <s v="sin informacion"/>
    <s v="sin informacion"/>
  </r>
  <r>
    <n v="143705"/>
    <s v="Etiquetadora L33"/>
    <s v="Moreno"/>
    <s v="L33"/>
    <d v="2020-10-16T00:00:00"/>
    <s v="Martín"/>
    <s v="Mantenimiento Electrico"/>
    <d v="2023-06-01T00:00:00"/>
    <d v="1899-12-30T10:05:17"/>
    <d v="2023-06-01T00:00:00"/>
    <d v="1899-12-30T10:18:13"/>
    <n v="776"/>
    <n v="12.933333333333334"/>
    <x v="1"/>
    <x v="1"/>
    <n v="22"/>
    <s v="junio"/>
    <s v="M"/>
    <s v="sin informacion"/>
    <s v="sin informacion"/>
    <s v="sin informacion"/>
    <s v="sin informacion"/>
    <s v="sin informacion"/>
  </r>
  <r>
    <n v="143710"/>
    <s v="Llenadora"/>
    <s v="Moreno"/>
    <s v="L35"/>
    <d v="2018-11-01T00:00:00"/>
    <s v="-"/>
    <s v="Mantenimiento Electrico"/>
    <d v="2023-06-01T00:00:00"/>
    <d v="1899-12-30T10:27:02"/>
    <d v="2023-06-01T00:00:00"/>
    <d v="1899-12-30T11:13:06"/>
    <n v="2764"/>
    <n v="46.06666666666667"/>
    <x v="1"/>
    <x v="1"/>
    <n v="22"/>
    <s v="junio"/>
    <s v="M"/>
    <s v="sin informacion"/>
    <s v="sin informacion"/>
    <s v="sin informacion"/>
    <s v="sin informacion"/>
    <s v="sin informacion"/>
  </r>
  <r>
    <n v="143714"/>
    <s v="Abastecedor pinceles"/>
    <s v="Moreno"/>
    <s v="L37"/>
    <d v="2018-11-01T00:00:00"/>
    <s v="-"/>
    <s v="Mantenimiento Mecanico"/>
    <d v="2023-06-01T00:00:00"/>
    <d v="1899-12-30T10:44:26"/>
    <d v="2023-06-01T00:00:00"/>
    <d v="1899-12-30T11:23:36"/>
    <n v="2350"/>
    <n v="39.166666666666664"/>
    <x v="1"/>
    <x v="1"/>
    <n v="22"/>
    <s v="junio"/>
    <s v="M"/>
    <s v="sin informacion"/>
    <s v="sin informacion"/>
    <s v="sin informacion"/>
    <s v="sin informacion"/>
    <s v="sin informacion"/>
  </r>
  <r>
    <n v="143717"/>
    <s v="Llenadora"/>
    <s v="Moreno"/>
    <s v="L33"/>
    <d v="2018-11-01T00:00:00"/>
    <s v="-"/>
    <s v="Mantenimiento Mecanico"/>
    <d v="2023-06-01T00:00:00"/>
    <d v="1899-12-30T10:52:30"/>
    <d v="2023-06-01T00:00:00"/>
    <d v="1899-12-30T11:20:13"/>
    <n v="1663"/>
    <n v="27.716666666666665"/>
    <x v="1"/>
    <x v="1"/>
    <n v="22"/>
    <s v="junio"/>
    <s v="M"/>
    <s v="sin informacion"/>
    <s v="sin informacion"/>
    <s v="sin informacion"/>
    <s v="sin informacion"/>
    <s v="sin informacion"/>
  </r>
  <r>
    <n v="143720"/>
    <s v="Llenadora"/>
    <s v="Moreno"/>
    <s v="L35"/>
    <d v="2018-11-01T00:00:00"/>
    <s v="-"/>
    <s v="Mantenimiento Mecanico"/>
    <d v="2023-06-01T00:00:00"/>
    <d v="1899-12-30T11:13:14"/>
    <d v="2023-06-01T00:00:00"/>
    <d v="1899-12-30T13:16:16"/>
    <n v="7382"/>
    <n v="123.03333333333333"/>
    <x v="1"/>
    <x v="1"/>
    <n v="22"/>
    <s v="junio"/>
    <s v="M"/>
    <s v="sin informacion"/>
    <s v="sin informacion"/>
    <s v="sin informacion"/>
    <s v="sin informacion"/>
    <s v="sin informacion"/>
  </r>
  <r>
    <n v="143722"/>
    <s v="Llenadora"/>
    <s v="Moreno"/>
    <s v="L33"/>
    <d v="2018-11-01T00:00:00"/>
    <s v="-"/>
    <s v="Mantenimiento Mecanico"/>
    <d v="2023-06-01T00:00:00"/>
    <d v="1899-12-30T12:01:41"/>
    <d v="2023-06-01T00:00:00"/>
    <d v="1899-12-30T14:56:46"/>
    <n v="10505"/>
    <n v="175.08333333333334"/>
    <x v="1"/>
    <x v="1"/>
    <n v="22"/>
    <s v="junio"/>
    <s v="M"/>
    <s v="sin informacion"/>
    <s v="sin informacion"/>
    <s v="sin informacion"/>
    <s v="sin informacion"/>
    <s v="sin informacion"/>
  </r>
  <r>
    <n v="143724"/>
    <s v="Etiquetadora"/>
    <s v="Moreno"/>
    <s v="L38"/>
    <d v="2018-11-01T00:00:00"/>
    <s v="-"/>
    <s v="Mantenimiento Mecanico"/>
    <d v="2023-06-01T00:00:00"/>
    <d v="1899-12-30T12:15:44"/>
    <d v="2023-06-01T00:00:00"/>
    <d v="1899-12-30T13:32:33"/>
    <n v="4609"/>
    <n v="76.816666666666663"/>
    <x v="1"/>
    <x v="1"/>
    <n v="22"/>
    <s v="junio"/>
    <s v="M"/>
    <s v="sin informacion"/>
    <s v="sin informacion"/>
    <s v="sin informacion"/>
    <s v="sin informacion"/>
    <s v="sin informacion"/>
  </r>
  <r>
    <n v="143725"/>
    <s v="Laser"/>
    <s v="Moreno"/>
    <s v="L32"/>
    <d v="2021-02-04T00:00:00"/>
    <s v="Victor"/>
    <s v="Mantenimiento Electrico"/>
    <d v="2023-06-01T00:00:00"/>
    <d v="1899-12-30T12:19:18"/>
    <d v="2023-06-01T00:00:00"/>
    <d v="1899-12-30T13:22:42"/>
    <n v="3804"/>
    <n v="63.4"/>
    <x v="1"/>
    <x v="1"/>
    <n v="22"/>
    <s v="junio"/>
    <s v="M"/>
    <s v="sin informacion"/>
    <s v="sin informacion"/>
    <s v="sin informacion"/>
    <s v="sin informacion"/>
    <s v="sin informacion"/>
  </r>
  <r>
    <n v="143730"/>
    <s v="Llenadora"/>
    <s v="Moreno"/>
    <s v="L35"/>
    <d v="2018-11-01T00:00:00"/>
    <s v="-"/>
    <s v="Mantenimiento Electrico"/>
    <d v="2023-06-01T00:00:00"/>
    <d v="1899-12-30T13:16:43"/>
    <d v="2023-06-01T00:00:00"/>
    <d v="1899-12-30T13:33:31"/>
    <n v="1008"/>
    <n v="16.8"/>
    <x v="1"/>
    <x v="1"/>
    <n v="22"/>
    <s v="junio"/>
    <s v="M"/>
    <s v="sin informacion"/>
    <s v="sin informacion"/>
    <s v="sin informacion"/>
    <s v="sin informacion"/>
    <s v="sin informacion"/>
  </r>
  <r>
    <n v="143735"/>
    <s v="Llenadora"/>
    <s v="Moreno"/>
    <s v="L35"/>
    <d v="2018-11-01T00:00:00"/>
    <s v="-"/>
    <s v="Mantenimiento Electrico"/>
    <d v="2023-06-01T00:00:00"/>
    <d v="1899-12-30T14:23:56"/>
    <d v="2023-06-01T00:00:00"/>
    <d v="1899-12-30T16:33:08"/>
    <n v="7752"/>
    <n v="129.19999999999999"/>
    <x v="1"/>
    <x v="1"/>
    <n v="22"/>
    <s v="junio"/>
    <s v="T"/>
    <s v="sin informacion"/>
    <s v="sin informacion"/>
    <s v="sin informacion"/>
    <s v="sin informacion"/>
    <s v="sin informacion"/>
  </r>
  <r>
    <n v="143738"/>
    <s v="Llenadora L37"/>
    <s v="Moreno"/>
    <s v="L37"/>
    <d v="2021-03-08T00:00:00"/>
    <s v="Martín"/>
    <s v="Mantenimiento Mecanico"/>
    <d v="2023-06-01T00:00:00"/>
    <d v="1899-12-30T15:02:08"/>
    <d v="2023-06-01T00:00:00"/>
    <d v="1899-12-30T15:36:10"/>
    <n v="2042"/>
    <n v="34.033333333333331"/>
    <x v="1"/>
    <x v="1"/>
    <n v="22"/>
    <s v="junio"/>
    <s v="T"/>
    <s v="sin informacion"/>
    <s v="sin informacion"/>
    <s v="sin informacion"/>
    <s v="sin informacion"/>
    <s v="sin informacion"/>
  </r>
  <r>
    <n v="143740"/>
    <s v="Coloca Bolillas"/>
    <s v="Moreno"/>
    <s v="L33"/>
    <d v="2020-02-20T00:00:00"/>
    <s v="Martín"/>
    <s v="Mantenimiento Mecanico"/>
    <d v="2023-06-01T00:00:00"/>
    <d v="1899-12-30T18:17:17"/>
    <d v="2023-06-01T00:00:00"/>
    <d v="1899-12-30T18:26:38"/>
    <n v="561"/>
    <n v="9.35"/>
    <x v="0"/>
    <x v="0"/>
    <n v="22"/>
    <s v="junio"/>
    <s v="T"/>
    <s v="microparada"/>
    <s v="microparada"/>
    <s v="microparada"/>
    <s v="microparada"/>
    <s v="microparada"/>
  </r>
  <r>
    <n v="143743"/>
    <s v="Abastecedor pinceles"/>
    <s v="Moreno"/>
    <s v="L37"/>
    <d v="2018-11-01T00:00:00"/>
    <s v="-"/>
    <s v="Mantenimiento Mecanico"/>
    <d v="2023-06-01T00:00:00"/>
    <d v="1899-12-30T20:02:17"/>
    <d v="2023-06-01T00:00:00"/>
    <d v="1899-12-30T20:28:26"/>
    <n v="1569"/>
    <n v="26.15"/>
    <x v="1"/>
    <x v="1"/>
    <n v="22"/>
    <s v="junio"/>
    <s v="T"/>
    <s v="sin informacion"/>
    <s v="sin informacion"/>
    <s v="sin informacion"/>
    <s v="sin informacion"/>
    <s v="sin informacion"/>
  </r>
  <r>
    <n v="143759"/>
    <s v="Etiquetadora L33"/>
    <s v="Moreno"/>
    <s v="L33"/>
    <d v="2020-10-16T00:00:00"/>
    <s v="Martín"/>
    <s v="Mantenimiento Electrico"/>
    <d v="2023-06-02T00:00:00"/>
    <d v="1899-12-30T06:26:26"/>
    <d v="2023-06-02T00:00:00"/>
    <d v="1899-12-30T06:52:02"/>
    <n v="1536"/>
    <n v="25.6"/>
    <x v="634"/>
    <x v="2"/>
    <n v="22"/>
    <s v="junio"/>
    <s v="M"/>
    <m/>
    <s v="no"/>
    <m/>
    <m/>
    <m/>
  </r>
  <r>
    <n v="143761"/>
    <s v="Llenadora"/>
    <s v="Moreno"/>
    <s v="L29"/>
    <d v="2018-11-01T00:00:00"/>
    <s v="-"/>
    <s v="Mantenimiento Mecanico"/>
    <d v="2023-06-02T00:00:00"/>
    <d v="1899-12-30T06:38:11"/>
    <d v="2023-06-02T00:00:00"/>
    <d v="1899-12-30T06:53:51"/>
    <n v="940"/>
    <n v="15.666666666666666"/>
    <x v="1"/>
    <x v="1"/>
    <n v="22"/>
    <s v="junio"/>
    <s v="M"/>
    <s v="sin informacion"/>
    <s v="sin informacion"/>
    <s v="sin informacion"/>
    <s v="sin informacion"/>
    <s v="sin informacion"/>
  </r>
  <r>
    <n v="143764"/>
    <s v="Etiquetadora L33"/>
    <s v="Moreno"/>
    <s v="L33"/>
    <d v="2020-10-16T00:00:00"/>
    <s v="Martín"/>
    <s v="Mantenimiento Electrico"/>
    <d v="2023-06-02T00:00:00"/>
    <d v="1899-12-30T06:52:11"/>
    <d v="2023-06-02T00:00:00"/>
    <d v="1899-12-30T06:52:16"/>
    <n v="5"/>
    <n v="8.3333333333333329E-2"/>
    <x v="0"/>
    <x v="0"/>
    <n v="22"/>
    <s v="junio"/>
    <s v="M"/>
    <s v="microparada"/>
    <s v="microparada"/>
    <s v="microparada"/>
    <s v="microparada"/>
    <s v="microparada"/>
  </r>
  <r>
    <n v="143770"/>
    <s v="Torqueadora"/>
    <s v="Moreno"/>
    <s v="L19"/>
    <d v="2018-11-01T00:00:00"/>
    <s v="-"/>
    <s v="Mantenimiento Mecanico"/>
    <d v="2023-06-02T00:00:00"/>
    <d v="1899-12-30T07:30:00"/>
    <d v="2023-06-02T00:00:00"/>
    <d v="1899-12-30T07:55:30"/>
    <n v="1530"/>
    <n v="25.5"/>
    <x v="1"/>
    <x v="1"/>
    <n v="22"/>
    <s v="junio"/>
    <s v="M"/>
    <s v="sin informacion"/>
    <s v="sin informacion"/>
    <s v="sin informacion"/>
    <s v="sin informacion"/>
    <s v="sin informacion"/>
  </r>
  <r>
    <n v="143772"/>
    <s v="Etiquetadora L33"/>
    <s v="Moreno"/>
    <s v="L33"/>
    <d v="2020-10-16T00:00:00"/>
    <s v="Martín"/>
    <s v="Mantenimiento Electrico"/>
    <d v="2023-06-02T00:00:00"/>
    <d v="1899-12-30T07:38:45"/>
    <d v="2023-06-02T00:00:00"/>
    <d v="1899-12-30T07:47:40"/>
    <n v="535"/>
    <n v="8.9166666666666661"/>
    <x v="0"/>
    <x v="0"/>
    <n v="22"/>
    <s v="junio"/>
    <s v="M"/>
    <s v="microparada"/>
    <s v="microparada"/>
    <s v="microparada"/>
    <s v="microparada"/>
    <s v="microparada"/>
  </r>
  <r>
    <n v="143779"/>
    <s v="Estuchadora"/>
    <s v="Moreno"/>
    <s v="L32"/>
    <d v="2021-02-04T00:00:00"/>
    <s v="Victor"/>
    <s v="Mantenimiento Mecanico"/>
    <d v="2023-06-02T00:00:00"/>
    <d v="1899-12-30T09:29:46"/>
    <d v="2023-06-02T00:00:00"/>
    <d v="1899-12-30T10:08:46"/>
    <n v="2340"/>
    <n v="39"/>
    <x v="1"/>
    <x v="1"/>
    <n v="22"/>
    <s v="junio"/>
    <s v="M"/>
    <s v="sin informacion"/>
    <s v="sin informacion"/>
    <s v="sin informacion"/>
    <s v="sin informacion"/>
    <s v="sin informacion"/>
  </r>
  <r>
    <n v="143780"/>
    <s v="Transporte"/>
    <s v="Moreno"/>
    <s v="L38"/>
    <d v="2018-11-01T00:00:00"/>
    <s v="-"/>
    <s v="Mantenimiento Electrico"/>
    <d v="2023-06-02T00:00:00"/>
    <d v="1899-12-30T09:39:18"/>
    <d v="2023-06-02T00:00:00"/>
    <d v="1899-12-30T09:49:28"/>
    <n v="610"/>
    <n v="10.166666666666666"/>
    <x v="711"/>
    <x v="2"/>
    <n v="22"/>
    <s v="junio"/>
    <s v="M"/>
    <m/>
    <s v="si"/>
    <m/>
    <m/>
    <m/>
  </r>
  <r>
    <n v="143781"/>
    <s v="Transporte"/>
    <s v="Moreno"/>
    <s v="L19"/>
    <d v="2018-11-01T00:00:00"/>
    <s v="-"/>
    <s v="Mantenimiento Electrico"/>
    <d v="2023-06-02T00:00:00"/>
    <d v="1899-12-30T09:40:29"/>
    <d v="2023-06-02T00:00:00"/>
    <d v="1899-12-30T10:25:10"/>
    <n v="2681"/>
    <n v="44.68333333333333"/>
    <x v="712"/>
    <x v="2"/>
    <n v="22"/>
    <s v="junio"/>
    <s v="M"/>
    <m/>
    <s v="no"/>
    <m/>
    <m/>
    <m/>
  </r>
  <r>
    <n v="143785"/>
    <s v="Llenadora"/>
    <s v="Moreno"/>
    <s v="L33"/>
    <d v="2018-11-01T00:00:00"/>
    <s v="-"/>
    <s v="Mantenimiento Mecanico"/>
    <d v="2023-06-02T00:00:00"/>
    <d v="1899-12-30T09:54:37"/>
    <d v="2023-06-02T00:00:00"/>
    <d v="1899-12-30T18:03:38"/>
    <n v="29341"/>
    <n v="489.01666666666665"/>
    <x v="1"/>
    <x v="1"/>
    <n v="22"/>
    <s v="junio"/>
    <s v="M"/>
    <s v="sin informacion"/>
    <s v="sin informacion"/>
    <s v="sin informacion"/>
    <s v="sin informacion"/>
    <s v="sin informacion"/>
  </r>
  <r>
    <n v="143789"/>
    <s v="Pick and play"/>
    <s v="Moreno"/>
    <s v="L41"/>
    <d v="2018-11-01T00:00:00"/>
    <s v="-"/>
    <s v="Mantenimiento Mecanico"/>
    <d v="2023-06-02T00:00:00"/>
    <d v="1899-12-30T10:24:22"/>
    <d v="2023-06-02T00:00:00"/>
    <d v="1899-12-30T11:02:27"/>
    <n v="2285"/>
    <n v="38.083333333333336"/>
    <x v="1"/>
    <x v="1"/>
    <n v="22"/>
    <s v="junio"/>
    <s v="M"/>
    <s v="sin informacion"/>
    <s v="sin informacion"/>
    <s v="sin informacion"/>
    <s v="sin informacion"/>
    <s v="sin informacion"/>
  </r>
  <r>
    <n v="143796"/>
    <s v="Celofanadora"/>
    <s v="Moreno"/>
    <s v="L32"/>
    <d v="2021-02-04T00:00:00"/>
    <s v="Victor"/>
    <s v="Mantenimiento Mecanico"/>
    <d v="2023-06-02T00:00:00"/>
    <d v="1899-12-30T11:27:30"/>
    <d v="2023-06-02T00:00:00"/>
    <d v="1899-12-30T11:46:28"/>
    <n v="1138"/>
    <n v="18.966666666666665"/>
    <x v="1"/>
    <x v="1"/>
    <n v="22"/>
    <s v="junio"/>
    <s v="M"/>
    <s v="sin informacion"/>
    <s v="sin informacion"/>
    <s v="sin informacion"/>
    <s v="sin informacion"/>
    <s v="sin informacion"/>
  </r>
  <r>
    <n v="143798"/>
    <s v="Llenadora L37"/>
    <s v="Moreno"/>
    <s v="L37"/>
    <d v="2021-03-08T00:00:00"/>
    <s v="Martín"/>
    <s v="Mantenimiento Mecanico"/>
    <d v="2023-06-02T00:00:00"/>
    <d v="1899-12-30T11:59:56"/>
    <d v="2023-06-02T00:00:00"/>
    <d v="1899-12-30T12:21:17"/>
    <n v="1281"/>
    <n v="21.35"/>
    <x v="1"/>
    <x v="1"/>
    <n v="22"/>
    <s v="junio"/>
    <s v="M"/>
    <s v="sin informacion"/>
    <s v="sin informacion"/>
    <s v="sin informacion"/>
    <s v="sin informacion"/>
    <s v="sin informacion"/>
  </r>
  <r>
    <n v="143803"/>
    <s v="Llenadora"/>
    <s v="Moreno"/>
    <s v="L41"/>
    <d v="2018-11-01T00:00:00"/>
    <s v="-"/>
    <s v="Mantenimiento Mecanico"/>
    <d v="2023-06-02T00:00:00"/>
    <d v="1899-12-30T12:53:44"/>
    <d v="2023-06-02T00:00:00"/>
    <d v="1899-12-30T13:51:38"/>
    <n v="3474"/>
    <n v="57.9"/>
    <x v="1"/>
    <x v="1"/>
    <n v="22"/>
    <s v="junio"/>
    <s v="M"/>
    <s v="sin informacion"/>
    <s v="sin informacion"/>
    <s v="sin informacion"/>
    <s v="sin informacion"/>
    <s v="sin informacion"/>
  </r>
  <r>
    <n v="143815"/>
    <s v="Estuchadora"/>
    <s v="Moreno"/>
    <s v="L42"/>
    <d v="2018-11-01T00:00:00"/>
    <s v="-"/>
    <s v="Mantenimiento Electrico"/>
    <d v="2023-06-02T00:00:00"/>
    <d v="1899-12-30T16:06:21"/>
    <d v="2023-06-02T00:00:00"/>
    <d v="1899-12-30T16:26:43"/>
    <n v="1222"/>
    <n v="20.366666666666667"/>
    <x v="713"/>
    <x v="2"/>
    <n v="22"/>
    <s v="junio"/>
    <s v="T"/>
    <m/>
    <s v="no"/>
    <m/>
    <m/>
    <m/>
  </r>
  <r>
    <n v="143816"/>
    <s v="Roscadora"/>
    <s v="Moreno"/>
    <s v="L10"/>
    <d v="2021-03-10T00:00:00"/>
    <s v="Martín"/>
    <s v="Mantenimiento Mecanico"/>
    <d v="2023-06-02T00:00:00"/>
    <d v="1899-12-30T16:21:33"/>
    <d v="2023-06-02T00:00:00"/>
    <d v="1899-12-30T16:42:14"/>
    <n v="1241"/>
    <n v="20.683333333333334"/>
    <x v="714"/>
    <x v="2"/>
    <n v="22"/>
    <s v="junio"/>
    <s v="T"/>
    <m/>
    <s v="no"/>
    <m/>
    <m/>
    <m/>
  </r>
  <r>
    <n v="143820"/>
    <s v="Estuchadora"/>
    <s v="Moreno"/>
    <s v="L11"/>
    <d v="2018-11-01T00:00:00"/>
    <s v="-"/>
    <s v="Mantenimiento Electrico"/>
    <d v="2023-06-02T00:00:00"/>
    <d v="1899-12-30T16:54:49"/>
    <d v="2023-06-02T00:00:00"/>
    <d v="1899-12-30T16:54:54"/>
    <n v="5"/>
    <n v="8.3333333333333329E-2"/>
    <x v="0"/>
    <x v="0"/>
    <n v="22"/>
    <s v="junio"/>
    <s v="T"/>
    <s v="microparada"/>
    <s v="microparada"/>
    <s v="microparada"/>
    <s v="microparada"/>
    <s v="microparada"/>
  </r>
  <r>
    <n v="143821"/>
    <s v="Estuchadora"/>
    <s v="Moreno"/>
    <s v="L11"/>
    <d v="2018-11-01T00:00:00"/>
    <s v="-"/>
    <s v="Mantenimiento Mecanico"/>
    <d v="2023-06-02T00:00:00"/>
    <d v="1899-12-30T16:55:00"/>
    <d v="2023-06-02T00:00:00"/>
    <d v="1899-12-30T18:21:44"/>
    <n v="5204"/>
    <n v="86.733333333333334"/>
    <x v="715"/>
    <x v="2"/>
    <n v="22"/>
    <s v="junio"/>
    <s v="T"/>
    <m/>
    <s v="no"/>
    <m/>
    <m/>
    <m/>
  </r>
  <r>
    <n v="143826"/>
    <s v="Celofanadora"/>
    <s v="Moreno"/>
    <s v="L42"/>
    <d v="2018-11-01T00:00:00"/>
    <s v="-"/>
    <s v="Mantenimiento Mecanico"/>
    <d v="2023-06-02T00:00:00"/>
    <d v="1899-12-30T17:36:47"/>
    <d v="2023-06-02T00:00:00"/>
    <d v="1899-12-30T18:27:02"/>
    <n v="3015"/>
    <n v="50.25"/>
    <x v="716"/>
    <x v="2"/>
    <n v="22"/>
    <s v="junio"/>
    <s v="T"/>
    <m/>
    <s v="no"/>
    <m/>
    <m/>
    <m/>
  </r>
  <r>
    <n v="143828"/>
    <s v="Laser"/>
    <s v="Moreno"/>
    <s v="L10"/>
    <d v="2021-02-12T00:00:00"/>
    <s v="Martín"/>
    <s v="Mantenimiento Electrico"/>
    <d v="2023-06-02T00:00:00"/>
    <d v="1899-12-30T17:46:42"/>
    <d v="2023-06-02T00:00:00"/>
    <d v="1899-12-30T18:34:09"/>
    <n v="2847"/>
    <n v="47.45"/>
    <x v="400"/>
    <x v="2"/>
    <n v="22"/>
    <s v="junio"/>
    <s v="T"/>
    <m/>
    <s v="no"/>
    <m/>
    <m/>
    <m/>
  </r>
  <r>
    <n v="143831"/>
    <s v="Torqueadora"/>
    <s v="Moreno"/>
    <s v="L33"/>
    <d v="2020-02-20T00:00:00"/>
    <s v="Martín"/>
    <s v="Mantenimiento Electrico"/>
    <d v="2023-06-02T00:00:00"/>
    <d v="1899-12-30T18:03:46"/>
    <d v="2023-06-02T00:00:00"/>
    <d v="1899-12-30T18:04:46"/>
    <n v="60"/>
    <n v="1"/>
    <x v="0"/>
    <x v="0"/>
    <n v="22"/>
    <s v="junio"/>
    <s v="T"/>
    <s v="microparada"/>
    <s v="microparada"/>
    <s v="microparada"/>
    <s v="microparada"/>
    <s v="microparada"/>
  </r>
  <r>
    <n v="143832"/>
    <s v="Torqueadora"/>
    <s v="Moreno"/>
    <s v="L33"/>
    <d v="2020-02-20T00:00:00"/>
    <s v="Martín"/>
    <s v="Mantenimiento Electrico"/>
    <d v="2023-06-02T00:00:00"/>
    <d v="1899-12-30T18:05:11"/>
    <d v="2023-06-02T00:00:00"/>
    <d v="1899-12-30T18:18:56"/>
    <n v="825"/>
    <n v="13.75"/>
    <x v="717"/>
    <x v="2"/>
    <n v="22"/>
    <s v="junio"/>
    <s v="T"/>
    <m/>
    <s v="no"/>
    <m/>
    <m/>
    <m/>
  </r>
  <r>
    <n v="143833"/>
    <s v="Roscadora"/>
    <s v="Moreno"/>
    <s v="L10"/>
    <d v="2021-03-10T00:00:00"/>
    <s v="Martín"/>
    <s v="Mantenimiento Mecanico"/>
    <d v="2023-06-02T00:00:00"/>
    <d v="1899-12-30T18:34:18"/>
    <d v="2023-06-02T00:00:00"/>
    <d v="1899-12-30T18:47:11"/>
    <n v="773"/>
    <n v="12.883333333333333"/>
    <x v="4"/>
    <x v="2"/>
    <n v="22"/>
    <s v="junio"/>
    <s v="T"/>
    <m/>
    <s v="no"/>
    <m/>
    <m/>
    <m/>
  </r>
  <r>
    <n v="143837"/>
    <s v="Estuchadora"/>
    <s v="Moreno"/>
    <s v="L11"/>
    <d v="2018-11-01T00:00:00"/>
    <s v="-"/>
    <s v="Mantenimiento Mecanico"/>
    <d v="2023-06-02T00:00:00"/>
    <d v="1899-12-30T19:37:07"/>
    <d v="2023-06-02T00:00:00"/>
    <d v="1899-12-30T20:04:24"/>
    <n v="1637"/>
    <n v="27.283333333333335"/>
    <x v="715"/>
    <x v="2"/>
    <n v="22"/>
    <s v="junio"/>
    <s v="T"/>
    <m/>
    <s v="no"/>
    <m/>
    <m/>
    <m/>
  </r>
  <r>
    <n v="143839"/>
    <s v="Torqueadora"/>
    <s v="Moreno"/>
    <s v="L04"/>
    <d v="2018-11-01T00:00:00"/>
    <s v="-"/>
    <s v="Mantenimiento Mecanico"/>
    <d v="2023-06-02T00:00:00"/>
    <d v="1899-12-30T19:46:56"/>
    <d v="2023-06-02T00:00:00"/>
    <d v="1899-12-30T19:59:46"/>
    <n v="770"/>
    <n v="12.833333333333334"/>
    <x v="718"/>
    <x v="2"/>
    <n v="22"/>
    <s v="junio"/>
    <s v="T"/>
    <m/>
    <s v="no"/>
    <m/>
    <m/>
    <m/>
  </r>
  <r>
    <n v="143840"/>
    <s v="Estuchadora"/>
    <s v="Moreno"/>
    <s v="L32"/>
    <d v="2021-02-04T00:00:00"/>
    <s v="Victor"/>
    <s v="Mantenimiento Mecanico"/>
    <d v="2023-06-02T00:00:00"/>
    <d v="1899-12-30T20:06:50"/>
    <d v="2023-06-02T00:00:00"/>
    <d v="1899-12-30T20:17:01"/>
    <n v="611"/>
    <n v="10.183333333333334"/>
    <x v="1"/>
    <x v="1"/>
    <n v="22"/>
    <s v="junio"/>
    <s v="T"/>
    <s v="sin informacion"/>
    <s v="sin informacion"/>
    <s v="sin informacion"/>
    <s v="sin informacion"/>
    <s v="sin informacion"/>
  </r>
  <r>
    <n v="143842"/>
    <s v="Laser"/>
    <s v="Moreno"/>
    <s v="L32"/>
    <d v="2021-02-04T00:00:00"/>
    <s v="Victor"/>
    <s v="Mantenimiento Electrico"/>
    <d v="2023-06-02T00:00:00"/>
    <d v="1899-12-30T20:28:21"/>
    <d v="2023-06-02T00:00:00"/>
    <d v="1899-12-30T20:52:52"/>
    <n v="1471"/>
    <n v="24.516666666666666"/>
    <x v="1"/>
    <x v="1"/>
    <n v="22"/>
    <s v="junio"/>
    <s v="T"/>
    <s v="sin informacion"/>
    <s v="sin informacion"/>
    <s v="sin informacion"/>
    <s v="sin informacion"/>
    <s v="sin informacion"/>
  </r>
  <r>
    <n v="143843"/>
    <s v="Transporte"/>
    <s v="Moreno"/>
    <s v="L11"/>
    <d v="2018-11-01T00:00:00"/>
    <s v="-"/>
    <s v="Mantenimiento Mecanico"/>
    <d v="2023-06-02T00:00:00"/>
    <d v="1899-12-30T21:13:42"/>
    <d v="2023-06-02T00:00:00"/>
    <d v="1899-12-30T21:20:28"/>
    <n v="406"/>
    <n v="6.7666666666666666"/>
    <x v="0"/>
    <x v="0"/>
    <n v="22"/>
    <s v="junio"/>
    <s v="T"/>
    <s v="microparada"/>
    <s v="microparada"/>
    <s v="microparada"/>
    <s v="microparada"/>
    <s v="microparada"/>
  </r>
  <r>
    <n v="143844"/>
    <s v="Transporte"/>
    <s v="Moreno"/>
    <s v="L04"/>
    <d v="2018-11-01T00:00:00"/>
    <s v="-"/>
    <s v="Mantenimiento Mecanico"/>
    <d v="2023-06-02T00:00:00"/>
    <d v="1899-12-30T23:19:52"/>
    <d v="2023-06-03T00:00:00"/>
    <d v="1899-12-30T00:35:31"/>
    <n v="4539"/>
    <n v="75.650000000000006"/>
    <x v="1"/>
    <x v="1"/>
    <n v="23"/>
    <s v="junio"/>
    <s v="N"/>
    <s v="sin informacion"/>
    <s v="sin informacion"/>
    <s v="sin informacion"/>
    <s v="sin informacion"/>
    <s v="sin informacion"/>
  </r>
  <r>
    <n v="143850"/>
    <s v="Transporte"/>
    <s v="Moreno"/>
    <s v="L11"/>
    <d v="2018-11-01T00:00:00"/>
    <s v="-"/>
    <s v="Mantenimiento Electrico"/>
    <d v="2023-06-05T00:00:00"/>
    <d v="1899-12-30T06:04:59"/>
    <d v="2023-06-05T00:00:00"/>
    <d v="1899-12-30T06:12:31"/>
    <n v="452"/>
    <n v="7.5333333333333332"/>
    <x v="0"/>
    <x v="0"/>
    <n v="23"/>
    <s v="junio"/>
    <s v="M"/>
    <s v="microparada"/>
    <s v="microparada"/>
    <s v="microparada"/>
    <s v="microparada"/>
    <s v="microparada"/>
  </r>
  <r>
    <n v="143852"/>
    <s v="Abastecedor de bolillas"/>
    <s v="Moreno"/>
    <s v="L33"/>
    <d v="2018-11-01T00:00:00"/>
    <s v="-"/>
    <s v="Mantenimiento Mecanico"/>
    <d v="2023-06-05T00:00:00"/>
    <d v="1899-12-30T06:09:54"/>
    <d v="2023-06-05T00:00:00"/>
    <d v="1899-12-30T06:29:44"/>
    <n v="1190"/>
    <n v="19.833333333333332"/>
    <x v="1"/>
    <x v="1"/>
    <n v="23"/>
    <s v="junio"/>
    <s v="M"/>
    <s v="sin informacion"/>
    <s v="sin informacion"/>
    <s v="sin informacion"/>
    <s v="sin informacion"/>
    <s v="sin informacion"/>
  </r>
  <r>
    <n v="143855"/>
    <s v="Estuchadora"/>
    <s v="Moreno"/>
    <s v="L11"/>
    <d v="2018-11-01T00:00:00"/>
    <s v="-"/>
    <s v="Mantenimiento Electrico"/>
    <d v="2023-06-05T00:00:00"/>
    <d v="1899-12-30T06:12:42"/>
    <d v="2023-06-05T00:00:00"/>
    <d v="1899-12-30T06:30:04"/>
    <n v="1042"/>
    <n v="17.366666666666667"/>
    <x v="1"/>
    <x v="1"/>
    <n v="23"/>
    <s v="junio"/>
    <s v="M"/>
    <s v="sin informacion"/>
    <s v="sin informacion"/>
    <s v="sin informacion"/>
    <s v="sin informacion"/>
    <s v="sin informacion"/>
  </r>
  <r>
    <n v="143864"/>
    <s v="Transporte"/>
    <s v="Moreno"/>
    <s v="L11"/>
    <d v="2018-11-01T00:00:00"/>
    <s v="-"/>
    <s v="Mantenimiento Electrico"/>
    <d v="2023-06-05T00:00:00"/>
    <d v="1899-12-30T06:36:39"/>
    <d v="2023-06-05T00:00:00"/>
    <d v="1899-12-30T07:13:15"/>
    <n v="2196"/>
    <n v="36.6"/>
    <x v="1"/>
    <x v="1"/>
    <n v="23"/>
    <s v="junio"/>
    <s v="M"/>
    <s v="sin informacion"/>
    <s v="sin informacion"/>
    <s v="sin informacion"/>
    <s v="sin informacion"/>
    <s v="sin informacion"/>
  </r>
  <r>
    <n v="143871"/>
    <s v="Llenadora L38"/>
    <s v="Moreno"/>
    <s v="L38"/>
    <d v="2021-03-03T00:00:00"/>
    <s v="Martín"/>
    <s v="Mantenimiento Mecanico"/>
    <d v="2023-06-05T00:00:00"/>
    <d v="1899-12-30T07:31:28"/>
    <d v="2023-06-05T00:00:00"/>
    <d v="1899-12-30T08:03:39"/>
    <n v="1931"/>
    <n v="32.18333333333333"/>
    <x v="1"/>
    <x v="1"/>
    <n v="23"/>
    <s v="junio"/>
    <s v="M"/>
    <s v="sin informacion"/>
    <s v="sin informacion"/>
    <s v="sin informacion"/>
    <s v="sin informacion"/>
    <s v="sin informacion"/>
  </r>
  <r>
    <n v="143873"/>
    <s v="Llenadora"/>
    <s v="Moreno"/>
    <s v="L29"/>
    <d v="2018-11-01T00:00:00"/>
    <s v="-"/>
    <s v="Mantenimiento Electrico"/>
    <d v="2023-06-05T00:00:00"/>
    <d v="1899-12-30T07:32:29"/>
    <d v="2023-06-05T00:00:00"/>
    <d v="1899-12-30T08:55:24"/>
    <n v="4975"/>
    <n v="82.916666666666671"/>
    <x v="1"/>
    <x v="1"/>
    <n v="23"/>
    <s v="junio"/>
    <s v="M"/>
    <s v="sin informacion"/>
    <s v="sin informacion"/>
    <s v="sin informacion"/>
    <s v="sin informacion"/>
    <s v="sin informacion"/>
  </r>
  <r>
    <n v="143879"/>
    <s v="Coloca Bolillas"/>
    <s v="Moreno"/>
    <s v="L33"/>
    <d v="2020-02-20T00:00:00"/>
    <s v="Martín"/>
    <s v="Mantenimiento Mecanico"/>
    <d v="2023-06-05T00:00:00"/>
    <d v="1899-12-30T07:48:03"/>
    <d v="2023-06-05T00:00:00"/>
    <d v="1899-12-30T08:32:38"/>
    <n v="2675"/>
    <n v="44.583333333333336"/>
    <x v="1"/>
    <x v="1"/>
    <n v="23"/>
    <s v="junio"/>
    <s v="M"/>
    <s v="sin informacion"/>
    <s v="sin informacion"/>
    <s v="sin informacion"/>
    <s v="sin informacion"/>
    <s v="sin informacion"/>
  </r>
  <r>
    <n v="143889"/>
    <s v="Torqueadora"/>
    <s v="Moreno"/>
    <s v="L33"/>
    <d v="2020-02-20T00:00:00"/>
    <s v="Martín"/>
    <s v="Mantenimiento Mecanico"/>
    <d v="2023-06-05T00:00:00"/>
    <d v="1899-12-30T08:47:45"/>
    <d v="2023-06-05T00:00:00"/>
    <d v="1899-12-30T09:56:33"/>
    <n v="4128"/>
    <n v="68.8"/>
    <x v="1"/>
    <x v="1"/>
    <n v="23"/>
    <s v="junio"/>
    <s v="M"/>
    <s v="sin informacion"/>
    <s v="sin informacion"/>
    <s v="sin informacion"/>
    <s v="sin informacion"/>
    <s v="sin informacion"/>
  </r>
  <r>
    <n v="143897"/>
    <s v="Axon"/>
    <s v="Moreno"/>
    <s v="L37"/>
    <d v="2020-02-20T00:00:00"/>
    <s v="Martín"/>
    <s v="Mantenimiento Electrico"/>
    <d v="2023-06-05T00:00:00"/>
    <d v="1899-12-30T09:46:37"/>
    <d v="2023-06-05T00:00:00"/>
    <d v="1899-12-30T10:17:12"/>
    <n v="1835"/>
    <n v="30.583333333333332"/>
    <x v="719"/>
    <x v="2"/>
    <n v="23"/>
    <s v="junio"/>
    <s v="M"/>
    <m/>
    <s v="no"/>
    <m/>
    <m/>
    <m/>
  </r>
  <r>
    <n v="143899"/>
    <s v="Torqueadora"/>
    <s v="Moreno"/>
    <s v="L19"/>
    <d v="2018-11-01T00:00:00"/>
    <s v="-"/>
    <s v="Mantenimiento Mecanico"/>
    <d v="2023-06-05T00:00:00"/>
    <d v="1899-12-30T09:51:10"/>
    <d v="2023-06-05T00:00:00"/>
    <d v="1899-12-30T10:13:55"/>
    <n v="1365"/>
    <n v="22.75"/>
    <x v="1"/>
    <x v="1"/>
    <n v="23"/>
    <s v="junio"/>
    <s v="M"/>
    <s v="sin informacion"/>
    <s v="sin informacion"/>
    <s v="sin informacion"/>
    <s v="sin informacion"/>
    <s v="sin informacion"/>
  </r>
  <r>
    <n v="143901"/>
    <s v="Transporte"/>
    <s v="Moreno"/>
    <s v="L27"/>
    <d v="2018-11-01T00:00:00"/>
    <s v="-"/>
    <s v="Mantenimiento Mecanico"/>
    <d v="2023-06-05T00:00:00"/>
    <d v="1899-12-30T09:54:48"/>
    <d v="2023-06-05T00:00:00"/>
    <d v="1899-12-30T10:18:48"/>
    <n v="1440"/>
    <n v="24"/>
    <x v="1"/>
    <x v="1"/>
    <n v="23"/>
    <s v="junio"/>
    <s v="M"/>
    <s v="sin informacion"/>
    <s v="sin informacion"/>
    <s v="sin informacion"/>
    <s v="sin informacion"/>
    <s v="sin informacion"/>
  </r>
  <r>
    <n v="143903"/>
    <s v="Coloca Bolillas"/>
    <s v="Moreno"/>
    <s v="L33"/>
    <d v="2020-02-20T00:00:00"/>
    <s v="Martín"/>
    <s v="Mantenimiento Electrico"/>
    <d v="2023-06-05T00:00:00"/>
    <d v="1899-12-30T09:59:50"/>
    <d v="2023-06-05T00:00:00"/>
    <d v="1899-12-30T10:03:31"/>
    <n v="221"/>
    <n v="3.6833333333333331"/>
    <x v="0"/>
    <x v="0"/>
    <n v="23"/>
    <s v="junio"/>
    <s v="M"/>
    <s v="microparada"/>
    <s v="microparada"/>
    <s v="microparada"/>
    <s v="microparada"/>
    <s v="microparada"/>
  </r>
  <r>
    <n v="143908"/>
    <s v="Llenadora"/>
    <s v="Moreno"/>
    <s v="L39"/>
    <d v="2018-11-01T00:00:00"/>
    <s v="-"/>
    <s v="Mantenimiento Mecanico"/>
    <d v="2023-06-05T00:00:00"/>
    <d v="1899-12-30T10:42:28"/>
    <d v="2023-06-05T00:00:00"/>
    <d v="1899-12-30T10:43:08"/>
    <n v="40"/>
    <n v="0.66666666666666663"/>
    <x v="0"/>
    <x v="0"/>
    <n v="23"/>
    <s v="junio"/>
    <s v="M"/>
    <s v="microparada"/>
    <s v="microparada"/>
    <s v="microparada"/>
    <s v="microparada"/>
    <s v="microparada"/>
  </r>
  <r>
    <n v="143911"/>
    <s v="Llenadora"/>
    <s v="Moreno"/>
    <s v="L33"/>
    <d v="2018-11-01T00:00:00"/>
    <s v="-"/>
    <s v="Mantenimiento Mecanico"/>
    <d v="2023-06-05T00:00:00"/>
    <d v="1899-12-30T11:19:36"/>
    <d v="2023-06-05T00:00:00"/>
    <d v="1899-12-30T12:05:37"/>
    <n v="2761"/>
    <n v="46.016666666666666"/>
    <x v="4"/>
    <x v="2"/>
    <n v="23"/>
    <s v="junio"/>
    <s v="M"/>
    <m/>
    <s v="no"/>
    <m/>
    <m/>
    <m/>
  </r>
  <r>
    <n v="143913"/>
    <s v="Celofanadora"/>
    <s v="Moreno"/>
    <s v="L32"/>
    <d v="2021-02-04T00:00:00"/>
    <s v="Victor"/>
    <s v="Mantenimiento Mecanico"/>
    <d v="2023-06-05T00:00:00"/>
    <d v="1899-12-30T11:44:25"/>
    <d v="2023-06-05T00:00:00"/>
    <d v="1899-12-30T11:44:28"/>
    <n v="3"/>
    <n v="0.05"/>
    <x v="0"/>
    <x v="0"/>
    <n v="23"/>
    <s v="junio"/>
    <s v="M"/>
    <s v="microparada"/>
    <s v="microparada"/>
    <s v="microparada"/>
    <s v="microparada"/>
    <s v="microparada"/>
  </r>
  <r>
    <n v="143917"/>
    <s v="Etiquetadora L33"/>
    <s v="Moreno"/>
    <s v="L33"/>
    <d v="2020-10-16T00:00:00"/>
    <s v="Martín"/>
    <s v="Mantenimiento Mecanico"/>
    <d v="2023-06-05T00:00:00"/>
    <d v="1899-12-30T12:05:49"/>
    <d v="2023-06-05T00:00:00"/>
    <d v="1899-12-30T12:54:23"/>
    <n v="2914"/>
    <n v="48.56666666666667"/>
    <x v="634"/>
    <x v="2"/>
    <n v="23"/>
    <s v="junio"/>
    <s v="M"/>
    <m/>
    <s v="no"/>
    <m/>
    <m/>
    <m/>
  </r>
  <r>
    <n v="143919"/>
    <s v="Celofanadora"/>
    <s v="Moreno"/>
    <s v="L32"/>
    <d v="2021-02-04T00:00:00"/>
    <s v="Victor"/>
    <s v="Mantenimiento Mecanico"/>
    <d v="2023-06-05T00:00:00"/>
    <d v="1899-12-30T12:18:03"/>
    <d v="2023-06-05T00:00:00"/>
    <d v="1899-12-30T13:24:59"/>
    <n v="4016"/>
    <n v="66.933333333333337"/>
    <x v="652"/>
    <x v="2"/>
    <n v="23"/>
    <s v="junio"/>
    <s v="M"/>
    <m/>
    <s v="no"/>
    <m/>
    <m/>
    <m/>
  </r>
  <r>
    <n v="143940"/>
    <s v="Transporte"/>
    <s v="Moreno"/>
    <s v="L04"/>
    <d v="2018-11-01T00:00:00"/>
    <s v="-"/>
    <s v="Mantenimiento Mecanico"/>
    <d v="2023-06-05T00:00:00"/>
    <d v="1899-12-30T14:35:29"/>
    <d v="2023-06-05T00:00:00"/>
    <d v="1899-12-30T14:58:15"/>
    <n v="1366"/>
    <n v="22.766666666666666"/>
    <x v="720"/>
    <x v="3"/>
    <n v="23"/>
    <s v="junio"/>
    <s v="T"/>
    <m/>
    <s v="si"/>
    <m/>
    <m/>
    <m/>
  </r>
  <r>
    <n v="143948"/>
    <s v="Celofanadora"/>
    <s v="Moreno"/>
    <s v="L32"/>
    <d v="2021-02-04T00:00:00"/>
    <s v="Victor"/>
    <s v="Mantenimiento Mecanico"/>
    <d v="2023-06-05T00:00:00"/>
    <d v="1899-12-30T15:17:21"/>
    <d v="2023-06-05T00:00:00"/>
    <d v="1899-12-30T15:25:01"/>
    <n v="460"/>
    <n v="7.666666666666667"/>
    <x v="0"/>
    <x v="0"/>
    <n v="23"/>
    <s v="junio"/>
    <s v="T"/>
    <s v="microparada"/>
    <s v="microparada"/>
    <s v="microparada"/>
    <s v="microparada"/>
    <s v="microparada"/>
  </r>
  <r>
    <n v="143952"/>
    <s v="Etiquetadora L33"/>
    <s v="Moreno"/>
    <s v="L33"/>
    <d v="2020-10-16T00:00:00"/>
    <s v="Martín"/>
    <s v="Mantenimiento Electrico"/>
    <d v="2023-06-05T00:00:00"/>
    <d v="1899-12-30T16:09:45"/>
    <d v="2023-06-05T00:00:00"/>
    <d v="1899-12-30T16:13:37"/>
    <n v="232"/>
    <n v="3.8666666666666667"/>
    <x v="0"/>
    <x v="0"/>
    <n v="23"/>
    <s v="junio"/>
    <s v="T"/>
    <s v="microparada"/>
    <s v="microparada"/>
    <s v="microparada"/>
    <s v="microparada"/>
    <s v="microparada"/>
  </r>
  <r>
    <n v="143953"/>
    <s v="Etiquetadora"/>
    <s v="Moreno"/>
    <s v="L38"/>
    <d v="2018-11-01T00:00:00"/>
    <s v="-"/>
    <s v="Mantenimiento Mecanico"/>
    <d v="2023-06-05T00:00:00"/>
    <d v="1899-12-30T16:30:57"/>
    <d v="2023-06-05T00:00:00"/>
    <d v="1899-12-30T16:37:25"/>
    <n v="388"/>
    <n v="6.4666666666666668"/>
    <x v="0"/>
    <x v="0"/>
    <n v="23"/>
    <s v="junio"/>
    <s v="T"/>
    <s v="microparada"/>
    <s v="microparada"/>
    <s v="microparada"/>
    <s v="microparada"/>
    <s v="microparada"/>
  </r>
  <r>
    <n v="143954"/>
    <s v="Celofanadora"/>
    <s v="Moreno"/>
    <s v="L19"/>
    <d v="2023-05-17T00:00:00"/>
    <s v="Juan Manuel"/>
    <s v="Mantenimiento Mecanico"/>
    <d v="2023-06-05T00:00:00"/>
    <d v="1899-12-30T16:33:11"/>
    <d v="2023-06-05T00:00:00"/>
    <d v="1899-12-30T16:53:47"/>
    <n v="1236"/>
    <n v="20.6"/>
    <x v="4"/>
    <x v="2"/>
    <n v="23"/>
    <s v="junio"/>
    <s v="T"/>
    <m/>
    <s v="no"/>
    <m/>
    <m/>
    <m/>
  </r>
  <r>
    <n v="143956"/>
    <s v="Llenadora"/>
    <s v="Moreno"/>
    <s v="L29"/>
    <d v="2018-11-01T00:00:00"/>
    <s v="-"/>
    <s v="Mantenimiento Electrico"/>
    <d v="2023-06-05T00:00:00"/>
    <d v="1899-12-30T16:53:33"/>
    <d v="2023-06-05T00:00:00"/>
    <d v="1899-12-30T16:56:25"/>
    <n v="172"/>
    <n v="2.8666666666666667"/>
    <x v="0"/>
    <x v="0"/>
    <n v="23"/>
    <s v="junio"/>
    <s v="T"/>
    <s v="microparada"/>
    <s v="microparada"/>
    <s v="microparada"/>
    <s v="microparada"/>
    <s v="microparada"/>
  </r>
  <r>
    <n v="143960"/>
    <s v="Celofanadora"/>
    <s v="Moreno"/>
    <s v="L32"/>
    <d v="2021-02-04T00:00:00"/>
    <s v="Victor"/>
    <s v="Mantenimiento Mecanico"/>
    <d v="2023-06-05T00:00:00"/>
    <d v="1899-12-30T17:17:56"/>
    <d v="2023-06-05T00:00:00"/>
    <d v="1899-12-30T17:30:13"/>
    <n v="737"/>
    <n v="12.283333333333333"/>
    <x v="652"/>
    <x v="2"/>
    <n v="23"/>
    <s v="junio"/>
    <s v="T"/>
    <m/>
    <s v="no"/>
    <m/>
    <m/>
    <m/>
  </r>
  <r>
    <n v="143961"/>
    <s v="Transporte"/>
    <s v="Moreno"/>
    <s v="L12"/>
    <d v="2018-11-01T00:00:00"/>
    <s v="-"/>
    <s v="Mantenimiento Electrico"/>
    <d v="2023-06-05T00:00:00"/>
    <d v="1899-12-30T17:52:37"/>
    <d v="2023-06-05T00:00:00"/>
    <d v="1899-12-30T17:59:19"/>
    <n v="402"/>
    <n v="6.7"/>
    <x v="0"/>
    <x v="0"/>
    <n v="23"/>
    <s v="junio"/>
    <s v="T"/>
    <s v="microparada"/>
    <s v="microparada"/>
    <s v="microparada"/>
    <s v="microparada"/>
    <s v="microparada"/>
  </r>
  <r>
    <n v="143968"/>
    <s v="Torqueadora"/>
    <s v="Moreno"/>
    <s v="L19"/>
    <d v="2018-11-01T00:00:00"/>
    <s v="-"/>
    <s v="Mantenimiento Mecanico"/>
    <d v="2023-06-05T00:00:00"/>
    <d v="1899-12-30T18:50:06"/>
    <d v="2023-06-05T00:00:00"/>
    <d v="1899-12-30T19:17:38"/>
    <n v="1652"/>
    <n v="27.533333333333335"/>
    <x v="4"/>
    <x v="2"/>
    <n v="23"/>
    <s v="junio"/>
    <s v="T"/>
    <m/>
    <s v="no"/>
    <m/>
    <m/>
    <m/>
  </r>
  <r>
    <n v="143974"/>
    <s v="Torqueadora"/>
    <s v="Moreno"/>
    <s v="L19"/>
    <d v="2018-11-01T00:00:00"/>
    <s v="-"/>
    <s v="Mantenimiento Mecanico"/>
    <d v="2023-06-05T00:00:00"/>
    <d v="1899-12-30T20:08:45"/>
    <d v="2023-06-05T00:00:00"/>
    <d v="1899-12-30T21:03:49"/>
    <n v="3304"/>
    <n v="55.06666666666667"/>
    <x v="4"/>
    <x v="2"/>
    <n v="23"/>
    <s v="junio"/>
    <s v="T"/>
    <m/>
    <s v="no"/>
    <m/>
    <m/>
    <m/>
  </r>
  <r>
    <n v="143975"/>
    <s v="Torqueadora"/>
    <s v="Moreno"/>
    <s v="L37"/>
    <d v="2018-11-01T00:00:00"/>
    <s v="-"/>
    <s v="Mantenimiento Mecanico"/>
    <d v="2023-06-05T00:00:00"/>
    <d v="1899-12-30T20:32:50"/>
    <d v="2023-06-05T00:00:00"/>
    <d v="1899-12-30T20:54:59"/>
    <n v="1329"/>
    <n v="22.15"/>
    <x v="4"/>
    <x v="2"/>
    <n v="23"/>
    <s v="junio"/>
    <s v="T"/>
    <m/>
    <s v="no"/>
    <m/>
    <m/>
    <m/>
  </r>
  <r>
    <n v="143978"/>
    <s v="Laser"/>
    <s v="Moreno"/>
    <s v="L32"/>
    <d v="2021-02-04T00:00:00"/>
    <s v="Victor"/>
    <s v="Mantenimiento Mecanico"/>
    <d v="2023-06-05T00:00:00"/>
    <d v="1899-12-30T21:13:02"/>
    <d v="2023-06-05T00:00:00"/>
    <d v="1899-12-30T21:23:11"/>
    <n v="609"/>
    <n v="10.15"/>
    <x v="4"/>
    <x v="2"/>
    <n v="23"/>
    <s v="junio"/>
    <s v="T"/>
    <m/>
    <s v="no"/>
    <m/>
    <m/>
    <m/>
  </r>
  <r>
    <n v="143991"/>
    <s v="Llenadora L38"/>
    <s v="Moreno"/>
    <s v="L38"/>
    <d v="2021-03-03T00:00:00"/>
    <s v="Martín"/>
    <s v="Mantenimiento Mecanico"/>
    <d v="2023-06-06T00:00:00"/>
    <d v="1899-12-30T06:06:11"/>
    <d v="2023-06-06T00:00:00"/>
    <d v="1899-12-30T06:29:16"/>
    <n v="1385"/>
    <n v="23.083333333333332"/>
    <x v="1"/>
    <x v="1"/>
    <n v="23"/>
    <s v="junio"/>
    <s v="M"/>
    <s v="sin informacion"/>
    <s v="sin informacion"/>
    <s v="sin informacion"/>
    <s v="sin informacion"/>
    <s v="sin informacion"/>
  </r>
  <r>
    <n v="144000"/>
    <s v="Llenadora"/>
    <s v="Moreno"/>
    <s v="L29"/>
    <d v="2018-11-01T00:00:00"/>
    <s v="-"/>
    <s v="Mantenimiento Electrico"/>
    <d v="2023-06-06T00:00:00"/>
    <d v="1899-12-30T06:43:48"/>
    <d v="2023-06-06T00:00:00"/>
    <d v="1899-12-30T06:58:38"/>
    <n v="890"/>
    <n v="14.833333333333334"/>
    <x v="721"/>
    <x v="2"/>
    <n v="23"/>
    <s v="junio"/>
    <s v="M"/>
    <m/>
    <s v="no"/>
    <m/>
    <m/>
    <m/>
  </r>
  <r>
    <n v="144001"/>
    <s v="Etiquetadora"/>
    <s v="Moreno"/>
    <s v="L38"/>
    <d v="2018-11-01T00:00:00"/>
    <s v="-"/>
    <s v="Mantenimiento Mecanico"/>
    <d v="2023-06-06T00:00:00"/>
    <d v="1899-12-30T06:44:41"/>
    <d v="2023-06-06T00:00:00"/>
    <d v="1899-12-30T06:47:18"/>
    <n v="157"/>
    <n v="2.6166666666666667"/>
    <x v="0"/>
    <x v="0"/>
    <n v="23"/>
    <s v="junio"/>
    <s v="M"/>
    <s v="microparada"/>
    <s v="microparada"/>
    <s v="microparada"/>
    <s v="microparada"/>
    <s v="microparada"/>
  </r>
  <r>
    <n v="144007"/>
    <s v="Celofanadora"/>
    <s v="Moreno"/>
    <s v="L32"/>
    <d v="2021-02-04T00:00:00"/>
    <s v="Victor"/>
    <s v="Mantenimiento Mecanico"/>
    <d v="2023-06-06T00:00:00"/>
    <d v="1899-12-30T08:02:45"/>
    <d v="2023-06-06T00:00:00"/>
    <d v="1899-12-30T08:13:39"/>
    <n v="654"/>
    <n v="10.9"/>
    <x v="1"/>
    <x v="1"/>
    <n v="23"/>
    <s v="junio"/>
    <s v="M"/>
    <s v="sin informacion"/>
    <s v="sin informacion"/>
    <s v="sin informacion"/>
    <s v="sin informacion"/>
    <s v="sin informacion"/>
  </r>
  <r>
    <n v="144008"/>
    <s v="Llenadora"/>
    <s v="Moreno"/>
    <s v="L19"/>
    <d v="2018-11-01T00:00:00"/>
    <s v="-"/>
    <s v="Mantenimiento Mecanico"/>
    <d v="2023-06-06T00:00:00"/>
    <d v="1899-12-30T08:09:56"/>
    <d v="2023-06-06T00:00:00"/>
    <d v="1899-12-30T08:32:36"/>
    <n v="1360"/>
    <n v="22.666666666666668"/>
    <x v="722"/>
    <x v="2"/>
    <n v="23"/>
    <s v="junio"/>
    <s v="M"/>
    <m/>
    <s v="no"/>
    <m/>
    <m/>
    <m/>
  </r>
  <r>
    <n v="144009"/>
    <s v="Celofanadora"/>
    <s v="Moreno"/>
    <s v="L32"/>
    <d v="2021-02-04T00:00:00"/>
    <s v="Victor"/>
    <s v="Mantenimiento Mecanico"/>
    <d v="2023-06-06T00:00:00"/>
    <d v="1899-12-30T08:18:21"/>
    <d v="2023-06-06T00:00:00"/>
    <d v="1899-12-30T08:36:12"/>
    <n v="1071"/>
    <n v="17.850000000000001"/>
    <x v="144"/>
    <x v="2"/>
    <n v="23"/>
    <s v="junio"/>
    <s v="M"/>
    <m/>
    <s v="no"/>
    <m/>
    <m/>
    <m/>
  </r>
  <r>
    <n v="144013"/>
    <s v="Torqueadora"/>
    <s v="Moreno"/>
    <s v="L33"/>
    <d v="2020-02-20T00:00:00"/>
    <s v="Martín"/>
    <s v="Mantenimiento Mecanico"/>
    <d v="2023-06-06T00:00:00"/>
    <d v="1899-12-30T09:08:44"/>
    <d v="2023-06-06T00:00:00"/>
    <d v="1899-12-30T10:02:08"/>
    <n v="3204"/>
    <n v="53.4"/>
    <x v="1"/>
    <x v="1"/>
    <n v="23"/>
    <s v="junio"/>
    <s v="M"/>
    <s v="sin informacion"/>
    <s v="sin informacion"/>
    <s v="sin informacion"/>
    <s v="sin informacion"/>
    <s v="sin informacion"/>
  </r>
  <r>
    <n v="144020"/>
    <s v="Llenadora"/>
    <s v="Moreno"/>
    <s v="L35"/>
    <d v="2018-11-01T00:00:00"/>
    <s v="-"/>
    <s v="Mantenimiento Mecanico"/>
    <d v="2023-06-06T00:00:00"/>
    <d v="1899-12-30T10:04:19"/>
    <d v="2023-06-06T00:00:00"/>
    <d v="1899-12-30T10:30:38"/>
    <n v="1579"/>
    <n v="26.316666666666666"/>
    <x v="1"/>
    <x v="1"/>
    <n v="23"/>
    <s v="junio"/>
    <s v="M"/>
    <s v="sin informacion"/>
    <s v="sin informacion"/>
    <s v="sin informacion"/>
    <s v="sin informacion"/>
    <s v="sin informacion"/>
  </r>
  <r>
    <n v="144022"/>
    <s v="Estuchadora"/>
    <s v="Moreno"/>
    <s v="L32"/>
    <d v="2021-02-04T00:00:00"/>
    <s v="Victor"/>
    <s v="Mantenimiento Mecanico"/>
    <d v="2023-06-06T00:00:00"/>
    <d v="1899-12-30T10:17:53"/>
    <d v="2023-06-06T00:00:00"/>
    <d v="1899-12-30T10:19:05"/>
    <n v="72"/>
    <n v="1.2"/>
    <x v="0"/>
    <x v="0"/>
    <n v="23"/>
    <s v="junio"/>
    <s v="M"/>
    <s v="microparada"/>
    <s v="microparada"/>
    <s v="microparada"/>
    <s v="microparada"/>
    <s v="microparada"/>
  </r>
  <r>
    <n v="144028"/>
    <s v="Celofanadora"/>
    <s v="Moreno"/>
    <s v="L32"/>
    <d v="2021-02-04T00:00:00"/>
    <s v="Victor"/>
    <s v="Mantenimiento Mecanico"/>
    <d v="2023-06-06T00:00:00"/>
    <d v="1899-12-30T11:08:23"/>
    <d v="2023-06-06T00:00:00"/>
    <d v="1899-12-30T11:15:25"/>
    <n v="422"/>
    <n v="7.0333333333333332"/>
    <x v="0"/>
    <x v="0"/>
    <n v="23"/>
    <s v="junio"/>
    <s v="M"/>
    <s v="microparada"/>
    <s v="microparada"/>
    <s v="microparada"/>
    <s v="microparada"/>
    <s v="microparada"/>
  </r>
  <r>
    <n v="144030"/>
    <s v="Celofanadora"/>
    <s v="Moreno"/>
    <s v="L32"/>
    <d v="2021-02-04T00:00:00"/>
    <s v="Victor"/>
    <s v="Mantenimiento Mecanico"/>
    <d v="2023-06-06T00:00:00"/>
    <d v="1899-12-30T11:16:23"/>
    <d v="2023-06-06T00:00:00"/>
    <d v="1899-12-30T11:25:58"/>
    <n v="575"/>
    <n v="9.5833333333333339"/>
    <x v="0"/>
    <x v="0"/>
    <n v="23"/>
    <s v="junio"/>
    <s v="M"/>
    <s v="microparada"/>
    <s v="microparada"/>
    <s v="microparada"/>
    <s v="microparada"/>
    <s v="microparada"/>
  </r>
  <r>
    <n v="144037"/>
    <s v="Laser"/>
    <s v="Moreno"/>
    <s v="L10"/>
    <d v="2021-02-12T00:00:00"/>
    <s v="Martín"/>
    <s v="Mantenimiento Electrico"/>
    <d v="2023-06-06T00:00:00"/>
    <d v="1899-12-30T11:47:14"/>
    <d v="2023-06-06T00:00:00"/>
    <d v="1899-12-30T11:51:26"/>
    <n v="252"/>
    <n v="4.2"/>
    <x v="0"/>
    <x v="0"/>
    <n v="23"/>
    <s v="junio"/>
    <s v="M"/>
    <s v="microparada"/>
    <s v="microparada"/>
    <s v="microparada"/>
    <s v="microparada"/>
    <s v="microparada"/>
  </r>
  <r>
    <n v="144038"/>
    <s v="Celofanadora L10"/>
    <s v="Moreno"/>
    <s v="L10"/>
    <d v="2020-09-30T00:00:00"/>
    <s v="Martín"/>
    <s v="Mantenimiento Mecanico"/>
    <d v="2023-06-06T00:00:00"/>
    <d v="1899-12-30T12:00:46"/>
    <d v="2023-06-06T00:00:00"/>
    <d v="1899-12-30T13:04:09"/>
    <n v="3803"/>
    <n v="63.383333333333333"/>
    <x v="723"/>
    <x v="2"/>
    <n v="23"/>
    <s v="junio"/>
    <s v="M"/>
    <m/>
    <s v="no"/>
    <m/>
    <m/>
    <m/>
  </r>
  <r>
    <n v="144044"/>
    <s v="Etiquetadora"/>
    <s v="Moreno"/>
    <s v="L38"/>
    <d v="2018-11-01T00:00:00"/>
    <s v="-"/>
    <s v="Mantenimiento Electrico"/>
    <d v="2023-06-06T00:00:00"/>
    <d v="1899-12-30T12:10:46"/>
    <d v="2023-06-06T00:00:00"/>
    <d v="1899-12-30T12:29:09"/>
    <n v="1103"/>
    <n v="18.383333333333333"/>
    <x v="724"/>
    <x v="2"/>
    <n v="23"/>
    <s v="junio"/>
    <s v="M"/>
    <m/>
    <s v="no"/>
    <m/>
    <m/>
    <m/>
  </r>
  <r>
    <n v="144046"/>
    <s v="Etiquetadora"/>
    <s v="Moreno"/>
    <s v="L38"/>
    <d v="2018-11-01T00:00:00"/>
    <s v="-"/>
    <s v="Mantenimiento Mecanico"/>
    <d v="2023-06-06T00:00:00"/>
    <d v="1899-12-30T12:30:30"/>
    <d v="2023-06-06T00:00:00"/>
    <d v="1899-12-30T13:28:59"/>
    <n v="3509"/>
    <n v="58.483333333333334"/>
    <x v="725"/>
    <x v="3"/>
    <n v="23"/>
    <s v="junio"/>
    <s v="M"/>
    <m/>
    <s v="si"/>
    <m/>
    <m/>
    <m/>
  </r>
  <r>
    <n v="144050"/>
    <s v="Torqueadora"/>
    <s v="Moreno"/>
    <s v="L33"/>
    <d v="2020-02-20T00:00:00"/>
    <s v="Martín"/>
    <s v="Mantenimiento Mecanico"/>
    <d v="2023-06-06T00:00:00"/>
    <d v="1899-12-30T13:26:16"/>
    <d v="2023-06-06T00:00:00"/>
    <d v="1899-12-30T14:10:01"/>
    <n v="2625"/>
    <n v="43.75"/>
    <x v="1"/>
    <x v="1"/>
    <n v="23"/>
    <s v="junio"/>
    <s v="M"/>
    <s v="sin informacion"/>
    <s v="sin informacion"/>
    <s v="sin informacion"/>
    <s v="sin informacion"/>
    <s v="sin informacion"/>
  </r>
  <r>
    <n v="144053"/>
    <s v="Etiquetadora"/>
    <s v="Moreno"/>
    <s v="L38"/>
    <d v="2018-11-01T00:00:00"/>
    <s v="-"/>
    <s v="Mantenimiento Electrico"/>
    <d v="2023-06-06T00:00:00"/>
    <d v="1899-12-30T14:25:06"/>
    <d v="2023-06-06T00:00:00"/>
    <d v="1899-12-30T14:29:40"/>
    <n v="274"/>
    <n v="4.5666666666666664"/>
    <x v="0"/>
    <x v="0"/>
    <n v="23"/>
    <s v="junio"/>
    <s v="T"/>
    <s v="microparada"/>
    <s v="microparada"/>
    <s v="microparada"/>
    <s v="microparada"/>
    <s v="microparada"/>
  </r>
  <r>
    <n v="144058"/>
    <s v="Etiquetadora L33"/>
    <s v="Moreno"/>
    <s v="L33"/>
    <d v="2020-10-16T00:00:00"/>
    <s v="Martín"/>
    <s v="Mantenimiento Electrico"/>
    <d v="2023-06-06T00:00:00"/>
    <d v="1899-12-30T15:22:30"/>
    <d v="2023-06-06T00:00:00"/>
    <d v="1899-12-30T16:35:25"/>
    <n v="4375"/>
    <n v="72.916666666666671"/>
    <x v="726"/>
    <x v="3"/>
    <n v="23"/>
    <s v="junio"/>
    <s v="T"/>
    <m/>
    <s v="si"/>
    <m/>
    <m/>
    <m/>
  </r>
  <r>
    <n v="144059"/>
    <s v="Transporte"/>
    <s v="Moreno"/>
    <s v="L19"/>
    <d v="2018-11-01T00:00:00"/>
    <s v="-"/>
    <s v="Mantenimiento Mecanico"/>
    <d v="2023-06-06T00:00:00"/>
    <d v="1899-12-30T15:28:31"/>
    <d v="2023-06-06T00:00:00"/>
    <d v="1899-12-30T15:52:46"/>
    <n v="1455"/>
    <n v="24.25"/>
    <x v="727"/>
    <x v="2"/>
    <n v="23"/>
    <s v="junio"/>
    <s v="T"/>
    <m/>
    <s v="no"/>
    <m/>
    <m/>
    <m/>
  </r>
  <r>
    <n v="144068"/>
    <s v="Estuchadora"/>
    <s v="Moreno"/>
    <s v="L41"/>
    <d v="2020-02-21T00:00:00"/>
    <s v="Martín"/>
    <s v="Mantenimiento Mecanico"/>
    <d v="2023-06-06T00:00:00"/>
    <d v="1899-12-30T17:09:28"/>
    <d v="2023-06-06T00:00:00"/>
    <d v="1899-12-30T17:22:58"/>
    <n v="810"/>
    <n v="13.5"/>
    <x v="728"/>
    <x v="2"/>
    <n v="23"/>
    <s v="junio"/>
    <s v="T"/>
    <m/>
    <s v="no"/>
    <m/>
    <m/>
    <m/>
  </r>
  <r>
    <n v="144069"/>
    <s v="Etiquetadora"/>
    <s v="Moreno"/>
    <s v="L38"/>
    <d v="2018-11-01T00:00:00"/>
    <s v="-"/>
    <s v="Mantenimiento Electrico"/>
    <d v="2023-06-06T00:00:00"/>
    <d v="1899-12-30T17:16:28"/>
    <d v="2023-06-06T00:00:00"/>
    <d v="1899-12-30T18:20:00"/>
    <n v="3812"/>
    <n v="63.533333333333331"/>
    <x v="1"/>
    <x v="1"/>
    <n v="23"/>
    <s v="junio"/>
    <s v="T"/>
    <s v="sin informacion"/>
    <s v="sin informacion"/>
    <s v="sin informacion"/>
    <s v="sin informacion"/>
    <s v="sin informacion"/>
  </r>
  <r>
    <n v="144071"/>
    <s v="Etiquetadora"/>
    <s v="Moreno"/>
    <s v="L38"/>
    <d v="2018-11-01T00:00:00"/>
    <s v="-"/>
    <s v="Mantenimiento Electrico"/>
    <d v="2023-06-06T00:00:00"/>
    <d v="1899-12-30T18:24:44"/>
    <d v="2023-06-06T00:00:00"/>
    <d v="1899-12-30T18:53:19"/>
    <n v="1715"/>
    <n v="28.583333333333332"/>
    <x v="1"/>
    <x v="1"/>
    <n v="23"/>
    <s v="junio"/>
    <s v="T"/>
    <s v="sin informacion"/>
    <s v="sin informacion"/>
    <s v="sin informacion"/>
    <s v="sin informacion"/>
    <s v="sin informacion"/>
  </r>
  <r>
    <n v="144076"/>
    <s v="Inkjet"/>
    <s v="Moreno"/>
    <s v="L19"/>
    <d v="2018-11-01T00:00:00"/>
    <s v="-"/>
    <s v="Mantenimiento Electrico"/>
    <d v="2023-06-06T00:00:00"/>
    <d v="1899-12-30T19:16:44"/>
    <d v="2023-06-06T00:00:00"/>
    <d v="1899-12-30T19:16:52"/>
    <n v="8"/>
    <n v="0.13333333333333333"/>
    <x v="0"/>
    <x v="0"/>
    <n v="23"/>
    <s v="junio"/>
    <s v="T"/>
    <s v="microparada"/>
    <s v="microparada"/>
    <s v="microparada"/>
    <s v="microparada"/>
    <s v="microparada"/>
  </r>
  <r>
    <n v="144077"/>
    <s v="Inkjet"/>
    <s v="Moreno"/>
    <s v="L19"/>
    <d v="2018-11-01T00:00:00"/>
    <s v="-"/>
    <s v="Mantenimiento Electrico"/>
    <d v="2023-06-06T00:00:00"/>
    <d v="1899-12-30T19:17:20"/>
    <d v="2023-06-06T00:00:00"/>
    <d v="1899-12-30T19:34:51"/>
    <n v="1051"/>
    <n v="17.516666666666666"/>
    <x v="1"/>
    <x v="1"/>
    <n v="23"/>
    <s v="junio"/>
    <s v="T"/>
    <s v="sin informacion"/>
    <s v="sin informacion"/>
    <s v="sin informacion"/>
    <s v="sin informacion"/>
    <s v="sin informacion"/>
  </r>
  <r>
    <n v="144081"/>
    <s v="Llenadora"/>
    <s v="Moreno"/>
    <s v="L19"/>
    <d v="2018-11-01T00:00:00"/>
    <s v="-"/>
    <s v="Mantenimiento Electrico"/>
    <d v="2023-06-06T00:00:00"/>
    <d v="1899-12-30T19:48:17"/>
    <d v="2023-06-06T00:00:00"/>
    <d v="1899-12-30T20:00:11"/>
    <n v="714"/>
    <n v="11.9"/>
    <x v="724"/>
    <x v="2"/>
    <n v="23"/>
    <s v="junio"/>
    <s v="T"/>
    <m/>
    <s v="no"/>
    <m/>
    <m/>
    <m/>
  </r>
  <r>
    <n v="144083"/>
    <s v="Llenadora"/>
    <s v="Moreno"/>
    <s v="L19"/>
    <d v="2018-11-01T00:00:00"/>
    <s v="-"/>
    <s v="Mantenimiento Electrico"/>
    <d v="2023-06-06T00:00:00"/>
    <d v="1899-12-30T20:04:39"/>
    <d v="2023-06-06T00:00:00"/>
    <d v="1899-12-30T21:08:07"/>
    <n v="3808"/>
    <n v="63.466666666666669"/>
    <x v="729"/>
    <x v="2"/>
    <n v="23"/>
    <s v="junio"/>
    <s v="T"/>
    <m/>
    <s v="no"/>
    <m/>
    <m/>
    <m/>
  </r>
  <r>
    <n v="144084"/>
    <s v="Estuchadora"/>
    <s v="Moreno"/>
    <s v="L32"/>
    <d v="2021-02-04T00:00:00"/>
    <s v="Victor"/>
    <s v="Mantenimiento Mecanico"/>
    <d v="2023-06-06T00:00:00"/>
    <d v="1899-12-30T20:08:19"/>
    <d v="2023-06-06T00:00:00"/>
    <d v="1899-12-30T20:14:09"/>
    <n v="350"/>
    <n v="5.833333333333333"/>
    <x v="0"/>
    <x v="0"/>
    <n v="23"/>
    <s v="junio"/>
    <s v="T"/>
    <s v="microparada"/>
    <s v="microparada"/>
    <s v="microparada"/>
    <s v="microparada"/>
    <s v="microparada"/>
  </r>
  <r>
    <n v="144085"/>
    <s v="Embalador"/>
    <s v="Moreno"/>
    <s v="L33"/>
    <d v="2018-11-01T00:00:00"/>
    <s v="-"/>
    <s v="Mantenimiento Mecanico"/>
    <d v="2023-06-06T00:00:00"/>
    <d v="1899-12-30T20:24:17"/>
    <d v="2023-06-06T00:00:00"/>
    <d v="1899-12-30T20:30:15"/>
    <n v="358"/>
    <n v="5.9666666666666668"/>
    <x v="0"/>
    <x v="0"/>
    <n v="23"/>
    <s v="junio"/>
    <s v="T"/>
    <s v="microparada"/>
    <s v="microparada"/>
    <s v="microparada"/>
    <s v="microparada"/>
    <s v="microparada"/>
  </r>
  <r>
    <n v="144089"/>
    <s v="Llenadora"/>
    <s v="Moreno"/>
    <s v="L29"/>
    <d v="2018-11-01T00:00:00"/>
    <s v="-"/>
    <s v="Mantenimiento Mecanico"/>
    <d v="2023-06-06T00:00:00"/>
    <d v="1899-12-30T21:06:54"/>
    <d v="2023-06-06T00:00:00"/>
    <d v="1899-12-30T21:41:17"/>
    <n v="2063"/>
    <n v="34.383333333333333"/>
    <x v="1"/>
    <x v="1"/>
    <n v="23"/>
    <s v="junio"/>
    <s v="T"/>
    <s v="sin informacion"/>
    <s v="sin informacion"/>
    <s v="sin informacion"/>
    <s v="sin informacion"/>
    <s v="sin informacion"/>
  </r>
  <r>
    <n v="144092"/>
    <s v="Abastecedor de tapas"/>
    <s v="Moreno"/>
    <s v="L33"/>
    <d v="2018-11-01T00:00:00"/>
    <s v="-"/>
    <s v="Mantenimiento Mecanico"/>
    <d v="2023-06-07T00:00:00"/>
    <d v="1899-12-30T02:20:10"/>
    <d v="2023-06-07T00:00:00"/>
    <d v="1899-12-30T02:26:38"/>
    <n v="388"/>
    <n v="6.4666666666666668"/>
    <x v="0"/>
    <x v="0"/>
    <n v="23"/>
    <s v="junio"/>
    <s v="N"/>
    <s v="microparada"/>
    <s v="microparada"/>
    <s v="microparada"/>
    <s v="microparada"/>
    <s v="microparada"/>
  </r>
  <r>
    <n v="144101"/>
    <s v="Llenadora"/>
    <s v="Moreno"/>
    <s v="L29"/>
    <d v="2018-11-01T00:00:00"/>
    <s v="-"/>
    <s v="Mantenimiento Electrico"/>
    <d v="2023-06-07T00:00:00"/>
    <d v="1899-12-30T06:18:14"/>
    <d v="2023-06-07T00:00:00"/>
    <d v="1899-12-30T06:39:45"/>
    <n v="1291"/>
    <n v="21.516666666666666"/>
    <x v="730"/>
    <x v="2"/>
    <n v="23"/>
    <s v="junio"/>
    <s v="M"/>
    <m/>
    <s v="no"/>
    <m/>
    <m/>
    <m/>
  </r>
  <r>
    <n v="144124"/>
    <s v="Etiquetadora L33"/>
    <s v="Moreno"/>
    <s v="L33"/>
    <d v="2020-10-16T00:00:00"/>
    <s v="Martín"/>
    <s v="Mantenimiento Electrico"/>
    <d v="2023-06-07T00:00:00"/>
    <d v="1899-12-30T08:05:46"/>
    <d v="2023-06-07T00:00:00"/>
    <d v="1899-12-30T08:14:08"/>
    <n v="502"/>
    <n v="8.3666666666666671"/>
    <x v="0"/>
    <x v="0"/>
    <n v="23"/>
    <s v="junio"/>
    <s v="M"/>
    <s v="microparada"/>
    <s v="microparada"/>
    <s v="microparada"/>
    <s v="microparada"/>
    <s v="microparada"/>
  </r>
  <r>
    <n v="144127"/>
    <s v="Etiquetadora"/>
    <s v="Moreno"/>
    <s v="L27"/>
    <d v="2018-11-01T00:00:00"/>
    <s v="-"/>
    <s v="Mantenimiento Mecanico"/>
    <d v="2023-06-07T00:00:00"/>
    <d v="1899-12-30T09:01:13"/>
    <d v="2023-06-07T00:00:00"/>
    <d v="1899-12-30T09:14:44"/>
    <n v="811"/>
    <n v="13.516666666666667"/>
    <x v="1"/>
    <x v="1"/>
    <n v="23"/>
    <s v="junio"/>
    <s v="M"/>
    <s v="sin informacion"/>
    <s v="sin informacion"/>
    <s v="sin informacion"/>
    <s v="sin informacion"/>
    <s v="sin informacion"/>
  </r>
  <r>
    <n v="144128"/>
    <s v="Etiquetadora"/>
    <s v="Moreno"/>
    <s v="L27"/>
    <d v="2018-11-01T00:00:00"/>
    <s v="-"/>
    <s v="Mantenimiento Electrico"/>
    <d v="2023-06-07T00:00:00"/>
    <d v="1899-12-30T09:14:51"/>
    <d v="2023-06-07T00:00:00"/>
    <d v="1899-12-30T10:01:48"/>
    <n v="2817"/>
    <n v="46.95"/>
    <x v="1"/>
    <x v="1"/>
    <n v="23"/>
    <s v="junio"/>
    <s v="M"/>
    <s v="sin informacion"/>
    <s v="sin informacion"/>
    <s v="sin informacion"/>
    <s v="sin informacion"/>
    <s v="sin informacion"/>
  </r>
  <r>
    <n v="144129"/>
    <s v="Etiquetadora"/>
    <s v="Moreno"/>
    <s v="L45"/>
    <d v="2018-11-01T00:00:00"/>
    <s v="-"/>
    <s v="Mantenimiento Mecanico"/>
    <d v="2023-06-07T00:00:00"/>
    <d v="1899-12-30T09:25:16"/>
    <d v="2023-06-07T00:00:00"/>
    <d v="1899-12-30T10:07:42"/>
    <n v="2546"/>
    <n v="42.43333333333333"/>
    <x v="1"/>
    <x v="1"/>
    <n v="23"/>
    <s v="junio"/>
    <s v="M"/>
    <s v="sin informacion"/>
    <s v="sin informacion"/>
    <s v="sin informacion"/>
    <s v="sin informacion"/>
    <s v="sin informacion"/>
  </r>
  <r>
    <n v="144140"/>
    <s v="Estuchadora"/>
    <s v="Moreno"/>
    <s v="L47"/>
    <d v="2021-10-06T00:00:00"/>
    <s v="Sebastian "/>
    <s v="Mantenimiento Mecanico"/>
    <d v="2023-06-07T00:00:00"/>
    <d v="1899-12-30T10:02:35"/>
    <d v="2023-06-07T00:00:00"/>
    <d v="1899-12-30T12:56:09"/>
    <n v="10414"/>
    <n v="173.56666666666666"/>
    <x v="1"/>
    <x v="1"/>
    <n v="23"/>
    <s v="junio"/>
    <s v="M"/>
    <s v="sin informacion"/>
    <s v="sin informacion"/>
    <s v="sin informacion"/>
    <s v="sin informacion"/>
    <s v="sin informacion"/>
  </r>
  <r>
    <n v="144141"/>
    <s v="Etiquetadora"/>
    <s v="Moreno"/>
    <s v="L27"/>
    <d v="2018-11-01T00:00:00"/>
    <s v="-"/>
    <s v="Mantenimiento Electrico"/>
    <d v="2023-06-07T00:00:00"/>
    <d v="1899-12-30T10:04:28"/>
    <d v="2023-06-07T00:00:00"/>
    <d v="1899-12-30T10:15:28"/>
    <n v="660"/>
    <n v="11"/>
    <x v="1"/>
    <x v="1"/>
    <n v="23"/>
    <s v="junio"/>
    <s v="M"/>
    <s v="sin informacion"/>
    <s v="sin informacion"/>
    <s v="sin informacion"/>
    <s v="sin informacion"/>
    <s v="sin informacion"/>
  </r>
  <r>
    <n v="144147"/>
    <s v="Etiquetadora"/>
    <s v="Moreno"/>
    <s v="L27"/>
    <d v="2018-11-01T00:00:00"/>
    <s v="-"/>
    <s v="Mantenimiento Electrico"/>
    <d v="2023-06-07T00:00:00"/>
    <d v="1899-12-30T10:19:55"/>
    <d v="2023-06-07T00:00:00"/>
    <d v="1899-12-30T12:53:29"/>
    <n v="9214"/>
    <n v="153.56666666666666"/>
    <x v="1"/>
    <x v="1"/>
    <n v="23"/>
    <s v="junio"/>
    <s v="M"/>
    <s v="sin informacion"/>
    <s v="sin informacion"/>
    <s v="sin informacion"/>
    <s v="sin informacion"/>
    <s v="sin informacion"/>
  </r>
  <r>
    <n v="144156"/>
    <s v="Laser"/>
    <s v="Moreno"/>
    <s v="L19"/>
    <d v="2022-07-14T00:00:00"/>
    <s v="Natalio"/>
    <s v="Mantenimiento Mecanico"/>
    <d v="2023-06-07T00:00:00"/>
    <d v="1899-12-30T11:00:10"/>
    <d v="2023-06-07T00:00:00"/>
    <d v="1899-12-30T11:00:16"/>
    <n v="6"/>
    <n v="0.1"/>
    <x v="0"/>
    <x v="0"/>
    <n v="23"/>
    <s v="junio"/>
    <s v="M"/>
    <s v="microparada"/>
    <s v="microparada"/>
    <s v="microparada"/>
    <s v="microparada"/>
    <s v="microparada"/>
  </r>
  <r>
    <n v="144157"/>
    <s v="Torqueadora"/>
    <s v="Moreno"/>
    <s v="L19"/>
    <d v="2018-11-01T00:00:00"/>
    <s v="-"/>
    <s v="Mantenimiento Mecanico"/>
    <d v="2023-06-07T00:00:00"/>
    <d v="1899-12-30T11:00:24"/>
    <d v="2023-06-07T00:00:00"/>
    <d v="1899-12-30T12:06:28"/>
    <n v="3964"/>
    <n v="66.066666666666663"/>
    <x v="731"/>
    <x v="3"/>
    <n v="23"/>
    <s v="junio"/>
    <s v="M"/>
    <m/>
    <s v="si"/>
    <m/>
    <m/>
    <m/>
  </r>
  <r>
    <n v="144159"/>
    <s v="Laser"/>
    <s v="Moreno"/>
    <s v="L10"/>
    <d v="2021-02-12T00:00:00"/>
    <s v="Martín"/>
    <s v="Mantenimiento Electrico"/>
    <d v="2023-06-07T00:00:00"/>
    <d v="1899-12-30T11:17:33"/>
    <d v="2023-06-07T00:00:00"/>
    <d v="1899-12-30T11:45:43"/>
    <n v="1690"/>
    <n v="28.166666666666668"/>
    <x v="1"/>
    <x v="1"/>
    <n v="23"/>
    <s v="junio"/>
    <s v="M"/>
    <s v="sin informacion"/>
    <s v="sin informacion"/>
    <s v="sin informacion"/>
    <s v="sin informacion"/>
    <s v="sin informacion"/>
  </r>
  <r>
    <n v="144163"/>
    <s v="Llenadora L38"/>
    <s v="Moreno"/>
    <s v="L38"/>
    <d v="2021-03-03T00:00:00"/>
    <s v="Martín"/>
    <s v="Mantenimiento Mecanico"/>
    <d v="2023-06-07T00:00:00"/>
    <d v="1899-12-30T11:48:53"/>
    <d v="2023-06-07T00:00:00"/>
    <d v="1899-12-30T16:03:55"/>
    <n v="15302"/>
    <n v="255.03333333333333"/>
    <x v="1"/>
    <x v="1"/>
    <n v="23"/>
    <s v="junio"/>
    <s v="M"/>
    <s v="sin informacion"/>
    <s v="sin informacion"/>
    <s v="sin informacion"/>
    <s v="sin informacion"/>
    <s v="sin informacion"/>
  </r>
  <r>
    <n v="144164"/>
    <s v="Etiquetadora L33"/>
    <s v="Moreno"/>
    <s v="L33"/>
    <d v="2020-10-16T00:00:00"/>
    <s v="Martín"/>
    <s v="Mantenimiento Electrico"/>
    <d v="2023-06-07T00:00:00"/>
    <d v="1899-12-30T11:57:52"/>
    <d v="2023-06-07T00:00:00"/>
    <d v="1899-12-30T12:26:02"/>
    <n v="1690"/>
    <n v="28.166666666666668"/>
    <x v="732"/>
    <x v="2"/>
    <n v="23"/>
    <s v="junio"/>
    <s v="M"/>
    <m/>
    <s v="no"/>
    <m/>
    <m/>
    <m/>
  </r>
  <r>
    <n v="144171"/>
    <s v="Embalador"/>
    <s v="Moreno"/>
    <s v="L33"/>
    <d v="2018-11-01T00:00:00"/>
    <s v="-"/>
    <s v="Mantenimiento Mecanico"/>
    <d v="2023-06-07T00:00:00"/>
    <d v="1899-12-30T13:16:38"/>
    <d v="2023-06-07T00:00:00"/>
    <d v="1899-12-30T13:27:02"/>
    <n v="624"/>
    <n v="10.4"/>
    <x v="1"/>
    <x v="1"/>
    <n v="23"/>
    <s v="junio"/>
    <s v="M"/>
    <s v="sin informacion"/>
    <s v="sin informacion"/>
    <s v="sin informacion"/>
    <s v="sin informacion"/>
    <s v="sin informacion"/>
  </r>
  <r>
    <n v="144177"/>
    <s v="Llenadora"/>
    <s v="Moreno"/>
    <s v="L29"/>
    <d v="2018-11-01T00:00:00"/>
    <s v="-"/>
    <s v="Mantenimiento Mecanico"/>
    <d v="2023-06-07T00:00:00"/>
    <d v="1899-12-30T14:32:48"/>
    <d v="2023-06-07T00:00:00"/>
    <d v="1899-12-30T14:47:32"/>
    <n v="884"/>
    <n v="14.733333333333333"/>
    <x v="733"/>
    <x v="2"/>
    <n v="23"/>
    <s v="junio"/>
    <s v="T"/>
    <m/>
    <s v="no"/>
    <m/>
    <m/>
    <m/>
  </r>
  <r>
    <n v="144179"/>
    <s v="Estuchadora"/>
    <s v="Moreno"/>
    <s v="L42"/>
    <d v="2018-11-01T00:00:00"/>
    <s v="-"/>
    <s v="Mantenimiento Mecanico"/>
    <d v="2023-06-07T00:00:00"/>
    <d v="1899-12-30T14:34:54"/>
    <d v="2023-06-07T00:00:00"/>
    <d v="1899-12-30T15:19:09"/>
    <n v="2655"/>
    <n v="44.25"/>
    <x v="734"/>
    <x v="2"/>
    <n v="23"/>
    <s v="junio"/>
    <s v="T"/>
    <m/>
    <s v="no"/>
    <m/>
    <m/>
    <m/>
  </r>
  <r>
    <n v="144180"/>
    <s v="Llenadora"/>
    <s v="Moreno"/>
    <s v="L33"/>
    <d v="2018-11-01T00:00:00"/>
    <s v="-"/>
    <s v="Mantenimiento Mecanico"/>
    <d v="2023-06-07T00:00:00"/>
    <d v="1899-12-30T14:37:43"/>
    <d v="2023-06-07T00:00:00"/>
    <d v="1899-12-30T14:43:46"/>
    <n v="363"/>
    <n v="6.05"/>
    <x v="0"/>
    <x v="0"/>
    <n v="23"/>
    <s v="junio"/>
    <s v="T"/>
    <s v="microparada"/>
    <s v="microparada"/>
    <s v="microparada"/>
    <s v="microparada"/>
    <s v="microparada"/>
  </r>
  <r>
    <n v="144185"/>
    <s v="Torqueadora"/>
    <s v="Moreno"/>
    <s v="L04"/>
    <d v="2018-11-01T00:00:00"/>
    <s v="-"/>
    <s v="Mantenimiento Mecanico"/>
    <d v="2023-06-07T00:00:00"/>
    <d v="1899-12-30T15:32:40"/>
    <d v="2023-06-07T00:00:00"/>
    <d v="1899-12-30T17:53:29"/>
    <n v="8449"/>
    <n v="140.81666666666666"/>
    <x v="1"/>
    <x v="1"/>
    <n v="23"/>
    <s v="junio"/>
    <s v="T"/>
    <s v="sin informacion"/>
    <s v="sin informacion"/>
    <s v="sin informacion"/>
    <s v="sin informacion"/>
    <s v="sin informacion"/>
  </r>
  <r>
    <n v="144187"/>
    <s v="Etiquetadora L33"/>
    <s v="Moreno"/>
    <s v="L33"/>
    <d v="2020-10-16T00:00:00"/>
    <s v="Martín"/>
    <s v="Mantenimiento Electrico"/>
    <d v="2023-06-07T00:00:00"/>
    <d v="1899-12-30T15:50:35"/>
    <d v="2023-06-07T00:00:00"/>
    <d v="1899-12-30T16:21:28"/>
    <n v="1853"/>
    <n v="30.883333333333333"/>
    <x v="1"/>
    <x v="1"/>
    <n v="23"/>
    <s v="junio"/>
    <s v="T"/>
    <s v="sin informacion"/>
    <s v="sin informacion"/>
    <s v="sin informacion"/>
    <s v="sin informacion"/>
    <s v="sin informacion"/>
  </r>
  <r>
    <n v="144190"/>
    <s v="Llenadora"/>
    <s v="Moreno"/>
    <s v="L29"/>
    <d v="2018-11-01T00:00:00"/>
    <s v="-"/>
    <s v="Mantenimiento Electrico"/>
    <d v="2023-06-07T00:00:00"/>
    <d v="1899-12-30T16:40:09"/>
    <d v="2023-06-07T00:00:00"/>
    <d v="1899-12-30T17:08:22"/>
    <n v="1693"/>
    <n v="28.216666666666665"/>
    <x v="1"/>
    <x v="1"/>
    <n v="23"/>
    <s v="junio"/>
    <s v="T"/>
    <s v="sin informacion"/>
    <s v="sin informacion"/>
    <s v="sin informacion"/>
    <s v="sin informacion"/>
    <s v="sin informacion"/>
  </r>
  <r>
    <n v="144191"/>
    <s v="Etiquetadora L33"/>
    <s v="Moreno"/>
    <s v="L33"/>
    <d v="2020-10-16T00:00:00"/>
    <s v="Martín"/>
    <s v="Mantenimiento Electrico"/>
    <d v="2023-06-07T00:00:00"/>
    <d v="1899-12-30T16:54:16"/>
    <d v="2023-06-07T00:00:00"/>
    <d v="1899-12-30T18:42:14"/>
    <n v="6478"/>
    <n v="107.96666666666667"/>
    <x v="1"/>
    <x v="1"/>
    <n v="23"/>
    <s v="junio"/>
    <s v="T"/>
    <s v="sin informacion"/>
    <s v="sin informacion"/>
    <s v="sin informacion"/>
    <s v="sin informacion"/>
    <s v="sin informacion"/>
  </r>
  <r>
    <n v="144198"/>
    <s v="Llenadora L38"/>
    <s v="Moreno"/>
    <s v="L38"/>
    <d v="2021-03-03T00:00:00"/>
    <s v="Martín"/>
    <s v="Mantenimiento Mecanico"/>
    <d v="2023-06-07T00:00:00"/>
    <d v="1899-12-30T18:07:27"/>
    <d v="2023-06-07T00:00:00"/>
    <d v="1899-12-30T18:53:36"/>
    <n v="2769"/>
    <n v="46.15"/>
    <x v="1"/>
    <x v="1"/>
    <n v="23"/>
    <s v="junio"/>
    <s v="T"/>
    <s v="sin informacion"/>
    <s v="sin informacion"/>
    <s v="sin informacion"/>
    <s v="sin informacion"/>
    <s v="sin informacion"/>
  </r>
  <r>
    <n v="144201"/>
    <s v="Transporte"/>
    <s v="Moreno"/>
    <s v="L04"/>
    <d v="2018-11-01T00:00:00"/>
    <s v="-"/>
    <s v="Mantenimiento Mecanico"/>
    <d v="2023-06-07T00:00:00"/>
    <d v="1899-12-30T19:01:21"/>
    <d v="2023-06-07T00:00:00"/>
    <d v="1899-12-30T19:16:39"/>
    <n v="918"/>
    <n v="15.3"/>
    <x v="1"/>
    <x v="1"/>
    <n v="23"/>
    <s v="junio"/>
    <s v="T"/>
    <s v="sin informacion"/>
    <s v="sin informacion"/>
    <s v="sin informacion"/>
    <s v="sin informacion"/>
    <s v="sin informacion"/>
  </r>
  <r>
    <n v="144202"/>
    <s v="Etiquetadora L33"/>
    <s v="Moreno"/>
    <s v="L33"/>
    <d v="2020-10-16T00:00:00"/>
    <s v="Martín"/>
    <s v="Mantenimiento Electrico"/>
    <d v="2023-06-07T00:00:00"/>
    <d v="1899-12-30T19:13:44"/>
    <d v="2023-06-07T00:00:00"/>
    <d v="1899-12-30T19:24:45"/>
    <n v="661"/>
    <n v="11.016666666666667"/>
    <x v="1"/>
    <x v="1"/>
    <n v="23"/>
    <s v="junio"/>
    <s v="T"/>
    <s v="sin informacion"/>
    <s v="sin informacion"/>
    <s v="sin informacion"/>
    <s v="sin informacion"/>
    <s v="sin informacion"/>
  </r>
  <r>
    <n v="144203"/>
    <s v="Llenadora"/>
    <s v="Moreno"/>
    <s v="L19"/>
    <d v="2018-11-01T00:00:00"/>
    <s v="-"/>
    <s v="Mantenimiento Mecanico"/>
    <d v="2023-06-07T00:00:00"/>
    <d v="1899-12-30T19:29:53"/>
    <d v="2023-06-07T00:00:00"/>
    <d v="1899-12-30T19:37:03"/>
    <n v="430"/>
    <n v="7.166666666666667"/>
    <x v="0"/>
    <x v="0"/>
    <n v="23"/>
    <s v="junio"/>
    <s v="T"/>
    <s v="microparada"/>
    <s v="microparada"/>
    <s v="microparada"/>
    <s v="microparada"/>
    <s v="microparada"/>
  </r>
  <r>
    <n v="144206"/>
    <s v="Abastecedor de tapas"/>
    <s v="Moreno"/>
    <s v="L33"/>
    <d v="2018-11-01T00:00:00"/>
    <s v="-"/>
    <s v="Mantenimiento Mecanico"/>
    <d v="2023-06-08T00:00:00"/>
    <d v="1899-12-30T00:10:22"/>
    <d v="2023-06-08T00:00:00"/>
    <d v="1899-12-30T00:15:44"/>
    <n v="322"/>
    <n v="5.3666666666666663"/>
    <x v="0"/>
    <x v="0"/>
    <n v="23"/>
    <s v="junio"/>
    <s v="N"/>
    <s v="microparada"/>
    <s v="microparada"/>
    <s v="microparada"/>
    <s v="microparada"/>
    <s v="microparada"/>
  </r>
  <r>
    <n v="144217"/>
    <s v="Etiquetadora L33"/>
    <s v="Moreno"/>
    <s v="L33"/>
    <d v="2020-10-16T00:00:00"/>
    <s v="Martín"/>
    <s v="Mantenimiento Electrico"/>
    <d v="2023-06-08T00:00:00"/>
    <d v="1899-12-30T06:21:23"/>
    <d v="2023-06-08T00:00:00"/>
    <d v="1899-12-30T07:08:31"/>
    <n v="2828"/>
    <n v="47.133333333333333"/>
    <x v="4"/>
    <x v="2"/>
    <n v="23"/>
    <s v="junio"/>
    <s v="M"/>
    <m/>
    <s v="no"/>
    <m/>
    <m/>
    <m/>
  </r>
  <r>
    <n v="144219"/>
    <s v="Celofanadora"/>
    <s v="Moreno"/>
    <s v="L19"/>
    <d v="2023-05-17T00:00:00"/>
    <s v="Juan Manuel"/>
    <s v="Mantenimiento Electrico"/>
    <d v="2023-06-08T00:00:00"/>
    <d v="1899-12-30T06:39:04"/>
    <d v="2023-06-08T00:00:00"/>
    <d v="1899-12-30T06:57:28"/>
    <n v="1104"/>
    <n v="18.399999999999999"/>
    <x v="1"/>
    <x v="1"/>
    <n v="23"/>
    <s v="junio"/>
    <s v="M"/>
    <s v="sin informacion"/>
    <s v="sin informacion"/>
    <s v="sin informacion"/>
    <s v="sin informacion"/>
    <s v="sin informacion"/>
  </r>
  <r>
    <n v="144221"/>
    <s v="Llenadora"/>
    <s v="Moreno"/>
    <s v="L19"/>
    <d v="2018-11-01T00:00:00"/>
    <s v="-"/>
    <s v="Mantenimiento Electrico"/>
    <d v="2023-06-08T00:00:00"/>
    <d v="1899-12-30T07:01:31"/>
    <d v="2023-06-08T00:00:00"/>
    <d v="1899-12-30T07:04:35"/>
    <n v="184"/>
    <n v="3.0666666666666669"/>
    <x v="0"/>
    <x v="0"/>
    <n v="23"/>
    <s v="junio"/>
    <s v="M"/>
    <s v="microparada"/>
    <s v="microparada"/>
    <s v="microparada"/>
    <s v="microparada"/>
    <s v="microparada"/>
  </r>
  <r>
    <n v="144228"/>
    <s v="Bomba Neumatica"/>
    <s v="Moreno"/>
    <s v="L43"/>
    <d v="2018-11-01T00:00:00"/>
    <s v="-"/>
    <s v="Mantenimiento Electrico"/>
    <d v="2023-06-08T00:00:00"/>
    <d v="1899-12-30T08:59:00"/>
    <d v="2023-06-08T00:00:00"/>
    <d v="1899-12-30T08:59:53"/>
    <n v="53"/>
    <n v="0.8833333333333333"/>
    <x v="0"/>
    <x v="0"/>
    <n v="23"/>
    <s v="junio"/>
    <s v="M"/>
    <s v="microparada"/>
    <s v="microparada"/>
    <s v="microparada"/>
    <s v="microparada"/>
    <s v="microparada"/>
  </r>
  <r>
    <n v="144236"/>
    <s v="Abastecedor de tapas"/>
    <s v="Moreno"/>
    <s v="L12"/>
    <d v="2018-11-01T00:00:00"/>
    <s v="-"/>
    <s v="Mantenimiento Electrico"/>
    <d v="2023-06-08T00:00:00"/>
    <d v="1899-12-30T10:28:54"/>
    <d v="2023-06-08T00:00:00"/>
    <d v="1899-12-30T10:33:31"/>
    <n v="277"/>
    <n v="4.6166666666666663"/>
    <x v="0"/>
    <x v="0"/>
    <n v="23"/>
    <s v="junio"/>
    <s v="M"/>
    <s v="microparada"/>
    <s v="microparada"/>
    <s v="microparada"/>
    <s v="microparada"/>
    <s v="microparada"/>
  </r>
  <r>
    <n v="144244"/>
    <s v="Abastecedor de tapas"/>
    <s v="Moreno"/>
    <s v="L12"/>
    <d v="2018-11-01T00:00:00"/>
    <s v="-"/>
    <s v="Mantenimiento Electrico"/>
    <d v="2023-06-08T00:00:00"/>
    <d v="1899-12-30T11:27:20"/>
    <d v="2023-06-08T00:00:00"/>
    <d v="1899-12-30T12:55:11"/>
    <n v="5271"/>
    <n v="87.85"/>
    <x v="1"/>
    <x v="1"/>
    <n v="23"/>
    <s v="junio"/>
    <s v="M"/>
    <s v="sin informacion"/>
    <s v="sin informacion"/>
    <s v="sin informacion"/>
    <s v="sin informacion"/>
    <s v="sin informacion"/>
  </r>
  <r>
    <n v="144248"/>
    <s v="Coloca Bolillas"/>
    <s v="Moreno"/>
    <s v="L33"/>
    <d v="2020-02-20T00:00:00"/>
    <s v="Martín"/>
    <s v="Mantenimiento Mecanico"/>
    <d v="2023-06-08T00:00:00"/>
    <d v="1899-12-30T12:11:51"/>
    <d v="2023-06-08T00:00:00"/>
    <d v="1899-12-30T14:14:05"/>
    <n v="7334"/>
    <n v="122.23333333333333"/>
    <x v="1"/>
    <x v="1"/>
    <n v="23"/>
    <s v="junio"/>
    <s v="M"/>
    <s v="sin informacion"/>
    <s v="sin informacion"/>
    <s v="sin informacion"/>
    <s v="sin informacion"/>
    <s v="sin informacion"/>
  </r>
  <r>
    <n v="144254"/>
    <s v="Torqueadora"/>
    <s v="Moreno"/>
    <s v="L33"/>
    <d v="2020-02-20T00:00:00"/>
    <s v="Martín"/>
    <s v="Mantenimiento Electrico"/>
    <d v="2023-06-08T00:00:00"/>
    <d v="1899-12-30T14:14:20"/>
    <d v="2023-06-08T00:00:00"/>
    <d v="1899-12-30T15:51:39"/>
    <n v="5839"/>
    <n v="97.316666666666663"/>
    <x v="1"/>
    <x v="1"/>
    <n v="23"/>
    <s v="junio"/>
    <s v="T"/>
    <s v="sin informacion"/>
    <s v="sin informacion"/>
    <s v="sin informacion"/>
    <s v="sin informacion"/>
    <s v="sin informacion"/>
  </r>
  <r>
    <n v="144260"/>
    <s v="Inkjet"/>
    <s v="Moreno"/>
    <s v="L04"/>
    <d v="2018-11-01T00:00:00"/>
    <s v="-"/>
    <s v="Mantenimiento Electrico"/>
    <d v="2023-06-08T00:00:00"/>
    <d v="1899-12-30T15:28:45"/>
    <d v="2023-06-08T00:00:00"/>
    <d v="1899-12-30T15:45:08"/>
    <n v="983"/>
    <n v="16.383333333333333"/>
    <x v="4"/>
    <x v="2"/>
    <n v="23"/>
    <s v="junio"/>
    <s v="T"/>
    <m/>
    <s v="no"/>
    <m/>
    <m/>
    <m/>
  </r>
  <r>
    <n v="144261"/>
    <s v="Brazo transporte"/>
    <s v="Moreno"/>
    <s v="L37"/>
    <d v="2018-11-01T00:00:00"/>
    <s v="-"/>
    <s v="Mantenimiento Mecanico"/>
    <d v="2023-06-08T00:00:00"/>
    <d v="1899-12-30T15:44:34"/>
    <d v="2023-06-08T00:00:00"/>
    <d v="1899-12-30T15:44:52"/>
    <n v="18"/>
    <n v="0.3"/>
    <x v="0"/>
    <x v="0"/>
    <n v="23"/>
    <s v="junio"/>
    <s v="T"/>
    <s v="microparada"/>
    <s v="microparada"/>
    <s v="microparada"/>
    <s v="microparada"/>
    <s v="microparada"/>
  </r>
  <r>
    <n v="144262"/>
    <s v="Abastecedor pinceles"/>
    <s v="Moreno"/>
    <s v="L37"/>
    <d v="2018-11-01T00:00:00"/>
    <s v="-"/>
    <s v="Mantenimiento Mecanico"/>
    <d v="2023-06-08T00:00:00"/>
    <d v="1899-12-30T15:44:59"/>
    <d v="2023-06-08T00:00:00"/>
    <d v="1899-12-30T15:49:24"/>
    <n v="265"/>
    <n v="4.416666666666667"/>
    <x v="0"/>
    <x v="0"/>
    <n v="23"/>
    <s v="junio"/>
    <s v="T"/>
    <s v="microparada"/>
    <s v="microparada"/>
    <s v="microparada"/>
    <s v="microparada"/>
    <s v="microparada"/>
  </r>
  <r>
    <n v="144264"/>
    <s v="Inkjet"/>
    <s v="Moreno"/>
    <s v="L04"/>
    <d v="2018-11-01T00:00:00"/>
    <s v="-"/>
    <s v="Mantenimiento Electrico"/>
    <d v="2023-06-08T00:00:00"/>
    <d v="1899-12-30T15:51:57"/>
    <d v="2023-06-08T00:00:00"/>
    <d v="1899-12-30T16:13:37"/>
    <n v="1300"/>
    <n v="21.666666666666668"/>
    <x v="4"/>
    <x v="2"/>
    <n v="23"/>
    <s v="junio"/>
    <s v="T"/>
    <m/>
    <s v="no"/>
    <m/>
    <m/>
    <m/>
  </r>
  <r>
    <n v="144266"/>
    <s v="Torqueadora"/>
    <s v="Moreno"/>
    <s v="L19"/>
    <d v="2018-11-01T00:00:00"/>
    <s v="-"/>
    <s v="Mantenimiento Mecanico"/>
    <d v="2023-06-08T00:00:00"/>
    <d v="1899-12-30T16:22:34"/>
    <d v="2023-06-08T00:00:00"/>
    <d v="1899-12-30T16:28:41"/>
    <n v="367"/>
    <n v="6.1166666666666663"/>
    <x v="0"/>
    <x v="0"/>
    <n v="23"/>
    <s v="junio"/>
    <s v="T"/>
    <s v="microparada"/>
    <s v="microparada"/>
    <s v="microparada"/>
    <s v="microparada"/>
    <s v="microparada"/>
  </r>
  <r>
    <n v="144274"/>
    <s v="Abastecedor pinceles"/>
    <s v="Moreno"/>
    <s v="L37"/>
    <d v="2018-11-01T00:00:00"/>
    <s v="-"/>
    <s v="Mantenimiento Mecanico"/>
    <d v="2023-06-08T00:00:00"/>
    <d v="1899-12-30T17:00:35"/>
    <d v="2023-06-08T00:00:00"/>
    <d v="1899-12-30T18:03:58"/>
    <n v="3803"/>
    <n v="63.383333333333333"/>
    <x v="735"/>
    <x v="3"/>
    <n v="23"/>
    <s v="junio"/>
    <s v="T"/>
    <m/>
    <s v="si"/>
    <m/>
    <m/>
    <m/>
  </r>
  <r>
    <n v="144277"/>
    <s v="Bomba Neumatica"/>
    <s v="Moreno"/>
    <s v="L41"/>
    <d v="2018-11-01T00:00:00"/>
    <s v="-"/>
    <s v="Mantenimiento Mecanico"/>
    <d v="2023-06-08T00:00:00"/>
    <d v="1899-12-30T17:20:47"/>
    <d v="2023-06-08T00:00:00"/>
    <d v="1899-12-30T17:21:59"/>
    <n v="72"/>
    <n v="1.2"/>
    <x v="0"/>
    <x v="0"/>
    <n v="23"/>
    <s v="junio"/>
    <s v="T"/>
    <s v="microparada"/>
    <s v="microparada"/>
    <s v="microparada"/>
    <s v="microparada"/>
    <s v="microparada"/>
  </r>
  <r>
    <n v="144279"/>
    <s v="Abastecedor de envases"/>
    <s v="Moreno"/>
    <s v="L33"/>
    <d v="2018-11-01T00:00:00"/>
    <s v="-"/>
    <s v="Mantenimiento Mecanico"/>
    <d v="2023-06-08T00:00:00"/>
    <d v="1899-12-30T17:22:28"/>
    <d v="2023-06-08T00:00:00"/>
    <d v="1899-12-30T17:51:43"/>
    <n v="1755"/>
    <n v="29.25"/>
    <x v="736"/>
    <x v="3"/>
    <n v="23"/>
    <s v="junio"/>
    <s v="T"/>
    <m/>
    <s v="si"/>
    <m/>
    <m/>
    <m/>
  </r>
  <r>
    <n v="144280"/>
    <s v="Etiquetadora"/>
    <s v="Moreno"/>
    <s v="L38"/>
    <d v="2018-11-01T00:00:00"/>
    <s v="-"/>
    <s v="Mantenimiento Electrico"/>
    <d v="2023-06-08T00:00:00"/>
    <d v="1899-12-30T17:37:02"/>
    <d v="2023-06-08T00:00:00"/>
    <d v="1899-12-30T17:40:34"/>
    <n v="212"/>
    <n v="3.5333333333333332"/>
    <x v="0"/>
    <x v="0"/>
    <n v="23"/>
    <s v="junio"/>
    <s v="T"/>
    <s v="microparada"/>
    <s v="microparada"/>
    <s v="microparada"/>
    <s v="microparada"/>
    <s v="microparada"/>
  </r>
  <r>
    <n v="144289"/>
    <s v="Martillo"/>
    <s v="Moreno"/>
    <s v="L41"/>
    <d v="2018-11-01T00:00:00"/>
    <s v="-"/>
    <s v="Mantenimiento Mecanico"/>
    <d v="2023-06-08T00:00:00"/>
    <d v="1899-12-30T19:47:42"/>
    <d v="2023-06-08T00:00:00"/>
    <d v="1899-12-30T20:08:22"/>
    <n v="1240"/>
    <n v="20.666666666666668"/>
    <x v="617"/>
    <x v="4"/>
    <n v="23"/>
    <s v="junio"/>
    <s v="T"/>
    <m/>
    <s v="no"/>
    <m/>
    <m/>
    <m/>
  </r>
  <r>
    <n v="144293"/>
    <s v="Torqueadora"/>
    <s v="Moreno"/>
    <s v="L19"/>
    <d v="2018-11-01T00:00:00"/>
    <s v="-"/>
    <s v="Mantenimiento Mecanico"/>
    <d v="2023-06-08T00:00:00"/>
    <d v="1899-12-30T20:26:37"/>
    <d v="2023-06-08T00:00:00"/>
    <d v="1899-12-30T21:32:34"/>
    <n v="3957"/>
    <n v="65.95"/>
    <x v="737"/>
    <x v="2"/>
    <n v="23"/>
    <s v="junio"/>
    <s v="T"/>
    <m/>
    <s v="no"/>
    <m/>
    <m/>
    <m/>
  </r>
  <r>
    <n v="144294"/>
    <s v="Etiquetadora L33"/>
    <s v="Moreno"/>
    <s v="L33"/>
    <d v="2020-10-16T00:00:00"/>
    <s v="Martín"/>
    <s v="Mantenimiento Electrico"/>
    <d v="2023-06-08T00:00:00"/>
    <d v="1899-12-30T20:51:49"/>
    <d v="2023-06-08T00:00:00"/>
    <d v="1899-12-30T21:28:23"/>
    <n v="2194"/>
    <n v="36.56666666666667"/>
    <x v="738"/>
    <x v="3"/>
    <n v="23"/>
    <s v="junio"/>
    <s v="T"/>
    <m/>
    <s v="si"/>
    <m/>
    <m/>
    <m/>
  </r>
  <r>
    <n v="144304"/>
    <s v="Pick and play"/>
    <s v="Moreno"/>
    <s v="L32"/>
    <d v="2023-01-04T00:00:00"/>
    <s v="Juan Manuel"/>
    <s v="Mantenimiento Electrico"/>
    <d v="2023-06-09T00:00:00"/>
    <d v="1899-12-30T06:07:02"/>
    <d v="2023-06-09T00:00:00"/>
    <d v="1899-12-30T07:35:29"/>
    <n v="5307"/>
    <n v="88.45"/>
    <x v="739"/>
    <x v="2"/>
    <n v="23"/>
    <s v="junio"/>
    <s v="M"/>
    <m/>
    <s v="no"/>
    <m/>
    <m/>
    <m/>
  </r>
  <r>
    <n v="144306"/>
    <s v="Llenadora"/>
    <s v="Moreno"/>
    <s v="L07"/>
    <d v="2018-11-01T00:00:00"/>
    <s v="-"/>
    <s v="Mantenimiento Mecanico"/>
    <d v="2023-06-09T00:00:00"/>
    <d v="1899-12-30T06:44:06"/>
    <d v="2023-06-09T00:00:00"/>
    <d v="1899-12-30T06:45:47"/>
    <n v="101"/>
    <n v="1.6833333333333333"/>
    <x v="0"/>
    <x v="0"/>
    <n v="23"/>
    <s v="junio"/>
    <s v="M"/>
    <s v="microparada"/>
    <s v="microparada"/>
    <s v="microparada"/>
    <s v="microparada"/>
    <s v="microparada"/>
  </r>
  <r>
    <n v="144307"/>
    <s v="Llenadora"/>
    <s v="Moreno"/>
    <s v="L07"/>
    <d v="2018-11-01T00:00:00"/>
    <s v="-"/>
    <s v="Mantenimiento Mecanico"/>
    <d v="2023-06-09T00:00:00"/>
    <d v="1899-12-30T06:45:53"/>
    <d v="2023-06-09T00:00:00"/>
    <d v="1899-12-30T07:30:24"/>
    <n v="2671"/>
    <n v="44.516666666666666"/>
    <x v="740"/>
    <x v="2"/>
    <n v="23"/>
    <s v="junio"/>
    <s v="M"/>
    <m/>
    <s v="no"/>
    <m/>
    <m/>
    <m/>
  </r>
  <r>
    <n v="144320"/>
    <s v="Etiquetadora"/>
    <s v="Moreno"/>
    <s v="L38"/>
    <d v="2018-11-01T00:00:00"/>
    <s v="-"/>
    <s v="Mantenimiento Electrico"/>
    <d v="2023-06-09T00:00:00"/>
    <d v="1899-12-30T07:36:30"/>
    <d v="2023-06-09T00:00:00"/>
    <d v="1899-12-30T07:47:30"/>
    <n v="660"/>
    <n v="11"/>
    <x v="1"/>
    <x v="1"/>
    <n v="23"/>
    <s v="junio"/>
    <s v="M"/>
    <s v="sin informacion"/>
    <s v="sin informacion"/>
    <s v="sin informacion"/>
    <s v="sin informacion"/>
    <s v="sin informacion"/>
  </r>
  <r>
    <n v="144321"/>
    <s v="Laser"/>
    <s v="Moreno"/>
    <s v="L19"/>
    <d v="2022-07-14T00:00:00"/>
    <s v="Natalio"/>
    <s v="Mantenimiento Electrico"/>
    <d v="2023-06-09T00:00:00"/>
    <d v="1899-12-30T07:47:02"/>
    <d v="2023-06-09T00:00:00"/>
    <d v="1899-12-30T08:04:50"/>
    <n v="1068"/>
    <n v="17.8"/>
    <x v="741"/>
    <x v="2"/>
    <n v="23"/>
    <s v="junio"/>
    <s v="M"/>
    <m/>
    <s v="no"/>
    <m/>
    <m/>
    <m/>
  </r>
  <r>
    <n v="144322"/>
    <s v="Etiquetadora"/>
    <s v="Moreno"/>
    <s v="L38"/>
    <d v="2018-11-01T00:00:00"/>
    <s v="-"/>
    <s v="Mantenimiento Mecanico"/>
    <d v="2023-06-09T00:00:00"/>
    <d v="1899-12-30T07:47:38"/>
    <d v="2023-06-09T00:00:00"/>
    <d v="1899-12-30T08:01:42"/>
    <n v="844"/>
    <n v="14.066666666666666"/>
    <x v="1"/>
    <x v="1"/>
    <n v="23"/>
    <s v="junio"/>
    <s v="M"/>
    <s v="sin informacion"/>
    <s v="sin informacion"/>
    <s v="sin informacion"/>
    <s v="sin informacion"/>
    <s v="sin informacion"/>
  </r>
  <r>
    <n v="144330"/>
    <s v="Celofanadora"/>
    <s v="Moreno"/>
    <s v="L41"/>
    <d v="2020-02-21T00:00:00"/>
    <s v="Martín"/>
    <s v="Mantenimiento Mecanico"/>
    <d v="2023-06-09T00:00:00"/>
    <d v="1899-12-30T09:17:46"/>
    <d v="2023-06-09T00:00:00"/>
    <d v="1899-12-30T09:37:27"/>
    <n v="1181"/>
    <n v="19.683333333333334"/>
    <x v="1"/>
    <x v="1"/>
    <n v="23"/>
    <s v="junio"/>
    <s v="M"/>
    <s v="sin informacion"/>
    <s v="sin informacion"/>
    <s v="sin informacion"/>
    <s v="sin informacion"/>
    <s v="sin informacion"/>
  </r>
  <r>
    <n v="144336"/>
    <s v="Torqueadora"/>
    <s v="Moreno"/>
    <s v="L38"/>
    <d v="2018-11-01T00:00:00"/>
    <s v="-"/>
    <s v="Mantenimiento Mecanico"/>
    <d v="2023-06-09T00:00:00"/>
    <d v="1899-12-30T09:51:55"/>
    <d v="2023-06-09T00:00:00"/>
    <d v="1899-12-30T10:17:08"/>
    <n v="1513"/>
    <n v="25.216666666666665"/>
    <x v="1"/>
    <x v="1"/>
    <n v="23"/>
    <s v="junio"/>
    <s v="M"/>
    <s v="sin informacion"/>
    <s v="sin informacion"/>
    <s v="sin informacion"/>
    <s v="sin informacion"/>
    <s v="sin informacion"/>
  </r>
  <r>
    <n v="144337"/>
    <s v="Etiquetadora L33"/>
    <s v="Moreno"/>
    <s v="L33"/>
    <d v="2020-10-16T00:00:00"/>
    <s v="Martín"/>
    <s v="Mantenimiento Electrico"/>
    <d v="2023-06-09T00:00:00"/>
    <d v="1899-12-30T09:56:47"/>
    <d v="2023-06-09T00:00:00"/>
    <d v="1899-12-30T10:14:46"/>
    <n v="1079"/>
    <n v="17.983333333333334"/>
    <x v="742"/>
    <x v="2"/>
    <n v="23"/>
    <s v="junio"/>
    <s v="M"/>
    <m/>
    <s v="no"/>
    <m/>
    <m/>
    <m/>
  </r>
  <r>
    <n v="144347"/>
    <s v="Transporte"/>
    <s v="Moreno"/>
    <s v="L19"/>
    <d v="2018-11-01T00:00:00"/>
    <s v="-"/>
    <s v="Mantenimiento Electrico"/>
    <d v="2023-06-09T00:00:00"/>
    <d v="1899-12-30T11:30:18"/>
    <d v="2023-06-09T00:00:00"/>
    <d v="1899-12-30T11:42:49"/>
    <n v="751"/>
    <n v="12.516666666666667"/>
    <x v="743"/>
    <x v="2"/>
    <n v="23"/>
    <s v="junio"/>
    <s v="M"/>
    <m/>
    <s v="no"/>
    <m/>
    <m/>
    <m/>
  </r>
  <r>
    <n v="144370"/>
    <s v="Abastecedor tubos"/>
    <s v="Moreno"/>
    <s v="L29"/>
    <d v="2018-11-01T00:00:00"/>
    <s v="-"/>
    <s v="Mantenimiento Mecanico"/>
    <d v="2023-06-09T00:00:00"/>
    <d v="1899-12-30T15:06:16"/>
    <d v="2023-06-09T00:00:00"/>
    <d v="1899-12-30T15:18:11"/>
    <n v="715"/>
    <n v="11.916666666666666"/>
    <x v="1"/>
    <x v="1"/>
    <n v="23"/>
    <s v="junio"/>
    <s v="T"/>
    <s v="sin informacion"/>
    <s v="sin informacion"/>
    <s v="sin informacion"/>
    <s v="sin informacion"/>
    <s v="sin informacion"/>
  </r>
  <r>
    <n v="144373"/>
    <s v="Abastecedor tetina"/>
    <s v="Moreno"/>
    <s v="L12"/>
    <d v="2018-11-01T00:00:00"/>
    <s v="-"/>
    <s v="Mantenimiento Mecanico"/>
    <d v="2023-06-09T00:00:00"/>
    <d v="1899-12-30T15:49:34"/>
    <d v="2023-06-09T00:00:00"/>
    <d v="1899-12-30T15:56:49"/>
    <n v="435"/>
    <n v="7.25"/>
    <x v="0"/>
    <x v="0"/>
    <n v="23"/>
    <s v="junio"/>
    <s v="T"/>
    <s v="microparada"/>
    <s v="microparada"/>
    <s v="microparada"/>
    <s v="microparada"/>
    <s v="microparada"/>
  </r>
  <r>
    <n v="144376"/>
    <s v="Inkjet"/>
    <s v="Moreno"/>
    <s v="L10"/>
    <d v="2018-11-01T00:00:00"/>
    <s v="-"/>
    <s v="Mantenimiento Electrico"/>
    <d v="2023-06-09T00:00:00"/>
    <d v="1899-12-30T16:40:43"/>
    <d v="2023-06-09T00:00:00"/>
    <d v="1899-12-30T16:45:11"/>
    <n v="268"/>
    <n v="4.4666666666666668"/>
    <x v="0"/>
    <x v="0"/>
    <n v="23"/>
    <s v="junio"/>
    <s v="T"/>
    <s v="microparada"/>
    <s v="microparada"/>
    <s v="microparada"/>
    <s v="microparada"/>
    <s v="microparada"/>
  </r>
  <r>
    <n v="144378"/>
    <s v="Inkjet"/>
    <s v="Moreno"/>
    <s v="L04"/>
    <d v="2018-11-01T00:00:00"/>
    <s v="-"/>
    <s v="Mantenimiento Electrico"/>
    <d v="2023-06-09T00:00:00"/>
    <d v="1899-12-30T17:03:57"/>
    <d v="2023-06-09T00:00:00"/>
    <d v="1899-12-30T18:50:20"/>
    <n v="6383"/>
    <n v="106.38333333333334"/>
    <x v="1"/>
    <x v="1"/>
    <n v="23"/>
    <s v="junio"/>
    <s v="T"/>
    <s v="sin informacion"/>
    <s v="sin informacion"/>
    <s v="sin informacion"/>
    <s v="sin informacion"/>
    <s v="sin informacion"/>
  </r>
  <r>
    <n v="144379"/>
    <s v="Etiquetadora"/>
    <s v="Moreno"/>
    <s v="L27"/>
    <d v="2018-11-01T00:00:00"/>
    <s v="-"/>
    <s v="Mantenimiento Mecanico"/>
    <d v="2023-06-09T00:00:00"/>
    <d v="1899-12-30T17:13:57"/>
    <d v="2023-06-09T00:00:00"/>
    <d v="1899-12-30T17:49:48"/>
    <n v="2151"/>
    <n v="35.85"/>
    <x v="1"/>
    <x v="1"/>
    <n v="23"/>
    <s v="junio"/>
    <s v="T"/>
    <s v="sin informacion"/>
    <s v="sin informacion"/>
    <s v="sin informacion"/>
    <s v="sin informacion"/>
    <s v="sin informacion"/>
  </r>
  <r>
    <n v="144380"/>
    <s v="Celofanadora"/>
    <s v="Moreno"/>
    <s v="L32"/>
    <d v="2021-02-04T00:00:00"/>
    <s v="Victor"/>
    <s v="Mantenimiento Electrico"/>
    <d v="2023-06-09T00:00:00"/>
    <d v="1899-12-30T17:14:45"/>
    <d v="2023-06-09T00:00:00"/>
    <d v="1899-12-30T17:14:48"/>
    <n v="3"/>
    <n v="0.05"/>
    <x v="0"/>
    <x v="0"/>
    <n v="23"/>
    <s v="junio"/>
    <s v="T"/>
    <s v="microparada"/>
    <s v="microparada"/>
    <s v="microparada"/>
    <s v="microparada"/>
    <s v="microparada"/>
  </r>
  <r>
    <n v="144381"/>
    <s v="Celofanadora"/>
    <s v="Moreno"/>
    <s v="L32"/>
    <d v="2021-02-04T00:00:00"/>
    <s v="Victor"/>
    <s v="Mantenimiento Mecanico"/>
    <d v="2023-06-09T00:00:00"/>
    <d v="1899-12-30T17:14:55"/>
    <d v="2023-06-09T00:00:00"/>
    <d v="1899-12-30T17:22:59"/>
    <n v="484"/>
    <n v="8.0666666666666664"/>
    <x v="0"/>
    <x v="0"/>
    <n v="23"/>
    <s v="junio"/>
    <s v="T"/>
    <s v="microparada"/>
    <s v="microparada"/>
    <s v="microparada"/>
    <s v="microparada"/>
    <s v="microparada"/>
  </r>
  <r>
    <n v="144382"/>
    <s v="Abastecedor tubos"/>
    <s v="Moreno"/>
    <s v="L36"/>
    <d v="2018-11-01T00:00:00"/>
    <s v="-"/>
    <s v="Mantenimiento Electrico"/>
    <d v="2023-06-09T00:00:00"/>
    <d v="1899-12-30T18:07:05"/>
    <d v="2023-06-09T00:00:00"/>
    <d v="1899-12-30T18:55:30"/>
    <n v="2905"/>
    <n v="48.416666666666664"/>
    <x v="1"/>
    <x v="1"/>
    <n v="23"/>
    <s v="junio"/>
    <s v="T"/>
    <s v="sin informacion"/>
    <s v="sin informacion"/>
    <s v="sin informacion"/>
    <s v="sin informacion"/>
    <s v="sin informacion"/>
  </r>
  <r>
    <n v="144386"/>
    <s v="Etiquetadora L33"/>
    <s v="Moreno"/>
    <s v="L33"/>
    <d v="2020-10-16T00:00:00"/>
    <s v="Martín"/>
    <s v="Mantenimiento Electrico"/>
    <d v="2023-06-09T00:00:00"/>
    <d v="1899-12-30T19:16:56"/>
    <d v="2023-06-09T00:00:00"/>
    <d v="1899-12-30T20:07:53"/>
    <n v="3057"/>
    <n v="50.95"/>
    <x v="202"/>
    <x v="2"/>
    <n v="23"/>
    <s v="junio"/>
    <s v="T"/>
    <m/>
    <s v="no"/>
    <m/>
    <m/>
    <m/>
  </r>
  <r>
    <n v="144387"/>
    <s v="Torqueadora"/>
    <s v="Moreno"/>
    <s v="L19"/>
    <d v="2018-11-01T00:00:00"/>
    <s v="-"/>
    <s v="Mantenimiento Mecanico"/>
    <d v="2023-06-09T00:00:00"/>
    <d v="1899-12-30T19:19:34"/>
    <d v="2023-06-09T00:00:00"/>
    <d v="1899-12-30T19:35:06"/>
    <n v="932"/>
    <n v="15.533333333333333"/>
    <x v="744"/>
    <x v="2"/>
    <n v="23"/>
    <s v="junio"/>
    <s v="T"/>
    <m/>
    <s v="no"/>
    <m/>
    <m/>
    <m/>
  </r>
  <r>
    <n v="144388"/>
    <s v="Torqueadora"/>
    <s v="Moreno"/>
    <s v="L19"/>
    <d v="2018-11-01T00:00:00"/>
    <s v="-"/>
    <s v="Mantenimiento Mecanico"/>
    <d v="2023-06-09T00:00:00"/>
    <d v="1899-12-30T19:42:27"/>
    <d v="2023-06-09T00:00:00"/>
    <d v="1899-12-30T20:19:21"/>
    <n v="2214"/>
    <n v="36.9"/>
    <x v="1"/>
    <x v="1"/>
    <n v="23"/>
    <s v="junio"/>
    <s v="T"/>
    <s v="sin informacion"/>
    <s v="sin informacion"/>
    <s v="sin informacion"/>
    <s v="sin informacion"/>
    <s v="sin informacion"/>
  </r>
  <r>
    <n v="144392"/>
    <s v="Llenadora"/>
    <s v="Moreno"/>
    <s v="L10"/>
    <d v="2018-11-01T00:00:00"/>
    <s v="-"/>
    <s v="Mantenimiento Electrico"/>
    <d v="2023-06-09T00:00:00"/>
    <d v="1899-12-30T22:24:10"/>
    <d v="2023-06-09T00:00:00"/>
    <d v="1899-12-30T23:18:28"/>
    <n v="3258"/>
    <n v="54.3"/>
    <x v="1"/>
    <x v="1"/>
    <n v="23"/>
    <s v="junio"/>
    <s v="N"/>
    <s v="sin informacion"/>
    <s v="sin informacion"/>
    <s v="sin informacion"/>
    <s v="sin informacion"/>
    <s v="sin informacion"/>
  </r>
  <r>
    <n v="144396"/>
    <s v="Etiquetadora L33"/>
    <s v="Moreno"/>
    <s v="L33"/>
    <d v="2020-10-16T00:00:00"/>
    <s v="Martín"/>
    <s v="Mantenimiento Electrico"/>
    <d v="2023-06-10T00:00:00"/>
    <d v="1899-12-30T01:56:25"/>
    <d v="2023-06-10T00:00:00"/>
    <d v="1899-12-30T02:02:39"/>
    <n v="374"/>
    <n v="6.2333333333333334"/>
    <x v="0"/>
    <x v="0"/>
    <n v="24"/>
    <s v="junio"/>
    <s v="N"/>
    <s v="microparada"/>
    <s v="microparada"/>
    <s v="microparada"/>
    <s v="microparada"/>
    <s v="microparada"/>
  </r>
  <r>
    <n v="144420"/>
    <s v="Llenadora"/>
    <s v="Moreno"/>
    <s v="L41"/>
    <d v="2018-11-01T00:00:00"/>
    <s v="-"/>
    <s v="Mantenimiento Electrico"/>
    <d v="2023-06-12T00:00:00"/>
    <d v="1899-12-30T06:06:01"/>
    <d v="2023-06-12T00:00:00"/>
    <d v="1899-12-30T07:21:16"/>
    <n v="4515"/>
    <n v="75.25"/>
    <x v="1"/>
    <x v="1"/>
    <n v="24"/>
    <s v="junio"/>
    <s v="M"/>
    <s v="sin informacion"/>
    <s v="sin informacion"/>
    <s v="sin informacion"/>
    <s v="sin informacion"/>
    <s v="sin informacion"/>
  </r>
  <r>
    <n v="144428"/>
    <s v="Llenadora L38"/>
    <s v="Moreno"/>
    <s v="L38"/>
    <d v="2021-03-03T00:00:00"/>
    <s v="Martín"/>
    <s v="Mantenimiento Electrico"/>
    <d v="2023-06-12T00:00:00"/>
    <d v="1899-12-30T06:34:07"/>
    <d v="2023-06-12T00:00:00"/>
    <d v="1899-12-30T07:54:37"/>
    <n v="4830"/>
    <n v="80.5"/>
    <x v="47"/>
    <x v="2"/>
    <n v="24"/>
    <s v="junio"/>
    <s v="M"/>
    <m/>
    <s v="no"/>
    <m/>
    <m/>
    <m/>
  </r>
  <r>
    <n v="144432"/>
    <s v="Llenadora"/>
    <s v="Moreno"/>
    <s v="L29"/>
    <d v="2018-11-01T00:00:00"/>
    <s v="-"/>
    <s v="Mantenimiento Electrico"/>
    <d v="2023-06-12T00:00:00"/>
    <d v="1899-12-30T07:14:25"/>
    <d v="2023-06-12T00:00:00"/>
    <d v="1899-12-30T07:24:39"/>
    <n v="614"/>
    <n v="10.233333333333333"/>
    <x v="1"/>
    <x v="1"/>
    <n v="24"/>
    <s v="junio"/>
    <s v="M"/>
    <s v="sin informacion"/>
    <s v="sin informacion"/>
    <s v="sin informacion"/>
    <s v="sin informacion"/>
    <s v="sin informacion"/>
  </r>
  <r>
    <n v="144434"/>
    <s v="Llenadora"/>
    <s v="Moreno"/>
    <s v="L36"/>
    <d v="2018-11-01T00:00:00"/>
    <s v="-"/>
    <s v="Mantenimiento Electrico"/>
    <d v="2023-06-12T00:00:00"/>
    <d v="1899-12-30T07:22:04"/>
    <d v="2023-06-12T00:00:00"/>
    <d v="1899-12-30T08:08:45"/>
    <n v="2801"/>
    <n v="46.68333333333333"/>
    <x v="1"/>
    <x v="1"/>
    <n v="24"/>
    <s v="junio"/>
    <s v="M"/>
    <s v="sin informacion"/>
    <s v="sin informacion"/>
    <s v="sin informacion"/>
    <s v="sin informacion"/>
    <s v="sin informacion"/>
  </r>
  <r>
    <n v="144435"/>
    <s v="Llenadora"/>
    <s v="Moreno"/>
    <s v="L29"/>
    <d v="2018-11-01T00:00:00"/>
    <s v="-"/>
    <s v="Mantenimiento Mecanico"/>
    <d v="2023-06-12T00:00:00"/>
    <d v="1899-12-30T07:24:43"/>
    <d v="2023-06-12T00:00:00"/>
    <d v="1899-12-30T08:08:40"/>
    <n v="2637"/>
    <n v="43.95"/>
    <x v="1"/>
    <x v="1"/>
    <n v="24"/>
    <s v="junio"/>
    <s v="M"/>
    <s v="sin informacion"/>
    <s v="sin informacion"/>
    <s v="sin informacion"/>
    <s v="sin informacion"/>
    <s v="sin informacion"/>
  </r>
  <r>
    <n v="144437"/>
    <s v="Embalador"/>
    <s v="Moreno"/>
    <s v="L33"/>
    <d v="2018-11-01T00:00:00"/>
    <s v="-"/>
    <s v="Mantenimiento Mecanico"/>
    <d v="2023-06-12T00:00:00"/>
    <d v="1899-12-30T07:40:57"/>
    <d v="2023-06-12T00:00:00"/>
    <d v="1899-12-30T08:10:47"/>
    <n v="1790"/>
    <n v="29.833333333333332"/>
    <x v="1"/>
    <x v="1"/>
    <n v="24"/>
    <s v="junio"/>
    <s v="M"/>
    <s v="sin informacion"/>
    <s v="sin informacion"/>
    <s v="sin informacion"/>
    <s v="sin informacion"/>
    <s v="sin informacion"/>
  </r>
  <r>
    <n v="144439"/>
    <s v="Llenadora L38"/>
    <s v="Moreno"/>
    <s v="L38"/>
    <d v="2021-03-03T00:00:00"/>
    <s v="Martín"/>
    <s v="Mantenimiento Mecanico"/>
    <d v="2023-06-12T00:00:00"/>
    <d v="1899-12-30T07:54:43"/>
    <d v="2023-06-12T00:00:00"/>
    <d v="1899-12-30T08:12:47"/>
    <n v="1084"/>
    <n v="18.066666666666666"/>
    <x v="1"/>
    <x v="1"/>
    <n v="24"/>
    <s v="junio"/>
    <s v="M"/>
    <s v="sin informacion"/>
    <s v="sin informacion"/>
    <s v="sin informacion"/>
    <s v="sin informacion"/>
    <s v="sin informacion"/>
  </r>
  <r>
    <n v="144440"/>
    <s v="Transporte"/>
    <s v="Moreno"/>
    <s v="L32"/>
    <d v="2021-02-04T00:00:00"/>
    <s v="Victor"/>
    <s v="Mantenimiento Electrico"/>
    <d v="2023-06-12T00:00:00"/>
    <d v="1899-12-30T07:55:00"/>
    <d v="2023-06-12T00:00:00"/>
    <d v="1899-12-30T09:54:17"/>
    <n v="7157"/>
    <n v="119.28333333333333"/>
    <x v="745"/>
    <x v="2"/>
    <n v="24"/>
    <s v="junio"/>
    <s v="M"/>
    <m/>
    <s v="no"/>
    <m/>
    <m/>
    <m/>
  </r>
  <r>
    <n v="144443"/>
    <s v="Llenadora"/>
    <s v="Moreno"/>
    <s v="L29"/>
    <d v="2018-11-01T00:00:00"/>
    <s v="-"/>
    <s v="Mantenimiento Electrico"/>
    <d v="2023-06-12T00:00:00"/>
    <d v="1899-12-30T08:19:28"/>
    <d v="2023-06-12T00:00:00"/>
    <d v="1899-12-30T08:42:14"/>
    <n v="1366"/>
    <n v="22.766666666666666"/>
    <x v="1"/>
    <x v="1"/>
    <n v="24"/>
    <s v="junio"/>
    <s v="M"/>
    <s v="sin informacion"/>
    <s v="sin informacion"/>
    <s v="sin informacion"/>
    <s v="sin informacion"/>
    <s v="sin informacion"/>
  </r>
  <r>
    <n v="144444"/>
    <s v="Llenadora"/>
    <s v="Moreno"/>
    <s v="L36"/>
    <d v="2018-11-01T00:00:00"/>
    <s v="-"/>
    <s v="Mantenimiento Electrico"/>
    <d v="2023-06-12T00:00:00"/>
    <d v="1899-12-30T08:20:32"/>
    <d v="2023-06-12T00:00:00"/>
    <d v="1899-12-30T09:42:48"/>
    <n v="4936"/>
    <n v="82.266666666666666"/>
    <x v="746"/>
    <x v="2"/>
    <n v="24"/>
    <s v="junio"/>
    <s v="M"/>
    <m/>
    <s v="no"/>
    <m/>
    <m/>
    <m/>
  </r>
  <r>
    <n v="144445"/>
    <s v="Llenadora"/>
    <s v="Moreno"/>
    <s v="L29"/>
    <d v="2018-11-01T00:00:00"/>
    <s v="-"/>
    <s v="Mantenimiento Electrico"/>
    <d v="2023-06-12T00:00:00"/>
    <d v="1899-12-30T08:42:22"/>
    <d v="2023-06-12T00:00:00"/>
    <d v="1899-12-30T09:55:15"/>
    <n v="4373"/>
    <n v="72.88333333333334"/>
    <x v="1"/>
    <x v="1"/>
    <n v="24"/>
    <s v="junio"/>
    <s v="M"/>
    <s v="sin informacion"/>
    <s v="sin informacion"/>
    <s v="sin informacion"/>
    <s v="sin informacion"/>
    <s v="sin informacion"/>
  </r>
  <r>
    <n v="144446"/>
    <s v="Etiquetadora"/>
    <s v="Moreno"/>
    <s v="L45"/>
    <d v="2018-11-01T00:00:00"/>
    <s v="-"/>
    <s v="Mantenimiento Mecanico"/>
    <d v="2023-06-12T00:00:00"/>
    <d v="1899-12-30T08:54:32"/>
    <d v="2023-06-12T00:00:00"/>
    <d v="1899-12-30T08:54:36"/>
    <n v="4"/>
    <n v="6.6666666666666666E-2"/>
    <x v="0"/>
    <x v="0"/>
    <n v="24"/>
    <s v="junio"/>
    <s v="M"/>
    <s v="microparada"/>
    <s v="microparada"/>
    <s v="microparada"/>
    <s v="microparada"/>
    <s v="microparada"/>
  </r>
  <r>
    <n v="144452"/>
    <s v="Etiquetadora"/>
    <s v="Moreno"/>
    <s v="L12"/>
    <d v="2018-11-01T00:00:00"/>
    <s v="-"/>
    <s v="Mantenimiento Mecanico"/>
    <d v="2023-06-12T00:00:00"/>
    <d v="1899-12-30T09:56:43"/>
    <d v="2023-06-12T00:00:00"/>
    <d v="1899-12-30T10:11:35"/>
    <n v="892"/>
    <n v="14.866666666666667"/>
    <x v="1"/>
    <x v="1"/>
    <n v="24"/>
    <s v="junio"/>
    <s v="M"/>
    <s v="sin informacion"/>
    <s v="sin informacion"/>
    <s v="sin informacion"/>
    <s v="sin informacion"/>
    <s v="sin informacion"/>
  </r>
  <r>
    <n v="144453"/>
    <s v="Etiquetadora L33"/>
    <s v="Moreno"/>
    <s v="L33"/>
    <d v="2020-10-16T00:00:00"/>
    <s v="Martín"/>
    <s v="Mantenimiento Electrico"/>
    <d v="2023-06-12T00:00:00"/>
    <d v="1899-12-30T09:57:45"/>
    <d v="2023-06-12T00:00:00"/>
    <d v="1899-12-30T10:11:02"/>
    <n v="797"/>
    <n v="13.283333333333333"/>
    <x v="747"/>
    <x v="2"/>
    <n v="24"/>
    <s v="junio"/>
    <s v="M"/>
    <m/>
    <s v="no"/>
    <m/>
    <m/>
    <m/>
  </r>
  <r>
    <n v="144454"/>
    <s v="Llenadora"/>
    <s v="Moreno"/>
    <s v="L10"/>
    <d v="2018-11-01T00:00:00"/>
    <s v="-"/>
    <s v="Mantenimiento Electrico"/>
    <d v="2023-06-12T00:00:00"/>
    <d v="1899-12-30T10:07:26"/>
    <d v="2023-06-12T00:00:00"/>
    <d v="1899-12-30T10:22:33"/>
    <n v="907"/>
    <n v="15.116666666666667"/>
    <x v="748"/>
    <x v="2"/>
    <n v="24"/>
    <s v="junio"/>
    <s v="M"/>
    <m/>
    <s v="no"/>
    <m/>
    <m/>
    <m/>
  </r>
  <r>
    <n v="144464"/>
    <s v="Bomba Moyno"/>
    <s v="Moreno"/>
    <s v="L39"/>
    <d v="2018-11-01T00:00:00"/>
    <s v="-"/>
    <s v="Mantenimiento Electrico"/>
    <d v="2023-06-12T00:00:00"/>
    <d v="1899-12-30T11:16:16"/>
    <d v="2023-06-12T00:00:00"/>
    <d v="1899-12-30T11:20:39"/>
    <n v="263"/>
    <n v="4.3833333333333337"/>
    <x v="0"/>
    <x v="0"/>
    <n v="24"/>
    <s v="junio"/>
    <s v="M"/>
    <s v="microparada"/>
    <s v="microparada"/>
    <s v="microparada"/>
    <s v="microparada"/>
    <s v="microparada"/>
  </r>
  <r>
    <n v="144470"/>
    <s v="Celofanadora"/>
    <s v="Moreno"/>
    <s v="L32"/>
    <d v="2021-02-04T00:00:00"/>
    <s v="Victor"/>
    <s v="Mantenimiento Mecanico"/>
    <d v="2023-06-12T00:00:00"/>
    <d v="1899-12-30T12:38:28"/>
    <d v="2023-06-12T00:00:00"/>
    <d v="1899-12-30T12:47:26"/>
    <n v="538"/>
    <n v="8.9666666666666668"/>
    <x v="0"/>
    <x v="0"/>
    <n v="24"/>
    <s v="junio"/>
    <s v="M"/>
    <s v="microparada"/>
    <s v="microparada"/>
    <s v="microparada"/>
    <s v="microparada"/>
    <s v="microparada"/>
  </r>
  <r>
    <n v="144472"/>
    <s v="Camara"/>
    <s v="Moreno"/>
    <s v="L33"/>
    <d v="2020-02-20T00:00:00"/>
    <s v="Martín"/>
    <s v="Mantenimiento Electrico"/>
    <d v="2023-06-12T00:00:00"/>
    <d v="1899-12-30T13:03:48"/>
    <d v="2023-06-12T00:00:00"/>
    <d v="1899-12-30T13:46:27"/>
    <n v="2559"/>
    <n v="42.65"/>
    <x v="749"/>
    <x v="2"/>
    <n v="24"/>
    <s v="junio"/>
    <s v="M"/>
    <m/>
    <s v="no"/>
    <m/>
    <m/>
    <m/>
  </r>
  <r>
    <n v="144473"/>
    <s v="Camara"/>
    <s v="Moreno"/>
    <s v="L33"/>
    <d v="2020-02-20T00:00:00"/>
    <s v="Martín"/>
    <s v="Mantenimiento Electrico"/>
    <d v="2023-06-12T00:00:00"/>
    <d v="1899-12-30T13:46:41"/>
    <d v="2023-06-12T00:00:00"/>
    <d v="1899-12-30T13:59:03"/>
    <n v="742"/>
    <n v="12.366666666666667"/>
    <x v="749"/>
    <x v="2"/>
    <n v="24"/>
    <s v="junio"/>
    <s v="M"/>
    <m/>
    <s v="no"/>
    <m/>
    <m/>
    <m/>
  </r>
  <r>
    <n v="144477"/>
    <s v="Etiquetadora L33"/>
    <s v="Moreno"/>
    <s v="L33"/>
    <d v="2020-10-16T00:00:00"/>
    <s v="Martín"/>
    <s v="Mantenimiento Electrico"/>
    <d v="2023-06-12T00:00:00"/>
    <d v="1899-12-30T14:47:12"/>
    <d v="2023-06-12T00:00:00"/>
    <d v="1899-12-30T15:31:26"/>
    <n v="2654"/>
    <n v="44.233333333333334"/>
    <x v="749"/>
    <x v="2"/>
    <n v="24"/>
    <s v="junio"/>
    <s v="T"/>
    <m/>
    <s v="no"/>
    <m/>
    <m/>
    <m/>
  </r>
  <r>
    <n v="144478"/>
    <s v="Martillo"/>
    <s v="Moreno"/>
    <s v="L41"/>
    <d v="2018-11-01T00:00:00"/>
    <s v="-"/>
    <s v="Mantenimiento Mecanico"/>
    <d v="2023-06-12T00:00:00"/>
    <d v="1899-12-30T15:23:15"/>
    <d v="2023-06-12T00:00:00"/>
    <d v="1899-12-30T15:51:24"/>
    <n v="1689"/>
    <n v="28.15"/>
    <x v="750"/>
    <x v="2"/>
    <n v="24"/>
    <s v="junio"/>
    <s v="T"/>
    <m/>
    <s v="no"/>
    <m/>
    <m/>
    <m/>
  </r>
  <r>
    <n v="144480"/>
    <s v="Abastecedor de envases"/>
    <s v="Moreno"/>
    <s v="L33"/>
    <d v="2018-11-01T00:00:00"/>
    <s v="-"/>
    <s v="Mantenimiento Mecanico"/>
    <d v="2023-06-12T00:00:00"/>
    <d v="1899-12-30T16:22:47"/>
    <d v="2023-06-12T00:00:00"/>
    <d v="1899-12-30T16:23:00"/>
    <n v="13"/>
    <n v="0.21666666666666667"/>
    <x v="0"/>
    <x v="0"/>
    <n v="24"/>
    <s v="junio"/>
    <s v="T"/>
    <s v="microparada"/>
    <s v="microparada"/>
    <s v="microparada"/>
    <s v="microparada"/>
    <s v="microparada"/>
  </r>
  <r>
    <n v="144483"/>
    <s v="Transporte"/>
    <s v="Moreno"/>
    <s v="L19"/>
    <d v="2018-11-01T00:00:00"/>
    <s v="-"/>
    <s v="Mantenimiento Mecanico"/>
    <d v="2023-06-12T00:00:00"/>
    <d v="1899-12-30T16:44:45"/>
    <d v="2023-06-12T00:00:00"/>
    <d v="1899-12-30T16:54:04"/>
    <n v="559"/>
    <n v="9.3166666666666664"/>
    <x v="0"/>
    <x v="0"/>
    <n v="24"/>
    <s v="junio"/>
    <s v="T"/>
    <s v="microparada"/>
    <s v="microparada"/>
    <s v="microparada"/>
    <s v="microparada"/>
    <s v="microparada"/>
  </r>
  <r>
    <n v="144484"/>
    <s v="Embalador"/>
    <s v="Moreno"/>
    <s v="L07"/>
    <d v="2018-11-01T00:00:00"/>
    <s v="-"/>
    <s v="Mantenimiento Mecanico"/>
    <d v="2023-06-12T00:00:00"/>
    <d v="1899-12-30T16:54:35"/>
    <d v="2023-06-12T00:00:00"/>
    <d v="1899-12-30T16:59:17"/>
    <n v="282"/>
    <n v="4.7"/>
    <x v="0"/>
    <x v="0"/>
    <n v="24"/>
    <s v="junio"/>
    <s v="T"/>
    <s v="microparada"/>
    <s v="microparada"/>
    <s v="microparada"/>
    <s v="microparada"/>
    <s v="microparada"/>
  </r>
  <r>
    <n v="144486"/>
    <s v="Llenadora"/>
    <s v="Moreno"/>
    <s v="L32"/>
    <d v="2021-02-04T00:00:00"/>
    <s v="Victor"/>
    <s v="Mantenimiento Mecanico"/>
    <d v="2023-06-12T00:00:00"/>
    <d v="1899-12-30T17:37:05"/>
    <d v="2023-06-12T00:00:00"/>
    <d v="1899-12-30T17:45:39"/>
    <n v="514"/>
    <n v="8.5666666666666664"/>
    <x v="0"/>
    <x v="0"/>
    <n v="24"/>
    <s v="junio"/>
    <s v="T"/>
    <s v="microparada"/>
    <s v="microparada"/>
    <s v="microparada"/>
    <s v="microparada"/>
    <s v="microparada"/>
  </r>
  <r>
    <n v="144487"/>
    <s v="Transporte"/>
    <s v="Moreno"/>
    <s v="L19"/>
    <d v="2018-11-01T00:00:00"/>
    <s v="-"/>
    <s v="Mantenimiento Mecanico"/>
    <d v="2023-06-12T00:00:00"/>
    <d v="1899-12-30T17:44:07"/>
    <d v="2023-06-12T00:00:00"/>
    <d v="1899-12-30T17:55:48"/>
    <n v="701"/>
    <n v="11.683333333333334"/>
    <x v="751"/>
    <x v="2"/>
    <n v="24"/>
    <s v="junio"/>
    <s v="T"/>
    <m/>
    <s v="no"/>
    <m/>
    <m/>
    <m/>
  </r>
  <r>
    <n v="144488"/>
    <s v="Inkjet"/>
    <s v="Moreno"/>
    <s v="L10"/>
    <d v="2018-11-01T00:00:00"/>
    <s v="-"/>
    <s v="Mantenimiento Mecanico"/>
    <d v="2023-06-12T00:00:00"/>
    <d v="1899-12-30T17:55:07"/>
    <d v="2023-06-12T00:00:00"/>
    <d v="1899-12-30T18:07:31"/>
    <n v="744"/>
    <n v="12.4"/>
    <x v="23"/>
    <x v="2"/>
    <n v="24"/>
    <s v="junio"/>
    <s v="T"/>
    <m/>
    <s v="no"/>
    <m/>
    <m/>
    <m/>
  </r>
  <r>
    <n v="144491"/>
    <s v="Transporte"/>
    <s v="Moreno"/>
    <s v="L19"/>
    <d v="2018-11-01T00:00:00"/>
    <s v="-"/>
    <s v="Mantenimiento Mecanico"/>
    <d v="2023-06-12T00:00:00"/>
    <d v="1899-12-30T19:09:28"/>
    <d v="2023-06-12T00:00:00"/>
    <d v="1899-12-30T19:29:55"/>
    <n v="1227"/>
    <n v="20.45"/>
    <x v="1"/>
    <x v="1"/>
    <n v="24"/>
    <s v="junio"/>
    <s v="T"/>
    <s v="sin informacion"/>
    <s v="sin informacion"/>
    <s v="sin informacion"/>
    <s v="sin informacion"/>
    <s v="sin informacion"/>
  </r>
  <r>
    <n v="144492"/>
    <s v="Laser"/>
    <s v="Moreno"/>
    <s v="L32"/>
    <d v="2021-02-04T00:00:00"/>
    <s v="Victor"/>
    <s v="Mantenimiento Mecanico"/>
    <d v="2023-06-12T00:00:00"/>
    <d v="1899-12-30T19:33:17"/>
    <d v="2023-06-12T00:00:00"/>
    <d v="1899-12-30T19:55:46"/>
    <n v="1349"/>
    <n v="22.483333333333334"/>
    <x v="1"/>
    <x v="1"/>
    <n v="24"/>
    <s v="junio"/>
    <s v="T"/>
    <s v="sin informacion"/>
    <s v="sin informacion"/>
    <s v="sin informacion"/>
    <s v="sin informacion"/>
    <s v="sin informacion"/>
  </r>
  <r>
    <n v="144497"/>
    <s v="Embalador"/>
    <s v="Moreno"/>
    <s v="L33"/>
    <d v="2018-11-01T00:00:00"/>
    <s v="-"/>
    <s v="Mantenimiento Mecanico"/>
    <d v="2023-06-12T00:00:00"/>
    <d v="1899-12-30T23:22:53"/>
    <d v="2023-06-12T00:00:00"/>
    <d v="1899-12-30T23:31:15"/>
    <n v="502"/>
    <n v="8.3666666666666671"/>
    <x v="0"/>
    <x v="0"/>
    <n v="24"/>
    <s v="junio"/>
    <s v="N"/>
    <s v="microparada"/>
    <s v="microparada"/>
    <s v="microparada"/>
    <s v="microparada"/>
    <s v="microparada"/>
  </r>
  <r>
    <n v="144498"/>
    <s v="Llenadora"/>
    <s v="Moreno"/>
    <s v="L10"/>
    <d v="2018-11-01T00:00:00"/>
    <s v="-"/>
    <s v="Mantenimiento Mecanico"/>
    <d v="2023-06-12T00:00:00"/>
    <d v="1899-12-30T23:29:37"/>
    <d v="2023-06-13T00:00:00"/>
    <d v="1899-12-30T00:57:51"/>
    <n v="5294"/>
    <n v="88.233333333333334"/>
    <x v="1"/>
    <x v="1"/>
    <n v="24"/>
    <s v="junio"/>
    <s v="N"/>
    <s v="sin informacion"/>
    <s v="sin informacion"/>
    <s v="sin informacion"/>
    <s v="sin informacion"/>
    <s v="sin informacion"/>
  </r>
  <r>
    <n v="144500"/>
    <s v="Embalador"/>
    <s v="Moreno"/>
    <s v="L33"/>
    <d v="2018-11-01T00:00:00"/>
    <s v="-"/>
    <s v="Mantenimiento Mecanico"/>
    <d v="2023-06-12T00:00:00"/>
    <d v="1899-12-30T23:56:36"/>
    <d v="2023-06-13T00:00:00"/>
    <d v="1899-12-30T00:59:54"/>
    <n v="3798"/>
    <n v="63.3"/>
    <x v="752"/>
    <x v="3"/>
    <n v="24"/>
    <s v="junio"/>
    <s v="N"/>
    <m/>
    <s v="si"/>
    <m/>
    <m/>
    <m/>
  </r>
  <r>
    <n v="144502"/>
    <s v="Etiquetadora"/>
    <s v="Moreno"/>
    <s v="L04"/>
    <d v="2018-11-01T00:00:00"/>
    <s v="-"/>
    <s v="Mantenimiento Mecanico"/>
    <d v="2023-06-13T00:00:00"/>
    <d v="1899-12-30T01:17:39"/>
    <d v="2023-06-13T00:00:00"/>
    <d v="1899-12-30T01:30:49"/>
    <n v="790"/>
    <n v="13.166666666666666"/>
    <x v="753"/>
    <x v="2"/>
    <n v="24"/>
    <s v="junio"/>
    <s v="N"/>
    <m/>
    <s v="no"/>
    <m/>
    <m/>
    <m/>
  </r>
  <r>
    <n v="144503"/>
    <s v="Embalador"/>
    <s v="Moreno"/>
    <s v="L33"/>
    <d v="2018-11-01T00:00:00"/>
    <s v="-"/>
    <s v="Mantenimiento Mecanico"/>
    <d v="2023-06-13T00:00:00"/>
    <d v="1899-12-30T01:17:50"/>
    <d v="2023-06-13T00:00:00"/>
    <d v="1899-12-30T03:30:36"/>
    <n v="7966"/>
    <n v="132.76666666666668"/>
    <x v="752"/>
    <x v="3"/>
    <n v="24"/>
    <s v="junio"/>
    <s v="N"/>
    <m/>
    <s v="si"/>
    <m/>
    <m/>
    <m/>
  </r>
  <r>
    <n v="144505"/>
    <s v="Etiquetadora"/>
    <s v="Moreno"/>
    <s v="L04"/>
    <d v="2018-11-01T00:00:00"/>
    <s v="-"/>
    <s v="Mantenimiento Electrico"/>
    <d v="2023-06-13T00:00:00"/>
    <d v="1899-12-30T03:25:54"/>
    <d v="2023-06-13T00:00:00"/>
    <d v="1899-12-30T03:48:10"/>
    <n v="1336"/>
    <n v="22.266666666666666"/>
    <x v="753"/>
    <x v="2"/>
    <n v="24"/>
    <s v="junio"/>
    <s v="N"/>
    <m/>
    <s v="no"/>
    <m/>
    <m/>
    <m/>
  </r>
  <r>
    <n v="144507"/>
    <s v="Embalador"/>
    <s v="Moreno"/>
    <s v="L33"/>
    <d v="2018-11-01T00:00:00"/>
    <s v="-"/>
    <s v="Mantenimiento Electrico"/>
    <d v="2023-06-13T00:00:00"/>
    <d v="1899-12-30T04:25:34"/>
    <d v="2023-06-13T00:00:00"/>
    <d v="1899-12-30T04:28:20"/>
    <n v="166"/>
    <n v="2.7666666666666666"/>
    <x v="0"/>
    <x v="0"/>
    <n v="24"/>
    <s v="junio"/>
    <s v="N"/>
    <s v="microparada"/>
    <s v="microparada"/>
    <s v="microparada"/>
    <s v="microparada"/>
    <s v="microparada"/>
  </r>
  <r>
    <n v="144508"/>
    <s v="Llenadora"/>
    <s v="Moreno"/>
    <s v="L41"/>
    <d v="2018-11-01T00:00:00"/>
    <s v="-"/>
    <s v="Mantenimiento Mecanico"/>
    <d v="2023-06-13T00:00:00"/>
    <d v="1899-12-30T04:46:03"/>
    <d v="2023-06-13T00:00:00"/>
    <d v="1899-12-30T04:53:13"/>
    <n v="430"/>
    <n v="7.166666666666667"/>
    <x v="0"/>
    <x v="0"/>
    <n v="24"/>
    <s v="junio"/>
    <s v="N"/>
    <s v="microparada"/>
    <s v="microparada"/>
    <s v="microparada"/>
    <s v="microparada"/>
    <s v="microparada"/>
  </r>
  <r>
    <n v="144509"/>
    <s v="Laser"/>
    <s v="Moreno"/>
    <s v="L33"/>
    <d v="2018-11-01T00:00:00"/>
    <s v="-"/>
    <s v="Mantenimiento Electrico"/>
    <d v="2023-06-13T00:00:00"/>
    <d v="1899-12-30T04:46:10"/>
    <d v="2023-06-13T00:00:00"/>
    <d v="1899-12-30T04:46:14"/>
    <n v="4"/>
    <n v="6.6666666666666666E-2"/>
    <x v="0"/>
    <x v="0"/>
    <n v="24"/>
    <s v="junio"/>
    <s v="N"/>
    <s v="microparada"/>
    <s v="microparada"/>
    <s v="microparada"/>
    <s v="microparada"/>
    <s v="microparada"/>
  </r>
  <r>
    <n v="144511"/>
    <s v="Embalador"/>
    <s v="Moreno"/>
    <s v="L33"/>
    <d v="2018-11-01T00:00:00"/>
    <s v="-"/>
    <s v="Mantenimiento Electrico"/>
    <d v="2023-06-13T00:00:00"/>
    <d v="1899-12-30T04:46:50"/>
    <d v="2023-06-13T00:00:00"/>
    <d v="1899-12-30T04:47:09"/>
    <n v="19"/>
    <n v="0.31666666666666665"/>
    <x v="0"/>
    <x v="0"/>
    <n v="24"/>
    <s v="junio"/>
    <s v="N"/>
    <s v="microparada"/>
    <s v="microparada"/>
    <s v="microparada"/>
    <s v="microparada"/>
    <s v="microparada"/>
  </r>
  <r>
    <n v="144512"/>
    <s v="Abastecedor de tapas"/>
    <s v="Moreno"/>
    <s v="L33"/>
    <d v="2018-11-01T00:00:00"/>
    <s v="-"/>
    <s v="Mantenimiento Electrico"/>
    <d v="2023-06-13T00:00:00"/>
    <d v="1899-12-30T04:47:19"/>
    <d v="2023-06-13T00:00:00"/>
    <d v="1899-12-30T06:03:00"/>
    <n v="4541"/>
    <n v="75.683333333333337"/>
    <x v="1"/>
    <x v="1"/>
    <n v="24"/>
    <s v="junio"/>
    <s v="N"/>
    <s v="sin informacion"/>
    <s v="sin informacion"/>
    <s v="sin informacion"/>
    <s v="sin informacion"/>
    <s v="sin informacion"/>
  </r>
  <r>
    <n v="144513"/>
    <s v="Llenadora"/>
    <s v="Moreno"/>
    <s v="L41"/>
    <d v="2018-11-01T00:00:00"/>
    <s v="-"/>
    <s v="Mantenimiento Mecanico"/>
    <d v="2023-06-13T00:00:00"/>
    <d v="1899-12-30T05:30:49"/>
    <d v="2023-06-13T00:00:00"/>
    <d v="1899-12-30T06:04:02"/>
    <n v="1993"/>
    <n v="33.216666666666669"/>
    <x v="1"/>
    <x v="1"/>
    <n v="24"/>
    <s v="junio"/>
    <s v="N"/>
    <s v="sin informacion"/>
    <s v="sin informacion"/>
    <s v="sin informacion"/>
    <s v="sin informacion"/>
    <s v="sin informacion"/>
  </r>
  <r>
    <n v="144515"/>
    <s v="Abastecedor de envases"/>
    <s v="Moreno"/>
    <s v="L33"/>
    <d v="2018-11-01T00:00:00"/>
    <s v="-"/>
    <s v="Mantenimiento Mecanico"/>
    <d v="2023-06-13T00:00:00"/>
    <d v="1899-12-30T06:03:15"/>
    <d v="2023-06-13T00:00:00"/>
    <d v="1899-12-30T06:09:51"/>
    <n v="396"/>
    <n v="6.6"/>
    <x v="0"/>
    <x v="0"/>
    <n v="24"/>
    <s v="junio"/>
    <s v="M"/>
    <s v="microparada"/>
    <s v="microparada"/>
    <s v="microparada"/>
    <s v="microparada"/>
    <s v="microparada"/>
  </r>
  <r>
    <n v="144518"/>
    <s v="Laser"/>
    <s v="Moreno"/>
    <s v="L37"/>
    <d v="2018-11-01T00:00:00"/>
    <s v="-"/>
    <s v="Mantenimiento Electrico"/>
    <d v="2023-06-13T00:00:00"/>
    <d v="1899-12-30T06:04:50"/>
    <d v="2023-06-13T00:00:00"/>
    <d v="1899-12-30T07:31:03"/>
    <n v="5173"/>
    <n v="86.216666666666669"/>
    <x v="1"/>
    <x v="1"/>
    <n v="24"/>
    <s v="junio"/>
    <s v="M"/>
    <s v="sin informacion"/>
    <s v="sin informacion"/>
    <s v="sin informacion"/>
    <s v="sin informacion"/>
    <s v="sin informacion"/>
  </r>
  <r>
    <n v="144520"/>
    <s v="Llenadora"/>
    <s v="Moreno"/>
    <s v="L04"/>
    <d v="2018-11-01T00:00:00"/>
    <s v="-"/>
    <s v="Mantenimiento Mecanico"/>
    <d v="2023-06-13T00:00:00"/>
    <d v="1899-12-30T06:07:38"/>
    <d v="2023-06-13T00:00:00"/>
    <d v="1899-12-30T06:57:37"/>
    <n v="2999"/>
    <n v="49.983333333333334"/>
    <x v="1"/>
    <x v="1"/>
    <n v="24"/>
    <s v="junio"/>
    <s v="M"/>
    <s v="sin informacion"/>
    <s v="sin informacion"/>
    <s v="sin informacion"/>
    <s v="sin informacion"/>
    <s v="sin informacion"/>
  </r>
  <r>
    <n v="144522"/>
    <s v="Torqueadora"/>
    <s v="Moreno"/>
    <s v="L33"/>
    <d v="2020-02-20T00:00:00"/>
    <s v="Martín"/>
    <s v="Mantenimiento Electrico"/>
    <d v="2023-06-13T00:00:00"/>
    <d v="1899-12-30T06:10:04"/>
    <d v="2023-06-13T00:00:00"/>
    <d v="1899-12-30T08:25:32"/>
    <n v="8128"/>
    <n v="135.46666666666667"/>
    <x v="754"/>
    <x v="2"/>
    <n v="24"/>
    <s v="junio"/>
    <s v="M"/>
    <m/>
    <s v="no"/>
    <m/>
    <m/>
    <m/>
  </r>
  <r>
    <n v="144524"/>
    <s v="Llenadora"/>
    <s v="Moreno"/>
    <s v="L29"/>
    <d v="2018-11-01T00:00:00"/>
    <s v="-"/>
    <s v="Mantenimiento Electrico"/>
    <d v="2023-06-13T00:00:00"/>
    <d v="1899-12-30T06:17:55"/>
    <d v="2023-06-13T00:00:00"/>
    <d v="1899-12-30T06:25:58"/>
    <n v="483"/>
    <n v="8.0500000000000007"/>
    <x v="0"/>
    <x v="0"/>
    <n v="24"/>
    <s v="junio"/>
    <s v="M"/>
    <s v="microparada"/>
    <s v="microparada"/>
    <s v="microparada"/>
    <s v="microparada"/>
    <s v="microparada"/>
  </r>
  <r>
    <n v="144525"/>
    <s v="Llenadora L38"/>
    <s v="Moreno"/>
    <s v="L38"/>
    <d v="2021-03-03T00:00:00"/>
    <s v="Martín"/>
    <s v="Mantenimiento Mecanico"/>
    <d v="2023-06-13T00:00:00"/>
    <d v="1899-12-30T06:24:08"/>
    <d v="2023-06-13T00:00:00"/>
    <d v="1899-12-30T06:33:58"/>
    <n v="590"/>
    <n v="9.8333333333333339"/>
    <x v="0"/>
    <x v="0"/>
    <n v="24"/>
    <s v="junio"/>
    <s v="M"/>
    <s v="microparada"/>
    <s v="microparada"/>
    <s v="microparada"/>
    <s v="microparada"/>
    <s v="microparada"/>
  </r>
  <r>
    <n v="144528"/>
    <s v="Llenadora"/>
    <s v="Moreno"/>
    <s v="L10"/>
    <d v="2018-11-01T00:00:00"/>
    <s v="-"/>
    <s v="Mantenimiento Mecanico"/>
    <d v="2023-06-13T00:00:00"/>
    <d v="1899-12-30T06:33:20"/>
    <d v="2023-06-13T00:00:00"/>
    <d v="1899-12-30T07:17:14"/>
    <n v="2634"/>
    <n v="43.9"/>
    <x v="1"/>
    <x v="1"/>
    <n v="24"/>
    <s v="junio"/>
    <s v="M"/>
    <s v="sin informacion"/>
    <s v="sin informacion"/>
    <s v="sin informacion"/>
    <s v="sin informacion"/>
    <s v="sin informacion"/>
  </r>
  <r>
    <n v="144529"/>
    <s v="Llenadora L38"/>
    <s v="Moreno"/>
    <s v="L38"/>
    <d v="2021-03-03T00:00:00"/>
    <s v="Martín"/>
    <s v="Mantenimiento Mecanico"/>
    <d v="2023-06-13T00:00:00"/>
    <d v="1899-12-30T06:38:42"/>
    <d v="2023-06-13T00:00:00"/>
    <d v="1899-12-30T07:07:27"/>
    <n v="1725"/>
    <n v="28.75"/>
    <x v="1"/>
    <x v="1"/>
    <n v="24"/>
    <s v="junio"/>
    <s v="M"/>
    <s v="sin informacion"/>
    <s v="sin informacion"/>
    <s v="sin informacion"/>
    <s v="sin informacion"/>
    <s v="sin informacion"/>
  </r>
  <r>
    <n v="144532"/>
    <s v="Crimpadora"/>
    <s v="Moreno"/>
    <s v="L10"/>
    <d v="2018-11-01T00:00:00"/>
    <s v="-"/>
    <s v="Mantenimiento Electrico"/>
    <d v="2023-06-13T00:00:00"/>
    <d v="1899-12-30T07:17:33"/>
    <d v="2023-06-13T00:00:00"/>
    <d v="1899-12-30T08:03:59"/>
    <n v="2786"/>
    <n v="46.43333333333333"/>
    <x v="1"/>
    <x v="1"/>
    <n v="24"/>
    <s v="junio"/>
    <s v="M"/>
    <s v="sin informacion"/>
    <s v="sin informacion"/>
    <s v="sin informacion"/>
    <s v="sin informacion"/>
    <s v="sin informacion"/>
  </r>
  <r>
    <n v="144534"/>
    <s v="Laser"/>
    <s v="Moreno"/>
    <s v="L37"/>
    <d v="2018-11-01T00:00:00"/>
    <s v="-"/>
    <s v="Mantenimiento Electrico"/>
    <d v="2023-06-13T00:00:00"/>
    <d v="1899-12-30T07:31:09"/>
    <d v="2023-06-13T00:00:00"/>
    <d v="1899-12-30T07:31:13"/>
    <n v="4"/>
    <n v="6.6666666666666666E-2"/>
    <x v="0"/>
    <x v="0"/>
    <n v="24"/>
    <s v="junio"/>
    <s v="M"/>
    <s v="microparada"/>
    <s v="microparada"/>
    <s v="microparada"/>
    <s v="microparada"/>
    <s v="microparada"/>
  </r>
  <r>
    <n v="144535"/>
    <s v="Laser"/>
    <s v="Moreno"/>
    <s v="L37"/>
    <d v="2018-11-01T00:00:00"/>
    <s v="-"/>
    <s v="Mantenimiento Electrico"/>
    <d v="2023-06-13T00:00:00"/>
    <d v="1899-12-30T07:31:52"/>
    <d v="2023-06-13T00:00:00"/>
    <d v="1899-12-30T08:56:22"/>
    <n v="5070"/>
    <n v="84.5"/>
    <x v="1"/>
    <x v="1"/>
    <n v="24"/>
    <s v="junio"/>
    <s v="M"/>
    <s v="sin informacion"/>
    <s v="sin informacion"/>
    <s v="sin informacion"/>
    <s v="sin informacion"/>
    <s v="sin informacion"/>
  </r>
  <r>
    <n v="144541"/>
    <s v="Etiquetadora de fondo"/>
    <s v="Moreno"/>
    <s v="L37"/>
    <d v="2018-11-01T00:00:00"/>
    <s v="-"/>
    <s v="Mantenimiento Electrico"/>
    <d v="2023-06-13T00:00:00"/>
    <d v="1899-12-30T08:56:49"/>
    <d v="2023-06-13T00:00:00"/>
    <d v="1899-12-30T11:06:52"/>
    <n v="7803"/>
    <n v="130.05000000000001"/>
    <x v="1"/>
    <x v="1"/>
    <n v="24"/>
    <s v="junio"/>
    <s v="M"/>
    <s v="sin informacion"/>
    <s v="sin informacion"/>
    <s v="sin informacion"/>
    <s v="sin informacion"/>
    <s v="sin informacion"/>
  </r>
  <r>
    <n v="144542"/>
    <s v="Torqueadora"/>
    <s v="Moreno"/>
    <s v="L33"/>
    <d v="2020-02-20T00:00:00"/>
    <s v="Martín"/>
    <s v="Mantenimiento Electrico"/>
    <d v="2023-06-13T00:00:00"/>
    <d v="1899-12-30T09:01:18"/>
    <d v="2023-06-13T00:00:00"/>
    <d v="1899-12-30T10:29:36"/>
    <n v="5298"/>
    <n v="88.3"/>
    <x v="1"/>
    <x v="1"/>
    <n v="24"/>
    <s v="junio"/>
    <s v="M"/>
    <s v="sin informacion"/>
    <s v="sin informacion"/>
    <s v="sin informacion"/>
    <s v="sin informacion"/>
    <s v="sin informacion"/>
  </r>
  <r>
    <n v="144545"/>
    <s v="Sobretapa"/>
    <s v="Moreno"/>
    <s v="L38"/>
    <d v="2020-06-30T00:00:00"/>
    <s v="Martín"/>
    <s v="Mantenimiento Mecanico"/>
    <d v="2023-06-13T00:00:00"/>
    <d v="1899-12-30T09:17:59"/>
    <d v="2023-06-13T00:00:00"/>
    <d v="1899-12-30T09:28:32"/>
    <n v="633"/>
    <n v="10.55"/>
    <x v="1"/>
    <x v="1"/>
    <n v="24"/>
    <s v="junio"/>
    <s v="M"/>
    <s v="sin informacion"/>
    <s v="sin informacion"/>
    <s v="sin informacion"/>
    <s v="sin informacion"/>
    <s v="sin informacion"/>
  </r>
  <r>
    <n v="144546"/>
    <s v="Llenadora"/>
    <s v="Moreno"/>
    <s v="L29"/>
    <d v="2018-11-01T00:00:00"/>
    <s v="-"/>
    <s v="Mantenimiento Mecanico"/>
    <d v="2023-06-13T00:00:00"/>
    <d v="1899-12-30T09:20:10"/>
    <d v="2023-06-13T00:00:00"/>
    <d v="1899-12-30T09:42:13"/>
    <n v="1323"/>
    <n v="22.05"/>
    <x v="1"/>
    <x v="1"/>
    <n v="24"/>
    <s v="junio"/>
    <s v="M"/>
    <s v="sin informacion"/>
    <s v="sin informacion"/>
    <s v="sin informacion"/>
    <s v="sin informacion"/>
    <s v="sin informacion"/>
  </r>
  <r>
    <n v="144547"/>
    <s v="Etiquetadora"/>
    <s v="Moreno"/>
    <s v="L42"/>
    <d v="2019-10-08T00:00:00"/>
    <s v="Martín"/>
    <s v="Mantenimiento Mecanico"/>
    <d v="2023-06-13T00:00:00"/>
    <d v="1899-12-30T09:23:36"/>
    <d v="2023-06-13T00:00:00"/>
    <d v="1899-12-30T09:23:42"/>
    <n v="6"/>
    <n v="0.1"/>
    <x v="0"/>
    <x v="0"/>
    <n v="24"/>
    <s v="junio"/>
    <s v="M"/>
    <s v="microparada"/>
    <s v="microparada"/>
    <s v="microparada"/>
    <s v="microparada"/>
    <s v="microparada"/>
  </r>
  <r>
    <n v="144548"/>
    <s v="Etiquetadora"/>
    <s v="Moreno"/>
    <s v="L42"/>
    <d v="2019-10-08T00:00:00"/>
    <s v="Martín"/>
    <s v="Mantenimiento Electrico"/>
    <d v="2023-06-13T00:00:00"/>
    <d v="1899-12-30T09:23:54"/>
    <d v="2023-06-13T00:00:00"/>
    <d v="1899-12-30T09:56:19"/>
    <n v="1945"/>
    <n v="32.416666666666664"/>
    <x v="755"/>
    <x v="2"/>
    <n v="24"/>
    <s v="junio"/>
    <s v="M"/>
    <m/>
    <s v="no"/>
    <m/>
    <m/>
    <m/>
  </r>
  <r>
    <n v="144559"/>
    <s v="Sobretapa"/>
    <s v="Moreno"/>
    <s v="L38"/>
    <d v="2020-06-30T00:00:00"/>
    <s v="Martín"/>
    <s v="Mantenimiento Mecanico"/>
    <d v="2023-06-13T00:00:00"/>
    <d v="1899-12-30T10:13:00"/>
    <d v="2023-06-13T00:00:00"/>
    <d v="1899-12-30T10:45:08"/>
    <n v="1928"/>
    <n v="32.133333333333333"/>
    <x v="1"/>
    <x v="1"/>
    <n v="24"/>
    <s v="junio"/>
    <s v="M"/>
    <s v="sin informacion"/>
    <s v="sin informacion"/>
    <s v="sin informacion"/>
    <s v="sin informacion"/>
    <s v="sin informacion"/>
  </r>
  <r>
    <n v="144560"/>
    <s v="Abastecedor de tapas"/>
    <s v="Moreno"/>
    <s v="L41"/>
    <d v="2018-11-01T00:00:00"/>
    <s v="-"/>
    <s v="Mantenimiento Mecanico"/>
    <d v="2023-06-13T00:00:00"/>
    <d v="1899-12-30T10:16:11"/>
    <d v="2023-06-13T00:00:00"/>
    <d v="1899-12-30T14:11:22"/>
    <n v="14111"/>
    <n v="235.18333333333334"/>
    <x v="1"/>
    <x v="1"/>
    <n v="24"/>
    <s v="junio"/>
    <s v="M"/>
    <s v="sin informacion"/>
    <s v="sin informacion"/>
    <s v="sin informacion"/>
    <s v="sin informacion"/>
    <s v="sin informacion"/>
  </r>
  <r>
    <n v="144562"/>
    <s v="Etiquetadora L33"/>
    <s v="Moreno"/>
    <s v="L33"/>
    <d v="2020-10-16T00:00:00"/>
    <s v="Martín"/>
    <s v="Mantenimiento Electrico"/>
    <d v="2023-06-13T00:00:00"/>
    <d v="1899-12-30T10:29:43"/>
    <d v="2023-06-13T00:00:00"/>
    <d v="1899-12-30T11:01:03"/>
    <n v="1880"/>
    <n v="31.333333333333332"/>
    <x v="1"/>
    <x v="1"/>
    <n v="24"/>
    <s v="junio"/>
    <s v="M"/>
    <s v="sin informacion"/>
    <s v="sin informacion"/>
    <s v="sin informacion"/>
    <s v="sin informacion"/>
    <s v="sin informacion"/>
  </r>
  <r>
    <n v="144569"/>
    <s v="Transporte"/>
    <s v="Moreno"/>
    <s v="L04"/>
    <d v="2018-11-01T00:00:00"/>
    <s v="-"/>
    <s v="Mantenimiento Mecanico"/>
    <d v="2023-06-13T00:00:00"/>
    <d v="1899-12-30T11:36:38"/>
    <d v="2023-06-13T00:00:00"/>
    <d v="1899-12-30T11:37:06"/>
    <n v="28"/>
    <n v="0.46666666666666667"/>
    <x v="0"/>
    <x v="0"/>
    <n v="24"/>
    <s v="junio"/>
    <s v="M"/>
    <s v="microparada"/>
    <s v="microparada"/>
    <s v="microparada"/>
    <s v="microparada"/>
    <s v="microparada"/>
  </r>
  <r>
    <n v="144570"/>
    <s v="Abastecedor de envases"/>
    <s v="Moreno"/>
    <s v="L33"/>
    <d v="2018-11-01T00:00:00"/>
    <s v="-"/>
    <s v="Mantenimiento Mecanico"/>
    <d v="2023-06-13T00:00:00"/>
    <d v="1899-12-30T11:38:14"/>
    <d v="2023-06-13T00:00:00"/>
    <d v="1899-12-30T11:49:49"/>
    <n v="695"/>
    <n v="11.583333333333334"/>
    <x v="1"/>
    <x v="1"/>
    <n v="24"/>
    <s v="junio"/>
    <s v="M"/>
    <s v="sin informacion"/>
    <s v="sin informacion"/>
    <s v="sin informacion"/>
    <s v="sin informacion"/>
    <s v="sin informacion"/>
  </r>
  <r>
    <n v="144572"/>
    <s v="Etiquetadora L33"/>
    <s v="Moreno"/>
    <s v="L33"/>
    <d v="2020-10-16T00:00:00"/>
    <s v="Martín"/>
    <s v="Mantenimiento Electrico"/>
    <d v="2023-06-13T00:00:00"/>
    <d v="1899-12-30T11:49:57"/>
    <d v="2023-06-13T00:00:00"/>
    <d v="1899-12-30T12:02:57"/>
    <n v="780"/>
    <n v="13"/>
    <x v="144"/>
    <x v="2"/>
    <n v="24"/>
    <s v="junio"/>
    <s v="M"/>
    <m/>
    <s v="no"/>
    <m/>
    <m/>
    <m/>
  </r>
  <r>
    <n v="144576"/>
    <s v="Llenadora"/>
    <s v="Moreno"/>
    <s v="L36"/>
    <d v="2018-11-01T00:00:00"/>
    <s v="-"/>
    <s v="Mantenimiento Electrico"/>
    <d v="2023-06-13T00:00:00"/>
    <d v="1899-12-30T12:16:50"/>
    <d v="2023-06-13T00:00:00"/>
    <d v="1899-12-30T13:26:42"/>
    <n v="4192"/>
    <n v="69.86666666666666"/>
    <x v="1"/>
    <x v="1"/>
    <n v="24"/>
    <s v="junio"/>
    <s v="M"/>
    <s v="sin informacion"/>
    <s v="sin informacion"/>
    <s v="sin informacion"/>
    <s v="sin informacion"/>
    <s v="sin informacion"/>
  </r>
  <r>
    <n v="144577"/>
    <s v="Camara"/>
    <s v="Moreno"/>
    <s v="L33"/>
    <d v="2020-02-20T00:00:00"/>
    <s v="Martín"/>
    <s v="Mantenimiento Electrico"/>
    <d v="2023-06-13T00:00:00"/>
    <d v="1899-12-30T12:20:30"/>
    <d v="2023-06-13T00:00:00"/>
    <d v="1899-12-30T12:53:13"/>
    <n v="1963"/>
    <n v="32.716666666666669"/>
    <x v="4"/>
    <x v="2"/>
    <n v="24"/>
    <s v="junio"/>
    <s v="M"/>
    <m/>
    <s v="no"/>
    <m/>
    <m/>
    <m/>
  </r>
  <r>
    <n v="144585"/>
    <s v="Etiquetadora L33"/>
    <s v="Moreno"/>
    <s v="L33"/>
    <d v="2020-10-16T00:00:00"/>
    <s v="Martín"/>
    <s v="Mantenimiento Mecanico"/>
    <d v="2023-06-13T00:00:00"/>
    <d v="1899-12-30T13:28:09"/>
    <d v="2023-06-13T00:00:00"/>
    <d v="1899-12-30T13:28:55"/>
    <n v="46"/>
    <n v="0.76666666666666672"/>
    <x v="0"/>
    <x v="0"/>
    <n v="24"/>
    <s v="junio"/>
    <s v="M"/>
    <s v="microparada"/>
    <s v="microparada"/>
    <s v="microparada"/>
    <s v="microparada"/>
    <s v="microparada"/>
  </r>
  <r>
    <n v="144594"/>
    <s v="Etiquetadora L33"/>
    <s v="Moreno"/>
    <s v="L33"/>
    <d v="2020-10-16T00:00:00"/>
    <s v="Martín"/>
    <s v="Mantenimiento Electrico"/>
    <d v="2023-06-13T00:00:00"/>
    <d v="1899-12-30T14:31:56"/>
    <d v="2023-06-13T00:00:00"/>
    <d v="1899-12-30T14:46:30"/>
    <n v="874"/>
    <n v="14.566666666666666"/>
    <x v="1"/>
    <x v="1"/>
    <n v="24"/>
    <s v="junio"/>
    <s v="T"/>
    <s v="sin informacion"/>
    <s v="sin informacion"/>
    <s v="sin informacion"/>
    <s v="sin informacion"/>
    <s v="sin informacion"/>
  </r>
  <r>
    <n v="144595"/>
    <s v="Inkjet"/>
    <s v="Moreno"/>
    <s v="L07"/>
    <d v="2018-11-01T00:00:00"/>
    <s v="-"/>
    <s v="Mantenimiento Electrico"/>
    <d v="2023-06-13T00:00:00"/>
    <d v="1899-12-30T14:35:08"/>
    <d v="2023-06-13T00:00:00"/>
    <d v="1899-12-30T17:10:28"/>
    <n v="9320"/>
    <n v="155.33333333333334"/>
    <x v="1"/>
    <x v="1"/>
    <n v="24"/>
    <s v="junio"/>
    <s v="T"/>
    <s v="sin informacion"/>
    <s v="sin informacion"/>
    <s v="sin informacion"/>
    <s v="sin informacion"/>
    <s v="sin informacion"/>
  </r>
  <r>
    <n v="144597"/>
    <s v="Martillo"/>
    <s v="Moreno"/>
    <s v="L11"/>
    <d v="2018-11-01T00:00:00"/>
    <s v="-"/>
    <s v="Mantenimiento Mecanico"/>
    <d v="2023-06-13T00:00:00"/>
    <d v="1899-12-30T15:21:49"/>
    <d v="2023-06-13T00:00:00"/>
    <d v="1899-12-30T18:59:38"/>
    <n v="13069"/>
    <n v="217.81666666666666"/>
    <x v="756"/>
    <x v="2"/>
    <n v="24"/>
    <s v="junio"/>
    <s v="T"/>
    <m/>
    <s v="no"/>
    <m/>
    <m/>
    <m/>
  </r>
  <r>
    <n v="144599"/>
    <s v="Torqueadora"/>
    <s v="Moreno"/>
    <s v="L33"/>
    <d v="2020-02-20T00:00:00"/>
    <s v="Martín"/>
    <s v="Mantenimiento Electrico"/>
    <d v="2023-06-13T00:00:00"/>
    <d v="1899-12-30T15:27:33"/>
    <d v="2023-06-13T00:00:00"/>
    <d v="1899-12-30T15:28:25"/>
    <n v="52"/>
    <n v="0.8666666666666667"/>
    <x v="0"/>
    <x v="0"/>
    <n v="24"/>
    <s v="junio"/>
    <s v="T"/>
    <s v="microparada"/>
    <s v="microparada"/>
    <s v="microparada"/>
    <s v="microparada"/>
    <s v="microparada"/>
  </r>
  <r>
    <n v="144605"/>
    <s v="Estuchadora"/>
    <s v="Moreno"/>
    <s v="L42"/>
    <d v="2018-11-01T00:00:00"/>
    <s v="-"/>
    <s v="Mantenimiento Electrico"/>
    <d v="2023-06-13T00:00:00"/>
    <d v="1899-12-30T16:09:42"/>
    <d v="2023-06-13T00:00:00"/>
    <d v="1899-12-30T19:01:01"/>
    <n v="10279"/>
    <n v="171.31666666666666"/>
    <x v="1"/>
    <x v="1"/>
    <n v="24"/>
    <s v="junio"/>
    <s v="T"/>
    <s v="sin informacion"/>
    <s v="sin informacion"/>
    <s v="sin informacion"/>
    <s v="sin informacion"/>
    <s v="sin informacion"/>
  </r>
  <r>
    <n v="144606"/>
    <s v="Camara"/>
    <s v="Moreno"/>
    <s v="L33"/>
    <d v="2020-02-20T00:00:00"/>
    <s v="Martín"/>
    <s v="Mantenimiento Electrico"/>
    <d v="2023-06-13T00:00:00"/>
    <d v="1899-12-30T16:34:58"/>
    <d v="2023-06-13T00:00:00"/>
    <d v="1899-12-30T17:05:01"/>
    <n v="1803"/>
    <n v="30.05"/>
    <x v="202"/>
    <x v="2"/>
    <n v="24"/>
    <s v="junio"/>
    <s v="T"/>
    <m/>
    <s v="no"/>
    <m/>
    <m/>
    <m/>
  </r>
  <r>
    <n v="144607"/>
    <s v="Bomba Neumatica"/>
    <s v="Moreno"/>
    <s v="L10"/>
    <d v="2018-11-01T00:00:00"/>
    <s v="-"/>
    <s v="Mantenimiento Mecanico"/>
    <d v="2023-06-13T00:00:00"/>
    <d v="1899-12-30T16:40:53"/>
    <d v="2023-06-13T00:00:00"/>
    <d v="1899-12-30T16:44:58"/>
    <n v="245"/>
    <n v="4.083333333333333"/>
    <x v="0"/>
    <x v="0"/>
    <n v="24"/>
    <s v="junio"/>
    <s v="T"/>
    <s v="microparada"/>
    <s v="microparada"/>
    <s v="microparada"/>
    <s v="microparada"/>
    <s v="microparada"/>
  </r>
  <r>
    <n v="144608"/>
    <s v="Transporte"/>
    <s v="Moreno"/>
    <s v="L19"/>
    <d v="2018-11-01T00:00:00"/>
    <s v="-"/>
    <s v="Mantenimiento Mecanico"/>
    <d v="2023-06-13T00:00:00"/>
    <d v="1899-12-30T17:21:05"/>
    <d v="2023-06-13T00:00:00"/>
    <d v="1899-12-30T18:05:17"/>
    <n v="2652"/>
    <n v="44.2"/>
    <x v="1"/>
    <x v="1"/>
    <n v="24"/>
    <s v="junio"/>
    <s v="T"/>
    <s v="sin informacion"/>
    <s v="sin informacion"/>
    <s v="sin informacion"/>
    <s v="sin informacion"/>
    <s v="sin informacion"/>
  </r>
  <r>
    <n v="144611"/>
    <s v="Abastecedor pinceles"/>
    <s v="Moreno"/>
    <s v="L37"/>
    <d v="2018-11-01T00:00:00"/>
    <s v="-"/>
    <s v="Mantenimiento Mecanico"/>
    <d v="2023-06-13T00:00:00"/>
    <d v="1899-12-30T17:41:34"/>
    <d v="2023-06-13T00:00:00"/>
    <d v="1899-12-30T17:44:40"/>
    <n v="186"/>
    <n v="3.1"/>
    <x v="0"/>
    <x v="0"/>
    <n v="24"/>
    <s v="junio"/>
    <s v="T"/>
    <s v="microparada"/>
    <s v="microparada"/>
    <s v="microparada"/>
    <s v="microparada"/>
    <s v="microparada"/>
  </r>
  <r>
    <n v="144613"/>
    <s v="Abastecedor pinceles"/>
    <s v="Moreno"/>
    <s v="L37"/>
    <d v="2018-11-01T00:00:00"/>
    <s v="-"/>
    <s v="Mantenimiento Mecanico"/>
    <d v="2023-06-13T00:00:00"/>
    <d v="1899-12-30T17:57:11"/>
    <d v="2023-06-13T00:00:00"/>
    <d v="1899-12-30T18:56:38"/>
    <n v="3567"/>
    <n v="59.45"/>
    <x v="1"/>
    <x v="1"/>
    <n v="24"/>
    <s v="junio"/>
    <s v="T"/>
    <s v="sin informacion"/>
    <s v="sin informacion"/>
    <s v="sin informacion"/>
    <s v="sin informacion"/>
    <s v="sin informacion"/>
  </r>
  <r>
    <n v="144618"/>
    <s v="Martillo"/>
    <s v="Moreno"/>
    <s v="L32"/>
    <d v="2021-02-04T00:00:00"/>
    <s v="Victor"/>
    <s v="Mantenimiento Mecanico"/>
    <d v="2023-06-13T00:00:00"/>
    <d v="1899-12-30T18:31:11"/>
    <d v="2023-06-13T00:00:00"/>
    <d v="1899-12-30T18:31:16"/>
    <n v="5"/>
    <n v="8.3333333333333329E-2"/>
    <x v="0"/>
    <x v="0"/>
    <n v="24"/>
    <s v="junio"/>
    <s v="T"/>
    <s v="microparada"/>
    <s v="microparada"/>
    <s v="microparada"/>
    <s v="microparada"/>
    <s v="microparada"/>
  </r>
  <r>
    <n v="144625"/>
    <s v="Etiquetadora L33"/>
    <s v="Moreno"/>
    <s v="L33"/>
    <d v="2020-10-16T00:00:00"/>
    <s v="Martín"/>
    <s v="Mantenimiento Electrico"/>
    <d v="2023-06-13T00:00:00"/>
    <d v="1899-12-30T19:09:20"/>
    <d v="2023-06-13T00:00:00"/>
    <d v="1899-12-30T20:38:58"/>
    <n v="5378"/>
    <n v="89.63333333333334"/>
    <x v="1"/>
    <x v="1"/>
    <n v="24"/>
    <s v="junio"/>
    <s v="T"/>
    <s v="sin informacion"/>
    <s v="sin informacion"/>
    <s v="sin informacion"/>
    <s v="sin informacion"/>
    <s v="sin informacion"/>
  </r>
  <r>
    <n v="144628"/>
    <s v="Abastecedor de tapas"/>
    <s v="Moreno"/>
    <s v="L27"/>
    <d v="2018-11-01T00:00:00"/>
    <s v="-"/>
    <s v="Mantenimiento Electrico"/>
    <d v="2023-06-13T00:00:00"/>
    <d v="1899-12-30T19:53:43"/>
    <d v="2023-06-13T00:00:00"/>
    <d v="1899-12-30T19:53:48"/>
    <n v="5"/>
    <n v="8.3333333333333329E-2"/>
    <x v="0"/>
    <x v="0"/>
    <n v="24"/>
    <s v="junio"/>
    <s v="T"/>
    <s v="microparada"/>
    <s v="microparada"/>
    <s v="microparada"/>
    <s v="microparada"/>
    <s v="microparada"/>
  </r>
  <r>
    <n v="144629"/>
    <s v="Abastecedor de tapas"/>
    <s v="Moreno"/>
    <s v="L27"/>
    <d v="2018-11-01T00:00:00"/>
    <s v="-"/>
    <s v="Mantenimiento Mecanico"/>
    <d v="2023-06-13T00:00:00"/>
    <d v="1899-12-30T19:53:53"/>
    <d v="2023-06-13T00:00:00"/>
    <d v="1899-12-30T20:16:47"/>
    <n v="1374"/>
    <n v="22.9"/>
    <x v="757"/>
    <x v="2"/>
    <n v="24"/>
    <s v="junio"/>
    <s v="T"/>
    <m/>
    <s v="no"/>
    <m/>
    <m/>
    <m/>
  </r>
  <r>
    <n v="144630"/>
    <s v="Estuchadora"/>
    <s v="Moreno"/>
    <s v="L42"/>
    <d v="2018-11-01T00:00:00"/>
    <s v="-"/>
    <s v="Mantenimiento Electrico"/>
    <d v="2023-06-13T00:00:00"/>
    <d v="1899-12-30T19:59:12"/>
    <d v="2023-06-13T00:00:00"/>
    <d v="1899-12-30T20:58:07"/>
    <n v="3535"/>
    <n v="58.916666666666664"/>
    <x v="1"/>
    <x v="1"/>
    <n v="24"/>
    <s v="junio"/>
    <s v="T"/>
    <s v="sin informacion"/>
    <s v="sin informacion"/>
    <s v="sin informacion"/>
    <s v="sin informacion"/>
    <s v="sin informacion"/>
  </r>
  <r>
    <n v="144631"/>
    <s v="Inkjet"/>
    <s v="Moreno"/>
    <s v="L04"/>
    <d v="2018-11-01T00:00:00"/>
    <s v="-"/>
    <s v="Mantenimiento Mecanico"/>
    <d v="2023-06-13T00:00:00"/>
    <d v="1899-12-30T20:02:45"/>
    <d v="2023-06-13T00:00:00"/>
    <d v="1899-12-30T21:13:16"/>
    <n v="4231"/>
    <n v="70.516666666666666"/>
    <x v="758"/>
    <x v="2"/>
    <n v="24"/>
    <s v="junio"/>
    <s v="T"/>
    <m/>
    <s v="no"/>
    <m/>
    <m/>
    <m/>
  </r>
  <r>
    <n v="144633"/>
    <s v="Abastecedor de tapas"/>
    <s v="Moreno"/>
    <s v="L27"/>
    <d v="2018-11-01T00:00:00"/>
    <s v="-"/>
    <s v="Mantenimiento Electrico"/>
    <d v="2023-06-13T00:00:00"/>
    <d v="1899-12-30T20:22:42"/>
    <d v="2023-06-13T00:00:00"/>
    <d v="1899-12-30T21:34:13"/>
    <n v="4291"/>
    <n v="71.516666666666666"/>
    <x v="1"/>
    <x v="1"/>
    <n v="24"/>
    <s v="junio"/>
    <s v="T"/>
    <s v="sin informacion"/>
    <s v="sin informacion"/>
    <s v="sin informacion"/>
    <s v="sin informacion"/>
    <s v="sin informacion"/>
  </r>
  <r>
    <n v="144637"/>
    <s v="Estuchadora"/>
    <s v="Moreno"/>
    <s v="L43"/>
    <d v="2018-11-01T00:00:00"/>
    <s v="-"/>
    <s v="Mantenimiento Electrico"/>
    <d v="2023-06-13T00:00:00"/>
    <d v="1899-12-30T21:19:45"/>
    <d v="2023-06-13T00:00:00"/>
    <d v="1899-12-30T21:19:52"/>
    <n v="7"/>
    <n v="0.11666666666666667"/>
    <x v="0"/>
    <x v="0"/>
    <n v="24"/>
    <s v="junio"/>
    <s v="T"/>
    <s v="microparada"/>
    <s v="microparada"/>
    <s v="microparada"/>
    <s v="microparada"/>
    <s v="microparada"/>
  </r>
  <r>
    <n v="144638"/>
    <s v="Estuchadora"/>
    <s v="Moreno"/>
    <s v="L43"/>
    <d v="2018-11-01T00:00:00"/>
    <s v="-"/>
    <s v="Mantenimiento Mecanico"/>
    <d v="2023-06-13T00:00:00"/>
    <d v="1899-12-30T21:20:04"/>
    <d v="2023-06-13T00:00:00"/>
    <d v="1899-12-30T23:15:31"/>
    <n v="6927"/>
    <n v="115.45"/>
    <x v="1"/>
    <x v="1"/>
    <n v="24"/>
    <s v="junio"/>
    <s v="T"/>
    <s v="sin informacion"/>
    <s v="sin informacion"/>
    <s v="sin informacion"/>
    <s v="sin informacion"/>
    <s v="sin informacion"/>
  </r>
  <r>
    <n v="144641"/>
    <s v="Inkjet"/>
    <s v="Moreno"/>
    <s v="L04"/>
    <d v="2018-11-01T00:00:00"/>
    <s v="-"/>
    <s v="Mantenimiento Electrico"/>
    <d v="2023-06-13T00:00:00"/>
    <d v="1899-12-30T23:29:24"/>
    <d v="2023-06-13T00:00:00"/>
    <d v="1899-12-30T23:29:29"/>
    <n v="5"/>
    <n v="8.3333333333333329E-2"/>
    <x v="0"/>
    <x v="0"/>
    <n v="24"/>
    <s v="junio"/>
    <s v="N"/>
    <s v="microparada"/>
    <s v="microparada"/>
    <s v="microparada"/>
    <s v="microparada"/>
    <s v="microparada"/>
  </r>
  <r>
    <n v="144645"/>
    <s v="Abastecedor de tapas"/>
    <s v="Moreno"/>
    <s v="L33"/>
    <d v="2018-11-01T00:00:00"/>
    <s v="-"/>
    <s v="Mantenimiento Electrico"/>
    <d v="2023-06-14T00:00:00"/>
    <d v="1899-12-30T00:57:26"/>
    <d v="2023-06-14T00:00:00"/>
    <d v="1899-12-30T01:14:03"/>
    <n v="997"/>
    <n v="16.616666666666667"/>
    <x v="1"/>
    <x v="1"/>
    <n v="24"/>
    <s v="junio"/>
    <s v="N"/>
    <s v="sin informacion"/>
    <s v="sin informacion"/>
    <s v="sin informacion"/>
    <s v="sin informacion"/>
    <s v="sin informacion"/>
  </r>
  <r>
    <n v="144651"/>
    <s v="Etiquetadora de fondo"/>
    <s v="Moreno"/>
    <s v="L37"/>
    <d v="2018-11-01T00:00:00"/>
    <s v="-"/>
    <s v="Mantenimiento Electrico"/>
    <d v="2023-06-14T00:00:00"/>
    <d v="1899-12-30T03:23:37"/>
    <d v="2023-06-14T00:00:00"/>
    <d v="1899-12-30T05:22:13"/>
    <n v="7116"/>
    <n v="118.6"/>
    <x v="759"/>
    <x v="2"/>
    <n v="24"/>
    <s v="junio"/>
    <s v="N"/>
    <m/>
    <s v="no"/>
    <m/>
    <m/>
    <m/>
  </r>
  <r>
    <n v="144652"/>
    <s v="Camara"/>
    <s v="Moreno"/>
    <s v="L33"/>
    <d v="2020-02-20T00:00:00"/>
    <s v="Martín"/>
    <s v="Mantenimiento Electrico"/>
    <d v="2023-06-14T00:00:00"/>
    <d v="1899-12-30T03:31:11"/>
    <d v="2023-06-14T00:00:00"/>
    <d v="1899-12-30T03:35:01"/>
    <n v="230"/>
    <n v="3.8333333333333335"/>
    <x v="0"/>
    <x v="0"/>
    <n v="24"/>
    <s v="junio"/>
    <s v="N"/>
    <s v="microparada"/>
    <s v="microparada"/>
    <s v="microparada"/>
    <s v="microparada"/>
    <s v="microparada"/>
  </r>
  <r>
    <n v="144653"/>
    <s v="Llenadora"/>
    <s v="Moreno"/>
    <s v="L41"/>
    <d v="2018-11-01T00:00:00"/>
    <s v="-"/>
    <s v="Mantenimiento Electrico"/>
    <d v="2023-06-14T00:00:00"/>
    <d v="1899-12-30T03:42:18"/>
    <d v="2023-06-14T00:00:00"/>
    <d v="1899-12-30T06:04:28"/>
    <n v="8530"/>
    <n v="142.16666666666666"/>
    <x v="1"/>
    <x v="1"/>
    <n v="24"/>
    <s v="junio"/>
    <s v="N"/>
    <s v="sin informacion"/>
    <s v="sin informacion"/>
    <s v="sin informacion"/>
    <s v="sin informacion"/>
    <s v="sin informacion"/>
  </r>
  <r>
    <n v="144655"/>
    <s v="Etiquetadora L33"/>
    <s v="Moreno"/>
    <s v="L33"/>
    <d v="2020-10-16T00:00:00"/>
    <s v="Martín"/>
    <s v="Mantenimiento Electrico"/>
    <d v="2023-06-14T00:00:00"/>
    <d v="1899-12-30T06:03:32"/>
    <d v="2023-06-14T00:00:00"/>
    <d v="1899-12-30T06:56:43"/>
    <n v="3191"/>
    <n v="53.18333333333333"/>
    <x v="3"/>
    <x v="2"/>
    <n v="24"/>
    <s v="junio"/>
    <s v="M"/>
    <m/>
    <s v="no"/>
    <m/>
    <m/>
    <m/>
  </r>
  <r>
    <n v="144656"/>
    <s v="Llenadora"/>
    <s v="Moreno"/>
    <s v="L41"/>
    <d v="2018-11-01T00:00:00"/>
    <s v="-"/>
    <s v="Mantenimiento Electrico"/>
    <d v="2023-06-14T00:00:00"/>
    <d v="1899-12-30T06:04:43"/>
    <d v="2023-06-14T00:00:00"/>
    <d v="1899-12-30T06:49:55"/>
    <n v="2712"/>
    <n v="45.2"/>
    <x v="760"/>
    <x v="2"/>
    <n v="24"/>
    <s v="junio"/>
    <s v="M"/>
    <m/>
    <s v="no"/>
    <m/>
    <m/>
    <m/>
  </r>
  <r>
    <n v="144660"/>
    <s v="Estuchadora"/>
    <s v="Moreno"/>
    <s v="L42"/>
    <d v="2018-11-01T00:00:00"/>
    <s v="-"/>
    <s v="Mantenimiento Electrico"/>
    <d v="2023-06-14T00:00:00"/>
    <d v="1899-12-30T06:26:31"/>
    <d v="2023-06-14T00:00:00"/>
    <d v="1899-12-30T06:46:28"/>
    <n v="1197"/>
    <n v="19.95"/>
    <x v="1"/>
    <x v="1"/>
    <n v="24"/>
    <s v="junio"/>
    <s v="M"/>
    <s v="sin informacion"/>
    <s v="sin informacion"/>
    <s v="sin informacion"/>
    <s v="sin informacion"/>
    <s v="sin informacion"/>
  </r>
  <r>
    <n v="144666"/>
    <s v="Estuchadora"/>
    <s v="Moreno"/>
    <s v="L43"/>
    <d v="2018-11-01T00:00:00"/>
    <s v="-"/>
    <s v="Mantenimiento Mecanico"/>
    <d v="2023-06-14T00:00:00"/>
    <d v="1899-12-30T07:21:11"/>
    <d v="2023-06-14T00:00:00"/>
    <d v="1899-12-30T08:36:46"/>
    <n v="4535"/>
    <n v="75.583333333333329"/>
    <x v="761"/>
    <x v="2"/>
    <n v="24"/>
    <s v="junio"/>
    <s v="M"/>
    <m/>
    <s v="no"/>
    <m/>
    <m/>
    <m/>
  </r>
  <r>
    <n v="144670"/>
    <s v="Abastecedor pinceles"/>
    <s v="Moreno"/>
    <s v="L37"/>
    <d v="2018-11-01T00:00:00"/>
    <s v="-"/>
    <s v="Mantenimiento Electrico"/>
    <d v="2023-06-14T00:00:00"/>
    <d v="1899-12-30T08:07:30"/>
    <d v="2023-06-14T00:00:00"/>
    <d v="1899-12-30T08:37:27"/>
    <n v="1797"/>
    <n v="29.95"/>
    <x v="1"/>
    <x v="1"/>
    <n v="24"/>
    <s v="junio"/>
    <s v="M"/>
    <s v="sin informacion"/>
    <s v="sin informacion"/>
    <s v="sin informacion"/>
    <s v="sin informacion"/>
    <s v="sin informacion"/>
  </r>
  <r>
    <n v="144673"/>
    <s v="Estuchadora"/>
    <s v="Moreno"/>
    <s v="L11"/>
    <d v="2018-11-01T00:00:00"/>
    <s v="-"/>
    <s v="Mantenimiento Mecanico"/>
    <d v="2023-06-14T00:00:00"/>
    <d v="1899-12-30T08:37:16"/>
    <d v="2023-06-14T00:00:00"/>
    <d v="1899-12-30T10:45:51"/>
    <n v="7715"/>
    <n v="128.58333333333334"/>
    <x v="1"/>
    <x v="1"/>
    <n v="24"/>
    <s v="junio"/>
    <s v="M"/>
    <s v="sin informacion"/>
    <s v="sin informacion"/>
    <s v="sin informacion"/>
    <s v="sin informacion"/>
    <s v="sin informacion"/>
  </r>
  <r>
    <n v="144676"/>
    <s v="Abastecedor pinceles"/>
    <s v="Moreno"/>
    <s v="L37"/>
    <d v="2018-11-01T00:00:00"/>
    <s v="-"/>
    <s v="Mantenimiento Electrico"/>
    <d v="2023-06-14T00:00:00"/>
    <d v="1899-12-30T09:01:02"/>
    <d v="2023-06-14T00:00:00"/>
    <d v="1899-12-30T09:45:06"/>
    <n v="2644"/>
    <n v="44.06666666666667"/>
    <x v="1"/>
    <x v="1"/>
    <n v="24"/>
    <s v="junio"/>
    <s v="M"/>
    <s v="sin informacion"/>
    <s v="sin informacion"/>
    <s v="sin informacion"/>
    <s v="sin informacion"/>
    <s v="sin informacion"/>
  </r>
  <r>
    <n v="144678"/>
    <s v="Llenadora"/>
    <s v="Moreno"/>
    <s v="L29"/>
    <d v="2018-11-01T00:00:00"/>
    <s v="-"/>
    <s v="Mantenimiento Mecanico"/>
    <d v="2023-06-14T00:00:00"/>
    <d v="1899-12-30T09:11:23"/>
    <d v="2023-06-14T00:00:00"/>
    <d v="1899-12-30T09:27:13"/>
    <n v="950"/>
    <n v="15.833333333333334"/>
    <x v="1"/>
    <x v="1"/>
    <n v="24"/>
    <s v="junio"/>
    <s v="M"/>
    <s v="sin informacion"/>
    <s v="sin informacion"/>
    <s v="sin informacion"/>
    <s v="sin informacion"/>
    <s v="sin informacion"/>
  </r>
  <r>
    <n v="144681"/>
    <s v="Abastecedor pinceles"/>
    <s v="Moreno"/>
    <s v="L37"/>
    <d v="2018-11-01T00:00:00"/>
    <s v="-"/>
    <s v="Mantenimiento Electrico"/>
    <d v="2023-06-14T00:00:00"/>
    <d v="1899-12-30T10:17:43"/>
    <d v="2023-06-14T00:00:00"/>
    <d v="1899-12-30T13:05:14"/>
    <n v="10051"/>
    <n v="167.51666666666668"/>
    <x v="1"/>
    <x v="1"/>
    <n v="24"/>
    <s v="junio"/>
    <s v="M"/>
    <s v="sin informacion"/>
    <s v="sin informacion"/>
    <s v="sin informacion"/>
    <s v="sin informacion"/>
    <s v="sin informacion"/>
  </r>
  <r>
    <n v="144684"/>
    <s v="Llenadora"/>
    <s v="Moreno"/>
    <s v="L39"/>
    <d v="2018-11-01T00:00:00"/>
    <s v="-"/>
    <s v="Mantenimiento Mecanico"/>
    <d v="2023-06-14T00:00:00"/>
    <d v="1899-12-30T10:40:26"/>
    <d v="2023-06-14T00:00:00"/>
    <d v="1899-12-30T13:43:10"/>
    <n v="10964"/>
    <n v="182.73333333333332"/>
    <x v="1"/>
    <x v="1"/>
    <n v="24"/>
    <s v="junio"/>
    <s v="M"/>
    <s v="sin informacion"/>
    <s v="sin informacion"/>
    <s v="sin informacion"/>
    <s v="sin informacion"/>
    <s v="sin informacion"/>
  </r>
  <r>
    <n v="144686"/>
    <s v="Estuchadora"/>
    <s v="Moreno"/>
    <s v="L11"/>
    <d v="2018-11-01T00:00:00"/>
    <s v="-"/>
    <s v="Mantenimiento Electrico"/>
    <d v="2023-06-14T00:00:00"/>
    <d v="1899-12-30T10:45:57"/>
    <d v="2023-06-14T00:00:00"/>
    <d v="1899-12-30T11:52:23"/>
    <n v="3986"/>
    <n v="66.433333333333337"/>
    <x v="1"/>
    <x v="1"/>
    <n v="24"/>
    <s v="junio"/>
    <s v="M"/>
    <s v="sin informacion"/>
    <s v="sin informacion"/>
    <s v="sin informacion"/>
    <s v="sin informacion"/>
    <s v="sin informacion"/>
  </r>
  <r>
    <n v="144688"/>
    <s v="Laser"/>
    <s v="Moreno"/>
    <s v="L19"/>
    <d v="2022-07-14T00:00:00"/>
    <s v="Natalio"/>
    <s v="Mantenimiento Electrico"/>
    <d v="2023-06-14T00:00:00"/>
    <d v="1899-12-30T11:22:49"/>
    <d v="2023-06-14T00:00:00"/>
    <d v="1899-12-30T11:42:25"/>
    <n v="1176"/>
    <n v="19.600000000000001"/>
    <x v="1"/>
    <x v="1"/>
    <n v="24"/>
    <s v="junio"/>
    <s v="M"/>
    <s v="sin informacion"/>
    <s v="sin informacion"/>
    <s v="sin informacion"/>
    <s v="sin informacion"/>
    <s v="sin informacion"/>
  </r>
  <r>
    <n v="144693"/>
    <s v="Llenadora"/>
    <s v="Moreno"/>
    <s v="L29"/>
    <d v="2018-11-01T00:00:00"/>
    <s v="-"/>
    <s v="Mantenimiento Electrico"/>
    <d v="2023-06-14T00:00:00"/>
    <d v="1899-12-30T11:54:50"/>
    <d v="2023-06-14T00:00:00"/>
    <d v="1899-12-30T11:56:22"/>
    <n v="92"/>
    <n v="1.5333333333333334"/>
    <x v="0"/>
    <x v="0"/>
    <n v="24"/>
    <s v="junio"/>
    <s v="M"/>
    <s v="microparada"/>
    <s v="microparada"/>
    <s v="microparada"/>
    <s v="microparada"/>
    <s v="microparada"/>
  </r>
  <r>
    <n v="144695"/>
    <s v="Llenadora"/>
    <s v="Moreno"/>
    <s v="L29"/>
    <d v="2018-11-01T00:00:00"/>
    <s v="-"/>
    <s v="Mantenimiento Mecanico"/>
    <d v="2023-06-14T00:00:00"/>
    <d v="1899-12-30T11:58:36"/>
    <d v="2023-06-14T00:00:00"/>
    <d v="1899-12-30T13:45:22"/>
    <n v="6406"/>
    <n v="106.76666666666667"/>
    <x v="1"/>
    <x v="1"/>
    <n v="24"/>
    <s v="junio"/>
    <s v="M"/>
    <s v="sin informacion"/>
    <s v="sin informacion"/>
    <s v="sin informacion"/>
    <s v="sin informacion"/>
    <s v="sin informacion"/>
  </r>
  <r>
    <n v="144696"/>
    <s v="Martillo"/>
    <s v="Moreno"/>
    <s v="L27"/>
    <d v="2018-11-01T00:00:00"/>
    <s v="-"/>
    <s v="Mantenimiento Electrico"/>
    <d v="2023-06-14T00:00:00"/>
    <d v="1899-12-30T12:22:00"/>
    <d v="2023-06-14T00:00:00"/>
    <d v="1899-12-30T12:57:29"/>
    <n v="2129"/>
    <n v="35.483333333333334"/>
    <x v="762"/>
    <x v="2"/>
    <n v="24"/>
    <s v="junio"/>
    <s v="M"/>
    <m/>
    <s v="no"/>
    <m/>
    <m/>
    <m/>
  </r>
  <r>
    <n v="144697"/>
    <s v="Abastecedor pinceles"/>
    <s v="Moreno"/>
    <s v="L38"/>
    <d v="2019-10-08T00:00:00"/>
    <s v="Martín"/>
    <s v="Mantenimiento Mecanico"/>
    <d v="2023-06-14T00:00:00"/>
    <d v="1899-12-30T12:25:28"/>
    <d v="2023-06-14T00:00:00"/>
    <d v="1899-12-30T12:57:41"/>
    <n v="1933"/>
    <n v="32.216666666666669"/>
    <x v="1"/>
    <x v="1"/>
    <n v="24"/>
    <s v="junio"/>
    <s v="M"/>
    <s v="sin informacion"/>
    <s v="sin informacion"/>
    <s v="sin informacion"/>
    <s v="sin informacion"/>
    <s v="sin informacion"/>
  </r>
  <r>
    <n v="144699"/>
    <s v="Etiquetadora"/>
    <s v="Moreno"/>
    <s v="L11"/>
    <d v="2018-11-01T00:00:00"/>
    <s v="-"/>
    <s v="Mantenimiento Electrico"/>
    <d v="2023-06-14T00:00:00"/>
    <d v="1899-12-30T13:27:21"/>
    <d v="2023-06-14T00:00:00"/>
    <d v="1899-12-30T15:37:45"/>
    <n v="7824"/>
    <n v="130.4"/>
    <x v="1"/>
    <x v="1"/>
    <n v="24"/>
    <s v="junio"/>
    <s v="M"/>
    <s v="sin informacion"/>
    <s v="sin informacion"/>
    <s v="sin informacion"/>
    <s v="sin informacion"/>
    <s v="sin informacion"/>
  </r>
  <r>
    <n v="144702"/>
    <s v="Etiquetadora L33"/>
    <s v="Moreno"/>
    <s v="L33"/>
    <d v="2020-10-16T00:00:00"/>
    <s v="Martín"/>
    <s v="Mantenimiento Electrico"/>
    <d v="2023-06-14T00:00:00"/>
    <d v="1899-12-30T14:42:29"/>
    <d v="2023-06-14T00:00:00"/>
    <d v="1899-12-30T14:48:44"/>
    <n v="375"/>
    <n v="6.25"/>
    <x v="0"/>
    <x v="0"/>
    <n v="24"/>
    <s v="junio"/>
    <s v="T"/>
    <s v="microparada"/>
    <s v="microparada"/>
    <s v="microparada"/>
    <s v="microparada"/>
    <s v="microparada"/>
  </r>
  <r>
    <n v="144703"/>
    <s v="Etiquetadora"/>
    <s v="Moreno"/>
    <s v="L04"/>
    <d v="2018-11-01T00:00:00"/>
    <s v="-"/>
    <s v="Mantenimiento Mecanico"/>
    <d v="2023-06-14T00:00:00"/>
    <d v="1899-12-30T14:47:40"/>
    <d v="2023-06-14T00:00:00"/>
    <d v="1899-12-30T15:36:37"/>
    <n v="2937"/>
    <n v="48.95"/>
    <x v="1"/>
    <x v="1"/>
    <n v="24"/>
    <s v="junio"/>
    <s v="T"/>
    <s v="sin informacion"/>
    <s v="sin informacion"/>
    <s v="sin informacion"/>
    <s v="sin informacion"/>
    <s v="sin informacion"/>
  </r>
  <r>
    <n v="144709"/>
    <s v="Etiquetadora"/>
    <s v="Moreno"/>
    <s v="L11"/>
    <d v="2018-11-01T00:00:00"/>
    <s v="-"/>
    <s v="Mantenimiento Mecanico"/>
    <d v="2023-06-14T00:00:00"/>
    <d v="1899-12-30T16:15:29"/>
    <d v="2023-06-14T00:00:00"/>
    <d v="1899-12-30T16:19:01"/>
    <n v="212"/>
    <n v="3.5333333333333332"/>
    <x v="0"/>
    <x v="0"/>
    <n v="24"/>
    <s v="junio"/>
    <s v="T"/>
    <s v="microparada"/>
    <s v="microparada"/>
    <s v="microparada"/>
    <s v="microparada"/>
    <s v="microparada"/>
  </r>
  <r>
    <n v="144711"/>
    <s v="Llenadora"/>
    <s v="Moreno"/>
    <s v="L29"/>
    <d v="2018-11-01T00:00:00"/>
    <s v="-"/>
    <s v="Mantenimiento Mecanico"/>
    <d v="2023-06-14T00:00:00"/>
    <d v="1899-12-30T16:57:56"/>
    <d v="2023-06-14T00:00:00"/>
    <d v="1899-12-30T17:00:11"/>
    <n v="135"/>
    <n v="2.25"/>
    <x v="0"/>
    <x v="0"/>
    <n v="24"/>
    <s v="junio"/>
    <s v="T"/>
    <s v="microparada"/>
    <s v="microparada"/>
    <s v="microparada"/>
    <s v="microparada"/>
    <s v="microparada"/>
  </r>
  <r>
    <n v="144712"/>
    <s v="Llenadora"/>
    <s v="Moreno"/>
    <s v="L29"/>
    <d v="2018-11-01T00:00:00"/>
    <s v="-"/>
    <s v="Mantenimiento Mecanico"/>
    <d v="2023-06-14T00:00:00"/>
    <d v="1899-12-30T17:28:19"/>
    <d v="2023-06-14T00:00:00"/>
    <d v="1899-12-30T17:34:15"/>
    <n v="356"/>
    <n v="5.9333333333333336"/>
    <x v="0"/>
    <x v="0"/>
    <n v="24"/>
    <s v="junio"/>
    <s v="T"/>
    <s v="microparada"/>
    <s v="microparada"/>
    <s v="microparada"/>
    <s v="microparada"/>
    <s v="microparada"/>
  </r>
  <r>
    <n v="144714"/>
    <s v="Llenadora"/>
    <s v="Moreno"/>
    <s v="L29"/>
    <d v="2018-11-01T00:00:00"/>
    <s v="-"/>
    <s v="Mantenimiento Electrico"/>
    <d v="2023-06-14T00:00:00"/>
    <d v="1899-12-30T17:34:21"/>
    <d v="2023-06-14T00:00:00"/>
    <d v="1899-12-30T17:52:52"/>
    <n v="1111"/>
    <n v="18.516666666666666"/>
    <x v="1"/>
    <x v="1"/>
    <n v="24"/>
    <s v="junio"/>
    <s v="T"/>
    <s v="sin informacion"/>
    <s v="sin informacion"/>
    <s v="sin informacion"/>
    <s v="sin informacion"/>
    <s v="sin informacion"/>
  </r>
  <r>
    <n v="144715"/>
    <s v="Llenadora L37"/>
    <s v="Moreno"/>
    <s v="L37"/>
    <d v="2021-03-08T00:00:00"/>
    <s v="Martín"/>
    <s v="Mantenimiento Mecanico"/>
    <d v="2023-06-14T00:00:00"/>
    <d v="1899-12-30T18:10:30"/>
    <d v="2023-06-14T00:00:00"/>
    <d v="1899-12-30T18:11:04"/>
    <n v="34"/>
    <n v="0.56666666666666665"/>
    <x v="0"/>
    <x v="0"/>
    <n v="24"/>
    <s v="junio"/>
    <s v="T"/>
    <s v="microparada"/>
    <s v="microparada"/>
    <s v="microparada"/>
    <s v="microparada"/>
    <s v="microparada"/>
  </r>
  <r>
    <n v="144716"/>
    <s v="Martillo"/>
    <s v="Moreno"/>
    <s v="L27"/>
    <d v="2018-11-01T00:00:00"/>
    <s v="-"/>
    <s v="Mantenimiento Electrico"/>
    <d v="2023-06-14T00:00:00"/>
    <d v="1899-12-30T18:17:16"/>
    <d v="2023-06-14T00:00:00"/>
    <d v="1899-12-30T20:16:55"/>
    <n v="7179"/>
    <n v="119.65"/>
    <x v="1"/>
    <x v="1"/>
    <n v="24"/>
    <s v="junio"/>
    <s v="T"/>
    <s v="sin informacion"/>
    <s v="sin informacion"/>
    <s v="sin informacion"/>
    <s v="sin informacion"/>
    <s v="sin informacion"/>
  </r>
  <r>
    <n v="144717"/>
    <s v="Llenadora"/>
    <s v="Moreno"/>
    <s v="L29"/>
    <d v="2018-11-01T00:00:00"/>
    <s v="-"/>
    <s v="Mantenimiento Electrico"/>
    <d v="2023-06-14T00:00:00"/>
    <d v="1899-12-30T18:22:25"/>
    <d v="2023-06-14T00:00:00"/>
    <d v="1899-12-30T21:18:36"/>
    <n v="10571"/>
    <n v="176.18333333333334"/>
    <x v="1"/>
    <x v="1"/>
    <n v="24"/>
    <s v="junio"/>
    <s v="T"/>
    <s v="sin informacion"/>
    <s v="sin informacion"/>
    <s v="sin informacion"/>
    <s v="sin informacion"/>
    <s v="sin informacion"/>
  </r>
  <r>
    <n v="144718"/>
    <s v="Sobretapa"/>
    <s v="Moreno"/>
    <s v="L38"/>
    <d v="2020-06-30T00:00:00"/>
    <s v="Martín"/>
    <s v="Mantenimiento Electrico"/>
    <d v="2023-06-14T00:00:00"/>
    <d v="1899-12-30T18:25:49"/>
    <d v="2023-06-14T00:00:00"/>
    <d v="1899-12-30T19:08:47"/>
    <n v="2578"/>
    <n v="42.966666666666669"/>
    <x v="763"/>
    <x v="4"/>
    <n v="24"/>
    <s v="junio"/>
    <s v="T"/>
    <m/>
    <s v="no"/>
    <m/>
    <m/>
    <m/>
  </r>
  <r>
    <n v="144721"/>
    <s v="Llenadora"/>
    <s v="Moreno"/>
    <s v="L42"/>
    <d v="2018-11-01T00:00:00"/>
    <s v="-"/>
    <s v="Mantenimiento Electrico"/>
    <d v="2023-06-14T00:00:00"/>
    <d v="1899-12-30T18:40:25"/>
    <d v="2023-06-14T00:00:00"/>
    <d v="1899-12-30T18:52:53"/>
    <n v="748"/>
    <n v="12.466666666666667"/>
    <x v="1"/>
    <x v="1"/>
    <n v="24"/>
    <s v="junio"/>
    <s v="T"/>
    <s v="sin informacion"/>
    <s v="sin informacion"/>
    <s v="sin informacion"/>
    <s v="sin informacion"/>
    <s v="sin informacion"/>
  </r>
  <r>
    <n v="144724"/>
    <s v="Abastecedor tetina"/>
    <s v="Moreno"/>
    <s v="L12"/>
    <d v="2018-11-01T00:00:00"/>
    <s v="-"/>
    <s v="Mantenimiento Mecanico"/>
    <d v="2023-06-14T00:00:00"/>
    <d v="1899-12-30T19:43:16"/>
    <d v="2023-06-14T00:00:00"/>
    <d v="1899-12-30T20:01:03"/>
    <n v="1067"/>
    <n v="17.783333333333335"/>
    <x v="1"/>
    <x v="1"/>
    <n v="24"/>
    <s v="junio"/>
    <s v="T"/>
    <s v="sin informacion"/>
    <s v="sin informacion"/>
    <s v="sin informacion"/>
    <s v="sin informacion"/>
    <s v="sin informacion"/>
  </r>
  <r>
    <n v="144726"/>
    <s v="Martillo"/>
    <s v="Moreno"/>
    <s v="L11"/>
    <d v="2018-11-01T00:00:00"/>
    <s v="-"/>
    <s v="Mantenimiento Mecanico"/>
    <d v="2023-06-14T00:00:00"/>
    <d v="1899-12-30T20:20:41"/>
    <d v="2023-06-14T00:00:00"/>
    <d v="1899-12-30T21:17:30"/>
    <n v="3409"/>
    <n v="56.81666666666667"/>
    <x v="764"/>
    <x v="2"/>
    <n v="24"/>
    <s v="junio"/>
    <s v="T"/>
    <m/>
    <s v="no"/>
    <m/>
    <m/>
    <m/>
  </r>
  <r>
    <n v="144727"/>
    <s v="Etiquetadora"/>
    <s v="Moreno"/>
    <s v="L04"/>
    <d v="2018-11-01T00:00:00"/>
    <s v="-"/>
    <s v="Mantenimiento Mecanico"/>
    <d v="2023-06-14T00:00:00"/>
    <d v="1899-12-30T20:52:17"/>
    <d v="2023-06-14T00:00:00"/>
    <d v="1899-12-30T21:27:43"/>
    <n v="2126"/>
    <n v="35.43333333333333"/>
    <x v="4"/>
    <x v="2"/>
    <n v="24"/>
    <s v="junio"/>
    <s v="T"/>
    <m/>
    <s v="no"/>
    <m/>
    <m/>
    <m/>
  </r>
  <r>
    <n v="144729"/>
    <s v="Etiquetadora"/>
    <s v="Moreno"/>
    <s v="L27"/>
    <d v="2018-11-01T00:00:00"/>
    <s v="-"/>
    <s v="Mantenimiento Mecanico"/>
    <d v="2023-06-14T00:00:00"/>
    <d v="1899-12-30T21:05:57"/>
    <d v="2023-06-14T00:00:00"/>
    <d v="1899-12-30T21:43:04"/>
    <n v="2227"/>
    <n v="37.116666666666667"/>
    <x v="4"/>
    <x v="2"/>
    <n v="24"/>
    <s v="junio"/>
    <s v="T"/>
    <m/>
    <s v="no"/>
    <m/>
    <m/>
    <m/>
  </r>
  <r>
    <n v="144730"/>
    <s v="Etiquetadora"/>
    <s v="Moreno"/>
    <s v="L12"/>
    <d v="2018-11-01T00:00:00"/>
    <s v="-"/>
    <s v="Mantenimiento Mecanico"/>
    <d v="2023-06-14T00:00:00"/>
    <d v="1899-12-30T21:19:35"/>
    <d v="2023-06-14T00:00:00"/>
    <d v="1899-12-30T21:25:54"/>
    <n v="379"/>
    <n v="6.3166666666666664"/>
    <x v="0"/>
    <x v="0"/>
    <n v="24"/>
    <s v="junio"/>
    <s v="T"/>
    <s v="microparada"/>
    <s v="microparada"/>
    <s v="microparada"/>
    <s v="microparada"/>
    <s v="microparada"/>
  </r>
  <r>
    <n v="144732"/>
    <s v="Llenadora L38"/>
    <s v="Moreno"/>
    <s v="L38"/>
    <d v="2021-03-03T00:00:00"/>
    <s v="Martín"/>
    <s v="Mantenimiento Electrico"/>
    <d v="2023-06-14T00:00:00"/>
    <d v="1899-12-30T21:28:59"/>
    <d v="2023-06-14T00:00:00"/>
    <d v="1899-12-30T21:31:21"/>
    <n v="142"/>
    <n v="2.3666666666666667"/>
    <x v="0"/>
    <x v="0"/>
    <n v="24"/>
    <s v="junio"/>
    <s v="T"/>
    <s v="microparada"/>
    <s v="microparada"/>
    <s v="microparada"/>
    <s v="microparada"/>
    <s v="microparada"/>
  </r>
  <r>
    <n v="144743"/>
    <s v="Etiquetadora L33"/>
    <s v="Moreno"/>
    <s v="L33"/>
    <d v="2020-10-16T00:00:00"/>
    <s v="Martín"/>
    <s v="Mantenimiento Electrico"/>
    <d v="2023-06-15T00:00:00"/>
    <d v="1899-12-30T05:20:51"/>
    <d v="2023-06-15T00:00:00"/>
    <d v="1899-12-30T05:26:33"/>
    <n v="342"/>
    <n v="5.7"/>
    <x v="0"/>
    <x v="0"/>
    <n v="24"/>
    <s v="junio"/>
    <s v="N"/>
    <s v="microparada"/>
    <s v="microparada"/>
    <s v="microparada"/>
    <s v="microparada"/>
    <s v="microparada"/>
  </r>
  <r>
    <n v="144744"/>
    <s v="Estuchadora"/>
    <s v="Moreno"/>
    <s v="L32"/>
    <d v="2021-02-04T00:00:00"/>
    <s v="Victor"/>
    <s v="Mantenimiento Electrico"/>
    <d v="2023-06-15T00:00:00"/>
    <d v="1899-12-30T05:23:36"/>
    <d v="2023-06-15T00:00:00"/>
    <d v="1899-12-30T05:50:49"/>
    <n v="1633"/>
    <n v="27.216666666666665"/>
    <x v="1"/>
    <x v="1"/>
    <n v="24"/>
    <s v="junio"/>
    <s v="N"/>
    <s v="sin informacion"/>
    <s v="sin informacion"/>
    <s v="sin informacion"/>
    <s v="sin informacion"/>
    <s v="sin informacion"/>
  </r>
  <r>
    <n v="144748"/>
    <s v="Llenadora"/>
    <s v="Moreno"/>
    <s v="L35"/>
    <d v="2018-11-01T00:00:00"/>
    <s v="-"/>
    <s v="Mantenimiento Electrico"/>
    <d v="2023-06-15T00:00:00"/>
    <d v="1899-12-30T06:07:03"/>
    <d v="2023-06-16T00:00:00"/>
    <d v="1899-12-30T07:04:46"/>
    <n v="89863"/>
    <n v="1497.7166666666667"/>
    <x v="1"/>
    <x v="1"/>
    <n v="24"/>
    <s v="junio"/>
    <s v="M"/>
    <s v="sin informacion"/>
    <s v="sin informacion"/>
    <s v="sin informacion"/>
    <s v="sin informacion"/>
    <s v="sin informacion"/>
  </r>
  <r>
    <n v="144753"/>
    <s v="Llenadora"/>
    <s v="Moreno"/>
    <s v="L29"/>
    <d v="2018-11-01T00:00:00"/>
    <s v="-"/>
    <s v="Mantenimiento Mecanico"/>
    <d v="2023-06-15T00:00:00"/>
    <d v="1899-12-30T06:28:48"/>
    <d v="2023-06-15T00:00:00"/>
    <d v="1899-12-30T07:02:09"/>
    <n v="2001"/>
    <n v="33.35"/>
    <x v="1"/>
    <x v="1"/>
    <n v="24"/>
    <s v="junio"/>
    <s v="M"/>
    <s v="sin informacion"/>
    <s v="sin informacion"/>
    <s v="sin informacion"/>
    <s v="sin informacion"/>
    <s v="sin informacion"/>
  </r>
  <r>
    <n v="144757"/>
    <s v="Torqueadora"/>
    <s v="Moreno"/>
    <s v="L33"/>
    <d v="2020-02-20T00:00:00"/>
    <s v="Martín"/>
    <s v="Mantenimiento Mecanico"/>
    <d v="2023-06-15T00:00:00"/>
    <d v="1899-12-30T06:56:48"/>
    <d v="2023-06-15T00:00:00"/>
    <d v="1899-12-30T08:12:34"/>
    <n v="4546"/>
    <n v="75.766666666666666"/>
    <x v="1"/>
    <x v="1"/>
    <n v="24"/>
    <s v="junio"/>
    <s v="M"/>
    <s v="sin informacion"/>
    <s v="sin informacion"/>
    <s v="sin informacion"/>
    <s v="sin informacion"/>
    <s v="sin informacion"/>
  </r>
  <r>
    <n v="144761"/>
    <s v="Llenadora"/>
    <s v="Moreno"/>
    <s v="L29"/>
    <d v="2018-11-01T00:00:00"/>
    <s v="-"/>
    <s v="Mantenimiento Mecanico"/>
    <d v="2023-06-15T00:00:00"/>
    <d v="1899-12-30T07:02:14"/>
    <d v="2023-06-15T00:00:00"/>
    <d v="1899-12-30T10:13:13"/>
    <n v="11459"/>
    <n v="190.98333333333332"/>
    <x v="1"/>
    <x v="1"/>
    <n v="24"/>
    <s v="junio"/>
    <s v="M"/>
    <s v="sin informacion"/>
    <s v="sin informacion"/>
    <s v="sin informacion"/>
    <s v="sin informacion"/>
    <s v="sin informacion"/>
  </r>
  <r>
    <n v="144763"/>
    <s v="Abastecedor pinceles"/>
    <s v="Moreno"/>
    <s v="L38"/>
    <d v="2019-10-08T00:00:00"/>
    <s v="Martín"/>
    <s v="Mantenimiento Mecanico"/>
    <d v="2023-06-15T00:00:00"/>
    <d v="1899-12-30T07:20:15"/>
    <d v="2023-06-15T00:00:00"/>
    <d v="1899-12-30T08:06:14"/>
    <n v="2759"/>
    <n v="45.983333333333334"/>
    <x v="1"/>
    <x v="1"/>
    <n v="24"/>
    <s v="junio"/>
    <s v="M"/>
    <s v="sin informacion"/>
    <s v="sin informacion"/>
    <s v="sin informacion"/>
    <s v="sin informacion"/>
    <s v="sin informacion"/>
  </r>
  <r>
    <n v="144765"/>
    <s v="Celofanadora"/>
    <s v="Moreno"/>
    <s v="L41"/>
    <d v="2020-02-21T00:00:00"/>
    <s v="Martín"/>
    <s v="Mantenimiento Mecanico"/>
    <d v="2023-06-15T00:00:00"/>
    <d v="1899-12-30T07:23:26"/>
    <d v="2023-06-15T00:00:00"/>
    <d v="1899-12-30T08:02:22"/>
    <n v="2336"/>
    <n v="38.93333333333333"/>
    <x v="1"/>
    <x v="1"/>
    <n v="24"/>
    <s v="junio"/>
    <s v="M"/>
    <s v="sin informacion"/>
    <s v="sin informacion"/>
    <s v="sin informacion"/>
    <s v="sin informacion"/>
    <s v="sin informacion"/>
  </r>
  <r>
    <n v="144766"/>
    <s v="Laser"/>
    <s v="Moreno"/>
    <s v="L11"/>
    <d v="2021-08-24T00:00:00"/>
    <s v="Sebastian "/>
    <s v="Mantenimiento Electrico"/>
    <d v="2023-06-15T00:00:00"/>
    <d v="1899-12-30T07:24:15"/>
    <d v="2023-06-15T00:00:00"/>
    <d v="1899-12-30T07:29:34"/>
    <n v="319"/>
    <n v="5.3166666666666664"/>
    <x v="0"/>
    <x v="0"/>
    <n v="24"/>
    <s v="junio"/>
    <s v="M"/>
    <s v="microparada"/>
    <s v="microparada"/>
    <s v="microparada"/>
    <s v="microparada"/>
    <s v="microparada"/>
  </r>
  <r>
    <n v="144777"/>
    <s v="Celofanadora"/>
    <s v="Moreno"/>
    <s v="L19"/>
    <d v="2023-05-17T00:00:00"/>
    <s v="Juan Manuel"/>
    <s v="Mantenimiento Electrico"/>
    <d v="2023-06-15T00:00:00"/>
    <d v="1899-12-30T09:05:54"/>
    <d v="2023-06-15T00:00:00"/>
    <d v="1899-12-30T09:21:11"/>
    <n v="917"/>
    <n v="15.283333333333333"/>
    <x v="1"/>
    <x v="1"/>
    <n v="24"/>
    <s v="junio"/>
    <s v="M"/>
    <s v="sin informacion"/>
    <s v="sin informacion"/>
    <s v="sin informacion"/>
    <s v="sin informacion"/>
    <s v="sin informacion"/>
  </r>
  <r>
    <n v="144780"/>
    <s v="Abastecedor de envases"/>
    <s v="Moreno"/>
    <s v="L33"/>
    <d v="2018-11-01T00:00:00"/>
    <s v="-"/>
    <s v="Mantenimiento Mecanico"/>
    <d v="2023-06-15T00:00:00"/>
    <d v="1899-12-30T09:13:24"/>
    <d v="2023-06-15T00:00:00"/>
    <d v="1899-12-30T09:16:54"/>
    <n v="210"/>
    <n v="3.5"/>
    <x v="0"/>
    <x v="0"/>
    <n v="24"/>
    <s v="junio"/>
    <s v="M"/>
    <s v="microparada"/>
    <s v="microparada"/>
    <s v="microparada"/>
    <s v="microparada"/>
    <s v="microparada"/>
  </r>
  <r>
    <n v="144781"/>
    <s v="Llenadora L38"/>
    <s v="Moreno"/>
    <s v="L38"/>
    <d v="2021-03-03T00:00:00"/>
    <s v="Martín"/>
    <s v="Mantenimiento Mecanico"/>
    <d v="2023-06-15T00:00:00"/>
    <d v="1899-12-30T09:15:48"/>
    <d v="2023-06-15T00:00:00"/>
    <d v="1899-12-30T09:59:54"/>
    <n v="2646"/>
    <n v="44.1"/>
    <x v="1"/>
    <x v="1"/>
    <n v="24"/>
    <s v="junio"/>
    <s v="M"/>
    <s v="sin informacion"/>
    <s v="sin informacion"/>
    <s v="sin informacion"/>
    <s v="sin informacion"/>
    <s v="sin informacion"/>
  </r>
  <r>
    <n v="144782"/>
    <s v="Abastecedor pinceles"/>
    <s v="Moreno"/>
    <s v="L37"/>
    <d v="2018-11-01T00:00:00"/>
    <s v="-"/>
    <s v="Mantenimiento Electrico"/>
    <d v="2023-06-15T00:00:00"/>
    <d v="1899-12-30T09:17:45"/>
    <d v="2023-06-15T00:00:00"/>
    <d v="1899-12-30T09:33:42"/>
    <n v="957"/>
    <n v="15.95"/>
    <x v="1"/>
    <x v="1"/>
    <n v="24"/>
    <s v="junio"/>
    <s v="M"/>
    <s v="sin informacion"/>
    <s v="sin informacion"/>
    <s v="sin informacion"/>
    <s v="sin informacion"/>
    <s v="sin informacion"/>
  </r>
  <r>
    <n v="144789"/>
    <s v="Abastecedor pinceles"/>
    <s v="Moreno"/>
    <s v="L38"/>
    <d v="2019-10-08T00:00:00"/>
    <s v="Martín"/>
    <s v="Mantenimiento Mecanico"/>
    <d v="2023-06-15T00:00:00"/>
    <d v="1899-12-30T10:08:07"/>
    <d v="2023-06-15T00:00:00"/>
    <d v="1899-12-30T10:19:01"/>
    <n v="654"/>
    <n v="10.9"/>
    <x v="1"/>
    <x v="1"/>
    <n v="24"/>
    <s v="junio"/>
    <s v="M"/>
    <s v="sin informacion"/>
    <s v="sin informacion"/>
    <s v="sin informacion"/>
    <s v="sin informacion"/>
    <s v="sin informacion"/>
  </r>
  <r>
    <n v="144790"/>
    <s v="Llenadora"/>
    <s v="Moreno"/>
    <s v="L29"/>
    <d v="2018-11-01T00:00:00"/>
    <s v="-"/>
    <s v="Mantenimiento Mecanico"/>
    <d v="2023-06-15T00:00:00"/>
    <d v="1899-12-30T10:17:52"/>
    <d v="2023-06-15T00:00:00"/>
    <d v="1899-12-30T10:46:39"/>
    <n v="1727"/>
    <n v="28.783333333333335"/>
    <x v="1"/>
    <x v="1"/>
    <n v="24"/>
    <s v="junio"/>
    <s v="M"/>
    <s v="sin informacion"/>
    <s v="sin informacion"/>
    <s v="sin informacion"/>
    <s v="sin informacion"/>
    <s v="sin informacion"/>
  </r>
  <r>
    <n v="144794"/>
    <s v="Camara"/>
    <s v="Moreno"/>
    <s v="L33"/>
    <d v="2020-02-20T00:00:00"/>
    <s v="Martín"/>
    <s v="Mantenimiento Electrico"/>
    <d v="2023-06-15T00:00:00"/>
    <d v="1899-12-30T10:55:49"/>
    <d v="2023-06-15T00:00:00"/>
    <d v="1899-12-30T11:04:44"/>
    <n v="535"/>
    <n v="8.9166666666666661"/>
    <x v="0"/>
    <x v="0"/>
    <n v="24"/>
    <s v="junio"/>
    <s v="M"/>
    <s v="microparada"/>
    <s v="microparada"/>
    <s v="microparada"/>
    <s v="microparada"/>
    <s v="microparada"/>
  </r>
  <r>
    <n v="144796"/>
    <s v="Llenadora"/>
    <s v="Moreno"/>
    <s v="L29"/>
    <d v="2018-11-01T00:00:00"/>
    <s v="-"/>
    <s v="Mantenimiento Mecanico"/>
    <d v="2023-06-15T00:00:00"/>
    <d v="1899-12-30T11:00:04"/>
    <d v="2023-06-15T00:00:00"/>
    <d v="1899-12-30T11:41:26"/>
    <n v="2482"/>
    <n v="41.366666666666667"/>
    <x v="1"/>
    <x v="1"/>
    <n v="24"/>
    <s v="junio"/>
    <s v="M"/>
    <s v="sin informacion"/>
    <s v="sin informacion"/>
    <s v="sin informacion"/>
    <s v="sin informacion"/>
    <s v="sin informacion"/>
  </r>
  <r>
    <n v="144802"/>
    <s v="Laser"/>
    <s v="Moreno"/>
    <s v="L19"/>
    <d v="2022-07-14T00:00:00"/>
    <s v="Natalio"/>
    <s v="Mantenimiento Electrico"/>
    <d v="2023-06-15T00:00:00"/>
    <d v="1899-12-30T11:36:38"/>
    <d v="2023-06-15T00:00:00"/>
    <d v="1899-12-30T11:46:22"/>
    <n v="584"/>
    <n v="9.7333333333333325"/>
    <x v="0"/>
    <x v="0"/>
    <n v="24"/>
    <s v="junio"/>
    <s v="M"/>
    <s v="microparada"/>
    <s v="microparada"/>
    <s v="microparada"/>
    <s v="microparada"/>
    <s v="microparada"/>
  </r>
  <r>
    <n v="144803"/>
    <s v="Etiquetadora L33"/>
    <s v="Moreno"/>
    <s v="L33"/>
    <d v="2020-10-16T00:00:00"/>
    <s v="Martín"/>
    <s v="Mantenimiento Electrico"/>
    <d v="2023-06-15T00:00:00"/>
    <d v="1899-12-30T11:44:10"/>
    <d v="2023-06-15T00:00:00"/>
    <d v="1899-12-30T12:01:21"/>
    <n v="1031"/>
    <n v="17.183333333333334"/>
    <x v="1"/>
    <x v="1"/>
    <n v="24"/>
    <s v="junio"/>
    <s v="M"/>
    <s v="sin informacion"/>
    <s v="sin informacion"/>
    <s v="sin informacion"/>
    <s v="sin informacion"/>
    <s v="sin informacion"/>
  </r>
  <r>
    <n v="144806"/>
    <s v="Laser"/>
    <s v="Moreno"/>
    <s v="L19"/>
    <d v="2022-07-14T00:00:00"/>
    <s v="Natalio"/>
    <s v="Mantenimiento Electrico"/>
    <d v="2023-06-15T00:00:00"/>
    <d v="1899-12-30T11:54:14"/>
    <d v="2023-06-15T00:00:00"/>
    <d v="1899-12-30T12:05:35"/>
    <n v="681"/>
    <n v="11.35"/>
    <x v="1"/>
    <x v="1"/>
    <n v="24"/>
    <s v="junio"/>
    <s v="M"/>
    <s v="sin informacion"/>
    <s v="sin informacion"/>
    <s v="sin informacion"/>
    <s v="sin informacion"/>
    <s v="sin informacion"/>
  </r>
  <r>
    <n v="144809"/>
    <s v="Sobretapa"/>
    <s v="Moreno"/>
    <s v="L38"/>
    <d v="2020-06-30T00:00:00"/>
    <s v="Martín"/>
    <s v="Mantenimiento Electrico"/>
    <d v="2023-06-15T00:00:00"/>
    <d v="1899-12-30T12:18:58"/>
    <d v="2023-06-15T00:00:00"/>
    <d v="1899-12-30T12:26:33"/>
    <n v="455"/>
    <n v="7.583333333333333"/>
    <x v="0"/>
    <x v="0"/>
    <n v="24"/>
    <s v="junio"/>
    <s v="M"/>
    <s v="microparada"/>
    <s v="microparada"/>
    <s v="microparada"/>
    <s v="microparada"/>
    <s v="microparada"/>
  </r>
  <r>
    <n v="144810"/>
    <s v="Laser"/>
    <s v="Moreno"/>
    <s v="L19"/>
    <d v="2022-07-14T00:00:00"/>
    <s v="Natalio"/>
    <s v="Mantenimiento Electrico"/>
    <d v="2023-06-15T00:00:00"/>
    <d v="1899-12-30T12:29:25"/>
    <d v="2023-06-15T00:00:00"/>
    <d v="1899-12-30T12:45:29"/>
    <n v="964"/>
    <n v="16.066666666666666"/>
    <x v="1"/>
    <x v="1"/>
    <n v="24"/>
    <s v="junio"/>
    <s v="M"/>
    <s v="sin informacion"/>
    <s v="sin informacion"/>
    <s v="sin informacion"/>
    <s v="sin informacion"/>
    <s v="sin informacion"/>
  </r>
  <r>
    <n v="144813"/>
    <s v="Etiquetadora"/>
    <s v="Moreno"/>
    <s v="L11"/>
    <d v="2018-11-01T00:00:00"/>
    <s v="-"/>
    <s v="Mantenimiento Mecanico"/>
    <d v="2023-06-15T00:00:00"/>
    <d v="1899-12-30T14:26:25"/>
    <d v="2023-06-15T00:00:00"/>
    <d v="1899-12-30T14:30:21"/>
    <n v="236"/>
    <n v="3.9333333333333331"/>
    <x v="0"/>
    <x v="0"/>
    <n v="24"/>
    <s v="junio"/>
    <s v="T"/>
    <s v="microparada"/>
    <s v="microparada"/>
    <s v="microparada"/>
    <s v="microparada"/>
    <s v="microparada"/>
  </r>
  <r>
    <n v="144815"/>
    <s v="Estuchadora"/>
    <s v="Moreno"/>
    <s v="L11"/>
    <d v="2018-11-01T00:00:00"/>
    <s v="-"/>
    <s v="Mantenimiento Mecanico"/>
    <d v="2023-06-15T00:00:00"/>
    <d v="1899-12-30T14:31:03"/>
    <d v="2023-06-15T00:00:00"/>
    <d v="1899-12-30T14:41:43"/>
    <n v="640"/>
    <n v="10.666666666666666"/>
    <x v="1"/>
    <x v="1"/>
    <n v="24"/>
    <s v="junio"/>
    <s v="T"/>
    <s v="sin informacion"/>
    <s v="sin informacion"/>
    <s v="sin informacion"/>
    <s v="sin informacion"/>
    <s v="sin informacion"/>
  </r>
  <r>
    <n v="144818"/>
    <s v="Llenadora L38"/>
    <s v="Moreno"/>
    <s v="L38"/>
    <d v="2021-03-03T00:00:00"/>
    <s v="Martín"/>
    <s v="Mantenimiento Mecanico"/>
    <d v="2023-06-15T00:00:00"/>
    <d v="1899-12-30T15:29:11"/>
    <d v="2023-06-15T00:00:00"/>
    <d v="1899-12-30T15:42:03"/>
    <n v="772"/>
    <n v="12.866666666666667"/>
    <x v="1"/>
    <x v="1"/>
    <n v="24"/>
    <s v="junio"/>
    <s v="T"/>
    <s v="sin informacion"/>
    <s v="sin informacion"/>
    <s v="sin informacion"/>
    <s v="sin informacion"/>
    <s v="sin informacion"/>
  </r>
  <r>
    <n v="144820"/>
    <s v="Abastecedor tubos"/>
    <s v="Moreno"/>
    <s v="L36"/>
    <d v="2018-11-01T00:00:00"/>
    <s v="-"/>
    <s v="Mantenimiento Electrico"/>
    <d v="2023-06-15T00:00:00"/>
    <d v="1899-12-30T15:31:09"/>
    <d v="2023-06-15T00:00:00"/>
    <d v="1899-12-30T15:49:01"/>
    <n v="1072"/>
    <n v="17.866666666666667"/>
    <x v="765"/>
    <x v="2"/>
    <n v="24"/>
    <s v="junio"/>
    <s v="T"/>
    <m/>
    <s v="no"/>
    <m/>
    <m/>
    <m/>
  </r>
  <r>
    <n v="144822"/>
    <s v="Etiquetadora L33"/>
    <s v="Moreno"/>
    <s v="L33"/>
    <d v="2020-10-16T00:00:00"/>
    <s v="Martín"/>
    <s v="Mantenimiento Electrico"/>
    <d v="2023-06-15T00:00:00"/>
    <d v="1899-12-30T15:53:52"/>
    <d v="2023-06-15T00:00:00"/>
    <d v="1899-12-30T16:28:19"/>
    <n v="2067"/>
    <n v="34.450000000000003"/>
    <x v="766"/>
    <x v="2"/>
    <n v="24"/>
    <s v="junio"/>
    <s v="T"/>
    <m/>
    <s v="no"/>
    <m/>
    <m/>
    <m/>
  </r>
  <r>
    <n v="144823"/>
    <s v="Llenadora"/>
    <s v="Moreno"/>
    <s v="L41"/>
    <d v="2018-11-01T00:00:00"/>
    <s v="-"/>
    <s v="Mantenimiento Electrico"/>
    <d v="2023-06-15T00:00:00"/>
    <d v="1899-12-30T15:57:52"/>
    <d v="2023-06-15T00:00:00"/>
    <d v="1899-12-30T16:29:12"/>
    <n v="1880"/>
    <n v="31.333333333333332"/>
    <x v="767"/>
    <x v="4"/>
    <n v="24"/>
    <s v="junio"/>
    <s v="T"/>
    <m/>
    <s v="no"/>
    <m/>
    <m/>
    <m/>
  </r>
  <r>
    <n v="144828"/>
    <s v="Axon"/>
    <s v="Moreno"/>
    <s v="L37"/>
    <d v="2020-02-20T00:00:00"/>
    <s v="Martín"/>
    <s v="Mantenimiento Mecanico"/>
    <d v="2023-06-15T00:00:00"/>
    <d v="1899-12-30T16:57:05"/>
    <d v="2023-06-15T00:00:00"/>
    <d v="1899-12-30T17:52:02"/>
    <n v="3297"/>
    <n v="54.95"/>
    <x v="1"/>
    <x v="1"/>
    <n v="24"/>
    <s v="junio"/>
    <s v="T"/>
    <s v="sin informacion"/>
    <s v="sin informacion"/>
    <s v="sin informacion"/>
    <s v="sin informacion"/>
    <s v="sin informacion"/>
  </r>
  <r>
    <n v="144835"/>
    <s v="Etiquetadora"/>
    <s v="Moreno"/>
    <s v="L04"/>
    <d v="2018-11-01T00:00:00"/>
    <s v="-"/>
    <s v="Mantenimiento Mecanico"/>
    <d v="2023-06-15T00:00:00"/>
    <d v="1899-12-30T17:21:18"/>
    <d v="2023-06-15T00:00:00"/>
    <d v="1899-12-30T17:33:53"/>
    <n v="755"/>
    <n v="12.583333333333334"/>
    <x v="1"/>
    <x v="1"/>
    <n v="24"/>
    <s v="junio"/>
    <s v="T"/>
    <s v="sin informacion"/>
    <s v="sin informacion"/>
    <s v="sin informacion"/>
    <s v="sin informacion"/>
    <s v="sin informacion"/>
  </r>
  <r>
    <n v="144837"/>
    <s v="Estuchadora"/>
    <s v="Moreno"/>
    <s v="L11"/>
    <d v="2018-11-01T00:00:00"/>
    <s v="-"/>
    <s v="Mantenimiento Mecanico"/>
    <d v="2023-06-15T00:00:00"/>
    <d v="1899-12-30T17:29:08"/>
    <d v="2023-06-15T00:00:00"/>
    <d v="1899-12-30T17:46:29"/>
    <n v="1041"/>
    <n v="17.350000000000001"/>
    <x v="1"/>
    <x v="1"/>
    <n v="24"/>
    <s v="junio"/>
    <s v="T"/>
    <s v="sin informacion"/>
    <s v="sin informacion"/>
    <s v="sin informacion"/>
    <s v="sin informacion"/>
    <s v="sin informacion"/>
  </r>
  <r>
    <n v="144838"/>
    <s v="Etiquetadora"/>
    <s v="Moreno"/>
    <s v="L04"/>
    <d v="2018-11-01T00:00:00"/>
    <s v="-"/>
    <s v="Mantenimiento Mecanico"/>
    <d v="2023-06-15T00:00:00"/>
    <d v="1899-12-30T17:43:33"/>
    <d v="2023-06-15T00:00:00"/>
    <d v="1899-12-30T18:14:25"/>
    <n v="1852"/>
    <n v="30.866666666666667"/>
    <x v="4"/>
    <x v="2"/>
    <n v="24"/>
    <s v="junio"/>
    <s v="T"/>
    <m/>
    <s v="no"/>
    <m/>
    <m/>
    <m/>
  </r>
  <r>
    <n v="144839"/>
    <s v="Llenadora"/>
    <s v="Moreno"/>
    <s v="L41"/>
    <d v="2018-11-01T00:00:00"/>
    <s v="-"/>
    <s v="Mantenimiento Mecanico"/>
    <d v="2023-06-15T00:00:00"/>
    <d v="1899-12-30T17:52:14"/>
    <d v="2023-06-15T00:00:00"/>
    <d v="1899-12-30T18:06:46"/>
    <n v="872"/>
    <n v="14.533333333333333"/>
    <x v="1"/>
    <x v="1"/>
    <n v="24"/>
    <s v="junio"/>
    <s v="T"/>
    <s v="sin informacion"/>
    <s v="sin informacion"/>
    <s v="sin informacion"/>
    <s v="sin informacion"/>
    <s v="sin informacion"/>
  </r>
  <r>
    <n v="144842"/>
    <s v="Celofanadora"/>
    <s v="Moreno"/>
    <s v="L42"/>
    <d v="2018-11-01T00:00:00"/>
    <s v="-"/>
    <s v="Mantenimiento Mecanico"/>
    <d v="2023-06-15T00:00:00"/>
    <d v="1899-12-30T18:19:10"/>
    <d v="2023-06-15T00:00:00"/>
    <d v="1899-12-30T18:41:59"/>
    <n v="1369"/>
    <n v="22.816666666666666"/>
    <x v="1"/>
    <x v="1"/>
    <n v="24"/>
    <s v="junio"/>
    <s v="T"/>
    <s v="sin informacion"/>
    <s v="sin informacion"/>
    <s v="sin informacion"/>
    <s v="sin informacion"/>
    <s v="sin informacion"/>
  </r>
  <r>
    <n v="144843"/>
    <s v="Llenadora L37"/>
    <s v="Moreno"/>
    <s v="L37"/>
    <d v="2021-03-08T00:00:00"/>
    <s v="Martín"/>
    <s v="Mantenimiento Mecanico"/>
    <d v="2023-06-15T00:00:00"/>
    <d v="1899-12-30T18:26:21"/>
    <d v="2023-06-15T00:00:00"/>
    <d v="1899-12-30T18:46:09"/>
    <n v="1188"/>
    <n v="19.8"/>
    <x v="1"/>
    <x v="1"/>
    <n v="24"/>
    <s v="junio"/>
    <s v="T"/>
    <s v="sin informacion"/>
    <s v="sin informacion"/>
    <s v="sin informacion"/>
    <s v="sin informacion"/>
    <s v="sin informacion"/>
  </r>
  <r>
    <n v="144844"/>
    <s v="Etiquetadora"/>
    <s v="Moreno"/>
    <s v="L04"/>
    <d v="2018-11-01T00:00:00"/>
    <s v="-"/>
    <s v="Mantenimiento Mecanico"/>
    <d v="2023-06-15T00:00:00"/>
    <d v="1899-12-30T18:54:45"/>
    <d v="2023-06-15T00:00:00"/>
    <d v="1899-12-30T20:03:39"/>
    <n v="4134"/>
    <n v="68.900000000000006"/>
    <x v="1"/>
    <x v="1"/>
    <n v="24"/>
    <s v="junio"/>
    <s v="T"/>
    <s v="sin informacion"/>
    <s v="sin informacion"/>
    <s v="sin informacion"/>
    <s v="sin informacion"/>
    <s v="sin informacion"/>
  </r>
  <r>
    <n v="144848"/>
    <s v="Transporte"/>
    <s v="Moreno"/>
    <s v="L19"/>
    <d v="2018-11-01T00:00:00"/>
    <s v="-"/>
    <s v="Mantenimiento Electrico"/>
    <d v="2023-06-15T00:00:00"/>
    <d v="1899-12-30T19:27:51"/>
    <d v="2023-06-15T00:00:00"/>
    <d v="1899-12-30T19:56:53"/>
    <n v="1742"/>
    <n v="29.033333333333335"/>
    <x v="768"/>
    <x v="2"/>
    <n v="24"/>
    <s v="junio"/>
    <s v="T"/>
    <m/>
    <s v="no"/>
    <m/>
    <m/>
    <m/>
  </r>
  <r>
    <n v="144852"/>
    <s v="Celofanadora"/>
    <s v="Moreno"/>
    <s v="L42"/>
    <d v="2018-11-01T00:00:00"/>
    <s v="-"/>
    <s v="Mantenimiento Mecanico"/>
    <d v="2023-06-15T00:00:00"/>
    <d v="1899-12-30T20:10:31"/>
    <d v="2023-06-15T00:00:00"/>
    <d v="1899-12-30T20:42:46"/>
    <n v="1935"/>
    <n v="32.25"/>
    <x v="4"/>
    <x v="2"/>
    <n v="24"/>
    <s v="junio"/>
    <s v="T"/>
    <m/>
    <s v="no"/>
    <m/>
    <m/>
    <m/>
  </r>
  <r>
    <n v="144853"/>
    <s v="Martillo"/>
    <s v="Moreno"/>
    <s v="L27"/>
    <d v="2018-11-01T00:00:00"/>
    <s v="-"/>
    <s v="Mantenimiento Electrico"/>
    <d v="2023-06-15T00:00:00"/>
    <d v="1899-12-30T21:01:15"/>
    <d v="2023-06-15T00:00:00"/>
    <d v="1899-12-30T21:22:38"/>
    <n v="1283"/>
    <n v="21.383333333333333"/>
    <x v="1"/>
    <x v="1"/>
    <n v="24"/>
    <s v="junio"/>
    <s v="T"/>
    <s v="sin informacion"/>
    <s v="sin informacion"/>
    <s v="sin informacion"/>
    <s v="sin informacion"/>
    <s v="sin informacion"/>
  </r>
  <r>
    <n v="144854"/>
    <s v="Llenadora"/>
    <s v="Moreno"/>
    <s v="L41"/>
    <d v="2018-11-01T00:00:00"/>
    <s v="-"/>
    <s v="Mantenimiento Mecanico"/>
    <d v="2023-06-15T00:00:00"/>
    <d v="1899-12-30T23:14:32"/>
    <d v="2023-06-15T00:00:00"/>
    <d v="1899-12-30T23:14:48"/>
    <n v="16"/>
    <n v="0.26666666666666666"/>
    <x v="0"/>
    <x v="0"/>
    <n v="24"/>
    <s v="junio"/>
    <s v="N"/>
    <s v="microparada"/>
    <s v="microparada"/>
    <s v="microparada"/>
    <s v="microparada"/>
    <s v="microparada"/>
  </r>
  <r>
    <n v="144855"/>
    <s v="Estuchadora"/>
    <s v="Moreno"/>
    <s v="L32"/>
    <d v="2021-02-04T00:00:00"/>
    <s v="Victor"/>
    <s v="Mantenimiento Mecanico"/>
    <d v="2023-06-15T00:00:00"/>
    <d v="1899-12-30T23:48:35"/>
    <d v="2023-06-16T00:00:00"/>
    <d v="1899-12-30T01:03:00"/>
    <n v="4465"/>
    <n v="74.416666666666671"/>
    <x v="1"/>
    <x v="1"/>
    <n v="24"/>
    <s v="junio"/>
    <s v="N"/>
    <s v="sin informacion"/>
    <s v="sin informacion"/>
    <s v="sin informacion"/>
    <s v="sin informacion"/>
    <s v="sin informacion"/>
  </r>
  <r>
    <n v="144857"/>
    <s v="Llenadora"/>
    <s v="Moreno"/>
    <s v="L33"/>
    <d v="2018-11-01T00:00:00"/>
    <s v="-"/>
    <s v="Mantenimiento Mecanico"/>
    <d v="2023-06-16T00:00:00"/>
    <d v="1899-12-30T00:40:25"/>
    <d v="2023-06-16T00:00:00"/>
    <d v="1899-12-30T00:48:32"/>
    <n v="487"/>
    <n v="8.1166666666666671"/>
    <x v="0"/>
    <x v="0"/>
    <n v="24"/>
    <s v="junio"/>
    <s v="N"/>
    <s v="microparada"/>
    <s v="microparada"/>
    <s v="microparada"/>
    <s v="microparada"/>
    <s v="microparada"/>
  </r>
  <r>
    <n v="144862"/>
    <s v="Etiquetadora L33"/>
    <s v="Moreno"/>
    <s v="L33"/>
    <d v="2020-10-16T00:00:00"/>
    <s v="Martín"/>
    <s v="Mantenimiento Electrico"/>
    <d v="2023-06-16T00:00:00"/>
    <d v="1899-12-30T02:51:22"/>
    <d v="2023-06-16T00:00:00"/>
    <d v="1899-12-30T03:09:50"/>
    <n v="1108"/>
    <n v="18.466666666666665"/>
    <x v="4"/>
    <x v="2"/>
    <n v="24"/>
    <s v="junio"/>
    <s v="N"/>
    <m/>
    <s v="no"/>
    <m/>
    <m/>
    <m/>
  </r>
  <r>
    <n v="144864"/>
    <s v="Estuchadora"/>
    <s v="Moreno"/>
    <s v="L32"/>
    <d v="2021-02-04T00:00:00"/>
    <s v="Victor"/>
    <s v="Mantenimiento Electrico"/>
    <d v="2023-06-16T00:00:00"/>
    <d v="1899-12-30T04:00:21"/>
    <d v="2023-06-16T00:00:00"/>
    <d v="1899-12-30T05:08:18"/>
    <n v="4077"/>
    <n v="67.95"/>
    <x v="1"/>
    <x v="1"/>
    <n v="24"/>
    <s v="junio"/>
    <s v="N"/>
    <s v="sin informacion"/>
    <s v="sin informacion"/>
    <s v="sin informacion"/>
    <s v="sin informacion"/>
    <s v="sin informacion"/>
  </r>
  <r>
    <n v="144870"/>
    <s v="Celofanadora L10"/>
    <s v="Moreno"/>
    <s v="L10"/>
    <d v="2020-09-30T00:00:00"/>
    <s v="Martín"/>
    <s v="Mantenimiento Electrico"/>
    <d v="2023-06-16T00:00:00"/>
    <d v="1899-12-30T06:15:40"/>
    <d v="2023-06-16T00:00:00"/>
    <d v="1899-12-30T06:57:42"/>
    <n v="2522"/>
    <n v="42.033333333333331"/>
    <x v="769"/>
    <x v="2"/>
    <n v="24"/>
    <s v="junio"/>
    <s v="M"/>
    <m/>
    <s v="no"/>
    <m/>
    <m/>
    <m/>
  </r>
  <r>
    <n v="144873"/>
    <s v="Martillo"/>
    <s v="Moreno"/>
    <s v="L27"/>
    <d v="2018-11-01T00:00:00"/>
    <s v="-"/>
    <s v="Mantenimiento Electrico"/>
    <d v="2023-06-16T00:00:00"/>
    <d v="1899-12-30T06:39:16"/>
    <d v="2023-06-16T00:00:00"/>
    <d v="1899-12-30T07:14:10"/>
    <n v="2094"/>
    <n v="34.9"/>
    <x v="144"/>
    <x v="2"/>
    <n v="24"/>
    <s v="junio"/>
    <s v="M"/>
    <m/>
    <s v="no"/>
    <m/>
    <m/>
    <m/>
  </r>
  <r>
    <n v="144874"/>
    <s v="Celofanadora L10"/>
    <s v="Moreno"/>
    <s v="L10"/>
    <d v="2020-09-30T00:00:00"/>
    <s v="Martín"/>
    <s v="Mantenimiento Electrico"/>
    <d v="2023-06-16T00:00:00"/>
    <d v="1899-12-30T06:58:48"/>
    <d v="2023-06-16T00:00:00"/>
    <d v="1899-12-30T07:31:17"/>
    <n v="1949"/>
    <n v="32.483333333333334"/>
    <x v="4"/>
    <x v="2"/>
    <n v="24"/>
    <s v="junio"/>
    <s v="M"/>
    <m/>
    <s v="no"/>
    <m/>
    <m/>
    <m/>
  </r>
  <r>
    <n v="144875"/>
    <s v="Llenadora"/>
    <s v="Moreno"/>
    <s v="L35"/>
    <d v="2018-11-01T00:00:00"/>
    <s v="-"/>
    <s v="Mantenimiento Electrico"/>
    <d v="2023-06-16T00:00:00"/>
    <d v="1899-12-30T07:04:55"/>
    <d v="2023-06-16T00:00:00"/>
    <d v="1899-12-30T08:12:36"/>
    <n v="4061"/>
    <n v="67.683333333333337"/>
    <x v="1"/>
    <x v="1"/>
    <n v="24"/>
    <s v="junio"/>
    <s v="M"/>
    <s v="sin informacion"/>
    <s v="sin informacion"/>
    <s v="sin informacion"/>
    <s v="sin informacion"/>
    <s v="sin informacion"/>
  </r>
  <r>
    <n v="144876"/>
    <s v="Llenadora"/>
    <s v="Moreno"/>
    <s v="L29"/>
    <d v="2018-11-01T00:00:00"/>
    <s v="-"/>
    <s v="Mantenimiento Mecanico"/>
    <d v="2023-06-16T00:00:00"/>
    <d v="1899-12-30T07:14:14"/>
    <d v="2023-06-16T00:00:00"/>
    <d v="1899-12-30T07:24:21"/>
    <n v="607"/>
    <n v="10.116666666666667"/>
    <x v="1"/>
    <x v="1"/>
    <n v="24"/>
    <s v="junio"/>
    <s v="M"/>
    <s v="sin informacion"/>
    <s v="sin informacion"/>
    <s v="sin informacion"/>
    <s v="sin informacion"/>
    <s v="sin informacion"/>
  </r>
  <r>
    <n v="144877"/>
    <s v="Llenadora L38"/>
    <s v="Moreno"/>
    <s v="L38"/>
    <d v="2021-03-03T00:00:00"/>
    <s v="Martín"/>
    <s v="Mantenimiento Mecanico"/>
    <d v="2023-06-16T00:00:00"/>
    <d v="1899-12-30T07:20:19"/>
    <d v="2023-06-16T00:00:00"/>
    <d v="1899-12-30T08:13:05"/>
    <n v="3166"/>
    <n v="52.766666666666666"/>
    <x v="1"/>
    <x v="1"/>
    <n v="24"/>
    <s v="junio"/>
    <s v="M"/>
    <s v="sin informacion"/>
    <s v="sin informacion"/>
    <s v="sin informacion"/>
    <s v="sin informacion"/>
    <s v="sin informacion"/>
  </r>
  <r>
    <n v="144878"/>
    <s v="Llenadora"/>
    <s v="Moreno"/>
    <s v="L29"/>
    <d v="2018-11-01T00:00:00"/>
    <s v="-"/>
    <s v="Mantenimiento Electrico"/>
    <d v="2023-06-16T00:00:00"/>
    <d v="1899-12-30T07:24:31"/>
    <d v="2023-06-16T00:00:00"/>
    <d v="1899-12-30T07:58:34"/>
    <n v="2043"/>
    <n v="34.049999999999997"/>
    <x v="1"/>
    <x v="1"/>
    <n v="24"/>
    <s v="junio"/>
    <s v="M"/>
    <s v="sin informacion"/>
    <s v="sin informacion"/>
    <s v="sin informacion"/>
    <s v="sin informacion"/>
    <s v="sin informacion"/>
  </r>
  <r>
    <n v="144879"/>
    <s v="Martillo"/>
    <s v="Moreno"/>
    <s v="L27"/>
    <d v="2018-11-01T00:00:00"/>
    <s v="-"/>
    <s v="Mantenimiento Electrico"/>
    <d v="2023-06-16T00:00:00"/>
    <d v="1899-12-30T08:38:27"/>
    <d v="2023-06-16T00:00:00"/>
    <d v="1899-12-30T08:42:19"/>
    <n v="232"/>
    <n v="3.8666666666666667"/>
    <x v="0"/>
    <x v="0"/>
    <n v="24"/>
    <s v="junio"/>
    <s v="M"/>
    <s v="microparada"/>
    <s v="microparada"/>
    <s v="microparada"/>
    <s v="microparada"/>
    <s v="microparada"/>
  </r>
  <r>
    <n v="144880"/>
    <s v="Llenadora"/>
    <s v="Moreno"/>
    <s v="L07"/>
    <d v="2018-11-01T00:00:00"/>
    <s v="-"/>
    <s v="Mantenimiento Mecanico"/>
    <d v="2023-06-16T00:00:00"/>
    <d v="1899-12-30T08:50:14"/>
    <d v="2023-06-16T00:00:00"/>
    <d v="1899-12-30T14:17:10"/>
    <n v="19616"/>
    <n v="326.93333333333334"/>
    <x v="1"/>
    <x v="1"/>
    <n v="24"/>
    <s v="junio"/>
    <s v="M"/>
    <s v="sin informacion"/>
    <s v="sin informacion"/>
    <s v="sin informacion"/>
    <s v="sin informacion"/>
    <s v="sin informacion"/>
  </r>
  <r>
    <n v="144881"/>
    <s v="Martillo"/>
    <s v="Moreno"/>
    <s v="L27"/>
    <d v="2018-11-01T00:00:00"/>
    <s v="-"/>
    <s v="Mantenimiento Electrico"/>
    <d v="2023-06-16T00:00:00"/>
    <d v="1899-12-30T09:00:11"/>
    <d v="2023-06-16T00:00:00"/>
    <d v="1899-12-30T09:22:58"/>
    <n v="1367"/>
    <n v="22.783333333333335"/>
    <x v="770"/>
    <x v="2"/>
    <n v="24"/>
    <s v="junio"/>
    <s v="M"/>
    <m/>
    <s v="no"/>
    <m/>
    <m/>
    <m/>
  </r>
  <r>
    <n v="144882"/>
    <s v="Transporte"/>
    <s v="Moreno"/>
    <s v="L38"/>
    <d v="2018-11-01T00:00:00"/>
    <s v="-"/>
    <s v="Mantenimiento Mecanico"/>
    <d v="2023-06-16T00:00:00"/>
    <d v="1899-12-30T09:14:58"/>
    <d v="2023-06-16T00:00:00"/>
    <d v="1899-12-30T10:30:20"/>
    <n v="4522"/>
    <n v="75.36666666666666"/>
    <x v="1"/>
    <x v="1"/>
    <n v="24"/>
    <s v="junio"/>
    <s v="M"/>
    <s v="sin informacion"/>
    <s v="sin informacion"/>
    <s v="sin informacion"/>
    <s v="sin informacion"/>
    <s v="sin informacion"/>
  </r>
  <r>
    <n v="144885"/>
    <s v="Llenadora"/>
    <s v="Moreno"/>
    <s v="L29"/>
    <d v="2018-11-01T00:00:00"/>
    <s v="-"/>
    <s v="Mantenimiento Mecanico"/>
    <d v="2023-06-16T00:00:00"/>
    <d v="1899-12-30T09:39:55"/>
    <d v="2023-06-16T00:00:00"/>
    <d v="1899-12-30T09:57:40"/>
    <n v="1065"/>
    <n v="17.75"/>
    <x v="771"/>
    <x v="2"/>
    <n v="24"/>
    <s v="junio"/>
    <s v="M"/>
    <m/>
    <s v="no"/>
    <m/>
    <m/>
    <m/>
  </r>
  <r>
    <n v="144886"/>
    <s v="Etiquetadora"/>
    <s v="Moreno"/>
    <s v="L27"/>
    <d v="2018-11-01T00:00:00"/>
    <s v="-"/>
    <s v="Mantenimiento Mecanico"/>
    <d v="2023-06-16T00:00:00"/>
    <d v="1899-12-30T10:36:07"/>
    <d v="2023-06-16T00:00:00"/>
    <d v="1899-12-30T11:05:05"/>
    <n v="1738"/>
    <n v="28.966666666666665"/>
    <x v="1"/>
    <x v="1"/>
    <n v="24"/>
    <s v="junio"/>
    <s v="M"/>
    <s v="sin informacion"/>
    <s v="sin informacion"/>
    <s v="sin informacion"/>
    <s v="sin informacion"/>
    <s v="sin informacion"/>
  </r>
  <r>
    <n v="144889"/>
    <s v="Llenadora"/>
    <s v="Moreno"/>
    <s v="L29"/>
    <d v="2018-11-01T00:00:00"/>
    <s v="-"/>
    <s v="Mantenimiento Mecanico"/>
    <d v="2023-06-16T00:00:00"/>
    <d v="1899-12-30T11:33:21"/>
    <d v="2023-06-16T00:00:00"/>
    <d v="1899-12-30T14:17:20"/>
    <n v="9839"/>
    <n v="163.98333333333332"/>
    <x v="772"/>
    <x v="2"/>
    <n v="24"/>
    <s v="junio"/>
    <s v="M"/>
    <m/>
    <s v="no"/>
    <m/>
    <m/>
    <m/>
  </r>
  <r>
    <n v="144892"/>
    <s v="Llenadora"/>
    <s v="Moreno"/>
    <s v="L07"/>
    <d v="2018-11-01T00:00:00"/>
    <s v="-"/>
    <s v="Mantenimiento Mecanico"/>
    <d v="2023-06-16T00:00:00"/>
    <d v="1899-12-30T14:17:24"/>
    <d v="2023-06-16T00:00:00"/>
    <d v="1899-12-30T15:16:25"/>
    <n v="3541"/>
    <n v="59.016666666666666"/>
    <x v="1"/>
    <x v="1"/>
    <n v="24"/>
    <s v="junio"/>
    <s v="T"/>
    <s v="sin informacion"/>
    <s v="sin informacion"/>
    <s v="sin informacion"/>
    <s v="sin informacion"/>
    <s v="sin informacion"/>
  </r>
  <r>
    <n v="144893"/>
    <s v="Llenadora"/>
    <s v="Moreno"/>
    <s v="L29"/>
    <d v="2018-11-01T00:00:00"/>
    <s v="-"/>
    <s v="Mantenimiento Mecanico"/>
    <d v="2023-06-16T00:00:00"/>
    <d v="1899-12-30T14:17:41"/>
    <d v="2023-06-16T00:00:00"/>
    <d v="1899-12-30T14:40:21"/>
    <n v="1360"/>
    <n v="22.666666666666668"/>
    <x v="772"/>
    <x v="2"/>
    <n v="24"/>
    <s v="junio"/>
    <s v="T"/>
    <m/>
    <s v="no"/>
    <m/>
    <m/>
    <m/>
  </r>
  <r>
    <n v="144896"/>
    <s v="Llenadora"/>
    <s v="Moreno"/>
    <s v="L32"/>
    <d v="2021-02-04T00:00:00"/>
    <s v="Victor"/>
    <s v="Mantenimiento Electrico"/>
    <d v="2023-06-16T00:00:00"/>
    <d v="1899-12-30T14:55:41"/>
    <d v="2023-06-16T00:00:00"/>
    <d v="1899-12-30T14:55:45"/>
    <n v="4"/>
    <n v="6.6666666666666666E-2"/>
    <x v="0"/>
    <x v="0"/>
    <n v="24"/>
    <s v="junio"/>
    <s v="T"/>
    <s v="microparada"/>
    <s v="microparada"/>
    <s v="microparada"/>
    <s v="microparada"/>
    <s v="microparada"/>
  </r>
  <r>
    <n v="144909"/>
    <s v="Etiquetadora"/>
    <s v="Moreno"/>
    <s v="L42"/>
    <d v="2019-10-08T00:00:00"/>
    <s v="Martín"/>
    <s v="Mantenimiento Electrico"/>
    <d v="2023-06-16T00:00:00"/>
    <d v="1899-12-30T17:10:14"/>
    <d v="2023-06-16T00:00:00"/>
    <d v="1899-12-30T19:40:50"/>
    <n v="9036"/>
    <n v="150.6"/>
    <x v="1"/>
    <x v="1"/>
    <n v="24"/>
    <s v="junio"/>
    <s v="T"/>
    <s v="sin informacion"/>
    <s v="sin informacion"/>
    <s v="sin informacion"/>
    <s v="sin informacion"/>
    <s v="sin informacion"/>
  </r>
  <r>
    <n v="144920"/>
    <s v="Llenadora"/>
    <s v="Moreno"/>
    <s v="L07"/>
    <d v="2018-11-01T00:00:00"/>
    <s v="-"/>
    <s v="Mantenimiento Mecanico"/>
    <d v="2023-06-16T00:00:00"/>
    <d v="1899-12-30T18:50:54"/>
    <d v="2023-06-16T00:00:00"/>
    <d v="1899-12-30T20:03:02"/>
    <n v="4328"/>
    <n v="72.13333333333334"/>
    <x v="1"/>
    <x v="1"/>
    <n v="24"/>
    <s v="junio"/>
    <s v="T"/>
    <s v="sin informacion"/>
    <s v="sin informacion"/>
    <s v="sin informacion"/>
    <s v="sin informacion"/>
    <s v="sin informacion"/>
  </r>
  <r>
    <n v="144923"/>
    <s v="Laser"/>
    <s v="Moreno"/>
    <s v="L32"/>
    <d v="2021-02-04T00:00:00"/>
    <s v="Victor"/>
    <s v="Mantenimiento Electrico"/>
    <d v="2023-06-16T00:00:00"/>
    <d v="1899-12-30T20:06:55"/>
    <d v="2023-06-16T00:00:00"/>
    <d v="1899-12-30T20:41:34"/>
    <n v="2079"/>
    <n v="34.65"/>
    <x v="773"/>
    <x v="2"/>
    <n v="24"/>
    <s v="junio"/>
    <s v="T"/>
    <m/>
    <s v="no"/>
    <m/>
    <m/>
    <m/>
  </r>
  <r>
    <n v="144925"/>
    <s v="Celofanadora L10"/>
    <s v="Moreno"/>
    <s v="L10"/>
    <d v="2020-09-30T00:00:00"/>
    <s v="Martín"/>
    <s v="Mantenimiento Mecanico"/>
    <d v="2023-06-16T00:00:00"/>
    <d v="1899-12-30T20:09:30"/>
    <d v="2023-06-16T00:00:00"/>
    <d v="1899-12-30T21:54:04"/>
    <n v="6274"/>
    <n v="104.56666666666666"/>
    <x v="774"/>
    <x v="2"/>
    <n v="24"/>
    <s v="junio"/>
    <s v="T"/>
    <m/>
    <s v="no"/>
    <m/>
    <m/>
    <m/>
  </r>
  <r>
    <n v="144928"/>
    <s v="Llenadora L38"/>
    <s v="Moreno"/>
    <s v="L38"/>
    <d v="2021-03-03T00:00:00"/>
    <s v="Martín"/>
    <s v="Mantenimiento Mecanico"/>
    <d v="2023-06-16T00:00:00"/>
    <d v="1899-12-30T20:28:14"/>
    <d v="2023-06-16T00:00:00"/>
    <d v="1899-12-30T21:15:19"/>
    <n v="2825"/>
    <n v="47.083333333333336"/>
    <x v="1"/>
    <x v="1"/>
    <n v="24"/>
    <s v="junio"/>
    <s v="T"/>
    <s v="sin informacion"/>
    <s v="sin informacion"/>
    <s v="sin informacion"/>
    <s v="sin informacion"/>
    <s v="sin informacion"/>
  </r>
  <r>
    <n v="144939"/>
    <s v="Estuchadora"/>
    <s v="Moreno"/>
    <s v="L32"/>
    <d v="2021-02-04T00:00:00"/>
    <s v="Victor"/>
    <s v="Mantenimiento Mecanico"/>
    <d v="2023-06-17T00:00:00"/>
    <d v="1899-12-30T07:00:17"/>
    <d v="2023-06-17T00:00:00"/>
    <d v="1899-12-30T07:00:21"/>
    <n v="4"/>
    <n v="6.6666666666666666E-2"/>
    <x v="0"/>
    <x v="0"/>
    <n v="25"/>
    <s v="junio"/>
    <s v="M"/>
    <s v="microparada"/>
    <s v="microparada"/>
    <s v="microparada"/>
    <s v="microparada"/>
    <s v="microparada"/>
  </r>
  <r>
    <n v="144951"/>
    <s v="Estuchadora"/>
    <s v="Moreno"/>
    <s v="L47"/>
    <d v="2021-10-06T00:00:00"/>
    <s v="Sebastian "/>
    <s v="Mantenimiento Electrico"/>
    <d v="2023-06-17T00:00:00"/>
    <d v="1899-12-30T11:20:10"/>
    <d v="2023-06-17T00:00:00"/>
    <d v="1899-12-30T11:25:48"/>
    <n v="338"/>
    <n v="5.6333333333333337"/>
    <x v="0"/>
    <x v="0"/>
    <n v="25"/>
    <s v="junio"/>
    <s v="M"/>
    <s v="microparada"/>
    <s v="microparada"/>
    <s v="microparada"/>
    <s v="microparada"/>
    <s v="microparada"/>
  </r>
  <r>
    <n v="144954"/>
    <s v="Camara"/>
    <s v="Moreno"/>
    <s v="L33"/>
    <d v="2020-02-20T00:00:00"/>
    <s v="Martín"/>
    <s v="Mantenimiento Electrico"/>
    <d v="2023-06-17T00:00:00"/>
    <d v="1899-12-30T11:47:09"/>
    <d v="2023-06-17T00:00:00"/>
    <d v="1899-12-30T11:56:42"/>
    <n v="573"/>
    <n v="9.5500000000000007"/>
    <x v="0"/>
    <x v="0"/>
    <n v="25"/>
    <s v="junio"/>
    <s v="M"/>
    <s v="microparada"/>
    <s v="microparada"/>
    <s v="microparada"/>
    <s v="microparada"/>
    <s v="microparada"/>
  </r>
  <r>
    <n v="144960"/>
    <s v="LogiPack"/>
    <s v="Moreno"/>
    <s v="L35"/>
    <d v="2020-02-20T00:00:00"/>
    <s v="Martín"/>
    <s v="Mantenimiento Electrico"/>
    <d v="2023-06-17T00:00:00"/>
    <d v="1899-12-30T14:03:20"/>
    <d v="2023-06-17T00:00:00"/>
    <d v="1899-12-30T14:03:34"/>
    <n v="14"/>
    <n v="0.23333333333333334"/>
    <x v="0"/>
    <x v="0"/>
    <n v="25"/>
    <s v="junio"/>
    <s v="T"/>
    <s v="microparada"/>
    <s v="microparada"/>
    <s v="microparada"/>
    <s v="microparada"/>
    <s v="microparada"/>
  </r>
  <r>
    <n v="144964"/>
    <s v="Llenadora L38"/>
    <s v="Moreno"/>
    <s v="L38"/>
    <d v="2021-03-03T00:00:00"/>
    <s v="Martín"/>
    <s v="Mantenimiento Mecanico"/>
    <d v="2023-06-17T00:00:00"/>
    <d v="1899-12-30T14:51:32"/>
    <d v="2023-06-17T00:00:00"/>
    <d v="1899-12-30T15:00:37"/>
    <n v="545"/>
    <n v="9.0833333333333339"/>
    <x v="0"/>
    <x v="0"/>
    <n v="25"/>
    <s v="junio"/>
    <s v="T"/>
    <s v="microparada"/>
    <s v="microparada"/>
    <s v="microparada"/>
    <s v="microparada"/>
    <s v="microparada"/>
  </r>
  <r>
    <n v="144983"/>
    <s v="Llenadora"/>
    <s v="Moreno"/>
    <s v="L33"/>
    <d v="2018-11-01T00:00:00"/>
    <s v="-"/>
    <s v="Mantenimiento Electrico"/>
    <d v="2023-06-20T00:00:00"/>
    <d v="1899-12-30T06:17:43"/>
    <d v="2023-06-20T00:00:00"/>
    <d v="1899-12-30T06:21:14"/>
    <n v="211"/>
    <n v="3.5166666666666666"/>
    <x v="0"/>
    <x v="0"/>
    <n v="25"/>
    <s v="junio"/>
    <s v="M"/>
    <s v="microparada"/>
    <s v="microparada"/>
    <s v="microparada"/>
    <s v="microparada"/>
    <s v="microparada"/>
  </r>
  <r>
    <n v="144986"/>
    <s v="Abastecedor de tapas"/>
    <s v="Moreno"/>
    <s v="L33"/>
    <d v="2018-11-01T00:00:00"/>
    <s v="-"/>
    <s v="Mantenimiento Mecanico"/>
    <d v="2023-06-20T00:00:00"/>
    <d v="1899-12-30T06:21:43"/>
    <d v="2023-06-20T00:00:00"/>
    <d v="1899-12-30T06:26:24"/>
    <n v="281"/>
    <n v="4.6833333333333336"/>
    <x v="0"/>
    <x v="0"/>
    <n v="25"/>
    <s v="junio"/>
    <s v="M"/>
    <s v="microparada"/>
    <s v="microparada"/>
    <s v="microparada"/>
    <s v="microparada"/>
    <s v="microparada"/>
  </r>
  <r>
    <n v="144987"/>
    <s v="LogiPack"/>
    <s v="Moreno"/>
    <s v="L35"/>
    <d v="2020-02-20T00:00:00"/>
    <s v="Martín"/>
    <s v="Mantenimiento Electrico"/>
    <d v="2023-06-20T00:00:00"/>
    <d v="1899-12-30T06:24:21"/>
    <d v="2023-06-20T00:00:00"/>
    <d v="1899-12-30T11:07:03"/>
    <n v="16962"/>
    <n v="282.7"/>
    <x v="1"/>
    <x v="1"/>
    <n v="25"/>
    <s v="junio"/>
    <s v="M"/>
    <s v="sin informacion"/>
    <s v="sin informacion"/>
    <s v="sin informacion"/>
    <s v="sin informacion"/>
    <s v="sin informacion"/>
  </r>
  <r>
    <n v="144989"/>
    <s v="Embalador"/>
    <s v="Moreno"/>
    <s v="L33"/>
    <d v="2018-11-01T00:00:00"/>
    <s v="-"/>
    <s v="Mantenimiento Mecanico"/>
    <d v="2023-06-20T00:00:00"/>
    <d v="1899-12-30T06:53:15"/>
    <d v="2023-06-20T00:00:00"/>
    <d v="1899-12-30T06:54:35"/>
    <n v="80"/>
    <n v="1.3333333333333333"/>
    <x v="0"/>
    <x v="0"/>
    <n v="25"/>
    <s v="junio"/>
    <s v="M"/>
    <s v="microparada"/>
    <s v="microparada"/>
    <s v="microparada"/>
    <s v="microparada"/>
    <s v="microparada"/>
  </r>
  <r>
    <n v="144990"/>
    <s v="Abastecedor de tapas"/>
    <s v="Moreno"/>
    <s v="L33"/>
    <d v="2018-11-01T00:00:00"/>
    <s v="-"/>
    <s v="Mantenimiento Mecanico"/>
    <d v="2023-06-20T00:00:00"/>
    <d v="1899-12-30T06:54:43"/>
    <d v="2023-06-20T00:00:00"/>
    <d v="1899-12-30T07:08:30"/>
    <n v="827"/>
    <n v="13.783333333333333"/>
    <x v="775"/>
    <x v="2"/>
    <n v="25"/>
    <s v="junio"/>
    <s v="M"/>
    <m/>
    <s v="no"/>
    <m/>
    <m/>
    <m/>
  </r>
  <r>
    <n v="144991"/>
    <s v="Coloca Bolillas"/>
    <s v="Moreno"/>
    <s v="L33"/>
    <d v="2020-02-20T00:00:00"/>
    <s v="Martín"/>
    <s v="Mantenimiento Electrico"/>
    <d v="2023-06-20T00:00:00"/>
    <d v="1899-12-30T07:08:43"/>
    <d v="2023-06-20T00:00:00"/>
    <d v="1899-12-30T08:20:55"/>
    <n v="4332"/>
    <n v="72.2"/>
    <x v="1"/>
    <x v="1"/>
    <n v="25"/>
    <s v="junio"/>
    <s v="M"/>
    <s v="sin informacion"/>
    <s v="sin informacion"/>
    <s v="sin informacion"/>
    <s v="sin informacion"/>
    <s v="sin informacion"/>
  </r>
  <r>
    <n v="144994"/>
    <s v="Transporte"/>
    <s v="Moreno"/>
    <s v="L38"/>
    <d v="2018-11-01T00:00:00"/>
    <s v="-"/>
    <s v="Mantenimiento Mecanico"/>
    <d v="2023-06-20T00:00:00"/>
    <d v="1899-12-30T07:42:49"/>
    <d v="2023-06-20T00:00:00"/>
    <d v="1899-12-30T08:42:34"/>
    <n v="3585"/>
    <n v="59.75"/>
    <x v="1"/>
    <x v="1"/>
    <n v="25"/>
    <s v="junio"/>
    <s v="M"/>
    <s v="sin informacion"/>
    <s v="sin informacion"/>
    <s v="sin informacion"/>
    <s v="sin informacion"/>
    <s v="sin informacion"/>
  </r>
  <r>
    <n v="144998"/>
    <s v="Llenadora L37"/>
    <s v="Moreno"/>
    <s v="L37"/>
    <d v="2021-03-08T00:00:00"/>
    <s v="Martín"/>
    <s v="Mantenimiento Mecanico"/>
    <d v="2023-06-20T00:00:00"/>
    <d v="1899-12-30T09:01:09"/>
    <d v="2023-06-20T00:00:00"/>
    <d v="1899-12-30T09:41:47"/>
    <n v="2438"/>
    <n v="40.633333333333333"/>
    <x v="1"/>
    <x v="1"/>
    <n v="25"/>
    <s v="junio"/>
    <s v="M"/>
    <s v="sin informacion"/>
    <s v="sin informacion"/>
    <s v="sin informacion"/>
    <s v="sin informacion"/>
    <s v="sin informacion"/>
  </r>
  <r>
    <n v="144999"/>
    <s v="Torqueadora"/>
    <s v="Moreno"/>
    <s v="L33"/>
    <d v="2020-02-20T00:00:00"/>
    <s v="Martín"/>
    <s v="Mantenimiento Mecanico"/>
    <d v="2023-06-20T00:00:00"/>
    <d v="1899-12-30T09:08:30"/>
    <d v="2023-06-20T00:00:00"/>
    <d v="1899-12-30T09:31:29"/>
    <n v="1379"/>
    <n v="22.983333333333334"/>
    <x v="1"/>
    <x v="1"/>
    <n v="25"/>
    <s v="junio"/>
    <s v="M"/>
    <s v="sin informacion"/>
    <s v="sin informacion"/>
    <s v="sin informacion"/>
    <s v="sin informacion"/>
    <s v="sin informacion"/>
  </r>
  <r>
    <n v="145002"/>
    <s v="Llenadora"/>
    <s v="Moreno"/>
    <s v="L35"/>
    <d v="2018-11-01T00:00:00"/>
    <s v="-"/>
    <s v="Mantenimiento Electrico"/>
    <d v="2023-06-20T00:00:00"/>
    <d v="1899-12-30T11:07:11"/>
    <d v="2023-06-20T00:00:00"/>
    <d v="1899-12-30T11:14:11"/>
    <n v="420"/>
    <n v="7"/>
    <x v="0"/>
    <x v="0"/>
    <n v="25"/>
    <s v="junio"/>
    <s v="M"/>
    <s v="microparada"/>
    <s v="microparada"/>
    <s v="microparada"/>
    <s v="microparada"/>
    <s v="microparada"/>
  </r>
  <r>
    <n v="145003"/>
    <s v="LogiPack"/>
    <s v="Moreno"/>
    <s v="L35"/>
    <d v="2020-02-20T00:00:00"/>
    <s v="Martín"/>
    <s v="Mantenimiento Electrico"/>
    <d v="2023-06-20T00:00:00"/>
    <d v="1899-12-30T11:14:20"/>
    <d v="2023-06-20T00:00:00"/>
    <d v="1899-12-30T11:14:24"/>
    <n v="4"/>
    <n v="6.6666666666666666E-2"/>
    <x v="0"/>
    <x v="0"/>
    <n v="25"/>
    <s v="junio"/>
    <s v="M"/>
    <s v="microparada"/>
    <s v="microparada"/>
    <s v="microparada"/>
    <s v="microparada"/>
    <s v="microparada"/>
  </r>
  <r>
    <n v="145004"/>
    <s v="LogiPack"/>
    <s v="Moreno"/>
    <s v="L35"/>
    <d v="2020-02-20T00:00:00"/>
    <s v="Martín"/>
    <s v="Mantenimiento Electrico"/>
    <d v="2023-06-20T00:00:00"/>
    <d v="1899-12-30T11:14:31"/>
    <d v="2023-06-20T00:00:00"/>
    <d v="1899-12-30T11:34:45"/>
    <n v="1214"/>
    <n v="20.233333333333334"/>
    <x v="1"/>
    <x v="1"/>
    <n v="25"/>
    <s v="junio"/>
    <s v="M"/>
    <s v="sin informacion"/>
    <s v="sin informacion"/>
    <s v="sin informacion"/>
    <s v="sin informacion"/>
    <s v="sin informacion"/>
  </r>
  <r>
    <n v="145005"/>
    <s v="Llenadora L38"/>
    <s v="Moreno"/>
    <s v="L38"/>
    <d v="2021-03-03T00:00:00"/>
    <s v="Martín"/>
    <s v="Mantenimiento Mecanico"/>
    <d v="2023-06-20T00:00:00"/>
    <d v="1899-12-30T11:32:21"/>
    <d v="2023-06-20T00:00:00"/>
    <d v="1899-12-30T13:05:47"/>
    <n v="5606"/>
    <n v="93.433333333333337"/>
    <x v="1"/>
    <x v="1"/>
    <n v="25"/>
    <s v="junio"/>
    <s v="M"/>
    <s v="sin informacion"/>
    <s v="sin informacion"/>
    <s v="sin informacion"/>
    <s v="sin informacion"/>
    <s v="sin informacion"/>
  </r>
  <r>
    <n v="145008"/>
    <s v="Etiquetadora L33"/>
    <s v="Moreno"/>
    <s v="L33"/>
    <d v="2020-10-16T00:00:00"/>
    <s v="Martín"/>
    <s v="Mantenimiento Electrico"/>
    <d v="2023-06-20T00:00:00"/>
    <d v="1899-12-30T12:03:50"/>
    <d v="2023-06-20T00:00:00"/>
    <d v="1899-12-30T12:43:37"/>
    <n v="2387"/>
    <n v="39.783333333333331"/>
    <x v="4"/>
    <x v="2"/>
    <n v="25"/>
    <s v="junio"/>
    <s v="M"/>
    <m/>
    <s v="no"/>
    <m/>
    <m/>
    <m/>
  </r>
  <r>
    <n v="145010"/>
    <s v="Abastecedor de envases"/>
    <s v="Moreno"/>
    <s v="L33"/>
    <d v="2018-11-01T00:00:00"/>
    <s v="-"/>
    <s v="Mantenimiento Electrico"/>
    <d v="2023-06-20T00:00:00"/>
    <d v="1899-12-30T12:55:42"/>
    <d v="2023-06-20T00:00:00"/>
    <d v="1899-12-30T13:02:37"/>
    <n v="415"/>
    <n v="6.916666666666667"/>
    <x v="0"/>
    <x v="0"/>
    <n v="25"/>
    <s v="junio"/>
    <s v="M"/>
    <s v="microparada"/>
    <s v="microparada"/>
    <s v="microparada"/>
    <s v="microparada"/>
    <s v="microparada"/>
  </r>
  <r>
    <n v="145011"/>
    <s v="Llenadora L38"/>
    <s v="Moreno"/>
    <s v="L38"/>
    <d v="2021-03-03T00:00:00"/>
    <s v="Martín"/>
    <s v="Mantenimiento Mecanico"/>
    <d v="2023-06-20T00:00:00"/>
    <d v="1899-12-30T13:05:56"/>
    <d v="2023-06-20T00:00:00"/>
    <d v="1899-12-30T13:18:53"/>
    <n v="777"/>
    <n v="12.95"/>
    <x v="1"/>
    <x v="1"/>
    <n v="25"/>
    <s v="junio"/>
    <s v="M"/>
    <s v="sin informacion"/>
    <s v="sin informacion"/>
    <s v="sin informacion"/>
    <s v="sin informacion"/>
    <s v="sin informacion"/>
  </r>
  <r>
    <n v="145012"/>
    <s v="Abastecedor de bolillas"/>
    <s v="Moreno"/>
    <s v="L33"/>
    <d v="2018-11-01T00:00:00"/>
    <s v="-"/>
    <s v="Mantenimiento Mecanico"/>
    <d v="2023-06-20T00:00:00"/>
    <d v="1899-12-30T13:11:43"/>
    <d v="2023-06-20T00:00:00"/>
    <d v="1899-12-30T13:31:15"/>
    <n v="1172"/>
    <n v="19.533333333333335"/>
    <x v="1"/>
    <x v="1"/>
    <n v="25"/>
    <s v="junio"/>
    <s v="M"/>
    <s v="sin informacion"/>
    <s v="sin informacion"/>
    <s v="sin informacion"/>
    <s v="sin informacion"/>
    <s v="sin informacion"/>
  </r>
  <r>
    <n v="145013"/>
    <s v="Etiquetadora"/>
    <s v="Moreno"/>
    <s v="L38"/>
    <d v="2018-11-01T00:00:00"/>
    <s v="-"/>
    <s v="Mantenimiento Electrico"/>
    <d v="2023-06-20T00:00:00"/>
    <d v="1899-12-30T13:48:39"/>
    <d v="2023-06-20T00:00:00"/>
    <d v="1899-12-30T13:48:43"/>
    <n v="4"/>
    <n v="6.6666666666666666E-2"/>
    <x v="0"/>
    <x v="0"/>
    <n v="25"/>
    <s v="junio"/>
    <s v="M"/>
    <s v="microparada"/>
    <s v="microparada"/>
    <s v="microparada"/>
    <s v="microparada"/>
    <s v="microparada"/>
  </r>
  <r>
    <n v="145014"/>
    <s v="Etiquetadora"/>
    <s v="Moreno"/>
    <s v="L38"/>
    <d v="2018-11-01T00:00:00"/>
    <s v="-"/>
    <s v="Mantenimiento Mecanico"/>
    <d v="2023-06-20T00:00:00"/>
    <d v="1899-12-30T13:48:54"/>
    <d v="2023-06-20T00:00:00"/>
    <d v="1899-12-30T14:33:28"/>
    <n v="2674"/>
    <n v="44.56666666666667"/>
    <x v="1"/>
    <x v="1"/>
    <n v="25"/>
    <s v="junio"/>
    <s v="M"/>
    <s v="sin informacion"/>
    <s v="sin informacion"/>
    <s v="sin informacion"/>
    <s v="sin informacion"/>
    <s v="sin informacion"/>
  </r>
  <r>
    <n v="145015"/>
    <s v="Abastecedor pinceles"/>
    <s v="Moreno"/>
    <s v="L37"/>
    <d v="2018-11-01T00:00:00"/>
    <s v="-"/>
    <s v="Mantenimiento Electrico"/>
    <d v="2023-06-20T00:00:00"/>
    <d v="1899-12-30T13:51:10"/>
    <d v="2023-06-20T00:00:00"/>
    <d v="1899-12-30T16:34:45"/>
    <n v="9815"/>
    <n v="163.58333333333334"/>
    <x v="1"/>
    <x v="1"/>
    <n v="25"/>
    <s v="junio"/>
    <s v="M"/>
    <s v="sin informacion"/>
    <s v="sin informacion"/>
    <s v="sin informacion"/>
    <s v="sin informacion"/>
    <s v="sin informacion"/>
  </r>
  <r>
    <n v="145017"/>
    <s v="Abastecedor de tapas"/>
    <s v="Moreno"/>
    <s v="L33"/>
    <d v="2018-11-01T00:00:00"/>
    <s v="-"/>
    <s v="Mantenimiento Mecanico"/>
    <d v="2023-06-20T00:00:00"/>
    <d v="1899-12-30T14:12:38"/>
    <d v="2023-06-20T00:00:00"/>
    <d v="1899-12-30T14:36:35"/>
    <n v="1437"/>
    <n v="23.95"/>
    <x v="1"/>
    <x v="1"/>
    <n v="25"/>
    <s v="junio"/>
    <s v="T"/>
    <s v="sin informacion"/>
    <s v="sin informacion"/>
    <s v="sin informacion"/>
    <s v="sin informacion"/>
    <s v="sin informacion"/>
  </r>
  <r>
    <n v="145021"/>
    <s v="Estuchadora"/>
    <s v="Moreno"/>
    <s v="L47"/>
    <d v="2021-10-06T00:00:00"/>
    <s v="Sebastian "/>
    <s v="Mantenimiento Mecanico"/>
    <d v="2023-06-20T00:00:00"/>
    <d v="1899-12-30T15:05:58"/>
    <d v="2023-06-20T00:00:00"/>
    <d v="1899-12-30T15:15:26"/>
    <n v="568"/>
    <n v="9.4666666666666668"/>
    <x v="0"/>
    <x v="0"/>
    <n v="25"/>
    <s v="junio"/>
    <s v="T"/>
    <s v="microparada"/>
    <s v="microparada"/>
    <s v="microparada"/>
    <s v="microparada"/>
    <s v="microparada"/>
  </r>
  <r>
    <n v="145026"/>
    <s v="Etiquetadora de fondo"/>
    <s v="Moreno"/>
    <s v="L35"/>
    <d v="2018-11-01T00:00:00"/>
    <s v="-"/>
    <s v="Mantenimiento Mecanico"/>
    <d v="2023-06-20T00:00:00"/>
    <d v="1899-12-30T16:34:50"/>
    <d v="2023-06-20T00:00:00"/>
    <d v="1899-12-30T16:35:03"/>
    <n v="13"/>
    <n v="0.21666666666666667"/>
    <x v="0"/>
    <x v="0"/>
    <n v="25"/>
    <s v="junio"/>
    <s v="T"/>
    <s v="microparada"/>
    <s v="microparada"/>
    <s v="microparada"/>
    <s v="microparada"/>
    <s v="microparada"/>
  </r>
  <r>
    <n v="145030"/>
    <s v="Celofanadora L10"/>
    <s v="Moreno"/>
    <s v="L10"/>
    <d v="2020-09-30T00:00:00"/>
    <s v="Martín"/>
    <s v="Mantenimiento Mecanico"/>
    <d v="2023-06-21T00:00:00"/>
    <d v="1899-12-30T06:10:51"/>
    <d v="2023-06-21T00:00:00"/>
    <d v="1899-12-30T06:11:42"/>
    <n v="51"/>
    <n v="0.85"/>
    <x v="0"/>
    <x v="0"/>
    <n v="25"/>
    <s v="junio"/>
    <s v="M"/>
    <s v="microparada"/>
    <s v="microparada"/>
    <s v="microparada"/>
    <s v="microparada"/>
    <s v="microparada"/>
  </r>
  <r>
    <n v="145035"/>
    <s v="Estuchadora"/>
    <s v="Moreno"/>
    <s v="L11"/>
    <d v="2018-11-01T00:00:00"/>
    <s v="-"/>
    <s v="Mantenimiento Mecanico"/>
    <d v="2023-06-21T00:00:00"/>
    <d v="1899-12-30T06:24:19"/>
    <d v="2023-06-21T00:00:00"/>
    <d v="1899-12-30T08:51:28"/>
    <n v="8829"/>
    <n v="147.15"/>
    <x v="776"/>
    <x v="2"/>
    <n v="25"/>
    <s v="junio"/>
    <s v="M"/>
    <m/>
    <s v="no"/>
    <m/>
    <m/>
    <m/>
  </r>
  <r>
    <n v="145037"/>
    <s v="Celofanadora L10"/>
    <s v="Moreno"/>
    <s v="L10"/>
    <d v="2020-09-30T00:00:00"/>
    <s v="Martín"/>
    <s v="Mantenimiento Mecanico"/>
    <d v="2023-06-21T00:00:00"/>
    <d v="1899-12-30T06:36:20"/>
    <d v="2023-06-21T00:00:00"/>
    <d v="1899-12-30T07:43:28"/>
    <n v="4028"/>
    <n v="67.13333333333334"/>
    <x v="1"/>
    <x v="1"/>
    <n v="25"/>
    <s v="junio"/>
    <s v="M"/>
    <s v="sin informacion"/>
    <s v="sin informacion"/>
    <s v="sin informacion"/>
    <s v="sin informacion"/>
    <s v="sin informacion"/>
  </r>
  <r>
    <n v="145046"/>
    <s v="Llenadora L38"/>
    <s v="Moreno"/>
    <s v="L38"/>
    <d v="2021-03-03T00:00:00"/>
    <s v="Martín"/>
    <s v="Mantenimiento Mecanico"/>
    <d v="2023-06-21T00:00:00"/>
    <d v="1899-12-30T07:20:06"/>
    <d v="2023-06-21T00:00:00"/>
    <d v="1899-12-30T07:41:05"/>
    <n v="1259"/>
    <n v="20.983333333333334"/>
    <x v="1"/>
    <x v="1"/>
    <n v="25"/>
    <s v="junio"/>
    <s v="M"/>
    <s v="sin informacion"/>
    <s v="sin informacion"/>
    <s v="sin informacion"/>
    <s v="sin informacion"/>
    <s v="sin informacion"/>
  </r>
  <r>
    <n v="145058"/>
    <s v="Celofanadora L10"/>
    <s v="Moreno"/>
    <s v="L10"/>
    <d v="2020-09-30T00:00:00"/>
    <s v="Martín"/>
    <s v="Mantenimiento Electrico"/>
    <d v="2023-06-21T00:00:00"/>
    <d v="1899-12-30T08:15:27"/>
    <d v="2023-06-21T00:00:00"/>
    <d v="1899-12-30T10:45:46"/>
    <n v="9019"/>
    <n v="150.31666666666666"/>
    <x v="1"/>
    <x v="1"/>
    <n v="25"/>
    <s v="junio"/>
    <s v="M"/>
    <s v="sin informacion"/>
    <s v="sin informacion"/>
    <s v="sin informacion"/>
    <s v="sin informacion"/>
    <s v="sin informacion"/>
  </r>
  <r>
    <n v="145069"/>
    <s v="Llenadora"/>
    <s v="Moreno"/>
    <s v="L43"/>
    <d v="2018-11-01T00:00:00"/>
    <s v="-"/>
    <s v="Mantenimiento Electrico"/>
    <d v="2023-06-21T00:00:00"/>
    <d v="1899-12-30T09:41:59"/>
    <d v="2023-06-21T00:00:00"/>
    <d v="1899-12-30T09:57:34"/>
    <n v="935"/>
    <n v="15.583333333333334"/>
    <x v="1"/>
    <x v="1"/>
    <n v="25"/>
    <s v="junio"/>
    <s v="M"/>
    <s v="sin informacion"/>
    <s v="sin informacion"/>
    <s v="sin informacion"/>
    <s v="sin informacion"/>
    <s v="sin informacion"/>
  </r>
  <r>
    <n v="145071"/>
    <s v="Llenadora"/>
    <s v="Moreno"/>
    <s v="L43"/>
    <d v="2018-11-01T00:00:00"/>
    <s v="-"/>
    <s v="Mantenimiento Mecanico"/>
    <d v="2023-06-21T00:00:00"/>
    <d v="1899-12-30T09:57:41"/>
    <d v="2023-06-21T00:00:00"/>
    <d v="1899-12-30T10:35:48"/>
    <n v="2287"/>
    <n v="38.116666666666667"/>
    <x v="1"/>
    <x v="1"/>
    <n v="25"/>
    <s v="junio"/>
    <s v="M"/>
    <s v="sin informacion"/>
    <s v="sin informacion"/>
    <s v="sin informacion"/>
    <s v="sin informacion"/>
    <s v="sin informacion"/>
  </r>
  <r>
    <n v="145072"/>
    <s v="Estuchadora"/>
    <s v="Moreno"/>
    <s v="L47"/>
    <d v="2021-10-06T00:00:00"/>
    <s v="Sebastian "/>
    <s v="Mantenimiento Mecanico"/>
    <d v="2023-06-21T00:00:00"/>
    <d v="1899-12-30T10:06:47"/>
    <d v="2023-06-21T00:00:00"/>
    <d v="1899-12-30T14:18:09"/>
    <n v="15082"/>
    <n v="251.36666666666667"/>
    <x v="1"/>
    <x v="1"/>
    <n v="25"/>
    <s v="junio"/>
    <s v="M"/>
    <s v="sin informacion"/>
    <s v="sin informacion"/>
    <s v="sin informacion"/>
    <s v="sin informacion"/>
    <s v="sin informacion"/>
  </r>
  <r>
    <n v="145076"/>
    <s v="Transporte"/>
    <s v="Moreno"/>
    <s v="L04"/>
    <d v="2018-11-01T00:00:00"/>
    <s v="-"/>
    <s v="Mantenimiento Mecanico"/>
    <d v="2023-06-21T00:00:00"/>
    <d v="1899-12-30T11:08:46"/>
    <d v="2023-06-21T00:00:00"/>
    <d v="1899-12-30T11:26:24"/>
    <n v="1058"/>
    <n v="17.633333333333333"/>
    <x v="1"/>
    <x v="1"/>
    <n v="25"/>
    <s v="junio"/>
    <s v="M"/>
    <s v="sin informacion"/>
    <s v="sin informacion"/>
    <s v="sin informacion"/>
    <s v="sin informacion"/>
    <s v="sin informacion"/>
  </r>
  <r>
    <n v="145098"/>
    <s v="Martillo"/>
    <s v="Moreno"/>
    <s v="L27"/>
    <d v="2018-11-01T00:00:00"/>
    <s v="-"/>
    <s v="Mantenimiento Electrico"/>
    <d v="2023-06-21T00:00:00"/>
    <d v="1899-12-30T14:51:16"/>
    <d v="2023-06-21T00:00:00"/>
    <d v="1899-12-30T14:53:04"/>
    <n v="108"/>
    <n v="1.8"/>
    <x v="0"/>
    <x v="0"/>
    <n v="25"/>
    <s v="junio"/>
    <s v="T"/>
    <s v="microparada"/>
    <s v="microparada"/>
    <s v="microparada"/>
    <s v="microparada"/>
    <s v="microparada"/>
  </r>
  <r>
    <n v="145102"/>
    <s v="Celofanadora L10"/>
    <s v="Moreno"/>
    <s v="L10"/>
    <d v="2020-09-30T00:00:00"/>
    <s v="Martín"/>
    <s v="Mantenimiento Mecanico"/>
    <d v="2023-06-21T00:00:00"/>
    <d v="1899-12-30T15:24:47"/>
    <d v="2023-06-21T00:00:00"/>
    <d v="1899-12-30T16:01:51"/>
    <n v="2224"/>
    <n v="37.06666666666667"/>
    <x v="774"/>
    <x v="2"/>
    <n v="25"/>
    <s v="junio"/>
    <s v="T"/>
    <m/>
    <s v="no"/>
    <m/>
    <m/>
    <m/>
  </r>
  <r>
    <n v="145104"/>
    <s v="Transporte"/>
    <s v="Moreno"/>
    <s v="L27"/>
    <d v="2018-11-01T00:00:00"/>
    <s v="-"/>
    <s v="Mantenimiento Mecanico"/>
    <d v="2023-06-21T00:00:00"/>
    <d v="1899-12-30T15:39:59"/>
    <d v="2023-06-21T00:00:00"/>
    <d v="1899-12-30T15:49:47"/>
    <n v="588"/>
    <n v="9.8000000000000007"/>
    <x v="0"/>
    <x v="0"/>
    <n v="25"/>
    <s v="junio"/>
    <s v="T"/>
    <s v="microparada"/>
    <s v="microparada"/>
    <s v="microparada"/>
    <s v="microparada"/>
    <s v="microparada"/>
  </r>
  <r>
    <n v="145106"/>
    <s v="Celofanadora L10"/>
    <s v="Moreno"/>
    <s v="L10"/>
    <d v="2020-09-30T00:00:00"/>
    <s v="Martín"/>
    <s v="Mantenimiento Mecanico"/>
    <d v="2023-06-21T00:00:00"/>
    <d v="1899-12-30T16:46:34"/>
    <d v="2023-06-21T00:00:00"/>
    <d v="1899-12-30T17:09:20"/>
    <n v="1366"/>
    <n v="22.766666666666666"/>
    <x v="774"/>
    <x v="2"/>
    <n v="25"/>
    <s v="junio"/>
    <s v="T"/>
    <m/>
    <s v="no"/>
    <m/>
    <m/>
    <m/>
  </r>
  <r>
    <n v="145108"/>
    <s v="Estuchadora"/>
    <s v="Moreno"/>
    <s v="L47"/>
    <d v="2021-10-06T00:00:00"/>
    <s v="Sebastian "/>
    <s v="Mantenimiento Mecanico"/>
    <d v="2023-06-21T00:00:00"/>
    <d v="1899-12-30T17:36:24"/>
    <d v="2023-06-21T00:00:00"/>
    <d v="1899-12-30T19:22:37"/>
    <n v="6373"/>
    <n v="106.21666666666667"/>
    <x v="1"/>
    <x v="1"/>
    <n v="25"/>
    <s v="junio"/>
    <s v="T"/>
    <s v="sin informacion"/>
    <s v="sin informacion"/>
    <s v="sin informacion"/>
    <s v="sin informacion"/>
    <s v="sin informacion"/>
  </r>
  <r>
    <n v="145117"/>
    <s v="Estuchadora"/>
    <s v="Moreno"/>
    <s v="L47"/>
    <d v="2021-10-06T00:00:00"/>
    <s v="Sebastian "/>
    <s v="Mantenimiento Mecanico"/>
    <d v="2023-06-21T00:00:00"/>
    <d v="1899-12-30T19:51:24"/>
    <d v="2023-06-21T00:00:00"/>
    <d v="1899-12-30T20:33:57"/>
    <n v="2553"/>
    <n v="42.55"/>
    <x v="1"/>
    <x v="1"/>
    <n v="25"/>
    <s v="junio"/>
    <s v="T"/>
    <s v="sin informacion"/>
    <s v="sin informacion"/>
    <s v="sin informacion"/>
    <s v="sin informacion"/>
    <s v="sin informacion"/>
  </r>
  <r>
    <n v="145118"/>
    <s v="Torqueadora"/>
    <s v="Moreno"/>
    <s v="L33"/>
    <d v="2020-02-20T00:00:00"/>
    <s v="Martín"/>
    <s v="Mantenimiento Electrico"/>
    <d v="2023-06-21T00:00:00"/>
    <d v="1899-12-30T19:57:46"/>
    <d v="2023-06-21T00:00:00"/>
    <d v="1899-12-30T20:00:10"/>
    <n v="144"/>
    <n v="2.4"/>
    <x v="0"/>
    <x v="0"/>
    <n v="25"/>
    <s v="junio"/>
    <s v="T"/>
    <s v="microparada"/>
    <s v="microparada"/>
    <s v="microparada"/>
    <s v="microparada"/>
    <s v="microparada"/>
  </r>
  <r>
    <n v="145126"/>
    <s v="Celofanadora L10"/>
    <s v="Moreno"/>
    <s v="L10"/>
    <d v="2020-09-30T00:00:00"/>
    <s v="Martín"/>
    <s v="Mantenimiento Mecanico"/>
    <d v="2023-06-22T00:00:00"/>
    <d v="1899-12-30T00:03:42"/>
    <d v="2023-06-22T00:00:00"/>
    <d v="1899-12-30T00:28:39"/>
    <n v="1497"/>
    <n v="24.95"/>
    <x v="4"/>
    <x v="2"/>
    <n v="25"/>
    <s v="junio"/>
    <s v="N"/>
    <m/>
    <s v="no"/>
    <m/>
    <m/>
    <m/>
  </r>
  <r>
    <n v="145135"/>
    <s v="Abastecedor de envases"/>
    <s v="Moreno"/>
    <s v="L33"/>
    <d v="2018-11-01T00:00:00"/>
    <s v="-"/>
    <s v="Mantenimiento Mecanico"/>
    <d v="2023-06-22T00:00:00"/>
    <d v="1899-12-30T04:28:14"/>
    <d v="2023-06-22T00:00:00"/>
    <d v="1899-12-30T04:29:18"/>
    <n v="64"/>
    <n v="1.0666666666666667"/>
    <x v="0"/>
    <x v="0"/>
    <n v="25"/>
    <s v="junio"/>
    <s v="N"/>
    <s v="microparada"/>
    <s v="microparada"/>
    <s v="microparada"/>
    <s v="microparada"/>
    <s v="microparada"/>
  </r>
  <r>
    <n v="145140"/>
    <s v="Embalador"/>
    <s v="Moreno"/>
    <s v="L33"/>
    <d v="2018-11-01T00:00:00"/>
    <s v="-"/>
    <s v="Mantenimiento Electrico"/>
    <d v="2023-06-22T00:00:00"/>
    <d v="1899-12-30T06:03:26"/>
    <d v="2023-06-22T00:00:00"/>
    <d v="1899-12-30T06:20:48"/>
    <n v="1042"/>
    <n v="17.366666666666667"/>
    <x v="777"/>
    <x v="2"/>
    <n v="25"/>
    <s v="junio"/>
    <s v="M"/>
    <m/>
    <s v="no"/>
    <m/>
    <m/>
    <m/>
  </r>
  <r>
    <n v="145144"/>
    <s v="Etiquetadora"/>
    <s v="Moreno"/>
    <s v="L42"/>
    <d v="2019-10-08T00:00:00"/>
    <s v="Martín"/>
    <s v="Mantenimiento Electrico"/>
    <d v="2023-06-22T00:00:00"/>
    <d v="1899-12-30T06:36:18"/>
    <d v="2023-06-22T00:00:00"/>
    <d v="1899-12-30T06:42:37"/>
    <n v="379"/>
    <n v="6.3166666666666664"/>
    <x v="0"/>
    <x v="0"/>
    <n v="25"/>
    <s v="junio"/>
    <s v="M"/>
    <s v="microparada"/>
    <s v="microparada"/>
    <s v="microparada"/>
    <s v="microparada"/>
    <s v="microparada"/>
  </r>
  <r>
    <n v="145149"/>
    <s v="Embalador"/>
    <s v="Moreno"/>
    <s v="L33"/>
    <d v="2018-11-01T00:00:00"/>
    <s v="-"/>
    <s v="Mantenimiento Electrico"/>
    <d v="2023-06-22T00:00:00"/>
    <d v="1899-12-30T06:48:33"/>
    <d v="2023-06-22T00:00:00"/>
    <d v="1899-12-30T07:09:20"/>
    <n v="1247"/>
    <n v="20.783333333333335"/>
    <x v="777"/>
    <x v="2"/>
    <n v="25"/>
    <s v="junio"/>
    <s v="M"/>
    <m/>
    <s v="no"/>
    <m/>
    <m/>
    <m/>
  </r>
  <r>
    <n v="145161"/>
    <s v="Embalador"/>
    <s v="Moreno"/>
    <s v="L33"/>
    <d v="2018-11-01T00:00:00"/>
    <s v="-"/>
    <s v="Mantenimiento Electrico"/>
    <d v="2023-06-22T00:00:00"/>
    <d v="1899-12-30T08:12:58"/>
    <d v="2023-06-22T00:00:00"/>
    <d v="1899-12-30T08:20:24"/>
    <n v="446"/>
    <n v="7.4333333333333336"/>
    <x v="0"/>
    <x v="0"/>
    <n v="25"/>
    <s v="junio"/>
    <s v="M"/>
    <s v="microparada"/>
    <s v="microparada"/>
    <s v="microparada"/>
    <s v="microparada"/>
    <s v="microparada"/>
  </r>
  <r>
    <n v="145162"/>
    <s v="Embalador"/>
    <s v="Moreno"/>
    <s v="L33"/>
    <d v="2018-11-01T00:00:00"/>
    <s v="-"/>
    <s v="Mantenimiento Electrico"/>
    <d v="2023-06-22T00:00:00"/>
    <d v="1899-12-30T08:27:54"/>
    <d v="2023-06-22T00:00:00"/>
    <d v="1899-12-30T08:42:25"/>
    <n v="871"/>
    <n v="14.516666666666667"/>
    <x v="1"/>
    <x v="1"/>
    <n v="25"/>
    <s v="junio"/>
    <s v="M"/>
    <s v="sin informacion"/>
    <s v="sin informacion"/>
    <s v="sin informacion"/>
    <s v="sin informacion"/>
    <s v="sin informacion"/>
  </r>
  <r>
    <n v="145165"/>
    <s v="Abastecedor pinceles"/>
    <s v="Moreno"/>
    <s v="L37"/>
    <d v="2018-11-01T00:00:00"/>
    <s v="-"/>
    <s v="Mantenimiento Mecanico"/>
    <d v="2023-06-22T00:00:00"/>
    <d v="1899-12-30T09:01:05"/>
    <d v="2023-06-22T00:00:00"/>
    <d v="1899-12-30T09:40:05"/>
    <n v="2340"/>
    <n v="39"/>
    <x v="1"/>
    <x v="1"/>
    <n v="25"/>
    <s v="junio"/>
    <s v="M"/>
    <s v="sin informacion"/>
    <s v="sin informacion"/>
    <s v="sin informacion"/>
    <s v="sin informacion"/>
    <s v="sin informacion"/>
  </r>
  <r>
    <n v="145166"/>
    <s v="Embalador"/>
    <s v="Moreno"/>
    <s v="L33"/>
    <d v="2018-11-01T00:00:00"/>
    <s v="-"/>
    <s v="Mantenimiento Mecanico"/>
    <d v="2023-06-22T00:00:00"/>
    <d v="1899-12-30T09:01:30"/>
    <d v="2023-06-22T00:00:00"/>
    <d v="1899-12-30T09:01:34"/>
    <n v="4"/>
    <n v="6.6666666666666666E-2"/>
    <x v="0"/>
    <x v="0"/>
    <n v="25"/>
    <s v="junio"/>
    <s v="M"/>
    <s v="microparada"/>
    <s v="microparada"/>
    <s v="microparada"/>
    <s v="microparada"/>
    <s v="microparada"/>
  </r>
  <r>
    <n v="145167"/>
    <s v="Laser"/>
    <s v="Moreno"/>
    <s v="L33"/>
    <d v="2018-11-01T00:00:00"/>
    <s v="-"/>
    <s v="Mantenimiento Electrico"/>
    <d v="2023-06-22T00:00:00"/>
    <d v="1899-12-30T09:01:41"/>
    <d v="2023-06-22T00:00:00"/>
    <d v="1899-12-30T09:01:52"/>
    <n v="11"/>
    <n v="0.18333333333333332"/>
    <x v="0"/>
    <x v="0"/>
    <n v="25"/>
    <s v="junio"/>
    <s v="M"/>
    <s v="microparada"/>
    <s v="microparada"/>
    <s v="microparada"/>
    <s v="microparada"/>
    <s v="microparada"/>
  </r>
  <r>
    <n v="145168"/>
    <s v="Embalador"/>
    <s v="Moreno"/>
    <s v="L33"/>
    <d v="2018-11-01T00:00:00"/>
    <s v="-"/>
    <s v="Mantenimiento Electrico"/>
    <d v="2023-06-22T00:00:00"/>
    <d v="1899-12-30T09:02:09"/>
    <d v="2023-06-22T00:00:00"/>
    <d v="1899-12-30T09:26:34"/>
    <n v="1465"/>
    <n v="24.416666666666668"/>
    <x v="1"/>
    <x v="1"/>
    <n v="25"/>
    <s v="junio"/>
    <s v="M"/>
    <s v="sin informacion"/>
    <s v="sin informacion"/>
    <s v="sin informacion"/>
    <s v="sin informacion"/>
    <s v="sin informacion"/>
  </r>
  <r>
    <n v="145170"/>
    <s v="Torqueadora"/>
    <s v="Moreno"/>
    <s v="L38"/>
    <d v="2018-11-01T00:00:00"/>
    <s v="-"/>
    <s v="Mantenimiento Mecanico"/>
    <d v="2023-06-22T00:00:00"/>
    <d v="1899-12-30T09:10:31"/>
    <d v="2023-06-22T00:00:00"/>
    <d v="1899-12-30T11:16:58"/>
    <n v="7587"/>
    <n v="126.45"/>
    <x v="1"/>
    <x v="1"/>
    <n v="25"/>
    <s v="junio"/>
    <s v="M"/>
    <s v="sin informacion"/>
    <s v="sin informacion"/>
    <s v="sin informacion"/>
    <s v="sin informacion"/>
    <s v="sin informacion"/>
  </r>
  <r>
    <n v="145172"/>
    <s v="Embalador"/>
    <s v="Moreno"/>
    <s v="L33"/>
    <d v="2018-11-01T00:00:00"/>
    <s v="-"/>
    <s v="Mantenimiento Electrico"/>
    <d v="2023-06-22T00:00:00"/>
    <d v="1899-12-30T09:39:30"/>
    <d v="2023-06-22T00:00:00"/>
    <d v="1899-12-30T09:49:04"/>
    <n v="574"/>
    <n v="9.5666666666666664"/>
    <x v="0"/>
    <x v="0"/>
    <n v="25"/>
    <s v="junio"/>
    <s v="M"/>
    <s v="microparada"/>
    <s v="microparada"/>
    <s v="microparada"/>
    <s v="microparada"/>
    <s v="microparada"/>
  </r>
  <r>
    <n v="145173"/>
    <s v="Llenadora L37"/>
    <s v="Moreno"/>
    <s v="L37"/>
    <d v="2021-03-08T00:00:00"/>
    <s v="Martín"/>
    <s v="Mantenimiento Mecanico"/>
    <d v="2023-06-22T00:00:00"/>
    <d v="1899-12-30T09:47:04"/>
    <d v="2023-06-22T00:00:00"/>
    <d v="1899-12-30T11:42:35"/>
    <n v="6931"/>
    <n v="115.51666666666667"/>
    <x v="1"/>
    <x v="1"/>
    <n v="25"/>
    <s v="junio"/>
    <s v="M"/>
    <s v="sin informacion"/>
    <s v="sin informacion"/>
    <s v="sin informacion"/>
    <s v="sin informacion"/>
    <s v="sin informacion"/>
  </r>
  <r>
    <n v="145174"/>
    <s v="Martillo"/>
    <s v="Moreno"/>
    <s v="L43"/>
    <d v="2018-11-01T00:00:00"/>
    <s v="-"/>
    <s v="Mantenimiento Mecanico"/>
    <d v="2023-06-22T00:00:00"/>
    <d v="1899-12-30T09:56:07"/>
    <d v="2023-06-22T00:00:00"/>
    <d v="1899-12-30T10:20:23"/>
    <n v="1456"/>
    <n v="24.266666666666666"/>
    <x v="1"/>
    <x v="1"/>
    <n v="25"/>
    <s v="junio"/>
    <s v="M"/>
    <s v="sin informacion"/>
    <s v="sin informacion"/>
    <s v="sin informacion"/>
    <s v="sin informacion"/>
    <s v="sin informacion"/>
  </r>
  <r>
    <n v="145178"/>
    <s v="Martillo"/>
    <s v="Moreno"/>
    <s v="L43"/>
    <d v="2018-11-01T00:00:00"/>
    <s v="-"/>
    <s v="Mantenimiento Electrico"/>
    <d v="2023-06-22T00:00:00"/>
    <d v="1899-12-30T10:29:52"/>
    <d v="2023-06-22T00:00:00"/>
    <d v="1899-12-30T12:09:48"/>
    <n v="5996"/>
    <n v="99.933333333333337"/>
    <x v="1"/>
    <x v="1"/>
    <n v="25"/>
    <s v="junio"/>
    <s v="M"/>
    <s v="sin informacion"/>
    <s v="sin informacion"/>
    <s v="sin informacion"/>
    <s v="sin informacion"/>
    <s v="sin informacion"/>
  </r>
  <r>
    <n v="145181"/>
    <s v="Brazo transporte"/>
    <s v="Moreno"/>
    <s v="L37"/>
    <d v="2018-11-01T00:00:00"/>
    <s v="-"/>
    <s v="Mantenimiento Electrico"/>
    <d v="2023-06-22T00:00:00"/>
    <d v="1899-12-30T11:47:22"/>
    <d v="2023-06-22T00:00:00"/>
    <d v="1899-12-30T12:30:55"/>
    <n v="2613"/>
    <n v="43.55"/>
    <x v="778"/>
    <x v="2"/>
    <n v="25"/>
    <s v="junio"/>
    <s v="M"/>
    <m/>
    <s v="no"/>
    <m/>
    <m/>
    <m/>
  </r>
  <r>
    <n v="145196"/>
    <s v="Llenadora"/>
    <s v="Moreno"/>
    <s v="L41"/>
    <d v="2018-11-01T00:00:00"/>
    <s v="-"/>
    <s v="Mantenimiento Mecanico"/>
    <d v="2023-06-22T00:00:00"/>
    <d v="1899-12-30T14:43:36"/>
    <d v="2023-06-22T00:00:00"/>
    <d v="1899-12-30T14:57:13"/>
    <n v="817"/>
    <n v="13.616666666666667"/>
    <x v="1"/>
    <x v="1"/>
    <n v="25"/>
    <s v="junio"/>
    <s v="T"/>
    <s v="sin informacion"/>
    <s v="sin informacion"/>
    <s v="sin informacion"/>
    <s v="sin informacion"/>
    <s v="sin informacion"/>
  </r>
  <r>
    <n v="145203"/>
    <s v="Transporte"/>
    <s v="Moreno"/>
    <s v="L19"/>
    <d v="2018-11-01T00:00:00"/>
    <s v="-"/>
    <s v="Mantenimiento Mecanico"/>
    <d v="2023-06-22T00:00:00"/>
    <d v="1899-12-30T15:36:10"/>
    <d v="2023-06-22T00:00:00"/>
    <d v="1899-12-30T15:50:28"/>
    <n v="858"/>
    <n v="14.3"/>
    <x v="1"/>
    <x v="1"/>
    <n v="25"/>
    <s v="junio"/>
    <s v="T"/>
    <s v="sin informacion"/>
    <s v="sin informacion"/>
    <s v="sin informacion"/>
    <s v="sin informacion"/>
    <s v="sin informacion"/>
  </r>
  <r>
    <n v="145204"/>
    <s v="Martillo"/>
    <s v="Moreno"/>
    <s v="L43"/>
    <d v="2018-11-01T00:00:00"/>
    <s v="-"/>
    <s v="Mantenimiento Mecanico"/>
    <d v="2023-06-22T00:00:00"/>
    <d v="1899-12-30T15:42:20"/>
    <d v="2023-06-22T00:00:00"/>
    <d v="1899-12-30T15:57:52"/>
    <n v="932"/>
    <n v="15.533333333333333"/>
    <x v="1"/>
    <x v="1"/>
    <n v="25"/>
    <s v="junio"/>
    <s v="T"/>
    <s v="sin informacion"/>
    <s v="sin informacion"/>
    <s v="sin informacion"/>
    <s v="sin informacion"/>
    <s v="sin informacion"/>
  </r>
  <r>
    <n v="145207"/>
    <s v="Girador de pucks"/>
    <s v="Moreno"/>
    <s v="L32"/>
    <d v="2021-02-04T00:00:00"/>
    <s v="Victor"/>
    <s v="Mantenimiento Mecanico"/>
    <d v="2023-06-22T00:00:00"/>
    <d v="1899-12-30T16:27:16"/>
    <d v="2023-06-22T00:00:00"/>
    <d v="1899-12-30T16:43:55"/>
    <n v="999"/>
    <n v="16.649999999999999"/>
    <x v="1"/>
    <x v="1"/>
    <n v="25"/>
    <s v="junio"/>
    <s v="T"/>
    <s v="sin informacion"/>
    <s v="sin informacion"/>
    <s v="sin informacion"/>
    <s v="sin informacion"/>
    <s v="sin informacion"/>
  </r>
  <r>
    <n v="145209"/>
    <s v="Transporte"/>
    <s v="Moreno"/>
    <s v="L12"/>
    <d v="2018-11-01T00:00:00"/>
    <s v="-"/>
    <s v="Mantenimiento Mecanico"/>
    <d v="2023-06-22T00:00:00"/>
    <d v="1899-12-30T16:35:14"/>
    <d v="2023-06-22T00:00:00"/>
    <d v="1899-12-30T16:41:24"/>
    <n v="370"/>
    <n v="6.166666666666667"/>
    <x v="0"/>
    <x v="0"/>
    <n v="25"/>
    <s v="junio"/>
    <s v="T"/>
    <s v="microparada"/>
    <s v="microparada"/>
    <s v="microparada"/>
    <s v="microparada"/>
    <s v="microparada"/>
  </r>
  <r>
    <n v="145215"/>
    <s v="Estuchadora"/>
    <s v="Moreno"/>
    <s v="L11"/>
    <d v="2018-11-01T00:00:00"/>
    <s v="-"/>
    <s v="Mantenimiento Mecanico"/>
    <d v="2023-06-22T00:00:00"/>
    <d v="1899-12-30T17:26:17"/>
    <d v="2023-06-22T00:00:00"/>
    <d v="1899-12-30T19:21:07"/>
    <n v="6890"/>
    <n v="114.83333333333333"/>
    <x v="1"/>
    <x v="1"/>
    <n v="25"/>
    <s v="junio"/>
    <s v="T"/>
    <s v="sin informacion"/>
    <s v="sin informacion"/>
    <s v="sin informacion"/>
    <s v="sin informacion"/>
    <s v="sin informacion"/>
  </r>
  <r>
    <n v="145225"/>
    <s v="Laser"/>
    <s v="Moreno"/>
    <s v="L11"/>
    <d v="2021-08-24T00:00:00"/>
    <s v="Sebastian "/>
    <s v="Mantenimiento Electrico"/>
    <d v="2023-06-22T00:00:00"/>
    <d v="1899-12-30T19:21:19"/>
    <d v="2023-06-22T00:00:00"/>
    <d v="1899-12-30T20:19:58"/>
    <n v="3519"/>
    <n v="58.65"/>
    <x v="1"/>
    <x v="1"/>
    <n v="25"/>
    <s v="junio"/>
    <s v="T"/>
    <s v="sin informacion"/>
    <s v="sin informacion"/>
    <s v="sin informacion"/>
    <s v="sin informacion"/>
    <s v="sin informacion"/>
  </r>
  <r>
    <n v="145226"/>
    <s v="Transporte"/>
    <s v="Moreno"/>
    <s v="L38"/>
    <d v="2018-11-01T00:00:00"/>
    <s v="-"/>
    <s v="Mantenimiento Mecanico"/>
    <d v="2023-06-22T00:00:00"/>
    <d v="1899-12-30T19:29:41"/>
    <d v="2023-06-22T00:00:00"/>
    <d v="1899-12-30T19:40:03"/>
    <n v="622"/>
    <n v="10.366666666666667"/>
    <x v="1"/>
    <x v="1"/>
    <n v="25"/>
    <s v="junio"/>
    <s v="T"/>
    <s v="sin informacion"/>
    <s v="sin informacion"/>
    <s v="sin informacion"/>
    <s v="sin informacion"/>
    <s v="sin informacion"/>
  </r>
  <r>
    <n v="145234"/>
    <s v="Abastecedor de tapas"/>
    <s v="Moreno"/>
    <s v="L33"/>
    <d v="2018-11-01T00:00:00"/>
    <s v="-"/>
    <s v="Mantenimiento Mecanico"/>
    <d v="2023-06-22T00:00:00"/>
    <d v="1899-12-30T22:48:10"/>
    <d v="2023-06-22T00:00:00"/>
    <d v="1899-12-30T22:54:21"/>
    <n v="371"/>
    <n v="6.1833333333333336"/>
    <x v="0"/>
    <x v="0"/>
    <n v="25"/>
    <s v="junio"/>
    <s v="N"/>
    <s v="microparada"/>
    <s v="microparada"/>
    <s v="microparada"/>
    <s v="microparada"/>
    <s v="microparada"/>
  </r>
  <r>
    <n v="145236"/>
    <s v="Torqueadora"/>
    <s v="Moreno"/>
    <s v="L33"/>
    <d v="2020-02-20T00:00:00"/>
    <s v="Martín"/>
    <s v="Mantenimiento Mecanico"/>
    <d v="2023-06-22T00:00:00"/>
    <d v="1899-12-30T23:05:52"/>
    <d v="2023-06-22T00:00:00"/>
    <d v="1899-12-30T23:22:40"/>
    <n v="1008"/>
    <n v="16.8"/>
    <x v="1"/>
    <x v="1"/>
    <n v="25"/>
    <s v="junio"/>
    <s v="N"/>
    <s v="sin informacion"/>
    <s v="sin informacion"/>
    <s v="sin informacion"/>
    <s v="sin informacion"/>
    <s v="sin informacion"/>
  </r>
  <r>
    <n v="145238"/>
    <s v="Celofanadora"/>
    <s v="Moreno"/>
    <s v="L41"/>
    <d v="2020-02-21T00:00:00"/>
    <s v="Martín"/>
    <s v="Mantenimiento Mecanico"/>
    <d v="2023-06-23T00:00:00"/>
    <d v="1899-12-30T00:28:15"/>
    <d v="2023-06-23T00:00:00"/>
    <d v="1899-12-30T01:03:21"/>
    <n v="2106"/>
    <n v="35.1"/>
    <x v="1"/>
    <x v="1"/>
    <n v="25"/>
    <s v="junio"/>
    <s v="N"/>
    <s v="sin informacion"/>
    <s v="sin informacion"/>
    <s v="sin informacion"/>
    <s v="sin informacion"/>
    <s v="sin informacion"/>
  </r>
  <r>
    <n v="145247"/>
    <s v="Brazo transporte"/>
    <s v="Moreno"/>
    <s v="L35"/>
    <d v="2018-11-01T00:00:00"/>
    <s v="-"/>
    <s v="Mantenimiento Electrico"/>
    <d v="2023-06-23T00:00:00"/>
    <d v="1899-12-30T06:24:47"/>
    <d v="2023-06-23T00:00:00"/>
    <d v="1899-12-30T06:51:29"/>
    <n v="1602"/>
    <n v="26.7"/>
    <x v="779"/>
    <x v="2"/>
    <n v="25"/>
    <s v="junio"/>
    <s v="M"/>
    <m/>
    <s v="no"/>
    <m/>
    <m/>
    <m/>
  </r>
  <r>
    <n v="145249"/>
    <s v="Celofanadora"/>
    <s v="Moreno"/>
    <s v="L41"/>
    <d v="2020-02-21T00:00:00"/>
    <s v="Martín"/>
    <s v="Mantenimiento Mecanico"/>
    <d v="2023-06-23T00:00:00"/>
    <d v="1899-12-30T06:45:16"/>
    <d v="2023-06-23T00:00:00"/>
    <d v="1899-12-30T06:51:01"/>
    <n v="345"/>
    <n v="5.75"/>
    <x v="0"/>
    <x v="0"/>
    <n v="25"/>
    <s v="junio"/>
    <s v="M"/>
    <s v="microparada"/>
    <s v="microparada"/>
    <s v="microparada"/>
    <s v="microparada"/>
    <s v="microparada"/>
  </r>
  <r>
    <n v="145252"/>
    <s v="Abastecedor pinceles"/>
    <s v="Moreno"/>
    <s v="L37"/>
    <d v="2018-11-01T00:00:00"/>
    <s v="-"/>
    <s v="Mantenimiento Mecanico"/>
    <d v="2023-06-23T00:00:00"/>
    <d v="1899-12-30T07:09:48"/>
    <d v="2023-06-23T00:00:00"/>
    <d v="1899-12-30T09:07:32"/>
    <n v="7064"/>
    <n v="117.73333333333333"/>
    <x v="1"/>
    <x v="1"/>
    <n v="25"/>
    <s v="junio"/>
    <s v="M"/>
    <s v="sin informacion"/>
    <s v="sin informacion"/>
    <s v="sin informacion"/>
    <s v="sin informacion"/>
    <s v="sin informacion"/>
  </r>
  <r>
    <n v="145256"/>
    <s v="LogiPack"/>
    <s v="Moreno"/>
    <s v="L35"/>
    <d v="2020-02-20T00:00:00"/>
    <s v="Martín"/>
    <s v="Mantenimiento Electrico"/>
    <d v="2023-06-23T00:00:00"/>
    <d v="1899-12-30T07:51:23"/>
    <d v="2023-06-23T00:00:00"/>
    <d v="1899-12-30T07:51:27"/>
    <n v="4"/>
    <n v="6.6666666666666666E-2"/>
    <x v="0"/>
    <x v="0"/>
    <n v="25"/>
    <s v="junio"/>
    <s v="M"/>
    <s v="microparada"/>
    <s v="microparada"/>
    <s v="microparada"/>
    <s v="microparada"/>
    <s v="microparada"/>
  </r>
  <r>
    <n v="145257"/>
    <s v="LogiPack"/>
    <s v="Moreno"/>
    <s v="L35"/>
    <d v="2020-02-20T00:00:00"/>
    <s v="Martín"/>
    <s v="Mantenimiento Mecanico"/>
    <d v="2023-06-23T00:00:00"/>
    <d v="1899-12-30T07:51:34"/>
    <d v="2023-06-23T00:00:00"/>
    <d v="1899-12-30T08:01:04"/>
    <n v="570"/>
    <n v="9.5"/>
    <x v="0"/>
    <x v="0"/>
    <n v="25"/>
    <s v="junio"/>
    <s v="M"/>
    <s v="microparada"/>
    <s v="microparada"/>
    <s v="microparada"/>
    <s v="microparada"/>
    <s v="microparada"/>
  </r>
  <r>
    <n v="145259"/>
    <s v="Transporte"/>
    <s v="Moreno"/>
    <s v="L32"/>
    <d v="2021-02-04T00:00:00"/>
    <s v="Victor"/>
    <s v="Mantenimiento Electrico"/>
    <d v="2023-06-23T00:00:00"/>
    <d v="1899-12-30T07:52:35"/>
    <d v="2023-06-23T00:00:00"/>
    <d v="1899-12-30T08:16:43"/>
    <n v="1448"/>
    <n v="24.133333333333333"/>
    <x v="780"/>
    <x v="2"/>
    <n v="25"/>
    <s v="junio"/>
    <s v="M"/>
    <m/>
    <s v="no"/>
    <m/>
    <m/>
    <m/>
  </r>
  <r>
    <n v="145261"/>
    <s v="Torqueadora"/>
    <s v="Moreno"/>
    <s v="L42"/>
    <d v="2018-11-01T00:00:00"/>
    <s v="-"/>
    <s v="Mantenimiento Mecanico"/>
    <d v="2023-06-23T00:00:00"/>
    <d v="1899-12-30T08:06:00"/>
    <d v="2023-06-23T00:00:00"/>
    <d v="1899-12-30T08:09:55"/>
    <n v="235"/>
    <n v="3.9166666666666665"/>
    <x v="0"/>
    <x v="0"/>
    <n v="25"/>
    <s v="junio"/>
    <s v="M"/>
    <s v="microparada"/>
    <s v="microparada"/>
    <s v="microparada"/>
    <s v="microparada"/>
    <s v="microparada"/>
  </r>
  <r>
    <n v="145272"/>
    <s v="Llenadora"/>
    <s v="Moreno"/>
    <s v="L07"/>
    <d v="2018-11-01T00:00:00"/>
    <s v="-"/>
    <s v="Mantenimiento Mecanico"/>
    <d v="2023-06-23T00:00:00"/>
    <d v="1899-12-30T09:09:04"/>
    <d v="2023-06-23T00:00:00"/>
    <d v="1899-12-30T13:11:25"/>
    <n v="14541"/>
    <n v="242.35"/>
    <x v="1"/>
    <x v="1"/>
    <n v="25"/>
    <s v="junio"/>
    <s v="M"/>
    <s v="sin informacion"/>
    <s v="sin informacion"/>
    <s v="sin informacion"/>
    <s v="sin informacion"/>
    <s v="sin informacion"/>
  </r>
  <r>
    <n v="145273"/>
    <s v="Transporte"/>
    <s v="Moreno"/>
    <s v="L32"/>
    <d v="2021-02-04T00:00:00"/>
    <s v="Victor"/>
    <s v="Mantenimiento Electrico"/>
    <d v="2023-06-23T00:00:00"/>
    <d v="1899-12-30T09:09:46"/>
    <d v="2023-06-23T00:00:00"/>
    <d v="1899-12-30T10:54:35"/>
    <n v="6289"/>
    <n v="104.81666666666666"/>
    <x v="1"/>
    <x v="1"/>
    <n v="25"/>
    <s v="junio"/>
    <s v="M"/>
    <s v="sin informacion"/>
    <s v="sin informacion"/>
    <s v="sin informacion"/>
    <s v="sin informacion"/>
    <s v="sin informacion"/>
  </r>
  <r>
    <n v="145276"/>
    <s v="LogiPack"/>
    <s v="Moreno"/>
    <s v="L35"/>
    <d v="2020-02-20T00:00:00"/>
    <s v="Martín"/>
    <s v="Mantenimiento Mecanico"/>
    <d v="2023-06-23T00:00:00"/>
    <d v="1899-12-30T09:22:22"/>
    <d v="2023-06-23T00:00:00"/>
    <d v="1899-12-30T10:32:47"/>
    <n v="4225"/>
    <n v="70.416666666666671"/>
    <x v="1"/>
    <x v="1"/>
    <n v="25"/>
    <s v="junio"/>
    <s v="M"/>
    <s v="sin informacion"/>
    <s v="sin informacion"/>
    <s v="sin informacion"/>
    <s v="sin informacion"/>
    <s v="sin informacion"/>
  </r>
  <r>
    <n v="145292"/>
    <s v="Etiquetadora L33"/>
    <s v="Moreno"/>
    <s v="L33"/>
    <d v="2020-10-16T00:00:00"/>
    <s v="Martín"/>
    <s v="Mantenimiento Electrico"/>
    <d v="2023-06-23T00:00:00"/>
    <d v="1899-12-30T10:21:17"/>
    <d v="2023-06-23T00:00:00"/>
    <d v="1899-12-30T10:24:05"/>
    <n v="168"/>
    <n v="2.8"/>
    <x v="0"/>
    <x v="0"/>
    <n v="25"/>
    <s v="junio"/>
    <s v="M"/>
    <s v="microparada"/>
    <s v="microparada"/>
    <s v="microparada"/>
    <s v="microparada"/>
    <s v="microparada"/>
  </r>
  <r>
    <n v="145296"/>
    <s v="Llenadora"/>
    <s v="Moreno"/>
    <s v="L35"/>
    <d v="2018-11-01T00:00:00"/>
    <s v="-"/>
    <s v="Mantenimiento Electrico"/>
    <d v="2023-06-23T00:00:00"/>
    <d v="1899-12-30T10:32:56"/>
    <d v="2023-06-23T00:00:00"/>
    <d v="1899-12-30T12:04:23"/>
    <n v="5487"/>
    <n v="91.45"/>
    <x v="1"/>
    <x v="1"/>
    <n v="25"/>
    <s v="junio"/>
    <s v="M"/>
    <s v="sin informacion"/>
    <s v="sin informacion"/>
    <s v="sin informacion"/>
    <s v="sin informacion"/>
    <s v="sin informacion"/>
  </r>
  <r>
    <n v="145306"/>
    <s v="Torqueadora"/>
    <s v="Moreno"/>
    <s v="L38"/>
    <d v="2018-11-01T00:00:00"/>
    <s v="-"/>
    <s v="Mantenimiento Mecanico"/>
    <d v="2023-06-23T00:00:00"/>
    <d v="1899-12-30T11:32:41"/>
    <d v="2023-06-23T00:00:00"/>
    <d v="1899-12-30T12:05:23"/>
    <n v="1962"/>
    <n v="32.700000000000003"/>
    <x v="1"/>
    <x v="1"/>
    <n v="25"/>
    <s v="junio"/>
    <s v="M"/>
    <s v="sin informacion"/>
    <s v="sin informacion"/>
    <s v="sin informacion"/>
    <s v="sin informacion"/>
    <s v="sin informacion"/>
  </r>
  <r>
    <n v="145307"/>
    <s v="Abastecedor pinceles"/>
    <s v="Moreno"/>
    <s v="L37"/>
    <d v="2018-11-01T00:00:00"/>
    <s v="-"/>
    <s v="Mantenimiento Mecanico"/>
    <d v="2023-06-23T00:00:00"/>
    <d v="1899-12-30T11:45:55"/>
    <d v="2023-06-23T00:00:00"/>
    <d v="1899-12-30T17:27:21"/>
    <n v="20486"/>
    <n v="341.43333333333334"/>
    <x v="1"/>
    <x v="1"/>
    <n v="25"/>
    <s v="junio"/>
    <s v="M"/>
    <s v="sin informacion"/>
    <s v="sin informacion"/>
    <s v="sin informacion"/>
    <s v="sin informacion"/>
    <s v="sin informacion"/>
  </r>
  <r>
    <n v="145308"/>
    <s v="Roscadora"/>
    <s v="Moreno"/>
    <s v="L10"/>
    <d v="2021-03-10T00:00:00"/>
    <s v="Martín"/>
    <s v="Mantenimiento Mecanico"/>
    <d v="2023-06-23T00:00:00"/>
    <d v="1899-12-30T11:50:42"/>
    <d v="2023-06-23T00:00:00"/>
    <d v="1899-12-30T12:06:38"/>
    <n v="956"/>
    <n v="15.933333333333334"/>
    <x v="1"/>
    <x v="1"/>
    <n v="25"/>
    <s v="junio"/>
    <s v="M"/>
    <s v="sin informacion"/>
    <s v="sin informacion"/>
    <s v="sin informacion"/>
    <s v="sin informacion"/>
    <s v="sin informacion"/>
  </r>
  <r>
    <n v="145315"/>
    <s v="Laser"/>
    <s v="Moreno"/>
    <s v="L10"/>
    <d v="2021-02-12T00:00:00"/>
    <s v="Martín"/>
    <s v="Mantenimiento Mecanico"/>
    <d v="2023-06-23T00:00:00"/>
    <d v="1899-12-30T13:11:46"/>
    <d v="2023-06-23T00:00:00"/>
    <d v="1899-12-30T13:12:57"/>
    <n v="71"/>
    <n v="1.1833333333333333"/>
    <x v="0"/>
    <x v="0"/>
    <n v="25"/>
    <s v="junio"/>
    <s v="M"/>
    <s v="microparada"/>
    <s v="microparada"/>
    <s v="microparada"/>
    <s v="microparada"/>
    <s v="microparada"/>
  </r>
  <r>
    <n v="145317"/>
    <s v="Llenadora"/>
    <s v="Moreno"/>
    <s v="L29"/>
    <d v="2018-11-01T00:00:00"/>
    <s v="-"/>
    <s v="Mantenimiento Electrico"/>
    <d v="2023-06-23T00:00:00"/>
    <d v="1899-12-30T13:13:18"/>
    <d v="2023-06-23T00:00:00"/>
    <d v="1899-12-30T13:13:34"/>
    <n v="16"/>
    <n v="0.26666666666666666"/>
    <x v="0"/>
    <x v="0"/>
    <n v="25"/>
    <s v="junio"/>
    <s v="M"/>
    <s v="microparada"/>
    <s v="microparada"/>
    <s v="microparada"/>
    <s v="microparada"/>
    <s v="microparada"/>
  </r>
  <r>
    <n v="145322"/>
    <s v="Girador de pucks"/>
    <s v="Moreno"/>
    <s v="L11"/>
    <d v="2021-08-24T00:00:00"/>
    <s v="Sebastian "/>
    <s v="Mantenimiento Mecanico"/>
    <d v="2023-06-23T00:00:00"/>
    <d v="1899-12-30T14:43:48"/>
    <d v="2023-06-23T00:00:00"/>
    <d v="1899-12-30T16:47:21"/>
    <n v="7413"/>
    <n v="123.55"/>
    <x v="1"/>
    <x v="1"/>
    <n v="25"/>
    <s v="junio"/>
    <s v="T"/>
    <s v="sin informacion"/>
    <s v="sin informacion"/>
    <s v="sin informacion"/>
    <s v="sin informacion"/>
    <s v="sin informacion"/>
  </r>
  <r>
    <n v="145328"/>
    <s v="Abastecedor de envases"/>
    <s v="Moreno"/>
    <s v="L33"/>
    <d v="2018-11-01T00:00:00"/>
    <s v="-"/>
    <s v="Mantenimiento Mecanico"/>
    <d v="2023-06-23T00:00:00"/>
    <d v="1899-12-30T15:47:14"/>
    <d v="2023-06-23T00:00:00"/>
    <d v="1899-12-30T16:29:10"/>
    <n v="2516"/>
    <n v="41.93333333333333"/>
    <x v="781"/>
    <x v="2"/>
    <n v="25"/>
    <s v="junio"/>
    <s v="T"/>
    <m/>
    <s v="no"/>
    <m/>
    <m/>
    <m/>
  </r>
  <r>
    <n v="145330"/>
    <s v="Girador de pucks"/>
    <s v="Moreno"/>
    <s v="L11"/>
    <d v="2021-08-24T00:00:00"/>
    <s v="Sebastian "/>
    <s v="Mantenimiento Mecanico"/>
    <d v="2023-06-23T00:00:00"/>
    <d v="1899-12-30T16:47:27"/>
    <d v="2023-06-23T00:00:00"/>
    <d v="1899-12-30T16:58:24"/>
    <n v="657"/>
    <n v="10.95"/>
    <x v="4"/>
    <x v="2"/>
    <n v="25"/>
    <s v="junio"/>
    <s v="T"/>
    <m/>
    <s v="no"/>
    <m/>
    <m/>
    <m/>
  </r>
  <r>
    <n v="145338"/>
    <s v="Girador de pucks"/>
    <s v="Moreno"/>
    <s v="L11"/>
    <d v="2021-08-24T00:00:00"/>
    <s v="Sebastian "/>
    <s v="Mantenimiento Mecanico"/>
    <d v="2023-06-23T00:00:00"/>
    <d v="1899-12-30T18:14:19"/>
    <d v="2023-06-23T00:00:00"/>
    <d v="1899-12-30T18:23:31"/>
    <n v="552"/>
    <n v="9.1999999999999993"/>
    <x v="0"/>
    <x v="0"/>
    <n v="25"/>
    <s v="junio"/>
    <s v="T"/>
    <s v="microparada"/>
    <s v="microparada"/>
    <s v="microparada"/>
    <s v="microparada"/>
    <s v="microparada"/>
  </r>
  <r>
    <n v="145339"/>
    <s v="Celofanadora L10"/>
    <s v="Moreno"/>
    <s v="L10"/>
    <d v="2020-09-30T00:00:00"/>
    <s v="Martín"/>
    <s v="Mantenimiento Mecanico"/>
    <d v="2023-06-23T00:00:00"/>
    <d v="1899-12-30T18:39:26"/>
    <d v="2023-06-23T00:00:00"/>
    <d v="1899-12-30T18:49:02"/>
    <n v="576"/>
    <n v="9.6"/>
    <x v="0"/>
    <x v="0"/>
    <n v="25"/>
    <s v="junio"/>
    <s v="T"/>
    <s v="microparada"/>
    <s v="microparada"/>
    <s v="microparada"/>
    <s v="microparada"/>
    <s v="microparada"/>
  </r>
  <r>
    <n v="145347"/>
    <s v="Llenadora"/>
    <s v="Moreno"/>
    <s v="L29"/>
    <d v="2018-11-01T00:00:00"/>
    <s v="-"/>
    <s v="Mantenimiento Mecanico"/>
    <d v="2023-06-23T00:00:00"/>
    <d v="1899-12-30T20:00:10"/>
    <d v="2023-06-24T00:00:00"/>
    <d v="1899-12-30T03:00:31"/>
    <n v="25221"/>
    <n v="420.35"/>
    <x v="782"/>
    <x v="2"/>
    <n v="26"/>
    <s v="junio"/>
    <s v="T"/>
    <m/>
    <s v="no"/>
    <m/>
    <m/>
    <m/>
  </r>
  <r>
    <n v="145349"/>
    <s v="Celofanadora"/>
    <s v="Moreno"/>
    <s v="L32"/>
    <d v="2021-02-04T00:00:00"/>
    <s v="Victor"/>
    <s v="Mantenimiento Mecanico"/>
    <d v="2023-06-23T00:00:00"/>
    <d v="1899-12-30T20:54:57"/>
    <d v="2023-06-23T00:00:00"/>
    <d v="1899-12-30T21:48:41"/>
    <n v="3224"/>
    <n v="53.733333333333334"/>
    <x v="774"/>
    <x v="2"/>
    <n v="25"/>
    <s v="junio"/>
    <s v="T"/>
    <m/>
    <s v="no"/>
    <m/>
    <m/>
    <m/>
  </r>
  <r>
    <n v="145356"/>
    <s v="Girador de pucks"/>
    <s v="Moreno"/>
    <s v="L11"/>
    <d v="2021-08-24T00:00:00"/>
    <s v="Sebastian "/>
    <s v="Mantenimiento Electrico"/>
    <d v="2023-06-24T00:00:00"/>
    <d v="1899-12-30T10:36:57"/>
    <d v="2023-06-24T00:00:00"/>
    <d v="1899-12-30T10:37:03"/>
    <n v="6"/>
    <n v="0.1"/>
    <x v="0"/>
    <x v="0"/>
    <n v="26"/>
    <s v="junio"/>
    <s v="M"/>
    <s v="microparada"/>
    <s v="microparada"/>
    <s v="microparada"/>
    <s v="microparada"/>
    <s v="microparada"/>
  </r>
  <r>
    <n v="145358"/>
    <s v="Etiquetadora"/>
    <s v="Moreno"/>
    <s v="L12"/>
    <d v="2018-11-01T00:00:00"/>
    <s v="-"/>
    <s v="Mantenimiento Mecanico"/>
    <d v="2023-06-24T00:00:00"/>
    <d v="1899-12-30T11:06:12"/>
    <d v="2023-06-24T00:00:00"/>
    <d v="1899-12-30T11:10:18"/>
    <n v="246"/>
    <n v="4.0999999999999996"/>
    <x v="0"/>
    <x v="0"/>
    <n v="26"/>
    <s v="junio"/>
    <s v="M"/>
    <s v="microparada"/>
    <s v="microparada"/>
    <s v="microparada"/>
    <s v="microparada"/>
    <s v="microparada"/>
  </r>
  <r>
    <n v="145361"/>
    <s v="LogiPack"/>
    <s v="Moreno"/>
    <s v="L35"/>
    <d v="2020-02-20T00:00:00"/>
    <s v="Martín"/>
    <s v="Mantenimiento Electrico"/>
    <d v="2023-06-24T00:00:00"/>
    <d v="1899-12-30T11:31:51"/>
    <d v="2023-06-24T00:00:00"/>
    <d v="1899-12-30T11:33:57"/>
    <n v="126"/>
    <n v="2.1"/>
    <x v="0"/>
    <x v="0"/>
    <n v="26"/>
    <s v="junio"/>
    <s v="M"/>
    <s v="microparada"/>
    <s v="microparada"/>
    <s v="microparada"/>
    <s v="microparada"/>
    <s v="microparada"/>
  </r>
  <r>
    <n v="145373"/>
    <s v="Llenadora"/>
    <s v="Moreno"/>
    <s v="L39"/>
    <d v="2018-11-01T00:00:00"/>
    <s v="-"/>
    <s v="Mantenimiento Electrico"/>
    <d v="2023-06-24T00:00:00"/>
    <d v="1899-12-30T15:03:38"/>
    <d v="2023-06-24T00:00:00"/>
    <d v="1899-12-30T15:07:54"/>
    <n v="256"/>
    <n v="4.2666666666666666"/>
    <x v="0"/>
    <x v="0"/>
    <n v="26"/>
    <s v="junio"/>
    <s v="T"/>
    <s v="microparada"/>
    <s v="microparada"/>
    <s v="microparada"/>
    <s v="microparada"/>
    <s v="microparada"/>
  </r>
  <r>
    <n v="145386"/>
    <s v="Abastecedor de envases"/>
    <s v="Moreno"/>
    <s v="L33"/>
    <d v="2018-11-01T00:00:00"/>
    <s v="-"/>
    <s v="Mantenimiento Mecanico"/>
    <d v="2023-06-24T00:00:00"/>
    <d v="1899-12-30T19:24:55"/>
    <d v="2023-06-24T00:00:00"/>
    <d v="1899-12-30T19:24:59"/>
    <n v="4"/>
    <n v="6.6666666666666666E-2"/>
    <x v="0"/>
    <x v="0"/>
    <n v="26"/>
    <s v="junio"/>
    <s v="T"/>
    <s v="microparada"/>
    <s v="microparada"/>
    <s v="microparada"/>
    <s v="microparada"/>
    <s v="microparada"/>
  </r>
  <r>
    <n v="145390"/>
    <s v="Llenadora L37"/>
    <s v="Moreno"/>
    <s v="L37"/>
    <d v="2021-03-08T00:00:00"/>
    <s v="Martín"/>
    <s v="Mantenimiento Mecanico"/>
    <d v="2023-06-24T00:00:00"/>
    <d v="1899-12-30T20:28:58"/>
    <d v="2023-06-24T00:00:00"/>
    <d v="1899-12-30T20:32:24"/>
    <n v="206"/>
    <n v="3.4333333333333331"/>
    <x v="0"/>
    <x v="0"/>
    <n v="26"/>
    <s v="junio"/>
    <s v="T"/>
    <s v="microparada"/>
    <s v="microparada"/>
    <s v="microparada"/>
    <s v="microparada"/>
    <s v="microparada"/>
  </r>
  <r>
    <n v="145427"/>
    <s v="Llenadora"/>
    <s v="Moreno"/>
    <s v="L35"/>
    <d v="2018-11-01T00:00:00"/>
    <s v="-"/>
    <s v="Mantenimiento Electrico"/>
    <d v="2023-06-25T00:00:00"/>
    <d v="1899-12-30T15:26:21"/>
    <d v="2023-06-25T00:00:00"/>
    <d v="1899-12-30T15:29:13"/>
    <n v="172"/>
    <n v="2.8666666666666667"/>
    <x v="0"/>
    <x v="0"/>
    <n v="26"/>
    <s v="junio"/>
    <s v="T"/>
    <s v="microparada"/>
    <s v="microparada"/>
    <s v="microparada"/>
    <s v="microparada"/>
    <s v="microparada"/>
  </r>
  <r>
    <n v="145429"/>
    <s v="Llenadora"/>
    <s v="Moreno"/>
    <s v="L32"/>
    <d v="2021-02-04T00:00:00"/>
    <s v="Victor"/>
    <s v="Mantenimiento Electrico"/>
    <d v="2023-06-25T00:00:00"/>
    <d v="1899-12-30T16:05:29"/>
    <d v="2023-06-25T00:00:00"/>
    <d v="1899-12-30T16:10:10"/>
    <n v="281"/>
    <n v="4.6833333333333336"/>
    <x v="0"/>
    <x v="0"/>
    <n v="26"/>
    <s v="junio"/>
    <s v="T"/>
    <s v="microparada"/>
    <s v="microparada"/>
    <s v="microparada"/>
    <s v="microparada"/>
    <s v="microparada"/>
  </r>
  <r>
    <n v="145431"/>
    <s v="Llenadora"/>
    <s v="Moreno"/>
    <s v="L32"/>
    <d v="2021-02-04T00:00:00"/>
    <s v="Victor"/>
    <s v="Mantenimiento Electrico"/>
    <d v="2023-06-26T00:00:00"/>
    <d v="1899-12-30T06:06:17"/>
    <d v="2023-06-26T00:00:00"/>
    <d v="1899-12-30T06:27:47"/>
    <n v="1290"/>
    <n v="21.5"/>
    <x v="783"/>
    <x v="2"/>
    <n v="26"/>
    <s v="junio"/>
    <s v="M"/>
    <m/>
    <s v="no"/>
    <m/>
    <m/>
    <m/>
  </r>
  <r>
    <n v="145432"/>
    <s v="Etiquetadora L33"/>
    <s v="Moreno"/>
    <s v="L33"/>
    <d v="2020-10-16T00:00:00"/>
    <s v="Martín"/>
    <s v="Mantenimiento Mecanico"/>
    <d v="2023-06-26T00:00:00"/>
    <d v="1899-12-30T06:06:49"/>
    <d v="2023-06-26T00:00:00"/>
    <d v="1899-12-30T08:13:35"/>
    <n v="7606"/>
    <n v="126.76666666666667"/>
    <x v="1"/>
    <x v="1"/>
    <n v="26"/>
    <s v="junio"/>
    <s v="M"/>
    <s v="sin informacion"/>
    <s v="sin informacion"/>
    <s v="sin informacion"/>
    <s v="sin informacion"/>
    <s v="sin informacion"/>
  </r>
  <r>
    <n v="145437"/>
    <s v="Llenadora"/>
    <s v="Moreno"/>
    <s v="L35"/>
    <d v="2018-11-01T00:00:00"/>
    <s v="-"/>
    <s v="Mantenimiento Mecanico"/>
    <d v="2023-06-26T00:00:00"/>
    <d v="1899-12-30T06:57:27"/>
    <d v="2023-06-26T00:00:00"/>
    <d v="1899-12-30T08:30:13"/>
    <n v="5566"/>
    <n v="92.766666666666666"/>
    <x v="1"/>
    <x v="1"/>
    <n v="26"/>
    <s v="junio"/>
    <s v="M"/>
    <s v="sin informacion"/>
    <s v="sin informacion"/>
    <s v="sin informacion"/>
    <s v="sin informacion"/>
    <s v="sin informacion"/>
  </r>
  <r>
    <n v="145443"/>
    <s v="Crimpadora"/>
    <s v="Moreno"/>
    <s v="L10"/>
    <d v="2018-11-01T00:00:00"/>
    <s v="-"/>
    <s v="Mantenimiento Electrico"/>
    <d v="2023-06-26T00:00:00"/>
    <d v="1899-12-30T07:20:26"/>
    <d v="2023-06-26T00:00:00"/>
    <d v="1899-12-30T07:20:36"/>
    <n v="10"/>
    <n v="0.16666666666666666"/>
    <x v="0"/>
    <x v="0"/>
    <n v="26"/>
    <s v="junio"/>
    <s v="M"/>
    <s v="microparada"/>
    <s v="microparada"/>
    <s v="microparada"/>
    <s v="microparada"/>
    <s v="microparada"/>
  </r>
  <r>
    <n v="145453"/>
    <s v="Torqueadora"/>
    <s v="Moreno"/>
    <s v="L33"/>
    <d v="2020-02-20T00:00:00"/>
    <s v="Martín"/>
    <s v="Mantenimiento Mecanico"/>
    <d v="2023-06-26T00:00:00"/>
    <d v="1899-12-30T08:57:55"/>
    <d v="2023-06-26T00:00:00"/>
    <d v="1899-12-30T09:07:20"/>
    <n v="565"/>
    <n v="9.4166666666666661"/>
    <x v="0"/>
    <x v="0"/>
    <n v="26"/>
    <s v="junio"/>
    <s v="M"/>
    <s v="microparada"/>
    <s v="microparada"/>
    <s v="microparada"/>
    <s v="microparada"/>
    <s v="microparada"/>
  </r>
  <r>
    <n v="145454"/>
    <s v="Llenadora"/>
    <s v="Moreno"/>
    <s v="L32"/>
    <d v="2021-02-04T00:00:00"/>
    <s v="Victor"/>
    <s v="Mantenimiento Electrico"/>
    <d v="2023-06-26T00:00:00"/>
    <d v="1899-12-30T09:04:23"/>
    <d v="2023-06-26T00:00:00"/>
    <d v="1899-12-30T09:05:53"/>
    <n v="90"/>
    <n v="1.5"/>
    <x v="0"/>
    <x v="0"/>
    <n v="26"/>
    <s v="junio"/>
    <s v="M"/>
    <s v="microparada"/>
    <s v="microparada"/>
    <s v="microparada"/>
    <s v="microparada"/>
    <s v="microparada"/>
  </r>
  <r>
    <n v="145456"/>
    <s v="Llenadora"/>
    <s v="Moreno"/>
    <s v="L32"/>
    <d v="2021-02-04T00:00:00"/>
    <s v="Victor"/>
    <s v="Mantenimiento Electrico"/>
    <d v="2023-06-26T00:00:00"/>
    <d v="1899-12-30T09:07:00"/>
    <d v="2023-06-26T00:00:00"/>
    <d v="1899-12-30T09:12:37"/>
    <n v="337"/>
    <n v="5.6166666666666663"/>
    <x v="0"/>
    <x v="0"/>
    <n v="26"/>
    <s v="junio"/>
    <s v="M"/>
    <s v="microparada"/>
    <s v="microparada"/>
    <s v="microparada"/>
    <s v="microparada"/>
    <s v="microparada"/>
  </r>
  <r>
    <n v="145458"/>
    <s v="LogiPack"/>
    <s v="Moreno"/>
    <s v="L35"/>
    <d v="2020-02-20T00:00:00"/>
    <s v="Martín"/>
    <s v="Mantenimiento Mecanico"/>
    <d v="2023-06-26T00:00:00"/>
    <d v="1899-12-30T09:17:12"/>
    <d v="2023-06-26T00:00:00"/>
    <d v="1899-12-30T10:27:12"/>
    <n v="4200"/>
    <n v="70"/>
    <x v="1"/>
    <x v="1"/>
    <n v="26"/>
    <s v="junio"/>
    <s v="M"/>
    <s v="sin informacion"/>
    <s v="sin informacion"/>
    <s v="sin informacion"/>
    <s v="sin informacion"/>
    <s v="sin informacion"/>
  </r>
  <r>
    <n v="145459"/>
    <s v="Llenadora"/>
    <s v="Moreno"/>
    <s v="L10"/>
    <d v="2018-11-01T00:00:00"/>
    <s v="-"/>
    <s v="Mantenimiento Electrico"/>
    <d v="2023-06-26T00:00:00"/>
    <d v="1899-12-30T09:23:56"/>
    <d v="2023-06-26T00:00:00"/>
    <d v="1899-12-30T09:24:01"/>
    <n v="5"/>
    <n v="8.3333333333333329E-2"/>
    <x v="0"/>
    <x v="0"/>
    <n v="26"/>
    <s v="junio"/>
    <s v="M"/>
    <s v="microparada"/>
    <s v="microparada"/>
    <s v="microparada"/>
    <s v="microparada"/>
    <s v="microparada"/>
  </r>
  <r>
    <n v="145462"/>
    <s v="Transporte"/>
    <s v="Moreno"/>
    <s v="L38"/>
    <d v="2018-11-01T00:00:00"/>
    <s v="-"/>
    <s v="Mantenimiento Mecanico"/>
    <d v="2023-06-26T00:00:00"/>
    <d v="1899-12-30T09:33:22"/>
    <d v="2023-06-26T00:00:00"/>
    <d v="1899-12-30T11:10:03"/>
    <n v="5801"/>
    <n v="96.683333333333337"/>
    <x v="1"/>
    <x v="1"/>
    <n v="26"/>
    <s v="junio"/>
    <s v="M"/>
    <s v="sin informacion"/>
    <s v="sin informacion"/>
    <s v="sin informacion"/>
    <s v="sin informacion"/>
    <s v="sin informacion"/>
  </r>
  <r>
    <n v="145464"/>
    <s v="Girador de pucks"/>
    <s v="Moreno"/>
    <s v="L11"/>
    <d v="2021-08-24T00:00:00"/>
    <s v="Sebastian "/>
    <s v="Mantenimiento Mecanico"/>
    <d v="2023-06-26T00:00:00"/>
    <d v="1899-12-30T09:42:58"/>
    <d v="2023-06-26T00:00:00"/>
    <d v="1899-12-30T10:45:01"/>
    <n v="3723"/>
    <n v="62.05"/>
    <x v="1"/>
    <x v="1"/>
    <n v="26"/>
    <s v="junio"/>
    <s v="M"/>
    <s v="sin informacion"/>
    <s v="sin informacion"/>
    <s v="sin informacion"/>
    <s v="sin informacion"/>
    <s v="sin informacion"/>
  </r>
  <r>
    <n v="145466"/>
    <s v="Torqueadora"/>
    <s v="Moreno"/>
    <s v="L33"/>
    <d v="2020-02-20T00:00:00"/>
    <s v="Martín"/>
    <s v="Mantenimiento Electrico"/>
    <d v="2023-06-26T00:00:00"/>
    <d v="1899-12-30T09:47:52"/>
    <d v="2023-06-26T00:00:00"/>
    <d v="1899-12-30T11:58:36"/>
    <n v="7844"/>
    <n v="130.73333333333332"/>
    <x v="1"/>
    <x v="1"/>
    <n v="26"/>
    <s v="junio"/>
    <s v="M"/>
    <s v="sin informacion"/>
    <s v="sin informacion"/>
    <s v="sin informacion"/>
    <s v="sin informacion"/>
    <s v="sin informacion"/>
  </r>
  <r>
    <n v="145467"/>
    <s v="Crimpadora"/>
    <s v="Moreno"/>
    <s v="L10"/>
    <d v="2018-11-01T00:00:00"/>
    <s v="-"/>
    <s v="Mantenimiento Electrico"/>
    <d v="2023-06-26T00:00:00"/>
    <d v="1899-12-30T10:08:53"/>
    <d v="2023-06-26T00:00:00"/>
    <d v="1899-12-30T10:32:48"/>
    <n v="1435"/>
    <n v="23.916666666666668"/>
    <x v="784"/>
    <x v="2"/>
    <n v="26"/>
    <s v="junio"/>
    <s v="M"/>
    <m/>
    <s v="no"/>
    <m/>
    <m/>
    <m/>
  </r>
  <r>
    <n v="145469"/>
    <s v="LogiPack"/>
    <s v="Moreno"/>
    <s v="L35"/>
    <d v="2020-02-20T00:00:00"/>
    <s v="Martín"/>
    <s v="Mantenimiento Mecanico"/>
    <d v="2023-06-26T00:00:00"/>
    <d v="1899-12-30T10:29:33"/>
    <d v="2023-06-26T00:00:00"/>
    <d v="1899-12-30T11:04:10"/>
    <n v="2077"/>
    <n v="34.616666666666667"/>
    <x v="785"/>
    <x v="2"/>
    <n v="26"/>
    <s v="junio"/>
    <s v="M"/>
    <m/>
    <s v="no"/>
    <m/>
    <m/>
    <m/>
  </r>
  <r>
    <n v="145470"/>
    <s v="Crimpadora"/>
    <s v="Moreno"/>
    <s v="L10"/>
    <d v="2018-11-01T00:00:00"/>
    <s v="-"/>
    <s v="Mantenimiento Mecanico"/>
    <d v="2023-06-26T00:00:00"/>
    <d v="1899-12-30T10:34:12"/>
    <d v="2023-06-26T00:00:00"/>
    <d v="1899-12-30T10:59:42"/>
    <n v="1530"/>
    <n v="25.5"/>
    <x v="1"/>
    <x v="1"/>
    <n v="26"/>
    <s v="junio"/>
    <s v="M"/>
    <s v="sin informacion"/>
    <s v="sin informacion"/>
    <s v="sin informacion"/>
    <s v="sin informacion"/>
    <s v="sin informacion"/>
  </r>
  <r>
    <n v="145474"/>
    <s v="Llenadora"/>
    <s v="Moreno"/>
    <s v="L10"/>
    <d v="2018-11-01T00:00:00"/>
    <s v="-"/>
    <s v="Mantenimiento Electrico"/>
    <d v="2023-06-26T00:00:00"/>
    <d v="1899-12-30T11:35:19"/>
    <d v="2023-06-26T00:00:00"/>
    <d v="1899-12-30T11:55:13"/>
    <n v="1194"/>
    <n v="19.899999999999999"/>
    <x v="1"/>
    <x v="1"/>
    <n v="26"/>
    <s v="junio"/>
    <s v="M"/>
    <s v="sin informacion"/>
    <s v="sin informacion"/>
    <s v="sin informacion"/>
    <s v="sin informacion"/>
    <s v="sin informacion"/>
  </r>
  <r>
    <n v="145475"/>
    <s v="Llenadora"/>
    <s v="Moreno"/>
    <s v="L10"/>
    <d v="2018-11-01T00:00:00"/>
    <s v="-"/>
    <s v="Mantenimiento Mecanico"/>
    <d v="2023-06-26T00:00:00"/>
    <d v="1899-12-30T12:07:55"/>
    <d v="2023-06-26T00:00:00"/>
    <d v="1899-12-30T12:32:30"/>
    <n v="1475"/>
    <n v="24.583333333333332"/>
    <x v="1"/>
    <x v="1"/>
    <n v="26"/>
    <s v="junio"/>
    <s v="M"/>
    <s v="sin informacion"/>
    <s v="sin informacion"/>
    <s v="sin informacion"/>
    <s v="sin informacion"/>
    <s v="sin informacion"/>
  </r>
  <r>
    <n v="145481"/>
    <s v="Llenadora"/>
    <s v="Moreno"/>
    <s v="L10"/>
    <d v="2018-11-01T00:00:00"/>
    <s v="-"/>
    <s v="Mantenimiento Mecanico"/>
    <d v="2023-06-26T00:00:00"/>
    <d v="1899-12-30T12:39:32"/>
    <d v="2023-06-26T00:00:00"/>
    <d v="1899-12-30T12:54:58"/>
    <n v="926"/>
    <n v="15.433333333333334"/>
    <x v="1"/>
    <x v="1"/>
    <n v="26"/>
    <s v="junio"/>
    <s v="M"/>
    <s v="sin informacion"/>
    <s v="sin informacion"/>
    <s v="sin informacion"/>
    <s v="sin informacion"/>
    <s v="sin informacion"/>
  </r>
  <r>
    <n v="145489"/>
    <s v="Llenadora"/>
    <s v="Moreno"/>
    <s v="L41"/>
    <d v="2018-11-01T00:00:00"/>
    <s v="-"/>
    <s v="Mantenimiento Mecanico"/>
    <d v="2023-06-26T00:00:00"/>
    <d v="1899-12-30T14:29:39"/>
    <d v="2023-06-26T00:00:00"/>
    <d v="1899-12-30T15:00:43"/>
    <n v="1864"/>
    <n v="31.066666666666666"/>
    <x v="1"/>
    <x v="1"/>
    <n v="26"/>
    <s v="junio"/>
    <s v="T"/>
    <s v="sin informacion"/>
    <s v="sin informacion"/>
    <s v="sin informacion"/>
    <s v="sin informacion"/>
    <s v="sin informacion"/>
  </r>
  <r>
    <n v="145497"/>
    <s v="Girador de pucks"/>
    <s v="Moreno"/>
    <s v="L11"/>
    <d v="2021-08-24T00:00:00"/>
    <s v="Sebastian "/>
    <s v="Mantenimiento Mecanico"/>
    <d v="2023-06-26T00:00:00"/>
    <d v="1899-12-30T15:08:41"/>
    <d v="2023-06-26T00:00:00"/>
    <d v="1899-12-30T16:30:47"/>
    <n v="4926"/>
    <n v="82.1"/>
    <x v="1"/>
    <x v="1"/>
    <n v="26"/>
    <s v="junio"/>
    <s v="T"/>
    <s v="sin informacion"/>
    <s v="sin informacion"/>
    <s v="sin informacion"/>
    <s v="sin informacion"/>
    <s v="sin informacion"/>
  </r>
  <r>
    <n v="145499"/>
    <s v="Transporte"/>
    <s v="Moreno"/>
    <s v="L19"/>
    <d v="2018-11-01T00:00:00"/>
    <s v="-"/>
    <s v="Mantenimiento Mecanico"/>
    <d v="2023-06-26T00:00:00"/>
    <d v="1899-12-30T15:20:49"/>
    <d v="2023-06-26T00:00:00"/>
    <d v="1899-12-30T15:56:09"/>
    <n v="2120"/>
    <n v="35.333333333333336"/>
    <x v="1"/>
    <x v="1"/>
    <n v="26"/>
    <s v="junio"/>
    <s v="T"/>
    <s v="sin informacion"/>
    <s v="sin informacion"/>
    <s v="sin informacion"/>
    <s v="sin informacion"/>
    <s v="sin informacion"/>
  </r>
  <r>
    <n v="145503"/>
    <s v="Llenadora"/>
    <s v="Moreno"/>
    <s v="L33"/>
    <d v="2018-11-01T00:00:00"/>
    <s v="-"/>
    <s v="Mantenimiento Mecanico"/>
    <d v="2023-06-26T00:00:00"/>
    <d v="1899-12-30T16:15:24"/>
    <d v="2023-06-26T00:00:00"/>
    <d v="1899-12-30T16:24:54"/>
    <n v="570"/>
    <n v="9.5"/>
    <x v="0"/>
    <x v="0"/>
    <n v="26"/>
    <s v="junio"/>
    <s v="T"/>
    <s v="microparada"/>
    <s v="microparada"/>
    <s v="microparada"/>
    <s v="microparada"/>
    <s v="microparada"/>
  </r>
  <r>
    <n v="145505"/>
    <s v="Etiquetadora L33"/>
    <s v="Moreno"/>
    <s v="L33"/>
    <d v="2020-10-16T00:00:00"/>
    <s v="Martín"/>
    <s v="Mantenimiento Mecanico"/>
    <d v="2023-06-26T00:00:00"/>
    <d v="1899-12-30T16:35:35"/>
    <d v="2023-06-26T00:00:00"/>
    <d v="1899-12-30T16:49:27"/>
    <n v="832"/>
    <n v="13.866666666666667"/>
    <x v="786"/>
    <x v="2"/>
    <n v="26"/>
    <s v="junio"/>
    <s v="T"/>
    <m/>
    <s v="no"/>
    <m/>
    <m/>
    <m/>
  </r>
  <r>
    <n v="145506"/>
    <s v="Transporte"/>
    <s v="Moreno"/>
    <s v="L19"/>
    <d v="2018-11-01T00:00:00"/>
    <s v="-"/>
    <s v="Mantenimiento Mecanico"/>
    <d v="2023-06-26T00:00:00"/>
    <d v="1899-12-30T16:41:35"/>
    <d v="2023-06-26T00:00:00"/>
    <d v="1899-12-30T17:01:12"/>
    <n v="1177"/>
    <n v="19.616666666666667"/>
    <x v="787"/>
    <x v="2"/>
    <n v="26"/>
    <s v="junio"/>
    <s v="T"/>
    <m/>
    <s v="no"/>
    <m/>
    <m/>
    <m/>
  </r>
  <r>
    <n v="145507"/>
    <s v="Girador de pucks"/>
    <s v="Moreno"/>
    <s v="L32"/>
    <d v="2021-02-04T00:00:00"/>
    <s v="Victor"/>
    <s v="Mantenimiento Mecanico"/>
    <d v="2023-06-26T00:00:00"/>
    <d v="1899-12-30T16:58:47"/>
    <d v="2023-06-26T00:00:00"/>
    <d v="1899-12-30T17:42:41"/>
    <n v="2634"/>
    <n v="43.9"/>
    <x v="788"/>
    <x v="2"/>
    <n v="26"/>
    <s v="junio"/>
    <s v="T"/>
    <m/>
    <s v="no"/>
    <m/>
    <m/>
    <m/>
  </r>
  <r>
    <n v="145510"/>
    <s v="Etiquetadora"/>
    <s v="Moreno"/>
    <s v="L11"/>
    <d v="2018-11-01T00:00:00"/>
    <s v="-"/>
    <s v="Mantenimiento Electrico"/>
    <d v="2023-06-26T00:00:00"/>
    <d v="1899-12-30T17:18:24"/>
    <d v="2023-06-26T00:00:00"/>
    <d v="1899-12-30T17:38:10"/>
    <n v="1186"/>
    <n v="19.766666666666666"/>
    <x v="4"/>
    <x v="2"/>
    <n v="26"/>
    <s v="junio"/>
    <s v="T"/>
    <m/>
    <s v="no"/>
    <m/>
    <m/>
    <m/>
  </r>
  <r>
    <n v="145514"/>
    <s v="Llenadora"/>
    <s v="Moreno"/>
    <s v="L07"/>
    <d v="2018-11-01T00:00:00"/>
    <s v="-"/>
    <s v="Mantenimiento Electrico"/>
    <d v="2023-06-26T00:00:00"/>
    <d v="1899-12-30T18:09:23"/>
    <d v="2023-06-26T00:00:00"/>
    <d v="1899-12-30T18:15:22"/>
    <n v="359"/>
    <n v="5.9833333333333334"/>
    <x v="0"/>
    <x v="0"/>
    <n v="26"/>
    <s v="junio"/>
    <s v="T"/>
    <s v="microparada"/>
    <s v="microparada"/>
    <s v="microparada"/>
    <s v="microparada"/>
    <s v="microparada"/>
  </r>
  <r>
    <n v="145515"/>
    <s v="Torqueadora"/>
    <s v="Moreno"/>
    <s v="L39"/>
    <d v="2020-02-20T00:00:00"/>
    <s v="Martín"/>
    <s v="Mantenimiento Mecanico"/>
    <d v="2023-06-26T00:00:00"/>
    <d v="1899-12-30T18:22:39"/>
    <d v="2023-06-26T00:00:00"/>
    <d v="1899-12-30T18:32:17"/>
    <n v="578"/>
    <n v="9.6333333333333329"/>
    <x v="0"/>
    <x v="0"/>
    <n v="26"/>
    <s v="junio"/>
    <s v="T"/>
    <s v="microparada"/>
    <s v="microparada"/>
    <s v="microparada"/>
    <s v="microparada"/>
    <s v="microparada"/>
  </r>
  <r>
    <n v="145519"/>
    <s v="Llenadora"/>
    <s v="Moreno"/>
    <s v="L42"/>
    <d v="2018-11-01T00:00:00"/>
    <s v="-"/>
    <s v="Mantenimiento Electrico"/>
    <d v="2023-06-26T00:00:00"/>
    <d v="1899-12-30T18:51:27"/>
    <d v="2023-06-26T00:00:00"/>
    <d v="1899-12-30T18:54:09"/>
    <n v="162"/>
    <n v="2.7"/>
    <x v="0"/>
    <x v="0"/>
    <n v="26"/>
    <s v="junio"/>
    <s v="T"/>
    <s v="microparada"/>
    <s v="microparada"/>
    <s v="microparada"/>
    <s v="microparada"/>
    <s v="microparada"/>
  </r>
  <r>
    <n v="145521"/>
    <s v="Girador de pucks"/>
    <s v="Moreno"/>
    <s v="L32"/>
    <d v="2021-02-04T00:00:00"/>
    <s v="Victor"/>
    <s v="Mantenimiento Mecanico"/>
    <d v="2023-06-26T00:00:00"/>
    <d v="1899-12-30T19:25:54"/>
    <d v="2023-06-26T00:00:00"/>
    <d v="1899-12-30T19:32:33"/>
    <n v="399"/>
    <n v="6.65"/>
    <x v="0"/>
    <x v="0"/>
    <n v="26"/>
    <s v="junio"/>
    <s v="T"/>
    <s v="microparada"/>
    <s v="microparada"/>
    <s v="microparada"/>
    <s v="microparada"/>
    <s v="microparada"/>
  </r>
  <r>
    <n v="145524"/>
    <s v="Transporte"/>
    <s v="Moreno"/>
    <s v="L19"/>
    <d v="2018-11-01T00:00:00"/>
    <s v="-"/>
    <s v="Mantenimiento Mecanico"/>
    <d v="2023-06-26T00:00:00"/>
    <d v="1899-12-30T20:16:15"/>
    <d v="2023-06-26T00:00:00"/>
    <d v="1899-12-30T20:25:29"/>
    <n v="554"/>
    <n v="9.2333333333333325"/>
    <x v="0"/>
    <x v="0"/>
    <n v="26"/>
    <s v="junio"/>
    <s v="T"/>
    <s v="microparada"/>
    <s v="microparada"/>
    <s v="microparada"/>
    <s v="microparada"/>
    <s v="microparada"/>
  </r>
  <r>
    <n v="145536"/>
    <s v="Celofanadora L10"/>
    <s v="Moreno"/>
    <s v="L10"/>
    <d v="2020-09-30T00:00:00"/>
    <s v="Martín"/>
    <s v="Mantenimiento Mecanico"/>
    <d v="2023-06-26T00:00:00"/>
    <d v="1899-12-30T23:25:56"/>
    <d v="2023-06-26T00:00:00"/>
    <d v="1899-12-30T23:34:28"/>
    <n v="512"/>
    <n v="8.5333333333333332"/>
    <x v="0"/>
    <x v="0"/>
    <n v="26"/>
    <s v="junio"/>
    <s v="N"/>
    <s v="microparada"/>
    <s v="microparada"/>
    <s v="microparada"/>
    <s v="microparada"/>
    <s v="microparada"/>
  </r>
  <r>
    <n v="145537"/>
    <s v="Celofanadora L10"/>
    <s v="Moreno"/>
    <s v="L10"/>
    <d v="2020-09-30T00:00:00"/>
    <s v="Martín"/>
    <s v="Mantenimiento Mecanico"/>
    <d v="2023-06-26T00:00:00"/>
    <d v="1899-12-30T23:45:00"/>
    <d v="2023-06-27T00:00:00"/>
    <d v="1899-12-30T00:12:30"/>
    <n v="1650"/>
    <n v="27.5"/>
    <x v="1"/>
    <x v="1"/>
    <n v="26"/>
    <s v="junio"/>
    <s v="N"/>
    <s v="sin informacion"/>
    <s v="sin informacion"/>
    <s v="sin informacion"/>
    <s v="sin informacion"/>
    <s v="sin informacion"/>
  </r>
  <r>
    <n v="145539"/>
    <s v="Celofanadora L10"/>
    <s v="Moreno"/>
    <s v="L10"/>
    <d v="2020-09-30T00:00:00"/>
    <s v="Martín"/>
    <s v="Mantenimiento Mecanico"/>
    <d v="2023-06-27T00:00:00"/>
    <d v="1899-12-30T00:46:02"/>
    <d v="2023-06-27T00:00:00"/>
    <d v="1899-12-30T03:10:14"/>
    <n v="8652"/>
    <n v="144.19999999999999"/>
    <x v="789"/>
    <x v="2"/>
    <n v="26"/>
    <s v="junio"/>
    <s v="N"/>
    <m/>
    <s v="no"/>
    <m/>
    <m/>
    <m/>
  </r>
  <r>
    <n v="145544"/>
    <s v="Celofanadora L10"/>
    <s v="Moreno"/>
    <s v="L10"/>
    <d v="2020-09-30T00:00:00"/>
    <s v="Martín"/>
    <s v="Mantenimiento Mecanico"/>
    <d v="2023-06-27T00:00:00"/>
    <d v="1899-12-30T05:49:30"/>
    <d v="2023-06-27T00:00:00"/>
    <d v="1899-12-30T06:02:11"/>
    <n v="761"/>
    <n v="12.683333333333334"/>
    <x v="789"/>
    <x v="2"/>
    <n v="26"/>
    <s v="junio"/>
    <s v="N"/>
    <m/>
    <s v="no"/>
    <m/>
    <m/>
    <m/>
  </r>
  <r>
    <n v="145545"/>
    <s v="Celofanadora L10"/>
    <s v="Moreno"/>
    <s v="L10"/>
    <d v="2020-09-30T00:00:00"/>
    <s v="Martín"/>
    <s v="Mantenimiento Mecanico"/>
    <d v="2023-06-27T00:00:00"/>
    <d v="1899-12-30T06:02:16"/>
    <d v="2023-06-27T00:00:00"/>
    <d v="1899-12-30T06:33:42"/>
    <n v="1886"/>
    <n v="31.433333333333334"/>
    <x v="789"/>
    <x v="2"/>
    <n v="26"/>
    <s v="junio"/>
    <s v="M"/>
    <m/>
    <s v="no"/>
    <m/>
    <m/>
    <m/>
  </r>
  <r>
    <n v="145547"/>
    <s v="Laser"/>
    <s v="Moreno"/>
    <s v="L33"/>
    <d v="2018-11-01T00:00:00"/>
    <s v="-"/>
    <s v="Mantenimiento Electrico"/>
    <d v="2023-06-27T00:00:00"/>
    <d v="1899-12-30T06:04:20"/>
    <d v="2023-06-27T00:00:00"/>
    <d v="1899-12-30T07:07:43"/>
    <n v="3803"/>
    <n v="63.383333333333333"/>
    <x v="4"/>
    <x v="2"/>
    <n v="26"/>
    <s v="junio"/>
    <s v="M"/>
    <m/>
    <s v="no"/>
    <m/>
    <m/>
    <m/>
  </r>
  <r>
    <n v="145549"/>
    <s v="Brazo transporte"/>
    <s v="Moreno"/>
    <s v="L35"/>
    <d v="2018-11-01T00:00:00"/>
    <s v="-"/>
    <s v="Mantenimiento Electrico"/>
    <d v="2023-06-27T00:00:00"/>
    <d v="1899-12-30T06:16:23"/>
    <d v="2023-06-27T00:00:00"/>
    <d v="1899-12-30T06:30:17"/>
    <n v="834"/>
    <n v="13.9"/>
    <x v="790"/>
    <x v="2"/>
    <n v="26"/>
    <s v="junio"/>
    <s v="M"/>
    <m/>
    <s v="no"/>
    <m/>
    <m/>
    <m/>
  </r>
  <r>
    <n v="145551"/>
    <s v="Transporte"/>
    <s v="Moreno"/>
    <s v="L42"/>
    <d v="2018-11-01T00:00:00"/>
    <s v="-"/>
    <s v="Mantenimiento Electrico"/>
    <d v="2023-06-27T00:00:00"/>
    <d v="1899-12-30T06:18:02"/>
    <d v="2023-06-27T00:00:00"/>
    <d v="1899-12-30T07:33:04"/>
    <n v="4502"/>
    <n v="75.033333333333331"/>
    <x v="791"/>
    <x v="2"/>
    <n v="26"/>
    <s v="junio"/>
    <s v="M"/>
    <m/>
    <s v="no"/>
    <m/>
    <m/>
    <m/>
  </r>
  <r>
    <n v="145552"/>
    <s v="LogiPack"/>
    <s v="Moreno"/>
    <s v="L35"/>
    <d v="2020-02-20T00:00:00"/>
    <s v="Martín"/>
    <s v="Mantenimiento Mecanico"/>
    <d v="2023-06-27T00:00:00"/>
    <d v="1899-12-30T06:30:29"/>
    <d v="2023-06-27T00:00:00"/>
    <d v="1899-12-30T06:39:30"/>
    <n v="541"/>
    <n v="9.0166666666666675"/>
    <x v="0"/>
    <x v="0"/>
    <n v="26"/>
    <s v="junio"/>
    <s v="M"/>
    <s v="microparada"/>
    <s v="microparada"/>
    <s v="microparada"/>
    <s v="microparada"/>
    <s v="microparada"/>
  </r>
  <r>
    <n v="145553"/>
    <s v="Brazo transporte"/>
    <s v="Moreno"/>
    <s v="L35"/>
    <d v="2018-11-01T00:00:00"/>
    <s v="-"/>
    <s v="Mantenimiento Electrico"/>
    <d v="2023-06-27T00:00:00"/>
    <d v="1899-12-30T06:39:38"/>
    <d v="2023-06-27T00:00:00"/>
    <d v="1899-12-30T07:22:55"/>
    <n v="2597"/>
    <n v="43.283333333333331"/>
    <x v="4"/>
    <x v="2"/>
    <n v="26"/>
    <s v="junio"/>
    <s v="M"/>
    <m/>
    <s v="no"/>
    <m/>
    <m/>
    <m/>
  </r>
  <r>
    <n v="145560"/>
    <s v="Etiquetadora de fondo"/>
    <s v="Moreno"/>
    <s v="L35"/>
    <d v="2018-11-01T00:00:00"/>
    <s v="-"/>
    <s v="Mantenimiento Mecanico"/>
    <d v="2023-06-27T00:00:00"/>
    <d v="1899-12-30T08:02:58"/>
    <d v="2023-06-27T00:00:00"/>
    <d v="1899-12-30T08:56:20"/>
    <n v="3202"/>
    <n v="53.366666666666667"/>
    <x v="792"/>
    <x v="2"/>
    <n v="26"/>
    <s v="junio"/>
    <s v="M"/>
    <m/>
    <s v="no"/>
    <m/>
    <m/>
    <m/>
  </r>
  <r>
    <n v="145566"/>
    <s v="Etiquetadora de fondo"/>
    <s v="Moreno"/>
    <s v="L35"/>
    <d v="2018-11-01T00:00:00"/>
    <s v="-"/>
    <s v="Mantenimiento Electrico"/>
    <d v="2023-06-27T00:00:00"/>
    <d v="1899-12-30T09:06:25"/>
    <d v="2023-06-27T00:00:00"/>
    <d v="1899-12-30T09:08:58"/>
    <n v="153"/>
    <n v="2.5499999999999998"/>
    <x v="0"/>
    <x v="0"/>
    <n v="26"/>
    <s v="junio"/>
    <s v="M"/>
    <s v="microparada"/>
    <s v="microparada"/>
    <s v="microparada"/>
    <s v="microparada"/>
    <s v="microparada"/>
  </r>
  <r>
    <n v="145579"/>
    <s v="Etiquetadora L33"/>
    <s v="Moreno"/>
    <s v="L33"/>
    <d v="2020-10-16T00:00:00"/>
    <s v="Martín"/>
    <s v="Mantenimiento Electrico"/>
    <d v="2023-06-27T00:00:00"/>
    <d v="1899-12-30T10:02:57"/>
    <d v="2023-06-27T00:00:00"/>
    <d v="1899-12-30T10:13:18"/>
    <n v="621"/>
    <n v="10.35"/>
    <x v="4"/>
    <x v="2"/>
    <n v="26"/>
    <s v="junio"/>
    <s v="M"/>
    <m/>
    <s v="no"/>
    <m/>
    <m/>
    <m/>
  </r>
  <r>
    <n v="145582"/>
    <s v="Laser"/>
    <s v="Moreno"/>
    <s v="L33"/>
    <d v="2018-11-01T00:00:00"/>
    <s v="-"/>
    <s v="Mantenimiento Electrico"/>
    <d v="2023-06-27T00:00:00"/>
    <d v="1899-12-30T10:13:40"/>
    <d v="2023-06-27T00:00:00"/>
    <d v="1899-12-30T10:21:40"/>
    <n v="480"/>
    <n v="8"/>
    <x v="0"/>
    <x v="0"/>
    <n v="26"/>
    <s v="junio"/>
    <s v="M"/>
    <s v="microparada"/>
    <s v="microparada"/>
    <s v="microparada"/>
    <s v="microparada"/>
    <s v="microparada"/>
  </r>
  <r>
    <n v="145584"/>
    <s v="Brazo transporte"/>
    <s v="Moreno"/>
    <s v="L35"/>
    <d v="2018-11-01T00:00:00"/>
    <s v="-"/>
    <s v="Mantenimiento Electrico"/>
    <d v="2023-06-27T00:00:00"/>
    <d v="1899-12-30T10:29:13"/>
    <d v="2023-06-27T00:00:00"/>
    <d v="1899-12-30T11:04:50"/>
    <n v="2137"/>
    <n v="35.616666666666667"/>
    <x v="4"/>
    <x v="2"/>
    <n v="26"/>
    <s v="junio"/>
    <s v="M"/>
    <m/>
    <s v="no"/>
    <m/>
    <m/>
    <m/>
  </r>
  <r>
    <n v="145589"/>
    <s v="LogiPack"/>
    <s v="Moreno"/>
    <s v="L35"/>
    <d v="2020-02-20T00:00:00"/>
    <s v="Martín"/>
    <s v="Mantenimiento Mecanico"/>
    <d v="2023-06-27T00:00:00"/>
    <d v="1899-12-30T11:04:58"/>
    <d v="2023-06-27T00:00:00"/>
    <d v="1899-12-30T11:09:19"/>
    <n v="261"/>
    <n v="4.3499999999999996"/>
    <x v="0"/>
    <x v="0"/>
    <n v="26"/>
    <s v="junio"/>
    <s v="M"/>
    <s v="microparada"/>
    <s v="microparada"/>
    <s v="microparada"/>
    <s v="microparada"/>
    <s v="microparada"/>
  </r>
  <r>
    <n v="145592"/>
    <s v="Brazo transporte"/>
    <s v="Moreno"/>
    <s v="L35"/>
    <d v="2018-11-01T00:00:00"/>
    <s v="-"/>
    <s v="Mantenimiento Electrico"/>
    <d v="2023-06-27T00:00:00"/>
    <d v="1899-12-30T11:09:39"/>
    <d v="2023-06-27T00:00:00"/>
    <d v="1899-12-30T11:26:46"/>
    <n v="1027"/>
    <n v="17.116666666666667"/>
    <x v="4"/>
    <x v="2"/>
    <n v="26"/>
    <s v="junio"/>
    <s v="M"/>
    <m/>
    <s v="no"/>
    <m/>
    <m/>
    <m/>
  </r>
  <r>
    <n v="145594"/>
    <s v="Crimpadora"/>
    <s v="Moreno"/>
    <s v="L10"/>
    <d v="2018-11-01T00:00:00"/>
    <s v="-"/>
    <s v="Mantenimiento Mecanico"/>
    <d v="2023-06-27T00:00:00"/>
    <d v="1899-12-30T11:22:19"/>
    <d v="2023-06-27T00:00:00"/>
    <d v="1899-12-30T11:23:33"/>
    <n v="74"/>
    <n v="1.2333333333333334"/>
    <x v="0"/>
    <x v="0"/>
    <n v="26"/>
    <s v="junio"/>
    <s v="M"/>
    <s v="microparada"/>
    <s v="microparada"/>
    <s v="microparada"/>
    <s v="microparada"/>
    <s v="microparada"/>
  </r>
  <r>
    <n v="145597"/>
    <s v="Martillo"/>
    <s v="Moreno"/>
    <s v="L11"/>
    <d v="2018-11-01T00:00:00"/>
    <s v="-"/>
    <s v="Mantenimiento Mecanico"/>
    <d v="2023-06-27T00:00:00"/>
    <d v="1899-12-30T11:52:42"/>
    <d v="2023-06-27T00:00:00"/>
    <d v="1899-12-30T11:52:47"/>
    <n v="5"/>
    <n v="8.3333333333333329E-2"/>
    <x v="0"/>
    <x v="0"/>
    <n v="26"/>
    <s v="junio"/>
    <s v="M"/>
    <s v="microparada"/>
    <s v="microparada"/>
    <s v="microparada"/>
    <s v="microparada"/>
    <s v="microparada"/>
  </r>
  <r>
    <n v="145615"/>
    <s v="Camara"/>
    <s v="Moreno"/>
    <s v="L33"/>
    <d v="2020-02-20T00:00:00"/>
    <s v="Martín"/>
    <s v="Mantenimiento Electrico"/>
    <d v="2023-06-27T00:00:00"/>
    <d v="1899-12-30T13:18:19"/>
    <d v="2023-06-27T00:00:00"/>
    <d v="1899-12-30T14:33:46"/>
    <n v="4527"/>
    <n v="75.45"/>
    <x v="4"/>
    <x v="2"/>
    <n v="26"/>
    <s v="junio"/>
    <s v="M"/>
    <m/>
    <s v="no"/>
    <m/>
    <m/>
    <m/>
  </r>
  <r>
    <n v="145618"/>
    <s v="Girador de pucks"/>
    <s v="Moreno"/>
    <s v="L32"/>
    <d v="2021-02-04T00:00:00"/>
    <s v="Victor"/>
    <s v="Mantenimiento Mecanico"/>
    <d v="2023-06-27T00:00:00"/>
    <d v="1899-12-30T14:27:11"/>
    <d v="2023-06-27T00:00:00"/>
    <d v="1899-12-30T14:54:27"/>
    <n v="1636"/>
    <n v="27.266666666666666"/>
    <x v="4"/>
    <x v="2"/>
    <n v="26"/>
    <s v="junio"/>
    <s v="T"/>
    <m/>
    <s v="no"/>
    <m/>
    <m/>
    <m/>
  </r>
  <r>
    <n v="145620"/>
    <s v="Llenadora"/>
    <s v="Moreno"/>
    <s v="L43"/>
    <d v="2018-11-01T00:00:00"/>
    <s v="-"/>
    <s v="Mantenimiento Electrico"/>
    <d v="2023-06-27T00:00:00"/>
    <d v="1899-12-30T14:31:48"/>
    <d v="2023-06-27T00:00:00"/>
    <d v="1899-12-30T14:52:54"/>
    <n v="1266"/>
    <n v="21.1"/>
    <x v="160"/>
    <x v="2"/>
    <n v="26"/>
    <s v="junio"/>
    <s v="T"/>
    <m/>
    <s v="no"/>
    <m/>
    <m/>
    <m/>
  </r>
  <r>
    <n v="145624"/>
    <s v="Etiquetadora L33"/>
    <s v="Moreno"/>
    <s v="L33"/>
    <d v="2020-10-16T00:00:00"/>
    <s v="Martín"/>
    <s v="Mantenimiento Mecanico"/>
    <d v="2023-06-27T00:00:00"/>
    <d v="1899-12-30T15:39:31"/>
    <d v="2023-06-27T00:00:00"/>
    <d v="1899-12-30T16:00:28"/>
    <n v="1257"/>
    <n v="20.95"/>
    <x v="793"/>
    <x v="3"/>
    <n v="26"/>
    <s v="junio"/>
    <s v="T"/>
    <m/>
    <s v="si"/>
    <m/>
    <m/>
    <m/>
  </r>
  <r>
    <n v="145625"/>
    <s v="Celofanadora"/>
    <s v="Moreno"/>
    <s v="L41"/>
    <d v="2020-02-21T00:00:00"/>
    <s v="Martín"/>
    <s v="Mantenimiento Mecanico"/>
    <d v="2023-06-27T00:00:00"/>
    <d v="1899-12-30T15:50:46"/>
    <d v="2023-06-27T00:00:00"/>
    <d v="1899-12-30T17:45:05"/>
    <n v="6859"/>
    <n v="114.31666666666666"/>
    <x v="1"/>
    <x v="1"/>
    <n v="26"/>
    <s v="junio"/>
    <s v="T"/>
    <s v="sin informacion"/>
    <s v="sin informacion"/>
    <s v="sin informacion"/>
    <s v="sin informacion"/>
    <s v="sin informacion"/>
  </r>
  <r>
    <n v="145630"/>
    <s v="Girador de pucks"/>
    <s v="Moreno"/>
    <s v="L32"/>
    <d v="2021-02-04T00:00:00"/>
    <s v="Victor"/>
    <s v="Mantenimiento Mecanico"/>
    <d v="2023-06-27T00:00:00"/>
    <d v="1899-12-30T16:57:23"/>
    <d v="2023-06-27T00:00:00"/>
    <d v="1899-12-30T17:29:45"/>
    <n v="1942"/>
    <n v="32.366666666666667"/>
    <x v="794"/>
    <x v="3"/>
    <n v="26"/>
    <s v="junio"/>
    <s v="T"/>
    <m/>
    <s v="si"/>
    <m/>
    <m/>
    <m/>
  </r>
  <r>
    <n v="145632"/>
    <s v="Etiquetadora"/>
    <s v="Moreno"/>
    <s v="L04"/>
    <d v="2018-11-01T00:00:00"/>
    <s v="-"/>
    <s v="Mantenimiento Mecanico"/>
    <d v="2023-06-27T00:00:00"/>
    <d v="1899-12-30T17:44:49"/>
    <d v="2023-06-27T00:00:00"/>
    <d v="1899-12-30T18:02:15"/>
    <n v="1046"/>
    <n v="17.433333333333334"/>
    <x v="1"/>
    <x v="1"/>
    <n v="26"/>
    <s v="junio"/>
    <s v="T"/>
    <s v="sin informacion"/>
    <s v="sin informacion"/>
    <s v="sin informacion"/>
    <s v="sin informacion"/>
    <s v="sin informacion"/>
  </r>
  <r>
    <n v="145637"/>
    <s v="Girador de pucks"/>
    <s v="Moreno"/>
    <s v="L32"/>
    <d v="2021-02-04T00:00:00"/>
    <s v="Victor"/>
    <s v="Mantenimiento Mecanico"/>
    <d v="2023-06-27T00:00:00"/>
    <d v="1899-12-30T18:54:02"/>
    <d v="2023-06-27T00:00:00"/>
    <d v="1899-12-30T19:19:51"/>
    <n v="1549"/>
    <n v="25.816666666666666"/>
    <x v="1"/>
    <x v="1"/>
    <n v="26"/>
    <s v="junio"/>
    <s v="T"/>
    <s v="sin informacion"/>
    <s v="sin informacion"/>
    <s v="sin informacion"/>
    <s v="sin informacion"/>
    <s v="sin informacion"/>
  </r>
  <r>
    <n v="145638"/>
    <s v="Llenadora L37"/>
    <s v="Moreno"/>
    <s v="L37"/>
    <d v="2021-03-08T00:00:00"/>
    <s v="Martín"/>
    <s v="Mantenimiento Mecanico"/>
    <d v="2023-06-27T00:00:00"/>
    <d v="1899-12-30T19:55:04"/>
    <d v="2023-06-27T00:00:00"/>
    <d v="1899-12-30T21:24:37"/>
    <n v="5373"/>
    <n v="89.55"/>
    <x v="59"/>
    <x v="2"/>
    <n v="26"/>
    <s v="junio"/>
    <s v="T"/>
    <m/>
    <s v="no"/>
    <m/>
    <m/>
    <m/>
  </r>
  <r>
    <n v="145641"/>
    <s v="Etiquetadora"/>
    <s v="Moreno"/>
    <s v="L04"/>
    <d v="2018-11-01T00:00:00"/>
    <s v="-"/>
    <s v="Mantenimiento Mecanico"/>
    <d v="2023-06-27T00:00:00"/>
    <d v="1899-12-30T20:30:58"/>
    <d v="2023-06-27T00:00:00"/>
    <d v="1899-12-30T20:46:48"/>
    <n v="950"/>
    <n v="15.833333333333334"/>
    <x v="1"/>
    <x v="1"/>
    <n v="26"/>
    <s v="junio"/>
    <s v="T"/>
    <s v="sin informacion"/>
    <s v="sin informacion"/>
    <s v="sin informacion"/>
    <s v="sin informacion"/>
    <s v="sin informacion"/>
  </r>
  <r>
    <n v="145642"/>
    <s v="Llenadora"/>
    <s v="Moreno"/>
    <s v="L29"/>
    <d v="2018-11-01T00:00:00"/>
    <s v="-"/>
    <s v="Mantenimiento Mecanico"/>
    <d v="2023-06-27T00:00:00"/>
    <d v="1899-12-30T20:31:31"/>
    <d v="2023-06-27T00:00:00"/>
    <d v="1899-12-30T21:24:36"/>
    <n v="3185"/>
    <n v="53.083333333333336"/>
    <x v="1"/>
    <x v="1"/>
    <n v="26"/>
    <s v="junio"/>
    <s v="T"/>
    <s v="sin informacion"/>
    <s v="sin informacion"/>
    <s v="sin informacion"/>
    <s v="sin informacion"/>
    <s v="sin informacion"/>
  </r>
  <r>
    <n v="145643"/>
    <s v="Enhebrado/Coloca Bombas"/>
    <s v="Moreno"/>
    <s v="L39"/>
    <d v="2019-10-08T00:00:00"/>
    <s v="Martín"/>
    <s v="Mantenimiento Electrico"/>
    <d v="2023-06-27T00:00:00"/>
    <d v="1899-12-30T20:49:37"/>
    <d v="2023-06-27T00:00:00"/>
    <d v="1899-12-30T21:00:30"/>
    <n v="653"/>
    <n v="10.883333333333333"/>
    <x v="795"/>
    <x v="2"/>
    <n v="26"/>
    <s v="junio"/>
    <s v="T"/>
    <m/>
    <s v="no"/>
    <m/>
    <m/>
    <m/>
  </r>
  <r>
    <n v="145645"/>
    <s v="Martillo"/>
    <s v="Moreno"/>
    <s v="L41"/>
    <d v="2018-11-01T00:00:00"/>
    <s v="-"/>
    <s v="Mantenimiento Electrico"/>
    <d v="2023-06-27T00:00:00"/>
    <d v="1899-12-30T22:22:35"/>
    <d v="2023-06-27T00:00:00"/>
    <d v="1899-12-30T22:32:01"/>
    <n v="566"/>
    <n v="9.4333333333333336"/>
    <x v="0"/>
    <x v="0"/>
    <n v="26"/>
    <s v="junio"/>
    <s v="N"/>
    <s v="microparada"/>
    <s v="microparada"/>
    <s v="microparada"/>
    <s v="microparada"/>
    <s v="microparada"/>
  </r>
  <r>
    <n v="145647"/>
    <s v="Laser"/>
    <s v="Moreno"/>
    <s v="L19"/>
    <d v="2022-07-14T00:00:00"/>
    <s v="Natalio"/>
    <s v="Mantenimiento Electrico"/>
    <d v="2023-06-27T00:00:00"/>
    <d v="1899-12-30T22:34:46"/>
    <d v="2023-06-27T00:00:00"/>
    <d v="1899-12-30T22:37:34"/>
    <n v="168"/>
    <n v="2.8"/>
    <x v="0"/>
    <x v="0"/>
    <n v="26"/>
    <s v="junio"/>
    <s v="N"/>
    <s v="microparada"/>
    <s v="microparada"/>
    <s v="microparada"/>
    <s v="microparada"/>
    <s v="microparada"/>
  </r>
  <r>
    <n v="145650"/>
    <s v="Abastecedor de tapas"/>
    <s v="Moreno"/>
    <s v="L33"/>
    <d v="2018-11-01T00:00:00"/>
    <s v="-"/>
    <s v="Mantenimiento Mecanico"/>
    <d v="2023-06-28T00:00:00"/>
    <d v="1899-12-30T00:14:09"/>
    <d v="2023-06-28T00:00:00"/>
    <d v="1899-12-30T03:35:50"/>
    <n v="12101"/>
    <n v="201.68333333333334"/>
    <x v="4"/>
    <x v="2"/>
    <n v="26"/>
    <s v="junio"/>
    <s v="N"/>
    <m/>
    <s v="no"/>
    <m/>
    <m/>
    <m/>
  </r>
  <r>
    <n v="145660"/>
    <s v="Llenadora"/>
    <s v="Moreno"/>
    <s v="L29"/>
    <d v="2018-11-01T00:00:00"/>
    <s v="-"/>
    <s v="Mantenimiento Electrico"/>
    <d v="2023-06-28T00:00:00"/>
    <d v="1899-12-30T06:13:15"/>
    <d v="2023-06-28T00:00:00"/>
    <d v="1899-12-30T06:50:47"/>
    <n v="2252"/>
    <n v="37.533333333333331"/>
    <x v="1"/>
    <x v="1"/>
    <n v="26"/>
    <s v="junio"/>
    <s v="M"/>
    <s v="sin informacion"/>
    <s v="sin informacion"/>
    <s v="sin informacion"/>
    <s v="sin informacion"/>
    <s v="sin informacion"/>
  </r>
  <r>
    <n v="145661"/>
    <s v="Llenadora"/>
    <s v="Moreno"/>
    <s v="L10"/>
    <d v="2018-11-01T00:00:00"/>
    <s v="-"/>
    <s v="Mantenimiento Electrico"/>
    <d v="2023-06-28T00:00:00"/>
    <d v="1899-12-30T06:28:23"/>
    <d v="2023-06-28T00:00:00"/>
    <d v="1899-12-30T06:31:21"/>
    <n v="178"/>
    <n v="2.9666666666666668"/>
    <x v="0"/>
    <x v="0"/>
    <n v="26"/>
    <s v="junio"/>
    <s v="M"/>
    <s v="microparada"/>
    <s v="microparada"/>
    <s v="microparada"/>
    <s v="microparada"/>
    <s v="microparada"/>
  </r>
  <r>
    <n v="145663"/>
    <s v="Martillo"/>
    <s v="Moreno"/>
    <s v="L11"/>
    <d v="2018-11-01T00:00:00"/>
    <s v="-"/>
    <s v="Mantenimiento Electrico"/>
    <d v="2023-06-28T00:00:00"/>
    <d v="1899-12-30T06:47:43"/>
    <d v="2023-06-28T00:00:00"/>
    <d v="1899-12-30T07:01:43"/>
    <n v="840"/>
    <n v="14"/>
    <x v="1"/>
    <x v="1"/>
    <n v="26"/>
    <s v="junio"/>
    <s v="M"/>
    <s v="sin informacion"/>
    <s v="sin informacion"/>
    <s v="sin informacion"/>
    <s v="sin informacion"/>
    <s v="sin informacion"/>
  </r>
  <r>
    <n v="145666"/>
    <s v="Torqueadora"/>
    <s v="Moreno"/>
    <s v="L33"/>
    <d v="2020-02-20T00:00:00"/>
    <s v="Martín"/>
    <s v="Mantenimiento Mecanico"/>
    <d v="2023-06-28T00:00:00"/>
    <d v="1899-12-30T07:09:20"/>
    <d v="2023-06-28T00:00:00"/>
    <d v="1899-12-30T08:24:03"/>
    <n v="4483"/>
    <n v="74.716666666666669"/>
    <x v="4"/>
    <x v="2"/>
    <n v="26"/>
    <s v="junio"/>
    <s v="M"/>
    <m/>
    <s v="no"/>
    <m/>
    <m/>
    <m/>
  </r>
  <r>
    <n v="145671"/>
    <s v="Inkjet"/>
    <s v="Moreno"/>
    <s v="L33"/>
    <d v="2021-08-24T00:00:00"/>
    <s v="Sebastian "/>
    <s v="Mantenimiento Electrico"/>
    <d v="2023-06-28T00:00:00"/>
    <d v="1899-12-30T09:04:24"/>
    <d v="2023-06-28T00:00:00"/>
    <d v="1899-12-30T09:12:17"/>
    <n v="473"/>
    <n v="7.8833333333333337"/>
    <x v="0"/>
    <x v="0"/>
    <n v="26"/>
    <s v="junio"/>
    <s v="M"/>
    <s v="microparada"/>
    <s v="microparada"/>
    <s v="microparada"/>
    <s v="microparada"/>
    <s v="microparada"/>
  </r>
  <r>
    <n v="145673"/>
    <s v="Llenadora"/>
    <s v="Moreno"/>
    <s v="L29"/>
    <d v="2018-11-01T00:00:00"/>
    <s v="-"/>
    <s v="Mantenimiento Mecanico"/>
    <d v="2023-06-28T00:00:00"/>
    <d v="1899-12-30T09:32:45"/>
    <d v="2023-06-28T00:00:00"/>
    <d v="1899-12-30T10:01:18"/>
    <n v="1713"/>
    <n v="28.55"/>
    <x v="796"/>
    <x v="2"/>
    <n v="26"/>
    <s v="junio"/>
    <s v="M"/>
    <m/>
    <s v="no"/>
    <m/>
    <m/>
    <m/>
  </r>
  <r>
    <n v="145675"/>
    <s v="Celofanadora"/>
    <s v="Moreno"/>
    <s v="L41"/>
    <d v="2020-02-21T00:00:00"/>
    <s v="Martín"/>
    <s v="Mantenimiento Mecanico"/>
    <d v="2023-06-28T00:00:00"/>
    <d v="1899-12-30T09:57:24"/>
    <d v="2023-06-28T00:00:00"/>
    <d v="1899-12-30T10:40:53"/>
    <n v="2609"/>
    <n v="43.483333333333334"/>
    <x v="797"/>
    <x v="2"/>
    <n v="26"/>
    <s v="junio"/>
    <s v="M"/>
    <m/>
    <s v="no"/>
    <m/>
    <m/>
    <m/>
  </r>
  <r>
    <n v="145677"/>
    <s v="Celofanadora L10"/>
    <s v="Moreno"/>
    <s v="L10"/>
    <d v="2020-09-30T00:00:00"/>
    <s v="Martín"/>
    <s v="Mantenimiento Mecanico"/>
    <d v="2023-06-28T00:00:00"/>
    <d v="1899-12-30T10:01:38"/>
    <d v="2023-06-28T00:00:00"/>
    <d v="1899-12-30T12:03:38"/>
    <n v="7320"/>
    <n v="122"/>
    <x v="1"/>
    <x v="1"/>
    <n v="26"/>
    <s v="junio"/>
    <s v="M"/>
    <s v="sin informacion"/>
    <s v="sin informacion"/>
    <s v="sin informacion"/>
    <s v="sin informacion"/>
    <s v="sin informacion"/>
  </r>
  <r>
    <n v="145683"/>
    <s v="Llenadora"/>
    <s v="Moreno"/>
    <s v="L07"/>
    <d v="2018-11-01T00:00:00"/>
    <s v="-"/>
    <s v="Mantenimiento Mecanico"/>
    <d v="2023-06-28T00:00:00"/>
    <d v="1899-12-30T11:04:33"/>
    <d v="2023-06-28T00:00:00"/>
    <d v="1899-12-30T11:17:13"/>
    <n v="760"/>
    <n v="12.666666666666666"/>
    <x v="1"/>
    <x v="1"/>
    <n v="26"/>
    <s v="junio"/>
    <s v="M"/>
    <s v="sin informacion"/>
    <s v="sin informacion"/>
    <s v="sin informacion"/>
    <s v="sin informacion"/>
    <s v="sin informacion"/>
  </r>
  <r>
    <n v="145688"/>
    <s v="Torqueadora"/>
    <s v="Moreno"/>
    <s v="L33"/>
    <d v="2020-02-20T00:00:00"/>
    <s v="Martín"/>
    <s v="Mantenimiento Mecanico"/>
    <d v="2023-06-28T00:00:00"/>
    <d v="1899-12-30T11:26:34"/>
    <d v="2023-06-28T00:00:00"/>
    <d v="1899-12-30T13:14:29"/>
    <n v="6475"/>
    <n v="107.91666666666667"/>
    <x v="798"/>
    <x v="2"/>
    <n v="26"/>
    <s v="junio"/>
    <s v="M"/>
    <m/>
    <s v="no"/>
    <m/>
    <m/>
    <m/>
  </r>
  <r>
    <n v="145690"/>
    <s v="Celofanadora L10"/>
    <s v="Moreno"/>
    <s v="L10"/>
    <d v="2020-09-30T00:00:00"/>
    <s v="Martín"/>
    <s v="Mantenimiento Electrico"/>
    <d v="2023-06-28T00:00:00"/>
    <d v="1899-12-30T12:03:53"/>
    <d v="2023-06-28T00:00:00"/>
    <d v="1899-12-30T15:56:51"/>
    <n v="13978"/>
    <n v="232.96666666666667"/>
    <x v="1"/>
    <x v="1"/>
    <n v="26"/>
    <s v="junio"/>
    <s v="M"/>
    <s v="sin informacion"/>
    <s v="sin informacion"/>
    <s v="sin informacion"/>
    <s v="sin informacion"/>
    <s v="sin informacion"/>
  </r>
  <r>
    <n v="145700"/>
    <s v="Abastecedor de tapas"/>
    <s v="Moreno"/>
    <s v="L33"/>
    <d v="2018-11-01T00:00:00"/>
    <s v="-"/>
    <s v="Mantenimiento Electrico"/>
    <d v="2023-06-28T00:00:00"/>
    <d v="1899-12-30T14:13:27"/>
    <d v="2023-06-28T00:00:00"/>
    <d v="1899-12-30T14:18:09"/>
    <n v="282"/>
    <n v="4.7"/>
    <x v="0"/>
    <x v="0"/>
    <n v="26"/>
    <s v="junio"/>
    <s v="T"/>
    <s v="microparada"/>
    <s v="microparada"/>
    <s v="microparada"/>
    <s v="microparada"/>
    <s v="microparada"/>
  </r>
  <r>
    <n v="145702"/>
    <s v="Celofanadora"/>
    <s v="Moreno"/>
    <s v="L32"/>
    <d v="2021-02-04T00:00:00"/>
    <s v="Victor"/>
    <s v="Mantenimiento Mecanico"/>
    <d v="2023-06-28T00:00:00"/>
    <d v="1899-12-30T14:15:55"/>
    <d v="2023-06-28T00:00:00"/>
    <d v="1899-12-30T15:24:39"/>
    <n v="4124"/>
    <n v="68.733333333333334"/>
    <x v="799"/>
    <x v="3"/>
    <n v="26"/>
    <s v="junio"/>
    <s v="T"/>
    <m/>
    <s v="si"/>
    <m/>
    <m/>
    <m/>
  </r>
  <r>
    <n v="145707"/>
    <s v="Girador de pucks"/>
    <s v="Moreno"/>
    <s v="L11"/>
    <d v="2021-08-24T00:00:00"/>
    <s v="Sebastian "/>
    <s v="Mantenimiento Mecanico"/>
    <d v="2023-06-28T00:00:00"/>
    <d v="1899-12-30T14:40:35"/>
    <d v="2023-06-28T00:00:00"/>
    <d v="1899-12-30T14:53:16"/>
    <n v="761"/>
    <n v="12.683333333333334"/>
    <x v="1"/>
    <x v="1"/>
    <n v="26"/>
    <s v="junio"/>
    <s v="T"/>
    <s v="sin informacion"/>
    <s v="sin informacion"/>
    <s v="sin informacion"/>
    <s v="sin informacion"/>
    <s v="sin informacion"/>
  </r>
  <r>
    <n v="145713"/>
    <s v="Llenadora L38"/>
    <s v="Moreno"/>
    <s v="L38"/>
    <d v="2021-03-03T00:00:00"/>
    <s v="Martín"/>
    <s v="Mantenimiento Electrico"/>
    <d v="2023-06-28T00:00:00"/>
    <d v="1899-12-30T15:45:57"/>
    <d v="2023-06-28T00:00:00"/>
    <d v="1899-12-30T15:57:18"/>
    <n v="681"/>
    <n v="11.35"/>
    <x v="1"/>
    <x v="1"/>
    <n v="26"/>
    <s v="junio"/>
    <s v="T"/>
    <s v="sin informacion"/>
    <s v="sin informacion"/>
    <s v="sin informacion"/>
    <s v="sin informacion"/>
    <s v="sin informacion"/>
  </r>
  <r>
    <n v="145714"/>
    <s v="Llenadora"/>
    <s v="Moreno"/>
    <s v="L29"/>
    <d v="2018-11-01T00:00:00"/>
    <s v="-"/>
    <s v="Mantenimiento Mecanico"/>
    <d v="2023-06-28T00:00:00"/>
    <d v="1899-12-30T15:53:33"/>
    <d v="2023-06-28T00:00:00"/>
    <d v="1899-12-30T16:03:21"/>
    <n v="588"/>
    <n v="9.8000000000000007"/>
    <x v="0"/>
    <x v="0"/>
    <n v="26"/>
    <s v="junio"/>
    <s v="T"/>
    <s v="microparada"/>
    <s v="microparada"/>
    <s v="microparada"/>
    <s v="microparada"/>
    <s v="microparada"/>
  </r>
  <r>
    <n v="145716"/>
    <s v="Llenadora"/>
    <s v="Moreno"/>
    <s v="L29"/>
    <d v="2018-11-01T00:00:00"/>
    <s v="-"/>
    <s v="Mantenimiento Mecanico"/>
    <d v="2023-06-28T00:00:00"/>
    <d v="1899-12-30T16:03:31"/>
    <d v="2023-06-28T00:00:00"/>
    <d v="1899-12-30T16:06:36"/>
    <n v="185"/>
    <n v="3.0833333333333335"/>
    <x v="0"/>
    <x v="0"/>
    <n v="26"/>
    <s v="junio"/>
    <s v="T"/>
    <s v="microparada"/>
    <s v="microparada"/>
    <s v="microparada"/>
    <s v="microparada"/>
    <s v="microparada"/>
  </r>
  <r>
    <n v="145719"/>
    <s v="Girador de pucks"/>
    <s v="Moreno"/>
    <s v="L32"/>
    <d v="2021-02-04T00:00:00"/>
    <s v="Victor"/>
    <s v="Mantenimiento Mecanico"/>
    <d v="2023-06-28T00:00:00"/>
    <d v="1899-12-30T16:40:29"/>
    <d v="2023-06-28T00:00:00"/>
    <d v="1899-12-30T16:51:52"/>
    <n v="683"/>
    <n v="11.383333333333333"/>
    <x v="800"/>
    <x v="2"/>
    <n v="26"/>
    <s v="junio"/>
    <s v="T"/>
    <m/>
    <s v="no"/>
    <m/>
    <m/>
    <m/>
  </r>
  <r>
    <n v="145720"/>
    <s v="Llenadora"/>
    <s v="Moreno"/>
    <s v="L29"/>
    <d v="2018-11-01T00:00:00"/>
    <s v="-"/>
    <s v="Mantenimiento Mecanico"/>
    <d v="2023-06-28T00:00:00"/>
    <d v="1899-12-30T16:47:49"/>
    <d v="2023-06-28T00:00:00"/>
    <d v="1899-12-30T16:56:59"/>
    <n v="550"/>
    <n v="9.1666666666666661"/>
    <x v="0"/>
    <x v="0"/>
    <n v="26"/>
    <s v="junio"/>
    <s v="T"/>
    <s v="microparada"/>
    <s v="microparada"/>
    <s v="microparada"/>
    <s v="microparada"/>
    <s v="microparada"/>
  </r>
  <r>
    <n v="145724"/>
    <s v="Transporte"/>
    <s v="Moreno"/>
    <s v="L11"/>
    <d v="2018-11-01T00:00:00"/>
    <s v="-"/>
    <s v="Mantenimiento Electrico"/>
    <d v="2023-06-28T00:00:00"/>
    <d v="1899-12-30T16:59:06"/>
    <d v="2023-06-28T00:00:00"/>
    <d v="1899-12-30T17:31:54"/>
    <n v="1968"/>
    <n v="32.799999999999997"/>
    <x v="801"/>
    <x v="2"/>
    <n v="26"/>
    <s v="junio"/>
    <s v="T"/>
    <m/>
    <s v="no"/>
    <m/>
    <m/>
    <m/>
  </r>
  <r>
    <n v="145728"/>
    <s v="Llenadora"/>
    <s v="Moreno"/>
    <s v="L33"/>
    <d v="2018-11-01T00:00:00"/>
    <s v="-"/>
    <s v="Mantenimiento Electrico"/>
    <d v="2023-06-28T00:00:00"/>
    <d v="1899-12-30T17:37:37"/>
    <d v="2023-06-28T00:00:00"/>
    <d v="1899-12-30T17:39:39"/>
    <n v="122"/>
    <n v="2.0333333333333332"/>
    <x v="0"/>
    <x v="0"/>
    <n v="26"/>
    <s v="junio"/>
    <s v="T"/>
    <s v="microparada"/>
    <s v="microparada"/>
    <s v="microparada"/>
    <s v="microparada"/>
    <s v="microparada"/>
  </r>
  <r>
    <n v="145732"/>
    <s v="Abastecedor de tapas"/>
    <s v="Moreno"/>
    <s v="L33"/>
    <d v="2018-11-01T00:00:00"/>
    <s v="-"/>
    <s v="Mantenimiento Mecanico"/>
    <d v="2023-06-28T00:00:00"/>
    <d v="1899-12-30T18:00:49"/>
    <d v="2023-06-28T00:00:00"/>
    <d v="1899-12-30T18:10:16"/>
    <n v="567"/>
    <n v="9.4499999999999993"/>
    <x v="0"/>
    <x v="0"/>
    <n v="26"/>
    <s v="junio"/>
    <s v="T"/>
    <s v="microparada"/>
    <s v="microparada"/>
    <s v="microparada"/>
    <s v="microparada"/>
    <s v="microparada"/>
  </r>
  <r>
    <n v="145738"/>
    <s v="Estuchadora"/>
    <s v="Moreno"/>
    <s v="L32"/>
    <d v="2021-02-04T00:00:00"/>
    <s v="Victor"/>
    <s v="Mantenimiento Mecanico"/>
    <d v="2023-06-28T00:00:00"/>
    <d v="1899-12-30T18:22:51"/>
    <d v="2023-06-28T00:00:00"/>
    <d v="1899-12-30T18:32:00"/>
    <n v="549"/>
    <n v="9.15"/>
    <x v="0"/>
    <x v="0"/>
    <n v="26"/>
    <s v="junio"/>
    <s v="T"/>
    <s v="microparada"/>
    <s v="microparada"/>
    <s v="microparada"/>
    <s v="microparada"/>
    <s v="microparada"/>
  </r>
  <r>
    <n v="145740"/>
    <s v="Llenadora L38"/>
    <s v="Moreno"/>
    <s v="L38"/>
    <d v="2021-03-03T00:00:00"/>
    <s v="Martín"/>
    <s v="Mantenimiento Mecanico"/>
    <d v="2023-06-28T00:00:00"/>
    <d v="1899-12-30T19:23:55"/>
    <d v="2023-06-28T00:00:00"/>
    <d v="1899-12-30T21:45:29"/>
    <n v="8494"/>
    <n v="141.56666666666666"/>
    <x v="802"/>
    <x v="3"/>
    <n v="26"/>
    <s v="junio"/>
    <s v="T"/>
    <m/>
    <s v="si"/>
    <m/>
    <m/>
    <m/>
  </r>
  <r>
    <n v="145741"/>
    <s v="Etiquetadora"/>
    <s v="Moreno"/>
    <s v="L04"/>
    <d v="2018-11-01T00:00:00"/>
    <s v="-"/>
    <s v="Mantenimiento Mecanico"/>
    <d v="2023-06-28T00:00:00"/>
    <d v="1899-12-30T19:37:35"/>
    <d v="2023-06-28T00:00:00"/>
    <d v="1899-12-30T19:52:48"/>
    <n v="913"/>
    <n v="15.216666666666667"/>
    <x v="1"/>
    <x v="1"/>
    <n v="26"/>
    <s v="junio"/>
    <s v="T"/>
    <s v="sin informacion"/>
    <s v="sin informacion"/>
    <s v="sin informacion"/>
    <s v="sin informacion"/>
    <s v="sin informacion"/>
  </r>
  <r>
    <n v="145742"/>
    <s v="Llenadora"/>
    <s v="Moreno"/>
    <s v="L11"/>
    <d v="2018-11-01T00:00:00"/>
    <s v="-"/>
    <s v="Mantenimiento Mecanico"/>
    <d v="2023-06-28T00:00:00"/>
    <d v="1899-12-30T19:42:48"/>
    <d v="2023-06-28T00:00:00"/>
    <d v="1899-12-30T21:02:35"/>
    <n v="4787"/>
    <n v="79.783333333333331"/>
    <x v="803"/>
    <x v="2"/>
    <n v="26"/>
    <s v="junio"/>
    <s v="T"/>
    <m/>
    <s v="no"/>
    <m/>
    <m/>
    <m/>
  </r>
  <r>
    <n v="145744"/>
    <s v="Abastecedor tubos"/>
    <s v="Moreno"/>
    <s v="L29"/>
    <d v="2018-11-01T00:00:00"/>
    <s v="-"/>
    <s v="Mantenimiento Electrico"/>
    <d v="2023-06-28T00:00:00"/>
    <d v="1899-12-30T20:31:25"/>
    <d v="2023-06-28T00:00:00"/>
    <d v="1899-12-30T20:31:29"/>
    <n v="4"/>
    <n v="6.6666666666666666E-2"/>
    <x v="0"/>
    <x v="0"/>
    <n v="26"/>
    <s v="junio"/>
    <s v="T"/>
    <s v="microparada"/>
    <s v="microparada"/>
    <s v="microparada"/>
    <s v="microparada"/>
    <s v="microparada"/>
  </r>
  <r>
    <n v="145745"/>
    <s v="Abastecedor tubos"/>
    <s v="Moreno"/>
    <s v="L29"/>
    <d v="2018-11-01T00:00:00"/>
    <s v="-"/>
    <s v="Mantenimiento Mecanico"/>
    <d v="2023-06-28T00:00:00"/>
    <d v="1899-12-30T20:31:38"/>
    <d v="2023-06-28T00:00:00"/>
    <d v="1899-12-30T20:39:39"/>
    <n v="481"/>
    <n v="8.0166666666666675"/>
    <x v="0"/>
    <x v="0"/>
    <n v="26"/>
    <s v="junio"/>
    <s v="T"/>
    <s v="microparada"/>
    <s v="microparada"/>
    <s v="microparada"/>
    <s v="microparada"/>
    <s v="microparada"/>
  </r>
  <r>
    <n v="145747"/>
    <s v="Girador de pucks"/>
    <s v="Moreno"/>
    <s v="L11"/>
    <d v="2021-08-24T00:00:00"/>
    <s v="Sebastian "/>
    <s v="Mantenimiento Mecanico"/>
    <d v="2023-06-28T00:00:00"/>
    <d v="1899-12-30T21:15:37"/>
    <d v="2023-06-28T00:00:00"/>
    <d v="1899-12-30T21:16:35"/>
    <n v="58"/>
    <n v="0.96666666666666667"/>
    <x v="0"/>
    <x v="0"/>
    <n v="26"/>
    <s v="junio"/>
    <s v="T"/>
    <s v="microparada"/>
    <s v="microparada"/>
    <s v="microparada"/>
    <s v="microparada"/>
    <s v="microparada"/>
  </r>
  <r>
    <n v="145758"/>
    <s v="Llenadora"/>
    <s v="Moreno"/>
    <s v="L19"/>
    <d v="2018-11-01T00:00:00"/>
    <s v="-"/>
    <s v="Mantenimiento Mecanico"/>
    <d v="2023-06-29T00:00:00"/>
    <d v="1899-12-30T06:13:46"/>
    <d v="2023-06-29T00:00:00"/>
    <d v="1899-12-30T06:33:33"/>
    <n v="1187"/>
    <n v="19.783333333333335"/>
    <x v="1"/>
    <x v="1"/>
    <n v="26"/>
    <s v="junio"/>
    <s v="M"/>
    <s v="sin informacion"/>
    <s v="sin informacion"/>
    <s v="sin informacion"/>
    <s v="sin informacion"/>
    <s v="sin informacion"/>
  </r>
  <r>
    <n v="145769"/>
    <s v="Bajador tetina"/>
    <s v="Moreno"/>
    <s v="L12"/>
    <d v="2018-11-01T00:00:00"/>
    <s v="-"/>
    <s v="Mantenimiento Mecanico"/>
    <d v="2023-06-29T00:00:00"/>
    <d v="1899-12-30T07:14:08"/>
    <d v="2023-06-29T00:00:00"/>
    <d v="1899-12-30T07:18:05"/>
    <n v="237"/>
    <n v="3.95"/>
    <x v="0"/>
    <x v="0"/>
    <n v="26"/>
    <s v="junio"/>
    <s v="M"/>
    <s v="microparada"/>
    <s v="microparada"/>
    <s v="microparada"/>
    <s v="microparada"/>
    <s v="microparada"/>
  </r>
  <r>
    <n v="145773"/>
    <s v="Transporte"/>
    <s v="Moreno"/>
    <s v="L19"/>
    <d v="2018-11-01T00:00:00"/>
    <s v="-"/>
    <s v="Mantenimiento Mecanico"/>
    <d v="2023-06-29T00:00:00"/>
    <d v="1899-12-30T07:48:06"/>
    <d v="2023-06-29T00:00:00"/>
    <d v="1899-12-30T10:36:29"/>
    <n v="10103"/>
    <n v="168.38333333333333"/>
    <x v="1"/>
    <x v="1"/>
    <n v="26"/>
    <s v="junio"/>
    <s v="M"/>
    <s v="sin informacion"/>
    <s v="sin informacion"/>
    <s v="sin informacion"/>
    <s v="sin informacion"/>
    <s v="sin informacion"/>
  </r>
  <r>
    <n v="145775"/>
    <s v="Pick and play"/>
    <s v="Moreno"/>
    <s v="L10"/>
    <d v="2020-03-10T00:00:00"/>
    <s v="Martín"/>
    <s v="Mantenimiento Mecanico"/>
    <d v="2023-06-29T00:00:00"/>
    <d v="1899-12-30T07:53:01"/>
    <d v="2023-06-29T00:00:00"/>
    <d v="1899-12-30T08:12:19"/>
    <n v="1158"/>
    <n v="19.3"/>
    <x v="1"/>
    <x v="1"/>
    <n v="26"/>
    <s v="junio"/>
    <s v="M"/>
    <s v="sin informacion"/>
    <s v="sin informacion"/>
    <s v="sin informacion"/>
    <s v="sin informacion"/>
    <s v="sin informacion"/>
  </r>
  <r>
    <n v="145779"/>
    <s v="Llenadora L38"/>
    <s v="Moreno"/>
    <s v="L38"/>
    <d v="2021-03-03T00:00:00"/>
    <s v="Martín"/>
    <s v="Mantenimiento Mecanico"/>
    <d v="2023-06-29T00:00:00"/>
    <d v="1899-12-30T08:17:33"/>
    <d v="2023-06-29T00:00:00"/>
    <d v="1899-12-30T09:03:33"/>
    <n v="2760"/>
    <n v="46"/>
    <x v="1"/>
    <x v="1"/>
    <n v="26"/>
    <s v="junio"/>
    <s v="M"/>
    <s v="sin informacion"/>
    <s v="sin informacion"/>
    <s v="sin informacion"/>
    <s v="sin informacion"/>
    <s v="sin informacion"/>
  </r>
  <r>
    <n v="145782"/>
    <s v="Llenadora L38"/>
    <s v="Moreno"/>
    <s v="L38"/>
    <d v="2021-03-03T00:00:00"/>
    <s v="Martín"/>
    <s v="Mantenimiento Mecanico"/>
    <d v="2023-06-29T00:00:00"/>
    <d v="1899-12-30T09:03:53"/>
    <d v="2023-06-29T00:00:00"/>
    <d v="1899-12-30T09:36:35"/>
    <n v="1962"/>
    <n v="32.700000000000003"/>
    <x v="1"/>
    <x v="1"/>
    <n v="26"/>
    <s v="junio"/>
    <s v="M"/>
    <s v="sin informacion"/>
    <s v="sin informacion"/>
    <s v="sin informacion"/>
    <s v="sin informacion"/>
    <s v="sin informacion"/>
  </r>
  <r>
    <n v="145786"/>
    <s v="Embalador"/>
    <s v="Moreno"/>
    <s v="L33"/>
    <d v="2018-11-01T00:00:00"/>
    <s v="-"/>
    <s v="Mantenimiento Mecanico"/>
    <d v="2023-06-29T00:00:00"/>
    <d v="1899-12-30T09:23:02"/>
    <d v="2023-06-29T00:00:00"/>
    <d v="1899-12-30T09:35:42"/>
    <n v="760"/>
    <n v="12.666666666666666"/>
    <x v="1"/>
    <x v="1"/>
    <n v="26"/>
    <s v="junio"/>
    <s v="M"/>
    <s v="sin informacion"/>
    <s v="sin informacion"/>
    <s v="sin informacion"/>
    <s v="sin informacion"/>
    <s v="sin informacion"/>
  </r>
  <r>
    <n v="145788"/>
    <s v="Llenadora"/>
    <s v="Moreno"/>
    <s v="L41"/>
    <d v="2018-11-01T00:00:00"/>
    <s v="-"/>
    <s v="Mantenimiento Electrico"/>
    <d v="2023-06-29T00:00:00"/>
    <d v="1899-12-30T09:57:05"/>
    <d v="2023-06-29T00:00:00"/>
    <d v="1899-12-30T10:07:57"/>
    <n v="652"/>
    <n v="10.866666666666667"/>
    <x v="1"/>
    <x v="1"/>
    <n v="26"/>
    <s v="junio"/>
    <s v="M"/>
    <s v="sin informacion"/>
    <s v="sin informacion"/>
    <s v="sin informacion"/>
    <s v="sin informacion"/>
    <s v="sin informacion"/>
  </r>
  <r>
    <n v="145794"/>
    <s v="Estuchadora"/>
    <s v="Moreno"/>
    <s v="L47"/>
    <d v="2021-10-06T00:00:00"/>
    <s v="Sebastian "/>
    <s v="Mantenimiento Mecanico"/>
    <d v="2023-06-29T00:00:00"/>
    <d v="1899-12-30T10:16:42"/>
    <d v="2023-06-29T00:00:00"/>
    <d v="1899-12-30T11:26:07"/>
    <n v="4165"/>
    <n v="69.416666666666671"/>
    <x v="1"/>
    <x v="1"/>
    <n v="26"/>
    <s v="junio"/>
    <s v="M"/>
    <s v="sin informacion"/>
    <s v="sin informacion"/>
    <s v="sin informacion"/>
    <s v="sin informacion"/>
    <s v="sin informacion"/>
  </r>
  <r>
    <n v="145795"/>
    <s v="Estuchadora"/>
    <s v="Moreno"/>
    <s v="L42"/>
    <d v="2018-11-01T00:00:00"/>
    <s v="-"/>
    <s v="Mantenimiento Mecanico"/>
    <d v="2023-06-29T00:00:00"/>
    <d v="1899-12-30T10:21:22"/>
    <d v="2023-06-29T00:00:00"/>
    <d v="1899-12-30T10:33:54"/>
    <n v="752"/>
    <n v="12.533333333333333"/>
    <x v="1"/>
    <x v="1"/>
    <n v="26"/>
    <s v="junio"/>
    <s v="M"/>
    <s v="sin informacion"/>
    <s v="sin informacion"/>
    <s v="sin informacion"/>
    <s v="sin informacion"/>
    <s v="sin informacion"/>
  </r>
  <r>
    <n v="145796"/>
    <s v="Estuchadora"/>
    <s v="Moreno"/>
    <s v="L43"/>
    <d v="2018-11-01T00:00:00"/>
    <s v="-"/>
    <s v="Mantenimiento Mecanico"/>
    <d v="2023-06-29T00:00:00"/>
    <d v="1899-12-30T10:28:37"/>
    <d v="2023-06-29T00:00:00"/>
    <d v="1899-12-30T10:38:34"/>
    <n v="597"/>
    <n v="9.9499999999999993"/>
    <x v="0"/>
    <x v="0"/>
    <n v="26"/>
    <s v="junio"/>
    <s v="M"/>
    <s v="microparada"/>
    <s v="microparada"/>
    <s v="microparada"/>
    <s v="microparada"/>
    <s v="microparada"/>
  </r>
  <r>
    <n v="145800"/>
    <s v="Celofanadora"/>
    <s v="Moreno"/>
    <s v="L41"/>
    <d v="2020-02-21T00:00:00"/>
    <s v="Martín"/>
    <s v="Mantenimiento Mecanico"/>
    <d v="2023-06-29T00:00:00"/>
    <d v="1899-12-30T11:01:25"/>
    <d v="2023-06-29T00:00:00"/>
    <d v="1899-12-30T11:14:53"/>
    <n v="808"/>
    <n v="13.466666666666667"/>
    <x v="1"/>
    <x v="1"/>
    <n v="26"/>
    <s v="junio"/>
    <s v="M"/>
    <s v="sin informacion"/>
    <s v="sin informacion"/>
    <s v="sin informacion"/>
    <s v="sin informacion"/>
    <s v="sin informacion"/>
  </r>
  <r>
    <n v="145801"/>
    <s v="Laser"/>
    <s v="Moreno"/>
    <s v="L32"/>
    <d v="2021-02-04T00:00:00"/>
    <s v="Victor"/>
    <s v="Mantenimiento Mecanico"/>
    <d v="2023-06-29T00:00:00"/>
    <d v="1899-12-30T11:13:29"/>
    <d v="2023-06-29T00:00:00"/>
    <d v="1899-12-30T13:19:12"/>
    <n v="7543"/>
    <n v="125.71666666666667"/>
    <x v="1"/>
    <x v="1"/>
    <n v="26"/>
    <s v="junio"/>
    <s v="M"/>
    <s v="sin informacion"/>
    <s v="sin informacion"/>
    <s v="sin informacion"/>
    <s v="sin informacion"/>
    <s v="sin informacion"/>
  </r>
  <r>
    <n v="145803"/>
    <s v="Llenadora"/>
    <s v="Moreno"/>
    <s v="L35"/>
    <d v="2018-11-01T00:00:00"/>
    <s v="-"/>
    <s v="Mantenimiento Mecanico"/>
    <d v="2023-06-29T00:00:00"/>
    <d v="1899-12-30T11:57:54"/>
    <d v="2023-06-29T00:00:00"/>
    <d v="1899-12-30T13:11:52"/>
    <n v="4438"/>
    <n v="73.966666666666669"/>
    <x v="1"/>
    <x v="1"/>
    <n v="26"/>
    <s v="junio"/>
    <s v="M"/>
    <s v="sin informacion"/>
    <s v="sin informacion"/>
    <s v="sin informacion"/>
    <s v="sin informacion"/>
    <s v="sin informacion"/>
  </r>
  <r>
    <n v="145804"/>
    <s v="Torqueadora"/>
    <s v="Moreno"/>
    <s v="L33"/>
    <d v="2020-02-20T00:00:00"/>
    <s v="Martín"/>
    <s v="Mantenimiento Mecanico"/>
    <d v="2023-06-29T00:00:00"/>
    <d v="1899-12-30T12:00:25"/>
    <d v="2023-06-29T00:00:00"/>
    <d v="1899-12-30T13:40:46"/>
    <n v="6021"/>
    <n v="100.35"/>
    <x v="1"/>
    <x v="1"/>
    <n v="26"/>
    <s v="junio"/>
    <s v="M"/>
    <s v="sin informacion"/>
    <s v="sin informacion"/>
    <s v="sin informacion"/>
    <s v="sin informacion"/>
    <s v="sin informacion"/>
  </r>
  <r>
    <n v="145813"/>
    <s v="Girador de pucks"/>
    <s v="Moreno"/>
    <s v="L32"/>
    <d v="2021-02-04T00:00:00"/>
    <s v="Victor"/>
    <s v="Mantenimiento Mecanico"/>
    <d v="2023-06-29T00:00:00"/>
    <d v="1899-12-30T14:47:22"/>
    <d v="2023-06-29T00:00:00"/>
    <d v="1899-12-30T15:05:14"/>
    <n v="1072"/>
    <n v="17.866666666666667"/>
    <x v="804"/>
    <x v="2"/>
    <n v="26"/>
    <s v="junio"/>
    <s v="T"/>
    <m/>
    <s v="no"/>
    <m/>
    <m/>
    <m/>
  </r>
  <r>
    <n v="145814"/>
    <s v="Abastecedor tetina"/>
    <s v="Moreno"/>
    <s v="L12"/>
    <d v="2018-11-01T00:00:00"/>
    <s v="-"/>
    <s v="Mantenimiento Mecanico"/>
    <d v="2023-06-29T00:00:00"/>
    <d v="1899-12-30T14:58:26"/>
    <d v="2023-06-29T00:00:00"/>
    <d v="1899-12-30T16:03:15"/>
    <n v="3889"/>
    <n v="64.816666666666663"/>
    <x v="805"/>
    <x v="2"/>
    <n v="26"/>
    <s v="junio"/>
    <s v="T"/>
    <m/>
    <s v="no"/>
    <m/>
    <m/>
    <m/>
  </r>
  <r>
    <n v="145815"/>
    <s v="Torqueadora"/>
    <s v="Moreno"/>
    <s v="L33"/>
    <d v="2020-02-20T00:00:00"/>
    <s v="Martín"/>
    <s v="Mantenimiento Electrico"/>
    <d v="2023-06-29T00:00:00"/>
    <d v="1899-12-30T15:15:00"/>
    <d v="2023-06-29T00:00:00"/>
    <d v="1899-12-30T15:15:17"/>
    <n v="17"/>
    <n v="0.28333333333333333"/>
    <x v="0"/>
    <x v="0"/>
    <n v="26"/>
    <s v="junio"/>
    <s v="T"/>
    <s v="microparada"/>
    <s v="microparada"/>
    <s v="microparada"/>
    <s v="microparada"/>
    <s v="microparada"/>
  </r>
  <r>
    <n v="145816"/>
    <s v="Torqueadora"/>
    <s v="Moreno"/>
    <s v="L33"/>
    <d v="2020-02-20T00:00:00"/>
    <s v="Martín"/>
    <s v="Mantenimiento Electrico"/>
    <d v="2023-06-29T00:00:00"/>
    <d v="1899-12-30T15:16:20"/>
    <d v="2023-06-29T00:00:00"/>
    <d v="1899-12-30T15:46:17"/>
    <n v="1797"/>
    <n v="29.95"/>
    <x v="806"/>
    <x v="2"/>
    <n v="26"/>
    <s v="junio"/>
    <s v="T"/>
    <m/>
    <s v="no"/>
    <m/>
    <m/>
    <m/>
  </r>
  <r>
    <n v="145818"/>
    <s v="Laser"/>
    <s v="Moreno"/>
    <s v="L32"/>
    <d v="2021-02-04T00:00:00"/>
    <s v="Victor"/>
    <s v="Mantenimiento Mecanico"/>
    <d v="2023-06-29T00:00:00"/>
    <d v="1899-12-30T15:23:13"/>
    <d v="2023-06-29T00:00:00"/>
    <d v="1899-12-30T16:14:52"/>
    <n v="3099"/>
    <n v="51.65"/>
    <x v="1"/>
    <x v="1"/>
    <n v="26"/>
    <s v="junio"/>
    <s v="T"/>
    <s v="sin informacion"/>
    <s v="sin informacion"/>
    <s v="sin informacion"/>
    <s v="sin informacion"/>
    <s v="sin informacion"/>
  </r>
  <r>
    <n v="145819"/>
    <s v="Inkjet"/>
    <s v="Moreno"/>
    <s v="L27"/>
    <d v="2018-11-01T00:00:00"/>
    <s v="-"/>
    <s v="Mantenimiento Electrico"/>
    <d v="2023-06-29T00:00:00"/>
    <d v="1899-12-30T15:48:51"/>
    <d v="2023-06-29T00:00:00"/>
    <d v="1899-12-30T17:04:49"/>
    <n v="4558"/>
    <n v="75.966666666666669"/>
    <x v="807"/>
    <x v="2"/>
    <n v="26"/>
    <s v="junio"/>
    <s v="T"/>
    <m/>
    <s v="no"/>
    <m/>
    <m/>
    <m/>
  </r>
  <r>
    <n v="145820"/>
    <s v="Etiquetadora"/>
    <s v="Moreno"/>
    <s v="L04"/>
    <d v="2018-11-01T00:00:00"/>
    <s v="-"/>
    <s v="Mantenimiento Mecanico"/>
    <d v="2023-06-29T00:00:00"/>
    <d v="1899-12-30T15:50:55"/>
    <d v="2023-06-29T00:00:00"/>
    <d v="1899-12-30T16:49:22"/>
    <n v="3507"/>
    <n v="58.45"/>
    <x v="1"/>
    <x v="1"/>
    <n v="26"/>
    <s v="junio"/>
    <s v="T"/>
    <s v="sin informacion"/>
    <s v="sin informacion"/>
    <s v="sin informacion"/>
    <s v="sin informacion"/>
    <s v="sin informacion"/>
  </r>
  <r>
    <n v="145827"/>
    <s v="Etiquetadora"/>
    <s v="Moreno"/>
    <s v="L04"/>
    <d v="2018-11-01T00:00:00"/>
    <s v="-"/>
    <s v="Mantenimiento Mecanico"/>
    <d v="2023-06-29T00:00:00"/>
    <d v="1899-12-30T17:13:13"/>
    <d v="2023-06-29T00:00:00"/>
    <d v="1899-12-30T17:52:26"/>
    <n v="2353"/>
    <n v="39.216666666666669"/>
    <x v="1"/>
    <x v="1"/>
    <n v="26"/>
    <s v="junio"/>
    <s v="T"/>
    <s v="sin informacion"/>
    <s v="sin informacion"/>
    <s v="sin informacion"/>
    <s v="sin informacion"/>
    <s v="sin informacion"/>
  </r>
  <r>
    <n v="145829"/>
    <s v="Llenadora"/>
    <s v="Moreno"/>
    <s v="L33"/>
    <d v="2018-11-01T00:00:00"/>
    <s v="-"/>
    <s v="Mantenimiento Mecanico"/>
    <d v="2023-06-29T00:00:00"/>
    <d v="1899-12-30T17:29:35"/>
    <d v="2023-06-29T00:00:00"/>
    <d v="1899-12-30T17:35:46"/>
    <n v="371"/>
    <n v="6.1833333333333336"/>
    <x v="0"/>
    <x v="0"/>
    <n v="26"/>
    <s v="junio"/>
    <s v="T"/>
    <s v="microparada"/>
    <s v="microparada"/>
    <s v="microparada"/>
    <s v="microparada"/>
    <s v="microparada"/>
  </r>
  <r>
    <n v="145830"/>
    <s v="Etiquetadora"/>
    <s v="Moreno"/>
    <s v="L04"/>
    <d v="2018-11-01T00:00:00"/>
    <s v="-"/>
    <s v="Mantenimiento Mecanico"/>
    <d v="2023-06-29T00:00:00"/>
    <d v="1899-12-30T17:58:58"/>
    <d v="2023-06-29T00:00:00"/>
    <d v="1899-12-30T18:47:40"/>
    <n v="2922"/>
    <n v="48.7"/>
    <x v="1"/>
    <x v="1"/>
    <n v="26"/>
    <s v="junio"/>
    <s v="T"/>
    <s v="sin informacion"/>
    <s v="sin informacion"/>
    <s v="sin informacion"/>
    <s v="sin informacion"/>
    <s v="sin informacion"/>
  </r>
  <r>
    <n v="145847"/>
    <s v="Estuchadora"/>
    <s v="Moreno"/>
    <s v="L43"/>
    <d v="2018-11-01T00:00:00"/>
    <s v="-"/>
    <s v="Mantenimiento Electrico"/>
    <d v="2023-06-30T00:00:00"/>
    <d v="1899-12-30T01:23:22"/>
    <d v="2023-06-30T00:00:00"/>
    <d v="1899-12-30T01:31:32"/>
    <n v="490"/>
    <n v="8.1666666666666661"/>
    <x v="0"/>
    <x v="0"/>
    <n v="26"/>
    <s v="junio"/>
    <s v="N"/>
    <s v="microparada"/>
    <s v="microparada"/>
    <s v="microparada"/>
    <s v="microparada"/>
    <s v="microparada"/>
  </r>
  <r>
    <n v="145849"/>
    <s v="Estuchadora"/>
    <s v="Moreno"/>
    <s v="L43"/>
    <d v="2018-11-01T00:00:00"/>
    <s v="-"/>
    <s v="Mantenimiento Mecanico"/>
    <d v="2023-06-30T00:00:00"/>
    <d v="1899-12-30T01:31:44"/>
    <d v="2023-06-30T00:00:00"/>
    <d v="1899-12-30T01:40:28"/>
    <n v="524"/>
    <n v="8.7333333333333325"/>
    <x v="0"/>
    <x v="0"/>
    <n v="26"/>
    <s v="junio"/>
    <s v="N"/>
    <s v="microparada"/>
    <s v="microparada"/>
    <s v="microparada"/>
    <s v="microparada"/>
    <s v="microparada"/>
  </r>
  <r>
    <n v="145853"/>
    <s v="Estuchadora"/>
    <s v="Moreno"/>
    <s v="L43"/>
    <d v="2018-11-01T00:00:00"/>
    <s v="-"/>
    <s v="Mantenimiento Mecanico"/>
    <d v="2023-06-30T00:00:00"/>
    <d v="1899-12-30T04:59:17"/>
    <d v="2023-06-30T00:00:00"/>
    <d v="1899-12-30T05:31:06"/>
    <n v="1909"/>
    <n v="31.816666666666666"/>
    <x v="808"/>
    <x v="2"/>
    <n v="26"/>
    <s v="junio"/>
    <s v="N"/>
    <m/>
    <s v="no"/>
    <m/>
    <m/>
    <m/>
  </r>
  <r>
    <n v="145854"/>
    <s v="Girador de pucks"/>
    <s v="Moreno"/>
    <s v="L10"/>
    <d v="2020-03-10T00:00:00"/>
    <s v="Martín"/>
    <s v="Mantenimiento Mecanico"/>
    <d v="2023-06-30T00:00:00"/>
    <d v="1899-12-30T05:14:47"/>
    <d v="2023-06-30T00:00:00"/>
    <d v="1899-12-30T05:29:16"/>
    <n v="869"/>
    <n v="14.483333333333333"/>
    <x v="1"/>
    <x v="1"/>
    <n v="26"/>
    <s v="junio"/>
    <s v="N"/>
    <s v="sin informacion"/>
    <s v="sin informacion"/>
    <s v="sin informacion"/>
    <s v="sin informacion"/>
    <s v="sin informacion"/>
  </r>
  <r>
    <n v="145860"/>
    <s v="Torqueadora"/>
    <s v="Moreno"/>
    <s v="L33"/>
    <d v="2020-02-20T00:00:00"/>
    <s v="Martín"/>
    <s v="Mantenimiento Mecanico"/>
    <d v="2023-06-30T00:00:00"/>
    <d v="1899-12-30T06:09:26"/>
    <d v="2023-06-30T00:00:00"/>
    <d v="1899-12-30T06:49:30"/>
    <n v="2404"/>
    <n v="40.06666666666667"/>
    <x v="1"/>
    <x v="1"/>
    <n v="26"/>
    <s v="junio"/>
    <s v="M"/>
    <s v="sin informacion"/>
    <s v="sin informacion"/>
    <s v="sin informacion"/>
    <s v="sin informacion"/>
    <s v="sin informacion"/>
  </r>
  <r>
    <n v="145863"/>
    <s v="Estuchadora"/>
    <s v="Moreno"/>
    <s v="L42"/>
    <d v="2018-11-01T00:00:00"/>
    <s v="-"/>
    <s v="Mantenimiento Mecanico"/>
    <d v="2023-06-30T00:00:00"/>
    <d v="1899-12-30T06:24:14"/>
    <d v="2023-06-30T00:00:00"/>
    <d v="1899-12-30T06:34:47"/>
    <n v="633"/>
    <n v="10.55"/>
    <x v="1"/>
    <x v="1"/>
    <n v="26"/>
    <s v="junio"/>
    <s v="M"/>
    <s v="sin informacion"/>
    <s v="sin informacion"/>
    <s v="sin informacion"/>
    <s v="sin informacion"/>
    <s v="sin informacion"/>
  </r>
  <r>
    <n v="145865"/>
    <s v="Celofanadora"/>
    <s v="Moreno"/>
    <s v="L19"/>
    <d v="2023-05-17T00:00:00"/>
    <s v="Juan Manuel"/>
    <s v="Mantenimiento Mecanico"/>
    <d v="2023-06-30T00:00:00"/>
    <d v="1899-12-30T06:32:04"/>
    <d v="2023-06-30T00:00:00"/>
    <d v="1899-12-30T07:04:46"/>
    <n v="1962"/>
    <n v="32.700000000000003"/>
    <x v="1"/>
    <x v="1"/>
    <n v="26"/>
    <s v="junio"/>
    <s v="M"/>
    <s v="sin informacion"/>
    <s v="sin informacion"/>
    <s v="sin informacion"/>
    <s v="sin informacion"/>
    <s v="sin informacion"/>
  </r>
  <r>
    <n v="145866"/>
    <s v="Estuchadora"/>
    <s v="Moreno"/>
    <s v="L43"/>
    <d v="2018-11-01T00:00:00"/>
    <s v="-"/>
    <s v="Mantenimiento Mecanico"/>
    <d v="2023-06-30T00:00:00"/>
    <d v="1899-12-30T06:32:18"/>
    <d v="2023-06-30T00:00:00"/>
    <d v="1899-12-30T07:25:47"/>
    <n v="3209"/>
    <n v="53.483333333333334"/>
    <x v="809"/>
    <x v="2"/>
    <n v="26"/>
    <s v="junio"/>
    <s v="M"/>
    <m/>
    <s v="no"/>
    <m/>
    <m/>
    <m/>
  </r>
  <r>
    <n v="145869"/>
    <s v="Estuchadora"/>
    <s v="Moreno"/>
    <s v="L42"/>
    <d v="2018-11-01T00:00:00"/>
    <s v="-"/>
    <s v="Mantenimiento Mecanico"/>
    <d v="2023-06-30T00:00:00"/>
    <d v="1899-12-30T07:03:35"/>
    <d v="2023-06-30T00:00:00"/>
    <d v="1899-12-30T07:17:21"/>
    <n v="826"/>
    <n v="13.766666666666667"/>
    <x v="1"/>
    <x v="1"/>
    <n v="26"/>
    <s v="junio"/>
    <s v="M"/>
    <s v="sin informacion"/>
    <s v="sin informacion"/>
    <s v="sin informacion"/>
    <s v="sin informacion"/>
    <s v="sin informacion"/>
  </r>
  <r>
    <n v="145872"/>
    <s v="Llenadora"/>
    <s v="Moreno"/>
    <s v="L35"/>
    <d v="2018-11-01T00:00:00"/>
    <s v="-"/>
    <s v="Mantenimiento Mecanico"/>
    <d v="2023-06-30T00:00:00"/>
    <d v="1899-12-30T07:28:52"/>
    <d v="2023-06-30T00:00:00"/>
    <d v="1899-12-30T07:58:39"/>
    <n v="1787"/>
    <n v="29.783333333333335"/>
    <x v="1"/>
    <x v="1"/>
    <n v="26"/>
    <s v="junio"/>
    <s v="M"/>
    <s v="sin informacion"/>
    <s v="sin informacion"/>
    <s v="sin informacion"/>
    <s v="sin informacion"/>
    <s v="sin informacion"/>
  </r>
  <r>
    <n v="145878"/>
    <s v="Llenadora L38"/>
    <s v="Moreno"/>
    <s v="L38"/>
    <d v="2021-03-03T00:00:00"/>
    <s v="Martín"/>
    <s v="Mantenimiento Mecanico"/>
    <d v="2023-06-30T00:00:00"/>
    <d v="1899-12-30T08:21:02"/>
    <d v="2023-06-30T00:00:00"/>
    <d v="1899-12-30T09:44:39"/>
    <n v="5017"/>
    <n v="83.61666666666666"/>
    <x v="1"/>
    <x v="1"/>
    <n v="26"/>
    <s v="junio"/>
    <s v="M"/>
    <s v="sin informacion"/>
    <s v="sin informacion"/>
    <s v="sin informacion"/>
    <s v="sin informacion"/>
    <s v="sin informacion"/>
  </r>
  <r>
    <n v="145880"/>
    <s v="Brazo transporte"/>
    <s v="Moreno"/>
    <s v="L37"/>
    <d v="2018-11-01T00:00:00"/>
    <s v="-"/>
    <s v="Mantenimiento Electrico"/>
    <d v="2023-06-30T00:00:00"/>
    <d v="1899-12-30T08:40:54"/>
    <d v="2023-06-30T00:00:00"/>
    <d v="1899-12-30T08:47:42"/>
    <n v="408"/>
    <n v="6.8"/>
    <x v="0"/>
    <x v="0"/>
    <n v="26"/>
    <s v="junio"/>
    <s v="M"/>
    <s v="microparada"/>
    <s v="microparada"/>
    <s v="microparada"/>
    <s v="microparada"/>
    <s v="microparada"/>
  </r>
  <r>
    <n v="145881"/>
    <s v="Embalador"/>
    <s v="Moreno"/>
    <s v="L39"/>
    <d v="2018-11-01T00:00:00"/>
    <s v="-"/>
    <s v="Mantenimiento Electrico"/>
    <d v="2023-06-30T00:00:00"/>
    <d v="1899-12-30T08:58:35"/>
    <d v="2023-06-30T00:00:00"/>
    <d v="1899-12-30T14:48:49"/>
    <n v="21014"/>
    <n v="350.23333333333335"/>
    <x v="1"/>
    <x v="1"/>
    <n v="26"/>
    <s v="junio"/>
    <s v="M"/>
    <s v="sin informacion"/>
    <s v="sin informacion"/>
    <s v="sin informacion"/>
    <s v="sin informacion"/>
    <s v="sin informacion"/>
  </r>
  <r>
    <n v="145891"/>
    <s v="Llenadora"/>
    <s v="Moreno"/>
    <s v="L29"/>
    <d v="2018-11-01T00:00:00"/>
    <s v="-"/>
    <s v="Mantenimiento Mecanico"/>
    <d v="2023-06-30T00:00:00"/>
    <d v="1899-12-30T10:02:31"/>
    <d v="2023-06-30T00:00:00"/>
    <d v="1899-12-30T11:41:22"/>
    <n v="5931"/>
    <n v="98.85"/>
    <x v="1"/>
    <x v="1"/>
    <n v="26"/>
    <s v="junio"/>
    <s v="M"/>
    <s v="sin informacion"/>
    <s v="sin informacion"/>
    <s v="sin informacion"/>
    <s v="sin informacion"/>
    <s v="sin informacion"/>
  </r>
  <r>
    <n v="145892"/>
    <s v="Torqueadora"/>
    <s v="Moreno"/>
    <s v="L33"/>
    <d v="2020-02-20T00:00:00"/>
    <s v="Martín"/>
    <s v="Mantenimiento Mecanico"/>
    <d v="2023-06-30T00:00:00"/>
    <d v="1899-12-30T10:08:34"/>
    <d v="2023-06-30T00:00:00"/>
    <d v="1899-12-30T10:19:15"/>
    <n v="641"/>
    <n v="10.683333333333334"/>
    <x v="1"/>
    <x v="1"/>
    <n v="26"/>
    <s v="junio"/>
    <s v="M"/>
    <s v="sin informacion"/>
    <s v="sin informacion"/>
    <s v="sin informacion"/>
    <s v="sin informacion"/>
    <s v="sin informacion"/>
  </r>
  <r>
    <n v="145897"/>
    <s v="Crimpadora"/>
    <s v="Moreno"/>
    <s v="L10"/>
    <d v="2018-11-01T00:00:00"/>
    <s v="-"/>
    <s v="Mantenimiento Electrico"/>
    <d v="2023-06-30T00:00:00"/>
    <d v="1899-12-30T10:33:10"/>
    <d v="2023-06-30T00:00:00"/>
    <d v="1899-12-30T11:38:40"/>
    <n v="3930"/>
    <n v="65.5"/>
    <x v="1"/>
    <x v="1"/>
    <n v="26"/>
    <s v="junio"/>
    <s v="M"/>
    <s v="sin informacion"/>
    <s v="sin informacion"/>
    <s v="sin informacion"/>
    <s v="sin informacion"/>
    <s v="sin informacion"/>
  </r>
  <r>
    <n v="145900"/>
    <s v="Roscadora"/>
    <s v="Moreno"/>
    <s v="L10"/>
    <d v="2021-03-10T00:00:00"/>
    <s v="Martín"/>
    <s v="Mantenimiento Mecanico"/>
    <d v="2023-06-30T00:00:00"/>
    <d v="1899-12-30T11:40:29"/>
    <d v="2023-06-30T00:00:00"/>
    <d v="1899-12-30T11:53:03"/>
    <n v="754"/>
    <n v="12.566666666666666"/>
    <x v="810"/>
    <x v="2"/>
    <n v="26"/>
    <s v="junio"/>
    <s v="M"/>
    <m/>
    <s v="no"/>
    <m/>
    <m/>
    <m/>
  </r>
  <r>
    <n v="145902"/>
    <s v="Llenadora"/>
    <s v="Moreno"/>
    <s v="L35"/>
    <d v="2018-11-01T00:00:00"/>
    <s v="-"/>
    <s v="Mantenimiento Mecanico"/>
    <d v="2023-06-30T00:00:00"/>
    <d v="1899-12-30T11:56:57"/>
    <d v="2023-06-30T00:00:00"/>
    <d v="1899-12-30T13:10:22"/>
    <n v="4405"/>
    <n v="73.416666666666671"/>
    <x v="811"/>
    <x v="2"/>
    <n v="26"/>
    <s v="junio"/>
    <s v="M"/>
    <m/>
    <s v="no"/>
    <m/>
    <m/>
    <m/>
  </r>
  <r>
    <n v="145905"/>
    <s v="Celofanadora"/>
    <s v="Moreno"/>
    <s v="L19"/>
    <d v="2023-05-17T00:00:00"/>
    <s v="Juan Manuel"/>
    <s v="Mantenimiento Mecanico"/>
    <d v="2023-06-30T00:00:00"/>
    <d v="1899-12-30T12:19:21"/>
    <d v="2023-06-30T00:00:00"/>
    <d v="1899-12-30T13:28:39"/>
    <n v="4158"/>
    <n v="69.3"/>
    <x v="1"/>
    <x v="1"/>
    <n v="26"/>
    <s v="junio"/>
    <s v="M"/>
    <s v="sin informacion"/>
    <s v="sin informacion"/>
    <s v="sin informacion"/>
    <s v="sin informacion"/>
    <s v="sin informacion"/>
  </r>
  <r>
    <n v="145907"/>
    <s v="Abastecedor de tapas"/>
    <s v="Moreno"/>
    <s v="L11"/>
    <d v="2018-11-01T00:00:00"/>
    <s v="-"/>
    <s v="Mantenimiento Electrico"/>
    <d v="2023-06-30T00:00:00"/>
    <d v="1899-12-30T12:25:09"/>
    <d v="2023-06-30T00:00:00"/>
    <d v="1899-12-30T13:29:18"/>
    <n v="3849"/>
    <n v="64.150000000000006"/>
    <x v="812"/>
    <x v="2"/>
    <n v="26"/>
    <s v="junio"/>
    <s v="M"/>
    <m/>
    <s v="no"/>
    <m/>
    <m/>
    <m/>
  </r>
  <r>
    <n v="145910"/>
    <s v="Llenadora L38"/>
    <s v="Moreno"/>
    <s v="L38"/>
    <d v="2021-03-03T00:00:00"/>
    <s v="Martín"/>
    <s v="Mantenimiento Mecanico"/>
    <d v="2023-06-30T00:00:00"/>
    <d v="1899-12-30T12:56:35"/>
    <d v="2023-06-30T00:00:00"/>
    <d v="1899-12-30T14:51:57"/>
    <n v="6922"/>
    <n v="115.36666666666666"/>
    <x v="1"/>
    <x v="1"/>
    <n v="26"/>
    <s v="junio"/>
    <s v="M"/>
    <s v="sin informacion"/>
    <s v="sin informacion"/>
    <s v="sin informacion"/>
    <s v="sin informacion"/>
    <s v="sin informacion"/>
  </r>
  <r>
    <n v="145914"/>
    <s v="Estuchadora"/>
    <s v="Moreno"/>
    <s v="L42"/>
    <d v="2018-11-01T00:00:00"/>
    <s v="-"/>
    <s v="Mantenimiento Electrico"/>
    <d v="2023-06-30T00:00:00"/>
    <d v="1899-12-30T15:24:55"/>
    <d v="2023-06-30T00:00:00"/>
    <d v="1899-12-30T16:23:09"/>
    <n v="3494"/>
    <n v="58.233333333333334"/>
    <x v="1"/>
    <x v="1"/>
    <n v="26"/>
    <s v="junio"/>
    <s v="T"/>
    <s v="sin informacion"/>
    <s v="sin informacion"/>
    <s v="sin informacion"/>
    <s v="sin informacion"/>
    <s v="sin informacion"/>
  </r>
  <r>
    <n v="145915"/>
    <s v="Estuchadora"/>
    <s v="Moreno"/>
    <s v="L11"/>
    <d v="2018-11-01T00:00:00"/>
    <s v="-"/>
    <s v="Mantenimiento Mecanico"/>
    <d v="2023-06-30T00:00:00"/>
    <d v="1899-12-30T15:30:28"/>
    <d v="2023-06-30T00:00:00"/>
    <d v="1899-12-30T16:22:53"/>
    <n v="3145"/>
    <n v="52.416666666666664"/>
    <x v="1"/>
    <x v="1"/>
    <n v="26"/>
    <s v="junio"/>
    <s v="T"/>
    <s v="sin informacion"/>
    <s v="sin informacion"/>
    <s v="sin informacion"/>
    <s v="sin informacion"/>
    <s v="sin informacion"/>
  </r>
  <r>
    <n v="145917"/>
    <s v="Torqueadora"/>
    <s v="Moreno"/>
    <s v="L33"/>
    <d v="2020-02-20T00:00:00"/>
    <s v="Martín"/>
    <s v="Mantenimiento Mecanico"/>
    <d v="2023-06-30T00:00:00"/>
    <d v="1899-12-30T15:51:25"/>
    <d v="2023-06-30T00:00:00"/>
    <d v="1899-12-30T16:13:56"/>
    <n v="1351"/>
    <n v="22.516666666666666"/>
    <x v="1"/>
    <x v="1"/>
    <n v="26"/>
    <s v="junio"/>
    <s v="T"/>
    <s v="sin informacion"/>
    <s v="sin informacion"/>
    <s v="sin informacion"/>
    <s v="sin informacion"/>
    <s v="sin informacion"/>
  </r>
  <r>
    <n v="145920"/>
    <s v="Transporte"/>
    <s v="Moreno"/>
    <s v="L11"/>
    <d v="2018-11-01T00:00:00"/>
    <s v="-"/>
    <s v="Mantenimiento Mecanico"/>
    <d v="2023-06-30T00:00:00"/>
    <d v="1899-12-30T16:42:23"/>
    <d v="2023-06-30T00:00:00"/>
    <d v="1899-12-30T17:17:16"/>
    <n v="2093"/>
    <n v="34.883333333333333"/>
    <x v="813"/>
    <x v="3"/>
    <n v="26"/>
    <s v="junio"/>
    <s v="T"/>
    <m/>
    <s v="si"/>
    <m/>
    <m/>
    <m/>
  </r>
  <r>
    <n v="145921"/>
    <s v="Llenadora L38"/>
    <s v="Moreno"/>
    <s v="L38"/>
    <d v="2021-03-03T00:00:00"/>
    <s v="Martín"/>
    <s v="Mantenimiento Mecanico"/>
    <d v="2023-06-30T00:00:00"/>
    <d v="1899-12-30T16:45:13"/>
    <d v="2023-06-30T00:00:00"/>
    <d v="1899-12-30T17:27:23"/>
    <n v="2530"/>
    <n v="42.166666666666664"/>
    <x v="1"/>
    <x v="1"/>
    <n v="26"/>
    <s v="junio"/>
    <s v="T"/>
    <s v="sin informacion"/>
    <s v="sin informacion"/>
    <s v="sin informacion"/>
    <s v="sin informacion"/>
    <s v="sin informacion"/>
  </r>
  <r>
    <n v="145922"/>
    <s v="Estuchadora"/>
    <s v="Moreno"/>
    <s v="L42"/>
    <d v="2018-11-01T00:00:00"/>
    <s v="-"/>
    <s v="Mantenimiento Electrico"/>
    <d v="2023-06-30T00:00:00"/>
    <d v="1899-12-30T17:16:22"/>
    <d v="2023-06-30T00:00:00"/>
    <d v="1899-12-30T17:29:37"/>
    <n v="795"/>
    <n v="13.25"/>
    <x v="1"/>
    <x v="1"/>
    <n v="26"/>
    <s v="junio"/>
    <s v="T"/>
    <s v="sin informacion"/>
    <s v="sin informacion"/>
    <s v="sin informacion"/>
    <s v="sin informacion"/>
    <s v="sin informacion"/>
  </r>
  <r>
    <n v="145927"/>
    <s v="Llenadora"/>
    <s v="Moreno"/>
    <s v="L33"/>
    <d v="2018-11-01T00:00:00"/>
    <s v="-"/>
    <s v="Mantenimiento Mecanico"/>
    <d v="2023-06-30T00:00:00"/>
    <d v="1899-12-30T17:33:47"/>
    <d v="2023-06-30T00:00:00"/>
    <d v="1899-12-30T18:11:00"/>
    <n v="2233"/>
    <n v="37.216666666666669"/>
    <x v="1"/>
    <x v="1"/>
    <n v="26"/>
    <s v="junio"/>
    <s v="T"/>
    <s v="sin informacion"/>
    <s v="sin informacion"/>
    <s v="sin informacion"/>
    <s v="sin informacion"/>
    <s v="sin informacion"/>
  </r>
  <r>
    <n v="145928"/>
    <s v="Inkjet"/>
    <s v="Moreno"/>
    <s v="L11"/>
    <d v="2018-11-01T00:00:00"/>
    <s v="-"/>
    <s v="Mantenimiento Electrico"/>
    <d v="2023-06-30T00:00:00"/>
    <d v="1899-12-30T17:33:53"/>
    <d v="2023-06-30T00:00:00"/>
    <d v="1899-12-30T17:39:46"/>
    <n v="353"/>
    <n v="5.8833333333333337"/>
    <x v="0"/>
    <x v="0"/>
    <n v="26"/>
    <s v="junio"/>
    <s v="T"/>
    <s v="microparada"/>
    <s v="microparada"/>
    <s v="microparada"/>
    <s v="microparada"/>
    <s v="microparada"/>
  </r>
  <r>
    <n v="145929"/>
    <s v="Llenadora"/>
    <s v="Moreno"/>
    <s v="L29"/>
    <d v="2018-11-01T00:00:00"/>
    <s v="-"/>
    <s v="Mantenimiento Electrico"/>
    <d v="2023-06-30T00:00:00"/>
    <d v="1899-12-30T17:40:20"/>
    <d v="2023-06-30T00:00:00"/>
    <d v="1899-12-30T19:08:06"/>
    <n v="5266"/>
    <n v="87.766666666666666"/>
    <x v="1"/>
    <x v="1"/>
    <n v="26"/>
    <s v="junio"/>
    <s v="T"/>
    <s v="sin informacion"/>
    <s v="sin informacion"/>
    <s v="sin informacion"/>
    <s v="sin informacion"/>
    <s v="sin informacion"/>
  </r>
  <r>
    <n v="145931"/>
    <s v="Celofanadora"/>
    <s v="Moreno"/>
    <s v="L19"/>
    <d v="2023-05-17T00:00:00"/>
    <s v="Juan Manuel"/>
    <s v="Mantenimiento Mecanico"/>
    <d v="2023-06-30T00:00:00"/>
    <d v="1899-12-30T17:50:36"/>
    <d v="2023-06-30T00:00:00"/>
    <d v="1899-12-30T18:51:22"/>
    <n v="3646"/>
    <n v="60.766666666666666"/>
    <x v="1"/>
    <x v="1"/>
    <n v="26"/>
    <s v="junio"/>
    <s v="T"/>
    <s v="sin informacion"/>
    <s v="sin informacion"/>
    <s v="sin informacion"/>
    <s v="sin informacion"/>
    <s v="sin informacion"/>
  </r>
  <r>
    <n v="145933"/>
    <s v="Pick and play"/>
    <s v="Moreno"/>
    <s v="L11"/>
    <d v="2018-11-01T00:00:00"/>
    <s v="-"/>
    <s v="Mantenimiento Mecanico"/>
    <d v="2023-06-30T00:00:00"/>
    <d v="1899-12-30T18:28:00"/>
    <d v="2023-06-30T00:00:00"/>
    <d v="1899-12-30T18:54:43"/>
    <n v="1603"/>
    <n v="26.716666666666665"/>
    <x v="1"/>
    <x v="1"/>
    <n v="26"/>
    <s v="junio"/>
    <s v="T"/>
    <s v="sin informacion"/>
    <s v="sin informacion"/>
    <s v="sin informacion"/>
    <s v="sin informacion"/>
    <s v="sin informacion"/>
  </r>
  <r>
    <n v="145940"/>
    <s v="Abastecedor pinceles"/>
    <s v="Moreno"/>
    <s v="L37"/>
    <d v="2018-11-01T00:00:00"/>
    <s v="-"/>
    <s v="Mantenimiento Mecanico"/>
    <d v="2023-06-30T00:00:00"/>
    <d v="1899-12-30T21:00:45"/>
    <d v="2023-06-30T00:00:00"/>
    <d v="1899-12-30T21:25:24"/>
    <n v="1479"/>
    <n v="24.65"/>
    <x v="814"/>
    <x v="2"/>
    <n v="26"/>
    <s v="junio"/>
    <s v="T"/>
    <m/>
    <s v="no"/>
    <m/>
    <m/>
    <m/>
  </r>
  <r>
    <n v="145942"/>
    <s v="Celofanadora"/>
    <s v="Moreno"/>
    <s v="L32"/>
    <d v="2021-02-04T00:00:00"/>
    <s v="Victor"/>
    <s v="Mantenimiento Mecanico"/>
    <d v="2023-06-30T00:00:00"/>
    <d v="1899-12-30T23:53:25"/>
    <d v="2023-06-30T00:00:00"/>
    <d v="1899-12-30T23:53:35"/>
    <n v="10"/>
    <n v="0.16666666666666666"/>
    <x v="0"/>
    <x v="0"/>
    <n v="26"/>
    <s v="junio"/>
    <s v="N"/>
    <s v="microparada"/>
    <s v="microparada"/>
    <s v="microparada"/>
    <s v="microparada"/>
    <s v="microparada"/>
  </r>
  <r>
    <n v="145958"/>
    <s v="Inkjet"/>
    <s v="Moreno"/>
    <s v="L10"/>
    <d v="2018-11-01T00:00:00"/>
    <s v="-"/>
    <s v="Mantenimiento Electrico"/>
    <d v="2023-07-03T00:00:00"/>
    <d v="1899-12-30T06:32:08"/>
    <d v="2023-07-03T00:00:00"/>
    <d v="1899-12-30T07:10:59"/>
    <n v="2331"/>
    <n v="38.85"/>
    <x v="815"/>
    <x v="3"/>
    <n v="27"/>
    <s v="julio"/>
    <s v="M"/>
    <m/>
    <s v="si"/>
    <m/>
    <m/>
    <m/>
  </r>
  <r>
    <n v="145959"/>
    <s v="Bajador de tapas"/>
    <s v="Moreno"/>
    <s v="L19"/>
    <d v="2022-07-14T00:00:00"/>
    <s v="Natalio"/>
    <s v="Mantenimiento Electrico"/>
    <d v="2023-07-03T00:00:00"/>
    <d v="1899-12-30T06:42:09"/>
    <d v="2023-07-03T00:00:00"/>
    <d v="1899-12-30T06:54:07"/>
    <n v="718"/>
    <n v="11.966666666666667"/>
    <x v="816"/>
    <x v="2"/>
    <n v="27"/>
    <s v="julio"/>
    <s v="M"/>
    <m/>
    <s v="no"/>
    <m/>
    <m/>
    <m/>
  </r>
  <r>
    <n v="145970"/>
    <s v="Transporte"/>
    <s v="Moreno"/>
    <s v="L39"/>
    <d v="2018-11-01T00:00:00"/>
    <s v="-"/>
    <s v="Mantenimiento Mecanico"/>
    <d v="2023-07-03T00:00:00"/>
    <d v="1899-12-30T07:45:28"/>
    <d v="2023-07-03T00:00:00"/>
    <d v="1899-12-30T07:52:20"/>
    <n v="412"/>
    <n v="6.8666666666666663"/>
    <x v="0"/>
    <x v="0"/>
    <n v="27"/>
    <s v="julio"/>
    <s v="M"/>
    <s v="microparada"/>
    <s v="microparada"/>
    <s v="microparada"/>
    <s v="microparada"/>
    <s v="microparada"/>
  </r>
  <r>
    <n v="145982"/>
    <s v="Llenadora"/>
    <s v="Moreno"/>
    <s v="L10"/>
    <d v="2018-11-01T00:00:00"/>
    <s v="-"/>
    <s v="Mantenimiento Mecanico"/>
    <d v="2023-07-03T00:00:00"/>
    <d v="1899-12-30T09:29:07"/>
    <d v="2023-07-03T00:00:00"/>
    <d v="1899-12-30T09:55:11"/>
    <n v="1564"/>
    <n v="26.066666666666666"/>
    <x v="1"/>
    <x v="1"/>
    <n v="27"/>
    <s v="julio"/>
    <s v="M"/>
    <s v="sin informacion"/>
    <s v="sin informacion"/>
    <s v="sin informacion"/>
    <s v="sin informacion"/>
    <s v="sin informacion"/>
  </r>
  <r>
    <n v="145984"/>
    <s v="Llenadora"/>
    <s v="Moreno"/>
    <s v="L48"/>
    <d v="2018-11-01T00:00:00"/>
    <s v="-"/>
    <s v="Mantenimiento Mecanico"/>
    <d v="2023-07-03T00:00:00"/>
    <d v="1899-12-30T09:45:46"/>
    <d v="2023-07-03T00:00:00"/>
    <d v="1899-12-30T10:46:36"/>
    <n v="3650"/>
    <n v="60.833333333333336"/>
    <x v="817"/>
    <x v="3"/>
    <n v="27"/>
    <s v="julio"/>
    <s v="M"/>
    <m/>
    <s v="si"/>
    <m/>
    <m/>
    <m/>
  </r>
  <r>
    <n v="145987"/>
    <s v="Estuchadora"/>
    <s v="Moreno"/>
    <s v="L43"/>
    <d v="2018-11-01T00:00:00"/>
    <s v="-"/>
    <s v="Mantenimiento Mecanico"/>
    <d v="2023-07-03T00:00:00"/>
    <d v="1899-12-30T09:54:33"/>
    <d v="2023-07-03T00:00:00"/>
    <d v="1899-12-30T10:40:10"/>
    <n v="2737"/>
    <n v="45.616666666666667"/>
    <x v="1"/>
    <x v="1"/>
    <n v="27"/>
    <s v="julio"/>
    <s v="M"/>
    <s v="sin informacion"/>
    <s v="sin informacion"/>
    <s v="sin informacion"/>
    <s v="sin informacion"/>
    <s v="sin informacion"/>
  </r>
  <r>
    <n v="145992"/>
    <s v="Torqueadora"/>
    <s v="Moreno"/>
    <s v="L33"/>
    <d v="2020-02-20T00:00:00"/>
    <s v="Martín"/>
    <s v="Mantenimiento Mecanico"/>
    <d v="2023-07-03T00:00:00"/>
    <d v="1899-12-30T10:30:53"/>
    <d v="2023-07-03T00:00:00"/>
    <d v="1899-12-30T10:41:10"/>
    <n v="617"/>
    <n v="10.283333333333333"/>
    <x v="623"/>
    <x v="4"/>
    <n v="27"/>
    <s v="julio"/>
    <s v="M"/>
    <m/>
    <s v="no aplica"/>
    <m/>
    <m/>
    <m/>
  </r>
  <r>
    <n v="146002"/>
    <s v="Estuchadora"/>
    <s v="Moreno"/>
    <s v="L43"/>
    <d v="2018-11-01T00:00:00"/>
    <s v="-"/>
    <s v="Mantenimiento Mecanico"/>
    <d v="2023-07-03T00:00:00"/>
    <d v="1899-12-30T12:07:40"/>
    <d v="2023-07-03T00:00:00"/>
    <d v="1899-12-30T16:22:51"/>
    <n v="15311"/>
    <n v="255.18333333333334"/>
    <x v="818"/>
    <x v="2"/>
    <n v="27"/>
    <s v="julio"/>
    <s v="M"/>
    <m/>
    <s v="no"/>
    <m/>
    <m/>
    <m/>
  </r>
  <r>
    <n v="146010"/>
    <s v="Etiquetadora L33"/>
    <s v="Moreno"/>
    <s v="L33"/>
    <d v="2020-10-16T00:00:00"/>
    <s v="Martín"/>
    <s v="Mantenimiento Electrico"/>
    <d v="2023-07-03T00:00:00"/>
    <d v="1899-12-30T12:54:41"/>
    <d v="2023-07-03T00:00:00"/>
    <d v="1899-12-30T13:09:15"/>
    <n v="874"/>
    <n v="14.566666666666666"/>
    <x v="819"/>
    <x v="2"/>
    <n v="27"/>
    <s v="julio"/>
    <s v="M"/>
    <m/>
    <s v="no"/>
    <m/>
    <m/>
    <m/>
  </r>
  <r>
    <n v="146015"/>
    <s v="Laser"/>
    <s v="Moreno"/>
    <s v="L10"/>
    <d v="2021-02-12T00:00:00"/>
    <s v="Martín"/>
    <s v="Mantenimiento Mecanico"/>
    <d v="2023-07-03T00:00:00"/>
    <d v="1899-12-30T15:21:50"/>
    <d v="2023-07-03T00:00:00"/>
    <d v="1899-12-30T15:30:08"/>
    <n v="498"/>
    <n v="8.3000000000000007"/>
    <x v="0"/>
    <x v="0"/>
    <n v="27"/>
    <s v="julio"/>
    <s v="T"/>
    <s v="microparada"/>
    <s v="microparada"/>
    <s v="microparada"/>
    <s v="microparada"/>
    <s v="microparada"/>
  </r>
  <r>
    <n v="146018"/>
    <s v="Celofanadora"/>
    <s v="Moreno"/>
    <s v="L19"/>
    <d v="2023-05-17T00:00:00"/>
    <s v="Juan Manuel"/>
    <s v="Mantenimiento Mecanico"/>
    <d v="2023-07-03T00:00:00"/>
    <d v="1899-12-30T16:17:20"/>
    <d v="2023-07-03T00:00:00"/>
    <d v="1899-12-30T16:31:22"/>
    <n v="842"/>
    <n v="14.033333333333333"/>
    <x v="820"/>
    <x v="2"/>
    <n v="27"/>
    <s v="julio"/>
    <s v="T"/>
    <m/>
    <s v="no"/>
    <m/>
    <m/>
    <m/>
  </r>
  <r>
    <n v="146019"/>
    <s v="Celofanadora"/>
    <s v="Moreno"/>
    <s v="L32"/>
    <d v="2021-02-04T00:00:00"/>
    <s v="Victor"/>
    <s v="Mantenimiento Mecanico"/>
    <d v="2023-07-03T00:00:00"/>
    <d v="1899-12-30T16:23:10"/>
    <d v="2023-07-03T00:00:00"/>
    <d v="1899-12-30T16:39:14"/>
    <n v="964"/>
    <n v="16.066666666666666"/>
    <x v="821"/>
    <x v="2"/>
    <n v="27"/>
    <s v="julio"/>
    <s v="T"/>
    <m/>
    <s v="no"/>
    <m/>
    <m/>
    <m/>
  </r>
  <r>
    <n v="146021"/>
    <s v="Celofanadora"/>
    <s v="Moreno"/>
    <s v="L41"/>
    <d v="2020-02-21T00:00:00"/>
    <s v="Martín"/>
    <s v="Mantenimiento Mecanico"/>
    <d v="2023-07-03T00:00:00"/>
    <d v="1899-12-30T16:47:52"/>
    <d v="2023-07-03T00:00:00"/>
    <d v="1899-12-30T20:16:29"/>
    <n v="12517"/>
    <n v="208.61666666666667"/>
    <x v="822"/>
    <x v="2"/>
    <n v="27"/>
    <s v="julio"/>
    <s v="T"/>
    <m/>
    <s v="no"/>
    <m/>
    <m/>
    <m/>
  </r>
  <r>
    <n v="146029"/>
    <s v="Torqueadora"/>
    <s v="Moreno"/>
    <s v="L04"/>
    <d v="2018-11-01T00:00:00"/>
    <s v="-"/>
    <s v="Mantenimiento Mecanico"/>
    <d v="2023-07-03T00:00:00"/>
    <d v="1899-12-30T17:25:40"/>
    <d v="2023-07-03T00:00:00"/>
    <d v="1899-12-30T19:42:48"/>
    <n v="8228"/>
    <n v="137.13333333333333"/>
    <x v="823"/>
    <x v="3"/>
    <n v="27"/>
    <s v="julio"/>
    <s v="T"/>
    <m/>
    <s v="si"/>
    <m/>
    <m/>
    <m/>
  </r>
  <r>
    <n v="146034"/>
    <s v="Llenadora"/>
    <s v="Moreno"/>
    <s v="L48"/>
    <d v="2018-11-01T00:00:00"/>
    <s v="-"/>
    <s v="Mantenimiento Electrico"/>
    <d v="2023-07-03T00:00:00"/>
    <d v="1899-12-30T19:22:03"/>
    <d v="2023-07-03T00:00:00"/>
    <d v="1899-12-30T19:42:28"/>
    <n v="1225"/>
    <n v="20.416666666666668"/>
    <x v="824"/>
    <x v="2"/>
    <n v="27"/>
    <s v="julio"/>
    <s v="T"/>
    <m/>
    <s v="no"/>
    <m/>
    <m/>
    <m/>
  </r>
  <r>
    <n v="146039"/>
    <s v="Celofanadora"/>
    <s v="Moreno"/>
    <s v="L19"/>
    <d v="2023-05-17T00:00:00"/>
    <s v="Juan Manuel"/>
    <s v="Mantenimiento Mecanico"/>
    <d v="2023-07-03T00:00:00"/>
    <d v="1899-12-30T20:41:38"/>
    <d v="2023-07-03T00:00:00"/>
    <d v="1899-12-30T20:55:06"/>
    <n v="808"/>
    <n v="13.466666666666667"/>
    <x v="825"/>
    <x v="2"/>
    <n v="27"/>
    <s v="julio"/>
    <s v="T"/>
    <m/>
    <s v="no"/>
    <m/>
    <m/>
    <m/>
  </r>
  <r>
    <n v="146041"/>
    <s v="Laser"/>
    <s v="Moreno"/>
    <s v="L19"/>
    <d v="2022-07-14T00:00:00"/>
    <s v="Natalio"/>
    <s v="Mantenimiento Mecanico"/>
    <d v="2023-07-03T00:00:00"/>
    <d v="1899-12-30T21:00:30"/>
    <d v="2023-07-03T00:00:00"/>
    <d v="1899-12-30T21:20:12"/>
    <n v="1182"/>
    <n v="19.7"/>
    <x v="826"/>
    <x v="2"/>
    <n v="27"/>
    <s v="julio"/>
    <s v="T"/>
    <m/>
    <s v="no"/>
    <m/>
    <m/>
    <m/>
  </r>
  <r>
    <n v="146048"/>
    <s v="Pick and play"/>
    <s v="Moreno"/>
    <s v="L41"/>
    <d v="2018-11-01T00:00:00"/>
    <s v="-"/>
    <s v="Mantenimiento Electrico"/>
    <d v="2023-07-04T00:00:00"/>
    <d v="1899-12-30T00:30:11"/>
    <d v="2023-07-04T00:00:00"/>
    <d v="1899-12-30T00:30:27"/>
    <n v="16"/>
    <n v="0.26666666666666666"/>
    <x v="0"/>
    <x v="0"/>
    <n v="27"/>
    <s v="julio"/>
    <s v="N"/>
    <s v="microparada"/>
    <s v="microparada"/>
    <s v="microparada"/>
    <s v="microparada"/>
    <s v="microparada"/>
  </r>
  <r>
    <n v="146051"/>
    <s v="Etiquetadora L33"/>
    <s v="Moreno"/>
    <s v="L33"/>
    <d v="2020-10-16T00:00:00"/>
    <s v="Martín"/>
    <s v="Mantenimiento Electrico"/>
    <d v="2023-07-04T00:00:00"/>
    <d v="1899-12-30T02:44:13"/>
    <d v="2023-07-04T00:00:00"/>
    <d v="1899-12-30T03:16:13"/>
    <n v="1920"/>
    <n v="32"/>
    <x v="4"/>
    <x v="2"/>
    <n v="27"/>
    <s v="julio"/>
    <s v="N"/>
    <m/>
    <s v="no"/>
    <m/>
    <m/>
    <m/>
  </r>
  <r>
    <n v="146060"/>
    <s v="Llenadora"/>
    <s v="Moreno"/>
    <s v="L35"/>
    <d v="2018-11-01T00:00:00"/>
    <s v="-"/>
    <s v="Mantenimiento Mecanico"/>
    <d v="2023-07-04T00:00:00"/>
    <d v="1899-12-30T06:02:45"/>
    <d v="2023-07-04T00:00:00"/>
    <d v="1899-12-30T06:27:42"/>
    <n v="1497"/>
    <n v="24.95"/>
    <x v="827"/>
    <x v="3"/>
    <n v="27"/>
    <s v="julio"/>
    <s v="M"/>
    <m/>
    <s v="si"/>
    <m/>
    <m/>
    <m/>
  </r>
  <r>
    <n v="146067"/>
    <s v="Llenadora"/>
    <s v="Moreno"/>
    <s v="L35"/>
    <d v="2018-11-01T00:00:00"/>
    <s v="-"/>
    <s v="Mantenimiento Mecanico"/>
    <d v="2023-07-04T00:00:00"/>
    <d v="1899-12-30T06:56:16"/>
    <d v="2023-07-04T00:00:00"/>
    <d v="1899-12-30T07:10:09"/>
    <n v="833"/>
    <n v="13.883333333333333"/>
    <x v="828"/>
    <x v="3"/>
    <n v="27"/>
    <s v="julio"/>
    <s v="M"/>
    <m/>
    <s v="si"/>
    <m/>
    <m/>
    <m/>
  </r>
  <r>
    <n v="146070"/>
    <s v="Llenadora"/>
    <s v="Moreno"/>
    <s v="L10"/>
    <d v="2018-11-01T00:00:00"/>
    <s v="-"/>
    <s v="Mantenimiento Mecanico"/>
    <d v="2023-07-04T00:00:00"/>
    <d v="1899-12-30T07:24:36"/>
    <d v="2023-07-04T00:00:00"/>
    <d v="1899-12-30T07:35:05"/>
    <n v="629"/>
    <n v="10.483333333333333"/>
    <x v="815"/>
    <x v="2"/>
    <n v="27"/>
    <s v="julio"/>
    <s v="M"/>
    <m/>
    <s v="no"/>
    <m/>
    <m/>
    <m/>
  </r>
  <r>
    <n v="146088"/>
    <s v="Llenadora"/>
    <s v="Moreno"/>
    <s v="L29"/>
    <d v="2018-11-01T00:00:00"/>
    <s v="-"/>
    <s v="Mantenimiento Mecanico"/>
    <d v="2023-07-04T00:00:00"/>
    <d v="1899-12-30T12:01:18"/>
    <d v="2023-07-04T00:00:00"/>
    <d v="1899-12-30T13:24:50"/>
    <n v="5012"/>
    <n v="83.533333333333331"/>
    <x v="1"/>
    <x v="1"/>
    <n v="27"/>
    <s v="julio"/>
    <s v="M"/>
    <s v="sin informacion"/>
    <s v="sin informacion"/>
    <s v="sin informacion"/>
    <s v="sin informacion"/>
    <s v="sin informacion"/>
  </r>
  <r>
    <n v="146095"/>
    <s v="Celofanadora"/>
    <s v="Moreno"/>
    <s v="L32"/>
    <d v="2021-02-04T00:00:00"/>
    <s v="Victor"/>
    <s v="Mantenimiento Mecanico"/>
    <d v="2023-07-04T00:00:00"/>
    <d v="1899-12-30T12:44:48"/>
    <d v="2023-07-04T00:00:00"/>
    <d v="1899-12-30T13:12:41"/>
    <n v="1673"/>
    <n v="27.883333333333333"/>
    <x v="1"/>
    <x v="1"/>
    <n v="27"/>
    <s v="julio"/>
    <s v="M"/>
    <s v="sin informacion"/>
    <s v="sin informacion"/>
    <s v="sin informacion"/>
    <s v="sin informacion"/>
    <s v="sin informacion"/>
  </r>
  <r>
    <n v="146102"/>
    <s v="Abastecedor de tapas"/>
    <s v="Moreno"/>
    <s v="L12"/>
    <d v="2018-11-01T00:00:00"/>
    <s v="-"/>
    <s v="Mantenimiento Mecanico"/>
    <d v="2023-07-04T00:00:00"/>
    <d v="1899-12-30T14:42:42"/>
    <d v="2023-07-04T00:00:00"/>
    <d v="1899-12-30T14:50:50"/>
    <n v="488"/>
    <n v="8.1333333333333329"/>
    <x v="0"/>
    <x v="0"/>
    <n v="27"/>
    <s v="julio"/>
    <s v="T"/>
    <s v="microparada"/>
    <s v="microparada"/>
    <s v="microparada"/>
    <s v="microparada"/>
    <s v="microparada"/>
  </r>
  <r>
    <n v="146105"/>
    <s v="Celofanadora"/>
    <s v="Moreno"/>
    <s v="L32"/>
    <d v="2021-02-04T00:00:00"/>
    <s v="Victor"/>
    <s v="Mantenimiento Mecanico"/>
    <d v="2023-07-04T00:00:00"/>
    <d v="1899-12-30T14:53:29"/>
    <d v="2023-07-04T00:00:00"/>
    <d v="1899-12-30T14:57:49"/>
    <n v="260"/>
    <n v="4.333333333333333"/>
    <x v="0"/>
    <x v="0"/>
    <n v="27"/>
    <s v="julio"/>
    <s v="T"/>
    <s v="microparada"/>
    <s v="microparada"/>
    <s v="microparada"/>
    <s v="microparada"/>
    <s v="microparada"/>
  </r>
  <r>
    <n v="146106"/>
    <s v="Celofanadora"/>
    <s v="Moreno"/>
    <s v="L32"/>
    <d v="2021-02-04T00:00:00"/>
    <s v="Victor"/>
    <s v="Mantenimiento Mecanico"/>
    <d v="2023-07-04T00:00:00"/>
    <d v="1899-12-30T15:01:44"/>
    <d v="2023-07-04T00:00:00"/>
    <d v="1899-12-30T15:13:34"/>
    <n v="710"/>
    <n v="11.833333333333334"/>
    <x v="1"/>
    <x v="1"/>
    <n v="27"/>
    <s v="julio"/>
    <s v="T"/>
    <s v="sin informacion"/>
    <s v="sin informacion"/>
    <s v="sin informacion"/>
    <s v="sin informacion"/>
    <s v="sin informacion"/>
  </r>
  <r>
    <n v="146108"/>
    <s v="Llenadora"/>
    <s v="Moreno"/>
    <s v="L36"/>
    <d v="2018-11-01T00:00:00"/>
    <s v="-"/>
    <s v="Mantenimiento Mecanico"/>
    <d v="2023-07-04T00:00:00"/>
    <d v="1899-12-30T15:09:08"/>
    <d v="2023-07-04T00:00:00"/>
    <d v="1899-12-30T17:09:16"/>
    <n v="7208"/>
    <n v="120.13333333333334"/>
    <x v="829"/>
    <x v="3"/>
    <n v="27"/>
    <s v="julio"/>
    <s v="T"/>
    <m/>
    <s v="si"/>
    <m/>
    <m/>
    <m/>
  </r>
  <r>
    <n v="146110"/>
    <s v="Embalador"/>
    <s v="Moreno"/>
    <s v="L38"/>
    <d v="2018-11-01T00:00:00"/>
    <s v="-"/>
    <s v="Mantenimiento Electrico"/>
    <d v="2023-07-04T00:00:00"/>
    <d v="1899-12-30T15:20:02"/>
    <d v="2023-07-04T00:00:00"/>
    <d v="1899-12-30T15:49:43"/>
    <n v="1781"/>
    <n v="29.683333333333334"/>
    <x v="830"/>
    <x v="2"/>
    <n v="27"/>
    <s v="julio"/>
    <s v="T"/>
    <m/>
    <s v="no"/>
    <m/>
    <m/>
    <m/>
  </r>
  <r>
    <n v="146111"/>
    <s v="Celofanadora"/>
    <s v="Moreno"/>
    <s v="L32"/>
    <d v="2021-02-04T00:00:00"/>
    <s v="Victor"/>
    <s v="Mantenimiento Mecanico"/>
    <d v="2023-07-04T00:00:00"/>
    <d v="1899-12-30T15:21:49"/>
    <d v="2023-07-04T00:00:00"/>
    <d v="1899-12-30T15:42:46"/>
    <n v="1257"/>
    <n v="20.95"/>
    <x v="831"/>
    <x v="2"/>
    <n v="27"/>
    <s v="julio"/>
    <s v="T"/>
    <m/>
    <s v="no"/>
    <m/>
    <m/>
    <m/>
  </r>
  <r>
    <n v="146113"/>
    <s v="Inkjet"/>
    <s v="Moreno"/>
    <s v="L27"/>
    <d v="2018-11-01T00:00:00"/>
    <s v="-"/>
    <s v="Mantenimiento Electrico"/>
    <d v="2023-07-04T00:00:00"/>
    <d v="1899-12-30T15:23:39"/>
    <d v="2023-07-04T00:00:00"/>
    <d v="1899-12-30T15:31:05"/>
    <n v="446"/>
    <n v="7.4333333333333336"/>
    <x v="0"/>
    <x v="0"/>
    <n v="27"/>
    <s v="julio"/>
    <s v="T"/>
    <s v="microparada"/>
    <s v="microparada"/>
    <s v="microparada"/>
    <s v="microparada"/>
    <s v="microparada"/>
  </r>
  <r>
    <n v="146114"/>
    <s v="Celofanadora"/>
    <s v="Moreno"/>
    <s v="L32"/>
    <d v="2021-02-04T00:00:00"/>
    <s v="Victor"/>
    <s v="Mantenimiento Electrico"/>
    <d v="2023-07-04T00:00:00"/>
    <d v="1899-12-30T15:42:52"/>
    <d v="2023-07-04T00:00:00"/>
    <d v="1899-12-30T16:01:41"/>
    <n v="1129"/>
    <n v="18.816666666666666"/>
    <x v="832"/>
    <x v="2"/>
    <n v="27"/>
    <s v="julio"/>
    <s v="T"/>
    <m/>
    <s v="no"/>
    <m/>
    <m/>
    <m/>
  </r>
  <r>
    <n v="146123"/>
    <s v="Estuchadora"/>
    <s v="Moreno"/>
    <s v="L43"/>
    <d v="2018-11-01T00:00:00"/>
    <s v="-"/>
    <s v="Mantenimiento Electrico"/>
    <d v="2023-07-04T00:00:00"/>
    <d v="1899-12-30T16:32:38"/>
    <d v="2023-07-04T00:00:00"/>
    <d v="1899-12-30T16:46:19"/>
    <n v="821"/>
    <n v="13.683333333333334"/>
    <x v="1"/>
    <x v="1"/>
    <n v="27"/>
    <s v="julio"/>
    <s v="T"/>
    <s v="sin informacion"/>
    <s v="sin informacion"/>
    <s v="sin informacion"/>
    <s v="sin informacion"/>
    <s v="sin informacion"/>
  </r>
  <r>
    <n v="146124"/>
    <s v="Transporte"/>
    <s v="Moreno"/>
    <s v="L11"/>
    <d v="2018-11-01T00:00:00"/>
    <s v="-"/>
    <s v="Mantenimiento Electrico"/>
    <d v="2023-07-04T00:00:00"/>
    <d v="1899-12-30T16:41:28"/>
    <d v="2023-07-04T00:00:00"/>
    <d v="1899-12-30T16:54:18"/>
    <n v="770"/>
    <n v="12.833333333333334"/>
    <x v="833"/>
    <x v="2"/>
    <n v="27"/>
    <s v="julio"/>
    <s v="T"/>
    <m/>
    <s v="no"/>
    <m/>
    <m/>
    <m/>
  </r>
  <r>
    <n v="146125"/>
    <s v="Transporte"/>
    <s v="Moreno"/>
    <s v="L43"/>
    <d v="2018-11-01T00:00:00"/>
    <s v="-"/>
    <s v="Mantenimiento Electrico"/>
    <d v="2023-07-04T00:00:00"/>
    <d v="1899-12-30T16:48:29"/>
    <d v="2023-07-04T00:00:00"/>
    <d v="1899-12-30T17:08:33"/>
    <n v="1204"/>
    <n v="20.066666666666666"/>
    <x v="834"/>
    <x v="2"/>
    <n v="27"/>
    <s v="julio"/>
    <s v="T"/>
    <m/>
    <s v="no"/>
    <m/>
    <m/>
    <m/>
  </r>
  <r>
    <n v="146126"/>
    <s v="Llenadora"/>
    <s v="Moreno"/>
    <s v="L33"/>
    <d v="2018-11-01T00:00:00"/>
    <s v="-"/>
    <s v="Mantenimiento Mecanico"/>
    <d v="2023-07-04T00:00:00"/>
    <d v="1899-12-30T16:48:42"/>
    <d v="2023-07-04T00:00:00"/>
    <d v="1899-12-30T16:50:19"/>
    <n v="97"/>
    <n v="1.6166666666666667"/>
    <x v="0"/>
    <x v="0"/>
    <n v="27"/>
    <s v="julio"/>
    <s v="T"/>
    <s v="microparada"/>
    <s v="microparada"/>
    <s v="microparada"/>
    <s v="microparada"/>
    <s v="microparada"/>
  </r>
  <r>
    <n v="146127"/>
    <s v="Llenadora"/>
    <s v="Moreno"/>
    <s v="L33"/>
    <d v="2018-11-01T00:00:00"/>
    <s v="-"/>
    <s v="Mantenimiento Mecanico"/>
    <d v="2023-07-04T00:00:00"/>
    <d v="1899-12-30T16:51:29"/>
    <d v="2023-07-04T00:00:00"/>
    <d v="1899-12-30T17:45:52"/>
    <n v="3263"/>
    <n v="54.383333333333333"/>
    <x v="835"/>
    <x v="3"/>
    <n v="27"/>
    <s v="julio"/>
    <s v="T"/>
    <m/>
    <s v="si"/>
    <m/>
    <m/>
    <m/>
  </r>
  <r>
    <n v="146132"/>
    <s v="Estuchadora"/>
    <s v="Moreno"/>
    <s v="L43"/>
    <d v="2018-11-01T00:00:00"/>
    <s v="-"/>
    <s v="Mantenimiento Electrico"/>
    <d v="2023-07-04T00:00:00"/>
    <d v="1899-12-30T17:20:45"/>
    <d v="2023-07-04T00:00:00"/>
    <d v="1899-12-30T18:13:05"/>
    <n v="3140"/>
    <n v="52.333333333333336"/>
    <x v="836"/>
    <x v="3"/>
    <n v="27"/>
    <s v="julio"/>
    <s v="T"/>
    <m/>
    <s v="si"/>
    <m/>
    <m/>
    <m/>
  </r>
  <r>
    <n v="146135"/>
    <s v="Roscadora"/>
    <s v="Moreno"/>
    <s v="L32"/>
    <d v="2021-03-10T00:00:00"/>
    <s v="Martín"/>
    <s v="Mantenimiento Mecanico"/>
    <d v="2023-07-04T00:00:00"/>
    <d v="1899-12-30T17:43:47"/>
    <d v="2023-07-04T00:00:00"/>
    <d v="1899-12-30T17:47:48"/>
    <n v="241"/>
    <n v="4.0166666666666666"/>
    <x v="0"/>
    <x v="0"/>
    <n v="27"/>
    <s v="julio"/>
    <s v="T"/>
    <s v="microparada"/>
    <s v="microparada"/>
    <s v="microparada"/>
    <s v="microparada"/>
    <s v="microparada"/>
  </r>
  <r>
    <n v="146138"/>
    <s v="Llenadora"/>
    <s v="Moreno"/>
    <s v="L33"/>
    <d v="2018-11-01T00:00:00"/>
    <s v="-"/>
    <s v="Mantenimiento Mecanico"/>
    <d v="2023-07-04T00:00:00"/>
    <d v="1899-12-30T18:34:45"/>
    <d v="2023-07-04T00:00:00"/>
    <d v="1899-12-30T19:42:41"/>
    <n v="4076"/>
    <n v="67.933333333333337"/>
    <x v="835"/>
    <x v="3"/>
    <n v="27"/>
    <s v="julio"/>
    <s v="T"/>
    <m/>
    <s v="si"/>
    <m/>
    <m/>
    <m/>
  </r>
  <r>
    <n v="146143"/>
    <s v="Llenadora"/>
    <s v="Moreno"/>
    <s v="L33"/>
    <d v="2018-11-01T00:00:00"/>
    <s v="-"/>
    <s v="Mantenimiento Mecanico"/>
    <d v="2023-07-04T00:00:00"/>
    <d v="1899-12-30T19:42:49"/>
    <d v="2023-07-04T00:00:00"/>
    <d v="1899-12-30T20:40:54"/>
    <n v="3485"/>
    <n v="58.083333333333336"/>
    <x v="835"/>
    <x v="3"/>
    <n v="27"/>
    <s v="julio"/>
    <s v="T"/>
    <m/>
    <s v="si"/>
    <m/>
    <m/>
    <m/>
  </r>
  <r>
    <n v="146144"/>
    <s v="Pick and play"/>
    <s v="Moreno"/>
    <s v="L41"/>
    <d v="2018-11-01T00:00:00"/>
    <s v="-"/>
    <s v="Mantenimiento Mecanico"/>
    <d v="2023-07-04T00:00:00"/>
    <d v="1899-12-30T19:53:34"/>
    <d v="2023-07-04T00:00:00"/>
    <d v="1899-12-30T20:17:29"/>
    <n v="1435"/>
    <n v="23.916666666666668"/>
    <x v="1"/>
    <x v="1"/>
    <n v="27"/>
    <s v="julio"/>
    <s v="T"/>
    <s v="sin informacion"/>
    <s v="sin informacion"/>
    <s v="sin informacion"/>
    <s v="sin informacion"/>
    <s v="sin informacion"/>
  </r>
  <r>
    <n v="146145"/>
    <s v="Pick and play"/>
    <s v="Moreno"/>
    <s v="L32"/>
    <d v="2023-01-04T00:00:00"/>
    <s v="Juan Manuel"/>
    <s v="Mantenimiento Mecanico"/>
    <d v="2023-07-04T00:00:00"/>
    <d v="1899-12-30T20:26:23"/>
    <d v="2023-07-04T00:00:00"/>
    <d v="1899-12-30T20:36:04"/>
    <n v="581"/>
    <n v="9.6833333333333336"/>
    <x v="0"/>
    <x v="0"/>
    <n v="27"/>
    <s v="julio"/>
    <s v="T"/>
    <s v="microparada"/>
    <s v="microparada"/>
    <s v="microparada"/>
    <s v="microparada"/>
    <s v="microparada"/>
  </r>
  <r>
    <n v="146146"/>
    <s v="Llenadora"/>
    <s v="Moreno"/>
    <s v="L29"/>
    <d v="2018-11-01T00:00:00"/>
    <s v="-"/>
    <s v="Mantenimiento Mecanico"/>
    <d v="2023-07-04T00:00:00"/>
    <d v="1899-12-30T20:49:29"/>
    <d v="2023-07-04T00:00:00"/>
    <d v="1899-12-30T20:49:40"/>
    <n v="11"/>
    <n v="0.18333333333333332"/>
    <x v="0"/>
    <x v="0"/>
    <n v="27"/>
    <s v="julio"/>
    <s v="T"/>
    <s v="microparada"/>
    <s v="microparada"/>
    <s v="microparada"/>
    <s v="microparada"/>
    <s v="microparada"/>
  </r>
  <r>
    <n v="146147"/>
    <s v="Llenadora"/>
    <s v="Moreno"/>
    <s v="L29"/>
    <d v="2018-11-01T00:00:00"/>
    <s v="-"/>
    <s v="Mantenimiento Electrico"/>
    <d v="2023-07-04T00:00:00"/>
    <d v="1899-12-30T20:49:46"/>
    <d v="2023-07-04T00:00:00"/>
    <d v="1899-12-30T21:13:26"/>
    <n v="1420"/>
    <n v="23.666666666666668"/>
    <x v="1"/>
    <x v="1"/>
    <n v="27"/>
    <s v="julio"/>
    <s v="T"/>
    <s v="sin informacion"/>
    <s v="sin informacion"/>
    <s v="sin informacion"/>
    <s v="sin informacion"/>
    <s v="sin informacion"/>
  </r>
  <r>
    <n v="146148"/>
    <s v="Celofanadora"/>
    <s v="Moreno"/>
    <s v="L32"/>
    <d v="2021-02-04T00:00:00"/>
    <s v="Victor"/>
    <s v="Mantenimiento Electrico"/>
    <d v="2023-07-04T00:00:00"/>
    <d v="1899-12-30T20:50:27"/>
    <d v="2023-07-04T00:00:00"/>
    <d v="1899-12-30T21:31:20"/>
    <n v="2453"/>
    <n v="40.883333333333333"/>
    <x v="1"/>
    <x v="1"/>
    <n v="27"/>
    <s v="julio"/>
    <s v="T"/>
    <s v="sin informacion"/>
    <s v="sin informacion"/>
    <s v="sin informacion"/>
    <s v="sin informacion"/>
    <s v="sin informacion"/>
  </r>
  <r>
    <n v="146153"/>
    <s v="Celofanadora"/>
    <s v="Moreno"/>
    <s v="L32"/>
    <d v="2021-02-04T00:00:00"/>
    <s v="Victor"/>
    <s v="Mantenimiento Mecanico"/>
    <d v="2023-07-04T00:00:00"/>
    <d v="1899-12-30T23:18:41"/>
    <d v="2023-07-04T00:00:00"/>
    <d v="1899-12-30T23:35:45"/>
    <n v="1024"/>
    <n v="17.066666666666666"/>
    <x v="837"/>
    <x v="2"/>
    <n v="27"/>
    <s v="julio"/>
    <s v="N"/>
    <m/>
    <s v="no"/>
    <m/>
    <m/>
    <m/>
  </r>
  <r>
    <n v="146164"/>
    <s v="Llenadora"/>
    <s v="Moreno"/>
    <s v="L29"/>
    <d v="2018-11-01T00:00:00"/>
    <s v="-"/>
    <s v="Mantenimiento Electrico"/>
    <d v="2023-07-05T00:00:00"/>
    <d v="1899-12-30T06:05:33"/>
    <d v="2023-07-05T00:00:00"/>
    <d v="1899-12-30T12:25:47"/>
    <n v="22814"/>
    <n v="380.23333333333335"/>
    <x v="838"/>
    <x v="2"/>
    <n v="27"/>
    <s v="julio"/>
    <s v="M"/>
    <m/>
    <s v="no"/>
    <m/>
    <m/>
    <m/>
  </r>
  <r>
    <n v="146168"/>
    <s v="Brazo transporte"/>
    <s v="Moreno"/>
    <s v="L35"/>
    <d v="2018-11-01T00:00:00"/>
    <s v="-"/>
    <s v="Mantenimiento Electrico"/>
    <d v="2023-07-05T00:00:00"/>
    <d v="1899-12-30T06:12:24"/>
    <d v="2023-07-05T00:00:00"/>
    <d v="1899-12-30T06:54:09"/>
    <n v="2505"/>
    <n v="41.75"/>
    <x v="4"/>
    <x v="2"/>
    <n v="27"/>
    <s v="julio"/>
    <s v="M"/>
    <m/>
    <s v="no"/>
    <m/>
    <m/>
    <m/>
  </r>
  <r>
    <n v="146171"/>
    <s v="Llenadora L38"/>
    <s v="Moreno"/>
    <s v="L38"/>
    <d v="2021-03-03T00:00:00"/>
    <s v="Martín"/>
    <s v="Mantenimiento Mecanico"/>
    <d v="2023-07-05T00:00:00"/>
    <d v="1899-12-30T06:29:41"/>
    <d v="2023-07-05T00:00:00"/>
    <d v="1899-12-30T08:16:07"/>
    <n v="6386"/>
    <n v="106.43333333333334"/>
    <x v="839"/>
    <x v="3"/>
    <n v="27"/>
    <s v="julio"/>
    <s v="M"/>
    <m/>
    <s v="si"/>
    <m/>
    <m/>
    <m/>
  </r>
  <r>
    <n v="146172"/>
    <s v="Llenadora"/>
    <s v="Moreno"/>
    <s v="L07"/>
    <d v="2018-11-01T00:00:00"/>
    <s v="-"/>
    <s v="Mantenimiento Mecanico"/>
    <d v="2023-07-05T00:00:00"/>
    <d v="1899-12-30T06:45:31"/>
    <d v="2023-07-05T00:00:00"/>
    <d v="1899-12-30T07:15:43"/>
    <n v="1812"/>
    <n v="30.2"/>
    <x v="1"/>
    <x v="1"/>
    <n v="27"/>
    <s v="julio"/>
    <s v="M"/>
    <s v="sin informacion"/>
    <s v="sin informacion"/>
    <s v="sin informacion"/>
    <s v="sin informacion"/>
    <s v="sin informacion"/>
  </r>
  <r>
    <n v="146173"/>
    <s v="LogiPack"/>
    <s v="Moreno"/>
    <s v="L35"/>
    <d v="2020-02-20T00:00:00"/>
    <s v="Martín"/>
    <s v="Mantenimiento Mecanico"/>
    <d v="2023-07-05T00:00:00"/>
    <d v="1899-12-30T06:54:16"/>
    <d v="2023-07-05T00:00:00"/>
    <d v="1899-12-30T15:15:26"/>
    <n v="30070"/>
    <n v="501.16666666666669"/>
    <x v="1"/>
    <x v="1"/>
    <n v="27"/>
    <s v="julio"/>
    <s v="M"/>
    <s v="sin informacion"/>
    <s v="sin informacion"/>
    <s v="sin informacion"/>
    <s v="sin informacion"/>
    <s v="sin informacion"/>
  </r>
  <r>
    <n v="146174"/>
    <s v="Llenadora"/>
    <s v="Moreno"/>
    <s v="L48"/>
    <d v="2018-11-01T00:00:00"/>
    <s v="-"/>
    <s v="Mantenimiento Electrico"/>
    <d v="2023-07-05T00:00:00"/>
    <d v="1899-12-30T07:24:24"/>
    <d v="2023-07-05T00:00:00"/>
    <d v="1899-12-30T09:20:52"/>
    <n v="6988"/>
    <n v="116.46666666666667"/>
    <x v="1"/>
    <x v="1"/>
    <n v="27"/>
    <s v="julio"/>
    <s v="M"/>
    <s v="sin informacion"/>
    <s v="sin informacion"/>
    <s v="sin informacion"/>
    <s v="sin informacion"/>
    <s v="sin informacion"/>
  </r>
  <r>
    <n v="146175"/>
    <s v="Llenadora L37"/>
    <s v="Moreno"/>
    <s v="L37"/>
    <d v="2021-03-08T00:00:00"/>
    <s v="Martín"/>
    <s v="Mantenimiento Mecanico"/>
    <d v="2023-07-05T00:00:00"/>
    <d v="1899-12-30T07:24:52"/>
    <d v="2023-07-05T00:00:00"/>
    <d v="1899-12-30T07:51:40"/>
    <n v="1608"/>
    <n v="26.8"/>
    <x v="1"/>
    <x v="1"/>
    <n v="27"/>
    <s v="julio"/>
    <s v="M"/>
    <s v="sin informacion"/>
    <s v="sin informacion"/>
    <s v="sin informacion"/>
    <s v="sin informacion"/>
    <s v="sin informacion"/>
  </r>
  <r>
    <n v="146179"/>
    <s v="Martillo"/>
    <s v="Moreno"/>
    <s v="L43"/>
    <d v="2018-11-01T00:00:00"/>
    <s v="-"/>
    <s v="Mantenimiento Mecanico"/>
    <d v="2023-07-05T00:00:00"/>
    <d v="1899-12-30T08:38:58"/>
    <d v="2023-07-05T00:00:00"/>
    <d v="1899-12-30T15:09:55"/>
    <n v="23457"/>
    <n v="390.95"/>
    <x v="840"/>
    <x v="3"/>
    <n v="27"/>
    <s v="julio"/>
    <s v="M"/>
    <m/>
    <s v="si"/>
    <m/>
    <m/>
    <m/>
  </r>
  <r>
    <n v="146181"/>
    <s v="Llenadora"/>
    <s v="Moreno"/>
    <s v="L10"/>
    <d v="2018-11-01T00:00:00"/>
    <s v="-"/>
    <s v="Mantenimiento Electrico"/>
    <d v="2023-07-05T00:00:00"/>
    <d v="1899-12-30T09:05:59"/>
    <d v="2023-07-05T00:00:00"/>
    <d v="1899-12-30T09:06:06"/>
    <n v="7"/>
    <n v="0.11666666666666667"/>
    <x v="0"/>
    <x v="0"/>
    <n v="27"/>
    <s v="julio"/>
    <s v="M"/>
    <s v="microparada"/>
    <s v="microparada"/>
    <s v="microparada"/>
    <s v="microparada"/>
    <s v="microparada"/>
  </r>
  <r>
    <n v="146190"/>
    <s v="Estuchadora"/>
    <s v="Moreno"/>
    <s v="L42"/>
    <d v="2018-11-01T00:00:00"/>
    <s v="-"/>
    <s v="Mantenimiento Electrico"/>
    <d v="2023-07-05T00:00:00"/>
    <d v="1899-12-30T11:55:20"/>
    <d v="2023-07-05T00:00:00"/>
    <d v="1899-12-30T12:15:37"/>
    <n v="1217"/>
    <n v="20.283333333333335"/>
    <x v="1"/>
    <x v="1"/>
    <n v="27"/>
    <s v="julio"/>
    <s v="M"/>
    <s v="sin informacion"/>
    <s v="sin informacion"/>
    <s v="sin informacion"/>
    <s v="sin informacion"/>
    <s v="sin informacion"/>
  </r>
  <r>
    <n v="146193"/>
    <s v="Llenadora"/>
    <s v="Moreno"/>
    <s v="L29"/>
    <d v="2018-11-01T00:00:00"/>
    <s v="-"/>
    <s v="Mantenimiento Mecanico"/>
    <d v="2023-07-05T00:00:00"/>
    <d v="1899-12-30T12:46:00"/>
    <d v="2023-07-05T00:00:00"/>
    <d v="1899-12-30T14:49:45"/>
    <n v="7425"/>
    <n v="123.75"/>
    <x v="1"/>
    <x v="1"/>
    <n v="27"/>
    <s v="julio"/>
    <s v="M"/>
    <s v="sin informacion"/>
    <s v="sin informacion"/>
    <s v="sin informacion"/>
    <s v="sin informacion"/>
    <s v="sin informacion"/>
  </r>
  <r>
    <n v="146199"/>
    <s v="Torqueadora"/>
    <s v="Moreno"/>
    <s v="L33"/>
    <d v="2020-02-20T00:00:00"/>
    <s v="Martín"/>
    <s v="Mantenimiento Mecanico"/>
    <d v="2023-07-05T00:00:00"/>
    <d v="1899-12-30T14:42:01"/>
    <d v="2023-07-05T00:00:00"/>
    <d v="1899-12-30T15:00:27"/>
    <n v="1106"/>
    <n v="18.433333333333334"/>
    <x v="841"/>
    <x v="2"/>
    <n v="27"/>
    <s v="julio"/>
    <s v="T"/>
    <m/>
    <s v="no"/>
    <m/>
    <m/>
    <m/>
  </r>
  <r>
    <n v="146205"/>
    <s v="Pick and play"/>
    <s v="Moreno"/>
    <s v="L41"/>
    <d v="2018-11-01T00:00:00"/>
    <s v="-"/>
    <s v="Mantenimiento Electrico"/>
    <d v="2023-07-05T00:00:00"/>
    <d v="1899-12-30T15:13:38"/>
    <d v="2023-07-05T00:00:00"/>
    <d v="1899-12-30T15:36:30"/>
    <n v="1372"/>
    <n v="22.866666666666667"/>
    <x v="1"/>
    <x v="1"/>
    <n v="27"/>
    <s v="julio"/>
    <s v="T"/>
    <s v="sin informacion"/>
    <s v="sin informacion"/>
    <s v="sin informacion"/>
    <s v="sin informacion"/>
    <s v="sin informacion"/>
  </r>
  <r>
    <n v="146210"/>
    <s v="Llenadora"/>
    <s v="Moreno"/>
    <s v="L10"/>
    <d v="2018-11-01T00:00:00"/>
    <s v="-"/>
    <s v="Mantenimiento Electrico"/>
    <d v="2023-07-05T00:00:00"/>
    <d v="1899-12-30T15:57:29"/>
    <d v="2023-07-05T00:00:00"/>
    <d v="1899-12-30T15:57:42"/>
    <n v="13"/>
    <n v="0.21666666666666667"/>
    <x v="0"/>
    <x v="0"/>
    <n v="27"/>
    <s v="julio"/>
    <s v="T"/>
    <s v="microparada"/>
    <s v="microparada"/>
    <s v="microparada"/>
    <s v="microparada"/>
    <s v="microparada"/>
  </r>
  <r>
    <n v="146212"/>
    <s v="Estuchadora"/>
    <s v="Moreno"/>
    <s v="L42"/>
    <d v="2018-11-01T00:00:00"/>
    <s v="-"/>
    <s v="Mantenimiento Electrico"/>
    <d v="2023-07-05T00:00:00"/>
    <d v="1899-12-30T16:03:50"/>
    <d v="2023-07-05T00:00:00"/>
    <d v="1899-12-30T16:31:10"/>
    <n v="1640"/>
    <n v="27.333333333333332"/>
    <x v="1"/>
    <x v="1"/>
    <n v="27"/>
    <s v="julio"/>
    <s v="T"/>
    <s v="sin informacion"/>
    <s v="sin informacion"/>
    <s v="sin informacion"/>
    <s v="sin informacion"/>
    <s v="sin informacion"/>
  </r>
  <r>
    <n v="146218"/>
    <s v="Celofanadora"/>
    <s v="Moreno"/>
    <s v="L41"/>
    <d v="2020-02-21T00:00:00"/>
    <s v="Martín"/>
    <s v="Mantenimiento Mecanico"/>
    <d v="2023-07-05T00:00:00"/>
    <d v="1899-12-30T17:12:10"/>
    <d v="2023-07-05T00:00:00"/>
    <d v="1899-12-30T18:54:45"/>
    <n v="6155"/>
    <n v="102.58333333333333"/>
    <x v="4"/>
    <x v="2"/>
    <n v="27"/>
    <s v="julio"/>
    <s v="T"/>
    <m/>
    <s v="no"/>
    <m/>
    <m/>
    <m/>
  </r>
  <r>
    <n v="146219"/>
    <s v="Torqueadora"/>
    <s v="Moreno"/>
    <s v="L33"/>
    <d v="2020-02-20T00:00:00"/>
    <s v="Martín"/>
    <s v="Mantenimiento Mecanico"/>
    <d v="2023-07-05T00:00:00"/>
    <d v="1899-12-30T17:17:00"/>
    <d v="2023-07-05T00:00:00"/>
    <d v="1899-12-30T18:05:52"/>
    <n v="2932"/>
    <n v="48.866666666666667"/>
    <x v="841"/>
    <x v="2"/>
    <n v="27"/>
    <s v="julio"/>
    <s v="T"/>
    <m/>
    <s v="no"/>
    <m/>
    <m/>
    <m/>
  </r>
  <r>
    <n v="146226"/>
    <s v="Celofanadora"/>
    <s v="Moreno"/>
    <s v="L19"/>
    <d v="2023-05-17T00:00:00"/>
    <s v="Juan Manuel"/>
    <s v="Mantenimiento Electrico"/>
    <d v="2023-07-05T00:00:00"/>
    <d v="1899-12-30T18:29:35"/>
    <d v="2023-07-05T00:00:00"/>
    <d v="1899-12-30T18:33:21"/>
    <n v="226"/>
    <n v="3.7666666666666666"/>
    <x v="0"/>
    <x v="0"/>
    <n v="27"/>
    <s v="julio"/>
    <s v="T"/>
    <s v="microparada"/>
    <s v="microparada"/>
    <s v="microparada"/>
    <s v="microparada"/>
    <s v="microparada"/>
  </r>
  <r>
    <n v="146231"/>
    <s v="Transporte"/>
    <s v="Moreno"/>
    <s v="L19"/>
    <d v="2018-11-01T00:00:00"/>
    <s v="-"/>
    <s v="Mantenimiento Mecanico"/>
    <d v="2023-07-05T00:00:00"/>
    <d v="1899-12-30T18:43:08"/>
    <d v="2023-07-05T00:00:00"/>
    <d v="1899-12-30T19:03:18"/>
    <n v="1210"/>
    <n v="20.166666666666668"/>
    <x v="1"/>
    <x v="1"/>
    <n v="27"/>
    <s v="julio"/>
    <s v="T"/>
    <s v="sin informacion"/>
    <s v="sin informacion"/>
    <s v="sin informacion"/>
    <s v="sin informacion"/>
    <s v="sin informacion"/>
  </r>
  <r>
    <n v="146233"/>
    <s v="Celofanadora"/>
    <s v="Moreno"/>
    <s v="L41"/>
    <d v="2020-02-21T00:00:00"/>
    <s v="Martín"/>
    <s v="Mantenimiento Mecanico"/>
    <d v="2023-07-05T00:00:00"/>
    <d v="1899-12-30T18:58:01"/>
    <d v="2023-07-05T00:00:00"/>
    <d v="1899-12-30T19:52:34"/>
    <n v="3273"/>
    <n v="54.55"/>
    <x v="4"/>
    <x v="2"/>
    <n v="27"/>
    <s v="julio"/>
    <s v="T"/>
    <m/>
    <s v="no"/>
    <m/>
    <m/>
    <m/>
  </r>
  <r>
    <n v="146238"/>
    <s v="Torqueadora"/>
    <s v="Moreno"/>
    <s v="L19"/>
    <d v="2018-11-01T00:00:00"/>
    <s v="-"/>
    <s v="Mantenimiento Mecanico"/>
    <d v="2023-07-05T00:00:00"/>
    <d v="1899-12-30T20:21:00"/>
    <d v="2023-07-05T00:00:00"/>
    <d v="1899-12-30T21:33:33"/>
    <n v="4353"/>
    <n v="72.55"/>
    <x v="842"/>
    <x v="3"/>
    <n v="27"/>
    <s v="julio"/>
    <s v="T"/>
    <m/>
    <s v="si"/>
    <m/>
    <m/>
    <m/>
  </r>
  <r>
    <n v="146242"/>
    <s v="Pick and play"/>
    <s v="Moreno"/>
    <s v="L41"/>
    <d v="2018-11-01T00:00:00"/>
    <s v="-"/>
    <s v="Mantenimiento Mecanico"/>
    <d v="2023-07-05T00:00:00"/>
    <d v="1899-12-30T21:24:07"/>
    <d v="2023-07-05T00:00:00"/>
    <d v="1899-12-30T21:28:04"/>
    <n v="237"/>
    <n v="3.95"/>
    <x v="0"/>
    <x v="0"/>
    <n v="27"/>
    <s v="julio"/>
    <s v="T"/>
    <s v="microparada"/>
    <s v="microparada"/>
    <s v="microparada"/>
    <s v="microparada"/>
    <s v="microparada"/>
  </r>
  <r>
    <n v="146243"/>
    <s v="Pick and play"/>
    <s v="Moreno"/>
    <s v="L41"/>
    <d v="2018-11-01T00:00:00"/>
    <s v="-"/>
    <s v="Mantenimiento Electrico"/>
    <d v="2023-07-05T00:00:00"/>
    <d v="1899-12-30T21:38:53"/>
    <d v="2023-07-05T00:00:00"/>
    <d v="1899-12-30T21:54:17"/>
    <n v="924"/>
    <n v="15.4"/>
    <x v="1"/>
    <x v="1"/>
    <n v="27"/>
    <s v="julio"/>
    <s v="T"/>
    <s v="sin informacion"/>
    <s v="sin informacion"/>
    <s v="sin informacion"/>
    <s v="sin informacion"/>
    <s v="sin informacion"/>
  </r>
  <r>
    <n v="146245"/>
    <s v="Llenadora"/>
    <s v="Moreno"/>
    <s v="L10"/>
    <d v="2018-11-01T00:00:00"/>
    <s v="-"/>
    <s v="Mantenimiento Mecanico"/>
    <d v="2023-07-05T00:00:00"/>
    <d v="1899-12-30T23:17:13"/>
    <d v="2023-07-05T00:00:00"/>
    <d v="1899-12-30T23:33:56"/>
    <n v="1003"/>
    <n v="16.716666666666665"/>
    <x v="843"/>
    <x v="2"/>
    <n v="27"/>
    <s v="julio"/>
    <s v="N"/>
    <m/>
    <s v="no"/>
    <m/>
    <m/>
    <m/>
  </r>
  <r>
    <n v="146247"/>
    <s v="Etiquetadora L33"/>
    <s v="Moreno"/>
    <s v="L33"/>
    <d v="2020-10-16T00:00:00"/>
    <s v="Martín"/>
    <s v="Mantenimiento Electrico"/>
    <d v="2023-07-05T00:00:00"/>
    <d v="1899-12-30T23:39:07"/>
    <d v="2023-07-05T00:00:00"/>
    <d v="1899-12-30T23:39:17"/>
    <n v="10"/>
    <n v="0.16666666666666666"/>
    <x v="0"/>
    <x v="0"/>
    <n v="27"/>
    <s v="julio"/>
    <s v="N"/>
    <s v="microparada"/>
    <s v="microparada"/>
    <s v="microparada"/>
    <s v="microparada"/>
    <s v="microparada"/>
  </r>
  <r>
    <n v="146249"/>
    <s v="Celofanadora"/>
    <s v="Moreno"/>
    <s v="L32"/>
    <d v="2021-02-04T00:00:00"/>
    <s v="Victor"/>
    <s v="Mantenimiento Electrico"/>
    <d v="2023-07-06T00:00:00"/>
    <d v="1899-12-30T00:06:14"/>
    <d v="2023-07-06T00:00:00"/>
    <d v="1899-12-30T00:31:48"/>
    <n v="1534"/>
    <n v="25.566666666666666"/>
    <x v="4"/>
    <x v="2"/>
    <n v="27"/>
    <s v="julio"/>
    <s v="N"/>
    <m/>
    <s v="no"/>
    <m/>
    <m/>
    <m/>
  </r>
  <r>
    <n v="146252"/>
    <s v="Torqueadora"/>
    <s v="Moreno"/>
    <s v="L33"/>
    <d v="2020-02-20T00:00:00"/>
    <s v="Martín"/>
    <s v="Mantenimiento Mecanico"/>
    <d v="2023-07-06T00:00:00"/>
    <d v="1899-12-30T01:05:01"/>
    <d v="2023-07-06T00:00:00"/>
    <d v="1899-12-30T12:35:30"/>
    <n v="41429"/>
    <n v="690.48333333333335"/>
    <x v="844"/>
    <x v="3"/>
    <n v="27"/>
    <s v="julio"/>
    <s v="N"/>
    <m/>
    <s v="si"/>
    <m/>
    <m/>
    <m/>
  </r>
  <r>
    <n v="146254"/>
    <s v="Celofanadora"/>
    <s v="Moreno"/>
    <s v="L32"/>
    <d v="2021-02-04T00:00:00"/>
    <s v="Victor"/>
    <s v="Mantenimiento Mecanico"/>
    <d v="2023-07-06T00:00:00"/>
    <d v="1899-12-30T04:31:09"/>
    <d v="2023-07-06T00:00:00"/>
    <d v="1899-12-30T04:37:38"/>
    <n v="389"/>
    <n v="6.4833333333333334"/>
    <x v="0"/>
    <x v="0"/>
    <n v="27"/>
    <s v="julio"/>
    <s v="N"/>
    <s v="microparada"/>
    <s v="microparada"/>
    <s v="microparada"/>
    <s v="microparada"/>
    <s v="microparada"/>
  </r>
  <r>
    <n v="146255"/>
    <s v="Estuchadora"/>
    <s v="Moreno"/>
    <s v="L32"/>
    <d v="2021-02-04T00:00:00"/>
    <s v="Victor"/>
    <s v="Mantenimiento Mecanico"/>
    <d v="2023-07-06T00:00:00"/>
    <d v="1899-12-30T04:37:47"/>
    <d v="2023-07-06T00:00:00"/>
    <d v="1899-12-30T05:25:39"/>
    <n v="2872"/>
    <n v="47.866666666666667"/>
    <x v="845"/>
    <x v="3"/>
    <n v="27"/>
    <s v="julio"/>
    <s v="N"/>
    <m/>
    <s v="si"/>
    <m/>
    <m/>
    <m/>
  </r>
  <r>
    <n v="146256"/>
    <s v="LogiPack"/>
    <s v="Moreno"/>
    <s v="L35"/>
    <d v="2020-02-20T00:00:00"/>
    <s v="Martín"/>
    <s v="Mantenimiento Mecanico"/>
    <d v="2023-07-06T00:00:00"/>
    <d v="1899-12-30T06:04:32"/>
    <d v="2023-07-06T00:00:00"/>
    <d v="1899-12-30T06:39:02"/>
    <n v="2070"/>
    <n v="34.5"/>
    <x v="4"/>
    <x v="2"/>
    <n v="27"/>
    <s v="julio"/>
    <s v="M"/>
    <m/>
    <s v="no"/>
    <m/>
    <m/>
    <m/>
  </r>
  <r>
    <n v="146266"/>
    <s v="Roscadora"/>
    <s v="Moreno"/>
    <s v="L10"/>
    <d v="2021-03-10T00:00:00"/>
    <s v="Martín"/>
    <s v="Mantenimiento Mecanico"/>
    <d v="2023-07-06T00:00:00"/>
    <d v="1899-12-30T08:44:38"/>
    <d v="2023-07-06T00:00:00"/>
    <d v="1899-12-30T10:42:19"/>
    <n v="7061"/>
    <n v="117.68333333333334"/>
    <x v="1"/>
    <x v="1"/>
    <n v="27"/>
    <s v="julio"/>
    <s v="M"/>
    <s v="sin informacion"/>
    <s v="sin informacion"/>
    <s v="sin informacion"/>
    <s v="sin informacion"/>
    <s v="sin informacion"/>
  </r>
  <r>
    <n v="146270"/>
    <s v="Etiquetadora"/>
    <s v="Moreno"/>
    <s v="L39"/>
    <d v="2018-11-01T00:00:00"/>
    <s v="-"/>
    <s v="Mantenimiento Mecanico"/>
    <d v="2023-07-06T00:00:00"/>
    <d v="1899-12-30T09:19:23"/>
    <d v="2023-07-06T00:00:00"/>
    <d v="1899-12-30T10:20:13"/>
    <n v="3650"/>
    <n v="60.833333333333336"/>
    <x v="1"/>
    <x v="1"/>
    <n v="27"/>
    <s v="julio"/>
    <s v="M"/>
    <s v="sin informacion"/>
    <s v="sin informacion"/>
    <s v="sin informacion"/>
    <s v="sin informacion"/>
    <s v="sin informacion"/>
  </r>
  <r>
    <n v="146271"/>
    <s v="Llenadora"/>
    <s v="Moreno"/>
    <s v="L48"/>
    <d v="2018-11-01T00:00:00"/>
    <s v="-"/>
    <s v="Mantenimiento Electrico"/>
    <d v="2023-07-06T00:00:00"/>
    <d v="1899-12-30T09:20:08"/>
    <d v="2023-07-06T00:00:00"/>
    <d v="1899-12-30T09:46:07"/>
    <n v="1559"/>
    <n v="25.983333333333334"/>
    <x v="10"/>
    <x v="2"/>
    <n v="27"/>
    <s v="julio"/>
    <s v="M"/>
    <m/>
    <s v="no"/>
    <m/>
    <m/>
    <m/>
  </r>
  <r>
    <n v="146282"/>
    <s v="Llenadora L37"/>
    <s v="Moreno"/>
    <s v="L37"/>
    <d v="2021-03-08T00:00:00"/>
    <s v="Martín"/>
    <s v="Mantenimiento Mecanico"/>
    <d v="2023-07-06T00:00:00"/>
    <d v="1899-12-30T11:26:39"/>
    <d v="2023-07-06T00:00:00"/>
    <d v="1899-12-30T11:37:00"/>
    <n v="621"/>
    <n v="10.35"/>
    <x v="1"/>
    <x v="1"/>
    <n v="27"/>
    <s v="julio"/>
    <s v="M"/>
    <s v="sin informacion"/>
    <s v="sin informacion"/>
    <s v="sin informacion"/>
    <s v="sin informacion"/>
    <s v="sin informacion"/>
  </r>
  <r>
    <n v="146286"/>
    <s v="Pick and play"/>
    <s v="Moreno"/>
    <s v="L41"/>
    <d v="2018-11-01T00:00:00"/>
    <s v="-"/>
    <s v="Mantenimiento Electrico"/>
    <d v="2023-07-06T00:00:00"/>
    <d v="1899-12-30T14:16:44"/>
    <d v="2023-07-06T00:00:00"/>
    <d v="1899-12-30T14:47:02"/>
    <n v="1818"/>
    <n v="30.3"/>
    <x v="846"/>
    <x v="2"/>
    <n v="27"/>
    <s v="julio"/>
    <s v="T"/>
    <m/>
    <s v="no"/>
    <m/>
    <m/>
    <m/>
  </r>
  <r>
    <n v="146289"/>
    <s v="Celofanadora"/>
    <s v="Moreno"/>
    <s v="L32"/>
    <d v="2021-02-04T00:00:00"/>
    <s v="Victor"/>
    <s v="Mantenimiento Mecanico"/>
    <d v="2023-07-06T00:00:00"/>
    <d v="1899-12-30T14:25:46"/>
    <d v="2023-07-06T00:00:00"/>
    <d v="1899-12-30T14:50:57"/>
    <n v="1511"/>
    <n v="25.183333333333334"/>
    <x v="1"/>
    <x v="1"/>
    <n v="27"/>
    <s v="julio"/>
    <s v="T"/>
    <s v="sin informacion"/>
    <s v="sin informacion"/>
    <s v="sin informacion"/>
    <s v="sin informacion"/>
    <s v="sin informacion"/>
  </r>
  <r>
    <n v="146292"/>
    <s v="Etiquetadora"/>
    <s v="Moreno"/>
    <s v="L27"/>
    <d v="2018-11-01T00:00:00"/>
    <s v="-"/>
    <s v="Mantenimiento Mecanico"/>
    <d v="2023-07-06T00:00:00"/>
    <d v="1899-12-30T14:53:17"/>
    <d v="2023-07-06T00:00:00"/>
    <d v="1899-12-30T15:45:33"/>
    <n v="3136"/>
    <n v="52.266666666666666"/>
    <x v="1"/>
    <x v="1"/>
    <n v="27"/>
    <s v="julio"/>
    <s v="T"/>
    <s v="sin informacion"/>
    <s v="sin informacion"/>
    <s v="sin informacion"/>
    <s v="sin informacion"/>
    <s v="sin informacion"/>
  </r>
  <r>
    <n v="146297"/>
    <s v="Abastecedor pinceles"/>
    <s v="Moreno"/>
    <s v="L37"/>
    <d v="2018-11-01T00:00:00"/>
    <s v="-"/>
    <s v="Mantenimiento Mecanico"/>
    <d v="2023-07-06T00:00:00"/>
    <d v="1899-12-30T16:55:52"/>
    <d v="2023-07-06T00:00:00"/>
    <d v="1899-12-30T17:39:38"/>
    <n v="2626"/>
    <n v="43.766666666666666"/>
    <x v="847"/>
    <x v="2"/>
    <n v="27"/>
    <s v="julio"/>
    <s v="T"/>
    <m/>
    <s v="no"/>
    <m/>
    <m/>
    <m/>
  </r>
  <r>
    <n v="146300"/>
    <s v="Torqueadora"/>
    <s v="Moreno"/>
    <s v="L33"/>
    <d v="2020-02-20T00:00:00"/>
    <s v="Martín"/>
    <s v="Mantenimiento Mecanico"/>
    <d v="2023-07-06T00:00:00"/>
    <d v="1899-12-30T16:58:52"/>
    <d v="2023-07-06T00:00:00"/>
    <d v="1899-12-30T17:11:07"/>
    <n v="735"/>
    <n v="12.25"/>
    <x v="1"/>
    <x v="1"/>
    <n v="27"/>
    <s v="julio"/>
    <s v="T"/>
    <s v="sin informacion"/>
    <s v="sin informacion"/>
    <s v="sin informacion"/>
    <s v="sin informacion"/>
    <s v="sin informacion"/>
  </r>
  <r>
    <n v="146303"/>
    <s v="Llenadora"/>
    <s v="Moreno"/>
    <s v="L33"/>
    <d v="2018-11-01T00:00:00"/>
    <s v="-"/>
    <s v="Mantenimiento Mecanico"/>
    <d v="2023-07-06T00:00:00"/>
    <d v="1899-12-30T17:14:06"/>
    <d v="2023-07-06T00:00:00"/>
    <d v="1899-12-30T17:40:46"/>
    <n v="1600"/>
    <n v="26.666666666666668"/>
    <x v="1"/>
    <x v="1"/>
    <n v="27"/>
    <s v="julio"/>
    <s v="T"/>
    <s v="sin informacion"/>
    <s v="sin informacion"/>
    <s v="sin informacion"/>
    <s v="sin informacion"/>
    <s v="sin informacion"/>
  </r>
  <r>
    <n v="146304"/>
    <s v="Llenadora"/>
    <s v="Moreno"/>
    <s v="L39"/>
    <d v="2018-11-01T00:00:00"/>
    <s v="-"/>
    <s v="Mantenimiento Mecanico"/>
    <d v="2023-07-06T00:00:00"/>
    <d v="1899-12-30T17:23:10"/>
    <d v="2023-07-06T00:00:00"/>
    <d v="1899-12-30T18:10:40"/>
    <n v="2850"/>
    <n v="47.5"/>
    <x v="1"/>
    <x v="1"/>
    <n v="27"/>
    <s v="julio"/>
    <s v="T"/>
    <s v="sin informacion"/>
    <s v="sin informacion"/>
    <s v="sin informacion"/>
    <s v="sin informacion"/>
    <s v="sin informacion"/>
  </r>
  <r>
    <n v="146305"/>
    <s v="Etiquetadora"/>
    <s v="Moreno"/>
    <s v="L27"/>
    <d v="2018-11-01T00:00:00"/>
    <s v="-"/>
    <s v="Mantenimiento Electrico"/>
    <d v="2023-07-06T00:00:00"/>
    <d v="1899-12-30T17:30:38"/>
    <d v="2023-07-06T00:00:00"/>
    <d v="1899-12-30T21:11:02"/>
    <n v="13224"/>
    <n v="220.4"/>
    <x v="848"/>
    <x v="2"/>
    <n v="27"/>
    <s v="julio"/>
    <s v="T"/>
    <m/>
    <s v="no"/>
    <m/>
    <m/>
    <m/>
  </r>
  <r>
    <n v="146306"/>
    <s v="Torqueadora"/>
    <s v="Moreno"/>
    <s v="L33"/>
    <d v="2020-02-20T00:00:00"/>
    <s v="Martín"/>
    <s v="Mantenimiento Mecanico"/>
    <d v="2023-07-06T00:00:00"/>
    <d v="1899-12-30T17:53:55"/>
    <d v="2023-07-06T00:00:00"/>
    <d v="1899-12-30T18:36:05"/>
    <n v="2530"/>
    <n v="42.166666666666664"/>
    <x v="849"/>
    <x v="2"/>
    <n v="27"/>
    <s v="julio"/>
    <s v="T"/>
    <m/>
    <s v="no"/>
    <m/>
    <m/>
    <m/>
  </r>
  <r>
    <n v="146310"/>
    <s v="Abastecedor pinceles"/>
    <s v="Moreno"/>
    <s v="L37"/>
    <d v="2018-11-01T00:00:00"/>
    <s v="-"/>
    <s v="Mantenimiento Mecanico"/>
    <d v="2023-07-06T00:00:00"/>
    <d v="1899-12-30T17:58:18"/>
    <d v="2023-07-06T00:00:00"/>
    <d v="1899-12-30T17:59:02"/>
    <n v="44"/>
    <n v="0.73333333333333328"/>
    <x v="0"/>
    <x v="0"/>
    <n v="27"/>
    <s v="julio"/>
    <s v="T"/>
    <s v="microparada"/>
    <s v="microparada"/>
    <s v="microparada"/>
    <s v="microparada"/>
    <s v="microparada"/>
  </r>
  <r>
    <n v="146313"/>
    <s v="Transporte"/>
    <s v="Moreno"/>
    <s v="L04"/>
    <d v="2018-11-01T00:00:00"/>
    <s v="-"/>
    <s v="Mantenimiento Mecanico"/>
    <d v="2023-07-06T00:00:00"/>
    <d v="1899-12-30T18:09:03"/>
    <d v="2023-07-06T00:00:00"/>
    <d v="1899-12-30T18:54:48"/>
    <n v="2745"/>
    <n v="45.75"/>
    <x v="850"/>
    <x v="2"/>
    <n v="27"/>
    <s v="julio"/>
    <s v="T"/>
    <m/>
    <s v="no"/>
    <m/>
    <m/>
    <m/>
  </r>
  <r>
    <n v="146315"/>
    <s v="Llenadora L37"/>
    <s v="Moreno"/>
    <s v="L37"/>
    <d v="2021-03-08T00:00:00"/>
    <s v="Martín"/>
    <s v="Mantenimiento Mecanico"/>
    <d v="2023-07-06T00:00:00"/>
    <d v="1899-12-30T18:34:03"/>
    <d v="2023-07-06T00:00:00"/>
    <d v="1899-12-30T19:10:33"/>
    <n v="2190"/>
    <n v="36.5"/>
    <x v="847"/>
    <x v="2"/>
    <n v="27"/>
    <s v="julio"/>
    <s v="T"/>
    <m/>
    <s v="no"/>
    <m/>
    <m/>
    <m/>
  </r>
  <r>
    <n v="146319"/>
    <s v="Torqueadora"/>
    <s v="Moreno"/>
    <s v="L33"/>
    <d v="2020-02-20T00:00:00"/>
    <s v="Martín"/>
    <s v="Mantenimiento Mecanico"/>
    <d v="2023-07-06T00:00:00"/>
    <d v="1899-12-30T18:58:34"/>
    <d v="2023-07-06T00:00:00"/>
    <d v="1899-12-30T19:59:57"/>
    <n v="3683"/>
    <n v="61.383333333333333"/>
    <x v="849"/>
    <x v="2"/>
    <n v="27"/>
    <s v="julio"/>
    <s v="T"/>
    <m/>
    <s v="no"/>
    <m/>
    <m/>
    <m/>
  </r>
  <r>
    <n v="146325"/>
    <s v="Torqueadora"/>
    <s v="Moreno"/>
    <s v="L33"/>
    <d v="2020-02-20T00:00:00"/>
    <s v="Martín"/>
    <s v="Mantenimiento Mecanico"/>
    <d v="2023-07-06T00:00:00"/>
    <d v="1899-12-30T20:01:18"/>
    <d v="2023-07-06T00:00:00"/>
    <d v="1899-12-30T21:23:25"/>
    <n v="4927"/>
    <n v="82.11666666666666"/>
    <x v="849"/>
    <x v="2"/>
    <n v="27"/>
    <s v="julio"/>
    <s v="T"/>
    <m/>
    <s v="no"/>
    <m/>
    <m/>
    <m/>
  </r>
  <r>
    <n v="146335"/>
    <s v="Pick and play"/>
    <s v="Moreno"/>
    <s v="L41"/>
    <d v="2018-11-01T00:00:00"/>
    <s v="-"/>
    <s v="Mantenimiento Mecanico"/>
    <d v="2023-07-07T00:00:00"/>
    <d v="1899-12-30T02:00:43"/>
    <d v="2023-07-07T00:00:00"/>
    <d v="1899-12-30T05:30:38"/>
    <n v="12595"/>
    <n v="209.91666666666666"/>
    <x v="1"/>
    <x v="1"/>
    <n v="27"/>
    <s v="julio"/>
    <s v="N"/>
    <s v="sin informacion"/>
    <s v="sin informacion"/>
    <s v="sin informacion"/>
    <s v="sin informacion"/>
    <s v="sin informacion"/>
  </r>
  <r>
    <n v="146336"/>
    <s v="Llenadora"/>
    <s v="Moreno"/>
    <s v="L10"/>
    <d v="2018-11-01T00:00:00"/>
    <s v="-"/>
    <s v="Mantenimiento Mecanico"/>
    <d v="2023-07-07T00:00:00"/>
    <d v="1899-12-30T02:44:19"/>
    <d v="2023-07-07T00:00:00"/>
    <d v="1899-12-30T03:02:16"/>
    <n v="1077"/>
    <n v="17.95"/>
    <x v="1"/>
    <x v="1"/>
    <n v="27"/>
    <s v="julio"/>
    <s v="N"/>
    <s v="sin informacion"/>
    <s v="sin informacion"/>
    <s v="sin informacion"/>
    <s v="sin informacion"/>
    <s v="sin informacion"/>
  </r>
  <r>
    <n v="146338"/>
    <s v="Llenadora"/>
    <s v="Moreno"/>
    <s v="L32"/>
    <d v="2021-02-04T00:00:00"/>
    <s v="Victor"/>
    <s v="Mantenimiento Mecanico"/>
    <d v="2023-07-07T00:00:00"/>
    <d v="1899-12-30T05:00:38"/>
    <d v="2023-07-07T00:00:00"/>
    <d v="1899-12-30T05:09:14"/>
    <n v="516"/>
    <n v="8.6"/>
    <x v="0"/>
    <x v="0"/>
    <n v="27"/>
    <s v="julio"/>
    <s v="N"/>
    <s v="microparada"/>
    <s v="microparada"/>
    <s v="microparada"/>
    <s v="microparada"/>
    <s v="microparada"/>
  </r>
  <r>
    <n v="146352"/>
    <s v="Etiquetadora"/>
    <s v="Moreno"/>
    <s v="L04"/>
    <d v="2018-11-01T00:00:00"/>
    <s v="-"/>
    <s v="Mantenimiento Mecanico"/>
    <d v="2023-07-07T00:00:00"/>
    <d v="1899-12-30T08:19:16"/>
    <d v="2023-07-07T00:00:00"/>
    <d v="1899-12-30T10:51:06"/>
    <n v="9110"/>
    <n v="151.83333333333334"/>
    <x v="851"/>
    <x v="2"/>
    <n v="27"/>
    <s v="julio"/>
    <s v="M"/>
    <m/>
    <s v="no"/>
    <m/>
    <m/>
    <m/>
  </r>
  <r>
    <n v="146353"/>
    <s v="LogiPack"/>
    <s v="Moreno"/>
    <s v="L35"/>
    <d v="2020-02-20T00:00:00"/>
    <s v="Martín"/>
    <s v="Mantenimiento Mecanico"/>
    <d v="2023-07-07T00:00:00"/>
    <d v="1899-12-30T08:19:53"/>
    <d v="2023-07-07T00:00:00"/>
    <d v="1899-12-30T08:58:07"/>
    <n v="2294"/>
    <n v="38.233333333333334"/>
    <x v="852"/>
    <x v="2"/>
    <n v="27"/>
    <s v="julio"/>
    <s v="M"/>
    <m/>
    <s v="no"/>
    <m/>
    <m/>
    <m/>
  </r>
  <r>
    <n v="146354"/>
    <s v="Embalador"/>
    <s v="Moreno"/>
    <s v="L33"/>
    <d v="2018-11-01T00:00:00"/>
    <s v="-"/>
    <s v="Mantenimiento Mecanico"/>
    <d v="2023-07-07T00:00:00"/>
    <d v="1899-12-30T08:38:46"/>
    <d v="2023-07-07T00:00:00"/>
    <d v="1899-12-30T08:41:48"/>
    <n v="182"/>
    <n v="3.0333333333333332"/>
    <x v="0"/>
    <x v="0"/>
    <n v="27"/>
    <s v="julio"/>
    <s v="M"/>
    <s v="microparada"/>
    <s v="microparada"/>
    <s v="microparada"/>
    <s v="microparada"/>
    <s v="microparada"/>
  </r>
  <r>
    <n v="146374"/>
    <s v="Coloca Bolillas"/>
    <s v="Moreno"/>
    <s v="L33"/>
    <d v="2020-02-20T00:00:00"/>
    <s v="Martín"/>
    <s v="Mantenimiento Mecanico"/>
    <d v="2023-07-07T00:00:00"/>
    <d v="1899-12-30T10:23:14"/>
    <d v="2023-07-07T00:00:00"/>
    <d v="1899-12-30T10:34:10"/>
    <n v="656"/>
    <n v="10.933333333333334"/>
    <x v="1"/>
    <x v="1"/>
    <n v="27"/>
    <s v="julio"/>
    <s v="M"/>
    <s v="sin informacion"/>
    <s v="sin informacion"/>
    <s v="sin informacion"/>
    <s v="sin informacion"/>
    <s v="sin informacion"/>
  </r>
  <r>
    <n v="146375"/>
    <s v="Coloca Bolillas"/>
    <s v="Moreno"/>
    <s v="L33"/>
    <d v="2020-02-20T00:00:00"/>
    <s v="Martín"/>
    <s v="Mantenimiento Mecanico"/>
    <d v="2023-07-07T00:00:00"/>
    <d v="1899-12-30T10:34:17"/>
    <d v="2023-07-07T00:00:00"/>
    <d v="1899-12-30T11:17:54"/>
    <n v="2617"/>
    <n v="43.616666666666667"/>
    <x v="1"/>
    <x v="1"/>
    <n v="27"/>
    <s v="julio"/>
    <s v="M"/>
    <s v="sin informacion"/>
    <s v="sin informacion"/>
    <s v="sin informacion"/>
    <s v="sin informacion"/>
    <s v="sin informacion"/>
  </r>
  <r>
    <n v="146382"/>
    <s v="Celofanadora"/>
    <s v="Moreno"/>
    <s v="L19"/>
    <d v="2023-05-17T00:00:00"/>
    <s v="Juan Manuel"/>
    <s v="Mantenimiento Mecanico"/>
    <d v="2023-07-07T00:00:00"/>
    <d v="1899-12-30T11:01:31"/>
    <d v="2023-07-07T00:00:00"/>
    <d v="1899-12-30T11:15:33"/>
    <n v="842"/>
    <n v="14.033333333333333"/>
    <x v="853"/>
    <x v="3"/>
    <n v="27"/>
    <s v="julio"/>
    <s v="M"/>
    <m/>
    <s v="si"/>
    <m/>
    <m/>
    <m/>
  </r>
  <r>
    <n v="146383"/>
    <s v="Camara"/>
    <s v="Moreno"/>
    <s v="L33"/>
    <d v="2020-02-20T00:00:00"/>
    <s v="Martín"/>
    <s v="Mantenimiento Electrico"/>
    <d v="2023-07-07T00:00:00"/>
    <d v="1899-12-30T11:18:24"/>
    <d v="2023-07-07T00:00:00"/>
    <d v="1899-12-30T11:28:04"/>
    <n v="580"/>
    <n v="9.6666666666666661"/>
    <x v="0"/>
    <x v="0"/>
    <n v="27"/>
    <s v="julio"/>
    <s v="M"/>
    <s v="microparada"/>
    <s v="microparada"/>
    <s v="microparada"/>
    <s v="microparada"/>
    <s v="microparada"/>
  </r>
  <r>
    <n v="146385"/>
    <s v="Laser"/>
    <s v="Moreno"/>
    <s v="L10"/>
    <d v="2021-02-12T00:00:00"/>
    <s v="Martín"/>
    <s v="Mantenimiento Electrico"/>
    <d v="2023-07-07T00:00:00"/>
    <d v="1899-12-30T11:33:41"/>
    <d v="2023-07-07T00:00:00"/>
    <d v="1899-12-30T14:27:43"/>
    <n v="10442"/>
    <n v="174.03333333333333"/>
    <x v="854"/>
    <x v="3"/>
    <n v="27"/>
    <s v="julio"/>
    <s v="M"/>
    <m/>
    <s v="si"/>
    <m/>
    <m/>
    <m/>
  </r>
  <r>
    <n v="146386"/>
    <s v="Coloca Bolillas"/>
    <s v="Moreno"/>
    <s v="L33"/>
    <d v="2020-02-20T00:00:00"/>
    <s v="Martín"/>
    <s v="Mantenimiento Mecanico"/>
    <d v="2023-07-07T00:00:00"/>
    <d v="1899-12-30T11:34:22"/>
    <d v="2023-07-07T00:00:00"/>
    <d v="1899-12-30T12:00:09"/>
    <n v="1547"/>
    <n v="25.783333333333335"/>
    <x v="1"/>
    <x v="1"/>
    <n v="27"/>
    <s v="julio"/>
    <s v="M"/>
    <s v="sin informacion"/>
    <s v="sin informacion"/>
    <s v="sin informacion"/>
    <s v="sin informacion"/>
    <s v="sin informacion"/>
  </r>
  <r>
    <n v="146393"/>
    <s v="Llenadora"/>
    <s v="Moreno"/>
    <s v="L41"/>
    <d v="2018-11-01T00:00:00"/>
    <s v="-"/>
    <s v="Mantenimiento Electrico"/>
    <d v="2023-07-07T00:00:00"/>
    <d v="1899-12-30T14:21:01"/>
    <d v="2023-07-07T00:00:00"/>
    <d v="1899-12-30T14:47:07"/>
    <n v="1566"/>
    <n v="26.1"/>
    <x v="1"/>
    <x v="1"/>
    <n v="27"/>
    <s v="julio"/>
    <s v="T"/>
    <s v="sin informacion"/>
    <s v="sin informacion"/>
    <s v="sin informacion"/>
    <s v="sin informacion"/>
    <s v="sin informacion"/>
  </r>
  <r>
    <n v="146397"/>
    <s v="Transporte"/>
    <s v="Moreno"/>
    <s v="L43"/>
    <d v="2018-11-01T00:00:00"/>
    <s v="-"/>
    <s v="Mantenimiento Mecanico"/>
    <d v="2023-07-07T00:00:00"/>
    <d v="1899-12-30T14:48:49"/>
    <d v="2023-07-07T00:00:00"/>
    <d v="1899-12-30T16:09:57"/>
    <n v="4868"/>
    <n v="81.13333333333334"/>
    <x v="855"/>
    <x v="2"/>
    <n v="27"/>
    <s v="julio"/>
    <s v="T"/>
    <m/>
    <s v="no"/>
    <m/>
    <m/>
    <m/>
  </r>
  <r>
    <n v="146400"/>
    <s v="Martillo"/>
    <s v="Moreno"/>
    <s v="L11"/>
    <d v="2018-11-01T00:00:00"/>
    <s v="-"/>
    <s v="Mantenimiento Electrico"/>
    <d v="2023-07-07T00:00:00"/>
    <d v="1899-12-30T15:09:19"/>
    <d v="2023-07-07T00:00:00"/>
    <d v="1899-12-30T17:21:05"/>
    <n v="7906"/>
    <n v="131.76666666666668"/>
    <x v="756"/>
    <x v="2"/>
    <n v="27"/>
    <s v="julio"/>
    <s v="T"/>
    <m/>
    <s v="no"/>
    <m/>
    <m/>
    <m/>
  </r>
  <r>
    <n v="146402"/>
    <s v="Etiquetadora"/>
    <s v="Moreno"/>
    <s v="L42"/>
    <d v="2019-10-08T00:00:00"/>
    <s v="Martín"/>
    <s v="Mantenimiento Mecanico"/>
    <d v="2023-07-07T00:00:00"/>
    <d v="1899-12-30T15:45:51"/>
    <d v="2023-07-07T00:00:00"/>
    <d v="1899-12-30T15:59:54"/>
    <n v="843"/>
    <n v="14.05"/>
    <x v="856"/>
    <x v="2"/>
    <n v="27"/>
    <s v="julio"/>
    <s v="T"/>
    <m/>
    <s v="no"/>
    <m/>
    <m/>
    <m/>
  </r>
  <r>
    <n v="146405"/>
    <s v="Llenadora"/>
    <s v="Moreno"/>
    <s v="L41"/>
    <d v="2018-11-01T00:00:00"/>
    <s v="-"/>
    <s v="Mantenimiento Electrico"/>
    <d v="2023-07-07T00:00:00"/>
    <d v="1899-12-30T17:06:54"/>
    <d v="2023-07-07T00:00:00"/>
    <d v="1899-12-30T18:23:29"/>
    <n v="4595"/>
    <n v="76.583333333333329"/>
    <x v="1"/>
    <x v="1"/>
    <n v="27"/>
    <s v="julio"/>
    <s v="T"/>
    <s v="sin informacion"/>
    <s v="sin informacion"/>
    <s v="sin informacion"/>
    <s v="sin informacion"/>
    <s v="sin informacion"/>
  </r>
  <r>
    <n v="146409"/>
    <s v="Martillo"/>
    <s v="Moreno"/>
    <s v="L11"/>
    <d v="2018-11-01T00:00:00"/>
    <s v="-"/>
    <s v="Mantenimiento Mecanico"/>
    <d v="2023-07-07T00:00:00"/>
    <d v="1899-12-30T17:59:59"/>
    <d v="2023-07-07T00:00:00"/>
    <d v="1899-12-30T18:21:07"/>
    <n v="1268"/>
    <n v="21.133333333333333"/>
    <x v="756"/>
    <x v="2"/>
    <n v="27"/>
    <s v="julio"/>
    <s v="T"/>
    <m/>
    <s v="no"/>
    <m/>
    <m/>
    <m/>
  </r>
  <r>
    <n v="146412"/>
    <s v="Etiquetadora"/>
    <s v="Moreno"/>
    <s v="L04"/>
    <d v="2018-11-01T00:00:00"/>
    <s v="-"/>
    <s v="Mantenimiento Electrico"/>
    <d v="2023-07-07T00:00:00"/>
    <d v="1899-12-30T18:20:37"/>
    <d v="2023-07-07T00:00:00"/>
    <d v="1899-12-30T18:32:38"/>
    <n v="721"/>
    <n v="12.016666666666667"/>
    <x v="1"/>
    <x v="1"/>
    <n v="27"/>
    <s v="julio"/>
    <s v="T"/>
    <s v="sin informacion"/>
    <s v="sin informacion"/>
    <s v="sin informacion"/>
    <s v="sin informacion"/>
    <s v="sin informacion"/>
  </r>
  <r>
    <n v="146414"/>
    <s v="Picos"/>
    <s v="Moreno"/>
    <s v="L41"/>
    <d v="2020-01-13T00:00:00"/>
    <s v="Martín"/>
    <s v="Mantenimiento Mecanico"/>
    <d v="2023-07-07T00:00:00"/>
    <d v="1899-12-30T18:46:45"/>
    <d v="2023-07-07T00:00:00"/>
    <d v="1899-12-30T19:46:05"/>
    <n v="3560"/>
    <n v="59.333333333333336"/>
    <x v="4"/>
    <x v="2"/>
    <n v="27"/>
    <s v="julio"/>
    <s v="T"/>
    <m/>
    <s v="no"/>
    <m/>
    <m/>
    <m/>
  </r>
  <r>
    <n v="146416"/>
    <s v="Laser"/>
    <s v="Moreno"/>
    <s v="L19"/>
    <d v="2022-07-14T00:00:00"/>
    <s v="Natalio"/>
    <s v="Mantenimiento Electrico"/>
    <d v="2023-07-07T00:00:00"/>
    <d v="1899-12-30T19:04:46"/>
    <d v="2023-07-07T00:00:00"/>
    <d v="1899-12-30T19:07:57"/>
    <n v="191"/>
    <n v="3.1833333333333331"/>
    <x v="0"/>
    <x v="0"/>
    <n v="27"/>
    <s v="julio"/>
    <s v="T"/>
    <s v="microparada"/>
    <s v="microparada"/>
    <s v="microparada"/>
    <s v="microparada"/>
    <s v="microparada"/>
  </r>
  <r>
    <n v="146418"/>
    <s v="Embalador"/>
    <s v="Moreno"/>
    <s v="L33"/>
    <d v="2018-11-01T00:00:00"/>
    <s v="-"/>
    <s v="Mantenimiento Mecanico"/>
    <d v="2023-07-07T00:00:00"/>
    <d v="1899-12-30T19:53:57"/>
    <d v="2023-07-07T00:00:00"/>
    <d v="1899-12-30T20:21:45"/>
    <n v="1668"/>
    <n v="27.8"/>
    <x v="1"/>
    <x v="1"/>
    <n v="27"/>
    <s v="julio"/>
    <s v="T"/>
    <s v="sin informacion"/>
    <s v="sin informacion"/>
    <s v="sin informacion"/>
    <s v="sin informacion"/>
    <s v="sin informacion"/>
  </r>
  <r>
    <n v="146420"/>
    <s v="Picos"/>
    <s v="Moreno"/>
    <s v="L41"/>
    <d v="2020-01-13T00:00:00"/>
    <s v="Martín"/>
    <s v="Mantenimiento Mecanico"/>
    <d v="2023-07-07T00:00:00"/>
    <d v="1899-12-30T20:30:13"/>
    <d v="2023-07-07T00:00:00"/>
    <d v="1899-12-30T20:40:55"/>
    <n v="642"/>
    <n v="10.7"/>
    <x v="857"/>
    <x v="2"/>
    <n v="27"/>
    <s v="julio"/>
    <s v="T"/>
    <m/>
    <s v="no"/>
    <m/>
    <m/>
    <m/>
  </r>
  <r>
    <n v="146423"/>
    <s v="Picos"/>
    <s v="Moreno"/>
    <s v="L41"/>
    <d v="2020-01-13T00:00:00"/>
    <s v="Martín"/>
    <s v="Mantenimiento Mecanico"/>
    <d v="2023-07-07T00:00:00"/>
    <d v="1899-12-30T20:48:44"/>
    <d v="2023-07-07T00:00:00"/>
    <d v="1899-12-30T22:43:52"/>
    <n v="6908"/>
    <n v="115.13333333333334"/>
    <x v="858"/>
    <x v="3"/>
    <n v="27"/>
    <s v="julio"/>
    <s v="T"/>
    <m/>
    <s v="si"/>
    <m/>
    <m/>
    <m/>
  </r>
  <r>
    <n v="146424"/>
    <s v="Inkjet"/>
    <s v="Moreno"/>
    <s v="L04"/>
    <d v="2018-11-01T00:00:00"/>
    <s v="-"/>
    <s v="Mantenimiento Electrico"/>
    <d v="2023-07-07T00:00:00"/>
    <d v="1899-12-30T21:08:30"/>
    <d v="2023-07-08T00:00:00"/>
    <d v="1899-12-30T02:14:44"/>
    <n v="18374"/>
    <n v="306.23333333333335"/>
    <x v="4"/>
    <x v="2"/>
    <n v="28"/>
    <s v="julio"/>
    <s v="T"/>
    <m/>
    <s v="no"/>
    <m/>
    <m/>
    <m/>
  </r>
  <r>
    <n v="146425"/>
    <s v="Transporte"/>
    <s v="Moreno"/>
    <s v="L11"/>
    <d v="2018-11-01T00:00:00"/>
    <s v="-"/>
    <s v="Mantenimiento Mecanico"/>
    <d v="2023-07-07T00:00:00"/>
    <d v="1899-12-30T21:16:52"/>
    <d v="2023-07-08T00:00:00"/>
    <d v="1899-12-30T07:09:56"/>
    <n v="35584"/>
    <n v="593.06666666666672"/>
    <x v="859"/>
    <x v="3"/>
    <n v="28"/>
    <s v="julio"/>
    <s v="T"/>
    <m/>
    <s v="si"/>
    <m/>
    <m/>
    <m/>
  </r>
  <r>
    <n v="146440"/>
    <s v="Crimpadora"/>
    <s v="Moreno"/>
    <s v="L10"/>
    <d v="2018-11-01T00:00:00"/>
    <s v="-"/>
    <s v="Mantenimiento Electrico"/>
    <d v="2023-07-10T00:00:00"/>
    <d v="1899-12-30T06:11:02"/>
    <d v="2023-07-10T00:00:00"/>
    <d v="1899-12-30T06:16:07"/>
    <n v="305"/>
    <n v="5.083333333333333"/>
    <x v="0"/>
    <x v="0"/>
    <n v="28"/>
    <s v="julio"/>
    <s v="M"/>
    <s v="microparada"/>
    <s v="microparada"/>
    <s v="microparada"/>
    <s v="microparada"/>
    <s v="microparada"/>
  </r>
  <r>
    <n v="146449"/>
    <s v="Martillo"/>
    <s v="Moreno"/>
    <s v="L11"/>
    <d v="2018-11-01T00:00:00"/>
    <s v="-"/>
    <s v="Mantenimiento Mecanico"/>
    <d v="2023-07-10T00:00:00"/>
    <d v="1899-12-30T06:50:50"/>
    <d v="2023-07-10T00:00:00"/>
    <d v="1899-12-30T06:59:05"/>
    <n v="495"/>
    <n v="8.25"/>
    <x v="0"/>
    <x v="0"/>
    <n v="28"/>
    <s v="julio"/>
    <s v="M"/>
    <s v="microparada"/>
    <s v="microparada"/>
    <s v="microparada"/>
    <s v="microparada"/>
    <s v="microparada"/>
  </r>
  <r>
    <n v="146455"/>
    <s v="Crimpadora L11"/>
    <s v="Moreno"/>
    <s v="L11"/>
    <d v="2020-09-30T00:00:00"/>
    <s v="Martín"/>
    <s v="Mantenimiento Mecanico"/>
    <d v="2023-07-10T00:00:00"/>
    <d v="1899-12-30T07:14:07"/>
    <d v="2023-07-10T00:00:00"/>
    <d v="1899-12-30T08:27:20"/>
    <n v="4393"/>
    <n v="73.216666666666669"/>
    <x v="1"/>
    <x v="1"/>
    <n v="28"/>
    <s v="julio"/>
    <s v="M"/>
    <s v="sin informacion"/>
    <s v="sin informacion"/>
    <s v="sin informacion"/>
    <s v="sin informacion"/>
    <s v="sin informacion"/>
  </r>
  <r>
    <n v="146456"/>
    <s v="Llenadora"/>
    <s v="Moreno"/>
    <s v="L29"/>
    <d v="2018-11-01T00:00:00"/>
    <s v="-"/>
    <s v="Mantenimiento Electrico"/>
    <d v="2023-07-10T00:00:00"/>
    <d v="1899-12-30T07:37:56"/>
    <d v="2023-07-10T00:00:00"/>
    <d v="1899-12-30T07:46:45"/>
    <n v="529"/>
    <n v="8.8166666666666664"/>
    <x v="0"/>
    <x v="0"/>
    <n v="28"/>
    <s v="julio"/>
    <s v="M"/>
    <s v="microparada"/>
    <s v="microparada"/>
    <s v="microparada"/>
    <s v="microparada"/>
    <s v="microparada"/>
  </r>
  <r>
    <n v="146457"/>
    <s v="Etiquetadora L33"/>
    <s v="Moreno"/>
    <s v="L33"/>
    <d v="2020-10-16T00:00:00"/>
    <s v="Martín"/>
    <s v="Mantenimiento Electrico"/>
    <d v="2023-07-10T00:00:00"/>
    <d v="1899-12-30T07:38:14"/>
    <d v="2023-07-10T00:00:00"/>
    <d v="1899-12-30T07:45:58"/>
    <n v="464"/>
    <n v="7.7333333333333334"/>
    <x v="0"/>
    <x v="0"/>
    <n v="28"/>
    <s v="julio"/>
    <s v="M"/>
    <s v="microparada"/>
    <s v="microparada"/>
    <s v="microparada"/>
    <s v="microparada"/>
    <s v="microparada"/>
  </r>
  <r>
    <n v="146458"/>
    <s v="Estuchadora"/>
    <s v="Moreno"/>
    <s v="L43"/>
    <d v="2018-11-01T00:00:00"/>
    <s v="-"/>
    <s v="Mantenimiento Mecanico"/>
    <d v="2023-07-10T00:00:00"/>
    <d v="1899-12-30T07:38:40"/>
    <d v="2023-07-10T00:00:00"/>
    <d v="1899-12-30T08:02:03"/>
    <n v="1403"/>
    <n v="23.383333333333333"/>
    <x v="860"/>
    <x v="2"/>
    <n v="28"/>
    <s v="julio"/>
    <s v="M"/>
    <m/>
    <s v="no"/>
    <m/>
    <m/>
    <m/>
  </r>
  <r>
    <n v="146459"/>
    <s v="Celofanadora"/>
    <s v="Moreno"/>
    <s v="L32"/>
    <d v="2021-02-04T00:00:00"/>
    <s v="Victor"/>
    <s v="Mantenimiento Mecanico"/>
    <d v="2023-07-10T00:00:00"/>
    <d v="1899-12-30T07:40:02"/>
    <d v="2023-07-10T00:00:00"/>
    <d v="1899-12-30T08:26:09"/>
    <n v="2767"/>
    <n v="46.116666666666667"/>
    <x v="1"/>
    <x v="1"/>
    <n v="28"/>
    <s v="julio"/>
    <s v="M"/>
    <s v="sin informacion"/>
    <s v="sin informacion"/>
    <s v="sin informacion"/>
    <s v="sin informacion"/>
    <s v="sin informacion"/>
  </r>
  <r>
    <n v="146460"/>
    <s v="Etiquetadora L33"/>
    <s v="Moreno"/>
    <s v="L33"/>
    <d v="2020-10-16T00:00:00"/>
    <s v="Martín"/>
    <s v="Mantenimiento Electrico"/>
    <d v="2023-07-10T00:00:00"/>
    <d v="1899-12-30T07:46:05"/>
    <d v="2023-07-10T00:00:00"/>
    <d v="1899-12-30T07:51:34"/>
    <n v="329"/>
    <n v="5.4833333333333334"/>
    <x v="0"/>
    <x v="0"/>
    <n v="28"/>
    <s v="julio"/>
    <s v="M"/>
    <s v="microparada"/>
    <s v="microparada"/>
    <s v="microparada"/>
    <s v="microparada"/>
    <s v="microparada"/>
  </r>
  <r>
    <n v="146461"/>
    <s v="Llenadora"/>
    <s v="Moreno"/>
    <s v="L36"/>
    <d v="2018-11-01T00:00:00"/>
    <s v="-"/>
    <s v="Mantenimiento Electrico"/>
    <d v="2023-07-10T00:00:00"/>
    <d v="1899-12-30T07:46:28"/>
    <d v="2023-07-10T00:00:00"/>
    <d v="1899-12-30T07:59:57"/>
    <n v="809"/>
    <n v="13.483333333333333"/>
    <x v="861"/>
    <x v="2"/>
    <n v="28"/>
    <s v="julio"/>
    <s v="M"/>
    <m/>
    <s v="no"/>
    <m/>
    <m/>
    <m/>
  </r>
  <r>
    <n v="146464"/>
    <s v="Llenadora L37"/>
    <s v="Moreno"/>
    <s v="L37"/>
    <d v="2021-03-08T00:00:00"/>
    <s v="Martín"/>
    <s v="Mantenimiento Mecanico"/>
    <d v="2023-07-10T00:00:00"/>
    <d v="1899-12-30T07:56:52"/>
    <d v="2023-07-10T00:00:00"/>
    <d v="1899-12-30T08:02:50"/>
    <n v="358"/>
    <n v="5.9666666666666668"/>
    <x v="0"/>
    <x v="0"/>
    <n v="28"/>
    <s v="julio"/>
    <s v="M"/>
    <s v="microparada"/>
    <s v="microparada"/>
    <s v="microparada"/>
    <s v="microparada"/>
    <s v="microparada"/>
  </r>
  <r>
    <n v="146466"/>
    <s v="Llenadora"/>
    <s v="Moreno"/>
    <s v="L36"/>
    <d v="2018-11-01T00:00:00"/>
    <s v="-"/>
    <s v="Mantenimiento Electrico"/>
    <d v="2023-07-10T00:00:00"/>
    <d v="1899-12-30T08:23:40"/>
    <d v="2023-07-10T00:00:00"/>
    <d v="1899-12-30T09:43:03"/>
    <n v="4763"/>
    <n v="79.38333333333334"/>
    <x v="1"/>
    <x v="1"/>
    <n v="28"/>
    <s v="julio"/>
    <s v="M"/>
    <s v="sin informacion"/>
    <s v="sin informacion"/>
    <s v="sin informacion"/>
    <s v="sin informacion"/>
    <s v="sin informacion"/>
  </r>
  <r>
    <n v="146467"/>
    <s v="Llenadora L37"/>
    <s v="Moreno"/>
    <s v="L37"/>
    <d v="2021-03-08T00:00:00"/>
    <s v="Martín"/>
    <s v="Mantenimiento Mecanico"/>
    <d v="2023-07-10T00:00:00"/>
    <d v="1899-12-30T08:24:32"/>
    <d v="2023-07-10T00:00:00"/>
    <d v="1899-12-30T09:50:14"/>
    <n v="5142"/>
    <n v="85.7"/>
    <x v="1"/>
    <x v="1"/>
    <n v="28"/>
    <s v="julio"/>
    <s v="M"/>
    <s v="sin informacion"/>
    <s v="sin informacion"/>
    <s v="sin informacion"/>
    <s v="sin informacion"/>
    <s v="sin informacion"/>
  </r>
  <r>
    <n v="146477"/>
    <s v="Estuchadora"/>
    <s v="Moreno"/>
    <s v="L43"/>
    <d v="2018-11-01T00:00:00"/>
    <s v="-"/>
    <s v="Mantenimiento Mecanico"/>
    <d v="2023-07-10T00:00:00"/>
    <d v="1899-12-30T10:58:20"/>
    <d v="2023-07-10T00:00:00"/>
    <d v="1899-12-30T13:58:08"/>
    <n v="10788"/>
    <n v="179.8"/>
    <x v="862"/>
    <x v="2"/>
    <n v="28"/>
    <s v="julio"/>
    <s v="M"/>
    <m/>
    <s v="no"/>
    <m/>
    <m/>
    <m/>
  </r>
  <r>
    <n v="146481"/>
    <s v="Camara"/>
    <s v="Moreno"/>
    <s v="L33"/>
    <d v="2020-02-20T00:00:00"/>
    <s v="Martín"/>
    <s v="Mantenimiento Electrico"/>
    <d v="2023-07-10T00:00:00"/>
    <d v="1899-12-30T11:23:56"/>
    <d v="2023-07-10T00:00:00"/>
    <d v="1899-12-30T11:45:36"/>
    <n v="1300"/>
    <n v="21.666666666666668"/>
    <x v="1"/>
    <x v="1"/>
    <n v="28"/>
    <s v="julio"/>
    <s v="M"/>
    <s v="sin informacion"/>
    <s v="sin informacion"/>
    <s v="sin informacion"/>
    <s v="sin informacion"/>
    <s v="sin informacion"/>
  </r>
  <r>
    <n v="146483"/>
    <s v="Torqueadora"/>
    <s v="Moreno"/>
    <s v="L33"/>
    <d v="2020-02-20T00:00:00"/>
    <s v="Martín"/>
    <s v="Mantenimiento Mecanico"/>
    <d v="2023-07-10T00:00:00"/>
    <d v="1899-12-30T11:45:47"/>
    <d v="2023-07-10T00:00:00"/>
    <d v="1899-12-30T12:28:06"/>
    <n v="2539"/>
    <n v="42.31666666666667"/>
    <x v="1"/>
    <x v="1"/>
    <n v="28"/>
    <s v="julio"/>
    <s v="M"/>
    <s v="sin informacion"/>
    <s v="sin informacion"/>
    <s v="sin informacion"/>
    <s v="sin informacion"/>
    <s v="sin informacion"/>
  </r>
  <r>
    <n v="146486"/>
    <s v="Camara"/>
    <s v="Moreno"/>
    <s v="L33"/>
    <d v="2020-02-20T00:00:00"/>
    <s v="Martín"/>
    <s v="Mantenimiento Electrico"/>
    <d v="2023-07-10T00:00:00"/>
    <d v="1899-12-30T12:29:00"/>
    <d v="2023-07-10T00:00:00"/>
    <d v="1899-12-30T12:44:11"/>
    <n v="911"/>
    <n v="15.183333333333334"/>
    <x v="1"/>
    <x v="1"/>
    <n v="28"/>
    <s v="julio"/>
    <s v="M"/>
    <s v="sin informacion"/>
    <s v="sin informacion"/>
    <s v="sin informacion"/>
    <s v="sin informacion"/>
    <s v="sin informacion"/>
  </r>
  <r>
    <n v="146487"/>
    <s v="Torqueadora"/>
    <s v="Moreno"/>
    <s v="L33"/>
    <d v="2020-02-20T00:00:00"/>
    <s v="Martín"/>
    <s v="Mantenimiento Mecanico"/>
    <d v="2023-07-10T00:00:00"/>
    <d v="1899-12-30T12:44:18"/>
    <d v="2023-07-10T00:00:00"/>
    <d v="1899-12-30T13:59:16"/>
    <n v="4498"/>
    <n v="74.966666666666669"/>
    <x v="1"/>
    <x v="1"/>
    <n v="28"/>
    <s v="julio"/>
    <s v="M"/>
    <s v="sin informacion"/>
    <s v="sin informacion"/>
    <s v="sin informacion"/>
    <s v="sin informacion"/>
    <s v="sin informacion"/>
  </r>
  <r>
    <n v="146490"/>
    <s v="Martillo"/>
    <s v="Moreno"/>
    <s v="L11"/>
    <d v="2018-11-01T00:00:00"/>
    <s v="-"/>
    <s v="Mantenimiento Electrico"/>
    <d v="2023-07-10T00:00:00"/>
    <d v="1899-12-30T13:08:44"/>
    <d v="2023-07-10T00:00:00"/>
    <d v="1899-12-30T14:04:06"/>
    <n v="3322"/>
    <n v="55.366666666666667"/>
    <x v="1"/>
    <x v="1"/>
    <n v="28"/>
    <s v="julio"/>
    <s v="M"/>
    <s v="sin informacion"/>
    <s v="sin informacion"/>
    <s v="sin informacion"/>
    <s v="sin informacion"/>
    <s v="sin informacion"/>
  </r>
  <r>
    <n v="146495"/>
    <s v="Transporte"/>
    <s v="Moreno"/>
    <s v="L11"/>
    <d v="2018-11-01T00:00:00"/>
    <s v="-"/>
    <s v="Mantenimiento Electrico"/>
    <d v="2023-07-10T00:00:00"/>
    <d v="1899-12-30T14:34:42"/>
    <d v="2023-07-10T00:00:00"/>
    <d v="1899-12-30T15:01:24"/>
    <n v="1602"/>
    <n v="26.7"/>
    <x v="863"/>
    <x v="2"/>
    <n v="28"/>
    <s v="julio"/>
    <s v="T"/>
    <m/>
    <s v="no"/>
    <m/>
    <m/>
    <m/>
  </r>
  <r>
    <n v="146496"/>
    <s v="Celofanadora"/>
    <s v="Moreno"/>
    <s v="L41"/>
    <d v="2020-02-21T00:00:00"/>
    <s v="Martín"/>
    <s v="Mantenimiento Mecanico"/>
    <d v="2023-07-10T00:00:00"/>
    <d v="1899-12-30T14:48:46"/>
    <d v="2023-07-10T00:00:00"/>
    <d v="1899-12-30T14:57:49"/>
    <n v="543"/>
    <n v="9.0500000000000007"/>
    <x v="0"/>
    <x v="0"/>
    <n v="28"/>
    <s v="julio"/>
    <s v="T"/>
    <s v="microparada"/>
    <s v="microparada"/>
    <s v="microparada"/>
    <s v="microparada"/>
    <s v="microparada"/>
  </r>
  <r>
    <n v="146497"/>
    <s v="Torqueadora"/>
    <s v="Moreno"/>
    <s v="L33"/>
    <d v="2020-02-20T00:00:00"/>
    <s v="Martín"/>
    <s v="Mantenimiento Mecanico"/>
    <d v="2023-07-10T00:00:00"/>
    <d v="1899-12-30T15:04:52"/>
    <d v="2023-07-10T00:00:00"/>
    <d v="1899-12-30T15:20:45"/>
    <n v="953"/>
    <n v="15.883333333333333"/>
    <x v="1"/>
    <x v="1"/>
    <n v="28"/>
    <s v="julio"/>
    <s v="T"/>
    <s v="sin informacion"/>
    <s v="sin informacion"/>
    <s v="sin informacion"/>
    <s v="sin informacion"/>
    <s v="sin informacion"/>
  </r>
  <r>
    <n v="146498"/>
    <s v="Celofanadora"/>
    <s v="Moreno"/>
    <s v="L41"/>
    <d v="2020-02-21T00:00:00"/>
    <s v="Martín"/>
    <s v="Mantenimiento Mecanico"/>
    <d v="2023-07-10T00:00:00"/>
    <d v="1899-12-30T15:27:53"/>
    <d v="2023-07-10T00:00:00"/>
    <d v="1899-12-30T15:36:38"/>
    <n v="525"/>
    <n v="8.75"/>
    <x v="0"/>
    <x v="0"/>
    <n v="28"/>
    <s v="julio"/>
    <s v="T"/>
    <s v="microparada"/>
    <s v="microparada"/>
    <s v="microparada"/>
    <s v="microparada"/>
    <s v="microparada"/>
  </r>
  <r>
    <n v="146501"/>
    <s v="Llenadora L37"/>
    <s v="Moreno"/>
    <s v="L37"/>
    <d v="2021-03-08T00:00:00"/>
    <s v="Martín"/>
    <s v="Mantenimiento Mecanico"/>
    <d v="2023-07-10T00:00:00"/>
    <d v="1899-12-30T15:58:12"/>
    <d v="2023-07-10T00:00:00"/>
    <d v="1899-12-30T16:40:41"/>
    <n v="2549"/>
    <n v="42.483333333333334"/>
    <x v="864"/>
    <x v="3"/>
    <n v="28"/>
    <s v="julio"/>
    <s v="T"/>
    <m/>
    <s v="si"/>
    <m/>
    <m/>
    <m/>
  </r>
  <r>
    <n v="146502"/>
    <s v="Celofanadora"/>
    <s v="Moreno"/>
    <s v="L41"/>
    <d v="2020-02-21T00:00:00"/>
    <s v="Martín"/>
    <s v="Mantenimiento Mecanico"/>
    <d v="2023-07-10T00:00:00"/>
    <d v="1899-12-30T16:26:31"/>
    <d v="2023-07-10T00:00:00"/>
    <d v="1899-12-30T16:43:47"/>
    <n v="1036"/>
    <n v="17.266666666666666"/>
    <x v="865"/>
    <x v="2"/>
    <n v="28"/>
    <s v="julio"/>
    <s v="T"/>
    <m/>
    <s v="no"/>
    <m/>
    <m/>
    <m/>
  </r>
  <r>
    <n v="146503"/>
    <s v="Laser"/>
    <s v="Moreno"/>
    <s v="L19"/>
    <d v="2022-07-14T00:00:00"/>
    <s v="Natalio"/>
    <s v="Mantenimiento Electrico"/>
    <d v="2023-07-10T00:00:00"/>
    <d v="1899-12-30T16:31:48"/>
    <d v="2023-07-10T00:00:00"/>
    <d v="1899-12-30T16:49:08"/>
    <n v="1040"/>
    <n v="17.333333333333332"/>
    <x v="290"/>
    <x v="2"/>
    <n v="28"/>
    <s v="julio"/>
    <s v="T"/>
    <m/>
    <s v="no"/>
    <m/>
    <m/>
    <m/>
  </r>
  <r>
    <n v="146504"/>
    <s v="Estuchadora"/>
    <s v="Moreno"/>
    <s v="L32"/>
    <d v="2021-02-04T00:00:00"/>
    <s v="Victor"/>
    <s v="Mantenimiento Electrico"/>
    <d v="2023-07-10T00:00:00"/>
    <d v="1899-12-30T16:31:55"/>
    <d v="2023-07-10T00:00:00"/>
    <d v="1899-12-30T16:42:00"/>
    <n v="605"/>
    <n v="10.083333333333334"/>
    <x v="1"/>
    <x v="1"/>
    <n v="28"/>
    <s v="julio"/>
    <s v="T"/>
    <s v="sin informacion"/>
    <s v="sin informacion"/>
    <s v="sin informacion"/>
    <s v="sin informacion"/>
    <s v="sin informacion"/>
  </r>
  <r>
    <n v="146505"/>
    <s v="Laser"/>
    <s v="Moreno"/>
    <s v="L11"/>
    <d v="2021-08-24T00:00:00"/>
    <s v="Sebastian "/>
    <s v="Mantenimiento Mecanico"/>
    <d v="2023-07-10T00:00:00"/>
    <d v="1899-12-30T16:43:33"/>
    <d v="2023-07-10T00:00:00"/>
    <d v="1899-12-30T18:19:56"/>
    <n v="5783"/>
    <n v="96.38333333333334"/>
    <x v="866"/>
    <x v="2"/>
    <n v="28"/>
    <s v="julio"/>
    <s v="T"/>
    <m/>
    <s v="no"/>
    <m/>
    <m/>
    <m/>
  </r>
  <r>
    <n v="146509"/>
    <s v="Celofanadora"/>
    <s v="Moreno"/>
    <s v="L41"/>
    <d v="2020-02-21T00:00:00"/>
    <s v="Martín"/>
    <s v="Mantenimiento Electrico"/>
    <d v="2023-07-10T00:00:00"/>
    <d v="1899-12-30T17:04:44"/>
    <d v="2023-07-10T00:00:00"/>
    <d v="1899-12-30T17:32:38"/>
    <n v="1674"/>
    <n v="27.9"/>
    <x v="260"/>
    <x v="2"/>
    <n v="28"/>
    <s v="julio"/>
    <s v="T"/>
    <m/>
    <s v="no"/>
    <m/>
    <m/>
    <m/>
  </r>
  <r>
    <n v="146510"/>
    <s v="Etiquetadora"/>
    <s v="Moreno"/>
    <s v="L27"/>
    <d v="2018-11-01T00:00:00"/>
    <s v="-"/>
    <s v="Mantenimiento Mecanico"/>
    <d v="2023-07-10T00:00:00"/>
    <d v="1899-12-30T17:22:24"/>
    <d v="2023-07-10T00:00:00"/>
    <d v="1899-12-30T17:40:40"/>
    <n v="1096"/>
    <n v="18.266666666666666"/>
    <x v="1"/>
    <x v="1"/>
    <n v="28"/>
    <s v="julio"/>
    <s v="T"/>
    <s v="sin informacion"/>
    <s v="sin informacion"/>
    <s v="sin informacion"/>
    <s v="sin informacion"/>
    <s v="sin informacion"/>
  </r>
  <r>
    <n v="146513"/>
    <s v="Torqueadora"/>
    <s v="Moreno"/>
    <s v="L12"/>
    <d v="2018-11-01T00:00:00"/>
    <s v="-"/>
    <s v="Mantenimiento Mecanico"/>
    <d v="2023-07-10T00:00:00"/>
    <d v="1899-12-30T17:37:34"/>
    <d v="2023-07-10T00:00:00"/>
    <d v="1899-12-30T18:19:03"/>
    <n v="2489"/>
    <n v="41.483333333333334"/>
    <x v="801"/>
    <x v="2"/>
    <n v="28"/>
    <s v="julio"/>
    <s v="T"/>
    <m/>
    <s v="no"/>
    <m/>
    <m/>
    <m/>
  </r>
  <r>
    <n v="146515"/>
    <s v="Estuchadora"/>
    <s v="Moreno"/>
    <s v="L43"/>
    <d v="2018-11-01T00:00:00"/>
    <s v="-"/>
    <s v="Mantenimiento Mecanico"/>
    <d v="2023-07-10T00:00:00"/>
    <d v="1899-12-30T17:40:52"/>
    <d v="2023-07-10T00:00:00"/>
    <d v="1899-12-30T18:11:45"/>
    <n v="1853"/>
    <n v="30.883333333333333"/>
    <x v="23"/>
    <x v="2"/>
    <n v="28"/>
    <s v="julio"/>
    <s v="T"/>
    <m/>
    <s v="no"/>
    <m/>
    <m/>
    <m/>
  </r>
  <r>
    <n v="146518"/>
    <s v="Llenadora"/>
    <s v="Moreno"/>
    <s v="L41"/>
    <d v="2018-11-01T00:00:00"/>
    <s v="-"/>
    <s v="Mantenimiento Mecanico"/>
    <d v="2023-07-10T00:00:00"/>
    <d v="1899-12-30T19:54:28"/>
    <d v="2023-07-10T00:00:00"/>
    <d v="1899-12-30T21:06:00"/>
    <n v="4292"/>
    <n v="71.533333333333331"/>
    <x v="867"/>
    <x v="3"/>
    <n v="28"/>
    <s v="julio"/>
    <s v="T"/>
    <m/>
    <s v="si"/>
    <m/>
    <m/>
    <m/>
  </r>
  <r>
    <n v="146519"/>
    <s v="Llenadora L37"/>
    <s v="Moreno"/>
    <s v="L37"/>
    <d v="2021-03-08T00:00:00"/>
    <s v="Martín"/>
    <s v="Mantenimiento Electrico"/>
    <d v="2023-07-10T00:00:00"/>
    <d v="1899-12-30T20:35:47"/>
    <d v="2023-07-10T00:00:00"/>
    <d v="1899-12-30T21:33:46"/>
    <n v="3479"/>
    <n v="57.983333333333334"/>
    <x v="864"/>
    <x v="3"/>
    <n v="28"/>
    <s v="julio"/>
    <s v="T"/>
    <m/>
    <s v="si"/>
    <m/>
    <m/>
    <m/>
  </r>
  <r>
    <n v="146523"/>
    <s v="Transporte"/>
    <s v="Moreno"/>
    <s v="L32"/>
    <d v="2021-02-04T00:00:00"/>
    <s v="Victor"/>
    <s v="Mantenimiento Mecanico"/>
    <d v="2023-07-10T00:00:00"/>
    <d v="1899-12-30T21:13:36"/>
    <d v="2023-07-10T00:00:00"/>
    <d v="1899-12-30T21:23:38"/>
    <n v="602"/>
    <n v="10.033333333333333"/>
    <x v="868"/>
    <x v="2"/>
    <n v="28"/>
    <s v="julio"/>
    <s v="T"/>
    <m/>
    <s v="no"/>
    <m/>
    <m/>
    <m/>
  </r>
  <r>
    <n v="146524"/>
    <s v="Celofanadora"/>
    <s v="Moreno"/>
    <s v="L32"/>
    <d v="2021-02-04T00:00:00"/>
    <s v="Victor"/>
    <s v="Mantenimiento Mecanico"/>
    <d v="2023-07-11T00:00:00"/>
    <d v="1899-12-30T00:00:29"/>
    <d v="2023-07-11T00:00:00"/>
    <d v="1899-12-30T00:06:38"/>
    <n v="369"/>
    <n v="6.15"/>
    <x v="0"/>
    <x v="0"/>
    <n v="28"/>
    <s v="julio"/>
    <s v="N"/>
    <s v="microparada"/>
    <s v="microparada"/>
    <s v="microparada"/>
    <s v="microparada"/>
    <s v="microparada"/>
  </r>
  <r>
    <n v="146525"/>
    <s v="Estuchadora"/>
    <s v="Moreno"/>
    <s v="L32"/>
    <d v="2021-02-04T00:00:00"/>
    <s v="Victor"/>
    <s v="Mantenimiento Mecanico"/>
    <d v="2023-07-11T00:00:00"/>
    <d v="1899-12-30T00:44:50"/>
    <d v="2023-07-11T00:00:00"/>
    <d v="1899-12-30T00:50:24"/>
    <n v="334"/>
    <n v="5.5666666666666664"/>
    <x v="0"/>
    <x v="0"/>
    <n v="28"/>
    <s v="julio"/>
    <s v="N"/>
    <s v="microparada"/>
    <s v="microparada"/>
    <s v="microparada"/>
    <s v="microparada"/>
    <s v="microparada"/>
  </r>
  <r>
    <n v="146526"/>
    <s v="Estuchadora"/>
    <s v="Moreno"/>
    <s v="L32"/>
    <d v="2021-02-04T00:00:00"/>
    <s v="Victor"/>
    <s v="Mantenimiento Mecanico"/>
    <d v="2023-07-11T00:00:00"/>
    <d v="1899-12-30T01:31:56"/>
    <d v="2023-07-11T00:00:00"/>
    <d v="1899-12-30T03:48:07"/>
    <n v="8171"/>
    <n v="136.18333333333334"/>
    <x v="4"/>
    <x v="2"/>
    <n v="28"/>
    <s v="julio"/>
    <s v="N"/>
    <m/>
    <s v="no"/>
    <m/>
    <m/>
    <m/>
  </r>
  <r>
    <n v="146532"/>
    <s v="Estuchadora"/>
    <s v="Moreno"/>
    <s v="L32"/>
    <d v="2021-02-04T00:00:00"/>
    <s v="Victor"/>
    <s v="Mantenimiento Mecanico"/>
    <d v="2023-07-11T00:00:00"/>
    <d v="1899-12-30T06:21:49"/>
    <d v="2023-07-11T00:00:00"/>
    <d v="1899-12-30T06:21:56"/>
    <n v="7"/>
    <n v="0.11666666666666667"/>
    <x v="0"/>
    <x v="0"/>
    <n v="28"/>
    <s v="julio"/>
    <s v="M"/>
    <s v="microparada"/>
    <s v="microparada"/>
    <s v="microparada"/>
    <s v="microparada"/>
    <s v="microparada"/>
  </r>
  <r>
    <n v="146534"/>
    <s v="Estuchadora"/>
    <s v="Moreno"/>
    <s v="L32"/>
    <d v="2021-02-04T00:00:00"/>
    <s v="Victor"/>
    <s v="Mantenimiento Electrico"/>
    <d v="2023-07-11T00:00:00"/>
    <d v="1899-12-30T06:22:25"/>
    <d v="2023-07-11T00:00:00"/>
    <d v="1899-12-30T06:40:26"/>
    <n v="1081"/>
    <n v="18.016666666666666"/>
    <x v="4"/>
    <x v="2"/>
    <n v="28"/>
    <s v="julio"/>
    <s v="M"/>
    <m/>
    <s v="no"/>
    <m/>
    <m/>
    <m/>
  </r>
  <r>
    <n v="146536"/>
    <s v="Llenadora"/>
    <s v="Moreno"/>
    <s v="L41"/>
    <d v="2018-11-01T00:00:00"/>
    <s v="-"/>
    <s v="Mantenimiento Mecanico"/>
    <d v="2023-07-11T00:00:00"/>
    <d v="1899-12-30T06:29:21"/>
    <d v="2023-07-11T00:00:00"/>
    <d v="1899-12-30T07:55:27"/>
    <n v="5166"/>
    <n v="86.1"/>
    <x v="869"/>
    <x v="3"/>
    <n v="28"/>
    <s v="julio"/>
    <s v="M"/>
    <m/>
    <s v="si"/>
    <m/>
    <m/>
    <m/>
  </r>
  <r>
    <n v="146538"/>
    <s v="Torqueadora"/>
    <s v="Moreno"/>
    <s v="L33"/>
    <d v="2020-02-20T00:00:00"/>
    <s v="Martín"/>
    <s v="Mantenimiento Mecanico"/>
    <d v="2023-07-11T00:00:00"/>
    <d v="1899-12-30T06:32:53"/>
    <d v="2023-07-11T00:00:00"/>
    <d v="1899-12-30T07:43:49"/>
    <n v="4256"/>
    <n v="70.933333333333337"/>
    <x v="870"/>
    <x v="2"/>
    <n v="28"/>
    <s v="julio"/>
    <s v="M"/>
    <m/>
    <s v="no"/>
    <m/>
    <m/>
    <m/>
  </r>
  <r>
    <n v="146543"/>
    <s v="Llenadora"/>
    <s v="Moreno"/>
    <s v="L42"/>
    <d v="2018-11-01T00:00:00"/>
    <s v="-"/>
    <s v="Mantenimiento Electrico"/>
    <d v="2023-07-11T00:00:00"/>
    <d v="1899-12-30T07:05:36"/>
    <d v="2023-07-11T00:00:00"/>
    <d v="1899-12-30T07:47:52"/>
    <n v="2536"/>
    <n v="42.266666666666666"/>
    <x v="1"/>
    <x v="1"/>
    <n v="28"/>
    <s v="julio"/>
    <s v="M"/>
    <s v="sin informacion"/>
    <s v="sin informacion"/>
    <s v="sin informacion"/>
    <s v="sin informacion"/>
    <s v="sin informacion"/>
  </r>
  <r>
    <n v="146547"/>
    <s v="Abastecedor de tapas"/>
    <s v="Moreno"/>
    <s v="L35"/>
    <d v="2018-11-01T00:00:00"/>
    <s v="-"/>
    <s v="Mantenimiento Electrico"/>
    <d v="2023-07-11T00:00:00"/>
    <d v="1899-12-30T07:19:28"/>
    <d v="2023-07-11T00:00:00"/>
    <d v="1899-12-30T09:19:26"/>
    <n v="7198"/>
    <n v="119.96666666666667"/>
    <x v="871"/>
    <x v="2"/>
    <n v="28"/>
    <s v="julio"/>
    <s v="M"/>
    <m/>
    <s v="no"/>
    <m/>
    <m/>
    <m/>
  </r>
  <r>
    <n v="146554"/>
    <s v="Celofanadora"/>
    <s v="Moreno"/>
    <s v="L19"/>
    <d v="2023-05-17T00:00:00"/>
    <s v="Juan Manuel"/>
    <s v="Mantenimiento Mecanico"/>
    <d v="2023-07-11T00:00:00"/>
    <d v="1899-12-30T07:55:57"/>
    <d v="2023-07-11T00:00:00"/>
    <d v="1899-12-30T13:48:07"/>
    <n v="21130"/>
    <n v="352.16666666666669"/>
    <x v="1"/>
    <x v="1"/>
    <n v="28"/>
    <s v="julio"/>
    <s v="M"/>
    <s v="sin informacion"/>
    <s v="sin informacion"/>
    <s v="sin informacion"/>
    <s v="sin informacion"/>
    <s v="sin informacion"/>
  </r>
  <r>
    <n v="146566"/>
    <s v="Laser"/>
    <s v="Moreno"/>
    <s v="L11"/>
    <d v="2021-08-24T00:00:00"/>
    <s v="Sebastian "/>
    <s v="Mantenimiento Electrico"/>
    <d v="2023-07-11T00:00:00"/>
    <d v="1899-12-30T09:55:35"/>
    <d v="2023-07-11T00:00:00"/>
    <d v="1899-12-30T11:56:48"/>
    <n v="7273"/>
    <n v="121.21666666666667"/>
    <x v="1"/>
    <x v="1"/>
    <n v="28"/>
    <s v="julio"/>
    <s v="M"/>
    <s v="sin informacion"/>
    <s v="sin informacion"/>
    <s v="sin informacion"/>
    <s v="sin informacion"/>
    <s v="sin informacion"/>
  </r>
  <r>
    <n v="146572"/>
    <s v="Abastecedor de bombas"/>
    <s v="Moreno"/>
    <s v="L39"/>
    <d v="2018-11-01T00:00:00"/>
    <s v="-"/>
    <s v="Mantenimiento Mecanico"/>
    <d v="2023-07-11T00:00:00"/>
    <d v="1899-12-30T10:32:33"/>
    <d v="2023-07-11T00:00:00"/>
    <d v="1899-12-30T10:43:21"/>
    <n v="648"/>
    <n v="10.8"/>
    <x v="872"/>
    <x v="2"/>
    <n v="28"/>
    <s v="julio"/>
    <s v="M"/>
    <m/>
    <s v="no"/>
    <m/>
    <m/>
    <m/>
  </r>
  <r>
    <n v="146573"/>
    <s v="Martillo"/>
    <s v="Moreno"/>
    <s v="L10"/>
    <d v="2018-11-01T00:00:00"/>
    <s v="-"/>
    <s v="Mantenimiento Mecanico"/>
    <d v="2023-07-11T00:00:00"/>
    <d v="1899-12-30T11:01:28"/>
    <d v="2023-07-11T00:00:00"/>
    <d v="1899-12-30T13:28:14"/>
    <n v="8806"/>
    <n v="146.76666666666668"/>
    <x v="873"/>
    <x v="2"/>
    <n v="28"/>
    <s v="julio"/>
    <s v="M"/>
    <m/>
    <s v="no"/>
    <m/>
    <m/>
    <m/>
  </r>
  <r>
    <n v="146574"/>
    <s v="Torqueadora"/>
    <s v="Moreno"/>
    <s v="L33"/>
    <d v="2020-02-20T00:00:00"/>
    <s v="Martín"/>
    <s v="Mantenimiento Mecanico"/>
    <d v="2023-07-11T00:00:00"/>
    <d v="1899-12-30T11:04:07"/>
    <d v="2023-07-11T00:00:00"/>
    <d v="1899-12-30T12:00:27"/>
    <n v="3380"/>
    <n v="56.333333333333336"/>
    <x v="1"/>
    <x v="1"/>
    <n v="28"/>
    <s v="julio"/>
    <s v="M"/>
    <s v="sin informacion"/>
    <s v="sin informacion"/>
    <s v="sin informacion"/>
    <s v="sin informacion"/>
    <s v="sin informacion"/>
  </r>
  <r>
    <n v="146577"/>
    <s v="Coloca Tapas"/>
    <s v="Moreno"/>
    <s v="L45"/>
    <d v="2019-10-08T00:00:00"/>
    <s v="Martín"/>
    <s v="Mantenimiento Electrico"/>
    <d v="2023-07-11T00:00:00"/>
    <d v="1899-12-30T11:52:04"/>
    <d v="2023-07-11T00:00:00"/>
    <d v="1899-12-30T11:53:59"/>
    <n v="115"/>
    <n v="1.9166666666666667"/>
    <x v="0"/>
    <x v="0"/>
    <n v="28"/>
    <s v="julio"/>
    <s v="M"/>
    <s v="microparada"/>
    <s v="microparada"/>
    <s v="microparada"/>
    <s v="microparada"/>
    <s v="microparada"/>
  </r>
  <r>
    <n v="146579"/>
    <s v="Llenadora"/>
    <s v="Moreno"/>
    <s v="L45"/>
    <d v="2018-11-01T00:00:00"/>
    <s v="-"/>
    <s v="Mantenimiento Electrico"/>
    <d v="2023-07-11T00:00:00"/>
    <d v="1899-12-30T12:00:28"/>
    <d v="2023-07-11T00:00:00"/>
    <d v="1899-12-30T13:41:34"/>
    <n v="6066"/>
    <n v="101.1"/>
    <x v="874"/>
    <x v="2"/>
    <n v="28"/>
    <s v="julio"/>
    <s v="M"/>
    <m/>
    <s v="no"/>
    <m/>
    <m/>
    <m/>
  </r>
  <r>
    <n v="146591"/>
    <s v="Llenadora"/>
    <s v="Moreno"/>
    <s v="L41"/>
    <d v="2018-11-01T00:00:00"/>
    <s v="-"/>
    <s v="Mantenimiento Mecanico"/>
    <d v="2023-07-11T00:00:00"/>
    <d v="1899-12-30T14:19:03"/>
    <d v="2023-07-11T00:00:00"/>
    <d v="1899-12-30T14:56:54"/>
    <n v="2271"/>
    <n v="37.85"/>
    <x v="875"/>
    <x v="3"/>
    <n v="28"/>
    <s v="julio"/>
    <s v="T"/>
    <m/>
    <s v="si"/>
    <m/>
    <m/>
    <m/>
  </r>
  <r>
    <n v="146594"/>
    <s v="Estuchadora"/>
    <s v="Moreno"/>
    <s v="L43"/>
    <d v="2018-11-01T00:00:00"/>
    <s v="-"/>
    <s v="Mantenimiento Electrico"/>
    <d v="2023-07-11T00:00:00"/>
    <d v="1899-12-30T14:42:45"/>
    <d v="2023-07-11T00:00:00"/>
    <d v="1899-12-30T15:29:26"/>
    <n v="2801"/>
    <n v="46.68333333333333"/>
    <x v="876"/>
    <x v="2"/>
    <n v="28"/>
    <s v="julio"/>
    <s v="T"/>
    <m/>
    <s v="no"/>
    <m/>
    <m/>
    <m/>
  </r>
  <r>
    <n v="146596"/>
    <s v="Torqueadora"/>
    <s v="Moreno"/>
    <s v="L33"/>
    <d v="2020-02-20T00:00:00"/>
    <s v="Martín"/>
    <s v="Mantenimiento Mecanico"/>
    <d v="2023-07-11T00:00:00"/>
    <d v="1899-12-30T14:58:14"/>
    <d v="2023-07-11T00:00:00"/>
    <d v="1899-12-30T15:38:34"/>
    <n v="2420"/>
    <n v="40.333333333333336"/>
    <x v="877"/>
    <x v="2"/>
    <n v="28"/>
    <s v="julio"/>
    <s v="T"/>
    <m/>
    <s v="no"/>
    <m/>
    <m/>
    <m/>
  </r>
  <r>
    <n v="146601"/>
    <s v="Girador de pucks"/>
    <s v="Moreno"/>
    <s v="L11"/>
    <d v="2021-08-24T00:00:00"/>
    <s v="Sebastian "/>
    <s v="Mantenimiento Mecanico"/>
    <d v="2023-07-11T00:00:00"/>
    <d v="1899-12-30T15:35:13"/>
    <d v="2023-07-11T00:00:00"/>
    <d v="1899-12-30T15:53:17"/>
    <n v="1084"/>
    <n v="18.066666666666666"/>
    <x v="23"/>
    <x v="2"/>
    <n v="28"/>
    <s v="julio"/>
    <s v="T"/>
    <m/>
    <s v="no"/>
    <m/>
    <m/>
    <m/>
  </r>
  <r>
    <n v="146613"/>
    <s v="Llenadora"/>
    <s v="Moreno"/>
    <s v="L36"/>
    <d v="2018-11-01T00:00:00"/>
    <s v="-"/>
    <s v="Mantenimiento Mecanico"/>
    <d v="2023-07-11T00:00:00"/>
    <d v="1899-12-30T16:51:23"/>
    <d v="2023-07-11T00:00:00"/>
    <d v="1899-12-30T19:35:21"/>
    <n v="9838"/>
    <n v="163.96666666666667"/>
    <x v="878"/>
    <x v="3"/>
    <n v="28"/>
    <s v="julio"/>
    <s v="T"/>
    <m/>
    <s v="si"/>
    <m/>
    <m/>
    <m/>
  </r>
  <r>
    <n v="146614"/>
    <s v="Celofanadora"/>
    <s v="Moreno"/>
    <s v="L41"/>
    <d v="2020-02-21T00:00:00"/>
    <s v="Martín"/>
    <s v="Mantenimiento Mecanico"/>
    <d v="2023-07-11T00:00:00"/>
    <d v="1899-12-30T16:56:54"/>
    <d v="2023-07-11T00:00:00"/>
    <d v="1899-12-30T17:33:42"/>
    <n v="2208"/>
    <n v="36.799999999999997"/>
    <x v="1"/>
    <x v="1"/>
    <n v="28"/>
    <s v="julio"/>
    <s v="T"/>
    <s v="sin informacion"/>
    <s v="sin informacion"/>
    <s v="sin informacion"/>
    <s v="sin informacion"/>
    <s v="sin informacion"/>
  </r>
  <r>
    <n v="146620"/>
    <s v="Girador de pucks"/>
    <s v="Moreno"/>
    <s v="L32"/>
    <d v="2021-02-04T00:00:00"/>
    <s v="Victor"/>
    <s v="Mantenimiento Mecanico"/>
    <d v="2023-07-11T00:00:00"/>
    <d v="1899-12-30T17:23:21"/>
    <d v="2023-07-11T00:00:00"/>
    <d v="1899-12-30T17:27:38"/>
    <n v="257"/>
    <n v="4.2833333333333332"/>
    <x v="0"/>
    <x v="0"/>
    <n v="28"/>
    <s v="julio"/>
    <s v="T"/>
    <s v="microparada"/>
    <s v="microparada"/>
    <s v="microparada"/>
    <s v="microparada"/>
    <s v="microparada"/>
  </r>
  <r>
    <n v="146624"/>
    <s v="Abastecedor de tapas"/>
    <s v="Moreno"/>
    <s v="L11"/>
    <d v="2018-11-01T00:00:00"/>
    <s v="-"/>
    <s v="Mantenimiento Mecanico"/>
    <d v="2023-07-11T00:00:00"/>
    <d v="1899-12-30T17:50:35"/>
    <d v="2023-07-11T00:00:00"/>
    <d v="1899-12-30T18:41:12"/>
    <n v="3037"/>
    <n v="50.616666666666667"/>
    <x v="1"/>
    <x v="1"/>
    <n v="28"/>
    <s v="julio"/>
    <s v="T"/>
    <s v="sin informacion"/>
    <s v="sin informacion"/>
    <s v="sin informacion"/>
    <s v="sin informacion"/>
    <s v="sin informacion"/>
  </r>
  <r>
    <n v="146625"/>
    <s v="Celofanadora"/>
    <s v="Moreno"/>
    <s v="L41"/>
    <d v="2020-02-21T00:00:00"/>
    <s v="Martín"/>
    <s v="Mantenimiento Mecanico"/>
    <d v="2023-07-11T00:00:00"/>
    <d v="1899-12-30T18:11:16"/>
    <d v="2023-07-11T00:00:00"/>
    <d v="1899-12-30T19:06:27"/>
    <n v="3311"/>
    <n v="55.18333333333333"/>
    <x v="657"/>
    <x v="2"/>
    <n v="28"/>
    <s v="julio"/>
    <s v="T"/>
    <m/>
    <s v="no"/>
    <m/>
    <m/>
    <m/>
  </r>
  <r>
    <n v="146627"/>
    <s v="Girador de pucks"/>
    <s v="Moreno"/>
    <s v="L32"/>
    <d v="2021-02-04T00:00:00"/>
    <s v="Victor"/>
    <s v="Mantenimiento Mecanico"/>
    <d v="2023-07-11T00:00:00"/>
    <d v="1899-12-30T18:21:33"/>
    <d v="2023-07-11T00:00:00"/>
    <d v="1899-12-30T18:27:50"/>
    <n v="377"/>
    <n v="6.2833333333333332"/>
    <x v="0"/>
    <x v="0"/>
    <n v="28"/>
    <s v="julio"/>
    <s v="T"/>
    <s v="microparada"/>
    <s v="microparada"/>
    <s v="microparada"/>
    <s v="microparada"/>
    <s v="microparada"/>
  </r>
  <r>
    <n v="146635"/>
    <s v="Celofanadora"/>
    <s v="Moreno"/>
    <s v="L19"/>
    <d v="2023-05-17T00:00:00"/>
    <s v="Juan Manuel"/>
    <s v="Mantenimiento Mecanico"/>
    <d v="2023-07-11T00:00:00"/>
    <d v="1899-12-30T19:59:12"/>
    <d v="2023-07-11T00:00:00"/>
    <d v="1899-12-30T21:17:31"/>
    <n v="4699"/>
    <n v="78.316666666666663"/>
    <x v="879"/>
    <x v="2"/>
    <n v="28"/>
    <s v="julio"/>
    <s v="T"/>
    <m/>
    <s v="no"/>
    <m/>
    <m/>
    <m/>
  </r>
  <r>
    <n v="146636"/>
    <s v="Llenadora"/>
    <s v="Moreno"/>
    <s v="L36"/>
    <d v="2018-11-01T00:00:00"/>
    <s v="-"/>
    <s v="Mantenimiento Mecanico"/>
    <d v="2023-07-11T00:00:00"/>
    <d v="1899-12-30T20:37:13"/>
    <d v="2023-07-11T00:00:00"/>
    <d v="1899-12-30T21:16:18"/>
    <n v="2345"/>
    <n v="39.083333333333336"/>
    <x v="878"/>
    <x v="3"/>
    <n v="28"/>
    <s v="julio"/>
    <s v="T"/>
    <m/>
    <s v="si"/>
    <m/>
    <m/>
    <m/>
  </r>
  <r>
    <n v="146637"/>
    <s v="Torqueadora"/>
    <s v="Moreno"/>
    <s v="L33"/>
    <d v="2020-02-20T00:00:00"/>
    <s v="Martín"/>
    <s v="Mantenimiento Mecanico"/>
    <d v="2023-07-11T00:00:00"/>
    <d v="1899-12-30T20:41:07"/>
    <d v="2023-07-11T00:00:00"/>
    <d v="1899-12-30T20:58:47"/>
    <n v="1060"/>
    <n v="17.666666666666668"/>
    <x v="880"/>
    <x v="4"/>
    <n v="28"/>
    <s v="julio"/>
    <s v="T"/>
    <m/>
    <s v="no aplica"/>
    <m/>
    <m/>
    <m/>
  </r>
  <r>
    <n v="146639"/>
    <s v="Llenadora"/>
    <s v="Moreno"/>
    <s v="L29"/>
    <d v="2018-11-01T00:00:00"/>
    <s v="-"/>
    <s v="Mantenimiento Mecanico"/>
    <d v="2023-07-11T00:00:00"/>
    <d v="1899-12-30T20:41:57"/>
    <d v="2023-07-11T00:00:00"/>
    <d v="1899-12-30T20:56:07"/>
    <n v="850"/>
    <n v="14.166666666666666"/>
    <x v="881"/>
    <x v="4"/>
    <n v="28"/>
    <s v="julio"/>
    <s v="T"/>
    <m/>
    <s v="no aplica"/>
    <m/>
    <m/>
    <m/>
  </r>
  <r>
    <n v="146642"/>
    <s v="Celofanadora"/>
    <s v="Moreno"/>
    <s v="L11"/>
    <d v="2018-11-01T00:00:00"/>
    <s v="-"/>
    <s v="Mantenimiento Mecanico"/>
    <d v="2023-07-11T00:00:00"/>
    <d v="1899-12-30T21:02:35"/>
    <d v="2023-07-11T00:00:00"/>
    <d v="1899-12-30T21:23:21"/>
    <n v="1246"/>
    <n v="20.766666666666666"/>
    <x v="882"/>
    <x v="2"/>
    <n v="28"/>
    <s v="julio"/>
    <s v="T"/>
    <m/>
    <s v="no"/>
    <m/>
    <m/>
    <m/>
  </r>
  <r>
    <n v="146647"/>
    <s v="Crimpadora"/>
    <s v="Moreno"/>
    <s v="L10"/>
    <d v="2018-11-01T00:00:00"/>
    <s v="-"/>
    <s v="Mantenimiento Electrico"/>
    <d v="2023-07-11T00:00:00"/>
    <d v="1899-12-30T21:23:23"/>
    <d v="2023-07-11T00:00:00"/>
    <d v="1899-12-30T21:27:55"/>
    <n v="272"/>
    <n v="4.5333333333333332"/>
    <x v="0"/>
    <x v="0"/>
    <n v="28"/>
    <s v="julio"/>
    <s v="T"/>
    <s v="microparada"/>
    <s v="microparada"/>
    <s v="microparada"/>
    <s v="microparada"/>
    <s v="microparada"/>
  </r>
  <r>
    <n v="146750"/>
    <s v="Estuchadora"/>
    <s v="Moreno"/>
    <s v="L32"/>
    <d v="2021-02-04T00:00:00"/>
    <s v="Victor"/>
    <s v="Mantenimiento Mecanico"/>
    <d v="2023-07-13T00:00:00"/>
    <d v="1899-12-30T00:41:27"/>
    <d v="2023-07-13T00:00:00"/>
    <d v="1899-12-30T00:55:45"/>
    <n v="858"/>
    <n v="14.3"/>
    <x v="1"/>
    <x v="1"/>
    <n v="28"/>
    <s v="julio"/>
    <s v="N"/>
    <s v="sin informacion"/>
    <s v="sin informacion"/>
    <s v="sin informacion"/>
    <s v="sin informacion"/>
    <s v="sin informacion"/>
  </r>
  <r>
    <n v="146751"/>
    <s v="Celofanadora L10"/>
    <s v="Moreno"/>
    <s v="L10"/>
    <d v="2020-09-30T00:00:00"/>
    <s v="Martín"/>
    <s v="Mantenimiento Mecanico"/>
    <d v="2023-07-13T00:00:00"/>
    <d v="1899-12-30T01:06:15"/>
    <d v="2023-07-13T00:00:00"/>
    <d v="1899-12-30T01:23:24"/>
    <n v="1029"/>
    <n v="17.149999999999999"/>
    <x v="1"/>
    <x v="1"/>
    <n v="28"/>
    <s v="julio"/>
    <s v="N"/>
    <s v="sin informacion"/>
    <s v="sin informacion"/>
    <s v="sin informacion"/>
    <s v="sin informacion"/>
    <s v="sin informacion"/>
  </r>
  <r>
    <n v="146752"/>
    <s v="Llenadora L37"/>
    <s v="Moreno"/>
    <s v="L37"/>
    <d v="2021-03-08T00:00:00"/>
    <s v="Martín"/>
    <s v="Mantenimiento Mecanico"/>
    <d v="2023-07-13T00:00:00"/>
    <d v="1899-12-30T06:03:12"/>
    <d v="2023-07-13T00:00:00"/>
    <d v="1899-12-30T06:33:58"/>
    <n v="1846"/>
    <n v="30.766666666666666"/>
    <x v="1"/>
    <x v="1"/>
    <n v="28"/>
    <s v="julio"/>
    <s v="M"/>
    <s v="sin informacion"/>
    <s v="sin informacion"/>
    <s v="sin informacion"/>
    <s v="sin informacion"/>
    <s v="sin informacion"/>
  </r>
  <r>
    <n v="146757"/>
    <s v="Abastecedor de tapas"/>
    <s v="Moreno"/>
    <s v="L33"/>
    <d v="2018-11-01T00:00:00"/>
    <s v="-"/>
    <s v="Mantenimiento Mecanico"/>
    <d v="2023-07-13T00:00:00"/>
    <d v="1899-12-30T06:19:55"/>
    <d v="2023-07-13T00:00:00"/>
    <d v="1899-12-30T06:23:13"/>
    <n v="198"/>
    <n v="3.3"/>
    <x v="0"/>
    <x v="0"/>
    <n v="28"/>
    <s v="julio"/>
    <s v="M"/>
    <s v="microparada"/>
    <s v="microparada"/>
    <s v="microparada"/>
    <s v="microparada"/>
    <s v="microparada"/>
  </r>
  <r>
    <n v="146758"/>
    <s v="Inkjet"/>
    <s v="Moreno"/>
    <s v="L19"/>
    <d v="2018-11-01T00:00:00"/>
    <s v="-"/>
    <s v="Mantenimiento Electrico"/>
    <d v="2023-07-13T00:00:00"/>
    <d v="1899-12-30T06:21:20"/>
    <d v="2023-07-13T00:00:00"/>
    <d v="1899-12-30T06:23:16"/>
    <n v="116"/>
    <n v="1.9333333333333333"/>
    <x v="0"/>
    <x v="0"/>
    <n v="28"/>
    <s v="julio"/>
    <s v="M"/>
    <s v="microparada"/>
    <s v="microparada"/>
    <s v="microparada"/>
    <s v="microparada"/>
    <s v="microparada"/>
  </r>
  <r>
    <n v="146759"/>
    <s v="Inkjet"/>
    <s v="Moreno"/>
    <s v="L19"/>
    <d v="2018-11-01T00:00:00"/>
    <s v="-"/>
    <s v="Mantenimiento Electrico"/>
    <d v="2023-07-13T00:00:00"/>
    <d v="1899-12-30T06:23:37"/>
    <d v="2023-07-13T00:00:00"/>
    <d v="1899-12-30T06:40:23"/>
    <n v="1006"/>
    <n v="16.766666666666666"/>
    <x v="883"/>
    <x v="2"/>
    <n v="28"/>
    <s v="julio"/>
    <s v="M"/>
    <m/>
    <s v="no"/>
    <m/>
    <m/>
    <m/>
  </r>
  <r>
    <n v="146770"/>
    <s v="Llenadora L38"/>
    <s v="Moreno"/>
    <s v="L38"/>
    <d v="2021-03-03T00:00:00"/>
    <s v="Martín"/>
    <s v="Mantenimiento Mecanico"/>
    <d v="2023-07-13T00:00:00"/>
    <d v="1899-12-30T07:12:00"/>
    <d v="2023-07-13T00:00:00"/>
    <d v="1899-12-30T08:31:58"/>
    <n v="4798"/>
    <n v="79.966666666666669"/>
    <x v="1"/>
    <x v="1"/>
    <n v="28"/>
    <s v="julio"/>
    <s v="M"/>
    <s v="sin informacion"/>
    <s v="sin informacion"/>
    <s v="sin informacion"/>
    <s v="sin informacion"/>
    <s v="sin informacion"/>
  </r>
  <r>
    <n v="146771"/>
    <s v="Celofanadora"/>
    <s v="Moreno"/>
    <s v="L41"/>
    <d v="2020-02-21T00:00:00"/>
    <s v="Martín"/>
    <s v="Mantenimiento Mecanico"/>
    <d v="2023-07-13T00:00:00"/>
    <d v="1899-12-30T07:24:46"/>
    <d v="2023-07-13T00:00:00"/>
    <d v="1899-12-30T08:31:07"/>
    <n v="3981"/>
    <n v="66.349999999999994"/>
    <x v="1"/>
    <x v="1"/>
    <n v="28"/>
    <s v="julio"/>
    <s v="M"/>
    <s v="sin informacion"/>
    <s v="sin informacion"/>
    <s v="sin informacion"/>
    <s v="sin informacion"/>
    <s v="sin informacion"/>
  </r>
  <r>
    <n v="146773"/>
    <s v="Abastecedor tubos"/>
    <s v="Moreno"/>
    <s v="L36"/>
    <d v="2018-11-01T00:00:00"/>
    <s v="-"/>
    <s v="Mantenimiento Electrico"/>
    <d v="2023-07-13T00:00:00"/>
    <d v="1899-12-30T07:41:07"/>
    <d v="2023-07-13T00:00:00"/>
    <d v="1899-12-30T07:46:43"/>
    <n v="336"/>
    <n v="5.6"/>
    <x v="0"/>
    <x v="0"/>
    <n v="28"/>
    <s v="julio"/>
    <s v="M"/>
    <s v="microparada"/>
    <s v="microparada"/>
    <s v="microparada"/>
    <s v="microparada"/>
    <s v="microparada"/>
  </r>
  <r>
    <n v="146776"/>
    <s v="Torqueadora"/>
    <s v="Moreno"/>
    <s v="L48"/>
    <d v="2018-11-01T00:00:00"/>
    <s v="-"/>
    <s v="Mantenimiento Mecanico"/>
    <d v="2023-07-13T00:00:00"/>
    <d v="1899-12-30T07:57:07"/>
    <d v="2023-07-13T00:00:00"/>
    <d v="1899-12-30T08:53:22"/>
    <n v="3375"/>
    <n v="56.25"/>
    <x v="1"/>
    <x v="1"/>
    <n v="28"/>
    <s v="julio"/>
    <s v="M"/>
    <s v="sin informacion"/>
    <s v="sin informacion"/>
    <s v="sin informacion"/>
    <s v="sin informacion"/>
    <s v="sin informacion"/>
  </r>
  <r>
    <n v="146778"/>
    <s v="Camara"/>
    <s v="Moreno"/>
    <s v="L33"/>
    <d v="2020-02-20T00:00:00"/>
    <s v="Martín"/>
    <s v="Mantenimiento Electrico"/>
    <d v="2023-07-13T00:00:00"/>
    <d v="1899-12-30T08:33:02"/>
    <d v="2023-07-13T00:00:00"/>
    <d v="1899-12-30T08:46:53"/>
    <n v="831"/>
    <n v="13.85"/>
    <x v="1"/>
    <x v="1"/>
    <n v="28"/>
    <s v="julio"/>
    <s v="M"/>
    <s v="sin informacion"/>
    <s v="sin informacion"/>
    <s v="sin informacion"/>
    <s v="sin informacion"/>
    <s v="sin informacion"/>
  </r>
  <r>
    <n v="146785"/>
    <s v="LogiPack"/>
    <s v="Moreno"/>
    <s v="L35"/>
    <d v="2020-02-20T00:00:00"/>
    <s v="Martín"/>
    <s v="Mantenimiento Mecanico"/>
    <d v="2023-07-13T00:00:00"/>
    <d v="1899-12-30T08:56:23"/>
    <d v="2023-07-13T00:00:00"/>
    <d v="1899-12-30T08:56:29"/>
    <n v="6"/>
    <n v="0.1"/>
    <x v="0"/>
    <x v="0"/>
    <n v="28"/>
    <s v="julio"/>
    <s v="M"/>
    <s v="microparada"/>
    <s v="microparada"/>
    <s v="microparada"/>
    <s v="microparada"/>
    <s v="microparada"/>
  </r>
  <r>
    <n v="146788"/>
    <s v="Coloca Bolillas"/>
    <s v="Moreno"/>
    <s v="L38"/>
    <d v="2022-09-16T00:00:00"/>
    <s v="Natalio"/>
    <s v="Mantenimiento Mecanico"/>
    <d v="2023-07-13T00:00:00"/>
    <d v="1899-12-30T09:09:40"/>
    <d v="2023-07-13T00:00:00"/>
    <d v="1899-12-30T09:29:28"/>
    <n v="1188"/>
    <n v="19.8"/>
    <x v="884"/>
    <x v="2"/>
    <n v="28"/>
    <s v="julio"/>
    <s v="M"/>
    <s v="no"/>
    <s v="no"/>
    <m/>
    <m/>
    <m/>
  </r>
  <r>
    <n v="146789"/>
    <s v="Abastecedor tubos"/>
    <s v="Moreno"/>
    <s v="L36"/>
    <d v="2018-11-01T00:00:00"/>
    <s v="-"/>
    <s v="Mantenimiento Electrico"/>
    <d v="2023-07-13T00:00:00"/>
    <d v="1899-12-30T09:09:47"/>
    <d v="2023-07-13T00:00:00"/>
    <d v="1899-12-30T09:42:44"/>
    <n v="1977"/>
    <n v="32.950000000000003"/>
    <x v="1"/>
    <x v="1"/>
    <n v="28"/>
    <s v="julio"/>
    <s v="M"/>
    <s v="sin informacion"/>
    <s v="sin informacion"/>
    <s v="sin informacion"/>
    <s v="sin informacion"/>
    <s v="sin informacion"/>
  </r>
  <r>
    <n v="146790"/>
    <s v="Llenadora"/>
    <s v="Moreno"/>
    <s v="L29"/>
    <d v="2018-11-01T00:00:00"/>
    <s v="-"/>
    <s v="Mantenimiento Mecanico"/>
    <d v="2023-07-13T00:00:00"/>
    <d v="1899-12-30T09:10:22"/>
    <d v="2023-07-13T00:00:00"/>
    <d v="1899-12-30T09:29:29"/>
    <n v="1147"/>
    <n v="19.116666666666667"/>
    <x v="885"/>
    <x v="2"/>
    <n v="28"/>
    <s v="julio"/>
    <s v="M"/>
    <s v="no"/>
    <s v="no"/>
    <m/>
    <m/>
    <m/>
  </r>
  <r>
    <n v="146791"/>
    <s v="Abastecedor de tapas"/>
    <s v="Moreno"/>
    <s v="L33"/>
    <d v="2018-11-01T00:00:00"/>
    <s v="-"/>
    <s v="Mantenimiento Mecanico"/>
    <d v="2023-07-13T00:00:00"/>
    <d v="1899-12-30T09:17:09"/>
    <d v="2023-07-13T00:00:00"/>
    <d v="1899-12-30T09:19:27"/>
    <n v="138"/>
    <n v="2.2999999999999998"/>
    <x v="0"/>
    <x v="0"/>
    <n v="28"/>
    <s v="julio"/>
    <s v="M"/>
    <s v="microparada"/>
    <s v="microparada"/>
    <s v="microparada"/>
    <s v="microparada"/>
    <s v="microparada"/>
  </r>
  <r>
    <n v="146792"/>
    <s v="Torqueadora"/>
    <s v="Moreno"/>
    <s v="L33"/>
    <d v="2020-02-20T00:00:00"/>
    <s v="Martín"/>
    <s v="Mantenimiento Mecanico"/>
    <d v="2023-07-13T00:00:00"/>
    <d v="1899-12-30T09:19:41"/>
    <d v="2023-07-13T00:00:00"/>
    <d v="1899-12-30T11:48:35"/>
    <n v="8934"/>
    <n v="148.9"/>
    <x v="886"/>
    <x v="2"/>
    <n v="28"/>
    <s v="julio"/>
    <s v="M"/>
    <m/>
    <s v="no"/>
    <m/>
    <m/>
    <m/>
  </r>
  <r>
    <n v="146797"/>
    <s v="Laser"/>
    <s v="Moreno"/>
    <s v="L19"/>
    <d v="2022-07-14T00:00:00"/>
    <s v="Natalio"/>
    <s v="Mantenimiento Electrico"/>
    <d v="2023-07-13T00:00:00"/>
    <d v="1899-12-30T09:35:15"/>
    <d v="2023-07-13T00:00:00"/>
    <d v="1899-12-30T09:49:37"/>
    <n v="862"/>
    <n v="14.366666666666667"/>
    <x v="887"/>
    <x v="2"/>
    <n v="28"/>
    <s v="julio"/>
    <s v="M"/>
    <s v="no"/>
    <s v="no"/>
    <m/>
    <m/>
    <m/>
  </r>
  <r>
    <n v="146802"/>
    <s v="Laser"/>
    <s v="Moreno"/>
    <s v="L19"/>
    <d v="2022-07-14T00:00:00"/>
    <s v="Natalio"/>
    <s v="Mantenimiento Mecanico"/>
    <d v="2023-07-13T00:00:00"/>
    <d v="1899-12-30T09:50:09"/>
    <d v="2023-07-13T00:00:00"/>
    <d v="1899-12-30T11:05:02"/>
    <n v="4493"/>
    <n v="74.88333333333334"/>
    <x v="888"/>
    <x v="3"/>
    <n v="28"/>
    <s v="julio"/>
    <s v="M"/>
    <m/>
    <s v="si"/>
    <m/>
    <m/>
    <m/>
  </r>
  <r>
    <n v="146803"/>
    <s v="Abastecedor de envases"/>
    <s v="Moreno"/>
    <s v="L38"/>
    <d v="2019-09-23T00:00:00"/>
    <s v="Martín"/>
    <s v="Mantenimiento Mecanico"/>
    <d v="2023-07-13T00:00:00"/>
    <d v="1899-12-30T09:52:29"/>
    <d v="2023-07-13T00:00:00"/>
    <d v="1899-12-30T10:35:40"/>
    <n v="2591"/>
    <n v="43.18333333333333"/>
    <x v="1"/>
    <x v="1"/>
    <n v="28"/>
    <s v="julio"/>
    <s v="M"/>
    <s v="sin informacion"/>
    <s v="sin informacion"/>
    <s v="sin informacion"/>
    <s v="sin informacion"/>
    <s v="sin informacion"/>
  </r>
  <r>
    <n v="146815"/>
    <s v="Llenadora"/>
    <s v="Moreno"/>
    <s v="L36"/>
    <d v="2018-11-01T00:00:00"/>
    <s v="-"/>
    <s v="Mantenimiento Electrico"/>
    <d v="2023-07-13T00:00:00"/>
    <d v="1899-12-30T11:19:31"/>
    <d v="2023-07-13T00:00:00"/>
    <d v="1899-12-30T12:06:55"/>
    <n v="2844"/>
    <n v="47.4"/>
    <x v="889"/>
    <x v="2"/>
    <n v="28"/>
    <s v="julio"/>
    <s v="M"/>
    <m/>
    <s v="no"/>
    <m/>
    <m/>
    <m/>
  </r>
  <r>
    <n v="146816"/>
    <s v="Llenadora L38"/>
    <s v="Moreno"/>
    <s v="L38"/>
    <d v="2021-03-03T00:00:00"/>
    <s v="Martín"/>
    <s v="Mantenimiento Mecanico"/>
    <d v="2023-07-13T00:00:00"/>
    <d v="1899-12-30T11:21:36"/>
    <d v="2023-07-13T00:00:00"/>
    <d v="1899-12-30T11:53:47"/>
    <n v="1931"/>
    <n v="32.18333333333333"/>
    <x v="1"/>
    <x v="1"/>
    <n v="28"/>
    <s v="julio"/>
    <s v="M"/>
    <s v="sin informacion"/>
    <s v="sin informacion"/>
    <s v="sin informacion"/>
    <s v="sin informacion"/>
    <s v="sin informacion"/>
  </r>
  <r>
    <n v="146823"/>
    <s v="Estuchadora"/>
    <s v="Moreno"/>
    <s v="L47"/>
    <d v="2021-10-06T00:00:00"/>
    <s v="Sebastian "/>
    <s v="Mantenimiento Electrico"/>
    <d v="2023-07-13T00:00:00"/>
    <d v="1899-12-30T12:02:20"/>
    <d v="2023-07-13T00:00:00"/>
    <d v="1899-12-30T14:16:28"/>
    <n v="8048"/>
    <n v="134.13333333333333"/>
    <x v="791"/>
    <x v="2"/>
    <n v="28"/>
    <s v="julio"/>
    <s v="M"/>
    <m/>
    <s v="no"/>
    <m/>
    <m/>
    <m/>
  </r>
  <r>
    <n v="146825"/>
    <s v="Llenadora"/>
    <s v="Moreno"/>
    <s v="L43"/>
    <d v="2018-11-01T00:00:00"/>
    <s v="-"/>
    <s v="Mantenimiento Electrico"/>
    <d v="2023-07-13T00:00:00"/>
    <d v="1899-12-30T12:21:16"/>
    <d v="2023-07-13T00:00:00"/>
    <d v="1899-12-30T14:16:58"/>
    <n v="6942"/>
    <n v="115.7"/>
    <x v="890"/>
    <x v="2"/>
    <n v="28"/>
    <s v="julio"/>
    <s v="M"/>
    <m/>
    <s v="no"/>
    <m/>
    <m/>
    <m/>
  </r>
  <r>
    <n v="146827"/>
    <s v="Abastecedor pinceles"/>
    <s v="Moreno"/>
    <s v="L37"/>
    <d v="2018-11-01T00:00:00"/>
    <s v="-"/>
    <s v="Mantenimiento Mecanico"/>
    <d v="2023-07-13T00:00:00"/>
    <d v="1899-12-30T12:39:07"/>
    <d v="2023-07-13T00:00:00"/>
    <d v="1899-12-30T12:56:28"/>
    <n v="1041"/>
    <n v="17.350000000000001"/>
    <x v="1"/>
    <x v="1"/>
    <n v="28"/>
    <s v="julio"/>
    <s v="M"/>
    <s v="sin informacion"/>
    <s v="sin informacion"/>
    <s v="sin informacion"/>
    <s v="sin informacion"/>
    <s v="sin informacion"/>
  </r>
  <r>
    <n v="146835"/>
    <s v="Llenadora"/>
    <s v="Moreno"/>
    <s v="L35"/>
    <d v="2018-11-01T00:00:00"/>
    <s v="-"/>
    <s v="Mantenimiento Electrico"/>
    <d v="2023-07-13T00:00:00"/>
    <d v="1899-12-30T14:33:55"/>
    <d v="2023-07-13T00:00:00"/>
    <d v="1899-12-30T14:40:03"/>
    <n v="368"/>
    <n v="6.1333333333333337"/>
    <x v="0"/>
    <x v="0"/>
    <n v="28"/>
    <s v="julio"/>
    <s v="T"/>
    <s v="microparada"/>
    <s v="microparada"/>
    <s v="microparada"/>
    <s v="microparada"/>
    <s v="microparada"/>
  </r>
  <r>
    <n v="146838"/>
    <s v="Laser"/>
    <s v="Moreno"/>
    <s v="L11"/>
    <d v="2021-08-24T00:00:00"/>
    <s v="Sebastian "/>
    <s v="Mantenimiento Mecanico"/>
    <d v="2023-07-13T00:00:00"/>
    <d v="1899-12-30T15:19:11"/>
    <d v="2023-07-13T00:00:00"/>
    <d v="1899-12-30T15:34:20"/>
    <n v="909"/>
    <n v="15.15"/>
    <x v="891"/>
    <x v="2"/>
    <n v="28"/>
    <s v="julio"/>
    <s v="T"/>
    <s v="no"/>
    <s v="no"/>
    <m/>
    <m/>
    <m/>
  </r>
  <r>
    <n v="146847"/>
    <s v="Transporte"/>
    <s v="Moreno"/>
    <s v="L45"/>
    <d v="2018-11-01T00:00:00"/>
    <s v="-"/>
    <s v="Mantenimiento Mecanico"/>
    <d v="2023-07-13T00:00:00"/>
    <d v="1899-12-30T17:01:08"/>
    <d v="2023-07-13T00:00:00"/>
    <d v="1899-12-30T17:53:58"/>
    <n v="3170"/>
    <n v="52.833333333333336"/>
    <x v="1"/>
    <x v="1"/>
    <n v="28"/>
    <s v="julio"/>
    <s v="T"/>
    <s v="sin informacion"/>
    <s v="sin informacion"/>
    <s v="sin informacion"/>
    <s v="sin informacion"/>
    <s v="sin informacion"/>
  </r>
  <r>
    <n v="146850"/>
    <s v="Llenadora"/>
    <s v="Moreno"/>
    <s v="L07"/>
    <d v="2018-11-01T00:00:00"/>
    <s v="-"/>
    <s v="Mantenimiento Mecanico"/>
    <d v="2023-07-13T00:00:00"/>
    <d v="1899-12-30T17:19:32"/>
    <d v="2023-07-13T00:00:00"/>
    <d v="1899-12-30T18:13:20"/>
    <n v="3228"/>
    <n v="53.8"/>
    <x v="892"/>
    <x v="2"/>
    <n v="28"/>
    <s v="julio"/>
    <s v="T"/>
    <m/>
    <s v="no"/>
    <m/>
    <m/>
    <m/>
  </r>
  <r>
    <n v="146851"/>
    <s v="Laser"/>
    <s v="Moreno"/>
    <s v="L11"/>
    <d v="2021-08-24T00:00:00"/>
    <s v="Sebastian "/>
    <s v="Mantenimiento Mecanico"/>
    <d v="2023-07-13T00:00:00"/>
    <d v="1899-12-30T17:29:50"/>
    <d v="2023-07-13T00:00:00"/>
    <d v="1899-12-30T17:58:05"/>
    <n v="1695"/>
    <n v="28.25"/>
    <x v="893"/>
    <x v="2"/>
    <n v="28"/>
    <s v="julio"/>
    <s v="T"/>
    <m/>
    <s v="no"/>
    <m/>
    <m/>
    <m/>
  </r>
  <r>
    <n v="146852"/>
    <s v="Llenadora"/>
    <s v="Moreno"/>
    <s v="L27"/>
    <d v="2018-11-01T00:00:00"/>
    <s v="-"/>
    <s v="Mantenimiento Mecanico"/>
    <d v="2023-07-13T00:00:00"/>
    <d v="1899-12-30T17:31:52"/>
    <d v="2023-07-13T00:00:00"/>
    <d v="1899-12-30T17:35:34"/>
    <n v="222"/>
    <n v="3.7"/>
    <x v="0"/>
    <x v="0"/>
    <n v="28"/>
    <s v="julio"/>
    <s v="T"/>
    <s v="microparada"/>
    <s v="microparada"/>
    <s v="microparada"/>
    <s v="microparada"/>
    <s v="microparada"/>
  </r>
  <r>
    <n v="146852"/>
    <s v="Llenadora"/>
    <s v="Moreno"/>
    <s v="L27"/>
    <d v="2018-11-01T00:00:00"/>
    <s v="-"/>
    <s v="Mantenimiento Mecanico"/>
    <d v="2023-07-13T00:00:00"/>
    <d v="1899-12-30T17:31:52"/>
    <d v="2023-07-13T00:00:00"/>
    <d v="1899-12-30T17:35:34"/>
    <n v="222"/>
    <n v="3.7"/>
    <x v="0"/>
    <x v="0"/>
    <n v="28"/>
    <s v="julio"/>
    <s v="T"/>
    <s v="microparada"/>
    <s v="microparada"/>
    <s v="microparada"/>
    <s v="microparada"/>
    <s v="microparada"/>
  </r>
  <r>
    <n v="146855"/>
    <s v="Celofanadora"/>
    <s v="Moreno"/>
    <s v="L19"/>
    <d v="2023-05-17T00:00:00"/>
    <s v="Juan Manuel"/>
    <s v="Mantenimiento Mecanico"/>
    <d v="2023-07-13T00:00:00"/>
    <d v="1899-12-30T17:52:47"/>
    <d v="2023-07-13T00:00:00"/>
    <d v="1899-12-30T18:06:50"/>
    <n v="843"/>
    <n v="14.05"/>
    <x v="894"/>
    <x v="2"/>
    <n v="28"/>
    <s v="julio"/>
    <s v="T"/>
    <s v="no"/>
    <s v="no"/>
    <m/>
    <m/>
    <m/>
  </r>
  <r>
    <n v="146855"/>
    <s v="Celofanadora"/>
    <s v="Moreno"/>
    <s v="L19"/>
    <d v="2023-05-17T00:00:00"/>
    <s v="Juan Manuel"/>
    <s v="Mantenimiento Mecanico"/>
    <d v="2023-07-13T00:00:00"/>
    <d v="1899-12-30T17:52:47"/>
    <d v="2023-07-13T00:00:00"/>
    <d v="1899-12-30T18:06:50"/>
    <n v="843"/>
    <n v="14.05"/>
    <x v="1"/>
    <x v="1"/>
    <n v="28"/>
    <s v="julio"/>
    <s v="T"/>
    <s v="sin informacion"/>
    <s v="sin informacion"/>
    <s v="sin informacion"/>
    <s v="sin informacion"/>
    <s v="sin informacion"/>
  </r>
  <r>
    <n v="146860"/>
    <s v="Celofanadora"/>
    <s v="Moreno"/>
    <s v="L19"/>
    <d v="2023-05-17T00:00:00"/>
    <s v="Juan Manuel"/>
    <s v="Mantenimiento Mecanico"/>
    <d v="2023-07-13T00:00:00"/>
    <d v="1899-12-30T18:33:40"/>
    <d v="2023-07-13T00:00:00"/>
    <d v="1899-12-30T18:56:00"/>
    <n v="1340"/>
    <n v="22.333333333333332"/>
    <x v="23"/>
    <x v="2"/>
    <n v="28"/>
    <s v="julio"/>
    <s v="T"/>
    <s v="no"/>
    <s v="no"/>
    <m/>
    <m/>
    <m/>
  </r>
  <r>
    <n v="146860"/>
    <s v="Celofanadora"/>
    <s v="Moreno"/>
    <s v="L19"/>
    <d v="2023-05-17T00:00:00"/>
    <s v="Juan Manuel"/>
    <s v="Mantenimiento Mecanico"/>
    <d v="2023-07-13T00:00:00"/>
    <d v="1899-12-30T18:33:40"/>
    <d v="2023-07-13T00:00:00"/>
    <d v="1899-12-30T18:56:00"/>
    <n v="1340"/>
    <n v="22.333333333333332"/>
    <x v="1"/>
    <x v="1"/>
    <n v="28"/>
    <s v="julio"/>
    <s v="T"/>
    <s v="sin informacion"/>
    <s v="sin informacion"/>
    <s v="sin informacion"/>
    <s v="sin informacion"/>
    <s v="sin informacion"/>
  </r>
  <r>
    <n v="146865"/>
    <s v="LogiPack"/>
    <s v="Moreno"/>
    <s v="L35"/>
    <d v="2020-02-20T00:00:00"/>
    <s v="Martín"/>
    <s v="Mantenimiento Electrico"/>
    <d v="2023-07-13T00:00:00"/>
    <d v="1899-12-30T19:42:55"/>
    <d v="2023-07-13T00:00:00"/>
    <d v="1899-12-30T19:58:19"/>
    <n v="924"/>
    <n v="15.4"/>
    <x v="895"/>
    <x v="2"/>
    <n v="28"/>
    <s v="julio"/>
    <s v="T"/>
    <s v="no"/>
    <s v="no"/>
    <m/>
    <m/>
    <m/>
  </r>
  <r>
    <n v="146865"/>
    <s v="LogiPack"/>
    <s v="Moreno"/>
    <s v="L35"/>
    <d v="2020-02-20T00:00:00"/>
    <s v="Martín"/>
    <s v="Mantenimiento Electrico"/>
    <d v="2023-07-13T00:00:00"/>
    <d v="1899-12-30T19:42:55"/>
    <d v="2023-07-13T00:00:00"/>
    <d v="1899-12-30T19:58:19"/>
    <n v="924"/>
    <n v="15.4"/>
    <x v="1"/>
    <x v="1"/>
    <n v="28"/>
    <s v="julio"/>
    <s v="T"/>
    <s v="sin informacion"/>
    <s v="sin informacion"/>
    <s v="sin informacion"/>
    <s v="sin informacion"/>
    <s v="sin informacion"/>
  </r>
  <r>
    <n v="146868"/>
    <s v="Estuchadora"/>
    <s v="Moreno"/>
    <s v="L47"/>
    <d v="2021-10-06T00:00:00"/>
    <s v="Sebastian "/>
    <s v="Mantenimiento Electrico"/>
    <d v="2023-07-13T00:00:00"/>
    <d v="1899-12-30T20:05:33"/>
    <d v="2023-07-13T00:00:00"/>
    <d v="1899-12-30T20:18:02"/>
    <n v="749"/>
    <n v="12.483333333333333"/>
    <x v="896"/>
    <x v="2"/>
    <n v="28"/>
    <s v="julio"/>
    <s v="T"/>
    <s v="no"/>
    <s v="no"/>
    <m/>
    <m/>
    <m/>
  </r>
  <r>
    <n v="146868"/>
    <s v="Estuchadora"/>
    <s v="Moreno"/>
    <s v="L47"/>
    <d v="2021-10-06T00:00:00"/>
    <s v="Sebastian "/>
    <s v="Mantenimiento Electrico"/>
    <d v="2023-07-13T00:00:00"/>
    <d v="1899-12-30T20:05:33"/>
    <d v="2023-07-13T00:00:00"/>
    <d v="1899-12-30T20:18:02"/>
    <n v="749"/>
    <n v="12.483333333333333"/>
    <x v="1"/>
    <x v="1"/>
    <n v="28"/>
    <s v="julio"/>
    <s v="T"/>
    <s v="sin informacion"/>
    <s v="sin informacion"/>
    <s v="sin informacion"/>
    <s v="sin informacion"/>
    <s v="sin informacion"/>
  </r>
  <r>
    <n v="146869"/>
    <s v="Torqueadora"/>
    <s v="Moreno"/>
    <s v="L33"/>
    <d v="2020-02-20T00:00:00"/>
    <s v="Martín"/>
    <s v="Mantenimiento Mecanico"/>
    <d v="2023-07-13T00:00:00"/>
    <d v="1899-12-30T20:11:29"/>
    <d v="2023-07-13T00:00:00"/>
    <d v="1899-12-30T20:29:31"/>
    <n v="1082"/>
    <n v="18.033333333333335"/>
    <x v="183"/>
    <x v="4"/>
    <n v="28"/>
    <s v="julio"/>
    <s v="T"/>
    <s v="no aplica"/>
    <s v="no aplica"/>
    <m/>
    <m/>
    <m/>
  </r>
  <r>
    <n v="146869"/>
    <s v="Torqueadora"/>
    <s v="Moreno"/>
    <s v="L33"/>
    <d v="2020-02-20T00:00:00"/>
    <s v="Martín"/>
    <s v="Mantenimiento Mecanico"/>
    <d v="2023-07-13T00:00:00"/>
    <d v="1899-12-30T20:11:29"/>
    <d v="2023-07-13T00:00:00"/>
    <d v="1899-12-30T20:29:31"/>
    <n v="1082"/>
    <n v="18.033333333333335"/>
    <x v="897"/>
    <x v="2"/>
    <n v="28"/>
    <s v="julio"/>
    <s v="T"/>
    <m/>
    <s v="no"/>
    <m/>
    <m/>
    <m/>
  </r>
  <r>
    <n v="146882"/>
    <s v="Sobretapa"/>
    <s v="Moreno"/>
    <s v="L38"/>
    <d v="2020-06-30T00:00:00"/>
    <s v="Martín"/>
    <s v="Mantenimiento Electrico"/>
    <d v="2023-07-14T00:00:00"/>
    <d v="1899-12-30T06:40:10"/>
    <d v="2023-07-14T00:00:00"/>
    <d v="1899-12-30T06:42:02"/>
    <n v="112"/>
    <n v="1.8666666666666667"/>
    <x v="0"/>
    <x v="0"/>
    <n v="28"/>
    <s v="julio"/>
    <s v="M"/>
    <s v="microparada"/>
    <s v="microparada"/>
    <s v="microparada"/>
    <s v="microparada"/>
    <s v="microparada"/>
  </r>
  <r>
    <n v="146883"/>
    <s v="Sobretapa"/>
    <s v="Moreno"/>
    <s v="L38"/>
    <d v="2020-06-30T00:00:00"/>
    <s v="Martín"/>
    <s v="Mantenimiento Mecanico"/>
    <d v="2023-07-14T00:00:00"/>
    <d v="1899-12-30T06:42:13"/>
    <d v="2023-07-14T00:00:00"/>
    <d v="1899-12-30T07:48:48"/>
    <n v="3995"/>
    <n v="66.583333333333329"/>
    <x v="898"/>
    <x v="2"/>
    <n v="28"/>
    <s v="julio"/>
    <s v="M"/>
    <m/>
    <s v="no"/>
    <m/>
    <m/>
    <m/>
  </r>
  <r>
    <n v="146884"/>
    <s v="Llenadora"/>
    <s v="Moreno"/>
    <s v="L41"/>
    <d v="2018-11-01T00:00:00"/>
    <s v="-"/>
    <s v="Mantenimiento Electrico"/>
    <d v="2023-07-14T00:00:00"/>
    <d v="1899-12-30T06:42:30"/>
    <d v="2023-07-14T00:00:00"/>
    <d v="1899-12-30T07:04:32"/>
    <n v="1322"/>
    <n v="22.033333333333335"/>
    <x v="1"/>
    <x v="1"/>
    <n v="28"/>
    <s v="julio"/>
    <s v="M"/>
    <s v="sin informacion"/>
    <s v="sin informacion"/>
    <s v="sin informacion"/>
    <s v="sin informacion"/>
    <s v="sin informacion"/>
  </r>
  <r>
    <n v="146885"/>
    <s v="Abastecedor pinceles"/>
    <s v="Moreno"/>
    <s v="L37"/>
    <d v="2018-11-01T00:00:00"/>
    <s v="-"/>
    <s v="Mantenimiento Mecanico"/>
    <d v="2023-07-14T00:00:00"/>
    <d v="1899-12-30T06:46:24"/>
    <d v="2023-07-14T00:00:00"/>
    <d v="1899-12-30T07:36:52"/>
    <n v="3028"/>
    <n v="50.466666666666669"/>
    <x v="1"/>
    <x v="1"/>
    <n v="28"/>
    <s v="julio"/>
    <s v="M"/>
    <s v="sin informacion"/>
    <s v="sin informacion"/>
    <s v="sin informacion"/>
    <s v="sin informacion"/>
    <s v="sin informacion"/>
  </r>
  <r>
    <n v="146888"/>
    <s v="Transporte"/>
    <s v="Moreno"/>
    <s v="L45"/>
    <d v="2018-11-01T00:00:00"/>
    <s v="-"/>
    <s v="Mantenimiento Electrico"/>
    <d v="2023-07-14T00:00:00"/>
    <d v="1899-12-30T07:37:25"/>
    <d v="2023-07-14T00:00:00"/>
    <d v="1899-12-30T07:52:13"/>
    <n v="888"/>
    <n v="14.8"/>
    <x v="1"/>
    <x v="1"/>
    <n v="28"/>
    <s v="julio"/>
    <s v="M"/>
    <s v="sin informacion"/>
    <s v="sin informacion"/>
    <s v="sin informacion"/>
    <s v="sin informacion"/>
    <s v="sin informacion"/>
  </r>
  <r>
    <n v="146900"/>
    <s v="Celofanadora"/>
    <s v="Moreno"/>
    <s v="L43"/>
    <d v="2018-11-01T00:00:00"/>
    <s v="-"/>
    <s v="Mantenimiento Electrico"/>
    <d v="2023-07-14T00:00:00"/>
    <d v="1899-12-30T10:46:51"/>
    <d v="2023-07-14T00:00:00"/>
    <d v="1899-12-30T11:14:54"/>
    <n v="1683"/>
    <n v="28.05"/>
    <x v="1"/>
    <x v="1"/>
    <n v="28"/>
    <s v="julio"/>
    <s v="M"/>
    <s v="sin informacion"/>
    <s v="sin informacion"/>
    <s v="sin informacion"/>
    <s v="sin informacion"/>
    <s v="sin informacion"/>
  </r>
  <r>
    <n v="146904"/>
    <s v="Llenadora"/>
    <s v="Moreno"/>
    <s v="L43"/>
    <d v="2018-11-01T00:00:00"/>
    <s v="-"/>
    <s v="Mantenimiento Electrico"/>
    <d v="2023-07-14T00:00:00"/>
    <d v="1899-12-30T11:15:40"/>
    <d v="2023-07-14T00:00:00"/>
    <d v="1899-12-30T11:50:23"/>
    <n v="2083"/>
    <n v="34.716666666666669"/>
    <x v="1"/>
    <x v="1"/>
    <n v="28"/>
    <s v="julio"/>
    <s v="M"/>
    <s v="sin informacion"/>
    <s v="sin informacion"/>
    <s v="sin informacion"/>
    <s v="sin informacion"/>
    <s v="sin informacion"/>
  </r>
  <r>
    <n v="146908"/>
    <s v="Etiquetadora"/>
    <s v="Moreno"/>
    <s v="L39"/>
    <d v="2018-11-01T00:00:00"/>
    <s v="-"/>
    <s v="Mantenimiento Mecanico"/>
    <d v="2023-07-14T00:00:00"/>
    <d v="1899-12-30T11:40:45"/>
    <d v="2023-07-14T00:00:00"/>
    <d v="1899-12-30T13:00:14"/>
    <n v="4769"/>
    <n v="79.483333333333334"/>
    <x v="1"/>
    <x v="1"/>
    <n v="28"/>
    <s v="julio"/>
    <s v="M"/>
    <s v="sin informacion"/>
    <s v="sin informacion"/>
    <s v="sin informacion"/>
    <s v="sin informacion"/>
    <s v="sin informacion"/>
  </r>
  <r>
    <n v="146909"/>
    <s v="Celofanadora"/>
    <s v="Moreno"/>
    <s v="L43"/>
    <d v="2018-11-01T00:00:00"/>
    <s v="-"/>
    <s v="Mantenimiento Electrico"/>
    <d v="2023-07-14T00:00:00"/>
    <d v="1899-12-30T11:50:34"/>
    <d v="2023-07-14T00:00:00"/>
    <d v="1899-12-30T12:07:12"/>
    <n v="998"/>
    <n v="16.633333333333333"/>
    <x v="899"/>
    <x v="3"/>
    <n v="28"/>
    <s v="julio"/>
    <s v="M"/>
    <m/>
    <s v="si"/>
    <m/>
    <m/>
    <m/>
  </r>
  <r>
    <n v="146925"/>
    <s v="Laser"/>
    <s v="Moreno"/>
    <s v="L11"/>
    <d v="2021-08-24T00:00:00"/>
    <s v="Sebastian "/>
    <s v="Mantenimiento Mecanico"/>
    <d v="2023-07-14T00:00:00"/>
    <d v="1899-12-30T15:03:09"/>
    <d v="2023-07-14T00:00:00"/>
    <d v="1899-12-30T15:23:14"/>
    <n v="1205"/>
    <n v="20.083333333333332"/>
    <x v="4"/>
    <x v="2"/>
    <n v="28"/>
    <s v="julio"/>
    <s v="T"/>
    <m/>
    <s v="no"/>
    <m/>
    <m/>
    <m/>
  </r>
  <r>
    <n v="146928"/>
    <s v="Abastecedor de envases"/>
    <s v="Moreno"/>
    <s v="L42"/>
    <d v="2018-11-01T00:00:00"/>
    <s v="-"/>
    <s v="Mantenimiento Mecanico"/>
    <d v="2023-07-14T00:00:00"/>
    <d v="1899-12-30T15:20:38"/>
    <d v="2023-07-14T00:00:00"/>
    <d v="1899-12-30T15:23:39"/>
    <n v="181"/>
    <n v="3.0166666666666666"/>
    <x v="0"/>
    <x v="0"/>
    <n v="28"/>
    <s v="julio"/>
    <s v="T"/>
    <s v="microparada"/>
    <s v="microparada"/>
    <s v="microparada"/>
    <s v="microparada"/>
    <s v="microparada"/>
  </r>
  <r>
    <n v="146929"/>
    <s v="Abastecedor de envases"/>
    <s v="Moreno"/>
    <s v="L42"/>
    <d v="2018-11-01T00:00:00"/>
    <s v="-"/>
    <s v="Mantenimiento Mecanico"/>
    <d v="2023-07-14T00:00:00"/>
    <d v="1899-12-30T15:23:46"/>
    <d v="2023-07-14T00:00:00"/>
    <d v="1899-12-30T15:23:59"/>
    <n v="13"/>
    <n v="0.21666666666666667"/>
    <x v="0"/>
    <x v="0"/>
    <n v="28"/>
    <s v="julio"/>
    <s v="T"/>
    <s v="microparada"/>
    <s v="microparada"/>
    <s v="microparada"/>
    <s v="microparada"/>
    <s v="microparada"/>
  </r>
  <r>
    <n v="146930"/>
    <s v="Torqueadora"/>
    <s v="Moreno"/>
    <s v="L33"/>
    <d v="2020-02-20T00:00:00"/>
    <s v="Martín"/>
    <s v="Mantenimiento Mecanico"/>
    <d v="2023-07-14T00:00:00"/>
    <d v="1899-12-30T15:30:07"/>
    <d v="2023-07-14T00:00:00"/>
    <d v="1899-12-30T15:44:31"/>
    <n v="864"/>
    <n v="14.4"/>
    <x v="900"/>
    <x v="2"/>
    <n v="28"/>
    <s v="julio"/>
    <s v="T"/>
    <m/>
    <s v="no"/>
    <m/>
    <m/>
    <m/>
  </r>
  <r>
    <n v="146933"/>
    <s v="Abastecedor tubos"/>
    <s v="Moreno"/>
    <s v="L36"/>
    <d v="2018-11-01T00:00:00"/>
    <s v="-"/>
    <s v="Mantenimiento Electrico"/>
    <d v="2023-07-14T00:00:00"/>
    <d v="1899-12-30T15:59:44"/>
    <d v="2023-07-14T00:00:00"/>
    <d v="1899-12-30T16:02:07"/>
    <n v="143"/>
    <n v="2.3833333333333333"/>
    <x v="0"/>
    <x v="0"/>
    <n v="28"/>
    <s v="julio"/>
    <s v="T"/>
    <s v="microparada"/>
    <s v="microparada"/>
    <s v="microparada"/>
    <s v="microparada"/>
    <s v="microparada"/>
  </r>
  <r>
    <n v="146934"/>
    <s v="Axon"/>
    <s v="Moreno"/>
    <s v="L37"/>
    <d v="2020-02-20T00:00:00"/>
    <s v="Martín"/>
    <s v="Mantenimiento Mecanico"/>
    <d v="2023-07-14T00:00:00"/>
    <d v="1899-12-30T16:36:55"/>
    <d v="2023-07-14T00:00:00"/>
    <d v="1899-12-30T17:09:05"/>
    <n v="1930"/>
    <n v="32.166666666666664"/>
    <x v="901"/>
    <x v="4"/>
    <n v="28"/>
    <s v="julio"/>
    <s v="T"/>
    <m/>
    <s v="no aplica"/>
    <m/>
    <m/>
    <m/>
  </r>
  <r>
    <n v="146937"/>
    <s v="Torqueadora"/>
    <s v="Moreno"/>
    <s v="L33"/>
    <d v="2020-02-20T00:00:00"/>
    <s v="Martín"/>
    <s v="Mantenimiento Mecanico"/>
    <d v="2023-07-14T00:00:00"/>
    <d v="1899-12-30T16:54:52"/>
    <d v="2023-07-14T00:00:00"/>
    <d v="1899-12-30T16:55:13"/>
    <n v="21"/>
    <n v="0.35"/>
    <x v="0"/>
    <x v="0"/>
    <n v="28"/>
    <s v="julio"/>
    <s v="T"/>
    <s v="microparada"/>
    <s v="microparada"/>
    <s v="microparada"/>
    <s v="microparada"/>
    <s v="microparada"/>
  </r>
  <r>
    <n v="146942"/>
    <s v="Mordazas"/>
    <s v="Moreno"/>
    <s v="L07"/>
    <d v="2018-11-01T00:00:00"/>
    <s v="-"/>
    <s v="Mantenimiento Mecanico"/>
    <d v="2023-07-14T00:00:00"/>
    <d v="1899-12-30T17:22:32"/>
    <d v="2023-07-14T00:00:00"/>
    <d v="1899-12-30T17:28:46"/>
    <n v="374"/>
    <n v="6.2333333333333334"/>
    <x v="0"/>
    <x v="0"/>
    <n v="28"/>
    <s v="julio"/>
    <s v="T"/>
    <s v="microparada"/>
    <s v="microparada"/>
    <s v="microparada"/>
    <s v="microparada"/>
    <s v="microparada"/>
  </r>
  <r>
    <n v="146944"/>
    <s v="Transporte"/>
    <s v="Moreno"/>
    <s v="L12"/>
    <d v="2018-11-01T00:00:00"/>
    <s v="-"/>
    <s v="Mantenimiento Mecanico"/>
    <d v="2023-07-14T00:00:00"/>
    <d v="1899-12-30T17:34:19"/>
    <d v="2023-07-14T00:00:00"/>
    <d v="1899-12-30T17:51:42"/>
    <n v="1043"/>
    <n v="17.383333333333333"/>
    <x v="902"/>
    <x v="2"/>
    <n v="28"/>
    <s v="julio"/>
    <s v="T"/>
    <m/>
    <s v="no"/>
    <m/>
    <m/>
    <m/>
  </r>
  <r>
    <n v="146950"/>
    <s v="Torqueadora"/>
    <s v="Moreno"/>
    <s v="L33"/>
    <d v="2020-02-20T00:00:00"/>
    <s v="Martín"/>
    <s v="Mantenimiento Electrico"/>
    <d v="2023-07-14T00:00:00"/>
    <d v="1899-12-30T18:13:58"/>
    <d v="2023-07-14T00:00:00"/>
    <d v="1899-12-30T18:19:06"/>
    <n v="308"/>
    <n v="5.1333333333333337"/>
    <x v="0"/>
    <x v="0"/>
    <n v="28"/>
    <s v="julio"/>
    <s v="T"/>
    <s v="microparada"/>
    <s v="microparada"/>
    <s v="microparada"/>
    <s v="microparada"/>
    <s v="microparada"/>
  </r>
  <r>
    <n v="146952"/>
    <s v="Pick and play"/>
    <s v="Moreno"/>
    <s v="L41"/>
    <d v="2018-11-01T00:00:00"/>
    <s v="-"/>
    <s v="Mantenimiento Mecanico"/>
    <d v="2023-07-14T00:00:00"/>
    <d v="1899-12-30T18:33:47"/>
    <d v="2023-07-14T00:00:00"/>
    <d v="1899-12-30T19:23:02"/>
    <n v="2955"/>
    <n v="49.25"/>
    <x v="144"/>
    <x v="2"/>
    <n v="28"/>
    <s v="julio"/>
    <s v="T"/>
    <m/>
    <s v="no"/>
    <m/>
    <m/>
    <m/>
  </r>
  <r>
    <n v="146956"/>
    <s v="Torqueadora"/>
    <s v="Moreno"/>
    <s v="L33"/>
    <d v="2020-02-20T00:00:00"/>
    <s v="Martín"/>
    <s v="Mantenimiento Electrico"/>
    <d v="2023-07-14T00:00:00"/>
    <d v="1899-12-30T19:35:38"/>
    <d v="2023-07-14T00:00:00"/>
    <d v="1899-12-30T19:52:30"/>
    <n v="1012"/>
    <n v="16.866666666666667"/>
    <x v="903"/>
    <x v="2"/>
    <n v="28"/>
    <s v="julio"/>
    <s v="T"/>
    <m/>
    <s v="no"/>
    <m/>
    <m/>
    <m/>
  </r>
  <r>
    <n v="146958"/>
    <s v="Etiquetadora"/>
    <s v="Moreno"/>
    <s v="L27"/>
    <d v="2018-11-01T00:00:00"/>
    <s v="-"/>
    <s v="Mantenimiento Mecanico"/>
    <d v="2023-07-14T00:00:00"/>
    <d v="1899-12-30T19:57:34"/>
    <d v="2023-07-14T00:00:00"/>
    <d v="1899-12-30T20:41:16"/>
    <n v="2622"/>
    <n v="43.7"/>
    <x v="144"/>
    <x v="2"/>
    <n v="28"/>
    <s v="julio"/>
    <s v="T"/>
    <m/>
    <s v="no"/>
    <m/>
    <m/>
    <m/>
  </r>
  <r>
    <n v="146959"/>
    <s v="Embalador"/>
    <s v="Moreno"/>
    <s v="L07"/>
    <d v="2018-11-01T00:00:00"/>
    <s v="-"/>
    <s v="Mantenimiento Mecanico"/>
    <d v="2023-07-14T00:00:00"/>
    <d v="1899-12-30T20:00:21"/>
    <d v="2023-07-14T00:00:00"/>
    <d v="1899-12-30T20:31:13"/>
    <n v="1852"/>
    <n v="30.866666666666667"/>
    <x v="904"/>
    <x v="2"/>
    <n v="28"/>
    <s v="julio"/>
    <s v="T"/>
    <m/>
    <s v="no"/>
    <m/>
    <m/>
    <m/>
  </r>
  <r>
    <n v="146961"/>
    <s v="Bajador tetina"/>
    <s v="Moreno"/>
    <s v="L12"/>
    <d v="2018-11-01T00:00:00"/>
    <s v="-"/>
    <s v="Mantenimiento Mecanico"/>
    <d v="2023-07-14T00:00:00"/>
    <d v="1899-12-30T20:30:51"/>
    <d v="2023-07-14T00:00:00"/>
    <d v="1899-12-30T21:09:36"/>
    <n v="2325"/>
    <n v="38.75"/>
    <x v="902"/>
    <x v="2"/>
    <n v="28"/>
    <s v="julio"/>
    <s v="T"/>
    <m/>
    <s v="no"/>
    <m/>
    <m/>
    <m/>
  </r>
  <r>
    <n v="146963"/>
    <s v="Embalador"/>
    <s v="Moreno"/>
    <s v="L07"/>
    <d v="2018-11-01T00:00:00"/>
    <s v="-"/>
    <s v="Mantenimiento Mecanico"/>
    <d v="2023-07-14T00:00:00"/>
    <d v="1899-12-30T20:39:19"/>
    <d v="2023-07-14T00:00:00"/>
    <d v="1899-12-30T20:46:40"/>
    <n v="441"/>
    <n v="7.35"/>
    <x v="0"/>
    <x v="0"/>
    <n v="28"/>
    <s v="julio"/>
    <s v="T"/>
    <s v="microparada"/>
    <s v="microparada"/>
    <s v="microparada"/>
    <s v="microparada"/>
    <s v="microparada"/>
  </r>
  <r>
    <n v="146964"/>
    <s v="Llenadora"/>
    <s v="Moreno"/>
    <s v="L07"/>
    <d v="2018-11-01T00:00:00"/>
    <s v="-"/>
    <s v="Mantenimiento Electrico"/>
    <d v="2023-07-14T00:00:00"/>
    <d v="1899-12-30T20:53:50"/>
    <d v="2023-07-14T00:00:00"/>
    <d v="1899-12-30T21:29:08"/>
    <n v="2118"/>
    <n v="35.299999999999997"/>
    <x v="905"/>
    <x v="2"/>
    <n v="28"/>
    <s v="julio"/>
    <s v="T"/>
    <m/>
    <s v="no"/>
    <m/>
    <m/>
    <m/>
  </r>
  <r>
    <n v="146965"/>
    <s v="Etiquetadora"/>
    <s v="Moreno"/>
    <s v="L38"/>
    <d v="2018-11-01T00:00:00"/>
    <s v="-"/>
    <s v="Mantenimiento Electrico"/>
    <d v="2023-07-14T00:00:00"/>
    <d v="1899-12-30T20:55:13"/>
    <d v="2023-07-14T00:00:00"/>
    <d v="1899-12-30T20:55:21"/>
    <n v="8"/>
    <n v="0.13333333333333333"/>
    <x v="0"/>
    <x v="0"/>
    <n v="28"/>
    <s v="julio"/>
    <s v="T"/>
    <s v="microparada"/>
    <s v="microparada"/>
    <s v="microparada"/>
    <s v="microparada"/>
    <s v="microparada"/>
  </r>
  <r>
    <n v="146966"/>
    <s v="Etiquetadora"/>
    <s v="Moreno"/>
    <s v="L38"/>
    <d v="2018-11-01T00:00:00"/>
    <s v="-"/>
    <s v="Mantenimiento Electrico"/>
    <d v="2023-07-14T00:00:00"/>
    <d v="1899-12-30T20:55:27"/>
    <d v="2023-07-14T00:00:00"/>
    <d v="1899-12-30T21:01:34"/>
    <n v="367"/>
    <n v="6.1166666666666663"/>
    <x v="0"/>
    <x v="0"/>
    <n v="28"/>
    <s v="julio"/>
    <s v="T"/>
    <s v="microparada"/>
    <s v="microparada"/>
    <s v="microparada"/>
    <s v="microparada"/>
    <s v="microparada"/>
  </r>
  <r>
    <n v="147056"/>
    <s v="Llenadora"/>
    <s v="Moreno"/>
    <s v="L36"/>
    <d v="2018-11-01T00:00:00"/>
    <s v="-"/>
    <s v="Mantenimiento Mecanico"/>
    <d v="2023-07-17T00:00:00"/>
    <d v="1899-12-30T06:01:26"/>
    <d v="2023-07-17T00:00:00"/>
    <d v="1899-12-30T07:38:32"/>
    <n v="5826"/>
    <n v="97.1"/>
    <x v="1"/>
    <x v="1"/>
    <n v="29"/>
    <s v="julio"/>
    <s v="M"/>
    <s v="sin informacion"/>
    <s v="sin informacion"/>
    <s v="sin informacion"/>
    <s v="sin informacion"/>
    <s v="sin informacion"/>
  </r>
  <r>
    <n v="147057"/>
    <s v="Etiquetadora"/>
    <s v="Moreno"/>
    <s v="L11"/>
    <d v="2018-11-01T00:00:00"/>
    <s v="-"/>
    <s v="Mantenimiento Electrico"/>
    <d v="2023-07-17T00:00:00"/>
    <d v="1899-12-30T06:06:02"/>
    <d v="2023-07-17T00:00:00"/>
    <d v="1899-12-30T06:16:22"/>
    <n v="620"/>
    <n v="10.333333333333334"/>
    <x v="906"/>
    <x v="2"/>
    <n v="29"/>
    <s v="julio"/>
    <s v="M"/>
    <m/>
    <s v="no"/>
    <m/>
    <m/>
    <m/>
  </r>
  <r>
    <n v="147060"/>
    <s v="Etiquetadora L33"/>
    <s v="Moreno"/>
    <s v="L33"/>
    <d v="2020-10-16T00:00:00"/>
    <s v="Martín"/>
    <s v="Mantenimiento Electrico"/>
    <d v="2023-07-17T00:00:00"/>
    <d v="1899-12-30T06:12:14"/>
    <d v="2023-07-17T00:00:00"/>
    <d v="1899-12-30T06:25:24"/>
    <n v="790"/>
    <n v="13.166666666666666"/>
    <x v="907"/>
    <x v="2"/>
    <n v="29"/>
    <s v="julio"/>
    <s v="M"/>
    <m/>
    <s v="no"/>
    <m/>
    <m/>
    <m/>
  </r>
  <r>
    <n v="147063"/>
    <s v="Torqueadora"/>
    <s v="Moreno"/>
    <s v="L19"/>
    <d v="2018-11-01T00:00:00"/>
    <s v="-"/>
    <s v="Mantenimiento Mecanico"/>
    <d v="2023-07-17T00:00:00"/>
    <d v="1899-12-30T06:26:07"/>
    <d v="2023-07-17T00:00:00"/>
    <d v="1899-12-30T07:09:04"/>
    <n v="2577"/>
    <n v="42.95"/>
    <x v="1"/>
    <x v="1"/>
    <n v="29"/>
    <s v="julio"/>
    <s v="M"/>
    <s v="sin informacion"/>
    <s v="sin informacion"/>
    <s v="sin informacion"/>
    <s v="sin informacion"/>
    <s v="sin informacion"/>
  </r>
  <r>
    <n v="147065"/>
    <s v="Llenadora L38"/>
    <s v="Moreno"/>
    <s v="L38"/>
    <d v="2021-03-03T00:00:00"/>
    <s v="Martín"/>
    <s v="Mantenimiento Mecanico"/>
    <d v="2023-07-17T00:00:00"/>
    <d v="1899-12-30T06:31:17"/>
    <d v="2023-07-17T00:00:00"/>
    <d v="1899-12-30T06:39:57"/>
    <n v="520"/>
    <n v="8.6666666666666661"/>
    <x v="0"/>
    <x v="0"/>
    <n v="29"/>
    <s v="julio"/>
    <s v="M"/>
    <s v="microparada"/>
    <s v="microparada"/>
    <s v="microparada"/>
    <s v="microparada"/>
    <s v="microparada"/>
  </r>
  <r>
    <n v="147069"/>
    <s v="Llenadora"/>
    <s v="Moreno"/>
    <s v="L43"/>
    <d v="2018-11-01T00:00:00"/>
    <s v="-"/>
    <s v="Mantenimiento Electrico"/>
    <d v="2023-07-17T00:00:00"/>
    <d v="1899-12-30T06:53:31"/>
    <d v="2023-07-17T00:00:00"/>
    <d v="1899-12-30T07:02:49"/>
    <n v="558"/>
    <n v="9.3000000000000007"/>
    <x v="0"/>
    <x v="0"/>
    <n v="29"/>
    <s v="julio"/>
    <s v="M"/>
    <s v="microparada"/>
    <s v="microparada"/>
    <s v="microparada"/>
    <s v="microparada"/>
    <s v="microparada"/>
  </r>
  <r>
    <n v="147071"/>
    <s v="Roscadora"/>
    <s v="Moreno"/>
    <s v="L10"/>
    <d v="2021-03-10T00:00:00"/>
    <s v="Martín"/>
    <s v="Mantenimiento Mecanico"/>
    <d v="2023-07-17T00:00:00"/>
    <d v="1899-12-30T07:02:47"/>
    <d v="2023-07-17T00:00:00"/>
    <d v="1899-12-30T07:05:20"/>
    <n v="153"/>
    <n v="2.5499999999999998"/>
    <x v="0"/>
    <x v="0"/>
    <n v="29"/>
    <s v="julio"/>
    <s v="M"/>
    <s v="microparada"/>
    <s v="microparada"/>
    <s v="microparada"/>
    <s v="microparada"/>
    <s v="microparada"/>
  </r>
  <r>
    <n v="147078"/>
    <s v="Llenadora"/>
    <s v="Moreno"/>
    <s v="L43"/>
    <d v="2018-11-01T00:00:00"/>
    <s v="-"/>
    <s v="Mantenimiento Electrico"/>
    <d v="2023-07-17T00:00:00"/>
    <d v="1899-12-30T07:35:19"/>
    <d v="2023-07-17T00:00:00"/>
    <d v="1899-12-30T07:51:07"/>
    <n v="948"/>
    <n v="15.8"/>
    <x v="1"/>
    <x v="1"/>
    <n v="29"/>
    <s v="julio"/>
    <s v="M"/>
    <s v="sin informacion"/>
    <s v="sin informacion"/>
    <s v="sin informacion"/>
    <s v="sin informacion"/>
    <s v="sin informacion"/>
  </r>
  <r>
    <n v="147080"/>
    <s v="Torqueadora"/>
    <s v="Moreno"/>
    <s v="L33"/>
    <d v="2020-02-20T00:00:00"/>
    <s v="Martín"/>
    <s v="Mantenimiento Mecanico"/>
    <d v="2023-07-17T00:00:00"/>
    <d v="1899-12-30T07:48:08"/>
    <d v="2023-07-17T00:00:00"/>
    <d v="1899-12-30T07:52:35"/>
    <n v="267"/>
    <n v="4.45"/>
    <x v="0"/>
    <x v="0"/>
    <n v="29"/>
    <s v="julio"/>
    <s v="M"/>
    <s v="microparada"/>
    <s v="microparada"/>
    <s v="microparada"/>
    <s v="microparada"/>
    <s v="microparada"/>
  </r>
  <r>
    <n v="147081"/>
    <s v="Martillo"/>
    <s v="Moreno"/>
    <s v="L43"/>
    <d v="2018-11-01T00:00:00"/>
    <s v="-"/>
    <s v="Mantenimiento Mecanico"/>
    <d v="2023-07-17T00:00:00"/>
    <d v="1899-12-30T07:51:16"/>
    <d v="2023-07-17T00:00:00"/>
    <d v="1899-12-30T08:54:12"/>
    <n v="3776"/>
    <n v="62.93333333333333"/>
    <x v="1"/>
    <x v="1"/>
    <n v="29"/>
    <s v="julio"/>
    <s v="M"/>
    <s v="sin informacion"/>
    <s v="sin informacion"/>
    <s v="sin informacion"/>
    <s v="sin informacion"/>
    <s v="sin informacion"/>
  </r>
  <r>
    <n v="147084"/>
    <s v="Torqueadora"/>
    <s v="Moreno"/>
    <s v="L19"/>
    <d v="2018-11-01T00:00:00"/>
    <s v="-"/>
    <s v="Mantenimiento Mecanico"/>
    <d v="2023-07-17T00:00:00"/>
    <d v="1899-12-30T08:36:04"/>
    <d v="2023-07-17T00:00:00"/>
    <d v="1899-12-30T10:00:39"/>
    <n v="5075"/>
    <n v="84.583333333333329"/>
    <x v="1"/>
    <x v="1"/>
    <n v="29"/>
    <s v="julio"/>
    <s v="M"/>
    <s v="sin informacion"/>
    <s v="sin informacion"/>
    <s v="sin informacion"/>
    <s v="sin informacion"/>
    <s v="sin informacion"/>
  </r>
  <r>
    <n v="147086"/>
    <s v="Llenadora"/>
    <s v="Moreno"/>
    <s v="L43"/>
    <d v="2018-11-01T00:00:00"/>
    <s v="-"/>
    <s v="Mantenimiento Electrico"/>
    <d v="2023-07-17T00:00:00"/>
    <d v="1899-12-30T08:56:19"/>
    <d v="2023-07-17T00:00:00"/>
    <d v="1899-12-30T09:00:50"/>
    <n v="271"/>
    <n v="4.5166666666666666"/>
    <x v="0"/>
    <x v="0"/>
    <n v="29"/>
    <s v="julio"/>
    <s v="M"/>
    <s v="microparada"/>
    <s v="microparada"/>
    <s v="microparada"/>
    <s v="microparada"/>
    <s v="microparada"/>
  </r>
  <r>
    <n v="147087"/>
    <s v="Abastecedor de bombas"/>
    <s v="Moreno"/>
    <s v="L43"/>
    <d v="2018-11-01T00:00:00"/>
    <s v="-"/>
    <s v="Mantenimiento Electrico"/>
    <d v="2023-07-17T00:00:00"/>
    <d v="1899-12-30T09:01:39"/>
    <d v="2023-07-17T00:00:00"/>
    <d v="1899-12-30T09:15:58"/>
    <n v="859"/>
    <n v="14.316666666666666"/>
    <x v="183"/>
    <x v="4"/>
    <n v="29"/>
    <s v="julio"/>
    <s v="M"/>
    <m/>
    <s v="no aplica"/>
    <m/>
    <m/>
    <m/>
  </r>
  <r>
    <n v="147088"/>
    <s v="Abastecedor de bombas"/>
    <s v="Moreno"/>
    <s v="L43"/>
    <d v="2018-11-01T00:00:00"/>
    <s v="-"/>
    <s v="Mantenimiento Mecanico"/>
    <d v="2023-07-17T00:00:00"/>
    <d v="1899-12-30T09:16:07"/>
    <d v="2023-07-17T00:00:00"/>
    <d v="1899-12-30T10:02:12"/>
    <n v="2765"/>
    <n v="46.083333333333336"/>
    <x v="183"/>
    <x v="4"/>
    <n v="29"/>
    <s v="julio"/>
    <s v="M"/>
    <m/>
    <s v="no aplica"/>
    <m/>
    <m/>
    <m/>
  </r>
  <r>
    <n v="147092"/>
    <s v="Sobretapa"/>
    <s v="Moreno"/>
    <s v="L38"/>
    <d v="2020-06-30T00:00:00"/>
    <s v="Martín"/>
    <s v="Mantenimiento Mecanico"/>
    <d v="2023-07-17T00:00:00"/>
    <d v="1899-12-30T09:44:38"/>
    <d v="2023-07-17T00:00:00"/>
    <d v="1899-12-30T10:06:28"/>
    <n v="1310"/>
    <n v="21.833333333333332"/>
    <x v="908"/>
    <x v="2"/>
    <n v="29"/>
    <s v="julio"/>
    <s v="M"/>
    <m/>
    <s v="no"/>
    <m/>
    <m/>
    <m/>
  </r>
  <r>
    <n v="147101"/>
    <s v="Sobretapa"/>
    <s v="Moreno"/>
    <s v="L38"/>
    <d v="2020-06-30T00:00:00"/>
    <s v="Martín"/>
    <s v="Mantenimiento Mecanico"/>
    <d v="2023-07-17T00:00:00"/>
    <d v="1899-12-30T10:48:04"/>
    <d v="2023-07-17T00:00:00"/>
    <d v="1899-12-30T11:05:35"/>
    <n v="1051"/>
    <n v="17.516666666666666"/>
    <x v="1"/>
    <x v="1"/>
    <n v="29"/>
    <s v="julio"/>
    <s v="M"/>
    <s v="sin informacion"/>
    <s v="sin informacion"/>
    <s v="sin informacion"/>
    <s v="sin informacion"/>
    <s v="sin informacion"/>
  </r>
  <r>
    <n v="147104"/>
    <s v="Abastecedor pinceles"/>
    <s v="Moreno"/>
    <s v="L37"/>
    <d v="2018-11-01T00:00:00"/>
    <s v="-"/>
    <s v="Mantenimiento Mecanico"/>
    <d v="2023-07-17T00:00:00"/>
    <d v="1899-12-30T11:06:12"/>
    <d v="2023-07-17T00:00:00"/>
    <d v="1899-12-30T12:08:27"/>
    <n v="3735"/>
    <n v="62.25"/>
    <x v="1"/>
    <x v="1"/>
    <n v="29"/>
    <s v="julio"/>
    <s v="M"/>
    <s v="sin informacion"/>
    <s v="sin informacion"/>
    <s v="sin informacion"/>
    <s v="sin informacion"/>
    <s v="sin informacion"/>
  </r>
  <r>
    <n v="147105"/>
    <s v="Tolva"/>
    <s v="Moreno"/>
    <s v="L35"/>
    <d v="2019-12-10T00:00:00"/>
    <s v="Martín"/>
    <s v="Mantenimiento Mecanico"/>
    <d v="2023-07-17T00:00:00"/>
    <d v="1899-12-30T11:11:59"/>
    <d v="2023-07-17T00:00:00"/>
    <d v="1899-12-30T11:28:00"/>
    <n v="961"/>
    <n v="16.016666666666666"/>
    <x v="1"/>
    <x v="1"/>
    <n v="29"/>
    <s v="julio"/>
    <s v="M"/>
    <s v="sin informacion"/>
    <s v="sin informacion"/>
    <s v="sin informacion"/>
    <s v="sin informacion"/>
    <s v="sin informacion"/>
  </r>
  <r>
    <n v="147108"/>
    <s v="Etiquetadora L33"/>
    <s v="Moreno"/>
    <s v="L33"/>
    <d v="2020-10-16T00:00:00"/>
    <s v="Martín"/>
    <s v="Mantenimiento Electrico"/>
    <d v="2023-07-17T00:00:00"/>
    <d v="1899-12-30T11:48:21"/>
    <d v="2023-07-17T00:00:00"/>
    <d v="1899-12-30T12:01:43"/>
    <n v="802"/>
    <n v="13.366666666666667"/>
    <x v="1"/>
    <x v="1"/>
    <n v="29"/>
    <s v="julio"/>
    <s v="M"/>
    <s v="sin informacion"/>
    <s v="sin informacion"/>
    <s v="sin informacion"/>
    <s v="sin informacion"/>
    <s v="sin informacion"/>
  </r>
  <r>
    <n v="147113"/>
    <s v="Llenadora L38"/>
    <s v="Moreno"/>
    <s v="L38"/>
    <d v="2021-03-03T00:00:00"/>
    <s v="Martín"/>
    <s v="Mantenimiento Mecanico"/>
    <d v="2023-07-17T00:00:00"/>
    <d v="1899-12-30T12:12:52"/>
    <d v="2023-07-17T00:00:00"/>
    <d v="1899-12-30T12:56:04"/>
    <n v="2592"/>
    <n v="43.2"/>
    <x v="1"/>
    <x v="1"/>
    <n v="29"/>
    <s v="julio"/>
    <s v="M"/>
    <s v="sin informacion"/>
    <s v="sin informacion"/>
    <s v="sin informacion"/>
    <s v="sin informacion"/>
    <s v="sin informacion"/>
  </r>
  <r>
    <n v="147119"/>
    <s v="Llenadora"/>
    <s v="Moreno"/>
    <s v="L10"/>
    <d v="2018-11-01T00:00:00"/>
    <s v="-"/>
    <s v="Mantenimiento Mecanico"/>
    <d v="2023-07-17T00:00:00"/>
    <d v="1899-12-30T12:49:16"/>
    <d v="2023-07-17T00:00:00"/>
    <d v="1899-12-30T13:19:26"/>
    <n v="1810"/>
    <n v="30.166666666666668"/>
    <x v="909"/>
    <x v="2"/>
    <n v="29"/>
    <s v="julio"/>
    <s v="M"/>
    <m/>
    <s v="no"/>
    <m/>
    <m/>
    <m/>
  </r>
  <r>
    <n v="147130"/>
    <s v="Etiquetadora L33"/>
    <s v="Moreno"/>
    <s v="L33"/>
    <d v="2020-10-16T00:00:00"/>
    <s v="Martín"/>
    <s v="Mantenimiento Mecanico"/>
    <d v="2023-07-17T00:00:00"/>
    <d v="1899-12-30T14:21:29"/>
    <d v="2023-07-17T00:00:00"/>
    <d v="1899-12-30T14:22:11"/>
    <n v="42"/>
    <n v="0.7"/>
    <x v="0"/>
    <x v="0"/>
    <n v="29"/>
    <s v="julio"/>
    <s v="T"/>
    <s v="microparada"/>
    <s v="microparada"/>
    <s v="microparada"/>
    <s v="microparada"/>
    <s v="microparada"/>
  </r>
  <r>
    <n v="147131"/>
    <s v="Llenadora"/>
    <s v="Moreno"/>
    <s v="L33"/>
    <d v="2018-11-01T00:00:00"/>
    <s v="-"/>
    <s v="Mantenimiento Mecanico"/>
    <d v="2023-07-17T00:00:00"/>
    <d v="1899-12-30T14:22:51"/>
    <d v="2023-07-17T00:00:00"/>
    <d v="1899-12-30T14:30:38"/>
    <n v="467"/>
    <n v="7.7833333333333332"/>
    <x v="0"/>
    <x v="0"/>
    <n v="29"/>
    <s v="julio"/>
    <s v="T"/>
    <s v="microparada"/>
    <s v="microparada"/>
    <s v="microparada"/>
    <s v="microparada"/>
    <s v="microparada"/>
  </r>
  <r>
    <n v="147134"/>
    <s v="Llenadora"/>
    <s v="Moreno"/>
    <s v="L10"/>
    <d v="2018-11-01T00:00:00"/>
    <s v="-"/>
    <s v="Mantenimiento Mecanico"/>
    <d v="2023-07-17T00:00:00"/>
    <d v="1899-12-30T14:32:59"/>
    <d v="2023-07-17T00:00:00"/>
    <d v="1899-12-30T15:01:53"/>
    <n v="1734"/>
    <n v="28.9"/>
    <x v="909"/>
    <x v="2"/>
    <n v="29"/>
    <s v="julio"/>
    <s v="T"/>
    <m/>
    <s v="no"/>
    <m/>
    <m/>
    <m/>
  </r>
  <r>
    <n v="147137"/>
    <s v="Transporte"/>
    <s v="Moreno"/>
    <s v="L12"/>
    <d v="2018-11-01T00:00:00"/>
    <s v="-"/>
    <s v="Mantenimiento Electrico"/>
    <d v="2023-07-17T00:00:00"/>
    <d v="1899-12-30T14:46:13"/>
    <d v="2023-07-17T00:00:00"/>
    <d v="1899-12-30T15:12:25"/>
    <n v="1572"/>
    <n v="26.2"/>
    <x v="910"/>
    <x v="2"/>
    <n v="29"/>
    <s v="julio"/>
    <s v="T"/>
    <m/>
    <s v="no"/>
    <m/>
    <m/>
    <m/>
  </r>
  <r>
    <n v="147138"/>
    <s v="Llenadora"/>
    <s v="Moreno"/>
    <s v="L33"/>
    <d v="2018-11-01T00:00:00"/>
    <s v="-"/>
    <s v="Mantenimiento Mecanico"/>
    <d v="2023-07-17T00:00:00"/>
    <d v="1899-12-30T14:52:28"/>
    <d v="2023-07-17T00:00:00"/>
    <d v="1899-12-30T15:08:53"/>
    <n v="985"/>
    <n v="16.416666666666668"/>
    <x v="911"/>
    <x v="2"/>
    <n v="29"/>
    <s v="julio"/>
    <s v="T"/>
    <m/>
    <s v="no"/>
    <m/>
    <m/>
    <m/>
  </r>
  <r>
    <n v="147140"/>
    <s v="Etiquetadora"/>
    <s v="Moreno"/>
    <s v="L04"/>
    <d v="2018-11-01T00:00:00"/>
    <s v="-"/>
    <s v="Mantenimiento Mecanico"/>
    <d v="2023-07-17T00:00:00"/>
    <d v="1899-12-30T14:59:24"/>
    <d v="2023-07-17T00:00:00"/>
    <d v="1899-12-30T15:12:22"/>
    <n v="778"/>
    <n v="12.966666666666667"/>
    <x v="912"/>
    <x v="2"/>
    <n v="29"/>
    <s v="julio"/>
    <s v="T"/>
    <m/>
    <s v="no"/>
    <m/>
    <m/>
    <m/>
  </r>
  <r>
    <n v="147146"/>
    <s v="Celofanadora L10"/>
    <s v="Moreno"/>
    <s v="L10"/>
    <d v="2020-09-30T00:00:00"/>
    <s v="Martín"/>
    <s v="Mantenimiento Mecanico"/>
    <d v="2023-07-17T00:00:00"/>
    <d v="1899-12-30T15:38:54"/>
    <d v="2023-07-17T00:00:00"/>
    <d v="1899-12-30T15:48:37"/>
    <n v="583"/>
    <n v="9.7166666666666668"/>
    <x v="0"/>
    <x v="0"/>
    <n v="29"/>
    <s v="julio"/>
    <s v="T"/>
    <s v="microparada"/>
    <s v="microparada"/>
    <s v="microparada"/>
    <s v="microparada"/>
    <s v="microparada"/>
  </r>
  <r>
    <n v="147150"/>
    <s v="Brazo transporte"/>
    <s v="Moreno"/>
    <s v="L37"/>
    <d v="2018-11-01T00:00:00"/>
    <s v="-"/>
    <s v="Mantenimiento Mecanico"/>
    <d v="2023-07-17T00:00:00"/>
    <d v="1899-12-30T16:01:11"/>
    <d v="2023-07-17T00:00:00"/>
    <d v="1899-12-30T16:11:34"/>
    <n v="623"/>
    <n v="10.383333333333333"/>
    <x v="1"/>
    <x v="1"/>
    <n v="29"/>
    <s v="julio"/>
    <s v="T"/>
    <s v="sin informacion"/>
    <s v="sin informacion"/>
    <s v="sin informacion"/>
    <s v="sin informacion"/>
    <s v="sin informacion"/>
  </r>
  <r>
    <n v="147151"/>
    <s v="Transporte"/>
    <s v="Moreno"/>
    <s v="L11"/>
    <d v="2018-11-01T00:00:00"/>
    <s v="-"/>
    <s v="Mantenimiento Electrico"/>
    <d v="2023-07-17T00:00:00"/>
    <d v="1899-12-30T16:15:18"/>
    <d v="2023-07-17T00:00:00"/>
    <d v="1899-12-30T18:07:26"/>
    <n v="6728"/>
    <n v="112.13333333333334"/>
    <x v="144"/>
    <x v="2"/>
    <n v="29"/>
    <s v="julio"/>
    <s v="T"/>
    <m/>
    <s v="no"/>
    <m/>
    <m/>
    <m/>
  </r>
  <r>
    <n v="147161"/>
    <s v="Torqueadora"/>
    <s v="Moreno"/>
    <s v="L33"/>
    <d v="2020-02-20T00:00:00"/>
    <s v="Martín"/>
    <s v="Mantenimiento Electrico"/>
    <d v="2023-07-17T00:00:00"/>
    <d v="1899-12-30T18:00:53"/>
    <d v="2023-07-17T00:00:00"/>
    <d v="1899-12-30T18:20:49"/>
    <n v="1196"/>
    <n v="19.933333333333334"/>
    <x v="913"/>
    <x v="2"/>
    <n v="29"/>
    <s v="julio"/>
    <s v="T"/>
    <m/>
    <s v="no"/>
    <m/>
    <m/>
    <m/>
  </r>
  <r>
    <n v="147162"/>
    <s v="Llenadora"/>
    <s v="Moreno"/>
    <s v="L10"/>
    <d v="2018-11-01T00:00:00"/>
    <s v="-"/>
    <s v="Mantenimiento Mecanico"/>
    <d v="2023-07-17T00:00:00"/>
    <d v="1899-12-30T18:22:29"/>
    <d v="2023-07-17T00:00:00"/>
    <d v="1899-12-30T18:31:07"/>
    <n v="518"/>
    <n v="8.6333333333333329"/>
    <x v="0"/>
    <x v="0"/>
    <n v="29"/>
    <s v="julio"/>
    <s v="T"/>
    <s v="microparada"/>
    <s v="microparada"/>
    <s v="microparada"/>
    <s v="microparada"/>
    <s v="microparada"/>
  </r>
  <r>
    <n v="147163"/>
    <s v="Torqueadora"/>
    <s v="Moreno"/>
    <s v="L33"/>
    <d v="2020-02-20T00:00:00"/>
    <s v="Martín"/>
    <s v="Mantenimiento Electrico"/>
    <d v="2023-07-17T00:00:00"/>
    <d v="1899-12-30T18:33:04"/>
    <d v="2023-07-17T00:00:00"/>
    <d v="1899-12-30T18:37:25"/>
    <n v="261"/>
    <n v="4.3499999999999996"/>
    <x v="0"/>
    <x v="0"/>
    <n v="29"/>
    <s v="julio"/>
    <s v="T"/>
    <s v="microparada"/>
    <s v="microparada"/>
    <s v="microparada"/>
    <s v="microparada"/>
    <s v="microparada"/>
  </r>
  <r>
    <n v="147164"/>
    <s v="Llenadora"/>
    <s v="Moreno"/>
    <s v="L10"/>
    <d v="2018-11-01T00:00:00"/>
    <s v="-"/>
    <s v="Mantenimiento Mecanico"/>
    <d v="2023-07-17T00:00:00"/>
    <d v="1899-12-30T18:35:44"/>
    <d v="2023-07-17T00:00:00"/>
    <d v="1899-12-30T18:39:57"/>
    <n v="253"/>
    <n v="4.2166666666666668"/>
    <x v="0"/>
    <x v="0"/>
    <n v="29"/>
    <s v="julio"/>
    <s v="T"/>
    <s v="microparada"/>
    <s v="microparada"/>
    <s v="microparada"/>
    <s v="microparada"/>
    <s v="microparada"/>
  </r>
  <r>
    <n v="147166"/>
    <s v="Llenadora"/>
    <s v="Moreno"/>
    <s v="L10"/>
    <d v="2018-11-01T00:00:00"/>
    <s v="-"/>
    <s v="Mantenimiento Mecanico"/>
    <d v="2023-07-17T00:00:00"/>
    <d v="1899-12-30T18:45:21"/>
    <d v="2023-07-17T00:00:00"/>
    <d v="1899-12-30T19:04:49"/>
    <n v="1168"/>
    <n v="19.466666666666665"/>
    <x v="909"/>
    <x v="2"/>
    <n v="29"/>
    <s v="julio"/>
    <s v="T"/>
    <m/>
    <s v="no"/>
    <m/>
    <m/>
    <m/>
  </r>
  <r>
    <n v="147169"/>
    <s v="Celofanadora"/>
    <s v="Moreno"/>
    <s v="L32"/>
    <d v="2021-02-04T00:00:00"/>
    <s v="Victor"/>
    <s v="Mantenimiento Mecanico"/>
    <d v="2023-07-17T00:00:00"/>
    <d v="1899-12-30T19:30:35"/>
    <d v="2023-07-17T00:00:00"/>
    <d v="1899-12-30T20:27:31"/>
    <n v="3416"/>
    <n v="56.93333333333333"/>
    <x v="914"/>
    <x v="2"/>
    <n v="29"/>
    <s v="julio"/>
    <s v="T"/>
    <m/>
    <s v="no"/>
    <m/>
    <m/>
    <m/>
  </r>
  <r>
    <n v="147170"/>
    <s v="Bomba Neumatica"/>
    <s v="Moreno"/>
    <s v="L43"/>
    <d v="2018-11-01T00:00:00"/>
    <s v="-"/>
    <s v="Mantenimiento Mecanico"/>
    <d v="2023-07-17T00:00:00"/>
    <d v="1899-12-30T19:55:12"/>
    <d v="2023-07-17T00:00:00"/>
    <d v="1899-12-30T20:32:09"/>
    <n v="2217"/>
    <n v="36.950000000000003"/>
    <x v="915"/>
    <x v="2"/>
    <n v="29"/>
    <s v="julio"/>
    <s v="T"/>
    <m/>
    <s v="no"/>
    <m/>
    <m/>
    <m/>
  </r>
  <r>
    <n v="147173"/>
    <s v="Llenadora L38"/>
    <s v="Moreno"/>
    <s v="L38"/>
    <d v="2021-03-03T00:00:00"/>
    <s v="Martín"/>
    <s v="Mantenimiento Mecanico"/>
    <d v="2023-07-17T00:00:00"/>
    <d v="1899-12-30T21:04:23"/>
    <d v="2023-07-17T00:00:00"/>
    <d v="1899-12-30T21:52:55"/>
    <n v="2912"/>
    <n v="48.533333333333331"/>
    <x v="916"/>
    <x v="2"/>
    <n v="29"/>
    <s v="julio"/>
    <s v="T"/>
    <m/>
    <s v="no"/>
    <m/>
    <m/>
    <m/>
  </r>
  <r>
    <n v="147174"/>
    <s v="Etiquetadora L33"/>
    <s v="Moreno"/>
    <s v="L33"/>
    <d v="2020-10-16T00:00:00"/>
    <s v="Martín"/>
    <s v="Mantenimiento Electrico"/>
    <d v="2023-07-17T00:00:00"/>
    <d v="1899-12-30T21:14:09"/>
    <d v="2023-07-17T00:00:00"/>
    <d v="1899-12-30T21:21:23"/>
    <n v="434"/>
    <n v="7.2333333333333334"/>
    <x v="0"/>
    <x v="0"/>
    <n v="29"/>
    <s v="julio"/>
    <s v="T"/>
    <s v="microparada"/>
    <s v="microparada"/>
    <s v="microparada"/>
    <s v="microparada"/>
    <s v="microparada"/>
  </r>
  <r>
    <n v="147178"/>
    <s v="Torqueadora"/>
    <s v="Moreno"/>
    <s v="L33"/>
    <d v="2020-02-20T00:00:00"/>
    <s v="Martín"/>
    <s v="Mantenimiento Mecanico"/>
    <d v="2023-07-18T00:00:00"/>
    <d v="1899-12-30T06:13:14"/>
    <d v="2023-07-18T00:00:00"/>
    <d v="1899-12-30T06:54:13"/>
    <n v="2459"/>
    <n v="40.983333333333334"/>
    <x v="1"/>
    <x v="1"/>
    <n v="29"/>
    <s v="julio"/>
    <s v="M"/>
    <s v="sin informacion"/>
    <s v="sin informacion"/>
    <s v="sin informacion"/>
    <s v="sin informacion"/>
    <s v="sin informacion"/>
  </r>
  <r>
    <n v="147181"/>
    <s v="Embalador"/>
    <s v="Moreno"/>
    <s v="L38"/>
    <d v="2018-11-01T00:00:00"/>
    <s v="-"/>
    <s v="Mantenimiento Mecanico"/>
    <d v="2023-07-18T00:00:00"/>
    <d v="1899-12-30T06:28:55"/>
    <d v="2023-07-18T00:00:00"/>
    <d v="1899-12-30T06:34:19"/>
    <n v="324"/>
    <n v="5.4"/>
    <x v="0"/>
    <x v="0"/>
    <n v="29"/>
    <s v="julio"/>
    <s v="M"/>
    <m/>
    <s v="microparada"/>
    <m/>
    <m/>
    <m/>
  </r>
  <r>
    <n v="147183"/>
    <s v="Llenadora"/>
    <s v="Moreno"/>
    <s v="L43"/>
    <d v="2018-11-01T00:00:00"/>
    <s v="-"/>
    <s v="Mantenimiento Electrico"/>
    <d v="2023-07-18T00:00:00"/>
    <d v="1899-12-30T06:36:37"/>
    <d v="2023-07-18T00:00:00"/>
    <d v="1899-12-30T06:57:20"/>
    <n v="1243"/>
    <n v="20.716666666666665"/>
    <x v="917"/>
    <x v="2"/>
    <n v="29"/>
    <s v="julio"/>
    <s v="M"/>
    <m/>
    <s v="no"/>
    <m/>
    <m/>
    <m/>
  </r>
  <r>
    <n v="147184"/>
    <s v="Inkjet"/>
    <s v="Moreno"/>
    <s v="L38"/>
    <d v="2018-11-01T00:00:00"/>
    <s v="-"/>
    <s v="Mantenimiento Electrico"/>
    <d v="2023-07-18T00:00:00"/>
    <d v="1899-12-30T06:46:47"/>
    <d v="2023-07-18T00:00:00"/>
    <d v="1899-12-30T06:57:21"/>
    <n v="634"/>
    <n v="10.566666666666666"/>
    <x v="1"/>
    <x v="1"/>
    <n v="29"/>
    <s v="julio"/>
    <s v="M"/>
    <s v="sin informacion"/>
    <s v="sin informacion"/>
    <s v="sin informacion"/>
    <s v="sin informacion"/>
    <s v="sin informacion"/>
  </r>
  <r>
    <n v="147185"/>
    <s v="Celofanadora"/>
    <s v="Moreno"/>
    <s v="L19"/>
    <d v="2023-05-17T00:00:00"/>
    <s v="Juan Manuel"/>
    <s v="Mantenimiento Electrico"/>
    <d v="2023-07-18T00:00:00"/>
    <d v="1899-12-30T06:50:20"/>
    <d v="2023-07-18T00:00:00"/>
    <d v="1899-12-30T07:13:46"/>
    <n v="1406"/>
    <n v="23.433333333333334"/>
    <x v="1"/>
    <x v="1"/>
    <n v="29"/>
    <s v="julio"/>
    <s v="M"/>
    <s v="sin informacion"/>
    <s v="sin informacion"/>
    <s v="sin informacion"/>
    <s v="sin informacion"/>
    <s v="sin informacion"/>
  </r>
  <r>
    <n v="147189"/>
    <s v="Llenadora L38"/>
    <s v="Moreno"/>
    <s v="L38"/>
    <d v="2021-03-03T00:00:00"/>
    <s v="Martín"/>
    <s v="Mantenimiento Mecanico"/>
    <d v="2023-07-18T00:00:00"/>
    <d v="1899-12-30T07:34:49"/>
    <d v="2023-07-18T00:00:00"/>
    <d v="1899-12-30T08:00:03"/>
    <n v="1514"/>
    <n v="25.233333333333334"/>
    <x v="1"/>
    <x v="1"/>
    <n v="29"/>
    <s v="julio"/>
    <s v="M"/>
    <s v="sin informacion"/>
    <s v="sin informacion"/>
    <s v="sin informacion"/>
    <s v="sin informacion"/>
    <s v="sin informacion"/>
  </r>
  <r>
    <n v="147192"/>
    <s v="Abastecedor pinceles"/>
    <s v="Moreno"/>
    <s v="L37"/>
    <d v="2018-11-01T00:00:00"/>
    <s v="-"/>
    <s v="Mantenimiento Electrico"/>
    <d v="2023-07-18T00:00:00"/>
    <d v="1899-12-30T08:29:51"/>
    <d v="2023-07-18T00:00:00"/>
    <d v="1899-12-30T09:08:32"/>
    <n v="2321"/>
    <n v="38.68333333333333"/>
    <x v="1"/>
    <x v="1"/>
    <n v="29"/>
    <s v="julio"/>
    <s v="M"/>
    <s v="sin informacion"/>
    <s v="sin informacion"/>
    <s v="sin informacion"/>
    <s v="sin informacion"/>
    <s v="sin informacion"/>
  </r>
  <r>
    <n v="147193"/>
    <s v="Abastecedor de tapas"/>
    <s v="Moreno"/>
    <s v="L33"/>
    <d v="2018-11-01T00:00:00"/>
    <s v="-"/>
    <s v="Mantenimiento Mecanico"/>
    <d v="2023-07-18T00:00:00"/>
    <d v="1899-12-30T08:43:40"/>
    <d v="2023-07-18T00:00:00"/>
    <d v="1899-12-30T08:46:12"/>
    <n v="152"/>
    <n v="2.5333333333333332"/>
    <x v="0"/>
    <x v="0"/>
    <n v="29"/>
    <s v="julio"/>
    <s v="M"/>
    <m/>
    <s v="microparada"/>
    <m/>
    <m/>
    <m/>
  </r>
  <r>
    <n v="147194"/>
    <s v="Transporte"/>
    <s v="Moreno"/>
    <s v="L11"/>
    <d v="2018-11-01T00:00:00"/>
    <s v="-"/>
    <s v="Mantenimiento Electrico"/>
    <d v="2023-07-18T00:00:00"/>
    <d v="1899-12-30T08:45:24"/>
    <d v="2023-07-18T00:00:00"/>
    <d v="1899-12-30T10:50:18"/>
    <n v="7494"/>
    <n v="124.9"/>
    <x v="1"/>
    <x v="1"/>
    <n v="29"/>
    <s v="julio"/>
    <s v="M"/>
    <s v="sin informacion"/>
    <s v="sin informacion"/>
    <s v="sin informacion"/>
    <s v="sin informacion"/>
    <s v="sin informacion"/>
  </r>
  <r>
    <n v="147197"/>
    <s v="Abastecedor pinceles"/>
    <s v="Moreno"/>
    <s v="L37"/>
    <d v="2018-11-01T00:00:00"/>
    <s v="-"/>
    <s v="Mantenimiento Electrico"/>
    <d v="2023-07-18T00:00:00"/>
    <d v="1899-12-30T09:08:38"/>
    <d v="2023-07-18T00:00:00"/>
    <d v="1899-12-30T09:59:22"/>
    <n v="3044"/>
    <n v="50.733333333333334"/>
    <x v="1"/>
    <x v="1"/>
    <n v="29"/>
    <s v="julio"/>
    <s v="M"/>
    <s v="sin informacion"/>
    <s v="sin informacion"/>
    <s v="sin informacion"/>
    <s v="sin informacion"/>
    <s v="sin informacion"/>
  </r>
  <r>
    <n v="147201"/>
    <s v="Torqueadora"/>
    <s v="Moreno"/>
    <s v="L33"/>
    <d v="2020-02-20T00:00:00"/>
    <s v="Martín"/>
    <s v="Mantenimiento Mecanico"/>
    <d v="2023-07-18T00:00:00"/>
    <d v="1899-12-30T09:28:30"/>
    <d v="2023-07-18T00:00:00"/>
    <d v="1899-12-30T11:05:16"/>
    <n v="5806"/>
    <n v="96.766666666666666"/>
    <x v="1"/>
    <x v="1"/>
    <n v="29"/>
    <s v="julio"/>
    <s v="M"/>
    <s v="sin informacion"/>
    <s v="sin informacion"/>
    <s v="sin informacion"/>
    <s v="sin informacion"/>
    <s v="sin informacion"/>
  </r>
  <r>
    <n v="147207"/>
    <s v="Abastecedor pinceles"/>
    <s v="Moreno"/>
    <s v="L37"/>
    <d v="2018-11-01T00:00:00"/>
    <s v="-"/>
    <s v="Mantenimiento Electrico"/>
    <d v="2023-07-18T00:00:00"/>
    <d v="1899-12-30T10:48:47"/>
    <d v="2023-07-18T00:00:00"/>
    <d v="1899-12-30T11:20:36"/>
    <n v="1909"/>
    <n v="31.816666666666666"/>
    <x v="1"/>
    <x v="1"/>
    <n v="29"/>
    <s v="julio"/>
    <s v="M"/>
    <s v="sin informacion"/>
    <s v="sin informacion"/>
    <s v="sin informacion"/>
    <s v="sin informacion"/>
    <s v="sin informacion"/>
  </r>
  <r>
    <n v="147210"/>
    <s v="Llenadora"/>
    <s v="Moreno"/>
    <s v="L35"/>
    <d v="2018-11-01T00:00:00"/>
    <s v="-"/>
    <s v="Mantenimiento Electrico"/>
    <d v="2023-07-18T00:00:00"/>
    <d v="1899-12-30T10:54:11"/>
    <d v="2023-07-18T00:00:00"/>
    <d v="1899-12-30T10:54:16"/>
    <n v="5"/>
    <n v="8.3333333333333329E-2"/>
    <x v="0"/>
    <x v="0"/>
    <n v="29"/>
    <s v="julio"/>
    <s v="M"/>
    <m/>
    <s v="microparada"/>
    <m/>
    <m/>
    <m/>
  </r>
  <r>
    <n v="147212"/>
    <s v="Martillo"/>
    <s v="Moreno"/>
    <s v="L41"/>
    <d v="2018-11-01T00:00:00"/>
    <s v="-"/>
    <s v="Mantenimiento Electrico"/>
    <d v="2023-07-18T00:00:00"/>
    <d v="1899-12-30T10:57:49"/>
    <d v="2023-07-18T00:00:00"/>
    <d v="1899-12-30T11:08:28"/>
    <n v="639"/>
    <n v="10.65"/>
    <x v="1"/>
    <x v="1"/>
    <n v="29"/>
    <s v="julio"/>
    <s v="M"/>
    <s v="sin informacion"/>
    <s v="sin informacion"/>
    <s v="sin informacion"/>
    <s v="sin informacion"/>
    <s v="sin informacion"/>
  </r>
  <r>
    <n v="147213"/>
    <s v="Torqueadora"/>
    <s v="Moreno"/>
    <s v="L48"/>
    <d v="2018-11-01T00:00:00"/>
    <s v="-"/>
    <s v="Mantenimiento Mecanico"/>
    <d v="2023-07-18T00:00:00"/>
    <d v="1899-12-30T11:03:25"/>
    <d v="2023-07-18T00:00:00"/>
    <d v="1899-12-30T11:58:23"/>
    <n v="3298"/>
    <n v="54.966666666666669"/>
    <x v="1"/>
    <x v="1"/>
    <n v="29"/>
    <s v="julio"/>
    <s v="M"/>
    <s v="sin informacion"/>
    <s v="sin informacion"/>
    <s v="sin informacion"/>
    <s v="sin informacion"/>
    <s v="sin informacion"/>
  </r>
  <r>
    <n v="147217"/>
    <s v="Etiquetadora L33"/>
    <s v="Moreno"/>
    <s v="L33"/>
    <d v="2020-10-16T00:00:00"/>
    <s v="Martín"/>
    <s v="Mantenimiento Electrico"/>
    <d v="2023-07-18T00:00:00"/>
    <d v="1899-12-30T11:25:38"/>
    <d v="2023-07-18T00:00:00"/>
    <d v="1899-12-30T11:49:04"/>
    <n v="1406"/>
    <n v="23.433333333333334"/>
    <x v="1"/>
    <x v="1"/>
    <n v="29"/>
    <s v="julio"/>
    <s v="M"/>
    <s v="sin informacion"/>
    <s v="sin informacion"/>
    <s v="sin informacion"/>
    <s v="sin informacion"/>
    <s v="sin informacion"/>
  </r>
  <r>
    <n v="147218"/>
    <s v="Estuchadora"/>
    <s v="Moreno"/>
    <s v="L43"/>
    <d v="2018-11-01T00:00:00"/>
    <s v="-"/>
    <s v="Mantenimiento Mecanico"/>
    <d v="2023-07-18T00:00:00"/>
    <d v="1899-12-30T11:29:29"/>
    <d v="2023-07-18T00:00:00"/>
    <d v="1899-12-30T11:51:18"/>
    <n v="1309"/>
    <n v="21.816666666666666"/>
    <x v="918"/>
    <x v="2"/>
    <n v="29"/>
    <s v="julio"/>
    <s v="M"/>
    <m/>
    <s v="no"/>
    <m/>
    <m/>
    <m/>
  </r>
  <r>
    <n v="147219"/>
    <s v="Embalador"/>
    <s v="Moreno"/>
    <s v="L39"/>
    <d v="2018-11-01T00:00:00"/>
    <s v="-"/>
    <s v="Mantenimiento Electrico"/>
    <d v="2023-07-18T00:00:00"/>
    <d v="1899-12-30T11:35:40"/>
    <d v="2023-07-18T00:00:00"/>
    <d v="1899-12-30T12:27:10"/>
    <n v="3090"/>
    <n v="51.5"/>
    <x v="1"/>
    <x v="1"/>
    <n v="29"/>
    <s v="julio"/>
    <s v="M"/>
    <s v="sin informacion"/>
    <s v="sin informacion"/>
    <s v="sin informacion"/>
    <s v="sin informacion"/>
    <s v="sin informacion"/>
  </r>
  <r>
    <n v="147222"/>
    <s v="Abastecedor de bombas"/>
    <s v="Moreno"/>
    <s v="L43"/>
    <d v="2018-11-01T00:00:00"/>
    <s v="-"/>
    <s v="Mantenimiento Electrico"/>
    <d v="2023-07-18T00:00:00"/>
    <d v="1899-12-30T11:51:55"/>
    <d v="2023-07-18T00:00:00"/>
    <d v="1899-12-30T12:26:26"/>
    <n v="2071"/>
    <n v="34.516666666666666"/>
    <x v="1"/>
    <x v="1"/>
    <n v="29"/>
    <s v="julio"/>
    <s v="M"/>
    <s v="sin informacion"/>
    <s v="sin informacion"/>
    <s v="sin informacion"/>
    <s v="sin informacion"/>
    <s v="sin informacion"/>
  </r>
  <r>
    <n v="147223"/>
    <s v="Enhebrado/Coloca Bombas"/>
    <s v="Moreno"/>
    <s v="L48"/>
    <d v="2019-10-08T00:00:00"/>
    <s v="Martín"/>
    <s v="Mantenimiento Electrico"/>
    <d v="2023-07-18T00:00:00"/>
    <d v="1899-12-30T12:00:07"/>
    <d v="2023-07-18T00:00:00"/>
    <d v="1899-12-30T12:34:49"/>
    <n v="2082"/>
    <n v="34.700000000000003"/>
    <x v="1"/>
    <x v="1"/>
    <n v="29"/>
    <s v="julio"/>
    <s v="M"/>
    <s v="sin informacion"/>
    <s v="sin informacion"/>
    <s v="sin informacion"/>
    <s v="sin informacion"/>
    <s v="sin informacion"/>
  </r>
  <r>
    <n v="147225"/>
    <s v="Etiquetadora L33"/>
    <s v="Moreno"/>
    <s v="L33"/>
    <d v="2020-10-16T00:00:00"/>
    <s v="Martín"/>
    <s v="Mantenimiento Electrico"/>
    <d v="2023-07-18T00:00:00"/>
    <d v="1899-12-30T12:26:25"/>
    <d v="2023-07-18T00:00:00"/>
    <d v="1899-12-30T12:27:35"/>
    <n v="70"/>
    <n v="1.1666666666666667"/>
    <x v="0"/>
    <x v="0"/>
    <n v="29"/>
    <s v="julio"/>
    <s v="M"/>
    <m/>
    <s v="microparada"/>
    <m/>
    <m/>
    <m/>
  </r>
  <r>
    <n v="147226"/>
    <s v="Coloca Bombas"/>
    <s v="Moreno"/>
    <s v="L43"/>
    <d v="2020-01-13T00:00:00"/>
    <s v="Martín"/>
    <s v="Mantenimiento Electrico"/>
    <d v="2023-07-18T00:00:00"/>
    <d v="1899-12-30T12:34:41"/>
    <d v="2023-07-18T00:00:00"/>
    <d v="1899-12-30T12:53:41"/>
    <n v="1140"/>
    <n v="19"/>
    <x v="919"/>
    <x v="2"/>
    <n v="29"/>
    <s v="julio"/>
    <s v="M"/>
    <m/>
    <s v="no"/>
    <m/>
    <m/>
    <m/>
  </r>
  <r>
    <n v="147228"/>
    <s v="Celofanadora"/>
    <s v="Moreno"/>
    <s v="L43"/>
    <d v="2018-11-01T00:00:00"/>
    <s v="-"/>
    <s v="Mantenimiento Mecanico"/>
    <d v="2023-07-18T00:00:00"/>
    <d v="1899-12-30T12:53:53"/>
    <d v="2023-07-18T00:00:00"/>
    <d v="1899-12-30T13:13:58"/>
    <n v="1205"/>
    <n v="20.083333333333332"/>
    <x v="1"/>
    <x v="1"/>
    <n v="29"/>
    <s v="julio"/>
    <s v="M"/>
    <s v="sin informacion"/>
    <s v="sin informacion"/>
    <s v="sin informacion"/>
    <s v="sin informacion"/>
    <s v="sin informacion"/>
  </r>
  <r>
    <n v="147229"/>
    <s v="Coloca Bombas"/>
    <s v="Moreno"/>
    <s v="L43"/>
    <d v="2020-01-13T00:00:00"/>
    <s v="Martín"/>
    <s v="Mantenimiento Electrico"/>
    <d v="2023-07-18T00:00:00"/>
    <d v="1899-12-30T13:14:13"/>
    <d v="2023-07-18T00:00:00"/>
    <d v="1899-12-30T13:43:22"/>
    <n v="1749"/>
    <n v="29.15"/>
    <x v="1"/>
    <x v="1"/>
    <n v="29"/>
    <s v="julio"/>
    <s v="M"/>
    <s v="sin informacion"/>
    <s v="sin informacion"/>
    <s v="sin informacion"/>
    <s v="sin informacion"/>
    <s v="sin informacion"/>
  </r>
  <r>
    <n v="147238"/>
    <s v="Llenadora"/>
    <s v="Moreno"/>
    <s v="L41"/>
    <d v="2018-11-01T00:00:00"/>
    <s v="-"/>
    <s v="Mantenimiento Mecanico"/>
    <d v="2023-07-18T00:00:00"/>
    <d v="1899-12-30T14:35:33"/>
    <d v="2023-07-18T00:00:00"/>
    <d v="1899-12-30T15:24:03"/>
    <n v="2910"/>
    <n v="48.5"/>
    <x v="920"/>
    <x v="2"/>
    <n v="29"/>
    <s v="julio"/>
    <s v="T"/>
    <m/>
    <s v="no"/>
    <m/>
    <m/>
    <m/>
  </r>
  <r>
    <n v="147242"/>
    <s v="Laser"/>
    <s v="Moreno"/>
    <s v="L11"/>
    <d v="2021-08-24T00:00:00"/>
    <s v="Sebastian "/>
    <s v="Mantenimiento Mecanico"/>
    <d v="2023-07-18T00:00:00"/>
    <d v="1899-12-30T15:06:56"/>
    <d v="2023-07-18T00:00:00"/>
    <d v="1899-12-30T15:19:26"/>
    <n v="750"/>
    <n v="12.5"/>
    <x v="921"/>
    <x v="4"/>
    <n v="29"/>
    <s v="julio"/>
    <s v="T"/>
    <m/>
    <s v="no"/>
    <m/>
    <m/>
    <m/>
  </r>
  <r>
    <n v="147243"/>
    <s v="Abastecedor de bombas"/>
    <s v="Moreno"/>
    <s v="L43"/>
    <d v="2018-11-01T00:00:00"/>
    <s v="-"/>
    <s v="Mantenimiento Electrico"/>
    <d v="2023-07-18T00:00:00"/>
    <d v="1899-12-30T15:11:59"/>
    <d v="2023-07-18T00:00:00"/>
    <d v="1899-12-30T16:07:40"/>
    <n v="3341"/>
    <n v="55.68333333333333"/>
    <x v="922"/>
    <x v="2"/>
    <n v="29"/>
    <s v="julio"/>
    <s v="T"/>
    <m/>
    <s v="no"/>
    <m/>
    <m/>
    <m/>
  </r>
  <r>
    <n v="147248"/>
    <s v="Laser"/>
    <s v="Moreno"/>
    <s v="L11"/>
    <d v="2021-08-24T00:00:00"/>
    <s v="Sebastian "/>
    <s v="Mantenimiento Mecanico"/>
    <d v="2023-07-18T00:00:00"/>
    <d v="1899-12-30T16:13:55"/>
    <d v="2023-07-18T00:00:00"/>
    <d v="1899-12-30T17:02:01"/>
    <n v="2886"/>
    <n v="48.1"/>
    <x v="1"/>
    <x v="1"/>
    <n v="29"/>
    <s v="julio"/>
    <s v="T"/>
    <s v="sin informacion"/>
    <s v="sin informacion"/>
    <s v="sin informacion"/>
    <s v="sin informacion"/>
    <s v="sin informacion"/>
  </r>
  <r>
    <n v="147249"/>
    <s v="Girador de pucks"/>
    <s v="Moreno"/>
    <s v="L32"/>
    <d v="2021-02-04T00:00:00"/>
    <s v="Victor"/>
    <s v="Mantenimiento Mecanico"/>
    <d v="2023-07-18T00:00:00"/>
    <d v="1899-12-30T16:16:55"/>
    <d v="2023-07-18T00:00:00"/>
    <d v="1899-12-30T16:36:51"/>
    <n v="1196"/>
    <n v="19.933333333333334"/>
    <x v="1"/>
    <x v="1"/>
    <n v="29"/>
    <s v="julio"/>
    <s v="T"/>
    <s v="sin informacion"/>
    <s v="sin informacion"/>
    <s v="sin informacion"/>
    <s v="sin informacion"/>
    <s v="sin informacion"/>
  </r>
  <r>
    <n v="147251"/>
    <s v="Etiquetadora"/>
    <s v="Moreno"/>
    <s v="L42"/>
    <d v="2019-10-08T00:00:00"/>
    <s v="Martín"/>
    <s v="Mantenimiento Mecanico"/>
    <d v="2023-07-18T00:00:00"/>
    <d v="1899-12-30T16:41:06"/>
    <d v="2023-07-18T00:00:00"/>
    <d v="1899-12-30T16:49:18"/>
    <n v="492"/>
    <n v="8.1999999999999993"/>
    <x v="0"/>
    <x v="0"/>
    <n v="29"/>
    <s v="julio"/>
    <s v="T"/>
    <m/>
    <s v="microparada"/>
    <m/>
    <m/>
    <m/>
  </r>
  <r>
    <n v="147253"/>
    <s v="Llenadora"/>
    <s v="Moreno"/>
    <s v="L48"/>
    <d v="2018-11-01T00:00:00"/>
    <s v="-"/>
    <s v="Mantenimiento Electrico"/>
    <d v="2023-07-18T00:00:00"/>
    <d v="1899-12-30T17:16:11"/>
    <d v="2023-07-18T00:00:00"/>
    <d v="1899-12-30T17:45:43"/>
    <n v="1772"/>
    <n v="29.533333333333335"/>
    <x v="923"/>
    <x v="2"/>
    <n v="29"/>
    <s v="julio"/>
    <s v="T"/>
    <m/>
    <s v="no"/>
    <m/>
    <m/>
    <m/>
  </r>
  <r>
    <n v="147254"/>
    <s v="Girador de pucks"/>
    <s v="Moreno"/>
    <s v="L11"/>
    <d v="2021-08-24T00:00:00"/>
    <s v="Sebastian "/>
    <s v="Mantenimiento Mecanico"/>
    <d v="2023-07-18T00:00:00"/>
    <d v="1899-12-30T17:19:54"/>
    <d v="2023-07-18T00:00:00"/>
    <d v="1899-12-30T17:36:42"/>
    <n v="1008"/>
    <n v="16.8"/>
    <x v="1"/>
    <x v="1"/>
    <n v="29"/>
    <s v="julio"/>
    <s v="T"/>
    <s v="sin informacion"/>
    <s v="sin informacion"/>
    <s v="sin informacion"/>
    <s v="sin informacion"/>
    <s v="sin informacion"/>
  </r>
  <r>
    <n v="147257"/>
    <s v="Llenadora"/>
    <s v="Moreno"/>
    <s v="L48"/>
    <d v="2018-11-01T00:00:00"/>
    <s v="-"/>
    <s v="Mantenimiento Electrico"/>
    <d v="2023-07-18T00:00:00"/>
    <d v="1899-12-30T17:57:09"/>
    <d v="2023-07-18T00:00:00"/>
    <d v="1899-12-30T18:21:50"/>
    <n v="1481"/>
    <n v="24.683333333333334"/>
    <x v="1"/>
    <x v="1"/>
    <n v="29"/>
    <s v="julio"/>
    <s v="T"/>
    <s v="sin informacion"/>
    <s v="sin informacion"/>
    <s v="sin informacion"/>
    <s v="sin informacion"/>
    <s v="sin informacion"/>
  </r>
  <r>
    <n v="147260"/>
    <s v="Girador de pucks"/>
    <s v="Moreno"/>
    <s v="L32"/>
    <d v="2021-02-04T00:00:00"/>
    <s v="Victor"/>
    <s v="Mantenimiento Mecanico"/>
    <d v="2023-07-18T00:00:00"/>
    <d v="1899-12-30T18:45:07"/>
    <d v="2023-07-18T00:00:00"/>
    <d v="1899-12-30T18:55:03"/>
    <n v="596"/>
    <n v="9.9333333333333336"/>
    <x v="0"/>
    <x v="0"/>
    <n v="29"/>
    <s v="julio"/>
    <s v="T"/>
    <m/>
    <s v="microparada"/>
    <m/>
    <m/>
    <m/>
  </r>
  <r>
    <n v="147263"/>
    <s v="Axon"/>
    <s v="Moreno"/>
    <s v="L37"/>
    <d v="2020-02-20T00:00:00"/>
    <s v="Martín"/>
    <s v="Mantenimiento Mecanico"/>
    <d v="2023-07-18T00:00:00"/>
    <d v="1899-12-30T19:42:25"/>
    <d v="2023-07-18T00:00:00"/>
    <d v="1899-12-30T20:08:40"/>
    <n v="1575"/>
    <n v="26.25"/>
    <x v="1"/>
    <x v="1"/>
    <n v="29"/>
    <s v="julio"/>
    <s v="T"/>
    <s v="sin informacion"/>
    <s v="sin informacion"/>
    <s v="sin informacion"/>
    <s v="sin informacion"/>
    <s v="sin informacion"/>
  </r>
  <r>
    <n v="147264"/>
    <s v="Llenadora"/>
    <s v="Moreno"/>
    <s v="L29"/>
    <d v="2018-11-01T00:00:00"/>
    <s v="-"/>
    <s v="Mantenimiento Mecanico"/>
    <d v="2023-07-18T00:00:00"/>
    <d v="1899-12-30T19:52:17"/>
    <d v="2023-07-18T00:00:00"/>
    <d v="1899-12-30T21:45:53"/>
    <n v="6816"/>
    <n v="113.6"/>
    <x v="924"/>
    <x v="2"/>
    <n v="29"/>
    <s v="julio"/>
    <s v="T"/>
    <m/>
    <s v="no"/>
    <m/>
    <m/>
    <m/>
  </r>
  <r>
    <n v="147266"/>
    <s v="Llenadora"/>
    <s v="Moreno"/>
    <s v="L41"/>
    <d v="2018-11-01T00:00:00"/>
    <s v="-"/>
    <s v="Mantenimiento Mecanico"/>
    <d v="2023-07-18T00:00:00"/>
    <d v="1899-12-30T20:14:04"/>
    <d v="2023-07-18T00:00:00"/>
    <d v="1899-12-30T21:17:14"/>
    <n v="3790"/>
    <n v="63.166666666666664"/>
    <x v="1"/>
    <x v="1"/>
    <n v="29"/>
    <s v="julio"/>
    <s v="T"/>
    <s v="sin informacion"/>
    <s v="sin informacion"/>
    <s v="sin informacion"/>
    <s v="sin informacion"/>
    <s v="sin informacion"/>
  </r>
  <r>
    <n v="147269"/>
    <s v="Llenadora"/>
    <s v="Moreno"/>
    <s v="L32"/>
    <d v="2021-02-04T00:00:00"/>
    <s v="Victor"/>
    <s v="Mantenimiento Mecanico"/>
    <d v="2023-07-19T00:00:00"/>
    <d v="1899-12-30T00:08:41"/>
    <d v="2023-07-19T00:00:00"/>
    <d v="1899-12-30T06:01:04"/>
    <n v="21143"/>
    <n v="352.38333333333333"/>
    <x v="183"/>
    <x v="4"/>
    <n v="29"/>
    <s v="julio"/>
    <s v="N"/>
    <m/>
    <s v="no aplica"/>
    <m/>
    <m/>
    <m/>
  </r>
  <r>
    <n v="147275"/>
    <s v="Llenadora"/>
    <s v="Moreno"/>
    <s v="L48"/>
    <d v="2018-11-01T00:00:00"/>
    <s v="-"/>
    <s v="Mantenimiento Electrico"/>
    <d v="2023-07-19T00:00:00"/>
    <d v="1899-12-30T06:28:16"/>
    <d v="2023-07-19T00:00:00"/>
    <d v="1899-12-30T06:29:50"/>
    <n v="94"/>
    <n v="1.5666666666666667"/>
    <x v="0"/>
    <x v="0"/>
    <n v="29"/>
    <s v="julio"/>
    <s v="M"/>
    <m/>
    <s v="microparada"/>
    <m/>
    <m/>
    <m/>
  </r>
  <r>
    <n v="147277"/>
    <s v="Llenadora"/>
    <s v="Moreno"/>
    <s v="L48"/>
    <d v="2018-11-01T00:00:00"/>
    <s v="-"/>
    <s v="Mantenimiento Electrico"/>
    <d v="2023-07-19T00:00:00"/>
    <d v="1899-12-30T06:37:29"/>
    <d v="2023-07-19T00:00:00"/>
    <d v="1899-12-30T06:52:34"/>
    <n v="905"/>
    <n v="15.083333333333334"/>
    <x v="925"/>
    <x v="2"/>
    <n v="29"/>
    <s v="julio"/>
    <s v="M"/>
    <m/>
    <s v="no"/>
    <m/>
    <m/>
    <m/>
  </r>
  <r>
    <n v="147280"/>
    <s v="Llenadora"/>
    <s v="Moreno"/>
    <s v="L29"/>
    <d v="2018-11-01T00:00:00"/>
    <s v="-"/>
    <s v="Mantenimiento Mecanico"/>
    <d v="2023-07-19T00:00:00"/>
    <d v="1899-12-30T07:10:24"/>
    <d v="2023-07-19T00:00:00"/>
    <d v="1899-12-30T07:54:19"/>
    <n v="2635"/>
    <n v="43.916666666666664"/>
    <x v="926"/>
    <x v="2"/>
    <n v="29"/>
    <s v="julio"/>
    <s v="M"/>
    <m/>
    <s v="no"/>
    <m/>
    <m/>
    <m/>
  </r>
  <r>
    <n v="147281"/>
    <s v="Brazo transporte"/>
    <s v="Moreno"/>
    <s v="L35"/>
    <d v="2018-11-01T00:00:00"/>
    <s v="-"/>
    <s v="Mantenimiento Electrico"/>
    <d v="2023-07-19T00:00:00"/>
    <d v="1899-12-30T07:19:50"/>
    <d v="2023-07-19T00:00:00"/>
    <d v="1899-12-30T07:35:10"/>
    <n v="920"/>
    <n v="15.333333333333334"/>
    <x v="522"/>
    <x v="2"/>
    <n v="29"/>
    <s v="julio"/>
    <s v="M"/>
    <m/>
    <s v="no"/>
    <m/>
    <m/>
    <m/>
  </r>
  <r>
    <n v="147288"/>
    <s v="Llenadora"/>
    <s v="Moreno"/>
    <s v="L48"/>
    <d v="2018-11-01T00:00:00"/>
    <s v="-"/>
    <s v="Mantenimiento Mecanico"/>
    <d v="2023-07-19T00:00:00"/>
    <d v="1899-12-30T09:04:03"/>
    <d v="2023-07-19T00:00:00"/>
    <d v="1899-12-30T09:04:12"/>
    <n v="9"/>
    <n v="0.15"/>
    <x v="0"/>
    <x v="0"/>
    <n v="29"/>
    <s v="julio"/>
    <s v="M"/>
    <m/>
    <s v="microparada"/>
    <m/>
    <m/>
    <m/>
  </r>
  <r>
    <n v="147289"/>
    <s v="Llenadora"/>
    <s v="Moreno"/>
    <s v="L48"/>
    <d v="2018-11-01T00:00:00"/>
    <s v="-"/>
    <s v="Mantenimiento Electrico"/>
    <d v="2023-07-19T00:00:00"/>
    <d v="1899-12-30T09:04:19"/>
    <d v="2023-07-19T00:00:00"/>
    <d v="1899-12-30T09:30:38"/>
    <n v="1579"/>
    <n v="26.316666666666666"/>
    <x v="927"/>
    <x v="2"/>
    <n v="29"/>
    <s v="julio"/>
    <s v="M"/>
    <m/>
    <s v="no"/>
    <m/>
    <m/>
    <m/>
  </r>
  <r>
    <n v="147292"/>
    <s v="Llenadora"/>
    <s v="Moreno"/>
    <s v="L10"/>
    <d v="2018-11-01T00:00:00"/>
    <s v="-"/>
    <s v="Mantenimiento Mecanico"/>
    <d v="2023-07-19T00:00:00"/>
    <d v="1899-12-30T09:23:58"/>
    <d v="2023-07-19T00:00:00"/>
    <d v="1899-12-30T10:08:44"/>
    <n v="2686"/>
    <n v="44.766666666666666"/>
    <x v="928"/>
    <x v="2"/>
    <n v="29"/>
    <s v="julio"/>
    <s v="M"/>
    <m/>
    <s v="no"/>
    <m/>
    <m/>
    <m/>
  </r>
  <r>
    <n v="147293"/>
    <s v="Llenadora"/>
    <s v="Moreno"/>
    <s v="L43"/>
    <d v="2018-11-01T00:00:00"/>
    <s v="-"/>
    <s v="Mantenimiento Electrico"/>
    <d v="2023-07-19T00:00:00"/>
    <d v="1899-12-30T09:30:44"/>
    <d v="2023-07-19T00:00:00"/>
    <d v="1899-12-30T09:37:23"/>
    <n v="399"/>
    <n v="6.65"/>
    <x v="0"/>
    <x v="0"/>
    <n v="29"/>
    <s v="julio"/>
    <s v="M"/>
    <m/>
    <s v="microparada"/>
    <m/>
    <m/>
    <m/>
  </r>
  <r>
    <n v="147294"/>
    <s v="Sobretapa"/>
    <s v="Moreno"/>
    <s v="L38"/>
    <d v="2020-06-30T00:00:00"/>
    <s v="Martín"/>
    <s v="Mantenimiento Mecanico"/>
    <d v="2023-07-19T00:00:00"/>
    <d v="1899-12-30T09:33:05"/>
    <d v="2023-07-19T00:00:00"/>
    <d v="1899-12-30T10:12:58"/>
    <n v="2393"/>
    <n v="39.883333333333333"/>
    <x v="4"/>
    <x v="2"/>
    <n v="29"/>
    <s v="julio"/>
    <s v="M"/>
    <m/>
    <s v="no"/>
    <m/>
    <m/>
    <m/>
  </r>
  <r>
    <n v="147295"/>
    <s v="Celofanadora"/>
    <s v="Moreno"/>
    <s v="L43"/>
    <d v="2018-11-01T00:00:00"/>
    <s v="-"/>
    <s v="Mantenimiento Mecanico"/>
    <d v="2023-07-19T00:00:00"/>
    <d v="1899-12-30T09:37:38"/>
    <d v="2023-07-19T00:00:00"/>
    <d v="1899-12-30T10:03:09"/>
    <n v="1531"/>
    <n v="25.516666666666666"/>
    <x v="4"/>
    <x v="2"/>
    <n v="29"/>
    <s v="julio"/>
    <s v="M"/>
    <m/>
    <s v="no"/>
    <m/>
    <m/>
    <m/>
  </r>
  <r>
    <n v="147300"/>
    <s v="Celofanadora L10"/>
    <s v="Moreno"/>
    <s v="L10"/>
    <d v="2020-09-30T00:00:00"/>
    <s v="Martín"/>
    <s v="Mantenimiento Electrico"/>
    <d v="2023-07-19T00:00:00"/>
    <d v="1899-12-30T10:09:04"/>
    <d v="2023-07-19T00:00:00"/>
    <d v="1899-12-30T10:19:26"/>
    <n v="622"/>
    <n v="10.366666666666667"/>
    <x v="4"/>
    <x v="2"/>
    <n v="29"/>
    <s v="julio"/>
    <s v="M"/>
    <m/>
    <s v="no"/>
    <m/>
    <m/>
    <m/>
  </r>
  <r>
    <n v="147304"/>
    <s v="Llenadora L38"/>
    <s v="Moreno"/>
    <s v="L38"/>
    <d v="2021-03-03T00:00:00"/>
    <s v="Martín"/>
    <s v="Mantenimiento Mecanico"/>
    <d v="2023-07-19T00:00:00"/>
    <d v="1899-12-30T10:34:58"/>
    <d v="2023-07-19T00:00:00"/>
    <d v="1899-12-30T11:16:16"/>
    <n v="2478"/>
    <n v="41.3"/>
    <x v="929"/>
    <x v="3"/>
    <n v="29"/>
    <s v="julio"/>
    <s v="M"/>
    <m/>
    <s v="si"/>
    <m/>
    <m/>
    <m/>
  </r>
  <r>
    <n v="147307"/>
    <s v="Brazo transporte"/>
    <s v="Moreno"/>
    <s v="L35"/>
    <d v="2018-11-01T00:00:00"/>
    <s v="-"/>
    <s v="Mantenimiento Electrico"/>
    <d v="2023-07-19T00:00:00"/>
    <d v="1899-12-30T11:08:32"/>
    <d v="2023-07-19T00:00:00"/>
    <d v="1899-12-30T11:26:42"/>
    <n v="1090"/>
    <n v="18.166666666666668"/>
    <x v="522"/>
    <x v="2"/>
    <n v="29"/>
    <s v="julio"/>
    <s v="M"/>
    <m/>
    <s v="no"/>
    <m/>
    <m/>
    <m/>
  </r>
  <r>
    <n v="147309"/>
    <s v="Transfer"/>
    <s v="Moreno"/>
    <s v="L39"/>
    <d v="2019-10-08T00:00:00"/>
    <s v="Martín"/>
    <s v="Mantenimiento Electrico"/>
    <d v="2023-07-19T00:00:00"/>
    <d v="1899-12-30T11:12:21"/>
    <d v="2023-07-19T00:00:00"/>
    <d v="1899-12-30T11:53:33"/>
    <n v="2472"/>
    <n v="41.2"/>
    <x v="4"/>
    <x v="2"/>
    <n v="29"/>
    <s v="julio"/>
    <s v="M"/>
    <m/>
    <s v="no"/>
    <m/>
    <m/>
    <m/>
  </r>
  <r>
    <n v="147311"/>
    <s v="Torqueadora"/>
    <s v="Moreno"/>
    <s v="L35"/>
    <d v="2018-11-01T00:00:00"/>
    <s v="-"/>
    <s v="Mantenimiento Mecanico"/>
    <d v="2023-07-19T00:00:00"/>
    <d v="1899-12-30T11:26:59"/>
    <d v="2023-07-19T00:00:00"/>
    <d v="1899-12-30T11:48:47"/>
    <n v="1308"/>
    <n v="21.8"/>
    <x v="930"/>
    <x v="2"/>
    <n v="29"/>
    <s v="julio"/>
    <s v="M"/>
    <m/>
    <s v="no"/>
    <m/>
    <m/>
    <m/>
  </r>
  <r>
    <n v="147312"/>
    <s v="Axon"/>
    <s v="Moreno"/>
    <s v="L37"/>
    <d v="2020-02-20T00:00:00"/>
    <s v="Martín"/>
    <s v="Mantenimiento Mecanico"/>
    <d v="2023-07-19T00:00:00"/>
    <d v="1899-12-30T11:33:16"/>
    <d v="2023-07-19T00:00:00"/>
    <d v="1899-12-30T13:07:18"/>
    <n v="5642"/>
    <n v="94.033333333333331"/>
    <x v="931"/>
    <x v="2"/>
    <n v="29"/>
    <s v="julio"/>
    <s v="M"/>
    <m/>
    <s v="no"/>
    <m/>
    <m/>
    <m/>
  </r>
  <r>
    <n v="147316"/>
    <s v="Sobretapa"/>
    <s v="Moreno"/>
    <s v="L38"/>
    <d v="2020-06-30T00:00:00"/>
    <s v="Martín"/>
    <s v="Mantenimiento Mecanico"/>
    <d v="2023-07-19T00:00:00"/>
    <d v="1899-12-30T11:43:18"/>
    <d v="2023-07-19T00:00:00"/>
    <d v="1899-12-30T12:32:23"/>
    <n v="2945"/>
    <n v="49.083333333333336"/>
    <x v="932"/>
    <x v="3"/>
    <n v="29"/>
    <s v="julio"/>
    <s v="M"/>
    <m/>
    <s v="no"/>
    <m/>
    <m/>
    <m/>
  </r>
  <r>
    <n v="147317"/>
    <s v="Brazo transporte"/>
    <s v="Moreno"/>
    <s v="L35"/>
    <d v="2018-11-01T00:00:00"/>
    <s v="-"/>
    <s v="Mantenimiento Electrico"/>
    <d v="2023-07-19T00:00:00"/>
    <d v="1899-12-30T11:49:03"/>
    <d v="2023-07-19T00:00:00"/>
    <d v="1899-12-30T12:28:40"/>
    <n v="2377"/>
    <n v="39.616666666666667"/>
    <x v="4"/>
    <x v="2"/>
    <n v="29"/>
    <s v="julio"/>
    <s v="M"/>
    <m/>
    <s v="no"/>
    <m/>
    <m/>
    <m/>
  </r>
  <r>
    <n v="147319"/>
    <s v="Enhebrado/Coloca Bombas"/>
    <s v="Moreno"/>
    <s v="L39"/>
    <d v="2019-10-08T00:00:00"/>
    <s v="Martín"/>
    <s v="Mantenimiento Mecanico"/>
    <d v="2023-07-19T00:00:00"/>
    <d v="1899-12-30T12:29:21"/>
    <d v="2023-07-19T00:00:00"/>
    <d v="1899-12-30T12:32:18"/>
    <n v="177"/>
    <n v="2.95"/>
    <x v="0"/>
    <x v="0"/>
    <n v="29"/>
    <s v="julio"/>
    <s v="M"/>
    <m/>
    <s v="microparada"/>
    <m/>
    <m/>
    <m/>
  </r>
  <r>
    <n v="147320"/>
    <s v="Sobretapa"/>
    <s v="Moreno"/>
    <s v="L38"/>
    <d v="2020-06-30T00:00:00"/>
    <s v="Martín"/>
    <s v="Mantenimiento Mecanico"/>
    <d v="2023-07-19T00:00:00"/>
    <d v="1899-12-30T12:39:57"/>
    <d v="2023-07-19T00:00:00"/>
    <d v="1899-12-30T13:29:17"/>
    <n v="2960"/>
    <n v="49.333333333333336"/>
    <x v="4"/>
    <x v="2"/>
    <n v="29"/>
    <s v="julio"/>
    <s v="M"/>
    <m/>
    <s v="no"/>
    <m/>
    <m/>
    <m/>
  </r>
  <r>
    <n v="147323"/>
    <s v="Celofanadora"/>
    <s v="Moreno"/>
    <s v="L41"/>
    <d v="2020-02-21T00:00:00"/>
    <s v="Martín"/>
    <s v="Mantenimiento Mecanico"/>
    <d v="2023-07-19T00:00:00"/>
    <d v="1899-12-30T12:54:20"/>
    <d v="2023-07-19T00:00:00"/>
    <d v="1899-12-30T13:38:39"/>
    <n v="2659"/>
    <n v="44.31666666666667"/>
    <x v="933"/>
    <x v="2"/>
    <n v="29"/>
    <s v="julio"/>
    <s v="M"/>
    <m/>
    <s v="no"/>
    <m/>
    <m/>
    <m/>
  </r>
  <r>
    <n v="147331"/>
    <s v="Llenadora"/>
    <s v="Moreno"/>
    <s v="L29"/>
    <d v="2018-11-01T00:00:00"/>
    <s v="-"/>
    <s v="Mantenimiento Mecanico"/>
    <d v="2023-07-19T00:00:00"/>
    <d v="1899-12-30T15:02:27"/>
    <d v="2023-07-19T00:00:00"/>
    <d v="1899-12-30T15:09:44"/>
    <n v="437"/>
    <n v="7.2833333333333332"/>
    <x v="0"/>
    <x v="0"/>
    <n v="29"/>
    <s v="julio"/>
    <s v="T"/>
    <m/>
    <s v="microparada"/>
    <m/>
    <m/>
    <m/>
  </r>
  <r>
    <n v="147336"/>
    <s v="Etiquetadora"/>
    <s v="Moreno"/>
    <s v="L27"/>
    <d v="2018-11-01T00:00:00"/>
    <s v="-"/>
    <s v="Mantenimiento Electrico"/>
    <d v="2023-07-19T00:00:00"/>
    <d v="1899-12-30T15:54:09"/>
    <d v="2023-07-19T00:00:00"/>
    <d v="1899-12-30T15:56:53"/>
    <n v="164"/>
    <n v="2.7333333333333334"/>
    <x v="0"/>
    <x v="0"/>
    <n v="29"/>
    <s v="julio"/>
    <s v="T"/>
    <m/>
    <s v="microparada"/>
    <m/>
    <m/>
    <m/>
  </r>
  <r>
    <n v="147344"/>
    <s v="Tolva"/>
    <s v="Moreno"/>
    <s v="L35"/>
    <d v="2019-12-10T00:00:00"/>
    <s v="Martín"/>
    <s v="Mantenimiento Electrico"/>
    <d v="2023-07-19T00:00:00"/>
    <d v="1899-12-30T16:34:28"/>
    <d v="2023-07-19T00:00:00"/>
    <d v="1899-12-30T16:56:28"/>
    <n v="1320"/>
    <n v="22"/>
    <x v="934"/>
    <x v="2"/>
    <n v="29"/>
    <s v="julio"/>
    <s v="T"/>
    <m/>
    <s v="no"/>
    <m/>
    <m/>
    <m/>
  </r>
  <r>
    <n v="147345"/>
    <s v="Inkjet"/>
    <s v="Moreno"/>
    <s v="L19"/>
    <d v="2018-11-01T00:00:00"/>
    <s v="-"/>
    <s v="Mantenimiento Electrico"/>
    <d v="2023-07-19T00:00:00"/>
    <d v="1899-12-30T16:49:00"/>
    <d v="2023-07-19T00:00:00"/>
    <d v="1899-12-30T17:03:17"/>
    <n v="857"/>
    <n v="14.283333333333333"/>
    <x v="935"/>
    <x v="2"/>
    <n v="29"/>
    <s v="julio"/>
    <s v="T"/>
    <m/>
    <s v="no"/>
    <m/>
    <m/>
    <m/>
  </r>
  <r>
    <n v="147351"/>
    <s v="Celofanadora"/>
    <s v="Moreno"/>
    <s v="L11"/>
    <d v="2018-11-01T00:00:00"/>
    <s v="-"/>
    <s v="Mantenimiento Mecanico"/>
    <d v="2023-07-19T00:00:00"/>
    <d v="1899-12-30T18:00:32"/>
    <d v="2023-07-19T00:00:00"/>
    <d v="1899-12-30T18:29:59"/>
    <n v="1767"/>
    <n v="29.45"/>
    <x v="4"/>
    <x v="2"/>
    <n v="29"/>
    <s v="julio"/>
    <s v="T"/>
    <m/>
    <s v="no"/>
    <m/>
    <m/>
    <m/>
  </r>
  <r>
    <n v="147352"/>
    <s v="Embalador"/>
    <s v="Moreno"/>
    <s v="L07"/>
    <d v="2018-11-01T00:00:00"/>
    <s v="-"/>
    <s v="Mantenimiento Mecanico"/>
    <d v="2023-07-19T00:00:00"/>
    <d v="1899-12-30T18:20:10"/>
    <d v="2023-07-19T00:00:00"/>
    <d v="1899-12-30T18:22:24"/>
    <n v="134"/>
    <n v="2.2333333333333334"/>
    <x v="0"/>
    <x v="0"/>
    <n v="29"/>
    <s v="julio"/>
    <s v="T"/>
    <m/>
    <s v="microparada"/>
    <m/>
    <m/>
    <m/>
  </r>
  <r>
    <n v="147361"/>
    <s v="Celofanadora"/>
    <s v="Moreno"/>
    <s v="L11"/>
    <d v="2018-11-01T00:00:00"/>
    <s v="-"/>
    <s v="Mantenimiento Mecanico"/>
    <d v="2023-07-19T00:00:00"/>
    <d v="1899-12-30T18:59:12"/>
    <d v="2023-07-19T00:00:00"/>
    <d v="1899-12-30T19:21:55"/>
    <n v="1363"/>
    <n v="22.716666666666665"/>
    <x v="4"/>
    <x v="2"/>
    <n v="29"/>
    <s v="julio"/>
    <s v="T"/>
    <m/>
    <s v="no"/>
    <m/>
    <m/>
    <m/>
  </r>
  <r>
    <n v="147362"/>
    <s v="Etiquetadora"/>
    <s v="Moreno"/>
    <s v="L27"/>
    <d v="2018-11-01T00:00:00"/>
    <s v="-"/>
    <s v="Mantenimiento Mecanico"/>
    <d v="2023-07-19T00:00:00"/>
    <d v="1899-12-30T19:31:44"/>
    <d v="2023-07-19T00:00:00"/>
    <d v="1899-12-30T19:59:58"/>
    <n v="1694"/>
    <n v="28.233333333333334"/>
    <x v="4"/>
    <x v="2"/>
    <n v="29"/>
    <s v="julio"/>
    <s v="T"/>
    <m/>
    <s v="no"/>
    <m/>
    <m/>
    <m/>
  </r>
  <r>
    <n v="147365"/>
    <s v="Llenadora"/>
    <s v="Moreno"/>
    <s v="L33"/>
    <d v="2018-11-01T00:00:00"/>
    <s v="-"/>
    <s v="Mantenimiento Mecanico"/>
    <d v="2023-07-19T00:00:00"/>
    <d v="1899-12-30T20:27:40"/>
    <d v="2023-07-19T00:00:00"/>
    <d v="1899-12-30T20:37:30"/>
    <n v="590"/>
    <n v="9.8333333333333339"/>
    <x v="0"/>
    <x v="0"/>
    <n v="29"/>
    <s v="julio"/>
    <s v="T"/>
    <m/>
    <s v="microparada"/>
    <m/>
    <m/>
    <m/>
  </r>
  <r>
    <n v="147367"/>
    <s v="Llenadora"/>
    <s v="Moreno"/>
    <s v="L32"/>
    <d v="2021-02-04T00:00:00"/>
    <s v="Victor"/>
    <s v="Mantenimiento Mecanico"/>
    <d v="2023-07-19T00:00:00"/>
    <d v="1899-12-30T21:10:51"/>
    <d v="2023-07-19T00:00:00"/>
    <d v="1899-12-30T21:51:00"/>
    <n v="2409"/>
    <n v="40.15"/>
    <x v="1"/>
    <x v="1"/>
    <n v="29"/>
    <s v="julio"/>
    <s v="T"/>
    <s v="sin informacion"/>
    <s v="sin informacion"/>
    <s v="sin informacion"/>
    <s v="sin informacion"/>
    <s v="sin informacion"/>
  </r>
  <r>
    <n v="147368"/>
    <s v="Llenadora"/>
    <s v="Moreno"/>
    <s v="L33"/>
    <d v="2018-11-01T00:00:00"/>
    <s v="-"/>
    <s v="Mantenimiento Mecanico"/>
    <d v="2023-07-19T00:00:00"/>
    <d v="1899-12-30T21:13:06"/>
    <d v="2023-07-19T00:00:00"/>
    <d v="1899-12-30T21:29:43"/>
    <n v="997"/>
    <n v="16.616666666666667"/>
    <x v="936"/>
    <x v="2"/>
    <n v="29"/>
    <s v="julio"/>
    <s v="T"/>
    <m/>
    <s v="no"/>
    <m/>
    <m/>
    <m/>
  </r>
  <r>
    <n v="147369"/>
    <s v="Torqueadora"/>
    <s v="Moreno"/>
    <s v="L33"/>
    <d v="2020-02-20T00:00:00"/>
    <s v="Martín"/>
    <s v="Mantenimiento Electrico"/>
    <d v="2023-07-19T00:00:00"/>
    <d v="1899-12-30T21:29:51"/>
    <d v="2023-07-19T00:00:00"/>
    <d v="1899-12-30T22:18:48"/>
    <n v="2937"/>
    <n v="48.95"/>
    <x v="937"/>
    <x v="3"/>
    <n v="29"/>
    <s v="julio"/>
    <s v="T"/>
    <m/>
    <s v="no"/>
    <m/>
    <m/>
    <m/>
  </r>
  <r>
    <n v="147370"/>
    <s v="Martillo"/>
    <s v="Moreno"/>
    <s v="L32"/>
    <d v="2021-02-04T00:00:00"/>
    <s v="Victor"/>
    <s v="Mantenimiento Electrico"/>
    <d v="2023-07-20T00:00:00"/>
    <d v="1899-12-30T00:28:06"/>
    <d v="2023-07-20T00:00:00"/>
    <d v="1899-12-30T00:52:41"/>
    <n v="1475"/>
    <n v="24.583333333333332"/>
    <x v="4"/>
    <x v="2"/>
    <n v="29"/>
    <s v="julio"/>
    <s v="N"/>
    <m/>
    <s v="no"/>
    <m/>
    <m/>
    <m/>
  </r>
  <r>
    <n v="147371"/>
    <s v="Torqueadora"/>
    <s v="Moreno"/>
    <s v="L33"/>
    <d v="2020-02-20T00:00:00"/>
    <s v="Martín"/>
    <s v="Mantenimiento Mecanico"/>
    <d v="2023-07-20T00:00:00"/>
    <d v="1899-12-30T06:01:40"/>
    <d v="2023-07-20T00:00:00"/>
    <d v="1899-12-30T09:03:24"/>
    <n v="10904"/>
    <n v="181.73333333333332"/>
    <x v="938"/>
    <x v="2"/>
    <n v="29"/>
    <s v="julio"/>
    <s v="M"/>
    <m/>
    <s v="no"/>
    <m/>
    <m/>
    <m/>
  </r>
  <r>
    <n v="147379"/>
    <s v="Llenadora L38"/>
    <s v="Moreno"/>
    <s v="L38"/>
    <d v="2021-03-03T00:00:00"/>
    <s v="Martín"/>
    <s v="Mantenimiento Mecanico"/>
    <d v="2023-07-20T00:00:00"/>
    <d v="1899-12-30T06:43:01"/>
    <d v="2023-07-20T00:00:00"/>
    <d v="1899-12-30T07:03:36"/>
    <n v="1235"/>
    <n v="20.583333333333332"/>
    <x v="939"/>
    <x v="2"/>
    <n v="29"/>
    <s v="julio"/>
    <s v="M"/>
    <m/>
    <s v="no"/>
    <m/>
    <m/>
    <m/>
  </r>
  <r>
    <n v="147380"/>
    <s v="Llenadora"/>
    <s v="Moreno"/>
    <s v="L41"/>
    <d v="2018-11-01T00:00:00"/>
    <s v="-"/>
    <s v="Mantenimiento Mecanico"/>
    <d v="2023-07-20T00:00:00"/>
    <d v="1899-12-30T06:43:02"/>
    <d v="2023-07-20T00:00:00"/>
    <d v="1899-12-30T07:01:54"/>
    <n v="1132"/>
    <n v="18.866666666666667"/>
    <x v="940"/>
    <x v="3"/>
    <n v="29"/>
    <s v="julio"/>
    <s v="M"/>
    <m/>
    <s v="si"/>
    <m/>
    <m/>
    <m/>
  </r>
  <r>
    <n v="147386"/>
    <s v="Brazo transporte"/>
    <s v="Moreno"/>
    <s v="L35"/>
    <d v="2018-11-01T00:00:00"/>
    <s v="-"/>
    <s v="Mantenimiento Electrico"/>
    <d v="2023-07-20T00:00:00"/>
    <d v="1899-12-30T07:25:31"/>
    <d v="2023-07-20T00:00:00"/>
    <d v="1899-12-30T09:32:09"/>
    <n v="7598"/>
    <n v="126.63333333333334"/>
    <x v="941"/>
    <x v="2"/>
    <n v="29"/>
    <s v="julio"/>
    <s v="M"/>
    <m/>
    <s v="no"/>
    <m/>
    <m/>
    <m/>
  </r>
  <r>
    <n v="147387"/>
    <s v="Sobretapa"/>
    <s v="Moreno"/>
    <s v="L38"/>
    <d v="2020-06-30T00:00:00"/>
    <s v="Martín"/>
    <s v="Mantenimiento Mecanico"/>
    <d v="2023-07-20T00:00:00"/>
    <d v="1899-12-30T07:41:57"/>
    <d v="2023-07-20T00:00:00"/>
    <d v="1899-12-30T08:12:12"/>
    <n v="1815"/>
    <n v="30.25"/>
    <x v="942"/>
    <x v="2"/>
    <n v="29"/>
    <s v="julio"/>
    <s v="M"/>
    <m/>
    <s v="no"/>
    <m/>
    <m/>
    <m/>
  </r>
  <r>
    <n v="147395"/>
    <s v="Llenadora"/>
    <s v="Moreno"/>
    <s v="L07"/>
    <d v="2018-11-01T00:00:00"/>
    <s v="-"/>
    <s v="Mantenimiento Electrico"/>
    <d v="2023-07-20T00:00:00"/>
    <d v="1899-12-30T08:55:17"/>
    <d v="2023-07-20T00:00:00"/>
    <d v="1899-12-30T09:01:31"/>
    <n v="374"/>
    <n v="6.2333333333333334"/>
    <x v="0"/>
    <x v="0"/>
    <n v="29"/>
    <s v="julio"/>
    <s v="M"/>
    <m/>
    <s v="microparada"/>
    <m/>
    <m/>
    <m/>
  </r>
  <r>
    <n v="147400"/>
    <s v="Llenadora L38"/>
    <s v="Moreno"/>
    <s v="L38"/>
    <d v="2021-03-03T00:00:00"/>
    <s v="Martín"/>
    <s v="Mantenimiento Mecanico"/>
    <d v="2023-07-20T00:00:00"/>
    <d v="1899-12-30T09:51:03"/>
    <d v="2023-07-20T00:00:00"/>
    <d v="1899-12-30T10:31:43"/>
    <n v="2440"/>
    <n v="40.666666666666664"/>
    <x v="942"/>
    <x v="2"/>
    <n v="29"/>
    <s v="julio"/>
    <s v="M"/>
    <m/>
    <s v="no"/>
    <m/>
    <m/>
    <m/>
  </r>
  <r>
    <n v="147405"/>
    <s v="Sobretapa"/>
    <s v="Moreno"/>
    <s v="L38"/>
    <d v="2020-06-30T00:00:00"/>
    <s v="Martín"/>
    <s v="Mantenimiento Mecanico"/>
    <d v="2023-07-20T00:00:00"/>
    <d v="1899-12-30T10:31:52"/>
    <d v="2023-07-20T00:00:00"/>
    <d v="1899-12-30T11:34:56"/>
    <n v="3784"/>
    <n v="63.06666666666667"/>
    <x v="942"/>
    <x v="2"/>
    <n v="29"/>
    <s v="julio"/>
    <s v="M"/>
    <m/>
    <s v="no"/>
    <m/>
    <m/>
    <m/>
  </r>
  <r>
    <n v="147409"/>
    <s v="Transporte"/>
    <s v="Moreno"/>
    <s v="L19"/>
    <d v="2018-11-01T00:00:00"/>
    <s v="-"/>
    <s v="Mantenimiento Mecanico"/>
    <d v="2023-07-20T00:00:00"/>
    <d v="1899-12-30T11:54:01"/>
    <d v="2023-07-20T00:00:00"/>
    <d v="1899-12-30T12:09:02"/>
    <n v="901"/>
    <n v="15.016666666666667"/>
    <x v="943"/>
    <x v="3"/>
    <n v="29"/>
    <s v="julio"/>
    <s v="M"/>
    <m/>
    <s v="no"/>
    <m/>
    <m/>
    <m/>
  </r>
  <r>
    <n v="147411"/>
    <s v="Torqueadora"/>
    <s v="Moreno"/>
    <s v="L35"/>
    <d v="2018-11-01T00:00:00"/>
    <s v="-"/>
    <s v="Mantenimiento Mecanico"/>
    <d v="2023-07-20T00:00:00"/>
    <d v="1899-12-30T12:15:36"/>
    <d v="2023-07-20T00:00:00"/>
    <d v="1899-12-30T12:16:59"/>
    <n v="83"/>
    <n v="1.3833333333333333"/>
    <x v="0"/>
    <x v="0"/>
    <n v="29"/>
    <s v="julio"/>
    <s v="M"/>
    <m/>
    <s v="microparada"/>
    <m/>
    <m/>
    <m/>
  </r>
  <r>
    <n v="147412"/>
    <s v="Etiquetadora"/>
    <s v="Moreno"/>
    <s v="L10"/>
    <d v="2023-07-19T00:00:00"/>
    <s v="Juan Manuel"/>
    <s v="Mantenimiento Electrico"/>
    <d v="2023-07-20T00:00:00"/>
    <d v="1899-12-30T12:42:13"/>
    <d v="2023-07-20T00:00:00"/>
    <d v="1899-12-30T12:57:56"/>
    <n v="943"/>
    <n v="15.716666666666667"/>
    <x v="944"/>
    <x v="2"/>
    <n v="29"/>
    <s v="julio"/>
    <s v="M"/>
    <m/>
    <s v="no"/>
    <m/>
    <m/>
    <m/>
  </r>
  <r>
    <n v="147414"/>
    <s v="Laser"/>
    <s v="Moreno"/>
    <s v="L36"/>
    <d v="2019-12-10T00:00:00"/>
    <s v="Martín"/>
    <s v="Mantenimiento Electrico"/>
    <d v="2023-07-20T00:00:00"/>
    <d v="1899-12-30T13:15:43"/>
    <d v="2023-07-20T00:00:00"/>
    <d v="1899-12-30T13:30:05"/>
    <n v="862"/>
    <n v="14.366666666666667"/>
    <x v="4"/>
    <x v="2"/>
    <n v="29"/>
    <s v="julio"/>
    <s v="M"/>
    <m/>
    <s v="no"/>
    <m/>
    <m/>
    <m/>
  </r>
  <r>
    <n v="147422"/>
    <s v="Etiquetadora"/>
    <s v="Moreno"/>
    <s v="L10"/>
    <d v="2023-07-19T00:00:00"/>
    <s v="Juan Manuel"/>
    <s v="Mantenimiento Mecanico"/>
    <d v="2023-07-20T00:00:00"/>
    <d v="1899-12-30T14:53:52"/>
    <d v="2023-07-20T00:00:00"/>
    <d v="1899-12-30T15:14:38"/>
    <n v="1246"/>
    <n v="20.766666666666666"/>
    <x v="4"/>
    <x v="2"/>
    <n v="29"/>
    <s v="julio"/>
    <s v="T"/>
    <m/>
    <s v="no"/>
    <m/>
    <m/>
    <m/>
  </r>
  <r>
    <n v="147425"/>
    <s v="Martillo"/>
    <s v="Moreno"/>
    <s v="L41"/>
    <d v="2018-11-01T00:00:00"/>
    <s v="-"/>
    <s v="Mantenimiento Electrico"/>
    <d v="2023-07-20T00:00:00"/>
    <d v="1899-12-30T14:56:49"/>
    <d v="2023-07-20T00:00:00"/>
    <d v="1899-12-30T15:15:06"/>
    <n v="1097"/>
    <n v="18.283333333333335"/>
    <x v="945"/>
    <x v="2"/>
    <n v="29"/>
    <s v="julio"/>
    <s v="T"/>
    <m/>
    <s v="no"/>
    <m/>
    <m/>
    <m/>
  </r>
  <r>
    <n v="147426"/>
    <s v="Llenadora"/>
    <s v="Moreno"/>
    <s v="L36"/>
    <d v="2018-11-01T00:00:00"/>
    <s v="-"/>
    <s v="Mantenimiento Mecanico"/>
    <d v="2023-07-20T00:00:00"/>
    <d v="1899-12-30T15:00:29"/>
    <d v="2023-07-20T00:00:00"/>
    <d v="1899-12-30T15:29:12"/>
    <n v="1723"/>
    <n v="28.716666666666665"/>
    <x v="946"/>
    <x v="3"/>
    <n v="29"/>
    <s v="julio"/>
    <s v="T"/>
    <m/>
    <s v="si"/>
    <m/>
    <m/>
    <m/>
  </r>
  <r>
    <n v="147427"/>
    <s v="Martillo"/>
    <s v="Moreno"/>
    <s v="L11"/>
    <d v="2018-11-01T00:00:00"/>
    <s v="-"/>
    <s v="Mantenimiento Mecanico"/>
    <d v="2023-07-20T00:00:00"/>
    <d v="1899-12-30T15:02:47"/>
    <d v="2023-07-20T00:00:00"/>
    <d v="1899-12-30T15:20:00"/>
    <n v="1033"/>
    <n v="17.216666666666665"/>
    <x v="947"/>
    <x v="2"/>
    <n v="29"/>
    <s v="julio"/>
    <s v="T"/>
    <m/>
    <s v="no"/>
    <m/>
    <m/>
    <m/>
  </r>
  <r>
    <n v="147439"/>
    <s v="Pick and play"/>
    <s v="Moreno"/>
    <s v="L11"/>
    <d v="2018-11-01T00:00:00"/>
    <s v="-"/>
    <s v="Mantenimiento Mecanico"/>
    <d v="2023-07-20T00:00:00"/>
    <d v="1899-12-30T16:36:52"/>
    <d v="2023-07-20T00:00:00"/>
    <d v="1899-12-30T16:55:48"/>
    <n v="1136"/>
    <n v="18.933333333333334"/>
    <x v="4"/>
    <x v="2"/>
    <n v="29"/>
    <s v="julio"/>
    <s v="T"/>
    <m/>
    <s v="no"/>
    <m/>
    <m/>
    <m/>
  </r>
  <r>
    <n v="147441"/>
    <s v="Llenadora"/>
    <s v="Moreno"/>
    <s v="L41"/>
    <d v="2018-11-01T00:00:00"/>
    <s v="-"/>
    <s v="Mantenimiento Mecanico"/>
    <d v="2023-07-20T00:00:00"/>
    <d v="1899-12-30T16:56:36"/>
    <d v="2023-07-20T00:00:00"/>
    <d v="1899-12-30T17:12:01"/>
    <n v="925"/>
    <n v="15.416666666666666"/>
    <x v="948"/>
    <x v="2"/>
    <n v="29"/>
    <s v="julio"/>
    <s v="T"/>
    <m/>
    <s v="no"/>
    <m/>
    <m/>
    <m/>
  </r>
  <r>
    <n v="147443"/>
    <s v="Abastecedor tubos"/>
    <s v="Moreno"/>
    <s v="L29"/>
    <d v="2018-11-01T00:00:00"/>
    <s v="-"/>
    <s v="Mantenimiento Mecanico"/>
    <d v="2023-07-20T00:00:00"/>
    <d v="1899-12-30T17:33:18"/>
    <d v="2023-07-20T00:00:00"/>
    <d v="1899-12-30T17:41:33"/>
    <n v="495"/>
    <n v="8.25"/>
    <x v="0"/>
    <x v="0"/>
    <n v="29"/>
    <s v="julio"/>
    <s v="T"/>
    <m/>
    <s v="microparada"/>
    <m/>
    <m/>
    <m/>
  </r>
  <r>
    <n v="147447"/>
    <s v="Martillo"/>
    <s v="Moreno"/>
    <s v="L41"/>
    <d v="2018-11-01T00:00:00"/>
    <s v="-"/>
    <s v="Mantenimiento Electrico"/>
    <d v="2023-07-20T00:00:00"/>
    <d v="1899-12-30T18:10:43"/>
    <d v="2023-07-20T00:00:00"/>
    <d v="1899-12-30T18:50:00"/>
    <n v="2357"/>
    <n v="39.283333333333331"/>
    <x v="949"/>
    <x v="2"/>
    <n v="29"/>
    <s v="julio"/>
    <s v="T"/>
    <m/>
    <s v="no"/>
    <m/>
    <m/>
    <m/>
  </r>
  <r>
    <n v="147454"/>
    <s v="Transporte"/>
    <s v="Moreno"/>
    <s v="L04"/>
    <d v="2018-11-01T00:00:00"/>
    <s v="-"/>
    <s v="Mantenimiento Mecanico"/>
    <d v="2023-07-20T00:00:00"/>
    <d v="1899-12-30T20:19:32"/>
    <d v="2023-07-20T00:00:00"/>
    <d v="1899-12-30T20:33:38"/>
    <n v="846"/>
    <n v="14.1"/>
    <x v="4"/>
    <x v="2"/>
    <n v="29"/>
    <s v="julio"/>
    <s v="T"/>
    <m/>
    <s v="no"/>
    <m/>
    <m/>
    <m/>
  </r>
  <r>
    <n v="147456"/>
    <s v="Etiquetadora"/>
    <s v="Moreno"/>
    <s v="L10"/>
    <d v="2023-07-19T00:00:00"/>
    <s v="Juan Manuel"/>
    <s v="Mantenimiento Electrico"/>
    <d v="2023-07-20T00:00:00"/>
    <d v="1899-12-30T20:55:08"/>
    <d v="2023-07-20T00:00:00"/>
    <d v="1899-12-30T21:38:43"/>
    <n v="2615"/>
    <n v="43.583333333333336"/>
    <x v="950"/>
    <x v="3"/>
    <n v="29"/>
    <s v="julio"/>
    <s v="T"/>
    <m/>
    <s v="si"/>
    <m/>
    <m/>
    <m/>
  </r>
  <r>
    <n v="147458"/>
    <s v="Estuchadora"/>
    <s v="Moreno"/>
    <s v="L47"/>
    <d v="2021-10-06T00:00:00"/>
    <s v="Sebastian "/>
    <s v="Mantenimiento Electrico"/>
    <d v="2023-07-20T00:00:00"/>
    <d v="1899-12-30T21:09:33"/>
    <d v="2023-07-20T00:00:00"/>
    <d v="1899-12-30T22:34:21"/>
    <n v="5088"/>
    <n v="84.8"/>
    <x v="448"/>
    <x v="2"/>
    <n v="29"/>
    <s v="julio"/>
    <s v="T"/>
    <m/>
    <s v="no"/>
    <m/>
    <m/>
    <m/>
  </r>
  <r>
    <n v="147475"/>
    <s v="Celofanadora L10"/>
    <s v="Moreno"/>
    <s v="L10"/>
    <d v="2020-09-30T00:00:00"/>
    <s v="Martín"/>
    <s v="Mantenimiento Electrico"/>
    <d v="2023-07-21T00:00:00"/>
    <d v="1899-12-30T06:50:10"/>
    <d v="2023-07-21T00:00:00"/>
    <d v="1899-12-30T06:54:48"/>
    <n v="278"/>
    <n v="4.6333333333333337"/>
    <x v="0"/>
    <x v="0"/>
    <n v="29"/>
    <s v="julio"/>
    <s v="M"/>
    <m/>
    <s v="microparada"/>
    <m/>
    <m/>
    <m/>
  </r>
  <r>
    <n v="147477"/>
    <s v="Llenadora"/>
    <s v="Moreno"/>
    <s v="L33"/>
    <d v="2018-11-01T00:00:00"/>
    <s v="-"/>
    <s v="Mantenimiento Mecanico"/>
    <d v="2023-07-21T00:00:00"/>
    <d v="1899-12-30T06:52:27"/>
    <d v="2023-07-21T00:00:00"/>
    <d v="1899-12-30T07:02:00"/>
    <n v="573"/>
    <n v="9.5500000000000007"/>
    <x v="0"/>
    <x v="0"/>
    <n v="29"/>
    <s v="julio"/>
    <s v="M"/>
    <m/>
    <s v="microparada"/>
    <m/>
    <m/>
    <m/>
  </r>
  <r>
    <n v="147478"/>
    <s v="Etiquetadora"/>
    <s v="Moreno"/>
    <s v="L10"/>
    <d v="2023-07-19T00:00:00"/>
    <s v="Juan Manuel"/>
    <s v="Mantenimiento Electrico"/>
    <d v="2023-07-21T00:00:00"/>
    <d v="1899-12-30T06:54:56"/>
    <d v="2023-07-21T00:00:00"/>
    <d v="1899-12-30T07:03:24"/>
    <n v="508"/>
    <n v="8.4666666666666668"/>
    <x v="0"/>
    <x v="0"/>
    <n v="29"/>
    <s v="julio"/>
    <s v="M"/>
    <m/>
    <s v="microparada"/>
    <m/>
    <m/>
    <m/>
  </r>
  <r>
    <n v="147479"/>
    <s v="Laser"/>
    <s v="Moreno"/>
    <s v="L10"/>
    <d v="2021-02-12T00:00:00"/>
    <s v="Martín"/>
    <s v="Mantenimiento Mecanico"/>
    <d v="2023-07-21T00:00:00"/>
    <d v="1899-12-30T07:13:53"/>
    <d v="2023-07-21T00:00:00"/>
    <d v="1899-12-30T07:31:12"/>
    <n v="1039"/>
    <n v="17.316666666666666"/>
    <x v="1"/>
    <x v="1"/>
    <n v="29"/>
    <s v="julio"/>
    <s v="M"/>
    <m/>
    <s v="sin informacion"/>
    <m/>
    <m/>
    <m/>
  </r>
  <r>
    <n v="147484"/>
    <s v="Transfer"/>
    <s v="Moreno"/>
    <s v="L48"/>
    <d v="2019-10-08T00:00:00"/>
    <s v="Martín"/>
    <s v="Mantenimiento Mecanico"/>
    <d v="2023-07-21T00:00:00"/>
    <d v="1899-12-30T07:45:08"/>
    <d v="2023-07-21T00:00:00"/>
    <d v="1899-12-30T07:58:33"/>
    <n v="805"/>
    <n v="13.416666666666666"/>
    <x v="1"/>
    <x v="1"/>
    <n v="29"/>
    <s v="julio"/>
    <s v="M"/>
    <m/>
    <s v="sin informacion"/>
    <m/>
    <m/>
    <m/>
  </r>
  <r>
    <n v="147485"/>
    <s v="Bajador de tapas"/>
    <s v="Moreno"/>
    <s v="L19"/>
    <d v="2022-07-14T00:00:00"/>
    <s v="Natalio"/>
    <s v="Mantenimiento Electrico"/>
    <d v="2023-07-21T00:00:00"/>
    <d v="1899-12-30T07:49:29"/>
    <d v="2023-07-21T00:00:00"/>
    <d v="1899-12-30T08:06:57"/>
    <n v="1048"/>
    <n v="17.466666666666665"/>
    <x v="1"/>
    <x v="1"/>
    <n v="29"/>
    <s v="julio"/>
    <s v="M"/>
    <m/>
    <s v="sin informacion"/>
    <m/>
    <m/>
    <m/>
  </r>
  <r>
    <n v="147487"/>
    <s v="Laser"/>
    <s v="Moreno"/>
    <s v="L32"/>
    <d v="2021-02-04T00:00:00"/>
    <s v="Victor"/>
    <s v="Mantenimiento Electrico"/>
    <d v="2023-07-21T00:00:00"/>
    <d v="1899-12-30T07:55:32"/>
    <d v="2023-07-21T00:00:00"/>
    <d v="1899-12-30T08:25:45"/>
    <n v="1813"/>
    <n v="30.216666666666665"/>
    <x v="1"/>
    <x v="1"/>
    <n v="29"/>
    <s v="julio"/>
    <s v="M"/>
    <m/>
    <s v="sin informacion"/>
    <m/>
    <m/>
    <m/>
  </r>
  <r>
    <n v="147488"/>
    <s v="Transfer"/>
    <s v="Moreno"/>
    <s v="L48"/>
    <d v="2019-10-08T00:00:00"/>
    <s v="Martín"/>
    <s v="Mantenimiento Electrico"/>
    <d v="2023-07-21T00:00:00"/>
    <d v="1899-12-30T07:58:40"/>
    <d v="2023-07-21T00:00:00"/>
    <d v="1899-12-30T09:04:42"/>
    <n v="3962"/>
    <n v="66.033333333333331"/>
    <x v="1"/>
    <x v="1"/>
    <n v="29"/>
    <s v="julio"/>
    <s v="M"/>
    <m/>
    <s v="sin informacion"/>
    <m/>
    <m/>
    <m/>
  </r>
  <r>
    <n v="147489"/>
    <s v="Llenadora"/>
    <s v="Moreno"/>
    <s v="L43"/>
    <d v="2018-11-01T00:00:00"/>
    <s v="-"/>
    <s v="Mantenimiento Electrico"/>
    <d v="2023-07-21T00:00:00"/>
    <d v="1899-12-30T08:03:47"/>
    <d v="2023-07-21T00:00:00"/>
    <d v="1899-12-30T08:26:29"/>
    <n v="1362"/>
    <n v="22.7"/>
    <x v="1"/>
    <x v="1"/>
    <n v="29"/>
    <s v="julio"/>
    <s v="M"/>
    <m/>
    <s v="sin informacion"/>
    <m/>
    <m/>
    <m/>
  </r>
  <r>
    <n v="147490"/>
    <s v="Roscadora"/>
    <s v="Moreno"/>
    <s v="L10"/>
    <d v="2021-03-10T00:00:00"/>
    <s v="Martín"/>
    <s v="Mantenimiento Mecanico"/>
    <d v="2023-07-21T00:00:00"/>
    <d v="1899-12-30T08:04:30"/>
    <d v="2023-07-21T00:00:00"/>
    <d v="1899-12-30T09:04:57"/>
    <n v="3627"/>
    <n v="60.45"/>
    <x v="1"/>
    <x v="1"/>
    <n v="29"/>
    <s v="julio"/>
    <s v="M"/>
    <m/>
    <s v="sin informacion"/>
    <m/>
    <m/>
    <m/>
  </r>
  <r>
    <n v="147494"/>
    <s v="Llenadora"/>
    <s v="Moreno"/>
    <s v="L43"/>
    <d v="2018-11-01T00:00:00"/>
    <s v="-"/>
    <s v="Mantenimiento Electrico"/>
    <d v="2023-07-21T00:00:00"/>
    <d v="1899-12-30T08:37:31"/>
    <d v="2023-07-21T00:00:00"/>
    <d v="1899-12-30T08:37:48"/>
    <n v="17"/>
    <n v="0.28333333333333333"/>
    <x v="0"/>
    <x v="0"/>
    <n v="29"/>
    <s v="julio"/>
    <s v="M"/>
    <m/>
    <s v="microparada"/>
    <m/>
    <m/>
    <m/>
  </r>
  <r>
    <n v="147497"/>
    <s v="Girador de pucks"/>
    <s v="Moreno"/>
    <s v="L32"/>
    <d v="2021-02-04T00:00:00"/>
    <s v="Victor"/>
    <s v="Mantenimiento Electrico"/>
    <d v="2023-07-21T00:00:00"/>
    <d v="1899-12-30T09:11:21"/>
    <d v="2023-07-21T00:00:00"/>
    <d v="1899-12-30T09:25:44"/>
    <n v="863"/>
    <n v="14.383333333333333"/>
    <x v="1"/>
    <x v="1"/>
    <n v="29"/>
    <s v="julio"/>
    <s v="M"/>
    <m/>
    <s v="sin informacion"/>
    <m/>
    <m/>
    <m/>
  </r>
  <r>
    <n v="147500"/>
    <s v="Celofanadora L10"/>
    <s v="Moreno"/>
    <s v="L10"/>
    <d v="2020-09-30T00:00:00"/>
    <s v="Martín"/>
    <s v="Mantenimiento Mecanico"/>
    <d v="2023-07-21T00:00:00"/>
    <d v="1899-12-30T09:35:09"/>
    <d v="2023-07-21T00:00:00"/>
    <d v="1899-12-30T09:54:38"/>
    <n v="1169"/>
    <n v="19.483333333333334"/>
    <x v="951"/>
    <x v="3"/>
    <n v="29"/>
    <s v="julio"/>
    <s v="M"/>
    <m/>
    <s v="si"/>
    <m/>
    <m/>
    <m/>
  </r>
  <r>
    <n v="147502"/>
    <s v="Torqueadora"/>
    <s v="Moreno"/>
    <s v="L48"/>
    <d v="2018-11-01T00:00:00"/>
    <s v="-"/>
    <s v="Mantenimiento Electrico"/>
    <d v="2023-07-21T00:00:00"/>
    <d v="1899-12-30T09:48:11"/>
    <d v="2023-07-21T00:00:00"/>
    <d v="1899-12-30T10:01:35"/>
    <n v="804"/>
    <n v="13.4"/>
    <x v="952"/>
    <x v="3"/>
    <n v="29"/>
    <s v="julio"/>
    <s v="M"/>
    <m/>
    <s v="si"/>
    <m/>
    <m/>
    <m/>
  </r>
  <r>
    <n v="147504"/>
    <s v="Etiquetadora L33"/>
    <s v="Moreno"/>
    <s v="L33"/>
    <d v="2020-10-16T00:00:00"/>
    <s v="Martín"/>
    <s v="Mantenimiento Mecanico"/>
    <d v="2023-07-21T00:00:00"/>
    <d v="1899-12-30T10:04:53"/>
    <d v="2023-07-21T00:00:00"/>
    <d v="1899-12-30T17:09:22"/>
    <n v="25469"/>
    <n v="424.48333333333335"/>
    <x v="953"/>
    <x v="3"/>
    <n v="29"/>
    <s v="julio"/>
    <s v="M"/>
    <m/>
    <s v="si"/>
    <m/>
    <m/>
    <m/>
  </r>
  <r>
    <n v="147507"/>
    <s v="Llenadora"/>
    <s v="Moreno"/>
    <s v="L41"/>
    <d v="2018-11-01T00:00:00"/>
    <s v="-"/>
    <s v="Mantenimiento Mecanico"/>
    <d v="2023-07-21T00:00:00"/>
    <d v="1899-12-30T10:49:03"/>
    <d v="2023-07-21T00:00:00"/>
    <d v="1899-12-30T11:05:24"/>
    <n v="981"/>
    <n v="16.350000000000001"/>
    <x v="1"/>
    <x v="1"/>
    <n v="29"/>
    <s v="julio"/>
    <s v="M"/>
    <m/>
    <s v="sin informacion"/>
    <m/>
    <m/>
    <m/>
  </r>
  <r>
    <n v="147514"/>
    <s v="Transfer"/>
    <s v="Moreno"/>
    <s v="L48"/>
    <d v="2019-10-08T00:00:00"/>
    <s v="Martín"/>
    <s v="Mantenimiento Mecanico"/>
    <d v="2023-07-21T00:00:00"/>
    <d v="1899-12-30T12:31:52"/>
    <d v="2023-07-21T00:00:00"/>
    <d v="1899-12-30T12:48:02"/>
    <n v="970"/>
    <n v="16.166666666666668"/>
    <x v="1"/>
    <x v="1"/>
    <n v="29"/>
    <s v="julio"/>
    <s v="M"/>
    <m/>
    <s v="sin informacion"/>
    <m/>
    <m/>
    <m/>
  </r>
  <r>
    <n v="147515"/>
    <s v="Celofanadora"/>
    <s v="Moreno"/>
    <s v="L32"/>
    <d v="2021-02-04T00:00:00"/>
    <s v="Victor"/>
    <s v="Mantenimiento Mecanico"/>
    <d v="2023-07-21T00:00:00"/>
    <d v="1899-12-30T12:32:09"/>
    <d v="2023-07-21T00:00:00"/>
    <d v="1899-12-30T14:23:15"/>
    <n v="6666"/>
    <n v="111.1"/>
    <x v="1"/>
    <x v="1"/>
    <n v="29"/>
    <s v="julio"/>
    <s v="M"/>
    <m/>
    <s v="sin informacion"/>
    <m/>
    <m/>
    <m/>
  </r>
  <r>
    <n v="147516"/>
    <s v="Llenadora"/>
    <s v="Moreno"/>
    <s v="L43"/>
    <d v="2018-11-01T00:00:00"/>
    <s v="-"/>
    <s v="Mantenimiento Mecanico"/>
    <d v="2023-07-21T00:00:00"/>
    <d v="1899-12-30T12:37:01"/>
    <d v="2023-07-21T00:00:00"/>
    <d v="1899-12-30T13:07:54"/>
    <n v="1853"/>
    <n v="30.883333333333333"/>
    <x v="954"/>
    <x v="2"/>
    <n v="29"/>
    <s v="julio"/>
    <s v="M"/>
    <m/>
    <s v="no"/>
    <m/>
    <m/>
    <m/>
  </r>
  <r>
    <n v="147517"/>
    <s v="Transfer"/>
    <s v="Moreno"/>
    <s v="L48"/>
    <d v="2019-10-08T00:00:00"/>
    <s v="Martín"/>
    <s v="Mantenimiento Electrico"/>
    <d v="2023-07-21T00:00:00"/>
    <d v="1899-12-30T12:48:08"/>
    <d v="2023-07-21T00:00:00"/>
    <d v="1899-12-30T12:50:55"/>
    <n v="167"/>
    <n v="2.7833333333333332"/>
    <x v="0"/>
    <x v="0"/>
    <n v="29"/>
    <s v="julio"/>
    <s v="M"/>
    <m/>
    <s v="microparada"/>
    <m/>
    <m/>
    <m/>
  </r>
  <r>
    <n v="147523"/>
    <s v="Etiquetadora"/>
    <s v="Moreno"/>
    <s v="L39"/>
    <d v="2018-11-01T00:00:00"/>
    <s v="-"/>
    <s v="Mantenimiento Electrico"/>
    <d v="2023-07-21T00:00:00"/>
    <d v="1899-12-30T14:25:02"/>
    <d v="2023-07-21T00:00:00"/>
    <d v="1899-12-30T14:30:20"/>
    <n v="318"/>
    <n v="5.3"/>
    <x v="0"/>
    <x v="0"/>
    <n v="29"/>
    <s v="julio"/>
    <s v="T"/>
    <m/>
    <s v="microparada"/>
    <m/>
    <m/>
    <m/>
  </r>
  <r>
    <n v="147527"/>
    <s v="Brazo transporte"/>
    <s v="Moreno"/>
    <s v="L35"/>
    <d v="2018-11-01T00:00:00"/>
    <s v="-"/>
    <s v="Mantenimiento Electrico"/>
    <d v="2023-07-21T00:00:00"/>
    <d v="1899-12-30T14:43:40"/>
    <d v="2023-07-21T00:00:00"/>
    <d v="1899-12-30T15:24:05"/>
    <n v="2425"/>
    <n v="40.416666666666664"/>
    <x v="1"/>
    <x v="1"/>
    <n v="29"/>
    <s v="julio"/>
    <s v="T"/>
    <m/>
    <s v="sin informacion"/>
    <m/>
    <m/>
    <m/>
  </r>
  <r>
    <n v="147535"/>
    <s v="Transporte"/>
    <s v="Moreno"/>
    <s v="L43"/>
    <d v="2018-11-01T00:00:00"/>
    <s v="-"/>
    <s v="Mantenimiento Mecanico"/>
    <d v="2023-07-21T00:00:00"/>
    <d v="1899-12-30T16:55:59"/>
    <d v="2023-07-21T00:00:00"/>
    <d v="1899-12-30T17:08:55"/>
    <n v="776"/>
    <n v="12.933333333333334"/>
    <x v="1"/>
    <x v="1"/>
    <n v="29"/>
    <s v="julio"/>
    <s v="T"/>
    <m/>
    <s v="sin informacion"/>
    <m/>
    <m/>
    <m/>
  </r>
  <r>
    <n v="147537"/>
    <s v="Transporte"/>
    <s v="Moreno"/>
    <s v="L43"/>
    <d v="2018-11-01T00:00:00"/>
    <s v="-"/>
    <s v="Mantenimiento Mecanico"/>
    <d v="2023-07-21T00:00:00"/>
    <d v="1899-12-30T17:16:29"/>
    <d v="2023-07-21T00:00:00"/>
    <d v="1899-12-30T17:53:33"/>
    <n v="2224"/>
    <n v="37.06666666666667"/>
    <x v="1"/>
    <x v="1"/>
    <n v="29"/>
    <s v="julio"/>
    <s v="T"/>
    <m/>
    <s v="sin informacion"/>
    <m/>
    <m/>
    <m/>
  </r>
  <r>
    <n v="147540"/>
    <s v="Transporte"/>
    <s v="Moreno"/>
    <s v="L11"/>
    <d v="2018-11-01T00:00:00"/>
    <s v="-"/>
    <s v="Mantenimiento Mecanico"/>
    <d v="2023-07-21T00:00:00"/>
    <d v="1899-12-30T17:50:27"/>
    <d v="2023-07-21T00:00:00"/>
    <d v="1899-12-30T18:02:09"/>
    <n v="702"/>
    <n v="11.7"/>
    <x v="119"/>
    <x v="4"/>
    <n v="29"/>
    <s v="julio"/>
    <s v="T"/>
    <m/>
    <s v="no aplica"/>
    <m/>
    <m/>
    <m/>
  </r>
  <r>
    <n v="147547"/>
    <s v="Laser"/>
    <s v="Moreno"/>
    <s v="L11"/>
    <d v="2021-08-24T00:00:00"/>
    <s v="Sebastian "/>
    <s v="Mantenimiento Mecanico"/>
    <d v="2023-07-21T00:00:00"/>
    <d v="1899-12-30T19:07:47"/>
    <d v="2023-07-21T00:00:00"/>
    <d v="1899-12-30T19:34:27"/>
    <n v="1600"/>
    <n v="26.666666666666668"/>
    <x v="1"/>
    <x v="1"/>
    <n v="29"/>
    <s v="julio"/>
    <s v="T"/>
    <m/>
    <s v="sin informacion"/>
    <m/>
    <m/>
    <m/>
  </r>
  <r>
    <n v="147548"/>
    <s v="Celofanadora"/>
    <s v="Moreno"/>
    <s v="L32"/>
    <d v="2021-02-04T00:00:00"/>
    <s v="Victor"/>
    <s v="Mantenimiento Mecanico"/>
    <d v="2023-07-21T00:00:00"/>
    <d v="1899-12-30T19:31:30"/>
    <d v="2023-07-21T00:00:00"/>
    <d v="1899-12-30T20:12:18"/>
    <n v="2448"/>
    <n v="40.799999999999997"/>
    <x v="1"/>
    <x v="1"/>
    <n v="29"/>
    <s v="julio"/>
    <s v="T"/>
    <m/>
    <s v="sin informacion"/>
    <m/>
    <m/>
    <m/>
  </r>
  <r>
    <n v="147549"/>
    <s v="Llenadora"/>
    <s v="Moreno"/>
    <s v="L07"/>
    <d v="2018-11-01T00:00:00"/>
    <s v="-"/>
    <s v="Mantenimiento Mecanico"/>
    <d v="2023-07-21T00:00:00"/>
    <d v="1899-12-30T20:00:00"/>
    <d v="2023-07-21T00:00:00"/>
    <d v="1899-12-30T20:09:01"/>
    <n v="541"/>
    <n v="9.0166666666666675"/>
    <x v="0"/>
    <x v="0"/>
    <n v="29"/>
    <s v="julio"/>
    <s v="T"/>
    <m/>
    <s v="microparada"/>
    <m/>
    <m/>
    <m/>
  </r>
  <r>
    <n v="147550"/>
    <s v="Pick and play"/>
    <s v="Moreno"/>
    <s v="L41"/>
    <d v="2018-11-01T00:00:00"/>
    <s v="-"/>
    <s v="Mantenimiento Mecanico"/>
    <d v="2023-07-21T00:00:00"/>
    <d v="1899-12-30T20:04:10"/>
    <d v="2023-07-21T00:00:00"/>
    <d v="1899-12-30T20:12:41"/>
    <n v="511"/>
    <n v="8.5166666666666675"/>
    <x v="0"/>
    <x v="0"/>
    <n v="29"/>
    <s v="julio"/>
    <s v="T"/>
    <m/>
    <s v="microparada"/>
    <m/>
    <m/>
    <m/>
  </r>
  <r>
    <n v="147599"/>
    <s v="Estuchadora"/>
    <s v="Moreno"/>
    <s v="L41"/>
    <d v="2020-02-21T00:00:00"/>
    <s v="Martín"/>
    <s v="Mantenimiento Mecanico"/>
    <d v="2023-07-24T00:00:00"/>
    <d v="1899-12-30T06:24:20"/>
    <d v="2023-07-24T00:00:00"/>
    <d v="1899-12-30T06:57:03"/>
    <n v="1963"/>
    <n v="32.716666666666669"/>
    <x v="1"/>
    <x v="1"/>
    <n v="30"/>
    <s v="julio"/>
    <s v="M"/>
    <m/>
    <s v="sin informacion"/>
    <m/>
    <m/>
    <m/>
  </r>
  <r>
    <n v="147602"/>
    <s v="Brazo transporte"/>
    <s v="Moreno"/>
    <s v="L35"/>
    <d v="2018-11-01T00:00:00"/>
    <s v="-"/>
    <s v="Mantenimiento Electrico"/>
    <d v="2023-07-24T00:00:00"/>
    <d v="1899-12-30T06:35:12"/>
    <d v="2023-07-24T00:00:00"/>
    <d v="1899-12-30T06:39:04"/>
    <n v="232"/>
    <n v="3.8666666666666667"/>
    <x v="0"/>
    <x v="0"/>
    <n v="30"/>
    <s v="julio"/>
    <s v="M"/>
    <m/>
    <s v="microparada"/>
    <m/>
    <m/>
    <m/>
  </r>
  <r>
    <n v="147606"/>
    <s v="Embalador"/>
    <s v="Moreno"/>
    <s v="L39"/>
    <d v="2018-11-01T00:00:00"/>
    <s v="-"/>
    <s v="Mantenimiento Mecanico"/>
    <d v="2023-07-24T00:00:00"/>
    <d v="1899-12-30T07:05:26"/>
    <d v="2023-07-24T00:00:00"/>
    <d v="1899-12-30T07:17:56"/>
    <n v="750"/>
    <n v="12.5"/>
    <x v="1"/>
    <x v="1"/>
    <n v="30"/>
    <s v="julio"/>
    <s v="M"/>
    <m/>
    <s v="sin informacion"/>
    <m/>
    <m/>
    <m/>
  </r>
  <r>
    <n v="147607"/>
    <s v="Celofanadora"/>
    <s v="Moreno"/>
    <s v="L19"/>
    <d v="2023-05-17T00:00:00"/>
    <s v="Juan Manuel"/>
    <s v="Mantenimiento Mecanico"/>
    <d v="2023-07-24T00:00:00"/>
    <d v="1899-12-30T07:10:03"/>
    <d v="2023-07-24T00:00:00"/>
    <d v="1899-12-30T07:35:33"/>
    <n v="1530"/>
    <n v="25.5"/>
    <x v="1"/>
    <x v="1"/>
    <n v="30"/>
    <s v="julio"/>
    <s v="M"/>
    <m/>
    <s v="sin informacion"/>
    <m/>
    <m/>
    <m/>
  </r>
  <r>
    <n v="147610"/>
    <s v="Llenadora"/>
    <s v="Moreno"/>
    <s v="L11"/>
    <d v="2018-11-01T00:00:00"/>
    <s v="-"/>
    <s v="Mantenimiento Electrico"/>
    <d v="2023-07-24T00:00:00"/>
    <d v="1899-12-30T07:32:26"/>
    <d v="2023-07-24T00:00:00"/>
    <d v="1899-12-30T08:02:56"/>
    <n v="1830"/>
    <n v="30.5"/>
    <x v="955"/>
    <x v="2"/>
    <n v="30"/>
    <s v="julio"/>
    <s v="M"/>
    <m/>
    <s v="no"/>
    <m/>
    <m/>
    <m/>
  </r>
  <r>
    <n v="147612"/>
    <s v="Embalador"/>
    <s v="Moreno"/>
    <s v="L39"/>
    <d v="2018-11-01T00:00:00"/>
    <s v="-"/>
    <s v="Mantenimiento Mecanico"/>
    <d v="2023-07-24T00:00:00"/>
    <d v="1899-12-30T08:52:04"/>
    <d v="2023-07-24T00:00:00"/>
    <d v="1899-12-30T08:54:32"/>
    <n v="148"/>
    <n v="2.4666666666666668"/>
    <x v="0"/>
    <x v="0"/>
    <n v="30"/>
    <s v="julio"/>
    <s v="M"/>
    <m/>
    <s v="microparada"/>
    <m/>
    <m/>
    <m/>
  </r>
  <r>
    <n v="147623"/>
    <s v="Transporte"/>
    <s v="Moreno"/>
    <s v="L43"/>
    <d v="2018-11-01T00:00:00"/>
    <s v="-"/>
    <s v="Mantenimiento Mecanico"/>
    <d v="2023-07-24T00:00:00"/>
    <d v="1899-12-30T11:13:45"/>
    <d v="2023-07-24T00:00:00"/>
    <d v="1899-12-30T12:19:43"/>
    <n v="3958"/>
    <n v="65.966666666666669"/>
    <x v="1"/>
    <x v="1"/>
    <n v="30"/>
    <s v="julio"/>
    <s v="M"/>
    <m/>
    <s v="sin informacion"/>
    <m/>
    <m/>
    <m/>
  </r>
  <r>
    <n v="147625"/>
    <s v="Llenadora"/>
    <s v="Moreno"/>
    <s v="L11"/>
    <d v="2018-11-01T00:00:00"/>
    <s v="-"/>
    <s v="Mantenimiento Electrico"/>
    <d v="2023-07-24T00:00:00"/>
    <d v="1899-12-30T11:28:34"/>
    <d v="2023-07-24T00:00:00"/>
    <d v="1899-12-30T13:26:31"/>
    <n v="7077"/>
    <n v="117.95"/>
    <x v="956"/>
    <x v="2"/>
    <n v="30"/>
    <s v="julio"/>
    <s v="M"/>
    <m/>
    <s v="no"/>
    <m/>
    <m/>
    <m/>
  </r>
  <r>
    <n v="147626"/>
    <s v="Celofanadora"/>
    <s v="Moreno"/>
    <s v="L43"/>
    <d v="2018-11-01T00:00:00"/>
    <s v="-"/>
    <s v="Mantenimiento Mecanico"/>
    <d v="2023-07-24T00:00:00"/>
    <d v="1899-12-30T12:43:05"/>
    <d v="2023-07-24T00:00:00"/>
    <d v="1899-12-30T12:54:09"/>
    <n v="664"/>
    <n v="11.066666666666666"/>
    <x v="4"/>
    <x v="2"/>
    <n v="30"/>
    <s v="julio"/>
    <s v="M"/>
    <m/>
    <s v="no"/>
    <m/>
    <m/>
    <m/>
  </r>
  <r>
    <n v="147627"/>
    <s v="Llenadora"/>
    <s v="Moreno"/>
    <s v="L43"/>
    <d v="2018-11-01T00:00:00"/>
    <s v="-"/>
    <s v="Mantenimiento Electrico"/>
    <d v="2023-07-24T00:00:00"/>
    <d v="1899-12-30T12:54:19"/>
    <d v="2023-07-24T00:00:00"/>
    <d v="1899-12-30T13:10:09"/>
    <n v="950"/>
    <n v="15.833333333333334"/>
    <x v="957"/>
    <x v="2"/>
    <n v="30"/>
    <s v="julio"/>
    <s v="M"/>
    <m/>
    <s v="no"/>
    <m/>
    <m/>
    <m/>
  </r>
  <r>
    <n v="147629"/>
    <s v="Llenadora"/>
    <s v="Moreno"/>
    <s v="L33"/>
    <d v="2018-11-01T00:00:00"/>
    <s v="-"/>
    <s v="Mantenimiento Mecanico"/>
    <d v="2023-07-24T00:00:00"/>
    <d v="1899-12-30T13:50:45"/>
    <d v="2023-07-24T00:00:00"/>
    <d v="1899-12-30T13:53:29"/>
    <n v="164"/>
    <n v="2.7333333333333334"/>
    <x v="0"/>
    <x v="0"/>
    <n v="30"/>
    <s v="julio"/>
    <s v="M"/>
    <m/>
    <s v="microparada"/>
    <m/>
    <m/>
    <m/>
  </r>
  <r>
    <n v="147630"/>
    <s v="Abastecedor de envases"/>
    <s v="Moreno"/>
    <s v="L33"/>
    <d v="2018-11-01T00:00:00"/>
    <s v="-"/>
    <s v="Mantenimiento Electrico"/>
    <d v="2023-07-24T00:00:00"/>
    <d v="1899-12-30T14:29:24"/>
    <d v="2023-07-24T00:00:00"/>
    <d v="1899-12-30T14:30:17"/>
    <n v="53"/>
    <n v="0.8833333333333333"/>
    <x v="0"/>
    <x v="0"/>
    <n v="30"/>
    <s v="julio"/>
    <s v="T"/>
    <m/>
    <s v="microparada"/>
    <m/>
    <m/>
    <m/>
  </r>
  <r>
    <n v="147632"/>
    <s v="Girador de pucks"/>
    <s v="Moreno"/>
    <s v="L11"/>
    <d v="2021-08-24T00:00:00"/>
    <s v="Sebastian "/>
    <s v="Mantenimiento Mecanico"/>
    <d v="2023-07-24T00:00:00"/>
    <d v="1899-12-30T14:35:41"/>
    <d v="2023-07-24T00:00:00"/>
    <d v="1899-12-30T14:36:42"/>
    <n v="61"/>
    <n v="1.0166666666666666"/>
    <x v="0"/>
    <x v="0"/>
    <n v="30"/>
    <s v="julio"/>
    <s v="T"/>
    <m/>
    <s v="microparada"/>
    <m/>
    <m/>
    <m/>
  </r>
  <r>
    <n v="147633"/>
    <s v="Girador de pucks"/>
    <s v="Moreno"/>
    <s v="L11"/>
    <d v="2021-08-24T00:00:00"/>
    <s v="Sebastian "/>
    <s v="Mantenimiento Mecanico"/>
    <d v="2023-07-24T00:00:00"/>
    <d v="1899-12-30T14:41:31"/>
    <d v="2023-07-24T00:00:00"/>
    <d v="1899-12-30T14:55:53"/>
    <n v="862"/>
    <n v="14.366666666666667"/>
    <x v="543"/>
    <x v="2"/>
    <n v="30"/>
    <s v="julio"/>
    <s v="T"/>
    <m/>
    <s v="no"/>
    <m/>
    <m/>
    <m/>
  </r>
  <r>
    <n v="147634"/>
    <s v="Celofanadora"/>
    <s v="Moreno"/>
    <s v="L11"/>
    <d v="2018-11-01T00:00:00"/>
    <s v="-"/>
    <s v="Mantenimiento Mecanico"/>
    <d v="2023-07-24T00:00:00"/>
    <d v="1899-12-30T15:01:15"/>
    <d v="2023-07-24T00:00:00"/>
    <d v="1899-12-30T15:14:24"/>
    <n v="789"/>
    <n v="13.15"/>
    <x v="958"/>
    <x v="2"/>
    <n v="30"/>
    <s v="julio"/>
    <s v="T"/>
    <m/>
    <s v="no"/>
    <m/>
    <m/>
    <m/>
  </r>
  <r>
    <n v="147636"/>
    <s v="Torqueadora"/>
    <s v="Moreno"/>
    <s v="L33"/>
    <d v="2020-02-20T00:00:00"/>
    <s v="Martín"/>
    <s v="Mantenimiento Mecanico"/>
    <d v="2023-07-24T00:00:00"/>
    <d v="1899-12-30T15:13:09"/>
    <d v="2023-07-24T00:00:00"/>
    <d v="1899-12-30T18:04:57"/>
    <n v="10308"/>
    <n v="171.8"/>
    <x v="1"/>
    <x v="1"/>
    <n v="30"/>
    <s v="julio"/>
    <s v="T"/>
    <m/>
    <s v="sin informacion"/>
    <m/>
    <m/>
    <m/>
  </r>
  <r>
    <n v="147638"/>
    <s v="Abastecedor pinceles"/>
    <s v="Moreno"/>
    <s v="L37"/>
    <d v="2018-11-01T00:00:00"/>
    <s v="-"/>
    <s v="Mantenimiento Mecanico"/>
    <d v="2023-07-24T00:00:00"/>
    <d v="1899-12-30T15:22:25"/>
    <d v="2023-07-24T00:00:00"/>
    <d v="1899-12-30T16:16:43"/>
    <n v="3258"/>
    <n v="54.3"/>
    <x v="4"/>
    <x v="2"/>
    <n v="30"/>
    <s v="julio"/>
    <s v="T"/>
    <m/>
    <s v="no"/>
    <m/>
    <m/>
    <m/>
  </r>
  <r>
    <n v="147639"/>
    <s v="Llenadora"/>
    <s v="Moreno"/>
    <s v="L27"/>
    <d v="2018-11-01T00:00:00"/>
    <s v="-"/>
    <s v="Mantenimiento Mecanico"/>
    <d v="2023-07-24T00:00:00"/>
    <d v="1899-12-30T15:30:34"/>
    <d v="2023-07-24T00:00:00"/>
    <d v="1899-12-30T15:32:48"/>
    <n v="134"/>
    <n v="2.2333333333333334"/>
    <x v="0"/>
    <x v="0"/>
    <n v="30"/>
    <s v="julio"/>
    <s v="T"/>
    <m/>
    <s v="microparada"/>
    <m/>
    <m/>
    <m/>
  </r>
  <r>
    <n v="147643"/>
    <s v="Etiquetadora"/>
    <s v="Moreno"/>
    <s v="L39"/>
    <d v="2018-11-01T00:00:00"/>
    <s v="-"/>
    <s v="Mantenimiento Mecanico"/>
    <d v="2023-07-24T00:00:00"/>
    <d v="1899-12-30T16:44:53"/>
    <d v="2023-07-24T00:00:00"/>
    <d v="1899-12-30T16:56:16"/>
    <n v="683"/>
    <n v="11.383333333333333"/>
    <x v="1"/>
    <x v="1"/>
    <n v="30"/>
    <s v="julio"/>
    <s v="T"/>
    <m/>
    <s v="sin informacion"/>
    <m/>
    <m/>
    <m/>
  </r>
  <r>
    <n v="147645"/>
    <s v="Transporte"/>
    <s v="Moreno"/>
    <s v="L27"/>
    <d v="2018-11-01T00:00:00"/>
    <s v="-"/>
    <s v="Mantenimiento Electrico"/>
    <d v="2023-07-24T00:00:00"/>
    <d v="1899-12-30T17:00:37"/>
    <d v="2023-07-24T00:00:00"/>
    <d v="1899-12-30T17:14:32"/>
    <n v="835"/>
    <n v="13.916666666666666"/>
    <x v="959"/>
    <x v="2"/>
    <n v="30"/>
    <s v="julio"/>
    <s v="T"/>
    <m/>
    <s v="no"/>
    <m/>
    <m/>
    <m/>
  </r>
  <r>
    <n v="147646"/>
    <s v="Etiquetadora"/>
    <s v="Moreno"/>
    <s v="L39"/>
    <d v="2018-11-01T00:00:00"/>
    <s v="-"/>
    <s v="Mantenimiento Electrico"/>
    <d v="2023-07-24T00:00:00"/>
    <d v="1899-12-30T17:07:25"/>
    <d v="2023-07-24T00:00:00"/>
    <d v="1899-12-30T17:07:34"/>
    <n v="9"/>
    <n v="0.15"/>
    <x v="0"/>
    <x v="0"/>
    <n v="30"/>
    <s v="julio"/>
    <s v="T"/>
    <m/>
    <s v="microparada"/>
    <m/>
    <m/>
    <m/>
  </r>
  <r>
    <n v="147647"/>
    <s v="Etiquetadora"/>
    <s v="Moreno"/>
    <s v="L39"/>
    <d v="2018-11-01T00:00:00"/>
    <s v="-"/>
    <s v="Mantenimiento Mecanico"/>
    <d v="2023-07-24T00:00:00"/>
    <d v="1899-12-30T17:07:42"/>
    <d v="2023-07-24T00:00:00"/>
    <d v="1899-12-30T17:59:08"/>
    <n v="3086"/>
    <n v="51.43333333333333"/>
    <x v="1"/>
    <x v="1"/>
    <n v="30"/>
    <s v="julio"/>
    <s v="T"/>
    <m/>
    <s v="sin informacion"/>
    <m/>
    <m/>
    <m/>
  </r>
  <r>
    <n v="147651"/>
    <s v="Transporte"/>
    <s v="Moreno"/>
    <s v="L11"/>
    <d v="2018-11-01T00:00:00"/>
    <s v="-"/>
    <s v="Mantenimiento Mecanico"/>
    <d v="2023-07-24T00:00:00"/>
    <d v="1899-12-30T17:21:04"/>
    <d v="2023-07-24T00:00:00"/>
    <d v="1899-12-30T20:13:19"/>
    <n v="10335"/>
    <n v="172.25"/>
    <x v="1"/>
    <x v="1"/>
    <n v="30"/>
    <s v="julio"/>
    <s v="T"/>
    <m/>
    <s v="sin informacion"/>
    <m/>
    <m/>
    <m/>
  </r>
  <r>
    <n v="147652"/>
    <s v="Transporte"/>
    <s v="Moreno"/>
    <s v="L43"/>
    <d v="2018-11-01T00:00:00"/>
    <s v="-"/>
    <s v="Mantenimiento Electrico"/>
    <d v="2023-07-24T00:00:00"/>
    <d v="1899-12-30T17:34:47"/>
    <d v="2023-07-24T00:00:00"/>
    <d v="1899-12-30T17:51:10"/>
    <n v="983"/>
    <n v="16.383333333333333"/>
    <x v="959"/>
    <x v="2"/>
    <n v="30"/>
    <s v="julio"/>
    <s v="T"/>
    <m/>
    <s v="no"/>
    <m/>
    <m/>
    <m/>
  </r>
  <r>
    <n v="147657"/>
    <s v="Llenadora"/>
    <s v="Moreno"/>
    <s v="L39"/>
    <d v="2018-11-01T00:00:00"/>
    <s v="-"/>
    <s v="Mantenimiento Electrico"/>
    <d v="2023-07-24T00:00:00"/>
    <d v="1899-12-30T17:59:14"/>
    <d v="2023-07-24T00:00:00"/>
    <d v="1899-12-30T18:09:34"/>
    <n v="620"/>
    <n v="10.333333333333334"/>
    <x v="1"/>
    <x v="1"/>
    <n v="30"/>
    <s v="julio"/>
    <s v="T"/>
    <m/>
    <s v="sin informacion"/>
    <m/>
    <m/>
    <m/>
  </r>
  <r>
    <n v="147666"/>
    <s v="Transporte"/>
    <s v="Moreno"/>
    <s v="L10"/>
    <d v="2018-11-01T00:00:00"/>
    <s v="-"/>
    <s v="Mantenimiento Electrico"/>
    <d v="2023-07-24T00:00:00"/>
    <d v="1899-12-30T18:44:13"/>
    <d v="2023-07-24T00:00:00"/>
    <d v="1899-12-30T18:57:24"/>
    <n v="791"/>
    <n v="13.183333333333334"/>
    <x v="1"/>
    <x v="1"/>
    <n v="30"/>
    <s v="julio"/>
    <s v="T"/>
    <m/>
    <s v="sin informacion"/>
    <m/>
    <m/>
    <m/>
  </r>
  <r>
    <n v="147667"/>
    <s v="Celofanadora"/>
    <s v="Moreno"/>
    <s v="L32"/>
    <d v="2021-02-04T00:00:00"/>
    <s v="Victor"/>
    <s v="Mantenimiento Mecanico"/>
    <d v="2023-07-24T00:00:00"/>
    <d v="1899-12-30T18:55:28"/>
    <d v="2023-07-24T00:00:00"/>
    <d v="1899-12-30T19:09:39"/>
    <n v="851"/>
    <n v="14.183333333333334"/>
    <x v="1"/>
    <x v="1"/>
    <n v="30"/>
    <s v="julio"/>
    <s v="T"/>
    <m/>
    <s v="sin informacion"/>
    <m/>
    <m/>
    <m/>
  </r>
  <r>
    <n v="147673"/>
    <s v="Estuchadora"/>
    <s v="Moreno"/>
    <s v="L47"/>
    <d v="2021-10-06T00:00:00"/>
    <s v="Sebastian "/>
    <s v="Mantenimiento Electrico"/>
    <d v="2023-07-24T00:00:00"/>
    <d v="1899-12-30T20:20:15"/>
    <d v="2023-07-24T00:00:00"/>
    <d v="1899-12-30T20:56:42"/>
    <n v="2187"/>
    <n v="36.450000000000003"/>
    <x v="960"/>
    <x v="2"/>
    <n v="30"/>
    <s v="julio"/>
    <s v="T"/>
    <m/>
    <s v="no"/>
    <m/>
    <m/>
    <m/>
  </r>
  <r>
    <n v="147675"/>
    <s v="Celofanadora L10"/>
    <s v="Moreno"/>
    <s v="L10"/>
    <d v="2020-09-30T00:00:00"/>
    <s v="Martín"/>
    <s v="Mantenimiento Mecanico"/>
    <d v="2023-07-24T00:00:00"/>
    <d v="1899-12-30T21:17:51"/>
    <d v="2023-07-24T00:00:00"/>
    <d v="1899-12-30T21:28:59"/>
    <n v="668"/>
    <n v="11.133333333333333"/>
    <x v="961"/>
    <x v="2"/>
    <n v="30"/>
    <s v="julio"/>
    <s v="T"/>
    <m/>
    <s v="no"/>
    <m/>
    <m/>
    <m/>
  </r>
  <r>
    <n v="147676"/>
    <s v="Transporte"/>
    <s v="Moreno"/>
    <s v="L43"/>
    <d v="2018-11-01T00:00:00"/>
    <s v="-"/>
    <s v="Mantenimiento Electrico"/>
    <d v="2023-07-24T00:00:00"/>
    <d v="1899-12-30T21:19:06"/>
    <d v="2023-07-24T00:00:00"/>
    <d v="1899-12-30T21:45:48"/>
    <n v="1602"/>
    <n v="26.7"/>
    <x v="962"/>
    <x v="2"/>
    <n v="30"/>
    <s v="julio"/>
    <s v="T"/>
    <m/>
    <s v="no"/>
    <m/>
    <m/>
    <m/>
  </r>
  <r>
    <n v="147679"/>
    <s v="Estuchadora"/>
    <s v="Moreno"/>
    <s v="L32"/>
    <d v="2021-02-04T00:00:00"/>
    <s v="Victor"/>
    <s v="Mantenimiento Mecanico"/>
    <d v="2023-07-25T00:00:00"/>
    <d v="1899-12-30T00:17:01"/>
    <d v="2023-07-25T00:00:00"/>
    <d v="1899-12-30T00:51:59"/>
    <n v="2098"/>
    <n v="34.966666666666669"/>
    <x v="761"/>
    <x v="2"/>
    <n v="30"/>
    <s v="julio"/>
    <s v="N"/>
    <m/>
    <s v="no"/>
    <m/>
    <m/>
    <m/>
  </r>
  <r>
    <n v="147684"/>
    <s v="Coloca Bombas"/>
    <s v="Moreno"/>
    <s v="L43"/>
    <d v="2020-01-13T00:00:00"/>
    <s v="Martín"/>
    <s v="Mantenimiento Electrico"/>
    <d v="2023-07-25T00:00:00"/>
    <d v="1899-12-30T06:14:38"/>
    <d v="2023-07-25T00:00:00"/>
    <d v="1899-12-30T06:46:52"/>
    <n v="1934"/>
    <n v="32.233333333333334"/>
    <x v="4"/>
    <x v="2"/>
    <n v="30"/>
    <s v="julio"/>
    <s v="M"/>
    <m/>
    <s v="no"/>
    <m/>
    <m/>
    <m/>
  </r>
  <r>
    <n v="147685"/>
    <s v="Torqueadora"/>
    <s v="Moreno"/>
    <s v="L33"/>
    <d v="2020-02-20T00:00:00"/>
    <s v="Martín"/>
    <s v="Mantenimiento Mecanico"/>
    <d v="2023-07-25T00:00:00"/>
    <d v="1899-12-30T06:21:21"/>
    <d v="2023-07-25T00:00:00"/>
    <d v="1899-12-30T06:42:50"/>
    <n v="1289"/>
    <n v="21.483333333333334"/>
    <x v="3"/>
    <x v="2"/>
    <n v="30"/>
    <s v="julio"/>
    <s v="M"/>
    <m/>
    <s v="no"/>
    <m/>
    <m/>
    <m/>
  </r>
  <r>
    <n v="147687"/>
    <s v="Llenadora"/>
    <s v="Moreno"/>
    <s v="L41"/>
    <d v="2018-11-01T00:00:00"/>
    <s v="-"/>
    <s v="Mantenimiento Mecanico"/>
    <d v="2023-07-25T00:00:00"/>
    <d v="1899-12-30T06:43:05"/>
    <d v="2023-07-25T00:00:00"/>
    <d v="1899-12-30T07:01:17"/>
    <n v="1092"/>
    <n v="18.2"/>
    <x v="1"/>
    <x v="1"/>
    <n v="30"/>
    <s v="julio"/>
    <s v="M"/>
    <s v="sin informacion"/>
    <s v="sin informacion"/>
    <s v="sin informacion"/>
    <s v="sin informacion"/>
    <s v="sin informacion"/>
  </r>
  <r>
    <n v="147688"/>
    <s v="Etiquetadora L33"/>
    <s v="Moreno"/>
    <s v="L33"/>
    <d v="2020-10-16T00:00:00"/>
    <s v="Martín"/>
    <s v="Mantenimiento Electrico"/>
    <d v="2023-07-25T00:00:00"/>
    <d v="1899-12-30T06:52:58"/>
    <d v="2023-07-25T00:00:00"/>
    <d v="1899-12-30T07:05:49"/>
    <n v="771"/>
    <n v="12.85"/>
    <x v="1"/>
    <x v="1"/>
    <n v="30"/>
    <s v="julio"/>
    <s v="M"/>
    <s v="sin informacion"/>
    <s v="sin informacion"/>
    <s v="sin informacion"/>
    <s v="sin informacion"/>
    <s v="sin informacion"/>
  </r>
  <r>
    <n v="147697"/>
    <s v="Transporte"/>
    <s v="Moreno"/>
    <s v="L43"/>
    <d v="2018-11-01T00:00:00"/>
    <s v="-"/>
    <s v="Mantenimiento Mecanico"/>
    <d v="2023-07-25T00:00:00"/>
    <d v="1899-12-30T07:52:21"/>
    <d v="2023-07-25T00:00:00"/>
    <d v="1899-12-30T10:11:45"/>
    <n v="8364"/>
    <n v="139.4"/>
    <x v="1"/>
    <x v="1"/>
    <n v="30"/>
    <s v="julio"/>
    <s v="M"/>
    <s v="sin informacion"/>
    <s v="sin informacion"/>
    <s v="sin informacion"/>
    <s v="sin informacion"/>
    <s v="sin informacion"/>
  </r>
  <r>
    <n v="147718"/>
    <s v="Laser"/>
    <s v="Moreno"/>
    <s v="L11"/>
    <d v="2021-08-24T00:00:00"/>
    <s v="Sebastian "/>
    <s v="Mantenimiento Electrico"/>
    <d v="2023-07-25T00:00:00"/>
    <d v="1899-12-30T09:51:01"/>
    <d v="2023-07-25T00:00:00"/>
    <d v="1899-12-30T10:04:16"/>
    <n v="795"/>
    <n v="13.25"/>
    <x v="1"/>
    <x v="1"/>
    <n v="30"/>
    <s v="julio"/>
    <s v="M"/>
    <s v="sin informacion"/>
    <s v="sin informacion"/>
    <s v="sin informacion"/>
    <s v="sin informacion"/>
    <s v="sin informacion"/>
  </r>
  <r>
    <n v="147720"/>
    <s v="Etiquetadora L33"/>
    <s v="Moreno"/>
    <s v="L33"/>
    <d v="2020-10-16T00:00:00"/>
    <s v="Martín"/>
    <s v="Mantenimiento Electrico"/>
    <d v="2023-07-25T00:00:00"/>
    <d v="1899-12-30T09:58:55"/>
    <d v="2023-07-25T00:00:00"/>
    <d v="1899-12-30T10:09:33"/>
    <n v="638"/>
    <n v="10.633333333333333"/>
    <x v="1"/>
    <x v="1"/>
    <n v="30"/>
    <s v="julio"/>
    <s v="M"/>
    <s v="sin informacion"/>
    <s v="sin informacion"/>
    <s v="sin informacion"/>
    <s v="sin informacion"/>
    <s v="sin informacion"/>
  </r>
  <r>
    <n v="147721"/>
    <s v="Llenadora"/>
    <s v="Moreno"/>
    <s v="L42"/>
    <d v="2018-11-01T00:00:00"/>
    <s v="-"/>
    <s v="Mantenimiento Mecanico"/>
    <d v="2023-07-25T00:00:00"/>
    <d v="1899-12-30T09:59:07"/>
    <d v="2023-07-25T00:00:00"/>
    <d v="1899-12-30T10:19:14"/>
    <n v="1207"/>
    <n v="20.116666666666667"/>
    <x v="1"/>
    <x v="1"/>
    <n v="30"/>
    <s v="julio"/>
    <s v="M"/>
    <s v="sin informacion"/>
    <s v="sin informacion"/>
    <s v="sin informacion"/>
    <s v="sin informacion"/>
    <s v="sin informacion"/>
  </r>
  <r>
    <n v="147727"/>
    <s v="Etiquetadora L33"/>
    <s v="Moreno"/>
    <s v="L33"/>
    <d v="2020-10-16T00:00:00"/>
    <s v="Martín"/>
    <s v="Mantenimiento Electrico"/>
    <d v="2023-07-25T00:00:00"/>
    <d v="1899-12-30T10:19:21"/>
    <d v="2023-07-25T00:00:00"/>
    <d v="1899-12-30T10:50:18"/>
    <n v="1857"/>
    <n v="30.95"/>
    <x v="1"/>
    <x v="1"/>
    <n v="30"/>
    <s v="julio"/>
    <s v="M"/>
    <s v="sin informacion"/>
    <s v="sin informacion"/>
    <s v="sin informacion"/>
    <s v="sin informacion"/>
    <s v="sin informacion"/>
  </r>
  <r>
    <n v="147729"/>
    <s v="Brazo transporte"/>
    <s v="Moreno"/>
    <s v="L37"/>
    <d v="2018-11-01T00:00:00"/>
    <s v="-"/>
    <s v="Mantenimiento Electrico"/>
    <d v="2023-07-25T00:00:00"/>
    <d v="1899-12-30T10:35:48"/>
    <d v="2023-07-25T00:00:00"/>
    <d v="1899-12-30T11:16:35"/>
    <n v="2447"/>
    <n v="40.783333333333331"/>
    <x v="1"/>
    <x v="1"/>
    <n v="30"/>
    <s v="julio"/>
    <s v="M"/>
    <s v="sin informacion"/>
    <s v="sin informacion"/>
    <s v="sin informacion"/>
    <s v="sin informacion"/>
    <s v="sin informacion"/>
  </r>
  <r>
    <n v="147740"/>
    <s v="Sobretapa"/>
    <s v="Moreno"/>
    <s v="L38"/>
    <d v="2020-06-30T00:00:00"/>
    <s v="Martín"/>
    <s v="Mantenimiento Electrico"/>
    <d v="2023-07-25T00:00:00"/>
    <d v="1899-12-30T11:48:46"/>
    <d v="2023-07-25T00:00:00"/>
    <d v="1899-12-30T13:07:39"/>
    <n v="4733"/>
    <n v="78.88333333333334"/>
    <x v="1"/>
    <x v="1"/>
    <n v="30"/>
    <s v="julio"/>
    <s v="M"/>
    <s v="sin informacion"/>
    <s v="sin informacion"/>
    <s v="sin informacion"/>
    <s v="sin informacion"/>
    <s v="sin informacion"/>
  </r>
  <r>
    <n v="147742"/>
    <s v="Axon"/>
    <s v="Moreno"/>
    <s v="L37"/>
    <d v="2020-02-20T00:00:00"/>
    <s v="Martín"/>
    <s v="Mantenimiento Electrico"/>
    <d v="2023-07-25T00:00:00"/>
    <d v="1899-12-30T11:50:33"/>
    <d v="2023-07-25T00:00:00"/>
    <d v="1899-12-30T13:25:39"/>
    <n v="5706"/>
    <n v="95.1"/>
    <x v="1"/>
    <x v="1"/>
    <n v="30"/>
    <s v="julio"/>
    <s v="M"/>
    <s v="sin informacion"/>
    <s v="sin informacion"/>
    <s v="sin informacion"/>
    <s v="sin informacion"/>
    <s v="sin informacion"/>
  </r>
  <r>
    <n v="147750"/>
    <s v="Llenadora"/>
    <s v="Moreno"/>
    <s v="L48"/>
    <d v="2018-11-01T00:00:00"/>
    <s v="-"/>
    <s v="Mantenimiento Mecanico"/>
    <d v="2023-07-25T00:00:00"/>
    <d v="1899-12-30T12:40:02"/>
    <d v="2023-07-25T00:00:00"/>
    <d v="1899-12-30T13:22:05"/>
    <n v="2523"/>
    <n v="42.05"/>
    <x v="1"/>
    <x v="1"/>
    <n v="30"/>
    <s v="julio"/>
    <s v="M"/>
    <s v="sin informacion"/>
    <s v="sin informacion"/>
    <s v="sin informacion"/>
    <s v="sin informacion"/>
    <s v="sin informacion"/>
  </r>
  <r>
    <n v="147752"/>
    <s v="Celofanadora"/>
    <s v="Moreno"/>
    <s v="L43"/>
    <d v="2018-11-01T00:00:00"/>
    <s v="-"/>
    <s v="Mantenimiento Electrico"/>
    <d v="2023-07-25T00:00:00"/>
    <d v="1899-12-30T12:59:41"/>
    <d v="2023-07-25T00:00:00"/>
    <d v="1899-12-30T13:00:15"/>
    <n v="34"/>
    <n v="0.56666666666666665"/>
    <x v="1"/>
    <x v="1"/>
    <n v="30"/>
    <s v="julio"/>
    <s v="M"/>
    <s v="sin informacion"/>
    <s v="sin informacion"/>
    <s v="sin informacion"/>
    <s v="sin informacion"/>
    <s v="sin informacion"/>
  </r>
  <r>
    <n v="147753"/>
    <s v="Torqueadora"/>
    <s v="Moreno"/>
    <s v="L33"/>
    <d v="2020-02-20T00:00:00"/>
    <s v="Martín"/>
    <s v="Mantenimiento Mecanico"/>
    <d v="2023-07-25T00:00:00"/>
    <d v="1899-12-30T13:01:47"/>
    <d v="2023-07-25T00:00:00"/>
    <d v="1899-12-30T13:24:21"/>
    <n v="1354"/>
    <n v="22.566666666666666"/>
    <x v="1"/>
    <x v="1"/>
    <n v="30"/>
    <s v="julio"/>
    <s v="M"/>
    <s v="sin informacion"/>
    <s v="sin informacion"/>
    <s v="sin informacion"/>
    <s v="sin informacion"/>
    <s v="sin informacion"/>
  </r>
  <r>
    <n v="147754"/>
    <s v="Celofanadora"/>
    <s v="Moreno"/>
    <s v="L43"/>
    <d v="2018-11-01T00:00:00"/>
    <s v="-"/>
    <s v="Mantenimiento Electrico"/>
    <d v="2023-07-25T00:00:00"/>
    <d v="1899-12-30T13:08:11"/>
    <d v="2023-07-25T00:00:00"/>
    <d v="1899-12-30T13:11:15"/>
    <n v="184"/>
    <n v="3.0666666666666669"/>
    <x v="1"/>
    <x v="1"/>
    <n v="30"/>
    <s v="julio"/>
    <s v="M"/>
    <s v="sin informacion"/>
    <s v="sin informacion"/>
    <s v="sin informacion"/>
    <s v="sin informacion"/>
    <s v="sin informacion"/>
  </r>
  <r>
    <n v="147755"/>
    <s v="Celofanadora"/>
    <s v="Moreno"/>
    <s v="L43"/>
    <d v="2018-11-01T00:00:00"/>
    <s v="-"/>
    <s v="Mantenimiento Mecanico"/>
    <d v="2023-07-25T00:00:00"/>
    <d v="1899-12-30T13:11:22"/>
    <d v="2023-07-25T00:00:00"/>
    <d v="1899-12-30T13:19:42"/>
    <n v="500"/>
    <n v="8.3333333333333339"/>
    <x v="1"/>
    <x v="1"/>
    <n v="30"/>
    <s v="julio"/>
    <s v="M"/>
    <s v="sin informacion"/>
    <s v="sin informacion"/>
    <s v="sin informacion"/>
    <s v="sin informacion"/>
    <s v="sin informacion"/>
  </r>
  <r>
    <n v="147767"/>
    <s v="Etiquetadora"/>
    <s v="Moreno"/>
    <s v="L11"/>
    <d v="2018-11-01T00:00:00"/>
    <s v="-"/>
    <s v="Mantenimiento Mecanico"/>
    <d v="2023-07-25T00:00:00"/>
    <d v="1899-12-30T15:29:08"/>
    <d v="2023-07-25T00:00:00"/>
    <d v="1899-12-30T15:47:58"/>
    <n v="1130"/>
    <n v="18.833333333333332"/>
    <x v="1"/>
    <x v="1"/>
    <n v="30"/>
    <s v="julio"/>
    <s v="T"/>
    <s v="sin informacion"/>
    <s v="sin informacion"/>
    <s v="sin informacion"/>
    <s v="sin informacion"/>
    <s v="sin informacion"/>
  </r>
  <r>
    <n v="147770"/>
    <s v="Etiquetadora"/>
    <s v="Moreno"/>
    <s v="L11"/>
    <d v="2018-11-01T00:00:00"/>
    <s v="-"/>
    <s v="Mantenimiento Mecanico"/>
    <d v="2023-07-25T00:00:00"/>
    <d v="1899-12-30T16:48:34"/>
    <d v="2023-07-25T00:00:00"/>
    <d v="1899-12-30T17:28:00"/>
    <n v="2366"/>
    <n v="39.43333333333333"/>
    <x v="1"/>
    <x v="1"/>
    <n v="30"/>
    <s v="julio"/>
    <s v="T"/>
    <s v="sin informacion"/>
    <s v="sin informacion"/>
    <s v="sin informacion"/>
    <s v="sin informacion"/>
    <s v="sin informacion"/>
  </r>
  <r>
    <n v="147771"/>
    <s v="Celofanadora L10"/>
    <s v="Moreno"/>
    <s v="L10"/>
    <d v="2020-09-30T00:00:00"/>
    <s v="Martín"/>
    <s v="Mantenimiento Mecanico"/>
    <d v="2023-07-25T00:00:00"/>
    <d v="1899-12-30T17:10:23"/>
    <d v="2023-07-25T00:00:00"/>
    <d v="1899-12-30T17:19:17"/>
    <n v="534"/>
    <n v="8.9"/>
    <x v="1"/>
    <x v="1"/>
    <n v="30"/>
    <s v="julio"/>
    <s v="T"/>
    <s v="sin informacion"/>
    <s v="sin informacion"/>
    <s v="sin informacion"/>
    <s v="sin informacion"/>
    <s v="sin informacion"/>
  </r>
  <r>
    <n v="147772"/>
    <s v="Celofanadora L10"/>
    <s v="Moreno"/>
    <s v="L10"/>
    <d v="2020-09-30T00:00:00"/>
    <s v="Martín"/>
    <s v="Mantenimiento Mecanico"/>
    <d v="2023-07-25T00:00:00"/>
    <d v="1899-12-30T17:26:19"/>
    <d v="2023-07-25T00:00:00"/>
    <d v="1899-12-30T17:37:45"/>
    <n v="686"/>
    <n v="11.433333333333334"/>
    <x v="1"/>
    <x v="1"/>
    <n v="30"/>
    <s v="julio"/>
    <s v="T"/>
    <s v="sin informacion"/>
    <s v="sin informacion"/>
    <s v="sin informacion"/>
    <s v="sin informacion"/>
    <s v="sin informacion"/>
  </r>
  <r>
    <n v="147776"/>
    <s v="Celofanadora"/>
    <s v="Moreno"/>
    <s v="L43"/>
    <d v="2018-11-01T00:00:00"/>
    <s v="-"/>
    <s v="Mantenimiento Electrico"/>
    <d v="2023-07-25T00:00:00"/>
    <d v="1899-12-30T17:43:42"/>
    <d v="2023-07-25T00:00:00"/>
    <d v="1899-12-30T17:45:01"/>
    <n v="79"/>
    <n v="1.3166666666666667"/>
    <x v="1"/>
    <x v="1"/>
    <n v="30"/>
    <s v="julio"/>
    <s v="T"/>
    <s v="sin informacion"/>
    <s v="sin informacion"/>
    <s v="sin informacion"/>
    <s v="sin informacion"/>
    <s v="sin informacion"/>
  </r>
  <r>
    <n v="147777"/>
    <s v="Celofanadora"/>
    <s v="Moreno"/>
    <s v="L43"/>
    <d v="2018-11-01T00:00:00"/>
    <s v="-"/>
    <s v="Mantenimiento Mecanico"/>
    <d v="2023-07-25T00:00:00"/>
    <d v="1899-12-30T17:45:19"/>
    <d v="2023-07-25T00:00:00"/>
    <d v="1899-12-30T18:35:56"/>
    <n v="3037"/>
    <n v="50.616666666666667"/>
    <x v="1"/>
    <x v="1"/>
    <n v="30"/>
    <s v="julio"/>
    <s v="T"/>
    <s v="sin informacion"/>
    <s v="sin informacion"/>
    <s v="sin informacion"/>
    <s v="sin informacion"/>
    <s v="sin informacion"/>
  </r>
  <r>
    <n v="147778"/>
    <s v="Laser"/>
    <s v="Moreno"/>
    <s v="L11"/>
    <d v="2021-08-24T00:00:00"/>
    <s v="Sebastian "/>
    <s v="Mantenimiento Mecanico"/>
    <d v="2023-07-25T00:00:00"/>
    <d v="1899-12-30T17:46:23"/>
    <d v="2023-07-25T00:00:00"/>
    <d v="1899-12-30T19:19:40"/>
    <n v="5597"/>
    <n v="93.283333333333331"/>
    <x v="290"/>
    <x v="2"/>
    <n v="30"/>
    <s v="julio"/>
    <s v="T"/>
    <m/>
    <s v="no"/>
    <m/>
    <m/>
    <m/>
  </r>
  <r>
    <n v="147783"/>
    <s v="Abastecedor tubos"/>
    <s v="Moreno"/>
    <s v="L29"/>
    <d v="2018-11-01T00:00:00"/>
    <s v="-"/>
    <s v="Mantenimiento Mecanico"/>
    <d v="2023-07-25T00:00:00"/>
    <d v="1899-12-30T18:20:53"/>
    <d v="2023-07-25T00:00:00"/>
    <d v="1899-12-30T18:20:56"/>
    <n v="3"/>
    <n v="0.05"/>
    <x v="0"/>
    <x v="0"/>
    <n v="30"/>
    <s v="julio"/>
    <s v="T"/>
    <m/>
    <s v="microparada"/>
    <m/>
    <m/>
    <m/>
  </r>
  <r>
    <n v="147786"/>
    <s v="Celofanadora"/>
    <s v="Moreno"/>
    <s v="L43"/>
    <d v="2018-11-01T00:00:00"/>
    <s v="-"/>
    <s v="Mantenimiento Electrico"/>
    <d v="2023-07-25T00:00:00"/>
    <d v="1899-12-30T18:36:17"/>
    <d v="2023-07-25T00:00:00"/>
    <d v="1899-12-30T18:59:25"/>
    <n v="1388"/>
    <n v="23.133333333333333"/>
    <x v="963"/>
    <x v="2"/>
    <n v="30"/>
    <s v="julio"/>
    <s v="T"/>
    <m/>
    <s v="no"/>
    <m/>
    <m/>
    <m/>
  </r>
  <r>
    <n v="147787"/>
    <s v="Etiquetadora"/>
    <s v="Moreno"/>
    <s v="L41"/>
    <d v="2018-11-01T00:00:00"/>
    <s v="-"/>
    <s v="Mantenimiento Mecanico"/>
    <d v="2023-07-25T00:00:00"/>
    <d v="1899-12-30T18:48:35"/>
    <d v="2023-07-25T00:00:00"/>
    <d v="1899-12-30T18:50:06"/>
    <n v="91"/>
    <n v="1.5166666666666666"/>
    <x v="0"/>
    <x v="0"/>
    <n v="30"/>
    <s v="julio"/>
    <s v="T"/>
    <m/>
    <s v="microparada"/>
    <m/>
    <m/>
    <m/>
  </r>
  <r>
    <n v="147791"/>
    <s v="Etiquetadora"/>
    <s v="Moreno"/>
    <s v="L41"/>
    <d v="2018-11-01T00:00:00"/>
    <s v="-"/>
    <s v="Mantenimiento Mecanico"/>
    <d v="2023-07-25T00:00:00"/>
    <d v="1899-12-30T18:59:18"/>
    <d v="2023-07-25T00:00:00"/>
    <d v="1899-12-30T19:08:59"/>
    <n v="581"/>
    <n v="9.6833333333333336"/>
    <x v="0"/>
    <x v="0"/>
    <n v="30"/>
    <s v="julio"/>
    <s v="T"/>
    <m/>
    <s v="microparada"/>
    <m/>
    <m/>
    <m/>
  </r>
  <r>
    <n v="147795"/>
    <s v="Llenadora"/>
    <s v="Moreno"/>
    <s v="L48"/>
    <d v="2018-11-01T00:00:00"/>
    <s v="-"/>
    <s v="Mantenimiento Mecanico"/>
    <d v="2023-07-25T00:00:00"/>
    <d v="1899-12-30T20:15:31"/>
    <d v="2023-07-25T00:00:00"/>
    <d v="1899-12-30T20:48:27"/>
    <n v="1976"/>
    <n v="32.93333333333333"/>
    <x v="964"/>
    <x v="2"/>
    <n v="30"/>
    <s v="julio"/>
    <s v="T"/>
    <m/>
    <s v="no"/>
    <m/>
    <m/>
    <m/>
  </r>
  <r>
    <n v="147797"/>
    <s v="Celofanadora"/>
    <s v="Moreno"/>
    <s v="L43"/>
    <d v="2018-11-01T00:00:00"/>
    <s v="-"/>
    <s v="Mantenimiento Electrico"/>
    <d v="2023-07-25T00:00:00"/>
    <d v="1899-12-30T20:33:16"/>
    <d v="2023-07-25T00:00:00"/>
    <d v="1899-12-30T21:04:28"/>
    <n v="1872"/>
    <n v="31.2"/>
    <x v="965"/>
    <x v="2"/>
    <n v="30"/>
    <s v="julio"/>
    <s v="T"/>
    <m/>
    <s v="no"/>
    <m/>
    <m/>
    <m/>
  </r>
  <r>
    <n v="147800"/>
    <s v="Laser"/>
    <s v="Moreno"/>
    <s v="L19"/>
    <d v="2022-07-14T00:00:00"/>
    <s v="Natalio"/>
    <s v="Mantenimiento Electrico"/>
    <d v="2023-07-25T00:00:00"/>
    <d v="1899-12-30T20:58:01"/>
    <d v="2023-07-25T00:00:00"/>
    <d v="1899-12-30T21:09:07"/>
    <n v="666"/>
    <n v="11.1"/>
    <x v="966"/>
    <x v="2"/>
    <n v="30"/>
    <s v="julio"/>
    <s v="T"/>
    <m/>
    <s v="no"/>
    <m/>
    <m/>
    <m/>
  </r>
  <r>
    <n v="147801"/>
    <s v="Coloca Bombas"/>
    <s v="Moreno"/>
    <s v="L43"/>
    <d v="2020-01-13T00:00:00"/>
    <s v="Martín"/>
    <s v="Mantenimiento Mecanico"/>
    <d v="2023-07-25T00:00:00"/>
    <d v="1899-12-30T21:07:11"/>
    <d v="2023-07-25T00:00:00"/>
    <d v="1899-12-30T21:15:34"/>
    <n v="503"/>
    <n v="8.3833333333333329"/>
    <x v="0"/>
    <x v="0"/>
    <n v="30"/>
    <s v="julio"/>
    <s v="T"/>
    <m/>
    <s v="microparada"/>
    <m/>
    <m/>
    <m/>
  </r>
  <r>
    <n v="147810"/>
    <s v="Brazo transporte"/>
    <s v="Moreno"/>
    <s v="L35"/>
    <d v="2018-11-01T00:00:00"/>
    <s v="-"/>
    <s v="Mantenimiento Electrico"/>
    <d v="2023-07-26T00:00:00"/>
    <d v="1899-12-30T06:19:39"/>
    <d v="2023-07-26T00:00:00"/>
    <d v="1899-12-30T06:43:40"/>
    <n v="1441"/>
    <n v="24.016666666666666"/>
    <x v="4"/>
    <x v="2"/>
    <n v="30"/>
    <s v="julio"/>
    <s v="M"/>
    <m/>
    <s v="no"/>
    <m/>
    <m/>
    <m/>
  </r>
  <r>
    <n v="147812"/>
    <s v="Etiquetadora L33"/>
    <s v="Moreno"/>
    <s v="L33"/>
    <d v="2020-10-16T00:00:00"/>
    <s v="Martín"/>
    <s v="Mantenimiento Electrico"/>
    <d v="2023-07-26T00:00:00"/>
    <d v="1899-12-30T06:45:41"/>
    <d v="2023-07-26T00:00:00"/>
    <d v="1899-12-30T06:52:57"/>
    <n v="436"/>
    <n v="7.2666666666666666"/>
    <x v="0"/>
    <x v="0"/>
    <n v="30"/>
    <s v="julio"/>
    <s v="M"/>
    <m/>
    <s v="microparada"/>
    <m/>
    <m/>
    <m/>
  </r>
  <r>
    <n v="147814"/>
    <s v="Llenadora"/>
    <s v="Moreno"/>
    <s v="L33"/>
    <d v="2018-11-01T00:00:00"/>
    <s v="-"/>
    <s v="Mantenimiento Mecanico"/>
    <d v="2023-07-26T00:00:00"/>
    <d v="1899-12-30T06:55:30"/>
    <d v="2023-07-26T00:00:00"/>
    <d v="1899-12-30T07:31:49"/>
    <n v="2179"/>
    <n v="36.31666666666667"/>
    <x v="1"/>
    <x v="1"/>
    <n v="30"/>
    <s v="julio"/>
    <s v="M"/>
    <m/>
    <s v="sin informacion"/>
    <m/>
    <m/>
    <m/>
  </r>
  <r>
    <n v="147824"/>
    <s v="Torqueadora"/>
    <s v="Moreno"/>
    <s v="L33"/>
    <d v="2020-02-20T00:00:00"/>
    <s v="Martín"/>
    <s v="Mantenimiento Mecanico"/>
    <d v="2023-07-26T00:00:00"/>
    <d v="1899-12-30T09:26:11"/>
    <d v="2023-07-26T00:00:00"/>
    <d v="1899-12-30T09:39:26"/>
    <n v="795"/>
    <n v="13.25"/>
    <x v="1"/>
    <x v="1"/>
    <n v="30"/>
    <s v="julio"/>
    <s v="M"/>
    <m/>
    <s v="sin informacion"/>
    <m/>
    <m/>
    <m/>
  </r>
  <r>
    <n v="147827"/>
    <s v="Torqueadora"/>
    <s v="Moreno"/>
    <s v="L33"/>
    <d v="2020-02-20T00:00:00"/>
    <s v="Martín"/>
    <s v="Mantenimiento Mecanico"/>
    <d v="2023-07-26T00:00:00"/>
    <d v="1899-12-30T10:03:15"/>
    <d v="2023-07-26T00:00:00"/>
    <d v="1899-12-30T11:15:28"/>
    <n v="4333"/>
    <n v="72.216666666666669"/>
    <x v="1"/>
    <x v="1"/>
    <n v="30"/>
    <s v="julio"/>
    <s v="M"/>
    <m/>
    <s v="sin informacion"/>
    <m/>
    <m/>
    <m/>
  </r>
  <r>
    <n v="147830"/>
    <s v="Etiquetadora"/>
    <s v="Moreno"/>
    <s v="L42"/>
    <d v="2019-10-08T00:00:00"/>
    <s v="Martín"/>
    <s v="Mantenimiento Electrico"/>
    <d v="2023-07-26T00:00:00"/>
    <d v="1899-12-30T10:17:05"/>
    <d v="2023-07-26T00:00:00"/>
    <d v="1899-12-30T10:52:04"/>
    <n v="2099"/>
    <n v="34.983333333333334"/>
    <x v="967"/>
    <x v="2"/>
    <n v="30"/>
    <s v="julio"/>
    <s v="M"/>
    <m/>
    <s v="no"/>
    <m/>
    <m/>
    <m/>
  </r>
  <r>
    <n v="147831"/>
    <s v="Estuchadora"/>
    <s v="Moreno"/>
    <s v="L41"/>
    <d v="2020-02-21T00:00:00"/>
    <s v="Martín"/>
    <s v="Mantenimiento Electrico"/>
    <d v="2023-07-26T00:00:00"/>
    <d v="1899-12-30T10:21:47"/>
    <d v="2023-07-26T00:00:00"/>
    <d v="1899-12-30T10:27:54"/>
    <n v="367"/>
    <n v="6.1166666666666663"/>
    <x v="0"/>
    <x v="0"/>
    <n v="30"/>
    <s v="julio"/>
    <s v="M"/>
    <m/>
    <s v="microparada"/>
    <m/>
    <m/>
    <m/>
  </r>
  <r>
    <n v="147834"/>
    <s v="Celofanadora"/>
    <s v="Moreno"/>
    <s v="L41"/>
    <d v="2020-02-21T00:00:00"/>
    <s v="Martín"/>
    <s v="Mantenimiento Mecanico"/>
    <d v="2023-07-26T00:00:00"/>
    <d v="1899-12-30T11:18:30"/>
    <d v="2023-07-26T00:00:00"/>
    <d v="1899-12-30T12:13:42"/>
    <n v="3312"/>
    <n v="55.2"/>
    <x v="1"/>
    <x v="1"/>
    <n v="30"/>
    <s v="julio"/>
    <s v="M"/>
    <m/>
    <s v="sin informacion"/>
    <m/>
    <m/>
    <m/>
  </r>
  <r>
    <n v="147836"/>
    <s v="Torqueadora"/>
    <s v="Moreno"/>
    <s v="L33"/>
    <d v="2020-02-20T00:00:00"/>
    <s v="Martín"/>
    <s v="Mantenimiento Mecanico"/>
    <d v="2023-07-26T00:00:00"/>
    <d v="1899-12-30T11:45:13"/>
    <d v="2023-07-26T00:00:00"/>
    <d v="1899-12-30T11:50:43"/>
    <n v="330"/>
    <n v="5.5"/>
    <x v="0"/>
    <x v="0"/>
    <n v="30"/>
    <s v="julio"/>
    <s v="M"/>
    <m/>
    <s v="microparada"/>
    <m/>
    <m/>
    <m/>
  </r>
  <r>
    <n v="147838"/>
    <s v="Torqueadora"/>
    <s v="Moreno"/>
    <s v="L33"/>
    <d v="2020-02-20T00:00:00"/>
    <s v="Martín"/>
    <s v="Mantenimiento Mecanico"/>
    <d v="2023-07-26T00:00:00"/>
    <d v="1899-12-30T11:58:18"/>
    <d v="2023-07-26T00:00:00"/>
    <d v="1899-12-30T12:37:45"/>
    <n v="2367"/>
    <n v="39.450000000000003"/>
    <x v="1"/>
    <x v="1"/>
    <n v="30"/>
    <s v="julio"/>
    <s v="M"/>
    <m/>
    <s v="sin informacion"/>
    <m/>
    <m/>
    <m/>
  </r>
  <r>
    <n v="147840"/>
    <s v="Estuchadora"/>
    <s v="Moreno"/>
    <s v="L47"/>
    <d v="2021-10-06T00:00:00"/>
    <s v="Sebastian "/>
    <s v="Mantenimiento Electrico"/>
    <d v="2023-07-26T00:00:00"/>
    <d v="1899-12-30T12:05:40"/>
    <d v="2023-07-26T00:00:00"/>
    <d v="1899-12-30T12:07:50"/>
    <n v="130"/>
    <n v="2.1666666666666665"/>
    <x v="0"/>
    <x v="0"/>
    <n v="30"/>
    <s v="julio"/>
    <s v="M"/>
    <m/>
    <s v="microparada"/>
    <m/>
    <m/>
    <m/>
  </r>
  <r>
    <n v="147842"/>
    <s v="Laser"/>
    <s v="Moreno"/>
    <s v="L33"/>
    <d v="2018-11-01T00:00:00"/>
    <s v="-"/>
    <s v="Mantenimiento Electrico"/>
    <d v="2023-07-26T00:00:00"/>
    <d v="1899-12-30T12:37:54"/>
    <d v="2023-07-26T00:00:00"/>
    <d v="1899-12-30T12:52:55"/>
    <n v="901"/>
    <n v="15.016666666666667"/>
    <x v="4"/>
    <x v="2"/>
    <n v="30"/>
    <s v="julio"/>
    <s v="M"/>
    <m/>
    <s v="no"/>
    <m/>
    <m/>
    <m/>
  </r>
  <r>
    <n v="147843"/>
    <s v="Celofanadora"/>
    <s v="Moreno"/>
    <s v="L43"/>
    <d v="2018-11-01T00:00:00"/>
    <s v="-"/>
    <s v="Mantenimiento Electrico"/>
    <d v="2023-07-26T00:00:00"/>
    <d v="1899-12-30T12:59:35"/>
    <d v="2023-07-26T00:00:00"/>
    <d v="1899-12-30T14:09:37"/>
    <n v="4202"/>
    <n v="70.033333333333331"/>
    <x v="1"/>
    <x v="1"/>
    <n v="30"/>
    <s v="julio"/>
    <s v="M"/>
    <m/>
    <s v="sin informacion"/>
    <m/>
    <m/>
    <m/>
  </r>
  <r>
    <n v="147844"/>
    <s v="Celofanadora"/>
    <s v="Moreno"/>
    <s v="L19"/>
    <d v="2023-05-17T00:00:00"/>
    <s v="Juan Manuel"/>
    <s v="Mantenimiento Mecanico"/>
    <d v="2023-07-26T00:00:00"/>
    <d v="1899-12-30T13:10:54"/>
    <d v="2023-07-26T00:00:00"/>
    <d v="1899-12-30T14:09:52"/>
    <n v="3538"/>
    <n v="58.966666666666669"/>
    <x v="968"/>
    <x v="3"/>
    <n v="30"/>
    <s v="julio"/>
    <s v="M"/>
    <m/>
    <s v="si"/>
    <m/>
    <m/>
    <m/>
  </r>
  <r>
    <n v="147853"/>
    <s v="Estuchadora"/>
    <s v="Moreno"/>
    <s v="L47"/>
    <d v="2021-10-06T00:00:00"/>
    <s v="Sebastian "/>
    <s v="Mantenimiento Electrico"/>
    <d v="2023-07-26T00:00:00"/>
    <d v="1899-12-30T14:50:17"/>
    <d v="2023-07-26T00:00:00"/>
    <d v="1899-12-30T15:16:16"/>
    <n v="1559"/>
    <n v="25.983333333333334"/>
    <x v="1"/>
    <x v="1"/>
    <n v="30"/>
    <s v="julio"/>
    <s v="T"/>
    <m/>
    <s v="sin informacion"/>
    <m/>
    <m/>
    <m/>
  </r>
  <r>
    <n v="147856"/>
    <s v="Etiquetadora L33"/>
    <s v="Moreno"/>
    <s v="L33"/>
    <d v="2020-10-16T00:00:00"/>
    <s v="Martín"/>
    <s v="Mantenimiento Mecanico"/>
    <d v="2023-07-26T00:00:00"/>
    <d v="1899-12-30T15:06:33"/>
    <d v="2023-07-26T00:00:00"/>
    <d v="1899-12-30T15:46:21"/>
    <n v="2388"/>
    <n v="39.799999999999997"/>
    <x v="969"/>
    <x v="2"/>
    <n v="30"/>
    <s v="julio"/>
    <s v="T"/>
    <m/>
    <s v="no"/>
    <m/>
    <m/>
    <m/>
  </r>
  <r>
    <n v="147857"/>
    <s v="Transporte"/>
    <s v="Moreno"/>
    <s v="L43"/>
    <d v="2018-11-01T00:00:00"/>
    <s v="-"/>
    <s v="Mantenimiento Mecanico"/>
    <d v="2023-07-26T00:00:00"/>
    <d v="1899-12-30T15:06:35"/>
    <d v="2023-07-26T00:00:00"/>
    <d v="1899-12-30T15:31:26"/>
    <n v="1491"/>
    <n v="24.85"/>
    <x v="1"/>
    <x v="1"/>
    <n v="30"/>
    <s v="julio"/>
    <s v="T"/>
    <m/>
    <s v="sin informacion"/>
    <m/>
    <m/>
    <m/>
  </r>
  <r>
    <n v="147860"/>
    <s v="Celofanadora"/>
    <s v="Moreno"/>
    <s v="L43"/>
    <d v="2018-11-01T00:00:00"/>
    <s v="-"/>
    <s v="Mantenimiento Electrico"/>
    <d v="2023-07-26T00:00:00"/>
    <d v="1899-12-30T15:31:42"/>
    <d v="2023-07-26T00:00:00"/>
    <d v="1899-12-30T16:42:54"/>
    <n v="4272"/>
    <n v="71.2"/>
    <x v="1"/>
    <x v="1"/>
    <n v="30"/>
    <s v="julio"/>
    <s v="T"/>
    <m/>
    <s v="sin informacion"/>
    <m/>
    <m/>
    <m/>
  </r>
  <r>
    <n v="147862"/>
    <s v="Estuchadora"/>
    <s v="Moreno"/>
    <s v="L47"/>
    <d v="2021-10-06T00:00:00"/>
    <s v="Sebastian "/>
    <s v="Mantenimiento Electrico"/>
    <d v="2023-07-26T00:00:00"/>
    <d v="1899-12-30T15:45:33"/>
    <d v="2023-07-26T00:00:00"/>
    <d v="1899-12-30T17:58:45"/>
    <n v="7992"/>
    <n v="133.19999999999999"/>
    <x v="1"/>
    <x v="1"/>
    <n v="30"/>
    <s v="julio"/>
    <s v="T"/>
    <m/>
    <s v="sin informacion"/>
    <m/>
    <m/>
    <m/>
  </r>
  <r>
    <n v="147868"/>
    <s v="Celofanadora"/>
    <s v="Moreno"/>
    <s v="L43"/>
    <d v="2018-11-01T00:00:00"/>
    <s v="-"/>
    <s v="Mantenimiento Electrico"/>
    <d v="2023-07-26T00:00:00"/>
    <d v="1899-12-30T16:55:10"/>
    <d v="2023-07-26T00:00:00"/>
    <d v="1899-12-30T17:12:41"/>
    <n v="1051"/>
    <n v="17.516666666666666"/>
    <x v="970"/>
    <x v="2"/>
    <n v="30"/>
    <s v="julio"/>
    <s v="T"/>
    <m/>
    <s v="no"/>
    <m/>
    <m/>
    <m/>
  </r>
  <r>
    <n v="147871"/>
    <s v="Llenadora"/>
    <s v="Moreno"/>
    <s v="L48"/>
    <d v="2018-11-01T00:00:00"/>
    <s v="-"/>
    <s v="Mantenimiento Mecanico"/>
    <d v="2023-07-26T00:00:00"/>
    <d v="1899-12-30T17:01:12"/>
    <d v="2023-07-26T00:00:00"/>
    <d v="1899-12-30T17:12:31"/>
    <n v="679"/>
    <n v="11.316666666666666"/>
    <x v="1"/>
    <x v="1"/>
    <n v="30"/>
    <s v="julio"/>
    <s v="T"/>
    <m/>
    <s v="sin informacion"/>
    <m/>
    <m/>
    <m/>
  </r>
  <r>
    <n v="147872"/>
    <s v="Llenadora"/>
    <s v="Moreno"/>
    <s v="L48"/>
    <d v="2018-11-01T00:00:00"/>
    <s v="-"/>
    <s v="Mantenimiento Mecanico"/>
    <d v="2023-07-26T00:00:00"/>
    <d v="1899-12-30T17:13:34"/>
    <d v="2023-07-26T00:00:00"/>
    <d v="1899-12-30T18:30:29"/>
    <n v="4615"/>
    <n v="76.916666666666671"/>
    <x v="1"/>
    <x v="1"/>
    <n v="30"/>
    <s v="julio"/>
    <s v="T"/>
    <m/>
    <s v="sin informacion"/>
    <m/>
    <m/>
    <m/>
  </r>
  <r>
    <n v="147874"/>
    <s v="Llenadora"/>
    <s v="Moreno"/>
    <s v="L11"/>
    <d v="2018-11-01T00:00:00"/>
    <s v="-"/>
    <s v="Mantenimiento Electrico"/>
    <d v="2023-07-26T00:00:00"/>
    <d v="1899-12-30T17:43:36"/>
    <d v="2023-07-26T00:00:00"/>
    <d v="1899-12-30T19:00:18"/>
    <n v="4602"/>
    <n v="76.7"/>
    <x v="1"/>
    <x v="1"/>
    <n v="30"/>
    <s v="julio"/>
    <s v="T"/>
    <m/>
    <s v="sin informacion"/>
    <m/>
    <m/>
    <m/>
  </r>
  <r>
    <n v="147876"/>
    <s v="Celofanadora"/>
    <s v="Moreno"/>
    <s v="L19"/>
    <d v="2023-05-17T00:00:00"/>
    <s v="Juan Manuel"/>
    <s v="Mantenimiento Mecanico"/>
    <d v="2023-07-26T00:00:00"/>
    <d v="1899-12-30T18:08:27"/>
    <d v="2023-07-26T00:00:00"/>
    <d v="1899-12-30T20:26:44"/>
    <n v="8297"/>
    <n v="138.28333333333333"/>
    <x v="1"/>
    <x v="1"/>
    <n v="30"/>
    <s v="julio"/>
    <s v="T"/>
    <m/>
    <s v="sin informacion"/>
    <m/>
    <m/>
    <m/>
  </r>
  <r>
    <n v="147879"/>
    <s v="Llenadora"/>
    <s v="Moreno"/>
    <s v="L48"/>
    <d v="2018-11-01T00:00:00"/>
    <s v="-"/>
    <s v="Mantenimiento Mecanico"/>
    <d v="2023-07-26T00:00:00"/>
    <d v="1899-12-30T18:30:36"/>
    <d v="2023-07-26T00:00:00"/>
    <d v="1899-12-30T19:49:51"/>
    <n v="4755"/>
    <n v="79.25"/>
    <x v="971"/>
    <x v="2"/>
    <n v="30"/>
    <s v="julio"/>
    <s v="T"/>
    <m/>
    <s v="no"/>
    <m/>
    <m/>
    <m/>
  </r>
  <r>
    <n v="147882"/>
    <s v="Celofanadora"/>
    <s v="Moreno"/>
    <s v="L32"/>
    <d v="2021-02-04T00:00:00"/>
    <s v="Victor"/>
    <s v="Mantenimiento Mecanico"/>
    <d v="2023-07-26T00:00:00"/>
    <d v="1899-12-30T19:23:56"/>
    <d v="2023-07-26T00:00:00"/>
    <d v="1899-12-30T21:46:39"/>
    <n v="8563"/>
    <n v="142.71666666666667"/>
    <x v="290"/>
    <x v="2"/>
    <n v="30"/>
    <s v="julio"/>
    <s v="T"/>
    <m/>
    <s v="no"/>
    <m/>
    <m/>
    <m/>
  </r>
  <r>
    <n v="147884"/>
    <s v="Llenadora"/>
    <s v="Moreno"/>
    <s v="L11"/>
    <d v="2018-11-01T00:00:00"/>
    <s v="-"/>
    <s v="Mantenimiento Electrico"/>
    <d v="2023-07-26T00:00:00"/>
    <d v="1899-12-30T20:05:03"/>
    <d v="2023-07-26T00:00:00"/>
    <d v="1899-12-30T20:27:20"/>
    <n v="1337"/>
    <n v="22.283333333333335"/>
    <x v="1"/>
    <x v="1"/>
    <n v="30"/>
    <s v="julio"/>
    <s v="T"/>
    <m/>
    <s v="sin informacion"/>
    <m/>
    <m/>
    <m/>
  </r>
  <r>
    <n v="147886"/>
    <s v="Celofanadora"/>
    <s v="Moreno"/>
    <s v="L19"/>
    <d v="2023-05-17T00:00:00"/>
    <s v="Juan Manuel"/>
    <s v="Mantenimiento Mecanico"/>
    <d v="2023-07-26T00:00:00"/>
    <d v="1899-12-30T20:26:56"/>
    <d v="2023-07-26T00:00:00"/>
    <d v="1899-12-30T21:47:14"/>
    <n v="4818"/>
    <n v="80.3"/>
    <x v="4"/>
    <x v="2"/>
    <n v="30"/>
    <s v="julio"/>
    <s v="T"/>
    <m/>
    <s v="no"/>
    <m/>
    <m/>
    <m/>
  </r>
  <r>
    <n v="147888"/>
    <s v="Llenadora"/>
    <s v="Moreno"/>
    <s v="L11"/>
    <d v="2018-11-01T00:00:00"/>
    <s v="-"/>
    <s v="Mantenimiento Mecanico"/>
    <d v="2023-07-26T00:00:00"/>
    <d v="1899-12-30T20:27:26"/>
    <d v="2023-07-26T00:00:00"/>
    <d v="1899-12-30T21:26:53"/>
    <n v="3567"/>
    <n v="59.45"/>
    <x v="972"/>
    <x v="3"/>
    <n v="30"/>
    <s v="julio"/>
    <s v="T"/>
    <m/>
    <s v="si"/>
    <m/>
    <m/>
    <m/>
  </r>
  <r>
    <n v="147889"/>
    <s v="Llenadora L38"/>
    <s v="Moreno"/>
    <s v="L38"/>
    <d v="2021-03-03T00:00:00"/>
    <s v="Martín"/>
    <s v="Mantenimiento Mecanico"/>
    <d v="2023-07-26T00:00:00"/>
    <d v="1899-12-30T20:27:35"/>
    <d v="2023-07-27T00:00:00"/>
    <d v="1899-12-30T06:04:15"/>
    <n v="34600"/>
    <n v="576.66666666666663"/>
    <x v="973"/>
    <x v="2"/>
    <n v="30"/>
    <s v="julio"/>
    <s v="T"/>
    <m/>
    <s v="no"/>
    <m/>
    <m/>
    <m/>
  </r>
  <r>
    <n v="147890"/>
    <s v="Transporte"/>
    <s v="Moreno"/>
    <s v="L27"/>
    <d v="2018-11-01T00:00:00"/>
    <s v="-"/>
    <s v="Mantenimiento Mecanico"/>
    <d v="2023-07-26T00:00:00"/>
    <d v="1899-12-30T20:36:54"/>
    <d v="2023-07-27T00:00:00"/>
    <d v="1899-12-30T06:04:52"/>
    <n v="34078"/>
    <n v="567.9666666666667"/>
    <x v="974"/>
    <x v="2"/>
    <n v="30"/>
    <s v="julio"/>
    <s v="T"/>
    <m/>
    <s v="no"/>
    <m/>
    <m/>
    <m/>
  </r>
  <r>
    <n v="147893"/>
    <s v="Abastecedor de tapas"/>
    <s v="Moreno"/>
    <s v="L33"/>
    <d v="2018-11-01T00:00:00"/>
    <s v="-"/>
    <s v="Mantenimiento Mecanico"/>
    <d v="2023-07-26T00:00:00"/>
    <d v="1899-12-30T23:59:56"/>
    <d v="2023-07-27T00:00:00"/>
    <d v="1899-12-30T03:03:56"/>
    <n v="11040"/>
    <n v="184"/>
    <x v="1"/>
    <x v="1"/>
    <n v="30"/>
    <s v="julio"/>
    <s v="N"/>
    <m/>
    <s v="sin informacion"/>
    <m/>
    <m/>
    <m/>
  </r>
  <r>
    <n v="147895"/>
    <s v="Celofanadora"/>
    <s v="Moreno"/>
    <s v="L19"/>
    <d v="2023-05-17T00:00:00"/>
    <s v="Juan Manuel"/>
    <s v="Mantenimiento Mecanico"/>
    <d v="2023-07-27T00:00:00"/>
    <d v="1899-12-30T00:49:14"/>
    <d v="2023-07-27T00:00:00"/>
    <d v="1899-12-30T01:34:28"/>
    <n v="2714"/>
    <n v="45.233333333333334"/>
    <x v="975"/>
    <x v="2"/>
    <n v="30"/>
    <s v="julio"/>
    <s v="N"/>
    <m/>
    <s v="no"/>
    <m/>
    <m/>
    <m/>
  </r>
  <r>
    <n v="147896"/>
    <s v="Celofanadora"/>
    <s v="Moreno"/>
    <s v="L32"/>
    <d v="2021-02-04T00:00:00"/>
    <s v="Victor"/>
    <s v="Mantenimiento Electrico"/>
    <d v="2023-07-27T00:00:00"/>
    <d v="1899-12-30T01:39:00"/>
    <d v="2023-07-27T00:00:00"/>
    <d v="1899-12-30T06:02:18"/>
    <n v="15798"/>
    <n v="263.3"/>
    <x v="976"/>
    <x v="2"/>
    <n v="30"/>
    <s v="julio"/>
    <s v="N"/>
    <m/>
    <s v="no"/>
    <m/>
    <m/>
    <m/>
  </r>
  <r>
    <n v="147900"/>
    <s v="Transporte"/>
    <s v="Moreno"/>
    <s v="L10"/>
    <d v="2018-11-01T00:00:00"/>
    <s v="-"/>
    <s v="Mantenimiento Mecanico"/>
    <d v="2023-07-27T00:00:00"/>
    <d v="1899-12-30T06:16:11"/>
    <d v="2023-07-27T00:00:00"/>
    <d v="1899-12-30T09:03:12"/>
    <n v="10021"/>
    <n v="167.01666666666668"/>
    <x v="977"/>
    <x v="2"/>
    <n v="30"/>
    <s v="julio"/>
    <s v="M"/>
    <m/>
    <s v="no"/>
    <m/>
    <m/>
    <m/>
  </r>
  <r>
    <n v="147901"/>
    <s v="Bomba Moyno"/>
    <s v="Moreno"/>
    <s v="L29"/>
    <d v="2018-11-01T00:00:00"/>
    <s v="-"/>
    <s v="Mantenimiento Electrico"/>
    <d v="2023-07-27T00:00:00"/>
    <d v="1899-12-30T06:17:20"/>
    <d v="2023-07-27T00:00:00"/>
    <d v="1899-12-30T06:19:45"/>
    <n v="145"/>
    <n v="2.4166666666666665"/>
    <x v="0"/>
    <x v="0"/>
    <n v="30"/>
    <s v="julio"/>
    <s v="M"/>
    <m/>
    <s v="microparada"/>
    <m/>
    <m/>
    <m/>
  </r>
  <r>
    <n v="147903"/>
    <s v="Llenadora"/>
    <s v="Moreno"/>
    <s v="L11"/>
    <d v="2018-11-01T00:00:00"/>
    <s v="-"/>
    <s v="Mantenimiento Electrico"/>
    <d v="2023-07-27T00:00:00"/>
    <d v="1899-12-30T06:30:02"/>
    <d v="2023-07-27T00:00:00"/>
    <d v="1899-12-30T07:16:19"/>
    <n v="2777"/>
    <n v="46.283333333333331"/>
    <x v="978"/>
    <x v="2"/>
    <n v="30"/>
    <s v="julio"/>
    <s v="M"/>
    <m/>
    <s v="no"/>
    <m/>
    <m/>
    <m/>
  </r>
  <r>
    <n v="147905"/>
    <s v="Brazo transporte"/>
    <s v="Moreno"/>
    <s v="L35"/>
    <d v="2018-11-01T00:00:00"/>
    <s v="-"/>
    <s v="Mantenimiento Electrico"/>
    <d v="2023-07-27T00:00:00"/>
    <d v="1899-12-30T06:35:36"/>
    <d v="2023-07-27T00:00:00"/>
    <d v="1899-12-30T07:04:03"/>
    <n v="1707"/>
    <n v="28.45"/>
    <x v="979"/>
    <x v="2"/>
    <n v="30"/>
    <s v="julio"/>
    <s v="M"/>
    <m/>
    <s v="no"/>
    <m/>
    <m/>
    <m/>
  </r>
  <r>
    <n v="147907"/>
    <s v="Transporte"/>
    <s v="Moreno"/>
    <s v="L27"/>
    <d v="2018-11-01T00:00:00"/>
    <s v="-"/>
    <s v="Mantenimiento Electrico"/>
    <d v="2023-07-27T00:00:00"/>
    <d v="1899-12-30T06:52:51"/>
    <d v="2023-07-27T00:00:00"/>
    <d v="1899-12-30T08:40:19"/>
    <n v="6448"/>
    <n v="107.46666666666667"/>
    <x v="980"/>
    <x v="2"/>
    <n v="30"/>
    <s v="julio"/>
    <s v="M"/>
    <m/>
    <s v="no"/>
    <m/>
    <m/>
    <m/>
  </r>
  <r>
    <n v="147912"/>
    <s v="Abastecedor de tapas"/>
    <s v="Moreno"/>
    <s v="L33"/>
    <d v="2018-11-01T00:00:00"/>
    <s v="-"/>
    <s v="Mantenimiento Mecanico"/>
    <d v="2023-07-27T00:00:00"/>
    <d v="1899-12-30T07:19:22"/>
    <d v="2023-07-27T00:00:00"/>
    <d v="1899-12-30T08:54:27"/>
    <n v="5705"/>
    <n v="95.083333333333329"/>
    <x v="981"/>
    <x v="2"/>
    <n v="30"/>
    <s v="julio"/>
    <s v="M"/>
    <m/>
    <s v="no"/>
    <m/>
    <m/>
    <m/>
  </r>
  <r>
    <n v="147916"/>
    <s v="Transporte"/>
    <s v="Moreno"/>
    <s v="L11"/>
    <d v="2018-11-01T00:00:00"/>
    <s v="-"/>
    <s v="Mantenimiento Electrico"/>
    <d v="2023-07-27T00:00:00"/>
    <d v="1899-12-30T07:39:02"/>
    <d v="2023-07-27T00:00:00"/>
    <d v="1899-12-30T09:18:18"/>
    <n v="5956"/>
    <n v="99.266666666666666"/>
    <x v="982"/>
    <x v="2"/>
    <n v="30"/>
    <s v="julio"/>
    <s v="M"/>
    <m/>
    <s v="no"/>
    <m/>
    <m/>
    <m/>
  </r>
  <r>
    <n v="147928"/>
    <s v="Bomba Moyno"/>
    <s v="Moreno"/>
    <s v="L48"/>
    <d v="2018-11-01T00:00:00"/>
    <s v="-"/>
    <s v="Mantenimiento Mecanico"/>
    <d v="2023-07-27T00:00:00"/>
    <d v="1899-12-30T09:20:31"/>
    <d v="2023-07-27T00:00:00"/>
    <d v="1899-12-30T11:01:28"/>
    <n v="6057"/>
    <n v="100.95"/>
    <x v="983"/>
    <x v="2"/>
    <n v="30"/>
    <s v="julio"/>
    <s v="M"/>
    <m/>
    <s v="no"/>
    <m/>
    <m/>
    <m/>
  </r>
  <r>
    <n v="147933"/>
    <s v="Celofanadora"/>
    <s v="Moreno"/>
    <s v="L43"/>
    <d v="2018-11-01T00:00:00"/>
    <s v="-"/>
    <s v="Mantenimiento Electrico"/>
    <d v="2023-07-27T00:00:00"/>
    <d v="1899-12-30T10:05:16"/>
    <d v="2023-07-27T00:00:00"/>
    <d v="1899-12-30T10:56:22"/>
    <n v="3066"/>
    <n v="51.1"/>
    <x v="984"/>
    <x v="2"/>
    <n v="30"/>
    <s v="julio"/>
    <s v="M"/>
    <m/>
    <s v="no"/>
    <m/>
    <m/>
    <m/>
  </r>
  <r>
    <n v="147937"/>
    <s v="Abastecedor de tapas"/>
    <s v="Moreno"/>
    <s v="L35"/>
    <d v="2018-11-01T00:00:00"/>
    <s v="-"/>
    <s v="Mantenimiento Electrico"/>
    <d v="2023-07-27T00:00:00"/>
    <d v="1899-12-30T10:26:04"/>
    <d v="2023-07-27T00:00:00"/>
    <d v="1899-12-30T10:48:54"/>
    <n v="1370"/>
    <n v="22.833333333333332"/>
    <x v="985"/>
    <x v="3"/>
    <n v="30"/>
    <s v="julio"/>
    <s v="M"/>
    <m/>
    <s v="si"/>
    <m/>
    <m/>
    <m/>
  </r>
  <r>
    <n v="147940"/>
    <s v="Pick and play"/>
    <s v="Moreno"/>
    <s v="L10"/>
    <d v="2020-03-10T00:00:00"/>
    <s v="Martín"/>
    <s v="Mantenimiento Electrico"/>
    <d v="2023-07-27T00:00:00"/>
    <d v="1899-12-30T10:42:07"/>
    <d v="2023-07-27T00:00:00"/>
    <d v="1899-12-30T11:04:18"/>
    <n v="1331"/>
    <n v="22.183333333333334"/>
    <x v="986"/>
    <x v="2"/>
    <n v="30"/>
    <s v="julio"/>
    <s v="M"/>
    <m/>
    <s v="no"/>
    <m/>
    <m/>
    <m/>
  </r>
  <r>
    <n v="147941"/>
    <s v="Abastecedor de tapas"/>
    <s v="Moreno"/>
    <s v="L35"/>
    <d v="2018-11-01T00:00:00"/>
    <s v="-"/>
    <s v="Mantenimiento Mecanico"/>
    <d v="2023-07-27T00:00:00"/>
    <d v="1899-12-30T10:49:01"/>
    <d v="2023-07-27T00:00:00"/>
    <d v="1899-12-30T12:56:26"/>
    <n v="7645"/>
    <n v="127.41666666666667"/>
    <x v="985"/>
    <x v="3"/>
    <n v="30"/>
    <s v="julio"/>
    <s v="M"/>
    <m/>
    <s v="si"/>
    <m/>
    <m/>
    <m/>
  </r>
  <r>
    <n v="147946"/>
    <s v="Embalador"/>
    <s v="Moreno"/>
    <s v="L33"/>
    <d v="2018-11-01T00:00:00"/>
    <s v="-"/>
    <s v="Mantenimiento Electrico"/>
    <d v="2023-07-27T00:00:00"/>
    <d v="1899-12-30T12:24:29"/>
    <d v="2023-07-27T00:00:00"/>
    <d v="1899-12-30T12:24:38"/>
    <n v="9"/>
    <n v="0.15"/>
    <x v="0"/>
    <x v="0"/>
    <n v="30"/>
    <s v="julio"/>
    <s v="M"/>
    <m/>
    <s v="microparada"/>
    <m/>
    <m/>
    <m/>
  </r>
  <r>
    <n v="147948"/>
    <s v="Estuchadora"/>
    <s v="Moreno"/>
    <s v="L47"/>
    <d v="2021-10-06T00:00:00"/>
    <s v="Sebastian "/>
    <s v="Mantenimiento Electrico"/>
    <d v="2023-07-27T00:00:00"/>
    <d v="1899-12-30T12:25:08"/>
    <d v="2023-07-27T00:00:00"/>
    <d v="1899-12-30T13:12:47"/>
    <n v="2859"/>
    <n v="47.65"/>
    <x v="987"/>
    <x v="2"/>
    <n v="30"/>
    <s v="julio"/>
    <s v="M"/>
    <m/>
    <s v="no"/>
    <m/>
    <m/>
    <m/>
  </r>
  <r>
    <n v="147953"/>
    <s v="Llenadora L37"/>
    <s v="Moreno"/>
    <s v="L37"/>
    <d v="2021-03-08T00:00:00"/>
    <s v="Martín"/>
    <s v="Mantenimiento Electrico"/>
    <d v="2023-07-27T00:00:00"/>
    <d v="1899-12-30T12:52:31"/>
    <d v="2023-07-27T00:00:00"/>
    <d v="1899-12-30T12:55:28"/>
    <n v="177"/>
    <n v="2.95"/>
    <x v="0"/>
    <x v="0"/>
    <n v="30"/>
    <s v="julio"/>
    <s v="M"/>
    <m/>
    <s v="microparada"/>
    <m/>
    <m/>
    <m/>
  </r>
  <r>
    <n v="147962"/>
    <s v="Llenadora"/>
    <s v="Moreno"/>
    <s v="L11"/>
    <d v="2018-11-01T00:00:00"/>
    <s v="-"/>
    <s v="Mantenimiento Electrico"/>
    <d v="2023-07-27T00:00:00"/>
    <d v="1899-12-30T14:26:12"/>
    <d v="2023-07-27T00:00:00"/>
    <d v="1899-12-30T15:06:15"/>
    <n v="2403"/>
    <n v="40.049999999999997"/>
    <x v="988"/>
    <x v="2"/>
    <n v="30"/>
    <s v="julio"/>
    <s v="T"/>
    <m/>
    <s v="no"/>
    <m/>
    <m/>
    <m/>
  </r>
  <r>
    <n v="147964"/>
    <s v="Llenadora"/>
    <s v="Moreno"/>
    <s v="L36"/>
    <d v="2018-11-01T00:00:00"/>
    <s v="-"/>
    <s v="Mantenimiento Mecanico"/>
    <d v="2023-07-27T00:00:00"/>
    <d v="1899-12-30T14:43:50"/>
    <d v="2023-07-27T00:00:00"/>
    <d v="1899-12-30T15:32:30"/>
    <n v="2920"/>
    <n v="48.666666666666664"/>
    <x v="989"/>
    <x v="2"/>
    <n v="30"/>
    <s v="julio"/>
    <s v="T"/>
    <m/>
    <s v="no"/>
    <m/>
    <m/>
    <m/>
  </r>
  <r>
    <n v="147965"/>
    <s v="Estuchadora"/>
    <s v="Moreno"/>
    <s v="L47"/>
    <d v="2021-10-06T00:00:00"/>
    <s v="Sebastian "/>
    <s v="Mantenimiento Electrico"/>
    <d v="2023-07-27T00:00:00"/>
    <d v="1899-12-30T14:50:38"/>
    <d v="2023-07-27T00:00:00"/>
    <d v="1899-12-30T15:32:57"/>
    <n v="2539"/>
    <n v="42.31666666666667"/>
    <x v="990"/>
    <x v="2"/>
    <n v="30"/>
    <s v="julio"/>
    <s v="T"/>
    <m/>
    <s v="no"/>
    <m/>
    <m/>
    <m/>
  </r>
  <r>
    <n v="147966"/>
    <s v="Abastecedor pinceles"/>
    <s v="Moreno"/>
    <s v="L37"/>
    <d v="2018-11-01T00:00:00"/>
    <s v="-"/>
    <s v="Mantenimiento Mecanico"/>
    <d v="2023-07-27T00:00:00"/>
    <d v="1899-12-30T14:58:25"/>
    <d v="2023-07-27T00:00:00"/>
    <d v="1899-12-30T15:25:47"/>
    <n v="1642"/>
    <n v="27.366666666666667"/>
    <x v="119"/>
    <x v="4"/>
    <n v="30"/>
    <s v="julio"/>
    <s v="T"/>
    <m/>
    <s v="no aplica"/>
    <m/>
    <m/>
    <m/>
  </r>
  <r>
    <n v="147968"/>
    <s v="Llenadora"/>
    <s v="Moreno"/>
    <s v="L48"/>
    <d v="2018-11-01T00:00:00"/>
    <s v="-"/>
    <s v="Mantenimiento Mecanico"/>
    <d v="2023-07-27T00:00:00"/>
    <d v="1899-12-30T15:54:05"/>
    <d v="2023-07-27T00:00:00"/>
    <d v="1899-12-30T16:00:47"/>
    <n v="402"/>
    <n v="6.7"/>
    <x v="0"/>
    <x v="0"/>
    <n v="30"/>
    <s v="julio"/>
    <s v="T"/>
    <m/>
    <s v="microparada"/>
    <m/>
    <m/>
    <m/>
  </r>
  <r>
    <n v="147972"/>
    <s v="Abastecedor pinceles"/>
    <s v="Moreno"/>
    <s v="L37"/>
    <d v="2018-11-01T00:00:00"/>
    <s v="-"/>
    <s v="Mantenimiento Mecanico"/>
    <d v="2023-07-27T00:00:00"/>
    <d v="1899-12-30T16:52:33"/>
    <d v="2023-07-27T00:00:00"/>
    <d v="1899-12-30T16:57:55"/>
    <n v="322"/>
    <n v="5.3666666666666663"/>
    <x v="0"/>
    <x v="0"/>
    <n v="30"/>
    <s v="julio"/>
    <s v="T"/>
    <m/>
    <s v="microparada"/>
    <m/>
    <m/>
    <m/>
  </r>
  <r>
    <n v="147973"/>
    <s v="Celofanadora"/>
    <s v="Moreno"/>
    <s v="L19"/>
    <d v="2023-05-17T00:00:00"/>
    <s v="Juan Manuel"/>
    <s v="Mantenimiento Mecanico"/>
    <d v="2023-07-27T00:00:00"/>
    <d v="1899-12-30T16:52:52"/>
    <d v="2023-07-27T00:00:00"/>
    <d v="1899-12-30T17:10:30"/>
    <n v="1058"/>
    <n v="17.633333333333333"/>
    <x v="991"/>
    <x v="2"/>
    <n v="30"/>
    <s v="julio"/>
    <s v="T"/>
    <m/>
    <s v="no"/>
    <m/>
    <m/>
    <m/>
  </r>
  <r>
    <n v="147974"/>
    <s v="Llenadora"/>
    <s v="Moreno"/>
    <s v="L48"/>
    <d v="2018-11-01T00:00:00"/>
    <s v="-"/>
    <s v="Mantenimiento Mecanico"/>
    <d v="2023-07-27T00:00:00"/>
    <d v="1899-12-30T17:02:02"/>
    <d v="2023-07-27T00:00:00"/>
    <d v="1899-12-30T17:16:48"/>
    <n v="886"/>
    <n v="14.766666666666667"/>
    <x v="992"/>
    <x v="2"/>
    <n v="30"/>
    <s v="julio"/>
    <s v="T"/>
    <m/>
    <s v="no"/>
    <m/>
    <m/>
    <m/>
  </r>
  <r>
    <n v="147976"/>
    <s v="Martillo"/>
    <s v="Moreno"/>
    <s v="L11"/>
    <d v="2018-11-01T00:00:00"/>
    <s v="-"/>
    <s v="Mantenimiento Mecanico"/>
    <d v="2023-07-27T00:00:00"/>
    <d v="1899-12-30T17:15:24"/>
    <d v="2023-07-27T00:00:00"/>
    <d v="1899-12-30T17:34:31"/>
    <n v="1147"/>
    <n v="19.116666666666667"/>
    <x v="756"/>
    <x v="2"/>
    <n v="30"/>
    <s v="julio"/>
    <s v="T"/>
    <m/>
    <s v="no"/>
    <m/>
    <m/>
    <m/>
  </r>
  <r>
    <n v="147977"/>
    <s v="Celofanadora"/>
    <s v="Moreno"/>
    <s v="L43"/>
    <d v="2018-11-01T00:00:00"/>
    <s v="-"/>
    <s v="Mantenimiento Electrico"/>
    <d v="2023-07-27T00:00:00"/>
    <d v="1899-12-30T18:08:23"/>
    <d v="2023-07-27T00:00:00"/>
    <d v="1899-12-30T18:20:31"/>
    <n v="728"/>
    <n v="12.133333333333333"/>
    <x v="993"/>
    <x v="2"/>
    <n v="30"/>
    <s v="julio"/>
    <s v="T"/>
    <m/>
    <s v="no"/>
    <m/>
    <m/>
    <m/>
  </r>
  <r>
    <n v="147979"/>
    <s v="Celofanadora"/>
    <s v="Moreno"/>
    <s v="L43"/>
    <d v="2018-11-01T00:00:00"/>
    <s v="-"/>
    <s v="Mantenimiento Electrico"/>
    <d v="2023-07-27T00:00:00"/>
    <d v="1899-12-30T18:30:56"/>
    <d v="2023-07-28T00:00:00"/>
    <d v="1899-12-30T06:11:39"/>
    <n v="42043"/>
    <n v="700.7166666666667"/>
    <x v="993"/>
    <x v="2"/>
    <n v="30"/>
    <s v="julio"/>
    <s v="T"/>
    <m/>
    <s v="no"/>
    <m/>
    <m/>
    <m/>
  </r>
  <r>
    <n v="147980"/>
    <s v="Estuchadora"/>
    <s v="Moreno"/>
    <s v="L47"/>
    <d v="2021-10-06T00:00:00"/>
    <s v="Sebastian "/>
    <s v="Mantenimiento Mecanico"/>
    <d v="2023-07-27T00:00:00"/>
    <d v="1899-12-30T18:40:45"/>
    <d v="2023-07-27T00:00:00"/>
    <d v="1899-12-30T19:11:13"/>
    <n v="1828"/>
    <n v="30.466666666666665"/>
    <x v="23"/>
    <x v="2"/>
    <n v="30"/>
    <s v="julio"/>
    <s v="T"/>
    <m/>
    <s v="no"/>
    <m/>
    <m/>
    <m/>
  </r>
  <r>
    <n v="147991"/>
    <s v="Celofanadora"/>
    <s v="Moreno"/>
    <s v="L19"/>
    <d v="2023-05-17T00:00:00"/>
    <s v="Juan Manuel"/>
    <s v="Mantenimiento Mecanico"/>
    <d v="2023-07-28T00:00:00"/>
    <d v="1899-12-30T07:00:10"/>
    <d v="2023-07-28T00:00:00"/>
    <d v="1899-12-30T07:17:42"/>
    <n v="1052"/>
    <n v="17.533333333333335"/>
    <x v="4"/>
    <x v="2"/>
    <n v="30"/>
    <s v="julio"/>
    <s v="M"/>
    <m/>
    <s v="no"/>
    <m/>
    <m/>
    <m/>
  </r>
  <r>
    <n v="147995"/>
    <s v="Abastecedor pinceles"/>
    <s v="Moreno"/>
    <s v="L37"/>
    <d v="2018-11-01T00:00:00"/>
    <s v="-"/>
    <s v="Mantenimiento Mecanico"/>
    <d v="2023-07-28T00:00:00"/>
    <d v="1899-12-30T09:51:39"/>
    <d v="2023-07-28T00:00:00"/>
    <d v="1899-12-30T11:39:10"/>
    <n v="6451"/>
    <n v="107.51666666666667"/>
    <x v="994"/>
    <x v="3"/>
    <n v="30"/>
    <s v="julio"/>
    <s v="M"/>
    <m/>
    <s v="si"/>
    <m/>
    <m/>
    <m/>
  </r>
  <r>
    <n v="147996"/>
    <s v="Transporte"/>
    <s v="Moreno"/>
    <s v="L04"/>
    <d v="2018-11-01T00:00:00"/>
    <s v="-"/>
    <s v="Mantenimiento Mecanico"/>
    <d v="2023-07-28T00:00:00"/>
    <d v="1899-12-30T09:53:03"/>
    <d v="2023-07-28T00:00:00"/>
    <d v="1899-12-30T11:31:11"/>
    <n v="5888"/>
    <n v="98.13333333333334"/>
    <x v="995"/>
    <x v="2"/>
    <n v="30"/>
    <s v="julio"/>
    <s v="M"/>
    <m/>
    <s v="no"/>
    <m/>
    <m/>
    <m/>
  </r>
  <r>
    <n v="148012"/>
    <s v="Llenadora"/>
    <s v="Moreno"/>
    <s v="L42"/>
    <d v="2018-11-01T00:00:00"/>
    <s v="-"/>
    <s v="Mantenimiento Mecanico"/>
    <d v="2023-07-28T00:00:00"/>
    <d v="1899-12-30T12:19:36"/>
    <d v="2023-07-28T00:00:00"/>
    <d v="1899-12-30T12:23:06"/>
    <n v="210"/>
    <n v="3.5"/>
    <x v="0"/>
    <x v="0"/>
    <n v="30"/>
    <s v="julio"/>
    <s v="M"/>
    <m/>
    <s v="microparada"/>
    <m/>
    <m/>
    <m/>
  </r>
  <r>
    <n v="148015"/>
    <s v="Estuchadora"/>
    <s v="Moreno"/>
    <s v="L41"/>
    <d v="2020-02-21T00:00:00"/>
    <s v="Martín"/>
    <s v="Mantenimiento Mecanico"/>
    <d v="2023-07-28T00:00:00"/>
    <d v="1899-12-30T13:01:28"/>
    <d v="2023-07-28T00:00:00"/>
    <d v="1899-12-30T13:04:26"/>
    <n v="178"/>
    <n v="2.9666666666666668"/>
    <x v="0"/>
    <x v="0"/>
    <n v="30"/>
    <s v="julio"/>
    <s v="M"/>
    <m/>
    <s v="microparada"/>
    <m/>
    <m/>
    <m/>
  </r>
  <r>
    <n v="148016"/>
    <s v="Celofanadora"/>
    <s v="Moreno"/>
    <s v="L32"/>
    <d v="2021-02-04T00:00:00"/>
    <s v="Victor"/>
    <s v="Mantenimiento Mecanico"/>
    <d v="2023-07-28T00:00:00"/>
    <d v="1899-12-30T13:10:35"/>
    <d v="2023-07-28T00:00:00"/>
    <d v="1899-12-30T13:11:36"/>
    <n v="61"/>
    <n v="1.0166666666666666"/>
    <x v="0"/>
    <x v="0"/>
    <n v="30"/>
    <s v="julio"/>
    <s v="M"/>
    <m/>
    <s v="microparada"/>
    <m/>
    <m/>
    <m/>
  </r>
  <r>
    <n v="148024"/>
    <s v="Celofanadora"/>
    <s v="Moreno"/>
    <s v="L32"/>
    <d v="2021-02-04T00:00:00"/>
    <s v="Victor"/>
    <s v="Mantenimiento Mecanico"/>
    <d v="2023-07-28T00:00:00"/>
    <d v="1899-12-30T15:08:27"/>
    <d v="2023-07-28T00:00:00"/>
    <d v="1899-12-30T16:31:37"/>
    <n v="4990"/>
    <n v="83.166666666666671"/>
    <x v="23"/>
    <x v="2"/>
    <n v="30"/>
    <s v="julio"/>
    <s v="T"/>
    <m/>
    <s v="no"/>
    <m/>
    <m/>
    <m/>
  </r>
  <r>
    <n v="148025"/>
    <s v="Pick and play"/>
    <s v="Moreno"/>
    <s v="L11"/>
    <d v="2018-11-01T00:00:00"/>
    <s v="-"/>
    <s v="Mantenimiento Electrico"/>
    <d v="2023-07-28T00:00:00"/>
    <d v="1899-12-30T15:09:49"/>
    <d v="2023-07-28T00:00:00"/>
    <d v="1899-12-30T15:14:21"/>
    <n v="272"/>
    <n v="4.5333333333333332"/>
    <x v="0"/>
    <x v="0"/>
    <n v="30"/>
    <s v="julio"/>
    <s v="T"/>
    <m/>
    <s v="microparada"/>
    <m/>
    <m/>
    <m/>
  </r>
  <r>
    <n v="148035"/>
    <s v="Estuchadora"/>
    <s v="Moreno"/>
    <s v="L41"/>
    <d v="2020-02-21T00:00:00"/>
    <s v="Martín"/>
    <s v="Mantenimiento Mecanico"/>
    <d v="2023-07-28T00:00:00"/>
    <d v="1899-12-30T16:15:49"/>
    <d v="2023-07-28T00:00:00"/>
    <d v="1899-12-30T16:55:53"/>
    <n v="2404"/>
    <n v="40.06666666666667"/>
    <x v="996"/>
    <x v="3"/>
    <n v="30"/>
    <s v="julio"/>
    <s v="T"/>
    <m/>
    <s v="si"/>
    <m/>
    <m/>
    <m/>
  </r>
  <r>
    <n v="148042"/>
    <s v="Laser"/>
    <s v="Moreno"/>
    <s v="L37"/>
    <d v="2018-11-01T00:00:00"/>
    <s v="-"/>
    <s v="Mantenimiento Mecanico"/>
    <d v="2023-07-28T00:00:00"/>
    <d v="1899-12-30T17:42:29"/>
    <d v="2023-07-28T00:00:00"/>
    <d v="1899-12-30T17:55:45"/>
    <n v="796"/>
    <n v="13.266666666666667"/>
    <x v="997"/>
    <x v="2"/>
    <n v="30"/>
    <s v="julio"/>
    <s v="T"/>
    <m/>
    <s v="no"/>
    <m/>
    <m/>
    <m/>
  </r>
  <r>
    <n v="148044"/>
    <s v="Celofanadora"/>
    <s v="Moreno"/>
    <s v="L32"/>
    <d v="2021-02-04T00:00:00"/>
    <s v="Victor"/>
    <s v="Mantenimiento Mecanico"/>
    <d v="2023-07-28T00:00:00"/>
    <d v="1899-12-30T17:55:37"/>
    <d v="2023-07-28T00:00:00"/>
    <d v="1899-12-30T18:21:01"/>
    <n v="1524"/>
    <n v="25.4"/>
    <x v="998"/>
    <x v="2"/>
    <n v="30"/>
    <s v="julio"/>
    <s v="T"/>
    <m/>
    <s v="no"/>
    <m/>
    <m/>
    <m/>
  </r>
  <r>
    <n v="148054"/>
    <s v="Torqueadora"/>
    <s v="Moreno"/>
    <s v="L12"/>
    <d v="2018-11-01T00:00:00"/>
    <s v="-"/>
    <s v="Mantenimiento Mecanico"/>
    <d v="2023-07-28T00:00:00"/>
    <d v="1899-12-30T19:55:32"/>
    <d v="2023-07-28T00:00:00"/>
    <d v="1899-12-30T20:31:59"/>
    <n v="2187"/>
    <n v="36.450000000000003"/>
    <x v="999"/>
    <x v="2"/>
    <n v="30"/>
    <s v="julio"/>
    <s v="T"/>
    <m/>
    <s v="no"/>
    <m/>
    <m/>
    <m/>
  </r>
  <r>
    <n v="148056"/>
    <s v="Llenadora"/>
    <s v="Moreno"/>
    <s v="L48"/>
    <d v="2018-11-01T00:00:00"/>
    <s v="-"/>
    <s v="Mantenimiento Mecanico"/>
    <d v="2023-07-28T00:00:00"/>
    <d v="1899-12-30T20:08:10"/>
    <d v="2023-07-28T00:00:00"/>
    <d v="1899-12-30T20:14:28"/>
    <n v="378"/>
    <n v="6.3"/>
    <x v="0"/>
    <x v="0"/>
    <n v="30"/>
    <s v="julio"/>
    <s v="T"/>
    <m/>
    <s v="microparada"/>
    <m/>
    <m/>
    <m/>
  </r>
  <r>
    <n v="148059"/>
    <s v="Llenadora"/>
    <s v="Moreno"/>
    <s v="L29"/>
    <d v="2018-11-01T00:00:00"/>
    <s v="-"/>
    <s v="Mantenimiento Mecanico"/>
    <d v="2023-07-28T00:00:00"/>
    <d v="1899-12-30T20:58:59"/>
    <d v="2023-07-28T00:00:00"/>
    <d v="1899-12-30T21:33:10"/>
    <n v="2051"/>
    <n v="34.18333333333333"/>
    <x v="1000"/>
    <x v="2"/>
    <n v="30"/>
    <s v="julio"/>
    <s v="T"/>
    <m/>
    <s v="no"/>
    <m/>
    <m/>
    <m/>
  </r>
  <r>
    <n v="148113"/>
    <s v="Sobretapa"/>
    <s v="Moreno"/>
    <s v="L38"/>
    <d v="2020-06-30T00:00:00"/>
    <s v="Martín"/>
    <s v="Mantenimiento Mecanico"/>
    <d v="2023-07-31T00:00:00"/>
    <d v="1899-12-30T06:36:27"/>
    <d v="2023-07-31T00:00:00"/>
    <d v="1899-12-30T07:16:43"/>
    <n v="2416"/>
    <n v="40.266666666666666"/>
    <x v="1"/>
    <x v="1"/>
    <n v="31"/>
    <s v="julio"/>
    <s v="M"/>
    <m/>
    <s v="sin informacion"/>
    <m/>
    <m/>
    <m/>
  </r>
  <r>
    <n v="148116"/>
    <s v="Estuchadora"/>
    <s v="Moreno"/>
    <s v="L47"/>
    <d v="2021-10-06T00:00:00"/>
    <s v="Sebastian "/>
    <s v="Mantenimiento Electrico"/>
    <d v="2023-07-31T00:00:00"/>
    <d v="1899-12-30T06:57:51"/>
    <d v="2023-07-31T00:00:00"/>
    <d v="1899-12-30T07:41:16"/>
    <n v="2605"/>
    <n v="43.416666666666664"/>
    <x v="1001"/>
    <x v="2"/>
    <n v="31"/>
    <s v="julio"/>
    <s v="M"/>
    <m/>
    <s v="no"/>
    <m/>
    <m/>
    <m/>
  </r>
  <r>
    <n v="148120"/>
    <s v="Crimpadora"/>
    <s v="Moreno"/>
    <s v="L10"/>
    <d v="2018-11-01T00:00:00"/>
    <s v="-"/>
    <s v="Mantenimiento Electrico"/>
    <d v="2023-07-31T00:00:00"/>
    <d v="1899-12-30T07:07:32"/>
    <d v="2023-07-31T00:00:00"/>
    <d v="1899-12-30T07:52:30"/>
    <n v="2698"/>
    <n v="44.966666666666669"/>
    <x v="3"/>
    <x v="2"/>
    <n v="31"/>
    <s v="julio"/>
    <s v="M"/>
    <m/>
    <s v="no"/>
    <m/>
    <m/>
    <m/>
  </r>
  <r>
    <n v="148122"/>
    <s v="Laser"/>
    <s v="Moreno"/>
    <s v="L33"/>
    <d v="2018-11-01T00:00:00"/>
    <s v="-"/>
    <s v="Mantenimiento Electrico"/>
    <d v="2023-07-31T00:00:00"/>
    <d v="1899-12-30T07:50:01"/>
    <d v="2023-07-31T00:00:00"/>
    <d v="1899-12-30T08:07:39"/>
    <n v="1058"/>
    <n v="17.633333333333333"/>
    <x v="400"/>
    <x v="2"/>
    <n v="31"/>
    <s v="julio"/>
    <s v="M"/>
    <m/>
    <s v="no"/>
    <m/>
    <m/>
    <m/>
  </r>
  <r>
    <n v="148123"/>
    <s v="LogiPack"/>
    <s v="Moreno"/>
    <s v="L35"/>
    <d v="2020-02-20T00:00:00"/>
    <s v="Martín"/>
    <s v="Mantenimiento Electrico"/>
    <d v="2023-07-31T00:00:00"/>
    <d v="1899-12-30T07:54:13"/>
    <d v="2023-07-31T00:00:00"/>
    <d v="1899-12-30T09:16:59"/>
    <n v="4966"/>
    <n v="82.766666666666666"/>
    <x v="1002"/>
    <x v="2"/>
    <n v="31"/>
    <s v="julio"/>
    <s v="M"/>
    <m/>
    <s v="no"/>
    <m/>
    <m/>
    <m/>
  </r>
  <r>
    <n v="148135"/>
    <s v="Llenadora"/>
    <s v="Moreno"/>
    <s v="L45"/>
    <d v="2018-11-01T00:00:00"/>
    <s v="-"/>
    <s v="Mantenimiento Electrico"/>
    <d v="2023-07-31T00:00:00"/>
    <d v="1899-12-30T09:46:24"/>
    <d v="2023-07-31T00:00:00"/>
    <d v="1899-12-30T10:17:04"/>
    <n v="1840"/>
    <n v="30.666666666666668"/>
    <x v="1"/>
    <x v="1"/>
    <n v="31"/>
    <s v="julio"/>
    <s v="M"/>
    <m/>
    <s v="sin informacion"/>
    <m/>
    <m/>
    <m/>
  </r>
  <r>
    <n v="148138"/>
    <s v="Sobretapa"/>
    <s v="Moreno"/>
    <s v="L38"/>
    <d v="2020-06-30T00:00:00"/>
    <s v="Martín"/>
    <s v="Mantenimiento Mecanico"/>
    <d v="2023-07-31T00:00:00"/>
    <d v="1899-12-30T10:37:27"/>
    <d v="2023-07-31T00:00:00"/>
    <d v="1899-12-30T12:03:52"/>
    <n v="5185"/>
    <n v="86.416666666666671"/>
    <x v="1003"/>
    <x v="3"/>
    <n v="31"/>
    <s v="julio"/>
    <s v="M"/>
    <m/>
    <s v="si"/>
    <m/>
    <m/>
    <m/>
  </r>
  <r>
    <n v="148141"/>
    <s v="Llenadora"/>
    <s v="Moreno"/>
    <s v="L43"/>
    <d v="2018-11-01T00:00:00"/>
    <s v="-"/>
    <s v="Mantenimiento Electrico"/>
    <d v="2023-07-31T00:00:00"/>
    <d v="1899-12-30T10:45:51"/>
    <d v="2023-07-31T00:00:00"/>
    <d v="1899-12-30T11:42:27"/>
    <n v="3396"/>
    <n v="56.6"/>
    <x v="1"/>
    <x v="1"/>
    <n v="31"/>
    <s v="julio"/>
    <s v="M"/>
    <m/>
    <s v="sin informacion"/>
    <m/>
    <m/>
    <m/>
  </r>
  <r>
    <n v="148148"/>
    <s v="Abastecedor pinceles"/>
    <s v="Moreno"/>
    <s v="L37"/>
    <d v="2018-11-01T00:00:00"/>
    <s v="-"/>
    <s v="Mantenimiento Mecanico"/>
    <d v="2023-07-31T00:00:00"/>
    <d v="1899-12-30T11:43:14"/>
    <d v="2023-07-31T00:00:00"/>
    <d v="1899-12-30T13:31:54"/>
    <n v="6520"/>
    <n v="108.66666666666667"/>
    <x v="1"/>
    <x v="1"/>
    <n v="31"/>
    <s v="julio"/>
    <s v="M"/>
    <m/>
    <s v="sin informacion"/>
    <m/>
    <m/>
    <m/>
  </r>
  <r>
    <n v="148166"/>
    <s v="Etiquetadora"/>
    <s v="Moreno"/>
    <s v="L27"/>
    <d v="2018-11-01T00:00:00"/>
    <s v="-"/>
    <s v="Mantenimiento Mecanico"/>
    <d v="2023-07-31T00:00:00"/>
    <d v="1899-12-30T14:39:07"/>
    <d v="2023-07-31T00:00:00"/>
    <d v="1899-12-30T15:27:08"/>
    <n v="2881"/>
    <n v="48.016666666666666"/>
    <x v="1"/>
    <x v="1"/>
    <n v="31"/>
    <s v="julio"/>
    <s v="T"/>
    <m/>
    <s v="sin informacion"/>
    <m/>
    <m/>
    <m/>
  </r>
  <r>
    <n v="148167"/>
    <s v="Inkjet"/>
    <s v="Moreno"/>
    <s v="L37"/>
    <d v="2018-11-01T00:00:00"/>
    <s v="-"/>
    <s v="Mantenimiento Mecanico"/>
    <d v="2023-07-31T00:00:00"/>
    <d v="1899-12-30T14:42:16"/>
    <d v="2023-07-31T00:00:00"/>
    <d v="1899-12-30T14:55:19"/>
    <n v="783"/>
    <n v="13.05"/>
    <x v="4"/>
    <x v="2"/>
    <n v="31"/>
    <s v="julio"/>
    <s v="T"/>
    <m/>
    <s v="no"/>
    <m/>
    <m/>
    <m/>
  </r>
  <r>
    <n v="148174"/>
    <s v="Celofanadora"/>
    <s v="Moreno"/>
    <s v="L32"/>
    <d v="2021-02-04T00:00:00"/>
    <s v="Victor"/>
    <s v="Mantenimiento Mecanico"/>
    <d v="2023-07-31T00:00:00"/>
    <d v="1899-12-30T16:51:08"/>
    <d v="2023-07-31T00:00:00"/>
    <d v="1899-12-30T18:56:26"/>
    <n v="7518"/>
    <n v="125.3"/>
    <x v="1004"/>
    <x v="3"/>
    <n v="31"/>
    <s v="julio"/>
    <s v="T"/>
    <m/>
    <s v="si"/>
    <m/>
    <m/>
    <m/>
  </r>
  <r>
    <n v="148187"/>
    <s v="Etiquetadora"/>
    <s v="Moreno"/>
    <s v="L27"/>
    <d v="2018-11-01T00:00:00"/>
    <s v="-"/>
    <s v="Mantenimiento Mecanico"/>
    <d v="2023-07-31T00:00:00"/>
    <d v="1899-12-30T18:18:56"/>
    <d v="2023-07-31T00:00:00"/>
    <d v="1899-12-30T18:56:10"/>
    <n v="2234"/>
    <n v="37.233333333333334"/>
    <x v="1"/>
    <x v="1"/>
    <n v="31"/>
    <s v="julio"/>
    <s v="T"/>
    <m/>
    <s v="sin informacion"/>
    <m/>
    <m/>
    <m/>
  </r>
  <r>
    <n v="148192"/>
    <s v="Celofanadora"/>
    <s v="Moreno"/>
    <s v="L32"/>
    <d v="2021-02-04T00:00:00"/>
    <s v="Victor"/>
    <s v="Mantenimiento Mecanico"/>
    <d v="2023-07-31T00:00:00"/>
    <d v="1899-12-30T21:43:22"/>
    <d v="2023-08-01T00:00:00"/>
    <d v="1899-12-30T06:04:21"/>
    <n v="30059"/>
    <n v="500.98333333333335"/>
    <x v="1005"/>
    <x v="3"/>
    <n v="31"/>
    <s v="agosto"/>
    <s v="T"/>
    <m/>
    <s v="si"/>
    <m/>
    <m/>
    <m/>
  </r>
  <r>
    <n v="148200"/>
    <s v="Inkjet"/>
    <s v="Moreno"/>
    <s v="L38"/>
    <d v="2018-11-01T00:00:00"/>
    <s v="-"/>
    <s v="Mantenimiento Electrico"/>
    <d v="2023-08-01T00:00:00"/>
    <d v="1899-12-30T06:30:33"/>
    <d v="2023-08-01T00:00:00"/>
    <d v="1899-12-30T06:58:57"/>
    <n v="1704"/>
    <n v="28.4"/>
    <x v="4"/>
    <x v="2"/>
    <n v="31"/>
    <s v="agosto"/>
    <s v="M"/>
    <m/>
    <s v="no"/>
    <m/>
    <m/>
    <m/>
  </r>
  <r>
    <n v="148201"/>
    <s v="Brazo transporte"/>
    <s v="Moreno"/>
    <s v="L35"/>
    <d v="2018-11-01T00:00:00"/>
    <s v="-"/>
    <s v="Mantenimiento Electrico"/>
    <d v="2023-08-01T00:00:00"/>
    <d v="1899-12-30T06:32:20"/>
    <d v="2023-08-01T00:00:00"/>
    <d v="1899-12-30T10:34:48"/>
    <n v="14548"/>
    <n v="242.46666666666667"/>
    <x v="4"/>
    <x v="2"/>
    <n v="31"/>
    <s v="agosto"/>
    <s v="M"/>
    <m/>
    <s v="no"/>
    <m/>
    <m/>
    <m/>
  </r>
  <r>
    <n v="148203"/>
    <s v="Transporte"/>
    <s v="Moreno"/>
    <s v="L19"/>
    <d v="2018-11-01T00:00:00"/>
    <s v="-"/>
    <s v="Mantenimiento Electrico"/>
    <d v="2023-08-01T00:00:00"/>
    <d v="1899-12-30T06:59:49"/>
    <d v="2023-08-01T00:00:00"/>
    <d v="1899-12-30T07:08:45"/>
    <n v="536"/>
    <n v="8.9333333333333336"/>
    <x v="0"/>
    <x v="0"/>
    <n v="31"/>
    <s v="agosto"/>
    <s v="M"/>
    <m/>
    <s v="microparada"/>
    <m/>
    <m/>
    <m/>
  </r>
  <r>
    <n v="148205"/>
    <s v="Celofanadora"/>
    <s v="Moreno"/>
    <s v="L32"/>
    <d v="2021-02-04T00:00:00"/>
    <s v="Victor"/>
    <s v="Mantenimiento Mecanico"/>
    <d v="2023-08-01T00:00:00"/>
    <d v="1899-12-30T07:53:56"/>
    <d v="2023-08-01T00:00:00"/>
    <d v="1899-12-30T11:30:08"/>
    <n v="12972"/>
    <n v="216.2"/>
    <x v="1006"/>
    <x v="3"/>
    <n v="31"/>
    <s v="agosto"/>
    <s v="M"/>
    <m/>
    <s v="si"/>
    <m/>
    <m/>
    <m/>
  </r>
  <r>
    <n v="148210"/>
    <s v="Celofanadora"/>
    <s v="Moreno"/>
    <s v="L43"/>
    <d v="2018-11-01T00:00:00"/>
    <s v="-"/>
    <s v="Mantenimiento Mecanico"/>
    <d v="2023-08-01T00:00:00"/>
    <d v="1899-12-30T09:13:53"/>
    <d v="2023-08-01T00:00:00"/>
    <d v="1899-12-30T09:15:53"/>
    <n v="120"/>
    <n v="2"/>
    <x v="0"/>
    <x v="0"/>
    <n v="31"/>
    <s v="agosto"/>
    <s v="M"/>
    <m/>
    <s v="microparada"/>
    <m/>
    <m/>
    <m/>
  </r>
  <r>
    <n v="148213"/>
    <s v="Transporte"/>
    <s v="Moreno"/>
    <s v="L43"/>
    <d v="2018-11-01T00:00:00"/>
    <s v="-"/>
    <s v="Mantenimiento Electrico"/>
    <d v="2023-08-01T00:00:00"/>
    <d v="1899-12-30T09:27:59"/>
    <d v="2023-08-01T00:00:00"/>
    <d v="1899-12-30T10:35:09"/>
    <n v="4030"/>
    <n v="67.166666666666671"/>
    <x v="1007"/>
    <x v="2"/>
    <n v="31"/>
    <s v="agosto"/>
    <s v="M"/>
    <m/>
    <s v="no"/>
    <m/>
    <m/>
    <m/>
  </r>
  <r>
    <n v="148218"/>
    <s v="Llenadora L38"/>
    <s v="Moreno"/>
    <s v="L38"/>
    <d v="2021-03-03T00:00:00"/>
    <s v="Martín"/>
    <s v="Mantenimiento Electrico"/>
    <d v="2023-08-01T00:00:00"/>
    <d v="1899-12-30T10:40:09"/>
    <d v="2023-08-01T00:00:00"/>
    <d v="1899-12-30T10:40:15"/>
    <n v="6"/>
    <n v="0.1"/>
    <x v="0"/>
    <x v="0"/>
    <n v="31"/>
    <s v="agosto"/>
    <s v="M"/>
    <m/>
    <s v="microparada"/>
    <m/>
    <m/>
    <m/>
  </r>
  <r>
    <n v="148219"/>
    <s v="Llenadora L38"/>
    <s v="Moreno"/>
    <s v="L38"/>
    <d v="2021-03-03T00:00:00"/>
    <s v="Martín"/>
    <s v="Mantenimiento Mecanico"/>
    <d v="2023-08-01T00:00:00"/>
    <d v="1899-12-30T10:40:28"/>
    <d v="2023-08-01T00:00:00"/>
    <d v="1899-12-30T11:10:08"/>
    <n v="1780"/>
    <n v="29.666666666666668"/>
    <x v="4"/>
    <x v="2"/>
    <n v="31"/>
    <s v="agosto"/>
    <s v="M"/>
    <m/>
    <s v="no"/>
    <m/>
    <m/>
    <m/>
  </r>
  <r>
    <n v="148225"/>
    <s v="Celofanadora"/>
    <s v="Moreno"/>
    <s v="L43"/>
    <d v="2018-11-01T00:00:00"/>
    <s v="-"/>
    <s v="Mantenimiento Electrico"/>
    <d v="2023-08-01T00:00:00"/>
    <d v="1899-12-30T11:20:24"/>
    <d v="2023-08-01T00:00:00"/>
    <d v="1899-12-30T12:14:29"/>
    <n v="3245"/>
    <n v="54.083333333333336"/>
    <x v="1008"/>
    <x v="2"/>
    <n v="31"/>
    <s v="agosto"/>
    <s v="M"/>
    <m/>
    <s v="no"/>
    <m/>
    <m/>
    <m/>
  </r>
  <r>
    <n v="148228"/>
    <s v="Martillo"/>
    <s v="Moreno"/>
    <s v="L41"/>
    <d v="2018-11-01T00:00:00"/>
    <s v="-"/>
    <s v="Mantenimiento Electrico"/>
    <d v="2023-08-01T00:00:00"/>
    <d v="1899-12-30T11:32:32"/>
    <d v="2023-08-01T00:00:00"/>
    <d v="1899-12-30T11:46:02"/>
    <n v="810"/>
    <n v="13.5"/>
    <x v="4"/>
    <x v="2"/>
    <n v="31"/>
    <s v="agosto"/>
    <s v="M"/>
    <m/>
    <s v="no"/>
    <m/>
    <m/>
    <m/>
  </r>
  <r>
    <n v="148230"/>
    <s v="Brazo transporte"/>
    <s v="Moreno"/>
    <s v="L35"/>
    <d v="2018-11-01T00:00:00"/>
    <s v="-"/>
    <s v="Mantenimiento Electrico"/>
    <d v="2023-08-01T00:00:00"/>
    <d v="1899-12-30T11:47:32"/>
    <d v="2023-08-01T00:00:00"/>
    <d v="1899-12-30T11:59:32"/>
    <n v="720"/>
    <n v="12"/>
    <x v="4"/>
    <x v="2"/>
    <n v="31"/>
    <s v="agosto"/>
    <s v="M"/>
    <m/>
    <s v="no"/>
    <m/>
    <m/>
    <m/>
  </r>
  <r>
    <n v="148239"/>
    <s v="Roscadora"/>
    <s v="Moreno"/>
    <s v="L11"/>
    <d v="2023-07-21T00:00:00"/>
    <s v="Juan Manuel"/>
    <s v="Mantenimiento Mecanico"/>
    <d v="2023-08-01T00:00:00"/>
    <d v="1899-12-30T14:39:39"/>
    <d v="2023-08-01T00:00:00"/>
    <d v="1899-12-30T15:11:15"/>
    <n v="1896"/>
    <n v="31.6"/>
    <x v="1009"/>
    <x v="2"/>
    <n v="31"/>
    <s v="agosto"/>
    <s v="T"/>
    <m/>
    <s v="no"/>
    <m/>
    <m/>
    <m/>
  </r>
  <r>
    <n v="148241"/>
    <s v="Pick and play"/>
    <s v="Moreno"/>
    <s v="L41"/>
    <d v="2018-11-01T00:00:00"/>
    <s v="-"/>
    <s v="Mantenimiento Mecanico"/>
    <d v="2023-08-01T00:00:00"/>
    <d v="1899-12-30T14:44:41"/>
    <d v="2023-08-01T00:00:00"/>
    <d v="1899-12-30T14:49:13"/>
    <n v="272"/>
    <n v="4.5333333333333332"/>
    <x v="0"/>
    <x v="0"/>
    <n v="31"/>
    <s v="agosto"/>
    <s v="T"/>
    <m/>
    <s v="microparada"/>
    <m/>
    <m/>
    <m/>
  </r>
  <r>
    <n v="148242"/>
    <s v="Llenadora"/>
    <s v="Moreno"/>
    <s v="L43"/>
    <d v="2018-11-01T00:00:00"/>
    <s v="-"/>
    <s v="Mantenimiento Electrico"/>
    <d v="2023-08-01T00:00:00"/>
    <d v="1899-12-30T14:47:38"/>
    <d v="2023-08-01T00:00:00"/>
    <d v="1899-12-30T14:59:57"/>
    <n v="739"/>
    <n v="12.316666666666666"/>
    <x v="1010"/>
    <x v="4"/>
    <n v="31"/>
    <s v="agosto"/>
    <s v="T"/>
    <m/>
    <s v="no aplica"/>
    <m/>
    <m/>
    <m/>
  </r>
  <r>
    <n v="148248"/>
    <s v="Embalador"/>
    <s v="Moreno"/>
    <s v="L38"/>
    <d v="2018-11-01T00:00:00"/>
    <s v="-"/>
    <s v="Mantenimiento Electrico"/>
    <d v="2023-08-01T00:00:00"/>
    <d v="1899-12-30T15:31:44"/>
    <d v="2023-08-01T00:00:00"/>
    <d v="1899-12-30T15:47:13"/>
    <n v="929"/>
    <n v="15.483333333333333"/>
    <x v="1011"/>
    <x v="2"/>
    <n v="31"/>
    <s v="agosto"/>
    <s v="T"/>
    <m/>
    <s v="no"/>
    <m/>
    <m/>
    <m/>
  </r>
  <r>
    <n v="148250"/>
    <s v="Estuchadora"/>
    <s v="Moreno"/>
    <s v="L32"/>
    <d v="2021-02-04T00:00:00"/>
    <s v="Victor"/>
    <s v="Mantenimiento Mecanico"/>
    <d v="2023-08-01T00:00:00"/>
    <d v="1899-12-30T15:54:20"/>
    <d v="2023-08-01T00:00:00"/>
    <d v="1899-12-30T16:28:21"/>
    <n v="2041"/>
    <n v="34.016666666666666"/>
    <x v="1012"/>
    <x v="2"/>
    <n v="31"/>
    <s v="agosto"/>
    <s v="T"/>
    <m/>
    <s v="no"/>
    <m/>
    <m/>
    <m/>
  </r>
  <r>
    <n v="148252"/>
    <s v="Martillo"/>
    <s v="Moreno"/>
    <s v="L41"/>
    <d v="2018-11-01T00:00:00"/>
    <s v="-"/>
    <s v="Mantenimiento Electrico"/>
    <d v="2023-08-01T00:00:00"/>
    <d v="1899-12-30T16:07:34"/>
    <d v="2023-08-01T00:00:00"/>
    <d v="1899-12-30T16:20:32"/>
    <n v="778"/>
    <n v="12.966666666666667"/>
    <x v="4"/>
    <x v="2"/>
    <n v="31"/>
    <s v="agosto"/>
    <s v="T"/>
    <m/>
    <s v="no"/>
    <m/>
    <m/>
    <m/>
  </r>
  <r>
    <n v="148257"/>
    <s v="Abastecedor de bombas"/>
    <s v="Moreno"/>
    <s v="L43"/>
    <d v="2018-11-01T00:00:00"/>
    <s v="-"/>
    <s v="Mantenimiento Electrico"/>
    <d v="2023-08-01T00:00:00"/>
    <d v="1899-12-30T16:59:57"/>
    <d v="2023-08-01T00:00:00"/>
    <d v="1899-12-30T17:00:01"/>
    <n v="4"/>
    <n v="6.6666666666666666E-2"/>
    <x v="0"/>
    <x v="0"/>
    <n v="31"/>
    <s v="agosto"/>
    <s v="T"/>
    <m/>
    <s v="microparada"/>
    <m/>
    <m/>
    <m/>
  </r>
  <r>
    <n v="148258"/>
    <s v="Celofanadora"/>
    <s v="Moreno"/>
    <s v="L43"/>
    <d v="2018-11-01T00:00:00"/>
    <s v="-"/>
    <s v="Mantenimiento Mecanico"/>
    <d v="2023-08-01T00:00:00"/>
    <d v="1899-12-30T17:00:10"/>
    <d v="2023-08-01T00:00:00"/>
    <d v="1899-12-30T17:00:21"/>
    <n v="11"/>
    <n v="0.18333333333333332"/>
    <x v="0"/>
    <x v="0"/>
    <n v="31"/>
    <s v="agosto"/>
    <s v="T"/>
    <m/>
    <s v="microparada"/>
    <m/>
    <m/>
    <m/>
  </r>
  <r>
    <n v="148259"/>
    <s v="Abastecedor de bombas"/>
    <s v="Moreno"/>
    <s v="L43"/>
    <d v="2018-11-01T00:00:00"/>
    <s v="-"/>
    <s v="Mantenimiento Mecanico"/>
    <d v="2023-08-01T00:00:00"/>
    <d v="1899-12-30T17:00:32"/>
    <d v="2023-08-01T00:00:00"/>
    <d v="1899-12-30T17:07:48"/>
    <n v="436"/>
    <n v="7.2666666666666666"/>
    <x v="0"/>
    <x v="0"/>
    <n v="31"/>
    <s v="agosto"/>
    <s v="T"/>
    <m/>
    <s v="microparada"/>
    <m/>
    <m/>
    <m/>
  </r>
  <r>
    <n v="148260"/>
    <s v="Roscadora"/>
    <s v="Moreno"/>
    <s v="L11"/>
    <d v="2023-07-21T00:00:00"/>
    <s v="Juan Manuel"/>
    <s v="Mantenimiento Mecanico"/>
    <d v="2023-08-01T00:00:00"/>
    <d v="1899-12-30T17:14:52"/>
    <d v="2023-08-01T00:00:00"/>
    <d v="1899-12-30T17:51:03"/>
    <n v="2171"/>
    <n v="36.18333333333333"/>
    <x v="4"/>
    <x v="2"/>
    <n v="31"/>
    <s v="agosto"/>
    <s v="T"/>
    <m/>
    <s v="no"/>
    <m/>
    <m/>
    <m/>
  </r>
  <r>
    <n v="148263"/>
    <s v="Celofanadora"/>
    <s v="Moreno"/>
    <s v="L32"/>
    <d v="2021-02-04T00:00:00"/>
    <s v="Victor"/>
    <s v="Mantenimiento Mecanico"/>
    <d v="2023-08-01T00:00:00"/>
    <d v="1899-12-30T17:15:59"/>
    <d v="2023-08-01T00:00:00"/>
    <d v="1899-12-30T17:57:02"/>
    <n v="2463"/>
    <n v="41.05"/>
    <x v="1013"/>
    <x v="2"/>
    <n v="31"/>
    <s v="agosto"/>
    <s v="T"/>
    <m/>
    <s v="no"/>
    <m/>
    <m/>
    <m/>
  </r>
  <r>
    <n v="148265"/>
    <s v="Pick and play"/>
    <s v="Moreno"/>
    <s v="L41"/>
    <d v="2018-11-01T00:00:00"/>
    <s v="-"/>
    <s v="Mantenimiento Electrico"/>
    <d v="2023-08-01T00:00:00"/>
    <d v="1899-12-30T17:56:49"/>
    <d v="2023-08-01T00:00:00"/>
    <d v="1899-12-30T18:00:21"/>
    <n v="212"/>
    <n v="3.5333333333333332"/>
    <x v="0"/>
    <x v="0"/>
    <n v="31"/>
    <s v="agosto"/>
    <s v="T"/>
    <m/>
    <s v="microparada"/>
    <m/>
    <m/>
    <m/>
  </r>
  <r>
    <n v="148267"/>
    <s v="Estuchadora"/>
    <s v="Moreno"/>
    <s v="L32"/>
    <d v="2021-02-04T00:00:00"/>
    <s v="Victor"/>
    <s v="Mantenimiento Mecanico"/>
    <d v="2023-08-01T00:00:00"/>
    <d v="1899-12-30T18:32:16"/>
    <d v="2023-08-01T00:00:00"/>
    <d v="1899-12-30T18:41:11"/>
    <n v="535"/>
    <n v="8.9166666666666661"/>
    <x v="0"/>
    <x v="0"/>
    <n v="31"/>
    <s v="agosto"/>
    <s v="T"/>
    <m/>
    <s v="microparada"/>
    <m/>
    <m/>
    <m/>
  </r>
  <r>
    <n v="148269"/>
    <s v="Celofanadora"/>
    <s v="Moreno"/>
    <s v="L19"/>
    <d v="2023-05-17T00:00:00"/>
    <s v="Juan Manuel"/>
    <s v="Mantenimiento Mecanico"/>
    <d v="2023-08-01T00:00:00"/>
    <d v="1899-12-30T19:26:41"/>
    <d v="2023-08-01T00:00:00"/>
    <d v="1899-12-30T19:28:02"/>
    <n v="81"/>
    <n v="1.35"/>
    <x v="0"/>
    <x v="0"/>
    <n v="31"/>
    <s v="agosto"/>
    <s v="T"/>
    <m/>
    <s v="microparada"/>
    <m/>
    <m/>
    <m/>
  </r>
  <r>
    <n v="148270"/>
    <s v="Celofanadora"/>
    <s v="Moreno"/>
    <s v="L32"/>
    <d v="2021-02-04T00:00:00"/>
    <s v="Victor"/>
    <s v="Mantenimiento Mecanico"/>
    <d v="2023-08-01T00:00:00"/>
    <d v="1899-12-30T19:38:34"/>
    <d v="2023-08-01T00:00:00"/>
    <d v="1899-12-30T20:01:35"/>
    <n v="1381"/>
    <n v="23.016666666666666"/>
    <x v="1014"/>
    <x v="2"/>
    <n v="31"/>
    <s v="agosto"/>
    <s v="T"/>
    <m/>
    <s v="no"/>
    <m/>
    <m/>
    <m/>
  </r>
  <r>
    <n v="148274"/>
    <s v="Estuchadora"/>
    <s v="Moreno"/>
    <s v="L32"/>
    <d v="2021-02-04T00:00:00"/>
    <s v="Victor"/>
    <s v="Mantenimiento Mecanico"/>
    <d v="2023-08-01T00:00:00"/>
    <d v="1899-12-30T20:08:42"/>
    <d v="2023-08-01T00:00:00"/>
    <d v="1899-12-30T20:50:16"/>
    <n v="2494"/>
    <n v="41.56666666666667"/>
    <x v="1015"/>
    <x v="3"/>
    <n v="31"/>
    <s v="agosto"/>
    <s v="T"/>
    <m/>
    <s v="si"/>
    <m/>
    <m/>
    <m/>
  </r>
  <r>
    <n v="148278"/>
    <s v="Celofanadora"/>
    <s v="Moreno"/>
    <s v="L32"/>
    <d v="2021-02-04T00:00:00"/>
    <s v="Victor"/>
    <s v="Mantenimiento Mecanico"/>
    <d v="2023-08-01T00:00:00"/>
    <d v="1899-12-30T23:04:30"/>
    <d v="2023-08-01T00:00:00"/>
    <d v="1899-12-30T23:19:01"/>
    <n v="871"/>
    <n v="14.516666666666667"/>
    <x v="4"/>
    <x v="2"/>
    <n v="31"/>
    <s v="agosto"/>
    <s v="N"/>
    <m/>
    <s v="no"/>
    <m/>
    <m/>
    <m/>
  </r>
  <r>
    <n v="148293"/>
    <s v="Brazo transporte"/>
    <s v="Moreno"/>
    <s v="L35"/>
    <d v="2018-11-01T00:00:00"/>
    <s v="-"/>
    <s v="Mantenimiento Electrico"/>
    <d v="2023-08-02T00:00:00"/>
    <d v="1899-12-30T07:50:54"/>
    <d v="2023-08-02T00:00:00"/>
    <d v="1899-12-30T07:54:13"/>
    <n v="199"/>
    <n v="3.3166666666666669"/>
    <x v="0"/>
    <x v="0"/>
    <n v="31"/>
    <s v="agosto"/>
    <s v="M"/>
    <m/>
    <s v="microparada"/>
    <m/>
    <m/>
    <m/>
  </r>
  <r>
    <n v="148309"/>
    <s v="Llenadora"/>
    <s v="Moreno"/>
    <s v="L48"/>
    <d v="2018-11-01T00:00:00"/>
    <s v="-"/>
    <s v="Mantenimiento Mecanico"/>
    <d v="2023-08-02T00:00:00"/>
    <d v="1899-12-30T09:03:30"/>
    <d v="2023-08-02T00:00:00"/>
    <d v="1899-12-30T09:35:02"/>
    <n v="1892"/>
    <n v="31.533333333333335"/>
    <x v="23"/>
    <x v="2"/>
    <n v="31"/>
    <s v="agosto"/>
    <s v="M"/>
    <m/>
    <s v="no"/>
    <m/>
    <m/>
    <m/>
  </r>
  <r>
    <n v="148310"/>
    <s v="Estuchadora"/>
    <s v="Moreno"/>
    <s v="L32"/>
    <d v="2021-02-04T00:00:00"/>
    <s v="Victor"/>
    <s v="Mantenimiento Mecanico"/>
    <d v="2023-08-02T00:00:00"/>
    <d v="1899-12-30T09:04:18"/>
    <d v="2023-08-02T00:00:00"/>
    <d v="1899-12-30T09:28:05"/>
    <n v="1427"/>
    <n v="23.783333333333335"/>
    <x v="1016"/>
    <x v="2"/>
    <n v="31"/>
    <s v="agosto"/>
    <s v="M"/>
    <m/>
    <s v="no"/>
    <m/>
    <m/>
    <m/>
  </r>
  <r>
    <n v="148313"/>
    <s v="Transporte"/>
    <s v="Moreno"/>
    <s v="L43"/>
    <d v="2018-11-01T00:00:00"/>
    <s v="-"/>
    <s v="Mantenimiento Electrico"/>
    <d v="2023-08-02T00:00:00"/>
    <d v="1899-12-30T09:27:15"/>
    <d v="2023-08-02T00:00:00"/>
    <d v="1899-12-30T09:29:55"/>
    <n v="160"/>
    <n v="2.6666666666666665"/>
    <x v="0"/>
    <x v="0"/>
    <n v="31"/>
    <s v="agosto"/>
    <s v="M"/>
    <m/>
    <s v="microparada"/>
    <m/>
    <m/>
    <m/>
  </r>
  <r>
    <n v="148314"/>
    <s v="Estuchadora"/>
    <s v="Moreno"/>
    <s v="L32"/>
    <d v="2021-02-04T00:00:00"/>
    <s v="Victor"/>
    <s v="Mantenimiento Electrico"/>
    <d v="2023-08-02T00:00:00"/>
    <d v="1899-12-30T09:28:41"/>
    <d v="2023-08-02T00:00:00"/>
    <d v="1899-12-30T10:26:27"/>
    <n v="3466"/>
    <n v="57.766666666666666"/>
    <x v="1016"/>
    <x v="2"/>
    <n v="31"/>
    <s v="agosto"/>
    <s v="M"/>
    <m/>
    <s v="no"/>
    <m/>
    <m/>
    <m/>
  </r>
  <r>
    <n v="148326"/>
    <s v="Etiquetadora"/>
    <s v="Moreno"/>
    <s v="L10"/>
    <d v="2023-07-19T00:00:00"/>
    <s v="Juan Manuel"/>
    <s v="Mantenimiento Mecanico"/>
    <d v="2023-08-02T00:00:00"/>
    <d v="1899-12-30T10:52:22"/>
    <d v="2023-08-02T00:00:00"/>
    <d v="1899-12-30T12:48:00"/>
    <n v="6938"/>
    <n v="115.63333333333334"/>
    <x v="1"/>
    <x v="1"/>
    <n v="31"/>
    <s v="agosto"/>
    <s v="M"/>
    <m/>
    <s v="sin informacion"/>
    <m/>
    <m/>
    <m/>
  </r>
  <r>
    <n v="148330"/>
    <s v="Coloca Bombas"/>
    <s v="Moreno"/>
    <s v="L43"/>
    <d v="2020-01-13T00:00:00"/>
    <s v="Martín"/>
    <s v="Mantenimiento Electrico"/>
    <d v="2023-08-02T00:00:00"/>
    <d v="1899-12-30T11:33:09"/>
    <d v="2023-08-02T00:00:00"/>
    <d v="1899-12-30T11:48:10"/>
    <n v="901"/>
    <n v="15.016666666666667"/>
    <x v="23"/>
    <x v="2"/>
    <n v="31"/>
    <s v="agosto"/>
    <s v="M"/>
    <m/>
    <s v="no"/>
    <m/>
    <m/>
    <m/>
  </r>
  <r>
    <n v="148332"/>
    <s v="Coloca Bombas"/>
    <s v="Moreno"/>
    <s v="L43"/>
    <d v="2020-01-13T00:00:00"/>
    <s v="Martín"/>
    <s v="Mantenimiento Electrico"/>
    <d v="2023-08-02T00:00:00"/>
    <d v="1899-12-30T11:54:18"/>
    <d v="2023-08-02T00:00:00"/>
    <d v="1899-12-30T13:36:20"/>
    <n v="6122"/>
    <n v="102.03333333333333"/>
    <x v="4"/>
    <x v="2"/>
    <n v="31"/>
    <s v="agosto"/>
    <s v="M"/>
    <m/>
    <s v="no"/>
    <m/>
    <m/>
    <m/>
  </r>
  <r>
    <n v="148342"/>
    <s v="Celofanadora L10"/>
    <s v="Moreno"/>
    <s v="L10"/>
    <d v="2020-09-30T00:00:00"/>
    <s v="Martín"/>
    <s v="Mantenimiento Mecanico"/>
    <d v="2023-08-02T00:00:00"/>
    <d v="1899-12-30T12:48:07"/>
    <d v="2023-08-02T00:00:00"/>
    <d v="1899-12-30T12:58:50"/>
    <n v="643"/>
    <n v="10.716666666666667"/>
    <x v="23"/>
    <x v="2"/>
    <n v="31"/>
    <s v="agosto"/>
    <s v="M"/>
    <m/>
    <s v="no"/>
    <m/>
    <m/>
    <m/>
  </r>
  <r>
    <n v="148345"/>
    <s v="Etiquetadora de fondo"/>
    <s v="Moreno"/>
    <s v="L37"/>
    <d v="2018-11-01T00:00:00"/>
    <s v="-"/>
    <s v="Mantenimiento Mecanico"/>
    <d v="2023-08-02T00:00:00"/>
    <d v="1899-12-30T12:51:23"/>
    <d v="2023-08-02T00:00:00"/>
    <d v="1899-12-30T12:52:16"/>
    <n v="53"/>
    <n v="0.8833333333333333"/>
    <x v="0"/>
    <x v="0"/>
    <n v="31"/>
    <s v="agosto"/>
    <s v="M"/>
    <m/>
    <s v="microparada"/>
    <m/>
    <m/>
    <m/>
  </r>
  <r>
    <n v="148348"/>
    <s v="Etiquetadora de fondo"/>
    <s v="Moreno"/>
    <s v="L37"/>
    <d v="2018-11-01T00:00:00"/>
    <s v="-"/>
    <s v="Mantenimiento Mecanico"/>
    <d v="2023-08-02T00:00:00"/>
    <d v="1899-12-30T12:57:14"/>
    <d v="2023-08-02T00:00:00"/>
    <d v="1899-12-30T13:36:40"/>
    <n v="2366"/>
    <n v="39.43333333333333"/>
    <x v="1017"/>
    <x v="2"/>
    <n v="31"/>
    <s v="agosto"/>
    <s v="M"/>
    <m/>
    <s v="no"/>
    <m/>
    <m/>
    <m/>
  </r>
  <r>
    <n v="148350"/>
    <s v="Celofanadora L10"/>
    <s v="Moreno"/>
    <s v="L10"/>
    <d v="2020-09-30T00:00:00"/>
    <s v="Martín"/>
    <s v="Mantenimiento Electrico"/>
    <d v="2023-08-02T00:00:00"/>
    <d v="1899-12-30T13:16:46"/>
    <d v="2023-08-02T00:00:00"/>
    <d v="1899-12-30T13:27:42"/>
    <n v="656"/>
    <n v="10.933333333333334"/>
    <x v="23"/>
    <x v="2"/>
    <n v="31"/>
    <s v="agosto"/>
    <s v="M"/>
    <m/>
    <s v="no"/>
    <m/>
    <m/>
    <m/>
  </r>
  <r>
    <n v="148358"/>
    <s v="Etiquetadora de fondo"/>
    <s v="Moreno"/>
    <s v="L37"/>
    <d v="2018-11-01T00:00:00"/>
    <s v="-"/>
    <s v="Mantenimiento Mecanico"/>
    <d v="2023-08-02T00:00:00"/>
    <d v="1899-12-30T14:32:53"/>
    <d v="2023-08-02T00:00:00"/>
    <d v="1899-12-30T14:54:38"/>
    <n v="1305"/>
    <n v="21.75"/>
    <x v="1018"/>
    <x v="2"/>
    <n v="31"/>
    <s v="agosto"/>
    <s v="T"/>
    <m/>
    <s v="no"/>
    <m/>
    <m/>
    <m/>
  </r>
  <r>
    <n v="148359"/>
    <s v="Laser"/>
    <s v="Moreno"/>
    <s v="L11"/>
    <d v="2021-08-24T00:00:00"/>
    <s v="Sebastian "/>
    <s v="Mantenimiento Electrico"/>
    <d v="2023-08-02T00:00:00"/>
    <d v="1899-12-30T14:33:52"/>
    <d v="2023-08-02T00:00:00"/>
    <d v="1899-12-30T15:40:33"/>
    <n v="4001"/>
    <n v="66.683333333333337"/>
    <x v="180"/>
    <x v="2"/>
    <n v="31"/>
    <s v="agosto"/>
    <s v="T"/>
    <m/>
    <s v="no"/>
    <m/>
    <m/>
    <m/>
  </r>
  <r>
    <n v="148361"/>
    <s v="Llenadora"/>
    <s v="Moreno"/>
    <s v="L35"/>
    <d v="2018-11-01T00:00:00"/>
    <s v="-"/>
    <s v="Mantenimiento Electrico"/>
    <d v="2023-08-02T00:00:00"/>
    <d v="1899-12-30T14:45:23"/>
    <d v="2023-08-02T00:00:00"/>
    <d v="1899-12-30T14:53:58"/>
    <n v="515"/>
    <n v="8.5833333333333339"/>
    <x v="0"/>
    <x v="0"/>
    <n v="31"/>
    <s v="agosto"/>
    <s v="T"/>
    <m/>
    <s v="microparada"/>
    <m/>
    <m/>
    <m/>
  </r>
  <r>
    <n v="148369"/>
    <s v="Laser"/>
    <s v="Moreno"/>
    <s v="L11"/>
    <d v="2021-08-24T00:00:00"/>
    <s v="Sebastian "/>
    <s v="Mantenimiento Electrico"/>
    <d v="2023-08-02T00:00:00"/>
    <d v="1899-12-30T17:05:05"/>
    <d v="2023-08-02T00:00:00"/>
    <d v="1899-12-30T17:40:22"/>
    <n v="2117"/>
    <n v="35.283333333333331"/>
    <x v="180"/>
    <x v="2"/>
    <n v="31"/>
    <s v="agosto"/>
    <s v="T"/>
    <m/>
    <s v="no"/>
    <m/>
    <m/>
    <m/>
  </r>
  <r>
    <n v="148371"/>
    <s v="Estuchadora"/>
    <s v="Moreno"/>
    <s v="L32"/>
    <d v="2021-02-04T00:00:00"/>
    <s v="Victor"/>
    <s v="Mantenimiento Electrico"/>
    <d v="2023-08-02T00:00:00"/>
    <d v="1899-12-30T17:40:35"/>
    <d v="2023-08-02T00:00:00"/>
    <d v="1899-12-30T17:58:10"/>
    <n v="1055"/>
    <n v="17.583333333333332"/>
    <x v="1019"/>
    <x v="2"/>
    <n v="31"/>
    <s v="agosto"/>
    <s v="T"/>
    <m/>
    <s v="no"/>
    <m/>
    <m/>
    <m/>
  </r>
  <r>
    <n v="148381"/>
    <s v="Celofanadora"/>
    <s v="Moreno"/>
    <s v="L32"/>
    <d v="2021-02-04T00:00:00"/>
    <s v="Victor"/>
    <s v="Mantenimiento Mecanico"/>
    <d v="2023-08-02T00:00:00"/>
    <d v="1899-12-30T18:17:55"/>
    <d v="2023-08-02T00:00:00"/>
    <d v="1899-12-30T18:25:22"/>
    <n v="447"/>
    <n v="7.45"/>
    <x v="0"/>
    <x v="0"/>
    <n v="31"/>
    <s v="agosto"/>
    <s v="T"/>
    <m/>
    <s v="microparada"/>
    <m/>
    <m/>
    <m/>
  </r>
  <r>
    <n v="148382"/>
    <s v="Laser"/>
    <s v="Moreno"/>
    <s v="L11"/>
    <d v="2021-08-24T00:00:00"/>
    <s v="Sebastian "/>
    <s v="Mantenimiento Electrico"/>
    <d v="2023-08-02T00:00:00"/>
    <d v="1899-12-30T18:26:06"/>
    <d v="2023-08-02T00:00:00"/>
    <d v="1899-12-30T19:38:23"/>
    <n v="4337"/>
    <n v="72.283333333333331"/>
    <x v="180"/>
    <x v="2"/>
    <n v="31"/>
    <s v="agosto"/>
    <s v="T"/>
    <m/>
    <s v="no"/>
    <m/>
    <m/>
    <m/>
  </r>
  <r>
    <n v="148384"/>
    <s v="Etiquetadora L33"/>
    <s v="Moreno"/>
    <s v="L33"/>
    <d v="2020-10-16T00:00:00"/>
    <s v="Martín"/>
    <s v="Mantenimiento Mecanico"/>
    <d v="2023-08-02T00:00:00"/>
    <d v="1899-12-30T18:43:35"/>
    <d v="2023-08-02T00:00:00"/>
    <d v="1899-12-30T18:51:58"/>
    <n v="503"/>
    <n v="8.3833333333333329"/>
    <x v="0"/>
    <x v="0"/>
    <n v="31"/>
    <s v="agosto"/>
    <s v="T"/>
    <m/>
    <s v="microparada"/>
    <m/>
    <m/>
    <m/>
  </r>
  <r>
    <n v="148385"/>
    <s v="Etiquetadora L33"/>
    <s v="Moreno"/>
    <s v="L33"/>
    <d v="2020-10-16T00:00:00"/>
    <s v="Martín"/>
    <s v="Mantenimiento Mecanico"/>
    <d v="2023-08-02T00:00:00"/>
    <d v="1899-12-30T18:52:04"/>
    <d v="2023-08-02T00:00:00"/>
    <d v="1899-12-30T19:27:01"/>
    <n v="2097"/>
    <n v="34.950000000000003"/>
    <x v="1020"/>
    <x v="2"/>
    <n v="31"/>
    <s v="agosto"/>
    <s v="T"/>
    <m/>
    <s v="no"/>
    <m/>
    <m/>
    <m/>
  </r>
  <r>
    <n v="148389"/>
    <s v="Etiquetadora L33"/>
    <s v="Moreno"/>
    <s v="L33"/>
    <d v="2020-10-16T00:00:00"/>
    <s v="Martín"/>
    <s v="Mantenimiento Mecanico"/>
    <d v="2023-08-02T00:00:00"/>
    <d v="1899-12-30T19:29:11"/>
    <d v="2023-08-03T00:00:00"/>
    <d v="1899-12-30T06:03:02"/>
    <n v="38031"/>
    <n v="633.85"/>
    <x v="1020"/>
    <x v="2"/>
    <n v="31"/>
    <s v="agosto"/>
    <s v="T"/>
    <m/>
    <s v="no"/>
    <m/>
    <m/>
    <m/>
  </r>
  <r>
    <n v="148390"/>
    <s v="Celofanadora"/>
    <s v="Moreno"/>
    <s v="L11"/>
    <d v="2018-11-01T00:00:00"/>
    <s v="-"/>
    <s v="Mantenimiento Mecanico"/>
    <d v="2023-08-02T00:00:00"/>
    <d v="1899-12-30T19:38:32"/>
    <d v="2023-08-02T00:00:00"/>
    <d v="1899-12-30T19:48:03"/>
    <n v="571"/>
    <n v="9.5166666666666675"/>
    <x v="0"/>
    <x v="0"/>
    <n v="31"/>
    <s v="agosto"/>
    <s v="T"/>
    <m/>
    <s v="microparada"/>
    <m/>
    <m/>
    <m/>
  </r>
  <r>
    <n v="148393"/>
    <s v="Laser"/>
    <s v="Moreno"/>
    <s v="L11"/>
    <d v="2021-08-24T00:00:00"/>
    <s v="Sebastian "/>
    <s v="Mantenimiento Electrico"/>
    <d v="2023-08-02T00:00:00"/>
    <d v="1899-12-30T19:48:21"/>
    <d v="2023-08-03T00:00:00"/>
    <d v="1899-12-30T06:03:42"/>
    <n v="36921"/>
    <n v="615.35"/>
    <x v="1021"/>
    <x v="2"/>
    <n v="31"/>
    <s v="agosto"/>
    <s v="T"/>
    <m/>
    <s v="no"/>
    <m/>
    <m/>
    <m/>
  </r>
  <r>
    <n v="148394"/>
    <s v="Torqueadora"/>
    <s v="Moreno"/>
    <s v="L32"/>
    <d v="2021-02-04T00:00:00"/>
    <s v="Victor"/>
    <s v="Mantenimiento Mecanico"/>
    <d v="2023-08-02T00:00:00"/>
    <d v="1899-12-30T20:10:33"/>
    <d v="2023-08-02T00:00:00"/>
    <d v="1899-12-30T20:43:04"/>
    <n v="1951"/>
    <n v="32.516666666666666"/>
    <x v="1022"/>
    <x v="2"/>
    <n v="31"/>
    <s v="agosto"/>
    <s v="T"/>
    <m/>
    <s v="no"/>
    <m/>
    <m/>
    <m/>
  </r>
  <r>
    <n v="148396"/>
    <s v="Llenadora"/>
    <s v="Moreno"/>
    <s v="L48"/>
    <d v="2018-11-01T00:00:00"/>
    <s v="-"/>
    <s v="Mantenimiento Electrico"/>
    <d v="2023-08-02T00:00:00"/>
    <d v="1899-12-30T20:35:54"/>
    <d v="2023-08-02T00:00:00"/>
    <d v="1899-12-30T20:49:22"/>
    <n v="808"/>
    <n v="13.466666666666667"/>
    <x v="1023"/>
    <x v="2"/>
    <n v="31"/>
    <s v="agosto"/>
    <s v="T"/>
    <m/>
    <s v="no"/>
    <m/>
    <m/>
    <m/>
  </r>
  <r>
    <n v="148407"/>
    <s v="Llenadora"/>
    <s v="Moreno"/>
    <s v="L36"/>
    <d v="2018-11-01T00:00:00"/>
    <s v="-"/>
    <s v="Mantenimiento Mecanico"/>
    <d v="2023-08-03T00:00:00"/>
    <d v="1899-12-30T07:20:17"/>
    <d v="2023-08-03T00:00:00"/>
    <d v="1899-12-30T08:42:00"/>
    <n v="4903"/>
    <n v="81.716666666666669"/>
    <x v="1024"/>
    <x v="4"/>
    <n v="31"/>
    <s v="agosto"/>
    <s v="M"/>
    <m/>
    <s v="no aplica"/>
    <m/>
    <m/>
    <m/>
  </r>
  <r>
    <n v="148409"/>
    <s v="Martillo"/>
    <s v="Moreno"/>
    <s v="L41"/>
    <d v="2018-11-01T00:00:00"/>
    <s v="-"/>
    <s v="Mantenimiento Mecanico"/>
    <d v="2023-08-03T00:00:00"/>
    <d v="1899-12-30T07:35:27"/>
    <d v="2023-08-03T00:00:00"/>
    <d v="1899-12-30T09:02:06"/>
    <n v="5199"/>
    <n v="86.65"/>
    <x v="1025"/>
    <x v="2"/>
    <n v="31"/>
    <s v="agosto"/>
    <s v="M"/>
    <m/>
    <s v="no"/>
    <m/>
    <m/>
    <m/>
  </r>
  <r>
    <n v="148426"/>
    <s v="Llenadora L38"/>
    <s v="Moreno"/>
    <s v="L38"/>
    <d v="2021-03-03T00:00:00"/>
    <s v="Martín"/>
    <s v="Mantenimiento Mecanico"/>
    <d v="2023-08-03T00:00:00"/>
    <d v="1899-12-30T12:18:20"/>
    <d v="2023-08-03T00:00:00"/>
    <d v="1899-12-30T12:39:36"/>
    <n v="1276"/>
    <n v="21.266666666666666"/>
    <x v="4"/>
    <x v="2"/>
    <n v="31"/>
    <s v="agosto"/>
    <s v="M"/>
    <m/>
    <s v="no"/>
    <m/>
    <m/>
    <m/>
  </r>
  <r>
    <n v="148429"/>
    <s v="Estuchadora"/>
    <s v="Moreno"/>
    <s v="L32"/>
    <d v="2021-02-04T00:00:00"/>
    <s v="Victor"/>
    <s v="Mantenimiento Electrico"/>
    <d v="2023-08-03T00:00:00"/>
    <d v="1899-12-30T12:41:32"/>
    <d v="2023-08-03T00:00:00"/>
    <d v="1899-12-30T14:58:08"/>
    <n v="8196"/>
    <n v="136.6"/>
    <x v="1"/>
    <x v="1"/>
    <n v="31"/>
    <s v="agosto"/>
    <s v="M"/>
    <m/>
    <s v="sin informacion"/>
    <m/>
    <m/>
    <m/>
  </r>
  <r>
    <n v="148434"/>
    <s v="Etiquetadora L33"/>
    <s v="Moreno"/>
    <s v="L33"/>
    <d v="2020-10-16T00:00:00"/>
    <s v="Martín"/>
    <s v="Mantenimiento Electrico"/>
    <d v="2023-08-03T00:00:00"/>
    <d v="1899-12-30T14:45:24"/>
    <d v="2023-08-03T00:00:00"/>
    <d v="1899-12-30T17:46:59"/>
    <n v="10895"/>
    <n v="181.58333333333334"/>
    <x v="1026"/>
    <x v="2"/>
    <n v="31"/>
    <s v="agosto"/>
    <s v="T"/>
    <m/>
    <s v="no"/>
    <m/>
    <m/>
    <m/>
  </r>
  <r>
    <n v="148436"/>
    <s v="Celofanadora"/>
    <s v="Moreno"/>
    <s v="L32"/>
    <d v="2021-02-04T00:00:00"/>
    <s v="Victor"/>
    <s v="Mantenimiento Mecanico"/>
    <d v="2023-08-03T00:00:00"/>
    <d v="1899-12-30T15:19:21"/>
    <d v="2023-08-03T00:00:00"/>
    <d v="1899-12-30T15:34:16"/>
    <n v="895"/>
    <n v="14.916666666666666"/>
    <x v="1027"/>
    <x v="2"/>
    <n v="31"/>
    <s v="agosto"/>
    <s v="T"/>
    <m/>
    <s v="no"/>
    <m/>
    <m/>
    <m/>
  </r>
  <r>
    <n v="148438"/>
    <s v="Llenadora L38"/>
    <s v="Moreno"/>
    <s v="L38"/>
    <d v="2021-03-03T00:00:00"/>
    <s v="Martín"/>
    <s v="Mantenimiento Mecanico"/>
    <d v="2023-08-03T00:00:00"/>
    <d v="1899-12-30T15:39:25"/>
    <d v="2023-08-03T00:00:00"/>
    <d v="1899-12-30T16:41:10"/>
    <n v="3705"/>
    <n v="61.75"/>
    <x v="1028"/>
    <x v="2"/>
    <n v="31"/>
    <s v="agosto"/>
    <s v="T"/>
    <m/>
    <s v="no"/>
    <m/>
    <m/>
    <m/>
  </r>
  <r>
    <n v="148448"/>
    <s v="Torqueadora"/>
    <s v="Moreno"/>
    <s v="L19"/>
    <d v="2018-11-01T00:00:00"/>
    <s v="-"/>
    <s v="Mantenimiento Mecanico"/>
    <d v="2023-08-03T00:00:00"/>
    <d v="1899-12-30T16:22:20"/>
    <d v="2023-08-03T00:00:00"/>
    <d v="1899-12-30T16:30:19"/>
    <n v="479"/>
    <n v="7.9833333333333334"/>
    <x v="0"/>
    <x v="0"/>
    <n v="31"/>
    <s v="agosto"/>
    <s v="T"/>
    <m/>
    <s v="microparada"/>
    <m/>
    <m/>
    <m/>
  </r>
  <r>
    <n v="148453"/>
    <s v="Llenadora L38"/>
    <s v="Moreno"/>
    <s v="L38"/>
    <d v="2021-03-03T00:00:00"/>
    <s v="Martín"/>
    <s v="Mantenimiento Mecanico"/>
    <d v="2023-08-03T00:00:00"/>
    <d v="1899-12-30T16:55:51"/>
    <d v="2023-08-03T00:00:00"/>
    <d v="1899-12-30T17:18:59"/>
    <n v="1388"/>
    <n v="23.133333333333333"/>
    <x v="1029"/>
    <x v="2"/>
    <n v="31"/>
    <s v="agosto"/>
    <s v="T"/>
    <m/>
    <s v="no"/>
    <m/>
    <m/>
    <m/>
  </r>
  <r>
    <n v="148456"/>
    <s v="Abastecedor de bombas"/>
    <s v="Moreno"/>
    <s v="L43"/>
    <d v="2018-11-01T00:00:00"/>
    <s v="-"/>
    <s v="Mantenimiento Mecanico"/>
    <d v="2023-08-03T00:00:00"/>
    <d v="1899-12-30T17:36:44"/>
    <d v="2023-08-03T00:00:00"/>
    <d v="1899-12-30T18:04:14"/>
    <n v="1650"/>
    <n v="27.5"/>
    <x v="119"/>
    <x v="4"/>
    <n v="31"/>
    <s v="agosto"/>
    <s v="T"/>
    <m/>
    <s v="no aplica"/>
    <m/>
    <m/>
    <m/>
  </r>
  <r>
    <n v="148463"/>
    <s v="Celofanadora"/>
    <s v="Moreno"/>
    <s v="L32"/>
    <d v="2021-02-04T00:00:00"/>
    <s v="Victor"/>
    <s v="Mantenimiento Mecanico"/>
    <d v="2023-08-03T00:00:00"/>
    <d v="1899-12-30T18:12:05"/>
    <d v="2023-08-03T00:00:00"/>
    <d v="1899-12-30T18:32:47"/>
    <n v="1242"/>
    <n v="20.7"/>
    <x v="1030"/>
    <x v="2"/>
    <n v="31"/>
    <s v="agosto"/>
    <s v="T"/>
    <m/>
    <s v="no"/>
    <m/>
    <m/>
    <m/>
  </r>
  <r>
    <n v="148464"/>
    <s v="Celofanadora"/>
    <s v="Moreno"/>
    <s v="L19"/>
    <d v="2023-05-17T00:00:00"/>
    <s v="Juan Manuel"/>
    <s v="Mantenimiento Electrico"/>
    <d v="2023-08-03T00:00:00"/>
    <d v="1899-12-30T18:14:03"/>
    <d v="2023-08-03T00:00:00"/>
    <d v="1899-12-30T18:14:57"/>
    <n v="54"/>
    <n v="0.9"/>
    <x v="0"/>
    <x v="0"/>
    <n v="31"/>
    <s v="agosto"/>
    <s v="T"/>
    <m/>
    <s v="microparada"/>
    <m/>
    <m/>
    <m/>
  </r>
  <r>
    <n v="148471"/>
    <s v="Pick and play"/>
    <s v="Moreno"/>
    <s v="L32"/>
    <d v="2023-01-04T00:00:00"/>
    <s v="Juan Manuel"/>
    <s v="Mantenimiento Mecanico"/>
    <d v="2023-08-03T00:00:00"/>
    <d v="1899-12-30T18:44:33"/>
    <d v="2023-08-03T00:00:00"/>
    <d v="1899-12-30T18:53:19"/>
    <n v="526"/>
    <n v="8.7666666666666675"/>
    <x v="0"/>
    <x v="0"/>
    <n v="31"/>
    <s v="agosto"/>
    <s v="T"/>
    <m/>
    <s v="microparada"/>
    <m/>
    <m/>
    <m/>
  </r>
  <r>
    <n v="148475"/>
    <s v="Embalador"/>
    <s v="Moreno"/>
    <s v="L36"/>
    <d v="2018-11-01T00:00:00"/>
    <s v="-"/>
    <s v="Mantenimiento Electrico"/>
    <d v="2023-08-03T00:00:00"/>
    <d v="1899-12-30T18:58:32"/>
    <d v="2023-08-03T00:00:00"/>
    <d v="1899-12-30T19:48:26"/>
    <n v="2994"/>
    <n v="49.9"/>
    <x v="1031"/>
    <x v="2"/>
    <n v="31"/>
    <s v="agosto"/>
    <s v="T"/>
    <m/>
    <s v="no"/>
    <m/>
    <m/>
    <m/>
  </r>
  <r>
    <n v="148477"/>
    <s v="Llenadora L38"/>
    <s v="Moreno"/>
    <s v="L38"/>
    <d v="2021-03-03T00:00:00"/>
    <s v="Martín"/>
    <s v="Mantenimiento Mecanico"/>
    <d v="2023-08-03T00:00:00"/>
    <d v="1899-12-30T19:44:46"/>
    <d v="2023-08-03T00:00:00"/>
    <d v="1899-12-30T20:48:34"/>
    <n v="3828"/>
    <n v="63.8"/>
    <x v="1032"/>
    <x v="2"/>
    <n v="31"/>
    <s v="agosto"/>
    <s v="T"/>
    <m/>
    <s v="no"/>
    <m/>
    <m/>
    <m/>
  </r>
  <r>
    <n v="148481"/>
    <s v="Llenadora"/>
    <s v="Moreno"/>
    <s v="L04"/>
    <d v="2018-11-01T00:00:00"/>
    <s v="-"/>
    <s v="Mantenimiento Electrico"/>
    <d v="2023-08-03T00:00:00"/>
    <d v="1899-12-30T20:13:50"/>
    <d v="2023-08-03T00:00:00"/>
    <d v="1899-12-30T20:14:19"/>
    <n v="29"/>
    <n v="0.48333333333333334"/>
    <x v="0"/>
    <x v="0"/>
    <n v="31"/>
    <s v="agosto"/>
    <s v="T"/>
    <m/>
    <s v="microparada"/>
    <m/>
    <m/>
    <m/>
  </r>
  <r>
    <n v="148482"/>
    <s v="Roscadora"/>
    <s v="Moreno"/>
    <s v="L11"/>
    <d v="2023-07-21T00:00:00"/>
    <s v="Juan Manuel"/>
    <s v="Mantenimiento Mecanico"/>
    <d v="2023-08-03T00:00:00"/>
    <d v="1899-12-30T20:15:11"/>
    <d v="2023-08-03T00:00:00"/>
    <d v="1899-12-30T21:30:32"/>
    <n v="4521"/>
    <n v="75.349999999999994"/>
    <x v="1"/>
    <x v="1"/>
    <n v="31"/>
    <s v="agosto"/>
    <s v="T"/>
    <m/>
    <s v="sin informacion"/>
    <m/>
    <m/>
    <m/>
  </r>
  <r>
    <n v="148486"/>
    <s v="Celofanadora"/>
    <s v="Moreno"/>
    <s v="L41"/>
    <d v="2020-02-21T00:00:00"/>
    <s v="Martín"/>
    <s v="Mantenimiento Mecanico"/>
    <d v="2023-08-03T00:00:00"/>
    <d v="1899-12-30T20:52:34"/>
    <d v="2023-08-03T00:00:00"/>
    <d v="1899-12-30T21:49:19"/>
    <n v="3405"/>
    <n v="56.75"/>
    <x v="1033"/>
    <x v="2"/>
    <n v="31"/>
    <s v="agosto"/>
    <s v="T"/>
    <m/>
    <s v="no"/>
    <m/>
    <m/>
    <m/>
  </r>
  <r>
    <n v="148489"/>
    <s v="Llenadora L38"/>
    <s v="Moreno"/>
    <s v="L38"/>
    <d v="2021-03-03T00:00:00"/>
    <s v="Martín"/>
    <s v="Mantenimiento Mecanico"/>
    <d v="2023-08-03T00:00:00"/>
    <d v="1899-12-30T21:17:50"/>
    <d v="2023-08-03T00:00:00"/>
    <d v="1899-12-30T22:51:06"/>
    <n v="5596"/>
    <n v="93.266666666666666"/>
    <x v="1034"/>
    <x v="2"/>
    <n v="31"/>
    <s v="agosto"/>
    <s v="T"/>
    <m/>
    <s v="no"/>
    <m/>
    <m/>
    <m/>
  </r>
  <r>
    <n v="148490"/>
    <s v="Llenadora"/>
    <s v="Moreno"/>
    <s v="L42"/>
    <d v="2018-11-01T00:00:00"/>
    <s v="-"/>
    <s v="Mantenimiento Electrico"/>
    <d v="2023-08-03T00:00:00"/>
    <d v="1899-12-30T21:24:59"/>
    <d v="2023-08-03T00:00:00"/>
    <d v="1899-12-30T21:25:05"/>
    <n v="6"/>
    <n v="0.1"/>
    <x v="0"/>
    <x v="0"/>
    <n v="31"/>
    <s v="agosto"/>
    <s v="T"/>
    <m/>
    <s v="microparada"/>
    <m/>
    <m/>
    <m/>
  </r>
  <r>
    <n v="148491"/>
    <s v="Llenadora"/>
    <s v="Moreno"/>
    <s v="L42"/>
    <d v="2018-11-01T00:00:00"/>
    <s v="-"/>
    <s v="Mantenimiento Mecanico"/>
    <d v="2023-08-03T00:00:00"/>
    <d v="1899-12-30T21:25:21"/>
    <d v="2023-08-03T00:00:00"/>
    <d v="1899-12-30T21:29:38"/>
    <n v="257"/>
    <n v="4.2833333333333332"/>
    <x v="0"/>
    <x v="0"/>
    <n v="31"/>
    <s v="agosto"/>
    <s v="T"/>
    <m/>
    <s v="microparada"/>
    <m/>
    <m/>
    <m/>
  </r>
  <r>
    <n v="148495"/>
    <s v="Transporte"/>
    <s v="Moreno"/>
    <s v="L38"/>
    <d v="2018-11-01T00:00:00"/>
    <s v="-"/>
    <s v="Mantenimiento Mecanico"/>
    <d v="2023-08-04T00:00:00"/>
    <d v="1899-12-30T06:14:38"/>
    <d v="2023-08-04T00:00:00"/>
    <d v="1899-12-30T06:41:45"/>
    <n v="1627"/>
    <n v="27.116666666666667"/>
    <x v="1"/>
    <x v="1"/>
    <n v="31"/>
    <s v="agosto"/>
    <s v="M"/>
    <m/>
    <s v="sin informacion"/>
    <m/>
    <m/>
    <m/>
  </r>
  <r>
    <n v="148500"/>
    <s v="Abastecedor pinceles"/>
    <s v="Moreno"/>
    <s v="L38"/>
    <d v="2019-10-08T00:00:00"/>
    <s v="Martín"/>
    <s v="Mantenimiento Mecanico"/>
    <d v="2023-08-04T00:00:00"/>
    <d v="1899-12-30T06:44:01"/>
    <d v="2023-08-04T00:00:00"/>
    <d v="1899-12-30T06:47:46"/>
    <n v="225"/>
    <n v="3.75"/>
    <x v="0"/>
    <x v="0"/>
    <n v="31"/>
    <s v="agosto"/>
    <s v="M"/>
    <m/>
    <s v="microparada"/>
    <m/>
    <m/>
    <m/>
  </r>
  <r>
    <n v="148508"/>
    <s v="Celofanadora L10"/>
    <s v="Moreno"/>
    <s v="L10"/>
    <d v="2020-09-30T00:00:00"/>
    <s v="Martín"/>
    <s v="Mantenimiento Mecanico"/>
    <d v="2023-08-04T00:00:00"/>
    <d v="1899-12-30T08:05:21"/>
    <d v="2023-08-04T00:00:00"/>
    <d v="1899-12-30T08:08:11"/>
    <n v="170"/>
    <n v="2.8333333333333335"/>
    <x v="0"/>
    <x v="0"/>
    <n v="31"/>
    <s v="agosto"/>
    <s v="M"/>
    <m/>
    <s v="microparada"/>
    <m/>
    <m/>
    <m/>
  </r>
  <r>
    <n v="148511"/>
    <s v="Llenadora"/>
    <s v="Moreno"/>
    <s v="L29"/>
    <d v="2018-11-01T00:00:00"/>
    <s v="-"/>
    <s v="Mantenimiento Mecanico"/>
    <d v="2023-08-04T00:00:00"/>
    <d v="1899-12-30T08:38:38"/>
    <d v="2023-08-04T00:00:00"/>
    <d v="1899-12-30T08:49:31"/>
    <n v="653"/>
    <n v="10.883333333333333"/>
    <x v="4"/>
    <x v="2"/>
    <n v="31"/>
    <s v="agosto"/>
    <s v="M"/>
    <m/>
    <s v="no"/>
    <m/>
    <m/>
    <m/>
  </r>
  <r>
    <n v="148517"/>
    <s v="Llenadora"/>
    <s v="Moreno"/>
    <s v="L32"/>
    <d v="2021-02-04T00:00:00"/>
    <s v="Victor"/>
    <s v="Mantenimiento Electrico"/>
    <d v="2023-08-04T00:00:00"/>
    <d v="1899-12-30T09:07:59"/>
    <d v="2023-08-04T00:00:00"/>
    <d v="1899-12-30T09:17:59"/>
    <n v="600"/>
    <n v="10"/>
    <x v="0"/>
    <x v="0"/>
    <n v="31"/>
    <s v="agosto"/>
    <s v="M"/>
    <m/>
    <s v="microparada"/>
    <m/>
    <m/>
    <m/>
  </r>
  <r>
    <n v="148527"/>
    <s v="Llenadora"/>
    <s v="Moreno"/>
    <s v="L43"/>
    <d v="2018-11-01T00:00:00"/>
    <s v="-"/>
    <s v="Mantenimiento Mecanico"/>
    <d v="2023-08-04T00:00:00"/>
    <d v="1899-12-30T09:54:57"/>
    <d v="2023-08-04T00:00:00"/>
    <d v="1899-12-30T11:09:15"/>
    <n v="4458"/>
    <n v="74.3"/>
    <x v="1035"/>
    <x v="2"/>
    <n v="31"/>
    <s v="agosto"/>
    <s v="M"/>
    <m/>
    <s v="no"/>
    <m/>
    <m/>
    <m/>
  </r>
  <r>
    <n v="148548"/>
    <s v="Llenadora"/>
    <s v="Moreno"/>
    <s v="L32"/>
    <d v="2021-02-04T00:00:00"/>
    <s v="Victor"/>
    <s v="Mantenimiento Mecanico"/>
    <d v="2023-08-04T00:00:00"/>
    <d v="1899-12-30T11:26:22"/>
    <d v="2023-08-04T00:00:00"/>
    <d v="1899-12-30T14:20:05"/>
    <n v="10423"/>
    <n v="173.71666666666667"/>
    <x v="1036"/>
    <x v="3"/>
    <n v="31"/>
    <s v="agosto"/>
    <s v="M"/>
    <m/>
    <s v="si"/>
    <m/>
    <m/>
    <m/>
  </r>
  <r>
    <n v="148562"/>
    <s v="Llenadora"/>
    <s v="Moreno"/>
    <s v="L41"/>
    <d v="2018-11-01T00:00:00"/>
    <s v="-"/>
    <s v="Mantenimiento Electrico"/>
    <d v="2023-08-04T00:00:00"/>
    <d v="1899-12-30T15:03:38"/>
    <d v="2023-08-04T00:00:00"/>
    <d v="1899-12-30T15:54:15"/>
    <n v="3037"/>
    <n v="50.616666666666667"/>
    <x v="1"/>
    <x v="1"/>
    <n v="31"/>
    <s v="agosto"/>
    <s v="T"/>
    <m/>
    <s v="sin informacion"/>
    <m/>
    <m/>
    <m/>
  </r>
  <r>
    <n v="148566"/>
    <s v="Crimpadora"/>
    <s v="Moreno"/>
    <s v="L10"/>
    <d v="2018-11-01T00:00:00"/>
    <s v="-"/>
    <s v="Mantenimiento Electrico"/>
    <d v="2023-08-04T00:00:00"/>
    <d v="1899-12-30T15:10:33"/>
    <d v="2023-08-04T00:00:00"/>
    <d v="1899-12-30T15:53:18"/>
    <n v="2565"/>
    <n v="42.75"/>
    <x v="1"/>
    <x v="1"/>
    <n v="31"/>
    <s v="agosto"/>
    <s v="T"/>
    <m/>
    <s v="sin informacion"/>
    <m/>
    <m/>
    <m/>
  </r>
  <r>
    <n v="148567"/>
    <s v="Embalador"/>
    <s v="Moreno"/>
    <s v="L38"/>
    <d v="2018-11-01T00:00:00"/>
    <s v="-"/>
    <s v="Mantenimiento Electrico"/>
    <d v="2023-08-04T00:00:00"/>
    <d v="1899-12-30T15:16:24"/>
    <d v="2023-08-04T00:00:00"/>
    <d v="1899-12-30T15:55:35"/>
    <n v="2351"/>
    <n v="39.18333333333333"/>
    <x v="1"/>
    <x v="1"/>
    <n v="31"/>
    <s v="agosto"/>
    <s v="T"/>
    <m/>
    <s v="sin informacion"/>
    <m/>
    <m/>
    <m/>
  </r>
  <r>
    <n v="148568"/>
    <s v="Llenadora"/>
    <s v="Moreno"/>
    <s v="L48"/>
    <d v="2018-11-01T00:00:00"/>
    <s v="-"/>
    <s v="Mantenimiento Mecanico"/>
    <d v="2023-08-04T00:00:00"/>
    <d v="1899-12-30T15:17:32"/>
    <d v="2023-08-04T00:00:00"/>
    <d v="1899-12-30T15:26:26"/>
    <n v="534"/>
    <n v="8.9"/>
    <x v="0"/>
    <x v="0"/>
    <n v="31"/>
    <s v="agosto"/>
    <s v="T"/>
    <m/>
    <s v="microparada"/>
    <m/>
    <m/>
    <m/>
  </r>
  <r>
    <n v="148570"/>
    <s v="Roscadora"/>
    <s v="Moreno"/>
    <s v="L11"/>
    <d v="2023-07-21T00:00:00"/>
    <s v="Juan Manuel"/>
    <s v="Mantenimiento Mecanico"/>
    <d v="2023-08-04T00:00:00"/>
    <d v="1899-12-30T15:26:31"/>
    <d v="2023-08-04T00:00:00"/>
    <d v="1899-12-30T15:59:35"/>
    <n v="1984"/>
    <n v="33.06666666666667"/>
    <x v="1"/>
    <x v="1"/>
    <n v="31"/>
    <s v="agosto"/>
    <s v="T"/>
    <m/>
    <s v="sin informacion"/>
    <m/>
    <m/>
    <m/>
  </r>
  <r>
    <n v="148572"/>
    <s v="Llenadora"/>
    <s v="Moreno"/>
    <s v="L48"/>
    <d v="2018-11-01T00:00:00"/>
    <s v="-"/>
    <s v="Mantenimiento Electrico"/>
    <d v="2023-08-04T00:00:00"/>
    <d v="1899-12-30T15:26:36"/>
    <d v="2023-08-04T00:00:00"/>
    <d v="1899-12-30T15:52:07"/>
    <n v="1531"/>
    <n v="25.516666666666666"/>
    <x v="1"/>
    <x v="1"/>
    <n v="31"/>
    <s v="agosto"/>
    <s v="T"/>
    <m/>
    <s v="sin informacion"/>
    <m/>
    <m/>
    <m/>
  </r>
  <r>
    <n v="148573"/>
    <s v="Llenadora"/>
    <s v="Moreno"/>
    <s v="L33"/>
    <d v="2018-11-01T00:00:00"/>
    <s v="-"/>
    <s v="Mantenimiento Mecanico"/>
    <d v="2023-08-04T00:00:00"/>
    <d v="1899-12-30T15:38:20"/>
    <d v="2023-08-04T00:00:00"/>
    <d v="1899-12-30T15:55:20"/>
    <n v="1020"/>
    <n v="17"/>
    <x v="1037"/>
    <x v="2"/>
    <n v="31"/>
    <s v="agosto"/>
    <s v="T"/>
    <m/>
    <s v="no"/>
    <m/>
    <m/>
    <m/>
  </r>
  <r>
    <n v="148576"/>
    <s v="Llenadora"/>
    <s v="Moreno"/>
    <s v="L33"/>
    <d v="2018-11-01T00:00:00"/>
    <s v="-"/>
    <s v="Mantenimiento Electrico"/>
    <d v="2023-08-04T00:00:00"/>
    <d v="1899-12-30T15:59:55"/>
    <d v="2023-08-04T00:00:00"/>
    <d v="1899-12-30T16:10:45"/>
    <n v="650"/>
    <n v="10.833333333333334"/>
    <x v="1038"/>
    <x v="2"/>
    <n v="31"/>
    <s v="agosto"/>
    <s v="T"/>
    <m/>
    <s v="no"/>
    <m/>
    <m/>
    <m/>
  </r>
  <r>
    <n v="148577"/>
    <s v="Crimpadora"/>
    <s v="Moreno"/>
    <s v="L10"/>
    <d v="2018-11-01T00:00:00"/>
    <s v="-"/>
    <s v="Mantenimiento Electrico"/>
    <d v="2023-08-04T00:00:00"/>
    <d v="1899-12-30T16:27:40"/>
    <d v="2023-08-04T00:00:00"/>
    <d v="1899-12-30T16:30:15"/>
    <n v="155"/>
    <n v="2.5833333333333335"/>
    <x v="0"/>
    <x v="0"/>
    <n v="31"/>
    <s v="agosto"/>
    <s v="T"/>
    <m/>
    <s v="microparada"/>
    <m/>
    <m/>
    <m/>
  </r>
  <r>
    <n v="148580"/>
    <s v="Llenadora"/>
    <s v="Moreno"/>
    <s v="L41"/>
    <d v="2018-11-01T00:00:00"/>
    <s v="-"/>
    <s v="Mantenimiento Electrico"/>
    <d v="2023-08-04T00:00:00"/>
    <d v="1899-12-30T16:42:42"/>
    <d v="2023-08-04T00:00:00"/>
    <d v="1899-12-30T16:44:50"/>
    <n v="128"/>
    <n v="2.1333333333333333"/>
    <x v="0"/>
    <x v="0"/>
    <n v="31"/>
    <s v="agosto"/>
    <s v="T"/>
    <m/>
    <s v="microparada"/>
    <m/>
    <m/>
    <m/>
  </r>
  <r>
    <n v="148581"/>
    <s v="Balanza"/>
    <s v="Moreno"/>
    <s v="L29"/>
    <d v="2018-11-01T00:00:00"/>
    <s v="-"/>
    <s v="Mantenimiento Electrico"/>
    <d v="2023-08-04T00:00:00"/>
    <d v="1899-12-30T16:44:13"/>
    <d v="2023-08-04T00:00:00"/>
    <d v="1899-12-30T16:48:51"/>
    <n v="278"/>
    <n v="4.6333333333333337"/>
    <x v="0"/>
    <x v="0"/>
    <n v="31"/>
    <s v="agosto"/>
    <s v="T"/>
    <m/>
    <s v="microparada"/>
    <m/>
    <m/>
    <m/>
  </r>
  <r>
    <n v="148584"/>
    <s v="Llenadora"/>
    <s v="Moreno"/>
    <s v="L48"/>
    <d v="2018-11-01T00:00:00"/>
    <s v="-"/>
    <s v="Mantenimiento Electrico"/>
    <d v="2023-08-04T00:00:00"/>
    <d v="1899-12-30T16:51:27"/>
    <d v="2023-08-04T00:00:00"/>
    <d v="1899-12-30T16:53:48"/>
    <n v="141"/>
    <n v="2.35"/>
    <x v="0"/>
    <x v="0"/>
    <n v="31"/>
    <s v="agosto"/>
    <s v="T"/>
    <m/>
    <s v="microparada"/>
    <m/>
    <m/>
    <m/>
  </r>
  <r>
    <n v="148585"/>
    <s v="Embalador"/>
    <s v="Moreno"/>
    <s v="L38"/>
    <d v="2018-11-01T00:00:00"/>
    <s v="-"/>
    <s v="Mantenimiento Electrico"/>
    <d v="2023-08-04T00:00:00"/>
    <d v="1899-12-30T16:51:37"/>
    <d v="2023-08-04T00:00:00"/>
    <d v="1899-12-30T17:01:12"/>
    <n v="575"/>
    <n v="9.5833333333333339"/>
    <x v="0"/>
    <x v="0"/>
    <n v="31"/>
    <s v="agosto"/>
    <s v="T"/>
    <m/>
    <s v="microparada"/>
    <m/>
    <m/>
    <m/>
  </r>
  <r>
    <n v="148586"/>
    <s v="Camara"/>
    <s v="Moreno"/>
    <s v="L33"/>
    <d v="2020-02-20T00:00:00"/>
    <s v="Martín"/>
    <s v="Mantenimiento Electrico"/>
    <d v="2023-08-04T00:00:00"/>
    <d v="1899-12-30T17:21:37"/>
    <d v="2023-08-04T00:00:00"/>
    <d v="1899-12-30T17:56:22"/>
    <n v="2085"/>
    <n v="34.75"/>
    <x v="1039"/>
    <x v="2"/>
    <n v="31"/>
    <s v="agosto"/>
    <s v="T"/>
    <m/>
    <s v="no"/>
    <m/>
    <m/>
    <m/>
  </r>
  <r>
    <n v="148587"/>
    <s v="Llenadora"/>
    <s v="Moreno"/>
    <s v="L32"/>
    <d v="2021-02-04T00:00:00"/>
    <s v="Victor"/>
    <s v="Mantenimiento Electrico"/>
    <d v="2023-08-04T00:00:00"/>
    <d v="1899-12-30T17:24:44"/>
    <d v="2023-08-04T00:00:00"/>
    <d v="1899-12-30T17:33:00"/>
    <n v="496"/>
    <n v="8.2666666666666675"/>
    <x v="0"/>
    <x v="0"/>
    <n v="31"/>
    <s v="agosto"/>
    <s v="T"/>
    <m/>
    <s v="microparada"/>
    <m/>
    <m/>
    <m/>
  </r>
  <r>
    <n v="148593"/>
    <s v="Sobretapa"/>
    <s v="Moreno"/>
    <s v="L38"/>
    <d v="2020-06-30T00:00:00"/>
    <s v="Martín"/>
    <s v="Mantenimiento Mecanico"/>
    <d v="2023-08-04T00:00:00"/>
    <d v="1899-12-30T18:08:09"/>
    <d v="2023-08-04T00:00:00"/>
    <d v="1899-12-30T19:03:45"/>
    <n v="3336"/>
    <n v="55.6"/>
    <x v="1"/>
    <x v="1"/>
    <n v="31"/>
    <s v="agosto"/>
    <s v="T"/>
    <m/>
    <s v="sin informacion"/>
    <m/>
    <m/>
    <m/>
  </r>
  <r>
    <n v="148602"/>
    <s v="Llenadora"/>
    <s v="Moreno"/>
    <s v="L41"/>
    <d v="2018-11-01T00:00:00"/>
    <s v="-"/>
    <s v="Mantenimiento Electrico"/>
    <d v="2023-08-04T00:00:00"/>
    <d v="1899-12-30T18:36:57"/>
    <d v="2023-08-04T00:00:00"/>
    <d v="1899-12-30T19:06:10"/>
    <n v="1753"/>
    <n v="29.216666666666665"/>
    <x v="1"/>
    <x v="1"/>
    <n v="31"/>
    <s v="agosto"/>
    <s v="T"/>
    <m/>
    <s v="sin informacion"/>
    <m/>
    <m/>
    <m/>
  </r>
  <r>
    <n v="148605"/>
    <s v="Torqueadora"/>
    <s v="Moreno"/>
    <s v="L33"/>
    <d v="2020-02-20T00:00:00"/>
    <s v="Martín"/>
    <s v="Mantenimiento Electrico"/>
    <d v="2023-08-04T00:00:00"/>
    <d v="1899-12-30T18:49:23"/>
    <d v="2023-08-04T00:00:00"/>
    <d v="1899-12-30T18:54:54"/>
    <n v="331"/>
    <n v="5.5166666666666666"/>
    <x v="0"/>
    <x v="0"/>
    <n v="31"/>
    <s v="agosto"/>
    <s v="T"/>
    <m/>
    <s v="microparada"/>
    <m/>
    <m/>
    <m/>
  </r>
  <r>
    <n v="148610"/>
    <s v="Llenadora"/>
    <s v="Moreno"/>
    <s v="L41"/>
    <d v="2018-11-01T00:00:00"/>
    <s v="-"/>
    <s v="Mantenimiento Mecanico"/>
    <d v="2023-08-04T00:00:00"/>
    <d v="1899-12-30T20:29:55"/>
    <d v="2023-08-04T00:00:00"/>
    <d v="1899-12-30T20:50:24"/>
    <n v="1229"/>
    <n v="20.483333333333334"/>
    <x v="1"/>
    <x v="1"/>
    <n v="31"/>
    <s v="agosto"/>
    <s v="T"/>
    <m/>
    <s v="sin informacion"/>
    <m/>
    <m/>
    <m/>
  </r>
  <r>
    <n v="148619"/>
    <s v="Llenadora"/>
    <s v="Moreno"/>
    <s v="L19"/>
    <d v="2018-11-01T00:00:00"/>
    <s v="-"/>
    <s v="Mantenimiento Electrico"/>
    <d v="2023-08-07T00:00:00"/>
    <d v="1899-12-30T06:01:13"/>
    <d v="2023-08-07T00:00:00"/>
    <d v="1899-12-30T06:11:35"/>
    <n v="622"/>
    <n v="10.366666666666667"/>
    <x v="1040"/>
    <x v="2"/>
    <n v="32"/>
    <s v="agosto"/>
    <s v="M"/>
    <m/>
    <s v="no"/>
    <m/>
    <m/>
    <m/>
  </r>
  <r>
    <n v="148621"/>
    <s v="Llenadora"/>
    <s v="Moreno"/>
    <s v="L41"/>
    <d v="2018-11-01T00:00:00"/>
    <s v="-"/>
    <s v="Mantenimiento Electrico"/>
    <d v="2023-08-07T00:00:00"/>
    <d v="1899-12-30T06:03:54"/>
    <d v="2023-08-07T00:00:00"/>
    <d v="1899-12-30T06:28:12"/>
    <n v="1458"/>
    <n v="24.3"/>
    <x v="1041"/>
    <x v="2"/>
    <n v="32"/>
    <s v="agosto"/>
    <s v="M"/>
    <m/>
    <s v="no"/>
    <m/>
    <m/>
    <m/>
  </r>
  <r>
    <n v="148629"/>
    <s v="Abastecedor de envases"/>
    <s v="Moreno"/>
    <s v="L38"/>
    <d v="2019-09-23T00:00:00"/>
    <s v="Martín"/>
    <s v="Mantenimiento Electrico"/>
    <d v="2023-08-07T00:00:00"/>
    <d v="1899-12-30T06:34:37"/>
    <d v="2023-08-07T00:00:00"/>
    <d v="1899-12-30T07:24:39"/>
    <n v="3002"/>
    <n v="50.033333333333331"/>
    <x v="791"/>
    <x v="2"/>
    <n v="32"/>
    <s v="agosto"/>
    <s v="M"/>
    <m/>
    <s v="no"/>
    <m/>
    <m/>
    <m/>
  </r>
  <r>
    <n v="148631"/>
    <s v="Celofanadora"/>
    <s v="Moreno"/>
    <s v="L19"/>
    <d v="2023-05-17T00:00:00"/>
    <s v="Juan Manuel"/>
    <s v="Mantenimiento Electrico"/>
    <d v="2023-08-07T00:00:00"/>
    <d v="1899-12-30T06:46:38"/>
    <d v="2023-08-07T00:00:00"/>
    <d v="1899-12-30T06:50:53"/>
    <n v="255"/>
    <n v="4.25"/>
    <x v="0"/>
    <x v="0"/>
    <n v="32"/>
    <s v="agosto"/>
    <s v="M"/>
    <m/>
    <s v="microparada"/>
    <m/>
    <m/>
    <m/>
  </r>
  <r>
    <n v="148633"/>
    <s v="Llenadora"/>
    <s v="Moreno"/>
    <s v="L32"/>
    <d v="2021-02-04T00:00:00"/>
    <s v="Victor"/>
    <s v="Mantenimiento Electrico"/>
    <d v="2023-08-07T00:00:00"/>
    <d v="1899-12-30T06:55:47"/>
    <d v="2023-08-07T00:00:00"/>
    <d v="1899-12-30T07:03:35"/>
    <n v="468"/>
    <n v="7.8"/>
    <x v="0"/>
    <x v="0"/>
    <n v="32"/>
    <s v="agosto"/>
    <s v="M"/>
    <m/>
    <s v="microparada"/>
    <m/>
    <m/>
    <m/>
  </r>
  <r>
    <n v="148636"/>
    <s v="Etiquetadora"/>
    <s v="Moreno"/>
    <s v="L12"/>
    <d v="2018-11-01T00:00:00"/>
    <s v="-"/>
    <s v="Mantenimiento Electrico"/>
    <d v="2023-08-07T00:00:00"/>
    <d v="1899-12-30T07:21:14"/>
    <d v="2023-08-07T00:00:00"/>
    <d v="1899-12-30T08:11:50"/>
    <n v="3036"/>
    <n v="50.6"/>
    <x v="1042"/>
    <x v="2"/>
    <n v="32"/>
    <s v="agosto"/>
    <s v="M"/>
    <m/>
    <s v="no"/>
    <m/>
    <m/>
    <m/>
  </r>
  <r>
    <n v="148638"/>
    <s v="Brazo transporte"/>
    <s v="Moreno"/>
    <s v="L35"/>
    <d v="2018-11-01T00:00:00"/>
    <s v="-"/>
    <s v="Mantenimiento Electrico"/>
    <d v="2023-08-07T00:00:00"/>
    <d v="1899-12-30T07:31:32"/>
    <d v="2023-08-07T00:00:00"/>
    <d v="1899-12-30T07:42:44"/>
    <n v="672"/>
    <n v="11.2"/>
    <x v="1043"/>
    <x v="2"/>
    <n v="32"/>
    <s v="agosto"/>
    <s v="M"/>
    <m/>
    <s v="no"/>
    <m/>
    <m/>
    <m/>
  </r>
  <r>
    <n v="148640"/>
    <s v="Etiquetadora L33"/>
    <s v="Moreno"/>
    <s v="L33"/>
    <d v="2020-10-16T00:00:00"/>
    <s v="Martín"/>
    <s v="Mantenimiento Electrico"/>
    <d v="2023-08-07T00:00:00"/>
    <d v="1899-12-30T07:34:42"/>
    <d v="2023-08-07T00:00:00"/>
    <d v="1899-12-30T08:06:33"/>
    <n v="1911"/>
    <n v="31.85"/>
    <x v="1044"/>
    <x v="2"/>
    <n v="32"/>
    <s v="agosto"/>
    <s v="M"/>
    <m/>
    <s v="no"/>
    <m/>
    <m/>
    <m/>
  </r>
  <r>
    <n v="148641"/>
    <s v="Sobretapa"/>
    <s v="Moreno"/>
    <s v="L38"/>
    <d v="2020-06-30T00:00:00"/>
    <s v="Martín"/>
    <s v="Mantenimiento Mecanico"/>
    <d v="2023-08-07T00:00:00"/>
    <d v="1899-12-30T07:41:10"/>
    <d v="2023-08-07T00:00:00"/>
    <d v="1899-12-30T08:06:45"/>
    <n v="1535"/>
    <n v="25.583333333333332"/>
    <x v="1045"/>
    <x v="2"/>
    <n v="32"/>
    <s v="agosto"/>
    <s v="M"/>
    <m/>
    <s v="no"/>
    <m/>
    <m/>
    <m/>
  </r>
  <r>
    <n v="148642"/>
    <s v="Etiquetadora de fondo"/>
    <s v="Moreno"/>
    <s v="L35"/>
    <d v="2018-11-01T00:00:00"/>
    <s v="-"/>
    <s v="Mantenimiento Electrico"/>
    <d v="2023-08-07T00:00:00"/>
    <d v="1899-12-30T07:42:52"/>
    <d v="2023-08-07T00:00:00"/>
    <d v="1899-12-30T07:53:48"/>
    <n v="656"/>
    <n v="10.933333333333334"/>
    <x v="4"/>
    <x v="2"/>
    <n v="32"/>
    <s v="agosto"/>
    <s v="M"/>
    <m/>
    <s v="no"/>
    <m/>
    <m/>
    <m/>
  </r>
  <r>
    <n v="148644"/>
    <s v="Etiquetadora de fondo"/>
    <s v="Moreno"/>
    <s v="L35"/>
    <d v="2018-11-01T00:00:00"/>
    <s v="-"/>
    <s v="Mantenimiento Electrico"/>
    <d v="2023-08-07T00:00:00"/>
    <d v="1899-12-30T07:53:56"/>
    <d v="2023-08-07T00:00:00"/>
    <d v="1899-12-30T08:09:48"/>
    <n v="952"/>
    <n v="15.866666666666667"/>
    <x v="4"/>
    <x v="2"/>
    <n v="32"/>
    <s v="agosto"/>
    <s v="M"/>
    <m/>
    <s v="no"/>
    <m/>
    <m/>
    <m/>
  </r>
  <r>
    <n v="148646"/>
    <s v="Torqueadora"/>
    <s v="Moreno"/>
    <s v="L33"/>
    <d v="2020-02-20T00:00:00"/>
    <s v="Martín"/>
    <s v="Mantenimiento Mecanico"/>
    <d v="2023-08-07T00:00:00"/>
    <d v="1899-12-30T08:34:44"/>
    <d v="2023-08-07T00:00:00"/>
    <d v="1899-12-30T08:44:45"/>
    <n v="601"/>
    <n v="10.016666666666667"/>
    <x v="4"/>
    <x v="2"/>
    <n v="32"/>
    <s v="agosto"/>
    <s v="M"/>
    <m/>
    <s v="no"/>
    <m/>
    <m/>
    <m/>
  </r>
  <r>
    <n v="148647"/>
    <s v="Etiquetadora L33"/>
    <s v="Moreno"/>
    <s v="L33"/>
    <d v="2020-10-16T00:00:00"/>
    <s v="Martín"/>
    <s v="Mantenimiento Electrico"/>
    <d v="2023-08-07T00:00:00"/>
    <d v="1899-12-30T08:45:02"/>
    <d v="2023-08-07T00:00:00"/>
    <d v="1899-12-30T08:47:33"/>
    <n v="151"/>
    <n v="2.5166666666666666"/>
    <x v="0"/>
    <x v="0"/>
    <n v="32"/>
    <s v="agosto"/>
    <s v="M"/>
    <m/>
    <s v="microparada"/>
    <m/>
    <m/>
    <m/>
  </r>
  <r>
    <n v="148649"/>
    <s v="Abastecedor de tapas"/>
    <s v="Moreno"/>
    <s v="L33"/>
    <d v="2018-11-01T00:00:00"/>
    <s v="-"/>
    <s v="Mantenimiento Electrico"/>
    <d v="2023-08-07T00:00:00"/>
    <d v="1899-12-30T08:48:03"/>
    <d v="2023-08-07T00:00:00"/>
    <d v="1899-12-30T11:01:51"/>
    <n v="8028"/>
    <n v="133.80000000000001"/>
    <x v="1"/>
    <x v="1"/>
    <n v="32"/>
    <s v="agosto"/>
    <s v="M"/>
    <m/>
    <s v="sin informacion"/>
    <m/>
    <m/>
    <m/>
  </r>
  <r>
    <n v="148650"/>
    <s v="Sobretapa"/>
    <s v="Moreno"/>
    <s v="L38"/>
    <d v="2020-06-30T00:00:00"/>
    <s v="Martín"/>
    <s v="Mantenimiento Mecanico"/>
    <d v="2023-08-07T00:00:00"/>
    <d v="1899-12-30T09:00:02"/>
    <d v="2023-08-07T00:00:00"/>
    <d v="1899-12-30T09:15:03"/>
    <n v="901"/>
    <n v="15.016666666666667"/>
    <x v="1046"/>
    <x v="2"/>
    <n v="32"/>
    <s v="agosto"/>
    <s v="M"/>
    <m/>
    <s v="no"/>
    <m/>
    <m/>
    <m/>
  </r>
  <r>
    <n v="148656"/>
    <s v="Martillo"/>
    <s v="Moreno"/>
    <s v="L43"/>
    <d v="2018-11-01T00:00:00"/>
    <s v="-"/>
    <s v="Mantenimiento Mecanico"/>
    <d v="2023-08-07T00:00:00"/>
    <d v="1899-12-30T09:35:04"/>
    <d v="2023-08-07T00:00:00"/>
    <d v="1899-12-30T12:01:43"/>
    <n v="8799"/>
    <n v="146.65"/>
    <x v="1047"/>
    <x v="2"/>
    <n v="32"/>
    <s v="agosto"/>
    <s v="M"/>
    <m/>
    <s v="no"/>
    <m/>
    <m/>
    <m/>
  </r>
  <r>
    <n v="148658"/>
    <s v="Roscadora"/>
    <s v="Moreno"/>
    <s v="L11"/>
    <d v="2023-07-21T00:00:00"/>
    <s v="Juan Manuel"/>
    <s v="Mantenimiento Mecanico"/>
    <d v="2023-08-07T00:00:00"/>
    <d v="1899-12-30T09:46:22"/>
    <d v="2023-08-07T00:00:00"/>
    <d v="1899-12-30T10:02:32"/>
    <n v="970"/>
    <n v="16.166666666666668"/>
    <x v="1048"/>
    <x v="4"/>
    <n v="32"/>
    <s v="agosto"/>
    <s v="M"/>
    <m/>
    <s v="no aplica"/>
    <m/>
    <m/>
    <m/>
  </r>
  <r>
    <n v="148663"/>
    <s v="Etiquetadora"/>
    <s v="Moreno"/>
    <s v="L19"/>
    <d v="2018-11-01T00:00:00"/>
    <s v="-"/>
    <s v="Mantenimiento Electrico"/>
    <d v="2023-08-07T00:00:00"/>
    <d v="1899-12-30T10:22:49"/>
    <d v="2023-08-07T00:00:00"/>
    <d v="1899-12-30T10:43:05"/>
    <n v="1216"/>
    <n v="20.266666666666666"/>
    <x v="1049"/>
    <x v="2"/>
    <n v="32"/>
    <s v="agosto"/>
    <s v="M"/>
    <m/>
    <s v="no"/>
    <m/>
    <m/>
    <m/>
  </r>
  <r>
    <n v="148664"/>
    <s v="LogiPack"/>
    <s v="Moreno"/>
    <s v="L35"/>
    <d v="2020-02-20T00:00:00"/>
    <s v="Martín"/>
    <s v="Mantenimiento Electrico"/>
    <d v="2023-08-07T00:00:00"/>
    <d v="1899-12-30T10:25:00"/>
    <d v="2023-08-07T00:00:00"/>
    <d v="1899-12-30T10:25:03"/>
    <n v="3"/>
    <n v="0.05"/>
    <x v="0"/>
    <x v="0"/>
    <n v="32"/>
    <s v="agosto"/>
    <s v="M"/>
    <m/>
    <s v="microparada"/>
    <m/>
    <m/>
    <m/>
  </r>
  <r>
    <n v="148666"/>
    <s v="Etiquetadora L33"/>
    <s v="Moreno"/>
    <s v="L33"/>
    <d v="2020-10-16T00:00:00"/>
    <s v="Martín"/>
    <s v="Mantenimiento Electrico"/>
    <d v="2023-08-07T00:00:00"/>
    <d v="1899-12-30T11:11:10"/>
    <d v="2023-08-07T00:00:00"/>
    <d v="1899-12-30T11:14:11"/>
    <n v="181"/>
    <n v="3.0166666666666666"/>
    <x v="0"/>
    <x v="0"/>
    <n v="32"/>
    <s v="agosto"/>
    <s v="M"/>
    <m/>
    <s v="microparada"/>
    <m/>
    <m/>
    <m/>
  </r>
  <r>
    <n v="148679"/>
    <s v="Etiquetadora L33"/>
    <s v="Moreno"/>
    <s v="L33"/>
    <d v="2020-10-16T00:00:00"/>
    <s v="Martín"/>
    <s v="Mantenimiento Electrico"/>
    <d v="2023-08-07T00:00:00"/>
    <d v="1899-12-30T12:30:01"/>
    <d v="2023-08-07T00:00:00"/>
    <d v="1899-12-30T12:42:53"/>
    <n v="772"/>
    <n v="12.866666666666667"/>
    <x v="622"/>
    <x v="3"/>
    <n v="32"/>
    <s v="agosto"/>
    <s v="M"/>
    <m/>
    <s v="si"/>
    <m/>
    <m/>
    <m/>
  </r>
  <r>
    <n v="148685"/>
    <s v="Llenadora"/>
    <s v="Moreno"/>
    <s v="L29"/>
    <d v="2018-11-01T00:00:00"/>
    <s v="-"/>
    <s v="Mantenimiento Electrico"/>
    <d v="2023-08-07T00:00:00"/>
    <d v="1899-12-30T15:07:06"/>
    <d v="2023-08-07T00:00:00"/>
    <d v="1899-12-30T15:12:34"/>
    <n v="328"/>
    <n v="5.4666666666666668"/>
    <x v="0"/>
    <x v="0"/>
    <n v="32"/>
    <s v="agosto"/>
    <s v="T"/>
    <m/>
    <s v="microparada"/>
    <m/>
    <m/>
    <m/>
  </r>
  <r>
    <n v="148687"/>
    <s v="Transporte"/>
    <s v="Moreno"/>
    <s v="L43"/>
    <d v="2018-11-01T00:00:00"/>
    <s v="-"/>
    <s v="Mantenimiento Electrico"/>
    <d v="2023-08-07T00:00:00"/>
    <d v="1899-12-30T15:12:50"/>
    <d v="2023-08-07T00:00:00"/>
    <d v="1899-12-30T16:10:36"/>
    <n v="3466"/>
    <n v="57.766666666666666"/>
    <x v="1050"/>
    <x v="2"/>
    <n v="32"/>
    <s v="agosto"/>
    <s v="T"/>
    <m/>
    <s v="no"/>
    <m/>
    <m/>
    <m/>
  </r>
  <r>
    <n v="148689"/>
    <s v="Celofanadora"/>
    <s v="Moreno"/>
    <s v="L11"/>
    <d v="2018-11-01T00:00:00"/>
    <s v="-"/>
    <s v="Mantenimiento Mecanico"/>
    <d v="2023-08-07T00:00:00"/>
    <d v="1899-12-30T15:22:03"/>
    <d v="2023-08-07T00:00:00"/>
    <d v="1899-12-30T16:02:36"/>
    <n v="2433"/>
    <n v="40.549999999999997"/>
    <x v="657"/>
    <x v="2"/>
    <n v="32"/>
    <s v="agosto"/>
    <s v="T"/>
    <m/>
    <s v="no"/>
    <m/>
    <m/>
    <m/>
  </r>
  <r>
    <n v="148691"/>
    <s v="Llenadora"/>
    <s v="Moreno"/>
    <s v="L32"/>
    <d v="2021-02-04T00:00:00"/>
    <s v="Victor"/>
    <s v="Mantenimiento Electrico"/>
    <d v="2023-08-07T00:00:00"/>
    <d v="1899-12-30T15:36:11"/>
    <d v="2023-08-07T00:00:00"/>
    <d v="1899-12-30T16:02:21"/>
    <n v="1570"/>
    <n v="26.166666666666668"/>
    <x v="1051"/>
    <x v="2"/>
    <n v="32"/>
    <s v="agosto"/>
    <s v="T"/>
    <m/>
    <s v="no"/>
    <m/>
    <m/>
    <m/>
  </r>
  <r>
    <n v="148692"/>
    <s v="Transporte"/>
    <s v="Moreno"/>
    <s v="L42"/>
    <d v="2018-11-01T00:00:00"/>
    <s v="-"/>
    <s v="Mantenimiento Electrico"/>
    <d v="2023-08-07T00:00:00"/>
    <d v="1899-12-30T15:36:45"/>
    <d v="2023-08-07T00:00:00"/>
    <d v="1899-12-30T16:05:58"/>
    <n v="1753"/>
    <n v="29.216666666666665"/>
    <x v="1052"/>
    <x v="2"/>
    <n v="32"/>
    <s v="agosto"/>
    <s v="T"/>
    <m/>
    <s v="no"/>
    <m/>
    <m/>
    <m/>
  </r>
  <r>
    <n v="148693"/>
    <s v="Llenadora"/>
    <s v="Moreno"/>
    <s v="L07"/>
    <d v="2018-11-01T00:00:00"/>
    <s v="-"/>
    <s v="Mantenimiento Electrico"/>
    <d v="2023-08-07T00:00:00"/>
    <d v="1899-12-30T16:03:42"/>
    <d v="2023-08-07T00:00:00"/>
    <d v="1899-12-30T16:10:46"/>
    <n v="424"/>
    <n v="7.0666666666666664"/>
    <x v="0"/>
    <x v="0"/>
    <n v="32"/>
    <s v="agosto"/>
    <s v="T"/>
    <m/>
    <s v="microparada"/>
    <m/>
    <m/>
    <m/>
  </r>
  <r>
    <n v="148695"/>
    <s v="Transporte"/>
    <s v="Moreno"/>
    <s v="L42"/>
    <d v="2018-11-01T00:00:00"/>
    <s v="-"/>
    <s v="Mantenimiento Electrico"/>
    <d v="2023-08-07T00:00:00"/>
    <d v="1899-12-30T16:33:49"/>
    <d v="2023-08-07T00:00:00"/>
    <d v="1899-12-30T16:41:50"/>
    <n v="481"/>
    <n v="8.0166666666666675"/>
    <x v="0"/>
    <x v="0"/>
    <n v="32"/>
    <s v="agosto"/>
    <s v="T"/>
    <m/>
    <s v="microparada"/>
    <m/>
    <m/>
    <m/>
  </r>
  <r>
    <n v="148698"/>
    <s v="Etiquetadora"/>
    <s v="Moreno"/>
    <s v="L27"/>
    <d v="2018-11-01T00:00:00"/>
    <s v="-"/>
    <s v="Mantenimiento Mecanico"/>
    <d v="2023-08-07T00:00:00"/>
    <d v="1899-12-30T17:13:36"/>
    <d v="2023-08-07T00:00:00"/>
    <d v="1899-12-30T18:46:57"/>
    <n v="5601"/>
    <n v="93.35"/>
    <x v="499"/>
    <x v="2"/>
    <n v="32"/>
    <s v="agosto"/>
    <s v="T"/>
    <m/>
    <s v="no"/>
    <m/>
    <m/>
    <m/>
  </r>
  <r>
    <n v="148702"/>
    <s v="Llenadora"/>
    <s v="Moreno"/>
    <s v="L32"/>
    <d v="2021-02-04T00:00:00"/>
    <s v="Victor"/>
    <s v="Mantenimiento Electrico"/>
    <d v="2023-08-07T00:00:00"/>
    <d v="1899-12-30T17:38:28"/>
    <d v="2023-08-07T00:00:00"/>
    <d v="1899-12-30T17:50:47"/>
    <n v="739"/>
    <n v="12.316666666666666"/>
    <x v="1051"/>
    <x v="2"/>
    <n v="32"/>
    <s v="agosto"/>
    <s v="T"/>
    <m/>
    <s v="no"/>
    <m/>
    <m/>
    <m/>
  </r>
  <r>
    <n v="148704"/>
    <s v="Transporte"/>
    <s v="Moreno"/>
    <s v="L12"/>
    <d v="2018-11-01T00:00:00"/>
    <s v="-"/>
    <s v="Mantenimiento Electrico"/>
    <d v="2023-08-07T00:00:00"/>
    <d v="1899-12-30T17:53:00"/>
    <d v="2023-08-07T00:00:00"/>
    <d v="1899-12-30T18:15:42"/>
    <n v="1362"/>
    <n v="22.7"/>
    <x v="1"/>
    <x v="1"/>
    <n v="32"/>
    <s v="agosto"/>
    <s v="T"/>
    <m/>
    <s v="sin informacion"/>
    <m/>
    <m/>
    <m/>
  </r>
  <r>
    <n v="148707"/>
    <s v="Abastecedor pinceles"/>
    <s v="Moreno"/>
    <s v="L37"/>
    <d v="2018-11-01T00:00:00"/>
    <s v="-"/>
    <s v="Mantenimiento Mecanico"/>
    <d v="2023-08-07T00:00:00"/>
    <d v="1899-12-30T18:45:02"/>
    <d v="2023-08-07T00:00:00"/>
    <d v="1899-12-30T18:51:44"/>
    <n v="402"/>
    <n v="6.7"/>
    <x v="0"/>
    <x v="0"/>
    <n v="32"/>
    <s v="agosto"/>
    <s v="T"/>
    <m/>
    <s v="microparada"/>
    <m/>
    <m/>
    <m/>
  </r>
  <r>
    <n v="148708"/>
    <s v="Abastecedor pinceles"/>
    <s v="Moreno"/>
    <s v="L37"/>
    <d v="2018-11-01T00:00:00"/>
    <s v="-"/>
    <s v="Mantenimiento Mecanico"/>
    <d v="2023-08-07T00:00:00"/>
    <d v="1899-12-30T18:55:34"/>
    <d v="2023-08-07T00:00:00"/>
    <d v="1899-12-30T19:10:46"/>
    <n v="912"/>
    <n v="15.2"/>
    <x v="1053"/>
    <x v="2"/>
    <n v="32"/>
    <s v="agosto"/>
    <s v="T"/>
    <m/>
    <s v="no"/>
    <m/>
    <m/>
    <m/>
  </r>
  <r>
    <n v="148711"/>
    <s v="Etiquetadora"/>
    <s v="Moreno"/>
    <s v="L12"/>
    <d v="2018-11-01T00:00:00"/>
    <s v="-"/>
    <s v="Mantenimiento Mecanico"/>
    <d v="2023-08-07T00:00:00"/>
    <d v="1899-12-30T20:00:44"/>
    <d v="2023-08-07T00:00:00"/>
    <d v="1899-12-30T21:00:17"/>
    <n v="3573"/>
    <n v="59.55"/>
    <x v="499"/>
    <x v="2"/>
    <n v="32"/>
    <s v="agosto"/>
    <s v="T"/>
    <m/>
    <s v="no"/>
    <m/>
    <m/>
    <m/>
  </r>
  <r>
    <n v="148719"/>
    <s v="Llenadora"/>
    <s v="Moreno"/>
    <s v="L33"/>
    <d v="2018-11-01T00:00:00"/>
    <s v="-"/>
    <s v="Mantenimiento Mecanico"/>
    <d v="2023-08-08T00:00:00"/>
    <d v="1899-12-30T02:15:12"/>
    <d v="2023-08-08T00:00:00"/>
    <d v="1899-12-30T06:10:32"/>
    <n v="14120"/>
    <n v="235.33333333333334"/>
    <x v="1054"/>
    <x v="2"/>
    <n v="32"/>
    <s v="agosto"/>
    <s v="N"/>
    <m/>
    <s v="no"/>
    <m/>
    <m/>
    <m/>
  </r>
  <r>
    <n v="148722"/>
    <s v="Llenadora"/>
    <s v="Moreno"/>
    <s v="L33"/>
    <d v="2018-11-01T00:00:00"/>
    <s v="-"/>
    <s v="Mantenimiento Mecanico"/>
    <d v="2023-08-08T00:00:00"/>
    <d v="1899-12-30T06:10:48"/>
    <d v="2023-08-08T00:00:00"/>
    <d v="1899-12-30T08:27:45"/>
    <n v="8217"/>
    <n v="136.94999999999999"/>
    <x v="1054"/>
    <x v="2"/>
    <n v="32"/>
    <s v="agosto"/>
    <s v="M"/>
    <m/>
    <s v="no"/>
    <m/>
    <m/>
    <m/>
  </r>
  <r>
    <n v="148730"/>
    <s v="Abastecedor de envases"/>
    <s v="Moreno"/>
    <s v="L38"/>
    <d v="2019-09-23T00:00:00"/>
    <s v="Martín"/>
    <s v="Mantenimiento Electrico"/>
    <d v="2023-08-08T00:00:00"/>
    <d v="1899-12-30T06:42:29"/>
    <d v="2023-08-08T00:00:00"/>
    <d v="1899-12-30T09:13:24"/>
    <n v="9055"/>
    <n v="150.91666666666666"/>
    <x v="1"/>
    <x v="1"/>
    <n v="32"/>
    <s v="agosto"/>
    <s v="M"/>
    <m/>
    <s v="sin informacion"/>
    <m/>
    <m/>
    <m/>
  </r>
  <r>
    <n v="148731"/>
    <s v="Llenadora"/>
    <s v="Moreno"/>
    <s v="L32"/>
    <d v="2021-02-04T00:00:00"/>
    <s v="Victor"/>
    <s v="Mantenimiento Electrico"/>
    <d v="2023-08-08T00:00:00"/>
    <d v="1899-12-30T06:44:39"/>
    <d v="2023-08-08T00:00:00"/>
    <d v="1899-12-30T06:55:03"/>
    <n v="624"/>
    <n v="10.4"/>
    <x v="4"/>
    <x v="2"/>
    <n v="32"/>
    <s v="agosto"/>
    <s v="M"/>
    <m/>
    <s v="no"/>
    <m/>
    <m/>
    <m/>
  </r>
  <r>
    <n v="148749"/>
    <s v="Celofanadora"/>
    <s v="Moreno"/>
    <s v="L11"/>
    <d v="2018-11-01T00:00:00"/>
    <s v="-"/>
    <s v="Mantenimiento Electrico"/>
    <d v="2023-08-08T00:00:00"/>
    <d v="1899-12-30T07:59:14"/>
    <d v="2023-08-08T00:00:00"/>
    <d v="1899-12-30T08:28:19"/>
    <n v="1745"/>
    <n v="29.083333333333332"/>
    <x v="1"/>
    <x v="1"/>
    <n v="32"/>
    <s v="agosto"/>
    <s v="M"/>
    <m/>
    <s v="sin informacion"/>
    <m/>
    <m/>
    <m/>
  </r>
  <r>
    <n v="148750"/>
    <s v="Llenadora"/>
    <s v="Moreno"/>
    <s v="L32"/>
    <d v="2021-02-04T00:00:00"/>
    <s v="Victor"/>
    <s v="Mantenimiento Electrico"/>
    <d v="2023-08-08T00:00:00"/>
    <d v="1899-12-30T08:13:43"/>
    <d v="2023-08-08T00:00:00"/>
    <d v="1899-12-30T09:08:23"/>
    <n v="3280"/>
    <n v="54.666666666666664"/>
    <x v="1055"/>
    <x v="2"/>
    <n v="32"/>
    <s v="agosto"/>
    <s v="M"/>
    <m/>
    <s v="no"/>
    <m/>
    <m/>
    <m/>
  </r>
  <r>
    <n v="148753"/>
    <s v="Celofanadora"/>
    <s v="Moreno"/>
    <s v="L11"/>
    <d v="2018-11-01T00:00:00"/>
    <s v="-"/>
    <s v="Mantenimiento Electrico"/>
    <d v="2023-08-08T00:00:00"/>
    <d v="1899-12-30T08:28:26"/>
    <d v="2023-08-08T00:00:00"/>
    <d v="1899-12-30T10:32:55"/>
    <n v="7469"/>
    <n v="124.48333333333333"/>
    <x v="1"/>
    <x v="1"/>
    <n v="32"/>
    <s v="agosto"/>
    <s v="M"/>
    <m/>
    <s v="sin informacion"/>
    <m/>
    <m/>
    <m/>
  </r>
  <r>
    <n v="148756"/>
    <s v="Llenadora"/>
    <s v="Moreno"/>
    <s v="L33"/>
    <d v="2018-11-01T00:00:00"/>
    <s v="-"/>
    <s v="Mantenimiento Mecanico"/>
    <d v="2023-08-08T00:00:00"/>
    <d v="1899-12-30T08:56:42"/>
    <d v="2023-08-08T00:00:00"/>
    <d v="1899-12-30T09:26:58"/>
    <n v="1816"/>
    <n v="30.266666666666666"/>
    <x v="1056"/>
    <x v="2"/>
    <n v="32"/>
    <s v="agosto"/>
    <s v="M"/>
    <m/>
    <s v="no"/>
    <m/>
    <m/>
    <m/>
  </r>
  <r>
    <n v="148760"/>
    <s v="Celofanadora"/>
    <s v="Moreno"/>
    <s v="L32"/>
    <d v="2021-02-04T00:00:00"/>
    <s v="Victor"/>
    <s v="Mantenimiento Mecanico"/>
    <d v="2023-08-08T00:00:00"/>
    <d v="1899-12-30T09:09:16"/>
    <d v="2023-08-08T00:00:00"/>
    <d v="1899-12-30T09:50:17"/>
    <n v="2461"/>
    <n v="41.016666666666666"/>
    <x v="1055"/>
    <x v="2"/>
    <n v="32"/>
    <s v="agosto"/>
    <s v="M"/>
    <m/>
    <s v="no"/>
    <m/>
    <m/>
    <m/>
  </r>
  <r>
    <n v="148762"/>
    <s v="Llenadora"/>
    <s v="Moreno"/>
    <s v="L35"/>
    <d v="2018-11-01T00:00:00"/>
    <s v="-"/>
    <s v="Mantenimiento Mecanico"/>
    <d v="2023-08-08T00:00:00"/>
    <d v="1899-12-30T09:30:24"/>
    <d v="2023-08-08T00:00:00"/>
    <d v="1899-12-30T09:38:20"/>
    <n v="476"/>
    <n v="7.9333333333333336"/>
    <x v="0"/>
    <x v="0"/>
    <n v="32"/>
    <s v="agosto"/>
    <s v="M"/>
    <m/>
    <s v="microparada"/>
    <m/>
    <m/>
    <m/>
  </r>
  <r>
    <n v="148767"/>
    <s v="Llenadora"/>
    <s v="Moreno"/>
    <s v="L32"/>
    <d v="2021-02-04T00:00:00"/>
    <s v="Victor"/>
    <s v="Mantenimiento Electrico"/>
    <d v="2023-08-08T00:00:00"/>
    <d v="1899-12-30T09:50:48"/>
    <d v="2023-08-08T00:00:00"/>
    <d v="1899-12-30T10:01:36"/>
    <n v="648"/>
    <n v="10.8"/>
    <x v="4"/>
    <x v="2"/>
    <n v="32"/>
    <s v="agosto"/>
    <s v="M"/>
    <m/>
    <s v="no"/>
    <m/>
    <m/>
    <m/>
  </r>
  <r>
    <n v="148768"/>
    <s v="Torqueadora"/>
    <s v="Moreno"/>
    <s v="L33"/>
    <d v="2020-02-20T00:00:00"/>
    <s v="Martín"/>
    <s v="Mantenimiento Mecanico"/>
    <d v="2023-08-08T00:00:00"/>
    <d v="1899-12-30T09:54:52"/>
    <d v="2023-08-08T00:00:00"/>
    <d v="1899-12-30T10:30:22"/>
    <n v="2130"/>
    <n v="35.5"/>
    <x v="1"/>
    <x v="1"/>
    <n v="32"/>
    <s v="agosto"/>
    <s v="M"/>
    <m/>
    <s v="sin informacion"/>
    <m/>
    <m/>
    <m/>
  </r>
  <r>
    <n v="148772"/>
    <s v="Celofanadora L10"/>
    <s v="Moreno"/>
    <s v="L10"/>
    <d v="2020-09-30T00:00:00"/>
    <s v="Martín"/>
    <s v="Mantenimiento Mecanico"/>
    <d v="2023-08-08T00:00:00"/>
    <d v="1899-12-30T10:17:34"/>
    <d v="2023-08-08T00:00:00"/>
    <d v="1899-12-30T10:42:49"/>
    <n v="1515"/>
    <n v="25.25"/>
    <x v="1"/>
    <x v="1"/>
    <n v="32"/>
    <s v="agosto"/>
    <s v="M"/>
    <m/>
    <s v="sin informacion"/>
    <m/>
    <m/>
    <m/>
  </r>
  <r>
    <n v="148776"/>
    <s v="Etiquetadora"/>
    <s v="Moreno"/>
    <s v="L48"/>
    <d v="2018-11-01T00:00:00"/>
    <s v="-"/>
    <s v="Mantenimiento Electrico"/>
    <d v="2023-08-08T00:00:00"/>
    <d v="1899-12-30T11:26:29"/>
    <d v="2023-08-08T00:00:00"/>
    <d v="1899-12-30T11:56:06"/>
    <n v="1777"/>
    <n v="29.616666666666667"/>
    <x v="1057"/>
    <x v="3"/>
    <n v="32"/>
    <s v="agosto"/>
    <s v="M"/>
    <m/>
    <s v="si"/>
    <m/>
    <m/>
    <m/>
  </r>
  <r>
    <n v="148799"/>
    <s v="Abastecedor de bolillas"/>
    <s v="Moreno"/>
    <s v="L33"/>
    <d v="2018-11-01T00:00:00"/>
    <s v="-"/>
    <s v="Mantenimiento Mecanico"/>
    <d v="2023-08-08T00:00:00"/>
    <d v="1899-12-30T14:31:10"/>
    <d v="2023-08-08T00:00:00"/>
    <d v="1899-12-30T14:53:10"/>
    <n v="1320"/>
    <n v="22"/>
    <x v="1058"/>
    <x v="2"/>
    <n v="32"/>
    <s v="agosto"/>
    <s v="T"/>
    <m/>
    <s v="no"/>
    <m/>
    <m/>
    <m/>
  </r>
  <r>
    <n v="148801"/>
    <s v="LogiPack"/>
    <s v="Moreno"/>
    <s v="L35"/>
    <d v="2020-02-20T00:00:00"/>
    <s v="Martín"/>
    <s v="Mantenimiento Mecanico"/>
    <d v="2023-08-08T00:00:00"/>
    <d v="1899-12-30T14:43:02"/>
    <d v="2023-08-08T00:00:00"/>
    <d v="1899-12-30T15:09:42"/>
    <n v="1600"/>
    <n v="26.666666666666668"/>
    <x v="1059"/>
    <x v="4"/>
    <n v="32"/>
    <s v="agosto"/>
    <s v="T"/>
    <m/>
    <s v="no aplica"/>
    <m/>
    <m/>
    <m/>
  </r>
  <r>
    <n v="148802"/>
    <s v="Abastecedor de bolillas"/>
    <s v="Moreno"/>
    <s v="L33"/>
    <d v="2018-11-01T00:00:00"/>
    <s v="-"/>
    <s v="Mantenimiento Mecanico"/>
    <d v="2023-08-08T00:00:00"/>
    <d v="1899-12-30T14:55:09"/>
    <d v="2023-08-08T00:00:00"/>
    <d v="1899-12-30T15:09:50"/>
    <n v="881"/>
    <n v="14.683333333333334"/>
    <x v="1058"/>
    <x v="2"/>
    <n v="32"/>
    <s v="agosto"/>
    <s v="T"/>
    <m/>
    <s v="no"/>
    <m/>
    <m/>
    <m/>
  </r>
  <r>
    <n v="148804"/>
    <s v="Abastecedor de bolillas"/>
    <s v="Moreno"/>
    <s v="L33"/>
    <d v="2018-11-01T00:00:00"/>
    <s v="-"/>
    <s v="Mantenimiento Electrico"/>
    <d v="2023-08-08T00:00:00"/>
    <d v="1899-12-30T15:14:47"/>
    <d v="2023-08-08T00:00:00"/>
    <d v="1899-12-30T15:14:55"/>
    <n v="8"/>
    <n v="0.13333333333333333"/>
    <x v="0"/>
    <x v="0"/>
    <n v="32"/>
    <s v="agosto"/>
    <s v="T"/>
    <m/>
    <s v="microparada"/>
    <m/>
    <m/>
    <m/>
  </r>
  <r>
    <n v="148806"/>
    <s v="Abastecedor de bolillas"/>
    <s v="Moreno"/>
    <s v="L33"/>
    <d v="2018-11-01T00:00:00"/>
    <s v="-"/>
    <s v="Mantenimiento Mecanico"/>
    <d v="2023-08-08T00:00:00"/>
    <d v="1899-12-30T15:15:02"/>
    <d v="2023-08-08T00:00:00"/>
    <d v="1899-12-30T15:27:35"/>
    <n v="753"/>
    <n v="12.55"/>
    <x v="1060"/>
    <x v="2"/>
    <n v="32"/>
    <s v="agosto"/>
    <s v="T"/>
    <m/>
    <s v="no"/>
    <m/>
    <m/>
    <m/>
  </r>
  <r>
    <n v="148810"/>
    <s v="Picos"/>
    <s v="Moreno"/>
    <s v="L41"/>
    <d v="2020-01-13T00:00:00"/>
    <s v="Martín"/>
    <s v="Mantenimiento Mecanico"/>
    <d v="2023-08-08T00:00:00"/>
    <d v="1899-12-30T15:43:13"/>
    <d v="2023-08-08T00:00:00"/>
    <d v="1899-12-30T16:07:35"/>
    <n v="1462"/>
    <n v="24.366666666666667"/>
    <x v="1"/>
    <x v="1"/>
    <n v="32"/>
    <s v="agosto"/>
    <s v="T"/>
    <m/>
    <s v="sin informacion"/>
    <m/>
    <m/>
    <m/>
  </r>
  <r>
    <n v="148813"/>
    <s v="Llenadora"/>
    <s v="Moreno"/>
    <s v="L41"/>
    <d v="2018-11-01T00:00:00"/>
    <s v="-"/>
    <s v="Mantenimiento Mecanico"/>
    <d v="2023-08-08T00:00:00"/>
    <d v="1899-12-30T16:07:50"/>
    <d v="2023-08-08T00:00:00"/>
    <d v="1899-12-30T16:53:57"/>
    <n v="2767"/>
    <n v="46.116666666666667"/>
    <x v="1"/>
    <x v="1"/>
    <n v="32"/>
    <s v="agosto"/>
    <s v="T"/>
    <m/>
    <s v="sin informacion"/>
    <m/>
    <m/>
    <m/>
  </r>
  <r>
    <n v="148814"/>
    <s v="Girador de pucks"/>
    <s v="Moreno"/>
    <s v="L32"/>
    <d v="2021-02-04T00:00:00"/>
    <s v="Victor"/>
    <s v="Mantenimiento Mecanico"/>
    <d v="2023-08-08T00:00:00"/>
    <d v="1899-12-30T16:08:31"/>
    <d v="2023-08-08T00:00:00"/>
    <d v="1899-12-30T16:09:00"/>
    <n v="29"/>
    <n v="0.48333333333333334"/>
    <x v="0"/>
    <x v="0"/>
    <n v="32"/>
    <s v="agosto"/>
    <s v="T"/>
    <m/>
    <s v="microparada"/>
    <m/>
    <m/>
    <m/>
  </r>
  <r>
    <n v="148815"/>
    <s v="Celofanadora"/>
    <s v="Moreno"/>
    <s v="L32"/>
    <d v="2021-02-04T00:00:00"/>
    <s v="Victor"/>
    <s v="Mantenimiento Mecanico"/>
    <d v="2023-08-08T00:00:00"/>
    <d v="1899-12-30T16:33:50"/>
    <d v="2023-08-08T00:00:00"/>
    <d v="1899-12-30T16:50:56"/>
    <n v="1026"/>
    <n v="17.100000000000001"/>
    <x v="4"/>
    <x v="2"/>
    <n v="32"/>
    <s v="agosto"/>
    <s v="T"/>
    <m/>
    <s v="no"/>
    <m/>
    <m/>
    <m/>
  </r>
  <r>
    <n v="148817"/>
    <s v="Coloca Bombas"/>
    <s v="Moreno"/>
    <s v="L43"/>
    <d v="2020-01-13T00:00:00"/>
    <s v="Martín"/>
    <s v="Mantenimiento Electrico"/>
    <d v="2023-08-08T00:00:00"/>
    <d v="1899-12-30T16:37:23"/>
    <d v="2023-08-08T00:00:00"/>
    <d v="1899-12-30T17:52:16"/>
    <n v="4493"/>
    <n v="74.88333333333334"/>
    <x v="1"/>
    <x v="1"/>
    <n v="32"/>
    <s v="agosto"/>
    <s v="T"/>
    <m/>
    <s v="sin informacion"/>
    <m/>
    <m/>
    <m/>
  </r>
  <r>
    <n v="148818"/>
    <s v="Celofanadora"/>
    <s v="Moreno"/>
    <s v="L19"/>
    <d v="2023-05-17T00:00:00"/>
    <s v="Juan Manuel"/>
    <s v="Mantenimiento Electrico"/>
    <d v="2023-08-08T00:00:00"/>
    <d v="1899-12-30T16:45:24"/>
    <d v="2023-08-08T00:00:00"/>
    <d v="1899-12-30T16:49:40"/>
    <n v="256"/>
    <n v="4.2666666666666666"/>
    <x v="0"/>
    <x v="0"/>
    <n v="32"/>
    <s v="agosto"/>
    <s v="T"/>
    <m/>
    <s v="microparada"/>
    <m/>
    <m/>
    <m/>
  </r>
  <r>
    <n v="148826"/>
    <s v="Picos"/>
    <s v="Moreno"/>
    <s v="L41"/>
    <d v="2020-01-13T00:00:00"/>
    <s v="Martín"/>
    <s v="Mantenimiento Mecanico"/>
    <d v="2023-08-08T00:00:00"/>
    <d v="1899-12-30T18:01:56"/>
    <d v="2023-08-08T00:00:00"/>
    <d v="1899-12-30T19:03:01"/>
    <n v="3665"/>
    <n v="61.083333333333336"/>
    <x v="1"/>
    <x v="1"/>
    <n v="32"/>
    <s v="agosto"/>
    <s v="T"/>
    <m/>
    <s v="sin informacion"/>
    <m/>
    <m/>
    <m/>
  </r>
  <r>
    <n v="148832"/>
    <s v="Transporte"/>
    <s v="Moreno"/>
    <s v="L38"/>
    <d v="2018-11-01T00:00:00"/>
    <s v="-"/>
    <s v="Mantenimiento Mecanico"/>
    <d v="2023-08-08T00:00:00"/>
    <d v="1899-12-30T21:04:27"/>
    <d v="2023-08-08T00:00:00"/>
    <d v="1899-12-30T21:29:17"/>
    <n v="1490"/>
    <n v="24.833333333333332"/>
    <x v="1061"/>
    <x v="3"/>
    <n v="32"/>
    <s v="agosto"/>
    <s v="T"/>
    <m/>
    <s v="si"/>
    <m/>
    <m/>
    <m/>
  </r>
  <r>
    <n v="148838"/>
    <s v="Celofanadora"/>
    <s v="Moreno"/>
    <s v="L32"/>
    <d v="2021-02-04T00:00:00"/>
    <s v="Victor"/>
    <s v="Mantenimiento Mecanico"/>
    <d v="2023-08-09T00:00:00"/>
    <d v="1899-12-30T06:02:56"/>
    <d v="2023-08-09T00:00:00"/>
    <d v="1899-12-30T06:12:44"/>
    <n v="588"/>
    <n v="9.8000000000000007"/>
    <x v="0"/>
    <x v="0"/>
    <n v="32"/>
    <s v="agosto"/>
    <s v="M"/>
    <m/>
    <s v="microparada"/>
    <m/>
    <m/>
    <m/>
  </r>
  <r>
    <n v="148842"/>
    <s v="Llenadora"/>
    <s v="Moreno"/>
    <s v="L10"/>
    <d v="2018-11-01T00:00:00"/>
    <s v="-"/>
    <s v="Mantenimiento Electrico"/>
    <d v="2023-08-09T00:00:00"/>
    <d v="1899-12-30T06:10:11"/>
    <d v="2023-08-09T00:00:00"/>
    <d v="1899-12-30T06:14:20"/>
    <n v="249"/>
    <n v="4.1500000000000004"/>
    <x v="0"/>
    <x v="0"/>
    <n v="32"/>
    <s v="agosto"/>
    <s v="M"/>
    <m/>
    <s v="microparada"/>
    <m/>
    <m/>
    <m/>
  </r>
  <r>
    <n v="148849"/>
    <s v="LogiPack"/>
    <s v="Moreno"/>
    <s v="L35"/>
    <d v="2020-02-20T00:00:00"/>
    <s v="Martín"/>
    <s v="Mantenimiento Mecanico"/>
    <d v="2023-08-09T00:00:00"/>
    <d v="1899-12-30T06:55:22"/>
    <d v="2023-08-09T00:00:00"/>
    <d v="1899-12-30T07:26:01"/>
    <n v="1839"/>
    <n v="30.65"/>
    <x v="1062"/>
    <x v="2"/>
    <n v="32"/>
    <s v="agosto"/>
    <s v="M"/>
    <m/>
    <s v="no"/>
    <m/>
    <m/>
    <m/>
  </r>
  <r>
    <n v="148856"/>
    <s v="Celofanadora"/>
    <s v="Moreno"/>
    <s v="L32"/>
    <d v="2021-02-04T00:00:00"/>
    <s v="Victor"/>
    <s v="Mantenimiento Mecanico"/>
    <d v="2023-08-09T00:00:00"/>
    <d v="1899-12-30T08:24:27"/>
    <d v="2023-08-09T00:00:00"/>
    <d v="1899-12-30T08:29:57"/>
    <n v="330"/>
    <n v="5.5"/>
    <x v="0"/>
    <x v="0"/>
    <n v="32"/>
    <s v="agosto"/>
    <s v="M"/>
    <m/>
    <s v="microparada"/>
    <m/>
    <m/>
    <m/>
  </r>
  <r>
    <n v="148858"/>
    <s v="Celofanadora"/>
    <s v="Moreno"/>
    <s v="L32"/>
    <d v="2021-02-04T00:00:00"/>
    <s v="Victor"/>
    <s v="Mantenimiento Mecanico"/>
    <d v="2023-08-09T00:00:00"/>
    <d v="1899-12-30T08:56:43"/>
    <d v="2023-08-09T00:00:00"/>
    <d v="1899-12-30T09:57:17"/>
    <n v="3634"/>
    <n v="60.56666666666667"/>
    <x v="1063"/>
    <x v="2"/>
    <n v="32"/>
    <s v="agosto"/>
    <s v="M"/>
    <m/>
    <s v="no"/>
    <m/>
    <m/>
    <m/>
  </r>
  <r>
    <n v="148859"/>
    <s v="Llenadora L38"/>
    <s v="Moreno"/>
    <s v="L38"/>
    <d v="2021-03-03T00:00:00"/>
    <s v="Martín"/>
    <s v="Mantenimiento Mecanico"/>
    <d v="2023-08-09T00:00:00"/>
    <d v="1899-12-30T09:26:12"/>
    <d v="2023-08-09T00:00:00"/>
    <d v="1899-12-30T09:49:09"/>
    <n v="1377"/>
    <n v="22.95"/>
    <x v="1064"/>
    <x v="2"/>
    <n v="32"/>
    <s v="agosto"/>
    <s v="M"/>
    <m/>
    <s v="no"/>
    <m/>
    <m/>
    <m/>
  </r>
  <r>
    <n v="148860"/>
    <s v="Llenadora"/>
    <s v="Moreno"/>
    <s v="L41"/>
    <d v="2018-11-01T00:00:00"/>
    <s v="-"/>
    <s v="Mantenimiento Electrico"/>
    <d v="2023-08-09T00:00:00"/>
    <d v="1899-12-30T09:31:05"/>
    <d v="2023-08-09T00:00:00"/>
    <d v="1899-12-30T09:57:46"/>
    <n v="1601"/>
    <n v="26.683333333333334"/>
    <x v="1065"/>
    <x v="2"/>
    <n v="32"/>
    <s v="agosto"/>
    <s v="M"/>
    <m/>
    <s v="no"/>
    <m/>
    <m/>
    <m/>
  </r>
  <r>
    <n v="148861"/>
    <s v="Embalador"/>
    <s v="Moreno"/>
    <s v="L38"/>
    <d v="2018-11-01T00:00:00"/>
    <s v="-"/>
    <s v="Mantenimiento Electrico"/>
    <d v="2023-08-09T00:00:00"/>
    <d v="1899-12-30T09:49:20"/>
    <d v="2023-08-09T00:00:00"/>
    <d v="1899-12-30T09:50:04"/>
    <n v="44"/>
    <n v="0.73333333333333328"/>
    <x v="0"/>
    <x v="0"/>
    <n v="32"/>
    <s v="agosto"/>
    <s v="M"/>
    <m/>
    <s v="microparada"/>
    <m/>
    <m/>
    <m/>
  </r>
  <r>
    <n v="148862"/>
    <s v="LogiPack"/>
    <s v="Moreno"/>
    <s v="L35"/>
    <d v="2020-02-20T00:00:00"/>
    <s v="Martín"/>
    <s v="Mantenimiento Mecanico"/>
    <d v="2023-08-09T00:00:00"/>
    <d v="1899-12-30T09:53:35"/>
    <d v="2023-08-09T00:00:00"/>
    <d v="1899-12-30T09:57:34"/>
    <n v="239"/>
    <n v="3.9833333333333334"/>
    <x v="0"/>
    <x v="0"/>
    <n v="32"/>
    <s v="agosto"/>
    <s v="M"/>
    <m/>
    <s v="microparada"/>
    <m/>
    <m/>
    <m/>
  </r>
  <r>
    <n v="148864"/>
    <s v="Llenadora L38"/>
    <s v="Moreno"/>
    <s v="L38"/>
    <d v="2021-03-03T00:00:00"/>
    <s v="Martín"/>
    <s v="Mantenimiento Mecanico"/>
    <d v="2023-08-09T00:00:00"/>
    <d v="1899-12-30T10:08:28"/>
    <d v="2023-08-09T00:00:00"/>
    <d v="1899-12-30T10:16:59"/>
    <n v="511"/>
    <n v="8.5166666666666675"/>
    <x v="0"/>
    <x v="0"/>
    <n v="32"/>
    <s v="agosto"/>
    <s v="M"/>
    <m/>
    <s v="microparada"/>
    <m/>
    <m/>
    <m/>
  </r>
  <r>
    <n v="148866"/>
    <s v="Torqueadora"/>
    <s v="Moreno"/>
    <s v="L33"/>
    <d v="2020-02-20T00:00:00"/>
    <s v="Martín"/>
    <s v="Mantenimiento Mecanico"/>
    <d v="2023-08-09T00:00:00"/>
    <d v="1899-12-30T10:12:23"/>
    <d v="2023-08-09T00:00:00"/>
    <d v="1899-12-30T13:44:30"/>
    <n v="12727"/>
    <n v="212.11666666666667"/>
    <x v="1066"/>
    <x v="2"/>
    <n v="32"/>
    <s v="agosto"/>
    <s v="M"/>
    <m/>
    <s v="no"/>
    <m/>
    <m/>
    <m/>
  </r>
  <r>
    <n v="148868"/>
    <s v="Celofanadora L10"/>
    <s v="Moreno"/>
    <s v="L10"/>
    <d v="2020-09-30T00:00:00"/>
    <s v="Martín"/>
    <s v="Mantenimiento Mecanico"/>
    <d v="2023-08-09T00:00:00"/>
    <d v="1899-12-30T10:20:33"/>
    <d v="2023-08-09T00:00:00"/>
    <d v="1899-12-30T11:22:05"/>
    <n v="3692"/>
    <n v="61.533333333333331"/>
    <x v="1067"/>
    <x v="2"/>
    <n v="32"/>
    <s v="agosto"/>
    <s v="M"/>
    <m/>
    <s v="no"/>
    <m/>
    <m/>
    <m/>
  </r>
  <r>
    <n v="148869"/>
    <s v="Llenadora"/>
    <s v="Moreno"/>
    <s v="L45"/>
    <d v="2018-11-01T00:00:00"/>
    <s v="-"/>
    <s v="Mantenimiento Electrico"/>
    <d v="2023-08-09T00:00:00"/>
    <d v="1899-12-30T10:37:03"/>
    <d v="2023-08-09T00:00:00"/>
    <d v="1899-12-30T10:39:29"/>
    <n v="146"/>
    <n v="2.4333333333333331"/>
    <x v="0"/>
    <x v="0"/>
    <n v="32"/>
    <s v="agosto"/>
    <s v="M"/>
    <m/>
    <s v="microparada"/>
    <m/>
    <m/>
    <m/>
  </r>
  <r>
    <n v="148870"/>
    <s v="Llenadora L38"/>
    <s v="Moreno"/>
    <s v="L38"/>
    <d v="2021-03-03T00:00:00"/>
    <s v="Martín"/>
    <s v="Mantenimiento Mecanico"/>
    <d v="2023-08-09T00:00:00"/>
    <d v="1899-12-30T11:00:01"/>
    <d v="2023-08-09T00:00:00"/>
    <d v="1899-12-30T15:14:10"/>
    <n v="15249"/>
    <n v="254.15"/>
    <x v="1064"/>
    <x v="2"/>
    <n v="32"/>
    <s v="agosto"/>
    <s v="M"/>
    <m/>
    <s v="no"/>
    <m/>
    <m/>
    <m/>
  </r>
  <r>
    <n v="148871"/>
    <s v="LogiPack"/>
    <s v="Moreno"/>
    <s v="L35"/>
    <d v="2020-02-20T00:00:00"/>
    <s v="Martín"/>
    <s v="Mantenimiento Mecanico"/>
    <d v="2023-08-09T00:00:00"/>
    <d v="1899-12-30T11:21:37"/>
    <d v="2023-08-09T00:00:00"/>
    <d v="1899-12-30T11:41:45"/>
    <n v="1208"/>
    <n v="20.133333333333333"/>
    <x v="1068"/>
    <x v="2"/>
    <n v="32"/>
    <s v="agosto"/>
    <s v="M"/>
    <m/>
    <s v="no"/>
    <m/>
    <m/>
    <m/>
  </r>
  <r>
    <n v="148873"/>
    <s v="Celofanadora"/>
    <s v="Moreno"/>
    <s v="L32"/>
    <d v="2021-02-04T00:00:00"/>
    <s v="Victor"/>
    <s v="Mantenimiento Mecanico"/>
    <d v="2023-08-09T00:00:00"/>
    <d v="1899-12-30T11:41:45"/>
    <d v="2023-08-09T00:00:00"/>
    <d v="1899-12-30T12:09:37"/>
    <n v="1672"/>
    <n v="27.866666666666667"/>
    <x v="1069"/>
    <x v="2"/>
    <n v="32"/>
    <s v="agosto"/>
    <s v="M"/>
    <m/>
    <s v="no"/>
    <m/>
    <m/>
    <m/>
  </r>
  <r>
    <n v="148876"/>
    <s v="Celofanadora L10"/>
    <s v="Moreno"/>
    <s v="L10"/>
    <d v="2020-09-30T00:00:00"/>
    <s v="Martín"/>
    <s v="Mantenimiento Mecanico"/>
    <d v="2023-08-09T00:00:00"/>
    <d v="1899-12-30T12:28:02"/>
    <d v="2023-08-09T00:00:00"/>
    <d v="1899-12-30T12:45:15"/>
    <n v="1033"/>
    <n v="17.216666666666665"/>
    <x v="23"/>
    <x v="2"/>
    <n v="32"/>
    <s v="agosto"/>
    <s v="M"/>
    <m/>
    <s v="no"/>
    <m/>
    <m/>
    <m/>
  </r>
  <r>
    <n v="148884"/>
    <s v="Estuchadora"/>
    <s v="Moreno"/>
    <s v="L47"/>
    <d v="2021-10-06T00:00:00"/>
    <s v="Sebastian "/>
    <s v="Mantenimiento Mecanico"/>
    <d v="2023-08-09T00:00:00"/>
    <d v="1899-12-30T14:30:32"/>
    <d v="2023-08-09T00:00:00"/>
    <d v="1899-12-30T14:34:11"/>
    <n v="219"/>
    <n v="3.65"/>
    <x v="0"/>
    <x v="0"/>
    <n v="32"/>
    <s v="agosto"/>
    <s v="T"/>
    <m/>
    <s v="microparada"/>
    <m/>
    <m/>
    <m/>
  </r>
  <r>
    <n v="148893"/>
    <s v="Girador de pucks"/>
    <s v="Moreno"/>
    <s v="L32"/>
    <d v="2021-02-04T00:00:00"/>
    <s v="Victor"/>
    <s v="Mantenimiento Mecanico"/>
    <d v="2023-08-09T00:00:00"/>
    <d v="1899-12-30T15:21:05"/>
    <d v="2023-08-09T00:00:00"/>
    <d v="1899-12-30T15:35:20"/>
    <n v="855"/>
    <n v="14.25"/>
    <x v="1070"/>
    <x v="3"/>
    <n v="32"/>
    <s v="agosto"/>
    <s v="T"/>
    <m/>
    <s v="si"/>
    <m/>
    <m/>
    <m/>
  </r>
  <r>
    <n v="148898"/>
    <s v="Estuchadora"/>
    <s v="Moreno"/>
    <s v="L32"/>
    <d v="2021-02-04T00:00:00"/>
    <s v="Victor"/>
    <s v="Mantenimiento Electrico"/>
    <d v="2023-08-09T00:00:00"/>
    <d v="1899-12-30T16:31:05"/>
    <d v="2023-08-09T00:00:00"/>
    <d v="1899-12-30T16:44:36"/>
    <n v="811"/>
    <n v="13.516666666666667"/>
    <x v="1071"/>
    <x v="2"/>
    <n v="32"/>
    <s v="agosto"/>
    <s v="T"/>
    <m/>
    <s v="no"/>
    <m/>
    <m/>
    <m/>
  </r>
  <r>
    <n v="148899"/>
    <s v="Llenadora L38"/>
    <s v="Moreno"/>
    <s v="L38"/>
    <d v="2021-03-03T00:00:00"/>
    <s v="Martín"/>
    <s v="Mantenimiento Electrico"/>
    <d v="2023-08-09T00:00:00"/>
    <d v="1899-12-30T16:38:36"/>
    <d v="2023-08-09T00:00:00"/>
    <d v="1899-12-30T17:49:19"/>
    <n v="4243"/>
    <n v="70.716666666666669"/>
    <x v="1072"/>
    <x v="2"/>
    <n v="32"/>
    <s v="agosto"/>
    <s v="T"/>
    <m/>
    <s v="no"/>
    <m/>
    <m/>
    <m/>
  </r>
  <r>
    <n v="148901"/>
    <s v="Estuchadora"/>
    <s v="Moreno"/>
    <s v="L32"/>
    <d v="2021-02-04T00:00:00"/>
    <s v="Victor"/>
    <s v="Mantenimiento Electrico"/>
    <d v="2023-08-09T00:00:00"/>
    <d v="1899-12-30T16:45:15"/>
    <d v="2023-08-09T00:00:00"/>
    <d v="1899-12-30T16:53:28"/>
    <n v="493"/>
    <n v="8.2166666666666668"/>
    <x v="0"/>
    <x v="0"/>
    <n v="32"/>
    <s v="agosto"/>
    <s v="T"/>
    <m/>
    <s v="microparada"/>
    <m/>
    <m/>
    <m/>
  </r>
  <r>
    <n v="148904"/>
    <s v="Etiquetadora"/>
    <s v="Moreno"/>
    <s v="L42"/>
    <d v="2019-10-08T00:00:00"/>
    <s v="Martín"/>
    <s v="Mantenimiento Electrico"/>
    <d v="2023-08-09T00:00:00"/>
    <d v="1899-12-30T17:34:07"/>
    <d v="2023-08-09T00:00:00"/>
    <d v="1899-12-30T17:46:49"/>
    <n v="762"/>
    <n v="12.7"/>
    <x v="1073"/>
    <x v="2"/>
    <n v="32"/>
    <s v="agosto"/>
    <s v="T"/>
    <m/>
    <s v="no"/>
    <m/>
    <m/>
    <m/>
  </r>
  <r>
    <n v="148908"/>
    <s v="Etiquetadora"/>
    <s v="Moreno"/>
    <s v="L42"/>
    <d v="2019-10-08T00:00:00"/>
    <s v="Martín"/>
    <s v="Mantenimiento Electrico"/>
    <d v="2023-08-09T00:00:00"/>
    <d v="1899-12-30T18:32:24"/>
    <d v="2023-08-09T00:00:00"/>
    <d v="1899-12-30T18:36:11"/>
    <n v="227"/>
    <n v="3.7833333333333332"/>
    <x v="0"/>
    <x v="0"/>
    <n v="32"/>
    <s v="agosto"/>
    <s v="T"/>
    <m/>
    <s v="microparada"/>
    <m/>
    <m/>
    <m/>
  </r>
  <r>
    <n v="148914"/>
    <s v="Coloca Bombas"/>
    <s v="Moreno"/>
    <s v="L43"/>
    <d v="2020-01-13T00:00:00"/>
    <s v="Martín"/>
    <s v="Mantenimiento Mecanico"/>
    <d v="2023-08-09T00:00:00"/>
    <d v="1899-12-30T20:32:30"/>
    <d v="2023-08-09T00:00:00"/>
    <d v="1899-12-30T21:43:54"/>
    <n v="4284"/>
    <n v="71.400000000000006"/>
    <x v="1074"/>
    <x v="4"/>
    <n v="32"/>
    <s v="agosto"/>
    <s v="T"/>
    <m/>
    <s v="no aplica"/>
    <m/>
    <m/>
    <m/>
  </r>
  <r>
    <n v="148925"/>
    <s v="Abastecedor de tapas"/>
    <s v="Moreno"/>
    <s v="L33"/>
    <d v="2018-11-01T00:00:00"/>
    <s v="-"/>
    <s v="Mantenimiento Mecanico"/>
    <d v="2023-08-10T00:00:00"/>
    <d v="1899-12-30T05:06:50"/>
    <d v="2023-08-10T00:00:00"/>
    <d v="1899-12-30T05:15:11"/>
    <n v="501"/>
    <n v="8.35"/>
    <x v="0"/>
    <x v="0"/>
    <n v="32"/>
    <s v="agosto"/>
    <s v="N"/>
    <m/>
    <s v="microparada"/>
    <m/>
    <m/>
    <m/>
  </r>
  <r>
    <n v="148926"/>
    <s v="Abastecedor de tapas"/>
    <s v="Moreno"/>
    <s v="L33"/>
    <d v="2018-11-01T00:00:00"/>
    <s v="-"/>
    <s v="Mantenimiento Mecanico"/>
    <d v="2023-08-10T00:00:00"/>
    <d v="1899-12-30T05:22:18"/>
    <d v="2023-08-10T00:00:00"/>
    <d v="1899-12-30T05:26:58"/>
    <n v="280"/>
    <n v="4.666666666666667"/>
    <x v="0"/>
    <x v="0"/>
    <n v="32"/>
    <s v="agosto"/>
    <s v="N"/>
    <m/>
    <s v="microparada"/>
    <m/>
    <m/>
    <m/>
  </r>
  <r>
    <n v="148931"/>
    <s v="Etiquetadora"/>
    <s v="Moreno"/>
    <s v="L10"/>
    <d v="2023-07-19T00:00:00"/>
    <s v="Juan Manuel"/>
    <s v="Mantenimiento Mecanico"/>
    <d v="2023-08-10T00:00:00"/>
    <d v="1899-12-30T06:05:28"/>
    <d v="2023-08-10T00:00:00"/>
    <d v="1899-12-30T06:18:35"/>
    <n v="787"/>
    <n v="13.116666666666667"/>
    <x v="1075"/>
    <x v="2"/>
    <n v="32"/>
    <s v="agosto"/>
    <s v="M"/>
    <m/>
    <s v="no"/>
    <m/>
    <m/>
    <m/>
  </r>
  <r>
    <n v="148941"/>
    <s v="LogiPack"/>
    <s v="Moreno"/>
    <s v="L35"/>
    <d v="2020-02-20T00:00:00"/>
    <s v="Martín"/>
    <s v="Mantenimiento Mecanico"/>
    <d v="2023-08-10T00:00:00"/>
    <d v="1899-12-30T06:40:01"/>
    <d v="2023-08-10T00:00:00"/>
    <d v="1899-12-30T08:11:55"/>
    <n v="5514"/>
    <n v="91.9"/>
    <x v="1076"/>
    <x v="2"/>
    <n v="32"/>
    <s v="agosto"/>
    <s v="M"/>
    <m/>
    <s v="no"/>
    <m/>
    <m/>
    <m/>
  </r>
  <r>
    <n v="148948"/>
    <s v="Llenadora"/>
    <s v="Moreno"/>
    <s v="L32"/>
    <d v="2021-02-04T00:00:00"/>
    <s v="Victor"/>
    <s v="Mantenimiento Electrico"/>
    <d v="2023-08-10T00:00:00"/>
    <d v="1899-12-30T07:29:32"/>
    <d v="2023-08-10T00:00:00"/>
    <d v="1899-12-30T08:09:40"/>
    <n v="2408"/>
    <n v="40.133333333333333"/>
    <x v="1077"/>
    <x v="4"/>
    <n v="32"/>
    <s v="agosto"/>
    <s v="M"/>
    <m/>
    <s v="no aplica"/>
    <m/>
    <m/>
    <m/>
  </r>
  <r>
    <n v="148950"/>
    <s v="Llenadora L38"/>
    <s v="Moreno"/>
    <s v="L38"/>
    <d v="2021-03-03T00:00:00"/>
    <s v="Martín"/>
    <s v="Mantenimiento Mecanico"/>
    <d v="2023-08-10T00:00:00"/>
    <d v="1899-12-30T07:41:54"/>
    <d v="2023-08-10T00:00:00"/>
    <d v="1899-12-30T08:19:57"/>
    <n v="2283"/>
    <n v="38.049999999999997"/>
    <x v="1078"/>
    <x v="2"/>
    <n v="32"/>
    <s v="agosto"/>
    <s v="M"/>
    <m/>
    <s v="no"/>
    <m/>
    <m/>
    <m/>
  </r>
  <r>
    <n v="148951"/>
    <s v="Estuchadora"/>
    <s v="Moreno"/>
    <s v="L43"/>
    <d v="2018-11-01T00:00:00"/>
    <s v="-"/>
    <s v="Mantenimiento Mecanico"/>
    <d v="2023-08-10T00:00:00"/>
    <d v="1899-12-30T07:49:03"/>
    <d v="2023-08-10T00:00:00"/>
    <d v="1899-12-30T08:04:44"/>
    <n v="941"/>
    <n v="15.683333333333334"/>
    <x v="1079"/>
    <x v="2"/>
    <n v="32"/>
    <s v="agosto"/>
    <s v="M"/>
    <m/>
    <s v="no"/>
    <m/>
    <m/>
    <m/>
  </r>
  <r>
    <n v="148954"/>
    <s v="Pick and play"/>
    <s v="Moreno"/>
    <s v="L32"/>
    <d v="2023-01-04T00:00:00"/>
    <s v="Juan Manuel"/>
    <s v="Mantenimiento Electrico"/>
    <d v="2023-08-10T00:00:00"/>
    <d v="1899-12-30T08:09:50"/>
    <d v="2023-08-10T00:00:00"/>
    <d v="1899-12-30T08:14:11"/>
    <n v="261"/>
    <n v="4.3499999999999996"/>
    <x v="0"/>
    <x v="0"/>
    <n v="32"/>
    <s v="agosto"/>
    <s v="M"/>
    <m/>
    <s v="microparada"/>
    <m/>
    <m/>
    <m/>
  </r>
  <r>
    <n v="148956"/>
    <s v="Llenadora"/>
    <s v="Moreno"/>
    <s v="L29"/>
    <d v="2018-11-01T00:00:00"/>
    <s v="-"/>
    <s v="Mantenimiento Mecanico"/>
    <d v="2023-08-10T00:00:00"/>
    <d v="1899-12-30T08:42:23"/>
    <d v="2023-08-10T00:00:00"/>
    <d v="1899-12-30T08:48:10"/>
    <n v="347"/>
    <n v="5.7833333333333332"/>
    <x v="0"/>
    <x v="0"/>
    <n v="32"/>
    <s v="agosto"/>
    <s v="M"/>
    <m/>
    <s v="microparada"/>
    <m/>
    <m/>
    <m/>
  </r>
  <r>
    <n v="148960"/>
    <s v="Llenadora"/>
    <s v="Moreno"/>
    <s v="L32"/>
    <d v="2021-02-04T00:00:00"/>
    <s v="Victor"/>
    <s v="Mantenimiento Mecanico"/>
    <d v="2023-08-10T00:00:00"/>
    <d v="1899-12-30T08:53:51"/>
    <d v="2023-08-10T00:00:00"/>
    <d v="1899-12-30T09:01:20"/>
    <n v="449"/>
    <n v="7.4833333333333334"/>
    <x v="0"/>
    <x v="0"/>
    <n v="32"/>
    <s v="agosto"/>
    <s v="M"/>
    <m/>
    <s v="microparada"/>
    <m/>
    <m/>
    <m/>
  </r>
  <r>
    <n v="148963"/>
    <s v="Crimpadora"/>
    <s v="Moreno"/>
    <s v="L10"/>
    <d v="2018-11-01T00:00:00"/>
    <s v="-"/>
    <s v="Mantenimiento Electrico"/>
    <d v="2023-08-10T00:00:00"/>
    <d v="1899-12-30T09:04:47"/>
    <d v="2023-08-10T00:00:00"/>
    <d v="1899-12-30T09:17:47"/>
    <n v="780"/>
    <n v="13"/>
    <x v="1080"/>
    <x v="2"/>
    <n v="32"/>
    <s v="agosto"/>
    <s v="M"/>
    <m/>
    <s v="no"/>
    <m/>
    <m/>
    <m/>
  </r>
  <r>
    <n v="148966"/>
    <s v="Etiquetadora L33"/>
    <s v="Moreno"/>
    <s v="L33"/>
    <d v="2020-10-16T00:00:00"/>
    <s v="Martín"/>
    <s v="Mantenimiento Electrico"/>
    <d v="2023-08-10T00:00:00"/>
    <d v="1899-12-30T09:10:12"/>
    <d v="2023-08-10T00:00:00"/>
    <d v="1899-12-30T09:37:07"/>
    <n v="1615"/>
    <n v="26.916666666666668"/>
    <x v="1081"/>
    <x v="2"/>
    <n v="32"/>
    <s v="agosto"/>
    <s v="M"/>
    <m/>
    <s v="no"/>
    <m/>
    <m/>
    <m/>
  </r>
  <r>
    <n v="148968"/>
    <s v="Celofanadora"/>
    <s v="Moreno"/>
    <s v="L41"/>
    <d v="2020-02-21T00:00:00"/>
    <s v="Martín"/>
    <s v="Mantenimiento Mecanico"/>
    <d v="2023-08-10T00:00:00"/>
    <d v="1899-12-30T09:27:16"/>
    <d v="2023-08-10T00:00:00"/>
    <d v="1899-12-30T10:14:16"/>
    <n v="2820"/>
    <n v="47"/>
    <x v="1082"/>
    <x v="2"/>
    <n v="32"/>
    <s v="agosto"/>
    <s v="M"/>
    <m/>
    <s v="no"/>
    <m/>
    <m/>
    <m/>
  </r>
  <r>
    <n v="148970"/>
    <s v="Celofanadora L10"/>
    <s v="Moreno"/>
    <s v="L10"/>
    <d v="2020-09-30T00:00:00"/>
    <s v="Martín"/>
    <s v="Mantenimiento Electrico"/>
    <d v="2023-08-10T00:00:00"/>
    <d v="1899-12-30T09:37:15"/>
    <d v="2023-08-10T00:00:00"/>
    <d v="1899-12-30T10:05:33"/>
    <n v="1698"/>
    <n v="28.3"/>
    <x v="1083"/>
    <x v="2"/>
    <n v="32"/>
    <s v="agosto"/>
    <s v="M"/>
    <m/>
    <s v="no"/>
    <m/>
    <m/>
    <m/>
  </r>
  <r>
    <n v="148976"/>
    <s v="Celofanadora L10"/>
    <s v="Moreno"/>
    <s v="L10"/>
    <d v="2020-09-30T00:00:00"/>
    <s v="Martín"/>
    <s v="Mantenimiento Electrico"/>
    <d v="2023-08-10T00:00:00"/>
    <d v="1899-12-30T10:08:15"/>
    <d v="2023-08-10T00:00:00"/>
    <d v="1899-12-30T10:36:07"/>
    <n v="1672"/>
    <n v="27.866666666666667"/>
    <x v="1083"/>
    <x v="2"/>
    <n v="32"/>
    <s v="agosto"/>
    <s v="M"/>
    <m/>
    <s v="no"/>
    <m/>
    <m/>
    <m/>
  </r>
  <r>
    <n v="148978"/>
    <s v="Llenadora L38"/>
    <s v="Moreno"/>
    <s v="L38"/>
    <d v="2021-03-03T00:00:00"/>
    <s v="Martín"/>
    <s v="Mantenimiento Mecanico"/>
    <d v="2023-08-10T00:00:00"/>
    <d v="1899-12-30T10:26:52"/>
    <d v="2023-08-10T00:00:00"/>
    <d v="1899-12-30T11:04:19"/>
    <n v="2247"/>
    <n v="37.450000000000003"/>
    <x v="1084"/>
    <x v="2"/>
    <n v="32"/>
    <s v="agosto"/>
    <s v="M"/>
    <m/>
    <s v="no"/>
    <m/>
    <m/>
    <m/>
  </r>
  <r>
    <n v="148981"/>
    <s v="Llenadora"/>
    <s v="Moreno"/>
    <s v="L43"/>
    <d v="2018-11-01T00:00:00"/>
    <s v="-"/>
    <s v="Mantenimiento Electrico"/>
    <d v="2023-08-10T00:00:00"/>
    <d v="1899-12-30T10:45:31"/>
    <d v="2023-08-10T00:00:00"/>
    <d v="1899-12-30T10:56:48"/>
    <n v="677"/>
    <n v="11.283333333333333"/>
    <x v="883"/>
    <x v="2"/>
    <n v="32"/>
    <s v="agosto"/>
    <s v="M"/>
    <m/>
    <s v="no"/>
    <m/>
    <m/>
    <m/>
  </r>
  <r>
    <n v="148984"/>
    <s v="Celofanadora"/>
    <s v="Moreno"/>
    <s v="L41"/>
    <d v="2020-02-21T00:00:00"/>
    <s v="Martín"/>
    <s v="Mantenimiento Mecanico"/>
    <d v="2023-08-10T00:00:00"/>
    <d v="1899-12-30T10:52:45"/>
    <d v="2023-08-10T00:00:00"/>
    <d v="1899-12-30T11:03:27"/>
    <n v="642"/>
    <n v="10.7"/>
    <x v="1085"/>
    <x v="3"/>
    <n v="32"/>
    <s v="agosto"/>
    <s v="M"/>
    <m/>
    <s v="si"/>
    <m/>
    <m/>
    <m/>
  </r>
  <r>
    <n v="148988"/>
    <s v="LogiPack"/>
    <s v="Moreno"/>
    <s v="L35"/>
    <d v="2020-02-20T00:00:00"/>
    <s v="Martín"/>
    <s v="Mantenimiento Mecanico"/>
    <d v="2023-08-10T00:00:00"/>
    <d v="1899-12-30T11:09:44"/>
    <d v="2023-08-10T00:00:00"/>
    <d v="1899-12-30T11:15:51"/>
    <n v="367"/>
    <n v="6.1166666666666663"/>
    <x v="0"/>
    <x v="0"/>
    <n v="32"/>
    <s v="agosto"/>
    <s v="M"/>
    <m/>
    <s v="microparada"/>
    <m/>
    <m/>
    <m/>
  </r>
  <r>
    <n v="148990"/>
    <s v="Llenadora"/>
    <s v="Moreno"/>
    <s v="L11"/>
    <d v="2018-11-01T00:00:00"/>
    <s v="-"/>
    <s v="Mantenimiento Electrico"/>
    <d v="2023-08-10T00:00:00"/>
    <d v="1899-12-30T11:21:59"/>
    <d v="2023-08-10T00:00:00"/>
    <d v="1899-12-30T11:33:02"/>
    <n v="663"/>
    <n v="11.05"/>
    <x v="23"/>
    <x v="2"/>
    <n v="32"/>
    <s v="agosto"/>
    <s v="M"/>
    <m/>
    <s v="no"/>
    <m/>
    <m/>
    <m/>
  </r>
  <r>
    <n v="149003"/>
    <s v="Torqueadora"/>
    <s v="Moreno"/>
    <s v="L48"/>
    <d v="2018-11-01T00:00:00"/>
    <s v="-"/>
    <s v="Mantenimiento Mecanico"/>
    <d v="2023-08-10T00:00:00"/>
    <d v="1899-12-30T12:40:12"/>
    <d v="2023-08-10T00:00:00"/>
    <d v="1899-12-30T12:48:06"/>
    <n v="474"/>
    <n v="7.9"/>
    <x v="0"/>
    <x v="0"/>
    <n v="32"/>
    <s v="agosto"/>
    <s v="M"/>
    <m/>
    <s v="microparada"/>
    <m/>
    <m/>
    <m/>
  </r>
  <r>
    <n v="149019"/>
    <s v="Torqueadora"/>
    <s v="Moreno"/>
    <s v="L33"/>
    <d v="2020-02-20T00:00:00"/>
    <s v="Martín"/>
    <s v="Mantenimiento Mecanico"/>
    <d v="2023-08-10T00:00:00"/>
    <d v="1899-12-30T15:17:00"/>
    <d v="2023-08-10T00:00:00"/>
    <d v="1899-12-30T15:50:16"/>
    <n v="1996"/>
    <n v="33.266666666666666"/>
    <x v="1086"/>
    <x v="2"/>
    <n v="32"/>
    <s v="agosto"/>
    <s v="T"/>
    <m/>
    <s v="no"/>
    <m/>
    <m/>
    <m/>
  </r>
  <r>
    <n v="149022"/>
    <s v="Estuchadora"/>
    <s v="Moreno"/>
    <s v="L32"/>
    <d v="2021-02-04T00:00:00"/>
    <s v="Victor"/>
    <s v="Mantenimiento Mecanico"/>
    <d v="2023-08-10T00:00:00"/>
    <d v="1899-12-30T15:49:15"/>
    <d v="2023-08-10T00:00:00"/>
    <d v="1899-12-30T15:54:31"/>
    <n v="316"/>
    <n v="5.2666666666666666"/>
    <x v="0"/>
    <x v="0"/>
    <n v="32"/>
    <s v="agosto"/>
    <s v="T"/>
    <m/>
    <s v="microparada"/>
    <m/>
    <m/>
    <m/>
  </r>
  <r>
    <n v="149025"/>
    <s v="Llenadora L37"/>
    <s v="Moreno"/>
    <s v="L37"/>
    <d v="2021-03-08T00:00:00"/>
    <s v="Martín"/>
    <s v="Mantenimiento Mecanico"/>
    <d v="2023-08-10T00:00:00"/>
    <d v="1899-12-30T15:59:37"/>
    <d v="2023-08-10T00:00:00"/>
    <d v="1899-12-30T16:10:34"/>
    <n v="657"/>
    <n v="10.95"/>
    <x v="1087"/>
    <x v="2"/>
    <n v="32"/>
    <s v="agosto"/>
    <s v="T"/>
    <m/>
    <s v="no"/>
    <m/>
    <m/>
    <m/>
  </r>
  <r>
    <n v="149031"/>
    <s v="Estuchadora"/>
    <s v="Moreno"/>
    <s v="L47"/>
    <d v="2021-10-06T00:00:00"/>
    <s v="Sebastian "/>
    <s v="Mantenimiento Mecanico"/>
    <d v="2023-08-10T00:00:00"/>
    <d v="1899-12-30T17:07:51"/>
    <d v="2023-08-10T00:00:00"/>
    <d v="1899-12-30T17:28:36"/>
    <n v="1245"/>
    <n v="20.75"/>
    <x v="1088"/>
    <x v="2"/>
    <n v="32"/>
    <s v="agosto"/>
    <s v="T"/>
    <m/>
    <s v="no"/>
    <m/>
    <m/>
    <m/>
  </r>
  <r>
    <n v="149032"/>
    <s v="Coloca Bombas"/>
    <s v="Moreno"/>
    <s v="L43"/>
    <d v="2020-01-13T00:00:00"/>
    <s v="Martín"/>
    <s v="Mantenimiento Mecanico"/>
    <d v="2023-08-10T00:00:00"/>
    <d v="1899-12-30T17:15:00"/>
    <d v="2023-08-10T00:00:00"/>
    <d v="1899-12-30T17:31:07"/>
    <n v="967"/>
    <n v="16.116666666666667"/>
    <x v="1"/>
    <x v="1"/>
    <n v="32"/>
    <s v="agosto"/>
    <s v="T"/>
    <m/>
    <s v="sin informacion"/>
    <m/>
    <m/>
    <m/>
  </r>
  <r>
    <n v="149035"/>
    <s v="Crimpadora"/>
    <s v="Moreno"/>
    <s v="L43"/>
    <d v="2018-11-01T00:00:00"/>
    <s v="-"/>
    <s v="Mantenimiento Mecanico"/>
    <d v="2023-08-10T00:00:00"/>
    <d v="1899-12-30T17:31:16"/>
    <d v="2023-08-10T00:00:00"/>
    <d v="1899-12-30T18:15:57"/>
    <n v="2681"/>
    <n v="44.68333333333333"/>
    <x v="1"/>
    <x v="1"/>
    <n v="32"/>
    <s v="agosto"/>
    <s v="T"/>
    <m/>
    <s v="sin informacion"/>
    <m/>
    <m/>
    <m/>
  </r>
  <r>
    <n v="149036"/>
    <s v="Roscadora"/>
    <s v="Moreno"/>
    <s v="L11"/>
    <d v="2023-07-21T00:00:00"/>
    <s v="Juan Manuel"/>
    <s v="Mantenimiento Mecanico"/>
    <d v="2023-08-10T00:00:00"/>
    <d v="1899-12-30T17:46:37"/>
    <d v="2023-08-10T00:00:00"/>
    <d v="1899-12-30T17:58:14"/>
    <n v="697"/>
    <n v="11.616666666666667"/>
    <x v="1"/>
    <x v="1"/>
    <n v="32"/>
    <s v="agosto"/>
    <s v="T"/>
    <m/>
    <s v="sin informacion"/>
    <m/>
    <m/>
    <m/>
  </r>
  <r>
    <n v="149042"/>
    <s v="Roscadora"/>
    <s v="Moreno"/>
    <s v="L11"/>
    <d v="2023-07-21T00:00:00"/>
    <s v="Juan Manuel"/>
    <s v="Mantenimiento Mecanico"/>
    <d v="2023-08-10T00:00:00"/>
    <d v="1899-12-30T18:29:50"/>
    <d v="2023-08-10T00:00:00"/>
    <d v="1899-12-30T18:54:52"/>
    <n v="1502"/>
    <n v="25.033333333333335"/>
    <x v="1"/>
    <x v="1"/>
    <n v="32"/>
    <s v="agosto"/>
    <s v="T"/>
    <m/>
    <s v="sin informacion"/>
    <m/>
    <m/>
    <m/>
  </r>
  <r>
    <n v="149043"/>
    <s v="Celofanadora"/>
    <s v="Moreno"/>
    <s v="L41"/>
    <d v="2020-02-21T00:00:00"/>
    <s v="Martín"/>
    <s v="Mantenimiento Mecanico"/>
    <d v="2023-08-10T00:00:00"/>
    <d v="1899-12-30T18:50:09"/>
    <d v="2023-08-10T00:00:00"/>
    <d v="1899-12-30T20:13:59"/>
    <n v="5030"/>
    <n v="83.833333333333329"/>
    <x v="1089"/>
    <x v="3"/>
    <n v="32"/>
    <s v="agosto"/>
    <s v="T"/>
    <m/>
    <s v="si"/>
    <m/>
    <m/>
    <m/>
  </r>
  <r>
    <n v="149044"/>
    <s v="Etiquetadora L33"/>
    <s v="Moreno"/>
    <s v="L33"/>
    <d v="2020-10-16T00:00:00"/>
    <s v="Martín"/>
    <s v="Mantenimiento Electrico"/>
    <d v="2023-08-10T00:00:00"/>
    <d v="1899-12-30T18:56:34"/>
    <d v="2023-08-10T00:00:00"/>
    <d v="1899-12-30T19:16:38"/>
    <n v="1204"/>
    <n v="20.066666666666666"/>
    <x v="1090"/>
    <x v="2"/>
    <n v="32"/>
    <s v="agosto"/>
    <s v="T"/>
    <m/>
    <s v="no"/>
    <m/>
    <m/>
    <m/>
  </r>
  <r>
    <n v="149048"/>
    <s v="Roscadora"/>
    <s v="Moreno"/>
    <s v="L11"/>
    <d v="2023-07-21T00:00:00"/>
    <s v="Juan Manuel"/>
    <s v="Mantenimiento Mecanico"/>
    <d v="2023-08-10T00:00:00"/>
    <d v="1899-12-30T19:48:09"/>
    <d v="2023-08-10T00:00:00"/>
    <d v="1899-12-30T20:07:04"/>
    <n v="1135"/>
    <n v="18.916666666666668"/>
    <x v="1091"/>
    <x v="2"/>
    <n v="32"/>
    <s v="agosto"/>
    <s v="T"/>
    <m/>
    <s v="no"/>
    <m/>
    <m/>
    <m/>
  </r>
  <r>
    <n v="149050"/>
    <s v="Celofanadora L10"/>
    <s v="Moreno"/>
    <s v="L10"/>
    <d v="2020-09-30T00:00:00"/>
    <s v="Martín"/>
    <s v="Mantenimiento Mecanico"/>
    <d v="2023-08-10T00:00:00"/>
    <d v="1899-12-30T20:01:55"/>
    <d v="2023-08-10T00:00:00"/>
    <d v="1899-12-30T20:13:20"/>
    <n v="685"/>
    <n v="11.416666666666666"/>
    <x v="1092"/>
    <x v="2"/>
    <n v="32"/>
    <s v="agosto"/>
    <s v="T"/>
    <m/>
    <s v="no"/>
    <m/>
    <m/>
    <m/>
  </r>
  <r>
    <n v="149059"/>
    <s v="Abastecedor de envases"/>
    <s v="Moreno"/>
    <s v="L38"/>
    <d v="2019-09-23T00:00:00"/>
    <s v="Martín"/>
    <s v="Mantenimiento Electrico"/>
    <d v="2023-08-11T00:00:00"/>
    <d v="1899-12-30T06:04:03"/>
    <d v="2023-08-11T00:00:00"/>
    <d v="1899-12-30T06:47:19"/>
    <n v="2596"/>
    <n v="43.266666666666666"/>
    <x v="1"/>
    <x v="1"/>
    <n v="32"/>
    <s v="agosto"/>
    <s v="M"/>
    <m/>
    <s v="sin informacion"/>
    <m/>
    <m/>
    <m/>
  </r>
  <r>
    <n v="149062"/>
    <s v="LogiPack"/>
    <s v="Moreno"/>
    <s v="L35"/>
    <d v="2020-02-20T00:00:00"/>
    <s v="Martín"/>
    <s v="Mantenimiento Mecanico"/>
    <d v="2023-08-11T00:00:00"/>
    <d v="1899-12-30T06:17:25"/>
    <d v="2023-08-11T00:00:00"/>
    <d v="1899-12-30T10:07:51"/>
    <n v="13826"/>
    <n v="230.43333333333334"/>
    <x v="1"/>
    <x v="1"/>
    <n v="32"/>
    <s v="agosto"/>
    <s v="M"/>
    <m/>
    <s v="sin informacion"/>
    <m/>
    <m/>
    <m/>
  </r>
  <r>
    <n v="149063"/>
    <s v="Torqueadora"/>
    <s v="Moreno"/>
    <s v="L48"/>
    <d v="2018-11-01T00:00:00"/>
    <s v="-"/>
    <s v="Mantenimiento Mecanico"/>
    <d v="2023-08-11T00:00:00"/>
    <d v="1899-12-30T06:20:01"/>
    <d v="2023-08-11T00:00:00"/>
    <d v="1899-12-30T06:22:17"/>
    <n v="136"/>
    <n v="2.2666666666666666"/>
    <x v="0"/>
    <x v="0"/>
    <n v="32"/>
    <s v="agosto"/>
    <s v="M"/>
    <m/>
    <s v="microparada"/>
    <m/>
    <m/>
    <m/>
  </r>
  <r>
    <n v="149064"/>
    <s v="Llenadora"/>
    <s v="Moreno"/>
    <s v="L10"/>
    <d v="2018-11-01T00:00:00"/>
    <s v="-"/>
    <s v="Mantenimiento Mecanico"/>
    <d v="2023-08-11T00:00:00"/>
    <d v="1899-12-30T06:37:10"/>
    <d v="2023-08-11T00:00:00"/>
    <d v="1899-12-30T07:58:08"/>
    <n v="4858"/>
    <n v="80.966666666666669"/>
    <x v="1093"/>
    <x v="3"/>
    <n v="32"/>
    <s v="agosto"/>
    <s v="M"/>
    <m/>
    <s v="si"/>
    <m/>
    <m/>
    <m/>
  </r>
  <r>
    <n v="149065"/>
    <s v="Torqueadora"/>
    <s v="Moreno"/>
    <s v="L48"/>
    <d v="2018-11-01T00:00:00"/>
    <s v="-"/>
    <s v="Mantenimiento Mecanico"/>
    <d v="2023-08-11T00:00:00"/>
    <d v="1899-12-30T06:39:02"/>
    <d v="2023-08-11T00:00:00"/>
    <d v="1899-12-30T06:46:21"/>
    <n v="439"/>
    <n v="7.3166666666666664"/>
    <x v="0"/>
    <x v="0"/>
    <n v="32"/>
    <s v="agosto"/>
    <s v="M"/>
    <m/>
    <s v="microparada"/>
    <m/>
    <m/>
    <m/>
  </r>
  <r>
    <n v="149077"/>
    <s v="Etiquetadora L33"/>
    <s v="Moreno"/>
    <s v="L33"/>
    <d v="2020-10-16T00:00:00"/>
    <s v="Martín"/>
    <s v="Mantenimiento Electrico"/>
    <d v="2023-08-11T00:00:00"/>
    <d v="1899-12-30T08:20:59"/>
    <d v="2023-08-11T00:00:00"/>
    <d v="1899-12-30T09:52:24"/>
    <n v="5485"/>
    <n v="91.416666666666671"/>
    <x v="1094"/>
    <x v="2"/>
    <n v="32"/>
    <s v="agosto"/>
    <s v="M"/>
    <m/>
    <s v="no"/>
    <m/>
    <m/>
    <m/>
  </r>
  <r>
    <n v="149079"/>
    <s v="Torqueadora"/>
    <s v="Moreno"/>
    <s v="L38"/>
    <d v="2018-11-01T00:00:00"/>
    <s v="-"/>
    <s v="Mantenimiento Mecanico"/>
    <d v="2023-08-11T00:00:00"/>
    <d v="1899-12-30T09:08:51"/>
    <d v="2023-08-11T00:00:00"/>
    <d v="1899-12-30T09:22:31"/>
    <n v="820"/>
    <n v="13.666666666666666"/>
    <x v="1095"/>
    <x v="4"/>
    <n v="32"/>
    <s v="agosto"/>
    <s v="M"/>
    <m/>
    <s v="no aplica"/>
    <m/>
    <m/>
    <m/>
  </r>
  <r>
    <n v="149083"/>
    <s v="Etiquetadora"/>
    <s v="Moreno"/>
    <s v="L38"/>
    <d v="2018-11-01T00:00:00"/>
    <s v="-"/>
    <s v="Mantenimiento Electrico"/>
    <d v="2023-08-11T00:00:00"/>
    <d v="1899-12-30T09:42:34"/>
    <d v="2023-08-11T00:00:00"/>
    <d v="1899-12-30T10:16:12"/>
    <n v="2018"/>
    <n v="33.633333333333333"/>
    <x v="1"/>
    <x v="1"/>
    <n v="32"/>
    <s v="agosto"/>
    <s v="M"/>
    <m/>
    <s v="sin informacion"/>
    <m/>
    <m/>
    <m/>
  </r>
  <r>
    <n v="149090"/>
    <s v="Etiquetadora"/>
    <s v="Moreno"/>
    <s v="L38"/>
    <d v="2018-11-01T00:00:00"/>
    <s v="-"/>
    <s v="Mantenimiento Electrico"/>
    <d v="2023-08-11T00:00:00"/>
    <d v="1899-12-30T10:43:11"/>
    <d v="2023-08-11T00:00:00"/>
    <d v="1899-12-30T11:08:44"/>
    <n v="1533"/>
    <n v="25.55"/>
    <x v="1"/>
    <x v="1"/>
    <n v="32"/>
    <s v="agosto"/>
    <s v="M"/>
    <m/>
    <s v="sin informacion"/>
    <m/>
    <m/>
    <m/>
  </r>
  <r>
    <n v="149103"/>
    <s v="Pick and play"/>
    <s v="Moreno"/>
    <s v="L11"/>
    <d v="2018-11-01T00:00:00"/>
    <s v="-"/>
    <s v="Mantenimiento Mecanico"/>
    <d v="2023-08-11T00:00:00"/>
    <d v="1899-12-30T14:56:19"/>
    <d v="2023-08-11T00:00:00"/>
    <d v="1899-12-30T15:17:28"/>
    <n v="1269"/>
    <n v="21.15"/>
    <x v="1096"/>
    <x v="2"/>
    <n v="32"/>
    <s v="agosto"/>
    <s v="T"/>
    <m/>
    <s v="no"/>
    <m/>
    <m/>
    <m/>
  </r>
  <r>
    <n v="149105"/>
    <s v="Coloca Bombas"/>
    <s v="Moreno"/>
    <s v="L43"/>
    <d v="2020-01-13T00:00:00"/>
    <s v="Martín"/>
    <s v="Mantenimiento Electrico"/>
    <d v="2023-08-11T00:00:00"/>
    <d v="1899-12-30T15:04:34"/>
    <d v="2023-08-11T00:00:00"/>
    <d v="1899-12-30T15:16:58"/>
    <n v="744"/>
    <n v="12.4"/>
    <x v="1097"/>
    <x v="2"/>
    <n v="32"/>
    <s v="agosto"/>
    <s v="T"/>
    <m/>
    <s v="no"/>
    <m/>
    <m/>
    <m/>
  </r>
  <r>
    <n v="149106"/>
    <s v="Llenadora"/>
    <s v="Moreno"/>
    <s v="L29"/>
    <d v="2018-11-01T00:00:00"/>
    <s v="-"/>
    <s v="Mantenimiento Mecanico"/>
    <d v="2023-08-11T00:00:00"/>
    <d v="1899-12-30T15:08:32"/>
    <d v="2023-08-11T00:00:00"/>
    <d v="1899-12-30T15:24:37"/>
    <n v="965"/>
    <n v="16.083333333333332"/>
    <x v="1098"/>
    <x v="2"/>
    <n v="32"/>
    <s v="agosto"/>
    <s v="T"/>
    <m/>
    <s v="no"/>
    <m/>
    <m/>
    <m/>
  </r>
  <r>
    <n v="149115"/>
    <s v="Celofanadora"/>
    <s v="Moreno"/>
    <s v="L19"/>
    <d v="2023-05-17T00:00:00"/>
    <s v="Juan Manuel"/>
    <s v="Mantenimiento Mecanico"/>
    <d v="2023-08-11T00:00:00"/>
    <d v="1899-12-30T16:54:13"/>
    <d v="2023-08-11T00:00:00"/>
    <d v="1899-12-30T20:34:44"/>
    <n v="13231"/>
    <n v="220.51666666666668"/>
    <x v="1099"/>
    <x v="2"/>
    <n v="32"/>
    <s v="agosto"/>
    <s v="T"/>
    <m/>
    <s v="no"/>
    <m/>
    <m/>
    <m/>
  </r>
  <r>
    <n v="149116"/>
    <s v="Celofanadora"/>
    <s v="Moreno"/>
    <s v="L32"/>
    <d v="2021-02-04T00:00:00"/>
    <s v="Victor"/>
    <s v="Mantenimiento Mecanico"/>
    <d v="2023-08-11T00:00:00"/>
    <d v="1899-12-30T17:22:02"/>
    <d v="2023-08-11T00:00:00"/>
    <d v="1899-12-30T20:35:05"/>
    <n v="11583"/>
    <n v="193.05"/>
    <x v="1100"/>
    <x v="2"/>
    <n v="32"/>
    <s v="agosto"/>
    <s v="T"/>
    <m/>
    <s v="no"/>
    <m/>
    <m/>
    <m/>
  </r>
  <r>
    <n v="149119"/>
    <s v="Embalador"/>
    <s v="Moreno"/>
    <s v="L39"/>
    <d v="2018-11-01T00:00:00"/>
    <s v="-"/>
    <s v="Mantenimiento Electrico"/>
    <d v="2023-08-11T00:00:00"/>
    <d v="1899-12-30T17:47:50"/>
    <d v="2023-08-11T00:00:00"/>
    <d v="1899-12-30T18:00:42"/>
    <n v="772"/>
    <n v="12.866666666666667"/>
    <x v="23"/>
    <x v="2"/>
    <n v="32"/>
    <s v="agosto"/>
    <s v="T"/>
    <m/>
    <s v="no"/>
    <m/>
    <m/>
    <m/>
  </r>
  <r>
    <n v="149124"/>
    <s v="Llenadora"/>
    <s v="Moreno"/>
    <s v="L07"/>
    <d v="2018-11-01T00:00:00"/>
    <s v="-"/>
    <s v="Mantenimiento Electrico"/>
    <d v="2023-08-11T00:00:00"/>
    <d v="1899-12-30T18:49:20"/>
    <d v="2023-08-11T00:00:00"/>
    <d v="1899-12-30T19:11:10"/>
    <n v="1310"/>
    <n v="21.833333333333332"/>
    <x v="1101"/>
    <x v="2"/>
    <n v="32"/>
    <s v="agosto"/>
    <s v="T"/>
    <m/>
    <s v="no"/>
    <m/>
    <m/>
    <m/>
  </r>
  <r>
    <n v="149127"/>
    <s v="Llenadora"/>
    <s v="Moreno"/>
    <s v="L04"/>
    <d v="2018-11-01T00:00:00"/>
    <s v="-"/>
    <s v="Mantenimiento Mecanico"/>
    <d v="2023-08-11T00:00:00"/>
    <d v="1899-12-30T19:24:00"/>
    <d v="2023-08-11T00:00:00"/>
    <d v="1899-12-30T19:29:44"/>
    <n v="344"/>
    <n v="5.7333333333333334"/>
    <x v="0"/>
    <x v="0"/>
    <n v="32"/>
    <s v="agosto"/>
    <s v="T"/>
    <m/>
    <s v="microparada"/>
    <m/>
    <m/>
    <m/>
  </r>
  <r>
    <n v="149129"/>
    <s v="Transporte"/>
    <s v="Moreno"/>
    <s v="L12"/>
    <d v="2018-11-01T00:00:00"/>
    <s v="-"/>
    <s v="Mantenimiento Electrico"/>
    <d v="2023-08-11T00:00:00"/>
    <d v="1899-12-30T19:51:01"/>
    <d v="2023-08-11T00:00:00"/>
    <d v="1899-12-30T20:35:56"/>
    <n v="2695"/>
    <n v="44.916666666666664"/>
    <x v="1102"/>
    <x v="2"/>
    <n v="32"/>
    <s v="agosto"/>
    <s v="T"/>
    <m/>
    <s v="no"/>
    <m/>
    <m/>
    <m/>
  </r>
  <r>
    <n v="149131"/>
    <s v="Celofanadora L10"/>
    <s v="Moreno"/>
    <s v="L10"/>
    <d v="2020-09-30T00:00:00"/>
    <s v="Martín"/>
    <s v="Mantenimiento Electrico"/>
    <d v="2023-08-11T00:00:00"/>
    <d v="1899-12-30T20:35:58"/>
    <d v="2023-08-11T00:00:00"/>
    <d v="1899-12-30T21:31:56"/>
    <n v="3358"/>
    <n v="55.966666666666669"/>
    <x v="1103"/>
    <x v="2"/>
    <n v="32"/>
    <s v="agosto"/>
    <s v="T"/>
    <m/>
    <s v="no"/>
    <m/>
    <m/>
    <m/>
  </r>
  <r>
    <n v="149132"/>
    <s v="Transporte"/>
    <s v="Moreno"/>
    <s v="L12"/>
    <d v="2018-11-01T00:00:00"/>
    <s v="-"/>
    <s v="Mantenimiento Mecanico"/>
    <d v="2023-08-11T00:00:00"/>
    <d v="1899-12-30T20:45:27"/>
    <d v="2023-08-11T00:00:00"/>
    <d v="1899-12-30T21:27:04"/>
    <n v="2497"/>
    <n v="41.616666666666667"/>
    <x v="1104"/>
    <x v="2"/>
    <n v="32"/>
    <s v="agosto"/>
    <s v="T"/>
    <m/>
    <s v="no"/>
    <m/>
    <m/>
    <m/>
  </r>
  <r>
    <n v="149139"/>
    <s v="Estuchadora"/>
    <s v="Moreno"/>
    <s v="L43"/>
    <d v="2018-11-01T00:00:00"/>
    <s v="-"/>
    <s v="Mantenimiento Mecanico"/>
    <d v="2023-08-14T00:00:00"/>
    <d v="1899-12-30T06:08:26"/>
    <d v="2023-08-14T00:00:00"/>
    <d v="1899-12-30T07:22:50"/>
    <n v="4464"/>
    <n v="74.400000000000006"/>
    <x v="1105"/>
    <x v="2"/>
    <n v="33"/>
    <s v="agosto"/>
    <s v="M"/>
    <m/>
    <s v="no"/>
    <m/>
    <m/>
    <m/>
  </r>
  <r>
    <n v="149148"/>
    <s v="Llenadora"/>
    <s v="Moreno"/>
    <s v="L27"/>
    <d v="2018-11-01T00:00:00"/>
    <s v="-"/>
    <s v="Mantenimiento Mecanico"/>
    <d v="2023-08-14T00:00:00"/>
    <d v="1899-12-30T06:39:13"/>
    <d v="2023-08-14T00:00:00"/>
    <d v="1899-12-30T06:41:19"/>
    <n v="126"/>
    <n v="2.1"/>
    <x v="0"/>
    <x v="0"/>
    <n v="33"/>
    <s v="agosto"/>
    <s v="M"/>
    <m/>
    <s v="microparada"/>
    <m/>
    <m/>
    <m/>
  </r>
  <r>
    <n v="149155"/>
    <s v="Bomba Neumatica"/>
    <s v="Moreno"/>
    <s v="L19"/>
    <d v="2018-11-01T00:00:00"/>
    <s v="-"/>
    <s v="Mantenimiento Mecanico"/>
    <d v="2023-08-14T00:00:00"/>
    <d v="1899-12-30T06:59:44"/>
    <d v="2023-08-14T00:00:00"/>
    <d v="1899-12-30T07:28:00"/>
    <n v="1696"/>
    <n v="28.266666666666666"/>
    <x v="1106"/>
    <x v="2"/>
    <n v="33"/>
    <s v="agosto"/>
    <s v="M"/>
    <m/>
    <s v="no"/>
    <m/>
    <m/>
    <m/>
  </r>
  <r>
    <n v="149165"/>
    <s v="Celofanadora"/>
    <s v="Moreno"/>
    <s v="L41"/>
    <d v="2020-02-21T00:00:00"/>
    <s v="Martín"/>
    <s v="Mantenimiento Electrico"/>
    <d v="2023-08-14T00:00:00"/>
    <d v="1899-12-30T08:12:05"/>
    <d v="2023-08-14T00:00:00"/>
    <d v="1899-12-30T08:59:26"/>
    <n v="2841"/>
    <n v="47.35"/>
    <x v="1107"/>
    <x v="2"/>
    <n v="33"/>
    <s v="agosto"/>
    <s v="M"/>
    <m/>
    <s v="no"/>
    <m/>
    <m/>
    <m/>
  </r>
  <r>
    <n v="149166"/>
    <s v="Celofanadora"/>
    <s v="Moreno"/>
    <s v="L32"/>
    <d v="2021-02-04T00:00:00"/>
    <s v="Victor"/>
    <s v="Mantenimiento Mecanico"/>
    <d v="2023-08-14T00:00:00"/>
    <d v="1899-12-30T08:13:40"/>
    <d v="2023-08-14T00:00:00"/>
    <d v="1899-12-30T08:28:32"/>
    <n v="892"/>
    <n v="14.866666666666667"/>
    <x v="23"/>
    <x v="2"/>
    <n v="33"/>
    <s v="agosto"/>
    <s v="M"/>
    <m/>
    <s v="no"/>
    <m/>
    <m/>
    <m/>
  </r>
  <r>
    <n v="149169"/>
    <s v="Martillo"/>
    <s v="Moreno"/>
    <s v="L11"/>
    <d v="2018-11-01T00:00:00"/>
    <s v="-"/>
    <s v="Mantenimiento Mecanico"/>
    <d v="2023-08-14T00:00:00"/>
    <d v="1899-12-30T08:36:22"/>
    <d v="2023-08-14T00:00:00"/>
    <d v="1899-12-30T10:00:19"/>
    <n v="5037"/>
    <n v="83.95"/>
    <x v="1"/>
    <x v="1"/>
    <n v="33"/>
    <s v="agosto"/>
    <s v="M"/>
    <m/>
    <s v="sin informacion"/>
    <m/>
    <m/>
    <m/>
  </r>
  <r>
    <n v="149170"/>
    <s v="Celofanadora"/>
    <s v="Moreno"/>
    <s v="L32"/>
    <d v="2021-02-04T00:00:00"/>
    <s v="Victor"/>
    <s v="Mantenimiento Mecanico"/>
    <d v="2023-08-14T00:00:00"/>
    <d v="1899-12-30T08:41:20"/>
    <d v="2023-08-14T00:00:00"/>
    <d v="1899-12-30T09:04:42"/>
    <n v="1402"/>
    <n v="23.366666666666667"/>
    <x v="1108"/>
    <x v="2"/>
    <n v="33"/>
    <s v="agosto"/>
    <s v="M"/>
    <m/>
    <s v="no"/>
    <m/>
    <m/>
    <m/>
  </r>
  <r>
    <n v="149172"/>
    <s v="LogiPack"/>
    <s v="Moreno"/>
    <s v="L35"/>
    <d v="2020-02-20T00:00:00"/>
    <s v="Martín"/>
    <s v="Mantenimiento Mecanico"/>
    <d v="2023-08-14T00:00:00"/>
    <d v="1899-12-30T09:02:02"/>
    <d v="2023-08-14T00:00:00"/>
    <d v="1899-12-30T10:00:55"/>
    <n v="3533"/>
    <n v="58.883333333333333"/>
    <x v="1109"/>
    <x v="3"/>
    <n v="33"/>
    <s v="agosto"/>
    <s v="M"/>
    <m/>
    <s v="si"/>
    <m/>
    <m/>
    <m/>
  </r>
  <r>
    <n v="149173"/>
    <s v="Llenadora"/>
    <s v="Moreno"/>
    <s v="L29"/>
    <d v="2018-11-01T00:00:00"/>
    <s v="-"/>
    <s v="Mantenimiento Mecanico"/>
    <d v="2023-08-14T00:00:00"/>
    <d v="1899-12-30T09:03:13"/>
    <d v="2023-08-14T00:00:00"/>
    <d v="1899-12-30T09:59:33"/>
    <n v="3380"/>
    <n v="56.333333333333336"/>
    <x v="1110"/>
    <x v="2"/>
    <n v="33"/>
    <s v="agosto"/>
    <s v="M"/>
    <m/>
    <s v="no"/>
    <m/>
    <m/>
    <m/>
  </r>
  <r>
    <n v="149176"/>
    <s v="Torqueadora"/>
    <s v="Moreno"/>
    <s v="L19"/>
    <d v="2018-11-01T00:00:00"/>
    <s v="-"/>
    <s v="Mantenimiento Mecanico"/>
    <d v="2023-08-14T00:00:00"/>
    <d v="1899-12-30T09:06:09"/>
    <d v="2023-08-14T00:00:00"/>
    <d v="1899-12-30T09:53:27"/>
    <n v="2838"/>
    <n v="47.3"/>
    <x v="1"/>
    <x v="1"/>
    <n v="33"/>
    <s v="agosto"/>
    <s v="M"/>
    <m/>
    <s v="sin informacion"/>
    <m/>
    <m/>
    <m/>
  </r>
  <r>
    <n v="149177"/>
    <s v="Celofanadora"/>
    <s v="Moreno"/>
    <s v="L32"/>
    <d v="2021-02-04T00:00:00"/>
    <s v="Victor"/>
    <s v="Mantenimiento Mecanico"/>
    <d v="2023-08-14T00:00:00"/>
    <d v="1899-12-30T09:12:24"/>
    <d v="2023-08-14T00:00:00"/>
    <d v="1899-12-30T10:40:06"/>
    <n v="5262"/>
    <n v="87.7"/>
    <x v="1"/>
    <x v="1"/>
    <n v="33"/>
    <s v="agosto"/>
    <s v="M"/>
    <m/>
    <s v="sin informacion"/>
    <m/>
    <m/>
    <m/>
  </r>
  <r>
    <n v="149180"/>
    <s v="Coloca Bombas"/>
    <s v="Moreno"/>
    <s v="L43"/>
    <d v="2020-01-13T00:00:00"/>
    <s v="Martín"/>
    <s v="Mantenimiento Mecanico"/>
    <d v="2023-08-14T00:00:00"/>
    <d v="1899-12-30T09:45:25"/>
    <d v="2023-08-14T00:00:00"/>
    <d v="1899-12-30T11:14:03"/>
    <n v="5318"/>
    <n v="88.63333333333334"/>
    <x v="1111"/>
    <x v="2"/>
    <n v="33"/>
    <s v="agosto"/>
    <s v="M"/>
    <m/>
    <s v="no"/>
    <m/>
    <m/>
    <m/>
  </r>
  <r>
    <n v="149183"/>
    <s v="Llenadora"/>
    <s v="Moreno"/>
    <s v="L04"/>
    <d v="2018-11-01T00:00:00"/>
    <s v="-"/>
    <s v="Mantenimiento Electrico"/>
    <d v="2023-08-14T00:00:00"/>
    <d v="1899-12-30T10:06:35"/>
    <d v="2023-08-14T00:00:00"/>
    <d v="1899-12-30T10:08:36"/>
    <n v="121"/>
    <n v="2.0166666666666666"/>
    <x v="0"/>
    <x v="0"/>
    <n v="33"/>
    <s v="agosto"/>
    <s v="M"/>
    <m/>
    <s v="microparada"/>
    <m/>
    <m/>
    <m/>
  </r>
  <r>
    <n v="149184"/>
    <s v="Llenadora"/>
    <s v="Moreno"/>
    <s v="L04"/>
    <d v="2018-11-01T00:00:00"/>
    <s v="-"/>
    <s v="Mantenimiento Electrico"/>
    <d v="2023-08-14T00:00:00"/>
    <d v="1899-12-30T10:09:53"/>
    <d v="2023-08-14T00:00:00"/>
    <d v="1899-12-30T10:17:44"/>
    <n v="471"/>
    <n v="7.85"/>
    <x v="0"/>
    <x v="0"/>
    <n v="33"/>
    <s v="agosto"/>
    <s v="M"/>
    <m/>
    <s v="microparada"/>
    <m/>
    <m/>
    <m/>
  </r>
  <r>
    <n v="149186"/>
    <s v="Etiquetadora L33"/>
    <s v="Moreno"/>
    <s v="L33"/>
    <d v="2020-10-16T00:00:00"/>
    <s v="Martín"/>
    <s v="Mantenimiento Electrico"/>
    <d v="2023-08-14T00:00:00"/>
    <d v="1899-12-30T10:15:18"/>
    <d v="2023-08-14T00:00:00"/>
    <d v="1899-12-30T10:44:48"/>
    <n v="1770"/>
    <n v="29.5"/>
    <x v="907"/>
    <x v="2"/>
    <n v="33"/>
    <s v="agosto"/>
    <s v="M"/>
    <m/>
    <s v="no"/>
    <m/>
    <m/>
    <m/>
  </r>
  <r>
    <n v="149190"/>
    <s v="Llenadora"/>
    <s v="Moreno"/>
    <s v="L39"/>
    <d v="2018-11-01T00:00:00"/>
    <s v="-"/>
    <s v="Mantenimiento Electrico"/>
    <d v="2023-08-14T00:00:00"/>
    <d v="1899-12-30T10:42:50"/>
    <d v="2023-08-14T00:00:00"/>
    <d v="1899-12-30T11:21:36"/>
    <n v="2326"/>
    <n v="38.766666666666666"/>
    <x v="1112"/>
    <x v="4"/>
    <n v="33"/>
    <s v="agosto"/>
    <s v="M"/>
    <m/>
    <s v="no aplica"/>
    <m/>
    <m/>
    <m/>
  </r>
  <r>
    <n v="149191"/>
    <s v="Abastecedor de envases"/>
    <s v="Moreno"/>
    <s v="L33"/>
    <d v="2018-11-01T00:00:00"/>
    <s v="-"/>
    <s v="Mantenimiento Electrico"/>
    <d v="2023-08-14T00:00:00"/>
    <d v="1899-12-30T10:46:25"/>
    <d v="2023-08-14T00:00:00"/>
    <d v="1899-12-30T11:01:43"/>
    <n v="918"/>
    <n v="15.3"/>
    <x v="1113"/>
    <x v="2"/>
    <n v="33"/>
    <s v="agosto"/>
    <s v="M"/>
    <m/>
    <s v="no"/>
    <m/>
    <m/>
    <m/>
  </r>
  <r>
    <n v="149193"/>
    <s v="Abastecedor de envases"/>
    <s v="Moreno"/>
    <s v="L33"/>
    <d v="2018-11-01T00:00:00"/>
    <s v="-"/>
    <s v="Mantenimiento Electrico"/>
    <d v="2023-08-14T00:00:00"/>
    <d v="1899-12-30T11:11:02"/>
    <d v="2023-08-14T00:00:00"/>
    <d v="1899-12-30T11:26:43"/>
    <n v="941"/>
    <n v="15.683333333333334"/>
    <x v="1113"/>
    <x v="2"/>
    <n v="33"/>
    <s v="agosto"/>
    <s v="M"/>
    <m/>
    <s v="no"/>
    <m/>
    <m/>
    <m/>
  </r>
  <r>
    <n v="149194"/>
    <s v="Estuchadora"/>
    <s v="Moreno"/>
    <s v="L43"/>
    <d v="2018-11-01T00:00:00"/>
    <s v="-"/>
    <s v="Mantenimiento Mecanico"/>
    <d v="2023-08-14T00:00:00"/>
    <d v="1899-12-30T11:15:20"/>
    <d v="2023-08-14T00:00:00"/>
    <d v="1899-12-30T17:47:43"/>
    <n v="23543"/>
    <n v="392.38333333333333"/>
    <x v="1"/>
    <x v="1"/>
    <n v="33"/>
    <s v="agosto"/>
    <s v="M"/>
    <m/>
    <s v="sin informacion"/>
    <m/>
    <m/>
    <m/>
  </r>
  <r>
    <n v="149198"/>
    <s v="Llenadora L37"/>
    <s v="Moreno"/>
    <s v="L37"/>
    <d v="2021-03-08T00:00:00"/>
    <s v="Martín"/>
    <s v="Mantenimiento Mecanico"/>
    <d v="2023-08-14T00:00:00"/>
    <d v="1899-12-30T11:50:08"/>
    <d v="2023-08-14T00:00:00"/>
    <d v="1899-12-30T12:49:33"/>
    <n v="3565"/>
    <n v="59.416666666666664"/>
    <x v="1114"/>
    <x v="2"/>
    <n v="33"/>
    <s v="agosto"/>
    <s v="M"/>
    <m/>
    <s v="no"/>
    <m/>
    <m/>
    <m/>
  </r>
  <r>
    <n v="149199"/>
    <s v="Roscadora"/>
    <s v="Moreno"/>
    <s v="L10"/>
    <d v="2021-03-10T00:00:00"/>
    <s v="Martín"/>
    <s v="Mantenimiento Mecanico"/>
    <d v="2023-08-14T00:00:00"/>
    <d v="1899-12-30T12:00:42"/>
    <d v="2023-08-14T00:00:00"/>
    <d v="1899-12-30T12:07:56"/>
    <n v="434"/>
    <n v="7.2333333333333334"/>
    <x v="0"/>
    <x v="0"/>
    <n v="33"/>
    <s v="agosto"/>
    <s v="M"/>
    <m/>
    <s v="microparada"/>
    <m/>
    <m/>
    <m/>
  </r>
  <r>
    <n v="149200"/>
    <s v="Camara"/>
    <s v="Moreno"/>
    <s v="L33"/>
    <d v="2020-02-20T00:00:00"/>
    <s v="Martín"/>
    <s v="Mantenimiento Electrico"/>
    <d v="2023-08-14T00:00:00"/>
    <d v="1899-12-30T12:12:15"/>
    <d v="2023-08-14T00:00:00"/>
    <d v="1899-12-30T12:53:03"/>
    <n v="2448"/>
    <n v="40.799999999999997"/>
    <x v="4"/>
    <x v="2"/>
    <n v="33"/>
    <s v="agosto"/>
    <s v="M"/>
    <m/>
    <s v="no"/>
    <m/>
    <m/>
    <m/>
  </r>
  <r>
    <n v="149205"/>
    <s v="Abastecedor pinceles"/>
    <s v="Moreno"/>
    <s v="L37"/>
    <d v="2018-11-01T00:00:00"/>
    <s v="-"/>
    <s v="Mantenimiento Mecanico"/>
    <d v="2023-08-14T00:00:00"/>
    <d v="1899-12-30T12:49:42"/>
    <d v="2023-08-14T00:00:00"/>
    <d v="1899-12-30T13:01:20"/>
    <n v="698"/>
    <n v="11.633333333333333"/>
    <x v="1115"/>
    <x v="4"/>
    <n v="33"/>
    <s v="agosto"/>
    <s v="M"/>
    <m/>
    <s v="no aplica"/>
    <m/>
    <m/>
    <m/>
  </r>
  <r>
    <n v="149206"/>
    <s v="Abastecedor pinceles"/>
    <s v="Moreno"/>
    <s v="L37"/>
    <d v="2018-11-01T00:00:00"/>
    <s v="-"/>
    <s v="Mantenimiento Mecanico"/>
    <d v="2023-08-14T00:00:00"/>
    <d v="1899-12-30T13:03:36"/>
    <d v="2023-08-14T00:00:00"/>
    <d v="1899-12-30T14:34:56"/>
    <n v="5480"/>
    <n v="91.333333333333329"/>
    <x v="1115"/>
    <x v="4"/>
    <n v="33"/>
    <s v="agosto"/>
    <s v="M"/>
    <m/>
    <s v="no aplica"/>
    <m/>
    <m/>
    <m/>
  </r>
  <r>
    <n v="149207"/>
    <s v="Llenadora"/>
    <s v="Moreno"/>
    <s v="L39"/>
    <d v="2018-11-01T00:00:00"/>
    <s v="-"/>
    <s v="Mantenimiento Electrico"/>
    <d v="2023-08-14T00:00:00"/>
    <d v="1899-12-30T13:15:45"/>
    <d v="2023-08-14T00:00:00"/>
    <d v="1899-12-30T14:39:00"/>
    <n v="4995"/>
    <n v="83.25"/>
    <x v="1116"/>
    <x v="2"/>
    <n v="33"/>
    <s v="agosto"/>
    <s v="M"/>
    <m/>
    <s v="no"/>
    <m/>
    <m/>
    <m/>
  </r>
  <r>
    <n v="149208"/>
    <s v="Camara"/>
    <s v="Moreno"/>
    <s v="L33"/>
    <d v="2020-02-20T00:00:00"/>
    <s v="Martín"/>
    <s v="Mantenimiento Electrico"/>
    <d v="2023-08-14T00:00:00"/>
    <d v="1899-12-30T13:53:48"/>
    <d v="2023-08-14T00:00:00"/>
    <d v="1899-12-30T16:15:01"/>
    <n v="8473"/>
    <n v="141.21666666666667"/>
    <x v="4"/>
    <x v="2"/>
    <n v="33"/>
    <s v="agosto"/>
    <s v="M"/>
    <m/>
    <s v="no"/>
    <m/>
    <m/>
    <m/>
  </r>
  <r>
    <n v="149211"/>
    <s v="Llenadora L37"/>
    <s v="Moreno"/>
    <s v="L37"/>
    <d v="2021-03-08T00:00:00"/>
    <s v="Martín"/>
    <s v="Mantenimiento Mecanico"/>
    <d v="2023-08-14T00:00:00"/>
    <d v="1899-12-30T14:37:18"/>
    <d v="2023-08-14T00:00:00"/>
    <d v="1899-12-30T15:07:09"/>
    <n v="1791"/>
    <n v="29.85"/>
    <x v="1114"/>
    <x v="2"/>
    <n v="33"/>
    <s v="agosto"/>
    <s v="T"/>
    <m/>
    <s v="no"/>
    <m/>
    <m/>
    <m/>
  </r>
  <r>
    <n v="149212"/>
    <s v="Llenadora"/>
    <s v="Moreno"/>
    <s v="L39"/>
    <d v="2018-11-01T00:00:00"/>
    <s v="-"/>
    <s v="Mantenimiento Electrico"/>
    <d v="2023-08-14T00:00:00"/>
    <d v="1899-12-30T14:39:08"/>
    <d v="2023-08-14T00:00:00"/>
    <d v="1899-12-30T14:58:54"/>
    <n v="1186"/>
    <n v="19.766666666666666"/>
    <x v="1116"/>
    <x v="2"/>
    <n v="33"/>
    <s v="agosto"/>
    <s v="T"/>
    <m/>
    <s v="no"/>
    <m/>
    <m/>
    <m/>
  </r>
  <r>
    <n v="149213"/>
    <s v="Transporte"/>
    <s v="Moreno"/>
    <s v="L38"/>
    <d v="2018-11-01T00:00:00"/>
    <s v="-"/>
    <s v="Mantenimiento Mecanico"/>
    <d v="2023-08-14T00:00:00"/>
    <d v="1899-12-30T15:09:14"/>
    <d v="2023-08-14T00:00:00"/>
    <d v="1899-12-30T16:06:32"/>
    <n v="3438"/>
    <n v="57.3"/>
    <x v="1117"/>
    <x v="3"/>
    <n v="33"/>
    <s v="agosto"/>
    <s v="T"/>
    <m/>
    <s v="si"/>
    <m/>
    <m/>
    <m/>
  </r>
  <r>
    <n v="149214"/>
    <s v="Pick and play"/>
    <s v="Moreno"/>
    <s v="L11"/>
    <d v="2018-11-01T00:00:00"/>
    <s v="-"/>
    <s v="Mantenimiento Mecanico"/>
    <d v="2023-08-14T00:00:00"/>
    <d v="1899-12-30T15:14:27"/>
    <d v="2023-08-14T00:00:00"/>
    <d v="1899-12-30T15:28:53"/>
    <n v="866"/>
    <n v="14.433333333333334"/>
    <x v="23"/>
    <x v="2"/>
    <n v="33"/>
    <s v="agosto"/>
    <s v="T"/>
    <m/>
    <s v="no"/>
    <m/>
    <m/>
    <m/>
  </r>
  <r>
    <n v="149216"/>
    <s v="Llenadora"/>
    <s v="Moreno"/>
    <s v="L29"/>
    <d v="2018-11-01T00:00:00"/>
    <s v="-"/>
    <s v="Mantenimiento Electrico"/>
    <d v="2023-08-14T00:00:00"/>
    <d v="1899-12-30T15:44:36"/>
    <d v="2023-08-14T00:00:00"/>
    <d v="1899-12-30T16:50:27"/>
    <n v="3951"/>
    <n v="65.849999999999994"/>
    <x v="1118"/>
    <x v="2"/>
    <n v="33"/>
    <s v="agosto"/>
    <s v="T"/>
    <m/>
    <s v="no"/>
    <m/>
    <m/>
    <m/>
  </r>
  <r>
    <n v="149217"/>
    <s v="Abastecedor pinceles"/>
    <s v="Moreno"/>
    <s v="L37"/>
    <d v="2018-11-01T00:00:00"/>
    <s v="-"/>
    <s v="Mantenimiento Mecanico"/>
    <d v="2023-08-14T00:00:00"/>
    <d v="1899-12-30T15:46:40"/>
    <d v="2023-08-14T00:00:00"/>
    <d v="1899-12-30T16:23:23"/>
    <n v="2203"/>
    <n v="36.716666666666669"/>
    <x v="1119"/>
    <x v="2"/>
    <n v="33"/>
    <s v="agosto"/>
    <s v="T"/>
    <m/>
    <s v="no"/>
    <m/>
    <m/>
    <m/>
  </r>
  <r>
    <n v="149220"/>
    <s v="Camara"/>
    <s v="Moreno"/>
    <s v="L33"/>
    <d v="2020-02-20T00:00:00"/>
    <s v="Martín"/>
    <s v="Mantenimiento Electrico"/>
    <d v="2023-08-14T00:00:00"/>
    <d v="1899-12-30T16:25:48"/>
    <d v="2023-08-14T00:00:00"/>
    <d v="1899-12-30T16:50:11"/>
    <n v="1463"/>
    <n v="24.383333333333333"/>
    <x v="4"/>
    <x v="2"/>
    <n v="33"/>
    <s v="agosto"/>
    <s v="T"/>
    <m/>
    <s v="no"/>
    <m/>
    <m/>
    <m/>
  </r>
  <r>
    <n v="149221"/>
    <s v="Llenadora"/>
    <s v="Moreno"/>
    <s v="L29"/>
    <d v="2018-11-01T00:00:00"/>
    <s v="-"/>
    <s v="Mantenimiento Mecanico"/>
    <d v="2023-08-14T00:00:00"/>
    <d v="1899-12-30T16:50:38"/>
    <d v="2023-08-14T00:00:00"/>
    <d v="1899-12-30T17:22:14"/>
    <n v="1896"/>
    <n v="31.6"/>
    <x v="23"/>
    <x v="2"/>
    <n v="33"/>
    <s v="agosto"/>
    <s v="T"/>
    <m/>
    <s v="no"/>
    <m/>
    <m/>
    <m/>
  </r>
  <r>
    <n v="149222"/>
    <s v="Laser"/>
    <s v="Moreno"/>
    <s v="L11"/>
    <d v="2021-08-24T00:00:00"/>
    <s v="Sebastian "/>
    <s v="Mantenimiento Mecanico"/>
    <d v="2023-08-14T00:00:00"/>
    <d v="1899-12-30T16:53:45"/>
    <d v="2023-08-14T00:00:00"/>
    <d v="1899-12-30T17:21:01"/>
    <n v="1636"/>
    <n v="27.266666666666666"/>
    <x v="617"/>
    <x v="4"/>
    <n v="33"/>
    <s v="agosto"/>
    <s v="T"/>
    <m/>
    <s v="no aplica"/>
    <m/>
    <m/>
    <m/>
  </r>
  <r>
    <n v="149224"/>
    <s v="Camara"/>
    <s v="Moreno"/>
    <s v="L33"/>
    <d v="2020-02-20T00:00:00"/>
    <s v="Martín"/>
    <s v="Mantenimiento Electrico"/>
    <d v="2023-08-14T00:00:00"/>
    <d v="1899-12-30T17:05:59"/>
    <d v="2023-08-14T00:00:00"/>
    <d v="1899-12-30T17:32:42"/>
    <n v="1603"/>
    <n v="26.716666666666665"/>
    <x v="4"/>
    <x v="2"/>
    <n v="33"/>
    <s v="agosto"/>
    <s v="T"/>
    <m/>
    <s v="no"/>
    <m/>
    <m/>
    <m/>
  </r>
  <r>
    <n v="149227"/>
    <s v="Abastecedor pinceles"/>
    <s v="Moreno"/>
    <s v="L37"/>
    <d v="2018-11-01T00:00:00"/>
    <s v="-"/>
    <s v="Mantenimiento Mecanico"/>
    <d v="2023-08-14T00:00:00"/>
    <d v="1899-12-30T17:53:21"/>
    <d v="2023-08-14T00:00:00"/>
    <d v="1899-12-30T18:46:07"/>
    <n v="3166"/>
    <n v="52.766666666666666"/>
    <x v="4"/>
    <x v="2"/>
    <n v="33"/>
    <s v="agosto"/>
    <s v="T"/>
    <m/>
    <s v="no"/>
    <m/>
    <m/>
    <m/>
  </r>
  <r>
    <n v="149228"/>
    <s v="Celofanadora"/>
    <s v="Moreno"/>
    <s v="L19"/>
    <d v="2023-05-17T00:00:00"/>
    <s v="Juan Manuel"/>
    <s v="Mantenimiento Mecanico"/>
    <d v="2023-08-14T00:00:00"/>
    <d v="1899-12-30T18:12:13"/>
    <d v="2023-08-14T00:00:00"/>
    <d v="1899-12-30T18:33:01"/>
    <n v="1248"/>
    <n v="20.8"/>
    <x v="1120"/>
    <x v="2"/>
    <n v="33"/>
    <s v="agosto"/>
    <s v="T"/>
    <m/>
    <s v="no"/>
    <m/>
    <m/>
    <m/>
  </r>
  <r>
    <n v="149230"/>
    <s v="Pick and play"/>
    <s v="Moreno"/>
    <s v="L11"/>
    <d v="2018-11-01T00:00:00"/>
    <s v="-"/>
    <s v="Mantenimiento Mecanico"/>
    <d v="2023-08-14T00:00:00"/>
    <d v="1899-12-30T18:27:55"/>
    <d v="2023-08-14T00:00:00"/>
    <d v="1899-12-30T18:42:00"/>
    <n v="845"/>
    <n v="14.083333333333334"/>
    <x v="1121"/>
    <x v="2"/>
    <n v="33"/>
    <s v="agosto"/>
    <s v="T"/>
    <m/>
    <s v="no"/>
    <m/>
    <m/>
    <m/>
  </r>
  <r>
    <n v="149231"/>
    <s v="Estuchadora"/>
    <s v="Moreno"/>
    <s v="L47"/>
    <d v="2021-10-06T00:00:00"/>
    <s v="Sebastian "/>
    <s v="Mantenimiento Mecanico"/>
    <d v="2023-08-14T00:00:00"/>
    <d v="1899-12-30T18:52:37"/>
    <d v="2023-08-14T00:00:00"/>
    <d v="1899-12-30T18:58:54"/>
    <n v="377"/>
    <n v="6.2833333333333332"/>
    <x v="0"/>
    <x v="0"/>
    <n v="33"/>
    <s v="agosto"/>
    <s v="T"/>
    <m/>
    <s v="microparada"/>
    <m/>
    <m/>
    <m/>
  </r>
  <r>
    <n v="149238"/>
    <s v="Roscadora"/>
    <s v="Moreno"/>
    <s v="L11"/>
    <d v="2023-07-21T00:00:00"/>
    <s v="Juan Manuel"/>
    <s v="Mantenimiento Mecanico"/>
    <d v="2023-08-14T00:00:00"/>
    <d v="1899-12-30T19:49:01"/>
    <d v="2023-08-14T00:00:00"/>
    <d v="1899-12-30T20:59:34"/>
    <n v="4233"/>
    <n v="70.55"/>
    <x v="23"/>
    <x v="2"/>
    <n v="33"/>
    <s v="agosto"/>
    <s v="T"/>
    <m/>
    <s v="no"/>
    <m/>
    <m/>
    <m/>
  </r>
  <r>
    <n v="149241"/>
    <s v="Estuchadora"/>
    <s v="Moreno"/>
    <s v="L47"/>
    <d v="2021-10-06T00:00:00"/>
    <s v="Sebastian "/>
    <s v="Mantenimiento Mecanico"/>
    <d v="2023-08-14T00:00:00"/>
    <d v="1899-12-30T20:39:40"/>
    <d v="2023-08-14T00:00:00"/>
    <d v="1899-12-30T21:15:32"/>
    <n v="2152"/>
    <n v="35.866666666666667"/>
    <x v="1122"/>
    <x v="2"/>
    <n v="33"/>
    <s v="agosto"/>
    <s v="T"/>
    <m/>
    <s v="no"/>
    <m/>
    <m/>
    <m/>
  </r>
  <r>
    <n v="149252"/>
    <s v="Brazo transporte"/>
    <s v="Moreno"/>
    <s v="L35"/>
    <d v="2018-11-01T00:00:00"/>
    <s v="-"/>
    <s v="Mantenimiento Electrico"/>
    <d v="2023-08-15T00:00:00"/>
    <d v="1899-12-30T06:16:26"/>
    <d v="2023-08-15T00:00:00"/>
    <d v="1899-12-30T07:16:21"/>
    <n v="3595"/>
    <n v="59.916666666666664"/>
    <x v="1123"/>
    <x v="2"/>
    <n v="33"/>
    <s v="agosto"/>
    <s v="M"/>
    <m/>
    <s v="no"/>
    <m/>
    <m/>
    <m/>
  </r>
  <r>
    <n v="149253"/>
    <s v="Etiquetadora L33"/>
    <s v="Moreno"/>
    <s v="L33"/>
    <d v="2020-10-16T00:00:00"/>
    <s v="Martín"/>
    <s v="Mantenimiento Electrico"/>
    <d v="2023-08-15T00:00:00"/>
    <d v="1899-12-30T06:19:16"/>
    <d v="2023-08-15T00:00:00"/>
    <d v="1899-12-30T07:11:58"/>
    <n v="3162"/>
    <n v="52.7"/>
    <x v="202"/>
    <x v="2"/>
    <n v="33"/>
    <s v="agosto"/>
    <s v="M"/>
    <m/>
    <s v="no"/>
    <m/>
    <m/>
    <m/>
  </r>
  <r>
    <n v="149254"/>
    <s v="Llenadora"/>
    <s v="Moreno"/>
    <s v="L07"/>
    <d v="2018-11-01T00:00:00"/>
    <s v="-"/>
    <s v="Mantenimiento Electrico"/>
    <d v="2023-08-15T00:00:00"/>
    <d v="1899-12-30T06:21:25"/>
    <d v="2023-08-15T00:00:00"/>
    <d v="1899-12-30T06:50:22"/>
    <n v="1737"/>
    <n v="28.95"/>
    <x v="119"/>
    <x v="4"/>
    <n v="33"/>
    <s v="agosto"/>
    <s v="M"/>
    <m/>
    <s v="no aplica"/>
    <m/>
    <m/>
    <m/>
  </r>
  <r>
    <n v="149269"/>
    <s v="Llenadora"/>
    <s v="Moreno"/>
    <s v="L29"/>
    <d v="2018-11-01T00:00:00"/>
    <s v="-"/>
    <s v="Mantenimiento Mecanico"/>
    <d v="2023-08-15T00:00:00"/>
    <d v="1899-12-30T07:44:48"/>
    <d v="2023-08-15T00:00:00"/>
    <d v="1899-12-30T07:48:41"/>
    <n v="233"/>
    <n v="3.8833333333333333"/>
    <x v="0"/>
    <x v="0"/>
    <n v="33"/>
    <s v="agosto"/>
    <s v="M"/>
    <m/>
    <s v="microparada"/>
    <m/>
    <m/>
    <m/>
  </r>
  <r>
    <n v="149279"/>
    <s v="Camara"/>
    <s v="Moreno"/>
    <s v="L33"/>
    <d v="2020-02-20T00:00:00"/>
    <s v="Martín"/>
    <s v="Mantenimiento Electrico"/>
    <d v="2023-08-15T00:00:00"/>
    <d v="1899-12-30T08:52:34"/>
    <d v="2023-08-15T00:00:00"/>
    <d v="1899-12-30T09:00:19"/>
    <n v="465"/>
    <n v="7.75"/>
    <x v="0"/>
    <x v="0"/>
    <n v="33"/>
    <s v="agosto"/>
    <s v="M"/>
    <m/>
    <s v="microparada"/>
    <m/>
    <m/>
    <m/>
  </r>
  <r>
    <n v="149280"/>
    <s v="LogiPack"/>
    <s v="Moreno"/>
    <s v="L35"/>
    <d v="2020-02-20T00:00:00"/>
    <s v="Martín"/>
    <s v="Mantenimiento Mecanico"/>
    <d v="2023-08-15T00:00:00"/>
    <d v="1899-12-30T09:01:18"/>
    <d v="2023-08-15T00:00:00"/>
    <d v="1899-12-30T09:19:44"/>
    <n v="1106"/>
    <n v="18.433333333333334"/>
    <x v="4"/>
    <x v="2"/>
    <n v="33"/>
    <s v="agosto"/>
    <s v="M"/>
    <m/>
    <s v="no"/>
    <m/>
    <m/>
    <m/>
  </r>
  <r>
    <n v="149298"/>
    <s v="Embalador"/>
    <s v="Moreno"/>
    <s v="L39"/>
    <d v="2018-11-01T00:00:00"/>
    <s v="-"/>
    <s v="Mantenimiento Electrico"/>
    <d v="2023-08-15T00:00:00"/>
    <d v="1899-12-30T11:41:47"/>
    <d v="2023-08-15T00:00:00"/>
    <d v="1899-12-30T11:59:07"/>
    <n v="1040"/>
    <n v="17.333333333333332"/>
    <x v="23"/>
    <x v="2"/>
    <n v="33"/>
    <s v="agosto"/>
    <s v="M"/>
    <m/>
    <s v="no"/>
    <m/>
    <m/>
    <m/>
  </r>
  <r>
    <n v="149300"/>
    <s v="Martillo"/>
    <s v="Moreno"/>
    <s v="L41"/>
    <d v="2018-11-01T00:00:00"/>
    <s v="-"/>
    <s v="Mantenimiento Mecanico"/>
    <d v="2023-08-15T00:00:00"/>
    <d v="1899-12-30T12:20:58"/>
    <d v="2023-08-15T00:00:00"/>
    <d v="1899-12-30T12:34:39"/>
    <n v="821"/>
    <n v="13.683333333333334"/>
    <x v="23"/>
    <x v="2"/>
    <n v="33"/>
    <s v="agosto"/>
    <s v="M"/>
    <m/>
    <s v="no"/>
    <m/>
    <m/>
    <m/>
  </r>
  <r>
    <n v="149301"/>
    <s v="Etiquetadora"/>
    <s v="Moreno"/>
    <s v="L41"/>
    <d v="2018-11-01T00:00:00"/>
    <s v="-"/>
    <s v="Mantenimiento Mecanico"/>
    <d v="2023-08-15T00:00:00"/>
    <d v="1899-12-30T12:45:01"/>
    <d v="2023-08-15T00:00:00"/>
    <d v="1899-12-30T14:05:12"/>
    <n v="4811"/>
    <n v="80.183333333333337"/>
    <x v="1"/>
    <x v="1"/>
    <n v="33"/>
    <s v="agosto"/>
    <s v="M"/>
    <m/>
    <s v="sin informacion"/>
    <m/>
    <m/>
    <m/>
  </r>
  <r>
    <n v="149303"/>
    <s v="Llenadora"/>
    <s v="Moreno"/>
    <s v="L36"/>
    <d v="2018-11-01T00:00:00"/>
    <s v="-"/>
    <s v="Mantenimiento Electrico"/>
    <d v="2023-08-15T00:00:00"/>
    <d v="1899-12-30T13:14:52"/>
    <d v="2023-08-15T00:00:00"/>
    <d v="1899-12-30T14:05:26"/>
    <n v="3034"/>
    <n v="50.56666666666667"/>
    <x v="1124"/>
    <x v="4"/>
    <n v="33"/>
    <s v="agosto"/>
    <s v="M"/>
    <m/>
    <s v="no aplica"/>
    <m/>
    <m/>
    <m/>
  </r>
  <r>
    <n v="149309"/>
    <s v="Celofanadora L10"/>
    <s v="Moreno"/>
    <s v="L10"/>
    <d v="2020-09-30T00:00:00"/>
    <s v="Martín"/>
    <s v="Mantenimiento Electrico"/>
    <d v="2023-08-15T00:00:00"/>
    <d v="1899-12-30T14:20:47"/>
    <d v="2023-08-15T00:00:00"/>
    <d v="1899-12-30T14:23:01"/>
    <n v="134"/>
    <n v="2.2333333333333334"/>
    <x v="0"/>
    <x v="0"/>
    <n v="33"/>
    <s v="agosto"/>
    <s v="T"/>
    <m/>
    <s v="microparada"/>
    <m/>
    <m/>
    <m/>
  </r>
  <r>
    <n v="149313"/>
    <s v="Roscadora"/>
    <s v="Moreno"/>
    <s v="L11"/>
    <d v="2023-07-21T00:00:00"/>
    <s v="Juan Manuel"/>
    <s v="Mantenimiento Electrico"/>
    <d v="2023-08-15T00:00:00"/>
    <d v="1899-12-30T14:40:42"/>
    <d v="2023-08-15T00:00:00"/>
    <d v="1899-12-30T14:50:55"/>
    <n v="613"/>
    <n v="10.216666666666667"/>
    <x v="1125"/>
    <x v="2"/>
    <n v="33"/>
    <s v="agosto"/>
    <s v="T"/>
    <m/>
    <s v="no"/>
    <m/>
    <m/>
    <m/>
  </r>
  <r>
    <n v="149314"/>
    <s v="Embalador"/>
    <s v="Moreno"/>
    <s v="L36"/>
    <d v="2018-11-01T00:00:00"/>
    <s v="-"/>
    <s v="Mantenimiento Electrico"/>
    <d v="2023-08-15T00:00:00"/>
    <d v="1899-12-30T14:46:41"/>
    <d v="2023-08-15T00:00:00"/>
    <d v="1899-12-30T14:51:45"/>
    <n v="304"/>
    <n v="5.0666666666666664"/>
    <x v="0"/>
    <x v="0"/>
    <n v="33"/>
    <s v="agosto"/>
    <s v="T"/>
    <m/>
    <s v="microparada"/>
    <m/>
    <m/>
    <m/>
  </r>
  <r>
    <n v="149315"/>
    <s v="Embalador"/>
    <s v="Moreno"/>
    <s v="L07"/>
    <d v="2018-11-01T00:00:00"/>
    <s v="-"/>
    <s v="Mantenimiento Electrico"/>
    <d v="2023-08-15T00:00:00"/>
    <d v="1899-12-30T14:55:38"/>
    <d v="2023-08-15T00:00:00"/>
    <d v="1899-12-30T15:20:05"/>
    <n v="1467"/>
    <n v="24.45"/>
    <x v="1126"/>
    <x v="2"/>
    <n v="33"/>
    <s v="agosto"/>
    <s v="T"/>
    <m/>
    <s v="no"/>
    <m/>
    <m/>
    <m/>
  </r>
  <r>
    <n v="149319"/>
    <s v="Estuchadora"/>
    <s v="Moreno"/>
    <s v="L43"/>
    <d v="2018-11-01T00:00:00"/>
    <s v="-"/>
    <s v="Mantenimiento Mecanico"/>
    <d v="2023-08-15T00:00:00"/>
    <d v="1899-12-30T15:14:39"/>
    <d v="2023-08-15T00:00:00"/>
    <d v="1899-12-30T19:05:50"/>
    <n v="13871"/>
    <n v="231.18333333333334"/>
    <x v="1127"/>
    <x v="3"/>
    <n v="33"/>
    <s v="agosto"/>
    <s v="T"/>
    <m/>
    <s v="si"/>
    <m/>
    <m/>
    <m/>
  </r>
  <r>
    <n v="149320"/>
    <s v="Llenadora L38"/>
    <s v="Moreno"/>
    <s v="L38"/>
    <d v="2021-03-03T00:00:00"/>
    <s v="Martín"/>
    <s v="Mantenimiento Electrico"/>
    <d v="2023-08-15T00:00:00"/>
    <d v="1899-12-30T15:19:21"/>
    <d v="2023-08-15T00:00:00"/>
    <d v="1899-12-30T15:30:34"/>
    <n v="673"/>
    <n v="11.216666666666667"/>
    <x v="475"/>
    <x v="2"/>
    <n v="33"/>
    <s v="agosto"/>
    <s v="T"/>
    <m/>
    <s v="no"/>
    <m/>
    <m/>
    <m/>
  </r>
  <r>
    <n v="149322"/>
    <s v="Celofanadora"/>
    <s v="Moreno"/>
    <s v="L32"/>
    <d v="2021-02-04T00:00:00"/>
    <s v="Victor"/>
    <s v="Mantenimiento Mecanico"/>
    <d v="2023-08-15T00:00:00"/>
    <d v="1899-12-30T15:28:37"/>
    <d v="2023-08-15T00:00:00"/>
    <d v="1899-12-30T15:31:13"/>
    <n v="156"/>
    <n v="2.6"/>
    <x v="0"/>
    <x v="0"/>
    <n v="33"/>
    <s v="agosto"/>
    <s v="T"/>
    <m/>
    <s v="microparada"/>
    <m/>
    <m/>
    <m/>
  </r>
  <r>
    <n v="149324"/>
    <s v="Celofanadora"/>
    <s v="Moreno"/>
    <s v="L32"/>
    <d v="2021-02-04T00:00:00"/>
    <s v="Victor"/>
    <s v="Mantenimiento Mecanico"/>
    <d v="2023-08-15T00:00:00"/>
    <d v="1899-12-30T15:37:50"/>
    <d v="2023-08-15T00:00:00"/>
    <d v="1899-12-30T16:58:43"/>
    <n v="4853"/>
    <n v="80.88333333333334"/>
    <x v="1128"/>
    <x v="3"/>
    <n v="33"/>
    <s v="agosto"/>
    <s v="T"/>
    <m/>
    <s v="si"/>
    <m/>
    <m/>
    <m/>
  </r>
  <r>
    <n v="149326"/>
    <s v="Llenadora L38"/>
    <s v="Moreno"/>
    <s v="L38"/>
    <d v="2021-03-03T00:00:00"/>
    <s v="Martín"/>
    <s v="Mantenimiento Electrico"/>
    <d v="2023-08-15T00:00:00"/>
    <d v="1899-12-30T15:39:14"/>
    <d v="2023-08-15T00:00:00"/>
    <d v="1899-12-30T15:56:11"/>
    <n v="1017"/>
    <n v="16.95"/>
    <x v="475"/>
    <x v="2"/>
    <n v="33"/>
    <s v="agosto"/>
    <s v="T"/>
    <m/>
    <s v="no"/>
    <m/>
    <m/>
    <m/>
  </r>
  <r>
    <n v="149327"/>
    <s v="Torqueadora"/>
    <s v="Moreno"/>
    <s v="L35"/>
    <d v="2018-11-01T00:00:00"/>
    <s v="-"/>
    <s v="Mantenimiento Mecanico"/>
    <d v="2023-08-15T00:00:00"/>
    <d v="1899-12-30T15:48:12"/>
    <d v="2023-08-15T00:00:00"/>
    <d v="1899-12-30T16:18:09"/>
    <n v="1797"/>
    <n v="29.95"/>
    <x v="1129"/>
    <x v="2"/>
    <n v="33"/>
    <s v="agosto"/>
    <s v="T"/>
    <m/>
    <s v="no"/>
    <m/>
    <m/>
    <m/>
  </r>
  <r>
    <n v="149328"/>
    <s v="Abastecedor de envases"/>
    <s v="Moreno"/>
    <s v="L33"/>
    <d v="2018-11-01T00:00:00"/>
    <s v="-"/>
    <s v="Mantenimiento Electrico"/>
    <d v="2023-08-15T00:00:00"/>
    <d v="1899-12-30T15:52:01"/>
    <d v="2023-08-15T00:00:00"/>
    <d v="1899-12-30T15:55:21"/>
    <n v="200"/>
    <n v="3.3333333333333335"/>
    <x v="0"/>
    <x v="0"/>
    <n v="33"/>
    <s v="agosto"/>
    <s v="T"/>
    <m/>
    <s v="microparada"/>
    <m/>
    <m/>
    <m/>
  </r>
  <r>
    <n v="149339"/>
    <s v="Brazo transporte"/>
    <s v="Moreno"/>
    <s v="L35"/>
    <d v="2018-11-01T00:00:00"/>
    <s v="-"/>
    <s v="Mantenimiento Electrico"/>
    <d v="2023-08-15T00:00:00"/>
    <d v="1899-12-30T16:46:30"/>
    <d v="2023-08-15T00:00:00"/>
    <d v="1899-12-30T17:05:21"/>
    <n v="1131"/>
    <n v="18.850000000000001"/>
    <x v="1130"/>
    <x v="2"/>
    <n v="33"/>
    <s v="agosto"/>
    <s v="T"/>
    <m/>
    <s v="no"/>
    <m/>
    <m/>
    <m/>
  </r>
  <r>
    <n v="149340"/>
    <s v="Torqueadora"/>
    <s v="Moreno"/>
    <s v="L38"/>
    <d v="2018-11-01T00:00:00"/>
    <s v="-"/>
    <s v="Mantenimiento Mecanico"/>
    <d v="2023-08-15T00:00:00"/>
    <d v="1899-12-30T16:55:11"/>
    <d v="2023-08-15T00:00:00"/>
    <d v="1899-12-30T17:26:53"/>
    <n v="1902"/>
    <n v="31.7"/>
    <x v="1"/>
    <x v="1"/>
    <n v="33"/>
    <s v="agosto"/>
    <s v="T"/>
    <m/>
    <s v="sin informacion"/>
    <m/>
    <m/>
    <m/>
  </r>
  <r>
    <n v="149341"/>
    <s v="Celofanadora"/>
    <s v="Moreno"/>
    <s v="L32"/>
    <d v="2021-02-04T00:00:00"/>
    <s v="Victor"/>
    <s v="Mantenimiento Mecanico"/>
    <d v="2023-08-15T00:00:00"/>
    <d v="1899-12-30T16:58:54"/>
    <d v="2023-08-15T00:00:00"/>
    <d v="1899-12-30T20:08:23"/>
    <n v="11369"/>
    <n v="189.48333333333332"/>
    <x v="1128"/>
    <x v="3"/>
    <n v="33"/>
    <s v="agosto"/>
    <s v="T"/>
    <m/>
    <s v="si"/>
    <m/>
    <m/>
    <m/>
  </r>
  <r>
    <n v="149347"/>
    <s v="Abastecedor de envases"/>
    <s v="Moreno"/>
    <s v="L33"/>
    <d v="2018-11-01T00:00:00"/>
    <s v="-"/>
    <s v="Mantenimiento Mecanico"/>
    <d v="2023-08-15T00:00:00"/>
    <d v="1899-12-30T17:40:21"/>
    <d v="2023-08-15T00:00:00"/>
    <d v="1899-12-30T18:25:59"/>
    <n v="2738"/>
    <n v="45.633333333333333"/>
    <x v="144"/>
    <x v="2"/>
    <n v="33"/>
    <s v="agosto"/>
    <s v="T"/>
    <m/>
    <s v="no"/>
    <m/>
    <m/>
    <m/>
  </r>
  <r>
    <n v="149349"/>
    <s v="Transporte"/>
    <s v="Moreno"/>
    <s v="L12"/>
    <d v="2018-11-01T00:00:00"/>
    <s v="-"/>
    <s v="Mantenimiento Electrico"/>
    <d v="2023-08-15T00:00:00"/>
    <d v="1899-12-30T18:25:14"/>
    <d v="2023-08-15T00:00:00"/>
    <d v="1899-12-30T18:29:01"/>
    <n v="227"/>
    <n v="3.7833333333333332"/>
    <x v="0"/>
    <x v="0"/>
    <n v="33"/>
    <s v="agosto"/>
    <s v="T"/>
    <m/>
    <s v="microparada"/>
    <m/>
    <m/>
    <m/>
  </r>
  <r>
    <n v="149350"/>
    <s v="Abastecedor de envases"/>
    <s v="Moreno"/>
    <s v="L33"/>
    <d v="2018-11-01T00:00:00"/>
    <s v="-"/>
    <s v="Mantenimiento Mecanico"/>
    <d v="2023-08-15T00:00:00"/>
    <d v="1899-12-30T18:26:07"/>
    <d v="2023-08-15T00:00:00"/>
    <d v="1899-12-30T18:26:11"/>
    <n v="4"/>
    <n v="6.6666666666666666E-2"/>
    <x v="0"/>
    <x v="0"/>
    <n v="33"/>
    <s v="agosto"/>
    <s v="T"/>
    <m/>
    <s v="microparada"/>
    <m/>
    <m/>
    <m/>
  </r>
  <r>
    <n v="149354"/>
    <s v="Llenadora"/>
    <s v="Moreno"/>
    <s v="L10"/>
    <d v="2018-11-01T00:00:00"/>
    <s v="-"/>
    <s v="Mantenimiento Mecanico"/>
    <d v="2023-08-15T00:00:00"/>
    <d v="1899-12-30T21:32:18"/>
    <d v="2023-08-15T00:00:00"/>
    <d v="1899-12-30T21:38:29"/>
    <n v="371"/>
    <n v="6.1833333333333336"/>
    <x v="0"/>
    <x v="0"/>
    <n v="33"/>
    <s v="agosto"/>
    <s v="T"/>
    <m/>
    <s v="microparada"/>
    <m/>
    <m/>
    <m/>
  </r>
  <r>
    <n v="149356"/>
    <s v="Etiquetadora L33"/>
    <s v="Moreno"/>
    <s v="L33"/>
    <d v="2020-10-16T00:00:00"/>
    <s v="Martín"/>
    <s v="Mantenimiento Electrico"/>
    <d v="2023-08-15T00:00:00"/>
    <d v="1899-12-30T23:19:06"/>
    <d v="2023-08-15T00:00:00"/>
    <d v="1899-12-30T23:28:30"/>
    <n v="564"/>
    <n v="9.4"/>
    <x v="0"/>
    <x v="0"/>
    <n v="33"/>
    <s v="agosto"/>
    <s v="N"/>
    <m/>
    <s v="microparada"/>
    <m/>
    <m/>
    <m/>
  </r>
  <r>
    <n v="149364"/>
    <s v="LogiPack"/>
    <s v="Moreno"/>
    <s v="L35"/>
    <d v="2020-02-20T00:00:00"/>
    <s v="Martín"/>
    <s v="Mantenimiento Mecanico"/>
    <d v="2023-08-16T00:00:00"/>
    <d v="1899-12-30T06:18:47"/>
    <d v="2023-08-16T00:00:00"/>
    <d v="1899-12-30T07:09:05"/>
    <n v="3018"/>
    <n v="50.3"/>
    <x v="4"/>
    <x v="2"/>
    <n v="33"/>
    <s v="agosto"/>
    <s v="M"/>
    <m/>
    <s v="no"/>
    <m/>
    <m/>
    <m/>
  </r>
  <r>
    <n v="149367"/>
    <s v="Brazo transporte"/>
    <s v="Moreno"/>
    <s v="L37"/>
    <d v="2018-11-01T00:00:00"/>
    <s v="-"/>
    <s v="Mantenimiento Electrico"/>
    <d v="2023-08-16T00:00:00"/>
    <d v="1899-12-30T06:42:32"/>
    <d v="2023-08-16T00:00:00"/>
    <d v="1899-12-30T06:42:36"/>
    <n v="4"/>
    <n v="6.6666666666666666E-2"/>
    <x v="0"/>
    <x v="0"/>
    <n v="33"/>
    <s v="agosto"/>
    <s v="M"/>
    <m/>
    <s v="microparada"/>
    <m/>
    <m/>
    <m/>
  </r>
  <r>
    <n v="149371"/>
    <s v="Llenadora"/>
    <s v="Moreno"/>
    <s v="L07"/>
    <d v="2018-11-01T00:00:00"/>
    <s v="-"/>
    <s v="Mantenimiento Mecanico"/>
    <d v="2023-08-16T00:00:00"/>
    <d v="1899-12-30T07:09:17"/>
    <d v="2023-08-16T00:00:00"/>
    <d v="1899-12-30T07:25:11"/>
    <n v="954"/>
    <n v="15.9"/>
    <x v="1131"/>
    <x v="2"/>
    <n v="33"/>
    <s v="agosto"/>
    <s v="M"/>
    <m/>
    <s v="no"/>
    <m/>
    <m/>
    <m/>
  </r>
  <r>
    <n v="149375"/>
    <s v="LogiPack"/>
    <s v="Moreno"/>
    <s v="L35"/>
    <d v="2020-02-20T00:00:00"/>
    <s v="Martín"/>
    <s v="Mantenimiento Mecanico"/>
    <d v="2023-08-16T00:00:00"/>
    <d v="1899-12-30T07:38:19"/>
    <d v="2023-08-16T00:00:00"/>
    <d v="1899-12-30T07:48:54"/>
    <n v="635"/>
    <n v="10.583333333333334"/>
    <x v="4"/>
    <x v="2"/>
    <n v="33"/>
    <s v="agosto"/>
    <s v="M"/>
    <m/>
    <s v="no"/>
    <m/>
    <m/>
    <m/>
  </r>
  <r>
    <n v="149387"/>
    <s v="Abastecedor pinceles"/>
    <s v="Moreno"/>
    <s v="L37"/>
    <d v="2018-11-01T00:00:00"/>
    <s v="-"/>
    <s v="Mantenimiento Mecanico"/>
    <d v="2023-08-16T00:00:00"/>
    <d v="1899-12-30T09:20:31"/>
    <d v="2023-08-16T00:00:00"/>
    <d v="1899-12-30T11:24:51"/>
    <n v="7460"/>
    <n v="124.33333333333333"/>
    <x v="1"/>
    <x v="1"/>
    <n v="33"/>
    <s v="agosto"/>
    <s v="M"/>
    <m/>
    <s v="sin informacion"/>
    <m/>
    <m/>
    <m/>
  </r>
  <r>
    <n v="149389"/>
    <s v="Llenadora L38"/>
    <s v="Moreno"/>
    <s v="L38"/>
    <d v="2021-03-03T00:00:00"/>
    <s v="Martín"/>
    <s v="Mantenimiento Electrico"/>
    <d v="2023-08-16T00:00:00"/>
    <d v="1899-12-30T10:04:00"/>
    <d v="2023-08-16T00:00:00"/>
    <d v="1899-12-30T10:25:53"/>
    <n v="1313"/>
    <n v="21.883333333333333"/>
    <x v="1132"/>
    <x v="2"/>
    <n v="33"/>
    <s v="agosto"/>
    <s v="M"/>
    <m/>
    <s v="no"/>
    <m/>
    <m/>
    <m/>
  </r>
  <r>
    <n v="149394"/>
    <s v="Llenadora L38"/>
    <s v="Moreno"/>
    <s v="L38"/>
    <d v="2021-03-03T00:00:00"/>
    <s v="Martín"/>
    <s v="Mantenimiento Electrico"/>
    <d v="2023-08-16T00:00:00"/>
    <d v="1899-12-30T10:50:34"/>
    <d v="2023-08-16T00:00:00"/>
    <d v="1899-12-30T10:54:13"/>
    <n v="219"/>
    <n v="3.65"/>
    <x v="0"/>
    <x v="0"/>
    <n v="33"/>
    <s v="agosto"/>
    <s v="M"/>
    <m/>
    <s v="microparada"/>
    <m/>
    <m/>
    <m/>
  </r>
  <r>
    <n v="149395"/>
    <s v="Llenadora L38"/>
    <s v="Moreno"/>
    <s v="L38"/>
    <d v="2021-03-03T00:00:00"/>
    <s v="Martín"/>
    <s v="Mantenimiento Mecanico"/>
    <d v="2023-08-16T00:00:00"/>
    <d v="1899-12-30T11:33:21"/>
    <d v="2023-08-16T00:00:00"/>
    <d v="1899-12-30T12:11:15"/>
    <n v="2274"/>
    <n v="37.9"/>
    <x v="1132"/>
    <x v="2"/>
    <n v="33"/>
    <s v="agosto"/>
    <s v="M"/>
    <m/>
    <s v="no"/>
    <m/>
    <m/>
    <m/>
  </r>
  <r>
    <n v="149398"/>
    <s v="LogiPack"/>
    <s v="Moreno"/>
    <s v="L35"/>
    <d v="2020-02-20T00:00:00"/>
    <s v="Martín"/>
    <s v="Mantenimiento Mecanico"/>
    <d v="2023-08-16T00:00:00"/>
    <d v="1899-12-30T12:22:10"/>
    <d v="2023-08-16T00:00:00"/>
    <d v="1899-12-30T12:59:29"/>
    <n v="2239"/>
    <n v="37.31666666666667"/>
    <x v="1"/>
    <x v="1"/>
    <n v="33"/>
    <s v="agosto"/>
    <s v="M"/>
    <m/>
    <s v="sin informacion"/>
    <m/>
    <m/>
    <m/>
  </r>
  <r>
    <n v="149399"/>
    <s v="Laser"/>
    <s v="Moreno"/>
    <s v="L11"/>
    <d v="2021-08-24T00:00:00"/>
    <s v="Sebastian "/>
    <s v="Mantenimiento Electrico"/>
    <d v="2023-08-16T00:00:00"/>
    <d v="1899-12-30T12:25:58"/>
    <d v="2023-08-16T00:00:00"/>
    <d v="1899-12-30T12:53:28"/>
    <n v="1650"/>
    <n v="27.5"/>
    <x v="4"/>
    <x v="2"/>
    <n v="33"/>
    <s v="agosto"/>
    <s v="M"/>
    <m/>
    <s v="no"/>
    <m/>
    <m/>
    <m/>
  </r>
  <r>
    <n v="149409"/>
    <s v="Llenadora"/>
    <s v="Moreno"/>
    <s v="L35"/>
    <d v="2018-11-01T00:00:00"/>
    <s v="-"/>
    <s v="Mantenimiento Electrico"/>
    <d v="2023-08-16T00:00:00"/>
    <d v="1899-12-30T14:35:18"/>
    <d v="2023-08-16T00:00:00"/>
    <d v="1899-12-30T15:42:10"/>
    <n v="4012"/>
    <n v="66.86666666666666"/>
    <x v="1133"/>
    <x v="2"/>
    <n v="33"/>
    <s v="agosto"/>
    <s v="T"/>
    <m/>
    <s v="no"/>
    <m/>
    <m/>
    <m/>
  </r>
  <r>
    <n v="149411"/>
    <s v="Llenadora"/>
    <s v="Moreno"/>
    <s v="L45"/>
    <d v="2018-11-01T00:00:00"/>
    <s v="-"/>
    <s v="Mantenimiento Electrico"/>
    <d v="2023-08-16T00:00:00"/>
    <d v="1899-12-30T14:42:07"/>
    <d v="2023-08-16T00:00:00"/>
    <d v="1899-12-30T15:23:56"/>
    <n v="2509"/>
    <n v="41.81666666666667"/>
    <x v="1134"/>
    <x v="2"/>
    <n v="33"/>
    <s v="agosto"/>
    <s v="T"/>
    <m/>
    <s v="no"/>
    <m/>
    <m/>
    <m/>
  </r>
  <r>
    <n v="149412"/>
    <s v="Laser"/>
    <s v="Moreno"/>
    <s v="L11"/>
    <d v="2021-08-24T00:00:00"/>
    <s v="Sebastian "/>
    <s v="Mantenimiento Electrico"/>
    <d v="2023-08-16T00:00:00"/>
    <d v="1899-12-30T14:44:39"/>
    <d v="2023-08-16T00:00:00"/>
    <d v="1899-12-30T15:13:21"/>
    <n v="1722"/>
    <n v="28.7"/>
    <x v="1135"/>
    <x v="2"/>
    <n v="33"/>
    <s v="agosto"/>
    <s v="T"/>
    <m/>
    <s v="no"/>
    <m/>
    <m/>
    <m/>
  </r>
  <r>
    <n v="149414"/>
    <s v="Transporte"/>
    <s v="Moreno"/>
    <s v="L43"/>
    <d v="2018-11-01T00:00:00"/>
    <s v="-"/>
    <s v="Mantenimiento Electrico"/>
    <d v="2023-08-16T00:00:00"/>
    <d v="1899-12-30T14:59:58"/>
    <d v="2023-08-16T00:00:00"/>
    <d v="1899-12-30T15:25:55"/>
    <n v="1557"/>
    <n v="25.95"/>
    <x v="1136"/>
    <x v="2"/>
    <n v="33"/>
    <s v="agosto"/>
    <s v="T"/>
    <m/>
    <s v="no"/>
    <m/>
    <m/>
    <m/>
  </r>
  <r>
    <n v="149416"/>
    <s v="Etiquetadora"/>
    <s v="Moreno"/>
    <s v="L48"/>
    <d v="2018-11-01T00:00:00"/>
    <s v="-"/>
    <s v="Mantenimiento Electrico"/>
    <d v="2023-08-16T00:00:00"/>
    <d v="1899-12-30T15:03:07"/>
    <d v="2023-08-16T00:00:00"/>
    <d v="1899-12-30T15:37:29"/>
    <n v="2062"/>
    <n v="34.366666666666667"/>
    <x v="1137"/>
    <x v="2"/>
    <n v="33"/>
    <s v="agosto"/>
    <s v="T"/>
    <m/>
    <s v="no"/>
    <m/>
    <m/>
    <m/>
  </r>
  <r>
    <n v="149417"/>
    <s v="Torqueadora"/>
    <s v="Moreno"/>
    <s v="L33"/>
    <d v="2020-02-20T00:00:00"/>
    <s v="Martín"/>
    <s v="Mantenimiento Mecanico"/>
    <d v="2023-08-16T00:00:00"/>
    <d v="1899-12-30T15:07:48"/>
    <d v="2023-08-16T00:00:00"/>
    <d v="1899-12-30T18:00:23"/>
    <n v="10355"/>
    <n v="172.58333333333334"/>
    <x v="1138"/>
    <x v="3"/>
    <n v="33"/>
    <s v="agosto"/>
    <s v="T"/>
    <m/>
    <s v="si"/>
    <m/>
    <m/>
    <m/>
  </r>
  <r>
    <n v="149418"/>
    <s v="Inkjet"/>
    <s v="Moreno"/>
    <s v="L07"/>
    <d v="2018-11-01T00:00:00"/>
    <s v="-"/>
    <s v="Mantenimiento Electrico"/>
    <d v="2023-08-16T00:00:00"/>
    <d v="1899-12-30T15:17:14"/>
    <d v="2023-08-16T00:00:00"/>
    <d v="1899-12-30T16:58:47"/>
    <n v="6093"/>
    <n v="101.55"/>
    <x v="4"/>
    <x v="2"/>
    <n v="33"/>
    <s v="agosto"/>
    <s v="T"/>
    <m/>
    <s v="no"/>
    <m/>
    <m/>
    <m/>
  </r>
  <r>
    <n v="149419"/>
    <s v="Transporte"/>
    <s v="Moreno"/>
    <s v="L43"/>
    <d v="2018-11-01T00:00:00"/>
    <s v="-"/>
    <s v="Mantenimiento Mecanico"/>
    <d v="2023-08-16T00:00:00"/>
    <d v="1899-12-30T15:26:08"/>
    <d v="2023-08-16T00:00:00"/>
    <d v="1899-12-30T15:53:14"/>
    <n v="1626"/>
    <n v="27.1"/>
    <x v="1136"/>
    <x v="2"/>
    <n v="33"/>
    <s v="agosto"/>
    <s v="T"/>
    <m/>
    <s v="no"/>
    <m/>
    <m/>
    <m/>
  </r>
  <r>
    <n v="149420"/>
    <s v="Etiquetadora"/>
    <s v="Moreno"/>
    <s v="L38"/>
    <d v="2018-11-01T00:00:00"/>
    <s v="-"/>
    <s v="Mantenimiento Electrico"/>
    <d v="2023-08-16T00:00:00"/>
    <d v="1899-12-30T15:36:08"/>
    <d v="2023-08-16T00:00:00"/>
    <d v="1899-12-30T15:52:35"/>
    <n v="987"/>
    <n v="16.45"/>
    <x v="4"/>
    <x v="2"/>
    <n v="33"/>
    <s v="agosto"/>
    <s v="T"/>
    <m/>
    <s v="no"/>
    <m/>
    <m/>
    <m/>
  </r>
  <r>
    <n v="149422"/>
    <s v="Abastecedor pinceles"/>
    <s v="Moreno"/>
    <s v="L37"/>
    <d v="2018-11-01T00:00:00"/>
    <s v="-"/>
    <s v="Mantenimiento Mecanico"/>
    <d v="2023-08-16T00:00:00"/>
    <d v="1899-12-30T15:45:32"/>
    <d v="2023-08-16T00:00:00"/>
    <d v="1899-12-30T16:37:33"/>
    <n v="3121"/>
    <n v="52.016666666666666"/>
    <x v="1"/>
    <x v="1"/>
    <n v="33"/>
    <s v="agosto"/>
    <s v="T"/>
    <m/>
    <s v="sin informacion"/>
    <m/>
    <m/>
    <m/>
  </r>
  <r>
    <n v="149424"/>
    <s v="Laser"/>
    <s v="Moreno"/>
    <s v="L11"/>
    <d v="2021-08-24T00:00:00"/>
    <s v="Sebastian "/>
    <s v="Mantenimiento Electrico"/>
    <d v="2023-08-16T00:00:00"/>
    <d v="1899-12-30T16:05:18"/>
    <d v="2023-08-16T00:00:00"/>
    <d v="1899-12-30T16:53:20"/>
    <n v="2882"/>
    <n v="48.033333333333331"/>
    <x v="891"/>
    <x v="2"/>
    <n v="33"/>
    <s v="agosto"/>
    <s v="T"/>
    <m/>
    <s v="no"/>
    <m/>
    <m/>
    <m/>
  </r>
  <r>
    <n v="149429"/>
    <s v="Llenadora"/>
    <s v="Moreno"/>
    <s v="L45"/>
    <d v="2018-11-01T00:00:00"/>
    <s v="-"/>
    <s v="Mantenimiento Electrico"/>
    <d v="2023-08-16T00:00:00"/>
    <d v="1899-12-30T17:37:02"/>
    <d v="2023-08-16T00:00:00"/>
    <d v="1899-12-30T18:14:04"/>
    <n v="2222"/>
    <n v="37.033333333333331"/>
    <x v="724"/>
    <x v="2"/>
    <n v="33"/>
    <s v="agosto"/>
    <s v="T"/>
    <m/>
    <s v="no"/>
    <m/>
    <m/>
    <m/>
  </r>
  <r>
    <n v="149431"/>
    <s v="Celofanadora"/>
    <s v="Moreno"/>
    <s v="L19"/>
    <d v="2023-05-17T00:00:00"/>
    <s v="Juan Manuel"/>
    <s v="Mantenimiento Mecanico"/>
    <d v="2023-08-16T00:00:00"/>
    <d v="1899-12-30T18:01:32"/>
    <d v="2023-08-16T00:00:00"/>
    <d v="1899-12-30T18:45:50"/>
    <n v="2658"/>
    <n v="44.3"/>
    <x v="1"/>
    <x v="1"/>
    <n v="33"/>
    <s v="agosto"/>
    <s v="T"/>
    <m/>
    <s v="sin informacion"/>
    <m/>
    <m/>
    <m/>
  </r>
  <r>
    <n v="149434"/>
    <s v="Llenadora"/>
    <s v="Moreno"/>
    <s v="L36"/>
    <d v="2018-11-01T00:00:00"/>
    <s v="-"/>
    <s v="Mantenimiento Mecanico"/>
    <d v="2023-08-16T00:00:00"/>
    <d v="1899-12-30T19:01:14"/>
    <d v="2023-08-16T00:00:00"/>
    <d v="1899-12-30T19:14:33"/>
    <n v="799"/>
    <n v="13.316666666666666"/>
    <x v="4"/>
    <x v="2"/>
    <n v="33"/>
    <s v="agosto"/>
    <s v="T"/>
    <m/>
    <s v="no"/>
    <m/>
    <m/>
    <m/>
  </r>
  <r>
    <n v="149436"/>
    <s v="Llenadora"/>
    <s v="Moreno"/>
    <s v="L45"/>
    <d v="2018-11-01T00:00:00"/>
    <s v="-"/>
    <s v="Mantenimiento Electrico"/>
    <d v="2023-08-16T00:00:00"/>
    <d v="1899-12-30T19:57:57"/>
    <d v="2023-08-16T00:00:00"/>
    <d v="1899-12-30T20:00:24"/>
    <n v="147"/>
    <n v="2.4500000000000002"/>
    <x v="0"/>
    <x v="0"/>
    <n v="33"/>
    <s v="agosto"/>
    <s v="T"/>
    <m/>
    <s v="microparada"/>
    <m/>
    <m/>
    <m/>
  </r>
  <r>
    <n v="149437"/>
    <s v="Laser"/>
    <s v="Moreno"/>
    <s v="L11"/>
    <d v="2021-08-24T00:00:00"/>
    <s v="Sebastian "/>
    <s v="Mantenimiento Electrico"/>
    <d v="2023-08-16T00:00:00"/>
    <d v="1899-12-30T20:10:20"/>
    <d v="2023-08-16T00:00:00"/>
    <d v="1899-12-30T20:53:55"/>
    <n v="2615"/>
    <n v="43.583333333333336"/>
    <x v="4"/>
    <x v="2"/>
    <n v="33"/>
    <s v="agosto"/>
    <s v="T"/>
    <m/>
    <s v="no"/>
    <m/>
    <m/>
    <m/>
  </r>
  <r>
    <n v="149449"/>
    <s v="LogiPack"/>
    <s v="Moreno"/>
    <s v="L35"/>
    <d v="2020-02-20T00:00:00"/>
    <s v="Martín"/>
    <s v="Mantenimiento Mecanico"/>
    <d v="2023-08-17T00:00:00"/>
    <d v="1899-12-30T06:06:02"/>
    <d v="2023-08-17T00:00:00"/>
    <d v="1899-12-30T07:17:09"/>
    <n v="4267"/>
    <n v="71.11666666666666"/>
    <x v="1"/>
    <x v="1"/>
    <n v="33"/>
    <s v="agosto"/>
    <s v="M"/>
    <m/>
    <s v="sin informacion"/>
    <m/>
    <m/>
    <m/>
  </r>
  <r>
    <n v="149458"/>
    <s v="Laser"/>
    <s v="Moreno"/>
    <s v="L11"/>
    <d v="2021-08-24T00:00:00"/>
    <s v="Sebastian "/>
    <s v="Mantenimiento Mecanico"/>
    <d v="2023-08-17T00:00:00"/>
    <d v="1899-12-30T06:59:42"/>
    <d v="2023-08-17T00:00:00"/>
    <d v="1899-12-30T07:39:23"/>
    <n v="2381"/>
    <n v="39.68333333333333"/>
    <x v="1139"/>
    <x v="2"/>
    <n v="33"/>
    <s v="agosto"/>
    <s v="M"/>
    <m/>
    <s v="no"/>
    <m/>
    <m/>
    <m/>
  </r>
  <r>
    <n v="149462"/>
    <s v="Estuchadora"/>
    <s v="Moreno"/>
    <s v="L47"/>
    <d v="2021-10-06T00:00:00"/>
    <s v="Sebastian "/>
    <s v="Mantenimiento Electrico"/>
    <d v="2023-08-17T00:00:00"/>
    <d v="1899-12-30T07:26:40"/>
    <d v="2023-08-17T00:00:00"/>
    <d v="1899-12-30T07:49:35"/>
    <n v="1375"/>
    <n v="22.916666666666668"/>
    <x v="4"/>
    <x v="2"/>
    <n v="33"/>
    <s v="agosto"/>
    <s v="M"/>
    <m/>
    <s v="no"/>
    <m/>
    <m/>
    <m/>
  </r>
  <r>
    <n v="149465"/>
    <s v="Etiquetadora"/>
    <s v="Moreno"/>
    <s v="L10"/>
    <d v="2023-07-19T00:00:00"/>
    <s v="Juan Manuel"/>
    <s v="Mantenimiento Electrico"/>
    <d v="2023-08-17T00:00:00"/>
    <d v="1899-12-30T07:51:06"/>
    <d v="2023-08-17T00:00:00"/>
    <d v="1899-12-30T08:21:28"/>
    <n v="1822"/>
    <n v="30.366666666666667"/>
    <x v="23"/>
    <x v="2"/>
    <n v="33"/>
    <s v="agosto"/>
    <s v="M"/>
    <m/>
    <s v="no"/>
    <m/>
    <m/>
    <m/>
  </r>
  <r>
    <n v="149469"/>
    <s v="Camara"/>
    <s v="Moreno"/>
    <s v="L33"/>
    <d v="2020-02-20T00:00:00"/>
    <s v="Martín"/>
    <s v="Mantenimiento Electrico"/>
    <d v="2023-08-17T00:00:00"/>
    <d v="1899-12-30T08:17:20"/>
    <d v="2023-08-17T00:00:00"/>
    <d v="1899-12-30T08:19:40"/>
    <n v="140"/>
    <n v="2.3333333333333335"/>
    <x v="0"/>
    <x v="0"/>
    <n v="33"/>
    <s v="agosto"/>
    <s v="M"/>
    <m/>
    <s v="microparada"/>
    <m/>
    <m/>
    <m/>
  </r>
  <r>
    <n v="149470"/>
    <s v="Pick and play"/>
    <s v="Moreno"/>
    <s v="L10"/>
    <d v="2020-03-10T00:00:00"/>
    <s v="Martín"/>
    <s v="Mantenimiento Electrico"/>
    <d v="2023-08-17T00:00:00"/>
    <d v="1899-12-30T08:28:50"/>
    <d v="2023-08-17T00:00:00"/>
    <d v="1899-12-30T08:52:11"/>
    <n v="1401"/>
    <n v="23.35"/>
    <x v="1140"/>
    <x v="2"/>
    <n v="33"/>
    <s v="agosto"/>
    <s v="M"/>
    <m/>
    <s v="no"/>
    <m/>
    <m/>
    <m/>
  </r>
  <r>
    <n v="149472"/>
    <s v="LogiPack"/>
    <s v="Moreno"/>
    <s v="L35"/>
    <d v="2020-02-20T00:00:00"/>
    <s v="Martín"/>
    <s v="Mantenimiento Mecanico"/>
    <d v="2023-08-17T00:00:00"/>
    <d v="1899-12-30T09:09:49"/>
    <d v="2023-08-17T00:00:00"/>
    <d v="1899-12-30T09:25:24"/>
    <n v="935"/>
    <n v="15.583333333333334"/>
    <x v="1141"/>
    <x v="2"/>
    <n v="33"/>
    <s v="agosto"/>
    <s v="M"/>
    <m/>
    <s v="no"/>
    <m/>
    <m/>
    <m/>
  </r>
  <r>
    <n v="149473"/>
    <s v="Estuchadora"/>
    <s v="Moreno"/>
    <s v="L43"/>
    <d v="2018-11-01T00:00:00"/>
    <s v="-"/>
    <s v="Mantenimiento Mecanico"/>
    <d v="2023-08-17T00:00:00"/>
    <d v="1899-12-30T09:28:20"/>
    <d v="2023-08-17T00:00:00"/>
    <d v="1899-12-30T10:16:54"/>
    <n v="2914"/>
    <n v="48.56666666666667"/>
    <x v="1142"/>
    <x v="2"/>
    <n v="33"/>
    <s v="agosto"/>
    <s v="M"/>
    <m/>
    <s v="no"/>
    <m/>
    <m/>
    <m/>
  </r>
  <r>
    <n v="149478"/>
    <s v="Laser"/>
    <s v="Moreno"/>
    <s v="L32"/>
    <d v="2021-02-04T00:00:00"/>
    <s v="Victor"/>
    <s v="Mantenimiento Electrico"/>
    <d v="2023-08-17T00:00:00"/>
    <d v="1899-12-30T09:59:57"/>
    <d v="2023-08-17T00:00:00"/>
    <d v="1899-12-30T10:02:03"/>
    <n v="126"/>
    <n v="2.1"/>
    <x v="0"/>
    <x v="0"/>
    <n v="33"/>
    <s v="agosto"/>
    <s v="M"/>
    <m/>
    <s v="microparada"/>
    <m/>
    <m/>
    <m/>
  </r>
  <r>
    <n v="149479"/>
    <s v="Etiquetadora L33"/>
    <s v="Moreno"/>
    <s v="L33"/>
    <d v="2020-10-16T00:00:00"/>
    <s v="Martín"/>
    <s v="Mantenimiento Electrico"/>
    <d v="2023-08-17T00:00:00"/>
    <d v="1899-12-30T10:08:13"/>
    <d v="2023-08-17T00:00:00"/>
    <d v="1899-12-30T10:19:09"/>
    <n v="656"/>
    <n v="10.933333333333334"/>
    <x v="23"/>
    <x v="2"/>
    <n v="33"/>
    <s v="agosto"/>
    <s v="M"/>
    <m/>
    <s v="no"/>
    <m/>
    <m/>
    <m/>
  </r>
  <r>
    <n v="149480"/>
    <s v="Celofanadora"/>
    <s v="Moreno"/>
    <s v="L41"/>
    <d v="2020-02-21T00:00:00"/>
    <s v="Martín"/>
    <s v="Mantenimiento Mecanico"/>
    <d v="2023-08-17T00:00:00"/>
    <d v="1899-12-30T10:36:02"/>
    <d v="2023-08-17T00:00:00"/>
    <d v="1899-12-30T11:28:48"/>
    <n v="3166"/>
    <n v="52.766666666666666"/>
    <x v="23"/>
    <x v="2"/>
    <n v="33"/>
    <s v="agosto"/>
    <s v="M"/>
    <m/>
    <s v="no"/>
    <m/>
    <m/>
    <m/>
  </r>
  <r>
    <n v="149481"/>
    <s v="Camara"/>
    <s v="Moreno"/>
    <s v="L33"/>
    <d v="2020-02-20T00:00:00"/>
    <s v="Martín"/>
    <s v="Mantenimiento Electrico"/>
    <d v="2023-08-17T00:00:00"/>
    <d v="1899-12-30T10:42:51"/>
    <d v="2023-08-17T00:00:00"/>
    <d v="1899-12-30T10:47:13"/>
    <n v="262"/>
    <n v="4.3666666666666663"/>
    <x v="0"/>
    <x v="0"/>
    <n v="33"/>
    <s v="agosto"/>
    <s v="M"/>
    <m/>
    <s v="microparada"/>
    <m/>
    <m/>
    <m/>
  </r>
  <r>
    <n v="149482"/>
    <s v="Abastecedor de bolillas"/>
    <s v="Moreno"/>
    <s v="L33"/>
    <d v="2018-11-01T00:00:00"/>
    <s v="-"/>
    <s v="Mantenimiento Mecanico"/>
    <d v="2023-08-17T00:00:00"/>
    <d v="1899-12-30T10:54:25"/>
    <d v="2023-08-17T00:00:00"/>
    <d v="1899-12-30T11:28:27"/>
    <n v="2042"/>
    <n v="34.033333333333331"/>
    <x v="1"/>
    <x v="1"/>
    <n v="33"/>
    <s v="agosto"/>
    <s v="M"/>
    <m/>
    <s v="sin informacion"/>
    <m/>
    <m/>
    <m/>
  </r>
  <r>
    <n v="149483"/>
    <s v="Etiquetadora L33"/>
    <s v="Moreno"/>
    <s v="L33"/>
    <d v="2020-10-16T00:00:00"/>
    <s v="Martín"/>
    <s v="Mantenimiento Electrico"/>
    <d v="2023-08-17T00:00:00"/>
    <d v="1899-12-30T11:29:05"/>
    <d v="2023-08-17T00:00:00"/>
    <d v="1899-12-30T11:45:17"/>
    <n v="972"/>
    <n v="16.2"/>
    <x v="23"/>
    <x v="2"/>
    <n v="33"/>
    <s v="agosto"/>
    <s v="M"/>
    <m/>
    <s v="no"/>
    <m/>
    <m/>
    <m/>
  </r>
  <r>
    <n v="149486"/>
    <s v="Camara"/>
    <s v="Moreno"/>
    <s v="L33"/>
    <d v="2020-02-20T00:00:00"/>
    <s v="Martín"/>
    <s v="Mantenimiento Electrico"/>
    <d v="2023-08-17T00:00:00"/>
    <d v="1899-12-30T11:51:29"/>
    <d v="2023-08-17T00:00:00"/>
    <d v="1899-12-30T12:18:33"/>
    <n v="1624"/>
    <n v="27.066666666666666"/>
    <x v="4"/>
    <x v="2"/>
    <n v="33"/>
    <s v="agosto"/>
    <s v="M"/>
    <m/>
    <s v="no"/>
    <m/>
    <m/>
    <m/>
  </r>
  <r>
    <n v="149490"/>
    <s v="Etiquetadora"/>
    <s v="Moreno"/>
    <s v="L27"/>
    <d v="2018-11-01T00:00:00"/>
    <s v="-"/>
    <s v="Mantenimiento Mecanico"/>
    <d v="2023-08-17T00:00:00"/>
    <d v="1899-12-30T12:33:33"/>
    <d v="2023-08-17T00:00:00"/>
    <d v="1899-12-30T14:11:16"/>
    <n v="5863"/>
    <n v="97.716666666666669"/>
    <x v="1"/>
    <x v="1"/>
    <n v="33"/>
    <s v="agosto"/>
    <s v="M"/>
    <m/>
    <s v="sin informacion"/>
    <m/>
    <m/>
    <m/>
  </r>
  <r>
    <n v="149491"/>
    <s v="Etiquetadora L33"/>
    <s v="Moreno"/>
    <s v="L33"/>
    <d v="2020-10-16T00:00:00"/>
    <s v="Martín"/>
    <s v="Mantenimiento Electrico"/>
    <d v="2023-08-17T00:00:00"/>
    <d v="1899-12-30T12:39:08"/>
    <d v="2023-08-17T00:00:00"/>
    <d v="1899-12-30T12:42:04"/>
    <n v="176"/>
    <n v="2.9333333333333331"/>
    <x v="0"/>
    <x v="0"/>
    <n v="33"/>
    <s v="agosto"/>
    <s v="M"/>
    <m/>
    <s v="microparada"/>
    <m/>
    <m/>
    <m/>
  </r>
  <r>
    <n v="149492"/>
    <s v="Llenadora"/>
    <s v="Moreno"/>
    <s v="L41"/>
    <d v="2018-11-01T00:00:00"/>
    <s v="-"/>
    <s v="Mantenimiento Electrico"/>
    <d v="2023-08-17T00:00:00"/>
    <d v="1899-12-30T12:42:08"/>
    <d v="2023-08-17T00:00:00"/>
    <d v="1899-12-30T13:11:09"/>
    <n v="1741"/>
    <n v="29.016666666666666"/>
    <x v="1143"/>
    <x v="2"/>
    <n v="33"/>
    <s v="agosto"/>
    <s v="M"/>
    <m/>
    <s v="no"/>
    <m/>
    <m/>
    <m/>
  </r>
  <r>
    <n v="149496"/>
    <s v="Crimpadora"/>
    <s v="Moreno"/>
    <s v="L10"/>
    <d v="2018-11-01T00:00:00"/>
    <s v="-"/>
    <s v="Mantenimiento Electrico"/>
    <d v="2023-08-17T00:00:00"/>
    <d v="1899-12-30T12:45:28"/>
    <d v="2023-08-17T00:00:00"/>
    <d v="1899-12-30T13:57:14"/>
    <n v="4306"/>
    <n v="71.766666666666666"/>
    <x v="1144"/>
    <x v="2"/>
    <n v="33"/>
    <s v="agosto"/>
    <s v="M"/>
    <m/>
    <s v="no"/>
    <m/>
    <m/>
    <m/>
  </r>
  <r>
    <n v="149510"/>
    <s v="Llenadora"/>
    <s v="Moreno"/>
    <s v="L41"/>
    <d v="2018-11-01T00:00:00"/>
    <s v="-"/>
    <s v="Mantenimiento Mecanico"/>
    <d v="2023-08-17T00:00:00"/>
    <d v="1899-12-30T14:55:52"/>
    <d v="2023-08-17T00:00:00"/>
    <d v="1899-12-30T16:08:19"/>
    <n v="4347"/>
    <n v="72.45"/>
    <x v="1145"/>
    <x v="2"/>
    <n v="33"/>
    <s v="agosto"/>
    <s v="T"/>
    <m/>
    <s v="no"/>
    <m/>
    <m/>
    <m/>
  </r>
  <r>
    <n v="149514"/>
    <s v="Etiquetadora L33"/>
    <s v="Moreno"/>
    <s v="L33"/>
    <d v="2020-10-16T00:00:00"/>
    <s v="Martín"/>
    <s v="Mantenimiento Electrico"/>
    <d v="2023-08-17T00:00:00"/>
    <d v="1899-12-30T16:14:27"/>
    <d v="2023-08-17T00:00:00"/>
    <d v="1899-12-30T16:24:24"/>
    <n v="597"/>
    <n v="9.9499999999999993"/>
    <x v="0"/>
    <x v="0"/>
    <n v="33"/>
    <s v="agosto"/>
    <s v="T"/>
    <m/>
    <s v="microparada"/>
    <m/>
    <m/>
    <m/>
  </r>
  <r>
    <n v="149516"/>
    <s v="Laser"/>
    <s v="Moreno"/>
    <s v="L11"/>
    <d v="2021-08-24T00:00:00"/>
    <s v="Sebastian "/>
    <s v="Mantenimiento Mecanico"/>
    <d v="2023-08-17T00:00:00"/>
    <d v="1899-12-30T17:16:10"/>
    <d v="2023-08-17T00:00:00"/>
    <d v="1899-12-30T17:24:01"/>
    <n v="471"/>
    <n v="7.85"/>
    <x v="0"/>
    <x v="0"/>
    <n v="33"/>
    <s v="agosto"/>
    <s v="T"/>
    <m/>
    <s v="microparada"/>
    <m/>
    <m/>
    <m/>
  </r>
  <r>
    <n v="149517"/>
    <s v="Celofanadora"/>
    <s v="Moreno"/>
    <s v="L19"/>
    <d v="2023-05-17T00:00:00"/>
    <s v="Juan Manuel"/>
    <s v="Mantenimiento Mecanico"/>
    <d v="2023-08-17T00:00:00"/>
    <d v="1899-12-30T17:23:58"/>
    <d v="2023-08-17T00:00:00"/>
    <d v="1899-12-30T18:23:38"/>
    <n v="3580"/>
    <n v="59.666666666666664"/>
    <x v="1033"/>
    <x v="2"/>
    <n v="33"/>
    <s v="agosto"/>
    <s v="T"/>
    <m/>
    <s v="no"/>
    <m/>
    <m/>
    <m/>
  </r>
  <r>
    <n v="149518"/>
    <s v="Llenadora"/>
    <s v="Moreno"/>
    <s v="L45"/>
    <d v="2018-11-01T00:00:00"/>
    <s v="-"/>
    <s v="Mantenimiento Electrico"/>
    <d v="2023-08-17T00:00:00"/>
    <d v="1899-12-30T17:36:44"/>
    <d v="2023-08-17T00:00:00"/>
    <d v="1899-12-30T19:21:28"/>
    <n v="6284"/>
    <n v="104.73333333333333"/>
    <x v="1146"/>
    <x v="3"/>
    <n v="33"/>
    <s v="agosto"/>
    <s v="T"/>
    <m/>
    <s v="si"/>
    <m/>
    <m/>
    <m/>
  </r>
  <r>
    <n v="149522"/>
    <s v="Llenadora"/>
    <s v="Moreno"/>
    <s v="L41"/>
    <d v="2018-11-01T00:00:00"/>
    <s v="-"/>
    <s v="Mantenimiento Mecanico"/>
    <d v="2023-08-17T00:00:00"/>
    <d v="1899-12-30T18:14:52"/>
    <d v="2023-08-17T00:00:00"/>
    <d v="1899-12-30T18:24:27"/>
    <n v="575"/>
    <n v="9.5833333333333339"/>
    <x v="0"/>
    <x v="0"/>
    <n v="33"/>
    <s v="agosto"/>
    <s v="T"/>
    <m/>
    <s v="microparada"/>
    <m/>
    <m/>
    <m/>
  </r>
  <r>
    <n v="149527"/>
    <s v="Roscadora"/>
    <s v="Moreno"/>
    <s v="L11"/>
    <d v="2023-07-21T00:00:00"/>
    <s v="Juan Manuel"/>
    <s v="Mantenimiento Mecanico"/>
    <d v="2023-08-17T00:00:00"/>
    <d v="1899-12-30T19:16:58"/>
    <d v="2023-08-17T00:00:00"/>
    <d v="1899-12-30T20:17:43"/>
    <n v="3645"/>
    <n v="60.75"/>
    <x v="1147"/>
    <x v="2"/>
    <n v="33"/>
    <s v="agosto"/>
    <s v="T"/>
    <m/>
    <s v="no"/>
    <m/>
    <m/>
    <m/>
  </r>
  <r>
    <n v="149529"/>
    <s v="Celofanadora"/>
    <s v="Moreno"/>
    <s v="L19"/>
    <d v="2023-05-17T00:00:00"/>
    <s v="Juan Manuel"/>
    <s v="Mantenimiento Mecanico"/>
    <d v="2023-08-17T00:00:00"/>
    <d v="1899-12-30T19:30:05"/>
    <d v="2023-08-17T00:00:00"/>
    <d v="1899-12-30T19:49:00"/>
    <n v="1135"/>
    <n v="18.916666666666668"/>
    <x v="1148"/>
    <x v="2"/>
    <n v="33"/>
    <s v="agosto"/>
    <s v="T"/>
    <m/>
    <s v="no"/>
    <m/>
    <m/>
    <m/>
  </r>
  <r>
    <n v="149534"/>
    <s v="Pick and play"/>
    <s v="Moreno"/>
    <s v="L41"/>
    <d v="2018-11-01T00:00:00"/>
    <s v="-"/>
    <s v="Mantenimiento Electrico"/>
    <d v="2023-08-17T00:00:00"/>
    <d v="1899-12-30T20:19:16"/>
    <d v="2023-08-17T00:00:00"/>
    <d v="1899-12-30T20:52:03"/>
    <n v="1967"/>
    <n v="32.783333333333331"/>
    <x v="1149"/>
    <x v="2"/>
    <n v="33"/>
    <s v="agosto"/>
    <s v="T"/>
    <m/>
    <s v="no"/>
    <m/>
    <m/>
    <m/>
  </r>
  <r>
    <n v="149540"/>
    <s v="Abastecedor de tapas"/>
    <s v="Moreno"/>
    <s v="L33"/>
    <d v="2018-11-01T00:00:00"/>
    <s v="-"/>
    <s v="Mantenimiento Mecanico"/>
    <d v="2023-08-18T00:00:00"/>
    <d v="1899-12-30T02:11:46"/>
    <d v="2023-08-18T00:00:00"/>
    <d v="1899-12-30T02:40:31"/>
    <n v="1725"/>
    <n v="28.75"/>
    <x v="1150"/>
    <x v="2"/>
    <n v="33"/>
    <s v="agosto"/>
    <s v="N"/>
    <m/>
    <s v="no"/>
    <m/>
    <m/>
    <m/>
  </r>
  <r>
    <n v="149541"/>
    <s v="Abastecedor de tapas"/>
    <s v="Moreno"/>
    <s v="L33"/>
    <d v="2018-11-01T00:00:00"/>
    <s v="-"/>
    <s v="Mantenimiento Mecanico"/>
    <d v="2023-08-18T00:00:00"/>
    <d v="1899-12-30T02:41:21"/>
    <d v="2023-08-18T00:00:00"/>
    <d v="1899-12-30T05:27:43"/>
    <n v="9982"/>
    <n v="166.36666666666667"/>
    <x v="1150"/>
    <x v="2"/>
    <n v="33"/>
    <s v="agosto"/>
    <s v="N"/>
    <m/>
    <s v="no"/>
    <m/>
    <m/>
    <m/>
  </r>
  <r>
    <n v="149542"/>
    <s v="Abastecedor de envases"/>
    <s v="Moreno"/>
    <s v="L33"/>
    <d v="2018-11-01T00:00:00"/>
    <s v="-"/>
    <s v="Mantenimiento Electrico"/>
    <d v="2023-08-18T00:00:00"/>
    <d v="1899-12-30T06:12:10"/>
    <d v="2023-08-18T00:00:00"/>
    <d v="1899-12-30T07:09:28"/>
    <n v="3438"/>
    <n v="57.3"/>
    <x v="4"/>
    <x v="2"/>
    <n v="33"/>
    <s v="agosto"/>
    <s v="M"/>
    <m/>
    <s v="no"/>
    <m/>
    <m/>
    <m/>
  </r>
  <r>
    <n v="149544"/>
    <s v="Llenadora"/>
    <s v="Moreno"/>
    <s v="L04"/>
    <d v="2018-11-01T00:00:00"/>
    <s v="-"/>
    <s v="Mantenimiento Electrico"/>
    <d v="2023-08-18T00:00:00"/>
    <d v="1899-12-30T06:41:25"/>
    <d v="2023-08-18T00:00:00"/>
    <d v="1899-12-30T08:04:45"/>
    <n v="5000"/>
    <n v="83.333333333333329"/>
    <x v="1"/>
    <x v="1"/>
    <n v="33"/>
    <s v="agosto"/>
    <s v="M"/>
    <m/>
    <s v="sin informacion"/>
    <m/>
    <m/>
    <m/>
  </r>
  <r>
    <n v="149547"/>
    <s v="Llenadora"/>
    <s v="Moreno"/>
    <s v="L45"/>
    <d v="2018-11-01T00:00:00"/>
    <s v="-"/>
    <s v="Mantenimiento Electrico"/>
    <d v="2023-08-18T00:00:00"/>
    <d v="1899-12-30T07:11:55"/>
    <d v="2023-08-18T00:00:00"/>
    <d v="1899-12-30T07:55:32"/>
    <n v="2617"/>
    <n v="43.616666666666667"/>
    <x v="1151"/>
    <x v="2"/>
    <n v="33"/>
    <s v="agosto"/>
    <s v="M"/>
    <m/>
    <s v="no"/>
    <m/>
    <m/>
    <m/>
  </r>
  <r>
    <n v="149551"/>
    <s v="Celofanadora"/>
    <s v="Moreno"/>
    <s v="L43"/>
    <d v="2018-11-01T00:00:00"/>
    <s v="-"/>
    <s v="Mantenimiento Mecanico"/>
    <d v="2023-08-18T00:00:00"/>
    <d v="1899-12-30T08:01:14"/>
    <d v="2023-08-18T00:00:00"/>
    <d v="1899-12-30T08:38:09"/>
    <n v="2215"/>
    <n v="36.916666666666664"/>
    <x v="1"/>
    <x v="1"/>
    <n v="33"/>
    <s v="agosto"/>
    <s v="M"/>
    <m/>
    <s v="sin informacion"/>
    <m/>
    <m/>
    <m/>
  </r>
  <r>
    <n v="149552"/>
    <s v="Etiquetadora L33"/>
    <s v="Moreno"/>
    <s v="L33"/>
    <d v="2020-10-16T00:00:00"/>
    <s v="Martín"/>
    <s v="Mantenimiento Electrico"/>
    <d v="2023-08-18T00:00:00"/>
    <d v="1899-12-30T08:07:14"/>
    <d v="2023-08-18T00:00:00"/>
    <d v="1899-12-30T08:48:14"/>
    <n v="2460"/>
    <n v="41"/>
    <x v="23"/>
    <x v="2"/>
    <n v="33"/>
    <s v="agosto"/>
    <s v="M"/>
    <m/>
    <s v="no"/>
    <m/>
    <m/>
    <m/>
  </r>
  <r>
    <n v="149561"/>
    <s v="Roscadora"/>
    <s v="Moreno"/>
    <s v="L11"/>
    <d v="2023-07-21T00:00:00"/>
    <s v="Juan Manuel"/>
    <s v="Mantenimiento Mecanico"/>
    <d v="2023-08-18T00:00:00"/>
    <d v="1899-12-30T09:55:08"/>
    <d v="2023-08-18T00:00:00"/>
    <d v="1899-12-30T12:53:43"/>
    <n v="10715"/>
    <n v="178.58333333333334"/>
    <x v="1152"/>
    <x v="3"/>
    <n v="33"/>
    <s v="agosto"/>
    <s v="M"/>
    <m/>
    <s v="si"/>
    <m/>
    <m/>
    <m/>
  </r>
  <r>
    <n v="149566"/>
    <s v="Celofanadora"/>
    <s v="Moreno"/>
    <s v="L32"/>
    <d v="2021-02-04T00:00:00"/>
    <s v="Victor"/>
    <s v="Mantenimiento Mecanico"/>
    <d v="2023-08-18T00:00:00"/>
    <d v="1899-12-30T10:41:07"/>
    <d v="2023-08-18T00:00:00"/>
    <d v="1899-12-30T11:00:20"/>
    <n v="1153"/>
    <n v="19.216666666666665"/>
    <x v="1153"/>
    <x v="2"/>
    <n v="33"/>
    <s v="agosto"/>
    <s v="M"/>
    <m/>
    <s v="no"/>
    <m/>
    <m/>
    <m/>
  </r>
  <r>
    <n v="149571"/>
    <s v="Celofanadora L10"/>
    <s v="Moreno"/>
    <s v="L10"/>
    <d v="2020-09-30T00:00:00"/>
    <s v="Martín"/>
    <s v="Mantenimiento Electrico"/>
    <d v="2023-08-18T00:00:00"/>
    <d v="1899-12-30T11:01:33"/>
    <d v="2023-08-18T00:00:00"/>
    <d v="1899-12-30T11:18:43"/>
    <n v="1030"/>
    <n v="17.166666666666668"/>
    <x v="23"/>
    <x v="2"/>
    <n v="33"/>
    <s v="agosto"/>
    <s v="M"/>
    <m/>
    <s v="no"/>
    <m/>
    <m/>
    <m/>
  </r>
  <r>
    <n v="149573"/>
    <s v="Celofanadora"/>
    <s v="Moreno"/>
    <s v="L32"/>
    <d v="2021-02-04T00:00:00"/>
    <s v="Victor"/>
    <s v="Mantenimiento Mecanico"/>
    <d v="2023-08-18T00:00:00"/>
    <d v="1899-12-30T11:13:10"/>
    <d v="2023-08-18T00:00:00"/>
    <d v="1899-12-30T11:31:24"/>
    <n v="1094"/>
    <n v="18.233333333333334"/>
    <x v="1153"/>
    <x v="2"/>
    <n v="33"/>
    <s v="agosto"/>
    <s v="M"/>
    <m/>
    <s v="no"/>
    <m/>
    <m/>
    <m/>
  </r>
  <r>
    <n v="149576"/>
    <s v="Etiquetadora L33"/>
    <s v="Moreno"/>
    <s v="L33"/>
    <d v="2020-10-16T00:00:00"/>
    <s v="Martín"/>
    <s v="Mantenimiento Electrico"/>
    <d v="2023-08-18T00:00:00"/>
    <d v="1899-12-30T11:30:03"/>
    <d v="2023-08-18T00:00:00"/>
    <d v="1899-12-30T11:58:46"/>
    <n v="1723"/>
    <n v="28.716666666666665"/>
    <x v="23"/>
    <x v="2"/>
    <n v="33"/>
    <s v="agosto"/>
    <s v="M"/>
    <m/>
    <s v="no"/>
    <m/>
    <m/>
    <m/>
  </r>
  <r>
    <n v="149580"/>
    <s v="Etiquetadora L33"/>
    <s v="Moreno"/>
    <s v="L33"/>
    <d v="2020-10-16T00:00:00"/>
    <s v="Martín"/>
    <s v="Mantenimiento Electrico"/>
    <d v="2023-08-18T00:00:00"/>
    <d v="1899-12-30T11:58:52"/>
    <d v="2023-08-18T00:00:00"/>
    <d v="1899-12-30T12:25:44"/>
    <n v="1612"/>
    <n v="26.866666666666667"/>
    <x v="23"/>
    <x v="2"/>
    <n v="33"/>
    <s v="agosto"/>
    <s v="M"/>
    <m/>
    <s v="no"/>
    <m/>
    <m/>
    <m/>
  </r>
  <r>
    <n v="149581"/>
    <s v="Laser"/>
    <s v="Moreno"/>
    <s v="L32"/>
    <d v="2021-02-04T00:00:00"/>
    <s v="Victor"/>
    <s v="Mantenimiento Mecanico"/>
    <d v="2023-08-18T00:00:00"/>
    <d v="1899-12-30T12:01:22"/>
    <d v="2023-08-18T00:00:00"/>
    <d v="1899-12-30T12:16:10"/>
    <n v="888"/>
    <n v="14.8"/>
    <x v="4"/>
    <x v="2"/>
    <n v="33"/>
    <s v="agosto"/>
    <s v="M"/>
    <m/>
    <s v="no"/>
    <m/>
    <m/>
    <m/>
  </r>
  <r>
    <n v="149589"/>
    <s v="Tolva"/>
    <s v="Moreno"/>
    <s v="L35"/>
    <d v="2019-12-10T00:00:00"/>
    <s v="Martín"/>
    <s v="Mantenimiento Mecanico"/>
    <d v="2023-08-18T00:00:00"/>
    <d v="1899-12-30T12:50:42"/>
    <d v="2023-08-18T00:00:00"/>
    <d v="1899-12-30T13:21:23"/>
    <n v="1841"/>
    <n v="30.683333333333334"/>
    <x v="1"/>
    <x v="1"/>
    <n v="33"/>
    <s v="agosto"/>
    <s v="M"/>
    <m/>
    <s v="sin informacion"/>
    <m/>
    <m/>
    <m/>
  </r>
  <r>
    <n v="149596"/>
    <s v="Torqueadora"/>
    <s v="Moreno"/>
    <s v="L32"/>
    <d v="2021-02-04T00:00:00"/>
    <s v="Victor"/>
    <s v="Mantenimiento Mecanico"/>
    <d v="2023-08-18T00:00:00"/>
    <d v="1899-12-30T14:59:47"/>
    <d v="2023-08-18T00:00:00"/>
    <d v="1899-12-30T16:36:59"/>
    <n v="5832"/>
    <n v="97.2"/>
    <x v="1154"/>
    <x v="3"/>
    <n v="33"/>
    <s v="agosto"/>
    <s v="T"/>
    <m/>
    <s v="si"/>
    <m/>
    <m/>
    <m/>
  </r>
  <r>
    <n v="149598"/>
    <s v="Torqueadora"/>
    <s v="Moreno"/>
    <s v="L37"/>
    <d v="2018-11-01T00:00:00"/>
    <s v="-"/>
    <s v="Mantenimiento Mecanico"/>
    <d v="2023-08-18T00:00:00"/>
    <d v="1899-12-30T15:14:14"/>
    <d v="2023-08-18T00:00:00"/>
    <d v="1899-12-30T15:57:37"/>
    <n v="2603"/>
    <n v="43.383333333333333"/>
    <x v="623"/>
    <x v="4"/>
    <n v="33"/>
    <s v="agosto"/>
    <s v="T"/>
    <m/>
    <s v="no aplica"/>
    <m/>
    <m/>
    <m/>
  </r>
  <r>
    <n v="149600"/>
    <s v="Llenadora"/>
    <s v="Moreno"/>
    <s v="L29"/>
    <d v="2018-11-01T00:00:00"/>
    <s v="-"/>
    <s v="Mantenimiento Mecanico"/>
    <d v="2023-08-18T00:00:00"/>
    <d v="1899-12-30T15:36:37"/>
    <d v="2023-08-18T00:00:00"/>
    <d v="1899-12-30T16:00:14"/>
    <n v="1417"/>
    <n v="23.616666666666667"/>
    <x v="1155"/>
    <x v="2"/>
    <n v="33"/>
    <s v="agosto"/>
    <s v="T"/>
    <m/>
    <s v="no"/>
    <m/>
    <m/>
    <m/>
  </r>
  <r>
    <n v="149603"/>
    <s v="Laser"/>
    <s v="Moreno"/>
    <s v="L11"/>
    <d v="2021-08-24T00:00:00"/>
    <s v="Sebastian "/>
    <s v="Mantenimiento Mecanico"/>
    <d v="2023-08-18T00:00:00"/>
    <d v="1899-12-30T16:26:40"/>
    <d v="2023-08-18T00:00:00"/>
    <d v="1899-12-30T16:31:25"/>
    <n v="285"/>
    <n v="4.75"/>
    <x v="0"/>
    <x v="0"/>
    <n v="33"/>
    <s v="agosto"/>
    <s v="T"/>
    <m/>
    <s v="microparada"/>
    <m/>
    <m/>
    <m/>
  </r>
  <r>
    <n v="149606"/>
    <s v="Transporte"/>
    <s v="Moreno"/>
    <s v="L12"/>
    <d v="2018-11-01T00:00:00"/>
    <s v="-"/>
    <s v="Mantenimiento Electrico"/>
    <d v="2023-08-18T00:00:00"/>
    <d v="1899-12-30T16:54:41"/>
    <d v="2023-08-18T00:00:00"/>
    <d v="1899-12-30T17:15:51"/>
    <n v="1270"/>
    <n v="21.166666666666668"/>
    <x v="1156"/>
    <x v="2"/>
    <n v="33"/>
    <s v="agosto"/>
    <s v="T"/>
    <m/>
    <s v="no"/>
    <m/>
    <m/>
    <m/>
  </r>
  <r>
    <n v="149607"/>
    <s v="Laser"/>
    <s v="Moreno"/>
    <s v="L11"/>
    <d v="2021-08-24T00:00:00"/>
    <s v="Sebastian "/>
    <s v="Mantenimiento Mecanico"/>
    <d v="2023-08-18T00:00:00"/>
    <d v="1899-12-30T17:09:42"/>
    <d v="2023-08-18T00:00:00"/>
    <d v="1899-12-30T18:03:18"/>
    <n v="3216"/>
    <n v="53.6"/>
    <x v="23"/>
    <x v="2"/>
    <n v="33"/>
    <s v="agosto"/>
    <s v="T"/>
    <m/>
    <s v="no"/>
    <m/>
    <m/>
    <m/>
  </r>
  <r>
    <n v="149608"/>
    <s v="Coloca Tapas"/>
    <s v="Moreno"/>
    <s v="L45"/>
    <d v="2019-10-08T00:00:00"/>
    <s v="Martín"/>
    <s v="Mantenimiento Mecanico"/>
    <d v="2023-08-18T00:00:00"/>
    <d v="1899-12-30T17:42:55"/>
    <d v="2023-08-18T00:00:00"/>
    <d v="1899-12-30T18:11:17"/>
    <n v="1702"/>
    <n v="28.366666666666667"/>
    <x v="1157"/>
    <x v="3"/>
    <n v="33"/>
    <s v="agosto"/>
    <s v="T"/>
    <m/>
    <s v="si"/>
    <m/>
    <m/>
    <m/>
  </r>
  <r>
    <n v="149611"/>
    <s v="Abastecedor pinceles"/>
    <s v="Moreno"/>
    <s v="L37"/>
    <d v="2018-11-01T00:00:00"/>
    <s v="-"/>
    <s v="Mantenimiento Mecanico"/>
    <d v="2023-08-18T00:00:00"/>
    <d v="1899-12-30T18:34:59"/>
    <d v="2023-08-18T00:00:00"/>
    <d v="1899-12-30T18:46:06"/>
    <n v="667"/>
    <n v="11.116666666666667"/>
    <x v="623"/>
    <x v="4"/>
    <n v="33"/>
    <s v="agosto"/>
    <s v="T"/>
    <m/>
    <s v="no aplica"/>
    <m/>
    <m/>
    <m/>
  </r>
  <r>
    <n v="149613"/>
    <s v="Torqueadora"/>
    <s v="Moreno"/>
    <s v="L33"/>
    <d v="2020-02-20T00:00:00"/>
    <s v="Martín"/>
    <s v="Mantenimiento Electrico"/>
    <d v="2023-08-18T00:00:00"/>
    <d v="1899-12-30T18:36:57"/>
    <d v="2023-08-18T00:00:00"/>
    <d v="1899-12-30T19:49:24"/>
    <n v="4347"/>
    <n v="72.45"/>
    <x v="1158"/>
    <x v="2"/>
    <n v="33"/>
    <s v="agosto"/>
    <s v="T"/>
    <m/>
    <s v="no"/>
    <m/>
    <m/>
    <m/>
  </r>
  <r>
    <n v="149623"/>
    <s v="Inkjet"/>
    <s v="Moreno"/>
    <s v="L04"/>
    <d v="2018-11-01T00:00:00"/>
    <s v="-"/>
    <s v="Mantenimiento Mecanico"/>
    <d v="2023-08-18T00:00:00"/>
    <d v="1899-12-30T20:55:11"/>
    <d v="2023-08-18T00:00:00"/>
    <d v="1899-12-30T20:56:19"/>
    <n v="68"/>
    <n v="1.1333333333333333"/>
    <x v="0"/>
    <x v="0"/>
    <n v="33"/>
    <s v="agosto"/>
    <s v="T"/>
    <m/>
    <s v="microparada"/>
    <m/>
    <m/>
    <m/>
  </r>
  <r>
    <n v="149624"/>
    <s v="Inkjet"/>
    <s v="Moreno"/>
    <s v="L04"/>
    <d v="2018-11-01T00:00:00"/>
    <s v="-"/>
    <s v="Mantenimiento Mecanico"/>
    <d v="2023-08-18T00:00:00"/>
    <d v="1899-12-30T20:58:01"/>
    <d v="2023-08-18T00:00:00"/>
    <d v="1899-12-30T21:00:50"/>
    <n v="169"/>
    <n v="2.8166666666666669"/>
    <x v="0"/>
    <x v="0"/>
    <n v="33"/>
    <s v="agosto"/>
    <s v="T"/>
    <m/>
    <s v="microparada"/>
    <m/>
    <m/>
    <m/>
  </r>
  <r>
    <n v="149696"/>
    <s v="Celofanadora"/>
    <s v="Moreno"/>
    <s v="L19"/>
    <d v="2023-05-17T00:00:00"/>
    <s v="Juan Manuel"/>
    <s v="Mantenimiento Electrico"/>
    <d v="2023-08-22T00:00:00"/>
    <d v="1899-12-30T06:18:27"/>
    <d v="2023-08-22T00:00:00"/>
    <d v="1899-12-30T06:53:10"/>
    <n v="2083"/>
    <n v="34.716666666666669"/>
    <x v="1159"/>
    <x v="2"/>
    <n v="34"/>
    <s v="agosto"/>
    <s v="M"/>
    <m/>
    <s v="no"/>
    <m/>
    <m/>
    <m/>
  </r>
  <r>
    <n v="149699"/>
    <s v="Laser"/>
    <s v="Moreno"/>
    <s v="L11"/>
    <d v="2021-08-24T00:00:00"/>
    <s v="Sebastian "/>
    <s v="Mantenimiento Electrico"/>
    <d v="2023-08-22T00:00:00"/>
    <d v="1899-12-30T06:38:16"/>
    <d v="2023-08-22T00:00:00"/>
    <d v="1899-12-30T09:41:06"/>
    <n v="10970"/>
    <n v="182.83333333333334"/>
    <x v="547"/>
    <x v="2"/>
    <n v="34"/>
    <s v="agosto"/>
    <s v="M"/>
    <m/>
    <s v="no"/>
    <m/>
    <m/>
    <m/>
  </r>
  <r>
    <n v="149702"/>
    <s v="Llenadora"/>
    <s v="Moreno"/>
    <s v="L45"/>
    <d v="2018-11-01T00:00:00"/>
    <s v="-"/>
    <s v="Mantenimiento Mecanico"/>
    <d v="2023-08-22T00:00:00"/>
    <d v="1899-12-30T07:23:54"/>
    <d v="2023-08-22T00:00:00"/>
    <d v="1899-12-30T08:14:30"/>
    <n v="3036"/>
    <n v="50.6"/>
    <x v="1"/>
    <x v="1"/>
    <n v="34"/>
    <s v="agosto"/>
    <s v="M"/>
    <m/>
    <s v="sin informacion"/>
    <m/>
    <m/>
    <m/>
  </r>
  <r>
    <n v="149703"/>
    <s v="Llenadora"/>
    <s v="Moreno"/>
    <s v="L43"/>
    <d v="2018-11-01T00:00:00"/>
    <s v="-"/>
    <s v="Mantenimiento Electrico"/>
    <d v="2023-08-22T00:00:00"/>
    <d v="1899-12-30T07:26:09"/>
    <d v="2023-08-22T00:00:00"/>
    <d v="1899-12-30T08:25:31"/>
    <n v="3562"/>
    <n v="59.366666666666667"/>
    <x v="1160"/>
    <x v="2"/>
    <n v="34"/>
    <s v="agosto"/>
    <s v="M"/>
    <m/>
    <s v="no"/>
    <m/>
    <m/>
    <m/>
  </r>
  <r>
    <n v="149704"/>
    <s v="Abastecedor de tapas"/>
    <s v="Moreno"/>
    <s v="L39"/>
    <d v="2018-11-01T00:00:00"/>
    <s v="-"/>
    <s v="Mantenimiento Mecanico"/>
    <d v="2023-08-22T00:00:00"/>
    <d v="1899-12-30T07:27:38"/>
    <d v="2023-08-22T00:00:00"/>
    <d v="1899-12-30T08:44:51"/>
    <n v="4633"/>
    <n v="77.216666666666669"/>
    <x v="1"/>
    <x v="1"/>
    <n v="34"/>
    <s v="agosto"/>
    <s v="M"/>
    <m/>
    <s v="sin informacion"/>
    <m/>
    <m/>
    <m/>
  </r>
  <r>
    <n v="149715"/>
    <s v="Llenadora"/>
    <s v="Moreno"/>
    <s v="L27"/>
    <d v="2018-11-01T00:00:00"/>
    <s v="-"/>
    <s v="Mantenimiento Electrico"/>
    <d v="2023-08-22T00:00:00"/>
    <d v="1899-12-30T10:17:32"/>
    <d v="2023-08-22T00:00:00"/>
    <d v="1899-12-30T10:18:05"/>
    <n v="33"/>
    <n v="0.55000000000000004"/>
    <x v="0"/>
    <x v="0"/>
    <n v="34"/>
    <s v="agosto"/>
    <s v="M"/>
    <m/>
    <s v="microparada"/>
    <m/>
    <m/>
    <m/>
  </r>
  <r>
    <n v="149716"/>
    <s v="Martillo"/>
    <s v="Moreno"/>
    <s v="L43"/>
    <d v="2018-11-01T00:00:00"/>
    <s v="-"/>
    <s v="Mantenimiento Electrico"/>
    <d v="2023-08-22T00:00:00"/>
    <d v="1899-12-30T10:19:09"/>
    <d v="2023-08-22T00:00:00"/>
    <d v="1899-12-30T10:46:36"/>
    <n v="1647"/>
    <n v="27.45"/>
    <x v="23"/>
    <x v="2"/>
    <n v="34"/>
    <s v="agosto"/>
    <s v="M"/>
    <m/>
    <s v="no"/>
    <m/>
    <m/>
    <m/>
  </r>
  <r>
    <n v="149717"/>
    <s v="Laser"/>
    <s v="Moreno"/>
    <s v="L11"/>
    <d v="2021-08-24T00:00:00"/>
    <s v="Sebastian "/>
    <s v="Mantenimiento Electrico"/>
    <d v="2023-08-22T00:00:00"/>
    <d v="1899-12-30T10:29:51"/>
    <d v="2023-08-22T00:00:00"/>
    <d v="1899-12-30T10:40:48"/>
    <n v="657"/>
    <n v="10.95"/>
    <x v="4"/>
    <x v="2"/>
    <n v="34"/>
    <s v="agosto"/>
    <s v="M"/>
    <m/>
    <s v="no"/>
    <m/>
    <m/>
    <m/>
  </r>
  <r>
    <n v="149726"/>
    <s v="LogiPack"/>
    <s v="Moreno"/>
    <s v="L35"/>
    <d v="2020-02-20T00:00:00"/>
    <s v="Martín"/>
    <s v="Mantenimiento Mecanico"/>
    <d v="2023-08-22T00:00:00"/>
    <d v="1899-12-30T11:10:31"/>
    <d v="2023-08-22T00:00:00"/>
    <d v="1899-12-30T11:39:55"/>
    <n v="1764"/>
    <n v="29.4"/>
    <x v="1"/>
    <x v="1"/>
    <n v="34"/>
    <s v="agosto"/>
    <s v="M"/>
    <m/>
    <s v="sin informacion"/>
    <m/>
    <m/>
    <m/>
  </r>
  <r>
    <n v="149728"/>
    <s v="LogiPack"/>
    <s v="Moreno"/>
    <s v="L35"/>
    <d v="2020-02-20T00:00:00"/>
    <s v="Martín"/>
    <s v="Mantenimiento Mecanico"/>
    <d v="2023-08-22T00:00:00"/>
    <d v="1899-12-30T12:07:28"/>
    <d v="2023-08-22T00:00:00"/>
    <d v="1899-12-30T12:14:23"/>
    <n v="415"/>
    <n v="6.916666666666667"/>
    <x v="0"/>
    <x v="0"/>
    <n v="34"/>
    <s v="agosto"/>
    <s v="M"/>
    <m/>
    <s v="microparada"/>
    <m/>
    <m/>
    <m/>
  </r>
  <r>
    <n v="149729"/>
    <s v="Etiquetadora L33"/>
    <s v="Moreno"/>
    <s v="L33"/>
    <d v="2020-10-16T00:00:00"/>
    <s v="Martín"/>
    <s v="Mantenimiento Electrico"/>
    <d v="2023-08-22T00:00:00"/>
    <d v="1899-12-30T12:20:23"/>
    <d v="2023-08-22T00:00:00"/>
    <d v="1899-12-30T12:23:56"/>
    <n v="213"/>
    <n v="3.55"/>
    <x v="0"/>
    <x v="0"/>
    <n v="34"/>
    <s v="agosto"/>
    <s v="M"/>
    <m/>
    <s v="microparada"/>
    <m/>
    <m/>
    <m/>
  </r>
  <r>
    <n v="149732"/>
    <s v="Llenadora"/>
    <s v="Moreno"/>
    <s v="L33"/>
    <d v="2018-11-01T00:00:00"/>
    <s v="-"/>
    <s v="Mantenimiento Mecanico"/>
    <d v="2023-08-22T00:00:00"/>
    <d v="1899-12-30T14:06:09"/>
    <d v="2023-08-22T00:00:00"/>
    <d v="1899-12-30T14:19:12"/>
    <n v="783"/>
    <n v="13.05"/>
    <x v="1161"/>
    <x v="2"/>
    <n v="34"/>
    <s v="agosto"/>
    <s v="T"/>
    <m/>
    <s v="no"/>
    <m/>
    <m/>
    <m/>
  </r>
  <r>
    <n v="149733"/>
    <s v="Llenadora"/>
    <s v="Moreno"/>
    <s v="L33"/>
    <d v="2018-11-01T00:00:00"/>
    <s v="-"/>
    <s v="Mantenimiento Mecanico"/>
    <d v="2023-08-22T00:00:00"/>
    <d v="1899-12-30T14:19:20"/>
    <d v="2023-08-22T00:00:00"/>
    <d v="1899-12-30T14:28:16"/>
    <n v="536"/>
    <n v="8.9333333333333336"/>
    <x v="0"/>
    <x v="0"/>
    <n v="34"/>
    <s v="agosto"/>
    <s v="T"/>
    <m/>
    <s v="microparada"/>
    <m/>
    <m/>
    <m/>
  </r>
  <r>
    <n v="149742"/>
    <s v="Abastecedor de tapas"/>
    <s v="Moreno"/>
    <s v="L33"/>
    <d v="2018-11-01T00:00:00"/>
    <s v="-"/>
    <s v="Mantenimiento Mecanico"/>
    <d v="2023-08-22T00:00:00"/>
    <d v="1899-12-30T15:12:25"/>
    <d v="2023-08-22T00:00:00"/>
    <d v="1899-12-30T15:27:11"/>
    <n v="886"/>
    <n v="14.766666666666667"/>
    <x v="1088"/>
    <x v="2"/>
    <n v="34"/>
    <s v="agosto"/>
    <s v="T"/>
    <m/>
    <s v="no"/>
    <m/>
    <m/>
    <m/>
  </r>
  <r>
    <n v="149743"/>
    <s v="Llenadora"/>
    <s v="Moreno"/>
    <s v="L11"/>
    <d v="2018-11-01T00:00:00"/>
    <s v="-"/>
    <s v="Mantenimiento Electrico"/>
    <d v="2023-08-22T00:00:00"/>
    <d v="1899-12-30T15:15:35"/>
    <d v="2023-08-22T00:00:00"/>
    <d v="1899-12-30T15:49:32"/>
    <n v="2037"/>
    <n v="33.950000000000003"/>
    <x v="1162"/>
    <x v="4"/>
    <n v="34"/>
    <s v="agosto"/>
    <s v="T"/>
    <m/>
    <s v="no aplica"/>
    <m/>
    <m/>
    <m/>
  </r>
  <r>
    <n v="149744"/>
    <s v="Llenadora"/>
    <s v="Moreno"/>
    <s v="L41"/>
    <d v="2018-11-01T00:00:00"/>
    <s v="-"/>
    <s v="Mantenimiento Electrico"/>
    <d v="2023-08-22T00:00:00"/>
    <d v="1899-12-30T15:23:45"/>
    <d v="2023-08-22T00:00:00"/>
    <d v="1899-12-30T15:48:50"/>
    <n v="1505"/>
    <n v="25.083333333333332"/>
    <x v="1163"/>
    <x v="2"/>
    <n v="34"/>
    <s v="agosto"/>
    <s v="T"/>
    <m/>
    <s v="no"/>
    <m/>
    <m/>
    <m/>
  </r>
  <r>
    <n v="149746"/>
    <s v="Camara"/>
    <s v="Moreno"/>
    <s v="L33"/>
    <d v="2020-02-20T00:00:00"/>
    <s v="Martín"/>
    <s v="Mantenimiento Electrico"/>
    <d v="2023-08-22T00:00:00"/>
    <d v="1899-12-30T15:33:32"/>
    <d v="2023-08-22T00:00:00"/>
    <d v="1899-12-30T16:05:58"/>
    <n v="1946"/>
    <n v="32.43333333333333"/>
    <x v="202"/>
    <x v="2"/>
    <n v="34"/>
    <s v="agosto"/>
    <s v="T"/>
    <m/>
    <s v="no"/>
    <m/>
    <m/>
    <m/>
  </r>
  <r>
    <n v="149748"/>
    <s v="Llenadora"/>
    <s v="Moreno"/>
    <s v="L48"/>
    <d v="2018-11-01T00:00:00"/>
    <s v="-"/>
    <s v="Mantenimiento Mecanico"/>
    <d v="2023-08-22T00:00:00"/>
    <d v="1899-12-30T15:43:42"/>
    <d v="2023-08-22T00:00:00"/>
    <d v="1899-12-30T15:55:41"/>
    <n v="719"/>
    <n v="11.983333333333333"/>
    <x v="1164"/>
    <x v="2"/>
    <n v="34"/>
    <s v="agosto"/>
    <s v="T"/>
    <m/>
    <s v="no"/>
    <m/>
    <m/>
    <m/>
  </r>
  <r>
    <n v="149751"/>
    <s v="Llenadora"/>
    <s v="Moreno"/>
    <s v="L48"/>
    <d v="2018-11-01T00:00:00"/>
    <s v="-"/>
    <s v="Mantenimiento Electrico"/>
    <d v="2023-08-22T00:00:00"/>
    <d v="1899-12-30T16:26:59"/>
    <d v="2023-08-22T00:00:00"/>
    <d v="1899-12-30T17:09:08"/>
    <n v="2529"/>
    <n v="42.15"/>
    <x v="1165"/>
    <x v="2"/>
    <n v="34"/>
    <s v="agosto"/>
    <s v="T"/>
    <m/>
    <s v="no"/>
    <m/>
    <m/>
    <m/>
  </r>
  <r>
    <n v="149752"/>
    <s v="Llenadora"/>
    <s v="Moreno"/>
    <s v="L41"/>
    <d v="2018-11-01T00:00:00"/>
    <s v="-"/>
    <s v="Mantenimiento Electrico"/>
    <d v="2023-08-22T00:00:00"/>
    <d v="1899-12-30T16:31:22"/>
    <d v="2023-08-22T00:00:00"/>
    <d v="1899-12-30T16:58:47"/>
    <n v="1645"/>
    <n v="27.416666666666668"/>
    <x v="240"/>
    <x v="4"/>
    <n v="34"/>
    <s v="agosto"/>
    <s v="T"/>
    <m/>
    <s v="no aplica"/>
    <m/>
    <m/>
    <m/>
  </r>
  <r>
    <n v="149754"/>
    <s v="Abastecedor de tapas"/>
    <s v="Moreno"/>
    <s v="L33"/>
    <d v="2018-11-01T00:00:00"/>
    <s v="-"/>
    <s v="Mantenimiento Mecanico"/>
    <d v="2023-08-22T00:00:00"/>
    <d v="1899-12-30T16:50:43"/>
    <d v="2023-08-22T00:00:00"/>
    <d v="1899-12-30T17:30:43"/>
    <n v="2400"/>
    <n v="40"/>
    <x v="1166"/>
    <x v="2"/>
    <n v="34"/>
    <s v="agosto"/>
    <s v="T"/>
    <m/>
    <s v="no"/>
    <m/>
    <m/>
    <m/>
  </r>
  <r>
    <n v="149756"/>
    <s v="Coloca Bombas"/>
    <s v="Moreno"/>
    <s v="L10"/>
    <d v="2020-01-13T00:00:00"/>
    <s v="Martín"/>
    <s v="Mantenimiento Electrico"/>
    <d v="2023-08-22T00:00:00"/>
    <d v="1899-12-30T17:34:45"/>
    <d v="2023-08-22T00:00:00"/>
    <d v="1899-12-30T17:34:55"/>
    <n v="10"/>
    <n v="0.16666666666666666"/>
    <x v="0"/>
    <x v="0"/>
    <n v="34"/>
    <s v="agosto"/>
    <s v="T"/>
    <m/>
    <s v="microparada"/>
    <m/>
    <m/>
    <m/>
  </r>
  <r>
    <n v="149759"/>
    <s v="Transporte"/>
    <s v="Moreno"/>
    <s v="L27"/>
    <d v="2018-11-01T00:00:00"/>
    <s v="-"/>
    <s v="Mantenimiento Mecanico"/>
    <d v="2023-08-22T00:00:00"/>
    <d v="1899-12-30T18:08:43"/>
    <d v="2023-08-22T00:00:00"/>
    <d v="1899-12-30T18:13:39"/>
    <n v="296"/>
    <n v="4.9333333333333336"/>
    <x v="0"/>
    <x v="0"/>
    <n v="34"/>
    <s v="agosto"/>
    <s v="T"/>
    <m/>
    <s v="microparada"/>
    <m/>
    <m/>
    <m/>
  </r>
  <r>
    <n v="149761"/>
    <s v="Llenadora"/>
    <s v="Moreno"/>
    <s v="L07"/>
    <d v="2018-11-01T00:00:00"/>
    <s v="-"/>
    <s v="Mantenimiento Mecanico"/>
    <d v="2023-08-22T00:00:00"/>
    <d v="1899-12-30T18:24:18"/>
    <d v="2023-08-22T00:00:00"/>
    <d v="1899-12-30T18:51:01"/>
    <n v="1603"/>
    <n v="26.716666666666665"/>
    <x v="23"/>
    <x v="2"/>
    <n v="34"/>
    <s v="agosto"/>
    <s v="T"/>
    <m/>
    <s v="no"/>
    <m/>
    <m/>
    <m/>
  </r>
  <r>
    <n v="149763"/>
    <s v="Celofanadora"/>
    <s v="Moreno"/>
    <s v="L19"/>
    <d v="2023-05-17T00:00:00"/>
    <s v="Juan Manuel"/>
    <s v="Mantenimiento Mecanico"/>
    <d v="2023-08-22T00:00:00"/>
    <d v="1899-12-30T18:31:08"/>
    <d v="2023-08-22T00:00:00"/>
    <d v="1899-12-30T18:51:15"/>
    <n v="1207"/>
    <n v="20.116666666666667"/>
    <x v="1"/>
    <x v="1"/>
    <n v="34"/>
    <s v="agosto"/>
    <s v="T"/>
    <m/>
    <s v="sin informacion"/>
    <m/>
    <m/>
    <m/>
  </r>
  <r>
    <n v="149766"/>
    <s v="Celofanadora L10"/>
    <s v="Moreno"/>
    <s v="L10"/>
    <d v="2020-09-30T00:00:00"/>
    <s v="Martín"/>
    <s v="Mantenimiento Mecanico"/>
    <d v="2023-08-22T00:00:00"/>
    <d v="1899-12-30T18:51:41"/>
    <d v="2023-08-22T00:00:00"/>
    <d v="1899-12-30T19:07:42"/>
    <n v="961"/>
    <n v="16.016666666666666"/>
    <x v="4"/>
    <x v="2"/>
    <n v="34"/>
    <s v="agosto"/>
    <s v="T"/>
    <m/>
    <s v="no"/>
    <m/>
    <m/>
    <m/>
  </r>
  <r>
    <n v="149775"/>
    <s v="Balanza"/>
    <s v="Moreno"/>
    <s v="L07"/>
    <d v="2018-11-01T00:00:00"/>
    <s v="-"/>
    <s v="Mantenimiento Electrico"/>
    <d v="2023-08-22T00:00:00"/>
    <d v="1899-12-30T20:38:20"/>
    <d v="2023-08-23T00:00:00"/>
    <d v="1899-12-30T01:24:36"/>
    <n v="17176"/>
    <n v="286.26666666666665"/>
    <x v="1167"/>
    <x v="2"/>
    <n v="34"/>
    <s v="agosto"/>
    <s v="T"/>
    <m/>
    <s v="no"/>
    <m/>
    <m/>
    <m/>
  </r>
  <r>
    <n v="149776"/>
    <s v="Celofanadora"/>
    <s v="Moreno"/>
    <s v="L19"/>
    <d v="2023-05-17T00:00:00"/>
    <s v="Juan Manuel"/>
    <s v="Mantenimiento Mecanico"/>
    <d v="2023-08-22T00:00:00"/>
    <d v="1899-12-30T20:48:18"/>
    <d v="2023-08-22T00:00:00"/>
    <d v="1899-12-30T21:11:24"/>
    <n v="1386"/>
    <n v="23.1"/>
    <x v="1168"/>
    <x v="2"/>
    <n v="34"/>
    <s v="agosto"/>
    <s v="T"/>
    <m/>
    <s v="no"/>
    <m/>
    <m/>
    <m/>
  </r>
  <r>
    <n v="149779"/>
    <s v="Abastecedor de tapas"/>
    <s v="Moreno"/>
    <s v="L33"/>
    <d v="2018-11-01T00:00:00"/>
    <s v="-"/>
    <s v="Mantenimiento Electrico"/>
    <d v="2023-08-22T00:00:00"/>
    <d v="1899-12-30T22:56:49"/>
    <d v="2023-08-22T00:00:00"/>
    <d v="1899-12-30T22:58:29"/>
    <n v="100"/>
    <n v="1.6666666666666667"/>
    <x v="0"/>
    <x v="0"/>
    <n v="34"/>
    <s v="agosto"/>
    <s v="N"/>
    <m/>
    <s v="microparada"/>
    <m/>
    <m/>
    <m/>
  </r>
  <r>
    <n v="149780"/>
    <s v="Llenadora"/>
    <s v="Moreno"/>
    <s v="L33"/>
    <d v="2018-11-01T00:00:00"/>
    <s v="-"/>
    <s v="Mantenimiento Electrico"/>
    <d v="2023-08-22T00:00:00"/>
    <d v="1899-12-30T23:02:59"/>
    <d v="2023-08-22T00:00:00"/>
    <d v="1899-12-30T23:21:43"/>
    <n v="1124"/>
    <n v="18.733333333333334"/>
    <x v="1169"/>
    <x v="2"/>
    <n v="34"/>
    <s v="agosto"/>
    <s v="N"/>
    <m/>
    <s v="no"/>
    <m/>
    <m/>
    <m/>
  </r>
  <r>
    <n v="149783"/>
    <s v="Etiquetadora L33"/>
    <s v="Moreno"/>
    <s v="L33"/>
    <d v="2020-10-16T00:00:00"/>
    <s v="Martín"/>
    <s v="Mantenimiento Electrico"/>
    <d v="2023-08-23T00:00:00"/>
    <d v="1899-12-30T04:42:43"/>
    <d v="2023-08-23T00:00:00"/>
    <d v="1899-12-30T05:13:41"/>
    <n v="1858"/>
    <n v="30.966666666666665"/>
    <x v="4"/>
    <x v="2"/>
    <n v="34"/>
    <s v="agosto"/>
    <s v="N"/>
    <m/>
    <s v="no"/>
    <m/>
    <m/>
    <m/>
  </r>
  <r>
    <n v="149787"/>
    <s v="Celofanadora L10"/>
    <s v="Moreno"/>
    <s v="L10"/>
    <d v="2020-09-30T00:00:00"/>
    <s v="Martín"/>
    <s v="Mantenimiento Mecanico"/>
    <d v="2023-08-23T00:00:00"/>
    <d v="1899-12-30T06:23:38"/>
    <d v="2023-08-23T00:00:00"/>
    <d v="1899-12-30T06:41:19"/>
    <n v="1061"/>
    <n v="17.683333333333334"/>
    <x v="23"/>
    <x v="2"/>
    <n v="34"/>
    <s v="agosto"/>
    <s v="M"/>
    <m/>
    <s v="no"/>
    <m/>
    <m/>
    <m/>
  </r>
  <r>
    <n v="149788"/>
    <s v="Etiquetadora L33"/>
    <s v="Moreno"/>
    <s v="L33"/>
    <d v="2020-10-16T00:00:00"/>
    <s v="Martín"/>
    <s v="Mantenimiento Electrico"/>
    <d v="2023-08-23T00:00:00"/>
    <d v="1899-12-30T06:34:13"/>
    <d v="2023-08-23T00:00:00"/>
    <d v="1899-12-30T07:02:19"/>
    <n v="1686"/>
    <n v="28.1"/>
    <x v="4"/>
    <x v="2"/>
    <n v="34"/>
    <s v="agosto"/>
    <s v="M"/>
    <m/>
    <s v="no"/>
    <m/>
    <m/>
    <m/>
  </r>
  <r>
    <n v="149791"/>
    <s v="Balanza"/>
    <s v="Moreno"/>
    <s v="L07"/>
    <d v="2018-11-01T00:00:00"/>
    <s v="-"/>
    <s v="Mantenimiento Electrico"/>
    <d v="2023-08-23T00:00:00"/>
    <d v="1899-12-30T06:57:52"/>
    <d v="2023-08-23T00:00:00"/>
    <d v="1899-12-30T10:33:23"/>
    <n v="12931"/>
    <n v="215.51666666666668"/>
    <x v="1170"/>
    <x v="3"/>
    <n v="34"/>
    <s v="agosto"/>
    <s v="M"/>
    <m/>
    <s v="si"/>
    <m/>
    <m/>
    <m/>
  </r>
  <r>
    <n v="149794"/>
    <s v="Martillo"/>
    <s v="Moreno"/>
    <s v="L43"/>
    <d v="2018-11-01T00:00:00"/>
    <s v="-"/>
    <s v="Mantenimiento Electrico"/>
    <d v="2023-08-23T00:00:00"/>
    <d v="1899-12-30T07:34:49"/>
    <d v="2023-08-23T00:00:00"/>
    <d v="1899-12-30T07:53:53"/>
    <n v="1144"/>
    <n v="19.066666666666666"/>
    <x v="1171"/>
    <x v="2"/>
    <n v="34"/>
    <s v="agosto"/>
    <s v="M"/>
    <m/>
    <s v="no"/>
    <m/>
    <m/>
    <m/>
  </r>
  <r>
    <n v="149798"/>
    <s v="Transporte"/>
    <s v="Moreno"/>
    <s v="L43"/>
    <d v="2018-11-01T00:00:00"/>
    <s v="-"/>
    <s v="Mantenimiento Mecanico"/>
    <d v="2023-08-23T00:00:00"/>
    <d v="1899-12-30T07:54:14"/>
    <d v="2023-08-23T00:00:00"/>
    <d v="1899-12-30T08:12:51"/>
    <n v="1117"/>
    <n v="18.616666666666667"/>
    <x v="4"/>
    <x v="2"/>
    <n v="34"/>
    <s v="agosto"/>
    <s v="M"/>
    <m/>
    <s v="no"/>
    <m/>
    <m/>
    <m/>
  </r>
  <r>
    <n v="149799"/>
    <s v="Transporte"/>
    <s v="Moreno"/>
    <s v="L43"/>
    <d v="2018-11-01T00:00:00"/>
    <s v="-"/>
    <s v="Mantenimiento Mecanico"/>
    <d v="2023-08-23T00:00:00"/>
    <d v="1899-12-30T09:07:54"/>
    <d v="2023-08-23T00:00:00"/>
    <d v="1899-12-30T09:32:43"/>
    <n v="1489"/>
    <n v="24.816666666666666"/>
    <x v="4"/>
    <x v="2"/>
    <n v="34"/>
    <s v="agosto"/>
    <s v="M"/>
    <m/>
    <s v="no"/>
    <m/>
    <m/>
    <m/>
  </r>
  <r>
    <n v="149803"/>
    <s v="Llenadora"/>
    <s v="Moreno"/>
    <s v="L33"/>
    <d v="2018-11-01T00:00:00"/>
    <s v="-"/>
    <s v="Mantenimiento Electrico"/>
    <d v="2023-08-23T00:00:00"/>
    <d v="1899-12-30T10:06:33"/>
    <d v="2023-08-23T00:00:00"/>
    <d v="1899-12-30T10:18:32"/>
    <n v="719"/>
    <n v="11.983333333333333"/>
    <x v="1172"/>
    <x v="2"/>
    <n v="34"/>
    <s v="agosto"/>
    <s v="M"/>
    <m/>
    <s v="no"/>
    <m/>
    <m/>
    <m/>
  </r>
  <r>
    <n v="149804"/>
    <s v="Llenadora"/>
    <s v="Moreno"/>
    <s v="L41"/>
    <d v="2018-11-01T00:00:00"/>
    <s v="-"/>
    <s v="Mantenimiento Mecanico"/>
    <d v="2023-08-23T00:00:00"/>
    <d v="1899-12-30T10:07:40"/>
    <d v="2023-08-23T00:00:00"/>
    <d v="1899-12-30T10:44:10"/>
    <n v="2190"/>
    <n v="36.5"/>
    <x v="1173"/>
    <x v="2"/>
    <n v="34"/>
    <s v="agosto"/>
    <s v="M"/>
    <m/>
    <s v="no"/>
    <m/>
    <m/>
    <m/>
  </r>
  <r>
    <n v="149808"/>
    <s v="Balanza"/>
    <s v="Moreno"/>
    <s v="L07"/>
    <d v="2018-11-01T00:00:00"/>
    <s v="-"/>
    <s v="Mantenimiento Electrico"/>
    <d v="2023-08-23T00:00:00"/>
    <d v="1899-12-30T11:36:20"/>
    <d v="2023-08-23T00:00:00"/>
    <d v="1899-12-30T14:23:45"/>
    <n v="10045"/>
    <n v="167.41666666666666"/>
    <x v="1170"/>
    <x v="3"/>
    <n v="34"/>
    <s v="agosto"/>
    <s v="M"/>
    <m/>
    <s v="si"/>
    <m/>
    <m/>
    <m/>
  </r>
  <r>
    <n v="149809"/>
    <s v="Llenadora"/>
    <s v="Moreno"/>
    <s v="L29"/>
    <d v="2018-11-01T00:00:00"/>
    <s v="-"/>
    <s v="Mantenimiento Mecanico"/>
    <d v="2023-08-23T00:00:00"/>
    <d v="1899-12-30T12:57:29"/>
    <d v="2023-08-23T00:00:00"/>
    <d v="1899-12-30T12:58:21"/>
    <n v="52"/>
    <n v="0.8666666666666667"/>
    <x v="0"/>
    <x v="0"/>
    <n v="34"/>
    <s v="agosto"/>
    <s v="M"/>
    <m/>
    <s v="microparada"/>
    <m/>
    <m/>
    <m/>
  </r>
  <r>
    <n v="149811"/>
    <s v="Balanza"/>
    <s v="Moreno"/>
    <s v="L07"/>
    <d v="2018-11-01T00:00:00"/>
    <s v="-"/>
    <s v="Mantenimiento Electrico"/>
    <d v="2023-08-23T00:00:00"/>
    <d v="1899-12-30T14:24:02"/>
    <m/>
    <m/>
    <n v="83610"/>
    <n v="1393.5"/>
    <x v="1170"/>
    <x v="3"/>
    <n v="1"/>
    <s v="enero"/>
    <s v="T"/>
    <m/>
    <s v="si"/>
    <m/>
    <m/>
    <m/>
  </r>
  <r>
    <n v="149832"/>
    <s v="Celofanadora"/>
    <s v="Moreno"/>
    <s v="L19"/>
    <d v="2023-05-17T00:00:00"/>
    <s v="Juan Manuel"/>
    <s v="Mantenimiento Mecanico"/>
    <d v="2023-08-23T00:00:00"/>
    <d v="1899-12-30T19:20:43"/>
    <d v="2023-08-23T00:00:00"/>
    <d v="1899-12-30T19:27:28"/>
    <n v="405"/>
    <n v="6.75"/>
    <x v="0"/>
    <x v="0"/>
    <n v="34"/>
    <s v="agosto"/>
    <s v="T"/>
    <m/>
    <s v="microparada"/>
    <m/>
    <m/>
    <m/>
  </r>
  <r>
    <n v="149834"/>
    <s v="Abastecedor tubos"/>
    <s v="Moreno"/>
    <s v="L36"/>
    <d v="2018-11-01T00:00:00"/>
    <s v="-"/>
    <s v="Mantenimiento Electrico"/>
    <d v="2023-08-23T00:00:00"/>
    <d v="1899-12-30T19:59:02"/>
    <d v="2023-08-23T00:00:00"/>
    <d v="1899-12-30T20:14:38"/>
    <n v="936"/>
    <n v="15.6"/>
    <x v="1174"/>
    <x v="2"/>
    <n v="34"/>
    <s v="agosto"/>
    <s v="T"/>
    <m/>
    <s v="no"/>
    <m/>
    <m/>
    <m/>
  </r>
  <r>
    <n v="149837"/>
    <s v="Transporte"/>
    <s v="Moreno"/>
    <s v="L43"/>
    <d v="2018-11-01T00:00:00"/>
    <s v="-"/>
    <s v="Mantenimiento Electrico"/>
    <d v="2023-08-23T00:00:00"/>
    <d v="1899-12-30T20:28:03"/>
    <d v="2023-08-23T00:00:00"/>
    <d v="1899-12-30T20:40:46"/>
    <n v="763"/>
    <n v="12.716666666666667"/>
    <x v="260"/>
    <x v="2"/>
    <n v="34"/>
    <s v="agosto"/>
    <s v="T"/>
    <m/>
    <s v="no"/>
    <m/>
    <m/>
    <m/>
  </r>
  <r>
    <n v="149855"/>
    <s v="Llenadora"/>
    <s v="Moreno"/>
    <s v="L43"/>
    <d v="2018-11-01T00:00:00"/>
    <s v="-"/>
    <s v="Mantenimiento Electrico"/>
    <d v="2023-08-24T00:00:00"/>
    <d v="1899-12-30T06:32:02"/>
    <d v="2023-08-24T00:00:00"/>
    <d v="1899-12-30T06:56:40"/>
    <n v="1478"/>
    <n v="24.633333333333333"/>
    <x v="190"/>
    <x v="2"/>
    <n v="34"/>
    <s v="agosto"/>
    <s v="M"/>
    <m/>
    <s v="no"/>
    <m/>
    <m/>
    <m/>
  </r>
  <r>
    <n v="149857"/>
    <s v="LogiPack"/>
    <s v="Moreno"/>
    <s v="L35"/>
    <d v="2020-02-20T00:00:00"/>
    <s v="Martín"/>
    <s v="Mantenimiento Mecanico"/>
    <d v="2023-08-24T00:00:00"/>
    <d v="1899-12-30T06:42:47"/>
    <d v="2023-08-24T00:00:00"/>
    <d v="1899-12-30T08:12:55"/>
    <n v="5408"/>
    <n v="90.13333333333334"/>
    <x v="1175"/>
    <x v="2"/>
    <n v="34"/>
    <s v="agosto"/>
    <s v="M"/>
    <m/>
    <s v="no"/>
    <m/>
    <m/>
    <m/>
  </r>
  <r>
    <n v="149863"/>
    <s v="Llenadora"/>
    <s v="Moreno"/>
    <s v="L33"/>
    <d v="2018-11-01T00:00:00"/>
    <s v="-"/>
    <s v="Mantenimiento Mecanico"/>
    <d v="2023-08-24T00:00:00"/>
    <d v="1899-12-30T07:31:50"/>
    <d v="2023-08-24T00:00:00"/>
    <d v="1899-12-30T07:37:02"/>
    <n v="312"/>
    <n v="5.2"/>
    <x v="0"/>
    <x v="0"/>
    <n v="34"/>
    <s v="agosto"/>
    <s v="M"/>
    <m/>
    <s v="microparada"/>
    <m/>
    <m/>
    <m/>
  </r>
  <r>
    <n v="149865"/>
    <s v="Crimpadora"/>
    <s v="Moreno"/>
    <s v="L10"/>
    <d v="2018-11-01T00:00:00"/>
    <s v="-"/>
    <s v="Mantenimiento Electrico"/>
    <d v="2023-08-24T00:00:00"/>
    <d v="1899-12-30T07:38:36"/>
    <d v="2023-08-24T00:00:00"/>
    <d v="1899-12-30T07:52:56"/>
    <n v="860"/>
    <n v="14.333333333333334"/>
    <x v="23"/>
    <x v="2"/>
    <n v="34"/>
    <s v="agosto"/>
    <s v="M"/>
    <m/>
    <s v="no"/>
    <m/>
    <m/>
    <m/>
  </r>
  <r>
    <n v="149867"/>
    <s v="Martillo"/>
    <s v="Moreno"/>
    <s v="L41"/>
    <d v="2018-11-01T00:00:00"/>
    <s v="-"/>
    <s v="Mantenimiento Electrico"/>
    <d v="2023-08-24T00:00:00"/>
    <d v="1899-12-30T07:59:53"/>
    <d v="2023-08-24T00:00:00"/>
    <d v="1899-12-30T08:08:25"/>
    <n v="512"/>
    <n v="8.5333333333333332"/>
    <x v="0"/>
    <x v="0"/>
    <n v="34"/>
    <s v="agosto"/>
    <s v="M"/>
    <m/>
    <s v="microparada"/>
    <m/>
    <m/>
    <m/>
  </r>
  <r>
    <n v="149869"/>
    <s v="Etiquetadora L33"/>
    <s v="Moreno"/>
    <s v="L33"/>
    <d v="2020-10-16T00:00:00"/>
    <s v="Martín"/>
    <s v="Mantenimiento Electrico"/>
    <d v="2023-08-24T00:00:00"/>
    <d v="1899-12-30T08:15:10"/>
    <d v="2023-08-24T00:00:00"/>
    <d v="1899-12-30T08:45:06"/>
    <n v="1796"/>
    <n v="29.933333333333334"/>
    <x v="92"/>
    <x v="4"/>
    <n v="34"/>
    <s v="agosto"/>
    <s v="M"/>
    <m/>
    <s v="no aplica"/>
    <m/>
    <m/>
    <m/>
  </r>
  <r>
    <n v="149870"/>
    <s v="Estuchadora"/>
    <s v="Moreno"/>
    <s v="L41"/>
    <d v="2020-02-21T00:00:00"/>
    <s v="Martín"/>
    <s v="Mantenimiento Mecanico"/>
    <d v="2023-08-24T00:00:00"/>
    <d v="1899-12-30T08:37:35"/>
    <d v="2023-08-24T00:00:00"/>
    <d v="1899-12-30T08:43:24"/>
    <n v="349"/>
    <n v="5.8166666666666664"/>
    <x v="0"/>
    <x v="0"/>
    <n v="34"/>
    <s v="agosto"/>
    <s v="M"/>
    <m/>
    <s v="microparada"/>
    <m/>
    <m/>
    <m/>
  </r>
  <r>
    <n v="149871"/>
    <s v="Llenadora"/>
    <s v="Moreno"/>
    <s v="L43"/>
    <d v="2018-11-01T00:00:00"/>
    <s v="-"/>
    <s v="Mantenimiento Mecanico"/>
    <d v="2023-08-24T00:00:00"/>
    <d v="1899-12-30T08:49:41"/>
    <d v="2023-08-24T00:00:00"/>
    <d v="1899-12-30T08:53:59"/>
    <n v="258"/>
    <n v="4.3"/>
    <x v="0"/>
    <x v="0"/>
    <n v="34"/>
    <s v="agosto"/>
    <s v="M"/>
    <m/>
    <s v="microparada"/>
    <m/>
    <m/>
    <m/>
  </r>
  <r>
    <n v="149872"/>
    <s v="LogiPack"/>
    <s v="Moreno"/>
    <s v="L35"/>
    <d v="2020-02-20T00:00:00"/>
    <s v="Martín"/>
    <s v="Mantenimiento Mecanico"/>
    <d v="2023-08-24T00:00:00"/>
    <d v="1899-12-30T09:14:25"/>
    <d v="2023-08-24T00:00:00"/>
    <d v="1899-12-30T09:55:54"/>
    <n v="2489"/>
    <n v="41.483333333333334"/>
    <x v="1176"/>
    <x v="2"/>
    <n v="34"/>
    <s v="agosto"/>
    <s v="M"/>
    <m/>
    <s v="no"/>
    <m/>
    <m/>
    <m/>
  </r>
  <r>
    <n v="149875"/>
    <s v="Roscadora"/>
    <s v="Moreno"/>
    <s v="L32"/>
    <d v="2021-03-10T00:00:00"/>
    <s v="Martín"/>
    <s v="Mantenimiento Mecanico"/>
    <d v="2023-08-24T00:00:00"/>
    <d v="1899-12-30T09:50:18"/>
    <d v="2023-08-24T00:00:00"/>
    <d v="1899-12-30T10:07:11"/>
    <n v="1013"/>
    <n v="16.883333333333333"/>
    <x v="23"/>
    <x v="2"/>
    <n v="34"/>
    <s v="agosto"/>
    <s v="M"/>
    <m/>
    <s v="no"/>
    <m/>
    <m/>
    <m/>
  </r>
  <r>
    <n v="149878"/>
    <s v="Camara"/>
    <s v="Moreno"/>
    <s v="L33"/>
    <d v="2020-02-20T00:00:00"/>
    <s v="Martín"/>
    <s v="Mantenimiento Electrico"/>
    <d v="2023-08-24T00:00:00"/>
    <d v="1899-12-30T10:16:35"/>
    <d v="2023-08-24T00:00:00"/>
    <d v="1899-12-30T10:37:32"/>
    <n v="1257"/>
    <n v="20.95"/>
    <x v="1044"/>
    <x v="2"/>
    <n v="34"/>
    <s v="agosto"/>
    <s v="M"/>
    <m/>
    <s v="no"/>
    <m/>
    <m/>
    <m/>
  </r>
  <r>
    <n v="149881"/>
    <s v="Celofanadora"/>
    <s v="Moreno"/>
    <s v="L41"/>
    <d v="2020-02-21T00:00:00"/>
    <s v="Martín"/>
    <s v="Mantenimiento Mecanico"/>
    <d v="2023-08-24T00:00:00"/>
    <d v="1899-12-30T10:34:25"/>
    <d v="2023-08-24T00:00:00"/>
    <d v="1899-12-30T11:21:41"/>
    <n v="2836"/>
    <n v="47.266666666666666"/>
    <x v="1177"/>
    <x v="2"/>
    <n v="34"/>
    <s v="agosto"/>
    <s v="M"/>
    <m/>
    <s v="no"/>
    <m/>
    <m/>
    <m/>
  </r>
  <r>
    <n v="149885"/>
    <s v="Llenadora L38"/>
    <s v="Moreno"/>
    <s v="L38"/>
    <d v="2021-03-03T00:00:00"/>
    <s v="Martín"/>
    <s v="Mantenimiento Mecanico"/>
    <d v="2023-08-24T00:00:00"/>
    <d v="1899-12-30T11:05:26"/>
    <d v="2023-08-24T00:00:00"/>
    <d v="1899-12-30T11:39:30"/>
    <n v="2044"/>
    <n v="34.06666666666667"/>
    <x v="1178"/>
    <x v="3"/>
    <n v="34"/>
    <s v="agosto"/>
    <s v="M"/>
    <m/>
    <s v="si"/>
    <m/>
    <m/>
    <m/>
  </r>
  <r>
    <n v="149886"/>
    <s v="LogiPack"/>
    <s v="Moreno"/>
    <s v="L35"/>
    <d v="2020-02-20T00:00:00"/>
    <s v="Martín"/>
    <s v="Mantenimiento Mecanico"/>
    <d v="2023-08-24T00:00:00"/>
    <d v="1899-12-30T11:11:45"/>
    <d v="2023-08-24T00:00:00"/>
    <d v="1899-12-30T14:24:18"/>
    <n v="11553"/>
    <n v="192.55"/>
    <x v="1179"/>
    <x v="2"/>
    <n v="34"/>
    <s v="agosto"/>
    <s v="M"/>
    <m/>
    <s v="no"/>
    <m/>
    <m/>
    <m/>
  </r>
  <r>
    <n v="149891"/>
    <s v="Pick and play"/>
    <s v="Moreno"/>
    <s v="L10"/>
    <d v="2020-03-10T00:00:00"/>
    <s v="Martín"/>
    <s v="Mantenimiento Electrico"/>
    <d v="2023-08-24T00:00:00"/>
    <d v="1899-12-30T13:07:32"/>
    <d v="2023-08-24T00:00:00"/>
    <d v="1899-12-30T13:31:25"/>
    <n v="1433"/>
    <n v="23.883333333333333"/>
    <x v="1180"/>
    <x v="2"/>
    <n v="34"/>
    <s v="agosto"/>
    <s v="M"/>
    <m/>
    <s v="no"/>
    <m/>
    <m/>
    <m/>
  </r>
  <r>
    <n v="149893"/>
    <s v="Embalador"/>
    <s v="Moreno"/>
    <s v="L33"/>
    <d v="2018-11-01T00:00:00"/>
    <s v="-"/>
    <s v="Mantenimiento Mecanico"/>
    <d v="2023-08-24T00:00:00"/>
    <d v="1899-12-30T13:20:33"/>
    <d v="2023-08-24T00:00:00"/>
    <d v="1899-12-30T13:24:50"/>
    <n v="257"/>
    <n v="4.2833333333333332"/>
    <x v="0"/>
    <x v="0"/>
    <n v="34"/>
    <s v="agosto"/>
    <s v="M"/>
    <m/>
    <s v="microparada"/>
    <m/>
    <m/>
    <m/>
  </r>
  <r>
    <n v="149897"/>
    <s v="Inkjet"/>
    <s v="Moreno"/>
    <s v="L45"/>
    <d v="2018-11-01T00:00:00"/>
    <s v="-"/>
    <s v="Mantenimiento Electrico"/>
    <d v="2023-08-24T00:00:00"/>
    <d v="1899-12-30T14:33:30"/>
    <d v="2023-08-24T00:00:00"/>
    <d v="1899-12-30T15:12:12"/>
    <n v="2322"/>
    <n v="38.700000000000003"/>
    <x v="547"/>
    <x v="2"/>
    <n v="34"/>
    <s v="agosto"/>
    <s v="T"/>
    <m/>
    <s v="no"/>
    <m/>
    <m/>
    <m/>
  </r>
  <r>
    <n v="149902"/>
    <s v="Torqueadora"/>
    <s v="Moreno"/>
    <s v="L19"/>
    <d v="2018-11-01T00:00:00"/>
    <s v="-"/>
    <s v="Mantenimiento Mecanico"/>
    <d v="2023-08-24T00:00:00"/>
    <d v="1899-12-30T15:17:59"/>
    <d v="2023-08-24T00:00:00"/>
    <d v="1899-12-30T16:52:37"/>
    <n v="5678"/>
    <n v="94.63333333333334"/>
    <x v="1181"/>
    <x v="2"/>
    <n v="34"/>
    <s v="agosto"/>
    <s v="T"/>
    <m/>
    <s v="no"/>
    <m/>
    <m/>
    <m/>
  </r>
  <r>
    <n v="149906"/>
    <s v="Llenadora"/>
    <s v="Moreno"/>
    <s v="L32"/>
    <d v="2021-02-04T00:00:00"/>
    <s v="Victor"/>
    <s v="Mantenimiento Mecanico"/>
    <d v="2023-08-24T00:00:00"/>
    <d v="1899-12-30T16:09:16"/>
    <d v="2023-08-24T00:00:00"/>
    <d v="1899-12-30T16:19:23"/>
    <n v="607"/>
    <n v="10.116666666666667"/>
    <x v="23"/>
    <x v="2"/>
    <n v="34"/>
    <s v="agosto"/>
    <s v="T"/>
    <m/>
    <s v="no"/>
    <m/>
    <m/>
    <m/>
  </r>
  <r>
    <n v="149909"/>
    <s v="Celofanadora"/>
    <s v="Moreno"/>
    <s v="L32"/>
    <d v="2021-02-04T00:00:00"/>
    <s v="Victor"/>
    <s v="Mantenimiento Mecanico"/>
    <d v="2023-08-24T00:00:00"/>
    <d v="1899-12-30T16:54:54"/>
    <d v="2023-08-24T00:00:00"/>
    <d v="1899-12-30T17:29:29"/>
    <n v="2075"/>
    <n v="34.583333333333336"/>
    <x v="23"/>
    <x v="2"/>
    <n v="34"/>
    <s v="agosto"/>
    <s v="T"/>
    <m/>
    <s v="no"/>
    <m/>
    <m/>
    <m/>
  </r>
  <r>
    <n v="149911"/>
    <s v="Pick and play"/>
    <s v="Moreno"/>
    <s v="L11"/>
    <d v="2018-11-01T00:00:00"/>
    <s v="-"/>
    <s v="Mantenimiento Mecanico"/>
    <d v="2023-08-24T00:00:00"/>
    <d v="1899-12-30T17:06:48"/>
    <d v="2023-08-24T00:00:00"/>
    <d v="1899-12-30T17:34:13"/>
    <n v="1645"/>
    <n v="27.416666666666668"/>
    <x v="92"/>
    <x v="4"/>
    <n v="34"/>
    <s v="agosto"/>
    <s v="T"/>
    <m/>
    <s v="no aplica"/>
    <m/>
    <m/>
    <m/>
  </r>
  <r>
    <n v="149916"/>
    <s v="Torqueadora"/>
    <s v="Moreno"/>
    <s v="L33"/>
    <d v="2020-02-20T00:00:00"/>
    <s v="Martín"/>
    <s v="Mantenimiento Mecanico"/>
    <d v="2023-08-24T00:00:00"/>
    <d v="1899-12-30T18:33:25"/>
    <d v="2023-08-24T00:00:00"/>
    <d v="1899-12-30T18:54:03"/>
    <n v="1238"/>
    <n v="20.633333333333333"/>
    <x v="1182"/>
    <x v="2"/>
    <n v="34"/>
    <s v="agosto"/>
    <s v="T"/>
    <m/>
    <s v="no"/>
    <m/>
    <m/>
    <m/>
  </r>
  <r>
    <n v="149921"/>
    <s v="Torqueadora"/>
    <s v="Moreno"/>
    <s v="L19"/>
    <d v="2018-11-01T00:00:00"/>
    <s v="-"/>
    <s v="Mantenimiento Electrico"/>
    <d v="2023-08-24T00:00:00"/>
    <d v="1899-12-30T19:34:00"/>
    <d v="2023-08-24T00:00:00"/>
    <d v="1899-12-30T19:42:42"/>
    <n v="522"/>
    <n v="8.6999999999999993"/>
    <x v="0"/>
    <x v="0"/>
    <n v="34"/>
    <s v="agosto"/>
    <s v="T"/>
    <m/>
    <s v="microparada"/>
    <m/>
    <m/>
    <m/>
  </r>
  <r>
    <n v="149922"/>
    <s v="Etiquetadora"/>
    <s v="Moreno"/>
    <s v="L11"/>
    <d v="2018-11-01T00:00:00"/>
    <s v="-"/>
    <s v="Mantenimiento Electrico"/>
    <d v="2023-08-24T00:00:00"/>
    <d v="1899-12-30T19:40:37"/>
    <d v="2023-08-24T00:00:00"/>
    <d v="1899-12-30T19:44:33"/>
    <n v="236"/>
    <n v="3.9333333333333331"/>
    <x v="0"/>
    <x v="0"/>
    <n v="34"/>
    <s v="agosto"/>
    <s v="T"/>
    <m/>
    <s v="microparada"/>
    <m/>
    <m/>
    <m/>
  </r>
  <r>
    <n v="149924"/>
    <s v="Llenadora"/>
    <s v="Moreno"/>
    <s v="L04"/>
    <d v="2018-11-01T00:00:00"/>
    <s v="-"/>
    <s v="Mantenimiento Electrico"/>
    <d v="2023-08-24T00:00:00"/>
    <d v="1899-12-30T20:48:09"/>
    <d v="2023-08-24T00:00:00"/>
    <d v="1899-12-30T21:07:19"/>
    <n v="1150"/>
    <n v="19.166666666666668"/>
    <x v="23"/>
    <x v="2"/>
    <n v="34"/>
    <s v="agosto"/>
    <s v="T"/>
    <m/>
    <s v="no"/>
    <m/>
    <m/>
    <m/>
  </r>
  <r>
    <n v="149925"/>
    <s v="Etiquetadora"/>
    <s v="Moreno"/>
    <s v="L12"/>
    <d v="2018-11-01T00:00:00"/>
    <s v="-"/>
    <s v="Mantenimiento Mecanico"/>
    <d v="2023-08-24T00:00:00"/>
    <d v="1899-12-30T21:07:04"/>
    <d v="2023-08-24T00:00:00"/>
    <d v="1899-12-30T21:11:58"/>
    <n v="294"/>
    <n v="4.9000000000000004"/>
    <x v="0"/>
    <x v="0"/>
    <n v="34"/>
    <s v="agosto"/>
    <s v="T"/>
    <m/>
    <s v="microparada"/>
    <m/>
    <m/>
    <m/>
  </r>
  <r>
    <n v="149926"/>
    <s v="Abastecedor de tapas"/>
    <s v="Moreno"/>
    <s v="L12"/>
    <d v="2018-11-01T00:00:00"/>
    <s v="-"/>
    <s v="Mantenimiento Mecanico"/>
    <d v="2023-08-24T00:00:00"/>
    <d v="1899-12-30T21:12:15"/>
    <d v="2023-08-24T00:00:00"/>
    <d v="1899-12-30T21:22:52"/>
    <n v="637"/>
    <n v="10.616666666666667"/>
    <x v="23"/>
    <x v="2"/>
    <n v="34"/>
    <s v="agosto"/>
    <s v="T"/>
    <m/>
    <s v="no"/>
    <m/>
    <m/>
    <m/>
  </r>
  <r>
    <n v="149927"/>
    <s v="Etiquetadora"/>
    <s v="Moreno"/>
    <s v="L12"/>
    <d v="2018-11-01T00:00:00"/>
    <s v="-"/>
    <s v="Mantenimiento Mecanico"/>
    <d v="2023-08-24T00:00:00"/>
    <d v="1899-12-30T21:23:01"/>
    <d v="2023-08-24T00:00:00"/>
    <d v="1899-12-30T21:32:53"/>
    <n v="592"/>
    <n v="9.8666666666666671"/>
    <x v="0"/>
    <x v="0"/>
    <n v="34"/>
    <s v="agosto"/>
    <s v="T"/>
    <m/>
    <s v="microparada"/>
    <m/>
    <m/>
    <m/>
  </r>
  <r>
    <n v="149929"/>
    <s v="Celofanadora"/>
    <s v="Moreno"/>
    <s v="L11"/>
    <d v="2018-11-01T00:00:00"/>
    <s v="-"/>
    <s v="Mantenimiento Mecanico"/>
    <d v="2023-08-24T00:00:00"/>
    <d v="1899-12-30T23:16:38"/>
    <d v="2023-08-25T00:00:00"/>
    <d v="1899-12-30T02:51:01"/>
    <n v="12863"/>
    <n v="214.38333333333333"/>
    <x v="1183"/>
    <x v="2"/>
    <n v="34"/>
    <s v="agosto"/>
    <s v="N"/>
    <m/>
    <s v="no"/>
    <m/>
    <m/>
    <m/>
  </r>
  <r>
    <n v="149939"/>
    <s v="Roscadora"/>
    <s v="Moreno"/>
    <s v="L32"/>
    <d v="2021-03-10T00:00:00"/>
    <s v="Martín"/>
    <s v="Mantenimiento Mecanico"/>
    <d v="2023-08-25T00:00:00"/>
    <d v="1899-12-30T06:49:19"/>
    <d v="2023-08-25T00:00:00"/>
    <d v="1899-12-30T07:22:20"/>
    <n v="1981"/>
    <n v="33.016666666666666"/>
    <x v="1184"/>
    <x v="2"/>
    <n v="34"/>
    <s v="agosto"/>
    <s v="M"/>
    <m/>
    <s v="no"/>
    <m/>
    <m/>
    <m/>
  </r>
  <r>
    <n v="149954"/>
    <s v="Etiquetadora L33"/>
    <s v="Moreno"/>
    <s v="L33"/>
    <d v="2020-10-16T00:00:00"/>
    <s v="Martín"/>
    <s v="Mantenimiento Electrico"/>
    <d v="2023-08-25T00:00:00"/>
    <d v="1899-12-30T09:21:03"/>
    <d v="2023-08-25T00:00:00"/>
    <d v="1899-12-30T09:52:03"/>
    <n v="1860"/>
    <n v="31"/>
    <x v="1185"/>
    <x v="3"/>
    <n v="34"/>
    <s v="agosto"/>
    <s v="M"/>
    <m/>
    <s v="si"/>
    <m/>
    <m/>
    <m/>
  </r>
  <r>
    <n v="149955"/>
    <s v="Etiquetadora L33"/>
    <s v="Moreno"/>
    <s v="L33"/>
    <d v="2020-10-16T00:00:00"/>
    <s v="Martín"/>
    <s v="Mantenimiento Electrico"/>
    <d v="2023-08-25T00:00:00"/>
    <d v="1899-12-30T09:56:57"/>
    <d v="2023-08-25T00:00:00"/>
    <d v="1899-12-30T10:32:17"/>
    <n v="2120"/>
    <n v="35.333333333333336"/>
    <x v="1185"/>
    <x v="3"/>
    <n v="34"/>
    <s v="agosto"/>
    <s v="M"/>
    <m/>
    <s v="si"/>
    <m/>
    <m/>
    <m/>
  </r>
  <r>
    <n v="149965"/>
    <s v="Llenadora"/>
    <s v="Moreno"/>
    <s v="L11"/>
    <d v="2018-11-01T00:00:00"/>
    <s v="-"/>
    <s v="Mantenimiento Mecanico"/>
    <d v="2023-08-25T00:00:00"/>
    <d v="1899-12-30T12:14:57"/>
    <d v="2023-08-25T00:00:00"/>
    <d v="1899-12-30T12:19:12"/>
    <n v="255"/>
    <n v="4.25"/>
    <x v="0"/>
    <x v="0"/>
    <n v="34"/>
    <s v="agosto"/>
    <s v="M"/>
    <m/>
    <s v="microparada"/>
    <m/>
    <m/>
    <m/>
  </r>
  <r>
    <n v="149966"/>
    <s v="Camara"/>
    <s v="Moreno"/>
    <s v="L33"/>
    <d v="2020-02-20T00:00:00"/>
    <s v="Martín"/>
    <s v="Mantenimiento Electrico"/>
    <d v="2023-08-25T00:00:00"/>
    <d v="1899-12-30T12:29:25"/>
    <d v="2023-08-25T00:00:00"/>
    <d v="1899-12-30T13:06:03"/>
    <n v="2198"/>
    <n v="36.633333333333333"/>
    <x v="3"/>
    <x v="2"/>
    <n v="34"/>
    <s v="agosto"/>
    <s v="M"/>
    <m/>
    <s v="no"/>
    <m/>
    <m/>
    <m/>
  </r>
  <r>
    <n v="149967"/>
    <s v="Llenadora"/>
    <s v="Moreno"/>
    <s v="L11"/>
    <d v="2018-11-01T00:00:00"/>
    <s v="-"/>
    <s v="Mantenimiento Mecanico"/>
    <d v="2023-08-25T00:00:00"/>
    <d v="1899-12-30T12:42:16"/>
    <d v="2023-08-25T00:00:00"/>
    <d v="1899-12-30T13:21:55"/>
    <n v="2379"/>
    <n v="39.65"/>
    <x v="4"/>
    <x v="2"/>
    <n v="34"/>
    <s v="agosto"/>
    <s v="M"/>
    <m/>
    <s v="no"/>
    <m/>
    <m/>
    <m/>
  </r>
  <r>
    <n v="149972"/>
    <s v="Celofanadora"/>
    <s v="Moreno"/>
    <s v="L41"/>
    <d v="2020-02-21T00:00:00"/>
    <s v="Martín"/>
    <s v="Mantenimiento Mecanico"/>
    <d v="2023-08-25T00:00:00"/>
    <d v="1899-12-30T14:18:21"/>
    <d v="2023-08-25T00:00:00"/>
    <d v="1899-12-30T14:22:31"/>
    <n v="250"/>
    <n v="4.166666666666667"/>
    <x v="0"/>
    <x v="0"/>
    <n v="34"/>
    <s v="agosto"/>
    <s v="T"/>
    <m/>
    <s v="microparada"/>
    <m/>
    <m/>
    <m/>
  </r>
  <r>
    <n v="149973"/>
    <s v="Coloca Bombas"/>
    <s v="Moreno"/>
    <s v="L43"/>
    <d v="2020-01-13T00:00:00"/>
    <s v="Martín"/>
    <s v="Mantenimiento Electrico"/>
    <d v="2023-08-25T00:00:00"/>
    <d v="1899-12-30T14:23:26"/>
    <d v="2023-08-25T00:00:00"/>
    <d v="1899-12-30T14:30:56"/>
    <n v="450"/>
    <n v="7.5"/>
    <x v="0"/>
    <x v="0"/>
    <n v="34"/>
    <s v="agosto"/>
    <s v="T"/>
    <m/>
    <s v="microparada"/>
    <m/>
    <m/>
    <m/>
  </r>
  <r>
    <n v="149975"/>
    <s v="Etiquetadora L33"/>
    <s v="Moreno"/>
    <s v="L33"/>
    <d v="2020-10-16T00:00:00"/>
    <s v="Martín"/>
    <s v="Mantenimiento Mecanico"/>
    <d v="2023-08-25T00:00:00"/>
    <d v="1899-12-30T14:50:20"/>
    <d v="2023-08-25T00:00:00"/>
    <d v="1899-12-30T14:58:39"/>
    <n v="499"/>
    <n v="8.3166666666666664"/>
    <x v="0"/>
    <x v="0"/>
    <n v="34"/>
    <s v="agosto"/>
    <s v="T"/>
    <m/>
    <s v="microparada"/>
    <m/>
    <m/>
    <m/>
  </r>
  <r>
    <n v="149977"/>
    <s v="Celofanadora"/>
    <s v="Moreno"/>
    <s v="L11"/>
    <d v="2018-11-01T00:00:00"/>
    <s v="-"/>
    <s v="Mantenimiento Mecanico"/>
    <d v="2023-08-25T00:00:00"/>
    <d v="1899-12-30T15:32:55"/>
    <d v="2023-08-25T00:00:00"/>
    <d v="1899-12-30T17:00:21"/>
    <n v="5246"/>
    <n v="87.433333333333337"/>
    <x v="23"/>
    <x v="2"/>
    <n v="34"/>
    <s v="agosto"/>
    <s v="T"/>
    <m/>
    <s v="no"/>
    <m/>
    <m/>
    <m/>
  </r>
  <r>
    <n v="149978"/>
    <s v="Etiquetadora L33"/>
    <s v="Moreno"/>
    <s v="L33"/>
    <d v="2020-10-16T00:00:00"/>
    <s v="Martín"/>
    <s v="Mantenimiento Electrico"/>
    <d v="2023-08-25T00:00:00"/>
    <d v="1899-12-30T15:35:42"/>
    <d v="2023-08-25T00:00:00"/>
    <d v="1899-12-30T16:12:47"/>
    <n v="2225"/>
    <n v="37.083333333333336"/>
    <x v="1186"/>
    <x v="2"/>
    <n v="34"/>
    <s v="agosto"/>
    <s v="T"/>
    <m/>
    <s v="no"/>
    <m/>
    <m/>
    <m/>
  </r>
  <r>
    <n v="149982"/>
    <s v="Camara"/>
    <s v="Moreno"/>
    <s v="L33"/>
    <d v="2020-02-20T00:00:00"/>
    <s v="Martín"/>
    <s v="Mantenimiento Electrico"/>
    <d v="2023-08-25T00:00:00"/>
    <d v="1899-12-30T16:12:57"/>
    <d v="2023-08-25T00:00:00"/>
    <d v="1899-12-30T16:48:22"/>
    <n v="2125"/>
    <n v="35.416666666666664"/>
    <x v="1187"/>
    <x v="2"/>
    <n v="34"/>
    <s v="agosto"/>
    <s v="T"/>
    <m/>
    <s v="no"/>
    <m/>
    <m/>
    <m/>
  </r>
  <r>
    <n v="149984"/>
    <s v="Celofanadora"/>
    <s v="Moreno"/>
    <s v="L32"/>
    <d v="2021-02-04T00:00:00"/>
    <s v="Victor"/>
    <s v="Mantenimiento Mecanico"/>
    <d v="2023-08-25T00:00:00"/>
    <d v="1899-12-30T16:30:33"/>
    <d v="2023-08-25T00:00:00"/>
    <d v="1899-12-30T16:44:44"/>
    <n v="851"/>
    <n v="14.183333333333334"/>
    <x v="1188"/>
    <x v="2"/>
    <n v="34"/>
    <s v="agosto"/>
    <s v="T"/>
    <m/>
    <s v="no"/>
    <m/>
    <m/>
    <m/>
  </r>
  <r>
    <n v="149986"/>
    <s v="Etiquetadora"/>
    <s v="Moreno"/>
    <s v="L12"/>
    <d v="2018-11-01T00:00:00"/>
    <s v="-"/>
    <s v="Mantenimiento Mecanico"/>
    <d v="2023-08-25T00:00:00"/>
    <d v="1899-12-30T17:33:10"/>
    <d v="2023-08-25T00:00:00"/>
    <d v="1899-12-30T18:24:10"/>
    <n v="3060"/>
    <n v="51"/>
    <x v="201"/>
    <x v="2"/>
    <n v="34"/>
    <s v="agosto"/>
    <s v="T"/>
    <m/>
    <s v="no"/>
    <m/>
    <m/>
    <m/>
  </r>
  <r>
    <n v="149988"/>
    <s v="Estuchadora"/>
    <s v="Moreno"/>
    <s v="L41"/>
    <d v="2020-02-21T00:00:00"/>
    <s v="Martín"/>
    <s v="Mantenimiento Mecanico"/>
    <d v="2023-08-25T00:00:00"/>
    <d v="1899-12-30T17:53:49"/>
    <d v="2023-08-25T00:00:00"/>
    <d v="1899-12-30T18:26:43"/>
    <n v="1974"/>
    <n v="32.9"/>
    <x v="90"/>
    <x v="4"/>
    <n v="34"/>
    <s v="agosto"/>
    <s v="T"/>
    <m/>
    <s v="no aplica"/>
    <m/>
    <m/>
    <m/>
  </r>
  <r>
    <n v="149989"/>
    <s v="Llenadora"/>
    <s v="Moreno"/>
    <s v="L32"/>
    <d v="2021-02-04T00:00:00"/>
    <s v="Victor"/>
    <s v="Mantenimiento Electrico"/>
    <d v="2023-08-25T00:00:00"/>
    <d v="1899-12-30T18:28:52"/>
    <d v="2023-08-25T00:00:00"/>
    <d v="1899-12-30T18:48:49"/>
    <n v="1197"/>
    <n v="19.95"/>
    <x v="4"/>
    <x v="2"/>
    <n v="34"/>
    <s v="agosto"/>
    <s v="T"/>
    <m/>
    <s v="no"/>
    <m/>
    <m/>
    <m/>
  </r>
  <r>
    <n v="149993"/>
    <s v="Celofanadora"/>
    <s v="Moreno"/>
    <s v="L19"/>
    <d v="2023-05-17T00:00:00"/>
    <s v="Juan Manuel"/>
    <s v="Mantenimiento Electrico"/>
    <d v="2023-08-25T00:00:00"/>
    <d v="1899-12-30T19:20:35"/>
    <d v="2023-08-25T00:00:00"/>
    <d v="1899-12-30T19:29:42"/>
    <n v="547"/>
    <n v="9.1166666666666671"/>
    <x v="0"/>
    <x v="0"/>
    <n v="34"/>
    <s v="agosto"/>
    <s v="T"/>
    <m/>
    <s v="microparada"/>
    <m/>
    <m/>
    <m/>
  </r>
  <r>
    <n v="149994"/>
    <s v="Etiquetadora"/>
    <s v="Moreno"/>
    <s v="L12"/>
    <d v="2018-11-01T00:00:00"/>
    <s v="-"/>
    <s v="Mantenimiento Mecanico"/>
    <d v="2023-08-25T00:00:00"/>
    <d v="1899-12-30T19:27:33"/>
    <d v="2023-08-25T00:00:00"/>
    <d v="1899-12-30T20:02:53"/>
    <n v="2120"/>
    <n v="35.333333333333336"/>
    <x v="201"/>
    <x v="2"/>
    <n v="34"/>
    <s v="agosto"/>
    <s v="T"/>
    <m/>
    <s v="no"/>
    <m/>
    <m/>
    <m/>
  </r>
  <r>
    <n v="149996"/>
    <s v="Celofanadora"/>
    <s v="Moreno"/>
    <s v="L32"/>
    <d v="2021-02-04T00:00:00"/>
    <s v="Victor"/>
    <s v="Mantenimiento Mecanico"/>
    <d v="2023-08-25T00:00:00"/>
    <d v="1899-12-30T20:19:17"/>
    <d v="2023-08-25T00:00:00"/>
    <d v="1899-12-30T21:18:22"/>
    <n v="3545"/>
    <n v="59.083333333333336"/>
    <x v="1189"/>
    <x v="2"/>
    <n v="34"/>
    <s v="agosto"/>
    <s v="T"/>
    <m/>
    <s v="no"/>
    <m/>
    <m/>
    <m/>
  </r>
  <r>
    <n v="150001"/>
    <s v="Etiquetadora"/>
    <s v="Moreno"/>
    <s v="L10"/>
    <d v="2023-07-19T00:00:00"/>
    <s v="Juan Manuel"/>
    <s v="Mantenimiento Electrico"/>
    <d v="2023-08-28T00:00:00"/>
    <d v="1899-12-30T05:55:26"/>
    <d v="2023-08-28T00:00:00"/>
    <d v="1899-12-30T06:03:03"/>
    <n v="457"/>
    <n v="7.6166666666666663"/>
    <x v="0"/>
    <x v="0"/>
    <n v="35"/>
    <s v="agosto"/>
    <s v="N"/>
    <m/>
    <s v="microparada"/>
    <m/>
    <m/>
    <m/>
  </r>
  <r>
    <n v="150002"/>
    <s v="Celofanadora L10"/>
    <s v="Moreno"/>
    <s v="L10"/>
    <d v="2020-09-30T00:00:00"/>
    <s v="Martín"/>
    <s v="Mantenimiento Electrico"/>
    <d v="2023-08-28T00:00:00"/>
    <d v="1899-12-30T06:03:10"/>
    <d v="2023-08-28T00:00:00"/>
    <d v="1899-12-30T06:14:48"/>
    <n v="698"/>
    <n v="11.633333333333333"/>
    <x v="23"/>
    <x v="2"/>
    <n v="35"/>
    <s v="agosto"/>
    <s v="M"/>
    <m/>
    <s v="no"/>
    <m/>
    <m/>
    <m/>
  </r>
  <r>
    <n v="150004"/>
    <s v="Estuchadora"/>
    <s v="Moreno"/>
    <s v="L43"/>
    <d v="2018-11-01T00:00:00"/>
    <s v="-"/>
    <s v="Mantenimiento Electrico"/>
    <d v="2023-08-28T00:00:00"/>
    <d v="1899-12-30T06:17:20"/>
    <d v="2023-08-28T00:00:00"/>
    <d v="1899-12-30T06:17:27"/>
    <n v="7"/>
    <n v="0.11666666666666667"/>
    <x v="0"/>
    <x v="0"/>
    <n v="35"/>
    <s v="agosto"/>
    <s v="M"/>
    <m/>
    <s v="microparada"/>
    <m/>
    <m/>
    <m/>
  </r>
  <r>
    <n v="150005"/>
    <s v="Llenadora"/>
    <s v="Moreno"/>
    <s v="L43"/>
    <d v="2018-11-01T00:00:00"/>
    <s v="-"/>
    <s v="Mantenimiento Electrico"/>
    <d v="2023-08-28T00:00:00"/>
    <d v="1899-12-30T06:17:38"/>
    <d v="2023-08-28T00:00:00"/>
    <d v="1899-12-30T06:49:20"/>
    <n v="1902"/>
    <n v="31.7"/>
    <x v="1190"/>
    <x v="2"/>
    <n v="35"/>
    <s v="agosto"/>
    <s v="M"/>
    <m/>
    <s v="no"/>
    <m/>
    <m/>
    <m/>
  </r>
  <r>
    <n v="150008"/>
    <s v="Etiquetadora"/>
    <s v="Moreno"/>
    <s v="L48"/>
    <d v="2018-11-01T00:00:00"/>
    <s v="-"/>
    <s v="Mantenimiento Electrico"/>
    <d v="2023-08-28T00:00:00"/>
    <d v="1899-12-30T07:18:55"/>
    <d v="2023-08-28T00:00:00"/>
    <d v="1899-12-30T08:21:06"/>
    <n v="3731"/>
    <n v="62.18333333333333"/>
    <x v="1191"/>
    <x v="2"/>
    <n v="35"/>
    <s v="agosto"/>
    <s v="M"/>
    <m/>
    <s v="no"/>
    <m/>
    <m/>
    <m/>
  </r>
  <r>
    <n v="150009"/>
    <s v="Celofanadora"/>
    <s v="Moreno"/>
    <s v="L41"/>
    <d v="2020-02-21T00:00:00"/>
    <s v="Martín"/>
    <s v="Mantenimiento Electrico"/>
    <d v="2023-08-28T00:00:00"/>
    <d v="1899-12-30T07:21:36"/>
    <d v="2023-08-28T00:00:00"/>
    <d v="1899-12-30T08:53:49"/>
    <n v="5533"/>
    <n v="92.216666666666669"/>
    <x v="1"/>
    <x v="1"/>
    <n v="35"/>
    <s v="agosto"/>
    <s v="M"/>
    <m/>
    <s v="no"/>
    <m/>
    <m/>
    <m/>
  </r>
  <r>
    <n v="150010"/>
    <s v="Roscadora"/>
    <s v="Moreno"/>
    <s v="L32"/>
    <d v="2021-03-10T00:00:00"/>
    <s v="Martín"/>
    <s v="Mantenimiento Mecanico"/>
    <d v="2023-08-28T00:00:00"/>
    <d v="1899-12-30T07:32:10"/>
    <d v="2023-08-28T00:00:00"/>
    <d v="1899-12-30T13:07:02"/>
    <n v="20092"/>
    <n v="334.86666666666667"/>
    <x v="1192"/>
    <x v="2"/>
    <n v="35"/>
    <s v="agosto"/>
    <s v="M"/>
    <m/>
    <s v="no"/>
    <m/>
    <m/>
    <m/>
  </r>
  <r>
    <n v="150012"/>
    <s v="Etiquetadora"/>
    <s v="Moreno"/>
    <s v="L45"/>
    <d v="2018-11-01T00:00:00"/>
    <s v="-"/>
    <s v="Mantenimiento Electrico"/>
    <d v="2023-08-28T00:00:00"/>
    <d v="1899-12-30T08:06:51"/>
    <d v="2023-08-28T00:00:00"/>
    <d v="1899-12-30T08:19:33"/>
    <n v="762"/>
    <n v="12.7"/>
    <x v="260"/>
    <x v="2"/>
    <n v="35"/>
    <s v="agosto"/>
    <s v="M"/>
    <m/>
    <s v="no"/>
    <m/>
    <m/>
    <m/>
  </r>
  <r>
    <n v="150020"/>
    <s v="Etiquetadora de fondo"/>
    <s v="Moreno"/>
    <s v="L37"/>
    <d v="2018-11-01T00:00:00"/>
    <s v="-"/>
    <s v="Mantenimiento Electrico"/>
    <d v="2023-08-28T00:00:00"/>
    <d v="1899-12-30T09:06:53"/>
    <d v="2023-08-28T00:00:00"/>
    <d v="1899-12-30T11:06:21"/>
    <n v="7168"/>
    <n v="119.46666666666667"/>
    <x v="1"/>
    <x v="1"/>
    <n v="35"/>
    <s v="agosto"/>
    <s v="M"/>
    <m/>
    <s v="sin informacion"/>
    <m/>
    <m/>
    <m/>
  </r>
  <r>
    <n v="150021"/>
    <s v="Celofanadora"/>
    <s v="Moreno"/>
    <s v="L41"/>
    <d v="2020-02-21T00:00:00"/>
    <s v="Martín"/>
    <s v="Mantenimiento Electrico"/>
    <d v="2023-08-28T00:00:00"/>
    <d v="1899-12-30T09:16:47"/>
    <d v="2023-08-28T00:00:00"/>
    <d v="1899-12-30T10:05:49"/>
    <n v="2942"/>
    <n v="49.033333333333331"/>
    <x v="1"/>
    <x v="1"/>
    <n v="35"/>
    <s v="agosto"/>
    <s v="M"/>
    <m/>
    <s v="sin informacion"/>
    <m/>
    <m/>
    <m/>
  </r>
  <r>
    <n v="150026"/>
    <s v="Llenadora"/>
    <s v="Moreno"/>
    <s v="L27"/>
    <d v="2018-11-01T00:00:00"/>
    <s v="-"/>
    <s v="Mantenimiento Mecanico"/>
    <d v="2023-08-28T00:00:00"/>
    <d v="1899-12-30T10:40:58"/>
    <d v="2023-08-28T00:00:00"/>
    <d v="1899-12-30T12:18:42"/>
    <n v="5864"/>
    <n v="97.733333333333334"/>
    <x v="1193"/>
    <x v="2"/>
    <n v="35"/>
    <s v="agosto"/>
    <s v="M"/>
    <m/>
    <s v="no"/>
    <m/>
    <m/>
    <m/>
  </r>
  <r>
    <n v="150038"/>
    <s v="Estuchadora"/>
    <s v="Moreno"/>
    <s v="L41"/>
    <d v="2020-02-21T00:00:00"/>
    <s v="Martín"/>
    <s v="Mantenimiento Mecanico"/>
    <d v="2023-08-28T00:00:00"/>
    <d v="1899-12-30T15:32:49"/>
    <d v="2023-08-28T00:00:00"/>
    <d v="1899-12-30T16:14:11"/>
    <n v="2482"/>
    <n v="41.366666666666667"/>
    <x v="1194"/>
    <x v="2"/>
    <n v="35"/>
    <s v="agosto"/>
    <s v="T"/>
    <m/>
    <s v="no"/>
    <m/>
    <m/>
    <m/>
  </r>
  <r>
    <n v="150039"/>
    <s v="Axon"/>
    <s v="Moreno"/>
    <s v="L37"/>
    <d v="2020-02-20T00:00:00"/>
    <s v="Martín"/>
    <s v="Mantenimiento Mecanico"/>
    <d v="2023-08-28T00:00:00"/>
    <d v="1899-12-30T15:32:53"/>
    <d v="2023-08-28T00:00:00"/>
    <d v="1899-12-30T16:43:11"/>
    <n v="4218"/>
    <n v="70.3"/>
    <x v="1195"/>
    <x v="2"/>
    <n v="35"/>
    <s v="agosto"/>
    <s v="T"/>
    <m/>
    <s v="no"/>
    <m/>
    <m/>
    <m/>
  </r>
  <r>
    <n v="150043"/>
    <s v="Laser"/>
    <s v="Moreno"/>
    <s v="L11"/>
    <d v="2021-08-24T00:00:00"/>
    <s v="Sebastian "/>
    <s v="Mantenimiento Mecanico"/>
    <d v="2023-08-28T00:00:00"/>
    <d v="1899-12-30T16:37:50"/>
    <d v="2023-08-28T00:00:00"/>
    <d v="1899-12-30T16:49:15"/>
    <n v="685"/>
    <n v="11.416666666666666"/>
    <x v="305"/>
    <x v="2"/>
    <n v="35"/>
    <s v="agosto"/>
    <s v="T"/>
    <m/>
    <s v="no"/>
    <m/>
    <m/>
    <m/>
  </r>
  <r>
    <n v="150044"/>
    <s v="Laser"/>
    <s v="Moreno"/>
    <s v="L11"/>
    <d v="2021-08-24T00:00:00"/>
    <s v="Sebastian "/>
    <s v="Mantenimiento Mecanico"/>
    <d v="2023-08-28T00:00:00"/>
    <d v="1899-12-30T17:35:36"/>
    <d v="2023-08-28T00:00:00"/>
    <d v="1899-12-30T18:21:22"/>
    <n v="2746"/>
    <n v="45.766666666666666"/>
    <x v="305"/>
    <x v="2"/>
    <n v="35"/>
    <s v="agosto"/>
    <s v="T"/>
    <m/>
    <s v="no"/>
    <m/>
    <m/>
    <m/>
  </r>
  <r>
    <n v="150046"/>
    <s v="Brazo transporte"/>
    <s v="Moreno"/>
    <s v="L37"/>
    <d v="2018-11-01T00:00:00"/>
    <s v="-"/>
    <s v="Mantenimiento Mecanico"/>
    <d v="2023-08-28T00:00:00"/>
    <d v="1899-12-30T18:01:45"/>
    <d v="2023-08-28T00:00:00"/>
    <d v="1899-12-30T19:20:16"/>
    <n v="4711"/>
    <n v="78.516666666666666"/>
    <x v="1"/>
    <x v="1"/>
    <n v="35"/>
    <s v="agosto"/>
    <s v="T"/>
    <m/>
    <s v="sin informacion"/>
    <m/>
    <m/>
    <m/>
  </r>
  <r>
    <n v="150047"/>
    <s v="Llenadora"/>
    <s v="Moreno"/>
    <s v="L29"/>
    <d v="2018-11-01T00:00:00"/>
    <s v="-"/>
    <s v="Mantenimiento Mecanico"/>
    <d v="2023-08-28T00:00:00"/>
    <d v="1899-12-30T18:21:27"/>
    <d v="2023-08-28T00:00:00"/>
    <d v="1899-12-30T19:12:08"/>
    <n v="3041"/>
    <n v="50.68333333333333"/>
    <x v="1196"/>
    <x v="3"/>
    <n v="35"/>
    <s v="agosto"/>
    <s v="T"/>
    <m/>
    <s v="si"/>
    <m/>
    <m/>
    <m/>
  </r>
  <r>
    <n v="150048"/>
    <s v="Llenadora"/>
    <s v="Moreno"/>
    <s v="L36"/>
    <d v="2018-11-01T00:00:00"/>
    <s v="-"/>
    <s v="Mantenimiento Electrico"/>
    <d v="2023-08-28T00:00:00"/>
    <d v="1899-12-30T18:22:32"/>
    <d v="2023-08-28T00:00:00"/>
    <d v="1899-12-30T19:50:33"/>
    <n v="5281"/>
    <n v="88.016666666666666"/>
    <x v="1"/>
    <x v="1"/>
    <n v="35"/>
    <s v="agosto"/>
    <s v="T"/>
    <m/>
    <s v="sin informacion"/>
    <m/>
    <m/>
    <m/>
  </r>
  <r>
    <n v="150060"/>
    <s v="Etiquetadora de fondo"/>
    <s v="Moreno"/>
    <s v="L11"/>
    <d v="2018-11-01T00:00:00"/>
    <s v="-"/>
    <s v="Mantenimiento Mecanico"/>
    <d v="2023-08-28T00:00:00"/>
    <d v="1899-12-30T19:36:36"/>
    <d v="2023-08-28T00:00:00"/>
    <d v="1899-12-30T19:59:01"/>
    <n v="1345"/>
    <n v="22.416666666666668"/>
    <x v="499"/>
    <x v="2"/>
    <n v="35"/>
    <s v="agosto"/>
    <s v="T"/>
    <m/>
    <s v="no"/>
    <m/>
    <m/>
    <m/>
  </r>
  <r>
    <n v="150061"/>
    <s v="Cozolli"/>
    <s v="Moreno"/>
    <s v="L37"/>
    <d v="2018-11-01T00:00:00"/>
    <s v="-"/>
    <s v="Mantenimiento Mecanico"/>
    <d v="2023-08-28T00:00:00"/>
    <d v="1899-12-30T19:55:51"/>
    <d v="2023-08-28T00:00:00"/>
    <d v="1899-12-30T21:34:31"/>
    <n v="5920"/>
    <n v="98.666666666666671"/>
    <x v="1197"/>
    <x v="2"/>
    <n v="35"/>
    <s v="agosto"/>
    <s v="T"/>
    <m/>
    <s v="no"/>
    <m/>
    <m/>
    <m/>
  </r>
  <r>
    <n v="150062"/>
    <s v="Abastecedor tubos"/>
    <s v="Moreno"/>
    <s v="L36"/>
    <d v="2018-11-01T00:00:00"/>
    <s v="-"/>
    <s v="Mantenimiento Electrico"/>
    <d v="2023-08-28T00:00:00"/>
    <d v="1899-12-30T20:04:53"/>
    <d v="2023-08-28T00:00:00"/>
    <d v="1899-12-30T21:33:56"/>
    <n v="5343"/>
    <n v="89.05"/>
    <x v="1198"/>
    <x v="2"/>
    <n v="35"/>
    <s v="agosto"/>
    <s v="T"/>
    <m/>
    <s v="no"/>
    <m/>
    <m/>
    <m/>
  </r>
  <r>
    <n v="150065"/>
    <s v="Transporte"/>
    <s v="Moreno"/>
    <s v="L32"/>
    <d v="2021-02-04T00:00:00"/>
    <s v="Victor"/>
    <s v="Mantenimiento Mecanico"/>
    <d v="2023-08-28T00:00:00"/>
    <d v="1899-12-30T20:30:17"/>
    <d v="2023-08-28T00:00:00"/>
    <d v="1899-12-30T21:35:01"/>
    <n v="3884"/>
    <n v="64.733333333333334"/>
    <x v="1199"/>
    <x v="2"/>
    <n v="35"/>
    <s v="agosto"/>
    <s v="T"/>
    <m/>
    <s v="no"/>
    <m/>
    <m/>
    <m/>
  </r>
  <r>
    <n v="150072"/>
    <s v="Llenadora"/>
    <s v="Moreno"/>
    <s v="L35"/>
    <d v="2018-11-01T00:00:00"/>
    <s v="-"/>
    <s v="Mantenimiento Mecanico"/>
    <d v="2023-08-29T00:00:00"/>
    <d v="1899-12-30T06:25:04"/>
    <d v="2023-08-29T00:00:00"/>
    <d v="1899-12-30T06:28:30"/>
    <n v="206"/>
    <n v="3.4333333333333331"/>
    <x v="0"/>
    <x v="0"/>
    <n v="35"/>
    <s v="agosto"/>
    <s v="M"/>
    <m/>
    <s v="microparada"/>
    <m/>
    <m/>
    <m/>
  </r>
  <r>
    <n v="150073"/>
    <s v="Etiquetadora L33"/>
    <s v="Moreno"/>
    <s v="L33"/>
    <d v="2020-10-16T00:00:00"/>
    <s v="Martín"/>
    <s v="Mantenimiento Electrico"/>
    <d v="2023-08-29T00:00:00"/>
    <d v="1899-12-30T06:25:26"/>
    <d v="2023-08-29T00:00:00"/>
    <d v="1899-12-30T06:26:05"/>
    <n v="39"/>
    <n v="0.65"/>
    <x v="0"/>
    <x v="0"/>
    <n v="35"/>
    <s v="agosto"/>
    <s v="M"/>
    <m/>
    <s v="microparada"/>
    <m/>
    <m/>
    <m/>
  </r>
  <r>
    <n v="150074"/>
    <s v="Laser"/>
    <s v="Moreno"/>
    <s v="L11"/>
    <d v="2021-08-24T00:00:00"/>
    <s v="Sebastian "/>
    <s v="Mantenimiento Electrico"/>
    <d v="2023-08-29T00:00:00"/>
    <d v="1899-12-30T06:26:31"/>
    <d v="2023-08-29T00:00:00"/>
    <d v="1899-12-30T06:38:55"/>
    <n v="744"/>
    <n v="12.4"/>
    <x v="1200"/>
    <x v="2"/>
    <n v="35"/>
    <s v="agosto"/>
    <s v="M"/>
    <m/>
    <s v="no"/>
    <m/>
    <m/>
    <m/>
  </r>
  <r>
    <n v="150080"/>
    <s v="Llenadora"/>
    <s v="Moreno"/>
    <s v="L36"/>
    <d v="2018-11-01T00:00:00"/>
    <s v="-"/>
    <s v="Mantenimiento Electrico"/>
    <d v="2023-08-29T00:00:00"/>
    <d v="1899-12-30T06:47:41"/>
    <d v="2023-08-29T00:00:00"/>
    <d v="1899-12-30T07:32:36"/>
    <n v="2695"/>
    <n v="44.916666666666664"/>
    <x v="1201"/>
    <x v="2"/>
    <n v="35"/>
    <s v="agosto"/>
    <s v="M"/>
    <m/>
    <s v="no"/>
    <m/>
    <m/>
    <m/>
  </r>
  <r>
    <n v="150087"/>
    <s v="Brazo transporte"/>
    <s v="Moreno"/>
    <s v="L37"/>
    <d v="2018-11-01T00:00:00"/>
    <s v="-"/>
    <s v="Mantenimiento Electrico"/>
    <d v="2023-08-29T00:00:00"/>
    <d v="1899-12-30T07:28:06"/>
    <d v="2023-08-29T00:00:00"/>
    <d v="1899-12-30T07:44:14"/>
    <n v="968"/>
    <n v="16.133333333333333"/>
    <x v="1123"/>
    <x v="2"/>
    <n v="35"/>
    <s v="agosto"/>
    <s v="M"/>
    <m/>
    <s v="no"/>
    <m/>
    <m/>
    <m/>
  </r>
  <r>
    <n v="150089"/>
    <s v="Torqueadora"/>
    <s v="Moreno"/>
    <s v="L45"/>
    <d v="2020-02-20T00:00:00"/>
    <s v="Martín"/>
    <s v="Mantenimiento Mecanico"/>
    <d v="2023-08-29T00:00:00"/>
    <d v="1899-12-30T07:34:51"/>
    <d v="2023-08-29T00:00:00"/>
    <d v="1899-12-30T07:37:02"/>
    <n v="131"/>
    <n v="2.1833333333333331"/>
    <x v="0"/>
    <x v="0"/>
    <n v="35"/>
    <s v="agosto"/>
    <s v="M"/>
    <m/>
    <s v="microparada"/>
    <m/>
    <m/>
    <m/>
  </r>
  <r>
    <n v="150091"/>
    <s v="Embalador"/>
    <s v="Moreno"/>
    <s v="L38"/>
    <d v="2018-11-01T00:00:00"/>
    <s v="-"/>
    <s v="Mantenimiento Electrico"/>
    <d v="2023-08-29T00:00:00"/>
    <d v="1899-12-30T07:40:53"/>
    <d v="2023-08-29T00:00:00"/>
    <d v="1899-12-30T09:06:36"/>
    <n v="5143"/>
    <n v="85.716666666666669"/>
    <x v="1202"/>
    <x v="2"/>
    <n v="35"/>
    <s v="agosto"/>
    <s v="M"/>
    <m/>
    <s v="no"/>
    <m/>
    <m/>
    <m/>
  </r>
  <r>
    <n v="150100"/>
    <s v="Llenadora"/>
    <s v="Moreno"/>
    <s v="L07"/>
    <d v="2018-11-01T00:00:00"/>
    <s v="-"/>
    <s v="Mantenimiento Electrico"/>
    <d v="2023-08-29T00:00:00"/>
    <d v="1899-12-30T08:29:16"/>
    <d v="2023-08-29T00:00:00"/>
    <d v="1899-12-30T09:05:23"/>
    <n v="2167"/>
    <n v="36.116666666666667"/>
    <x v="1203"/>
    <x v="2"/>
    <n v="35"/>
    <s v="agosto"/>
    <s v="M"/>
    <m/>
    <s v="no"/>
    <m/>
    <m/>
    <m/>
  </r>
  <r>
    <n v="150102"/>
    <s v="Torqueadora"/>
    <s v="Moreno"/>
    <s v="L42"/>
    <d v="2018-11-01T00:00:00"/>
    <s v="-"/>
    <s v="Mantenimiento Mecanico"/>
    <d v="2023-08-29T00:00:00"/>
    <d v="1899-12-30T08:53:55"/>
    <d v="2023-08-29T00:00:00"/>
    <d v="1899-12-30T09:38:38"/>
    <n v="2683"/>
    <n v="44.716666666666669"/>
    <x v="1204"/>
    <x v="2"/>
    <n v="35"/>
    <s v="agosto"/>
    <s v="M"/>
    <m/>
    <s v="no"/>
    <m/>
    <m/>
    <m/>
  </r>
  <r>
    <n v="150103"/>
    <s v="Martillo"/>
    <s v="Moreno"/>
    <s v="L43"/>
    <d v="2018-11-01T00:00:00"/>
    <s v="-"/>
    <s v="Mantenimiento Electrico"/>
    <d v="2023-08-29T00:00:00"/>
    <d v="1899-12-30T09:01:53"/>
    <d v="2023-08-29T00:00:00"/>
    <d v="1899-12-30T09:25:26"/>
    <n v="1413"/>
    <n v="23.55"/>
    <x v="1205"/>
    <x v="2"/>
    <n v="35"/>
    <s v="agosto"/>
    <s v="M"/>
    <m/>
    <s v="no"/>
    <m/>
    <m/>
    <m/>
  </r>
  <r>
    <n v="150104"/>
    <s v="Sobretapa"/>
    <s v="Moreno"/>
    <s v="L38"/>
    <d v="2020-06-30T00:00:00"/>
    <s v="Martín"/>
    <s v="Mantenimiento Mecanico"/>
    <d v="2023-08-29T00:00:00"/>
    <d v="1899-12-30T09:06:49"/>
    <d v="2023-08-29T00:00:00"/>
    <d v="1899-12-30T11:31:23"/>
    <n v="8674"/>
    <n v="144.56666666666666"/>
    <x v="1206"/>
    <x v="2"/>
    <n v="35"/>
    <s v="agosto"/>
    <s v="M"/>
    <m/>
    <s v="no"/>
    <m/>
    <m/>
    <m/>
  </r>
  <r>
    <n v="150106"/>
    <s v="Celofanadora"/>
    <s v="Moreno"/>
    <s v="L41"/>
    <d v="2020-02-21T00:00:00"/>
    <s v="Martín"/>
    <s v="Mantenimiento Mecanico"/>
    <d v="2023-08-29T00:00:00"/>
    <d v="1899-12-30T09:12:06"/>
    <d v="2023-08-29T00:00:00"/>
    <d v="1899-12-30T09:13:20"/>
    <n v="74"/>
    <n v="1.2333333333333334"/>
    <x v="0"/>
    <x v="0"/>
    <n v="35"/>
    <s v="agosto"/>
    <s v="M"/>
    <m/>
    <s v="microparada"/>
    <m/>
    <m/>
    <m/>
  </r>
  <r>
    <n v="150108"/>
    <s v="Martillo"/>
    <s v="Moreno"/>
    <s v="L43"/>
    <d v="2018-11-01T00:00:00"/>
    <s v="-"/>
    <s v="Mantenimiento Mecanico"/>
    <d v="2023-08-29T00:00:00"/>
    <d v="1899-12-30T09:25:59"/>
    <d v="2023-08-29T00:00:00"/>
    <d v="1899-12-30T09:41:12"/>
    <n v="913"/>
    <n v="15.216666666666667"/>
    <x v="1205"/>
    <x v="2"/>
    <n v="35"/>
    <s v="agosto"/>
    <s v="M"/>
    <m/>
    <s v="no"/>
    <m/>
    <m/>
    <m/>
  </r>
  <r>
    <n v="150109"/>
    <s v="Tolva"/>
    <s v="Moreno"/>
    <s v="L35"/>
    <d v="2019-12-10T00:00:00"/>
    <s v="Martín"/>
    <s v="Mantenimiento Mecanico"/>
    <d v="2023-08-29T00:00:00"/>
    <d v="1899-12-30T09:26:57"/>
    <d v="2023-08-29T00:00:00"/>
    <d v="1899-12-30T09:49:20"/>
    <n v="1343"/>
    <n v="22.383333333333333"/>
    <x v="1207"/>
    <x v="2"/>
    <n v="35"/>
    <s v="agosto"/>
    <s v="M"/>
    <m/>
    <s v="no"/>
    <m/>
    <m/>
    <m/>
  </r>
  <r>
    <n v="150111"/>
    <s v="Llenadora"/>
    <s v="Moreno"/>
    <s v="L07"/>
    <d v="2018-11-01T00:00:00"/>
    <s v="-"/>
    <s v="Mantenimiento Electrico"/>
    <d v="2023-08-29T00:00:00"/>
    <d v="1899-12-30T09:29:46"/>
    <d v="2023-08-29T00:00:00"/>
    <d v="1899-12-30T09:30:43"/>
    <n v="57"/>
    <n v="0.95"/>
    <x v="0"/>
    <x v="0"/>
    <n v="35"/>
    <s v="agosto"/>
    <s v="M"/>
    <m/>
    <s v="microparada"/>
    <m/>
    <m/>
    <m/>
  </r>
  <r>
    <n v="150112"/>
    <s v="Balanza"/>
    <s v="Moreno"/>
    <s v="L07"/>
    <d v="2018-11-01T00:00:00"/>
    <s v="-"/>
    <s v="Mantenimiento Electrico"/>
    <d v="2023-08-29T00:00:00"/>
    <d v="1899-12-30T09:31:39"/>
    <d v="2023-08-29T00:00:00"/>
    <d v="1899-12-30T10:39:24"/>
    <n v="4065"/>
    <n v="67.75"/>
    <x v="1"/>
    <x v="1"/>
    <n v="35"/>
    <s v="agosto"/>
    <s v="M"/>
    <m/>
    <s v="sin informacion"/>
    <m/>
    <m/>
    <m/>
  </r>
  <r>
    <n v="150117"/>
    <s v="Crimpadora"/>
    <s v="Moreno"/>
    <s v="L10"/>
    <d v="2018-11-01T00:00:00"/>
    <s v="-"/>
    <s v="Mantenimiento Electrico"/>
    <d v="2023-08-29T00:00:00"/>
    <d v="1899-12-30T10:37:23"/>
    <d v="2023-08-29T00:00:00"/>
    <d v="1899-12-30T11:22:42"/>
    <n v="2719"/>
    <n v="45.31666666666667"/>
    <x v="1208"/>
    <x v="2"/>
    <n v="35"/>
    <s v="agosto"/>
    <s v="M"/>
    <m/>
    <s v="no"/>
    <m/>
    <m/>
    <m/>
  </r>
  <r>
    <n v="150118"/>
    <s v="Llenadora"/>
    <s v="Moreno"/>
    <s v="L07"/>
    <d v="2018-11-01T00:00:00"/>
    <s v="-"/>
    <s v="Mantenimiento Electrico"/>
    <d v="2023-08-29T00:00:00"/>
    <d v="1899-12-30T10:39:30"/>
    <d v="2023-08-29T00:00:00"/>
    <d v="1899-12-30T12:37:39"/>
    <n v="7089"/>
    <n v="118.15"/>
    <x v="1203"/>
    <x v="2"/>
    <n v="35"/>
    <s v="agosto"/>
    <s v="M"/>
    <m/>
    <s v="no"/>
    <m/>
    <m/>
    <m/>
  </r>
  <r>
    <n v="150137"/>
    <s v="Sobretapa"/>
    <s v="Moreno"/>
    <s v="L38"/>
    <d v="2020-06-30T00:00:00"/>
    <s v="Martín"/>
    <s v="Mantenimiento Mecanico"/>
    <d v="2023-08-29T00:00:00"/>
    <d v="1899-12-30T12:21:18"/>
    <d v="2023-08-29T00:00:00"/>
    <d v="1899-12-30T12:30:34"/>
    <n v="556"/>
    <n v="9.2666666666666675"/>
    <x v="0"/>
    <x v="0"/>
    <n v="35"/>
    <s v="agosto"/>
    <s v="M"/>
    <m/>
    <s v="microparada"/>
    <m/>
    <m/>
    <m/>
  </r>
  <r>
    <n v="150146"/>
    <s v="Embalador"/>
    <s v="Moreno"/>
    <s v="L29"/>
    <d v="2018-11-01T00:00:00"/>
    <s v="-"/>
    <s v="Mantenimiento Electrico"/>
    <d v="2023-08-29T00:00:00"/>
    <d v="1899-12-30T13:05:52"/>
    <d v="2023-08-29T00:00:00"/>
    <d v="1899-12-30T13:06:10"/>
    <n v="18"/>
    <n v="0.3"/>
    <x v="0"/>
    <x v="0"/>
    <n v="35"/>
    <s v="agosto"/>
    <s v="M"/>
    <m/>
    <s v="microparada"/>
    <m/>
    <m/>
    <m/>
  </r>
  <r>
    <n v="150149"/>
    <s v="Llenadora"/>
    <s v="Moreno"/>
    <s v="L07"/>
    <d v="2018-11-01T00:00:00"/>
    <s v="-"/>
    <s v="Mantenimiento Electrico"/>
    <d v="2023-08-29T00:00:00"/>
    <d v="1899-12-30T14:24:09"/>
    <d v="2023-08-30T00:00:00"/>
    <d v="1899-12-30T06:31:22"/>
    <n v="58033"/>
    <n v="967.2166666666667"/>
    <x v="1209"/>
    <x v="3"/>
    <n v="35"/>
    <s v="agosto"/>
    <s v="T"/>
    <m/>
    <s v="si"/>
    <m/>
    <m/>
    <m/>
  </r>
  <r>
    <n v="150150"/>
    <s v="Llenadora"/>
    <s v="Moreno"/>
    <s v="L32"/>
    <d v="2021-02-04T00:00:00"/>
    <s v="Victor"/>
    <s v="Mantenimiento Electrico"/>
    <d v="2023-08-29T00:00:00"/>
    <d v="1899-12-30T14:24:45"/>
    <d v="2023-08-29T00:00:00"/>
    <d v="1899-12-30T16:27:23"/>
    <n v="7358"/>
    <n v="122.63333333333334"/>
    <x v="1210"/>
    <x v="2"/>
    <n v="35"/>
    <s v="agosto"/>
    <s v="T"/>
    <m/>
    <s v="no"/>
    <m/>
    <m/>
    <m/>
  </r>
  <r>
    <n v="150152"/>
    <s v="Etiquetadora de fondo"/>
    <s v="Moreno"/>
    <s v="L35"/>
    <d v="2018-11-01T00:00:00"/>
    <s v="-"/>
    <s v="Mantenimiento Mecanico"/>
    <d v="2023-08-29T00:00:00"/>
    <d v="1899-12-30T14:43:47"/>
    <d v="2023-08-29T00:00:00"/>
    <d v="1899-12-30T16:36:05"/>
    <n v="6738"/>
    <n v="112.3"/>
    <x v="1211"/>
    <x v="2"/>
    <n v="35"/>
    <s v="agosto"/>
    <s v="T"/>
    <m/>
    <s v="no"/>
    <m/>
    <m/>
    <m/>
  </r>
  <r>
    <n v="150154"/>
    <s v="Abastecedor pinceles"/>
    <s v="Moreno"/>
    <s v="L37"/>
    <d v="2018-11-01T00:00:00"/>
    <s v="-"/>
    <s v="Mantenimiento Mecanico"/>
    <d v="2023-08-29T00:00:00"/>
    <d v="1899-12-30T15:28:56"/>
    <d v="2023-08-29T00:00:00"/>
    <d v="1899-12-30T15:51:09"/>
    <n v="1333"/>
    <n v="22.216666666666665"/>
    <x v="623"/>
    <x v="4"/>
    <n v="35"/>
    <s v="agosto"/>
    <s v="T"/>
    <m/>
    <s v="no aplica"/>
    <m/>
    <m/>
    <m/>
  </r>
  <r>
    <n v="150155"/>
    <s v="Coloca Bombas"/>
    <s v="Moreno"/>
    <s v="L43"/>
    <d v="2020-01-13T00:00:00"/>
    <s v="Martín"/>
    <s v="Mantenimiento Electrico"/>
    <d v="2023-08-29T00:00:00"/>
    <d v="1899-12-30T15:30:46"/>
    <d v="2023-08-29T00:00:00"/>
    <d v="1899-12-30T16:32:35"/>
    <n v="3709"/>
    <n v="61.81666666666667"/>
    <x v="3"/>
    <x v="2"/>
    <n v="35"/>
    <s v="agosto"/>
    <s v="T"/>
    <m/>
    <s v="no"/>
    <m/>
    <m/>
    <m/>
  </r>
  <r>
    <n v="150157"/>
    <s v="Llenadora L38"/>
    <s v="Moreno"/>
    <s v="L38"/>
    <d v="2021-03-03T00:00:00"/>
    <s v="Martín"/>
    <s v="Mantenimiento Electrico"/>
    <d v="2023-08-29T00:00:00"/>
    <d v="1899-12-30T15:49:32"/>
    <d v="2023-08-29T00:00:00"/>
    <d v="1899-12-30T15:49:41"/>
    <n v="9"/>
    <n v="0.15"/>
    <x v="0"/>
    <x v="0"/>
    <n v="35"/>
    <s v="agosto"/>
    <s v="T"/>
    <m/>
    <s v="microparada"/>
    <m/>
    <m/>
    <m/>
  </r>
  <r>
    <n v="150158"/>
    <s v="Llenadora L38"/>
    <s v="Moreno"/>
    <s v="L38"/>
    <d v="2021-03-03T00:00:00"/>
    <s v="Martín"/>
    <s v="Mantenimiento Mecanico"/>
    <d v="2023-08-29T00:00:00"/>
    <d v="1899-12-30T15:49:48"/>
    <d v="2023-08-29T00:00:00"/>
    <d v="1899-12-30T16:53:28"/>
    <n v="3820"/>
    <n v="63.666666666666664"/>
    <x v="1"/>
    <x v="1"/>
    <n v="35"/>
    <s v="agosto"/>
    <s v="T"/>
    <m/>
    <s v="sin informacion"/>
    <m/>
    <m/>
    <m/>
  </r>
  <r>
    <n v="150163"/>
    <s v="Sobretapa"/>
    <s v="Moreno"/>
    <s v="L38"/>
    <d v="2020-06-30T00:00:00"/>
    <s v="Martín"/>
    <s v="Mantenimiento Mecanico"/>
    <d v="2023-08-29T00:00:00"/>
    <d v="1899-12-30T17:00:32"/>
    <d v="2023-08-29T00:00:00"/>
    <d v="1899-12-30T18:13:23"/>
    <n v="4371"/>
    <n v="72.849999999999994"/>
    <x v="1212"/>
    <x v="2"/>
    <n v="35"/>
    <s v="agosto"/>
    <s v="T"/>
    <m/>
    <s v="no"/>
    <m/>
    <m/>
    <m/>
  </r>
  <r>
    <n v="150175"/>
    <s v="Estuchadora"/>
    <s v="Moreno"/>
    <s v="L41"/>
    <d v="2020-02-21T00:00:00"/>
    <s v="Martín"/>
    <s v="Mantenimiento Mecanico"/>
    <d v="2023-08-29T00:00:00"/>
    <d v="1899-12-30T17:50:10"/>
    <d v="2023-08-29T00:00:00"/>
    <d v="1899-12-30T18:19:32"/>
    <n v="1762"/>
    <n v="29.366666666666667"/>
    <x v="92"/>
    <x v="4"/>
    <n v="35"/>
    <s v="agosto"/>
    <s v="T"/>
    <m/>
    <s v="no aplica"/>
    <m/>
    <m/>
    <m/>
  </r>
  <r>
    <n v="150184"/>
    <s v="Llenadora"/>
    <s v="Moreno"/>
    <s v="L33"/>
    <d v="2018-11-01T00:00:00"/>
    <s v="-"/>
    <s v="Mantenimiento Electrico"/>
    <d v="2023-08-29T00:00:00"/>
    <d v="1899-12-30T19:23:47"/>
    <d v="2023-08-29T00:00:00"/>
    <d v="1899-12-30T19:26:08"/>
    <n v="141"/>
    <n v="2.35"/>
    <x v="0"/>
    <x v="0"/>
    <n v="35"/>
    <s v="agosto"/>
    <s v="T"/>
    <m/>
    <s v="microparada"/>
    <m/>
    <m/>
    <m/>
  </r>
  <r>
    <n v="150185"/>
    <s v="Transporte"/>
    <s v="Moreno"/>
    <s v="L19"/>
    <d v="2018-11-01T00:00:00"/>
    <s v="-"/>
    <s v="Mantenimiento Mecanico"/>
    <d v="2023-08-29T00:00:00"/>
    <d v="1899-12-30T19:40:27"/>
    <d v="2023-08-29T00:00:00"/>
    <d v="1899-12-30T19:47:00"/>
    <n v="393"/>
    <n v="6.55"/>
    <x v="0"/>
    <x v="0"/>
    <n v="35"/>
    <s v="agosto"/>
    <s v="T"/>
    <m/>
    <s v="microparada"/>
    <m/>
    <m/>
    <m/>
  </r>
  <r>
    <n v="150186"/>
    <s v="Llenadora"/>
    <s v="Moreno"/>
    <s v="L48"/>
    <d v="2018-11-01T00:00:00"/>
    <s v="-"/>
    <s v="Mantenimiento Mecanico"/>
    <d v="2023-08-29T00:00:00"/>
    <d v="1899-12-30T19:43:55"/>
    <d v="2023-08-29T00:00:00"/>
    <d v="1899-12-30T20:02:16"/>
    <n v="1101"/>
    <n v="18.350000000000001"/>
    <x v="1213"/>
    <x v="2"/>
    <n v="35"/>
    <s v="agosto"/>
    <s v="T"/>
    <m/>
    <s v="no"/>
    <m/>
    <m/>
    <m/>
  </r>
  <r>
    <n v="150197"/>
    <s v="Llenadora"/>
    <s v="Moreno"/>
    <s v="L07"/>
    <d v="2018-11-01T00:00:00"/>
    <s v="-"/>
    <s v="Mantenimiento Electrico"/>
    <d v="2023-08-30T00:00:00"/>
    <d v="1899-12-30T06:31:29"/>
    <m/>
    <m/>
    <n v="110670"/>
    <n v="1844.5"/>
    <x v="1209"/>
    <x v="3"/>
    <n v="1"/>
    <s v="enero"/>
    <s v="M"/>
    <m/>
    <s v="si"/>
    <m/>
    <m/>
    <m/>
  </r>
  <r>
    <n v="150217"/>
    <s v="Celofanadora"/>
    <s v="Moreno"/>
    <s v="L19"/>
    <d v="2023-05-17T00:00:00"/>
    <s v="Juan Manuel"/>
    <s v="Mantenimiento Mecanico"/>
    <d v="2023-08-30T00:00:00"/>
    <d v="1899-12-30T09:45:53"/>
    <d v="2023-08-30T00:00:00"/>
    <d v="1899-12-30T11:07:26"/>
    <n v="4893"/>
    <n v="81.55"/>
    <x v="1"/>
    <x v="1"/>
    <n v="35"/>
    <s v="agosto"/>
    <s v="M"/>
    <m/>
    <s v="sin informacion"/>
    <m/>
    <m/>
    <m/>
  </r>
  <r>
    <n v="150218"/>
    <s v="Llenadora"/>
    <s v="Moreno"/>
    <s v="L35"/>
    <d v="2018-11-01T00:00:00"/>
    <s v="-"/>
    <s v="Mantenimiento Mecanico"/>
    <d v="2023-08-30T00:00:00"/>
    <d v="1899-12-30T09:48:18"/>
    <d v="2023-08-30T00:00:00"/>
    <d v="1899-12-30T11:51:54"/>
    <n v="7416"/>
    <n v="123.6"/>
    <x v="1214"/>
    <x v="4"/>
    <n v="35"/>
    <s v="agosto"/>
    <s v="M"/>
    <m/>
    <s v="no aplica"/>
    <m/>
    <m/>
    <m/>
  </r>
  <r>
    <n v="150227"/>
    <s v="Etiquetadora L33"/>
    <s v="Moreno"/>
    <s v="L33"/>
    <d v="2020-10-16T00:00:00"/>
    <s v="Martín"/>
    <s v="Mantenimiento Electrico"/>
    <d v="2023-08-30T00:00:00"/>
    <d v="1899-12-30T11:38:10"/>
    <d v="2023-08-30T00:00:00"/>
    <d v="1899-12-30T11:47:38"/>
    <n v="568"/>
    <n v="9.4666666666666668"/>
    <x v="0"/>
    <x v="0"/>
    <n v="35"/>
    <s v="agosto"/>
    <s v="M"/>
    <m/>
    <s v="microparada"/>
    <m/>
    <m/>
    <m/>
  </r>
  <r>
    <n v="150228"/>
    <s v="Torqueadora"/>
    <s v="Moreno"/>
    <s v="L33"/>
    <d v="2020-02-20T00:00:00"/>
    <s v="Martín"/>
    <s v="Mantenimiento Mecanico"/>
    <d v="2023-08-30T00:00:00"/>
    <d v="1899-12-30T11:55:22"/>
    <d v="2023-08-30T00:00:00"/>
    <d v="1899-12-30T12:01:55"/>
    <n v="393"/>
    <n v="6.55"/>
    <x v="0"/>
    <x v="0"/>
    <n v="35"/>
    <s v="agosto"/>
    <s v="M"/>
    <m/>
    <s v="microparada"/>
    <m/>
    <m/>
    <m/>
  </r>
  <r>
    <n v="150231"/>
    <s v="Etiquetadora L33"/>
    <s v="Moreno"/>
    <s v="L33"/>
    <d v="2020-10-16T00:00:00"/>
    <s v="Martín"/>
    <s v="Mantenimiento Electrico"/>
    <d v="2023-08-30T00:00:00"/>
    <d v="1899-12-30T12:21:55"/>
    <d v="2023-08-30T00:00:00"/>
    <d v="1899-12-30T13:58:07"/>
    <n v="5772"/>
    <n v="96.2"/>
    <x v="1215"/>
    <x v="2"/>
    <n v="35"/>
    <s v="agosto"/>
    <s v="M"/>
    <m/>
    <s v="no"/>
    <m/>
    <m/>
    <m/>
  </r>
  <r>
    <n v="150241"/>
    <s v="Crimpadora"/>
    <s v="Moreno"/>
    <s v="L10"/>
    <d v="2018-11-01T00:00:00"/>
    <s v="-"/>
    <s v="Mantenimiento Mecanico"/>
    <d v="2023-08-30T00:00:00"/>
    <d v="1899-12-30T14:30:45"/>
    <d v="2023-08-30T00:00:00"/>
    <d v="1899-12-30T15:03:58"/>
    <n v="1993"/>
    <n v="33.216666666666669"/>
    <x v="1216"/>
    <x v="2"/>
    <n v="35"/>
    <s v="agosto"/>
    <s v="T"/>
    <m/>
    <s v="no"/>
    <m/>
    <m/>
    <m/>
  </r>
  <r>
    <n v="150242"/>
    <s v="Cozolli"/>
    <s v="Moreno"/>
    <s v="L37"/>
    <d v="2018-11-01T00:00:00"/>
    <s v="-"/>
    <s v="Mantenimiento Mecanico"/>
    <d v="2023-08-30T00:00:00"/>
    <d v="1899-12-30T14:44:04"/>
    <d v="2023-08-30T00:00:00"/>
    <d v="1899-12-30T15:02:23"/>
    <n v="1099"/>
    <n v="18.316666666666666"/>
    <x v="1217"/>
    <x v="2"/>
    <n v="35"/>
    <s v="agosto"/>
    <s v="T"/>
    <m/>
    <s v="no"/>
    <m/>
    <m/>
    <m/>
  </r>
  <r>
    <n v="150244"/>
    <s v="Cozolli"/>
    <s v="Moreno"/>
    <s v="L37"/>
    <d v="2018-11-01T00:00:00"/>
    <s v="-"/>
    <s v="Mantenimiento Electrico"/>
    <d v="2023-08-30T00:00:00"/>
    <d v="1899-12-30T15:02:31"/>
    <d v="2023-08-30T00:00:00"/>
    <d v="1899-12-30T15:17:12"/>
    <n v="881"/>
    <n v="14.683333333333334"/>
    <x v="1217"/>
    <x v="2"/>
    <n v="35"/>
    <s v="agosto"/>
    <s v="T"/>
    <m/>
    <s v="no"/>
    <m/>
    <m/>
    <m/>
  </r>
  <r>
    <n v="150245"/>
    <s v="Torqueadora"/>
    <s v="Moreno"/>
    <s v="L33"/>
    <d v="2020-02-20T00:00:00"/>
    <s v="Martín"/>
    <s v="Mantenimiento Mecanico"/>
    <d v="2023-08-30T00:00:00"/>
    <d v="1899-12-30T15:14:21"/>
    <d v="2023-08-30T00:00:00"/>
    <d v="1899-12-30T15:37:33"/>
    <n v="1392"/>
    <n v="23.2"/>
    <x v="1218"/>
    <x v="3"/>
    <n v="35"/>
    <s v="agosto"/>
    <s v="T"/>
    <m/>
    <s v="si"/>
    <m/>
    <m/>
    <m/>
  </r>
  <r>
    <n v="150254"/>
    <s v="Abastecedor de envases"/>
    <s v="Moreno"/>
    <s v="L33"/>
    <d v="2018-11-01T00:00:00"/>
    <s v="-"/>
    <s v="Mantenimiento Mecanico"/>
    <d v="2023-08-30T00:00:00"/>
    <d v="1899-12-30T16:34:54"/>
    <d v="2023-08-30T00:00:00"/>
    <d v="1899-12-30T16:35:40"/>
    <n v="46"/>
    <n v="0.76666666666666672"/>
    <x v="0"/>
    <x v="0"/>
    <n v="35"/>
    <s v="agosto"/>
    <s v="T"/>
    <m/>
    <s v="microparada"/>
    <m/>
    <m/>
    <m/>
  </r>
  <r>
    <n v="150257"/>
    <s v="Abastecedor de envases"/>
    <s v="Moreno"/>
    <s v="L33"/>
    <d v="2018-11-01T00:00:00"/>
    <s v="-"/>
    <s v="Mantenimiento Mecanico"/>
    <d v="2023-08-30T00:00:00"/>
    <d v="1899-12-30T16:55:18"/>
    <d v="2023-08-30T00:00:00"/>
    <d v="1899-12-30T17:15:49"/>
    <n v="1231"/>
    <n v="20.516666666666666"/>
    <x v="538"/>
    <x v="3"/>
    <n v="35"/>
    <s v="agosto"/>
    <s v="T"/>
    <m/>
    <s v="si"/>
    <m/>
    <m/>
    <m/>
  </r>
  <r>
    <n v="150258"/>
    <s v="Transporte"/>
    <s v="Moreno"/>
    <s v="L19"/>
    <d v="2018-11-01T00:00:00"/>
    <s v="-"/>
    <s v="Mantenimiento Electrico"/>
    <d v="2023-08-30T00:00:00"/>
    <d v="1899-12-30T17:21:42"/>
    <d v="2023-08-30T00:00:00"/>
    <d v="1899-12-30T17:37:24"/>
    <n v="942"/>
    <n v="15.7"/>
    <x v="23"/>
    <x v="2"/>
    <n v="35"/>
    <s v="agosto"/>
    <s v="T"/>
    <m/>
    <s v="no"/>
    <m/>
    <m/>
    <m/>
  </r>
  <r>
    <n v="150259"/>
    <s v="Coloca Bolillas"/>
    <s v="Moreno"/>
    <s v="L33"/>
    <d v="2020-02-20T00:00:00"/>
    <s v="Martín"/>
    <s v="Mantenimiento Mecanico"/>
    <d v="2023-08-30T00:00:00"/>
    <d v="1899-12-30T17:25:27"/>
    <d v="2023-08-30T00:00:00"/>
    <d v="1899-12-30T17:40:59"/>
    <n v="932"/>
    <n v="15.533333333333333"/>
    <x v="23"/>
    <x v="2"/>
    <n v="35"/>
    <s v="agosto"/>
    <s v="T"/>
    <m/>
    <s v="no"/>
    <m/>
    <m/>
    <m/>
  </r>
  <r>
    <n v="150260"/>
    <s v="Llenadora"/>
    <s v="Moreno"/>
    <s v="L33"/>
    <d v="2018-11-01T00:00:00"/>
    <s v="-"/>
    <s v="Mantenimiento Mecanico"/>
    <d v="2023-08-30T00:00:00"/>
    <d v="1899-12-30T17:47:04"/>
    <d v="2023-08-30T00:00:00"/>
    <d v="1899-12-30T18:27:05"/>
    <n v="2401"/>
    <n v="40.016666666666666"/>
    <x v="1219"/>
    <x v="2"/>
    <n v="35"/>
    <s v="agosto"/>
    <s v="T"/>
    <m/>
    <s v="no"/>
    <m/>
    <m/>
    <m/>
  </r>
  <r>
    <n v="150261"/>
    <s v="Transporte"/>
    <s v="Moreno"/>
    <s v="L19"/>
    <d v="2018-11-01T00:00:00"/>
    <s v="-"/>
    <s v="Mantenimiento Mecanico"/>
    <d v="2023-08-30T00:00:00"/>
    <d v="1899-12-30T18:18:34"/>
    <d v="2023-08-30T00:00:00"/>
    <d v="1899-12-30T18:42:17"/>
    <n v="1423"/>
    <n v="23.716666666666665"/>
    <x v="23"/>
    <x v="2"/>
    <n v="35"/>
    <s v="agosto"/>
    <s v="T"/>
    <m/>
    <s v="no"/>
    <m/>
    <m/>
    <m/>
  </r>
  <r>
    <n v="150273"/>
    <s v="Torqueadora"/>
    <s v="Moreno"/>
    <s v="L33"/>
    <d v="2020-02-20T00:00:00"/>
    <s v="Martín"/>
    <s v="Mantenimiento Mecanico"/>
    <d v="2023-08-30T00:00:00"/>
    <d v="1899-12-30T19:05:37"/>
    <d v="2023-08-30T00:00:00"/>
    <d v="1899-12-30T19:26:29"/>
    <n v="1252"/>
    <n v="20.866666666666667"/>
    <x v="1218"/>
    <x v="3"/>
    <n v="35"/>
    <s v="agosto"/>
    <s v="T"/>
    <m/>
    <s v="si"/>
    <m/>
    <m/>
    <m/>
  </r>
  <r>
    <n v="150278"/>
    <s v="Llenadora"/>
    <s v="Moreno"/>
    <s v="L27"/>
    <d v="2018-11-01T00:00:00"/>
    <s v="-"/>
    <s v="Mantenimiento Mecanico"/>
    <d v="2023-08-30T00:00:00"/>
    <d v="1899-12-30T21:20:02"/>
    <d v="2023-08-30T00:00:00"/>
    <d v="1899-12-30T21:40:18"/>
    <n v="1216"/>
    <n v="20.266666666666666"/>
    <x v="1220"/>
    <x v="2"/>
    <n v="35"/>
    <s v="agosto"/>
    <s v="T"/>
    <m/>
    <s v="no"/>
    <m/>
    <m/>
    <m/>
  </r>
  <r>
    <n v="150281"/>
    <s v="Inkjet"/>
    <s v="Moreno"/>
    <s v="L12"/>
    <d v="2018-11-01T00:00:00"/>
    <s v="-"/>
    <s v="Mantenimiento Mecanico"/>
    <d v="2023-08-30T00:00:00"/>
    <d v="1899-12-30T23:08:36"/>
    <d v="2023-08-30T00:00:00"/>
    <d v="1899-12-30T23:09:58"/>
    <n v="82"/>
    <n v="1.3666666666666667"/>
    <x v="0"/>
    <x v="0"/>
    <n v="35"/>
    <s v="agosto"/>
    <s v="N"/>
    <m/>
    <s v="microparada"/>
    <m/>
    <m/>
    <m/>
  </r>
  <r>
    <n v="150282"/>
    <s v="Torqueadora"/>
    <s v="Moreno"/>
    <s v="L48"/>
    <d v="2018-11-01T00:00:00"/>
    <s v="-"/>
    <s v="Mantenimiento Mecanico"/>
    <d v="2023-08-31T00:00:00"/>
    <d v="1899-12-30T00:15:49"/>
    <d v="2023-08-31T00:00:00"/>
    <d v="1899-12-30T01:03:44"/>
    <n v="2875"/>
    <n v="47.916666666666664"/>
    <x v="1"/>
    <x v="1"/>
    <n v="35"/>
    <s v="agosto"/>
    <s v="N"/>
    <m/>
    <s v="sin informacion"/>
    <m/>
    <m/>
    <m/>
  </r>
  <r>
    <n v="150283"/>
    <s v="Sobretapa"/>
    <s v="Moreno"/>
    <s v="L38"/>
    <d v="2020-06-30T00:00:00"/>
    <s v="Martín"/>
    <s v="Mantenimiento Mecanico"/>
    <d v="2023-08-31T00:00:00"/>
    <d v="1899-12-30T00:18:24"/>
    <d v="2023-08-31T00:00:00"/>
    <d v="1899-12-30T00:35:49"/>
    <n v="1045"/>
    <n v="17.416666666666668"/>
    <x v="1"/>
    <x v="1"/>
    <n v="35"/>
    <s v="agosto"/>
    <s v="N"/>
    <m/>
    <s v="sin informacion"/>
    <m/>
    <m/>
    <m/>
  </r>
  <r>
    <n v="150284"/>
    <s v="Inkjet"/>
    <s v="Moreno"/>
    <s v="L12"/>
    <d v="2018-11-01T00:00:00"/>
    <s v="-"/>
    <s v="Mantenimiento Electrico"/>
    <d v="2023-08-31T00:00:00"/>
    <d v="1899-12-30T00:40:46"/>
    <d v="2023-08-31T00:00:00"/>
    <d v="1899-12-30T01:08:47"/>
    <n v="1681"/>
    <n v="28.016666666666666"/>
    <x v="1"/>
    <x v="1"/>
    <n v="35"/>
    <s v="agosto"/>
    <s v="N"/>
    <m/>
    <s v="sin informacion"/>
    <m/>
    <m/>
    <m/>
  </r>
  <r>
    <n v="150285"/>
    <s v="Inkjet"/>
    <s v="Moreno"/>
    <s v="L12"/>
    <d v="2018-11-01T00:00:00"/>
    <s v="-"/>
    <s v="Mantenimiento Mecanico"/>
    <d v="2023-08-31T00:00:00"/>
    <d v="1899-12-30T01:08:53"/>
    <d v="2023-08-31T00:00:00"/>
    <d v="1899-12-30T01:12:56"/>
    <n v="243"/>
    <n v="4.05"/>
    <x v="0"/>
    <x v="0"/>
    <n v="35"/>
    <s v="agosto"/>
    <s v="N"/>
    <m/>
    <s v="microparada"/>
    <m/>
    <m/>
    <m/>
  </r>
  <r>
    <n v="150286"/>
    <s v="Etiquetadora"/>
    <s v="Moreno"/>
    <s v="L10"/>
    <d v="2023-07-19T00:00:00"/>
    <s v="Juan Manuel"/>
    <s v="Mantenimiento Electrico"/>
    <d v="2023-08-31T00:00:00"/>
    <d v="1899-12-30T06:03:48"/>
    <d v="2023-08-31T00:00:00"/>
    <d v="1899-12-30T06:21:10"/>
    <n v="1042"/>
    <n v="17.366666666666667"/>
    <x v="1"/>
    <x v="1"/>
    <n v="35"/>
    <s v="agosto"/>
    <s v="M"/>
    <m/>
    <s v="sin informacion"/>
    <m/>
    <m/>
    <m/>
  </r>
  <r>
    <n v="150301"/>
    <s v="Llenadora"/>
    <s v="Moreno"/>
    <s v="L32"/>
    <d v="2021-02-04T00:00:00"/>
    <s v="Victor"/>
    <s v="Mantenimiento Electrico"/>
    <d v="2023-08-31T00:00:00"/>
    <d v="1899-12-30T09:03:57"/>
    <d v="2023-08-31T00:00:00"/>
    <d v="1899-12-30T09:04:05"/>
    <n v="8"/>
    <n v="0.13333333333333333"/>
    <x v="0"/>
    <x v="0"/>
    <n v="35"/>
    <s v="agosto"/>
    <s v="M"/>
    <m/>
    <s v="microparada"/>
    <m/>
    <m/>
    <m/>
  </r>
  <r>
    <n v="150318"/>
    <s v="Celofanadora"/>
    <s v="Moreno"/>
    <s v="L41"/>
    <d v="2020-02-21T00:00:00"/>
    <s v="Martín"/>
    <s v="Mantenimiento Electrico"/>
    <d v="2023-08-31T00:00:00"/>
    <d v="1899-12-30T10:13:12"/>
    <d v="2023-08-31T00:00:00"/>
    <d v="1899-12-30T10:44:27"/>
    <n v="1875"/>
    <n v="31.25"/>
    <x v="1221"/>
    <x v="2"/>
    <n v="35"/>
    <s v="agosto"/>
    <s v="M"/>
    <m/>
    <s v="no"/>
    <m/>
    <m/>
    <m/>
  </r>
  <r>
    <n v="150323"/>
    <s v="Celofanadora"/>
    <s v="Moreno"/>
    <s v="L41"/>
    <d v="2020-02-21T00:00:00"/>
    <s v="Martín"/>
    <s v="Mantenimiento Mecanico"/>
    <d v="2023-08-31T00:00:00"/>
    <d v="1899-12-30T10:44:33"/>
    <d v="2023-08-31T00:00:00"/>
    <d v="1899-12-30T11:00:25"/>
    <n v="952"/>
    <n v="15.866666666666667"/>
    <x v="1221"/>
    <x v="2"/>
    <n v="35"/>
    <s v="agosto"/>
    <s v="M"/>
    <m/>
    <s v="no"/>
    <m/>
    <m/>
    <m/>
  </r>
  <r>
    <n v="150326"/>
    <s v="Llenadora"/>
    <s v="Moreno"/>
    <s v="L29"/>
    <d v="2018-11-01T00:00:00"/>
    <s v="-"/>
    <s v="Mantenimiento Electrico"/>
    <d v="2023-08-31T00:00:00"/>
    <d v="1899-12-30T11:51:43"/>
    <d v="2023-08-31T00:00:00"/>
    <d v="1899-12-30T14:19:32"/>
    <n v="8869"/>
    <n v="147.81666666666666"/>
    <x v="1"/>
    <x v="1"/>
    <n v="35"/>
    <s v="agosto"/>
    <s v="M"/>
    <m/>
    <s v="sin informacion"/>
    <m/>
    <m/>
    <m/>
  </r>
  <r>
    <n v="150331"/>
    <s v="Llenadora"/>
    <s v="Moreno"/>
    <s v="L43"/>
    <d v="2018-11-01T00:00:00"/>
    <s v="-"/>
    <s v="Mantenimiento Electrico"/>
    <d v="2023-08-31T00:00:00"/>
    <d v="1899-12-30T12:18:37"/>
    <d v="2023-08-31T00:00:00"/>
    <d v="1899-12-30T12:32:44"/>
    <n v="847"/>
    <n v="14.116666666666667"/>
    <x v="1222"/>
    <x v="2"/>
    <n v="35"/>
    <s v="agosto"/>
    <s v="M"/>
    <m/>
    <s v="no"/>
    <m/>
    <m/>
    <m/>
  </r>
  <r>
    <n v="150337"/>
    <s v="Etiquetadora"/>
    <s v="Moreno"/>
    <s v="L48"/>
    <d v="2018-11-01T00:00:00"/>
    <s v="-"/>
    <s v="Mantenimiento Mecanico"/>
    <d v="2023-08-31T00:00:00"/>
    <d v="1899-12-30T13:08:31"/>
    <d v="2023-08-31T00:00:00"/>
    <d v="1899-12-30T13:44:39"/>
    <n v="2168"/>
    <n v="36.133333333333333"/>
    <x v="157"/>
    <x v="3"/>
    <n v="35"/>
    <s v="agosto"/>
    <s v="M"/>
    <m/>
    <s v="si"/>
    <m/>
    <m/>
    <m/>
  </r>
  <r>
    <n v="150339"/>
    <s v="Laser"/>
    <s v="Moreno"/>
    <s v="L33"/>
    <d v="2018-11-01T00:00:00"/>
    <s v="-"/>
    <s v="Mantenimiento Electrico"/>
    <d v="2023-08-31T00:00:00"/>
    <d v="1899-12-30T13:15:23"/>
    <d v="2023-08-31T00:00:00"/>
    <d v="1899-12-30T13:24:43"/>
    <n v="560"/>
    <n v="9.3333333333333339"/>
    <x v="0"/>
    <x v="0"/>
    <n v="35"/>
    <s v="agosto"/>
    <s v="M"/>
    <m/>
    <s v="microparada"/>
    <m/>
    <m/>
    <m/>
  </r>
  <r>
    <n v="150340"/>
    <s v="Laser"/>
    <s v="Moreno"/>
    <s v="L33"/>
    <d v="2018-11-01T00:00:00"/>
    <s v="-"/>
    <s v="Mantenimiento Electrico"/>
    <d v="2023-08-31T00:00:00"/>
    <d v="1899-12-30T13:24:53"/>
    <d v="2023-08-31T00:00:00"/>
    <d v="1899-12-30T13:41:16"/>
    <n v="983"/>
    <n v="16.383333333333333"/>
    <x v="1218"/>
    <x v="3"/>
    <n v="35"/>
    <s v="agosto"/>
    <s v="M"/>
    <m/>
    <s v="si"/>
    <m/>
    <m/>
    <m/>
  </r>
  <r>
    <n v="150341"/>
    <s v="Laser"/>
    <s v="Moreno"/>
    <s v="L33"/>
    <d v="2018-11-01T00:00:00"/>
    <s v="-"/>
    <s v="Mantenimiento Electrico"/>
    <d v="2023-08-31T00:00:00"/>
    <d v="1899-12-30T14:02:05"/>
    <d v="2023-08-31T00:00:00"/>
    <d v="1899-12-30T14:21:21"/>
    <n v="1156"/>
    <n v="19.266666666666666"/>
    <x v="1215"/>
    <x v="2"/>
    <n v="35"/>
    <s v="agosto"/>
    <s v="T"/>
    <m/>
    <s v="no"/>
    <m/>
    <m/>
    <m/>
  </r>
  <r>
    <n v="150342"/>
    <s v="Etiquetadora L33"/>
    <s v="Moreno"/>
    <s v="L33"/>
    <d v="2020-10-16T00:00:00"/>
    <s v="Martín"/>
    <s v="Mantenimiento Electrico"/>
    <d v="2023-08-31T00:00:00"/>
    <d v="1899-12-30T14:21:33"/>
    <d v="2023-08-31T00:00:00"/>
    <d v="1899-12-30T15:15:33"/>
    <n v="3240"/>
    <n v="54"/>
    <x v="499"/>
    <x v="2"/>
    <n v="35"/>
    <s v="agosto"/>
    <s v="T"/>
    <m/>
    <s v="no"/>
    <m/>
    <m/>
    <m/>
  </r>
  <r>
    <n v="150343"/>
    <s v="Brazo transporte"/>
    <s v="Moreno"/>
    <s v="L37"/>
    <d v="2018-11-01T00:00:00"/>
    <s v="-"/>
    <s v="Mantenimiento Mecanico"/>
    <d v="2023-08-31T00:00:00"/>
    <d v="1899-12-30T14:48:32"/>
    <d v="2023-08-31T00:00:00"/>
    <d v="1899-12-30T15:20:38"/>
    <n v="1926"/>
    <n v="32.1"/>
    <x v="1223"/>
    <x v="2"/>
    <n v="35"/>
    <s v="agosto"/>
    <s v="T"/>
    <m/>
    <s v="no"/>
    <m/>
    <m/>
    <m/>
  </r>
  <r>
    <n v="150346"/>
    <s v="Etiquetadora L33"/>
    <s v="Moreno"/>
    <s v="L33"/>
    <d v="2020-10-16T00:00:00"/>
    <s v="Martín"/>
    <s v="Mantenimiento Electrico"/>
    <d v="2023-08-31T00:00:00"/>
    <d v="1899-12-30T15:16:16"/>
    <d v="2023-08-31T00:00:00"/>
    <d v="1899-12-30T15:25:27"/>
    <n v="551"/>
    <n v="9.1833333333333336"/>
    <x v="0"/>
    <x v="0"/>
    <n v="35"/>
    <s v="agosto"/>
    <s v="T"/>
    <m/>
    <s v="microparada"/>
    <m/>
    <m/>
    <m/>
  </r>
  <r>
    <n v="150348"/>
    <s v="Camara"/>
    <s v="Moreno"/>
    <s v="L33"/>
    <d v="2020-02-20T00:00:00"/>
    <s v="Martín"/>
    <s v="Mantenimiento Electrico"/>
    <d v="2023-08-31T00:00:00"/>
    <d v="1899-12-30T15:34:19"/>
    <d v="2023-08-31T00:00:00"/>
    <d v="1899-12-30T15:40:24"/>
    <n v="365"/>
    <n v="6.083333333333333"/>
    <x v="0"/>
    <x v="0"/>
    <n v="35"/>
    <s v="agosto"/>
    <s v="T"/>
    <m/>
    <s v="microparada"/>
    <m/>
    <m/>
    <m/>
  </r>
  <r>
    <n v="150350"/>
    <s v="Abastecedor de tapas"/>
    <s v="Moreno"/>
    <s v="L12"/>
    <d v="2018-11-01T00:00:00"/>
    <s v="-"/>
    <s v="Mantenimiento Mecanico"/>
    <d v="2023-08-31T00:00:00"/>
    <d v="1899-12-30T15:44:51"/>
    <d v="2023-08-31T00:00:00"/>
    <d v="1899-12-30T15:59:00"/>
    <n v="849"/>
    <n v="14.15"/>
    <x v="23"/>
    <x v="2"/>
    <n v="35"/>
    <s v="agosto"/>
    <s v="T"/>
    <m/>
    <s v="no"/>
    <m/>
    <m/>
    <m/>
  </r>
  <r>
    <n v="150351"/>
    <s v="Camara"/>
    <s v="Moreno"/>
    <s v="L33"/>
    <d v="2020-02-20T00:00:00"/>
    <s v="Martín"/>
    <s v="Mantenimiento Electrico"/>
    <d v="2023-08-31T00:00:00"/>
    <d v="1899-12-30T15:44:52"/>
    <d v="2023-08-31T00:00:00"/>
    <d v="1899-12-30T15:53:31"/>
    <n v="519"/>
    <n v="8.65"/>
    <x v="0"/>
    <x v="0"/>
    <n v="35"/>
    <s v="agosto"/>
    <s v="T"/>
    <m/>
    <s v="microparada"/>
    <m/>
    <m/>
    <m/>
  </r>
  <r>
    <n v="150353"/>
    <s v="Torqueadora"/>
    <s v="Moreno"/>
    <s v="L33"/>
    <d v="2020-02-20T00:00:00"/>
    <s v="Martín"/>
    <s v="Mantenimiento Electrico"/>
    <d v="2023-08-31T00:00:00"/>
    <d v="1899-12-30T15:59:09"/>
    <d v="2023-08-31T00:00:00"/>
    <d v="1899-12-30T15:59:24"/>
    <n v="15"/>
    <n v="0.25"/>
    <x v="0"/>
    <x v="0"/>
    <n v="35"/>
    <s v="agosto"/>
    <s v="T"/>
    <m/>
    <s v="microparada"/>
    <m/>
    <m/>
    <m/>
  </r>
  <r>
    <n v="150354"/>
    <s v="Camara"/>
    <s v="Moreno"/>
    <s v="L33"/>
    <d v="2020-02-20T00:00:00"/>
    <s v="Martín"/>
    <s v="Mantenimiento Electrico"/>
    <d v="2023-08-31T00:00:00"/>
    <d v="1899-12-30T15:59:36"/>
    <d v="2023-08-31T00:00:00"/>
    <d v="1899-12-30T16:08:25"/>
    <n v="529"/>
    <n v="8.8166666666666664"/>
    <x v="0"/>
    <x v="0"/>
    <n v="35"/>
    <s v="agosto"/>
    <s v="T"/>
    <m/>
    <s v="microparada"/>
    <m/>
    <m/>
    <m/>
  </r>
  <r>
    <n v="150357"/>
    <s v="Abastecedor de tapas"/>
    <s v="Moreno"/>
    <s v="L12"/>
    <d v="2018-11-01T00:00:00"/>
    <s v="-"/>
    <s v="Mantenimiento Mecanico"/>
    <d v="2023-08-31T00:00:00"/>
    <d v="1899-12-30T16:37:19"/>
    <d v="2023-08-31T00:00:00"/>
    <d v="1899-12-30T17:46:49"/>
    <n v="4170"/>
    <n v="69.5"/>
    <x v="23"/>
    <x v="2"/>
    <n v="35"/>
    <s v="agosto"/>
    <s v="T"/>
    <m/>
    <s v="no"/>
    <m/>
    <m/>
    <m/>
  </r>
  <r>
    <n v="150359"/>
    <s v="Celofanadora"/>
    <s v="Moreno"/>
    <s v="L11"/>
    <d v="2018-11-01T00:00:00"/>
    <s v="-"/>
    <s v="Mantenimiento Mecanico"/>
    <d v="2023-08-31T00:00:00"/>
    <d v="1899-12-30T16:50:42"/>
    <d v="2023-08-31T00:00:00"/>
    <d v="1899-12-30T18:12:08"/>
    <n v="4886"/>
    <n v="81.433333333333337"/>
    <x v="1"/>
    <x v="1"/>
    <n v="35"/>
    <s v="agosto"/>
    <s v="T"/>
    <m/>
    <s v="sin informacion"/>
    <m/>
    <m/>
    <m/>
  </r>
  <r>
    <n v="150362"/>
    <s v="Etiquetadora L33"/>
    <s v="Moreno"/>
    <s v="L33"/>
    <d v="2020-10-16T00:00:00"/>
    <s v="Martín"/>
    <s v="Mantenimiento Electrico"/>
    <d v="2023-08-31T00:00:00"/>
    <d v="1899-12-30T18:17:47"/>
    <d v="2023-08-31T00:00:00"/>
    <d v="1899-12-30T19:30:48"/>
    <n v="4381"/>
    <n v="73.016666666666666"/>
    <x v="499"/>
    <x v="2"/>
    <n v="35"/>
    <s v="agosto"/>
    <s v="T"/>
    <m/>
    <s v="no"/>
    <m/>
    <m/>
    <m/>
  </r>
  <r>
    <n v="150363"/>
    <s v="Transporte"/>
    <s v="Moreno"/>
    <s v="L48"/>
    <d v="2018-11-01T00:00:00"/>
    <s v="-"/>
    <s v="Mantenimiento Electrico"/>
    <d v="2023-08-31T00:00:00"/>
    <d v="1899-12-30T19:33:46"/>
    <d v="2023-08-31T00:00:00"/>
    <d v="1899-12-30T19:58:12"/>
    <n v="1466"/>
    <n v="24.433333333333334"/>
    <x v="1"/>
    <x v="1"/>
    <n v="35"/>
    <s v="agosto"/>
    <s v="T"/>
    <m/>
    <s v="sin informacion"/>
    <m/>
    <m/>
    <m/>
  </r>
  <r>
    <n v="150372"/>
    <s v="Celofanadora"/>
    <s v="Moreno"/>
    <s v="L32"/>
    <d v="2021-02-04T00:00:00"/>
    <s v="Victor"/>
    <s v="Mantenimiento Mecanico"/>
    <d v="2023-09-01T00:00:00"/>
    <d v="1899-12-30T06:57:50"/>
    <d v="2023-09-01T00:00:00"/>
    <d v="1899-12-30T07:06:04"/>
    <n v="494"/>
    <n v="8.2333333333333325"/>
    <x v="0"/>
    <x v="0"/>
    <n v="35"/>
    <s v="septiembre"/>
    <s v="M"/>
    <m/>
    <s v="microparada"/>
    <m/>
    <m/>
    <m/>
  </r>
  <r>
    <n v="150382"/>
    <s v="Etiquetadora L33"/>
    <s v="Moreno"/>
    <s v="L33"/>
    <d v="2020-10-16T00:00:00"/>
    <s v="Martín"/>
    <s v="Mantenimiento Electrico"/>
    <d v="2023-09-01T00:00:00"/>
    <d v="1899-12-30T08:56:46"/>
    <d v="2023-09-01T00:00:00"/>
    <d v="1899-12-30T09:22:35"/>
    <n v="1549"/>
    <n v="25.816666666666666"/>
    <x v="499"/>
    <x v="2"/>
    <n v="35"/>
    <s v="septiembre"/>
    <s v="M"/>
    <m/>
    <s v="no"/>
    <m/>
    <m/>
    <m/>
  </r>
  <r>
    <n v="150385"/>
    <s v="Inkjet"/>
    <s v="Moreno"/>
    <s v="L04"/>
    <d v="2018-11-01T00:00:00"/>
    <s v="-"/>
    <s v="Mantenimiento Mecanico"/>
    <d v="2023-09-01T00:00:00"/>
    <d v="1899-12-30T09:36:27"/>
    <d v="2023-09-01T00:00:00"/>
    <d v="1899-12-30T12:59:54"/>
    <n v="12207"/>
    <n v="203.45"/>
    <x v="1224"/>
    <x v="3"/>
    <n v="35"/>
    <s v="septiembre"/>
    <s v="M"/>
    <m/>
    <s v="si"/>
    <m/>
    <m/>
    <m/>
  </r>
  <r>
    <n v="150386"/>
    <s v="Celofanadora"/>
    <s v="Moreno"/>
    <s v="L32"/>
    <d v="2021-02-04T00:00:00"/>
    <s v="Victor"/>
    <s v="Mantenimiento Mecanico"/>
    <d v="2023-09-01T00:00:00"/>
    <d v="1899-12-30T09:49:25"/>
    <d v="2023-09-01T00:00:00"/>
    <d v="1899-12-30T11:09:41"/>
    <n v="4816"/>
    <n v="80.266666666666666"/>
    <x v="1159"/>
    <x v="2"/>
    <n v="35"/>
    <s v="septiembre"/>
    <s v="M"/>
    <m/>
    <s v="no"/>
    <m/>
    <m/>
    <m/>
  </r>
  <r>
    <n v="150387"/>
    <s v="Transporte"/>
    <s v="Moreno"/>
    <s v="L43"/>
    <d v="2018-11-01T00:00:00"/>
    <s v="-"/>
    <s v="Mantenimiento Mecanico"/>
    <d v="2023-09-01T00:00:00"/>
    <d v="1899-12-30T10:04:13"/>
    <d v="2023-09-01T00:00:00"/>
    <d v="1899-12-30T10:41:56"/>
    <n v="2263"/>
    <n v="37.716666666666669"/>
    <x v="1225"/>
    <x v="2"/>
    <n v="35"/>
    <s v="septiembre"/>
    <s v="M"/>
    <m/>
    <s v="no"/>
    <m/>
    <m/>
    <m/>
  </r>
  <r>
    <n v="150397"/>
    <s v="Brazo transporte"/>
    <s v="Moreno"/>
    <s v="L37"/>
    <d v="2018-11-01T00:00:00"/>
    <s v="-"/>
    <s v="Mantenimiento Electrico"/>
    <d v="2023-09-01T00:00:00"/>
    <d v="1899-12-30T11:16:56"/>
    <d v="2023-09-01T00:00:00"/>
    <d v="1899-12-30T14:29:35"/>
    <n v="11559"/>
    <n v="192.65"/>
    <x v="1226"/>
    <x v="2"/>
    <n v="35"/>
    <s v="septiembre"/>
    <s v="M"/>
    <m/>
    <s v="no"/>
    <m/>
    <m/>
    <m/>
  </r>
  <r>
    <n v="150398"/>
    <s v="Transporte"/>
    <s v="Moreno"/>
    <s v="L43"/>
    <d v="2018-11-01T00:00:00"/>
    <s v="-"/>
    <s v="Mantenimiento Mecanico"/>
    <d v="2023-09-01T00:00:00"/>
    <d v="1899-12-30T11:35:07"/>
    <d v="2023-09-01T00:00:00"/>
    <d v="1899-12-30T14:29:21"/>
    <n v="10454"/>
    <n v="174.23333333333332"/>
    <x v="1225"/>
    <x v="2"/>
    <n v="35"/>
    <s v="septiembre"/>
    <s v="M"/>
    <m/>
    <s v="no"/>
    <m/>
    <m/>
    <m/>
  </r>
  <r>
    <n v="150411"/>
    <s v="Etiquetadora"/>
    <s v="Moreno"/>
    <s v="L11"/>
    <d v="2018-11-01T00:00:00"/>
    <s v="-"/>
    <s v="Mantenimiento Mecanico"/>
    <d v="2023-09-01T00:00:00"/>
    <d v="1899-12-30T15:10:43"/>
    <d v="2023-09-01T00:00:00"/>
    <d v="1899-12-30T19:09:51"/>
    <n v="14348"/>
    <n v="239.13333333333333"/>
    <x v="1227"/>
    <x v="2"/>
    <n v="35"/>
    <s v="septiembre"/>
    <s v="T"/>
    <m/>
    <s v="no"/>
    <m/>
    <m/>
    <m/>
  </r>
  <r>
    <n v="150412"/>
    <s v="Coloca Bombas"/>
    <s v="Moreno"/>
    <s v="L43"/>
    <d v="2020-01-13T00:00:00"/>
    <s v="Martín"/>
    <s v="Mantenimiento Mecanico"/>
    <d v="2023-09-01T00:00:00"/>
    <d v="1899-12-30T15:16:11"/>
    <d v="2023-09-01T00:00:00"/>
    <d v="1899-12-30T15:43:52"/>
    <n v="1661"/>
    <n v="27.683333333333334"/>
    <x v="1"/>
    <x v="1"/>
    <n v="35"/>
    <s v="septiembre"/>
    <s v="T"/>
    <m/>
    <s v="sin informacion"/>
    <m/>
    <m/>
    <m/>
  </r>
  <r>
    <n v="150413"/>
    <s v="Celofanadora"/>
    <s v="Moreno"/>
    <s v="L32"/>
    <d v="2021-02-04T00:00:00"/>
    <s v="Victor"/>
    <s v="Mantenimiento Mecanico"/>
    <d v="2023-09-01T00:00:00"/>
    <d v="1899-12-30T15:39:04"/>
    <d v="2023-09-01T00:00:00"/>
    <d v="1899-12-30T15:55:02"/>
    <n v="958"/>
    <n v="15.966666666666667"/>
    <x v="1228"/>
    <x v="2"/>
    <n v="35"/>
    <s v="septiembre"/>
    <s v="T"/>
    <m/>
    <s v="no"/>
    <m/>
    <m/>
    <m/>
  </r>
  <r>
    <n v="150417"/>
    <s v="Transporte"/>
    <s v="Moreno"/>
    <s v="L12"/>
    <d v="2018-11-01T00:00:00"/>
    <s v="-"/>
    <s v="Mantenimiento Mecanico"/>
    <d v="2023-09-01T00:00:00"/>
    <d v="1899-12-30T16:29:36"/>
    <d v="2023-09-01T00:00:00"/>
    <d v="1899-12-30T16:33:44"/>
    <n v="248"/>
    <n v="4.1333333333333337"/>
    <x v="0"/>
    <x v="0"/>
    <n v="35"/>
    <s v="septiembre"/>
    <s v="T"/>
    <m/>
    <s v="microparada"/>
    <m/>
    <m/>
    <m/>
  </r>
  <r>
    <n v="150418"/>
    <s v="Llenadora"/>
    <s v="Moreno"/>
    <s v="L32"/>
    <d v="2021-02-04T00:00:00"/>
    <s v="Victor"/>
    <s v="Mantenimiento Mecanico"/>
    <d v="2023-09-01T00:00:00"/>
    <d v="1899-12-30T16:53:04"/>
    <d v="2023-09-01T00:00:00"/>
    <d v="1899-12-30T17:18:20"/>
    <n v="1516"/>
    <n v="25.266666666666666"/>
    <x v="1"/>
    <x v="1"/>
    <n v="35"/>
    <s v="septiembre"/>
    <s v="T"/>
    <m/>
    <s v="sin informacion"/>
    <m/>
    <m/>
    <m/>
  </r>
  <r>
    <n v="150425"/>
    <s v="Celofanadora L10"/>
    <s v="Moreno"/>
    <s v="L10"/>
    <d v="2020-09-30T00:00:00"/>
    <s v="Martín"/>
    <s v="Mantenimiento Mecanico"/>
    <d v="2023-09-01T00:00:00"/>
    <d v="1899-12-30T18:47:18"/>
    <d v="2023-09-01T00:00:00"/>
    <d v="1899-12-30T18:53:50"/>
    <n v="392"/>
    <n v="6.5333333333333332"/>
    <x v="0"/>
    <x v="0"/>
    <n v="35"/>
    <s v="septiembre"/>
    <s v="T"/>
    <m/>
    <s v="microparada"/>
    <m/>
    <m/>
    <m/>
  </r>
  <r>
    <n v="150427"/>
    <s v="Laser"/>
    <s v="Moreno"/>
    <s v="L11"/>
    <d v="2021-08-24T00:00:00"/>
    <s v="Sebastian "/>
    <s v="Mantenimiento Mecanico"/>
    <d v="2023-09-01T00:00:00"/>
    <d v="1899-12-30T19:10:01"/>
    <d v="2023-09-01T00:00:00"/>
    <d v="1899-12-30T19:26:20"/>
    <n v="979"/>
    <n v="16.316666666666666"/>
    <x v="1229"/>
    <x v="2"/>
    <n v="35"/>
    <s v="septiembre"/>
    <s v="T"/>
    <m/>
    <s v="no"/>
    <m/>
    <m/>
    <m/>
  </r>
  <r>
    <n v="150428"/>
    <s v="Transporte"/>
    <s v="Moreno"/>
    <s v="L43"/>
    <d v="2018-11-01T00:00:00"/>
    <s v="-"/>
    <s v="Mantenimiento Mecanico"/>
    <d v="2023-09-01T00:00:00"/>
    <d v="1899-12-30T19:42:02"/>
    <d v="2023-09-01T00:00:00"/>
    <d v="1899-12-30T19:57:43"/>
    <n v="941"/>
    <n v="15.683333333333334"/>
    <x v="1230"/>
    <x v="4"/>
    <n v="35"/>
    <s v="septiembre"/>
    <s v="T"/>
    <m/>
    <s v="no aplica"/>
    <m/>
    <m/>
    <m/>
  </r>
  <r>
    <n v="150429"/>
    <s v="Llenadora"/>
    <s v="Moreno"/>
    <s v="L48"/>
    <d v="2018-11-01T00:00:00"/>
    <s v="-"/>
    <s v="Mantenimiento Electrico"/>
    <d v="2023-09-01T00:00:00"/>
    <d v="1899-12-30T19:55:10"/>
    <d v="2023-09-01T00:00:00"/>
    <d v="1899-12-30T20:16:56"/>
    <n v="1306"/>
    <n v="21.766666666666666"/>
    <x v="1231"/>
    <x v="2"/>
    <n v="35"/>
    <s v="septiembre"/>
    <s v="T"/>
    <m/>
    <s v="no"/>
    <m/>
    <m/>
    <m/>
  </r>
  <r>
    <n v="150431"/>
    <s v="Abastecedor tetina"/>
    <s v="Moreno"/>
    <s v="L12"/>
    <d v="2018-11-01T00:00:00"/>
    <s v="-"/>
    <s v="Mantenimiento Mecanico"/>
    <d v="2023-09-01T00:00:00"/>
    <d v="1899-12-30T20:58:15"/>
    <d v="2023-09-01T00:00:00"/>
    <d v="1899-12-30T21:16:40"/>
    <n v="1105"/>
    <n v="18.416666666666668"/>
    <x v="1232"/>
    <x v="2"/>
    <n v="35"/>
    <s v="septiembre"/>
    <s v="T"/>
    <m/>
    <s v="no"/>
    <m/>
    <m/>
    <m/>
  </r>
  <r>
    <n v="150432"/>
    <s v="Etiquetadora"/>
    <s v="Moreno"/>
    <s v="L48"/>
    <d v="2018-11-01T00:00:00"/>
    <s v="-"/>
    <s v="Mantenimiento Electrico"/>
    <d v="2023-09-01T00:00:00"/>
    <d v="1899-12-30T21:17:39"/>
    <d v="2023-09-01T00:00:00"/>
    <d v="1899-12-30T21:42:18"/>
    <n v="1479"/>
    <n v="24.65"/>
    <x v="1233"/>
    <x v="2"/>
    <n v="35"/>
    <s v="septiembre"/>
    <s v="T"/>
    <m/>
    <s v="no"/>
    <m/>
    <m/>
    <m/>
  </r>
  <r>
    <n v="150436"/>
    <s v="Coloca Tapas"/>
    <s v="Moreno"/>
    <s v="L48"/>
    <d v="2019-10-08T00:00:00"/>
    <s v="Martín"/>
    <s v="Mantenimiento Electrico"/>
    <d v="2023-09-01T00:00:00"/>
    <d v="1899-12-30T22:51:24"/>
    <d v="2023-09-02T00:00:00"/>
    <d v="1899-12-30T00:56:11"/>
    <n v="7487"/>
    <n v="124.78333333333333"/>
    <x v="1"/>
    <x v="1"/>
    <n v="36"/>
    <s v="septiembre"/>
    <s v="N"/>
    <m/>
    <s v="sin informacion"/>
    <m/>
    <m/>
    <m/>
  </r>
  <r>
    <n v="150447"/>
    <s v="Llenadora"/>
    <s v="Moreno"/>
    <s v="L12"/>
    <d v="2018-11-01T00:00:00"/>
    <s v="-"/>
    <s v="Mantenimiento Mecanico"/>
    <d v="2023-09-04T00:00:00"/>
    <d v="1899-12-30T06:33:01"/>
    <d v="2023-09-04T00:00:00"/>
    <d v="1899-12-30T07:32:29"/>
    <n v="3568"/>
    <n v="59.466666666666669"/>
    <x v="1234"/>
    <x v="3"/>
    <n v="36"/>
    <s v="septiembre"/>
    <s v="M"/>
    <m/>
    <s v="si"/>
    <m/>
    <m/>
    <m/>
  </r>
  <r>
    <n v="150449"/>
    <s v="Martillo"/>
    <s v="Moreno"/>
    <s v="L10"/>
    <d v="2018-11-01T00:00:00"/>
    <s v="-"/>
    <s v="Mantenimiento Electrico"/>
    <d v="2023-09-04T00:00:00"/>
    <d v="1899-12-30T06:51:53"/>
    <d v="2023-09-04T00:00:00"/>
    <d v="1899-12-30T07:04:08"/>
    <n v="735"/>
    <n v="12.25"/>
    <x v="1235"/>
    <x v="2"/>
    <n v="36"/>
    <s v="septiembre"/>
    <s v="M"/>
    <m/>
    <s v="no"/>
    <m/>
    <m/>
    <m/>
  </r>
  <r>
    <n v="150454"/>
    <s v="Torqueadora"/>
    <s v="Moreno"/>
    <s v="L48"/>
    <d v="2018-11-01T00:00:00"/>
    <s v="-"/>
    <s v="Mantenimiento Mecanico"/>
    <d v="2023-09-04T00:00:00"/>
    <d v="1899-12-30T07:11:31"/>
    <d v="2023-09-04T00:00:00"/>
    <d v="1899-12-30T07:28:10"/>
    <n v="999"/>
    <n v="16.649999999999999"/>
    <x v="1236"/>
    <x v="2"/>
    <n v="36"/>
    <s v="septiembre"/>
    <s v="M"/>
    <m/>
    <s v="no"/>
    <m/>
    <m/>
    <m/>
  </r>
  <r>
    <n v="150457"/>
    <s v="Etiquetadora L33"/>
    <s v="Moreno"/>
    <s v="L33"/>
    <d v="2020-10-16T00:00:00"/>
    <s v="Martín"/>
    <s v="Mantenimiento Mecanico"/>
    <d v="2023-09-04T00:00:00"/>
    <d v="1899-12-30T07:30:53"/>
    <d v="2023-09-04T00:00:00"/>
    <d v="1899-12-30T08:33:26"/>
    <n v="3753"/>
    <n v="62.55"/>
    <x v="1237"/>
    <x v="2"/>
    <n v="36"/>
    <s v="septiembre"/>
    <s v="M"/>
    <m/>
    <s v="no"/>
    <m/>
    <m/>
    <m/>
  </r>
  <r>
    <n v="150467"/>
    <s v="Transporte"/>
    <s v="Moreno"/>
    <s v="L43"/>
    <d v="2018-11-01T00:00:00"/>
    <s v="-"/>
    <s v="Mantenimiento Mecanico"/>
    <d v="2023-09-04T00:00:00"/>
    <d v="1899-12-30T09:58:13"/>
    <d v="2023-09-04T00:00:00"/>
    <d v="1899-12-30T10:39:00"/>
    <n v="2447"/>
    <n v="40.783333333333331"/>
    <x v="1238"/>
    <x v="2"/>
    <n v="36"/>
    <s v="septiembre"/>
    <s v="M"/>
    <m/>
    <s v="no"/>
    <m/>
    <m/>
    <m/>
  </r>
  <r>
    <n v="150470"/>
    <s v="Llenadora"/>
    <s v="Moreno"/>
    <s v="L45"/>
    <d v="2018-11-01T00:00:00"/>
    <s v="-"/>
    <s v="Mantenimiento Electrico"/>
    <d v="2023-09-04T00:00:00"/>
    <d v="1899-12-30T10:32:17"/>
    <d v="2023-09-04T00:00:00"/>
    <d v="1899-12-30T10:42:59"/>
    <n v="642"/>
    <n v="10.7"/>
    <x v="47"/>
    <x v="2"/>
    <n v="36"/>
    <s v="septiembre"/>
    <s v="M"/>
    <m/>
    <s v="no"/>
    <m/>
    <m/>
    <m/>
  </r>
  <r>
    <n v="150472"/>
    <s v="Llenadora"/>
    <s v="Moreno"/>
    <s v="L45"/>
    <d v="2018-11-01T00:00:00"/>
    <s v="-"/>
    <s v="Mantenimiento Electrico"/>
    <d v="2023-09-04T00:00:00"/>
    <d v="1899-12-30T10:44:49"/>
    <d v="2023-09-04T00:00:00"/>
    <d v="1899-12-30T11:10:34"/>
    <n v="1545"/>
    <n v="25.75"/>
    <x v="47"/>
    <x v="2"/>
    <n v="36"/>
    <s v="septiembre"/>
    <s v="M"/>
    <m/>
    <s v="no"/>
    <m/>
    <m/>
    <m/>
  </r>
  <r>
    <n v="150474"/>
    <s v="Etiquetadora L33"/>
    <s v="Moreno"/>
    <s v="L33"/>
    <d v="2020-10-16T00:00:00"/>
    <s v="Martín"/>
    <s v="Mantenimiento Electrico"/>
    <d v="2023-09-04T00:00:00"/>
    <d v="1899-12-30T11:06:34"/>
    <d v="2023-09-04T00:00:00"/>
    <d v="1899-12-30T11:23:42"/>
    <n v="1028"/>
    <n v="17.133333333333333"/>
    <x v="1239"/>
    <x v="2"/>
    <n v="36"/>
    <s v="septiembre"/>
    <s v="M"/>
    <m/>
    <s v="no"/>
    <m/>
    <m/>
    <m/>
  </r>
  <r>
    <n v="150475"/>
    <s v="Etiquetadora L33"/>
    <s v="Moreno"/>
    <s v="L33"/>
    <d v="2020-10-16T00:00:00"/>
    <s v="Martín"/>
    <s v="Mantenimiento Electrico"/>
    <d v="2023-09-04T00:00:00"/>
    <d v="1899-12-30T11:23:49"/>
    <d v="2023-09-04T00:00:00"/>
    <d v="1899-12-30T11:50:14"/>
    <n v="1585"/>
    <n v="26.416666666666668"/>
    <x v="1239"/>
    <x v="2"/>
    <n v="36"/>
    <s v="septiembre"/>
    <s v="M"/>
    <m/>
    <s v="no"/>
    <m/>
    <m/>
    <m/>
  </r>
  <r>
    <n v="150497"/>
    <s v="Brazo transporte"/>
    <s v="Moreno"/>
    <s v="L37"/>
    <d v="2018-11-01T00:00:00"/>
    <s v="-"/>
    <s v="Mantenimiento Mecanico"/>
    <d v="2023-09-04T00:00:00"/>
    <d v="1899-12-30T16:48:59"/>
    <d v="2023-09-04T00:00:00"/>
    <d v="1899-12-30T17:03:16"/>
    <n v="857"/>
    <n v="14.283333333333333"/>
    <x v="23"/>
    <x v="2"/>
    <n v="36"/>
    <s v="septiembre"/>
    <s v="T"/>
    <m/>
    <s v="no"/>
    <m/>
    <m/>
    <m/>
  </r>
  <r>
    <n v="150500"/>
    <s v="Celofanadora"/>
    <s v="Moreno"/>
    <s v="L43"/>
    <d v="2018-11-01T00:00:00"/>
    <s v="-"/>
    <s v="Mantenimiento Mecanico"/>
    <d v="2023-09-04T00:00:00"/>
    <d v="1899-12-30T17:48:52"/>
    <d v="2023-09-04T00:00:00"/>
    <d v="1899-12-30T18:11:39"/>
    <n v="1367"/>
    <n v="22.783333333333335"/>
    <x v="657"/>
    <x v="2"/>
    <n v="36"/>
    <s v="septiembre"/>
    <s v="T"/>
    <m/>
    <s v="no"/>
    <m/>
    <m/>
    <m/>
  </r>
  <r>
    <n v="150502"/>
    <s v="Llenadora"/>
    <s v="Moreno"/>
    <s v="L33"/>
    <d v="2018-11-01T00:00:00"/>
    <s v="-"/>
    <s v="Mantenimiento Mecanico"/>
    <d v="2023-09-04T00:00:00"/>
    <d v="1899-12-30T18:05:40"/>
    <d v="2023-09-04T00:00:00"/>
    <d v="1899-12-30T18:06:58"/>
    <n v="78"/>
    <n v="1.3"/>
    <x v="0"/>
    <x v="0"/>
    <n v="36"/>
    <s v="septiembre"/>
    <s v="T"/>
    <m/>
    <s v="microparada"/>
    <m/>
    <m/>
    <m/>
  </r>
  <r>
    <n v="150505"/>
    <s v="Llenadora"/>
    <s v="Moreno"/>
    <s v="L41"/>
    <d v="2018-11-01T00:00:00"/>
    <s v="-"/>
    <s v="Mantenimiento Electrico"/>
    <d v="2023-09-04T00:00:00"/>
    <d v="1899-12-30T18:50:36"/>
    <d v="2023-09-04T00:00:00"/>
    <d v="1899-12-30T18:51:00"/>
    <n v="24"/>
    <n v="0.4"/>
    <x v="0"/>
    <x v="0"/>
    <n v="36"/>
    <s v="septiembre"/>
    <s v="T"/>
    <m/>
    <s v="microparada"/>
    <m/>
    <m/>
    <m/>
  </r>
  <r>
    <n v="150506"/>
    <s v="Martillo"/>
    <s v="Moreno"/>
    <s v="L41"/>
    <d v="2018-11-01T00:00:00"/>
    <s v="-"/>
    <s v="Mantenimiento Mecanico"/>
    <d v="2023-09-04T00:00:00"/>
    <d v="1899-12-30T18:51:30"/>
    <d v="2023-09-04T00:00:00"/>
    <d v="1899-12-30T19:16:53"/>
    <n v="1523"/>
    <n v="25.383333333333333"/>
    <x v="1240"/>
    <x v="3"/>
    <n v="36"/>
    <s v="septiembre"/>
    <s v="T"/>
    <m/>
    <s v="si"/>
    <m/>
    <m/>
    <m/>
  </r>
  <r>
    <n v="150510"/>
    <s v="Pick and play"/>
    <s v="Moreno"/>
    <s v="L11"/>
    <d v="2018-11-01T00:00:00"/>
    <s v="-"/>
    <s v="Mantenimiento Mecanico"/>
    <d v="2023-09-04T00:00:00"/>
    <d v="1899-12-30T19:33:23"/>
    <d v="2023-09-04T00:00:00"/>
    <d v="1899-12-30T19:33:38"/>
    <n v="15"/>
    <n v="0.25"/>
    <x v="0"/>
    <x v="0"/>
    <n v="36"/>
    <s v="septiembre"/>
    <s v="T"/>
    <m/>
    <s v="microparada"/>
    <m/>
    <m/>
    <m/>
  </r>
  <r>
    <n v="150511"/>
    <s v="Pick and play"/>
    <s v="Moreno"/>
    <s v="L11"/>
    <d v="2018-11-01T00:00:00"/>
    <s v="-"/>
    <s v="Mantenimiento Electrico"/>
    <d v="2023-09-04T00:00:00"/>
    <d v="1899-12-30T19:33:46"/>
    <d v="2023-09-04T00:00:00"/>
    <d v="1899-12-30T19:49:55"/>
    <n v="969"/>
    <n v="16.149999999999999"/>
    <x v="1241"/>
    <x v="3"/>
    <n v="36"/>
    <s v="septiembre"/>
    <s v="T"/>
    <m/>
    <s v="si"/>
    <m/>
    <m/>
    <m/>
  </r>
  <r>
    <n v="150515"/>
    <s v="Pick and play"/>
    <s v="Moreno"/>
    <s v="L11"/>
    <d v="2018-11-01T00:00:00"/>
    <s v="-"/>
    <s v="Mantenimiento Electrico"/>
    <d v="2023-09-04T00:00:00"/>
    <d v="1899-12-30T20:23:31"/>
    <d v="2023-09-04T00:00:00"/>
    <d v="1899-12-30T21:13:56"/>
    <n v="3025"/>
    <n v="50.416666666666664"/>
    <x v="1241"/>
    <x v="3"/>
    <n v="36"/>
    <s v="septiembre"/>
    <s v="T"/>
    <m/>
    <s v="si"/>
    <m/>
    <m/>
    <m/>
  </r>
  <r>
    <n v="150516"/>
    <s v="Celofanadora"/>
    <s v="Moreno"/>
    <s v="L41"/>
    <d v="2020-02-21T00:00:00"/>
    <s v="Martín"/>
    <s v="Mantenimiento Mecanico"/>
    <d v="2023-09-04T00:00:00"/>
    <d v="1899-12-30T20:46:55"/>
    <d v="2023-09-04T00:00:00"/>
    <d v="1899-12-30T21:14:58"/>
    <n v="1683"/>
    <n v="28.05"/>
    <x v="1240"/>
    <x v="3"/>
    <n v="36"/>
    <s v="septiembre"/>
    <s v="T"/>
    <m/>
    <s v="si"/>
    <m/>
    <m/>
    <m/>
  </r>
  <r>
    <n v="150518"/>
    <s v="Llenadora"/>
    <s v="Moreno"/>
    <s v="L36"/>
    <d v="2018-11-01T00:00:00"/>
    <s v="-"/>
    <s v="Mantenimiento Electrico"/>
    <d v="2023-09-04T00:00:00"/>
    <d v="1899-12-30T21:10:24"/>
    <d v="2023-09-04T00:00:00"/>
    <d v="1899-12-30T21:36:56"/>
    <n v="1592"/>
    <n v="26.533333333333335"/>
    <x v="1242"/>
    <x v="2"/>
    <n v="36"/>
    <s v="septiembre"/>
    <s v="T"/>
    <m/>
    <s v="no"/>
    <m/>
    <m/>
    <m/>
  </r>
  <r>
    <n v="150523"/>
    <s v="Celofanadora"/>
    <s v="Moreno"/>
    <s v="L43"/>
    <d v="2018-11-01T00:00:00"/>
    <s v="-"/>
    <s v="Mantenimiento Mecanico"/>
    <d v="2023-09-05T00:00:00"/>
    <d v="1899-12-30T01:19:43"/>
    <d v="2023-09-05T00:00:00"/>
    <d v="1899-12-30T01:31:07"/>
    <n v="684"/>
    <n v="11.4"/>
    <x v="657"/>
    <x v="2"/>
    <n v="36"/>
    <s v="septiembre"/>
    <s v="N"/>
    <m/>
    <s v="no"/>
    <m/>
    <m/>
    <m/>
  </r>
  <r>
    <n v="150524"/>
    <s v="Etiquetadora"/>
    <s v="Moreno"/>
    <s v="L10"/>
    <d v="2023-07-19T00:00:00"/>
    <s v="Juan Manuel"/>
    <s v="Mantenimiento Electrico"/>
    <d v="2023-09-05T00:00:00"/>
    <d v="1899-12-30T06:06:56"/>
    <d v="2023-09-05T00:00:00"/>
    <d v="1899-12-30T06:32:00"/>
    <n v="1504"/>
    <n v="25.066666666666666"/>
    <x v="1"/>
    <x v="1"/>
    <n v="36"/>
    <s v="septiembre"/>
    <s v="M"/>
    <m/>
    <s v="sin informacion"/>
    <m/>
    <m/>
    <m/>
  </r>
  <r>
    <n v="150528"/>
    <s v="Celofanadora L10"/>
    <s v="Moreno"/>
    <s v="L10"/>
    <d v="2020-09-30T00:00:00"/>
    <s v="Martín"/>
    <s v="Mantenimiento Mecanico"/>
    <d v="2023-09-05T00:00:00"/>
    <d v="1899-12-30T07:08:30"/>
    <d v="2023-09-05T00:00:00"/>
    <d v="1899-12-30T07:36:48"/>
    <n v="1698"/>
    <n v="28.3"/>
    <x v="1243"/>
    <x v="2"/>
    <n v="36"/>
    <s v="septiembre"/>
    <s v="M"/>
    <m/>
    <s v="no"/>
    <m/>
    <m/>
    <m/>
  </r>
  <r>
    <n v="150533"/>
    <s v="Celofanadora"/>
    <s v="Moreno"/>
    <s v="L41"/>
    <d v="2020-02-21T00:00:00"/>
    <s v="Martín"/>
    <s v="Mantenimiento Mecanico"/>
    <d v="2023-09-05T00:00:00"/>
    <d v="1899-12-30T09:30:40"/>
    <d v="2023-09-05T00:00:00"/>
    <d v="1899-12-30T09:45:36"/>
    <n v="896"/>
    <n v="14.933333333333334"/>
    <x v="1244"/>
    <x v="2"/>
    <n v="36"/>
    <s v="septiembre"/>
    <s v="M"/>
    <m/>
    <s v="no"/>
    <m/>
    <m/>
    <m/>
  </r>
  <r>
    <n v="150534"/>
    <s v="Celofanadora"/>
    <s v="Moreno"/>
    <s v="L41"/>
    <d v="2020-02-21T00:00:00"/>
    <s v="Martín"/>
    <s v="Mantenimiento Electrico"/>
    <d v="2023-09-05T00:00:00"/>
    <d v="1899-12-30T09:45:48"/>
    <d v="2023-09-05T00:00:00"/>
    <d v="1899-12-30T09:55:54"/>
    <n v="606"/>
    <n v="10.1"/>
    <x v="1244"/>
    <x v="2"/>
    <n v="36"/>
    <s v="septiembre"/>
    <s v="M"/>
    <m/>
    <s v="no"/>
    <m/>
    <m/>
    <m/>
  </r>
  <r>
    <n v="150536"/>
    <s v="Etiquetadora"/>
    <s v="Moreno"/>
    <s v="L39"/>
    <d v="2018-11-01T00:00:00"/>
    <s v="-"/>
    <s v="Mantenimiento Mecanico"/>
    <d v="2023-09-05T00:00:00"/>
    <d v="1899-12-30T09:54:39"/>
    <d v="2023-09-05T00:00:00"/>
    <d v="1899-12-30T10:12:51"/>
    <n v="1092"/>
    <n v="18.2"/>
    <x v="1245"/>
    <x v="2"/>
    <n v="36"/>
    <s v="septiembre"/>
    <s v="M"/>
    <m/>
    <s v="no"/>
    <m/>
    <m/>
    <m/>
  </r>
  <r>
    <n v="150538"/>
    <s v="Celofanadora L10"/>
    <s v="Moreno"/>
    <s v="L10"/>
    <d v="2020-09-30T00:00:00"/>
    <s v="Martín"/>
    <s v="Mantenimiento Mecanico"/>
    <d v="2023-09-05T00:00:00"/>
    <d v="1899-12-30T10:35:04"/>
    <d v="2023-09-05T00:00:00"/>
    <d v="1899-12-30T11:03:38"/>
    <n v="1714"/>
    <n v="28.566666666666666"/>
    <x v="1246"/>
    <x v="2"/>
    <n v="36"/>
    <s v="septiembre"/>
    <s v="M"/>
    <m/>
    <s v="no"/>
    <m/>
    <m/>
    <m/>
  </r>
  <r>
    <n v="150539"/>
    <s v="Transporte"/>
    <s v="Moreno"/>
    <s v="L43"/>
    <d v="2018-11-01T00:00:00"/>
    <s v="-"/>
    <s v="Mantenimiento Electrico"/>
    <d v="2023-09-05T00:00:00"/>
    <d v="1899-12-30T10:51:29"/>
    <d v="2023-09-05T00:00:00"/>
    <d v="1899-12-30T11:39:35"/>
    <n v="2886"/>
    <n v="48.1"/>
    <x v="23"/>
    <x v="2"/>
    <n v="36"/>
    <s v="septiembre"/>
    <s v="M"/>
    <m/>
    <s v="no"/>
    <m/>
    <m/>
    <m/>
  </r>
  <r>
    <n v="150540"/>
    <s v="Llenadora"/>
    <s v="Moreno"/>
    <s v="L42"/>
    <d v="2018-11-01T00:00:00"/>
    <s v="-"/>
    <s v="Mantenimiento Mecanico"/>
    <d v="2023-09-05T00:00:00"/>
    <d v="1899-12-30T10:59:34"/>
    <d v="2023-09-05T00:00:00"/>
    <d v="1899-12-30T13:07:15"/>
    <n v="7661"/>
    <n v="127.68333333333334"/>
    <x v="1"/>
    <x v="1"/>
    <n v="36"/>
    <s v="septiembre"/>
    <s v="M"/>
    <m/>
    <s v="sin informacion"/>
    <m/>
    <m/>
    <m/>
  </r>
  <r>
    <n v="150542"/>
    <s v="Celofanadora L10"/>
    <s v="Moreno"/>
    <s v="L10"/>
    <d v="2020-09-30T00:00:00"/>
    <s v="Martín"/>
    <s v="Mantenimiento Mecanico"/>
    <d v="2023-09-05T00:00:00"/>
    <d v="1899-12-30T11:29:42"/>
    <d v="2023-09-05T00:00:00"/>
    <d v="1899-12-30T11:37:33"/>
    <n v="471"/>
    <n v="7.85"/>
    <x v="0"/>
    <x v="0"/>
    <n v="36"/>
    <s v="septiembre"/>
    <s v="M"/>
    <m/>
    <s v="microparada"/>
    <m/>
    <m/>
    <m/>
  </r>
  <r>
    <n v="150543"/>
    <s v="Celofanadora L10"/>
    <s v="Moreno"/>
    <s v="L10"/>
    <d v="2020-09-30T00:00:00"/>
    <s v="Martín"/>
    <s v="Mantenimiento Mecanico"/>
    <d v="2023-09-05T00:00:00"/>
    <d v="1899-12-30T11:40:45"/>
    <d v="2023-09-05T00:00:00"/>
    <d v="1899-12-30T12:09:20"/>
    <n v="1715"/>
    <n v="28.583333333333332"/>
    <x v="1246"/>
    <x v="2"/>
    <n v="36"/>
    <s v="septiembre"/>
    <s v="M"/>
    <m/>
    <s v="no"/>
    <m/>
    <m/>
    <m/>
  </r>
  <r>
    <n v="150544"/>
    <s v="Transporte"/>
    <s v="Moreno"/>
    <s v="L43"/>
    <d v="2018-11-01T00:00:00"/>
    <s v="-"/>
    <s v="Mantenimiento Electrico"/>
    <d v="2023-09-05T00:00:00"/>
    <d v="1899-12-30T11:41:43"/>
    <d v="2023-09-05T00:00:00"/>
    <d v="1899-12-30T11:56:04"/>
    <n v="861"/>
    <n v="14.35"/>
    <x v="23"/>
    <x v="2"/>
    <n v="36"/>
    <s v="septiembre"/>
    <s v="M"/>
    <m/>
    <s v="no"/>
    <m/>
    <m/>
    <m/>
  </r>
  <r>
    <n v="150545"/>
    <s v="Abastecedor pinceles"/>
    <s v="Moreno"/>
    <s v="L37"/>
    <d v="2018-11-01T00:00:00"/>
    <s v="-"/>
    <s v="Mantenimiento Mecanico"/>
    <d v="2023-09-05T00:00:00"/>
    <d v="1899-12-30T11:52:39"/>
    <d v="2023-09-05T00:00:00"/>
    <d v="1899-12-30T12:16:16"/>
    <n v="1417"/>
    <n v="23.616666666666667"/>
    <x v="1247"/>
    <x v="2"/>
    <n v="36"/>
    <s v="septiembre"/>
    <s v="M"/>
    <m/>
    <s v="no"/>
    <m/>
    <m/>
    <m/>
  </r>
  <r>
    <n v="150547"/>
    <s v="Estuchadora"/>
    <s v="Moreno"/>
    <s v="L47"/>
    <d v="2021-10-06T00:00:00"/>
    <s v="Sebastian "/>
    <s v="Mantenimiento Mecanico"/>
    <d v="2023-09-05T00:00:00"/>
    <d v="1899-12-30T12:15:40"/>
    <d v="2023-09-05T00:00:00"/>
    <d v="1899-12-30T13:53:36"/>
    <n v="5876"/>
    <n v="97.933333333333337"/>
    <x v="1"/>
    <x v="1"/>
    <n v="36"/>
    <s v="septiembre"/>
    <s v="M"/>
    <m/>
    <s v="sin informacion"/>
    <m/>
    <m/>
    <m/>
  </r>
  <r>
    <n v="150549"/>
    <s v="Laser"/>
    <s v="Moreno"/>
    <s v="L36"/>
    <d v="2019-12-10T00:00:00"/>
    <s v="Martín"/>
    <s v="Mantenimiento Mecanico"/>
    <d v="2023-09-05T00:00:00"/>
    <d v="1899-12-30T12:31:06"/>
    <d v="2023-09-05T00:00:00"/>
    <d v="1899-12-30T13:53:21"/>
    <n v="4935"/>
    <n v="82.25"/>
    <x v="1248"/>
    <x v="4"/>
    <n v="36"/>
    <s v="septiembre"/>
    <s v="M"/>
    <m/>
    <s v="no aplica"/>
    <m/>
    <m/>
    <m/>
  </r>
  <r>
    <n v="150551"/>
    <s v="Transporte"/>
    <s v="Moreno"/>
    <s v="L43"/>
    <d v="2018-11-01T00:00:00"/>
    <s v="-"/>
    <s v="Mantenimiento Electrico"/>
    <d v="2023-09-05T00:00:00"/>
    <d v="1899-12-30T12:46:04"/>
    <d v="2023-09-05T00:00:00"/>
    <d v="1899-12-30T13:52:33"/>
    <n v="3989"/>
    <n v="66.483333333333334"/>
    <x v="23"/>
    <x v="2"/>
    <n v="36"/>
    <s v="septiembre"/>
    <s v="M"/>
    <m/>
    <s v="no"/>
    <m/>
    <m/>
    <m/>
  </r>
  <r>
    <n v="150553"/>
    <s v="Pick and play"/>
    <s v="Moreno"/>
    <s v="L32"/>
    <d v="2023-01-04T00:00:00"/>
    <s v="Juan Manuel"/>
    <s v="Mantenimiento Electrico"/>
    <d v="2023-09-05T00:00:00"/>
    <d v="1899-12-30T12:58:10"/>
    <d v="2023-09-05T00:00:00"/>
    <d v="1899-12-30T13:52:58"/>
    <n v="3288"/>
    <n v="54.8"/>
    <x v="1"/>
    <x v="1"/>
    <n v="36"/>
    <s v="septiembre"/>
    <s v="M"/>
    <m/>
    <s v="sin informacion"/>
    <m/>
    <m/>
    <m/>
  </r>
  <r>
    <n v="150556"/>
    <s v="Llenadora"/>
    <s v="Moreno"/>
    <s v="L33"/>
    <d v="2018-11-01T00:00:00"/>
    <s v="-"/>
    <s v="Mantenimiento Mecanico"/>
    <d v="2023-09-05T00:00:00"/>
    <d v="1899-12-30T14:13:49"/>
    <d v="2023-09-05T00:00:00"/>
    <d v="1899-12-30T14:28:10"/>
    <n v="861"/>
    <n v="14.35"/>
    <x v="1239"/>
    <x v="2"/>
    <n v="36"/>
    <s v="septiembre"/>
    <s v="T"/>
    <m/>
    <s v="no"/>
    <m/>
    <m/>
    <m/>
  </r>
  <r>
    <n v="150558"/>
    <s v="Llenadora"/>
    <s v="Moreno"/>
    <s v="L33"/>
    <d v="2018-11-01T00:00:00"/>
    <s v="-"/>
    <s v="Mantenimiento Mecanico"/>
    <d v="2023-09-05T00:00:00"/>
    <d v="1899-12-30T14:28:19"/>
    <d v="2023-09-05T00:00:00"/>
    <d v="1899-12-30T15:53:07"/>
    <n v="5088"/>
    <n v="84.8"/>
    <x v="1239"/>
    <x v="2"/>
    <n v="36"/>
    <s v="septiembre"/>
    <s v="T"/>
    <m/>
    <s v="no"/>
    <m/>
    <m/>
    <m/>
  </r>
  <r>
    <n v="150559"/>
    <s v="Embalador"/>
    <s v="Moreno"/>
    <s v="L29"/>
    <d v="2018-11-01T00:00:00"/>
    <s v="-"/>
    <s v="Mantenimiento Mecanico"/>
    <d v="2023-09-05T00:00:00"/>
    <d v="1899-12-30T14:30:03"/>
    <d v="2023-09-05T00:00:00"/>
    <d v="1899-12-30T14:33:30"/>
    <n v="207"/>
    <n v="3.45"/>
    <x v="0"/>
    <x v="0"/>
    <n v="36"/>
    <s v="septiembre"/>
    <s v="T"/>
    <m/>
    <s v="microparada"/>
    <m/>
    <m/>
    <m/>
  </r>
  <r>
    <n v="150560"/>
    <s v="Embalador"/>
    <s v="Moreno"/>
    <s v="L29"/>
    <d v="2018-11-01T00:00:00"/>
    <s v="-"/>
    <s v="Mantenimiento Mecanico"/>
    <d v="2023-09-05T00:00:00"/>
    <d v="1899-12-30T14:33:35"/>
    <d v="2023-09-05T00:00:00"/>
    <d v="1899-12-30T15:10:33"/>
    <n v="2218"/>
    <n v="36.966666666666669"/>
    <x v="1249"/>
    <x v="2"/>
    <n v="36"/>
    <s v="septiembre"/>
    <s v="T"/>
    <m/>
    <s v="no"/>
    <m/>
    <m/>
    <m/>
  </r>
  <r>
    <n v="150569"/>
    <s v="Pick and play"/>
    <s v="Moreno"/>
    <s v="L11"/>
    <d v="2018-11-01T00:00:00"/>
    <s v="-"/>
    <s v="Mantenimiento Electrico"/>
    <d v="2023-09-05T00:00:00"/>
    <d v="1899-12-30T16:31:52"/>
    <d v="2023-09-05T00:00:00"/>
    <d v="1899-12-30T17:01:50"/>
    <n v="1798"/>
    <n v="29.966666666666665"/>
    <x v="1250"/>
    <x v="3"/>
    <n v="36"/>
    <s v="septiembre"/>
    <s v="T"/>
    <m/>
    <s v="si"/>
    <m/>
    <m/>
    <m/>
  </r>
  <r>
    <n v="150570"/>
    <s v="Embalador"/>
    <s v="Moreno"/>
    <s v="L29"/>
    <d v="2018-11-01T00:00:00"/>
    <s v="-"/>
    <s v="Mantenimiento Mecanico"/>
    <d v="2023-09-05T00:00:00"/>
    <d v="1899-12-30T16:37:32"/>
    <d v="2023-09-05T00:00:00"/>
    <d v="1899-12-30T17:10:54"/>
    <n v="2002"/>
    <n v="33.366666666666667"/>
    <x v="1249"/>
    <x v="2"/>
    <n v="36"/>
    <s v="septiembre"/>
    <s v="T"/>
    <m/>
    <s v="no"/>
    <m/>
    <m/>
    <m/>
  </r>
  <r>
    <n v="150572"/>
    <s v="Celofanadora"/>
    <s v="Moreno"/>
    <s v="L43"/>
    <d v="2018-11-01T00:00:00"/>
    <s v="-"/>
    <s v="Mantenimiento Mecanico"/>
    <d v="2023-09-05T00:00:00"/>
    <d v="1899-12-30T16:38:53"/>
    <d v="2023-09-05T00:00:00"/>
    <d v="1899-12-30T17:06:13"/>
    <n v="1640"/>
    <n v="27.333333333333332"/>
    <x v="1"/>
    <x v="1"/>
    <n v="36"/>
    <s v="septiembre"/>
    <s v="T"/>
    <m/>
    <s v="sin informacion"/>
    <m/>
    <m/>
    <m/>
  </r>
  <r>
    <n v="150573"/>
    <s v="Celofanadora"/>
    <s v="Moreno"/>
    <s v="L19"/>
    <d v="2023-05-17T00:00:00"/>
    <s v="Juan Manuel"/>
    <s v="Mantenimiento Mecanico"/>
    <d v="2023-09-05T00:00:00"/>
    <d v="1899-12-30T16:50:19"/>
    <d v="2023-09-05T00:00:00"/>
    <d v="1899-12-30T16:59:51"/>
    <n v="572"/>
    <n v="9.5333333333333332"/>
    <x v="0"/>
    <x v="0"/>
    <n v="36"/>
    <s v="septiembre"/>
    <s v="T"/>
    <m/>
    <s v="microparada"/>
    <m/>
    <m/>
    <m/>
  </r>
  <r>
    <n v="150578"/>
    <s v="Celofanadora"/>
    <s v="Moreno"/>
    <s v="L32"/>
    <d v="2021-02-04T00:00:00"/>
    <s v="Victor"/>
    <s v="Mantenimiento Mecanico"/>
    <d v="2023-09-05T00:00:00"/>
    <d v="1899-12-30T18:04:05"/>
    <d v="2023-09-05T00:00:00"/>
    <d v="1899-12-30T18:09:54"/>
    <n v="349"/>
    <n v="5.8166666666666664"/>
    <x v="0"/>
    <x v="0"/>
    <n v="36"/>
    <s v="septiembre"/>
    <s v="T"/>
    <m/>
    <s v="microparada"/>
    <m/>
    <m/>
    <m/>
  </r>
  <r>
    <n v="150580"/>
    <s v="Llenadora"/>
    <s v="Moreno"/>
    <s v="L32"/>
    <d v="2021-02-04T00:00:00"/>
    <s v="Victor"/>
    <s v="Mantenimiento Mecanico"/>
    <d v="2023-09-05T00:00:00"/>
    <d v="1899-12-30T18:18:28"/>
    <d v="2023-09-05T00:00:00"/>
    <d v="1899-12-30T18:51:15"/>
    <n v="1967"/>
    <n v="32.783333333333331"/>
    <x v="1251"/>
    <x v="3"/>
    <n v="36"/>
    <s v="septiembre"/>
    <s v="T"/>
    <m/>
    <s v="si"/>
    <m/>
    <m/>
    <m/>
  </r>
  <r>
    <n v="150581"/>
    <s v="Celofanadora"/>
    <s v="Moreno"/>
    <s v="L43"/>
    <d v="2018-11-01T00:00:00"/>
    <s v="-"/>
    <s v="Mantenimiento Mecanico"/>
    <d v="2023-09-05T00:00:00"/>
    <d v="1899-12-30T18:18:45"/>
    <d v="2023-09-05T00:00:00"/>
    <d v="1899-12-30T20:10:17"/>
    <n v="6692"/>
    <n v="111.53333333333333"/>
    <x v="1252"/>
    <x v="3"/>
    <n v="36"/>
    <s v="septiembre"/>
    <s v="T"/>
    <m/>
    <s v="si"/>
    <m/>
    <m/>
    <m/>
  </r>
  <r>
    <n v="150582"/>
    <s v="Celofanadora"/>
    <s v="Moreno"/>
    <s v="L19"/>
    <d v="2023-05-17T00:00:00"/>
    <s v="Juan Manuel"/>
    <s v="Mantenimiento Mecanico"/>
    <d v="2023-09-05T00:00:00"/>
    <d v="1899-12-30T18:19:38"/>
    <d v="2023-09-05T00:00:00"/>
    <d v="1899-12-30T19:10:58"/>
    <n v="3080"/>
    <n v="51.333333333333336"/>
    <x v="772"/>
    <x v="2"/>
    <n v="36"/>
    <s v="septiembre"/>
    <s v="T"/>
    <m/>
    <s v="no"/>
    <m/>
    <m/>
    <m/>
  </r>
  <r>
    <n v="150584"/>
    <s v="Crimpadora"/>
    <s v="Moreno"/>
    <s v="L10"/>
    <d v="2018-11-01T00:00:00"/>
    <s v="-"/>
    <s v="Mantenimiento Mecanico"/>
    <d v="2023-09-05T00:00:00"/>
    <d v="1899-12-30T18:34:35"/>
    <d v="2023-09-05T00:00:00"/>
    <d v="1899-12-30T19:17:53"/>
    <n v="2598"/>
    <n v="43.3"/>
    <x v="1253"/>
    <x v="2"/>
    <n v="36"/>
    <s v="septiembre"/>
    <s v="T"/>
    <m/>
    <s v="no"/>
    <m/>
    <m/>
    <m/>
  </r>
  <r>
    <n v="150588"/>
    <s v="Celofanadora"/>
    <s v="Moreno"/>
    <s v="L19"/>
    <d v="2023-05-17T00:00:00"/>
    <s v="Juan Manuel"/>
    <s v="Mantenimiento Mecanico"/>
    <d v="2023-09-05T00:00:00"/>
    <d v="1899-12-30T19:35:02"/>
    <d v="2023-09-05T00:00:00"/>
    <d v="1899-12-30T19:47:01"/>
    <n v="719"/>
    <n v="11.983333333333333"/>
    <x v="1254"/>
    <x v="2"/>
    <n v="36"/>
    <s v="septiembre"/>
    <s v="T"/>
    <m/>
    <s v="no"/>
    <m/>
    <m/>
    <m/>
  </r>
  <r>
    <n v="150595"/>
    <s v="Roscadora"/>
    <s v="Moreno"/>
    <s v="L32"/>
    <d v="2021-03-10T00:00:00"/>
    <s v="Martín"/>
    <s v="Mantenimiento Mecanico"/>
    <d v="2023-09-05T00:00:00"/>
    <d v="1899-12-30T20:51:04"/>
    <d v="2023-09-05T00:00:00"/>
    <d v="1899-12-30T21:19:29"/>
    <n v="1705"/>
    <n v="28.416666666666668"/>
    <x v="1255"/>
    <x v="2"/>
    <n v="36"/>
    <s v="septiembre"/>
    <s v="T"/>
    <m/>
    <s v="no"/>
    <m/>
    <m/>
    <m/>
  </r>
  <r>
    <n v="150596"/>
    <s v="Etiquetadora"/>
    <s v="Moreno"/>
    <s v="L12"/>
    <d v="2018-11-01T00:00:00"/>
    <s v="-"/>
    <s v="Mantenimiento Electrico"/>
    <d v="2023-09-05T00:00:00"/>
    <d v="1899-12-30T20:51:35"/>
    <d v="2023-09-05T00:00:00"/>
    <d v="1899-12-30T20:51:38"/>
    <n v="3"/>
    <n v="0.05"/>
    <x v="0"/>
    <x v="0"/>
    <n v="36"/>
    <s v="septiembre"/>
    <s v="T"/>
    <m/>
    <s v="microparada"/>
    <m/>
    <m/>
    <m/>
  </r>
  <r>
    <n v="150597"/>
    <s v="Etiquetadora"/>
    <s v="Moreno"/>
    <s v="L12"/>
    <d v="2018-11-01T00:00:00"/>
    <s v="-"/>
    <s v="Mantenimiento Mecanico"/>
    <d v="2023-09-05T00:00:00"/>
    <d v="1899-12-30T20:51:44"/>
    <d v="2023-09-05T00:00:00"/>
    <d v="1899-12-30T20:54:52"/>
    <n v="188"/>
    <n v="3.1333333333333333"/>
    <x v="0"/>
    <x v="0"/>
    <n v="36"/>
    <s v="septiembre"/>
    <s v="T"/>
    <m/>
    <s v="microparada"/>
    <m/>
    <m/>
    <m/>
  </r>
  <r>
    <n v="150601"/>
    <s v="Celofanadora"/>
    <s v="Moreno"/>
    <s v="L43"/>
    <d v="2018-11-01T00:00:00"/>
    <s v="-"/>
    <s v="Mantenimiento Mecanico"/>
    <d v="2023-09-05T00:00:00"/>
    <d v="1899-12-30T21:21:54"/>
    <d v="2023-09-05T00:00:00"/>
    <d v="1899-12-30T23:46:55"/>
    <n v="8701"/>
    <n v="145.01666666666668"/>
    <x v="1"/>
    <x v="1"/>
    <n v="36"/>
    <s v="septiembre"/>
    <s v="T"/>
    <m/>
    <s v="sin informacion"/>
    <m/>
    <m/>
    <m/>
  </r>
  <r>
    <n v="150603"/>
    <s v="Celofanadora"/>
    <s v="Moreno"/>
    <s v="L43"/>
    <d v="2018-11-01T00:00:00"/>
    <s v="-"/>
    <s v="Mantenimiento Mecanico"/>
    <d v="2023-09-06T00:00:00"/>
    <d v="1899-12-30T00:16:37"/>
    <d v="2023-09-06T00:00:00"/>
    <d v="1899-12-30T01:20:16"/>
    <n v="3819"/>
    <n v="63.65"/>
    <x v="1252"/>
    <x v="3"/>
    <n v="36"/>
    <s v="septiembre"/>
    <s v="N"/>
    <m/>
    <s v="si"/>
    <m/>
    <m/>
    <m/>
  </r>
  <r>
    <n v="150611"/>
    <s v="Torqueadora"/>
    <s v="Moreno"/>
    <s v="L48"/>
    <d v="2018-11-01T00:00:00"/>
    <s v="-"/>
    <s v="Mantenimiento Mecanico"/>
    <d v="2023-09-06T00:00:00"/>
    <d v="1899-12-30T08:14:11"/>
    <d v="2023-09-06T00:00:00"/>
    <d v="1899-12-30T09:31:10"/>
    <n v="4619"/>
    <n v="76.983333333333334"/>
    <x v="1256"/>
    <x v="3"/>
    <n v="36"/>
    <s v="septiembre"/>
    <s v="M"/>
    <m/>
    <s v="si"/>
    <m/>
    <m/>
    <m/>
  </r>
  <r>
    <n v="150621"/>
    <s v="Transporte"/>
    <s v="Moreno"/>
    <s v="L43"/>
    <d v="2018-11-01T00:00:00"/>
    <s v="-"/>
    <s v="Mantenimiento Mecanico"/>
    <d v="2023-09-06T00:00:00"/>
    <d v="1899-12-30T09:57:28"/>
    <d v="2023-09-06T00:00:00"/>
    <d v="1899-12-30T14:32:09"/>
    <n v="16481"/>
    <n v="274.68333333333334"/>
    <x v="1257"/>
    <x v="2"/>
    <n v="36"/>
    <s v="septiembre"/>
    <s v="M"/>
    <m/>
    <s v="no"/>
    <m/>
    <m/>
    <m/>
  </r>
  <r>
    <n v="150627"/>
    <s v="Llenadora L37"/>
    <s v="Moreno"/>
    <s v="L37"/>
    <d v="2021-03-08T00:00:00"/>
    <s v="Martín"/>
    <s v="Mantenimiento Mecanico"/>
    <d v="2023-09-06T00:00:00"/>
    <d v="1899-12-30T10:29:39"/>
    <d v="2023-09-06T00:00:00"/>
    <d v="1899-12-30T11:25:58"/>
    <n v="3379"/>
    <n v="56.31666666666667"/>
    <x v="1258"/>
    <x v="3"/>
    <n v="36"/>
    <s v="septiembre"/>
    <s v="M"/>
    <m/>
    <s v="si"/>
    <m/>
    <m/>
    <m/>
  </r>
  <r>
    <n v="150631"/>
    <s v="Celofanadora"/>
    <s v="Moreno"/>
    <s v="L19"/>
    <d v="2023-05-17T00:00:00"/>
    <s v="Juan Manuel"/>
    <s v="Mantenimiento Mecanico"/>
    <d v="2023-09-06T00:00:00"/>
    <d v="1899-12-30T13:11:50"/>
    <d v="2023-09-06T00:00:00"/>
    <d v="1899-12-30T13:28:23"/>
    <n v="993"/>
    <n v="16.55"/>
    <x v="1259"/>
    <x v="2"/>
    <n v="36"/>
    <s v="septiembre"/>
    <s v="M"/>
    <m/>
    <s v="no"/>
    <m/>
    <m/>
    <m/>
  </r>
  <r>
    <n v="150638"/>
    <s v="Roscadora"/>
    <s v="Moreno"/>
    <s v="L10"/>
    <d v="2021-03-10T00:00:00"/>
    <s v="Martín"/>
    <s v="Mantenimiento Mecanico"/>
    <d v="2023-09-06T00:00:00"/>
    <d v="1899-12-30T14:36:15"/>
    <d v="2023-09-06T00:00:00"/>
    <d v="1899-12-30T14:41:51"/>
    <n v="336"/>
    <n v="5.6"/>
    <x v="0"/>
    <x v="0"/>
    <n v="36"/>
    <s v="septiembre"/>
    <s v="T"/>
    <m/>
    <s v="microparada"/>
    <m/>
    <m/>
    <m/>
  </r>
  <r>
    <n v="150639"/>
    <s v="Llenadora"/>
    <s v="Moreno"/>
    <s v="L12"/>
    <d v="2018-11-01T00:00:00"/>
    <s v="-"/>
    <s v="Mantenimiento Mecanico"/>
    <d v="2023-09-06T00:00:00"/>
    <d v="1899-12-30T14:45:24"/>
    <d v="2023-09-06T00:00:00"/>
    <d v="1899-12-30T14:57:15"/>
    <n v="711"/>
    <n v="11.85"/>
    <x v="1260"/>
    <x v="2"/>
    <n v="36"/>
    <s v="septiembre"/>
    <s v="T"/>
    <m/>
    <s v="no"/>
    <m/>
    <m/>
    <m/>
  </r>
  <r>
    <n v="150642"/>
    <s v="Roscadora"/>
    <s v="Moreno"/>
    <s v="L10"/>
    <d v="2021-03-10T00:00:00"/>
    <s v="Martín"/>
    <s v="Mantenimiento Mecanico"/>
    <d v="2023-09-06T00:00:00"/>
    <d v="1899-12-30T14:56:25"/>
    <d v="2023-09-06T00:00:00"/>
    <d v="1899-12-30T15:11:24"/>
    <n v="899"/>
    <n v="14.983333333333333"/>
    <x v="23"/>
    <x v="2"/>
    <n v="36"/>
    <s v="septiembre"/>
    <s v="T"/>
    <m/>
    <s v="no"/>
    <m/>
    <m/>
    <m/>
  </r>
  <r>
    <n v="150645"/>
    <s v="Etiquetadora"/>
    <s v="Moreno"/>
    <s v="L27"/>
    <d v="2018-11-01T00:00:00"/>
    <s v="-"/>
    <s v="Mantenimiento Electrico"/>
    <d v="2023-09-06T00:00:00"/>
    <d v="1899-12-30T16:30:17"/>
    <d v="2023-09-06T00:00:00"/>
    <d v="1899-12-30T16:32:41"/>
    <n v="144"/>
    <n v="2.4"/>
    <x v="0"/>
    <x v="0"/>
    <n v="36"/>
    <s v="septiembre"/>
    <s v="T"/>
    <m/>
    <s v="microparada"/>
    <m/>
    <m/>
    <m/>
  </r>
  <r>
    <n v="150646"/>
    <s v="Celofanadora"/>
    <s v="Moreno"/>
    <s v="L11"/>
    <d v="2018-11-01T00:00:00"/>
    <s v="-"/>
    <s v="Mantenimiento Mecanico"/>
    <d v="2023-09-06T00:00:00"/>
    <d v="1899-12-30T16:51:20"/>
    <d v="2023-09-06T00:00:00"/>
    <d v="1899-12-30T19:48:59"/>
    <n v="10659"/>
    <n v="177.65"/>
    <x v="1261"/>
    <x v="2"/>
    <n v="36"/>
    <s v="septiembre"/>
    <s v="T"/>
    <m/>
    <s v="no"/>
    <m/>
    <m/>
    <m/>
  </r>
  <r>
    <n v="150647"/>
    <s v="Abastecedor de tapas"/>
    <s v="Moreno"/>
    <s v="L33"/>
    <d v="2018-11-01T00:00:00"/>
    <s v="-"/>
    <s v="Mantenimiento Mecanico"/>
    <d v="2023-09-06T00:00:00"/>
    <d v="1899-12-30T16:59:24"/>
    <d v="2023-09-06T00:00:00"/>
    <d v="1899-12-30T17:24:42"/>
    <n v="1518"/>
    <n v="25.3"/>
    <x v="1262"/>
    <x v="2"/>
    <n v="36"/>
    <s v="septiembre"/>
    <s v="T"/>
    <m/>
    <s v="no"/>
    <m/>
    <m/>
    <m/>
  </r>
  <r>
    <n v="150651"/>
    <s v="Llenadora"/>
    <s v="Moreno"/>
    <s v="L27"/>
    <d v="2018-11-01T00:00:00"/>
    <s v="-"/>
    <s v="Mantenimiento Electrico"/>
    <d v="2023-09-06T00:00:00"/>
    <d v="1899-12-30T18:37:37"/>
    <d v="2023-09-06T00:00:00"/>
    <d v="1899-12-30T18:45:50"/>
    <n v="493"/>
    <n v="8.2166666666666668"/>
    <x v="0"/>
    <x v="0"/>
    <n v="36"/>
    <s v="septiembre"/>
    <s v="T"/>
    <m/>
    <s v="microparada"/>
    <m/>
    <m/>
    <m/>
  </r>
  <r>
    <n v="150658"/>
    <s v="Celofanadora"/>
    <s v="Moreno"/>
    <s v="L19"/>
    <d v="2023-05-17T00:00:00"/>
    <s v="Juan Manuel"/>
    <s v="Mantenimiento Mecanico"/>
    <d v="2023-09-06T00:00:00"/>
    <d v="1899-12-30T19:48:39"/>
    <d v="2023-09-07T00:00:00"/>
    <d v="1899-12-30T00:02:59"/>
    <n v="15260"/>
    <n v="254.33333333333334"/>
    <x v="1"/>
    <x v="1"/>
    <n v="36"/>
    <s v="septiembre"/>
    <s v="T"/>
    <m/>
    <s v="sin informacion"/>
    <m/>
    <m/>
    <m/>
  </r>
  <r>
    <n v="150659"/>
    <s v="Celofanadora"/>
    <s v="Moreno"/>
    <s v="L11"/>
    <d v="2018-11-01T00:00:00"/>
    <s v="-"/>
    <s v="Mantenimiento Mecanico"/>
    <d v="2023-09-06T00:00:00"/>
    <d v="1899-12-30T19:49:10"/>
    <d v="2023-09-06T00:00:00"/>
    <d v="1899-12-30T20:53:47"/>
    <n v="3877"/>
    <n v="64.61666666666666"/>
    <x v="1"/>
    <x v="1"/>
    <n v="36"/>
    <s v="septiembre"/>
    <s v="T"/>
    <m/>
    <s v="sin informacion"/>
    <m/>
    <m/>
    <m/>
  </r>
  <r>
    <n v="150661"/>
    <s v="Llenadora"/>
    <s v="Moreno"/>
    <s v="L33"/>
    <d v="2018-11-01T00:00:00"/>
    <s v="-"/>
    <s v="Mantenimiento Mecanico"/>
    <d v="2023-09-07T00:00:00"/>
    <d v="1899-12-30T00:30:27"/>
    <d v="2023-09-07T00:00:00"/>
    <d v="1899-12-30T00:50:05"/>
    <n v="1178"/>
    <n v="19.633333333333333"/>
    <x v="23"/>
    <x v="2"/>
    <n v="36"/>
    <s v="septiembre"/>
    <s v="N"/>
    <m/>
    <s v="no"/>
    <m/>
    <m/>
    <m/>
  </r>
  <r>
    <n v="150675"/>
    <s v="Coloca Bombas"/>
    <s v="Moreno"/>
    <s v="L43"/>
    <d v="2020-01-13T00:00:00"/>
    <s v="Martín"/>
    <s v="Mantenimiento Electrico"/>
    <d v="2023-09-07T00:00:00"/>
    <d v="1899-12-30T07:36:41"/>
    <d v="2023-09-07T00:00:00"/>
    <d v="1899-12-30T07:54:57"/>
    <n v="1096"/>
    <n v="18.266666666666666"/>
    <x v="1263"/>
    <x v="2"/>
    <n v="36"/>
    <s v="septiembre"/>
    <s v="M"/>
    <m/>
    <s v="no"/>
    <m/>
    <m/>
    <m/>
  </r>
  <r>
    <n v="150678"/>
    <s v="Etiquetadora L33"/>
    <s v="Moreno"/>
    <s v="L33"/>
    <d v="2020-10-16T00:00:00"/>
    <s v="Martín"/>
    <s v="Mantenimiento Electrico"/>
    <d v="2023-09-07T00:00:00"/>
    <d v="1899-12-30T07:53:49"/>
    <d v="2023-09-07T00:00:00"/>
    <d v="1899-12-30T08:24:48"/>
    <n v="1859"/>
    <n v="30.983333333333334"/>
    <x v="1264"/>
    <x v="2"/>
    <n v="36"/>
    <s v="septiembre"/>
    <s v="M"/>
    <m/>
    <s v="no"/>
    <m/>
    <m/>
    <m/>
  </r>
  <r>
    <n v="150680"/>
    <s v="Torqueadora"/>
    <s v="Moreno"/>
    <s v="L33"/>
    <d v="2020-02-20T00:00:00"/>
    <s v="Martín"/>
    <s v="Mantenimiento Mecanico"/>
    <d v="2023-09-07T00:00:00"/>
    <d v="1899-12-30T08:46:35"/>
    <d v="2023-09-07T00:00:00"/>
    <d v="1899-12-30T09:21:01"/>
    <n v="2066"/>
    <n v="34.43333333333333"/>
    <x v="1265"/>
    <x v="3"/>
    <n v="36"/>
    <s v="septiembre"/>
    <s v="M"/>
    <m/>
    <s v="si"/>
    <m/>
    <m/>
    <m/>
  </r>
  <r>
    <n v="150682"/>
    <s v="Estuchadora"/>
    <s v="Moreno"/>
    <s v="L47"/>
    <d v="2021-10-06T00:00:00"/>
    <s v="Sebastian "/>
    <s v="Mantenimiento Mecanico"/>
    <d v="2023-09-07T00:00:00"/>
    <d v="1899-12-30T08:54:50"/>
    <d v="2023-09-07T00:00:00"/>
    <d v="1899-12-30T09:28:07"/>
    <n v="1997"/>
    <n v="33.283333333333331"/>
    <x v="10"/>
    <x v="4"/>
    <n v="36"/>
    <s v="septiembre"/>
    <s v="M"/>
    <m/>
    <s v="no aplica"/>
    <m/>
    <m/>
    <m/>
  </r>
  <r>
    <n v="150687"/>
    <s v="Abastecedor pinceles"/>
    <s v="Moreno"/>
    <s v="L37"/>
    <d v="2018-11-01T00:00:00"/>
    <s v="-"/>
    <s v="Mantenimiento Mecanico"/>
    <d v="2023-09-07T00:00:00"/>
    <d v="1899-12-30T09:25:42"/>
    <d v="2023-09-07T00:00:00"/>
    <d v="1899-12-30T10:42:37"/>
    <n v="4615"/>
    <n v="76.916666666666671"/>
    <x v="1266"/>
    <x v="3"/>
    <n v="36"/>
    <s v="septiembre"/>
    <s v="M"/>
    <m/>
    <s v="si"/>
    <m/>
    <m/>
    <m/>
  </r>
  <r>
    <n v="150690"/>
    <s v="Crimpadora L11"/>
    <s v="Moreno"/>
    <s v="L11"/>
    <d v="2020-09-30T00:00:00"/>
    <s v="Martín"/>
    <s v="Mantenimiento Electrico"/>
    <d v="2023-09-07T00:00:00"/>
    <d v="1899-12-30T10:11:08"/>
    <d v="2023-09-07T00:00:00"/>
    <d v="1899-12-30T10:53:55"/>
    <n v="2567"/>
    <n v="42.783333333333331"/>
    <x v="1267"/>
    <x v="3"/>
    <n v="36"/>
    <s v="septiembre"/>
    <s v="M"/>
    <m/>
    <s v="si"/>
    <m/>
    <m/>
    <m/>
  </r>
  <r>
    <n v="150691"/>
    <s v="Abastecedor de bombas"/>
    <s v="Moreno"/>
    <s v="L48"/>
    <d v="2018-11-01T00:00:00"/>
    <s v="-"/>
    <s v="Mantenimiento Mecanico"/>
    <d v="2023-09-07T00:00:00"/>
    <d v="1899-12-30T10:11:56"/>
    <d v="2023-09-07T00:00:00"/>
    <d v="1899-12-30T10:49:30"/>
    <n v="2254"/>
    <n v="37.56666666666667"/>
    <x v="1"/>
    <x v="1"/>
    <n v="36"/>
    <s v="septiembre"/>
    <s v="M"/>
    <m/>
    <s v="sin informacion"/>
    <m/>
    <m/>
    <m/>
  </r>
  <r>
    <n v="150697"/>
    <s v="Inkjet"/>
    <s v="Moreno"/>
    <s v="L38"/>
    <d v="2018-11-01T00:00:00"/>
    <s v="-"/>
    <s v="Mantenimiento Electrico"/>
    <d v="2023-09-07T00:00:00"/>
    <d v="1899-12-30T11:41:16"/>
    <d v="2023-09-07T00:00:00"/>
    <d v="1899-12-30T12:35:04"/>
    <n v="3228"/>
    <n v="53.8"/>
    <x v="1"/>
    <x v="1"/>
    <n v="36"/>
    <s v="septiembre"/>
    <s v="M"/>
    <m/>
    <s v="sin informacion"/>
    <m/>
    <m/>
    <m/>
  </r>
  <r>
    <n v="150698"/>
    <s v="Llenadora"/>
    <s v="Moreno"/>
    <s v="L11"/>
    <d v="2018-11-01T00:00:00"/>
    <s v="-"/>
    <s v="Mantenimiento Mecanico"/>
    <d v="2023-09-07T00:00:00"/>
    <d v="1899-12-30T11:54:12"/>
    <d v="2023-09-07T00:00:00"/>
    <d v="1899-12-30T12:45:36"/>
    <n v="3084"/>
    <n v="51.4"/>
    <x v="1"/>
    <x v="1"/>
    <n v="36"/>
    <s v="septiembre"/>
    <s v="M"/>
    <m/>
    <s v="sin informacion"/>
    <m/>
    <m/>
    <m/>
  </r>
  <r>
    <n v="150699"/>
    <s v="Abastecedor de tapas"/>
    <s v="Moreno"/>
    <s v="L33"/>
    <d v="2018-11-01T00:00:00"/>
    <s v="-"/>
    <s v="Mantenimiento Mecanico"/>
    <d v="2023-09-07T00:00:00"/>
    <d v="1899-12-30T11:58:37"/>
    <d v="2023-09-07T00:00:00"/>
    <d v="1899-12-30T13:02:30"/>
    <n v="3833"/>
    <n v="63.883333333333333"/>
    <x v="1"/>
    <x v="1"/>
    <n v="36"/>
    <s v="septiembre"/>
    <s v="M"/>
    <m/>
    <s v="sin informacion"/>
    <m/>
    <m/>
    <m/>
  </r>
  <r>
    <n v="150701"/>
    <s v="Celofanadora"/>
    <s v="Moreno"/>
    <s v="L19"/>
    <d v="2023-05-17T00:00:00"/>
    <s v="Juan Manuel"/>
    <s v="Mantenimiento Mecanico"/>
    <d v="2023-09-07T00:00:00"/>
    <d v="1899-12-30T12:21:31"/>
    <d v="2023-09-07T00:00:00"/>
    <d v="1899-12-30T12:21:37"/>
    <n v="6"/>
    <n v="0.1"/>
    <x v="0"/>
    <x v="0"/>
    <n v="36"/>
    <s v="septiembre"/>
    <s v="M"/>
    <m/>
    <s v="microparada"/>
    <m/>
    <m/>
    <m/>
  </r>
  <r>
    <n v="150703"/>
    <s v="Coloca Bombas"/>
    <s v="Moreno"/>
    <s v="L43"/>
    <d v="2020-01-13T00:00:00"/>
    <s v="Martín"/>
    <s v="Mantenimiento Electrico"/>
    <d v="2023-09-07T00:00:00"/>
    <d v="1899-12-30T12:37:19"/>
    <d v="2023-09-07T00:00:00"/>
    <d v="1899-12-30T13:06:29"/>
    <n v="1750"/>
    <n v="29.166666666666668"/>
    <x v="23"/>
    <x v="2"/>
    <n v="36"/>
    <s v="septiembre"/>
    <s v="M"/>
    <m/>
    <s v="no"/>
    <m/>
    <m/>
    <m/>
  </r>
  <r>
    <n v="150704"/>
    <s v="Crimpadora"/>
    <s v="Moreno"/>
    <s v="L10"/>
    <d v="2018-11-01T00:00:00"/>
    <s v="-"/>
    <s v="Mantenimiento Electrico"/>
    <d v="2023-09-07T00:00:00"/>
    <d v="1899-12-30T12:41:41"/>
    <d v="2023-09-07T00:00:00"/>
    <d v="1899-12-30T13:06:46"/>
    <n v="1505"/>
    <n v="25.083333333333332"/>
    <x v="23"/>
    <x v="2"/>
    <n v="36"/>
    <s v="septiembre"/>
    <s v="M"/>
    <m/>
    <s v="no"/>
    <m/>
    <m/>
    <m/>
  </r>
  <r>
    <n v="150706"/>
    <s v="Torqueadora"/>
    <s v="Moreno"/>
    <s v="L33"/>
    <d v="2020-02-20T00:00:00"/>
    <s v="Martín"/>
    <s v="Mantenimiento Mecanico"/>
    <d v="2023-09-07T00:00:00"/>
    <d v="1899-12-30T13:02:44"/>
    <d v="2023-09-07T00:00:00"/>
    <d v="1899-12-30T14:17:08"/>
    <n v="4464"/>
    <n v="74.400000000000006"/>
    <x v="119"/>
    <x v="4"/>
    <n v="36"/>
    <s v="septiembre"/>
    <s v="M"/>
    <m/>
    <s v="no aplica"/>
    <m/>
    <m/>
    <m/>
  </r>
  <r>
    <n v="150708"/>
    <s v="Celofanadora"/>
    <s v="Moreno"/>
    <s v="L19"/>
    <d v="2023-05-17T00:00:00"/>
    <s v="Juan Manuel"/>
    <s v="Mantenimiento Mecanico"/>
    <d v="2023-09-07T00:00:00"/>
    <d v="1899-12-30T13:08:40"/>
    <d v="2023-09-07T00:00:00"/>
    <d v="1899-12-30T14:10:51"/>
    <n v="3731"/>
    <n v="62.18333333333333"/>
    <x v="1"/>
    <x v="1"/>
    <n v="36"/>
    <s v="septiembre"/>
    <s v="M"/>
    <m/>
    <s v="sin informacion"/>
    <m/>
    <m/>
    <m/>
  </r>
  <r>
    <n v="150709"/>
    <s v="Llenadora"/>
    <s v="Moreno"/>
    <s v="L11"/>
    <d v="2018-11-01T00:00:00"/>
    <s v="-"/>
    <s v="Mantenimiento Mecanico"/>
    <d v="2023-09-07T00:00:00"/>
    <d v="1899-12-30T13:20:21"/>
    <d v="2023-09-07T00:00:00"/>
    <d v="1899-12-30T14:11:35"/>
    <n v="3074"/>
    <n v="51.233333333333334"/>
    <x v="1"/>
    <x v="1"/>
    <n v="36"/>
    <s v="septiembre"/>
    <s v="M"/>
    <m/>
    <s v="sin informacion"/>
    <m/>
    <m/>
    <m/>
  </r>
  <r>
    <n v="150712"/>
    <s v="Abastecedor tubos"/>
    <s v="Moreno"/>
    <s v="L29"/>
    <d v="2018-11-01T00:00:00"/>
    <s v="-"/>
    <s v="Mantenimiento Mecanico"/>
    <d v="2023-09-07T00:00:00"/>
    <d v="1899-12-30T14:34:36"/>
    <d v="2023-09-07T00:00:00"/>
    <d v="1899-12-30T15:24:41"/>
    <n v="3005"/>
    <n v="50.083333333333336"/>
    <x v="10"/>
    <x v="4"/>
    <n v="36"/>
    <s v="septiembre"/>
    <s v="T"/>
    <m/>
    <s v="no aplica"/>
    <m/>
    <m/>
    <m/>
  </r>
  <r>
    <n v="150713"/>
    <s v="Celofanadora"/>
    <s v="Moreno"/>
    <s v="L11"/>
    <d v="2018-11-01T00:00:00"/>
    <s v="-"/>
    <s v="Mantenimiento Mecanico"/>
    <d v="2023-09-07T00:00:00"/>
    <d v="1899-12-30T14:35:26"/>
    <d v="2023-09-07T00:00:00"/>
    <d v="1899-12-30T18:01:08"/>
    <n v="12342"/>
    <n v="205.7"/>
    <x v="657"/>
    <x v="2"/>
    <n v="36"/>
    <s v="septiembre"/>
    <s v="T"/>
    <m/>
    <s v="no"/>
    <m/>
    <m/>
    <m/>
  </r>
  <r>
    <n v="150722"/>
    <s v="Torqueadora"/>
    <s v="Moreno"/>
    <s v="L37"/>
    <d v="2018-11-01T00:00:00"/>
    <s v="-"/>
    <s v="Mantenimiento Mecanico"/>
    <d v="2023-09-07T00:00:00"/>
    <d v="1899-12-30T16:56:57"/>
    <d v="2023-09-07T00:00:00"/>
    <d v="1899-12-30T17:37:00"/>
    <n v="2403"/>
    <n v="40.049999999999997"/>
    <x v="1268"/>
    <x v="3"/>
    <n v="36"/>
    <s v="septiembre"/>
    <s v="T"/>
    <m/>
    <s v="si"/>
    <m/>
    <m/>
    <m/>
  </r>
  <r>
    <n v="150724"/>
    <s v="Torqueadora"/>
    <s v="Moreno"/>
    <s v="L33"/>
    <d v="2020-02-20T00:00:00"/>
    <s v="Martín"/>
    <s v="Mantenimiento Mecanico"/>
    <d v="2023-09-07T00:00:00"/>
    <d v="1899-12-30T17:08:43"/>
    <d v="2023-09-07T00:00:00"/>
    <d v="1899-12-30T17:12:55"/>
    <n v="252"/>
    <n v="4.2"/>
    <x v="0"/>
    <x v="0"/>
    <n v="36"/>
    <s v="septiembre"/>
    <s v="T"/>
    <m/>
    <s v="microparada"/>
    <m/>
    <m/>
    <m/>
  </r>
  <r>
    <n v="150726"/>
    <s v="Laser"/>
    <s v="Moreno"/>
    <s v="L10"/>
    <d v="2021-02-12T00:00:00"/>
    <s v="Martín"/>
    <s v="Mantenimiento Electrico"/>
    <d v="2023-09-07T00:00:00"/>
    <d v="1899-12-30T17:57:54"/>
    <d v="2023-09-07T00:00:00"/>
    <d v="1899-12-30T17:59:07"/>
    <n v="73"/>
    <n v="1.2166666666666666"/>
    <x v="0"/>
    <x v="0"/>
    <n v="36"/>
    <s v="septiembre"/>
    <s v="T"/>
    <m/>
    <s v="microparada"/>
    <m/>
    <m/>
    <m/>
  </r>
  <r>
    <n v="150732"/>
    <s v="Girador de pucks"/>
    <s v="Moreno"/>
    <s v="L32"/>
    <d v="2021-02-04T00:00:00"/>
    <s v="Victor"/>
    <s v="Mantenimiento Mecanico"/>
    <d v="2023-09-07T00:00:00"/>
    <d v="1899-12-30T19:49:28"/>
    <d v="2023-09-07T00:00:00"/>
    <d v="1899-12-30T19:56:22"/>
    <n v="414"/>
    <n v="6.9"/>
    <x v="0"/>
    <x v="0"/>
    <n v="36"/>
    <s v="septiembre"/>
    <s v="T"/>
    <m/>
    <s v="microparada"/>
    <m/>
    <m/>
    <m/>
  </r>
  <r>
    <n v="150735"/>
    <s v="Llenadora"/>
    <s v="Moreno"/>
    <s v="L04"/>
    <d v="2018-11-01T00:00:00"/>
    <s v="-"/>
    <s v="Mantenimiento Mecanico"/>
    <d v="2023-09-07T00:00:00"/>
    <d v="1899-12-30T20:25:51"/>
    <d v="2023-09-07T00:00:00"/>
    <d v="1899-12-30T20:59:13"/>
    <n v="2002"/>
    <n v="33.366666666666667"/>
    <x v="1269"/>
    <x v="2"/>
    <n v="36"/>
    <s v="septiembre"/>
    <s v="T"/>
    <m/>
    <s v="no"/>
    <m/>
    <m/>
    <m/>
  </r>
  <r>
    <n v="150737"/>
    <s v="Llenadora"/>
    <s v="Moreno"/>
    <s v="L04"/>
    <d v="2018-11-01T00:00:00"/>
    <s v="-"/>
    <s v="Mantenimiento Mecanico"/>
    <d v="2023-09-07T00:00:00"/>
    <d v="1899-12-30T21:38:02"/>
    <d v="2023-09-07T00:00:00"/>
    <d v="1899-12-30T21:39:29"/>
    <n v="87"/>
    <n v="1.45"/>
    <x v="0"/>
    <x v="0"/>
    <n v="36"/>
    <s v="septiembre"/>
    <s v="T"/>
    <m/>
    <s v="microparada"/>
    <m/>
    <m/>
    <m/>
  </r>
  <r>
    <n v="150739"/>
    <s v="Etiquetadora"/>
    <s v="Moreno"/>
    <s v="L41"/>
    <d v="2018-11-01T00:00:00"/>
    <s v="-"/>
    <s v="Mantenimiento Electrico"/>
    <d v="2023-09-07T00:00:00"/>
    <d v="1899-12-30T23:44:32"/>
    <d v="2023-09-07T00:00:00"/>
    <d v="1899-12-30T23:56:50"/>
    <n v="738"/>
    <n v="12.3"/>
    <x v="23"/>
    <x v="2"/>
    <n v="36"/>
    <s v="septiembre"/>
    <s v="N"/>
    <m/>
    <s v="no"/>
    <m/>
    <m/>
    <m/>
  </r>
  <r>
    <n v="150740"/>
    <s v="Etiquetadora"/>
    <s v="Moreno"/>
    <s v="L41"/>
    <d v="2018-11-01T00:00:00"/>
    <s v="-"/>
    <s v="Mantenimiento Mecanico"/>
    <d v="2023-09-08T00:00:00"/>
    <d v="1899-12-30T00:26:45"/>
    <d v="2023-09-08T00:00:00"/>
    <d v="1899-12-30T00:48:57"/>
    <n v="1332"/>
    <n v="22.2"/>
    <x v="1270"/>
    <x v="2"/>
    <n v="36"/>
    <s v="septiembre"/>
    <s v="N"/>
    <m/>
    <s v="no"/>
    <m/>
    <m/>
    <m/>
  </r>
  <r>
    <n v="150744"/>
    <s v="Llenadora"/>
    <s v="Moreno"/>
    <s v="L04"/>
    <d v="2018-11-01T00:00:00"/>
    <s v="-"/>
    <s v="Mantenimiento Mecanico"/>
    <d v="2023-09-08T00:00:00"/>
    <d v="1899-12-30T06:12:35"/>
    <d v="2023-09-08T00:00:00"/>
    <d v="1899-12-30T06:22:52"/>
    <n v="617"/>
    <n v="10.283333333333333"/>
    <x v="1271"/>
    <x v="3"/>
    <n v="36"/>
    <s v="septiembre"/>
    <s v="M"/>
    <m/>
    <s v="si"/>
    <m/>
    <m/>
    <m/>
  </r>
  <r>
    <n v="150745"/>
    <s v="LogiPack"/>
    <s v="Moreno"/>
    <s v="L35"/>
    <d v="2020-02-20T00:00:00"/>
    <s v="Martín"/>
    <s v="Mantenimiento Mecanico"/>
    <d v="2023-09-08T00:00:00"/>
    <d v="1899-12-30T06:17:32"/>
    <d v="2023-09-08T00:00:00"/>
    <d v="1899-12-30T06:39:34"/>
    <n v="1322"/>
    <n v="22.033333333333335"/>
    <x v="1272"/>
    <x v="2"/>
    <n v="36"/>
    <s v="septiembre"/>
    <s v="M"/>
    <m/>
    <s v="no"/>
    <m/>
    <m/>
    <m/>
  </r>
  <r>
    <n v="150746"/>
    <s v="Llenadora"/>
    <s v="Moreno"/>
    <s v="L04"/>
    <d v="2018-11-01T00:00:00"/>
    <s v="-"/>
    <s v="Mantenimiento Electrico"/>
    <d v="2023-09-08T00:00:00"/>
    <d v="1899-12-30T06:23:00"/>
    <d v="2023-09-08T00:00:00"/>
    <d v="1899-12-30T08:02:30"/>
    <n v="5970"/>
    <n v="99.5"/>
    <x v="1271"/>
    <x v="3"/>
    <n v="36"/>
    <s v="septiembre"/>
    <s v="M"/>
    <m/>
    <s v="si"/>
    <m/>
    <m/>
    <m/>
  </r>
  <r>
    <n v="150756"/>
    <s v="Llenadora"/>
    <s v="Moreno"/>
    <s v="L04"/>
    <d v="2018-11-01T00:00:00"/>
    <s v="-"/>
    <s v="Mantenimiento Electrico"/>
    <d v="2023-09-08T00:00:00"/>
    <d v="1899-12-30T08:11:19"/>
    <d v="2023-09-08T00:00:00"/>
    <d v="1899-12-30T08:16:07"/>
    <n v="288"/>
    <n v="4.8"/>
    <x v="0"/>
    <x v="0"/>
    <n v="36"/>
    <s v="septiembre"/>
    <s v="M"/>
    <m/>
    <s v="microparada"/>
    <m/>
    <m/>
    <m/>
  </r>
  <r>
    <n v="150758"/>
    <s v="Llenadora"/>
    <s v="Moreno"/>
    <s v="L04"/>
    <d v="2018-11-01T00:00:00"/>
    <s v="-"/>
    <s v="Mantenimiento Electrico"/>
    <d v="2023-09-08T00:00:00"/>
    <d v="1899-12-30T08:29:58"/>
    <d v="2023-09-08T00:00:00"/>
    <d v="1899-12-30T08:39:56"/>
    <n v="598"/>
    <n v="9.9666666666666668"/>
    <x v="0"/>
    <x v="0"/>
    <n v="36"/>
    <s v="septiembre"/>
    <s v="M"/>
    <m/>
    <s v="microparada"/>
    <m/>
    <m/>
    <m/>
  </r>
  <r>
    <n v="150762"/>
    <s v="Llenadora"/>
    <s v="Moreno"/>
    <s v="L27"/>
    <d v="2018-11-01T00:00:00"/>
    <s v="-"/>
    <s v="Mantenimiento Electrico"/>
    <d v="2023-09-08T00:00:00"/>
    <d v="1899-12-30T09:20:59"/>
    <d v="2023-09-08T00:00:00"/>
    <d v="1899-12-30T09:31:32"/>
    <n v="633"/>
    <n v="10.55"/>
    <x v="1273"/>
    <x v="2"/>
    <n v="36"/>
    <s v="septiembre"/>
    <s v="M"/>
    <m/>
    <s v="no"/>
    <m/>
    <m/>
    <m/>
  </r>
  <r>
    <n v="150766"/>
    <s v="Celofanadora"/>
    <s v="Moreno"/>
    <s v="L19"/>
    <d v="2023-05-17T00:00:00"/>
    <s v="Juan Manuel"/>
    <s v="Mantenimiento Mecanico"/>
    <d v="2023-09-08T00:00:00"/>
    <d v="1899-12-30T10:12:12"/>
    <d v="2023-09-08T00:00:00"/>
    <d v="1899-12-30T11:31:41"/>
    <n v="4769"/>
    <n v="79.483333333333334"/>
    <x v="1274"/>
    <x v="2"/>
    <n v="36"/>
    <s v="septiembre"/>
    <s v="M"/>
    <m/>
    <s v="no"/>
    <m/>
    <m/>
    <m/>
  </r>
  <r>
    <n v="150774"/>
    <s v="Celofanadora"/>
    <s v="Moreno"/>
    <s v="L19"/>
    <d v="2023-05-17T00:00:00"/>
    <s v="Juan Manuel"/>
    <s v="Mantenimiento Mecanico"/>
    <d v="2023-09-08T00:00:00"/>
    <d v="1899-12-30T11:50:37"/>
    <d v="2023-09-08T00:00:00"/>
    <d v="1899-12-30T12:43:08"/>
    <n v="3151"/>
    <n v="52.516666666666666"/>
    <x v="1274"/>
    <x v="2"/>
    <n v="36"/>
    <s v="septiembre"/>
    <s v="M"/>
    <m/>
    <s v="no"/>
    <m/>
    <m/>
    <m/>
  </r>
  <r>
    <n v="150775"/>
    <s v="Pick and play"/>
    <s v="Moreno"/>
    <s v="L41"/>
    <d v="2018-11-01T00:00:00"/>
    <s v="-"/>
    <s v="Mantenimiento Electrico"/>
    <d v="2023-09-08T00:00:00"/>
    <d v="1899-12-30T12:34:26"/>
    <d v="2023-09-08T00:00:00"/>
    <d v="1899-12-30T13:04:08"/>
    <n v="1782"/>
    <n v="29.7"/>
    <x v="23"/>
    <x v="2"/>
    <n v="36"/>
    <s v="septiembre"/>
    <s v="M"/>
    <m/>
    <s v="no"/>
    <m/>
    <m/>
    <m/>
  </r>
  <r>
    <n v="150776"/>
    <s v="Martillo"/>
    <s v="Moreno"/>
    <s v="L32"/>
    <d v="2021-02-04T00:00:00"/>
    <s v="Victor"/>
    <s v="Mantenimiento Electrico"/>
    <d v="2023-09-08T00:00:00"/>
    <d v="1899-12-30T12:38:04"/>
    <d v="2023-09-08T00:00:00"/>
    <d v="1899-12-30T12:38:11"/>
    <n v="7"/>
    <n v="0.11666666666666667"/>
    <x v="0"/>
    <x v="0"/>
    <n v="36"/>
    <s v="septiembre"/>
    <s v="M"/>
    <m/>
    <s v="microparada"/>
    <m/>
    <m/>
    <m/>
  </r>
  <r>
    <n v="150777"/>
    <s v="Martillo"/>
    <s v="Moreno"/>
    <s v="L32"/>
    <d v="2021-02-04T00:00:00"/>
    <s v="Victor"/>
    <s v="Mantenimiento Mecanico"/>
    <d v="2023-09-08T00:00:00"/>
    <d v="1899-12-30T12:38:52"/>
    <d v="2023-09-08T00:00:00"/>
    <d v="1899-12-30T12:50:29"/>
    <n v="697"/>
    <n v="11.616666666666667"/>
    <x v="23"/>
    <x v="2"/>
    <n v="36"/>
    <s v="septiembre"/>
    <s v="M"/>
    <m/>
    <s v="no"/>
    <m/>
    <m/>
    <m/>
  </r>
  <r>
    <n v="150783"/>
    <s v="Celofanadora"/>
    <s v="Moreno"/>
    <s v="L19"/>
    <d v="2023-05-17T00:00:00"/>
    <s v="Juan Manuel"/>
    <s v="Mantenimiento Mecanico"/>
    <d v="2023-09-08T00:00:00"/>
    <d v="1899-12-30T14:53:19"/>
    <d v="2023-09-08T00:00:00"/>
    <d v="1899-12-30T15:48:56"/>
    <n v="3337"/>
    <n v="55.616666666666667"/>
    <x v="1275"/>
    <x v="4"/>
    <n v="36"/>
    <s v="septiembre"/>
    <s v="T"/>
    <m/>
    <s v="no aplica"/>
    <m/>
    <m/>
    <m/>
  </r>
  <r>
    <n v="150784"/>
    <s v="Laser"/>
    <s v="Moreno"/>
    <s v="L11"/>
    <d v="2021-08-24T00:00:00"/>
    <s v="Sebastian "/>
    <s v="Mantenimiento Electrico"/>
    <d v="2023-09-08T00:00:00"/>
    <d v="1899-12-30T14:57:18"/>
    <d v="2023-09-08T00:00:00"/>
    <d v="1899-12-30T15:01:12"/>
    <n v="234"/>
    <n v="3.9"/>
    <x v="0"/>
    <x v="0"/>
    <n v="36"/>
    <s v="septiembre"/>
    <s v="T"/>
    <m/>
    <s v="microparada"/>
    <m/>
    <m/>
    <m/>
  </r>
  <r>
    <n v="150785"/>
    <s v="Abastecedor de bombas"/>
    <s v="Moreno"/>
    <s v="L48"/>
    <d v="2018-11-01T00:00:00"/>
    <s v="-"/>
    <s v="Mantenimiento Electrico"/>
    <d v="2023-09-08T00:00:00"/>
    <d v="1899-12-30T15:15:26"/>
    <d v="2023-09-08T00:00:00"/>
    <d v="1899-12-30T16:37:10"/>
    <n v="4904"/>
    <n v="81.733333333333334"/>
    <x v="1276"/>
    <x v="2"/>
    <n v="36"/>
    <s v="septiembre"/>
    <s v="T"/>
    <m/>
    <s v="no"/>
    <m/>
    <m/>
    <m/>
  </r>
  <r>
    <n v="150790"/>
    <s v="Celofanadora"/>
    <s v="Moreno"/>
    <s v="L19"/>
    <d v="2023-05-17T00:00:00"/>
    <s v="Juan Manuel"/>
    <s v="Mantenimiento Mecanico"/>
    <d v="2023-09-08T00:00:00"/>
    <d v="1899-12-30T16:31:27"/>
    <d v="2023-09-08T00:00:00"/>
    <d v="1899-12-30T19:07:32"/>
    <n v="9365"/>
    <n v="156.08333333333334"/>
    <x v="1277"/>
    <x v="2"/>
    <n v="36"/>
    <s v="septiembre"/>
    <s v="T"/>
    <m/>
    <s v="no"/>
    <m/>
    <m/>
    <m/>
  </r>
  <r>
    <n v="150792"/>
    <s v="Abastecedor de bombas"/>
    <s v="Moreno"/>
    <s v="L48"/>
    <d v="2018-11-01T00:00:00"/>
    <s v="-"/>
    <s v="Mantenimiento Mecanico"/>
    <d v="2023-09-08T00:00:00"/>
    <d v="1899-12-30T16:43:07"/>
    <d v="2023-09-08T00:00:00"/>
    <d v="1899-12-30T20:18:47"/>
    <n v="12940"/>
    <n v="215.66666666666666"/>
    <x v="1276"/>
    <x v="2"/>
    <n v="36"/>
    <s v="septiembre"/>
    <s v="T"/>
    <m/>
    <s v="no"/>
    <m/>
    <m/>
    <m/>
  </r>
  <r>
    <n v="150796"/>
    <s v="Torqueadora"/>
    <s v="Moreno"/>
    <s v="L32"/>
    <d v="2021-02-04T00:00:00"/>
    <s v="Victor"/>
    <s v="Mantenimiento Mecanico"/>
    <d v="2023-09-08T00:00:00"/>
    <d v="1899-12-30T17:35:04"/>
    <d v="2023-09-08T00:00:00"/>
    <d v="1899-12-30T18:56:47"/>
    <n v="4903"/>
    <n v="81.716666666666669"/>
    <x v="1278"/>
    <x v="2"/>
    <n v="36"/>
    <s v="septiembre"/>
    <s v="T"/>
    <m/>
    <s v="no"/>
    <m/>
    <m/>
    <m/>
  </r>
  <r>
    <n v="150797"/>
    <s v="Pick and play"/>
    <s v="Moreno"/>
    <s v="L41"/>
    <d v="2018-11-01T00:00:00"/>
    <s v="-"/>
    <s v="Mantenimiento Mecanico"/>
    <d v="2023-09-08T00:00:00"/>
    <d v="1899-12-30T17:35:36"/>
    <d v="2023-09-08T00:00:00"/>
    <d v="1899-12-30T17:38:04"/>
    <n v="148"/>
    <n v="2.4666666666666668"/>
    <x v="0"/>
    <x v="0"/>
    <n v="36"/>
    <s v="septiembre"/>
    <s v="T"/>
    <m/>
    <s v="microparada"/>
    <m/>
    <m/>
    <m/>
  </r>
  <r>
    <n v="150804"/>
    <s v="Celofanadora L10"/>
    <s v="Moreno"/>
    <s v="L10"/>
    <d v="2020-09-30T00:00:00"/>
    <s v="Martín"/>
    <s v="Mantenimiento Mecanico"/>
    <d v="2023-09-08T00:00:00"/>
    <d v="1899-12-30T19:35:44"/>
    <d v="2023-09-08T00:00:00"/>
    <d v="1899-12-30T19:52:40"/>
    <n v="1016"/>
    <n v="16.933333333333334"/>
    <x v="1279"/>
    <x v="2"/>
    <n v="36"/>
    <s v="septiembre"/>
    <s v="T"/>
    <m/>
    <s v="no"/>
    <m/>
    <m/>
    <m/>
  </r>
  <r>
    <n v="150807"/>
    <s v="Torqueadora"/>
    <s v="Moreno"/>
    <s v="L32"/>
    <d v="2021-02-04T00:00:00"/>
    <s v="Victor"/>
    <s v="Mantenimiento Mecanico"/>
    <d v="2023-09-08T00:00:00"/>
    <d v="1899-12-30T19:56:43"/>
    <d v="2023-09-08T00:00:00"/>
    <d v="1899-12-30T20:06:30"/>
    <n v="587"/>
    <n v="9.7833333333333332"/>
    <x v="0"/>
    <x v="0"/>
    <n v="36"/>
    <s v="septiembre"/>
    <s v="T"/>
    <m/>
    <s v="microparada"/>
    <m/>
    <m/>
    <m/>
  </r>
  <r>
    <n v="150808"/>
    <s v="Torqueadora"/>
    <s v="Moreno"/>
    <s v="L32"/>
    <d v="2021-02-04T00:00:00"/>
    <s v="Victor"/>
    <s v="Mantenimiento Mecanico"/>
    <d v="2023-09-08T00:00:00"/>
    <d v="1899-12-30T20:09:57"/>
    <d v="2023-09-08T00:00:00"/>
    <d v="1899-12-30T20:14:48"/>
    <n v="291"/>
    <n v="4.8499999999999996"/>
    <x v="0"/>
    <x v="0"/>
    <n v="36"/>
    <s v="septiembre"/>
    <s v="T"/>
    <m/>
    <s v="microparada"/>
    <m/>
    <m/>
    <m/>
  </r>
  <r>
    <n v="150809"/>
    <s v="Roscadora"/>
    <s v="Moreno"/>
    <s v="L32"/>
    <d v="2021-03-10T00:00:00"/>
    <s v="Martín"/>
    <s v="Mantenimiento Mecanico"/>
    <d v="2023-09-08T00:00:00"/>
    <d v="1899-12-30T20:58:46"/>
    <d v="2023-09-08T00:00:00"/>
    <d v="1899-12-30T21:05:58"/>
    <n v="432"/>
    <n v="7.2"/>
    <x v="0"/>
    <x v="0"/>
    <n v="36"/>
    <s v="septiembre"/>
    <s v="T"/>
    <m/>
    <s v="microparada"/>
    <m/>
    <m/>
    <m/>
  </r>
  <r>
    <n v="150810"/>
    <s v="Llenadora"/>
    <s v="Moreno"/>
    <s v="L10"/>
    <d v="2018-11-01T00:00:00"/>
    <s v="-"/>
    <s v="Mantenimiento Electrico"/>
    <d v="2023-09-11T00:00:00"/>
    <d v="1899-12-30T06:15:46"/>
    <d v="2023-09-11T00:00:00"/>
    <d v="1899-12-30T07:25:25"/>
    <n v="4179"/>
    <n v="69.650000000000006"/>
    <x v="1280"/>
    <x v="2"/>
    <n v="37"/>
    <s v="septiembre"/>
    <s v="M"/>
    <m/>
    <s v="no"/>
    <m/>
    <m/>
    <m/>
  </r>
  <r>
    <n v="150815"/>
    <s v="Celofanadora L10"/>
    <s v="Moreno"/>
    <s v="L10"/>
    <d v="2020-09-30T00:00:00"/>
    <s v="Martín"/>
    <s v="Mantenimiento Mecanico"/>
    <d v="2023-09-11T00:00:00"/>
    <d v="1899-12-30T07:25:37"/>
    <d v="2023-09-11T00:00:00"/>
    <d v="1899-12-30T07:30:36"/>
    <n v="299"/>
    <n v="4.9833333333333334"/>
    <x v="0"/>
    <x v="0"/>
    <n v="37"/>
    <s v="septiembre"/>
    <s v="M"/>
    <m/>
    <s v="microparada"/>
    <m/>
    <m/>
    <m/>
  </r>
  <r>
    <n v="150817"/>
    <s v="Torqueadora"/>
    <s v="Moreno"/>
    <s v="L32"/>
    <d v="2021-02-04T00:00:00"/>
    <s v="Victor"/>
    <s v="Mantenimiento Mecanico"/>
    <d v="2023-09-11T00:00:00"/>
    <d v="1899-12-30T08:16:27"/>
    <d v="2023-09-11T00:00:00"/>
    <d v="1899-12-30T09:36:54"/>
    <n v="4827"/>
    <n v="80.45"/>
    <x v="1281"/>
    <x v="2"/>
    <n v="37"/>
    <s v="septiembre"/>
    <s v="M"/>
    <m/>
    <s v="no"/>
    <m/>
    <m/>
    <m/>
  </r>
  <r>
    <n v="150820"/>
    <s v="Etiquetadora"/>
    <s v="Moreno"/>
    <s v="L10"/>
    <d v="2023-07-19T00:00:00"/>
    <s v="Juan Manuel"/>
    <s v="Mantenimiento Electrico"/>
    <d v="2023-09-11T00:00:00"/>
    <d v="1899-12-30T08:54:36"/>
    <d v="2023-09-11T00:00:00"/>
    <d v="1899-12-30T09:40:04"/>
    <n v="2728"/>
    <n v="45.466666666666669"/>
    <x v="1282"/>
    <x v="4"/>
    <n v="37"/>
    <s v="septiembre"/>
    <s v="M"/>
    <m/>
    <s v="no aplica"/>
    <m/>
    <m/>
    <m/>
  </r>
  <r>
    <n v="150821"/>
    <s v="Torqueadora"/>
    <s v="Moreno"/>
    <s v="L19"/>
    <d v="2018-11-01T00:00:00"/>
    <s v="-"/>
    <s v="Mantenimiento Electrico"/>
    <d v="2023-09-11T00:00:00"/>
    <d v="1899-12-30T09:09:09"/>
    <d v="2023-09-11T00:00:00"/>
    <d v="1899-12-30T10:36:16"/>
    <n v="5227"/>
    <n v="87.11666666666666"/>
    <x v="1"/>
    <x v="1"/>
    <n v="37"/>
    <s v="septiembre"/>
    <s v="M"/>
    <m/>
    <s v="sin informacion"/>
    <m/>
    <m/>
    <m/>
  </r>
  <r>
    <n v="150830"/>
    <s v="Laser"/>
    <s v="Moreno"/>
    <s v="L19"/>
    <d v="2022-07-14T00:00:00"/>
    <s v="Natalio"/>
    <s v="Mantenimiento Electrico"/>
    <d v="2023-09-11T00:00:00"/>
    <d v="1899-12-30T10:38:26"/>
    <d v="2023-09-11T00:00:00"/>
    <d v="1899-12-30T14:24:49"/>
    <n v="13583"/>
    <n v="226.38333333333333"/>
    <x v="1"/>
    <x v="1"/>
    <n v="37"/>
    <s v="septiembre"/>
    <s v="M"/>
    <m/>
    <s v="sin informacion"/>
    <m/>
    <m/>
    <m/>
  </r>
  <r>
    <n v="150834"/>
    <s v="Etiquetadora"/>
    <s v="Moreno"/>
    <s v="L45"/>
    <d v="2018-11-01T00:00:00"/>
    <s v="-"/>
    <s v="Mantenimiento Electrico"/>
    <d v="2023-09-11T00:00:00"/>
    <d v="1899-12-30T11:48:43"/>
    <d v="2023-09-11T00:00:00"/>
    <d v="1899-12-30T13:50:34"/>
    <n v="7311"/>
    <n v="121.85"/>
    <x v="1"/>
    <x v="1"/>
    <n v="37"/>
    <s v="septiembre"/>
    <s v="M"/>
    <m/>
    <s v="sin informacion"/>
    <m/>
    <m/>
    <m/>
  </r>
  <r>
    <n v="150835"/>
    <s v="Etiquetadora L33"/>
    <s v="Moreno"/>
    <s v="L33"/>
    <d v="2020-10-16T00:00:00"/>
    <s v="Martín"/>
    <s v="Mantenimiento Electrico"/>
    <d v="2023-09-11T00:00:00"/>
    <d v="1899-12-30T11:49:03"/>
    <d v="2023-09-11T00:00:00"/>
    <d v="1899-12-30T11:53:28"/>
    <n v="265"/>
    <n v="4.416666666666667"/>
    <x v="0"/>
    <x v="0"/>
    <n v="37"/>
    <s v="septiembre"/>
    <s v="M"/>
    <m/>
    <s v="microparada"/>
    <m/>
    <m/>
    <m/>
  </r>
  <r>
    <n v="150838"/>
    <s v="Axon"/>
    <s v="Moreno"/>
    <s v="L37"/>
    <d v="2020-02-20T00:00:00"/>
    <s v="Martín"/>
    <s v="Mantenimiento Electrico"/>
    <d v="2023-09-11T00:00:00"/>
    <d v="1899-12-30T12:40:27"/>
    <d v="2023-09-11T00:00:00"/>
    <d v="1899-12-30T14:24:08"/>
    <n v="6221"/>
    <n v="103.68333333333334"/>
    <x v="622"/>
    <x v="3"/>
    <n v="37"/>
    <s v="septiembre"/>
    <s v="M"/>
    <m/>
    <s v="si"/>
    <m/>
    <m/>
    <m/>
  </r>
  <r>
    <n v="150839"/>
    <s v="Torqueadora"/>
    <s v="Moreno"/>
    <s v="L33"/>
    <d v="2020-02-20T00:00:00"/>
    <s v="Martín"/>
    <s v="Mantenimiento Mecanico"/>
    <d v="2023-09-11T00:00:00"/>
    <d v="1899-12-30T12:44:44"/>
    <d v="2023-09-11T00:00:00"/>
    <d v="1899-12-30T13:05:26"/>
    <n v="1242"/>
    <n v="20.7"/>
    <x v="1"/>
    <x v="1"/>
    <n v="37"/>
    <s v="septiembre"/>
    <s v="M"/>
    <m/>
    <s v="sin informacion"/>
    <m/>
    <m/>
    <m/>
  </r>
  <r>
    <n v="150840"/>
    <s v="Llenadora"/>
    <s v="Moreno"/>
    <s v="L35"/>
    <d v="2018-11-01T00:00:00"/>
    <s v="-"/>
    <s v="Mantenimiento Mecanico"/>
    <d v="2023-09-11T00:00:00"/>
    <d v="1899-12-30T12:57:43"/>
    <d v="2023-09-11T00:00:00"/>
    <d v="1899-12-30T14:25:34"/>
    <n v="5271"/>
    <n v="87.85"/>
    <x v="1283"/>
    <x v="3"/>
    <n v="37"/>
    <s v="septiembre"/>
    <s v="M"/>
    <m/>
    <s v="si"/>
    <m/>
    <m/>
    <m/>
  </r>
  <r>
    <n v="150848"/>
    <s v="Crimpadora"/>
    <s v="Moreno"/>
    <s v="L10"/>
    <d v="2018-11-01T00:00:00"/>
    <s v="-"/>
    <s v="Mantenimiento Mecanico"/>
    <d v="2023-09-11T00:00:00"/>
    <d v="1899-12-30T15:28:56"/>
    <d v="2023-09-11T00:00:00"/>
    <d v="1899-12-30T15:56:14"/>
    <n v="1638"/>
    <n v="27.3"/>
    <x v="1284"/>
    <x v="2"/>
    <n v="37"/>
    <s v="septiembre"/>
    <s v="T"/>
    <m/>
    <s v="no"/>
    <m/>
    <m/>
    <m/>
  </r>
  <r>
    <n v="150849"/>
    <s v="Axon"/>
    <s v="Moreno"/>
    <s v="L37"/>
    <d v="2020-02-20T00:00:00"/>
    <s v="Martín"/>
    <s v="Mantenimiento Electrico"/>
    <d v="2023-09-11T00:00:00"/>
    <d v="1899-12-30T15:34:54"/>
    <d v="2023-09-11T00:00:00"/>
    <d v="1899-12-30T15:43:53"/>
    <n v="539"/>
    <n v="8.9833333333333325"/>
    <x v="0"/>
    <x v="0"/>
    <n v="37"/>
    <s v="septiembre"/>
    <s v="T"/>
    <m/>
    <s v="microparada"/>
    <m/>
    <m/>
    <m/>
  </r>
  <r>
    <n v="150850"/>
    <s v="Axon"/>
    <s v="Moreno"/>
    <s v="L37"/>
    <d v="2020-02-20T00:00:00"/>
    <s v="Martín"/>
    <s v="Mantenimiento Electrico"/>
    <d v="2023-09-11T00:00:00"/>
    <d v="1899-12-30T15:44:52"/>
    <d v="2023-09-11T00:00:00"/>
    <d v="1899-12-30T15:53:39"/>
    <n v="527"/>
    <n v="8.7833333333333332"/>
    <x v="0"/>
    <x v="0"/>
    <n v="37"/>
    <s v="septiembre"/>
    <s v="T"/>
    <m/>
    <s v="microparada"/>
    <m/>
    <m/>
    <m/>
  </r>
  <r>
    <n v="150851"/>
    <s v="Llenadora"/>
    <s v="Moreno"/>
    <s v="L11"/>
    <d v="2018-11-01T00:00:00"/>
    <s v="-"/>
    <s v="Mantenimiento Electrico"/>
    <d v="2023-09-11T00:00:00"/>
    <d v="1899-12-30T15:48:50"/>
    <d v="2023-09-11T00:00:00"/>
    <d v="1899-12-30T16:46:47"/>
    <n v="3477"/>
    <n v="57.95"/>
    <x v="1285"/>
    <x v="2"/>
    <n v="37"/>
    <s v="septiembre"/>
    <s v="T"/>
    <m/>
    <s v="no"/>
    <m/>
    <m/>
    <m/>
  </r>
  <r>
    <n v="150853"/>
    <s v="Abastecedor de tapas"/>
    <s v="Moreno"/>
    <s v="L41"/>
    <d v="2018-11-01T00:00:00"/>
    <s v="-"/>
    <s v="Mantenimiento Electrico"/>
    <d v="2023-09-11T00:00:00"/>
    <d v="1899-12-30T15:51:57"/>
    <d v="2023-09-11T00:00:00"/>
    <d v="1899-12-30T16:07:44"/>
    <n v="947"/>
    <n v="15.783333333333333"/>
    <x v="23"/>
    <x v="2"/>
    <n v="37"/>
    <s v="septiembre"/>
    <s v="T"/>
    <m/>
    <s v="no"/>
    <m/>
    <m/>
    <m/>
  </r>
  <r>
    <n v="150854"/>
    <s v="Etiquetadora de fondo"/>
    <s v="Moreno"/>
    <s v="L10"/>
    <d v="2018-11-01T00:00:00"/>
    <s v="-"/>
    <s v="Mantenimiento Mecanico"/>
    <d v="2023-09-11T00:00:00"/>
    <d v="1899-12-30T15:56:18"/>
    <d v="2023-09-11T00:00:00"/>
    <d v="1899-12-30T15:58:08"/>
    <n v="110"/>
    <n v="1.8333333333333333"/>
    <x v="0"/>
    <x v="0"/>
    <n v="37"/>
    <s v="septiembre"/>
    <s v="T"/>
    <m/>
    <s v="microparada"/>
    <m/>
    <m/>
    <m/>
  </r>
  <r>
    <n v="150858"/>
    <s v="Transporte"/>
    <s v="Moreno"/>
    <s v="L19"/>
    <d v="2018-11-01T00:00:00"/>
    <s v="-"/>
    <s v="Mantenimiento Mecanico"/>
    <d v="2023-09-11T00:00:00"/>
    <d v="1899-12-30T16:23:35"/>
    <d v="2023-09-11T00:00:00"/>
    <d v="1899-12-30T16:36:35"/>
    <n v="780"/>
    <n v="13"/>
    <x v="23"/>
    <x v="2"/>
    <n v="37"/>
    <s v="septiembre"/>
    <s v="T"/>
    <m/>
    <s v="no"/>
    <m/>
    <m/>
    <m/>
  </r>
  <r>
    <n v="150859"/>
    <s v="Etiquetadora"/>
    <s v="Moreno"/>
    <s v="L04"/>
    <d v="2018-11-01T00:00:00"/>
    <s v="-"/>
    <s v="Mantenimiento Mecanico"/>
    <d v="2023-09-11T00:00:00"/>
    <d v="1899-12-30T16:31:50"/>
    <d v="2023-09-11T00:00:00"/>
    <d v="1899-12-30T16:34:07"/>
    <n v="137"/>
    <n v="2.2833333333333332"/>
    <x v="0"/>
    <x v="0"/>
    <n v="37"/>
    <s v="septiembre"/>
    <s v="T"/>
    <m/>
    <s v="microparada"/>
    <m/>
    <m/>
    <m/>
  </r>
  <r>
    <n v="150860"/>
    <s v="Etiquetadora"/>
    <s v="Moreno"/>
    <s v="L04"/>
    <d v="2018-11-01T00:00:00"/>
    <s v="-"/>
    <s v="Mantenimiento Mecanico"/>
    <d v="2023-09-11T00:00:00"/>
    <d v="1899-12-30T16:34:12"/>
    <d v="2023-09-11T00:00:00"/>
    <d v="1899-12-30T17:55:01"/>
    <n v="4849"/>
    <n v="80.816666666666663"/>
    <x v="1"/>
    <x v="1"/>
    <n v="37"/>
    <s v="septiembre"/>
    <s v="T"/>
    <m/>
    <s v="sin informacion"/>
    <m/>
    <m/>
    <m/>
  </r>
  <r>
    <n v="150861"/>
    <s v="Llenadora"/>
    <s v="Moreno"/>
    <s v="L41"/>
    <d v="2018-11-01T00:00:00"/>
    <s v="-"/>
    <s v="Mantenimiento Mecanico"/>
    <d v="2023-09-11T00:00:00"/>
    <d v="1899-12-30T16:46:36"/>
    <d v="2023-09-11T00:00:00"/>
    <d v="1899-12-30T18:05:02"/>
    <n v="4706"/>
    <n v="78.433333333333337"/>
    <x v="1286"/>
    <x v="2"/>
    <n v="37"/>
    <s v="septiembre"/>
    <s v="T"/>
    <m/>
    <s v="no"/>
    <m/>
    <m/>
    <m/>
  </r>
  <r>
    <n v="150863"/>
    <s v="Llenadora"/>
    <s v="Moreno"/>
    <s v="L32"/>
    <d v="2021-02-04T00:00:00"/>
    <s v="Victor"/>
    <s v="Mantenimiento Mecanico"/>
    <d v="2023-09-11T00:00:00"/>
    <d v="1899-12-30T17:40:04"/>
    <d v="2023-09-11T00:00:00"/>
    <d v="1899-12-30T17:57:46"/>
    <n v="1062"/>
    <n v="17.7"/>
    <x v="1287"/>
    <x v="4"/>
    <n v="37"/>
    <s v="septiembre"/>
    <s v="T"/>
    <m/>
    <s v="no aplica"/>
    <m/>
    <m/>
    <m/>
  </r>
  <r>
    <n v="150864"/>
    <s v="Etiquetadora"/>
    <s v="Moreno"/>
    <s v="L04"/>
    <d v="2018-11-01T00:00:00"/>
    <s v="-"/>
    <s v="Mantenimiento Mecanico"/>
    <d v="2023-09-11T00:00:00"/>
    <d v="1899-12-30T18:00:41"/>
    <d v="2023-09-11T00:00:00"/>
    <d v="1899-12-30T20:03:09"/>
    <n v="7348"/>
    <n v="122.46666666666667"/>
    <x v="1"/>
    <x v="1"/>
    <n v="37"/>
    <s v="septiembre"/>
    <s v="T"/>
    <m/>
    <s v="sin informacion"/>
    <m/>
    <m/>
    <m/>
  </r>
  <r>
    <n v="150865"/>
    <s v="Girador de pucks"/>
    <s v="Moreno"/>
    <s v="L32"/>
    <d v="2021-02-04T00:00:00"/>
    <s v="Victor"/>
    <s v="Mantenimiento Mecanico"/>
    <d v="2023-09-11T00:00:00"/>
    <d v="1899-12-30T18:16:06"/>
    <d v="2023-09-11T00:00:00"/>
    <d v="1899-12-30T19:55:20"/>
    <n v="5954"/>
    <n v="99.233333333333334"/>
    <x v="1288"/>
    <x v="2"/>
    <n v="37"/>
    <s v="septiembre"/>
    <s v="T"/>
    <m/>
    <s v="no"/>
    <m/>
    <m/>
    <m/>
  </r>
  <r>
    <n v="150867"/>
    <s v="Llenadora"/>
    <s v="Moreno"/>
    <s v="L19"/>
    <d v="2018-11-01T00:00:00"/>
    <s v="-"/>
    <s v="Mantenimiento Mecanico"/>
    <d v="2023-09-11T00:00:00"/>
    <d v="1899-12-30T18:26:23"/>
    <d v="2023-09-11T00:00:00"/>
    <d v="1899-12-30T19:40:02"/>
    <n v="4419"/>
    <n v="73.650000000000006"/>
    <x v="1"/>
    <x v="1"/>
    <n v="37"/>
    <s v="septiembre"/>
    <s v="T"/>
    <m/>
    <s v="sin informacion"/>
    <m/>
    <m/>
    <m/>
  </r>
  <r>
    <n v="150869"/>
    <s v="Etiquetadora"/>
    <s v="Moreno"/>
    <s v="L27"/>
    <d v="2018-11-01T00:00:00"/>
    <s v="-"/>
    <s v="Mantenimiento Electrico"/>
    <d v="2023-09-11T00:00:00"/>
    <d v="1899-12-30T18:44:01"/>
    <d v="2023-09-11T00:00:00"/>
    <d v="1899-12-30T20:12:57"/>
    <n v="5336"/>
    <n v="88.933333333333337"/>
    <x v="10"/>
    <x v="4"/>
    <n v="37"/>
    <s v="septiembre"/>
    <s v="T"/>
    <m/>
    <s v="no aplica"/>
    <m/>
    <m/>
    <m/>
  </r>
  <r>
    <n v="150870"/>
    <s v="Embalador"/>
    <s v="Moreno"/>
    <s v="L33"/>
    <d v="2018-11-01T00:00:00"/>
    <s v="-"/>
    <s v="Mantenimiento Electrico"/>
    <d v="2023-09-11T00:00:00"/>
    <d v="1899-12-30T18:55:14"/>
    <d v="2023-09-11T00:00:00"/>
    <d v="1899-12-30T20:15:22"/>
    <n v="4808"/>
    <n v="80.13333333333334"/>
    <x v="1289"/>
    <x v="2"/>
    <n v="37"/>
    <s v="septiembre"/>
    <s v="T"/>
    <m/>
    <s v="no"/>
    <m/>
    <m/>
    <m/>
  </r>
  <r>
    <n v="150872"/>
    <s v="Transporte"/>
    <s v="Moreno"/>
    <s v="L19"/>
    <d v="2018-11-01T00:00:00"/>
    <s v="-"/>
    <s v="Mantenimiento Mecanico"/>
    <d v="2023-09-11T00:00:00"/>
    <d v="1899-12-30T19:16:52"/>
    <d v="2023-09-11T00:00:00"/>
    <d v="1899-12-30T19:40:10"/>
    <n v="1398"/>
    <n v="23.3"/>
    <x v="1290"/>
    <x v="2"/>
    <n v="37"/>
    <s v="septiembre"/>
    <s v="T"/>
    <m/>
    <s v="no"/>
    <m/>
    <m/>
    <m/>
  </r>
  <r>
    <n v="150875"/>
    <s v="Transporte"/>
    <s v="Moreno"/>
    <s v="L19"/>
    <d v="2018-11-01T00:00:00"/>
    <s v="-"/>
    <s v="Mantenimiento Mecanico"/>
    <d v="2023-09-11T00:00:00"/>
    <d v="1899-12-30T20:34:31"/>
    <d v="2023-09-11T00:00:00"/>
    <d v="1899-12-30T20:36:29"/>
    <n v="118"/>
    <n v="1.9666666666666666"/>
    <x v="0"/>
    <x v="0"/>
    <n v="37"/>
    <s v="septiembre"/>
    <s v="T"/>
    <m/>
    <s v="microparada"/>
    <m/>
    <m/>
    <m/>
  </r>
  <r>
    <n v="150876"/>
    <s v="Girador de pucks"/>
    <s v="Moreno"/>
    <s v="L32"/>
    <d v="2021-02-04T00:00:00"/>
    <s v="Victor"/>
    <s v="Mantenimiento Mecanico"/>
    <d v="2023-09-11T00:00:00"/>
    <d v="1899-12-30T20:46:23"/>
    <d v="2023-09-11T00:00:00"/>
    <d v="1899-12-30T21:08:43"/>
    <n v="1340"/>
    <n v="22.333333333333332"/>
    <x v="1288"/>
    <x v="2"/>
    <n v="37"/>
    <s v="septiembre"/>
    <s v="T"/>
    <m/>
    <s v="no"/>
    <m/>
    <m/>
    <m/>
  </r>
  <r>
    <n v="150883"/>
    <s v="Celofanadora L10"/>
    <s v="Moreno"/>
    <s v="L10"/>
    <d v="2020-09-30T00:00:00"/>
    <s v="Martín"/>
    <s v="Mantenimiento Mecanico"/>
    <d v="2023-09-12T00:00:00"/>
    <d v="1899-12-30T06:58:23"/>
    <d v="2023-09-12T00:00:00"/>
    <d v="1899-12-30T08:35:56"/>
    <n v="5853"/>
    <n v="97.55"/>
    <x v="1"/>
    <x v="1"/>
    <n v="37"/>
    <s v="septiembre"/>
    <s v="M"/>
    <m/>
    <s v="sin informacion"/>
    <m/>
    <m/>
    <m/>
  </r>
  <r>
    <n v="150887"/>
    <s v="Celofanadora"/>
    <s v="Moreno"/>
    <s v="L19"/>
    <d v="2023-05-17T00:00:00"/>
    <s v="Juan Manuel"/>
    <s v="Mantenimiento Mecanico"/>
    <d v="2023-09-12T00:00:00"/>
    <d v="1899-12-30T07:20:58"/>
    <d v="2023-09-12T00:00:00"/>
    <d v="1899-12-30T07:36:52"/>
    <n v="954"/>
    <n v="15.9"/>
    <x v="23"/>
    <x v="2"/>
    <n v="37"/>
    <s v="septiembre"/>
    <s v="M"/>
    <m/>
    <s v="no"/>
    <m/>
    <m/>
    <m/>
  </r>
  <r>
    <n v="150888"/>
    <s v="Celofanadora"/>
    <s v="Moreno"/>
    <s v="L19"/>
    <d v="2023-05-17T00:00:00"/>
    <s v="Juan Manuel"/>
    <s v="Mantenimiento Electrico"/>
    <d v="2023-09-12T00:00:00"/>
    <d v="1899-12-30T07:37:00"/>
    <d v="2023-09-12T00:00:00"/>
    <d v="1899-12-30T08:02:31"/>
    <n v="1531"/>
    <n v="25.516666666666666"/>
    <x v="23"/>
    <x v="2"/>
    <n v="37"/>
    <s v="septiembre"/>
    <s v="M"/>
    <m/>
    <s v="no"/>
    <m/>
    <m/>
    <m/>
  </r>
  <r>
    <n v="150895"/>
    <s v="Llenadora"/>
    <s v="Moreno"/>
    <s v="L45"/>
    <d v="2018-11-01T00:00:00"/>
    <s v="-"/>
    <s v="Mantenimiento Electrico"/>
    <d v="2023-09-12T00:00:00"/>
    <d v="1899-12-30T09:47:22"/>
    <d v="2023-09-12T00:00:00"/>
    <d v="1899-12-30T10:10:42"/>
    <n v="1400"/>
    <n v="23.333333333333332"/>
    <x v="1"/>
    <x v="1"/>
    <n v="37"/>
    <s v="septiembre"/>
    <s v="M"/>
    <m/>
    <s v="sin informacion"/>
    <m/>
    <m/>
    <m/>
  </r>
  <r>
    <n v="150901"/>
    <s v="Abastecedor de bombas"/>
    <s v="Moreno"/>
    <s v="L48"/>
    <d v="2018-11-01T00:00:00"/>
    <s v="-"/>
    <s v="Mantenimiento Mecanico"/>
    <d v="2023-09-12T00:00:00"/>
    <d v="1899-12-30T10:35:32"/>
    <d v="2023-09-12T00:00:00"/>
    <d v="1899-12-30T11:44:29"/>
    <n v="4137"/>
    <n v="68.95"/>
    <x v="1"/>
    <x v="1"/>
    <n v="37"/>
    <s v="septiembre"/>
    <s v="M"/>
    <m/>
    <s v="sin informacion"/>
    <m/>
    <m/>
    <m/>
  </r>
  <r>
    <n v="150905"/>
    <s v="Abastecedor de bombas"/>
    <s v="Moreno"/>
    <s v="L48"/>
    <d v="2018-11-01T00:00:00"/>
    <s v="-"/>
    <s v="Mantenimiento Mecanico"/>
    <d v="2023-09-12T00:00:00"/>
    <d v="1899-12-30T11:57:51"/>
    <d v="2023-09-12T00:00:00"/>
    <d v="1899-12-30T13:56:44"/>
    <n v="7133"/>
    <n v="118.88333333333334"/>
    <x v="1"/>
    <x v="1"/>
    <n v="37"/>
    <s v="septiembre"/>
    <s v="M"/>
    <m/>
    <s v="sin informacion"/>
    <m/>
    <m/>
    <m/>
  </r>
  <r>
    <n v="150908"/>
    <s v="Torqueadora"/>
    <s v="Moreno"/>
    <s v="L35"/>
    <d v="2018-11-01T00:00:00"/>
    <s v="-"/>
    <s v="Mantenimiento Mecanico"/>
    <d v="2023-09-12T00:00:00"/>
    <d v="1899-12-30T13:04:22"/>
    <d v="2023-09-12T00:00:00"/>
    <d v="1899-12-30T13:29:18"/>
    <n v="1496"/>
    <n v="24.933333333333334"/>
    <x v="1"/>
    <x v="1"/>
    <n v="37"/>
    <s v="septiembre"/>
    <s v="M"/>
    <m/>
    <s v="sin informacion"/>
    <m/>
    <m/>
    <m/>
  </r>
  <r>
    <n v="150909"/>
    <s v="Llenadora"/>
    <s v="Moreno"/>
    <s v="L16"/>
    <d v="2019-09-24T00:00:00"/>
    <s v="Sebastian "/>
    <s v="Mantenimiento Electrico"/>
    <d v="2023-09-12T00:00:00"/>
    <d v="1899-12-30T13:05:06"/>
    <d v="2023-09-12T00:00:00"/>
    <d v="1899-12-30T13:18:53"/>
    <n v="827"/>
    <n v="13.783333333333333"/>
    <x v="1291"/>
    <x v="2"/>
    <n v="37"/>
    <s v="septiembre"/>
    <s v="M"/>
    <m/>
    <s v="no"/>
    <m/>
    <m/>
    <m/>
  </r>
  <r>
    <n v="150912"/>
    <s v="Laser"/>
    <s v="Moreno"/>
    <s v="L33"/>
    <d v="2018-11-01T00:00:00"/>
    <s v="-"/>
    <s v="Mantenimiento Electrico"/>
    <d v="2023-09-12T00:00:00"/>
    <d v="1899-12-30T13:36:22"/>
    <d v="2023-09-12T00:00:00"/>
    <d v="1899-12-30T13:56:14"/>
    <n v="1192"/>
    <n v="19.866666666666667"/>
    <x v="1292"/>
    <x v="2"/>
    <n v="37"/>
    <s v="septiembre"/>
    <s v="M"/>
    <m/>
    <s v="no"/>
    <m/>
    <m/>
    <m/>
  </r>
  <r>
    <n v="150915"/>
    <s v="Etiquetadora"/>
    <s v="Moreno"/>
    <s v="L04"/>
    <d v="2018-11-01T00:00:00"/>
    <s v="-"/>
    <s v="Mantenimiento Electrico"/>
    <d v="2023-09-12T00:00:00"/>
    <d v="1899-12-30T14:29:15"/>
    <d v="2023-09-12T00:00:00"/>
    <d v="1899-12-30T14:34:44"/>
    <n v="329"/>
    <n v="5.4833333333333334"/>
    <x v="0"/>
    <x v="0"/>
    <n v="37"/>
    <s v="septiembre"/>
    <s v="T"/>
    <m/>
    <s v="microparada"/>
    <m/>
    <m/>
    <m/>
  </r>
  <r>
    <n v="150916"/>
    <s v="LogiPack"/>
    <s v="Moreno"/>
    <s v="L35"/>
    <d v="2020-02-20T00:00:00"/>
    <s v="Martín"/>
    <s v="Mantenimiento Electrico"/>
    <d v="2023-09-12T00:00:00"/>
    <d v="1899-12-30T14:33:59"/>
    <d v="2023-09-12T00:00:00"/>
    <d v="1899-12-30T15:18:26"/>
    <n v="2667"/>
    <n v="44.45"/>
    <x v="1"/>
    <x v="1"/>
    <n v="37"/>
    <s v="septiembre"/>
    <s v="T"/>
    <m/>
    <s v="sin informacion"/>
    <m/>
    <m/>
    <m/>
  </r>
  <r>
    <n v="150918"/>
    <s v="Llenadora"/>
    <s v="Moreno"/>
    <s v="L11"/>
    <d v="2018-11-01T00:00:00"/>
    <s v="-"/>
    <s v="Mantenimiento Mecanico"/>
    <d v="2023-09-12T00:00:00"/>
    <d v="1899-12-30T14:44:37"/>
    <d v="2023-09-12T00:00:00"/>
    <d v="1899-12-30T15:02:12"/>
    <n v="1055"/>
    <n v="17.583333333333332"/>
    <x v="1293"/>
    <x v="2"/>
    <n v="37"/>
    <s v="septiembre"/>
    <s v="T"/>
    <m/>
    <s v="no"/>
    <m/>
    <m/>
    <m/>
  </r>
  <r>
    <n v="150921"/>
    <s v="Transporte"/>
    <s v="Moreno"/>
    <s v="L45"/>
    <d v="2018-11-01T00:00:00"/>
    <s v="-"/>
    <s v="Mantenimiento Mecanico"/>
    <d v="2023-09-12T00:00:00"/>
    <d v="1899-12-30T15:14:28"/>
    <d v="2023-09-12T00:00:00"/>
    <d v="1899-12-30T15:28:29"/>
    <n v="841"/>
    <n v="14.016666666666667"/>
    <x v="959"/>
    <x v="2"/>
    <n v="37"/>
    <s v="septiembre"/>
    <s v="T"/>
    <m/>
    <s v="no"/>
    <m/>
    <m/>
    <m/>
  </r>
  <r>
    <n v="150922"/>
    <s v="LogiPack"/>
    <s v="Moreno"/>
    <s v="L35"/>
    <d v="2020-02-20T00:00:00"/>
    <s v="Martín"/>
    <s v="Mantenimiento Electrico"/>
    <d v="2023-09-12T00:00:00"/>
    <d v="1899-12-30T15:18:36"/>
    <d v="2023-09-12T00:00:00"/>
    <d v="1899-12-30T17:42:59"/>
    <n v="8663"/>
    <n v="144.38333333333333"/>
    <x v="1294"/>
    <x v="3"/>
    <n v="37"/>
    <s v="septiembre"/>
    <s v="T"/>
    <m/>
    <s v="si"/>
    <m/>
    <m/>
    <m/>
  </r>
  <r>
    <n v="150930"/>
    <s v="Llenadora L37"/>
    <s v="Moreno"/>
    <s v="L37"/>
    <d v="2021-03-08T00:00:00"/>
    <s v="Martín"/>
    <s v="Mantenimiento Mecanico"/>
    <d v="2023-09-12T00:00:00"/>
    <d v="1899-12-30T18:15:02"/>
    <d v="2023-09-12T00:00:00"/>
    <d v="1899-12-30T18:15:07"/>
    <n v="5"/>
    <n v="8.3333333333333329E-2"/>
    <x v="0"/>
    <x v="0"/>
    <n v="37"/>
    <s v="septiembre"/>
    <s v="T"/>
    <m/>
    <s v="microparada"/>
    <m/>
    <m/>
    <m/>
  </r>
  <r>
    <n v="150936"/>
    <s v="Celofanadora"/>
    <s v="Moreno"/>
    <s v="L32"/>
    <d v="2021-02-04T00:00:00"/>
    <s v="Victor"/>
    <s v="Mantenimiento Mecanico"/>
    <d v="2023-09-12T00:00:00"/>
    <d v="1899-12-30T19:26:40"/>
    <d v="2023-09-12T00:00:00"/>
    <d v="1899-12-30T19:27:35"/>
    <n v="55"/>
    <n v="0.91666666666666663"/>
    <x v="0"/>
    <x v="0"/>
    <n v="37"/>
    <s v="septiembre"/>
    <s v="T"/>
    <m/>
    <s v="microparada"/>
    <m/>
    <m/>
    <m/>
  </r>
  <r>
    <n v="150938"/>
    <s v="Celofanadora L10"/>
    <s v="Moreno"/>
    <s v="L10"/>
    <d v="2020-09-30T00:00:00"/>
    <s v="Martín"/>
    <s v="Mantenimiento Mecanico"/>
    <d v="2023-09-12T00:00:00"/>
    <d v="1899-12-30T19:46:17"/>
    <d v="2023-09-12T00:00:00"/>
    <d v="1899-12-30T20:33:56"/>
    <n v="2859"/>
    <n v="47.65"/>
    <x v="1295"/>
    <x v="2"/>
    <n v="37"/>
    <s v="septiembre"/>
    <s v="T"/>
    <m/>
    <s v="no"/>
    <m/>
    <m/>
    <m/>
  </r>
  <r>
    <n v="150939"/>
    <s v="Pick and play"/>
    <s v="Moreno"/>
    <s v="L32"/>
    <d v="2023-01-04T00:00:00"/>
    <s v="Juan Manuel"/>
    <s v="Mantenimiento Electrico"/>
    <d v="2023-09-12T00:00:00"/>
    <d v="1899-12-30T20:12:53"/>
    <d v="2023-09-12T00:00:00"/>
    <d v="1899-12-30T20:28:39"/>
    <n v="946"/>
    <n v="15.766666666666667"/>
    <x v="23"/>
    <x v="2"/>
    <n v="37"/>
    <s v="septiembre"/>
    <s v="T"/>
    <m/>
    <s v="no"/>
    <m/>
    <m/>
    <m/>
  </r>
  <r>
    <n v="150940"/>
    <s v="Girador de pucks"/>
    <s v="Moreno"/>
    <s v="L32"/>
    <d v="2021-02-04T00:00:00"/>
    <s v="Victor"/>
    <s v="Mantenimiento Electrico"/>
    <d v="2023-09-12T00:00:00"/>
    <d v="1899-12-30T20:35:38"/>
    <d v="2023-09-12T00:00:00"/>
    <d v="1899-12-30T21:44:47"/>
    <n v="4149"/>
    <n v="69.150000000000006"/>
    <x v="1296"/>
    <x v="3"/>
    <n v="37"/>
    <s v="septiembre"/>
    <s v="T"/>
    <m/>
    <s v="si"/>
    <m/>
    <m/>
    <m/>
  </r>
  <r>
    <n v="150941"/>
    <s v="Celofanadora L10"/>
    <s v="Moreno"/>
    <s v="L10"/>
    <d v="2020-09-30T00:00:00"/>
    <s v="Martín"/>
    <s v="Mantenimiento Electrico"/>
    <d v="2023-09-12T00:00:00"/>
    <d v="1899-12-30T20:51:07"/>
    <d v="2023-09-12T00:00:00"/>
    <d v="1899-12-30T20:51:10"/>
    <n v="3"/>
    <n v="0.05"/>
    <x v="0"/>
    <x v="0"/>
    <n v="37"/>
    <s v="septiembre"/>
    <s v="T"/>
    <m/>
    <s v="microparada"/>
    <m/>
    <m/>
    <m/>
  </r>
  <r>
    <n v="150942"/>
    <s v="Celofanadora L10"/>
    <s v="Moreno"/>
    <s v="L10"/>
    <d v="2020-09-30T00:00:00"/>
    <s v="Martín"/>
    <s v="Mantenimiento Mecanico"/>
    <d v="2023-09-12T00:00:00"/>
    <d v="1899-12-30T20:51:15"/>
    <d v="2023-09-13T00:00:00"/>
    <d v="1899-12-30T06:09:29"/>
    <n v="33494"/>
    <n v="558.23333333333335"/>
    <x v="1295"/>
    <x v="2"/>
    <n v="37"/>
    <s v="septiembre"/>
    <s v="T"/>
    <m/>
    <s v="no"/>
    <m/>
    <m/>
    <m/>
  </r>
  <r>
    <n v="150943"/>
    <s v="Etiquetadora L33"/>
    <s v="Moreno"/>
    <s v="L33"/>
    <d v="2020-10-16T00:00:00"/>
    <s v="Martín"/>
    <s v="Mantenimiento Electrico"/>
    <d v="2023-09-12T00:00:00"/>
    <d v="1899-12-30T20:53:16"/>
    <d v="2023-09-12T00:00:00"/>
    <d v="1899-12-30T21:04:45"/>
    <n v="689"/>
    <n v="11.483333333333333"/>
    <x v="1297"/>
    <x v="2"/>
    <n v="37"/>
    <s v="septiembre"/>
    <s v="T"/>
    <m/>
    <s v="no"/>
    <m/>
    <m/>
    <m/>
  </r>
  <r>
    <n v="150944"/>
    <s v="Llenadora"/>
    <s v="Moreno"/>
    <s v="L42"/>
    <d v="2018-11-01T00:00:00"/>
    <s v="-"/>
    <s v="Mantenimiento Electrico"/>
    <d v="2023-09-12T00:00:00"/>
    <d v="1899-12-30T21:01:40"/>
    <d v="2023-09-12T00:00:00"/>
    <d v="1899-12-30T21:37:12"/>
    <n v="2132"/>
    <n v="35.533333333333331"/>
    <x v="1298"/>
    <x v="2"/>
    <n v="37"/>
    <s v="septiembre"/>
    <s v="T"/>
    <m/>
    <s v="no"/>
    <m/>
    <m/>
    <m/>
  </r>
  <r>
    <n v="150949"/>
    <s v="Brazo transporte"/>
    <s v="Moreno"/>
    <s v="L35"/>
    <d v="2018-11-01T00:00:00"/>
    <s v="-"/>
    <s v="Mantenimiento Electrico"/>
    <d v="2023-09-13T00:00:00"/>
    <d v="1899-12-30T06:25:47"/>
    <d v="2023-09-13T00:00:00"/>
    <d v="1899-12-30T06:34:35"/>
    <n v="528"/>
    <n v="8.8000000000000007"/>
    <x v="0"/>
    <x v="0"/>
    <n v="37"/>
    <s v="septiembre"/>
    <s v="M"/>
    <m/>
    <s v="microparada"/>
    <m/>
    <m/>
    <m/>
  </r>
  <r>
    <n v="150950"/>
    <s v="Laser"/>
    <s v="Moreno"/>
    <s v="L19"/>
    <d v="2022-07-14T00:00:00"/>
    <s v="Natalio"/>
    <s v="Mantenimiento Electrico"/>
    <d v="2023-09-13T00:00:00"/>
    <d v="1899-12-30T06:28:42"/>
    <d v="2023-09-13T00:00:00"/>
    <d v="1899-12-30T06:32:51"/>
    <n v="249"/>
    <n v="4.1500000000000004"/>
    <x v="0"/>
    <x v="0"/>
    <n v="37"/>
    <s v="septiembre"/>
    <s v="M"/>
    <m/>
    <s v="microparada"/>
    <m/>
    <m/>
    <m/>
  </r>
  <r>
    <n v="150954"/>
    <s v="Llenadora"/>
    <s v="Moreno"/>
    <s v="L16"/>
    <d v="2019-09-24T00:00:00"/>
    <s v="Sebastian "/>
    <s v="Mantenimiento Mecanico"/>
    <d v="2023-09-13T00:00:00"/>
    <d v="1899-12-30T07:11:54"/>
    <d v="2023-09-13T00:00:00"/>
    <d v="1899-12-30T07:25:51"/>
    <n v="837"/>
    <n v="13.95"/>
    <x v="1299"/>
    <x v="3"/>
    <n v="37"/>
    <s v="septiembre"/>
    <s v="M"/>
    <m/>
    <s v="si"/>
    <m/>
    <m/>
    <m/>
  </r>
  <r>
    <n v="150955"/>
    <s v="Abastecedor pinceles"/>
    <s v="Moreno"/>
    <s v="L37"/>
    <d v="2018-11-01T00:00:00"/>
    <s v="-"/>
    <s v="Mantenimiento Electrico"/>
    <d v="2023-09-13T00:00:00"/>
    <d v="1899-12-30T07:26:29"/>
    <d v="2023-09-13T00:00:00"/>
    <d v="1899-12-30T09:22:35"/>
    <n v="6966"/>
    <n v="116.1"/>
    <x v="1300"/>
    <x v="2"/>
    <n v="37"/>
    <s v="septiembre"/>
    <s v="M"/>
    <m/>
    <s v="no"/>
    <m/>
    <m/>
    <m/>
  </r>
  <r>
    <n v="150956"/>
    <s v="Abastecedor de tapas"/>
    <s v="Moreno"/>
    <s v="L35"/>
    <d v="2018-11-01T00:00:00"/>
    <s v="-"/>
    <s v="Mantenimiento Electrico"/>
    <d v="2023-09-13T00:00:00"/>
    <d v="1899-12-30T07:50:24"/>
    <d v="2023-09-13T00:00:00"/>
    <d v="1899-12-30T08:09:35"/>
    <n v="1151"/>
    <n v="19.183333333333334"/>
    <x v="1301"/>
    <x v="2"/>
    <n v="37"/>
    <s v="septiembre"/>
    <s v="M"/>
    <m/>
    <s v="no"/>
    <m/>
    <m/>
    <m/>
  </r>
  <r>
    <n v="150964"/>
    <s v="Martillo"/>
    <s v="Moreno"/>
    <s v="L11"/>
    <d v="2018-11-01T00:00:00"/>
    <s v="-"/>
    <s v="Mantenimiento Electrico"/>
    <d v="2023-09-13T00:00:00"/>
    <d v="1899-12-30T09:03:59"/>
    <d v="2023-09-13T00:00:00"/>
    <d v="1899-12-30T09:37:32"/>
    <n v="2013"/>
    <n v="33.549999999999997"/>
    <x v="1296"/>
    <x v="3"/>
    <n v="37"/>
    <s v="septiembre"/>
    <s v="M"/>
    <m/>
    <s v="si"/>
    <m/>
    <m/>
    <m/>
  </r>
  <r>
    <n v="150966"/>
    <s v="Axon"/>
    <s v="Moreno"/>
    <s v="L37"/>
    <d v="2020-02-20T00:00:00"/>
    <s v="Martín"/>
    <s v="Mantenimiento Electrico"/>
    <d v="2023-09-13T00:00:00"/>
    <d v="1899-12-30T09:52:54"/>
    <d v="2023-09-13T00:00:00"/>
    <d v="1899-12-30T10:42:39"/>
    <n v="2985"/>
    <n v="49.75"/>
    <x v="1302"/>
    <x v="3"/>
    <n v="37"/>
    <s v="septiembre"/>
    <s v="M"/>
    <m/>
    <s v="si"/>
    <m/>
    <m/>
    <m/>
  </r>
  <r>
    <n v="150968"/>
    <s v="Laser"/>
    <s v="Moreno"/>
    <s v="L10"/>
    <d v="2021-02-12T00:00:00"/>
    <s v="Martín"/>
    <s v="Mantenimiento Electrico"/>
    <d v="2023-09-13T00:00:00"/>
    <d v="1899-12-30T10:25:52"/>
    <d v="2023-09-13T00:00:00"/>
    <d v="1899-12-30T11:31:47"/>
    <n v="3955"/>
    <n v="65.916666666666671"/>
    <x v="1303"/>
    <x v="4"/>
    <n v="37"/>
    <s v="septiembre"/>
    <s v="M"/>
    <m/>
    <s v="no aplica"/>
    <m/>
    <m/>
    <m/>
  </r>
  <r>
    <n v="150969"/>
    <s v="Martillo"/>
    <s v="Moreno"/>
    <s v="L11"/>
    <d v="2018-11-01T00:00:00"/>
    <s v="-"/>
    <s v="Mantenimiento Electrico"/>
    <d v="2023-09-13T00:00:00"/>
    <d v="1899-12-30T10:56:37"/>
    <d v="2023-09-13T00:00:00"/>
    <d v="1899-12-30T11:34:13"/>
    <n v="2256"/>
    <n v="37.6"/>
    <x v="1304"/>
    <x v="2"/>
    <n v="37"/>
    <s v="septiembre"/>
    <s v="M"/>
    <m/>
    <s v="no"/>
    <m/>
    <m/>
    <m/>
  </r>
  <r>
    <n v="150970"/>
    <s v="Martillo"/>
    <s v="Moreno"/>
    <s v="L32"/>
    <d v="2021-02-04T00:00:00"/>
    <s v="Victor"/>
    <s v="Mantenimiento Mecanico"/>
    <d v="2023-09-13T00:00:00"/>
    <d v="1899-12-30T10:58:52"/>
    <d v="2023-09-13T00:00:00"/>
    <d v="1899-12-30T12:01:39"/>
    <n v="3767"/>
    <n v="62.783333333333331"/>
    <x v="1"/>
    <x v="1"/>
    <n v="37"/>
    <s v="septiembre"/>
    <s v="M"/>
    <m/>
    <s v="sin informacion"/>
    <m/>
    <m/>
    <m/>
  </r>
  <r>
    <n v="150972"/>
    <s v="Etiquetadora de fondo"/>
    <s v="Moreno"/>
    <s v="L37"/>
    <d v="2018-11-01T00:00:00"/>
    <s v="-"/>
    <s v="Mantenimiento Electrico"/>
    <d v="2023-09-13T00:00:00"/>
    <d v="1899-12-30T11:04:38"/>
    <d v="2023-09-13T00:00:00"/>
    <d v="1899-12-30T11:06:55"/>
    <n v="137"/>
    <n v="2.2833333333333332"/>
    <x v="0"/>
    <x v="0"/>
    <n v="37"/>
    <s v="septiembre"/>
    <s v="M"/>
    <m/>
    <s v="microparada"/>
    <m/>
    <m/>
    <m/>
  </r>
  <r>
    <n v="150974"/>
    <s v="Etiquetadora de fondo"/>
    <s v="Moreno"/>
    <s v="L37"/>
    <d v="2018-11-01T00:00:00"/>
    <s v="-"/>
    <s v="Mantenimiento Electrico"/>
    <d v="2023-09-13T00:00:00"/>
    <d v="1899-12-30T11:08:11"/>
    <d v="2023-09-13T00:00:00"/>
    <d v="1899-12-30T11:42:54"/>
    <n v="2083"/>
    <n v="34.716666666666669"/>
    <x v="1305"/>
    <x v="2"/>
    <n v="37"/>
    <s v="septiembre"/>
    <s v="M"/>
    <m/>
    <s v="no"/>
    <m/>
    <m/>
    <m/>
  </r>
  <r>
    <n v="150977"/>
    <s v="Axon"/>
    <s v="Moreno"/>
    <s v="L37"/>
    <d v="2020-02-20T00:00:00"/>
    <s v="Martín"/>
    <s v="Mantenimiento Electrico"/>
    <d v="2023-09-13T00:00:00"/>
    <d v="1899-12-30T12:39:27"/>
    <d v="2023-09-13T00:00:00"/>
    <d v="1899-12-30T15:25:00"/>
    <n v="9933"/>
    <n v="165.55"/>
    <x v="1306"/>
    <x v="2"/>
    <n v="37"/>
    <s v="septiembre"/>
    <s v="M"/>
    <m/>
    <s v="no"/>
    <m/>
    <m/>
    <m/>
  </r>
  <r>
    <n v="150978"/>
    <s v="Llenadora"/>
    <s v="Moreno"/>
    <s v="L16"/>
    <d v="2019-09-24T00:00:00"/>
    <s v="Sebastian "/>
    <s v="Mantenimiento Electrico"/>
    <d v="2023-09-13T00:00:00"/>
    <d v="1899-12-30T13:11:48"/>
    <d v="2023-09-13T00:00:00"/>
    <d v="1899-12-30T13:42:17"/>
    <n v="1829"/>
    <n v="30.483333333333334"/>
    <x v="1"/>
    <x v="1"/>
    <n v="37"/>
    <s v="septiembre"/>
    <s v="M"/>
    <m/>
    <s v="sin informacion"/>
    <m/>
    <m/>
    <m/>
  </r>
  <r>
    <n v="150983"/>
    <s v="Llenadora"/>
    <s v="Moreno"/>
    <s v="L11"/>
    <d v="2018-11-01T00:00:00"/>
    <s v="-"/>
    <s v="Mantenimiento Mecanico"/>
    <d v="2023-09-13T00:00:00"/>
    <d v="1899-12-30T15:05:31"/>
    <d v="2023-09-13T00:00:00"/>
    <d v="1899-12-30T15:20:47"/>
    <n v="916"/>
    <n v="15.266666666666667"/>
    <x v="1307"/>
    <x v="2"/>
    <n v="37"/>
    <s v="septiembre"/>
    <s v="T"/>
    <m/>
    <s v="no"/>
    <m/>
    <m/>
    <m/>
  </r>
  <r>
    <n v="150987"/>
    <s v="Torqueadora"/>
    <s v="Moreno"/>
    <s v="L04"/>
    <d v="2018-11-01T00:00:00"/>
    <s v="-"/>
    <s v="Mantenimiento Mecanico"/>
    <d v="2023-09-13T00:00:00"/>
    <d v="1899-12-30T15:54:36"/>
    <d v="2023-09-13T00:00:00"/>
    <d v="1899-12-30T16:14:42"/>
    <n v="1206"/>
    <n v="20.100000000000001"/>
    <x v="1"/>
    <x v="1"/>
    <n v="37"/>
    <s v="septiembre"/>
    <s v="T"/>
    <m/>
    <s v="sin informacion"/>
    <m/>
    <m/>
    <m/>
  </r>
  <r>
    <n v="150990"/>
    <s v="Llenadora"/>
    <s v="Moreno"/>
    <s v="L41"/>
    <d v="2018-11-01T00:00:00"/>
    <s v="-"/>
    <s v="Mantenimiento Mecanico"/>
    <d v="2023-09-13T00:00:00"/>
    <d v="1899-12-30T16:42:43"/>
    <d v="2023-09-13T00:00:00"/>
    <d v="1899-12-30T21:03:19"/>
    <n v="15636"/>
    <n v="260.60000000000002"/>
    <x v="1308"/>
    <x v="2"/>
    <n v="37"/>
    <s v="septiembre"/>
    <s v="T"/>
    <m/>
    <s v="no"/>
    <m/>
    <m/>
    <m/>
  </r>
  <r>
    <n v="150991"/>
    <s v="Laser"/>
    <s v="Moreno"/>
    <s v="L11"/>
    <d v="2021-08-24T00:00:00"/>
    <s v="Sebastian "/>
    <s v="Mantenimiento Electrico"/>
    <d v="2023-09-13T00:00:00"/>
    <d v="1899-12-30T17:01:08"/>
    <d v="2023-09-13T00:00:00"/>
    <d v="1899-12-30T18:30:44"/>
    <n v="5376"/>
    <n v="89.6"/>
    <x v="1"/>
    <x v="1"/>
    <n v="37"/>
    <s v="septiembre"/>
    <s v="T"/>
    <m/>
    <s v="sin informacion"/>
    <m/>
    <m/>
    <m/>
  </r>
  <r>
    <n v="150992"/>
    <s v="Llenadora"/>
    <s v="Moreno"/>
    <s v="L04"/>
    <d v="2018-11-01T00:00:00"/>
    <s v="-"/>
    <s v="Mantenimiento Electrico"/>
    <d v="2023-09-13T00:00:00"/>
    <d v="1899-12-30T17:23:47"/>
    <d v="2023-09-13T00:00:00"/>
    <d v="1899-12-30T17:37:31"/>
    <n v="824"/>
    <n v="13.733333333333333"/>
    <x v="1309"/>
    <x v="2"/>
    <n v="37"/>
    <s v="septiembre"/>
    <s v="T"/>
    <m/>
    <s v="no"/>
    <m/>
    <m/>
    <m/>
  </r>
  <r>
    <n v="150994"/>
    <s v="LogiPack"/>
    <s v="Moreno"/>
    <s v="L35"/>
    <d v="2020-02-20T00:00:00"/>
    <s v="Martín"/>
    <s v="Mantenimiento Mecanico"/>
    <d v="2023-09-13T00:00:00"/>
    <d v="1899-12-30T18:28:47"/>
    <d v="2023-09-13T00:00:00"/>
    <d v="1899-12-30T18:42:38"/>
    <n v="831"/>
    <n v="13.85"/>
    <x v="1310"/>
    <x v="2"/>
    <n v="37"/>
    <s v="septiembre"/>
    <s v="T"/>
    <m/>
    <s v="no"/>
    <m/>
    <m/>
    <m/>
  </r>
  <r>
    <n v="150995"/>
    <s v="Celofanadora"/>
    <s v="Moreno"/>
    <s v="L32"/>
    <d v="2021-02-04T00:00:00"/>
    <s v="Victor"/>
    <s v="Mantenimiento Mecanico"/>
    <d v="2023-09-13T00:00:00"/>
    <d v="1899-12-30T18:50:30"/>
    <d v="2023-09-13T00:00:00"/>
    <d v="1899-12-30T19:11:19"/>
    <n v="1249"/>
    <n v="20.816666666666666"/>
    <x v="23"/>
    <x v="2"/>
    <n v="37"/>
    <s v="septiembre"/>
    <s v="T"/>
    <m/>
    <s v="no"/>
    <m/>
    <m/>
    <m/>
  </r>
  <r>
    <n v="150999"/>
    <s v="Llenadora"/>
    <s v="Moreno"/>
    <s v="L33"/>
    <d v="2018-11-01T00:00:00"/>
    <s v="-"/>
    <s v="Mantenimiento Mecanico"/>
    <d v="2023-09-13T00:00:00"/>
    <d v="1899-12-30T20:20:11"/>
    <d v="2023-09-13T00:00:00"/>
    <d v="1899-12-30T20:52:41"/>
    <n v="1950"/>
    <n v="32.5"/>
    <x v="1311"/>
    <x v="3"/>
    <n v="37"/>
    <s v="septiembre"/>
    <s v="T"/>
    <m/>
    <s v="si"/>
    <m/>
    <m/>
    <m/>
  </r>
  <r>
    <n v="151005"/>
    <s v="Transporte"/>
    <s v="Moreno"/>
    <s v="L27"/>
    <d v="2018-11-01T00:00:00"/>
    <s v="-"/>
    <s v="Mantenimiento Mecanico"/>
    <d v="2023-09-13T00:00:00"/>
    <d v="1899-12-30T21:38:30"/>
    <d v="2023-09-13T00:00:00"/>
    <d v="1899-12-30T21:53:07"/>
    <n v="877"/>
    <n v="14.616666666666667"/>
    <x v="1312"/>
    <x v="2"/>
    <n v="37"/>
    <s v="septiembre"/>
    <s v="T"/>
    <m/>
    <s v="no"/>
    <m/>
    <m/>
    <m/>
  </r>
  <r>
    <n v="151007"/>
    <s v="Etiquetadora L33"/>
    <s v="Moreno"/>
    <s v="L33"/>
    <d v="2020-10-16T00:00:00"/>
    <s v="Martín"/>
    <s v="Mantenimiento Electrico"/>
    <d v="2023-09-14T00:00:00"/>
    <d v="1899-12-30T06:16:12"/>
    <d v="2023-09-14T00:00:00"/>
    <d v="1899-12-30T06:39:10"/>
    <n v="1378"/>
    <n v="22.966666666666665"/>
    <x v="23"/>
    <x v="2"/>
    <n v="37"/>
    <s v="septiembre"/>
    <s v="M"/>
    <m/>
    <s v="no"/>
    <m/>
    <m/>
    <m/>
  </r>
  <r>
    <n v="151009"/>
    <s v="Llenadora"/>
    <s v="Moreno"/>
    <s v="L36"/>
    <d v="2018-11-01T00:00:00"/>
    <s v="-"/>
    <s v="Mantenimiento Electrico"/>
    <d v="2023-09-14T00:00:00"/>
    <d v="1899-12-30T06:24:38"/>
    <d v="2023-09-14T00:00:00"/>
    <d v="1899-12-30T10:13:48"/>
    <n v="13750"/>
    <n v="229.16666666666666"/>
    <x v="1313"/>
    <x v="3"/>
    <n v="37"/>
    <s v="septiembre"/>
    <s v="M"/>
    <m/>
    <s v="si"/>
    <m/>
    <m/>
    <m/>
  </r>
  <r>
    <n v="151013"/>
    <s v="Etiquetadora L33"/>
    <s v="Moreno"/>
    <s v="L33"/>
    <d v="2020-10-16T00:00:00"/>
    <s v="Martín"/>
    <s v="Mantenimiento Electrico"/>
    <d v="2023-09-14T00:00:00"/>
    <d v="1899-12-30T06:53:32"/>
    <d v="2023-09-14T00:00:00"/>
    <d v="1899-12-30T08:25:21"/>
    <n v="5509"/>
    <n v="91.816666666666663"/>
    <x v="1314"/>
    <x v="2"/>
    <n v="37"/>
    <s v="septiembre"/>
    <s v="M"/>
    <m/>
    <s v="no"/>
    <m/>
    <m/>
    <m/>
  </r>
  <r>
    <n v="151029"/>
    <s v="Etiquetadora L33"/>
    <s v="Moreno"/>
    <s v="L33"/>
    <d v="2020-10-16T00:00:00"/>
    <s v="Martín"/>
    <s v="Mantenimiento Electrico"/>
    <d v="2023-09-14T00:00:00"/>
    <d v="1899-12-30T09:33:51"/>
    <d v="2023-09-14T00:00:00"/>
    <d v="1899-12-30T09:45:14"/>
    <n v="683"/>
    <n v="11.383333333333333"/>
    <x v="1315"/>
    <x v="2"/>
    <n v="37"/>
    <s v="septiembre"/>
    <s v="M"/>
    <m/>
    <s v="no"/>
    <m/>
    <m/>
    <m/>
  </r>
  <r>
    <n v="151030"/>
    <s v="Abastecedor de tapas"/>
    <s v="Moreno"/>
    <s v="L35"/>
    <d v="2018-11-01T00:00:00"/>
    <s v="-"/>
    <s v="Mantenimiento Electrico"/>
    <d v="2023-09-14T00:00:00"/>
    <d v="1899-12-30T09:43:09"/>
    <d v="2023-09-14T00:00:00"/>
    <d v="1899-12-30T09:55:55"/>
    <n v="766"/>
    <n v="12.766666666666667"/>
    <x v="1316"/>
    <x v="2"/>
    <n v="37"/>
    <s v="septiembre"/>
    <s v="M"/>
    <m/>
    <s v="no"/>
    <m/>
    <m/>
    <m/>
  </r>
  <r>
    <n v="151033"/>
    <s v="Transporte"/>
    <s v="Moreno"/>
    <s v="L27"/>
    <d v="2018-11-01T00:00:00"/>
    <s v="-"/>
    <s v="Mantenimiento Mecanico"/>
    <d v="2023-09-14T00:00:00"/>
    <d v="1899-12-30T10:06:50"/>
    <d v="2023-09-14T00:00:00"/>
    <d v="1899-12-30T10:26:06"/>
    <n v="1156"/>
    <n v="19.266666666666666"/>
    <x v="1317"/>
    <x v="2"/>
    <n v="37"/>
    <s v="septiembre"/>
    <s v="M"/>
    <m/>
    <s v="no"/>
    <m/>
    <m/>
    <m/>
  </r>
  <r>
    <n v="151051"/>
    <s v="Celofanadora"/>
    <s v="Moreno"/>
    <s v="L41"/>
    <d v="2020-02-21T00:00:00"/>
    <s v="Martín"/>
    <s v="Mantenimiento Mecanico"/>
    <d v="2023-09-14T00:00:00"/>
    <d v="1899-12-30T16:06:47"/>
    <d v="2023-09-14T00:00:00"/>
    <d v="1899-12-30T16:08:30"/>
    <n v="103"/>
    <n v="1.7166666666666666"/>
    <x v="0"/>
    <x v="0"/>
    <n v="37"/>
    <s v="septiembre"/>
    <s v="T"/>
    <m/>
    <s v="microparada"/>
    <m/>
    <m/>
    <m/>
  </r>
  <r>
    <n v="151056"/>
    <s v="Bajador de tapas"/>
    <s v="Moreno"/>
    <s v="L19"/>
    <d v="2022-07-14T00:00:00"/>
    <s v="Natalio"/>
    <s v="Mantenimiento Mecanico"/>
    <d v="2023-09-14T00:00:00"/>
    <d v="1899-12-30T16:55:54"/>
    <d v="2023-09-14T00:00:00"/>
    <d v="1899-12-30T17:04:19"/>
    <n v="505"/>
    <n v="8.4166666666666661"/>
    <x v="0"/>
    <x v="0"/>
    <n v="37"/>
    <s v="septiembre"/>
    <s v="T"/>
    <m/>
    <s v="microparada"/>
    <m/>
    <m/>
    <m/>
  </r>
  <r>
    <n v="151057"/>
    <s v="Etiquetadora"/>
    <s v="Moreno"/>
    <s v="L12"/>
    <d v="2018-11-01T00:00:00"/>
    <s v="-"/>
    <s v="Mantenimiento Mecanico"/>
    <d v="2023-09-14T00:00:00"/>
    <d v="1899-12-30T17:27:47"/>
    <d v="2023-09-14T00:00:00"/>
    <d v="1899-12-30T18:24:58"/>
    <n v="3431"/>
    <n v="57.18333333333333"/>
    <x v="23"/>
    <x v="2"/>
    <n v="37"/>
    <s v="septiembre"/>
    <s v="T"/>
    <m/>
    <s v="no"/>
    <m/>
    <m/>
    <m/>
  </r>
  <r>
    <n v="151058"/>
    <s v="Llenadora"/>
    <s v="Moreno"/>
    <s v="L48"/>
    <d v="2018-11-01T00:00:00"/>
    <s v="-"/>
    <s v="Mantenimiento Mecanico"/>
    <d v="2023-09-14T00:00:00"/>
    <d v="1899-12-30T17:35:48"/>
    <d v="2023-09-14T00:00:00"/>
    <d v="1899-12-30T17:42:12"/>
    <n v="384"/>
    <n v="6.4"/>
    <x v="0"/>
    <x v="0"/>
    <n v="37"/>
    <s v="septiembre"/>
    <s v="T"/>
    <m/>
    <s v="microparada"/>
    <m/>
    <m/>
    <m/>
  </r>
  <r>
    <n v="151061"/>
    <s v="Sobretapa"/>
    <s v="Moreno"/>
    <s v="L38"/>
    <d v="2020-06-30T00:00:00"/>
    <s v="Martín"/>
    <s v="Mantenimiento Mecanico"/>
    <d v="2023-09-14T00:00:00"/>
    <d v="1899-12-30T17:51:46"/>
    <d v="2023-09-14T00:00:00"/>
    <d v="1899-12-30T18:34:24"/>
    <n v="2558"/>
    <n v="42.633333333333333"/>
    <x v="1318"/>
    <x v="2"/>
    <n v="37"/>
    <s v="septiembre"/>
    <s v="T"/>
    <m/>
    <s v="no"/>
    <m/>
    <m/>
    <m/>
  </r>
  <r>
    <n v="151062"/>
    <s v="Estuchadora"/>
    <s v="Moreno"/>
    <s v="L43"/>
    <d v="2018-11-01T00:00:00"/>
    <s v="-"/>
    <s v="Mantenimiento Mecanico"/>
    <d v="2023-09-14T00:00:00"/>
    <d v="1899-12-30T17:53:03"/>
    <d v="2023-09-14T00:00:00"/>
    <d v="1899-12-30T19:00:35"/>
    <n v="4052"/>
    <n v="67.533333333333331"/>
    <x v="1319"/>
    <x v="2"/>
    <n v="37"/>
    <s v="septiembre"/>
    <s v="T"/>
    <m/>
    <s v="no"/>
    <m/>
    <m/>
    <m/>
  </r>
  <r>
    <n v="151066"/>
    <s v="Etiquetadora L33"/>
    <s v="Moreno"/>
    <s v="L33"/>
    <d v="2020-10-16T00:00:00"/>
    <s v="Martín"/>
    <s v="Mantenimiento Electrico"/>
    <d v="2023-09-14T00:00:00"/>
    <d v="1899-12-30T18:07:56"/>
    <d v="2023-09-14T00:00:00"/>
    <d v="1899-12-30T18:17:13"/>
    <n v="557"/>
    <n v="9.2833333333333332"/>
    <x v="0"/>
    <x v="0"/>
    <n v="37"/>
    <s v="septiembre"/>
    <s v="T"/>
    <m/>
    <s v="microparada"/>
    <m/>
    <m/>
    <m/>
  </r>
  <r>
    <n v="151067"/>
    <s v="Celofanadora"/>
    <s v="Moreno"/>
    <s v="L19"/>
    <d v="2023-05-17T00:00:00"/>
    <s v="Juan Manuel"/>
    <s v="Mantenimiento Mecanico"/>
    <d v="2023-09-14T00:00:00"/>
    <d v="1899-12-30T18:13:24"/>
    <d v="2023-09-14T00:00:00"/>
    <d v="1899-12-30T18:59:18"/>
    <n v="2754"/>
    <n v="45.9"/>
    <x v="23"/>
    <x v="2"/>
    <n v="37"/>
    <s v="septiembre"/>
    <s v="T"/>
    <m/>
    <s v="no"/>
    <m/>
    <m/>
    <m/>
  </r>
  <r>
    <n v="151069"/>
    <s v="Llenadora"/>
    <s v="Moreno"/>
    <s v="L35"/>
    <d v="2018-11-01T00:00:00"/>
    <s v="-"/>
    <s v="Mantenimiento Mecanico"/>
    <d v="2023-09-14T00:00:00"/>
    <d v="1899-12-30T18:23:53"/>
    <d v="2023-09-14T00:00:00"/>
    <d v="1899-12-30T18:29:31"/>
    <n v="338"/>
    <n v="5.6333333333333337"/>
    <x v="0"/>
    <x v="0"/>
    <n v="37"/>
    <s v="septiembre"/>
    <s v="T"/>
    <m/>
    <s v="microparada"/>
    <m/>
    <m/>
    <m/>
  </r>
  <r>
    <n v="151071"/>
    <s v="Etiquetadora"/>
    <s v="Moreno"/>
    <s v="L12"/>
    <d v="2018-11-01T00:00:00"/>
    <s v="-"/>
    <s v="Mantenimiento Mecanico"/>
    <d v="2023-09-14T00:00:00"/>
    <d v="1899-12-30T18:25:07"/>
    <d v="2023-09-14T00:00:00"/>
    <d v="1899-12-30T18:57:43"/>
    <n v="1956"/>
    <n v="32.6"/>
    <x v="23"/>
    <x v="2"/>
    <n v="37"/>
    <s v="septiembre"/>
    <s v="T"/>
    <m/>
    <s v="no"/>
    <m/>
    <m/>
    <m/>
  </r>
  <r>
    <n v="151075"/>
    <s v="Laser"/>
    <s v="Moreno"/>
    <s v="L33"/>
    <d v="2018-11-01T00:00:00"/>
    <s v="-"/>
    <s v="Mantenimiento Electrico"/>
    <d v="2023-09-14T00:00:00"/>
    <d v="1899-12-30T19:19:16"/>
    <d v="2023-09-14T00:00:00"/>
    <d v="1899-12-30T19:32:08"/>
    <n v="772"/>
    <n v="12.866666666666667"/>
    <x v="201"/>
    <x v="2"/>
    <n v="37"/>
    <s v="septiembre"/>
    <s v="T"/>
    <m/>
    <s v="no"/>
    <m/>
    <m/>
    <m/>
  </r>
  <r>
    <n v="151076"/>
    <s v="Brazo transporte"/>
    <s v="Moreno"/>
    <s v="L35"/>
    <d v="2018-11-01T00:00:00"/>
    <s v="-"/>
    <s v="Mantenimiento Mecanico"/>
    <d v="2023-09-14T00:00:00"/>
    <d v="1899-12-30T19:38:07"/>
    <d v="2023-09-14T00:00:00"/>
    <d v="1899-12-30T19:55:10"/>
    <n v="1023"/>
    <n v="17.05"/>
    <x v="1320"/>
    <x v="2"/>
    <n v="37"/>
    <s v="septiembre"/>
    <s v="T"/>
    <m/>
    <s v="no"/>
    <m/>
    <m/>
    <m/>
  </r>
  <r>
    <n v="151079"/>
    <s v="Estuchadora"/>
    <s v="Moreno"/>
    <s v="L32"/>
    <d v="2021-02-04T00:00:00"/>
    <s v="Victor"/>
    <s v="Mantenimiento Mecanico"/>
    <d v="2023-09-14T00:00:00"/>
    <d v="1899-12-30T20:24:13"/>
    <d v="2023-09-14T00:00:00"/>
    <d v="1899-12-30T20:32:27"/>
    <n v="494"/>
    <n v="8.2333333333333325"/>
    <x v="0"/>
    <x v="0"/>
    <n v="37"/>
    <s v="septiembre"/>
    <s v="T"/>
    <m/>
    <s v="microparada"/>
    <m/>
    <m/>
    <m/>
  </r>
  <r>
    <n v="151081"/>
    <s v="Abastecedor de tapas"/>
    <s v="Moreno"/>
    <s v="L33"/>
    <d v="2018-11-01T00:00:00"/>
    <s v="-"/>
    <s v="Mantenimiento Mecanico"/>
    <d v="2023-09-14T00:00:00"/>
    <d v="1899-12-30T22:30:01"/>
    <d v="2023-09-14T00:00:00"/>
    <d v="1899-12-30T23:53:24"/>
    <n v="5003"/>
    <n v="83.38333333333334"/>
    <x v="1"/>
    <x v="1"/>
    <n v="37"/>
    <s v="septiembre"/>
    <s v="N"/>
    <m/>
    <s v="sin informacion"/>
    <m/>
    <m/>
    <m/>
  </r>
  <r>
    <n v="151082"/>
    <s v="Abastecedor de envases"/>
    <s v="Moreno"/>
    <s v="L33"/>
    <d v="2018-11-01T00:00:00"/>
    <s v="-"/>
    <s v="Mantenimiento Electrico"/>
    <d v="2023-09-15T00:00:00"/>
    <d v="1899-12-30T06:08:36"/>
    <d v="2023-09-15T00:00:00"/>
    <d v="1899-12-30T06:11:05"/>
    <n v="149"/>
    <n v="2.4833333333333334"/>
    <x v="0"/>
    <x v="0"/>
    <n v="37"/>
    <s v="septiembre"/>
    <s v="M"/>
    <m/>
    <s v="microparada"/>
    <m/>
    <m/>
    <m/>
  </r>
  <r>
    <n v="151086"/>
    <s v="Abastecedor de envases"/>
    <s v="Moreno"/>
    <s v="L33"/>
    <d v="2018-11-01T00:00:00"/>
    <s v="-"/>
    <s v="Mantenimiento Mecanico"/>
    <d v="2023-09-15T00:00:00"/>
    <d v="1899-12-30T06:16:41"/>
    <d v="2023-09-15T00:00:00"/>
    <d v="1899-12-30T06:19:40"/>
    <n v="179"/>
    <n v="2.9833333333333334"/>
    <x v="0"/>
    <x v="0"/>
    <n v="37"/>
    <s v="septiembre"/>
    <s v="M"/>
    <m/>
    <s v="microparada"/>
    <m/>
    <m/>
    <m/>
  </r>
  <r>
    <n v="151092"/>
    <s v="Girador de pucks"/>
    <s v="Moreno"/>
    <s v="L11"/>
    <d v="2021-08-24T00:00:00"/>
    <s v="Sebastian "/>
    <s v="Mantenimiento Mecanico"/>
    <d v="2023-09-15T00:00:00"/>
    <d v="1899-12-30T06:44:03"/>
    <d v="2023-09-15T00:00:00"/>
    <d v="1899-12-30T06:47:18"/>
    <n v="195"/>
    <n v="3.25"/>
    <x v="0"/>
    <x v="0"/>
    <n v="37"/>
    <s v="septiembre"/>
    <s v="M"/>
    <m/>
    <s v="microparada"/>
    <m/>
    <m/>
    <m/>
  </r>
  <r>
    <n v="151093"/>
    <s v="Girador de pucks"/>
    <s v="Moreno"/>
    <s v="L11"/>
    <d v="2021-08-24T00:00:00"/>
    <s v="Sebastian "/>
    <s v="Mantenimiento Electrico"/>
    <d v="2023-09-15T00:00:00"/>
    <d v="1899-12-30T06:47:26"/>
    <d v="2023-09-15T00:00:00"/>
    <d v="1899-12-30T07:19:31"/>
    <n v="1925"/>
    <n v="32.083333333333336"/>
    <x v="1"/>
    <x v="1"/>
    <n v="37"/>
    <s v="septiembre"/>
    <s v="M"/>
    <m/>
    <s v="sin informacion"/>
    <m/>
    <m/>
    <m/>
  </r>
  <r>
    <n v="151094"/>
    <s v="Torqueadora"/>
    <s v="Moreno"/>
    <s v="L33"/>
    <d v="2020-02-20T00:00:00"/>
    <s v="Martín"/>
    <s v="Mantenimiento Mecanico"/>
    <d v="2023-09-15T00:00:00"/>
    <d v="1899-12-30T07:00:33"/>
    <d v="2023-09-15T00:00:00"/>
    <d v="1899-12-30T07:10:57"/>
    <n v="624"/>
    <n v="10.4"/>
    <x v="1"/>
    <x v="1"/>
    <n v="37"/>
    <s v="septiembre"/>
    <s v="M"/>
    <m/>
    <s v="sin informacion"/>
    <m/>
    <m/>
    <m/>
  </r>
  <r>
    <n v="151098"/>
    <s v="Torqueadora"/>
    <s v="Moreno"/>
    <s v="L33"/>
    <d v="2020-02-20T00:00:00"/>
    <s v="Martín"/>
    <s v="Mantenimiento Mecanico"/>
    <d v="2023-09-15T00:00:00"/>
    <d v="1899-12-30T07:22:14"/>
    <d v="2023-09-15T00:00:00"/>
    <d v="1899-12-30T07:48:10"/>
    <n v="1556"/>
    <n v="25.933333333333334"/>
    <x v="1"/>
    <x v="1"/>
    <n v="37"/>
    <s v="septiembre"/>
    <s v="M"/>
    <m/>
    <s v="sin informacion"/>
    <m/>
    <m/>
    <m/>
  </r>
  <r>
    <n v="151100"/>
    <s v="Llenadora"/>
    <s v="Moreno"/>
    <s v="L29"/>
    <d v="2018-11-01T00:00:00"/>
    <s v="-"/>
    <s v="Mantenimiento Mecanico"/>
    <d v="2023-09-15T00:00:00"/>
    <d v="1899-12-30T07:30:59"/>
    <d v="2023-09-15T00:00:00"/>
    <d v="1899-12-30T07:55:20"/>
    <n v="1461"/>
    <n v="24.35"/>
    <x v="1"/>
    <x v="1"/>
    <n v="37"/>
    <s v="septiembre"/>
    <s v="M"/>
    <m/>
    <s v="sin informacion"/>
    <m/>
    <m/>
    <m/>
  </r>
  <r>
    <n v="151102"/>
    <s v="Sobretapa"/>
    <s v="Moreno"/>
    <s v="L38"/>
    <d v="2020-06-30T00:00:00"/>
    <s v="Martín"/>
    <s v="Mantenimiento Mecanico"/>
    <d v="2023-09-15T00:00:00"/>
    <d v="1899-12-30T08:15:47"/>
    <d v="2023-09-15T00:00:00"/>
    <d v="1899-12-30T08:38:39"/>
    <n v="1372"/>
    <n v="22.866666666666667"/>
    <x v="1321"/>
    <x v="2"/>
    <n v="37"/>
    <s v="septiembre"/>
    <s v="M"/>
    <m/>
    <s v="no"/>
    <m/>
    <m/>
    <m/>
  </r>
  <r>
    <n v="151104"/>
    <s v="Torqueadora"/>
    <s v="Moreno"/>
    <s v="L33"/>
    <d v="2020-02-20T00:00:00"/>
    <s v="Martín"/>
    <s v="Mantenimiento Mecanico"/>
    <d v="2023-09-15T00:00:00"/>
    <d v="1899-12-30T08:39:46"/>
    <d v="2023-09-15T00:00:00"/>
    <d v="1899-12-30T09:39:49"/>
    <n v="3603"/>
    <n v="60.05"/>
    <x v="1"/>
    <x v="1"/>
    <n v="37"/>
    <s v="septiembre"/>
    <s v="M"/>
    <m/>
    <s v="sin informacion"/>
    <m/>
    <m/>
    <m/>
  </r>
  <r>
    <n v="151105"/>
    <s v="Laser"/>
    <s v="Moreno"/>
    <s v="L19"/>
    <d v="2022-07-14T00:00:00"/>
    <s v="Natalio"/>
    <s v="Mantenimiento Mecanico"/>
    <d v="2023-09-15T00:00:00"/>
    <d v="1899-12-30T08:45:26"/>
    <d v="2023-09-15T00:00:00"/>
    <d v="1899-12-30T08:56:43"/>
    <n v="677"/>
    <n v="11.283333333333333"/>
    <x v="1"/>
    <x v="1"/>
    <n v="37"/>
    <s v="septiembre"/>
    <s v="M"/>
    <m/>
    <s v="sin informacion"/>
    <m/>
    <m/>
    <m/>
  </r>
  <r>
    <n v="151106"/>
    <s v="Estuchadora"/>
    <s v="Moreno"/>
    <s v="L41"/>
    <d v="2020-02-21T00:00:00"/>
    <s v="Martín"/>
    <s v="Mantenimiento Mecanico"/>
    <d v="2023-09-15T00:00:00"/>
    <d v="1899-12-30T08:49:39"/>
    <d v="2023-09-15T00:00:00"/>
    <d v="1899-12-30T09:03:18"/>
    <n v="819"/>
    <n v="13.65"/>
    <x v="1"/>
    <x v="1"/>
    <n v="37"/>
    <s v="septiembre"/>
    <s v="M"/>
    <m/>
    <s v="sin informacion"/>
    <m/>
    <m/>
    <m/>
  </r>
  <r>
    <n v="151108"/>
    <s v="Sobretapa"/>
    <s v="Moreno"/>
    <s v="L38"/>
    <d v="2020-06-30T00:00:00"/>
    <s v="Martín"/>
    <s v="Mantenimiento Mecanico"/>
    <d v="2023-09-15T00:00:00"/>
    <d v="1899-12-30T09:04:58"/>
    <d v="2023-09-15T00:00:00"/>
    <d v="1899-12-30T10:26:50"/>
    <n v="4912"/>
    <n v="81.86666666666666"/>
    <x v="1321"/>
    <x v="2"/>
    <n v="37"/>
    <s v="septiembre"/>
    <s v="M"/>
    <m/>
    <s v="no"/>
    <m/>
    <m/>
    <m/>
  </r>
  <r>
    <n v="151114"/>
    <s v="Llenadora"/>
    <s v="Moreno"/>
    <s v="L48"/>
    <d v="2018-11-01T00:00:00"/>
    <s v="-"/>
    <s v="Mantenimiento Mecanico"/>
    <d v="2023-09-15T00:00:00"/>
    <d v="1899-12-30T10:40:48"/>
    <d v="2023-09-15T00:00:00"/>
    <d v="1899-12-30T11:39:10"/>
    <n v="3502"/>
    <n v="58.366666666666667"/>
    <x v="1"/>
    <x v="1"/>
    <n v="37"/>
    <s v="septiembre"/>
    <s v="M"/>
    <m/>
    <s v="sin informacion"/>
    <m/>
    <m/>
    <m/>
  </r>
  <r>
    <n v="151117"/>
    <s v="Llenadora"/>
    <s v="Moreno"/>
    <s v="L19"/>
    <d v="2018-11-01T00:00:00"/>
    <s v="-"/>
    <s v="Mantenimiento Mecanico"/>
    <d v="2023-09-15T00:00:00"/>
    <d v="1899-12-30T11:22:00"/>
    <d v="2023-09-15T00:00:00"/>
    <d v="1899-12-30T11:44:52"/>
    <n v="1372"/>
    <n v="22.866666666666667"/>
    <x v="1"/>
    <x v="1"/>
    <n v="37"/>
    <s v="septiembre"/>
    <s v="M"/>
    <m/>
    <s v="sin informacion"/>
    <m/>
    <m/>
    <m/>
  </r>
  <r>
    <n v="151124"/>
    <s v="Etiquetadora"/>
    <s v="Moreno"/>
    <s v="L10"/>
    <d v="2023-07-19T00:00:00"/>
    <s v="Juan Manuel"/>
    <s v="Mantenimiento Electrico"/>
    <d v="2023-09-15T00:00:00"/>
    <d v="1899-12-30T12:40:11"/>
    <d v="2023-09-15T00:00:00"/>
    <d v="1899-12-30T13:55:35"/>
    <n v="4524"/>
    <n v="75.400000000000006"/>
    <x v="1"/>
    <x v="1"/>
    <n v="37"/>
    <s v="septiembre"/>
    <s v="M"/>
    <m/>
    <s v="sin informacion"/>
    <m/>
    <m/>
    <m/>
  </r>
  <r>
    <n v="151129"/>
    <s v="Abastecedor de bolillas"/>
    <s v="Moreno"/>
    <s v="L33"/>
    <d v="2018-11-01T00:00:00"/>
    <s v="-"/>
    <s v="Mantenimiento Mecanico"/>
    <d v="2023-09-15T00:00:00"/>
    <d v="1899-12-30T13:03:40"/>
    <d v="2023-09-15T00:00:00"/>
    <d v="1899-12-30T13:12:30"/>
    <n v="530"/>
    <n v="8.8333333333333339"/>
    <x v="0"/>
    <x v="0"/>
    <n v="37"/>
    <s v="septiembre"/>
    <s v="M"/>
    <m/>
    <s v="microparada"/>
    <m/>
    <m/>
    <m/>
  </r>
  <r>
    <n v="151134"/>
    <s v="Llenadora"/>
    <s v="Moreno"/>
    <s v="L32"/>
    <d v="2021-02-04T00:00:00"/>
    <s v="Victor"/>
    <s v="Mantenimiento Mecanico"/>
    <d v="2023-09-15T00:00:00"/>
    <d v="1899-12-30T14:43:20"/>
    <d v="2023-09-15T00:00:00"/>
    <d v="1899-12-30T15:08:57"/>
    <n v="1537"/>
    <n v="25.616666666666667"/>
    <x v="1322"/>
    <x v="2"/>
    <n v="37"/>
    <s v="septiembre"/>
    <s v="T"/>
    <m/>
    <s v="no"/>
    <m/>
    <m/>
    <m/>
  </r>
  <r>
    <n v="151145"/>
    <s v="Estuchadora"/>
    <s v="Moreno"/>
    <s v="L43"/>
    <d v="2018-11-01T00:00:00"/>
    <s v="-"/>
    <s v="Mantenimiento Mecanico"/>
    <d v="2023-09-15T00:00:00"/>
    <d v="1899-12-30T16:06:44"/>
    <d v="2023-09-15T00:00:00"/>
    <d v="1899-12-30T16:19:24"/>
    <n v="760"/>
    <n v="12.666666666666666"/>
    <x v="1323"/>
    <x v="2"/>
    <n v="37"/>
    <s v="septiembre"/>
    <s v="T"/>
    <m/>
    <s v="no"/>
    <m/>
    <m/>
    <m/>
  </r>
  <r>
    <n v="151150"/>
    <s v="Axon"/>
    <s v="Moreno"/>
    <s v="L37"/>
    <d v="2020-02-20T00:00:00"/>
    <s v="Martín"/>
    <s v="Mantenimiento Electrico"/>
    <d v="2023-09-15T00:00:00"/>
    <d v="1899-12-30T18:05:11"/>
    <d v="2023-09-15T00:00:00"/>
    <d v="1899-12-30T18:11:39"/>
    <n v="388"/>
    <n v="6.4666666666666668"/>
    <x v="0"/>
    <x v="0"/>
    <n v="37"/>
    <s v="septiembre"/>
    <s v="T"/>
    <m/>
    <s v="microparada"/>
    <m/>
    <m/>
    <m/>
  </r>
  <r>
    <n v="151153"/>
    <s v="Laser"/>
    <s v="Moreno"/>
    <s v="L11"/>
    <d v="2021-08-24T00:00:00"/>
    <s v="Sebastian "/>
    <s v="Mantenimiento Mecanico"/>
    <d v="2023-09-15T00:00:00"/>
    <d v="1899-12-30T18:24:49"/>
    <d v="2023-09-15T00:00:00"/>
    <d v="1899-12-30T18:58:25"/>
    <n v="2016"/>
    <n v="33.6"/>
    <x v="1324"/>
    <x v="2"/>
    <n v="37"/>
    <s v="septiembre"/>
    <s v="T"/>
    <m/>
    <s v="no"/>
    <m/>
    <m/>
    <m/>
  </r>
  <r>
    <n v="151158"/>
    <s v="Laser"/>
    <s v="Moreno"/>
    <s v="L11"/>
    <d v="2021-08-24T00:00:00"/>
    <s v="Sebastian "/>
    <s v="Mantenimiento Electrico"/>
    <d v="2023-09-15T00:00:00"/>
    <d v="1899-12-30T19:02:39"/>
    <d v="2023-09-15T00:00:00"/>
    <d v="1899-12-30T19:02:43"/>
    <n v="4"/>
    <n v="6.6666666666666666E-2"/>
    <x v="0"/>
    <x v="0"/>
    <n v="37"/>
    <s v="septiembre"/>
    <s v="T"/>
    <m/>
    <s v="microparada"/>
    <m/>
    <m/>
    <m/>
  </r>
  <r>
    <n v="151159"/>
    <s v="Laser"/>
    <s v="Moreno"/>
    <s v="L11"/>
    <d v="2021-08-24T00:00:00"/>
    <s v="Sebastian "/>
    <s v="Mantenimiento Mecanico"/>
    <d v="2023-09-15T00:00:00"/>
    <d v="1899-12-30T19:02:49"/>
    <d v="2023-09-15T00:00:00"/>
    <d v="1899-12-30T19:08:11"/>
    <n v="322"/>
    <n v="5.3666666666666663"/>
    <x v="0"/>
    <x v="0"/>
    <n v="37"/>
    <s v="septiembre"/>
    <s v="T"/>
    <m/>
    <s v="microparada"/>
    <m/>
    <m/>
    <m/>
  </r>
  <r>
    <n v="151162"/>
    <s v="Laser"/>
    <s v="Moreno"/>
    <s v="L11"/>
    <d v="2021-08-24T00:00:00"/>
    <s v="Sebastian "/>
    <s v="Mantenimiento Mecanico"/>
    <d v="2023-09-15T00:00:00"/>
    <d v="1899-12-30T20:59:35"/>
    <d v="2023-09-15T00:00:00"/>
    <d v="1899-12-30T21:16:02"/>
    <n v="987"/>
    <n v="16.45"/>
    <x v="1325"/>
    <x v="2"/>
    <n v="37"/>
    <s v="septiembre"/>
    <s v="T"/>
    <m/>
    <s v="no"/>
    <m/>
    <m/>
    <m/>
  </r>
  <r>
    <n v="151220"/>
    <s v="Celofanadora L10"/>
    <s v="Moreno"/>
    <s v="L10"/>
    <d v="2020-09-30T00:00:00"/>
    <s v="Martín"/>
    <s v="Mantenimiento Mecanico"/>
    <d v="2023-09-19T00:00:00"/>
    <d v="1899-12-30T06:56:06"/>
    <d v="2023-09-19T00:00:00"/>
    <d v="1899-12-30T07:13:50"/>
    <n v="1064"/>
    <n v="17.733333333333334"/>
    <x v="23"/>
    <x v="2"/>
    <n v="38"/>
    <s v="septiembre"/>
    <s v="M"/>
    <m/>
    <s v="no"/>
    <m/>
    <m/>
    <m/>
  </r>
  <r>
    <n v="151223"/>
    <s v="Etiquetadora L33"/>
    <s v="Moreno"/>
    <s v="L33"/>
    <d v="2020-10-16T00:00:00"/>
    <s v="Martín"/>
    <s v="Mantenimiento Electrico"/>
    <d v="2023-09-19T00:00:00"/>
    <d v="1899-12-30T07:09:11"/>
    <d v="2023-09-19T00:00:00"/>
    <d v="1899-12-30T07:23:53"/>
    <n v="882"/>
    <n v="14.7"/>
    <x v="1326"/>
    <x v="2"/>
    <n v="38"/>
    <s v="septiembre"/>
    <s v="M"/>
    <m/>
    <s v="no"/>
    <m/>
    <m/>
    <m/>
  </r>
  <r>
    <n v="151224"/>
    <s v="Etiquetadora L33"/>
    <s v="Moreno"/>
    <s v="L33"/>
    <d v="2020-10-16T00:00:00"/>
    <s v="Martín"/>
    <s v="Mantenimiento Electrico"/>
    <d v="2023-09-19T00:00:00"/>
    <d v="1899-12-30T07:36:26"/>
    <d v="2023-09-19T00:00:00"/>
    <d v="1899-12-30T07:44:00"/>
    <n v="454"/>
    <n v="7.5666666666666664"/>
    <x v="0"/>
    <x v="0"/>
    <n v="38"/>
    <s v="septiembre"/>
    <s v="M"/>
    <m/>
    <s v="microparada"/>
    <m/>
    <m/>
    <m/>
  </r>
  <r>
    <n v="151229"/>
    <s v="Celofanadora L10"/>
    <s v="Moreno"/>
    <s v="L10"/>
    <d v="2020-09-30T00:00:00"/>
    <s v="Martín"/>
    <s v="Mantenimiento Electrico"/>
    <d v="2023-09-19T00:00:00"/>
    <d v="1899-12-30T08:06:02"/>
    <d v="2023-09-19T00:00:00"/>
    <d v="1899-12-30T08:07:46"/>
    <n v="104"/>
    <n v="1.7333333333333334"/>
    <x v="0"/>
    <x v="0"/>
    <n v="38"/>
    <s v="septiembre"/>
    <s v="M"/>
    <m/>
    <s v="microparada"/>
    <m/>
    <m/>
    <m/>
  </r>
  <r>
    <n v="151232"/>
    <s v="Girador de pucks"/>
    <s v="Moreno"/>
    <s v="L11"/>
    <d v="2021-08-24T00:00:00"/>
    <s v="Sebastian "/>
    <s v="Mantenimiento Electrico"/>
    <d v="2023-09-19T00:00:00"/>
    <d v="1899-12-30T08:29:25"/>
    <d v="2023-09-19T00:00:00"/>
    <d v="1899-12-30T09:59:38"/>
    <n v="5413"/>
    <n v="90.216666666666669"/>
    <x v="1327"/>
    <x v="3"/>
    <n v="38"/>
    <s v="septiembre"/>
    <s v="M"/>
    <m/>
    <s v="si"/>
    <m/>
    <m/>
    <m/>
  </r>
  <r>
    <n v="151233"/>
    <s v="Crimpadora"/>
    <s v="Moreno"/>
    <s v="L10"/>
    <d v="2018-11-01T00:00:00"/>
    <s v="-"/>
    <s v="Mantenimiento Mecanico"/>
    <d v="2023-09-19T00:00:00"/>
    <d v="1899-12-30T08:54:55"/>
    <d v="2023-09-19T00:00:00"/>
    <d v="1899-12-30T08:55:05"/>
    <n v="10"/>
    <n v="0.16666666666666666"/>
    <x v="0"/>
    <x v="0"/>
    <n v="38"/>
    <s v="septiembre"/>
    <s v="M"/>
    <m/>
    <s v="microparada"/>
    <m/>
    <m/>
    <m/>
  </r>
  <r>
    <n v="151234"/>
    <s v="Celofanadora L10"/>
    <s v="Moreno"/>
    <s v="L10"/>
    <d v="2020-09-30T00:00:00"/>
    <s v="Martín"/>
    <s v="Mantenimiento Mecanico"/>
    <d v="2023-09-19T00:00:00"/>
    <d v="1899-12-30T08:55:12"/>
    <d v="2023-09-19T00:00:00"/>
    <d v="1899-12-30T09:44:48"/>
    <n v="2976"/>
    <n v="49.6"/>
    <x v="1"/>
    <x v="1"/>
    <n v="38"/>
    <s v="septiembre"/>
    <s v="M"/>
    <m/>
    <s v="sin informacion"/>
    <m/>
    <m/>
    <m/>
  </r>
  <r>
    <n v="151237"/>
    <s v="Pick and play"/>
    <s v="Moreno"/>
    <s v="L41"/>
    <d v="2018-11-01T00:00:00"/>
    <s v="-"/>
    <s v="Mantenimiento Mecanico"/>
    <d v="2023-09-19T00:00:00"/>
    <d v="1899-12-30T09:31:28"/>
    <d v="2023-09-19T00:00:00"/>
    <d v="1899-12-30T09:43:22"/>
    <n v="714"/>
    <n v="11.9"/>
    <x v="1328"/>
    <x v="2"/>
    <n v="38"/>
    <s v="septiembre"/>
    <s v="M"/>
    <m/>
    <s v="no"/>
    <m/>
    <m/>
    <m/>
  </r>
  <r>
    <n v="151239"/>
    <s v="Pick and play"/>
    <s v="Moreno"/>
    <s v="L41"/>
    <d v="2018-11-01T00:00:00"/>
    <s v="-"/>
    <s v="Mantenimiento Mecanico"/>
    <d v="2023-09-19T00:00:00"/>
    <d v="1899-12-30T09:58:32"/>
    <d v="2023-09-19T00:00:00"/>
    <d v="1899-12-30T10:00:30"/>
    <n v="118"/>
    <n v="1.9666666666666666"/>
    <x v="0"/>
    <x v="0"/>
    <n v="38"/>
    <s v="septiembre"/>
    <s v="M"/>
    <m/>
    <s v="microparada"/>
    <m/>
    <m/>
    <m/>
  </r>
  <r>
    <n v="151240"/>
    <s v="Llenadora"/>
    <s v="Moreno"/>
    <s v="L11"/>
    <d v="2018-11-01T00:00:00"/>
    <s v="-"/>
    <s v="Mantenimiento Mecanico"/>
    <d v="2023-09-19T00:00:00"/>
    <d v="1899-12-30T09:59:51"/>
    <d v="2023-09-19T00:00:00"/>
    <d v="1899-12-30T10:01:34"/>
    <n v="103"/>
    <n v="1.7166666666666666"/>
    <x v="0"/>
    <x v="0"/>
    <n v="38"/>
    <s v="septiembre"/>
    <s v="M"/>
    <m/>
    <s v="microparada"/>
    <m/>
    <m/>
    <m/>
  </r>
  <r>
    <n v="151241"/>
    <s v="Pick and play"/>
    <s v="Moreno"/>
    <s v="L41"/>
    <d v="2018-11-01T00:00:00"/>
    <s v="-"/>
    <s v="Mantenimiento Electrico"/>
    <d v="2023-09-19T00:00:00"/>
    <d v="1899-12-30T10:00:53"/>
    <d v="2023-09-19T00:00:00"/>
    <d v="1899-12-30T10:15:22"/>
    <n v="869"/>
    <n v="14.483333333333333"/>
    <x v="1329"/>
    <x v="2"/>
    <n v="38"/>
    <s v="septiembre"/>
    <s v="M"/>
    <m/>
    <s v="no"/>
    <m/>
    <m/>
    <m/>
  </r>
  <r>
    <n v="151242"/>
    <s v="Girador de pucks"/>
    <s v="Moreno"/>
    <s v="L11"/>
    <d v="2021-08-24T00:00:00"/>
    <s v="Sebastian "/>
    <s v="Mantenimiento Electrico"/>
    <d v="2023-09-19T00:00:00"/>
    <d v="1899-12-30T10:01:48"/>
    <d v="2023-09-19T00:00:00"/>
    <d v="1899-12-30T10:32:02"/>
    <n v="1814"/>
    <n v="30.233333333333334"/>
    <x v="1"/>
    <x v="1"/>
    <n v="38"/>
    <s v="septiembre"/>
    <s v="M"/>
    <m/>
    <s v="sin informacion"/>
    <m/>
    <m/>
    <m/>
  </r>
  <r>
    <n v="151243"/>
    <s v="Etiquetadora L33"/>
    <s v="Moreno"/>
    <s v="L33"/>
    <d v="2020-10-16T00:00:00"/>
    <s v="Martín"/>
    <s v="Mantenimiento Electrico"/>
    <d v="2023-09-19T00:00:00"/>
    <d v="1899-12-30T10:25:18"/>
    <d v="2023-09-19T00:00:00"/>
    <d v="1899-12-30T10:51:18"/>
    <n v="1560"/>
    <n v="26"/>
    <x v="775"/>
    <x v="2"/>
    <n v="38"/>
    <s v="septiembre"/>
    <s v="M"/>
    <m/>
    <s v="no"/>
    <m/>
    <m/>
    <m/>
  </r>
  <r>
    <n v="151244"/>
    <s v="Llenadora"/>
    <s v="Moreno"/>
    <s v="L35"/>
    <d v="2018-11-01T00:00:00"/>
    <s v="-"/>
    <s v="Mantenimiento Mecanico"/>
    <d v="2023-09-19T00:00:00"/>
    <d v="1899-12-30T10:30:24"/>
    <d v="2023-09-19T00:00:00"/>
    <d v="1899-12-30T10:45:24"/>
    <n v="900"/>
    <n v="15"/>
    <x v="23"/>
    <x v="2"/>
    <n v="38"/>
    <s v="septiembre"/>
    <s v="M"/>
    <m/>
    <s v="no"/>
    <m/>
    <m/>
    <m/>
  </r>
  <r>
    <n v="151247"/>
    <s v="Torqueadora"/>
    <s v="Moreno"/>
    <s v="L35"/>
    <d v="2018-11-01T00:00:00"/>
    <s v="-"/>
    <s v="Mantenimiento Mecanico"/>
    <d v="2023-09-19T00:00:00"/>
    <d v="1899-12-30T10:45:46"/>
    <d v="2023-09-19T00:00:00"/>
    <d v="1899-12-30T11:09:16"/>
    <n v="1410"/>
    <n v="23.5"/>
    <x v="1"/>
    <x v="1"/>
    <n v="38"/>
    <s v="septiembre"/>
    <s v="M"/>
    <m/>
    <s v="sin informacion"/>
    <m/>
    <m/>
    <m/>
  </r>
  <r>
    <n v="151249"/>
    <s v="Celofanadora L10"/>
    <s v="Moreno"/>
    <s v="L10"/>
    <d v="2020-09-30T00:00:00"/>
    <s v="Martín"/>
    <s v="Mantenimiento Electrico"/>
    <d v="2023-09-19T00:00:00"/>
    <d v="1899-12-30T10:58:23"/>
    <d v="2023-09-19T00:00:00"/>
    <d v="1899-12-30T11:36:16"/>
    <n v="2273"/>
    <n v="37.883333333333333"/>
    <x v="1"/>
    <x v="1"/>
    <n v="38"/>
    <s v="septiembre"/>
    <s v="M"/>
    <m/>
    <s v="sin informacion"/>
    <m/>
    <m/>
    <m/>
  </r>
  <r>
    <n v="151250"/>
    <s v="Pick and play"/>
    <s v="Moreno"/>
    <s v="L41"/>
    <d v="2018-11-01T00:00:00"/>
    <s v="-"/>
    <s v="Mantenimiento Mecanico"/>
    <d v="2023-09-19T00:00:00"/>
    <d v="1899-12-30T11:51:17"/>
    <d v="2023-09-19T00:00:00"/>
    <d v="1899-12-30T12:09:32"/>
    <n v="1095"/>
    <n v="18.25"/>
    <x v="23"/>
    <x v="2"/>
    <n v="38"/>
    <s v="septiembre"/>
    <s v="M"/>
    <m/>
    <s v="no"/>
    <m/>
    <m/>
    <m/>
  </r>
  <r>
    <n v="151252"/>
    <s v="Celofanadora L10"/>
    <s v="Moreno"/>
    <s v="L10"/>
    <d v="2020-09-30T00:00:00"/>
    <s v="Martín"/>
    <s v="Mantenimiento Electrico"/>
    <d v="2023-09-19T00:00:00"/>
    <d v="1899-12-30T12:03:02"/>
    <d v="2023-09-19T00:00:00"/>
    <d v="1899-12-30T12:31:22"/>
    <n v="1700"/>
    <n v="28.333333333333332"/>
    <x v="1"/>
    <x v="1"/>
    <n v="38"/>
    <s v="septiembre"/>
    <s v="M"/>
    <m/>
    <s v="sin informacion"/>
    <m/>
    <m/>
    <m/>
  </r>
  <r>
    <n v="151253"/>
    <s v="Celofanadora L10"/>
    <s v="Moreno"/>
    <s v="L10"/>
    <d v="2020-09-30T00:00:00"/>
    <s v="Martín"/>
    <s v="Mantenimiento Electrico"/>
    <d v="2023-09-19T00:00:00"/>
    <d v="1899-12-30T12:38:46"/>
    <d v="2023-09-19T00:00:00"/>
    <d v="1899-12-30T14:45:54"/>
    <n v="7628"/>
    <n v="127.13333333333334"/>
    <x v="1"/>
    <x v="1"/>
    <n v="38"/>
    <s v="septiembre"/>
    <s v="M"/>
    <m/>
    <s v="sin informacion"/>
    <m/>
    <m/>
    <m/>
  </r>
  <r>
    <n v="151256"/>
    <s v="Etiquetadora L33"/>
    <s v="Moreno"/>
    <s v="L33"/>
    <d v="2020-10-16T00:00:00"/>
    <s v="Martín"/>
    <s v="Mantenimiento Electrico"/>
    <d v="2023-09-19T00:00:00"/>
    <d v="1899-12-30T13:18:12"/>
    <d v="2023-09-19T00:00:00"/>
    <d v="1899-12-30T14:25:39"/>
    <n v="4047"/>
    <n v="67.45"/>
    <x v="119"/>
    <x v="4"/>
    <n v="38"/>
    <s v="septiembre"/>
    <s v="M"/>
    <m/>
    <s v="no aplica"/>
    <m/>
    <m/>
    <m/>
  </r>
  <r>
    <n v="151260"/>
    <s v="Girador de pucks"/>
    <s v="Moreno"/>
    <s v="L11"/>
    <d v="2021-08-24T00:00:00"/>
    <s v="Sebastian "/>
    <s v="Mantenimiento Mecanico"/>
    <d v="2023-09-19T00:00:00"/>
    <d v="1899-12-30T15:04:05"/>
    <d v="2023-09-19T00:00:00"/>
    <d v="1899-12-30T15:36:19"/>
    <n v="1934"/>
    <n v="32.233333333333334"/>
    <x v="1330"/>
    <x v="2"/>
    <n v="38"/>
    <s v="septiembre"/>
    <s v="T"/>
    <m/>
    <s v="no"/>
    <m/>
    <m/>
    <m/>
  </r>
  <r>
    <n v="151264"/>
    <s v="Etiquetadora"/>
    <s v="Moreno"/>
    <s v="L42"/>
    <d v="2019-10-08T00:00:00"/>
    <s v="Martín"/>
    <s v="Mantenimiento Electrico"/>
    <d v="2023-09-19T00:00:00"/>
    <d v="1899-12-30T16:55:33"/>
    <d v="2023-09-19T00:00:00"/>
    <d v="1899-12-30T17:04:15"/>
    <n v="522"/>
    <n v="8.6999999999999993"/>
    <x v="0"/>
    <x v="0"/>
    <n v="38"/>
    <s v="septiembre"/>
    <s v="T"/>
    <m/>
    <s v="microparada"/>
    <m/>
    <m/>
    <m/>
  </r>
  <r>
    <n v="151267"/>
    <s v="Girador de pucks"/>
    <s v="Moreno"/>
    <s v="L11"/>
    <d v="2021-08-24T00:00:00"/>
    <s v="Sebastian "/>
    <s v="Mantenimiento Mecanico"/>
    <d v="2023-09-19T00:00:00"/>
    <d v="1899-12-30T17:34:52"/>
    <d v="2023-09-19T00:00:00"/>
    <d v="1899-12-30T17:46:28"/>
    <n v="696"/>
    <n v="11.6"/>
    <x v="1331"/>
    <x v="2"/>
    <n v="38"/>
    <s v="septiembre"/>
    <s v="T"/>
    <m/>
    <s v="no"/>
    <m/>
    <m/>
    <m/>
  </r>
  <r>
    <n v="151269"/>
    <s v="Torqueadora"/>
    <s v="Moreno"/>
    <s v="L33"/>
    <d v="2020-02-20T00:00:00"/>
    <s v="Martín"/>
    <s v="Mantenimiento Mecanico"/>
    <d v="2023-09-19T00:00:00"/>
    <d v="1899-12-30T18:00:30"/>
    <d v="2023-09-19T00:00:00"/>
    <d v="1899-12-30T18:07:31"/>
    <n v="421"/>
    <n v="7.0166666666666666"/>
    <x v="0"/>
    <x v="0"/>
    <n v="38"/>
    <s v="septiembre"/>
    <s v="T"/>
    <m/>
    <s v="microparada"/>
    <m/>
    <m/>
    <m/>
  </r>
  <r>
    <n v="151271"/>
    <s v="Celofanadora"/>
    <s v="Moreno"/>
    <s v="L11"/>
    <d v="2018-11-01T00:00:00"/>
    <s v="-"/>
    <s v="Mantenimiento Mecanico"/>
    <d v="2023-09-19T00:00:00"/>
    <d v="1899-12-30T18:19:00"/>
    <d v="2023-09-19T00:00:00"/>
    <d v="1899-12-30T18:51:09"/>
    <n v="1929"/>
    <n v="32.15"/>
    <x v="1332"/>
    <x v="2"/>
    <n v="38"/>
    <s v="septiembre"/>
    <s v="T"/>
    <m/>
    <s v="no"/>
    <m/>
    <m/>
    <m/>
  </r>
  <r>
    <n v="151275"/>
    <s v="Llenadora"/>
    <s v="Moreno"/>
    <s v="L33"/>
    <d v="2018-11-01T00:00:00"/>
    <s v="-"/>
    <s v="Mantenimiento Electrico"/>
    <d v="2023-09-19T00:00:00"/>
    <d v="1899-12-30T19:14:40"/>
    <d v="2023-09-19T00:00:00"/>
    <d v="1899-12-30T19:15:17"/>
    <n v="37"/>
    <n v="0.6166666666666667"/>
    <x v="0"/>
    <x v="0"/>
    <n v="38"/>
    <s v="septiembre"/>
    <s v="T"/>
    <m/>
    <s v="microparada"/>
    <m/>
    <m/>
    <m/>
  </r>
  <r>
    <n v="151276"/>
    <s v="Celofanadora"/>
    <s v="Moreno"/>
    <s v="L11"/>
    <d v="2018-11-01T00:00:00"/>
    <s v="-"/>
    <s v="Mantenimiento Mecanico"/>
    <d v="2023-09-19T00:00:00"/>
    <d v="1899-12-30T19:30:39"/>
    <d v="2023-09-20T00:00:00"/>
    <d v="1899-12-30T06:17:30"/>
    <n v="38811"/>
    <n v="646.85"/>
    <x v="1332"/>
    <x v="2"/>
    <n v="38"/>
    <s v="septiembre"/>
    <s v="T"/>
    <m/>
    <s v="no"/>
    <m/>
    <m/>
    <m/>
  </r>
  <r>
    <n v="151278"/>
    <s v="Llenadora"/>
    <s v="Moreno"/>
    <s v="L41"/>
    <d v="2018-11-01T00:00:00"/>
    <s v="-"/>
    <s v="Mantenimiento Mecanico"/>
    <d v="2023-09-19T00:00:00"/>
    <d v="1899-12-30T20:25:11"/>
    <d v="2023-09-19T00:00:00"/>
    <d v="1899-12-30T20:30:39"/>
    <n v="328"/>
    <n v="5.4666666666666668"/>
    <x v="0"/>
    <x v="0"/>
    <n v="38"/>
    <s v="septiembre"/>
    <s v="T"/>
    <m/>
    <s v="microparada"/>
    <m/>
    <m/>
    <m/>
  </r>
  <r>
    <n v="151281"/>
    <s v="Pick and play"/>
    <s v="Moreno"/>
    <s v="L41"/>
    <d v="2018-11-01T00:00:00"/>
    <s v="-"/>
    <s v="Mantenimiento Electrico"/>
    <d v="2023-09-19T00:00:00"/>
    <d v="1899-12-30T22:43:25"/>
    <d v="2023-09-20T00:00:00"/>
    <d v="1899-12-30T01:29:33"/>
    <n v="9968"/>
    <n v="166.13333333333333"/>
    <x v="1"/>
    <x v="1"/>
    <n v="38"/>
    <s v="septiembre"/>
    <s v="N"/>
    <m/>
    <s v="sin informacion"/>
    <m/>
    <m/>
    <m/>
  </r>
  <r>
    <n v="151291"/>
    <s v="Etiquetadora L33"/>
    <s v="Moreno"/>
    <s v="L33"/>
    <d v="2020-10-16T00:00:00"/>
    <s v="Martín"/>
    <s v="Mantenimiento Electrico"/>
    <d v="2023-09-20T00:00:00"/>
    <d v="1899-12-30T07:25:42"/>
    <d v="2023-09-20T00:00:00"/>
    <d v="1899-12-30T07:35:29"/>
    <n v="587"/>
    <n v="9.7833333333333332"/>
    <x v="0"/>
    <x v="0"/>
    <n v="38"/>
    <s v="septiembre"/>
    <s v="M"/>
    <m/>
    <s v="microparada"/>
    <m/>
    <m/>
    <m/>
  </r>
  <r>
    <n v="151293"/>
    <s v="Transporte"/>
    <s v="Moreno"/>
    <s v="L10"/>
    <d v="2018-11-01T00:00:00"/>
    <s v="-"/>
    <s v="Mantenimiento Mecanico"/>
    <d v="2023-09-20T00:00:00"/>
    <d v="1899-12-30T07:49:54"/>
    <d v="2023-09-20T00:00:00"/>
    <d v="1899-12-30T08:01:37"/>
    <n v="703"/>
    <n v="11.716666666666667"/>
    <x v="1"/>
    <x v="1"/>
    <n v="38"/>
    <s v="septiembre"/>
    <s v="M"/>
    <m/>
    <s v="sin informacion"/>
    <m/>
    <m/>
    <m/>
  </r>
  <r>
    <n v="151306"/>
    <s v="Etiquetadora L33"/>
    <s v="Moreno"/>
    <s v="L33"/>
    <d v="2020-10-16T00:00:00"/>
    <s v="Martín"/>
    <s v="Mantenimiento Electrico"/>
    <d v="2023-09-20T00:00:00"/>
    <d v="1899-12-30T10:41:51"/>
    <d v="2023-09-20T00:00:00"/>
    <d v="1899-12-30T10:45:56"/>
    <n v="245"/>
    <n v="4.083333333333333"/>
    <x v="0"/>
    <x v="0"/>
    <n v="38"/>
    <s v="septiembre"/>
    <s v="M"/>
    <m/>
    <s v="microparada"/>
    <m/>
    <m/>
    <m/>
  </r>
  <r>
    <n v="151311"/>
    <s v="Axon"/>
    <s v="Moreno"/>
    <s v="L37"/>
    <d v="2020-02-20T00:00:00"/>
    <s v="Martín"/>
    <s v="Mantenimiento Electrico"/>
    <d v="2023-09-20T00:00:00"/>
    <d v="1899-12-30T11:25:18"/>
    <d v="2023-09-20T00:00:00"/>
    <d v="1899-12-30T12:36:55"/>
    <n v="4297"/>
    <n v="71.61666666666666"/>
    <x v="1333"/>
    <x v="3"/>
    <n v="38"/>
    <s v="septiembre"/>
    <s v="M"/>
    <m/>
    <s v="si"/>
    <m/>
    <m/>
    <m/>
  </r>
  <r>
    <n v="151312"/>
    <s v="Llenadora"/>
    <s v="Moreno"/>
    <s v="L04"/>
    <d v="2018-11-01T00:00:00"/>
    <s v="-"/>
    <s v="Mantenimiento Mecanico"/>
    <d v="2023-09-20T00:00:00"/>
    <d v="1899-12-30T12:19:23"/>
    <d v="2023-09-20T00:00:00"/>
    <d v="1899-12-30T12:58:11"/>
    <n v="2328"/>
    <n v="38.799999999999997"/>
    <x v="1"/>
    <x v="1"/>
    <n v="38"/>
    <s v="septiembre"/>
    <s v="M"/>
    <m/>
    <s v="sin informacion"/>
    <m/>
    <m/>
    <m/>
  </r>
  <r>
    <n v="151313"/>
    <s v="Pick and play"/>
    <s v="Moreno"/>
    <s v="L11"/>
    <d v="2018-11-01T00:00:00"/>
    <s v="-"/>
    <s v="Mantenimiento Mecanico"/>
    <d v="2023-09-20T00:00:00"/>
    <d v="1899-12-30T12:20:15"/>
    <d v="2023-09-20T00:00:00"/>
    <d v="1899-12-30T12:36:49"/>
    <n v="994"/>
    <n v="16.566666666666666"/>
    <x v="1"/>
    <x v="1"/>
    <n v="38"/>
    <s v="septiembre"/>
    <s v="M"/>
    <m/>
    <s v="sin informacion"/>
    <m/>
    <m/>
    <m/>
  </r>
  <r>
    <n v="151318"/>
    <s v="Etiquetadora L33"/>
    <s v="Moreno"/>
    <s v="L33"/>
    <d v="2020-10-16T00:00:00"/>
    <s v="Martín"/>
    <s v="Mantenimiento Electrico"/>
    <d v="2023-09-20T00:00:00"/>
    <d v="1899-12-30T13:29:27"/>
    <d v="2023-09-20T00:00:00"/>
    <d v="1899-12-30T13:36:48"/>
    <n v="441"/>
    <n v="7.35"/>
    <x v="0"/>
    <x v="0"/>
    <n v="38"/>
    <s v="septiembre"/>
    <s v="M"/>
    <m/>
    <s v="microparada"/>
    <m/>
    <m/>
    <m/>
  </r>
  <r>
    <n v="151319"/>
    <s v="Estuchadora"/>
    <s v="Moreno"/>
    <s v="L47"/>
    <d v="2021-10-06T00:00:00"/>
    <s v="Sebastian "/>
    <s v="Mantenimiento Mecanico"/>
    <d v="2023-09-20T00:00:00"/>
    <d v="1899-12-30T14:34:01"/>
    <d v="2023-09-20T00:00:00"/>
    <d v="1899-12-30T14:46:26"/>
    <n v="745"/>
    <n v="12.416666666666666"/>
    <x v="1"/>
    <x v="1"/>
    <n v="38"/>
    <s v="septiembre"/>
    <s v="T"/>
    <m/>
    <s v="sin informacion"/>
    <m/>
    <m/>
    <m/>
  </r>
  <r>
    <n v="151320"/>
    <s v="Pick and play"/>
    <s v="Moreno"/>
    <s v="L11"/>
    <d v="2018-11-01T00:00:00"/>
    <s v="-"/>
    <s v="Mantenimiento Electrico"/>
    <d v="2023-09-20T00:00:00"/>
    <d v="1899-12-30T14:37:16"/>
    <d v="2023-09-20T00:00:00"/>
    <d v="1899-12-30T14:38:13"/>
    <n v="57"/>
    <n v="0.95"/>
    <x v="0"/>
    <x v="0"/>
    <n v="38"/>
    <s v="septiembre"/>
    <s v="T"/>
    <m/>
    <s v="microparada"/>
    <m/>
    <m/>
    <m/>
  </r>
  <r>
    <n v="151322"/>
    <s v="Llenadora"/>
    <s v="Moreno"/>
    <s v="L35"/>
    <d v="2018-11-01T00:00:00"/>
    <s v="-"/>
    <s v="Mantenimiento Electrico"/>
    <d v="2023-09-20T00:00:00"/>
    <d v="1899-12-30T15:08:40"/>
    <d v="2023-09-20T00:00:00"/>
    <d v="1899-12-30T15:40:39"/>
    <n v="1919"/>
    <n v="31.983333333333334"/>
    <x v="1"/>
    <x v="1"/>
    <n v="38"/>
    <s v="septiembre"/>
    <s v="T"/>
    <m/>
    <s v="sin informacion"/>
    <m/>
    <m/>
    <m/>
  </r>
  <r>
    <n v="151323"/>
    <s v="Transporte"/>
    <s v="Moreno"/>
    <s v="L43"/>
    <d v="2018-11-01T00:00:00"/>
    <s v="-"/>
    <s v="Mantenimiento Mecanico"/>
    <d v="2023-09-20T00:00:00"/>
    <d v="1899-12-30T15:09:29"/>
    <d v="2023-09-20T00:00:00"/>
    <d v="1899-12-30T17:48:59"/>
    <n v="9570"/>
    <n v="159.5"/>
    <x v="1334"/>
    <x v="2"/>
    <n v="38"/>
    <s v="septiembre"/>
    <s v="T"/>
    <m/>
    <s v="no"/>
    <m/>
    <m/>
    <m/>
  </r>
  <r>
    <n v="151326"/>
    <s v="LogiPack"/>
    <s v="Moreno"/>
    <s v="L35"/>
    <d v="2020-02-20T00:00:00"/>
    <s v="Martín"/>
    <s v="Mantenimiento Electrico"/>
    <d v="2023-09-20T00:00:00"/>
    <d v="1899-12-30T16:56:06"/>
    <d v="2023-09-20T00:00:00"/>
    <d v="1899-12-30T17:59:12"/>
    <n v="3786"/>
    <n v="63.1"/>
    <x v="1335"/>
    <x v="2"/>
    <n v="38"/>
    <s v="septiembre"/>
    <s v="T"/>
    <m/>
    <s v="no"/>
    <m/>
    <m/>
    <m/>
  </r>
  <r>
    <n v="151334"/>
    <s v="Llenadora"/>
    <s v="Moreno"/>
    <s v="L33"/>
    <d v="2018-11-01T00:00:00"/>
    <s v="-"/>
    <s v="Mantenimiento Mecanico"/>
    <d v="2023-09-20T00:00:00"/>
    <d v="1899-12-30T18:13:52"/>
    <d v="2023-09-20T00:00:00"/>
    <d v="1899-12-30T18:33:50"/>
    <n v="1198"/>
    <n v="19.966666666666665"/>
    <x v="1336"/>
    <x v="2"/>
    <n v="38"/>
    <s v="septiembre"/>
    <s v="T"/>
    <m/>
    <s v="no"/>
    <m/>
    <m/>
    <m/>
  </r>
  <r>
    <n v="151340"/>
    <s v="Celofanadora"/>
    <s v="Moreno"/>
    <s v="L11"/>
    <d v="2018-11-01T00:00:00"/>
    <s v="-"/>
    <s v="Mantenimiento Mecanico"/>
    <d v="2023-09-20T00:00:00"/>
    <d v="1899-12-30T19:11:05"/>
    <d v="2023-09-20T00:00:00"/>
    <d v="1899-12-30T20:40:56"/>
    <n v="5391"/>
    <n v="89.85"/>
    <x v="657"/>
    <x v="2"/>
    <n v="38"/>
    <s v="septiembre"/>
    <s v="T"/>
    <m/>
    <s v="no"/>
    <m/>
    <m/>
    <m/>
  </r>
  <r>
    <n v="151362"/>
    <s v="Llenadora"/>
    <s v="Moreno"/>
    <s v="L04"/>
    <d v="2018-11-01T00:00:00"/>
    <s v="-"/>
    <s v="Mantenimiento Mecanico"/>
    <d v="2023-09-21T00:00:00"/>
    <d v="1899-12-30T06:30:49"/>
    <d v="2023-09-21T00:00:00"/>
    <d v="1899-12-30T06:51:24"/>
    <n v="1235"/>
    <n v="20.583333333333332"/>
    <x v="23"/>
    <x v="2"/>
    <n v="38"/>
    <s v="septiembre"/>
    <s v="M"/>
    <m/>
    <s v="no"/>
    <m/>
    <m/>
    <m/>
  </r>
  <r>
    <n v="151367"/>
    <s v="Llenadora"/>
    <s v="Moreno"/>
    <s v="L04"/>
    <d v="2018-11-01T00:00:00"/>
    <s v="-"/>
    <s v="Mantenimiento Electrico"/>
    <d v="2023-09-21T00:00:00"/>
    <d v="1899-12-30T07:05:24"/>
    <d v="2023-09-21T00:00:00"/>
    <d v="1899-12-30T07:34:55"/>
    <n v="1771"/>
    <n v="29.516666666666666"/>
    <x v="23"/>
    <x v="2"/>
    <n v="38"/>
    <s v="septiembre"/>
    <s v="M"/>
    <m/>
    <s v="no"/>
    <m/>
    <m/>
    <m/>
  </r>
  <r>
    <n v="151372"/>
    <s v="Llenadora"/>
    <s v="Moreno"/>
    <s v="L04"/>
    <d v="2018-11-01T00:00:00"/>
    <s v="-"/>
    <s v="Mantenimiento Mecanico"/>
    <d v="2023-09-21T00:00:00"/>
    <d v="1899-12-30T08:14:12"/>
    <d v="2023-09-21T00:00:00"/>
    <d v="1899-12-30T08:50:32"/>
    <n v="2180"/>
    <n v="36.333333333333336"/>
    <x v="1337"/>
    <x v="2"/>
    <n v="38"/>
    <s v="septiembre"/>
    <s v="M"/>
    <m/>
    <s v="no"/>
    <m/>
    <m/>
    <m/>
  </r>
  <r>
    <n v="151379"/>
    <s v="Torqueadora"/>
    <s v="Moreno"/>
    <s v="L33"/>
    <d v="2020-02-20T00:00:00"/>
    <s v="Martín"/>
    <s v="Mantenimiento Mecanico"/>
    <d v="2023-09-21T00:00:00"/>
    <d v="1899-12-30T09:38:47"/>
    <d v="2023-09-21T00:00:00"/>
    <d v="1899-12-30T10:34:05"/>
    <n v="3318"/>
    <n v="55.3"/>
    <x v="1338"/>
    <x v="2"/>
    <n v="38"/>
    <s v="septiembre"/>
    <s v="M"/>
    <m/>
    <s v="no"/>
    <m/>
    <m/>
    <m/>
  </r>
  <r>
    <n v="151384"/>
    <s v="Inkjet"/>
    <s v="Moreno"/>
    <s v="L33"/>
    <d v="2021-08-24T00:00:00"/>
    <s v="Sebastian "/>
    <s v="Mantenimiento Electrico"/>
    <d v="2023-09-21T00:00:00"/>
    <d v="1899-12-30T10:34:15"/>
    <d v="2023-09-21T00:00:00"/>
    <d v="1899-12-30T11:13:22"/>
    <n v="2347"/>
    <n v="39.116666666666667"/>
    <x v="1"/>
    <x v="1"/>
    <n v="38"/>
    <s v="septiembre"/>
    <s v="M"/>
    <m/>
    <s v="sin informacion"/>
    <m/>
    <m/>
    <m/>
  </r>
  <r>
    <n v="151388"/>
    <s v="Llenadora"/>
    <s v="Moreno"/>
    <s v="L45"/>
    <d v="2018-11-01T00:00:00"/>
    <s v="-"/>
    <s v="Mantenimiento Mecanico"/>
    <d v="2023-09-21T00:00:00"/>
    <d v="1899-12-30T11:06:30"/>
    <d v="2023-09-21T00:00:00"/>
    <d v="1899-12-30T11:29:20"/>
    <n v="1370"/>
    <n v="22.833333333333332"/>
    <x v="1"/>
    <x v="1"/>
    <n v="38"/>
    <s v="septiembre"/>
    <s v="M"/>
    <m/>
    <s v="sin informacion"/>
    <m/>
    <m/>
    <m/>
  </r>
  <r>
    <n v="151389"/>
    <s v="Camara"/>
    <s v="Moreno"/>
    <s v="L33"/>
    <d v="2020-02-20T00:00:00"/>
    <s v="Martín"/>
    <s v="Mantenimiento Electrico"/>
    <d v="2023-09-21T00:00:00"/>
    <d v="1899-12-30T11:13:37"/>
    <d v="2023-09-21T00:00:00"/>
    <d v="1899-12-30T11:57:22"/>
    <n v="2625"/>
    <n v="43.75"/>
    <x v="1339"/>
    <x v="2"/>
    <n v="38"/>
    <s v="septiembre"/>
    <s v="M"/>
    <m/>
    <s v="no"/>
    <m/>
    <m/>
    <m/>
  </r>
  <r>
    <n v="151399"/>
    <s v="Abastecedor de envases"/>
    <s v="Moreno"/>
    <s v="L39"/>
    <d v="2018-11-01T00:00:00"/>
    <s v="-"/>
    <s v="Mantenimiento Mecanico"/>
    <d v="2023-09-21T00:00:00"/>
    <d v="1899-12-30T14:37:43"/>
    <d v="2023-09-21T00:00:00"/>
    <d v="1899-12-30T15:12:38"/>
    <n v="2095"/>
    <n v="34.916666666666664"/>
    <x v="1340"/>
    <x v="2"/>
    <n v="38"/>
    <s v="septiembre"/>
    <s v="T"/>
    <m/>
    <s v="no"/>
    <m/>
    <m/>
    <m/>
  </r>
  <r>
    <n v="151400"/>
    <s v="Etiquetadora"/>
    <s v="Moreno"/>
    <s v="L04"/>
    <d v="2018-11-01T00:00:00"/>
    <s v="-"/>
    <s v="Mantenimiento Mecanico"/>
    <d v="2023-09-21T00:00:00"/>
    <d v="1899-12-30T14:47:23"/>
    <d v="2023-09-21T00:00:00"/>
    <d v="1899-12-30T15:06:10"/>
    <n v="1127"/>
    <n v="18.783333333333335"/>
    <x v="448"/>
    <x v="2"/>
    <n v="38"/>
    <s v="septiembre"/>
    <s v="T"/>
    <m/>
    <s v="no"/>
    <m/>
    <m/>
    <m/>
  </r>
  <r>
    <n v="151401"/>
    <s v="Embalador"/>
    <s v="Moreno"/>
    <s v="L38"/>
    <d v="2018-11-01T00:00:00"/>
    <s v="-"/>
    <s v="Mantenimiento Electrico"/>
    <d v="2023-09-21T00:00:00"/>
    <d v="1899-12-30T15:12:34"/>
    <d v="2023-09-21T00:00:00"/>
    <d v="1899-12-30T17:32:12"/>
    <n v="8378"/>
    <n v="139.63333333333333"/>
    <x v="1"/>
    <x v="1"/>
    <n v="38"/>
    <s v="septiembre"/>
    <s v="T"/>
    <m/>
    <s v="sin informacion"/>
    <m/>
    <m/>
    <m/>
  </r>
  <r>
    <n v="151402"/>
    <s v="Brazo transporte"/>
    <s v="Moreno"/>
    <s v="L35"/>
    <d v="2018-11-01T00:00:00"/>
    <s v="-"/>
    <s v="Mantenimiento Electrico"/>
    <d v="2023-09-21T00:00:00"/>
    <d v="1899-12-30T15:24:57"/>
    <d v="2023-09-21T00:00:00"/>
    <d v="1899-12-30T16:15:17"/>
    <n v="3020"/>
    <n v="50.333333333333336"/>
    <x v="778"/>
    <x v="2"/>
    <n v="38"/>
    <s v="septiembre"/>
    <s v="T"/>
    <m/>
    <s v="no"/>
    <m/>
    <m/>
    <m/>
  </r>
  <r>
    <n v="151403"/>
    <s v="Tolva"/>
    <s v="Moreno"/>
    <s v="L35"/>
    <d v="2019-12-10T00:00:00"/>
    <s v="Martín"/>
    <s v="Mantenimiento Mecanico"/>
    <d v="2023-09-21T00:00:00"/>
    <d v="1899-12-30T16:32:02"/>
    <d v="2023-09-21T00:00:00"/>
    <d v="1899-12-30T16:42:13"/>
    <n v="611"/>
    <n v="10.183333333333334"/>
    <x v="23"/>
    <x v="2"/>
    <n v="38"/>
    <s v="septiembre"/>
    <s v="T"/>
    <m/>
    <s v="no"/>
    <m/>
    <m/>
    <m/>
  </r>
  <r>
    <n v="151404"/>
    <s v="Llenadora"/>
    <s v="Moreno"/>
    <s v="L41"/>
    <d v="2018-11-01T00:00:00"/>
    <s v="-"/>
    <s v="Mantenimiento Mecanico"/>
    <d v="2023-09-21T00:00:00"/>
    <d v="1899-12-30T16:46:05"/>
    <d v="2023-09-21T00:00:00"/>
    <d v="1899-12-30T17:37:40"/>
    <n v="3095"/>
    <n v="51.583333333333336"/>
    <x v="1341"/>
    <x v="2"/>
    <n v="38"/>
    <s v="septiembre"/>
    <s v="T"/>
    <m/>
    <s v="no"/>
    <m/>
    <m/>
    <m/>
  </r>
  <r>
    <n v="151405"/>
    <s v="Celofanadora"/>
    <s v="Moreno"/>
    <s v="L11"/>
    <d v="2018-11-01T00:00:00"/>
    <s v="-"/>
    <s v="Mantenimiento Mecanico"/>
    <d v="2023-09-21T00:00:00"/>
    <d v="1899-12-30T16:50:34"/>
    <d v="2023-09-21T00:00:00"/>
    <d v="1899-12-30T19:02:18"/>
    <n v="7904"/>
    <n v="131.73333333333332"/>
    <x v="1342"/>
    <x v="2"/>
    <n v="38"/>
    <s v="septiembre"/>
    <s v="T"/>
    <m/>
    <s v="no"/>
    <m/>
    <m/>
    <m/>
  </r>
  <r>
    <n v="151406"/>
    <s v="Camara"/>
    <s v="Moreno"/>
    <s v="L33"/>
    <d v="2020-02-20T00:00:00"/>
    <s v="Martín"/>
    <s v="Mantenimiento Electrico"/>
    <d v="2023-09-21T00:00:00"/>
    <d v="1899-12-30T16:54:03"/>
    <d v="2023-09-21T00:00:00"/>
    <d v="1899-12-30T17:46:47"/>
    <n v="3164"/>
    <n v="52.733333333333334"/>
    <x v="1343"/>
    <x v="2"/>
    <n v="38"/>
    <s v="septiembre"/>
    <s v="T"/>
    <m/>
    <s v="no"/>
    <m/>
    <m/>
    <m/>
  </r>
  <r>
    <n v="151409"/>
    <s v="Transporte"/>
    <s v="Moreno"/>
    <s v="L19"/>
    <d v="2018-11-01T00:00:00"/>
    <s v="-"/>
    <s v="Mantenimiento Mecanico"/>
    <d v="2023-09-21T00:00:00"/>
    <d v="1899-12-30T17:22:35"/>
    <d v="2023-09-21T00:00:00"/>
    <d v="1899-12-30T17:42:23"/>
    <n v="1188"/>
    <n v="19.8"/>
    <x v="1344"/>
    <x v="2"/>
    <n v="38"/>
    <s v="septiembre"/>
    <s v="T"/>
    <m/>
    <s v="no"/>
    <m/>
    <m/>
    <m/>
  </r>
  <r>
    <n v="151410"/>
    <s v="Etiquetadora L33"/>
    <s v="Moreno"/>
    <s v="L33"/>
    <d v="2020-10-16T00:00:00"/>
    <s v="Martín"/>
    <s v="Mantenimiento Electrico"/>
    <d v="2023-09-21T00:00:00"/>
    <d v="1899-12-30T17:46:56"/>
    <d v="2023-09-21T00:00:00"/>
    <d v="1899-12-30T19:02:47"/>
    <n v="4551"/>
    <n v="75.849999999999994"/>
    <x v="1345"/>
    <x v="2"/>
    <n v="38"/>
    <s v="septiembre"/>
    <s v="T"/>
    <m/>
    <s v="no"/>
    <m/>
    <m/>
    <m/>
  </r>
  <r>
    <n v="151412"/>
    <s v="Llenadora"/>
    <s v="Moreno"/>
    <s v="L41"/>
    <d v="2018-11-01T00:00:00"/>
    <s v="-"/>
    <s v="Mantenimiento Electrico"/>
    <d v="2023-09-21T00:00:00"/>
    <d v="1899-12-30T18:07:41"/>
    <d v="2023-09-21T00:00:00"/>
    <d v="1899-12-30T19:03:17"/>
    <n v="3336"/>
    <n v="55.6"/>
    <x v="1346"/>
    <x v="2"/>
    <n v="38"/>
    <s v="septiembre"/>
    <s v="T"/>
    <m/>
    <s v="no"/>
    <m/>
    <m/>
    <m/>
  </r>
  <r>
    <n v="151413"/>
    <s v="Llenadora"/>
    <s v="Moreno"/>
    <s v="L35"/>
    <d v="2018-11-01T00:00:00"/>
    <s v="-"/>
    <s v="Mantenimiento Electrico"/>
    <d v="2023-09-21T00:00:00"/>
    <d v="1899-12-30T18:15:29"/>
    <d v="2023-09-21T00:00:00"/>
    <d v="1899-12-30T19:02:01"/>
    <n v="2792"/>
    <n v="46.533333333333331"/>
    <x v="1347"/>
    <x v="2"/>
    <n v="38"/>
    <s v="septiembre"/>
    <s v="T"/>
    <m/>
    <s v="no"/>
    <m/>
    <m/>
    <m/>
  </r>
  <r>
    <n v="151419"/>
    <s v="Abastecedor de envases"/>
    <s v="Moreno"/>
    <s v="L33"/>
    <d v="2018-11-01T00:00:00"/>
    <s v="-"/>
    <s v="Mantenimiento Mecanico"/>
    <d v="2023-09-21T00:00:00"/>
    <d v="1899-12-30T19:47:53"/>
    <d v="2023-09-21T00:00:00"/>
    <d v="1899-12-30T19:48:41"/>
    <n v="48"/>
    <n v="0.8"/>
    <x v="0"/>
    <x v="0"/>
    <n v="38"/>
    <s v="septiembre"/>
    <s v="T"/>
    <m/>
    <s v="microparada"/>
    <m/>
    <m/>
    <m/>
  </r>
  <r>
    <n v="151420"/>
    <s v="Etiquetadora L33"/>
    <s v="Moreno"/>
    <s v="L33"/>
    <d v="2020-10-16T00:00:00"/>
    <s v="Martín"/>
    <s v="Mantenimiento Electrico"/>
    <d v="2023-09-21T00:00:00"/>
    <d v="1899-12-30T19:50:51"/>
    <d v="2023-09-21T00:00:00"/>
    <d v="1899-12-30T21:46:13"/>
    <n v="6922"/>
    <n v="115.36666666666666"/>
    <x v="1348"/>
    <x v="2"/>
    <n v="38"/>
    <s v="septiembre"/>
    <s v="T"/>
    <m/>
    <s v="no"/>
    <m/>
    <m/>
    <m/>
  </r>
  <r>
    <n v="151422"/>
    <s v="Celofanadora"/>
    <s v="Moreno"/>
    <s v="L11"/>
    <d v="2018-11-01T00:00:00"/>
    <s v="-"/>
    <s v="Mantenimiento Mecanico"/>
    <d v="2023-09-21T00:00:00"/>
    <d v="1899-12-30T20:50:57"/>
    <d v="2023-09-21T00:00:00"/>
    <d v="1899-12-30T21:47:25"/>
    <n v="3388"/>
    <n v="56.466666666666669"/>
    <x v="1254"/>
    <x v="2"/>
    <n v="38"/>
    <s v="septiembre"/>
    <s v="T"/>
    <m/>
    <s v="no"/>
    <m/>
    <m/>
    <m/>
  </r>
  <r>
    <n v="151428"/>
    <s v="Transporte"/>
    <s v="Moreno"/>
    <s v="L19"/>
    <d v="2018-11-01T00:00:00"/>
    <s v="-"/>
    <s v="Mantenimiento Mecanico"/>
    <d v="2023-09-21T00:00:00"/>
    <d v="1899-12-30T21:47:05"/>
    <d v="2023-09-21T00:00:00"/>
    <d v="1899-12-30T21:48:50"/>
    <n v="105"/>
    <n v="1.75"/>
    <x v="0"/>
    <x v="0"/>
    <n v="38"/>
    <s v="septiembre"/>
    <s v="T"/>
    <m/>
    <s v="microparada"/>
    <m/>
    <m/>
    <m/>
  </r>
  <r>
    <n v="151429"/>
    <s v="Etiquetadora"/>
    <s v="Moreno"/>
    <s v="L39"/>
    <d v="2018-11-01T00:00:00"/>
    <s v="-"/>
    <s v="Mantenimiento Mecanico"/>
    <d v="2023-09-22T00:00:00"/>
    <d v="1899-12-30T00:50:56"/>
    <d v="2023-09-22T00:00:00"/>
    <d v="1899-12-30T01:09:38"/>
    <n v="1122"/>
    <n v="18.7"/>
    <x v="1"/>
    <x v="1"/>
    <n v="38"/>
    <s v="septiembre"/>
    <s v="N"/>
    <m/>
    <s v="sin informacion"/>
    <m/>
    <m/>
    <m/>
  </r>
  <r>
    <n v="151435"/>
    <s v="Crimpadora"/>
    <s v="Moreno"/>
    <s v="L10"/>
    <d v="2018-11-01T00:00:00"/>
    <s v="-"/>
    <s v="Mantenimiento Electrico"/>
    <d v="2023-09-22T00:00:00"/>
    <d v="1899-12-30T06:21:54"/>
    <d v="2023-09-22T00:00:00"/>
    <d v="1899-12-30T06:50:39"/>
    <n v="1725"/>
    <n v="28.75"/>
    <x v="1"/>
    <x v="1"/>
    <n v="38"/>
    <s v="septiembre"/>
    <s v="M"/>
    <m/>
    <s v="sin informacion"/>
    <m/>
    <m/>
    <m/>
  </r>
  <r>
    <n v="151441"/>
    <s v="LogiPack"/>
    <s v="Moreno"/>
    <s v="L35"/>
    <d v="2020-02-20T00:00:00"/>
    <s v="Martín"/>
    <s v="Mantenimiento Mecanico"/>
    <d v="2023-09-22T00:00:00"/>
    <d v="1899-12-30T07:03:53"/>
    <d v="2023-09-22T00:00:00"/>
    <d v="1899-12-30T07:31:32"/>
    <n v="1659"/>
    <n v="27.65"/>
    <x v="1"/>
    <x v="1"/>
    <n v="38"/>
    <s v="septiembre"/>
    <s v="M"/>
    <m/>
    <s v="sin informacion"/>
    <m/>
    <m/>
    <m/>
  </r>
  <r>
    <n v="151446"/>
    <s v="Camara"/>
    <s v="Moreno"/>
    <s v="L33"/>
    <d v="2020-02-20T00:00:00"/>
    <s v="Martín"/>
    <s v="Mantenimiento Electrico"/>
    <d v="2023-09-22T00:00:00"/>
    <d v="1899-12-30T07:17:52"/>
    <d v="2023-09-22T00:00:00"/>
    <d v="1899-12-30T07:29:11"/>
    <n v="679"/>
    <n v="11.316666666666666"/>
    <x v="23"/>
    <x v="2"/>
    <n v="38"/>
    <s v="septiembre"/>
    <s v="M"/>
    <m/>
    <s v="no"/>
    <m/>
    <m/>
    <m/>
  </r>
  <r>
    <n v="151447"/>
    <s v="Torqueadora"/>
    <s v="Moreno"/>
    <s v="L33"/>
    <d v="2020-02-20T00:00:00"/>
    <s v="Martín"/>
    <s v="Mantenimiento Mecanico"/>
    <d v="2023-09-22T00:00:00"/>
    <d v="1899-12-30T07:29:25"/>
    <d v="2023-09-22T00:00:00"/>
    <d v="1899-12-30T07:51:49"/>
    <n v="1344"/>
    <n v="22.4"/>
    <x v="1"/>
    <x v="1"/>
    <n v="38"/>
    <s v="septiembre"/>
    <s v="M"/>
    <m/>
    <s v="sin informacion"/>
    <m/>
    <m/>
    <m/>
  </r>
  <r>
    <n v="151448"/>
    <s v="LogiPack"/>
    <s v="Moreno"/>
    <s v="L35"/>
    <d v="2020-02-20T00:00:00"/>
    <s v="Martín"/>
    <s v="Mantenimiento Mecanico"/>
    <d v="2023-09-22T00:00:00"/>
    <d v="1899-12-30T07:31:41"/>
    <d v="2023-09-22T00:00:00"/>
    <d v="1899-12-30T08:27:16"/>
    <n v="3335"/>
    <n v="55.583333333333336"/>
    <x v="1"/>
    <x v="1"/>
    <n v="38"/>
    <s v="septiembre"/>
    <s v="M"/>
    <m/>
    <s v="sin informacion"/>
    <m/>
    <m/>
    <m/>
  </r>
  <r>
    <n v="151450"/>
    <s v="Camara"/>
    <s v="Moreno"/>
    <s v="L33"/>
    <d v="2020-02-20T00:00:00"/>
    <s v="Martín"/>
    <s v="Mantenimiento Electrico"/>
    <d v="2023-09-22T00:00:00"/>
    <d v="1899-12-30T07:52:09"/>
    <d v="2023-09-22T00:00:00"/>
    <d v="1899-12-30T08:39:27"/>
    <n v="2838"/>
    <n v="47.3"/>
    <x v="1"/>
    <x v="1"/>
    <n v="38"/>
    <s v="septiembre"/>
    <s v="M"/>
    <m/>
    <s v="sin informacion"/>
    <m/>
    <m/>
    <m/>
  </r>
  <r>
    <n v="151451"/>
    <s v="Inkjet"/>
    <s v="Moreno"/>
    <s v="L04"/>
    <d v="2018-11-01T00:00:00"/>
    <s v="-"/>
    <s v="Mantenimiento Electrico"/>
    <d v="2023-09-22T00:00:00"/>
    <d v="1899-12-30T08:02:54"/>
    <d v="2023-09-22T00:00:00"/>
    <d v="1899-12-30T09:43:42"/>
    <n v="6048"/>
    <n v="100.8"/>
    <x v="1"/>
    <x v="1"/>
    <n v="38"/>
    <s v="septiembre"/>
    <s v="M"/>
    <m/>
    <s v="sin informacion"/>
    <m/>
    <m/>
    <m/>
  </r>
  <r>
    <n v="151456"/>
    <s v="Camara"/>
    <s v="Moreno"/>
    <s v="L33"/>
    <d v="2020-02-20T00:00:00"/>
    <s v="Martín"/>
    <s v="Mantenimiento Electrico"/>
    <d v="2023-09-22T00:00:00"/>
    <d v="1899-12-30T08:40:03"/>
    <d v="2023-09-22T00:00:00"/>
    <d v="1899-12-30T09:07:31"/>
    <n v="1648"/>
    <n v="27.466666666666665"/>
    <x v="1"/>
    <x v="1"/>
    <n v="38"/>
    <s v="septiembre"/>
    <s v="M"/>
    <m/>
    <s v="sin informacion"/>
    <m/>
    <m/>
    <m/>
  </r>
  <r>
    <n v="151457"/>
    <s v="Etiquetadora L33"/>
    <s v="Moreno"/>
    <s v="L33"/>
    <d v="2020-10-16T00:00:00"/>
    <s v="Martín"/>
    <s v="Mantenimiento Electrico"/>
    <d v="2023-09-22T00:00:00"/>
    <d v="1899-12-30T09:14:58"/>
    <d v="2023-09-22T00:00:00"/>
    <d v="1899-12-30T09:32:00"/>
    <n v="1022"/>
    <n v="17.033333333333335"/>
    <x v="1"/>
    <x v="1"/>
    <n v="38"/>
    <s v="septiembre"/>
    <s v="M"/>
    <m/>
    <s v="sin informacion"/>
    <m/>
    <m/>
    <m/>
  </r>
  <r>
    <n v="151463"/>
    <s v="Bajador de tapas"/>
    <s v="Moreno"/>
    <s v="L19"/>
    <d v="2022-07-14T00:00:00"/>
    <s v="Natalio"/>
    <s v="Mantenimiento Mecanico"/>
    <d v="2023-09-22T00:00:00"/>
    <d v="1899-12-30T10:17:14"/>
    <d v="2023-09-22T00:00:00"/>
    <d v="1899-12-30T10:17:18"/>
    <n v="4"/>
    <n v="6.6666666666666666E-2"/>
    <x v="0"/>
    <x v="0"/>
    <n v="38"/>
    <s v="septiembre"/>
    <s v="M"/>
    <m/>
    <s v="microparada"/>
    <m/>
    <m/>
    <m/>
  </r>
  <r>
    <n v="151464"/>
    <s v="Bajador de tapas"/>
    <s v="Moreno"/>
    <s v="L19"/>
    <d v="2022-07-14T00:00:00"/>
    <s v="Natalio"/>
    <s v="Mantenimiento Electrico"/>
    <d v="2023-09-22T00:00:00"/>
    <d v="1899-12-30T10:17:27"/>
    <d v="2023-09-22T00:00:00"/>
    <d v="1899-12-30T10:26:16"/>
    <n v="529"/>
    <n v="8.8166666666666664"/>
    <x v="0"/>
    <x v="0"/>
    <n v="38"/>
    <s v="septiembre"/>
    <s v="M"/>
    <m/>
    <s v="microparada"/>
    <m/>
    <m/>
    <m/>
  </r>
  <r>
    <n v="151466"/>
    <s v="Celofanadora"/>
    <s v="Moreno"/>
    <s v="L11"/>
    <d v="2018-11-01T00:00:00"/>
    <s v="-"/>
    <s v="Mantenimiento Electrico"/>
    <d v="2023-09-22T00:00:00"/>
    <d v="1899-12-30T10:20:33"/>
    <d v="2023-09-22T00:00:00"/>
    <d v="1899-12-30T15:34:31"/>
    <n v="18838"/>
    <n v="313.96666666666664"/>
    <x v="1349"/>
    <x v="3"/>
    <n v="38"/>
    <s v="septiembre"/>
    <s v="M"/>
    <m/>
    <s v="si"/>
    <m/>
    <m/>
    <m/>
  </r>
  <r>
    <n v="151468"/>
    <s v="Tolva"/>
    <s v="Moreno"/>
    <s v="L35"/>
    <d v="2019-12-10T00:00:00"/>
    <s v="Martín"/>
    <s v="Mantenimiento Electrico"/>
    <d v="2023-09-22T00:00:00"/>
    <d v="1899-12-30T10:40:25"/>
    <d v="2023-09-22T00:00:00"/>
    <d v="1899-12-30T12:00:38"/>
    <n v="4813"/>
    <n v="80.216666666666669"/>
    <x v="623"/>
    <x v="4"/>
    <n v="38"/>
    <s v="septiembre"/>
    <s v="M"/>
    <m/>
    <s v="no aplica"/>
    <m/>
    <m/>
    <m/>
  </r>
  <r>
    <n v="151470"/>
    <s v="Llenadora"/>
    <s v="Moreno"/>
    <s v="L42"/>
    <d v="2018-11-01T00:00:00"/>
    <s v="-"/>
    <s v="Mantenimiento Electrico"/>
    <d v="2023-09-22T00:00:00"/>
    <d v="1899-12-30T10:54:57"/>
    <d v="2023-09-22T00:00:00"/>
    <d v="1899-12-30T11:37:09"/>
    <n v="2532"/>
    <n v="42.2"/>
    <x v="1"/>
    <x v="1"/>
    <n v="38"/>
    <s v="septiembre"/>
    <s v="M"/>
    <m/>
    <s v="sin informacion"/>
    <m/>
    <m/>
    <m/>
  </r>
  <r>
    <n v="151472"/>
    <s v="Coloca Bolillas"/>
    <s v="Moreno"/>
    <s v="L33"/>
    <d v="2020-02-20T00:00:00"/>
    <s v="Martín"/>
    <s v="Mantenimiento Mecanico"/>
    <d v="2023-09-22T00:00:00"/>
    <d v="1899-12-30T11:20:48"/>
    <d v="2023-09-22T00:00:00"/>
    <d v="1899-12-30T11:20:59"/>
    <n v="11"/>
    <n v="0.18333333333333332"/>
    <x v="0"/>
    <x v="0"/>
    <n v="38"/>
    <s v="septiembre"/>
    <s v="M"/>
    <m/>
    <s v="microparada"/>
    <m/>
    <m/>
    <m/>
  </r>
  <r>
    <n v="151473"/>
    <s v="Torqueadora"/>
    <s v="Moreno"/>
    <s v="L33"/>
    <d v="2020-02-20T00:00:00"/>
    <s v="Martín"/>
    <s v="Mantenimiento Mecanico"/>
    <d v="2023-09-22T00:00:00"/>
    <d v="1899-12-30T11:22:59"/>
    <d v="2023-09-22T00:00:00"/>
    <d v="1899-12-30T11:27:40"/>
    <n v="281"/>
    <n v="4.6833333333333336"/>
    <x v="0"/>
    <x v="0"/>
    <n v="38"/>
    <s v="septiembre"/>
    <s v="M"/>
    <m/>
    <s v="microparada"/>
    <m/>
    <m/>
    <m/>
  </r>
  <r>
    <n v="151476"/>
    <s v="Camara"/>
    <s v="Moreno"/>
    <s v="L33"/>
    <d v="2020-02-20T00:00:00"/>
    <s v="Martín"/>
    <s v="Mantenimiento Electrico"/>
    <d v="2023-09-22T00:00:00"/>
    <d v="1899-12-30T12:13:43"/>
    <d v="2023-09-22T00:00:00"/>
    <d v="1899-12-30T12:17:10"/>
    <n v="207"/>
    <n v="3.45"/>
    <x v="0"/>
    <x v="0"/>
    <n v="38"/>
    <s v="septiembre"/>
    <s v="M"/>
    <m/>
    <s v="microparada"/>
    <m/>
    <m/>
    <m/>
  </r>
  <r>
    <n v="151477"/>
    <s v="Embalador"/>
    <s v="Moreno"/>
    <s v="L33"/>
    <d v="2018-11-01T00:00:00"/>
    <s v="-"/>
    <s v="Mantenimiento Electrico"/>
    <d v="2023-09-22T00:00:00"/>
    <d v="1899-12-30T12:34:25"/>
    <d v="2023-09-22T00:00:00"/>
    <d v="1899-12-30T13:57:12"/>
    <n v="4967"/>
    <n v="82.783333333333331"/>
    <x v="1"/>
    <x v="1"/>
    <n v="38"/>
    <s v="septiembre"/>
    <s v="M"/>
    <m/>
    <s v="sin informacion"/>
    <m/>
    <m/>
    <m/>
  </r>
  <r>
    <n v="151478"/>
    <s v="Etiquetadora"/>
    <s v="Moreno"/>
    <s v="L19"/>
    <d v="2018-11-01T00:00:00"/>
    <s v="-"/>
    <s v="Mantenimiento Electrico"/>
    <d v="2023-09-22T00:00:00"/>
    <d v="1899-12-30T12:38:43"/>
    <d v="2023-09-22T00:00:00"/>
    <d v="1899-12-30T15:27:44"/>
    <n v="10141"/>
    <n v="169.01666666666668"/>
    <x v="1"/>
    <x v="1"/>
    <n v="38"/>
    <s v="septiembre"/>
    <s v="M"/>
    <m/>
    <s v="sin informacion"/>
    <m/>
    <m/>
    <m/>
  </r>
  <r>
    <n v="151499"/>
    <s v="Llenadora"/>
    <s v="Moreno"/>
    <s v="L04"/>
    <d v="2018-11-01T00:00:00"/>
    <s v="-"/>
    <s v="Mantenimiento Electrico"/>
    <d v="2023-09-22T00:00:00"/>
    <d v="1899-12-30T16:42:53"/>
    <d v="2023-09-22T00:00:00"/>
    <d v="1899-12-30T16:47:56"/>
    <n v="303"/>
    <n v="5.05"/>
    <x v="0"/>
    <x v="0"/>
    <n v="38"/>
    <s v="septiembre"/>
    <s v="T"/>
    <m/>
    <s v="microparada"/>
    <m/>
    <m/>
    <m/>
  </r>
  <r>
    <n v="151502"/>
    <s v="Inkjet"/>
    <s v="Moreno"/>
    <s v="L04"/>
    <d v="2018-11-01T00:00:00"/>
    <s v="-"/>
    <s v="Mantenimiento Electrico"/>
    <d v="2023-09-22T00:00:00"/>
    <d v="1899-12-30T17:08:56"/>
    <d v="2023-09-22T00:00:00"/>
    <d v="1899-12-30T17:09:18"/>
    <n v="22"/>
    <n v="0.36666666666666664"/>
    <x v="0"/>
    <x v="0"/>
    <n v="38"/>
    <s v="septiembre"/>
    <s v="T"/>
    <m/>
    <s v="microparada"/>
    <m/>
    <m/>
    <m/>
  </r>
  <r>
    <n v="151503"/>
    <s v="Llenadora"/>
    <s v="Moreno"/>
    <s v="L04"/>
    <d v="2018-11-01T00:00:00"/>
    <s v="-"/>
    <s v="Mantenimiento Electrico"/>
    <d v="2023-09-22T00:00:00"/>
    <d v="1899-12-30T17:09:37"/>
    <d v="2023-09-22T00:00:00"/>
    <d v="1899-12-30T17:47:40"/>
    <n v="2283"/>
    <n v="38.049999999999997"/>
    <x v="1"/>
    <x v="1"/>
    <n v="38"/>
    <s v="septiembre"/>
    <s v="T"/>
    <m/>
    <s v="sin informacion"/>
    <m/>
    <m/>
    <m/>
  </r>
  <r>
    <n v="151505"/>
    <s v="Roscadora"/>
    <s v="Moreno"/>
    <s v="L32"/>
    <d v="2021-03-10T00:00:00"/>
    <s v="Martín"/>
    <s v="Mantenimiento Mecanico"/>
    <d v="2023-09-22T00:00:00"/>
    <d v="1899-12-30T17:26:41"/>
    <d v="2023-09-22T00:00:00"/>
    <d v="1899-12-30T18:11:32"/>
    <n v="2691"/>
    <n v="44.85"/>
    <x v="1"/>
    <x v="1"/>
    <n v="38"/>
    <s v="septiembre"/>
    <s v="T"/>
    <m/>
    <s v="sin informacion"/>
    <m/>
    <m/>
    <m/>
  </r>
  <r>
    <n v="151512"/>
    <s v="Estuchadora"/>
    <s v="Moreno"/>
    <s v="L32"/>
    <d v="2021-02-04T00:00:00"/>
    <s v="Victor"/>
    <s v="Mantenimiento Electrico"/>
    <d v="2023-09-22T00:00:00"/>
    <d v="1899-12-30T18:37:03"/>
    <d v="2023-09-22T00:00:00"/>
    <d v="1899-12-30T21:39:07"/>
    <n v="10924"/>
    <n v="182.06666666666666"/>
    <x v="1"/>
    <x v="1"/>
    <n v="38"/>
    <s v="septiembre"/>
    <s v="T"/>
    <m/>
    <s v="sin informacion"/>
    <m/>
    <m/>
    <m/>
  </r>
  <r>
    <n v="151516"/>
    <s v="Pick and play"/>
    <s v="Moreno"/>
    <s v="L41"/>
    <d v="2018-11-01T00:00:00"/>
    <s v="-"/>
    <s v="Mantenimiento Mecanico"/>
    <d v="2023-09-22T00:00:00"/>
    <d v="1899-12-30T19:34:29"/>
    <d v="2023-09-22T00:00:00"/>
    <d v="1899-12-30T19:52:01"/>
    <n v="1052"/>
    <n v="17.533333333333335"/>
    <x v="1350"/>
    <x v="2"/>
    <n v="38"/>
    <s v="septiembre"/>
    <s v="T"/>
    <m/>
    <s v="no"/>
    <m/>
    <m/>
    <m/>
  </r>
  <r>
    <n v="151517"/>
    <s v="Pick and play"/>
    <s v="Moreno"/>
    <s v="L41"/>
    <d v="2018-11-01T00:00:00"/>
    <s v="-"/>
    <s v="Mantenimiento Mecanico"/>
    <d v="2023-09-22T00:00:00"/>
    <d v="1899-12-30T19:54:24"/>
    <d v="2023-09-22T00:00:00"/>
    <d v="1899-12-30T20:38:48"/>
    <n v="2664"/>
    <n v="44.4"/>
    <x v="1350"/>
    <x v="2"/>
    <n v="38"/>
    <s v="septiembre"/>
    <s v="T"/>
    <m/>
    <s v="no"/>
    <m/>
    <m/>
    <m/>
  </r>
  <r>
    <n v="151518"/>
    <s v="Transporte"/>
    <s v="Moreno"/>
    <s v="L12"/>
    <d v="2018-11-01T00:00:00"/>
    <s v="-"/>
    <s v="Mantenimiento Mecanico"/>
    <d v="2023-09-22T00:00:00"/>
    <d v="1899-12-30T19:56:56"/>
    <d v="2023-09-22T00:00:00"/>
    <d v="1899-12-30T21:29:40"/>
    <n v="5564"/>
    <n v="92.733333333333334"/>
    <x v="1351"/>
    <x v="2"/>
    <n v="38"/>
    <s v="septiembre"/>
    <s v="T"/>
    <m/>
    <s v="no"/>
    <m/>
    <m/>
    <m/>
  </r>
  <r>
    <n v="151520"/>
    <s v="Etiquetadora"/>
    <s v="Moreno"/>
    <s v="L19"/>
    <d v="2018-11-01T00:00:00"/>
    <s v="-"/>
    <s v="Mantenimiento Mecanico"/>
    <d v="2023-09-22T00:00:00"/>
    <d v="1899-12-30T20:10:22"/>
    <d v="2023-09-22T00:00:00"/>
    <d v="1899-12-30T21:25:55"/>
    <n v="4533"/>
    <n v="75.55"/>
    <x v="499"/>
    <x v="2"/>
    <n v="38"/>
    <s v="septiembre"/>
    <s v="T"/>
    <m/>
    <s v="no"/>
    <m/>
    <m/>
    <m/>
  </r>
  <r>
    <n v="151578"/>
    <s v="Llenadora"/>
    <s v="Moreno"/>
    <s v="L10"/>
    <d v="2018-11-01T00:00:00"/>
    <s v="-"/>
    <s v="Mantenimiento Electrico"/>
    <d v="2023-09-25T00:00:00"/>
    <d v="1899-12-30T06:32:32"/>
    <d v="2023-09-25T00:00:00"/>
    <d v="1899-12-30T07:03:25"/>
    <n v="1853"/>
    <n v="30.883333333333333"/>
    <x v="1352"/>
    <x v="2"/>
    <n v="39"/>
    <s v="septiembre"/>
    <s v="M"/>
    <m/>
    <s v="no"/>
    <m/>
    <m/>
    <m/>
  </r>
  <r>
    <n v="151580"/>
    <s v="Llenadora"/>
    <s v="Moreno"/>
    <s v="L29"/>
    <d v="2018-11-01T00:00:00"/>
    <s v="-"/>
    <s v="Mantenimiento Mecanico"/>
    <d v="2023-09-25T00:00:00"/>
    <d v="1899-12-30T06:45:46"/>
    <d v="2023-09-25T00:00:00"/>
    <d v="1899-12-30T07:08:17"/>
    <n v="1351"/>
    <n v="22.516666666666666"/>
    <x v="1353"/>
    <x v="4"/>
    <n v="39"/>
    <s v="septiembre"/>
    <s v="M"/>
    <m/>
    <s v="no aplica"/>
    <m/>
    <m/>
    <m/>
  </r>
  <r>
    <n v="151581"/>
    <s v="Llenadora"/>
    <s v="Moreno"/>
    <s v="L04"/>
    <d v="2018-11-01T00:00:00"/>
    <s v="-"/>
    <s v="Mantenimiento Mecanico"/>
    <d v="2023-09-25T00:00:00"/>
    <d v="1899-12-30T06:57:20"/>
    <d v="2023-09-25T00:00:00"/>
    <d v="1899-12-30T07:49:16"/>
    <n v="3116"/>
    <n v="51.93333333333333"/>
    <x v="1354"/>
    <x v="2"/>
    <n v="39"/>
    <s v="septiembre"/>
    <s v="M"/>
    <m/>
    <s v="no"/>
    <m/>
    <m/>
    <m/>
  </r>
  <r>
    <n v="151583"/>
    <s v="Llenadora"/>
    <s v="Moreno"/>
    <s v="L43"/>
    <d v="2018-11-01T00:00:00"/>
    <s v="-"/>
    <s v="Mantenimiento Mecanico"/>
    <d v="2023-09-25T00:00:00"/>
    <d v="1899-12-30T07:10:28"/>
    <d v="2023-09-25T00:00:00"/>
    <d v="1899-12-30T07:19:37"/>
    <n v="549"/>
    <n v="9.15"/>
    <x v="0"/>
    <x v="0"/>
    <n v="39"/>
    <s v="septiembre"/>
    <s v="M"/>
    <m/>
    <s v="microparada"/>
    <m/>
    <m/>
    <m/>
  </r>
  <r>
    <n v="151584"/>
    <s v="Abastecedor de tapas"/>
    <s v="Moreno"/>
    <s v="L41"/>
    <d v="2018-11-01T00:00:00"/>
    <s v="-"/>
    <s v="Mantenimiento Electrico"/>
    <d v="2023-09-25T00:00:00"/>
    <d v="1899-12-30T07:24:30"/>
    <d v="2023-09-25T00:00:00"/>
    <d v="1899-12-30T07:27:32"/>
    <n v="182"/>
    <n v="3.0333333333333332"/>
    <x v="0"/>
    <x v="0"/>
    <n v="39"/>
    <s v="septiembre"/>
    <s v="M"/>
    <m/>
    <s v="microparada"/>
    <m/>
    <m/>
    <m/>
  </r>
  <r>
    <n v="151585"/>
    <s v="Inkjet"/>
    <s v="Moreno"/>
    <s v="L45"/>
    <d v="2018-11-01T00:00:00"/>
    <s v="-"/>
    <s v="Mantenimiento Electrico"/>
    <d v="2023-09-25T00:00:00"/>
    <d v="1899-12-30T07:25:31"/>
    <d v="2023-09-25T00:00:00"/>
    <d v="1899-12-30T08:43:46"/>
    <n v="4695"/>
    <n v="78.25"/>
    <x v="1"/>
    <x v="1"/>
    <n v="39"/>
    <s v="septiembre"/>
    <s v="M"/>
    <m/>
    <s v="sin informacion"/>
    <m/>
    <m/>
    <m/>
  </r>
  <r>
    <n v="151588"/>
    <s v="Celofanadora"/>
    <s v="Moreno"/>
    <s v="L11"/>
    <d v="2018-11-01T00:00:00"/>
    <s v="-"/>
    <s v="Mantenimiento Mecanico"/>
    <d v="2023-09-25T00:00:00"/>
    <d v="1899-12-30T07:54:10"/>
    <d v="2023-09-25T00:00:00"/>
    <d v="1899-12-30T07:54:25"/>
    <n v="15"/>
    <n v="0.25"/>
    <x v="0"/>
    <x v="0"/>
    <n v="39"/>
    <s v="septiembre"/>
    <s v="M"/>
    <m/>
    <s v="microparada"/>
    <m/>
    <m/>
    <m/>
  </r>
  <r>
    <n v="151589"/>
    <s v="Celofanadora"/>
    <s v="Moreno"/>
    <s v="L11"/>
    <d v="2018-11-01T00:00:00"/>
    <s v="-"/>
    <s v="Mantenimiento Electrico"/>
    <d v="2023-09-25T00:00:00"/>
    <d v="1899-12-30T07:54:34"/>
    <d v="2023-09-25T00:00:00"/>
    <d v="1899-12-30T08:38:39"/>
    <n v="2645"/>
    <n v="44.083333333333336"/>
    <x v="1"/>
    <x v="1"/>
    <n v="39"/>
    <s v="septiembre"/>
    <s v="M"/>
    <m/>
    <s v="sin informacion"/>
    <m/>
    <m/>
    <m/>
  </r>
  <r>
    <n v="151590"/>
    <s v="Abastecedor de tapas"/>
    <s v="Moreno"/>
    <s v="L48"/>
    <d v="2018-11-01T00:00:00"/>
    <s v="-"/>
    <s v="Mantenimiento Electrico"/>
    <d v="2023-09-25T00:00:00"/>
    <d v="1899-12-30T08:01:50"/>
    <d v="2023-09-25T00:00:00"/>
    <d v="1899-12-30T08:20:05"/>
    <n v="1095"/>
    <n v="18.25"/>
    <x v="23"/>
    <x v="2"/>
    <n v="39"/>
    <s v="septiembre"/>
    <s v="M"/>
    <m/>
    <s v="no"/>
    <m/>
    <m/>
    <m/>
  </r>
  <r>
    <n v="151595"/>
    <s v="Etiquetadora L33"/>
    <s v="Moreno"/>
    <s v="L33"/>
    <d v="2020-10-16T00:00:00"/>
    <s v="Martín"/>
    <s v="Mantenimiento Electrico"/>
    <d v="2023-09-25T00:00:00"/>
    <d v="1899-12-30T08:34:08"/>
    <d v="2023-09-25T00:00:00"/>
    <d v="1899-12-30T08:41:31"/>
    <n v="443"/>
    <n v="7.3833333333333337"/>
    <x v="0"/>
    <x v="0"/>
    <n v="39"/>
    <s v="septiembre"/>
    <s v="M"/>
    <m/>
    <s v="microparada"/>
    <m/>
    <m/>
    <m/>
  </r>
  <r>
    <n v="151599"/>
    <s v="Etiquetadora L33"/>
    <s v="Moreno"/>
    <s v="L33"/>
    <d v="2020-10-16T00:00:00"/>
    <s v="Martín"/>
    <s v="Mantenimiento Electrico"/>
    <d v="2023-09-25T00:00:00"/>
    <d v="1899-12-30T09:22:49"/>
    <d v="2023-09-25T00:00:00"/>
    <d v="1899-12-30T09:29:37"/>
    <n v="408"/>
    <n v="6.8"/>
    <x v="0"/>
    <x v="0"/>
    <n v="39"/>
    <s v="septiembre"/>
    <s v="M"/>
    <m/>
    <s v="microparada"/>
    <m/>
    <m/>
    <m/>
  </r>
  <r>
    <n v="151605"/>
    <s v="Torqueadora"/>
    <s v="Moreno"/>
    <s v="L45"/>
    <d v="2020-02-20T00:00:00"/>
    <s v="Martín"/>
    <s v="Mantenimiento Mecanico"/>
    <d v="2023-09-25T00:00:00"/>
    <d v="1899-12-30T09:55:44"/>
    <d v="2023-09-25T00:00:00"/>
    <d v="1899-12-30T10:34:43"/>
    <n v="2339"/>
    <n v="38.983333333333334"/>
    <x v="1355"/>
    <x v="2"/>
    <n v="39"/>
    <s v="septiembre"/>
    <s v="M"/>
    <m/>
    <s v="no"/>
    <m/>
    <m/>
    <m/>
  </r>
  <r>
    <n v="151611"/>
    <s v="Etiquetadora L33"/>
    <s v="Moreno"/>
    <s v="L33"/>
    <d v="2020-10-16T00:00:00"/>
    <s v="Martín"/>
    <s v="Mantenimiento Electrico"/>
    <d v="2023-09-25T00:00:00"/>
    <d v="1899-12-30T10:27:21"/>
    <d v="2023-09-25T00:00:00"/>
    <d v="1899-12-30T11:42:05"/>
    <n v="4484"/>
    <n v="74.733333333333334"/>
    <x v="1"/>
    <x v="1"/>
    <n v="39"/>
    <s v="septiembre"/>
    <s v="M"/>
    <m/>
    <s v="sin informacion"/>
    <m/>
    <m/>
    <m/>
  </r>
  <r>
    <n v="151616"/>
    <s v="Llenadora"/>
    <s v="Moreno"/>
    <s v="L04"/>
    <d v="2018-11-01T00:00:00"/>
    <s v="-"/>
    <s v="Mantenimiento Electrico"/>
    <d v="2023-09-25T00:00:00"/>
    <d v="1899-12-30T10:39:57"/>
    <d v="2023-09-25T00:00:00"/>
    <d v="1899-12-30T10:52:31"/>
    <n v="754"/>
    <n v="12.566666666666666"/>
    <x v="1356"/>
    <x v="2"/>
    <n v="39"/>
    <s v="septiembre"/>
    <s v="M"/>
    <m/>
    <s v="no"/>
    <m/>
    <m/>
    <m/>
  </r>
  <r>
    <n v="151619"/>
    <s v="Abastecedor de mecanismos"/>
    <s v="Moreno"/>
    <s v="L35"/>
    <d v="2018-11-01T00:00:00"/>
    <s v="-"/>
    <s v="Mantenimiento Mecanico"/>
    <d v="2023-09-25T00:00:00"/>
    <d v="1899-12-30T11:12:43"/>
    <d v="2023-09-25T00:00:00"/>
    <d v="1899-12-30T11:56:05"/>
    <n v="2602"/>
    <n v="43.366666666666667"/>
    <x v="1"/>
    <x v="1"/>
    <n v="39"/>
    <s v="septiembre"/>
    <s v="M"/>
    <m/>
    <s v="sin informacion"/>
    <m/>
    <m/>
    <m/>
  </r>
  <r>
    <n v="151622"/>
    <s v="Coloca Bolillas"/>
    <s v="Moreno"/>
    <s v="L33"/>
    <d v="2020-02-20T00:00:00"/>
    <s v="Martín"/>
    <s v="Mantenimiento Mecanico"/>
    <d v="2023-09-25T00:00:00"/>
    <d v="1899-12-30T11:51:51"/>
    <d v="2023-09-25T00:00:00"/>
    <d v="1899-12-30T11:54:10"/>
    <n v="139"/>
    <n v="2.3166666666666669"/>
    <x v="0"/>
    <x v="0"/>
    <n v="39"/>
    <s v="septiembre"/>
    <s v="M"/>
    <m/>
    <s v="microparada"/>
    <m/>
    <m/>
    <m/>
  </r>
  <r>
    <n v="151626"/>
    <s v="Etiquetadora L33"/>
    <s v="Moreno"/>
    <s v="L33"/>
    <d v="2020-10-16T00:00:00"/>
    <s v="Martín"/>
    <s v="Mantenimiento Electrico"/>
    <d v="2023-09-25T00:00:00"/>
    <d v="1899-12-30T12:54:54"/>
    <d v="2023-09-25T00:00:00"/>
    <d v="1899-12-30T12:58:55"/>
    <n v="241"/>
    <n v="4.0166666666666666"/>
    <x v="0"/>
    <x v="0"/>
    <n v="39"/>
    <s v="septiembre"/>
    <s v="M"/>
    <m/>
    <s v="microparada"/>
    <m/>
    <m/>
    <m/>
  </r>
  <r>
    <n v="151630"/>
    <s v="Girador de pucks"/>
    <s v="Moreno"/>
    <s v="L11"/>
    <d v="2021-08-24T00:00:00"/>
    <s v="Sebastian "/>
    <s v="Mantenimiento Mecanico"/>
    <d v="2023-09-25T00:00:00"/>
    <d v="1899-12-30T14:39:16"/>
    <d v="2023-09-25T00:00:00"/>
    <d v="1899-12-30T15:31:23"/>
    <n v="3127"/>
    <n v="52.116666666666667"/>
    <x v="1357"/>
    <x v="2"/>
    <n v="39"/>
    <s v="septiembre"/>
    <s v="T"/>
    <m/>
    <s v="no"/>
    <m/>
    <m/>
    <m/>
  </r>
  <r>
    <n v="151633"/>
    <s v="Torqueadora"/>
    <s v="Moreno"/>
    <s v="L33"/>
    <d v="2020-02-20T00:00:00"/>
    <s v="Martín"/>
    <s v="Mantenimiento Mecanico"/>
    <d v="2023-09-25T00:00:00"/>
    <d v="1899-12-30T15:06:52"/>
    <d v="2023-09-25T00:00:00"/>
    <d v="1899-12-30T15:24:27"/>
    <n v="1055"/>
    <n v="17.583333333333332"/>
    <x v="1358"/>
    <x v="2"/>
    <n v="39"/>
    <s v="septiembre"/>
    <s v="T"/>
    <m/>
    <s v="no"/>
    <m/>
    <m/>
    <m/>
  </r>
  <r>
    <n v="151634"/>
    <s v="Llenadora"/>
    <s v="Moreno"/>
    <s v="L04"/>
    <d v="2018-11-01T00:00:00"/>
    <s v="-"/>
    <s v="Mantenimiento Electrico"/>
    <d v="2023-09-25T00:00:00"/>
    <d v="1899-12-30T15:08:35"/>
    <d v="2023-09-25T00:00:00"/>
    <d v="1899-12-30T15:10:06"/>
    <n v="91"/>
    <n v="1.5166666666666666"/>
    <x v="0"/>
    <x v="0"/>
    <n v="39"/>
    <s v="septiembre"/>
    <s v="T"/>
    <m/>
    <s v="microparada"/>
    <m/>
    <m/>
    <m/>
  </r>
  <r>
    <n v="151635"/>
    <s v="Llenadora"/>
    <s v="Moreno"/>
    <s v="L04"/>
    <d v="2018-11-01T00:00:00"/>
    <s v="-"/>
    <s v="Mantenimiento Electrico"/>
    <d v="2023-09-25T00:00:00"/>
    <d v="1899-12-30T15:38:14"/>
    <d v="2023-09-25T00:00:00"/>
    <d v="1899-12-30T17:24:28"/>
    <n v="6374"/>
    <n v="106.23333333333333"/>
    <x v="1359"/>
    <x v="2"/>
    <n v="39"/>
    <s v="septiembre"/>
    <s v="T"/>
    <m/>
    <s v="no"/>
    <m/>
    <m/>
    <m/>
  </r>
  <r>
    <n v="151639"/>
    <s v="Estuchadora"/>
    <s v="Moreno"/>
    <s v="L43"/>
    <d v="2018-11-01T00:00:00"/>
    <s v="-"/>
    <s v="Mantenimiento Mecanico"/>
    <d v="2023-09-25T00:00:00"/>
    <d v="1899-12-30T16:46:17"/>
    <d v="2023-09-25T00:00:00"/>
    <d v="1899-12-30T17:24:09"/>
    <n v="2272"/>
    <n v="37.866666666666667"/>
    <x v="1360"/>
    <x v="3"/>
    <n v="39"/>
    <s v="septiembre"/>
    <s v="T"/>
    <m/>
    <s v="si"/>
    <m/>
    <m/>
    <m/>
  </r>
  <r>
    <n v="151640"/>
    <s v="Torqueadora"/>
    <s v="Moreno"/>
    <s v="L45"/>
    <d v="2020-02-20T00:00:00"/>
    <s v="Martín"/>
    <s v="Mantenimiento Mecanico"/>
    <d v="2023-09-25T00:00:00"/>
    <d v="1899-12-30T17:29:05"/>
    <d v="2023-09-25T00:00:00"/>
    <d v="1899-12-30T17:29:17"/>
    <n v="12"/>
    <n v="0.2"/>
    <x v="0"/>
    <x v="0"/>
    <n v="39"/>
    <s v="septiembre"/>
    <s v="T"/>
    <m/>
    <s v="microparada"/>
    <m/>
    <m/>
    <m/>
  </r>
  <r>
    <n v="151641"/>
    <s v="Torqueadora"/>
    <s v="Moreno"/>
    <s v="L45"/>
    <d v="2020-02-20T00:00:00"/>
    <s v="Martín"/>
    <s v="Mantenimiento Mecanico"/>
    <d v="2023-09-25T00:00:00"/>
    <d v="1899-12-30T17:29:32"/>
    <d v="2023-09-25T00:00:00"/>
    <d v="1899-12-30T17:43:32"/>
    <n v="840"/>
    <n v="14"/>
    <x v="1361"/>
    <x v="2"/>
    <n v="39"/>
    <s v="septiembre"/>
    <s v="T"/>
    <m/>
    <s v="no"/>
    <m/>
    <m/>
    <m/>
  </r>
  <r>
    <n v="151644"/>
    <s v="Mordazas"/>
    <s v="Moreno"/>
    <s v="L29"/>
    <d v="2018-11-01T00:00:00"/>
    <s v="-"/>
    <s v="Mantenimiento Mecanico"/>
    <d v="2023-09-25T00:00:00"/>
    <d v="1899-12-30T17:46:09"/>
    <d v="2023-09-25T00:00:00"/>
    <d v="1899-12-30T19:34:02"/>
    <n v="6473"/>
    <n v="107.88333333333334"/>
    <x v="1362"/>
    <x v="2"/>
    <n v="39"/>
    <s v="septiembre"/>
    <s v="T"/>
    <m/>
    <s v="no"/>
    <m/>
    <m/>
    <m/>
  </r>
  <r>
    <n v="151646"/>
    <s v="Llenadora"/>
    <s v="Moreno"/>
    <s v="L04"/>
    <d v="2018-11-01T00:00:00"/>
    <s v="-"/>
    <s v="Mantenimiento Electrico"/>
    <d v="2023-09-25T00:00:00"/>
    <d v="1899-12-30T18:09:32"/>
    <d v="2023-09-25T00:00:00"/>
    <d v="1899-12-30T18:49:30"/>
    <n v="2398"/>
    <n v="39.966666666666669"/>
    <x v="1363"/>
    <x v="2"/>
    <n v="39"/>
    <s v="septiembre"/>
    <s v="T"/>
    <m/>
    <s v="no"/>
    <m/>
    <m/>
    <m/>
  </r>
  <r>
    <n v="151650"/>
    <s v="Estuchadora"/>
    <s v="Moreno"/>
    <s v="L43"/>
    <d v="2018-11-01T00:00:00"/>
    <s v="-"/>
    <s v="Mantenimiento Mecanico"/>
    <d v="2023-09-25T00:00:00"/>
    <d v="1899-12-30T18:20:17"/>
    <d v="2023-09-25T00:00:00"/>
    <d v="1899-12-30T19:08:44"/>
    <n v="2907"/>
    <n v="48.45"/>
    <x v="10"/>
    <x v="4"/>
    <n v="39"/>
    <s v="septiembre"/>
    <s v="T"/>
    <m/>
    <s v="no aplica"/>
    <m/>
    <m/>
    <m/>
  </r>
  <r>
    <n v="151657"/>
    <s v="Llenadora"/>
    <s v="Moreno"/>
    <s v="L29"/>
    <d v="2018-11-01T00:00:00"/>
    <s v="-"/>
    <s v="Mantenimiento Mecanico"/>
    <d v="2023-09-25T00:00:00"/>
    <d v="1899-12-30T20:33:31"/>
    <d v="2023-09-25T00:00:00"/>
    <d v="1899-12-30T20:33:35"/>
    <n v="4"/>
    <n v="6.6666666666666666E-2"/>
    <x v="0"/>
    <x v="0"/>
    <n v="39"/>
    <s v="septiembre"/>
    <s v="T"/>
    <m/>
    <s v="microparada"/>
    <m/>
    <m/>
    <m/>
  </r>
  <r>
    <n v="151663"/>
    <s v="Llenadora"/>
    <s v="Moreno"/>
    <s v="L33"/>
    <d v="2018-11-01T00:00:00"/>
    <s v="-"/>
    <s v="Mantenimiento Mecanico"/>
    <d v="2023-09-26T00:00:00"/>
    <d v="1899-12-30T06:05:24"/>
    <d v="2023-09-26T00:00:00"/>
    <d v="1899-12-30T06:13:28"/>
    <n v="484"/>
    <n v="8.0666666666666664"/>
    <x v="0"/>
    <x v="0"/>
    <n v="39"/>
    <s v="septiembre"/>
    <s v="M"/>
    <m/>
    <s v="microparada"/>
    <m/>
    <m/>
    <m/>
  </r>
  <r>
    <n v="151666"/>
    <s v="Etiquetadora L33"/>
    <s v="Moreno"/>
    <s v="L33"/>
    <d v="2020-10-16T00:00:00"/>
    <s v="Martín"/>
    <s v="Mantenimiento Electrico"/>
    <d v="2023-09-26T00:00:00"/>
    <d v="1899-12-30T06:22:13"/>
    <d v="2023-09-26T00:00:00"/>
    <d v="1899-12-30T06:30:15"/>
    <n v="482"/>
    <n v="8.0333333333333332"/>
    <x v="0"/>
    <x v="0"/>
    <n v="39"/>
    <s v="septiembre"/>
    <s v="M"/>
    <m/>
    <s v="microparada"/>
    <m/>
    <m/>
    <m/>
  </r>
  <r>
    <n v="151669"/>
    <s v="Llenadora"/>
    <s v="Moreno"/>
    <s v="L33"/>
    <d v="2018-11-01T00:00:00"/>
    <s v="-"/>
    <s v="Mantenimiento Mecanico"/>
    <d v="2023-09-26T00:00:00"/>
    <d v="1899-12-30T06:41:56"/>
    <d v="2023-09-26T00:00:00"/>
    <d v="1899-12-30T06:49:01"/>
    <n v="425"/>
    <n v="7.083333333333333"/>
    <x v="0"/>
    <x v="0"/>
    <n v="39"/>
    <s v="septiembre"/>
    <s v="M"/>
    <m/>
    <s v="microparada"/>
    <m/>
    <m/>
    <m/>
  </r>
  <r>
    <n v="151673"/>
    <s v="Etiquetadora L33"/>
    <s v="Moreno"/>
    <s v="L33"/>
    <d v="2020-10-16T00:00:00"/>
    <s v="Martín"/>
    <s v="Mantenimiento Electrico"/>
    <d v="2023-09-26T00:00:00"/>
    <d v="1899-12-30T07:38:32"/>
    <d v="2023-09-26T00:00:00"/>
    <d v="1899-12-30T07:43:51"/>
    <n v="319"/>
    <n v="5.3166666666666664"/>
    <x v="0"/>
    <x v="0"/>
    <n v="39"/>
    <s v="septiembre"/>
    <s v="M"/>
    <m/>
    <s v="microparada"/>
    <m/>
    <m/>
    <m/>
  </r>
  <r>
    <n v="151681"/>
    <s v="Martillo"/>
    <s v="Moreno"/>
    <s v="L41"/>
    <d v="2018-11-01T00:00:00"/>
    <s v="-"/>
    <s v="Mantenimiento Electrico"/>
    <d v="2023-09-26T00:00:00"/>
    <d v="1899-12-30T09:55:35"/>
    <d v="2023-09-26T00:00:00"/>
    <d v="1899-12-30T10:26:00"/>
    <n v="1825"/>
    <n v="30.416666666666668"/>
    <x v="1364"/>
    <x v="2"/>
    <n v="39"/>
    <s v="septiembre"/>
    <s v="M"/>
    <m/>
    <s v="no"/>
    <m/>
    <m/>
    <m/>
  </r>
  <r>
    <n v="151685"/>
    <s v="Llenadora L38"/>
    <s v="Moreno"/>
    <s v="L38"/>
    <d v="2021-03-03T00:00:00"/>
    <s v="Martín"/>
    <s v="Mantenimiento Mecanico"/>
    <d v="2023-09-26T00:00:00"/>
    <d v="1899-12-30T11:29:30"/>
    <d v="2023-09-26T00:00:00"/>
    <d v="1899-12-30T11:34:12"/>
    <n v="282"/>
    <n v="4.7"/>
    <x v="0"/>
    <x v="0"/>
    <n v="39"/>
    <s v="septiembre"/>
    <s v="M"/>
    <m/>
    <s v="microparada"/>
    <m/>
    <m/>
    <m/>
  </r>
  <r>
    <n v="151711"/>
    <s v="Pick and play"/>
    <s v="Moreno"/>
    <s v="L41"/>
    <d v="2018-11-01T00:00:00"/>
    <s v="-"/>
    <s v="Mantenimiento Mecanico"/>
    <d v="2023-09-26T00:00:00"/>
    <d v="1899-12-30T17:57:05"/>
    <d v="2023-09-26T00:00:00"/>
    <d v="1899-12-30T18:04:37"/>
    <n v="452"/>
    <n v="7.5333333333333332"/>
    <x v="0"/>
    <x v="0"/>
    <n v="39"/>
    <s v="septiembre"/>
    <s v="T"/>
    <m/>
    <s v="microparada"/>
    <m/>
    <m/>
    <m/>
  </r>
  <r>
    <n v="151712"/>
    <s v="Llenadora"/>
    <s v="Moreno"/>
    <s v="L36"/>
    <d v="2018-11-01T00:00:00"/>
    <s v="-"/>
    <s v="Mantenimiento Electrico"/>
    <d v="2023-09-26T00:00:00"/>
    <d v="1899-12-30T17:59:41"/>
    <d v="2023-09-26T00:00:00"/>
    <d v="1899-12-30T18:17:55"/>
    <n v="1094"/>
    <n v="18.233333333333334"/>
    <x v="1365"/>
    <x v="2"/>
    <n v="39"/>
    <s v="septiembre"/>
    <s v="T"/>
    <m/>
    <s v="no"/>
    <m/>
    <m/>
    <m/>
  </r>
  <r>
    <n v="151714"/>
    <s v="Llenadora"/>
    <s v="Moreno"/>
    <s v="L36"/>
    <d v="2018-11-01T00:00:00"/>
    <s v="-"/>
    <s v="Mantenimiento Electrico"/>
    <d v="2023-09-26T00:00:00"/>
    <d v="1899-12-30T18:18:03"/>
    <d v="2023-09-26T00:00:00"/>
    <d v="1899-12-30T19:11:46"/>
    <n v="3223"/>
    <n v="53.716666666666669"/>
    <x v="1365"/>
    <x v="2"/>
    <n v="39"/>
    <s v="septiembre"/>
    <s v="T"/>
    <m/>
    <s v="no"/>
    <m/>
    <m/>
    <m/>
  </r>
  <r>
    <n v="151715"/>
    <s v="Llenadora"/>
    <s v="Moreno"/>
    <s v="L43"/>
    <d v="2018-11-01T00:00:00"/>
    <s v="-"/>
    <s v="Mantenimiento Electrico"/>
    <d v="2023-09-26T00:00:00"/>
    <d v="1899-12-30T18:19:33"/>
    <d v="2023-09-26T00:00:00"/>
    <d v="1899-12-30T18:24:20"/>
    <n v="287"/>
    <n v="4.7833333333333332"/>
    <x v="0"/>
    <x v="0"/>
    <n v="39"/>
    <s v="septiembre"/>
    <s v="T"/>
    <m/>
    <s v="microparada"/>
    <m/>
    <m/>
    <m/>
  </r>
  <r>
    <n v="151716"/>
    <s v="Llenadora"/>
    <s v="Moreno"/>
    <s v="L33"/>
    <d v="2018-11-01T00:00:00"/>
    <s v="-"/>
    <s v="Mantenimiento Mecanico"/>
    <d v="2023-09-26T00:00:00"/>
    <d v="1899-12-30T18:35:50"/>
    <d v="2023-09-26T00:00:00"/>
    <d v="1899-12-30T18:45:08"/>
    <n v="558"/>
    <n v="9.3000000000000007"/>
    <x v="0"/>
    <x v="0"/>
    <n v="39"/>
    <s v="septiembre"/>
    <s v="T"/>
    <m/>
    <s v="microparada"/>
    <m/>
    <m/>
    <m/>
  </r>
  <r>
    <n v="151718"/>
    <s v="Pick and play"/>
    <s v="Moreno"/>
    <s v="L41"/>
    <d v="2018-11-01T00:00:00"/>
    <s v="-"/>
    <s v="Mantenimiento Electrico"/>
    <d v="2023-09-26T00:00:00"/>
    <d v="1899-12-30T19:00:39"/>
    <d v="2023-09-26T00:00:00"/>
    <d v="1899-12-30T19:05:16"/>
    <n v="277"/>
    <n v="4.6166666666666663"/>
    <x v="0"/>
    <x v="0"/>
    <n v="39"/>
    <s v="septiembre"/>
    <s v="T"/>
    <m/>
    <s v="microparada"/>
    <m/>
    <m/>
    <m/>
  </r>
  <r>
    <n v="151719"/>
    <s v="Girador de pucks"/>
    <s v="Moreno"/>
    <s v="L11"/>
    <d v="2021-08-24T00:00:00"/>
    <s v="Sebastian "/>
    <s v="Mantenimiento Mecanico"/>
    <d v="2023-09-26T00:00:00"/>
    <d v="1899-12-30T19:22:41"/>
    <d v="2023-09-26T00:00:00"/>
    <d v="1899-12-30T19:29:34"/>
    <n v="413"/>
    <n v="6.8833333333333337"/>
    <x v="0"/>
    <x v="0"/>
    <n v="39"/>
    <s v="septiembre"/>
    <s v="T"/>
    <m/>
    <s v="microparada"/>
    <m/>
    <m/>
    <m/>
  </r>
  <r>
    <n v="151722"/>
    <s v="Abastecedor pinceles"/>
    <s v="Moreno"/>
    <s v="L37"/>
    <d v="2018-11-01T00:00:00"/>
    <s v="-"/>
    <s v="Mantenimiento Mecanico"/>
    <d v="2023-09-26T00:00:00"/>
    <d v="1899-12-30T20:55:21"/>
    <d v="2023-09-26T00:00:00"/>
    <d v="1899-12-30T21:07:26"/>
    <n v="725"/>
    <n v="12.083333333333334"/>
    <x v="1366"/>
    <x v="4"/>
    <n v="39"/>
    <s v="septiembre"/>
    <s v="T"/>
    <m/>
    <s v="no aplica"/>
    <m/>
    <m/>
    <m/>
  </r>
  <r>
    <n v="151729"/>
    <s v="Etiquetadora L33"/>
    <s v="Moreno"/>
    <s v="L33"/>
    <d v="2020-10-16T00:00:00"/>
    <s v="Martín"/>
    <s v="Mantenimiento Electrico"/>
    <d v="2023-09-27T00:00:00"/>
    <d v="1899-12-30T06:50:27"/>
    <d v="2023-09-27T00:00:00"/>
    <d v="1899-12-30T08:10:20"/>
    <n v="4793"/>
    <n v="79.88333333333334"/>
    <x v="1"/>
    <x v="1"/>
    <n v="39"/>
    <s v="septiembre"/>
    <s v="M"/>
    <m/>
    <s v="sin informacion"/>
    <m/>
    <m/>
    <m/>
  </r>
  <r>
    <n v="151730"/>
    <s v="Llenadora"/>
    <s v="Moreno"/>
    <s v="L29"/>
    <d v="2018-11-01T00:00:00"/>
    <s v="-"/>
    <s v="Mantenimiento Mecanico"/>
    <d v="2023-09-27T00:00:00"/>
    <d v="1899-12-30T06:51:47"/>
    <d v="2023-09-27T00:00:00"/>
    <d v="1899-12-30T07:26:14"/>
    <n v="2067"/>
    <n v="34.450000000000003"/>
    <x v="1367"/>
    <x v="2"/>
    <n v="39"/>
    <s v="septiembre"/>
    <s v="M"/>
    <m/>
    <s v="no"/>
    <m/>
    <m/>
    <m/>
  </r>
  <r>
    <n v="151731"/>
    <s v="Llenadora"/>
    <s v="Moreno"/>
    <s v="L48"/>
    <d v="2018-11-01T00:00:00"/>
    <s v="-"/>
    <s v="Mantenimiento Electrico"/>
    <d v="2023-09-27T00:00:00"/>
    <d v="1899-12-30T06:54:01"/>
    <d v="2023-09-27T00:00:00"/>
    <d v="1899-12-30T08:10:33"/>
    <n v="4592"/>
    <n v="76.533333333333331"/>
    <x v="1"/>
    <x v="1"/>
    <n v="39"/>
    <s v="septiembre"/>
    <s v="M"/>
    <m/>
    <s v="sin informacion"/>
    <m/>
    <m/>
    <m/>
  </r>
  <r>
    <n v="151732"/>
    <s v="Laser"/>
    <s v="Moreno"/>
    <s v="L37"/>
    <d v="2018-11-01T00:00:00"/>
    <s v="-"/>
    <s v="Mantenimiento Electrico"/>
    <d v="2023-09-27T00:00:00"/>
    <d v="1899-12-30T06:56:21"/>
    <d v="2023-09-27T00:00:00"/>
    <d v="1899-12-30T07:55:09"/>
    <n v="3528"/>
    <n v="58.8"/>
    <x v="1368"/>
    <x v="2"/>
    <n v="39"/>
    <s v="septiembre"/>
    <s v="M"/>
    <m/>
    <s v="no"/>
    <m/>
    <m/>
    <m/>
  </r>
  <r>
    <n v="151738"/>
    <s v="Inkjet"/>
    <s v="Moreno"/>
    <s v="L38"/>
    <d v="2018-11-01T00:00:00"/>
    <s v="-"/>
    <s v="Mantenimiento Electrico"/>
    <d v="2023-09-27T00:00:00"/>
    <d v="1899-12-30T07:52:33"/>
    <d v="2023-09-27T00:00:00"/>
    <d v="1899-12-30T08:48:24"/>
    <n v="3351"/>
    <n v="55.85"/>
    <x v="1"/>
    <x v="1"/>
    <n v="39"/>
    <s v="septiembre"/>
    <s v="M"/>
    <m/>
    <s v="sin informacion"/>
    <m/>
    <m/>
    <m/>
  </r>
  <r>
    <n v="151740"/>
    <s v="Bomba Moyno"/>
    <s v="Moreno"/>
    <s v="L36"/>
    <d v="2018-11-01T00:00:00"/>
    <s v="-"/>
    <s v="Mantenimiento Electrico"/>
    <d v="2023-09-27T00:00:00"/>
    <d v="1899-12-30T08:50:07"/>
    <d v="2023-09-27T00:00:00"/>
    <d v="1899-12-30T12:54:55"/>
    <n v="14688"/>
    <n v="244.8"/>
    <x v="1"/>
    <x v="1"/>
    <n v="39"/>
    <s v="septiembre"/>
    <s v="M"/>
    <m/>
    <s v="sin informacion"/>
    <m/>
    <m/>
    <m/>
  </r>
  <r>
    <n v="151742"/>
    <s v="Transfer"/>
    <s v="Moreno"/>
    <s v="L39"/>
    <d v="2019-10-08T00:00:00"/>
    <s v="Martín"/>
    <s v="Mantenimiento Electrico"/>
    <d v="2023-09-27T00:00:00"/>
    <d v="1899-12-30T09:12:06"/>
    <d v="2023-09-27T00:00:00"/>
    <d v="1899-12-30T09:47:43"/>
    <n v="2137"/>
    <n v="35.616666666666667"/>
    <x v="1"/>
    <x v="1"/>
    <n v="39"/>
    <s v="septiembre"/>
    <s v="M"/>
    <m/>
    <s v="sin informacion"/>
    <m/>
    <m/>
    <m/>
  </r>
  <r>
    <n v="151744"/>
    <s v="Etiquetadora L33"/>
    <s v="Moreno"/>
    <s v="L33"/>
    <d v="2020-10-16T00:00:00"/>
    <s v="Martín"/>
    <s v="Mantenimiento Electrico"/>
    <d v="2023-09-27T00:00:00"/>
    <d v="1899-12-30T09:28:20"/>
    <d v="2023-09-27T00:00:00"/>
    <d v="1899-12-30T09:58:38"/>
    <n v="1818"/>
    <n v="30.3"/>
    <x v="1"/>
    <x v="1"/>
    <n v="39"/>
    <s v="septiembre"/>
    <s v="M"/>
    <m/>
    <s v="sin informacion"/>
    <m/>
    <m/>
    <m/>
  </r>
  <r>
    <n v="151752"/>
    <s v="Llenadora L38"/>
    <s v="Moreno"/>
    <s v="L38"/>
    <d v="2021-03-03T00:00:00"/>
    <s v="Martín"/>
    <s v="Mantenimiento Mecanico"/>
    <d v="2023-09-27T00:00:00"/>
    <d v="1899-12-30T10:15:16"/>
    <d v="2023-09-27T00:00:00"/>
    <d v="1899-12-30T10:36:56"/>
    <n v="1300"/>
    <n v="21.666666666666668"/>
    <x v="1369"/>
    <x v="2"/>
    <n v="39"/>
    <s v="septiembre"/>
    <s v="M"/>
    <m/>
    <s v="no"/>
    <m/>
    <m/>
    <m/>
  </r>
  <r>
    <n v="151758"/>
    <s v="Llenadora L16"/>
    <s v="Moreno"/>
    <s v="L16"/>
    <d v="2022-06-24T00:00:00"/>
    <s v="Natalio"/>
    <s v="Mantenimiento Mecanico"/>
    <d v="2023-09-27T00:00:00"/>
    <d v="1899-12-30T11:29:02"/>
    <d v="2023-09-27T00:00:00"/>
    <d v="1899-12-30T13:35:22"/>
    <n v="7580"/>
    <n v="126.33333333333333"/>
    <x v="1"/>
    <x v="1"/>
    <n v="39"/>
    <s v="septiembre"/>
    <s v="M"/>
    <m/>
    <s v="sin informacion"/>
    <m/>
    <m/>
    <m/>
  </r>
  <r>
    <n v="151764"/>
    <s v="Llenadora"/>
    <s v="Moreno"/>
    <s v="L35"/>
    <d v="2018-11-01T00:00:00"/>
    <s v="-"/>
    <s v="Mantenimiento Mecanico"/>
    <d v="2023-09-27T00:00:00"/>
    <d v="1899-12-30T12:34:22"/>
    <d v="2023-09-27T00:00:00"/>
    <d v="1899-12-30T12:38:43"/>
    <n v="261"/>
    <n v="4.3499999999999996"/>
    <x v="0"/>
    <x v="0"/>
    <n v="39"/>
    <s v="septiembre"/>
    <s v="M"/>
    <m/>
    <s v="microparada"/>
    <m/>
    <m/>
    <m/>
  </r>
  <r>
    <n v="151766"/>
    <s v="Llenadora"/>
    <s v="Moreno"/>
    <s v="L35"/>
    <d v="2018-11-01T00:00:00"/>
    <s v="-"/>
    <s v="Mantenimiento Electrico"/>
    <d v="2023-09-27T00:00:00"/>
    <d v="1899-12-30T12:38:52"/>
    <d v="2023-09-27T00:00:00"/>
    <d v="1899-12-30T13:34:48"/>
    <n v="3356"/>
    <n v="55.93333333333333"/>
    <x v="1"/>
    <x v="1"/>
    <n v="39"/>
    <s v="septiembre"/>
    <s v="M"/>
    <m/>
    <s v="sin informacion"/>
    <m/>
    <m/>
    <m/>
  </r>
  <r>
    <n v="151771"/>
    <s v="Estuchadora"/>
    <s v="Moreno"/>
    <s v="L47"/>
    <d v="2021-10-06T00:00:00"/>
    <s v="Sebastian "/>
    <s v="Mantenimiento Mecanico"/>
    <d v="2023-09-27T00:00:00"/>
    <d v="1899-12-30T13:04:43"/>
    <d v="2023-09-27T00:00:00"/>
    <d v="1899-12-30T14:33:16"/>
    <n v="5313"/>
    <n v="88.55"/>
    <x v="1370"/>
    <x v="2"/>
    <n v="39"/>
    <s v="septiembre"/>
    <s v="M"/>
    <m/>
    <s v="no"/>
    <m/>
    <m/>
    <m/>
  </r>
  <r>
    <n v="151780"/>
    <s v="Girador de pucks"/>
    <s v="Moreno"/>
    <s v="L19"/>
    <d v="2022-07-14T00:00:00"/>
    <s v="Natalio"/>
    <s v="Mantenimiento Mecanico"/>
    <d v="2023-09-27T00:00:00"/>
    <d v="1899-12-30T14:20:31"/>
    <d v="2023-09-27T00:00:00"/>
    <d v="1899-12-30T14:57:42"/>
    <n v="2231"/>
    <n v="37.18333333333333"/>
    <x v="1"/>
    <x v="1"/>
    <n v="39"/>
    <s v="septiembre"/>
    <s v="T"/>
    <m/>
    <s v="sin informacion"/>
    <m/>
    <m/>
    <m/>
  </r>
  <r>
    <n v="151781"/>
    <s v="Inkjet"/>
    <s v="Moreno"/>
    <s v="L04"/>
    <d v="2018-11-01T00:00:00"/>
    <s v="-"/>
    <s v="Mantenimiento Electrico"/>
    <d v="2023-09-27T00:00:00"/>
    <d v="1899-12-30T14:21:27"/>
    <d v="2023-09-27T00:00:00"/>
    <d v="1899-12-30T14:21:31"/>
    <n v="4"/>
    <n v="6.6666666666666666E-2"/>
    <x v="0"/>
    <x v="0"/>
    <n v="39"/>
    <s v="septiembre"/>
    <s v="T"/>
    <m/>
    <s v="microparada"/>
    <m/>
    <m/>
    <m/>
  </r>
  <r>
    <n v="151782"/>
    <s v="Inkjet"/>
    <s v="Moreno"/>
    <s v="L04"/>
    <d v="2018-11-01T00:00:00"/>
    <s v="-"/>
    <s v="Mantenimiento Mecanico"/>
    <d v="2023-09-27T00:00:00"/>
    <d v="1899-12-30T14:21:46"/>
    <d v="2023-09-27T00:00:00"/>
    <d v="1899-12-30T14:28:04"/>
    <n v="378"/>
    <n v="6.3"/>
    <x v="0"/>
    <x v="0"/>
    <n v="39"/>
    <s v="septiembre"/>
    <s v="T"/>
    <m/>
    <s v="microparada"/>
    <m/>
    <m/>
    <m/>
  </r>
  <r>
    <n v="151787"/>
    <s v="Llenadora"/>
    <s v="Moreno"/>
    <s v="L35"/>
    <d v="2018-11-01T00:00:00"/>
    <s v="-"/>
    <s v="Mantenimiento Mecanico"/>
    <d v="2023-09-27T00:00:00"/>
    <d v="1899-12-30T14:41:10"/>
    <d v="2023-09-27T00:00:00"/>
    <d v="1899-12-30T16:10:10"/>
    <n v="5340"/>
    <n v="89"/>
    <x v="1371"/>
    <x v="2"/>
    <n v="39"/>
    <s v="septiembre"/>
    <s v="T"/>
    <m/>
    <s v="no"/>
    <m/>
    <m/>
    <m/>
  </r>
  <r>
    <n v="151788"/>
    <s v="Celofanadora"/>
    <s v="Moreno"/>
    <s v="L43"/>
    <d v="2018-11-01T00:00:00"/>
    <s v="-"/>
    <s v="Mantenimiento Mecanico"/>
    <d v="2023-09-27T00:00:00"/>
    <d v="1899-12-30T14:44:23"/>
    <d v="2023-09-27T00:00:00"/>
    <d v="1899-12-30T14:49:20"/>
    <n v="297"/>
    <n v="4.95"/>
    <x v="0"/>
    <x v="0"/>
    <n v="39"/>
    <s v="septiembre"/>
    <s v="T"/>
    <m/>
    <s v="microparada"/>
    <m/>
    <m/>
    <m/>
  </r>
  <r>
    <n v="151795"/>
    <s v="Inkjet"/>
    <s v="Moreno"/>
    <s v="L04"/>
    <d v="2018-11-01T00:00:00"/>
    <s v="-"/>
    <s v="Mantenimiento Mecanico"/>
    <d v="2023-09-27T00:00:00"/>
    <d v="1899-12-30T16:01:00"/>
    <d v="2023-09-27T00:00:00"/>
    <d v="1899-12-30T16:15:01"/>
    <n v="841"/>
    <n v="14.016666666666667"/>
    <x v="1372"/>
    <x v="2"/>
    <n v="39"/>
    <s v="septiembre"/>
    <s v="T"/>
    <m/>
    <s v="no"/>
    <m/>
    <m/>
    <m/>
  </r>
  <r>
    <n v="151797"/>
    <s v="Transporte"/>
    <s v="Moreno"/>
    <s v="L12"/>
    <d v="2018-11-01T00:00:00"/>
    <s v="-"/>
    <s v="Mantenimiento Electrico"/>
    <d v="2023-09-27T00:00:00"/>
    <d v="1899-12-30T16:29:09"/>
    <d v="2023-09-27T00:00:00"/>
    <d v="1899-12-30T16:42:46"/>
    <n v="817"/>
    <n v="13.616666666666667"/>
    <x v="1373"/>
    <x v="2"/>
    <n v="39"/>
    <s v="septiembre"/>
    <s v="T"/>
    <m/>
    <s v="no"/>
    <m/>
    <m/>
    <m/>
  </r>
  <r>
    <n v="151800"/>
    <s v="Celofanadora"/>
    <s v="Moreno"/>
    <s v="L43"/>
    <d v="2018-11-01T00:00:00"/>
    <s v="-"/>
    <s v="Mantenimiento Mecanico"/>
    <d v="2023-09-27T00:00:00"/>
    <d v="1899-12-30T16:32:42"/>
    <d v="2023-09-27T00:00:00"/>
    <d v="1899-12-30T17:30:48"/>
    <n v="3486"/>
    <n v="58.1"/>
    <x v="200"/>
    <x v="3"/>
    <n v="39"/>
    <s v="septiembre"/>
    <s v="T"/>
    <m/>
    <s v="si"/>
    <m/>
    <m/>
    <m/>
  </r>
  <r>
    <n v="151802"/>
    <s v="Llenadora"/>
    <s v="Moreno"/>
    <s v="L33"/>
    <d v="2018-11-01T00:00:00"/>
    <s v="-"/>
    <s v="Mantenimiento Mecanico"/>
    <d v="2023-09-27T00:00:00"/>
    <d v="1899-12-30T16:52:47"/>
    <d v="2023-09-27T00:00:00"/>
    <d v="1899-12-30T16:54:01"/>
    <n v="74"/>
    <n v="1.2333333333333334"/>
    <x v="0"/>
    <x v="0"/>
    <n v="39"/>
    <s v="septiembre"/>
    <s v="T"/>
    <m/>
    <s v="microparada"/>
    <m/>
    <m/>
    <m/>
  </r>
  <r>
    <n v="151804"/>
    <s v="Estuchadora"/>
    <s v="Moreno"/>
    <s v="L47"/>
    <d v="2021-10-06T00:00:00"/>
    <s v="Sebastian "/>
    <s v="Mantenimiento Mecanico"/>
    <d v="2023-09-27T00:00:00"/>
    <d v="1899-12-30T17:12:26"/>
    <d v="2023-09-27T00:00:00"/>
    <d v="1899-12-30T17:57:11"/>
    <n v="2685"/>
    <n v="44.75"/>
    <x v="1374"/>
    <x v="2"/>
    <n v="39"/>
    <s v="septiembre"/>
    <s v="T"/>
    <m/>
    <s v="no"/>
    <m/>
    <m/>
    <m/>
  </r>
  <r>
    <n v="151805"/>
    <s v="Llenadora"/>
    <s v="Moreno"/>
    <s v="L33"/>
    <d v="2018-11-01T00:00:00"/>
    <s v="-"/>
    <s v="Mantenimiento Mecanico"/>
    <d v="2023-09-27T00:00:00"/>
    <d v="1899-12-30T17:16:30"/>
    <d v="2023-09-27T00:00:00"/>
    <d v="1899-12-30T17:36:14"/>
    <n v="1184"/>
    <n v="19.733333333333334"/>
    <x v="1"/>
    <x v="1"/>
    <n v="39"/>
    <s v="septiembre"/>
    <s v="T"/>
    <m/>
    <s v="sin informacion"/>
    <m/>
    <m/>
    <m/>
  </r>
  <r>
    <n v="151809"/>
    <s v="Torqueadora"/>
    <s v="Moreno"/>
    <s v="L19"/>
    <d v="2018-11-01T00:00:00"/>
    <s v="-"/>
    <s v="Mantenimiento Mecanico"/>
    <d v="2023-09-27T00:00:00"/>
    <d v="1899-12-30T18:08:04"/>
    <d v="2023-09-27T00:00:00"/>
    <d v="1899-12-30T18:30:46"/>
    <n v="1362"/>
    <n v="22.7"/>
    <x v="1"/>
    <x v="1"/>
    <n v="39"/>
    <s v="septiembre"/>
    <s v="T"/>
    <m/>
    <s v="sin informacion"/>
    <m/>
    <m/>
    <m/>
  </r>
  <r>
    <n v="151810"/>
    <s v="Torqueadora"/>
    <s v="Moreno"/>
    <s v="L33"/>
    <d v="2020-02-20T00:00:00"/>
    <s v="Martín"/>
    <s v="Mantenimiento Mecanico"/>
    <d v="2023-09-27T00:00:00"/>
    <d v="1899-12-30T18:43:46"/>
    <d v="2023-09-27T00:00:00"/>
    <d v="1899-12-30T19:08:50"/>
    <n v="1504"/>
    <n v="25.066666666666666"/>
    <x v="1375"/>
    <x v="2"/>
    <n v="39"/>
    <s v="septiembre"/>
    <s v="T"/>
    <m/>
    <s v="no"/>
    <m/>
    <m/>
    <m/>
  </r>
  <r>
    <n v="151811"/>
    <s v="Torqueadora"/>
    <s v="Moreno"/>
    <s v="L19"/>
    <d v="2018-11-01T00:00:00"/>
    <s v="-"/>
    <s v="Mantenimiento Mecanico"/>
    <d v="2023-09-27T00:00:00"/>
    <d v="1899-12-30T19:15:39"/>
    <d v="2023-09-27T00:00:00"/>
    <d v="1899-12-30T19:41:31"/>
    <n v="1552"/>
    <n v="25.866666666666667"/>
    <x v="1376"/>
    <x v="3"/>
    <n v="39"/>
    <s v="septiembre"/>
    <s v="T"/>
    <m/>
    <s v="si"/>
    <m/>
    <m/>
    <m/>
  </r>
  <r>
    <n v="151813"/>
    <s v="Inkjet"/>
    <s v="Moreno"/>
    <s v="L04"/>
    <d v="2018-11-01T00:00:00"/>
    <s v="-"/>
    <s v="Mantenimiento Electrico"/>
    <d v="2023-09-27T00:00:00"/>
    <d v="1899-12-30T19:43:37"/>
    <d v="2023-09-27T00:00:00"/>
    <d v="1899-12-30T20:05:45"/>
    <n v="1328"/>
    <n v="22.133333333333333"/>
    <x v="1"/>
    <x v="1"/>
    <n v="39"/>
    <s v="septiembre"/>
    <s v="T"/>
    <m/>
    <s v="sin informacion"/>
    <m/>
    <m/>
    <m/>
  </r>
  <r>
    <n v="151816"/>
    <s v="Llenadora L38"/>
    <s v="Moreno"/>
    <s v="L38"/>
    <d v="2021-03-03T00:00:00"/>
    <s v="Martín"/>
    <s v="Mantenimiento Mecanico"/>
    <d v="2023-09-27T00:00:00"/>
    <d v="1899-12-30T21:21:46"/>
    <d v="2023-09-28T00:00:00"/>
    <d v="1899-12-30T06:17:34"/>
    <n v="32148"/>
    <n v="535.79999999999995"/>
    <x v="1"/>
    <x v="1"/>
    <n v="39"/>
    <s v="septiembre"/>
    <s v="T"/>
    <m/>
    <s v="sin informacion"/>
    <m/>
    <m/>
    <m/>
  </r>
  <r>
    <n v="151821"/>
    <s v="Etiquetadora L33"/>
    <s v="Moreno"/>
    <s v="L33"/>
    <d v="2020-10-16T00:00:00"/>
    <s v="Martín"/>
    <s v="Mantenimiento Electrico"/>
    <d v="2023-09-28T00:00:00"/>
    <d v="1899-12-30T06:12:45"/>
    <d v="2023-09-28T00:00:00"/>
    <d v="1899-12-30T06:18:01"/>
    <n v="316"/>
    <n v="5.2666666666666666"/>
    <x v="0"/>
    <x v="0"/>
    <n v="39"/>
    <s v="septiembre"/>
    <s v="M"/>
    <m/>
    <s v="microparada"/>
    <m/>
    <m/>
    <m/>
  </r>
  <r>
    <n v="151824"/>
    <s v="Tolva"/>
    <s v="Moreno"/>
    <s v="L35"/>
    <d v="2019-12-10T00:00:00"/>
    <s v="Martín"/>
    <s v="Mantenimiento Mecanico"/>
    <d v="2023-09-28T00:00:00"/>
    <d v="1899-12-30T06:44:53"/>
    <d v="2023-09-28T00:00:00"/>
    <d v="1899-12-30T07:52:17"/>
    <n v="4044"/>
    <n v="67.400000000000006"/>
    <x v="604"/>
    <x v="3"/>
    <n v="39"/>
    <s v="septiembre"/>
    <s v="M"/>
    <m/>
    <s v="si"/>
    <m/>
    <m/>
    <m/>
  </r>
  <r>
    <n v="151827"/>
    <s v="LogiPack"/>
    <s v="Moreno"/>
    <s v="L35"/>
    <d v="2020-02-20T00:00:00"/>
    <s v="Martín"/>
    <s v="Mantenimiento Mecanico"/>
    <d v="2023-09-28T00:00:00"/>
    <d v="1899-12-30T07:52:32"/>
    <d v="2023-09-28T00:00:00"/>
    <d v="1899-12-30T09:04:08"/>
    <n v="4296"/>
    <n v="71.599999999999994"/>
    <x v="1377"/>
    <x v="4"/>
    <n v="39"/>
    <s v="septiembre"/>
    <s v="M"/>
    <m/>
    <s v="no aplica"/>
    <m/>
    <m/>
    <m/>
  </r>
  <r>
    <n v="151833"/>
    <s v="Llenadora"/>
    <s v="Moreno"/>
    <s v="L45"/>
    <d v="2018-11-01T00:00:00"/>
    <s v="-"/>
    <s v="Mantenimiento Electrico"/>
    <d v="2023-09-28T00:00:00"/>
    <d v="1899-12-30T09:02:29"/>
    <d v="2023-09-28T00:00:00"/>
    <d v="1899-12-30T10:08:37"/>
    <n v="3968"/>
    <n v="66.13333333333334"/>
    <x v="1378"/>
    <x v="3"/>
    <n v="39"/>
    <s v="septiembre"/>
    <s v="M"/>
    <m/>
    <s v="si"/>
    <m/>
    <m/>
    <m/>
  </r>
  <r>
    <n v="151846"/>
    <s v="Camara"/>
    <s v="Moreno"/>
    <s v="L33"/>
    <d v="2020-02-20T00:00:00"/>
    <s v="Martín"/>
    <s v="Mantenimiento Electrico"/>
    <d v="2023-09-28T00:00:00"/>
    <d v="1899-12-30T12:01:51"/>
    <d v="2023-09-28T00:00:00"/>
    <d v="1899-12-30T12:10:59"/>
    <n v="548"/>
    <n v="9.1333333333333329"/>
    <x v="0"/>
    <x v="0"/>
    <n v="39"/>
    <s v="septiembre"/>
    <s v="M"/>
    <m/>
    <s v="microparada"/>
    <m/>
    <m/>
    <m/>
  </r>
  <r>
    <n v="151849"/>
    <s v="Etiquetadora L33"/>
    <s v="Moreno"/>
    <s v="L33"/>
    <d v="2020-10-16T00:00:00"/>
    <s v="Martín"/>
    <s v="Mantenimiento Electrico"/>
    <d v="2023-09-28T00:00:00"/>
    <d v="1899-12-30T12:58:23"/>
    <d v="2023-09-28T00:00:00"/>
    <d v="1899-12-30T13:19:22"/>
    <n v="1259"/>
    <n v="20.983333333333334"/>
    <x v="1"/>
    <x v="1"/>
    <n v="39"/>
    <s v="septiembre"/>
    <s v="M"/>
    <m/>
    <s v="sin informacion"/>
    <m/>
    <m/>
    <m/>
  </r>
  <r>
    <n v="151850"/>
    <s v="Llenadora"/>
    <s v="Moreno"/>
    <s v="L45"/>
    <d v="2018-11-01T00:00:00"/>
    <s v="-"/>
    <s v="Mantenimiento Mecanico"/>
    <d v="2023-09-28T00:00:00"/>
    <d v="1899-12-30T13:18:56"/>
    <d v="2023-09-28T00:00:00"/>
    <d v="1899-12-30T13:22:12"/>
    <n v="196"/>
    <n v="3.2666666666666666"/>
    <x v="0"/>
    <x v="0"/>
    <n v="39"/>
    <s v="septiembre"/>
    <s v="M"/>
    <m/>
    <s v="microparada"/>
    <m/>
    <m/>
    <m/>
  </r>
  <r>
    <n v="151857"/>
    <s v="Llenadora"/>
    <s v="Moreno"/>
    <s v="L04"/>
    <d v="2018-11-01T00:00:00"/>
    <s v="-"/>
    <s v="Mantenimiento Mecanico"/>
    <d v="2023-09-28T00:00:00"/>
    <d v="1899-12-30T14:25:44"/>
    <d v="2023-09-28T00:00:00"/>
    <d v="1899-12-30T16:11:30"/>
    <n v="6346"/>
    <n v="105.76666666666667"/>
    <x v="1379"/>
    <x v="2"/>
    <n v="39"/>
    <s v="septiembre"/>
    <s v="T"/>
    <m/>
    <s v="no"/>
    <m/>
    <m/>
    <m/>
  </r>
  <r>
    <n v="151864"/>
    <s v="Llenadora"/>
    <s v="Moreno"/>
    <s v="L33"/>
    <d v="2018-11-01T00:00:00"/>
    <s v="-"/>
    <s v="Mantenimiento Mecanico"/>
    <d v="2023-09-28T00:00:00"/>
    <d v="1899-12-30T15:00:44"/>
    <d v="2023-09-28T00:00:00"/>
    <d v="1899-12-30T15:14:44"/>
    <n v="840"/>
    <n v="14"/>
    <x v="1"/>
    <x v="1"/>
    <n v="39"/>
    <s v="septiembre"/>
    <s v="T"/>
    <m/>
    <s v="sin informacion"/>
    <m/>
    <m/>
    <m/>
  </r>
  <r>
    <n v="151865"/>
    <s v="Transporte"/>
    <s v="Moreno"/>
    <s v="L19"/>
    <d v="2018-11-01T00:00:00"/>
    <s v="-"/>
    <s v="Mantenimiento Electrico"/>
    <d v="2023-09-28T00:00:00"/>
    <d v="1899-12-30T15:04:57"/>
    <d v="2023-09-28T00:00:00"/>
    <d v="1899-12-30T15:25:53"/>
    <n v="1256"/>
    <n v="20.933333333333334"/>
    <x v="1"/>
    <x v="1"/>
    <n v="39"/>
    <s v="septiembre"/>
    <s v="T"/>
    <m/>
    <s v="sin informacion"/>
    <m/>
    <m/>
    <m/>
  </r>
  <r>
    <n v="151866"/>
    <s v="Etiquetadora L33"/>
    <s v="Moreno"/>
    <s v="L33"/>
    <d v="2020-10-16T00:00:00"/>
    <s v="Martín"/>
    <s v="Mantenimiento Electrico"/>
    <d v="2023-09-28T00:00:00"/>
    <d v="1899-12-30T15:24:28"/>
    <d v="2023-09-28T00:00:00"/>
    <d v="1899-12-30T15:36:41"/>
    <n v="733"/>
    <n v="12.216666666666667"/>
    <x v="923"/>
    <x v="2"/>
    <n v="39"/>
    <s v="septiembre"/>
    <s v="T"/>
    <m/>
    <s v="no"/>
    <m/>
    <m/>
    <m/>
  </r>
  <r>
    <n v="151867"/>
    <s v="Transporte"/>
    <s v="Moreno"/>
    <s v="L19"/>
    <d v="2018-11-01T00:00:00"/>
    <s v="-"/>
    <s v="Mantenimiento Mecanico"/>
    <d v="2023-09-28T00:00:00"/>
    <d v="1899-12-30T15:26:10"/>
    <d v="2023-09-28T00:00:00"/>
    <d v="1899-12-30T17:07:29"/>
    <n v="6079"/>
    <n v="101.31666666666666"/>
    <x v="1"/>
    <x v="1"/>
    <n v="39"/>
    <s v="septiembre"/>
    <s v="T"/>
    <m/>
    <s v="sin informacion"/>
    <m/>
    <m/>
    <m/>
  </r>
  <r>
    <n v="151868"/>
    <s v="Inkjet"/>
    <s v="Moreno"/>
    <s v="L38"/>
    <d v="2018-11-01T00:00:00"/>
    <s v="-"/>
    <s v="Mantenimiento Electrico"/>
    <d v="2023-09-28T00:00:00"/>
    <d v="1899-12-30T15:34:08"/>
    <d v="2023-09-28T00:00:00"/>
    <d v="1899-12-30T16:14:30"/>
    <n v="2422"/>
    <n v="40.366666666666667"/>
    <x v="23"/>
    <x v="2"/>
    <n v="39"/>
    <s v="septiembre"/>
    <s v="T"/>
    <m/>
    <s v="no"/>
    <m/>
    <m/>
    <m/>
  </r>
  <r>
    <n v="151875"/>
    <s v="Llenadora"/>
    <s v="Moreno"/>
    <s v="L45"/>
    <d v="2018-11-01T00:00:00"/>
    <s v="-"/>
    <s v="Mantenimiento Mecanico"/>
    <d v="2023-09-28T00:00:00"/>
    <d v="1899-12-30T16:43:43"/>
    <d v="2023-09-28T00:00:00"/>
    <d v="1899-12-30T16:49:37"/>
    <n v="354"/>
    <n v="5.9"/>
    <x v="0"/>
    <x v="0"/>
    <n v="39"/>
    <s v="septiembre"/>
    <s v="T"/>
    <m/>
    <s v="microparada"/>
    <m/>
    <m/>
    <m/>
  </r>
  <r>
    <n v="151881"/>
    <s v="Brazo transporte"/>
    <s v="Moreno"/>
    <s v="L35"/>
    <d v="2018-11-01T00:00:00"/>
    <s v="-"/>
    <s v="Mantenimiento Mecanico"/>
    <d v="2023-09-28T00:00:00"/>
    <d v="1899-12-30T17:32:54"/>
    <d v="2023-09-28T00:00:00"/>
    <d v="1899-12-30T18:49:52"/>
    <n v="4618"/>
    <n v="76.966666666666669"/>
    <x v="1380"/>
    <x v="3"/>
    <n v="39"/>
    <s v="septiembre"/>
    <s v="T"/>
    <m/>
    <s v="si"/>
    <m/>
    <m/>
    <m/>
  </r>
  <r>
    <n v="151886"/>
    <s v="Llenadora"/>
    <s v="Moreno"/>
    <s v="L35"/>
    <d v="2018-11-01T00:00:00"/>
    <s v="-"/>
    <s v="Mantenimiento Mecanico"/>
    <d v="2023-09-28T00:00:00"/>
    <d v="1899-12-30T18:50:01"/>
    <d v="2023-09-28T00:00:00"/>
    <d v="1899-12-30T19:27:28"/>
    <n v="2247"/>
    <n v="37.450000000000003"/>
    <x v="1381"/>
    <x v="4"/>
    <n v="39"/>
    <s v="septiembre"/>
    <s v="T"/>
    <m/>
    <s v="no aplica"/>
    <m/>
    <m/>
    <m/>
  </r>
  <r>
    <n v="151887"/>
    <s v="Abastecedor de bolillas"/>
    <s v="Moreno"/>
    <s v="L33"/>
    <d v="2018-11-01T00:00:00"/>
    <s v="-"/>
    <s v="Mantenimiento Mecanico"/>
    <d v="2023-09-28T00:00:00"/>
    <d v="1899-12-30T18:50:06"/>
    <d v="2023-09-28T00:00:00"/>
    <d v="1899-12-30T19:18:29"/>
    <n v="1703"/>
    <n v="28.383333333333333"/>
    <x v="1"/>
    <x v="1"/>
    <n v="39"/>
    <s v="septiembre"/>
    <s v="T"/>
    <m/>
    <s v="sin informacion"/>
    <m/>
    <m/>
    <m/>
  </r>
  <r>
    <n v="151891"/>
    <s v="Llenadora"/>
    <s v="Moreno"/>
    <s v="L33"/>
    <d v="2018-11-01T00:00:00"/>
    <s v="-"/>
    <s v="Mantenimiento Mecanico"/>
    <d v="2023-09-28T00:00:00"/>
    <d v="1899-12-30T20:58:51"/>
    <d v="2023-09-28T00:00:00"/>
    <d v="1899-12-30T21:54:34"/>
    <n v="3343"/>
    <n v="55.716666666666669"/>
    <x v="1382"/>
    <x v="2"/>
    <n v="39"/>
    <s v="septiembre"/>
    <s v="T"/>
    <m/>
    <s v="no"/>
    <m/>
    <m/>
    <m/>
  </r>
  <r>
    <n v="151896"/>
    <s v="Llenadora"/>
    <s v="Moreno"/>
    <s v="L33"/>
    <d v="2018-11-01T00:00:00"/>
    <s v="-"/>
    <s v="Mantenimiento Mecanico"/>
    <d v="2023-09-29T00:00:00"/>
    <d v="1899-12-30T01:56:03"/>
    <d v="2023-09-29T00:00:00"/>
    <d v="1899-12-30T04:39:27"/>
    <n v="9804"/>
    <n v="163.4"/>
    <x v="1383"/>
    <x v="2"/>
    <n v="39"/>
    <s v="septiembre"/>
    <s v="N"/>
    <m/>
    <s v="no"/>
    <m/>
    <m/>
    <m/>
  </r>
  <r>
    <n v="151898"/>
    <s v="Llenadora"/>
    <s v="Moreno"/>
    <s v="L33"/>
    <d v="2018-11-01T00:00:00"/>
    <s v="-"/>
    <s v="Mantenimiento Mecanico"/>
    <d v="2023-09-29T00:00:00"/>
    <d v="1899-12-30T06:10:29"/>
    <d v="2023-09-29T00:00:00"/>
    <d v="1899-12-30T07:42:51"/>
    <n v="5542"/>
    <n v="92.36666666666666"/>
    <x v="1383"/>
    <x v="2"/>
    <n v="39"/>
    <s v="septiembre"/>
    <s v="M"/>
    <m/>
    <s v="no"/>
    <m/>
    <m/>
    <m/>
  </r>
  <r>
    <n v="151902"/>
    <s v="Llenadora L16"/>
    <s v="Moreno"/>
    <s v="L16"/>
    <d v="2022-06-24T00:00:00"/>
    <s v="Natalio"/>
    <s v="Mantenimiento Mecanico"/>
    <d v="2023-09-29T00:00:00"/>
    <d v="1899-12-30T07:04:29"/>
    <d v="2023-09-29T00:00:00"/>
    <d v="1899-12-30T07:20:52"/>
    <n v="983"/>
    <n v="16.383333333333333"/>
    <x v="119"/>
    <x v="4"/>
    <n v="39"/>
    <s v="septiembre"/>
    <s v="M"/>
    <m/>
    <s v="no aplica"/>
    <m/>
    <m/>
    <m/>
  </r>
  <r>
    <n v="151903"/>
    <s v="Pick and play"/>
    <s v="Moreno"/>
    <s v="L41"/>
    <d v="2018-11-01T00:00:00"/>
    <s v="-"/>
    <s v="Mantenimiento Mecanico"/>
    <d v="2023-09-29T00:00:00"/>
    <d v="1899-12-30T07:04:51"/>
    <d v="2023-09-29T00:00:00"/>
    <d v="1899-12-30T07:40:51"/>
    <n v="2160"/>
    <n v="36"/>
    <x v="1384"/>
    <x v="3"/>
    <n v="39"/>
    <s v="septiembre"/>
    <s v="M"/>
    <m/>
    <s v="si"/>
    <m/>
    <m/>
    <m/>
  </r>
  <r>
    <n v="151905"/>
    <s v="Transporte"/>
    <s v="Moreno"/>
    <s v="L38"/>
    <d v="2018-11-01T00:00:00"/>
    <s v="-"/>
    <s v="Mantenimiento Mecanico"/>
    <d v="2023-09-29T00:00:00"/>
    <d v="1899-12-30T07:27:54"/>
    <d v="2023-09-29T00:00:00"/>
    <d v="1899-12-30T07:41:28"/>
    <n v="814"/>
    <n v="13.566666666666666"/>
    <x v="1385"/>
    <x v="2"/>
    <n v="39"/>
    <s v="septiembre"/>
    <s v="M"/>
    <m/>
    <s v="no"/>
    <m/>
    <m/>
    <m/>
  </r>
  <r>
    <n v="151906"/>
    <s v="Llenadora L38"/>
    <s v="Moreno"/>
    <s v="L38"/>
    <d v="2021-03-03T00:00:00"/>
    <s v="Martín"/>
    <s v="Mantenimiento Mecanico"/>
    <d v="2023-09-29T00:00:00"/>
    <d v="1899-12-30T07:41:44"/>
    <d v="2023-09-29T00:00:00"/>
    <d v="1899-12-30T07:46:55"/>
    <n v="311"/>
    <n v="5.1833333333333336"/>
    <x v="0"/>
    <x v="0"/>
    <n v="39"/>
    <s v="septiembre"/>
    <s v="M"/>
    <m/>
    <s v="microparada"/>
    <m/>
    <m/>
    <m/>
  </r>
  <r>
    <n v="151907"/>
    <s v="Etiquetadora"/>
    <s v="Moreno"/>
    <s v="L45"/>
    <d v="2018-11-01T00:00:00"/>
    <s v="-"/>
    <s v="Mantenimiento Electrico"/>
    <d v="2023-09-29T00:00:00"/>
    <d v="1899-12-30T07:53:26"/>
    <d v="2023-09-29T00:00:00"/>
    <d v="1899-12-30T08:21:10"/>
    <n v="1664"/>
    <n v="27.733333333333334"/>
    <x v="1386"/>
    <x v="2"/>
    <n v="39"/>
    <s v="septiembre"/>
    <s v="M"/>
    <m/>
    <s v="no"/>
    <m/>
    <m/>
    <m/>
  </r>
  <r>
    <n v="151908"/>
    <s v="Etiquetadora L33"/>
    <s v="Moreno"/>
    <s v="L33"/>
    <d v="2020-10-16T00:00:00"/>
    <s v="Martín"/>
    <s v="Mantenimiento Electrico"/>
    <d v="2023-09-29T00:00:00"/>
    <d v="1899-12-30T08:02:03"/>
    <d v="2023-09-29T00:00:00"/>
    <d v="1899-12-30T08:40:54"/>
    <n v="2331"/>
    <n v="38.85"/>
    <x v="23"/>
    <x v="2"/>
    <n v="39"/>
    <s v="septiembre"/>
    <s v="M"/>
    <m/>
    <s v="no"/>
    <m/>
    <m/>
    <m/>
  </r>
  <r>
    <n v="151910"/>
    <s v="Llenadora L16"/>
    <s v="Moreno"/>
    <s v="L16"/>
    <d v="2022-06-24T00:00:00"/>
    <s v="Natalio"/>
    <s v="Mantenimiento Mecanico"/>
    <d v="2023-09-29T00:00:00"/>
    <d v="1899-12-30T08:41:57"/>
    <d v="2023-09-29T00:00:00"/>
    <d v="1899-12-30T09:04:00"/>
    <n v="1323"/>
    <n v="22.05"/>
    <x v="1"/>
    <x v="1"/>
    <n v="39"/>
    <s v="septiembre"/>
    <s v="M"/>
    <m/>
    <s v="sin informacion"/>
    <m/>
    <m/>
    <m/>
  </r>
  <r>
    <n v="151920"/>
    <s v="Bajador tetina"/>
    <s v="Moreno"/>
    <s v="L12"/>
    <d v="2018-11-01T00:00:00"/>
    <s v="-"/>
    <s v="Mantenimiento Electrico"/>
    <d v="2023-09-29T00:00:00"/>
    <d v="1899-12-30T09:26:17"/>
    <d v="2023-09-29T00:00:00"/>
    <d v="1899-12-30T09:53:12"/>
    <n v="1615"/>
    <n v="26.916666666666668"/>
    <x v="1"/>
    <x v="1"/>
    <n v="39"/>
    <s v="septiembre"/>
    <s v="M"/>
    <m/>
    <s v="sin informacion"/>
    <m/>
    <m/>
    <m/>
  </r>
  <r>
    <n v="151921"/>
    <s v="Etiquetadora L33"/>
    <s v="Moreno"/>
    <s v="L33"/>
    <d v="2020-10-16T00:00:00"/>
    <s v="Martín"/>
    <s v="Mantenimiento Electrico"/>
    <d v="2023-09-29T00:00:00"/>
    <d v="1899-12-30T09:28:05"/>
    <d v="2023-09-29T00:00:00"/>
    <d v="1899-12-30T09:30:53"/>
    <n v="168"/>
    <n v="2.8"/>
    <x v="0"/>
    <x v="0"/>
    <n v="39"/>
    <s v="septiembre"/>
    <s v="M"/>
    <m/>
    <s v="microparada"/>
    <m/>
    <m/>
    <m/>
  </r>
  <r>
    <n v="151924"/>
    <s v="Embalador"/>
    <s v="Moreno"/>
    <s v="L38"/>
    <d v="2018-11-01T00:00:00"/>
    <s v="-"/>
    <s v="Mantenimiento Electrico"/>
    <d v="2023-09-29T00:00:00"/>
    <d v="1899-12-30T10:01:05"/>
    <d v="2023-09-29T00:00:00"/>
    <d v="1899-12-30T10:01:44"/>
    <n v="39"/>
    <n v="0.65"/>
    <x v="0"/>
    <x v="0"/>
    <n v="39"/>
    <s v="septiembre"/>
    <s v="M"/>
    <m/>
    <s v="microparada"/>
    <m/>
    <m/>
    <m/>
  </r>
  <r>
    <n v="151928"/>
    <s v="Abastecedor de bombas"/>
    <s v="Moreno"/>
    <s v="L39"/>
    <d v="2018-11-01T00:00:00"/>
    <s v="-"/>
    <s v="Mantenimiento Electrico"/>
    <d v="2023-09-29T00:00:00"/>
    <d v="1899-12-30T10:39:16"/>
    <d v="2023-09-29T00:00:00"/>
    <d v="1899-12-30T10:46:13"/>
    <n v="417"/>
    <n v="6.95"/>
    <x v="0"/>
    <x v="0"/>
    <n v="39"/>
    <s v="septiembre"/>
    <s v="M"/>
    <m/>
    <s v="microparada"/>
    <m/>
    <m/>
    <m/>
  </r>
  <r>
    <n v="151930"/>
    <s v="Llenadora"/>
    <s v="Moreno"/>
    <s v="L10"/>
    <d v="2018-11-01T00:00:00"/>
    <s v="-"/>
    <s v="Mantenimiento Mecanico"/>
    <d v="2023-09-29T00:00:00"/>
    <d v="1899-12-30T10:50:56"/>
    <d v="2023-09-29T00:00:00"/>
    <d v="1899-12-30T10:51:03"/>
    <n v="7"/>
    <n v="0.11666666666666667"/>
    <x v="0"/>
    <x v="0"/>
    <n v="39"/>
    <s v="septiembre"/>
    <s v="M"/>
    <m/>
    <s v="microparada"/>
    <m/>
    <m/>
    <m/>
  </r>
  <r>
    <n v="151932"/>
    <s v="Etiquetadora L33"/>
    <s v="Moreno"/>
    <s v="L33"/>
    <d v="2020-10-16T00:00:00"/>
    <s v="Martín"/>
    <s v="Mantenimiento Electrico"/>
    <d v="2023-09-29T00:00:00"/>
    <d v="1899-12-30T10:51:30"/>
    <d v="2023-09-29T00:00:00"/>
    <d v="1899-12-30T11:36:37"/>
    <n v="2707"/>
    <n v="45.116666666666667"/>
    <x v="1"/>
    <x v="1"/>
    <n v="39"/>
    <s v="septiembre"/>
    <s v="M"/>
    <m/>
    <s v="sin informacion"/>
    <m/>
    <m/>
    <m/>
  </r>
  <r>
    <n v="151933"/>
    <s v="Llenadora"/>
    <s v="Moreno"/>
    <s v="L42"/>
    <d v="2018-11-01T00:00:00"/>
    <s v="-"/>
    <s v="Mantenimiento Electrico"/>
    <d v="2023-09-29T00:00:00"/>
    <d v="1899-12-30T10:55:30"/>
    <d v="2023-09-29T00:00:00"/>
    <d v="1899-12-30T11:32:04"/>
    <n v="2194"/>
    <n v="36.56666666666667"/>
    <x v="1387"/>
    <x v="2"/>
    <n v="39"/>
    <s v="septiembre"/>
    <s v="M"/>
    <m/>
    <s v="no"/>
    <m/>
    <m/>
    <m/>
  </r>
  <r>
    <n v="151938"/>
    <s v="Torqueadora"/>
    <s v="Moreno"/>
    <s v="L19"/>
    <d v="2018-11-01T00:00:00"/>
    <s v="-"/>
    <s v="Mantenimiento Mecanico"/>
    <d v="2023-09-29T00:00:00"/>
    <d v="1899-12-30T12:23:36"/>
    <d v="2023-09-29T00:00:00"/>
    <d v="1899-12-30T12:42:50"/>
    <n v="1154"/>
    <n v="19.233333333333334"/>
    <x v="1"/>
    <x v="1"/>
    <n v="39"/>
    <s v="septiembre"/>
    <s v="M"/>
    <m/>
    <s v="sin informacion"/>
    <m/>
    <m/>
    <m/>
  </r>
  <r>
    <n v="151941"/>
    <s v="Llenadora"/>
    <s v="Moreno"/>
    <s v="L36"/>
    <d v="2018-11-01T00:00:00"/>
    <s v="-"/>
    <s v="Mantenimiento Mecanico"/>
    <d v="2023-09-29T00:00:00"/>
    <d v="1899-12-30T12:53:40"/>
    <d v="2023-09-29T00:00:00"/>
    <d v="1899-12-30T13:09:07"/>
    <n v="927"/>
    <n v="15.45"/>
    <x v="1"/>
    <x v="1"/>
    <n v="39"/>
    <s v="septiembre"/>
    <s v="M"/>
    <m/>
    <s v="sin informacion"/>
    <m/>
    <m/>
    <m/>
  </r>
  <r>
    <n v="151942"/>
    <s v="Llenadora"/>
    <s v="Moreno"/>
    <s v="L33"/>
    <d v="2018-11-01T00:00:00"/>
    <s v="-"/>
    <s v="Mantenimiento Mecanico"/>
    <d v="2023-09-29T00:00:00"/>
    <d v="1899-12-30T12:53:45"/>
    <d v="2023-09-29T00:00:00"/>
    <d v="1899-12-30T15:09:12"/>
    <n v="8127"/>
    <n v="135.44999999999999"/>
    <x v="1388"/>
    <x v="3"/>
    <n v="39"/>
    <s v="septiembre"/>
    <s v="M"/>
    <m/>
    <s v="si"/>
    <m/>
    <m/>
    <m/>
  </r>
  <r>
    <n v="151944"/>
    <s v="Celofanadora"/>
    <s v="Moreno"/>
    <s v="L11"/>
    <d v="2018-11-01T00:00:00"/>
    <s v="-"/>
    <s v="Mantenimiento Electrico"/>
    <d v="2023-09-29T00:00:00"/>
    <d v="1899-12-30T13:01:34"/>
    <d v="2023-09-29T00:00:00"/>
    <d v="1899-12-30T13:28:59"/>
    <n v="1645"/>
    <n v="27.416666666666668"/>
    <x v="1389"/>
    <x v="2"/>
    <n v="39"/>
    <s v="septiembre"/>
    <s v="M"/>
    <m/>
    <s v="no"/>
    <m/>
    <m/>
    <m/>
  </r>
  <r>
    <n v="151945"/>
    <s v="Llenadora"/>
    <s v="Moreno"/>
    <s v="L29"/>
    <d v="2018-11-01T00:00:00"/>
    <s v="-"/>
    <s v="Mantenimiento Electrico"/>
    <d v="2023-09-29T00:00:00"/>
    <d v="1899-12-30T13:34:53"/>
    <d v="2023-09-29T00:00:00"/>
    <d v="1899-12-30T15:49:29"/>
    <n v="8076"/>
    <n v="134.6"/>
    <x v="1"/>
    <x v="1"/>
    <n v="39"/>
    <s v="septiembre"/>
    <s v="M"/>
    <m/>
    <s v="sin informacion"/>
    <m/>
    <m/>
    <m/>
  </r>
  <r>
    <n v="151960"/>
    <s v="Llenadora"/>
    <s v="Moreno"/>
    <s v="L32"/>
    <d v="2021-02-04T00:00:00"/>
    <s v="Victor"/>
    <s v="Mantenimiento Electrico"/>
    <d v="2023-09-29T00:00:00"/>
    <d v="1899-12-30T15:07:31"/>
    <d v="2023-09-29T00:00:00"/>
    <d v="1899-12-30T15:16:29"/>
    <n v="538"/>
    <n v="8.9666666666666668"/>
    <x v="0"/>
    <x v="0"/>
    <n v="39"/>
    <s v="septiembre"/>
    <s v="T"/>
    <m/>
    <s v="microparada"/>
    <m/>
    <m/>
    <m/>
  </r>
  <r>
    <n v="151961"/>
    <s v="Llenadora"/>
    <s v="Moreno"/>
    <s v="L11"/>
    <d v="2018-11-01T00:00:00"/>
    <s v="-"/>
    <s v="Mantenimiento Electrico"/>
    <d v="2023-09-29T00:00:00"/>
    <d v="1899-12-30T15:15:52"/>
    <d v="2023-09-29T00:00:00"/>
    <d v="1899-12-30T15:49:09"/>
    <n v="1997"/>
    <n v="33.283333333333331"/>
    <x v="1390"/>
    <x v="3"/>
    <n v="39"/>
    <s v="septiembre"/>
    <s v="T"/>
    <m/>
    <s v="si"/>
    <m/>
    <m/>
    <m/>
  </r>
  <r>
    <n v="151962"/>
    <s v="Etiquetadora"/>
    <s v="Moreno"/>
    <s v="L10"/>
    <d v="2023-07-19T00:00:00"/>
    <s v="Juan Manuel"/>
    <s v="Mantenimiento Mecanico"/>
    <d v="2023-09-29T00:00:00"/>
    <d v="1899-12-30T15:56:17"/>
    <d v="2023-09-29T00:00:00"/>
    <d v="1899-12-30T15:56:21"/>
    <n v="4"/>
    <n v="6.6666666666666666E-2"/>
    <x v="0"/>
    <x v="0"/>
    <n v="39"/>
    <s v="septiembre"/>
    <s v="T"/>
    <m/>
    <s v="microparada"/>
    <m/>
    <m/>
    <m/>
  </r>
  <r>
    <n v="151967"/>
    <s v="Coloca Bombas"/>
    <s v="Moreno"/>
    <s v="L43"/>
    <d v="2020-01-13T00:00:00"/>
    <s v="Martín"/>
    <s v="Mantenimiento Mecanico"/>
    <d v="2023-09-29T00:00:00"/>
    <d v="1899-12-30T17:45:20"/>
    <d v="2023-09-29T00:00:00"/>
    <d v="1899-12-30T19:49:20"/>
    <n v="7440"/>
    <n v="124"/>
    <x v="1391"/>
    <x v="2"/>
    <n v="39"/>
    <s v="septiembre"/>
    <s v="T"/>
    <m/>
    <s v="no"/>
    <m/>
    <m/>
    <m/>
  </r>
  <r>
    <n v="151969"/>
    <s v="Etiquetadora L33"/>
    <s v="Moreno"/>
    <s v="L33"/>
    <d v="2020-10-16T00:00:00"/>
    <s v="Martín"/>
    <s v="Mantenimiento Electrico"/>
    <d v="2023-09-29T00:00:00"/>
    <d v="1899-12-30T17:50:15"/>
    <d v="2023-09-29T00:00:00"/>
    <d v="1899-12-30T18:38:29"/>
    <n v="2894"/>
    <n v="48.233333333333334"/>
    <x v="1392"/>
    <x v="2"/>
    <n v="39"/>
    <s v="septiembre"/>
    <s v="T"/>
    <m/>
    <s v="no"/>
    <m/>
    <m/>
    <m/>
  </r>
  <r>
    <n v="151970"/>
    <s v="Etiquetadora"/>
    <s v="Moreno"/>
    <s v="L45"/>
    <d v="2018-11-01T00:00:00"/>
    <s v="-"/>
    <s v="Mantenimiento Mecanico"/>
    <d v="2023-09-29T00:00:00"/>
    <d v="1899-12-30T17:59:15"/>
    <d v="2023-09-29T00:00:00"/>
    <d v="1899-12-30T18:02:02"/>
    <n v="167"/>
    <n v="2.7833333333333332"/>
    <x v="0"/>
    <x v="0"/>
    <n v="39"/>
    <s v="septiembre"/>
    <s v="T"/>
    <m/>
    <s v="microparada"/>
    <m/>
    <m/>
    <m/>
  </r>
  <r>
    <n v="151975"/>
    <s v="Llenadora"/>
    <s v="Moreno"/>
    <s v="L33"/>
    <d v="2018-11-01T00:00:00"/>
    <s v="-"/>
    <s v="Mantenimiento Mecanico"/>
    <d v="2023-09-29T00:00:00"/>
    <d v="1899-12-30T19:54:51"/>
    <d v="2023-09-29T00:00:00"/>
    <d v="1899-12-30T21:13:09"/>
    <n v="4698"/>
    <n v="78.3"/>
    <x v="1393"/>
    <x v="2"/>
    <n v="39"/>
    <s v="septiembre"/>
    <s v="T"/>
    <m/>
    <s v="no"/>
    <m/>
    <m/>
    <m/>
  </r>
  <r>
    <n v="151976"/>
    <s v="Abastecedor de bombas"/>
    <s v="Moreno"/>
    <s v="L39"/>
    <d v="2018-11-01T00:00:00"/>
    <s v="-"/>
    <s v="Mantenimiento Mecanico"/>
    <d v="2023-09-29T00:00:00"/>
    <d v="1899-12-30T20:14:02"/>
    <d v="2023-09-29T00:00:00"/>
    <d v="1899-12-30T20:14:06"/>
    <n v="4"/>
    <n v="6.6666666666666666E-2"/>
    <x v="0"/>
    <x v="0"/>
    <n v="39"/>
    <s v="septiembre"/>
    <s v="T"/>
    <m/>
    <s v="microparada"/>
    <m/>
    <m/>
    <m/>
  </r>
  <r>
    <n v="151980"/>
    <s v="Coloca Bombas"/>
    <s v="Moreno"/>
    <s v="L43"/>
    <d v="2020-01-13T00:00:00"/>
    <s v="Martín"/>
    <s v="Mantenimiento Mecanico"/>
    <d v="2023-09-29T00:00:00"/>
    <d v="1899-12-30T21:00:55"/>
    <d v="2023-09-29T00:00:00"/>
    <d v="1899-12-30T21:14:38"/>
    <n v="823"/>
    <n v="13.716666666666667"/>
    <x v="1394"/>
    <x v="2"/>
    <n v="39"/>
    <s v="septiembre"/>
    <s v="T"/>
    <m/>
    <s v="no"/>
    <m/>
    <m/>
    <m/>
  </r>
  <r>
    <n v="151987"/>
    <s v="Pick and play"/>
    <s v="Moreno"/>
    <s v="L41"/>
    <d v="2018-11-01T00:00:00"/>
    <s v="-"/>
    <s v="Mantenimiento Electrico"/>
    <d v="2023-10-02T00:00:00"/>
    <d v="1899-12-30T06:32:18"/>
    <d v="2023-10-02T00:00:00"/>
    <d v="1899-12-30T08:52:11"/>
    <n v="8393"/>
    <n v="139.88333333333333"/>
    <x v="1"/>
    <x v="1"/>
    <n v="40"/>
    <s v="octubre"/>
    <s v="M"/>
    <m/>
    <s v="sin informacion"/>
    <m/>
    <m/>
    <m/>
  </r>
  <r>
    <n v="151989"/>
    <s v="Llenadora"/>
    <s v="Moreno"/>
    <s v="L35"/>
    <d v="2018-11-01T00:00:00"/>
    <s v="-"/>
    <s v="Mantenimiento Mecanico"/>
    <d v="2023-10-02T00:00:00"/>
    <d v="1899-12-30T06:45:08"/>
    <d v="2023-10-02T00:00:00"/>
    <d v="1899-12-30T07:57:08"/>
    <n v="4320"/>
    <n v="72"/>
    <x v="1"/>
    <x v="1"/>
    <n v="40"/>
    <s v="octubre"/>
    <s v="M"/>
    <m/>
    <s v="sin informacion"/>
    <m/>
    <m/>
    <m/>
  </r>
  <r>
    <n v="151990"/>
    <s v="Abastecedor de tapas"/>
    <s v="Moreno"/>
    <s v="L33"/>
    <d v="2018-11-01T00:00:00"/>
    <s v="-"/>
    <s v="Mantenimiento Mecanico"/>
    <d v="2023-10-02T00:00:00"/>
    <d v="1899-12-30T06:47:08"/>
    <d v="2023-10-02T00:00:00"/>
    <d v="1899-12-30T07:28:30"/>
    <n v="2482"/>
    <n v="41.366666666666667"/>
    <x v="1"/>
    <x v="1"/>
    <n v="40"/>
    <s v="octubre"/>
    <s v="M"/>
    <m/>
    <s v="sin informacion"/>
    <m/>
    <m/>
    <m/>
  </r>
  <r>
    <n v="151991"/>
    <s v="Llenadora"/>
    <s v="Moreno"/>
    <s v="L45"/>
    <d v="2018-11-01T00:00:00"/>
    <s v="-"/>
    <s v="Mantenimiento Electrico"/>
    <d v="2023-10-02T00:00:00"/>
    <d v="1899-12-30T06:48:29"/>
    <d v="2023-10-02T00:00:00"/>
    <d v="1899-12-30T08:49:52"/>
    <n v="7283"/>
    <n v="121.38333333333334"/>
    <x v="1"/>
    <x v="1"/>
    <n v="40"/>
    <s v="octubre"/>
    <s v="M"/>
    <m/>
    <s v="sin informacion"/>
    <m/>
    <m/>
    <m/>
  </r>
  <r>
    <n v="151992"/>
    <s v="Transporte"/>
    <s v="Moreno"/>
    <s v="L19"/>
    <d v="2018-11-01T00:00:00"/>
    <s v="-"/>
    <s v="Mantenimiento Mecanico"/>
    <d v="2023-10-02T00:00:00"/>
    <d v="1899-12-30T06:51:53"/>
    <d v="2023-10-02T00:00:00"/>
    <d v="1899-12-30T08:52:57"/>
    <n v="7264"/>
    <n v="121.06666666666666"/>
    <x v="1"/>
    <x v="1"/>
    <n v="40"/>
    <s v="octubre"/>
    <s v="M"/>
    <m/>
    <s v="sin informacion"/>
    <m/>
    <m/>
    <m/>
  </r>
  <r>
    <n v="151993"/>
    <s v="Coloca Bombas"/>
    <s v="Moreno"/>
    <s v="L43"/>
    <d v="2020-01-13T00:00:00"/>
    <s v="Martín"/>
    <s v="Mantenimiento Mecanico"/>
    <d v="2023-10-02T00:00:00"/>
    <d v="1899-12-30T06:54:39"/>
    <d v="2023-10-02T00:00:00"/>
    <d v="1899-12-30T07:16:44"/>
    <n v="1325"/>
    <n v="22.083333333333332"/>
    <x v="1"/>
    <x v="1"/>
    <n v="40"/>
    <s v="octubre"/>
    <s v="M"/>
    <m/>
    <s v="sin informacion"/>
    <m/>
    <m/>
    <m/>
  </r>
  <r>
    <n v="151995"/>
    <s v="Coloca Bombas"/>
    <s v="Moreno"/>
    <s v="L43"/>
    <d v="2020-01-13T00:00:00"/>
    <s v="Martín"/>
    <s v="Mantenimiento Electrico"/>
    <d v="2023-10-02T00:00:00"/>
    <d v="1899-12-30T07:16:54"/>
    <d v="2023-10-02T00:00:00"/>
    <d v="1899-12-30T07:49:47"/>
    <n v="1973"/>
    <n v="32.883333333333333"/>
    <x v="1"/>
    <x v="1"/>
    <n v="40"/>
    <s v="octubre"/>
    <s v="M"/>
    <m/>
    <s v="sin informacion"/>
    <m/>
    <m/>
    <m/>
  </r>
  <r>
    <n v="151996"/>
    <s v="Llenadora"/>
    <s v="Moreno"/>
    <s v="L33"/>
    <d v="2018-11-01T00:00:00"/>
    <s v="-"/>
    <s v="Mantenimiento Electrico"/>
    <d v="2023-10-02T00:00:00"/>
    <d v="1899-12-30T07:28:40"/>
    <d v="2023-10-02T00:00:00"/>
    <d v="1899-12-30T08:05:49"/>
    <n v="2229"/>
    <n v="37.15"/>
    <x v="1"/>
    <x v="1"/>
    <n v="40"/>
    <s v="octubre"/>
    <s v="M"/>
    <m/>
    <s v="sin informacion"/>
    <m/>
    <m/>
    <m/>
  </r>
  <r>
    <n v="152000"/>
    <s v="Etiquetadora L33"/>
    <s v="Moreno"/>
    <s v="L33"/>
    <d v="2020-10-16T00:00:00"/>
    <s v="Martín"/>
    <s v="Mantenimiento Electrico"/>
    <d v="2023-10-02T00:00:00"/>
    <d v="1899-12-30T09:10:26"/>
    <d v="2023-10-02T00:00:00"/>
    <d v="1899-12-30T09:23:48"/>
    <n v="802"/>
    <n v="13.366666666666667"/>
    <x v="1395"/>
    <x v="2"/>
    <n v="40"/>
    <s v="octubre"/>
    <s v="M"/>
    <m/>
    <s v="no"/>
    <m/>
    <m/>
    <m/>
  </r>
  <r>
    <n v="152003"/>
    <s v="Llenadora L16"/>
    <s v="Moreno"/>
    <s v="L16"/>
    <d v="2022-06-24T00:00:00"/>
    <s v="Natalio"/>
    <s v="Mantenimiento Mecanico"/>
    <d v="2023-10-02T00:00:00"/>
    <d v="1899-12-30T09:15:51"/>
    <d v="2023-10-02T00:00:00"/>
    <d v="1899-12-30T16:23:54"/>
    <n v="25683"/>
    <n v="428.05"/>
    <x v="1"/>
    <x v="1"/>
    <n v="40"/>
    <s v="octubre"/>
    <s v="M"/>
    <m/>
    <s v="sin informacion"/>
    <m/>
    <m/>
    <m/>
  </r>
  <r>
    <n v="152008"/>
    <s v="Transporte"/>
    <s v="Moreno"/>
    <s v="L19"/>
    <d v="2018-11-01T00:00:00"/>
    <s v="-"/>
    <s v="Mantenimiento Mecanico"/>
    <d v="2023-10-02T00:00:00"/>
    <d v="1899-12-30T10:53:31"/>
    <d v="2023-10-02T00:00:00"/>
    <d v="1899-12-30T11:50:31"/>
    <n v="3420"/>
    <n v="57"/>
    <x v="1"/>
    <x v="1"/>
    <n v="40"/>
    <s v="octubre"/>
    <s v="M"/>
    <m/>
    <s v="sin informacion"/>
    <m/>
    <m/>
    <m/>
  </r>
  <r>
    <n v="152011"/>
    <s v="Etiquetadora L33"/>
    <s v="Moreno"/>
    <s v="L33"/>
    <d v="2020-10-16T00:00:00"/>
    <s v="Martín"/>
    <s v="Mantenimiento Electrico"/>
    <d v="2023-10-02T00:00:00"/>
    <d v="1899-12-30T11:27:31"/>
    <d v="2023-10-02T00:00:00"/>
    <d v="1899-12-30T11:39:25"/>
    <n v="714"/>
    <n v="11.9"/>
    <x v="1396"/>
    <x v="2"/>
    <n v="40"/>
    <s v="octubre"/>
    <s v="M"/>
    <m/>
    <s v="no"/>
    <m/>
    <m/>
    <m/>
  </r>
  <r>
    <n v="152028"/>
    <s v="Celofanadora"/>
    <s v="Moreno"/>
    <s v="L11"/>
    <d v="2018-11-01T00:00:00"/>
    <s v="-"/>
    <s v="Mantenimiento Mecanico"/>
    <d v="2023-10-02T00:00:00"/>
    <d v="1899-12-30T15:33:49"/>
    <d v="2023-10-02T00:00:00"/>
    <d v="1899-12-30T17:01:11"/>
    <n v="5242"/>
    <n v="87.36666666666666"/>
    <x v="1397"/>
    <x v="2"/>
    <n v="40"/>
    <s v="octubre"/>
    <s v="T"/>
    <m/>
    <s v="no"/>
    <m/>
    <m/>
    <m/>
  </r>
  <r>
    <n v="152029"/>
    <s v="Estuchadora"/>
    <s v="Moreno"/>
    <s v="L32"/>
    <d v="2021-02-04T00:00:00"/>
    <s v="Victor"/>
    <s v="Mantenimiento Mecanico"/>
    <d v="2023-10-02T00:00:00"/>
    <d v="1899-12-30T15:45:01"/>
    <d v="2023-10-02T00:00:00"/>
    <d v="1899-12-30T16:15:29"/>
    <n v="1828"/>
    <n v="30.466666666666665"/>
    <x v="1398"/>
    <x v="3"/>
    <n v="40"/>
    <s v="octubre"/>
    <s v="T"/>
    <m/>
    <s v="si"/>
    <m/>
    <m/>
    <m/>
  </r>
  <r>
    <n v="152042"/>
    <s v="Etiquetadora L33"/>
    <s v="Moreno"/>
    <s v="L33"/>
    <d v="2020-10-16T00:00:00"/>
    <s v="Martín"/>
    <s v="Mantenimiento Electrico"/>
    <d v="2023-10-02T00:00:00"/>
    <d v="1899-12-30T16:33:27"/>
    <d v="2023-10-02T00:00:00"/>
    <d v="1899-12-30T17:25:20"/>
    <n v="3113"/>
    <n v="51.883333333333333"/>
    <x v="1"/>
    <x v="1"/>
    <n v="40"/>
    <s v="octubre"/>
    <s v="T"/>
    <m/>
    <s v="sin informacion"/>
    <m/>
    <m/>
    <m/>
  </r>
  <r>
    <n v="152043"/>
    <s v="Estuchadora"/>
    <s v="Moreno"/>
    <s v="L32"/>
    <d v="2021-02-04T00:00:00"/>
    <s v="Victor"/>
    <s v="Mantenimiento Mecanico"/>
    <d v="2023-10-02T00:00:00"/>
    <d v="1899-12-30T16:36:58"/>
    <d v="2023-10-02T00:00:00"/>
    <d v="1899-12-30T17:24:19"/>
    <n v="2841"/>
    <n v="47.35"/>
    <x v="1399"/>
    <x v="2"/>
    <n v="40"/>
    <s v="octubre"/>
    <s v="T"/>
    <m/>
    <s v="no"/>
    <m/>
    <m/>
    <m/>
  </r>
  <r>
    <n v="152045"/>
    <s v="Pick and play"/>
    <s v="Moreno"/>
    <s v="L11"/>
    <d v="2018-11-01T00:00:00"/>
    <s v="-"/>
    <s v="Mantenimiento Mecanico"/>
    <d v="2023-10-02T00:00:00"/>
    <d v="1899-12-30T17:01:24"/>
    <d v="2023-10-02T00:00:00"/>
    <d v="1899-12-30T17:44:41"/>
    <n v="2597"/>
    <n v="43.283333333333331"/>
    <x v="1400"/>
    <x v="2"/>
    <n v="40"/>
    <s v="octubre"/>
    <s v="T"/>
    <m/>
    <s v="no"/>
    <m/>
    <m/>
    <m/>
  </r>
  <r>
    <n v="152047"/>
    <s v="Celofanadora"/>
    <s v="Moreno"/>
    <s v="L43"/>
    <d v="2018-11-01T00:00:00"/>
    <s v="-"/>
    <s v="Mantenimiento Mecanico"/>
    <d v="2023-10-02T00:00:00"/>
    <d v="1899-12-30T17:45:45"/>
    <d v="2023-10-02T00:00:00"/>
    <d v="1899-12-30T18:47:18"/>
    <n v="3693"/>
    <n v="61.55"/>
    <x v="1"/>
    <x v="1"/>
    <n v="40"/>
    <s v="octubre"/>
    <s v="T"/>
    <m/>
    <s v="sin informacion"/>
    <m/>
    <m/>
    <m/>
  </r>
  <r>
    <n v="152054"/>
    <s v="Llenadora"/>
    <s v="Moreno"/>
    <s v="L04"/>
    <d v="2018-11-01T00:00:00"/>
    <s v="-"/>
    <s v="Mantenimiento Mecanico"/>
    <d v="2023-10-02T00:00:00"/>
    <d v="1899-12-30T18:37:59"/>
    <d v="2023-10-02T00:00:00"/>
    <d v="1899-12-30T19:09:12"/>
    <n v="1873"/>
    <n v="31.216666666666665"/>
    <x v="1401"/>
    <x v="3"/>
    <n v="40"/>
    <s v="octubre"/>
    <s v="T"/>
    <m/>
    <s v="si"/>
    <m/>
    <m/>
    <m/>
  </r>
  <r>
    <n v="152055"/>
    <s v="Celofanadora"/>
    <s v="Moreno"/>
    <s v="L43"/>
    <d v="2018-11-01T00:00:00"/>
    <s v="-"/>
    <s v="Mantenimiento Mecanico"/>
    <d v="2023-10-02T00:00:00"/>
    <d v="1899-12-30T18:47:25"/>
    <d v="2023-10-02T00:00:00"/>
    <d v="1899-12-30T20:46:05"/>
    <n v="7120"/>
    <n v="118.66666666666667"/>
    <x v="1"/>
    <x v="1"/>
    <n v="40"/>
    <s v="octubre"/>
    <s v="T"/>
    <m/>
    <s v="sin informacion"/>
    <m/>
    <m/>
    <m/>
  </r>
  <r>
    <n v="152061"/>
    <s v="Celofanadora"/>
    <s v="Moreno"/>
    <s v="L43"/>
    <d v="2018-11-01T00:00:00"/>
    <s v="-"/>
    <s v="Mantenimiento Mecanico"/>
    <d v="2023-10-02T00:00:00"/>
    <d v="1899-12-30T20:48:58"/>
    <d v="2023-10-02T00:00:00"/>
    <d v="1899-12-30T21:10:54"/>
    <n v="1316"/>
    <n v="21.933333333333334"/>
    <x v="1"/>
    <x v="1"/>
    <n v="40"/>
    <s v="octubre"/>
    <s v="T"/>
    <m/>
    <s v="sin informacion"/>
    <m/>
    <m/>
    <m/>
  </r>
  <r>
    <n v="152062"/>
    <s v="Etiquetadora"/>
    <s v="Moreno"/>
    <s v="L12"/>
    <d v="2018-11-01T00:00:00"/>
    <s v="-"/>
    <s v="Mantenimiento Mecanico"/>
    <d v="2023-10-02T00:00:00"/>
    <d v="1899-12-30T20:50:52"/>
    <d v="2023-10-02T00:00:00"/>
    <d v="1899-12-30T20:51:42"/>
    <n v="50"/>
    <n v="0.83333333333333337"/>
    <x v="0"/>
    <x v="0"/>
    <n v="40"/>
    <s v="octubre"/>
    <s v="T"/>
    <m/>
    <s v="microparada"/>
    <m/>
    <m/>
    <m/>
  </r>
  <r>
    <n v="152064"/>
    <s v="Celofanadora"/>
    <s v="Moreno"/>
    <s v="L43"/>
    <d v="2018-11-01T00:00:00"/>
    <s v="-"/>
    <s v="Mantenimiento Mecanico"/>
    <d v="2023-10-02T00:00:00"/>
    <d v="1899-12-30T21:23:15"/>
    <d v="2023-10-02T00:00:00"/>
    <d v="1899-12-30T21:27:51"/>
    <n v="276"/>
    <n v="4.5999999999999996"/>
    <x v="0"/>
    <x v="0"/>
    <n v="40"/>
    <s v="octubre"/>
    <s v="T"/>
    <m/>
    <s v="microparada"/>
    <m/>
    <m/>
    <m/>
  </r>
  <r>
    <n v="152069"/>
    <s v="Abastecedor de mecanismos"/>
    <s v="Moreno"/>
    <s v="L35"/>
    <d v="2018-11-01T00:00:00"/>
    <s v="-"/>
    <s v="Mantenimiento Mecanico"/>
    <d v="2023-10-03T00:00:00"/>
    <d v="1899-12-30T06:11:42"/>
    <d v="2023-10-03T00:00:00"/>
    <d v="1899-12-30T06:39:04"/>
    <n v="1642"/>
    <n v="27.366666666666667"/>
    <x v="1"/>
    <x v="1"/>
    <n v="40"/>
    <s v="octubre"/>
    <s v="M"/>
    <m/>
    <s v="sin informacion"/>
    <m/>
    <m/>
    <m/>
  </r>
  <r>
    <n v="152070"/>
    <s v="Transporte"/>
    <s v="Moreno"/>
    <s v="L12"/>
    <d v="2018-11-01T00:00:00"/>
    <s v="-"/>
    <s v="Mantenimiento Mecanico"/>
    <d v="2023-10-03T00:00:00"/>
    <d v="1899-12-30T06:17:40"/>
    <d v="2023-10-03T00:00:00"/>
    <d v="1899-12-30T06:18:19"/>
    <n v="39"/>
    <n v="0.65"/>
    <x v="0"/>
    <x v="0"/>
    <n v="40"/>
    <s v="octubre"/>
    <s v="M"/>
    <m/>
    <s v="microparada"/>
    <m/>
    <m/>
    <m/>
  </r>
  <r>
    <n v="152072"/>
    <s v="Llenadora L16"/>
    <s v="Moreno"/>
    <s v="L16"/>
    <d v="2022-06-24T00:00:00"/>
    <s v="Natalio"/>
    <s v="Mantenimiento Mecanico"/>
    <d v="2023-10-03T00:00:00"/>
    <d v="1899-12-30T06:25:29"/>
    <d v="2023-10-03T00:00:00"/>
    <d v="1899-12-30T13:41:01"/>
    <n v="26132"/>
    <n v="435.53333333333336"/>
    <x v="1402"/>
    <x v="2"/>
    <n v="40"/>
    <s v="octubre"/>
    <s v="M"/>
    <m/>
    <s v="no"/>
    <m/>
    <m/>
    <m/>
  </r>
  <r>
    <n v="152077"/>
    <s v="Etiquetadora L33"/>
    <s v="Moreno"/>
    <s v="L33"/>
    <d v="2020-10-16T00:00:00"/>
    <s v="Martín"/>
    <s v="Mantenimiento Electrico"/>
    <d v="2023-10-03T00:00:00"/>
    <d v="1899-12-30T06:45:54"/>
    <d v="2023-10-03T00:00:00"/>
    <d v="1899-12-30T08:36:18"/>
    <n v="6624"/>
    <n v="110.4"/>
    <x v="1403"/>
    <x v="2"/>
    <n v="40"/>
    <s v="octubre"/>
    <s v="M"/>
    <m/>
    <s v="no"/>
    <m/>
    <m/>
    <m/>
  </r>
  <r>
    <n v="152079"/>
    <s v="Etiquetadora"/>
    <s v="Moreno"/>
    <s v="L19"/>
    <d v="2018-11-01T00:00:00"/>
    <s v="-"/>
    <s v="Mantenimiento Mecanico"/>
    <d v="2023-10-03T00:00:00"/>
    <d v="1899-12-30T07:13:42"/>
    <d v="2023-10-03T00:00:00"/>
    <d v="1899-12-30T07:34:09"/>
    <n v="1227"/>
    <n v="20.45"/>
    <x v="1"/>
    <x v="1"/>
    <n v="40"/>
    <s v="octubre"/>
    <s v="M"/>
    <m/>
    <s v="sin informacion"/>
    <m/>
    <m/>
    <m/>
  </r>
  <r>
    <n v="152080"/>
    <s v="Etiquetadora"/>
    <s v="Moreno"/>
    <s v="L11"/>
    <d v="2018-11-01T00:00:00"/>
    <s v="-"/>
    <s v="Mantenimiento Electrico"/>
    <d v="2023-10-03T00:00:00"/>
    <d v="1899-12-30T07:37:22"/>
    <d v="2023-10-03T00:00:00"/>
    <d v="1899-12-30T09:09:58"/>
    <n v="5556"/>
    <n v="92.6"/>
    <x v="376"/>
    <x v="2"/>
    <n v="40"/>
    <s v="octubre"/>
    <s v="M"/>
    <m/>
    <s v="no"/>
    <m/>
    <m/>
    <m/>
  </r>
  <r>
    <n v="152082"/>
    <s v="Abastecedor de bombas"/>
    <s v="Moreno"/>
    <s v="L48"/>
    <d v="2018-11-01T00:00:00"/>
    <s v="-"/>
    <s v="Mantenimiento Mecanico"/>
    <d v="2023-10-03T00:00:00"/>
    <d v="1899-12-30T07:51:42"/>
    <d v="2023-10-03T00:00:00"/>
    <d v="1899-12-30T08:25:51"/>
    <n v="2049"/>
    <n v="34.15"/>
    <x v="1404"/>
    <x v="2"/>
    <n v="40"/>
    <s v="octubre"/>
    <s v="M"/>
    <m/>
    <s v="no"/>
    <m/>
    <m/>
    <m/>
  </r>
  <r>
    <n v="152089"/>
    <s v="Etiquetadora"/>
    <s v="Moreno"/>
    <s v="L12"/>
    <d v="2018-11-01T00:00:00"/>
    <s v="-"/>
    <s v="Mantenimiento Mecanico"/>
    <d v="2023-10-03T00:00:00"/>
    <d v="1899-12-30T10:03:47"/>
    <d v="2023-10-03T00:00:00"/>
    <d v="1899-12-30T10:17:06"/>
    <n v="799"/>
    <n v="13.316666666666666"/>
    <x v="1"/>
    <x v="1"/>
    <n v="40"/>
    <s v="octubre"/>
    <s v="M"/>
    <m/>
    <s v="sin informacion"/>
    <m/>
    <m/>
    <m/>
  </r>
  <r>
    <n v="152092"/>
    <s v="Estuchadora"/>
    <s v="Moreno"/>
    <s v="L47"/>
    <d v="2021-10-06T00:00:00"/>
    <s v="Sebastian "/>
    <s v="Mantenimiento Electrico"/>
    <d v="2023-10-03T00:00:00"/>
    <d v="1899-12-30T10:21:59"/>
    <d v="2023-10-03T00:00:00"/>
    <d v="1899-12-30T10:44:58"/>
    <n v="1379"/>
    <n v="22.983333333333334"/>
    <x v="1405"/>
    <x v="2"/>
    <n v="40"/>
    <s v="octubre"/>
    <s v="M"/>
    <m/>
    <s v="no"/>
    <m/>
    <m/>
    <m/>
  </r>
  <r>
    <n v="152093"/>
    <s v="Llenadora"/>
    <s v="Moreno"/>
    <s v="L48"/>
    <d v="2018-11-01T00:00:00"/>
    <s v="-"/>
    <s v="Mantenimiento Mecanico"/>
    <d v="2023-10-03T00:00:00"/>
    <d v="1899-12-30T10:23:28"/>
    <d v="2023-10-03T00:00:00"/>
    <d v="1899-12-30T11:02:36"/>
    <n v="2348"/>
    <n v="39.133333333333333"/>
    <x v="1"/>
    <x v="1"/>
    <n v="40"/>
    <s v="octubre"/>
    <s v="M"/>
    <m/>
    <s v="sin informacion"/>
    <m/>
    <m/>
    <m/>
  </r>
  <r>
    <n v="152096"/>
    <s v="Abastecedor de mecanismos"/>
    <s v="Moreno"/>
    <s v="L35"/>
    <d v="2018-11-01T00:00:00"/>
    <s v="-"/>
    <s v="Mantenimiento Electrico"/>
    <d v="2023-10-03T00:00:00"/>
    <d v="1899-12-30T10:50:13"/>
    <d v="2023-10-03T00:00:00"/>
    <d v="1899-12-30T11:59:40"/>
    <n v="4167"/>
    <n v="69.45"/>
    <x v="1"/>
    <x v="1"/>
    <n v="40"/>
    <s v="octubre"/>
    <s v="M"/>
    <m/>
    <s v="sin informacion"/>
    <m/>
    <m/>
    <m/>
  </r>
  <r>
    <n v="152097"/>
    <s v="Celofanadora"/>
    <s v="Moreno"/>
    <s v="L32"/>
    <d v="2021-02-04T00:00:00"/>
    <s v="Victor"/>
    <s v="Mantenimiento Electrico"/>
    <d v="2023-10-03T00:00:00"/>
    <d v="1899-12-30T11:17:40"/>
    <d v="2023-10-03T00:00:00"/>
    <d v="1899-12-30T12:32:51"/>
    <n v="4511"/>
    <n v="75.183333333333337"/>
    <x v="1329"/>
    <x v="2"/>
    <n v="40"/>
    <s v="octubre"/>
    <s v="M"/>
    <m/>
    <s v="no"/>
    <m/>
    <m/>
    <m/>
  </r>
  <r>
    <n v="152099"/>
    <s v="Celofanadora"/>
    <s v="Moreno"/>
    <s v="L32"/>
    <d v="2021-02-04T00:00:00"/>
    <s v="Victor"/>
    <s v="Mantenimiento Mecanico"/>
    <d v="2023-10-03T00:00:00"/>
    <d v="1899-12-30T12:34:31"/>
    <d v="2023-10-03T00:00:00"/>
    <d v="1899-12-30T13:05:35"/>
    <n v="1864"/>
    <n v="31.066666666666666"/>
    <x v="1329"/>
    <x v="2"/>
    <n v="40"/>
    <s v="octubre"/>
    <s v="M"/>
    <m/>
    <s v="no"/>
    <m/>
    <m/>
    <m/>
  </r>
  <r>
    <n v="152109"/>
    <s v="Transporte"/>
    <s v="Moreno"/>
    <s v="L19"/>
    <d v="2018-11-01T00:00:00"/>
    <s v="-"/>
    <s v="Mantenimiento Mecanico"/>
    <d v="2023-10-03T00:00:00"/>
    <d v="1899-12-30T12:57:44"/>
    <d v="2023-10-03T00:00:00"/>
    <d v="1899-12-30T13:15:05"/>
    <n v="1041"/>
    <n v="17.350000000000001"/>
    <x v="1"/>
    <x v="1"/>
    <n v="40"/>
    <s v="octubre"/>
    <s v="M"/>
    <m/>
    <s v="sin informacion"/>
    <m/>
    <m/>
    <m/>
  </r>
  <r>
    <n v="152123"/>
    <s v="Camara"/>
    <s v="Moreno"/>
    <s v="L33"/>
    <d v="2020-02-20T00:00:00"/>
    <s v="Martín"/>
    <s v="Mantenimiento Electrico"/>
    <d v="2023-10-03T00:00:00"/>
    <d v="1899-12-30T13:15:37"/>
    <d v="2023-10-03T00:00:00"/>
    <d v="1899-12-30T13:28:54"/>
    <n v="797"/>
    <n v="13.283333333333333"/>
    <x v="23"/>
    <x v="2"/>
    <n v="40"/>
    <s v="octubre"/>
    <s v="M"/>
    <m/>
    <s v="no"/>
    <m/>
    <m/>
    <m/>
  </r>
  <r>
    <n v="152149"/>
    <s v="Abastecedor de mecanismos"/>
    <s v="Moreno"/>
    <s v="L35"/>
    <d v="2018-11-01T00:00:00"/>
    <s v="-"/>
    <s v="Mantenimiento Mecanico"/>
    <d v="2023-10-03T00:00:00"/>
    <d v="1899-12-30T14:31:59"/>
    <d v="2023-10-03T00:00:00"/>
    <d v="1899-12-30T15:16:40"/>
    <n v="2681"/>
    <n v="44.68333333333333"/>
    <x v="1406"/>
    <x v="2"/>
    <n v="40"/>
    <s v="octubre"/>
    <s v="T"/>
    <m/>
    <s v="no"/>
    <m/>
    <m/>
    <m/>
  </r>
  <r>
    <n v="152155"/>
    <s v="Transporte"/>
    <s v="Moreno"/>
    <s v="L11"/>
    <d v="2018-11-01T00:00:00"/>
    <s v="-"/>
    <s v="Mantenimiento Mecanico"/>
    <d v="2023-10-03T00:00:00"/>
    <d v="1899-12-30T15:04:12"/>
    <d v="2023-10-03T00:00:00"/>
    <d v="1899-12-30T15:25:36"/>
    <n v="1284"/>
    <n v="21.4"/>
    <x v="1"/>
    <x v="1"/>
    <n v="40"/>
    <s v="octubre"/>
    <s v="T"/>
    <m/>
    <s v="sin informacion"/>
    <m/>
    <m/>
    <m/>
  </r>
  <r>
    <n v="152159"/>
    <s v="Llenadora"/>
    <s v="Moreno"/>
    <s v="L39"/>
    <d v="2018-11-01T00:00:00"/>
    <s v="-"/>
    <s v="Mantenimiento Mecanico"/>
    <d v="2023-10-03T00:00:00"/>
    <d v="1899-12-30T15:20:36"/>
    <d v="2023-10-03T00:00:00"/>
    <d v="1899-12-30T17:18:19"/>
    <n v="7063"/>
    <n v="117.71666666666667"/>
    <x v="1"/>
    <x v="1"/>
    <n v="40"/>
    <s v="octubre"/>
    <s v="T"/>
    <m/>
    <s v="sin informacion"/>
    <m/>
    <m/>
    <m/>
  </r>
  <r>
    <n v="152169"/>
    <s v="Bajador de tapas"/>
    <s v="Moreno"/>
    <s v="L19"/>
    <d v="2022-07-14T00:00:00"/>
    <s v="Natalio"/>
    <s v="Mantenimiento Mecanico"/>
    <d v="2023-10-03T00:00:00"/>
    <d v="1899-12-30T17:01:28"/>
    <d v="2023-10-03T00:00:00"/>
    <d v="1899-12-30T17:31:30"/>
    <n v="1802"/>
    <n v="30.033333333333335"/>
    <x v="1"/>
    <x v="1"/>
    <n v="40"/>
    <s v="octubre"/>
    <s v="T"/>
    <m/>
    <s v="sin informacion"/>
    <m/>
    <m/>
    <m/>
  </r>
  <r>
    <n v="152171"/>
    <s v="Coloca Bombas"/>
    <s v="Moreno"/>
    <s v="L43"/>
    <d v="2020-01-13T00:00:00"/>
    <s v="Martín"/>
    <s v="Mantenimiento Mecanico"/>
    <d v="2023-10-03T00:00:00"/>
    <d v="1899-12-30T17:15:45"/>
    <d v="2023-10-03T00:00:00"/>
    <d v="1899-12-30T17:33:49"/>
    <n v="1084"/>
    <n v="18.066666666666666"/>
    <x v="1407"/>
    <x v="2"/>
    <n v="40"/>
    <s v="octubre"/>
    <s v="T"/>
    <m/>
    <s v="no"/>
    <m/>
    <m/>
    <m/>
  </r>
  <r>
    <n v="152175"/>
    <s v="LogiPack"/>
    <s v="Moreno"/>
    <s v="L35"/>
    <d v="2020-02-20T00:00:00"/>
    <s v="Martín"/>
    <s v="Mantenimiento Mecanico"/>
    <d v="2023-10-03T00:00:00"/>
    <d v="1899-12-30T17:28:39"/>
    <d v="2023-10-03T00:00:00"/>
    <d v="1899-12-30T19:52:29"/>
    <n v="8630"/>
    <n v="143.83333333333334"/>
    <x v="1"/>
    <x v="1"/>
    <n v="40"/>
    <s v="octubre"/>
    <s v="T"/>
    <m/>
    <s v="sin informacion"/>
    <m/>
    <m/>
    <m/>
  </r>
  <r>
    <n v="152177"/>
    <s v="Llenadora"/>
    <s v="Moreno"/>
    <s v="L32"/>
    <d v="2021-02-04T00:00:00"/>
    <s v="Victor"/>
    <s v="Mantenimiento Mecanico"/>
    <d v="2023-10-03T00:00:00"/>
    <d v="1899-12-30T18:22:52"/>
    <d v="2023-10-03T00:00:00"/>
    <d v="1899-12-30T18:54:05"/>
    <n v="1873"/>
    <n v="31.216666666666665"/>
    <x v="1408"/>
    <x v="2"/>
    <n v="40"/>
    <s v="octubre"/>
    <s v="T"/>
    <m/>
    <s v="no"/>
    <m/>
    <m/>
    <m/>
  </r>
  <r>
    <n v="152194"/>
    <s v="Celofanadora"/>
    <s v="Moreno"/>
    <s v="L11"/>
    <d v="2018-11-01T00:00:00"/>
    <s v="-"/>
    <s v="Mantenimiento Mecanico"/>
    <d v="2023-10-03T00:00:00"/>
    <d v="1899-12-30T19:48:24"/>
    <d v="2023-10-03T00:00:00"/>
    <d v="1899-12-30T20:11:00"/>
    <n v="1356"/>
    <n v="22.6"/>
    <x v="1"/>
    <x v="1"/>
    <n v="40"/>
    <s v="octubre"/>
    <s v="T"/>
    <m/>
    <s v="sin informacion"/>
    <m/>
    <m/>
    <m/>
  </r>
  <r>
    <n v="152195"/>
    <s v="Transfer"/>
    <s v="Moreno"/>
    <s v="L48"/>
    <d v="2019-10-08T00:00:00"/>
    <s v="Martín"/>
    <s v="Mantenimiento Electrico"/>
    <d v="2023-10-03T00:00:00"/>
    <d v="1899-12-30T20:09:50"/>
    <d v="2023-10-03T00:00:00"/>
    <d v="1899-12-30T20:20:31"/>
    <n v="641"/>
    <n v="10.683333333333334"/>
    <x v="1409"/>
    <x v="2"/>
    <n v="40"/>
    <s v="octubre"/>
    <s v="T"/>
    <m/>
    <s v="no"/>
    <m/>
    <m/>
    <m/>
  </r>
  <r>
    <n v="152198"/>
    <s v="LogiPack"/>
    <s v="Moreno"/>
    <s v="L35"/>
    <d v="2020-02-20T00:00:00"/>
    <s v="Martín"/>
    <s v="Mantenimiento Electrico"/>
    <d v="2023-10-03T00:00:00"/>
    <d v="1899-12-30T20:29:29"/>
    <d v="2023-10-03T00:00:00"/>
    <d v="1899-12-30T20:29:34"/>
    <n v="5"/>
    <n v="8.3333333333333329E-2"/>
    <x v="0"/>
    <x v="0"/>
    <n v="40"/>
    <s v="octubre"/>
    <s v="T"/>
    <m/>
    <s v="microparada"/>
    <m/>
    <m/>
    <m/>
  </r>
  <r>
    <n v="152199"/>
    <s v="LogiPack"/>
    <s v="Moreno"/>
    <s v="L35"/>
    <d v="2020-02-20T00:00:00"/>
    <s v="Martín"/>
    <s v="Mantenimiento Mecanico"/>
    <d v="2023-10-03T00:00:00"/>
    <d v="1899-12-30T20:29:45"/>
    <d v="2023-10-03T00:00:00"/>
    <d v="1899-12-30T21:48:19"/>
    <n v="4714"/>
    <n v="78.566666666666663"/>
    <x v="1"/>
    <x v="1"/>
    <n v="40"/>
    <s v="octubre"/>
    <s v="T"/>
    <m/>
    <s v="sin informacion"/>
    <m/>
    <m/>
    <m/>
  </r>
  <r>
    <n v="152212"/>
    <s v="Martillo"/>
    <s v="Moreno"/>
    <s v="L11"/>
    <d v="2018-11-01T00:00:00"/>
    <s v="-"/>
    <s v="Mantenimiento Mecanico"/>
    <d v="2023-10-04T00:00:00"/>
    <d v="1899-12-30T06:32:18"/>
    <d v="2023-10-04T00:00:00"/>
    <d v="1899-12-30T07:19:16"/>
    <n v="2818"/>
    <n v="46.966666666666669"/>
    <x v="1410"/>
    <x v="3"/>
    <n v="40"/>
    <s v="octubre"/>
    <s v="M"/>
    <m/>
    <s v="si"/>
    <m/>
    <m/>
    <m/>
  </r>
  <r>
    <n v="152215"/>
    <s v="LogiPack"/>
    <s v="Moreno"/>
    <s v="L35"/>
    <d v="2020-02-20T00:00:00"/>
    <s v="Martín"/>
    <s v="Mantenimiento Mecanico"/>
    <d v="2023-10-04T00:00:00"/>
    <d v="1899-12-30T07:15:30"/>
    <d v="2023-10-04T00:00:00"/>
    <d v="1899-12-30T07:27:33"/>
    <n v="723"/>
    <n v="12.05"/>
    <x v="1411"/>
    <x v="2"/>
    <n v="40"/>
    <s v="octubre"/>
    <s v="M"/>
    <m/>
    <s v="no"/>
    <m/>
    <m/>
    <m/>
  </r>
  <r>
    <n v="152216"/>
    <s v="LogiPack"/>
    <s v="Moreno"/>
    <s v="L35"/>
    <d v="2020-02-20T00:00:00"/>
    <s v="Martín"/>
    <s v="Mantenimiento Mecanico"/>
    <d v="2023-10-04T00:00:00"/>
    <d v="1899-12-30T08:10:19"/>
    <d v="2023-10-04T00:00:00"/>
    <d v="1899-12-30T08:48:01"/>
    <n v="2262"/>
    <n v="37.700000000000003"/>
    <x v="1411"/>
    <x v="2"/>
    <n v="40"/>
    <s v="octubre"/>
    <s v="M"/>
    <m/>
    <s v="no"/>
    <m/>
    <m/>
    <m/>
  </r>
  <r>
    <n v="152217"/>
    <s v="Llenadora L38"/>
    <s v="Moreno"/>
    <s v="L38"/>
    <d v="2021-03-03T00:00:00"/>
    <s v="Martín"/>
    <s v="Mantenimiento Mecanico"/>
    <d v="2023-10-04T00:00:00"/>
    <d v="1899-12-30T08:13:39"/>
    <d v="2023-10-04T00:00:00"/>
    <d v="1899-12-30T09:21:08"/>
    <n v="4049"/>
    <n v="67.483333333333334"/>
    <x v="1412"/>
    <x v="2"/>
    <n v="40"/>
    <s v="octubre"/>
    <s v="M"/>
    <m/>
    <s v="no"/>
    <m/>
    <m/>
    <m/>
  </r>
  <r>
    <n v="152218"/>
    <s v="Estuchadora"/>
    <s v="Moreno"/>
    <s v="L32"/>
    <d v="2021-02-04T00:00:00"/>
    <s v="Victor"/>
    <s v="Mantenimiento Electrico"/>
    <d v="2023-10-04T00:00:00"/>
    <d v="1899-12-30T08:19:14"/>
    <d v="2023-10-04T00:00:00"/>
    <d v="1899-12-30T09:22:11"/>
    <n v="3777"/>
    <n v="62.95"/>
    <x v="1"/>
    <x v="1"/>
    <n v="40"/>
    <s v="octubre"/>
    <s v="M"/>
    <m/>
    <s v="sin informacion"/>
    <m/>
    <m/>
    <m/>
  </r>
  <r>
    <n v="152219"/>
    <s v="Celofanadora"/>
    <s v="Moreno"/>
    <s v="L11"/>
    <d v="2018-11-01T00:00:00"/>
    <s v="-"/>
    <s v="Mantenimiento Electrico"/>
    <d v="2023-10-04T00:00:00"/>
    <d v="1899-12-30T08:35:32"/>
    <d v="2023-10-04T00:00:00"/>
    <d v="1899-12-30T08:37:50"/>
    <n v="138"/>
    <n v="2.2999999999999998"/>
    <x v="0"/>
    <x v="0"/>
    <n v="40"/>
    <s v="octubre"/>
    <s v="M"/>
    <m/>
    <s v="microparada"/>
    <m/>
    <m/>
    <m/>
  </r>
  <r>
    <n v="152237"/>
    <s v="Llenadora"/>
    <s v="Moreno"/>
    <s v="L43"/>
    <d v="2018-11-01T00:00:00"/>
    <s v="-"/>
    <s v="Mantenimiento Electrico"/>
    <d v="2023-10-04T00:00:00"/>
    <d v="1899-12-30T10:26:20"/>
    <d v="2023-10-04T00:00:00"/>
    <d v="1899-12-30T13:30:01"/>
    <n v="11021"/>
    <n v="183.68333333333334"/>
    <x v="1"/>
    <x v="1"/>
    <n v="40"/>
    <s v="octubre"/>
    <s v="M"/>
    <m/>
    <s v="sin informacion"/>
    <m/>
    <m/>
    <m/>
  </r>
  <r>
    <n v="152239"/>
    <s v="Celofanadora"/>
    <s v="Moreno"/>
    <s v="L11"/>
    <d v="2018-11-01T00:00:00"/>
    <s v="-"/>
    <s v="Mantenimiento Electrico"/>
    <d v="2023-10-04T00:00:00"/>
    <d v="1899-12-30T10:27:25"/>
    <d v="2023-10-04T00:00:00"/>
    <d v="1899-12-30T10:33:45"/>
    <n v="380"/>
    <n v="6.333333333333333"/>
    <x v="0"/>
    <x v="0"/>
    <n v="40"/>
    <s v="octubre"/>
    <s v="M"/>
    <m/>
    <s v="microparada"/>
    <m/>
    <m/>
    <m/>
  </r>
  <r>
    <n v="152240"/>
    <s v="Martillo"/>
    <s v="Moreno"/>
    <s v="L11"/>
    <d v="2018-11-01T00:00:00"/>
    <s v="-"/>
    <s v="Mantenimiento Electrico"/>
    <d v="2023-10-04T00:00:00"/>
    <d v="1899-12-30T10:34:15"/>
    <d v="2023-10-04T00:00:00"/>
    <d v="1899-12-30T10:48:37"/>
    <n v="862"/>
    <n v="14.366666666666667"/>
    <x v="23"/>
    <x v="2"/>
    <n v="40"/>
    <s v="octubre"/>
    <s v="M"/>
    <m/>
    <s v="no"/>
    <m/>
    <m/>
    <m/>
  </r>
  <r>
    <n v="152241"/>
    <s v="LogiPack"/>
    <s v="Moreno"/>
    <s v="L35"/>
    <d v="2020-02-20T00:00:00"/>
    <s v="Martín"/>
    <s v="Mantenimiento Mecanico"/>
    <d v="2023-10-04T00:00:00"/>
    <d v="1899-12-30T10:59:31"/>
    <d v="2023-10-04T00:00:00"/>
    <d v="1899-12-30T11:32:01"/>
    <n v="1950"/>
    <n v="32.5"/>
    <x v="1411"/>
    <x v="2"/>
    <n v="40"/>
    <s v="octubre"/>
    <s v="M"/>
    <m/>
    <s v="no"/>
    <m/>
    <m/>
    <m/>
  </r>
  <r>
    <n v="152244"/>
    <s v="Llenadora L38"/>
    <s v="Moreno"/>
    <s v="L38"/>
    <d v="2021-03-03T00:00:00"/>
    <s v="Martín"/>
    <s v="Mantenimiento Mecanico"/>
    <d v="2023-10-04T00:00:00"/>
    <d v="1899-12-30T11:20:43"/>
    <d v="2023-10-04T00:00:00"/>
    <d v="1899-12-30T14:16:06"/>
    <n v="10523"/>
    <n v="175.38333333333333"/>
    <x v="1413"/>
    <x v="3"/>
    <n v="40"/>
    <s v="octubre"/>
    <s v="M"/>
    <m/>
    <s v="si"/>
    <m/>
    <m/>
    <m/>
  </r>
  <r>
    <n v="152247"/>
    <s v="Llenadora"/>
    <s v="Moreno"/>
    <s v="L16"/>
    <d v="2019-09-24T00:00:00"/>
    <s v="Sebastian "/>
    <s v="Mantenimiento Mecanico"/>
    <d v="2023-10-04T00:00:00"/>
    <d v="1899-12-30T11:22:18"/>
    <d v="2023-10-04T00:00:00"/>
    <d v="1899-12-30T13:55:27"/>
    <n v="9189"/>
    <n v="153.15"/>
    <x v="1414"/>
    <x v="2"/>
    <n v="40"/>
    <s v="octubre"/>
    <s v="M"/>
    <m/>
    <s v="no"/>
    <m/>
    <m/>
    <m/>
  </r>
  <r>
    <n v="152249"/>
    <s v="Llenadora"/>
    <s v="Moreno"/>
    <s v="L35"/>
    <d v="2018-11-01T00:00:00"/>
    <s v="-"/>
    <s v="Mantenimiento Electrico"/>
    <d v="2023-10-04T00:00:00"/>
    <d v="1899-12-30T12:28:52"/>
    <d v="2023-10-04T00:00:00"/>
    <d v="1899-12-30T13:29:50"/>
    <n v="3658"/>
    <n v="60.966666666666669"/>
    <x v="1"/>
    <x v="1"/>
    <n v="40"/>
    <s v="octubre"/>
    <s v="M"/>
    <m/>
    <s v="sin informacion"/>
    <m/>
    <m/>
    <m/>
  </r>
  <r>
    <n v="152251"/>
    <s v="Transporte"/>
    <s v="Moreno"/>
    <s v="L42"/>
    <d v="2018-11-01T00:00:00"/>
    <s v="-"/>
    <s v="Mantenimiento Mecanico"/>
    <d v="2023-10-04T00:00:00"/>
    <d v="1899-12-30T13:23:10"/>
    <d v="2023-10-04T00:00:00"/>
    <d v="1899-12-30T14:24:10"/>
    <n v="3660"/>
    <n v="61"/>
    <x v="1"/>
    <x v="1"/>
    <n v="40"/>
    <s v="octubre"/>
    <s v="M"/>
    <m/>
    <s v="sin informacion"/>
    <m/>
    <m/>
    <m/>
  </r>
  <r>
    <n v="152256"/>
    <s v="Llenadora L38"/>
    <s v="Moreno"/>
    <s v="L38"/>
    <d v="2021-03-03T00:00:00"/>
    <s v="Martín"/>
    <s v="Mantenimiento Mecanico"/>
    <d v="2023-10-04T00:00:00"/>
    <d v="1899-12-30T14:16:20"/>
    <d v="2023-10-04T00:00:00"/>
    <d v="1899-12-30T15:59:45"/>
    <n v="6205"/>
    <n v="103.41666666666667"/>
    <x v="1415"/>
    <x v="3"/>
    <n v="40"/>
    <s v="octubre"/>
    <s v="T"/>
    <m/>
    <s v="si"/>
    <m/>
    <m/>
    <m/>
  </r>
  <r>
    <n v="152257"/>
    <s v="Transporte"/>
    <s v="Moreno"/>
    <s v="L42"/>
    <d v="2018-11-01T00:00:00"/>
    <s v="-"/>
    <s v="Mantenimiento Mecanico"/>
    <d v="2023-10-04T00:00:00"/>
    <d v="1899-12-30T14:24:22"/>
    <d v="2023-10-04T00:00:00"/>
    <d v="1899-12-30T15:32:50"/>
    <n v="4108"/>
    <n v="68.466666666666669"/>
    <x v="1416"/>
    <x v="3"/>
    <n v="40"/>
    <s v="octubre"/>
    <s v="T"/>
    <m/>
    <s v="si"/>
    <m/>
    <m/>
    <m/>
  </r>
  <r>
    <n v="152259"/>
    <s v="Etiquetadora"/>
    <s v="Moreno"/>
    <s v="L27"/>
    <d v="2018-11-01T00:00:00"/>
    <s v="-"/>
    <s v="Mantenimiento Electrico"/>
    <d v="2023-10-04T00:00:00"/>
    <d v="1899-12-30T14:38:12"/>
    <d v="2023-10-04T00:00:00"/>
    <d v="1899-12-30T15:23:59"/>
    <n v="2747"/>
    <n v="45.783333333333331"/>
    <x v="491"/>
    <x v="3"/>
    <n v="40"/>
    <s v="octubre"/>
    <s v="T"/>
    <m/>
    <s v="si"/>
    <m/>
    <m/>
    <m/>
  </r>
  <r>
    <n v="152262"/>
    <s v="Llenadora"/>
    <s v="Moreno"/>
    <s v="L35"/>
    <d v="2018-11-01T00:00:00"/>
    <s v="-"/>
    <s v="Mantenimiento Electrico"/>
    <d v="2023-10-04T00:00:00"/>
    <d v="1899-12-30T15:15:40"/>
    <d v="2023-10-04T00:00:00"/>
    <d v="1899-12-30T19:03:09"/>
    <n v="13649"/>
    <n v="227.48333333333332"/>
    <x v="1"/>
    <x v="1"/>
    <n v="40"/>
    <s v="octubre"/>
    <s v="T"/>
    <m/>
    <s v="sin informacion"/>
    <m/>
    <m/>
    <m/>
  </r>
  <r>
    <n v="152266"/>
    <s v="Etiquetadora"/>
    <s v="Moreno"/>
    <s v="L27"/>
    <d v="2018-11-01T00:00:00"/>
    <s v="-"/>
    <s v="Mantenimiento Electrico"/>
    <d v="2023-10-04T00:00:00"/>
    <d v="1899-12-30T15:29:14"/>
    <d v="2023-10-04T00:00:00"/>
    <d v="1899-12-30T15:43:34"/>
    <n v="860"/>
    <n v="14.333333333333334"/>
    <x v="23"/>
    <x v="2"/>
    <n v="40"/>
    <s v="octubre"/>
    <s v="T"/>
    <m/>
    <s v="no"/>
    <m/>
    <m/>
    <m/>
  </r>
  <r>
    <n v="152269"/>
    <s v="Etiquetadora"/>
    <s v="Moreno"/>
    <s v="L27"/>
    <d v="2018-11-01T00:00:00"/>
    <s v="-"/>
    <s v="Mantenimiento Electrico"/>
    <d v="2023-10-04T00:00:00"/>
    <d v="1899-12-30T15:43:53"/>
    <d v="2023-10-04T00:00:00"/>
    <d v="1899-12-30T16:00:03"/>
    <n v="970"/>
    <n v="16.166666666666668"/>
    <x v="23"/>
    <x v="2"/>
    <n v="40"/>
    <s v="octubre"/>
    <s v="T"/>
    <m/>
    <s v="no"/>
    <m/>
    <m/>
    <m/>
  </r>
  <r>
    <n v="152278"/>
    <s v="Laser"/>
    <s v="Moreno"/>
    <s v="L11"/>
    <d v="2021-08-24T00:00:00"/>
    <s v="Sebastian "/>
    <s v="Mantenimiento Electrico"/>
    <d v="2023-10-04T00:00:00"/>
    <d v="1899-12-30T16:44:14"/>
    <d v="2023-10-04T00:00:00"/>
    <d v="1899-12-30T18:23:26"/>
    <n v="5952"/>
    <n v="99.2"/>
    <x v="1"/>
    <x v="1"/>
    <n v="40"/>
    <s v="octubre"/>
    <s v="T"/>
    <m/>
    <s v="sin informacion"/>
    <m/>
    <m/>
    <m/>
  </r>
  <r>
    <n v="152279"/>
    <s v="Estuchadora"/>
    <s v="Moreno"/>
    <s v="L47"/>
    <d v="2021-10-06T00:00:00"/>
    <s v="Sebastian "/>
    <s v="Mantenimiento Mecanico"/>
    <d v="2023-10-04T00:00:00"/>
    <d v="1899-12-30T16:50:37"/>
    <d v="2023-10-04T00:00:00"/>
    <d v="1899-12-30T17:44:55"/>
    <n v="3258"/>
    <n v="54.3"/>
    <x v="1417"/>
    <x v="2"/>
    <n v="40"/>
    <s v="octubre"/>
    <s v="T"/>
    <m/>
    <s v="no"/>
    <m/>
    <m/>
    <m/>
  </r>
  <r>
    <n v="152287"/>
    <s v="Transporte"/>
    <s v="Moreno"/>
    <s v="L38"/>
    <d v="2018-11-01T00:00:00"/>
    <s v="-"/>
    <s v="Mantenimiento Mecanico"/>
    <d v="2023-10-04T00:00:00"/>
    <d v="1899-12-30T17:41:37"/>
    <d v="2023-10-04T00:00:00"/>
    <d v="1899-12-30T17:59:43"/>
    <n v="1086"/>
    <n v="18.100000000000001"/>
    <x v="1418"/>
    <x v="3"/>
    <n v="40"/>
    <s v="octubre"/>
    <s v="T"/>
    <m/>
    <s v="si"/>
    <m/>
    <m/>
    <m/>
  </r>
  <r>
    <n v="152291"/>
    <s v="Celofanadora"/>
    <s v="Moreno"/>
    <s v="L11"/>
    <d v="2018-11-01T00:00:00"/>
    <s v="-"/>
    <s v="Mantenimiento Mecanico"/>
    <d v="2023-10-04T00:00:00"/>
    <d v="1899-12-30T18:23:32"/>
    <d v="2023-10-04T00:00:00"/>
    <d v="1899-12-30T18:25:42"/>
    <n v="130"/>
    <n v="2.1666666666666665"/>
    <x v="0"/>
    <x v="0"/>
    <n v="40"/>
    <s v="octubre"/>
    <s v="T"/>
    <m/>
    <s v="microparada"/>
    <m/>
    <m/>
    <m/>
  </r>
  <r>
    <n v="152295"/>
    <s v="Celofanadora"/>
    <s v="Moreno"/>
    <s v="L11"/>
    <d v="2018-11-01T00:00:00"/>
    <s v="-"/>
    <s v="Mantenimiento Mecanico"/>
    <d v="2023-10-04T00:00:00"/>
    <d v="1899-12-30T19:23:40"/>
    <d v="2023-10-05T00:00:00"/>
    <d v="1899-12-30T05:57:53"/>
    <n v="38053"/>
    <n v="634.2166666666667"/>
    <x v="1"/>
    <x v="1"/>
    <n v="40"/>
    <s v="octubre"/>
    <s v="T"/>
    <m/>
    <s v="sin informacion"/>
    <m/>
    <m/>
    <m/>
  </r>
  <r>
    <n v="152296"/>
    <s v="Llenadora"/>
    <s v="Moreno"/>
    <s v="L41"/>
    <d v="2018-11-01T00:00:00"/>
    <s v="-"/>
    <s v="Mantenimiento Mecanico"/>
    <d v="2023-10-04T00:00:00"/>
    <d v="1899-12-30T19:37:41"/>
    <d v="2023-10-04T00:00:00"/>
    <d v="1899-12-30T19:40:27"/>
    <n v="166"/>
    <n v="2.7666666666666666"/>
    <x v="0"/>
    <x v="0"/>
    <n v="40"/>
    <s v="octubre"/>
    <s v="T"/>
    <m/>
    <s v="microparada"/>
    <m/>
    <m/>
    <m/>
  </r>
  <r>
    <n v="152301"/>
    <s v="Celofanadora"/>
    <s v="Moreno"/>
    <s v="L43"/>
    <d v="2018-11-01T00:00:00"/>
    <s v="-"/>
    <s v="Mantenimiento Mecanico"/>
    <d v="2023-10-04T00:00:00"/>
    <d v="1899-12-30T20:29:04"/>
    <d v="2023-10-04T00:00:00"/>
    <d v="1899-12-30T21:17:11"/>
    <n v="2887"/>
    <n v="48.116666666666667"/>
    <x v="1"/>
    <x v="1"/>
    <n v="40"/>
    <s v="octubre"/>
    <s v="T"/>
    <m/>
    <s v="sin informacion"/>
    <m/>
    <m/>
    <m/>
  </r>
  <r>
    <n v="152303"/>
    <s v="Pick and play"/>
    <s v="Moreno"/>
    <s v="L32"/>
    <d v="2023-01-04T00:00:00"/>
    <s v="Juan Manuel"/>
    <s v="Mantenimiento Electrico"/>
    <d v="2023-10-04T00:00:00"/>
    <d v="1899-12-30T21:36:21"/>
    <d v="2023-10-04T00:00:00"/>
    <d v="1899-12-30T21:52:09"/>
    <n v="948"/>
    <n v="15.8"/>
    <x v="23"/>
    <x v="2"/>
    <n v="40"/>
    <s v="octubre"/>
    <s v="T"/>
    <m/>
    <s v="no"/>
    <m/>
    <m/>
    <m/>
  </r>
  <r>
    <n v="152307"/>
    <s v="LogiPack"/>
    <s v="Moreno"/>
    <s v="L35"/>
    <d v="2020-02-20T00:00:00"/>
    <s v="Martín"/>
    <s v="Mantenimiento Mecanico"/>
    <d v="2023-10-05T00:00:00"/>
    <d v="1899-12-30T06:17:14"/>
    <d v="2023-10-05T00:00:00"/>
    <d v="1899-12-30T06:49:16"/>
    <n v="1922"/>
    <n v="32.033333333333331"/>
    <x v="1419"/>
    <x v="2"/>
    <n v="40"/>
    <s v="octubre"/>
    <s v="M"/>
    <m/>
    <s v="no"/>
    <m/>
    <m/>
    <m/>
  </r>
  <r>
    <n v="152313"/>
    <s v="Llenadora"/>
    <s v="Moreno"/>
    <s v="L45"/>
    <d v="2018-11-01T00:00:00"/>
    <s v="-"/>
    <s v="Mantenimiento Mecanico"/>
    <d v="2023-10-05T00:00:00"/>
    <d v="1899-12-30T06:33:48"/>
    <d v="2023-10-05T00:00:00"/>
    <d v="1899-12-30T06:45:05"/>
    <n v="677"/>
    <n v="11.283333333333333"/>
    <x v="23"/>
    <x v="2"/>
    <n v="40"/>
    <s v="octubre"/>
    <s v="M"/>
    <m/>
    <s v="no"/>
    <m/>
    <m/>
    <m/>
  </r>
  <r>
    <n v="152316"/>
    <s v="Llenadora L38"/>
    <s v="Moreno"/>
    <s v="L38"/>
    <d v="2021-03-03T00:00:00"/>
    <s v="Martín"/>
    <s v="Mantenimiento Mecanico"/>
    <d v="2023-10-05T00:00:00"/>
    <d v="1899-12-30T07:00:34"/>
    <d v="2023-10-05T00:00:00"/>
    <d v="1899-12-30T07:12:20"/>
    <n v="706"/>
    <n v="11.766666666666667"/>
    <x v="1420"/>
    <x v="2"/>
    <n v="40"/>
    <s v="octubre"/>
    <s v="M"/>
    <m/>
    <s v="no"/>
    <m/>
    <m/>
    <m/>
  </r>
  <r>
    <n v="152329"/>
    <s v="LogiPack"/>
    <s v="Moreno"/>
    <s v="L35"/>
    <d v="2020-02-20T00:00:00"/>
    <s v="Martín"/>
    <s v="Mantenimiento Mecanico"/>
    <d v="2023-10-05T00:00:00"/>
    <d v="1899-12-30T09:39:13"/>
    <d v="2023-10-05T00:00:00"/>
    <d v="1899-12-30T10:09:51"/>
    <n v="1838"/>
    <n v="30.633333333333333"/>
    <x v="1421"/>
    <x v="2"/>
    <n v="40"/>
    <s v="octubre"/>
    <s v="M"/>
    <m/>
    <s v="si"/>
    <m/>
    <m/>
    <m/>
  </r>
  <r>
    <n v="152330"/>
    <s v="Llenadora"/>
    <s v="Moreno"/>
    <s v="L16"/>
    <d v="2019-09-24T00:00:00"/>
    <s v="Sebastian "/>
    <s v="Mantenimiento Mecanico"/>
    <d v="2023-10-05T00:00:00"/>
    <d v="1899-12-30T09:45:28"/>
    <d v="2023-10-05T00:00:00"/>
    <d v="1899-12-30T10:20:36"/>
    <n v="2108"/>
    <n v="35.133333333333333"/>
    <x v="1422"/>
    <x v="2"/>
    <n v="40"/>
    <s v="octubre"/>
    <s v="M"/>
    <m/>
    <s v="no"/>
    <m/>
    <m/>
    <m/>
  </r>
  <r>
    <n v="152344"/>
    <s v="Llenadora"/>
    <s v="Moreno"/>
    <s v="L41"/>
    <d v="2018-11-01T00:00:00"/>
    <s v="-"/>
    <s v="Mantenimiento Mecanico"/>
    <d v="2023-10-05T00:00:00"/>
    <d v="1899-12-30T11:26:28"/>
    <d v="2023-10-05T00:00:00"/>
    <d v="1899-12-30T11:49:38"/>
    <n v="1390"/>
    <n v="23.166666666666668"/>
    <x v="1423"/>
    <x v="2"/>
    <n v="40"/>
    <s v="octubre"/>
    <s v="M"/>
    <m/>
    <s v="si"/>
    <m/>
    <m/>
    <m/>
  </r>
  <r>
    <n v="152345"/>
    <s v="Llenadora"/>
    <s v="Moreno"/>
    <s v="L16"/>
    <d v="2019-09-24T00:00:00"/>
    <s v="Sebastian "/>
    <s v="Mantenimiento Mecanico"/>
    <d v="2023-10-05T00:00:00"/>
    <d v="1899-12-30T11:29:30"/>
    <d v="2023-10-05T00:00:00"/>
    <d v="1899-12-30T15:51:58"/>
    <n v="15748"/>
    <n v="262.46666666666664"/>
    <x v="1422"/>
    <x v="2"/>
    <n v="40"/>
    <s v="octubre"/>
    <s v="M"/>
    <m/>
    <s v="no"/>
    <m/>
    <m/>
    <m/>
  </r>
  <r>
    <n v="152354"/>
    <s v="Llenadora"/>
    <s v="Moreno"/>
    <s v="L41"/>
    <d v="2018-11-01T00:00:00"/>
    <s v="-"/>
    <s v="Mantenimiento Mecanico"/>
    <d v="2023-10-05T00:00:00"/>
    <d v="1899-12-30T12:27:26"/>
    <d v="2023-10-05T00:00:00"/>
    <d v="1899-12-30T13:22:13"/>
    <n v="3287"/>
    <n v="54.783333333333331"/>
    <x v="1424"/>
    <x v="3"/>
    <n v="40"/>
    <s v="octubre"/>
    <s v="M"/>
    <m/>
    <s v="si"/>
    <m/>
    <m/>
    <m/>
  </r>
  <r>
    <n v="152360"/>
    <s v="Laser"/>
    <s v="Moreno"/>
    <s v="L11"/>
    <d v="2021-08-24T00:00:00"/>
    <s v="Sebastian "/>
    <s v="Mantenimiento Mecanico"/>
    <d v="2023-10-05T00:00:00"/>
    <d v="1899-12-30T14:24:37"/>
    <d v="2023-10-05T00:00:00"/>
    <d v="1899-12-30T14:49:38"/>
    <n v="1501"/>
    <n v="25.016666666666666"/>
    <x v="657"/>
    <x v="2"/>
    <n v="40"/>
    <s v="octubre"/>
    <s v="T"/>
    <m/>
    <s v="no"/>
    <m/>
    <m/>
    <m/>
  </r>
  <r>
    <n v="152365"/>
    <s v="Celofanadora"/>
    <s v="Moreno"/>
    <s v="L11"/>
    <d v="2018-11-01T00:00:00"/>
    <s v="-"/>
    <s v="Mantenimiento Mecanico"/>
    <d v="2023-10-05T00:00:00"/>
    <d v="1899-12-30T14:58:20"/>
    <d v="2023-10-05T00:00:00"/>
    <d v="1899-12-30T15:05:16"/>
    <n v="416"/>
    <n v="6.9333333333333336"/>
    <x v="0"/>
    <x v="0"/>
    <n v="40"/>
    <s v="octubre"/>
    <s v="T"/>
    <m/>
    <s v="microparada"/>
    <m/>
    <m/>
    <m/>
  </r>
  <r>
    <n v="152367"/>
    <s v="Llenadora"/>
    <s v="Moreno"/>
    <s v="L35"/>
    <d v="2018-11-01T00:00:00"/>
    <s v="-"/>
    <s v="Mantenimiento Electrico"/>
    <d v="2023-10-05T00:00:00"/>
    <d v="1899-12-30T15:22:53"/>
    <d v="2023-10-05T00:00:00"/>
    <d v="1899-12-30T15:38:10"/>
    <n v="917"/>
    <n v="15.283333333333333"/>
    <x v="23"/>
    <x v="2"/>
    <n v="40"/>
    <s v="octubre"/>
    <s v="T"/>
    <m/>
    <s v="no"/>
    <m/>
    <m/>
    <m/>
  </r>
  <r>
    <n v="152369"/>
    <s v="Pick and play"/>
    <s v="Moreno"/>
    <s v="L41"/>
    <d v="2018-11-01T00:00:00"/>
    <s v="-"/>
    <s v="Mantenimiento Mecanico"/>
    <d v="2023-10-05T00:00:00"/>
    <d v="1899-12-30T15:24:48"/>
    <d v="2023-10-05T00:00:00"/>
    <d v="1899-12-30T15:46:51"/>
    <n v="1323"/>
    <n v="22.05"/>
    <x v="1425"/>
    <x v="2"/>
    <n v="40"/>
    <s v="octubre"/>
    <s v="T"/>
    <m/>
    <s v="no"/>
    <m/>
    <m/>
    <m/>
  </r>
  <r>
    <n v="152371"/>
    <s v="Etiquetadora"/>
    <s v="Moreno"/>
    <s v="L39"/>
    <d v="2018-11-01T00:00:00"/>
    <s v="-"/>
    <s v="Mantenimiento Mecanico"/>
    <d v="2023-10-05T00:00:00"/>
    <d v="1899-12-30T15:47:04"/>
    <d v="2023-10-05T00:00:00"/>
    <d v="1899-12-30T15:57:35"/>
    <n v="631"/>
    <n v="10.516666666666667"/>
    <x v="23"/>
    <x v="2"/>
    <n v="40"/>
    <s v="octubre"/>
    <s v="T"/>
    <m/>
    <s v="no"/>
    <m/>
    <m/>
    <m/>
  </r>
  <r>
    <n v="152372"/>
    <s v="Laser"/>
    <s v="Moreno"/>
    <s v="L11"/>
    <d v="2021-08-24T00:00:00"/>
    <s v="Sebastian "/>
    <s v="Mantenimiento Electrico"/>
    <d v="2023-10-05T00:00:00"/>
    <d v="1899-12-30T16:02:36"/>
    <d v="2023-10-05T00:00:00"/>
    <d v="1899-12-30T16:42:38"/>
    <n v="2402"/>
    <n v="40.033333333333331"/>
    <x v="1"/>
    <x v="1"/>
    <n v="40"/>
    <s v="octubre"/>
    <s v="T"/>
    <m/>
    <s v="sin informacion"/>
    <m/>
    <m/>
    <m/>
  </r>
  <r>
    <n v="152374"/>
    <s v="Transporte"/>
    <s v="Moreno"/>
    <s v="L04"/>
    <d v="2018-11-01T00:00:00"/>
    <s v="-"/>
    <s v="Mantenimiento Mecanico"/>
    <d v="2023-10-05T00:00:00"/>
    <d v="1899-12-30T16:19:17"/>
    <d v="2023-10-05T00:00:00"/>
    <d v="1899-12-30T17:35:38"/>
    <n v="4581"/>
    <n v="76.349999999999994"/>
    <x v="1426"/>
    <x v="3"/>
    <n v="40"/>
    <s v="octubre"/>
    <s v="T"/>
    <m/>
    <s v="si"/>
    <m/>
    <m/>
    <m/>
  </r>
  <r>
    <n v="152375"/>
    <s v="Torqueadora"/>
    <s v="Moreno"/>
    <s v="L35"/>
    <d v="2018-11-01T00:00:00"/>
    <s v="-"/>
    <s v="Mantenimiento Mecanico"/>
    <d v="2023-10-05T00:00:00"/>
    <d v="1899-12-30T16:49:09"/>
    <d v="2023-10-05T00:00:00"/>
    <d v="1899-12-30T16:56:38"/>
    <n v="449"/>
    <n v="7.4833333333333334"/>
    <x v="0"/>
    <x v="0"/>
    <n v="40"/>
    <s v="octubre"/>
    <s v="T"/>
    <m/>
    <s v="microparada"/>
    <m/>
    <m/>
    <m/>
  </r>
  <r>
    <n v="152379"/>
    <s v="Torqueadora"/>
    <s v="Moreno"/>
    <s v="L35"/>
    <d v="2018-11-01T00:00:00"/>
    <s v="-"/>
    <s v="Mantenimiento Mecanico"/>
    <d v="2023-10-05T00:00:00"/>
    <d v="1899-12-30T16:59:00"/>
    <d v="2023-10-05T00:00:00"/>
    <d v="1899-12-30T18:20:21"/>
    <n v="4881"/>
    <n v="81.349999999999994"/>
    <x v="1427"/>
    <x v="2"/>
    <n v="40"/>
    <s v="octubre"/>
    <s v="T"/>
    <m/>
    <s v="no"/>
    <m/>
    <m/>
    <m/>
  </r>
  <r>
    <n v="152380"/>
    <s v="Llenadora"/>
    <s v="Moreno"/>
    <s v="L07"/>
    <d v="2018-11-01T00:00:00"/>
    <s v="-"/>
    <s v="Mantenimiento Mecanico"/>
    <d v="2023-10-05T00:00:00"/>
    <d v="1899-12-30T17:03:26"/>
    <d v="2023-10-05T00:00:00"/>
    <d v="1899-12-30T18:00:51"/>
    <n v="3445"/>
    <n v="57.416666666666664"/>
    <x v="1"/>
    <x v="1"/>
    <n v="40"/>
    <s v="octubre"/>
    <s v="T"/>
    <m/>
    <s v="sin informacion"/>
    <m/>
    <m/>
    <m/>
  </r>
  <r>
    <n v="152382"/>
    <s v="Celofanadora"/>
    <s v="Moreno"/>
    <s v="L11"/>
    <d v="2018-11-01T00:00:00"/>
    <s v="-"/>
    <s v="Mantenimiento Mecanico"/>
    <d v="2023-10-05T00:00:00"/>
    <d v="1899-12-30T17:08:46"/>
    <d v="2023-10-06T00:00:00"/>
    <d v="1899-12-30T06:00:29"/>
    <n v="46303"/>
    <n v="771.7166666666667"/>
    <x v="657"/>
    <x v="2"/>
    <n v="40"/>
    <s v="octubre"/>
    <s v="T"/>
    <m/>
    <s v="no"/>
    <m/>
    <m/>
    <m/>
  </r>
  <r>
    <n v="152385"/>
    <s v="Estuchadora"/>
    <s v="Moreno"/>
    <s v="L42"/>
    <d v="2018-11-01T00:00:00"/>
    <s v="-"/>
    <s v="Mantenimiento Electrico"/>
    <d v="2023-10-05T00:00:00"/>
    <d v="1899-12-30T17:43:45"/>
    <d v="2023-10-05T00:00:00"/>
    <d v="1899-12-30T17:43:50"/>
    <n v="5"/>
    <n v="8.3333333333333329E-2"/>
    <x v="0"/>
    <x v="0"/>
    <n v="40"/>
    <s v="octubre"/>
    <s v="T"/>
    <m/>
    <s v="microparada"/>
    <m/>
    <m/>
    <m/>
  </r>
  <r>
    <n v="152386"/>
    <s v="Estuchadora"/>
    <s v="Moreno"/>
    <s v="L42"/>
    <d v="2018-11-01T00:00:00"/>
    <s v="-"/>
    <s v="Mantenimiento Mecanico"/>
    <d v="2023-10-05T00:00:00"/>
    <d v="1899-12-30T17:43:58"/>
    <d v="2023-10-05T00:00:00"/>
    <d v="1899-12-30T17:48:31"/>
    <n v="273"/>
    <n v="4.55"/>
    <x v="0"/>
    <x v="0"/>
    <n v="40"/>
    <s v="octubre"/>
    <s v="T"/>
    <m/>
    <s v="microparada"/>
    <m/>
    <m/>
    <m/>
  </r>
  <r>
    <n v="152388"/>
    <s v="Llenadora"/>
    <s v="Moreno"/>
    <s v="L07"/>
    <d v="2018-11-01T00:00:00"/>
    <s v="-"/>
    <s v="Mantenimiento Mecanico"/>
    <d v="2023-10-05T00:00:00"/>
    <d v="1899-12-30T18:12:50"/>
    <d v="2023-10-05T00:00:00"/>
    <d v="1899-12-30T18:20:43"/>
    <n v="473"/>
    <n v="7.8833333333333337"/>
    <x v="0"/>
    <x v="0"/>
    <n v="40"/>
    <s v="octubre"/>
    <s v="T"/>
    <m/>
    <s v="microparada"/>
    <m/>
    <m/>
    <m/>
  </r>
  <r>
    <n v="152396"/>
    <s v="Crimpadora"/>
    <s v="Moreno"/>
    <s v="L10"/>
    <d v="2018-11-01T00:00:00"/>
    <s v="-"/>
    <s v="Mantenimiento Electrico"/>
    <d v="2023-10-05T00:00:00"/>
    <d v="1899-12-30T19:29:12"/>
    <d v="2023-10-06T00:00:00"/>
    <d v="1899-12-30T00:08:52"/>
    <n v="16780"/>
    <n v="279.66666666666669"/>
    <x v="1"/>
    <x v="1"/>
    <n v="40"/>
    <s v="octubre"/>
    <s v="T"/>
    <m/>
    <s v="sin informacion"/>
    <m/>
    <m/>
    <m/>
  </r>
  <r>
    <n v="152398"/>
    <s v="Transfer"/>
    <s v="Moreno"/>
    <s v="L48"/>
    <d v="2019-10-08T00:00:00"/>
    <s v="Martín"/>
    <s v="Mantenimiento Electrico"/>
    <d v="2023-10-05T00:00:00"/>
    <d v="1899-12-30T21:04:43"/>
    <d v="2023-10-05T00:00:00"/>
    <d v="1899-12-30T21:34:01"/>
    <n v="1758"/>
    <n v="29.3"/>
    <x v="1"/>
    <x v="1"/>
    <n v="40"/>
    <s v="octubre"/>
    <s v="T"/>
    <m/>
    <s v="sin informacion"/>
    <m/>
    <m/>
    <m/>
  </r>
  <r>
    <n v="152403"/>
    <s v="Etiquetadora de fondo"/>
    <s v="Moreno"/>
    <s v="L11"/>
    <d v="2018-11-01T00:00:00"/>
    <s v="-"/>
    <s v="Mantenimiento Electrico"/>
    <d v="2023-10-06T00:00:00"/>
    <d v="1899-12-30T06:01:19"/>
    <d v="2023-10-06T00:00:00"/>
    <d v="1899-12-30T07:22:06"/>
    <n v="4847"/>
    <n v="80.783333333333331"/>
    <x v="1"/>
    <x v="1"/>
    <n v="40"/>
    <s v="octubre"/>
    <s v="M"/>
    <m/>
    <s v="sin informacion"/>
    <m/>
    <m/>
    <m/>
  </r>
  <r>
    <n v="152407"/>
    <s v="Llenadora L38"/>
    <s v="Moreno"/>
    <s v="L38"/>
    <d v="2021-03-03T00:00:00"/>
    <s v="Martín"/>
    <s v="Mantenimiento Electrico"/>
    <d v="2023-10-06T00:00:00"/>
    <d v="1899-12-30T06:30:17"/>
    <d v="2023-10-06T00:00:00"/>
    <d v="1899-12-30T06:37:37"/>
    <n v="440"/>
    <n v="7.333333333333333"/>
    <x v="0"/>
    <x v="0"/>
    <n v="40"/>
    <s v="octubre"/>
    <s v="M"/>
    <m/>
    <s v="microparada"/>
    <m/>
    <m/>
    <m/>
  </r>
  <r>
    <n v="152413"/>
    <s v="Inkjet"/>
    <s v="Moreno"/>
    <s v="L38"/>
    <d v="2018-11-01T00:00:00"/>
    <s v="-"/>
    <s v="Mantenimiento Electrico"/>
    <d v="2023-10-06T00:00:00"/>
    <d v="1899-12-30T09:16:56"/>
    <d v="2023-10-06T00:00:00"/>
    <d v="1899-12-30T09:32:02"/>
    <n v="906"/>
    <n v="15.1"/>
    <x v="1428"/>
    <x v="2"/>
    <n v="40"/>
    <s v="octubre"/>
    <s v="M"/>
    <m/>
    <s v="no"/>
    <m/>
    <m/>
    <m/>
  </r>
  <r>
    <n v="152415"/>
    <s v="Transporte"/>
    <s v="Moreno"/>
    <s v="L10"/>
    <d v="2018-11-01T00:00:00"/>
    <s v="-"/>
    <s v="Mantenimiento Mecanico"/>
    <d v="2023-10-06T00:00:00"/>
    <d v="1899-12-30T09:26:46"/>
    <d v="2023-10-06T00:00:00"/>
    <d v="1899-12-30T09:38:41"/>
    <n v="715"/>
    <n v="11.916666666666666"/>
    <x v="1429"/>
    <x v="3"/>
    <n v="40"/>
    <s v="octubre"/>
    <s v="M"/>
    <m/>
    <s v="si"/>
    <m/>
    <m/>
    <m/>
  </r>
  <r>
    <n v="152432"/>
    <s v="Coloca Bombas"/>
    <s v="Moreno"/>
    <s v="L43"/>
    <d v="2020-01-13T00:00:00"/>
    <s v="Martín"/>
    <s v="Mantenimiento Electrico"/>
    <d v="2023-10-06T00:00:00"/>
    <d v="1899-12-30T10:44:51"/>
    <d v="2023-10-06T00:00:00"/>
    <d v="1899-12-30T11:22:16"/>
    <n v="2245"/>
    <n v="37.416666666666664"/>
    <x v="907"/>
    <x v="2"/>
    <n v="40"/>
    <s v="octubre"/>
    <s v="M"/>
    <m/>
    <s v="no"/>
    <m/>
    <m/>
    <m/>
  </r>
  <r>
    <n v="152441"/>
    <s v="Llenadora"/>
    <s v="Moreno"/>
    <s v="L29"/>
    <d v="2018-11-01T00:00:00"/>
    <s v="-"/>
    <s v="Mantenimiento Mecanico"/>
    <d v="2023-10-06T00:00:00"/>
    <d v="1899-12-30T12:57:05"/>
    <d v="2023-10-06T00:00:00"/>
    <d v="1899-12-30T13:03:14"/>
    <n v="369"/>
    <n v="6.15"/>
    <x v="0"/>
    <x v="0"/>
    <n v="40"/>
    <s v="octubre"/>
    <s v="M"/>
    <m/>
    <s v="microparada"/>
    <m/>
    <m/>
    <m/>
  </r>
  <r>
    <n v="152442"/>
    <s v="Transporte"/>
    <s v="Moreno"/>
    <s v="L10"/>
    <d v="2018-11-01T00:00:00"/>
    <s v="-"/>
    <s v="Mantenimiento Mecanico"/>
    <d v="2023-10-06T00:00:00"/>
    <d v="1899-12-30T12:59:24"/>
    <d v="2023-10-06T00:00:00"/>
    <d v="1899-12-30T15:57:00"/>
    <n v="10656"/>
    <n v="177.6"/>
    <x v="1429"/>
    <x v="3"/>
    <n v="40"/>
    <s v="octubre"/>
    <s v="M"/>
    <m/>
    <s v="si"/>
    <m/>
    <m/>
    <m/>
  </r>
  <r>
    <n v="152443"/>
    <s v="Roscadora"/>
    <s v="Moreno"/>
    <s v="L32"/>
    <d v="2021-03-10T00:00:00"/>
    <s v="Martín"/>
    <s v="Mantenimiento Mecanico"/>
    <d v="2023-10-06T00:00:00"/>
    <d v="1899-12-30T13:00:13"/>
    <d v="2023-10-06T00:00:00"/>
    <d v="1899-12-30T13:44:56"/>
    <n v="2683"/>
    <n v="44.716666666666669"/>
    <x v="1430"/>
    <x v="3"/>
    <n v="40"/>
    <s v="octubre"/>
    <s v="M"/>
    <m/>
    <s v="si"/>
    <m/>
    <m/>
    <m/>
  </r>
  <r>
    <n v="152445"/>
    <s v="Etiquetadora L33"/>
    <s v="Moreno"/>
    <s v="L33"/>
    <d v="2020-10-16T00:00:00"/>
    <s v="Martín"/>
    <s v="Mantenimiento Electrico"/>
    <d v="2023-10-06T00:00:00"/>
    <d v="1899-12-30T13:37:32"/>
    <d v="2023-10-06T00:00:00"/>
    <d v="1899-12-30T21:29:50"/>
    <n v="28338"/>
    <n v="472.3"/>
    <x v="1"/>
    <x v="1"/>
    <n v="40"/>
    <s v="octubre"/>
    <s v="M"/>
    <m/>
    <s v="sin informacion"/>
    <m/>
    <m/>
    <m/>
  </r>
  <r>
    <n v="152449"/>
    <s v="Coloca Bombas"/>
    <s v="Moreno"/>
    <s v="L43"/>
    <d v="2020-01-13T00:00:00"/>
    <s v="Martín"/>
    <s v="Mantenimiento Mecanico"/>
    <d v="2023-10-06T00:00:00"/>
    <d v="1899-12-30T14:36:06"/>
    <d v="2023-10-06T00:00:00"/>
    <d v="1899-12-30T14:37:25"/>
    <n v="79"/>
    <n v="1.3166666666666667"/>
    <x v="0"/>
    <x v="0"/>
    <n v="40"/>
    <s v="octubre"/>
    <s v="T"/>
    <m/>
    <s v="microparada"/>
    <m/>
    <m/>
    <m/>
  </r>
  <r>
    <n v="152456"/>
    <s v="Soldador"/>
    <s v="Moreno"/>
    <s v="L07"/>
    <d v="2023-05-03T00:00:00"/>
    <s v="Juan Manuel"/>
    <s v="Mantenimiento Mecanico"/>
    <d v="2023-10-06T00:00:00"/>
    <d v="1899-12-30T15:02:13"/>
    <d v="2023-10-06T00:00:00"/>
    <d v="1899-12-30T15:11:24"/>
    <n v="551"/>
    <n v="9.1833333333333336"/>
    <x v="0"/>
    <x v="0"/>
    <n v="40"/>
    <s v="octubre"/>
    <s v="T"/>
    <m/>
    <s v="microparada"/>
    <m/>
    <m/>
    <m/>
  </r>
  <r>
    <n v="152457"/>
    <s v="Llenadora"/>
    <s v="Moreno"/>
    <s v="L04"/>
    <d v="2018-11-01T00:00:00"/>
    <s v="-"/>
    <s v="Mantenimiento Electrico"/>
    <d v="2023-10-06T00:00:00"/>
    <d v="1899-12-30T15:08:39"/>
    <d v="2023-10-06T00:00:00"/>
    <d v="1899-12-30T15:14:36"/>
    <n v="357"/>
    <n v="5.95"/>
    <x v="0"/>
    <x v="0"/>
    <n v="40"/>
    <s v="octubre"/>
    <s v="T"/>
    <m/>
    <s v="microparada"/>
    <m/>
    <m/>
    <m/>
  </r>
  <r>
    <n v="152465"/>
    <s v="Embalador"/>
    <s v="Moreno"/>
    <s v="L07"/>
    <d v="2018-11-01T00:00:00"/>
    <s v="-"/>
    <s v="Mantenimiento Electrico"/>
    <d v="2023-10-06T00:00:00"/>
    <d v="1899-12-30T16:48:51"/>
    <d v="2023-10-06T00:00:00"/>
    <d v="1899-12-30T16:54:34"/>
    <n v="343"/>
    <n v="5.7166666666666668"/>
    <x v="0"/>
    <x v="0"/>
    <n v="40"/>
    <s v="octubre"/>
    <s v="T"/>
    <m/>
    <s v="microparada"/>
    <m/>
    <m/>
    <m/>
  </r>
  <r>
    <n v="152470"/>
    <s v="Llenadora L38"/>
    <s v="Moreno"/>
    <s v="L38"/>
    <d v="2021-03-03T00:00:00"/>
    <s v="Martín"/>
    <s v="Mantenimiento Electrico"/>
    <d v="2023-10-06T00:00:00"/>
    <d v="1899-12-30T18:15:27"/>
    <d v="2023-10-06T00:00:00"/>
    <d v="1899-12-30T18:27:26"/>
    <n v="719"/>
    <n v="11.983333333333333"/>
    <x v="1431"/>
    <x v="2"/>
    <n v="40"/>
    <s v="octubre"/>
    <s v="T"/>
    <m/>
    <s v="no"/>
    <m/>
    <m/>
    <m/>
  </r>
  <r>
    <n v="152472"/>
    <s v="Celofanadora"/>
    <s v="Moreno"/>
    <s v="L41"/>
    <d v="2020-02-21T00:00:00"/>
    <s v="Martín"/>
    <s v="Mantenimiento Mecanico"/>
    <d v="2023-10-06T00:00:00"/>
    <d v="1899-12-30T18:33:57"/>
    <d v="2023-10-06T00:00:00"/>
    <d v="1899-12-30T18:38:29"/>
    <n v="272"/>
    <n v="4.5333333333333332"/>
    <x v="0"/>
    <x v="0"/>
    <n v="40"/>
    <s v="octubre"/>
    <s v="T"/>
    <m/>
    <s v="microparada"/>
    <m/>
    <m/>
    <m/>
  </r>
  <r>
    <n v="152473"/>
    <s v="Transporte"/>
    <s v="Moreno"/>
    <s v="L04"/>
    <d v="2018-11-01T00:00:00"/>
    <s v="-"/>
    <s v="Mantenimiento Mecanico"/>
    <d v="2023-10-06T00:00:00"/>
    <d v="1899-12-30T18:34:24"/>
    <d v="2023-10-06T00:00:00"/>
    <d v="1899-12-30T18:49:28"/>
    <n v="904"/>
    <n v="15.066666666666666"/>
    <x v="1432"/>
    <x v="2"/>
    <n v="40"/>
    <s v="octubre"/>
    <s v="T"/>
    <m/>
    <s v="no"/>
    <m/>
    <m/>
    <m/>
  </r>
  <r>
    <n v="152481"/>
    <s v="Coloca Bombas"/>
    <s v="Moreno"/>
    <s v="L43"/>
    <d v="2020-01-13T00:00:00"/>
    <s v="Martín"/>
    <s v="Mantenimiento Electrico"/>
    <d v="2023-10-06T00:00:00"/>
    <d v="1899-12-30T20:06:57"/>
    <d v="2023-10-06T00:00:00"/>
    <d v="1899-12-30T21:30:00"/>
    <n v="4983"/>
    <n v="83.05"/>
    <x v="1"/>
    <x v="1"/>
    <n v="40"/>
    <s v="octubre"/>
    <s v="T"/>
    <m/>
    <s v="sin informacion"/>
    <m/>
    <m/>
    <m/>
  </r>
  <r>
    <n v="152485"/>
    <s v="Pick and play"/>
    <s v="Moreno"/>
    <s v="L32"/>
    <d v="2023-01-04T00:00:00"/>
    <s v="Juan Manuel"/>
    <s v="Mantenimiento Electrico"/>
    <d v="2023-10-06T00:00:00"/>
    <d v="1899-12-30T20:45:43"/>
    <d v="2023-10-06T00:00:00"/>
    <d v="1899-12-30T21:18:11"/>
    <n v="1948"/>
    <n v="32.466666666666669"/>
    <x v="1433"/>
    <x v="3"/>
    <n v="40"/>
    <s v="octubre"/>
    <s v="T"/>
    <m/>
    <s v="si"/>
    <m/>
    <m/>
    <m/>
  </r>
  <r>
    <n v="152494"/>
    <s v="Coloca Bombas"/>
    <s v="Moreno"/>
    <s v="L43"/>
    <d v="2020-01-13T00:00:00"/>
    <s v="Martín"/>
    <s v="Mantenimiento Electrico"/>
    <d v="2023-10-09T00:00:00"/>
    <d v="1899-12-30T06:20:08"/>
    <d v="2023-10-09T00:00:00"/>
    <d v="1899-12-30T07:02:48"/>
    <n v="2560"/>
    <n v="42.666666666666664"/>
    <x v="907"/>
    <x v="2"/>
    <n v="41"/>
    <s v="octubre"/>
    <s v="M"/>
    <m/>
    <s v="no"/>
    <m/>
    <m/>
    <m/>
  </r>
  <r>
    <n v="152507"/>
    <s v="Llenadora"/>
    <s v="Moreno"/>
    <s v="L45"/>
    <d v="2018-11-01T00:00:00"/>
    <s v="-"/>
    <s v="Mantenimiento Electrico"/>
    <d v="2023-10-09T00:00:00"/>
    <d v="1899-12-30T07:23:26"/>
    <d v="2023-10-09T00:00:00"/>
    <d v="1899-12-30T07:24:10"/>
    <n v="44"/>
    <n v="0.73333333333333328"/>
    <x v="0"/>
    <x v="0"/>
    <n v="41"/>
    <s v="octubre"/>
    <s v="M"/>
    <m/>
    <s v="microparada"/>
    <m/>
    <m/>
    <m/>
  </r>
  <r>
    <n v="152508"/>
    <s v="Llenadora"/>
    <s v="Moreno"/>
    <s v="L45"/>
    <d v="2018-11-01T00:00:00"/>
    <s v="-"/>
    <s v="Mantenimiento Electrico"/>
    <d v="2023-10-09T00:00:00"/>
    <d v="1899-12-30T07:24:25"/>
    <d v="2023-10-09T00:00:00"/>
    <d v="1899-12-30T07:27:44"/>
    <n v="199"/>
    <n v="3.3166666666666669"/>
    <x v="0"/>
    <x v="0"/>
    <n v="41"/>
    <s v="octubre"/>
    <s v="M"/>
    <m/>
    <s v="microparada"/>
    <m/>
    <m/>
    <m/>
  </r>
  <r>
    <n v="152517"/>
    <s v="Llenadora"/>
    <s v="Moreno"/>
    <s v="L41"/>
    <d v="2018-11-01T00:00:00"/>
    <s v="-"/>
    <s v="Mantenimiento Mecanico"/>
    <d v="2023-10-09T00:00:00"/>
    <d v="1899-12-30T09:39:16"/>
    <d v="2023-10-09T00:00:00"/>
    <d v="1899-12-30T12:32:47"/>
    <n v="10411"/>
    <n v="173.51666666666668"/>
    <x v="1"/>
    <x v="1"/>
    <n v="41"/>
    <s v="octubre"/>
    <s v="M"/>
    <m/>
    <s v="sin informacion"/>
    <m/>
    <m/>
    <m/>
  </r>
  <r>
    <n v="152521"/>
    <s v="Coloca Bombas"/>
    <s v="Moreno"/>
    <s v="L43"/>
    <d v="2020-01-13T00:00:00"/>
    <s v="Martín"/>
    <s v="Mantenimiento Electrico"/>
    <d v="2023-10-09T00:00:00"/>
    <d v="1899-12-30T10:26:27"/>
    <d v="2023-10-09T00:00:00"/>
    <d v="1899-12-30T10:43:10"/>
    <n v="1003"/>
    <n v="16.716666666666665"/>
    <x v="907"/>
    <x v="2"/>
    <n v="41"/>
    <s v="octubre"/>
    <s v="M"/>
    <m/>
    <s v="no"/>
    <m/>
    <m/>
    <m/>
  </r>
  <r>
    <n v="152525"/>
    <s v="Embalador"/>
    <s v="Moreno"/>
    <s v="L29"/>
    <d v="2018-11-01T00:00:00"/>
    <s v="-"/>
    <s v="Mantenimiento Electrico"/>
    <d v="2023-10-09T00:00:00"/>
    <d v="1899-12-30T10:47:11"/>
    <d v="2023-10-09T00:00:00"/>
    <d v="1899-12-30T10:47:18"/>
    <n v="7"/>
    <n v="0.11666666666666667"/>
    <x v="0"/>
    <x v="0"/>
    <n v="41"/>
    <s v="octubre"/>
    <s v="M"/>
    <m/>
    <s v="microparada"/>
    <m/>
    <m/>
    <m/>
  </r>
  <r>
    <n v="152527"/>
    <s v="Llenadora"/>
    <s v="Moreno"/>
    <s v="L11"/>
    <d v="2018-11-01T00:00:00"/>
    <s v="-"/>
    <s v="Mantenimiento Mecanico"/>
    <d v="2023-10-09T00:00:00"/>
    <d v="1899-12-30T10:53:43"/>
    <d v="2023-10-09T00:00:00"/>
    <d v="1899-12-30T11:33:03"/>
    <n v="2360"/>
    <n v="39.333333333333336"/>
    <x v="1"/>
    <x v="1"/>
    <n v="41"/>
    <s v="octubre"/>
    <s v="M"/>
    <m/>
    <s v="sin informacion"/>
    <m/>
    <m/>
    <m/>
  </r>
  <r>
    <n v="152528"/>
    <s v="Llenadora"/>
    <s v="Moreno"/>
    <s v="L07"/>
    <d v="2018-11-01T00:00:00"/>
    <s v="-"/>
    <s v="Mantenimiento Mecanico"/>
    <d v="2023-10-09T00:00:00"/>
    <d v="1899-12-30T11:02:36"/>
    <d v="2023-10-09T00:00:00"/>
    <d v="1899-12-30T11:43:09"/>
    <n v="2433"/>
    <n v="40.549999999999997"/>
    <x v="1434"/>
    <x v="2"/>
    <n v="41"/>
    <s v="octubre"/>
    <s v="M"/>
    <m/>
    <s v="no"/>
    <m/>
    <m/>
    <m/>
  </r>
  <r>
    <n v="152530"/>
    <s v="Llenadora"/>
    <s v="Moreno"/>
    <s v="L35"/>
    <d v="2018-11-01T00:00:00"/>
    <s v="-"/>
    <s v="Mantenimiento Electrico"/>
    <d v="2023-10-09T00:00:00"/>
    <d v="1899-12-30T11:34:29"/>
    <d v="2023-10-09T00:00:00"/>
    <d v="1899-12-30T13:20:54"/>
    <n v="6385"/>
    <n v="106.41666666666667"/>
    <x v="1435"/>
    <x v="2"/>
    <n v="41"/>
    <s v="octubre"/>
    <s v="M"/>
    <m/>
    <s v="no"/>
    <m/>
    <m/>
    <m/>
  </r>
  <r>
    <n v="152538"/>
    <s v="Abastecedor de tapas"/>
    <s v="Moreno"/>
    <s v="L12"/>
    <d v="2018-11-01T00:00:00"/>
    <s v="-"/>
    <s v="Mantenimiento Electrico"/>
    <d v="2023-10-09T00:00:00"/>
    <d v="1899-12-30T12:39:13"/>
    <d v="2023-10-09T00:00:00"/>
    <d v="1899-12-30T13:29:03"/>
    <n v="2990"/>
    <n v="49.833333333333336"/>
    <x v="1"/>
    <x v="1"/>
    <n v="41"/>
    <s v="octubre"/>
    <s v="M"/>
    <m/>
    <s v="sin informacion"/>
    <m/>
    <m/>
    <m/>
  </r>
  <r>
    <n v="152540"/>
    <s v="Llenadora"/>
    <s v="Moreno"/>
    <s v="L41"/>
    <d v="2018-11-01T00:00:00"/>
    <s v="-"/>
    <s v="Mantenimiento Mecanico"/>
    <d v="2023-10-09T00:00:00"/>
    <d v="1899-12-30T12:50:27"/>
    <d v="2023-10-09T00:00:00"/>
    <d v="1899-12-30T13:06:23"/>
    <n v="956"/>
    <n v="15.933333333333334"/>
    <x v="23"/>
    <x v="2"/>
    <n v="41"/>
    <s v="octubre"/>
    <s v="M"/>
    <m/>
    <s v="no"/>
    <m/>
    <m/>
    <m/>
  </r>
  <r>
    <n v="152545"/>
    <s v="Llenadora"/>
    <s v="Moreno"/>
    <s v="L41"/>
    <d v="2018-11-01T00:00:00"/>
    <s v="-"/>
    <s v="Mantenimiento Mecanico"/>
    <d v="2023-10-09T00:00:00"/>
    <d v="1899-12-30T13:32:26"/>
    <d v="2023-10-09T00:00:00"/>
    <d v="1899-12-30T14:01:21"/>
    <n v="1735"/>
    <n v="28.916666666666668"/>
    <x v="1"/>
    <x v="1"/>
    <n v="41"/>
    <s v="octubre"/>
    <s v="M"/>
    <m/>
    <s v="sin informacion"/>
    <m/>
    <m/>
    <m/>
  </r>
  <r>
    <n v="152550"/>
    <s v="Martillo"/>
    <s v="Moreno"/>
    <s v="L27"/>
    <d v="2018-11-01T00:00:00"/>
    <s v="-"/>
    <s v="Mantenimiento Mecanico"/>
    <d v="2023-10-09T00:00:00"/>
    <d v="1899-12-30T14:40:25"/>
    <d v="2023-10-09T00:00:00"/>
    <d v="1899-12-30T15:05:27"/>
    <n v="1502"/>
    <n v="25.033333333333335"/>
    <x v="1"/>
    <x v="1"/>
    <n v="41"/>
    <s v="octubre"/>
    <s v="T"/>
    <m/>
    <s v="sin informacion"/>
    <m/>
    <m/>
    <m/>
  </r>
  <r>
    <n v="152552"/>
    <s v="Celofanadora"/>
    <s v="Moreno"/>
    <s v="L11"/>
    <d v="2018-11-01T00:00:00"/>
    <s v="-"/>
    <s v="Mantenimiento Mecanico"/>
    <d v="2023-10-09T00:00:00"/>
    <d v="1899-12-30T14:43:43"/>
    <d v="2023-10-09T00:00:00"/>
    <d v="1899-12-30T15:06:04"/>
    <n v="1341"/>
    <n v="22.35"/>
    <x v="657"/>
    <x v="2"/>
    <n v="41"/>
    <s v="octubre"/>
    <s v="T"/>
    <m/>
    <s v="no"/>
    <m/>
    <m/>
    <m/>
  </r>
  <r>
    <n v="152555"/>
    <s v="Llenadora"/>
    <s v="Moreno"/>
    <s v="L04"/>
    <d v="2018-11-01T00:00:00"/>
    <s v="-"/>
    <s v="Mantenimiento Mecanico"/>
    <d v="2023-10-09T00:00:00"/>
    <d v="1899-12-30T14:56:42"/>
    <d v="2023-10-09T00:00:00"/>
    <d v="1899-12-30T14:59:54"/>
    <n v="192"/>
    <n v="3.2"/>
    <x v="0"/>
    <x v="0"/>
    <n v="41"/>
    <s v="octubre"/>
    <s v="T"/>
    <m/>
    <s v="microparada"/>
    <m/>
    <m/>
    <m/>
  </r>
  <r>
    <n v="152558"/>
    <s v="Coloca Bombas"/>
    <s v="Moreno"/>
    <s v="L41"/>
    <d v="2020-01-13T00:00:00"/>
    <s v="Martín"/>
    <s v="Mantenimiento Mecanico"/>
    <d v="2023-10-09T00:00:00"/>
    <d v="1899-12-30T15:06:53"/>
    <d v="2023-10-09T00:00:00"/>
    <d v="1899-12-30T19:26:17"/>
    <n v="15564"/>
    <n v="259.39999999999998"/>
    <x v="1"/>
    <x v="1"/>
    <n v="41"/>
    <s v="octubre"/>
    <s v="T"/>
    <m/>
    <s v="sin informacion"/>
    <m/>
    <m/>
    <m/>
  </r>
  <r>
    <n v="152559"/>
    <s v="Llenadora"/>
    <s v="Moreno"/>
    <s v="L04"/>
    <d v="2018-11-01T00:00:00"/>
    <s v="-"/>
    <s v="Mantenimiento Mecanico"/>
    <d v="2023-10-09T00:00:00"/>
    <d v="1899-12-30T15:09:31"/>
    <d v="2023-10-09T00:00:00"/>
    <d v="1899-12-30T15:24:04"/>
    <n v="873"/>
    <n v="14.55"/>
    <x v="23"/>
    <x v="2"/>
    <n v="41"/>
    <s v="octubre"/>
    <s v="T"/>
    <m/>
    <s v="no"/>
    <m/>
    <m/>
    <m/>
  </r>
  <r>
    <n v="152561"/>
    <s v="Laser"/>
    <s v="Moreno"/>
    <s v="L11"/>
    <d v="2021-08-24T00:00:00"/>
    <s v="Sebastian "/>
    <s v="Mantenimiento Electrico"/>
    <d v="2023-10-09T00:00:00"/>
    <d v="1899-12-30T15:20:19"/>
    <d v="2023-10-09T00:00:00"/>
    <d v="1899-12-30T15:39:26"/>
    <n v="1147"/>
    <n v="19.116666666666667"/>
    <x v="1"/>
    <x v="1"/>
    <n v="41"/>
    <s v="octubre"/>
    <s v="T"/>
    <m/>
    <s v="sin informacion"/>
    <m/>
    <m/>
    <m/>
  </r>
  <r>
    <n v="152566"/>
    <s v="Laser"/>
    <s v="Moreno"/>
    <s v="L11"/>
    <d v="2021-08-24T00:00:00"/>
    <s v="Sebastian "/>
    <s v="Mantenimiento Electrico"/>
    <d v="2023-10-09T00:00:00"/>
    <d v="1899-12-30T16:30:55"/>
    <d v="2023-10-09T00:00:00"/>
    <d v="1899-12-30T18:10:30"/>
    <n v="5975"/>
    <n v="99.583333333333329"/>
    <x v="1"/>
    <x v="1"/>
    <n v="41"/>
    <s v="octubre"/>
    <s v="T"/>
    <m/>
    <s v="sin informacion"/>
    <m/>
    <m/>
    <m/>
  </r>
  <r>
    <n v="152570"/>
    <s v="LogiPack"/>
    <s v="Moreno"/>
    <s v="L35"/>
    <d v="2020-02-20T00:00:00"/>
    <s v="Martín"/>
    <s v="Mantenimiento Electrico"/>
    <d v="2023-10-09T00:00:00"/>
    <d v="1899-12-30T17:26:53"/>
    <d v="2023-10-09T00:00:00"/>
    <d v="1899-12-30T17:45:09"/>
    <n v="1096"/>
    <n v="18.266666666666666"/>
    <x v="1"/>
    <x v="1"/>
    <n v="41"/>
    <s v="octubre"/>
    <s v="T"/>
    <m/>
    <s v="sin informacion"/>
    <m/>
    <m/>
    <m/>
  </r>
  <r>
    <n v="152571"/>
    <s v="Mordazas"/>
    <s v="Moreno"/>
    <s v="L36"/>
    <d v="2018-11-01T00:00:00"/>
    <s v="-"/>
    <s v="Mantenimiento Mecanico"/>
    <d v="2023-10-09T00:00:00"/>
    <d v="1899-12-30T17:40:31"/>
    <d v="2023-10-09T00:00:00"/>
    <d v="1899-12-30T18:53:43"/>
    <n v="4392"/>
    <n v="73.2"/>
    <x v="1"/>
    <x v="1"/>
    <n v="41"/>
    <s v="octubre"/>
    <s v="T"/>
    <m/>
    <s v="sin informacion"/>
    <m/>
    <m/>
    <m/>
  </r>
  <r>
    <n v="152573"/>
    <s v="LogiPack"/>
    <s v="Moreno"/>
    <s v="L35"/>
    <d v="2020-02-20T00:00:00"/>
    <s v="Martín"/>
    <s v="Mantenimiento Mecanico"/>
    <d v="2023-10-09T00:00:00"/>
    <d v="1899-12-30T17:45:22"/>
    <d v="2023-10-09T00:00:00"/>
    <d v="1899-12-30T18:29:37"/>
    <n v="2655"/>
    <n v="44.25"/>
    <x v="1"/>
    <x v="1"/>
    <n v="41"/>
    <s v="octubre"/>
    <s v="T"/>
    <m/>
    <s v="sin informacion"/>
    <m/>
    <m/>
    <m/>
  </r>
  <r>
    <n v="152574"/>
    <s v="Llenadora"/>
    <s v="Moreno"/>
    <s v="L48"/>
    <d v="2018-11-01T00:00:00"/>
    <s v="-"/>
    <s v="Mantenimiento Electrico"/>
    <d v="2023-10-09T00:00:00"/>
    <d v="1899-12-30T17:52:06"/>
    <d v="2023-10-09T00:00:00"/>
    <d v="1899-12-30T18:12:25"/>
    <n v="1219"/>
    <n v="20.316666666666666"/>
    <x v="1409"/>
    <x v="2"/>
    <n v="41"/>
    <s v="octubre"/>
    <s v="T"/>
    <m/>
    <s v="no"/>
    <m/>
    <m/>
    <m/>
  </r>
  <r>
    <n v="152576"/>
    <s v="Llenadora"/>
    <s v="Moreno"/>
    <s v="L39"/>
    <d v="2018-11-01T00:00:00"/>
    <s v="-"/>
    <s v="Mantenimiento Mecanico"/>
    <d v="2023-10-09T00:00:00"/>
    <d v="1899-12-30T18:04:45"/>
    <d v="2023-10-09T00:00:00"/>
    <d v="1899-12-30T18:04:54"/>
    <n v="9"/>
    <n v="0.15"/>
    <x v="0"/>
    <x v="0"/>
    <n v="41"/>
    <s v="octubre"/>
    <s v="T"/>
    <m/>
    <s v="microparada"/>
    <m/>
    <m/>
    <m/>
  </r>
  <r>
    <n v="152578"/>
    <s v="Celofanadora"/>
    <s v="Moreno"/>
    <s v="L11"/>
    <d v="2018-11-01T00:00:00"/>
    <s v="-"/>
    <s v="Mantenimiento Mecanico"/>
    <d v="2023-10-09T00:00:00"/>
    <d v="1899-12-30T18:10:39"/>
    <d v="2023-10-09T00:00:00"/>
    <d v="1899-12-30T18:52:00"/>
    <n v="2481"/>
    <n v="41.35"/>
    <x v="657"/>
    <x v="2"/>
    <n v="41"/>
    <s v="octubre"/>
    <s v="T"/>
    <m/>
    <s v="no"/>
    <m/>
    <m/>
    <m/>
  </r>
  <r>
    <n v="152579"/>
    <s v="Crimpadora"/>
    <s v="Moreno"/>
    <s v="L10"/>
    <d v="2018-11-01T00:00:00"/>
    <s v="-"/>
    <s v="Mantenimiento Electrico"/>
    <d v="2023-10-09T00:00:00"/>
    <d v="1899-12-30T18:18:43"/>
    <d v="2023-10-09T00:00:00"/>
    <d v="1899-12-30T19:01:25"/>
    <n v="2562"/>
    <n v="42.7"/>
    <x v="17"/>
    <x v="2"/>
    <n v="41"/>
    <s v="octubre"/>
    <s v="T"/>
    <m/>
    <s v="no"/>
    <m/>
    <m/>
    <m/>
  </r>
  <r>
    <n v="152580"/>
    <s v="LogiPack"/>
    <s v="Moreno"/>
    <s v="L35"/>
    <d v="2020-02-20T00:00:00"/>
    <s v="Martín"/>
    <s v="Mantenimiento Mecanico"/>
    <d v="2023-10-09T00:00:00"/>
    <d v="1899-12-30T18:29:43"/>
    <d v="2023-10-09T00:00:00"/>
    <d v="1899-12-30T19:24:23"/>
    <n v="3280"/>
    <n v="54.666666666666664"/>
    <x v="1"/>
    <x v="1"/>
    <n v="41"/>
    <s v="octubre"/>
    <s v="T"/>
    <m/>
    <s v="sin informacion"/>
    <m/>
    <m/>
    <m/>
  </r>
  <r>
    <n v="152581"/>
    <s v="Llenadora L38"/>
    <s v="Moreno"/>
    <s v="L38"/>
    <d v="2021-03-03T00:00:00"/>
    <s v="Martín"/>
    <s v="Mantenimiento Mecanico"/>
    <d v="2023-10-09T00:00:00"/>
    <d v="1899-12-30T18:39:39"/>
    <d v="2023-10-09T00:00:00"/>
    <d v="1899-12-30T19:23:58"/>
    <n v="2659"/>
    <n v="44.31666666666667"/>
    <x v="1436"/>
    <x v="2"/>
    <n v="41"/>
    <s v="octubre"/>
    <s v="T"/>
    <m/>
    <s v="no"/>
    <m/>
    <m/>
    <m/>
  </r>
  <r>
    <n v="152582"/>
    <s v="Celofanadora"/>
    <s v="Moreno"/>
    <s v="L32"/>
    <d v="2021-02-04T00:00:00"/>
    <s v="Victor"/>
    <s v="Mantenimiento Mecanico"/>
    <d v="2023-10-09T00:00:00"/>
    <d v="1899-12-30T18:41:10"/>
    <d v="2023-10-09T00:00:00"/>
    <d v="1899-12-30T19:28:27"/>
    <n v="2837"/>
    <n v="47.283333333333331"/>
    <x v="1437"/>
    <x v="2"/>
    <n v="41"/>
    <s v="octubre"/>
    <s v="T"/>
    <m/>
    <s v="no"/>
    <m/>
    <m/>
    <m/>
  </r>
  <r>
    <n v="152583"/>
    <s v="Mordazas"/>
    <s v="Moreno"/>
    <s v="L36"/>
    <d v="2018-11-01T00:00:00"/>
    <s v="-"/>
    <s v="Mantenimiento Mecanico"/>
    <d v="2023-10-09T00:00:00"/>
    <d v="1899-12-30T18:54:17"/>
    <d v="2023-10-09T00:00:00"/>
    <d v="1899-12-30T19:32:59"/>
    <n v="2322"/>
    <n v="38.700000000000003"/>
    <x v="1"/>
    <x v="1"/>
    <n v="41"/>
    <s v="octubre"/>
    <s v="T"/>
    <m/>
    <s v="sin informacion"/>
    <m/>
    <m/>
    <m/>
  </r>
  <r>
    <n v="152587"/>
    <s v="Celofanadora"/>
    <s v="Moreno"/>
    <s v="L32"/>
    <d v="2021-02-04T00:00:00"/>
    <s v="Victor"/>
    <s v="Mantenimiento Mecanico"/>
    <d v="2023-10-09T00:00:00"/>
    <d v="1899-12-30T19:39:49"/>
    <d v="2023-10-09T00:00:00"/>
    <d v="1899-12-30T19:58:37"/>
    <n v="1128"/>
    <n v="18.8"/>
    <x v="1437"/>
    <x v="2"/>
    <n v="41"/>
    <s v="octubre"/>
    <s v="T"/>
    <m/>
    <s v="no"/>
    <m/>
    <m/>
    <m/>
  </r>
  <r>
    <n v="152588"/>
    <s v="Mordazas"/>
    <s v="Moreno"/>
    <s v="L36"/>
    <d v="2018-11-01T00:00:00"/>
    <s v="-"/>
    <s v="Mantenimiento Mecanico"/>
    <d v="2023-10-09T00:00:00"/>
    <d v="1899-12-30T19:47:14"/>
    <d v="2023-10-09T00:00:00"/>
    <d v="1899-12-30T20:20:32"/>
    <n v="1998"/>
    <n v="33.299999999999997"/>
    <x v="1"/>
    <x v="1"/>
    <n v="41"/>
    <s v="octubre"/>
    <s v="T"/>
    <m/>
    <s v="sin informacion"/>
    <m/>
    <m/>
    <m/>
  </r>
  <r>
    <n v="152590"/>
    <s v="LogiPack"/>
    <s v="Moreno"/>
    <s v="L35"/>
    <d v="2020-02-20T00:00:00"/>
    <s v="Martín"/>
    <s v="Mantenimiento Mecanico"/>
    <d v="2023-10-09T00:00:00"/>
    <d v="1899-12-30T20:13:52"/>
    <d v="2023-10-10T00:00:00"/>
    <d v="1899-12-30T06:55:51"/>
    <n v="38519"/>
    <n v="641.98333333333335"/>
    <x v="1"/>
    <x v="1"/>
    <n v="41"/>
    <s v="octubre"/>
    <s v="T"/>
    <m/>
    <s v="sin informacion"/>
    <m/>
    <m/>
    <m/>
  </r>
  <r>
    <n v="152591"/>
    <s v="Celofanadora"/>
    <s v="Moreno"/>
    <s v="L32"/>
    <d v="2021-02-04T00:00:00"/>
    <s v="Victor"/>
    <s v="Mantenimiento Mecanico"/>
    <d v="2023-10-09T00:00:00"/>
    <d v="1899-12-30T20:26:29"/>
    <d v="2023-10-09T00:00:00"/>
    <d v="1899-12-30T20:45:22"/>
    <n v="1133"/>
    <n v="18.883333333333333"/>
    <x v="4"/>
    <x v="2"/>
    <n v="41"/>
    <s v="octubre"/>
    <s v="T"/>
    <m/>
    <s v="no"/>
    <m/>
    <m/>
    <m/>
  </r>
  <r>
    <n v="152593"/>
    <s v="Celofanadora"/>
    <s v="Moreno"/>
    <s v="L43"/>
    <d v="2018-11-01T00:00:00"/>
    <s v="-"/>
    <s v="Mantenimiento Mecanico"/>
    <d v="2023-10-09T00:00:00"/>
    <d v="1899-12-30T20:40:48"/>
    <d v="2023-10-09T00:00:00"/>
    <d v="1899-12-30T21:39:13"/>
    <n v="3505"/>
    <n v="58.416666666666664"/>
    <x v="1"/>
    <x v="1"/>
    <n v="41"/>
    <s v="octubre"/>
    <s v="T"/>
    <m/>
    <s v="sin informacion"/>
    <m/>
    <m/>
    <m/>
  </r>
  <r>
    <n v="152594"/>
    <s v="Abastecedor de bombas"/>
    <s v="Moreno"/>
    <s v="L39"/>
    <d v="2018-11-01T00:00:00"/>
    <s v="-"/>
    <s v="Mantenimiento Electrico"/>
    <d v="2023-10-09T00:00:00"/>
    <d v="1899-12-30T20:41:29"/>
    <d v="2023-10-09T00:00:00"/>
    <d v="1899-12-30T21:00:57"/>
    <n v="1168"/>
    <n v="19.466666666666665"/>
    <x v="23"/>
    <x v="2"/>
    <n v="41"/>
    <s v="octubre"/>
    <s v="T"/>
    <m/>
    <s v="no"/>
    <m/>
    <m/>
    <m/>
  </r>
  <r>
    <n v="152597"/>
    <s v="Celofanadora"/>
    <s v="Moreno"/>
    <s v="L32"/>
    <d v="2021-02-04T00:00:00"/>
    <s v="Victor"/>
    <s v="Mantenimiento Mecanico"/>
    <d v="2023-10-09T00:00:00"/>
    <d v="1899-12-30T21:19:09"/>
    <d v="2023-10-09T00:00:00"/>
    <d v="1899-12-30T21:46:49"/>
    <n v="1660"/>
    <n v="27.666666666666668"/>
    <x v="1"/>
    <x v="1"/>
    <n v="41"/>
    <s v="octubre"/>
    <s v="T"/>
    <m/>
    <s v="sin informacion"/>
    <m/>
    <m/>
    <m/>
  </r>
  <r>
    <n v="152598"/>
    <s v="Llenadora"/>
    <s v="Moreno"/>
    <s v="L41"/>
    <d v="2018-11-01T00:00:00"/>
    <s v="-"/>
    <s v="Mantenimiento Electrico"/>
    <d v="2023-10-09T00:00:00"/>
    <d v="1899-12-30T21:21:08"/>
    <d v="2023-10-09T00:00:00"/>
    <d v="1899-12-30T21:58:18"/>
    <n v="2230"/>
    <n v="37.166666666666664"/>
    <x v="1"/>
    <x v="1"/>
    <n v="41"/>
    <s v="octubre"/>
    <s v="T"/>
    <m/>
    <s v="sin informacion"/>
    <m/>
    <m/>
    <m/>
  </r>
  <r>
    <n v="152606"/>
    <s v="Llenadora"/>
    <s v="Moreno"/>
    <s v="L10"/>
    <d v="2018-11-01T00:00:00"/>
    <s v="-"/>
    <s v="Mantenimiento Electrico"/>
    <d v="2023-10-10T00:00:00"/>
    <d v="1899-12-30T06:23:41"/>
    <d v="2023-10-10T00:00:00"/>
    <d v="1899-12-30T06:41:56"/>
    <n v="1095"/>
    <n v="18.25"/>
    <x v="1"/>
    <x v="1"/>
    <n v="41"/>
    <s v="octubre"/>
    <s v="M"/>
    <m/>
    <s v="sin informacion"/>
    <m/>
    <m/>
    <m/>
  </r>
  <r>
    <n v="152609"/>
    <s v="Llenadora L38"/>
    <s v="Moreno"/>
    <s v="L38"/>
    <d v="2021-03-03T00:00:00"/>
    <s v="Martín"/>
    <s v="Mantenimiento Mecanico"/>
    <d v="2023-10-10T00:00:00"/>
    <d v="1899-12-30T07:04:28"/>
    <d v="2023-10-10T00:00:00"/>
    <d v="1899-12-30T07:13:13"/>
    <n v="525"/>
    <n v="8.75"/>
    <x v="0"/>
    <x v="0"/>
    <n v="41"/>
    <s v="octubre"/>
    <s v="M"/>
    <m/>
    <s v="microparada"/>
    <m/>
    <m/>
    <m/>
  </r>
  <r>
    <n v="152612"/>
    <s v="Etiquetadora"/>
    <s v="Moreno"/>
    <s v="L38"/>
    <d v="2018-11-01T00:00:00"/>
    <s v="-"/>
    <s v="Mantenimiento Mecanico"/>
    <d v="2023-10-10T00:00:00"/>
    <d v="1899-12-30T07:57:30"/>
    <d v="2023-10-10T00:00:00"/>
    <d v="1899-12-30T08:56:07"/>
    <n v="3517"/>
    <n v="58.616666666666667"/>
    <x v="1"/>
    <x v="1"/>
    <n v="41"/>
    <s v="octubre"/>
    <s v="M"/>
    <m/>
    <s v="sin informacion"/>
    <m/>
    <m/>
    <m/>
  </r>
  <r>
    <n v="152618"/>
    <s v="Llenadora L38"/>
    <s v="Moreno"/>
    <s v="L38"/>
    <d v="2021-03-03T00:00:00"/>
    <s v="Martín"/>
    <s v="Mantenimiento Mecanico"/>
    <d v="2023-10-10T00:00:00"/>
    <d v="1899-12-30T09:50:20"/>
    <d v="2023-10-10T00:00:00"/>
    <d v="1899-12-30T14:32:51"/>
    <n v="16951"/>
    <n v="282.51666666666665"/>
    <x v="1"/>
    <x v="1"/>
    <n v="41"/>
    <s v="octubre"/>
    <s v="M"/>
    <m/>
    <s v="sin informacion"/>
    <m/>
    <m/>
    <m/>
  </r>
  <r>
    <n v="152624"/>
    <s v="Transporte"/>
    <s v="Moreno"/>
    <s v="L04"/>
    <d v="2018-11-01T00:00:00"/>
    <s v="-"/>
    <s v="Mantenimiento Mecanico"/>
    <d v="2023-10-10T00:00:00"/>
    <d v="1899-12-30T11:32:42"/>
    <d v="2023-10-10T00:00:00"/>
    <d v="1899-12-30T12:22:05"/>
    <n v="2963"/>
    <n v="49.383333333333333"/>
    <x v="1"/>
    <x v="1"/>
    <n v="41"/>
    <s v="octubre"/>
    <s v="M"/>
    <m/>
    <s v="sin informacion"/>
    <m/>
    <m/>
    <m/>
  </r>
  <r>
    <n v="152628"/>
    <s v="Celofanadora L10"/>
    <s v="Moreno"/>
    <s v="L10"/>
    <d v="2020-09-30T00:00:00"/>
    <s v="Martín"/>
    <s v="Mantenimiento Mecanico"/>
    <d v="2023-10-10T00:00:00"/>
    <d v="1899-12-30T12:08:48"/>
    <d v="2023-10-10T00:00:00"/>
    <d v="1899-12-30T14:33:34"/>
    <n v="8686"/>
    <n v="144.76666666666668"/>
    <x v="1"/>
    <x v="1"/>
    <n v="41"/>
    <s v="octubre"/>
    <s v="M"/>
    <m/>
    <s v="sin informacion"/>
    <m/>
    <m/>
    <m/>
  </r>
  <r>
    <n v="152635"/>
    <s v="Llenadora L37"/>
    <s v="Moreno"/>
    <s v="L37"/>
    <d v="2021-03-08T00:00:00"/>
    <s v="Martín"/>
    <s v="Mantenimiento Mecanico"/>
    <d v="2023-10-10T00:00:00"/>
    <d v="1899-12-30T13:20:20"/>
    <d v="2023-10-10T00:00:00"/>
    <d v="1899-12-30T14:16:29"/>
    <n v="3369"/>
    <n v="56.15"/>
    <x v="1438"/>
    <x v="3"/>
    <n v="41"/>
    <s v="octubre"/>
    <s v="M"/>
    <m/>
    <s v="si"/>
    <m/>
    <m/>
    <m/>
  </r>
  <r>
    <n v="152638"/>
    <s v="Llenadora L38"/>
    <s v="Moreno"/>
    <s v="L38"/>
    <d v="2021-03-03T00:00:00"/>
    <s v="Martín"/>
    <s v="Mantenimiento Mecanico"/>
    <d v="2023-10-10T00:00:00"/>
    <d v="1899-12-30T14:32:59"/>
    <d v="2023-10-10T00:00:00"/>
    <d v="1899-12-30T14:56:47"/>
    <n v="1428"/>
    <n v="23.8"/>
    <x v="1439"/>
    <x v="2"/>
    <n v="41"/>
    <s v="octubre"/>
    <s v="T"/>
    <m/>
    <s v="no"/>
    <m/>
    <m/>
    <m/>
  </r>
  <r>
    <n v="152639"/>
    <s v="Laser"/>
    <s v="Moreno"/>
    <s v="L11"/>
    <d v="2021-08-24T00:00:00"/>
    <s v="Sebastian "/>
    <s v="Mantenimiento Mecanico"/>
    <d v="2023-10-10T00:00:00"/>
    <d v="1899-12-30T14:34:39"/>
    <d v="2023-10-10T00:00:00"/>
    <d v="1899-12-30T14:48:08"/>
    <n v="809"/>
    <n v="13.483333333333333"/>
    <x v="1440"/>
    <x v="3"/>
    <n v="41"/>
    <s v="octubre"/>
    <s v="T"/>
    <m/>
    <s v="si"/>
    <m/>
    <m/>
    <m/>
  </r>
  <r>
    <n v="152640"/>
    <s v="Laser"/>
    <s v="Moreno"/>
    <s v="L11"/>
    <d v="2021-08-24T00:00:00"/>
    <s v="Sebastian "/>
    <s v="Mantenimiento Electrico"/>
    <d v="2023-10-10T00:00:00"/>
    <d v="1899-12-30T14:55:16"/>
    <d v="2023-10-10T00:00:00"/>
    <d v="1899-12-30T15:02:49"/>
    <n v="453"/>
    <n v="7.55"/>
    <x v="0"/>
    <x v="0"/>
    <n v="41"/>
    <s v="octubre"/>
    <s v="T"/>
    <m/>
    <s v="microparada"/>
    <m/>
    <m/>
    <m/>
  </r>
  <r>
    <n v="152642"/>
    <s v="Llenadora L38"/>
    <s v="Moreno"/>
    <s v="L38"/>
    <d v="2021-03-03T00:00:00"/>
    <s v="Martín"/>
    <s v="Mantenimiento Mecanico"/>
    <d v="2023-10-10T00:00:00"/>
    <d v="1899-12-30T15:20:05"/>
    <d v="2023-10-10T00:00:00"/>
    <d v="1899-12-30T15:32:12"/>
    <n v="727"/>
    <n v="12.116666666666667"/>
    <x v="1441"/>
    <x v="3"/>
    <n v="41"/>
    <s v="octubre"/>
    <s v="T"/>
    <m/>
    <s v="no"/>
    <m/>
    <m/>
    <m/>
  </r>
  <r>
    <n v="152643"/>
    <s v="Laser"/>
    <s v="Moreno"/>
    <s v="L11"/>
    <d v="2021-08-24T00:00:00"/>
    <s v="Sebastian "/>
    <s v="Mantenimiento Electrico"/>
    <d v="2023-10-10T00:00:00"/>
    <d v="1899-12-30T15:30:26"/>
    <d v="2023-10-10T00:00:00"/>
    <d v="1899-12-30T19:29:50"/>
    <n v="14364"/>
    <n v="239.4"/>
    <x v="1440"/>
    <x v="3"/>
    <n v="41"/>
    <s v="octubre"/>
    <s v="T"/>
    <m/>
    <s v="si"/>
    <m/>
    <m/>
    <m/>
  </r>
  <r>
    <n v="152648"/>
    <s v="Martillo"/>
    <s v="Moreno"/>
    <s v="L10"/>
    <d v="2018-11-01T00:00:00"/>
    <s v="-"/>
    <s v="Mantenimiento Mecanico"/>
    <d v="2023-10-10T00:00:00"/>
    <d v="1899-12-30T16:54:02"/>
    <d v="2023-10-10T00:00:00"/>
    <d v="1899-12-30T16:57:39"/>
    <n v="217"/>
    <n v="3.6166666666666667"/>
    <x v="0"/>
    <x v="0"/>
    <n v="41"/>
    <s v="octubre"/>
    <s v="T"/>
    <m/>
    <s v="microparada"/>
    <m/>
    <m/>
    <m/>
  </r>
  <r>
    <n v="152651"/>
    <s v="Celofanadora L10"/>
    <s v="Moreno"/>
    <s v="L10"/>
    <d v="2020-09-30T00:00:00"/>
    <s v="Martín"/>
    <s v="Mantenimiento Mecanico"/>
    <d v="2023-10-10T00:00:00"/>
    <d v="1899-12-30T17:07:40"/>
    <d v="2023-10-10T00:00:00"/>
    <d v="1899-12-30T17:31:39"/>
    <n v="1439"/>
    <n v="23.983333333333334"/>
    <x v="1442"/>
    <x v="2"/>
    <n v="41"/>
    <s v="octubre"/>
    <s v="T"/>
    <m/>
    <s v="no"/>
    <m/>
    <m/>
    <m/>
  </r>
  <r>
    <n v="152653"/>
    <s v="Llenadora L38"/>
    <s v="Moreno"/>
    <s v="L38"/>
    <d v="2021-03-03T00:00:00"/>
    <s v="Martín"/>
    <s v="Mantenimiento Mecanico"/>
    <d v="2023-10-10T00:00:00"/>
    <d v="1899-12-30T17:42:04"/>
    <d v="2023-10-10T00:00:00"/>
    <d v="1899-12-30T18:51:15"/>
    <n v="4151"/>
    <n v="69.183333333333337"/>
    <x v="1439"/>
    <x v="2"/>
    <n v="41"/>
    <s v="octubre"/>
    <s v="T"/>
    <m/>
    <s v="no"/>
    <m/>
    <m/>
    <m/>
  </r>
  <r>
    <n v="152655"/>
    <s v="Estuchadora"/>
    <s v="Moreno"/>
    <s v="L41"/>
    <d v="2020-02-21T00:00:00"/>
    <s v="Martín"/>
    <s v="Mantenimiento Mecanico"/>
    <d v="2023-10-10T00:00:00"/>
    <d v="1899-12-30T18:20:31"/>
    <d v="2023-10-10T00:00:00"/>
    <d v="1899-12-30T18:26:44"/>
    <n v="373"/>
    <n v="6.2166666666666668"/>
    <x v="0"/>
    <x v="0"/>
    <n v="41"/>
    <s v="octubre"/>
    <s v="T"/>
    <m/>
    <s v="microparada"/>
    <m/>
    <m/>
    <m/>
  </r>
  <r>
    <n v="152658"/>
    <s v="Celofanadora L10"/>
    <s v="Moreno"/>
    <s v="L10"/>
    <d v="2020-09-30T00:00:00"/>
    <s v="Martín"/>
    <s v="Mantenimiento Mecanico"/>
    <d v="2023-10-10T00:00:00"/>
    <d v="1899-12-30T18:38:46"/>
    <d v="2023-10-10T00:00:00"/>
    <d v="1899-12-30T18:58:53"/>
    <n v="1207"/>
    <n v="20.116666666666667"/>
    <x v="1443"/>
    <x v="2"/>
    <n v="41"/>
    <s v="octubre"/>
    <s v="T"/>
    <m/>
    <s v="si"/>
    <m/>
    <m/>
    <m/>
  </r>
  <r>
    <n v="152661"/>
    <s v="Celofanadora"/>
    <s v="Moreno"/>
    <s v="L11"/>
    <d v="2018-11-01T00:00:00"/>
    <s v="-"/>
    <s v="Mantenimiento Mecanico"/>
    <d v="2023-10-10T00:00:00"/>
    <d v="1899-12-30T19:29:55"/>
    <d v="2023-10-10T00:00:00"/>
    <d v="1899-12-30T20:43:44"/>
    <n v="4429"/>
    <n v="73.816666666666663"/>
    <x v="1"/>
    <x v="1"/>
    <n v="41"/>
    <s v="octubre"/>
    <s v="T"/>
    <m/>
    <s v="sin informacion"/>
    <m/>
    <m/>
    <m/>
  </r>
  <r>
    <n v="152665"/>
    <s v="Llenadora"/>
    <s v="Moreno"/>
    <s v="L39"/>
    <d v="2018-11-01T00:00:00"/>
    <s v="-"/>
    <s v="Mantenimiento Mecanico"/>
    <d v="2023-10-10T00:00:00"/>
    <d v="1899-12-30T20:13:15"/>
    <d v="2023-10-10T00:00:00"/>
    <d v="1899-12-30T20:13:20"/>
    <n v="5"/>
    <n v="8.3333333333333329E-2"/>
    <x v="0"/>
    <x v="0"/>
    <n v="41"/>
    <s v="octubre"/>
    <s v="T"/>
    <m/>
    <s v="microparada"/>
    <m/>
    <m/>
    <m/>
  </r>
  <r>
    <n v="152667"/>
    <s v="Llenadora"/>
    <s v="Moreno"/>
    <s v="L41"/>
    <d v="2018-11-01T00:00:00"/>
    <s v="-"/>
    <s v="Mantenimiento Mecanico"/>
    <d v="2023-10-10T00:00:00"/>
    <d v="1899-12-30T20:29:59"/>
    <d v="2023-10-10T00:00:00"/>
    <d v="1899-12-30T20:34:40"/>
    <n v="281"/>
    <n v="4.6833333333333336"/>
    <x v="0"/>
    <x v="0"/>
    <n v="41"/>
    <s v="octubre"/>
    <s v="T"/>
    <m/>
    <s v="microparada"/>
    <m/>
    <m/>
    <m/>
  </r>
  <r>
    <n v="152668"/>
    <s v="Celofanadora"/>
    <s v="Moreno"/>
    <s v="L41"/>
    <d v="2020-02-21T00:00:00"/>
    <s v="Martín"/>
    <s v="Mantenimiento Mecanico"/>
    <d v="2023-10-10T00:00:00"/>
    <d v="1899-12-30T20:36:28"/>
    <d v="2023-10-11T00:00:00"/>
    <d v="1899-12-30T00:09:23"/>
    <n v="12775"/>
    <n v="212.91666666666666"/>
    <x v="1"/>
    <x v="1"/>
    <n v="41"/>
    <s v="octubre"/>
    <s v="T"/>
    <m/>
    <s v="sin informacion"/>
    <m/>
    <m/>
    <m/>
  </r>
  <r>
    <n v="152678"/>
    <s v="Transporte"/>
    <s v="Moreno"/>
    <s v="L32"/>
    <d v="2021-02-04T00:00:00"/>
    <s v="Victor"/>
    <s v="Mantenimiento Mecanico"/>
    <d v="2023-10-11T00:00:00"/>
    <d v="1899-12-30T07:08:00"/>
    <d v="2023-10-11T00:00:00"/>
    <d v="1899-12-30T07:21:49"/>
    <n v="829"/>
    <n v="13.816666666666666"/>
    <x v="1"/>
    <x v="1"/>
    <n v="41"/>
    <s v="octubre"/>
    <s v="M"/>
    <m/>
    <s v="sin informacion"/>
    <m/>
    <m/>
    <m/>
  </r>
  <r>
    <n v="152683"/>
    <s v="Bomba Moyno"/>
    <s v="Moreno"/>
    <s v="L39"/>
    <d v="2018-11-01T00:00:00"/>
    <s v="-"/>
    <s v="Mantenimiento Electrico"/>
    <d v="2023-10-11T00:00:00"/>
    <d v="1899-12-30T07:43:34"/>
    <d v="2023-10-11T00:00:00"/>
    <d v="1899-12-30T08:25:34"/>
    <n v="2520"/>
    <n v="42"/>
    <x v="1"/>
    <x v="1"/>
    <n v="41"/>
    <s v="octubre"/>
    <s v="M"/>
    <m/>
    <s v="sin informacion"/>
    <m/>
    <m/>
    <m/>
  </r>
  <r>
    <n v="152687"/>
    <s v="Transporte"/>
    <s v="Moreno"/>
    <s v="L04"/>
    <d v="2018-11-01T00:00:00"/>
    <s v="-"/>
    <s v="Mantenimiento Mecanico"/>
    <d v="2023-10-11T00:00:00"/>
    <d v="1899-12-30T08:39:42"/>
    <d v="2023-10-11T00:00:00"/>
    <d v="1899-12-30T09:05:10"/>
    <n v="1528"/>
    <n v="25.466666666666665"/>
    <x v="1"/>
    <x v="1"/>
    <n v="41"/>
    <s v="octubre"/>
    <s v="M"/>
    <m/>
    <s v="sin informacion"/>
    <m/>
    <m/>
    <m/>
  </r>
  <r>
    <n v="152689"/>
    <s v="Crimpadora"/>
    <s v="Moreno"/>
    <s v="L10"/>
    <d v="2018-11-01T00:00:00"/>
    <s v="-"/>
    <s v="Mantenimiento Electrico"/>
    <d v="2023-10-11T00:00:00"/>
    <d v="1899-12-30T09:07:11"/>
    <d v="2023-10-11T00:00:00"/>
    <d v="1899-12-30T11:01:19"/>
    <n v="6848"/>
    <n v="114.13333333333334"/>
    <x v="1"/>
    <x v="1"/>
    <n v="41"/>
    <s v="octubre"/>
    <s v="M"/>
    <m/>
    <s v="sin informacion"/>
    <m/>
    <m/>
    <m/>
  </r>
  <r>
    <n v="152691"/>
    <s v="Llenadora"/>
    <s v="Moreno"/>
    <s v="L33"/>
    <d v="2018-11-01T00:00:00"/>
    <s v="-"/>
    <s v="Mantenimiento Mecanico"/>
    <d v="2023-10-11T00:00:00"/>
    <d v="1899-12-30T09:52:57"/>
    <d v="2023-10-11T00:00:00"/>
    <d v="1899-12-30T10:08:12"/>
    <n v="915"/>
    <n v="15.25"/>
    <x v="1"/>
    <x v="1"/>
    <n v="41"/>
    <s v="octubre"/>
    <s v="M"/>
    <m/>
    <s v="sin informacion"/>
    <m/>
    <m/>
    <m/>
  </r>
  <r>
    <n v="152692"/>
    <s v="Llenadora L16"/>
    <s v="Moreno"/>
    <s v="L16"/>
    <d v="2022-06-24T00:00:00"/>
    <s v="Natalio"/>
    <s v="Mantenimiento Mecanico"/>
    <d v="2023-10-11T00:00:00"/>
    <d v="1899-12-30T09:54:25"/>
    <d v="2023-10-11T00:00:00"/>
    <d v="1899-12-30T11:58:51"/>
    <n v="7466"/>
    <n v="124.43333333333334"/>
    <x v="1"/>
    <x v="1"/>
    <n v="41"/>
    <s v="octubre"/>
    <s v="M"/>
    <m/>
    <s v="sin informacion"/>
    <m/>
    <m/>
    <m/>
  </r>
  <r>
    <n v="152696"/>
    <s v="Etiquetadora L33"/>
    <s v="Moreno"/>
    <s v="L33"/>
    <d v="2020-10-16T00:00:00"/>
    <s v="Martín"/>
    <s v="Mantenimiento Electrico"/>
    <d v="2023-10-11T00:00:00"/>
    <d v="1899-12-30T10:32:08"/>
    <d v="2023-10-11T00:00:00"/>
    <d v="1899-12-30T11:05:06"/>
    <n v="1978"/>
    <n v="32.966666666666669"/>
    <x v="1"/>
    <x v="1"/>
    <n v="41"/>
    <s v="octubre"/>
    <s v="M"/>
    <m/>
    <s v="sin informacion"/>
    <m/>
    <m/>
    <m/>
  </r>
  <r>
    <n v="152698"/>
    <s v="Inkjet"/>
    <s v="Moreno"/>
    <s v="L10"/>
    <d v="2018-11-01T00:00:00"/>
    <s v="-"/>
    <s v="Mantenimiento Mecanico"/>
    <d v="2023-10-11T00:00:00"/>
    <d v="1899-12-30T11:01:44"/>
    <d v="2023-10-11T00:00:00"/>
    <d v="1899-12-30T11:03:09"/>
    <n v="85"/>
    <n v="1.4166666666666667"/>
    <x v="0"/>
    <x v="0"/>
    <n v="41"/>
    <s v="octubre"/>
    <s v="M"/>
    <m/>
    <s v="microparada"/>
    <m/>
    <m/>
    <m/>
  </r>
  <r>
    <n v="152700"/>
    <s v="Inkjet"/>
    <s v="Moreno"/>
    <s v="L10"/>
    <d v="2018-11-01T00:00:00"/>
    <s v="-"/>
    <s v="Mantenimiento Electrico"/>
    <d v="2023-10-11T00:00:00"/>
    <d v="1899-12-30T11:03:23"/>
    <d v="2023-10-11T00:00:00"/>
    <d v="1899-12-30T11:57:40"/>
    <n v="3257"/>
    <n v="54.283333333333331"/>
    <x v="1"/>
    <x v="1"/>
    <n v="41"/>
    <s v="octubre"/>
    <s v="M"/>
    <m/>
    <s v="sin informacion"/>
    <m/>
    <m/>
    <m/>
  </r>
  <r>
    <n v="152701"/>
    <s v="Etiquetadora L33"/>
    <s v="Moreno"/>
    <s v="L33"/>
    <d v="2020-10-16T00:00:00"/>
    <s v="Martín"/>
    <s v="Mantenimiento Electrico"/>
    <d v="2023-10-11T00:00:00"/>
    <d v="1899-12-30T11:05:18"/>
    <d v="2023-10-11T00:00:00"/>
    <d v="1899-12-30T11:57:10"/>
    <n v="3112"/>
    <n v="51.866666666666667"/>
    <x v="1"/>
    <x v="1"/>
    <n v="41"/>
    <s v="octubre"/>
    <s v="M"/>
    <m/>
    <s v="sin informacion"/>
    <m/>
    <m/>
    <m/>
  </r>
  <r>
    <n v="152716"/>
    <s v="Etiquetadora"/>
    <s v="Moreno"/>
    <s v="L04"/>
    <d v="2018-11-01T00:00:00"/>
    <s v="-"/>
    <s v="Mantenimiento Mecanico"/>
    <d v="2023-10-11T00:00:00"/>
    <d v="1899-12-30T14:45:00"/>
    <d v="2023-10-11T00:00:00"/>
    <d v="1899-12-30T15:48:28"/>
    <n v="3808"/>
    <n v="63.466666666666669"/>
    <x v="387"/>
    <x v="2"/>
    <n v="41"/>
    <s v="octubre"/>
    <s v="T"/>
    <m/>
    <s v="no"/>
    <m/>
    <m/>
    <m/>
  </r>
  <r>
    <n v="152719"/>
    <s v="Estuchadora"/>
    <s v="Moreno"/>
    <s v="L32"/>
    <d v="2021-02-04T00:00:00"/>
    <s v="Victor"/>
    <s v="Mantenimiento Mecanico"/>
    <d v="2023-10-11T00:00:00"/>
    <d v="1899-12-30T14:56:54"/>
    <d v="2023-10-11T00:00:00"/>
    <d v="1899-12-30T15:02:03"/>
    <n v="309"/>
    <n v="5.15"/>
    <x v="0"/>
    <x v="0"/>
    <n v="41"/>
    <s v="octubre"/>
    <s v="T"/>
    <m/>
    <s v="microparada"/>
    <m/>
    <m/>
    <m/>
  </r>
  <r>
    <n v="152720"/>
    <s v="Etiquetadora"/>
    <s v="Moreno"/>
    <s v="L45"/>
    <d v="2018-11-01T00:00:00"/>
    <s v="-"/>
    <s v="Mantenimiento Mecanico"/>
    <d v="2023-10-11T00:00:00"/>
    <d v="1899-12-30T15:20:28"/>
    <d v="2023-10-11T00:00:00"/>
    <d v="1899-12-30T16:22:54"/>
    <n v="3746"/>
    <n v="62.43333333333333"/>
    <x v="1"/>
    <x v="1"/>
    <n v="41"/>
    <s v="octubre"/>
    <s v="T"/>
    <m/>
    <s v="sin informacion"/>
    <m/>
    <m/>
    <m/>
  </r>
  <r>
    <n v="152721"/>
    <s v="Llenadora"/>
    <s v="Moreno"/>
    <s v="L41"/>
    <d v="2018-11-01T00:00:00"/>
    <s v="-"/>
    <s v="Mantenimiento Mecanico"/>
    <d v="2023-10-11T00:00:00"/>
    <d v="1899-12-30T15:25:11"/>
    <d v="2023-10-11T00:00:00"/>
    <d v="1899-12-30T17:14:22"/>
    <n v="6551"/>
    <n v="109.18333333333334"/>
    <x v="1"/>
    <x v="1"/>
    <n v="41"/>
    <s v="octubre"/>
    <s v="T"/>
    <m/>
    <s v="sin informacion"/>
    <m/>
    <m/>
    <m/>
  </r>
  <r>
    <n v="152723"/>
    <s v="Abastecedor tubos"/>
    <s v="Moreno"/>
    <s v="L29"/>
    <d v="2018-11-01T00:00:00"/>
    <s v="-"/>
    <s v="Mantenimiento Mecanico"/>
    <d v="2023-10-11T00:00:00"/>
    <d v="1899-12-30T15:42:57"/>
    <d v="2023-10-11T00:00:00"/>
    <d v="1899-12-30T15:50:11"/>
    <n v="434"/>
    <n v="7.2333333333333334"/>
    <x v="0"/>
    <x v="0"/>
    <n v="41"/>
    <s v="octubre"/>
    <s v="T"/>
    <m/>
    <s v="microparada"/>
    <m/>
    <m/>
    <m/>
  </r>
  <r>
    <n v="152724"/>
    <s v="Brazo transporte"/>
    <s v="Moreno"/>
    <s v="L37"/>
    <d v="2018-11-01T00:00:00"/>
    <s v="-"/>
    <s v="Mantenimiento Mecanico"/>
    <d v="2023-10-11T00:00:00"/>
    <d v="1899-12-30T15:43:27"/>
    <d v="2023-10-11T00:00:00"/>
    <d v="1899-12-30T16:21:15"/>
    <n v="2268"/>
    <n v="37.799999999999997"/>
    <x v="941"/>
    <x v="2"/>
    <n v="41"/>
    <s v="octubre"/>
    <s v="T"/>
    <m/>
    <s v="no"/>
    <m/>
    <m/>
    <m/>
  </r>
  <r>
    <n v="152733"/>
    <s v="Llenadora"/>
    <s v="Moreno"/>
    <s v="L41"/>
    <d v="2018-11-01T00:00:00"/>
    <s v="-"/>
    <s v="Mantenimiento Mecanico"/>
    <d v="2023-10-11T00:00:00"/>
    <d v="1899-12-30T17:29:30"/>
    <d v="2023-10-11T00:00:00"/>
    <d v="1899-12-30T18:11:46"/>
    <n v="2536"/>
    <n v="42.266666666666666"/>
    <x v="1"/>
    <x v="1"/>
    <n v="41"/>
    <s v="octubre"/>
    <s v="T"/>
    <m/>
    <s v="sin informacion"/>
    <m/>
    <m/>
    <m/>
  </r>
  <r>
    <n v="152734"/>
    <s v="Laser"/>
    <s v="Moreno"/>
    <s v="L11"/>
    <d v="2021-08-24T00:00:00"/>
    <s v="Sebastian "/>
    <s v="Mantenimiento Electrico"/>
    <d v="2023-10-11T00:00:00"/>
    <d v="1899-12-30T17:59:01"/>
    <d v="2023-10-11T00:00:00"/>
    <d v="1899-12-30T18:20:19"/>
    <n v="1278"/>
    <n v="21.3"/>
    <x v="1"/>
    <x v="1"/>
    <n v="41"/>
    <s v="octubre"/>
    <s v="T"/>
    <m/>
    <s v="sin informacion"/>
    <m/>
    <m/>
    <m/>
  </r>
  <r>
    <n v="152740"/>
    <s v="Etiquetadora"/>
    <s v="Moreno"/>
    <s v="L04"/>
    <d v="2018-11-01T00:00:00"/>
    <s v="-"/>
    <s v="Mantenimiento Mecanico"/>
    <d v="2023-10-11T00:00:00"/>
    <d v="1899-12-30T18:44:48"/>
    <d v="2023-10-11T00:00:00"/>
    <d v="1899-12-30T18:55:09"/>
    <n v="621"/>
    <n v="10.35"/>
    <x v="1"/>
    <x v="1"/>
    <n v="41"/>
    <s v="octubre"/>
    <s v="T"/>
    <m/>
    <s v="sin informacion"/>
    <m/>
    <m/>
    <m/>
  </r>
  <r>
    <n v="152744"/>
    <s v="Abastecedor de tapas"/>
    <s v="Moreno"/>
    <s v="L12"/>
    <d v="2018-11-01T00:00:00"/>
    <s v="-"/>
    <s v="Mantenimiento Mecanico"/>
    <d v="2023-10-11T00:00:00"/>
    <d v="1899-12-30T19:32:24"/>
    <d v="2023-10-11T00:00:00"/>
    <d v="1899-12-30T19:35:14"/>
    <n v="170"/>
    <n v="2.8333333333333335"/>
    <x v="0"/>
    <x v="0"/>
    <n v="41"/>
    <s v="octubre"/>
    <s v="T"/>
    <m/>
    <s v="microparada"/>
    <m/>
    <m/>
    <m/>
  </r>
  <r>
    <n v="152745"/>
    <s v="Transporte"/>
    <s v="Moreno"/>
    <s v="L04"/>
    <d v="2018-11-01T00:00:00"/>
    <s v="-"/>
    <s v="Mantenimiento Mecanico"/>
    <d v="2023-10-11T00:00:00"/>
    <d v="1899-12-30T19:51:33"/>
    <d v="2023-10-11T00:00:00"/>
    <d v="1899-12-30T19:56:49"/>
    <n v="316"/>
    <n v="5.2666666666666666"/>
    <x v="0"/>
    <x v="0"/>
    <n v="41"/>
    <s v="octubre"/>
    <s v="T"/>
    <m/>
    <s v="microparada"/>
    <m/>
    <m/>
    <m/>
  </r>
  <r>
    <n v="152746"/>
    <s v="Abastecedor pinceles"/>
    <s v="Moreno"/>
    <s v="L38"/>
    <d v="2019-10-08T00:00:00"/>
    <s v="Martín"/>
    <s v="Mantenimiento Mecanico"/>
    <d v="2023-10-11T00:00:00"/>
    <d v="1899-12-30T20:16:32"/>
    <d v="2023-10-11T00:00:00"/>
    <d v="1899-12-30T20:19:49"/>
    <n v="197"/>
    <n v="3.2833333333333332"/>
    <x v="0"/>
    <x v="0"/>
    <n v="41"/>
    <s v="octubre"/>
    <s v="T"/>
    <m/>
    <s v="microparada"/>
    <m/>
    <m/>
    <m/>
  </r>
  <r>
    <n v="152757"/>
    <s v="Llenadora"/>
    <s v="Moreno"/>
    <s v="L16"/>
    <d v="2019-09-24T00:00:00"/>
    <s v="Sebastian "/>
    <s v="Mantenimiento Mecanico"/>
    <d v="2023-10-12T00:00:00"/>
    <d v="1899-12-30T07:21:28"/>
    <d v="2023-10-16T00:00:00"/>
    <d v="1899-12-30T06:02:48"/>
    <n v="340880"/>
    <n v="5681.333333333333"/>
    <x v="1"/>
    <x v="1"/>
    <n v="42"/>
    <s v="octubre"/>
    <s v="M"/>
    <m/>
    <s v="sin informacion"/>
    <m/>
    <m/>
    <m/>
  </r>
  <r>
    <n v="152772"/>
    <s v="Estuchadora"/>
    <s v="Moreno"/>
    <s v="L32"/>
    <d v="2021-02-04T00:00:00"/>
    <s v="Victor"/>
    <s v="Mantenimiento Mecanico"/>
    <d v="2023-10-12T00:00:00"/>
    <d v="1899-12-30T12:06:00"/>
    <d v="2023-10-12T00:00:00"/>
    <d v="1899-12-30T14:23:11"/>
    <n v="8231"/>
    <n v="137.18333333333334"/>
    <x v="1"/>
    <x v="1"/>
    <n v="41"/>
    <s v="octubre"/>
    <s v="M"/>
    <m/>
    <s v="sin informacion"/>
    <m/>
    <m/>
    <m/>
  </r>
  <r>
    <n v="152779"/>
    <s v="Mordazas"/>
    <s v="Moreno"/>
    <s v="L36"/>
    <d v="2018-11-01T00:00:00"/>
    <s v="-"/>
    <s v="Mantenimiento Mecanico"/>
    <d v="2023-10-12T00:00:00"/>
    <d v="1899-12-30T14:35:30"/>
    <d v="2023-10-12T00:00:00"/>
    <d v="1899-12-30T15:03:00"/>
    <n v="1650"/>
    <n v="27.5"/>
    <x v="1"/>
    <x v="1"/>
    <n v="41"/>
    <s v="octubre"/>
    <s v="T"/>
    <m/>
    <s v="sin informacion"/>
    <m/>
    <m/>
    <m/>
  </r>
  <r>
    <n v="152782"/>
    <s v="Crimpadora"/>
    <s v="Moreno"/>
    <s v="L10"/>
    <d v="2018-11-01T00:00:00"/>
    <s v="-"/>
    <s v="Mantenimiento Electrico"/>
    <d v="2023-10-12T00:00:00"/>
    <d v="1899-12-30T14:40:16"/>
    <d v="2023-10-12T00:00:00"/>
    <d v="1899-12-30T15:07:12"/>
    <n v="1616"/>
    <n v="26.933333333333334"/>
    <x v="1444"/>
    <x v="2"/>
    <n v="41"/>
    <s v="octubre"/>
    <s v="T"/>
    <m/>
    <s v="no"/>
    <m/>
    <m/>
    <m/>
  </r>
  <r>
    <n v="152785"/>
    <s v="Llenadora"/>
    <s v="Moreno"/>
    <s v="L33"/>
    <d v="2018-11-01T00:00:00"/>
    <s v="-"/>
    <s v="Mantenimiento Mecanico"/>
    <d v="2023-10-12T00:00:00"/>
    <d v="1899-12-30T15:10:27"/>
    <d v="2023-10-12T00:00:00"/>
    <d v="1899-12-30T18:05:22"/>
    <n v="10495"/>
    <n v="174.91666666666666"/>
    <x v="1"/>
    <x v="1"/>
    <n v="41"/>
    <s v="octubre"/>
    <s v="T"/>
    <m/>
    <s v="sin informacion"/>
    <m/>
    <m/>
    <m/>
  </r>
  <r>
    <n v="152787"/>
    <s v="Llenadora"/>
    <s v="Moreno"/>
    <s v="L39"/>
    <d v="2018-11-01T00:00:00"/>
    <s v="-"/>
    <s v="Mantenimiento Electrico"/>
    <d v="2023-10-12T00:00:00"/>
    <d v="1899-12-30T15:22:31"/>
    <d v="2023-10-12T00:00:00"/>
    <d v="1899-12-30T15:26:29"/>
    <n v="238"/>
    <n v="3.9666666666666668"/>
    <x v="0"/>
    <x v="0"/>
    <n v="41"/>
    <s v="octubre"/>
    <s v="T"/>
    <m/>
    <s v="microparada"/>
    <m/>
    <m/>
    <m/>
  </r>
  <r>
    <n v="152788"/>
    <s v="Llenadora"/>
    <s v="Moreno"/>
    <s v="L41"/>
    <d v="2018-11-01T00:00:00"/>
    <s v="-"/>
    <s v="Mantenimiento Electrico"/>
    <d v="2023-10-12T00:00:00"/>
    <d v="1899-12-30T15:33:04"/>
    <d v="2023-10-12T00:00:00"/>
    <d v="1899-12-30T15:43:29"/>
    <n v="625"/>
    <n v="10.416666666666666"/>
    <x v="260"/>
    <x v="2"/>
    <n v="41"/>
    <s v="octubre"/>
    <s v="T"/>
    <m/>
    <s v="no"/>
    <m/>
    <m/>
    <m/>
  </r>
  <r>
    <n v="152793"/>
    <s v="Etiquetadora"/>
    <s v="Moreno"/>
    <s v="L04"/>
    <d v="2018-11-01T00:00:00"/>
    <s v="-"/>
    <s v="Mantenimiento Electrico"/>
    <d v="2023-10-12T00:00:00"/>
    <d v="1899-12-30T16:06:22"/>
    <d v="2023-10-12T00:00:00"/>
    <d v="1899-12-30T16:06:25"/>
    <n v="3"/>
    <n v="0.05"/>
    <x v="0"/>
    <x v="0"/>
    <n v="41"/>
    <s v="octubre"/>
    <s v="T"/>
    <m/>
    <s v="microparada"/>
    <m/>
    <m/>
    <m/>
  </r>
  <r>
    <n v="152794"/>
    <s v="Etiquetadora"/>
    <s v="Moreno"/>
    <s v="L04"/>
    <d v="2018-11-01T00:00:00"/>
    <s v="-"/>
    <s v="Mantenimiento Mecanico"/>
    <d v="2023-10-12T00:00:00"/>
    <d v="1899-12-30T16:06:30"/>
    <d v="2023-10-12T00:00:00"/>
    <d v="1899-12-30T16:22:53"/>
    <n v="983"/>
    <n v="16.383333333333333"/>
    <x v="23"/>
    <x v="2"/>
    <n v="41"/>
    <s v="octubre"/>
    <s v="T"/>
    <m/>
    <s v="no"/>
    <m/>
    <m/>
    <m/>
  </r>
  <r>
    <n v="152795"/>
    <s v="Brazo transporte"/>
    <s v="Moreno"/>
    <s v="L37"/>
    <d v="2018-11-01T00:00:00"/>
    <s v="-"/>
    <s v="Mantenimiento Mecanico"/>
    <d v="2023-10-12T00:00:00"/>
    <d v="1899-12-30T16:10:15"/>
    <d v="2023-10-12T00:00:00"/>
    <d v="1899-12-30T16:10:34"/>
    <n v="19"/>
    <n v="0.31666666666666665"/>
    <x v="0"/>
    <x v="0"/>
    <n v="41"/>
    <s v="octubre"/>
    <s v="T"/>
    <m/>
    <s v="microparada"/>
    <m/>
    <m/>
    <m/>
  </r>
  <r>
    <n v="152796"/>
    <s v="Abastecedor pinceles"/>
    <s v="Moreno"/>
    <s v="L37"/>
    <d v="2018-11-01T00:00:00"/>
    <s v="-"/>
    <s v="Mantenimiento Mecanico"/>
    <d v="2023-10-12T00:00:00"/>
    <d v="1899-12-30T16:10:41"/>
    <d v="2023-10-12T00:00:00"/>
    <d v="1899-12-30T16:24:46"/>
    <n v="845"/>
    <n v="14.083333333333334"/>
    <x v="1445"/>
    <x v="2"/>
    <n v="41"/>
    <s v="octubre"/>
    <s v="T"/>
    <m/>
    <s v="no"/>
    <m/>
    <m/>
    <m/>
  </r>
  <r>
    <n v="152797"/>
    <s v="Etiquetadora"/>
    <s v="Moreno"/>
    <s v="L19"/>
    <d v="2018-11-01T00:00:00"/>
    <s v="-"/>
    <s v="Mantenimiento Electrico"/>
    <d v="2023-10-12T00:00:00"/>
    <d v="1899-12-30T16:54:49"/>
    <d v="2023-10-12T00:00:00"/>
    <d v="1899-12-30T19:05:27"/>
    <n v="7838"/>
    <n v="130.63333333333333"/>
    <x v="499"/>
    <x v="2"/>
    <n v="41"/>
    <s v="octubre"/>
    <s v="T"/>
    <m/>
    <s v="no"/>
    <m/>
    <m/>
    <m/>
  </r>
  <r>
    <n v="152798"/>
    <s v="Roscadora"/>
    <s v="Moreno"/>
    <s v="L32"/>
    <d v="2021-03-10T00:00:00"/>
    <s v="Martín"/>
    <s v="Mantenimiento Mecanico"/>
    <d v="2023-10-12T00:00:00"/>
    <d v="1899-12-30T17:03:58"/>
    <d v="2023-10-12T00:00:00"/>
    <d v="1899-12-30T18:27:23"/>
    <n v="5005"/>
    <n v="83.416666666666671"/>
    <x v="1"/>
    <x v="1"/>
    <n v="41"/>
    <s v="octubre"/>
    <s v="T"/>
    <m/>
    <s v="sin informacion"/>
    <m/>
    <m/>
    <m/>
  </r>
  <r>
    <n v="152800"/>
    <s v="Celofanadora L10"/>
    <s v="Moreno"/>
    <s v="L10"/>
    <d v="2020-09-30T00:00:00"/>
    <s v="Martín"/>
    <s v="Mantenimiento Mecanico"/>
    <d v="2023-10-12T00:00:00"/>
    <d v="1899-12-30T17:28:22"/>
    <d v="2023-10-12T00:00:00"/>
    <d v="1899-12-30T18:11:56"/>
    <n v="2614"/>
    <n v="43.56666666666667"/>
    <x v="1446"/>
    <x v="2"/>
    <n v="41"/>
    <s v="octubre"/>
    <s v="T"/>
    <m/>
    <s v="no"/>
    <m/>
    <m/>
    <m/>
  </r>
  <r>
    <n v="152801"/>
    <s v="Pick and play"/>
    <s v="Moreno"/>
    <s v="L41"/>
    <d v="2018-11-01T00:00:00"/>
    <s v="-"/>
    <s v="Mantenimiento Mecanico"/>
    <d v="2023-10-12T00:00:00"/>
    <d v="1899-12-30T17:40:59"/>
    <d v="2023-10-12T00:00:00"/>
    <d v="1899-12-30T18:28:50"/>
    <n v="2871"/>
    <n v="47.85"/>
    <x v="1447"/>
    <x v="2"/>
    <n v="41"/>
    <s v="octubre"/>
    <s v="T"/>
    <m/>
    <s v="si"/>
    <m/>
    <m/>
    <m/>
  </r>
  <r>
    <n v="152805"/>
    <s v="Etiquetadora L33"/>
    <s v="Moreno"/>
    <s v="L33"/>
    <d v="2020-10-16T00:00:00"/>
    <s v="Martín"/>
    <s v="Mantenimiento Electrico"/>
    <d v="2023-10-12T00:00:00"/>
    <d v="1899-12-30T18:05:30"/>
    <d v="2023-10-16T00:00:00"/>
    <d v="1899-12-30T06:02:24"/>
    <n v="302214"/>
    <n v="5036.8999999999996"/>
    <x v="1448"/>
    <x v="4"/>
    <n v="42"/>
    <s v="octubre"/>
    <s v="T"/>
    <m/>
    <s v="no aplica"/>
    <m/>
    <m/>
    <m/>
  </r>
  <r>
    <n v="152806"/>
    <s v="Torqueadora"/>
    <s v="Moreno"/>
    <s v="L32"/>
    <d v="2021-02-04T00:00:00"/>
    <s v="Victor"/>
    <s v="Mantenimiento Mecanico"/>
    <d v="2023-10-12T00:00:00"/>
    <d v="1899-12-30T18:27:32"/>
    <d v="2023-10-12T00:00:00"/>
    <d v="1899-12-30T18:38:35"/>
    <n v="663"/>
    <n v="11.05"/>
    <x v="1449"/>
    <x v="2"/>
    <n v="41"/>
    <s v="octubre"/>
    <s v="T"/>
    <m/>
    <s v="si"/>
    <m/>
    <m/>
    <m/>
  </r>
  <r>
    <n v="152809"/>
    <s v="Llenadora"/>
    <s v="Moreno"/>
    <s v="L41"/>
    <d v="2018-11-01T00:00:00"/>
    <s v="-"/>
    <s v="Mantenimiento Electrico"/>
    <d v="2023-10-12T00:00:00"/>
    <d v="1899-12-30T18:59:54"/>
    <d v="2023-10-12T00:00:00"/>
    <d v="1899-12-30T19:01:11"/>
    <n v="77"/>
    <n v="1.2833333333333334"/>
    <x v="0"/>
    <x v="0"/>
    <n v="41"/>
    <s v="octubre"/>
    <s v="T"/>
    <m/>
    <s v="microparada"/>
    <m/>
    <m/>
    <m/>
  </r>
  <r>
    <n v="152810"/>
    <s v="Celofanadora"/>
    <s v="Moreno"/>
    <s v="L11"/>
    <d v="2018-11-01T00:00:00"/>
    <s v="-"/>
    <s v="Mantenimiento Mecanico"/>
    <d v="2023-10-12T00:00:00"/>
    <d v="1899-12-30T19:19:34"/>
    <d v="2023-10-12T00:00:00"/>
    <d v="1899-12-30T20:32:20"/>
    <n v="4366"/>
    <n v="72.766666666666666"/>
    <x v="1"/>
    <x v="1"/>
    <n v="41"/>
    <s v="octubre"/>
    <s v="T"/>
    <m/>
    <s v="sin informacion"/>
    <m/>
    <m/>
    <m/>
  </r>
  <r>
    <n v="152811"/>
    <s v="Torqueadora"/>
    <s v="Moreno"/>
    <s v="L32"/>
    <d v="2021-02-04T00:00:00"/>
    <s v="Victor"/>
    <s v="Mantenimiento Mecanico"/>
    <d v="2023-10-12T00:00:00"/>
    <d v="1899-12-30T19:45:55"/>
    <d v="2023-10-12T00:00:00"/>
    <d v="1899-12-30T19:56:39"/>
    <n v="644"/>
    <n v="10.733333333333333"/>
    <x v="23"/>
    <x v="2"/>
    <n v="41"/>
    <s v="octubre"/>
    <s v="T"/>
    <m/>
    <s v="no"/>
    <m/>
    <m/>
    <m/>
  </r>
  <r>
    <n v="152812"/>
    <s v="Llenadora"/>
    <s v="Moreno"/>
    <s v="L41"/>
    <d v="2018-11-01T00:00:00"/>
    <s v="-"/>
    <s v="Mantenimiento Mecanico"/>
    <d v="2023-10-12T00:00:00"/>
    <d v="1899-12-30T19:47:14"/>
    <d v="2023-10-12T00:00:00"/>
    <d v="1899-12-30T20:09:34"/>
    <n v="1340"/>
    <n v="22.333333333333332"/>
    <x v="1"/>
    <x v="1"/>
    <n v="41"/>
    <s v="octubre"/>
    <s v="T"/>
    <m/>
    <s v="sin informacion"/>
    <m/>
    <m/>
    <m/>
  </r>
  <r>
    <n v="152813"/>
    <s v="Torqueadora"/>
    <s v="Moreno"/>
    <s v="L32"/>
    <d v="2021-02-04T00:00:00"/>
    <s v="Victor"/>
    <s v="Mantenimiento Mecanico"/>
    <d v="2023-10-12T00:00:00"/>
    <d v="1899-12-30T20:11:13"/>
    <d v="2023-10-13T00:00:00"/>
    <d v="1899-12-30T14:51:15"/>
    <n v="67202"/>
    <n v="1120.0333333333333"/>
    <x v="1"/>
    <x v="1"/>
    <n v="41"/>
    <s v="octubre"/>
    <s v="T"/>
    <m/>
    <s v="sin informacion"/>
    <m/>
    <m/>
    <m/>
  </r>
  <r>
    <n v="152815"/>
    <s v="Celofanadora"/>
    <s v="Moreno"/>
    <s v="L11"/>
    <d v="2018-11-01T00:00:00"/>
    <s v="-"/>
    <s v="Mantenimiento Mecanico"/>
    <d v="2023-10-12T00:00:00"/>
    <d v="1899-12-30T21:03:29"/>
    <d v="2023-10-16T00:00:00"/>
    <d v="1899-12-30T06:02:34"/>
    <n v="291545"/>
    <n v="4859.083333333333"/>
    <x v="1"/>
    <x v="1"/>
    <n v="42"/>
    <s v="octubre"/>
    <s v="T"/>
    <m/>
    <s v="sin informacion"/>
    <m/>
    <m/>
    <m/>
  </r>
  <r>
    <n v="152848"/>
    <s v="Celofanadora"/>
    <s v="Moreno"/>
    <s v="L32"/>
    <d v="2021-02-04T00:00:00"/>
    <s v="Victor"/>
    <s v="Mantenimiento Electrico"/>
    <d v="2023-10-17T00:00:00"/>
    <d v="1899-12-30T06:02:49"/>
    <d v="2023-10-17T00:00:00"/>
    <d v="1899-12-30T08:08:19"/>
    <n v="7530"/>
    <n v="125.5"/>
    <x v="1450"/>
    <x v="2"/>
    <n v="42"/>
    <s v="octubre"/>
    <s v="M"/>
    <m/>
    <s v="no"/>
    <m/>
    <m/>
    <m/>
  </r>
  <r>
    <n v="152850"/>
    <s v="Etiquetadora"/>
    <s v="Moreno"/>
    <s v="L10"/>
    <d v="2023-07-19T00:00:00"/>
    <s v="Juan Manuel"/>
    <s v="Mantenimiento Electrico"/>
    <d v="2023-10-17T00:00:00"/>
    <d v="1899-12-30T06:05:54"/>
    <d v="2023-10-17T00:00:00"/>
    <d v="1899-12-30T06:13:13"/>
    <n v="439"/>
    <n v="7.3166666666666664"/>
    <x v="0"/>
    <x v="0"/>
    <n v="42"/>
    <s v="octubre"/>
    <s v="M"/>
    <m/>
    <s v="microparada"/>
    <m/>
    <m/>
    <m/>
  </r>
  <r>
    <n v="152854"/>
    <s v="Llenadora"/>
    <s v="Moreno"/>
    <s v="L04"/>
    <d v="2018-11-01T00:00:00"/>
    <s v="-"/>
    <s v="Mantenimiento Electrico"/>
    <d v="2023-10-17T00:00:00"/>
    <d v="1899-12-30T06:36:40"/>
    <d v="2023-10-17T00:00:00"/>
    <d v="1899-12-30T07:05:25"/>
    <n v="1725"/>
    <n v="28.75"/>
    <x v="1451"/>
    <x v="2"/>
    <n v="42"/>
    <s v="octubre"/>
    <s v="M"/>
    <m/>
    <s v="no"/>
    <m/>
    <m/>
    <m/>
  </r>
  <r>
    <n v="152857"/>
    <s v="Etiquetadora"/>
    <s v="Moreno"/>
    <s v="L38"/>
    <d v="2018-11-01T00:00:00"/>
    <s v="-"/>
    <s v="Mantenimiento Mecanico"/>
    <d v="2023-10-17T00:00:00"/>
    <d v="1899-12-30T06:46:51"/>
    <d v="2023-10-17T00:00:00"/>
    <d v="1899-12-30T07:21:48"/>
    <n v="2097"/>
    <n v="34.950000000000003"/>
    <x v="1"/>
    <x v="1"/>
    <n v="42"/>
    <s v="octubre"/>
    <s v="M"/>
    <m/>
    <s v="sin informacion"/>
    <m/>
    <m/>
    <m/>
  </r>
  <r>
    <n v="152860"/>
    <s v="Torqueadora"/>
    <s v="Moreno"/>
    <s v="L33"/>
    <d v="2020-02-20T00:00:00"/>
    <s v="Martín"/>
    <s v="Mantenimiento Mecanico"/>
    <d v="2023-10-17T00:00:00"/>
    <d v="1899-12-30T07:00:50"/>
    <d v="2023-10-17T00:00:00"/>
    <d v="1899-12-30T08:09:00"/>
    <n v="4090"/>
    <n v="68.166666666666671"/>
    <x v="1"/>
    <x v="1"/>
    <n v="42"/>
    <s v="octubre"/>
    <s v="M"/>
    <m/>
    <s v="sin informacion"/>
    <m/>
    <m/>
    <m/>
  </r>
  <r>
    <n v="152861"/>
    <s v="Celofanadora L10"/>
    <s v="Moreno"/>
    <s v="L10"/>
    <d v="2020-09-30T00:00:00"/>
    <s v="Martín"/>
    <s v="Mantenimiento Mecanico"/>
    <d v="2023-10-17T00:00:00"/>
    <d v="1899-12-30T07:10:19"/>
    <d v="2023-10-17T00:00:00"/>
    <d v="1899-12-30T09:19:43"/>
    <n v="7764"/>
    <n v="129.4"/>
    <x v="1452"/>
    <x v="3"/>
    <n v="42"/>
    <s v="octubre"/>
    <s v="M"/>
    <m/>
    <s v="si"/>
    <m/>
    <m/>
    <m/>
  </r>
  <r>
    <n v="152876"/>
    <s v="Sobretapa"/>
    <s v="Moreno"/>
    <s v="L38"/>
    <d v="2020-06-30T00:00:00"/>
    <s v="Martín"/>
    <s v="Mantenimiento Electrico"/>
    <d v="2023-10-17T00:00:00"/>
    <d v="1899-12-30T09:04:37"/>
    <d v="2023-10-17T00:00:00"/>
    <d v="1899-12-30T09:36:06"/>
    <n v="1889"/>
    <n v="31.483333333333334"/>
    <x v="1"/>
    <x v="1"/>
    <n v="42"/>
    <s v="octubre"/>
    <s v="M"/>
    <m/>
    <s v="sin informacion"/>
    <m/>
    <m/>
    <m/>
  </r>
  <r>
    <n v="152877"/>
    <s v="Llenadora L37"/>
    <s v="Moreno"/>
    <s v="L37"/>
    <d v="2021-03-08T00:00:00"/>
    <s v="Martín"/>
    <s v="Mantenimiento Mecanico"/>
    <d v="2023-10-17T00:00:00"/>
    <d v="1899-12-30T09:08:50"/>
    <d v="2023-10-17T00:00:00"/>
    <d v="1899-12-30T09:34:28"/>
    <n v="1538"/>
    <n v="25.633333333333333"/>
    <x v="1453"/>
    <x v="3"/>
    <n v="42"/>
    <s v="octubre"/>
    <s v="M"/>
    <m/>
    <s v="si"/>
    <m/>
    <m/>
    <m/>
  </r>
  <r>
    <n v="152882"/>
    <s v="Axon"/>
    <s v="Moreno"/>
    <s v="L37"/>
    <d v="2020-02-20T00:00:00"/>
    <s v="Martín"/>
    <s v="Mantenimiento Electrico"/>
    <d v="2023-10-17T00:00:00"/>
    <d v="1899-12-30T10:59:48"/>
    <d v="2023-10-17T00:00:00"/>
    <d v="1899-12-30T11:11:15"/>
    <n v="687"/>
    <n v="11.45"/>
    <x v="1"/>
    <x v="1"/>
    <n v="42"/>
    <s v="octubre"/>
    <s v="M"/>
    <m/>
    <s v="sin informacion"/>
    <m/>
    <m/>
    <m/>
  </r>
  <r>
    <n v="152888"/>
    <s v="Roscadora"/>
    <s v="Moreno"/>
    <s v="L32"/>
    <d v="2021-03-10T00:00:00"/>
    <s v="Martín"/>
    <s v="Mantenimiento Mecanico"/>
    <d v="2023-10-17T00:00:00"/>
    <d v="1899-12-30T12:54:33"/>
    <d v="2023-10-17T00:00:00"/>
    <d v="1899-12-30T13:24:56"/>
    <n v="1823"/>
    <n v="30.383333333333333"/>
    <x v="1"/>
    <x v="1"/>
    <n v="42"/>
    <s v="octubre"/>
    <s v="M"/>
    <m/>
    <s v="sin informacion"/>
    <m/>
    <m/>
    <m/>
  </r>
  <r>
    <n v="152889"/>
    <s v="Torqueadora"/>
    <s v="Moreno"/>
    <s v="L33"/>
    <d v="2020-02-20T00:00:00"/>
    <s v="Martín"/>
    <s v="Mantenimiento Mecanico"/>
    <d v="2023-10-17T00:00:00"/>
    <d v="1899-12-30T13:04:16"/>
    <d v="2023-10-17T00:00:00"/>
    <d v="1899-12-30T13:23:06"/>
    <n v="1130"/>
    <n v="18.833333333333332"/>
    <x v="1"/>
    <x v="1"/>
    <n v="42"/>
    <s v="octubre"/>
    <s v="M"/>
    <m/>
    <s v="sin informacion"/>
    <m/>
    <m/>
    <m/>
  </r>
  <r>
    <n v="152893"/>
    <s v="Torqueadora"/>
    <s v="Moreno"/>
    <s v="L33"/>
    <d v="2020-02-20T00:00:00"/>
    <s v="Martín"/>
    <s v="Mantenimiento Mecanico"/>
    <d v="2023-10-17T00:00:00"/>
    <d v="1899-12-30T13:23:15"/>
    <d v="2023-10-17T00:00:00"/>
    <d v="1899-12-30T14:55:53"/>
    <n v="5558"/>
    <n v="92.63333333333334"/>
    <x v="1"/>
    <x v="1"/>
    <n v="42"/>
    <s v="octubre"/>
    <s v="M"/>
    <m/>
    <s v="sin informacion"/>
    <m/>
    <m/>
    <m/>
  </r>
  <r>
    <n v="152905"/>
    <s v="Torqueadora"/>
    <s v="Moreno"/>
    <s v="L32"/>
    <d v="2021-02-04T00:00:00"/>
    <s v="Victor"/>
    <s v="Mantenimiento Mecanico"/>
    <d v="2023-10-17T00:00:00"/>
    <d v="1899-12-30T14:32:21"/>
    <d v="2023-10-17T00:00:00"/>
    <d v="1899-12-30T16:20:32"/>
    <n v="6491"/>
    <n v="108.18333333333334"/>
    <x v="1"/>
    <x v="1"/>
    <n v="42"/>
    <s v="octubre"/>
    <s v="T"/>
    <m/>
    <s v="sin informacion"/>
    <m/>
    <m/>
    <m/>
  </r>
  <r>
    <n v="152907"/>
    <s v="Llenadora L38"/>
    <s v="Moreno"/>
    <s v="L38"/>
    <d v="2021-03-03T00:00:00"/>
    <s v="Martín"/>
    <s v="Mantenimiento Mecanico"/>
    <d v="2023-10-17T00:00:00"/>
    <d v="1899-12-30T14:37:11"/>
    <d v="2023-10-17T00:00:00"/>
    <d v="1899-12-30T15:10:59"/>
    <n v="2028"/>
    <n v="33.799999999999997"/>
    <x v="1"/>
    <x v="1"/>
    <n v="42"/>
    <s v="octubre"/>
    <s v="T"/>
    <m/>
    <s v="sin informacion"/>
    <m/>
    <m/>
    <m/>
  </r>
  <r>
    <n v="152910"/>
    <s v="Celofanadora L10"/>
    <s v="Moreno"/>
    <s v="L10"/>
    <d v="2020-09-30T00:00:00"/>
    <s v="Martín"/>
    <s v="Mantenimiento Mecanico"/>
    <d v="2023-10-17T00:00:00"/>
    <d v="1899-12-30T14:46:22"/>
    <d v="2023-10-17T00:00:00"/>
    <d v="1899-12-30T15:11:38"/>
    <n v="1516"/>
    <n v="25.266666666666666"/>
    <x v="1"/>
    <x v="1"/>
    <n v="42"/>
    <s v="octubre"/>
    <s v="T"/>
    <m/>
    <s v="sin informacion"/>
    <m/>
    <m/>
    <m/>
  </r>
  <r>
    <n v="152912"/>
    <s v="Celofanadora"/>
    <s v="Moreno"/>
    <s v="L11"/>
    <d v="2018-11-01T00:00:00"/>
    <s v="-"/>
    <s v="Mantenimiento Mecanico"/>
    <d v="2023-10-17T00:00:00"/>
    <d v="1899-12-30T14:53:37"/>
    <d v="2023-10-17T00:00:00"/>
    <d v="1899-12-30T15:26:47"/>
    <n v="1990"/>
    <n v="33.166666666666664"/>
    <x v="1"/>
    <x v="1"/>
    <n v="42"/>
    <s v="octubre"/>
    <s v="T"/>
    <m/>
    <s v="sin informacion"/>
    <m/>
    <m/>
    <m/>
  </r>
  <r>
    <n v="152929"/>
    <s v="Laser"/>
    <s v="Moreno"/>
    <s v="L33"/>
    <d v="2018-11-01T00:00:00"/>
    <s v="-"/>
    <s v="Mantenimiento Electrico"/>
    <d v="2023-10-17T00:00:00"/>
    <d v="1899-12-30T15:44:54"/>
    <d v="2023-10-17T00:00:00"/>
    <d v="1899-12-30T16:15:05"/>
    <n v="1811"/>
    <n v="30.183333333333334"/>
    <x v="1"/>
    <x v="1"/>
    <n v="42"/>
    <s v="octubre"/>
    <s v="T"/>
    <m/>
    <s v="sin informacion"/>
    <m/>
    <m/>
    <m/>
  </r>
  <r>
    <n v="152934"/>
    <s v="Celofanadora L10"/>
    <s v="Moreno"/>
    <s v="L10"/>
    <d v="2020-09-30T00:00:00"/>
    <s v="Martín"/>
    <s v="Mantenimiento Mecanico"/>
    <d v="2023-10-17T00:00:00"/>
    <d v="1899-12-30T16:11:47"/>
    <d v="2023-10-17T00:00:00"/>
    <d v="1899-12-30T16:57:05"/>
    <n v="2718"/>
    <n v="45.3"/>
    <x v="1"/>
    <x v="1"/>
    <n v="42"/>
    <s v="octubre"/>
    <s v="T"/>
    <m/>
    <s v="sin informacion"/>
    <m/>
    <m/>
    <m/>
  </r>
  <r>
    <n v="152936"/>
    <s v="Coloca Bombas"/>
    <s v="Moreno"/>
    <s v="L43"/>
    <d v="2020-01-13T00:00:00"/>
    <s v="Martín"/>
    <s v="Mantenimiento Mecanico"/>
    <d v="2023-10-17T00:00:00"/>
    <d v="1899-12-30T16:26:09"/>
    <d v="2023-10-17T00:00:00"/>
    <d v="1899-12-30T17:44:05"/>
    <n v="4676"/>
    <n v="77.933333333333337"/>
    <x v="1"/>
    <x v="1"/>
    <n v="42"/>
    <s v="octubre"/>
    <s v="T"/>
    <m/>
    <s v="sin informacion"/>
    <m/>
    <m/>
    <m/>
  </r>
  <r>
    <n v="152938"/>
    <s v="Llenadora"/>
    <s v="Moreno"/>
    <s v="L48"/>
    <d v="2018-11-01T00:00:00"/>
    <s v="-"/>
    <s v="Mantenimiento Electrico"/>
    <d v="2023-10-17T00:00:00"/>
    <d v="1899-12-30T16:44:39"/>
    <d v="2023-10-17T00:00:00"/>
    <d v="1899-12-30T17:01:18"/>
    <n v="999"/>
    <n v="16.649999999999999"/>
    <x v="1"/>
    <x v="1"/>
    <n v="42"/>
    <s v="octubre"/>
    <s v="T"/>
    <m/>
    <s v="sin informacion"/>
    <m/>
    <m/>
    <m/>
  </r>
  <r>
    <n v="152941"/>
    <s v="Torqueadora"/>
    <s v="Moreno"/>
    <s v="L32"/>
    <d v="2021-02-04T00:00:00"/>
    <s v="Victor"/>
    <s v="Mantenimiento Mecanico"/>
    <d v="2023-10-17T00:00:00"/>
    <d v="1899-12-30T16:59:19"/>
    <d v="2023-10-17T00:00:00"/>
    <d v="1899-12-30T18:20:21"/>
    <n v="4862"/>
    <n v="81.033333333333331"/>
    <x v="1454"/>
    <x v="3"/>
    <n v="42"/>
    <s v="octubre"/>
    <s v="T"/>
    <m/>
    <s v="si"/>
    <m/>
    <m/>
    <m/>
  </r>
  <r>
    <n v="152945"/>
    <s v="Etiquetadora L33"/>
    <s v="Moreno"/>
    <s v="L33"/>
    <d v="2020-10-16T00:00:00"/>
    <s v="Martín"/>
    <s v="Mantenimiento Electrico"/>
    <d v="2023-10-17T00:00:00"/>
    <d v="1899-12-30T17:14:56"/>
    <d v="2023-10-17T00:00:00"/>
    <d v="1899-12-30T18:45:09"/>
    <n v="5413"/>
    <n v="90.216666666666669"/>
    <x v="1"/>
    <x v="1"/>
    <n v="42"/>
    <s v="octubre"/>
    <s v="T"/>
    <m/>
    <s v="sin informacion"/>
    <m/>
    <m/>
    <m/>
  </r>
  <r>
    <n v="152947"/>
    <s v="Llenadora"/>
    <s v="Moreno"/>
    <s v="L48"/>
    <d v="2018-11-01T00:00:00"/>
    <s v="-"/>
    <s v="Mantenimiento Electrico"/>
    <d v="2023-10-17T00:00:00"/>
    <d v="1899-12-30T17:38:56"/>
    <d v="2023-10-17T00:00:00"/>
    <d v="1899-12-30T17:54:45"/>
    <n v="949"/>
    <n v="15.816666666666666"/>
    <x v="1"/>
    <x v="1"/>
    <n v="42"/>
    <s v="octubre"/>
    <s v="T"/>
    <m/>
    <s v="sin informacion"/>
    <m/>
    <m/>
    <m/>
  </r>
  <r>
    <n v="152950"/>
    <s v="Celofanadora L10"/>
    <s v="Moreno"/>
    <s v="L10"/>
    <d v="2020-09-30T00:00:00"/>
    <s v="Martín"/>
    <s v="Mantenimiento Mecanico"/>
    <d v="2023-10-17T00:00:00"/>
    <d v="1899-12-30T17:42:50"/>
    <d v="2023-10-17T00:00:00"/>
    <d v="1899-12-30T18:19:09"/>
    <n v="2179"/>
    <n v="36.31666666666667"/>
    <x v="1455"/>
    <x v="3"/>
    <n v="42"/>
    <s v="octubre"/>
    <s v="T"/>
    <m/>
    <s v="si"/>
    <m/>
    <m/>
    <m/>
  </r>
  <r>
    <n v="152951"/>
    <s v="Coloca Bombas"/>
    <s v="Moreno"/>
    <s v="L43"/>
    <d v="2020-01-13T00:00:00"/>
    <s v="Martín"/>
    <s v="Mantenimiento Mecanico"/>
    <d v="2023-10-17T00:00:00"/>
    <d v="1899-12-30T17:44:13"/>
    <d v="2023-10-17T00:00:00"/>
    <d v="1899-12-30T18:29:25"/>
    <n v="2712"/>
    <n v="45.2"/>
    <x v="1456"/>
    <x v="2"/>
    <n v="42"/>
    <s v="octubre"/>
    <s v="T"/>
    <m/>
    <s v="no"/>
    <m/>
    <m/>
    <m/>
  </r>
  <r>
    <n v="152958"/>
    <s v="Torqueadora"/>
    <s v="Moreno"/>
    <s v="L32"/>
    <d v="2021-02-04T00:00:00"/>
    <s v="Victor"/>
    <s v="Mantenimiento Mecanico"/>
    <d v="2023-10-17T00:00:00"/>
    <d v="1899-12-30T19:44:01"/>
    <d v="2023-10-17T00:00:00"/>
    <d v="1899-12-30T19:47:57"/>
    <n v="236"/>
    <n v="3.9333333333333331"/>
    <x v="0"/>
    <x v="0"/>
    <n v="42"/>
    <s v="octubre"/>
    <s v="T"/>
    <m/>
    <s v="microparada"/>
    <m/>
    <m/>
    <m/>
  </r>
  <r>
    <n v="152960"/>
    <s v="Torqueadora"/>
    <s v="Moreno"/>
    <s v="L32"/>
    <d v="2021-02-04T00:00:00"/>
    <s v="Victor"/>
    <s v="Mantenimiento Mecanico"/>
    <d v="2023-10-17T00:00:00"/>
    <d v="1899-12-30T20:10:31"/>
    <d v="2023-10-17T00:00:00"/>
    <d v="1899-12-30T20:57:13"/>
    <n v="2802"/>
    <n v="46.7"/>
    <x v="1"/>
    <x v="1"/>
    <n v="42"/>
    <s v="octubre"/>
    <s v="T"/>
    <m/>
    <s v="sin informacion"/>
    <m/>
    <m/>
    <m/>
  </r>
  <r>
    <n v="152965"/>
    <s v="Celofanadora"/>
    <s v="Moreno"/>
    <s v="L43"/>
    <d v="2018-11-01T00:00:00"/>
    <s v="-"/>
    <s v="Mantenimiento Mecanico"/>
    <d v="2023-10-17T00:00:00"/>
    <d v="1899-12-30T21:31:05"/>
    <d v="2023-10-17T00:00:00"/>
    <d v="1899-12-30T21:44:43"/>
    <n v="818"/>
    <n v="13.633333333333333"/>
    <x v="1"/>
    <x v="1"/>
    <n v="42"/>
    <s v="octubre"/>
    <s v="T"/>
    <m/>
    <s v="sin informacion"/>
    <m/>
    <m/>
    <m/>
  </r>
  <r>
    <n v="152967"/>
    <s v="Abastecedor de tapas"/>
    <s v="Moreno"/>
    <s v="L27"/>
    <d v="2018-11-01T00:00:00"/>
    <s v="-"/>
    <s v="Mantenimiento Mecanico"/>
    <d v="2023-10-18T00:00:00"/>
    <d v="1899-12-30T06:05:20"/>
    <d v="2023-10-18T00:00:00"/>
    <d v="1899-12-30T07:35:04"/>
    <n v="5384"/>
    <n v="89.733333333333334"/>
    <x v="1457"/>
    <x v="3"/>
    <n v="42"/>
    <s v="octubre"/>
    <s v="M"/>
    <m/>
    <s v="si"/>
    <m/>
    <m/>
    <m/>
  </r>
  <r>
    <n v="152975"/>
    <s v="Etiquetadora L33"/>
    <s v="Moreno"/>
    <s v="L33"/>
    <d v="2020-10-16T00:00:00"/>
    <s v="Martín"/>
    <s v="Mantenimiento Electrico"/>
    <d v="2023-10-18T00:00:00"/>
    <d v="1899-12-30T06:34:09"/>
    <d v="2023-10-18T00:00:00"/>
    <d v="1899-12-30T06:40:40"/>
    <n v="391"/>
    <n v="6.5166666666666666"/>
    <x v="0"/>
    <x v="0"/>
    <n v="42"/>
    <s v="octubre"/>
    <s v="M"/>
    <m/>
    <s v="microparada"/>
    <m/>
    <m/>
    <m/>
  </r>
  <r>
    <n v="152977"/>
    <s v="Torqueadora"/>
    <s v="Moreno"/>
    <s v="L33"/>
    <d v="2020-02-20T00:00:00"/>
    <s v="Martín"/>
    <s v="Mantenimiento Mecanico"/>
    <d v="2023-10-18T00:00:00"/>
    <d v="1899-12-30T06:48:10"/>
    <d v="2023-10-18T00:00:00"/>
    <d v="1899-12-30T08:10:46"/>
    <n v="4956"/>
    <n v="82.6"/>
    <x v="1"/>
    <x v="1"/>
    <n v="42"/>
    <s v="octubre"/>
    <s v="M"/>
    <m/>
    <s v="sin informacion"/>
    <m/>
    <m/>
    <m/>
  </r>
  <r>
    <n v="152980"/>
    <s v="Enhebrado/Coloca Bombas"/>
    <s v="Moreno"/>
    <s v="L48"/>
    <d v="2019-10-08T00:00:00"/>
    <s v="Martín"/>
    <s v="Mantenimiento Mecanico"/>
    <d v="2023-10-18T00:00:00"/>
    <d v="1899-12-30T07:07:00"/>
    <d v="2023-10-18T00:00:00"/>
    <d v="1899-12-30T08:05:23"/>
    <n v="3503"/>
    <n v="58.383333333333333"/>
    <x v="543"/>
    <x v="2"/>
    <n v="42"/>
    <s v="octubre"/>
    <s v="M"/>
    <m/>
    <s v="no"/>
    <m/>
    <m/>
    <m/>
  </r>
  <r>
    <n v="152984"/>
    <s v="Roscadora"/>
    <s v="Moreno"/>
    <s v="L32"/>
    <d v="2021-03-10T00:00:00"/>
    <s v="Martín"/>
    <s v="Mantenimiento Mecanico"/>
    <d v="2023-10-18T00:00:00"/>
    <d v="1899-12-30T08:00:46"/>
    <d v="2023-10-18T00:00:00"/>
    <d v="1899-12-30T08:03:26"/>
    <n v="160"/>
    <n v="2.6666666666666665"/>
    <x v="0"/>
    <x v="0"/>
    <n v="42"/>
    <s v="octubre"/>
    <s v="M"/>
    <m/>
    <s v="microparada"/>
    <m/>
    <m/>
    <m/>
  </r>
  <r>
    <n v="152986"/>
    <s v="Celofanadora"/>
    <s v="Moreno"/>
    <s v="L41"/>
    <d v="2020-02-21T00:00:00"/>
    <s v="Martín"/>
    <s v="Mantenimiento Mecanico"/>
    <d v="2023-10-18T00:00:00"/>
    <d v="1899-12-30T09:04:17"/>
    <d v="2023-10-18T00:00:00"/>
    <d v="1899-12-30T09:18:46"/>
    <n v="869"/>
    <n v="14.483333333333333"/>
    <x v="1458"/>
    <x v="2"/>
    <n v="42"/>
    <s v="octubre"/>
    <s v="M"/>
    <m/>
    <s v="no"/>
    <m/>
    <m/>
    <m/>
  </r>
  <r>
    <n v="152992"/>
    <s v="Llenadora L38"/>
    <s v="Moreno"/>
    <s v="L38"/>
    <d v="2021-03-03T00:00:00"/>
    <s v="Martín"/>
    <s v="Mantenimiento Electrico"/>
    <d v="2023-10-18T00:00:00"/>
    <d v="1899-12-30T10:17:16"/>
    <d v="2023-10-18T00:00:00"/>
    <d v="1899-12-30T10:19:44"/>
    <n v="148"/>
    <n v="2.4666666666666668"/>
    <x v="0"/>
    <x v="0"/>
    <n v="42"/>
    <s v="octubre"/>
    <s v="M"/>
    <m/>
    <s v="microparada"/>
    <m/>
    <m/>
    <m/>
  </r>
  <r>
    <n v="153035"/>
    <s v="Llenadora"/>
    <s v="Moreno"/>
    <s v="L29"/>
    <d v="2018-11-01T00:00:00"/>
    <s v="-"/>
    <s v="Mantenimiento Mecanico"/>
    <d v="2023-10-18T00:00:00"/>
    <d v="1899-12-30T15:00:55"/>
    <d v="2023-10-18T00:00:00"/>
    <d v="1899-12-30T15:04:40"/>
    <n v="225"/>
    <n v="3.75"/>
    <x v="0"/>
    <x v="0"/>
    <n v="42"/>
    <s v="octubre"/>
    <s v="T"/>
    <m/>
    <s v="microparada"/>
    <m/>
    <m/>
    <m/>
  </r>
  <r>
    <n v="153041"/>
    <s v="Torqueadora"/>
    <s v="Moreno"/>
    <s v="L32"/>
    <d v="2021-02-04T00:00:00"/>
    <s v="Victor"/>
    <s v="Mantenimiento Mecanico"/>
    <d v="2023-10-18T00:00:00"/>
    <d v="1899-12-30T15:36:50"/>
    <d v="2023-10-18T00:00:00"/>
    <d v="1899-12-30T16:54:50"/>
    <n v="4680"/>
    <n v="78"/>
    <x v="623"/>
    <x v="4"/>
    <n v="42"/>
    <s v="octubre"/>
    <s v="T"/>
    <m/>
    <s v="no aplica"/>
    <m/>
    <m/>
    <m/>
  </r>
  <r>
    <n v="153049"/>
    <s v="Coloca Bombas"/>
    <s v="Moreno"/>
    <s v="L43"/>
    <d v="2020-01-13T00:00:00"/>
    <s v="Martín"/>
    <s v="Mantenimiento Electrico"/>
    <d v="2023-10-18T00:00:00"/>
    <d v="1899-12-30T16:23:11"/>
    <d v="2023-10-18T00:00:00"/>
    <d v="1899-12-30T18:04:41"/>
    <n v="6090"/>
    <n v="101.5"/>
    <x v="1"/>
    <x v="1"/>
    <n v="42"/>
    <s v="octubre"/>
    <s v="T"/>
    <m/>
    <s v="sin informacion"/>
    <m/>
    <m/>
    <m/>
  </r>
  <r>
    <n v="153059"/>
    <s v="Celofanadora"/>
    <s v="Moreno"/>
    <s v="L11"/>
    <d v="2018-11-01T00:00:00"/>
    <s v="-"/>
    <s v="Mantenimiento Mecanico"/>
    <d v="2023-10-18T00:00:00"/>
    <d v="1899-12-30T17:28:12"/>
    <d v="2023-10-18T00:00:00"/>
    <d v="1899-12-30T19:15:51"/>
    <n v="6459"/>
    <n v="107.65"/>
    <x v="1"/>
    <x v="1"/>
    <n v="42"/>
    <s v="octubre"/>
    <s v="T"/>
    <m/>
    <s v="sin informacion"/>
    <m/>
    <m/>
    <m/>
  </r>
  <r>
    <n v="153060"/>
    <s v="Celofanadora"/>
    <s v="Moreno"/>
    <s v="L19"/>
    <d v="2023-05-17T00:00:00"/>
    <s v="Juan Manuel"/>
    <s v="Mantenimiento Mecanico"/>
    <d v="2023-10-18T00:00:00"/>
    <d v="1899-12-30T17:37:26"/>
    <d v="2023-10-18T00:00:00"/>
    <d v="1899-12-30T18:29:57"/>
    <n v="3151"/>
    <n v="52.516666666666666"/>
    <x v="1459"/>
    <x v="3"/>
    <n v="42"/>
    <s v="octubre"/>
    <s v="T"/>
    <m/>
    <s v="si"/>
    <m/>
    <m/>
    <m/>
  </r>
  <r>
    <n v="153061"/>
    <s v="Embalador"/>
    <s v="Moreno"/>
    <s v="L29"/>
    <d v="2018-11-01T00:00:00"/>
    <s v="-"/>
    <s v="Mantenimiento Mecanico"/>
    <d v="2023-10-18T00:00:00"/>
    <d v="1899-12-30T17:42:55"/>
    <d v="2023-10-18T00:00:00"/>
    <d v="1899-12-30T17:50:48"/>
    <n v="473"/>
    <n v="7.8833333333333337"/>
    <x v="0"/>
    <x v="0"/>
    <n v="42"/>
    <s v="octubre"/>
    <s v="T"/>
    <m/>
    <s v="microparada"/>
    <m/>
    <m/>
    <m/>
  </r>
  <r>
    <n v="153065"/>
    <s v="Embalador"/>
    <s v="Moreno"/>
    <s v="L29"/>
    <d v="2018-11-01T00:00:00"/>
    <s v="-"/>
    <s v="Mantenimiento Mecanico"/>
    <d v="2023-10-18T00:00:00"/>
    <d v="1899-12-30T17:50:53"/>
    <d v="2023-10-18T00:00:00"/>
    <d v="1899-12-30T18:04:20"/>
    <n v="807"/>
    <n v="13.45"/>
    <x v="1"/>
    <x v="1"/>
    <n v="42"/>
    <s v="octubre"/>
    <s v="T"/>
    <m/>
    <s v="sin informacion"/>
    <m/>
    <m/>
    <m/>
  </r>
  <r>
    <n v="153069"/>
    <s v="Embalador"/>
    <s v="Moreno"/>
    <s v="L29"/>
    <d v="2018-11-01T00:00:00"/>
    <s v="-"/>
    <s v="Mantenimiento Mecanico"/>
    <d v="2023-10-18T00:00:00"/>
    <d v="1899-12-30T18:04:27"/>
    <d v="2023-10-18T00:00:00"/>
    <d v="1899-12-30T18:16:24"/>
    <n v="717"/>
    <n v="11.95"/>
    <x v="1"/>
    <x v="1"/>
    <n v="42"/>
    <s v="octubre"/>
    <s v="T"/>
    <m/>
    <s v="sin informacion"/>
    <m/>
    <m/>
    <m/>
  </r>
  <r>
    <n v="153073"/>
    <s v="Llenadora"/>
    <s v="Moreno"/>
    <s v="L41"/>
    <d v="2018-11-01T00:00:00"/>
    <s v="-"/>
    <s v="Mantenimiento Mecanico"/>
    <d v="2023-10-18T00:00:00"/>
    <d v="1899-12-30T19:09:09"/>
    <d v="2023-10-18T00:00:00"/>
    <d v="1899-12-30T20:15:26"/>
    <n v="3977"/>
    <n v="66.283333333333331"/>
    <x v="1"/>
    <x v="1"/>
    <n v="42"/>
    <s v="octubre"/>
    <s v="T"/>
    <m/>
    <s v="sin informacion"/>
    <m/>
    <m/>
    <m/>
  </r>
  <r>
    <n v="153076"/>
    <s v="Celofanadora"/>
    <s v="Moreno"/>
    <s v="L11"/>
    <d v="2018-11-01T00:00:00"/>
    <s v="-"/>
    <s v="Mantenimiento Mecanico"/>
    <d v="2023-10-18T00:00:00"/>
    <d v="1899-12-30T19:37:07"/>
    <d v="2023-10-18T00:00:00"/>
    <d v="1899-12-30T20:57:47"/>
    <n v="4840"/>
    <n v="80.666666666666671"/>
    <x v="1"/>
    <x v="1"/>
    <n v="42"/>
    <s v="octubre"/>
    <s v="T"/>
    <m/>
    <s v="sin informacion"/>
    <m/>
    <m/>
    <m/>
  </r>
  <r>
    <n v="153077"/>
    <s v="Transporte"/>
    <s v="Moreno"/>
    <s v="L12"/>
    <d v="2018-11-01T00:00:00"/>
    <s v="-"/>
    <s v="Mantenimiento Mecanico"/>
    <d v="2023-10-18T00:00:00"/>
    <d v="1899-12-30T19:42:10"/>
    <d v="2023-10-18T00:00:00"/>
    <d v="1899-12-30T20:08:37"/>
    <n v="1587"/>
    <n v="26.45"/>
    <x v="1"/>
    <x v="1"/>
    <n v="42"/>
    <s v="octubre"/>
    <s v="T"/>
    <m/>
    <s v="sin informacion"/>
    <m/>
    <m/>
    <m/>
  </r>
  <r>
    <n v="153078"/>
    <s v="Celofanadora"/>
    <s v="Moreno"/>
    <s v="L19"/>
    <d v="2023-05-17T00:00:00"/>
    <s v="Juan Manuel"/>
    <s v="Mantenimiento Mecanico"/>
    <d v="2023-10-18T00:00:00"/>
    <d v="1899-12-30T19:58:27"/>
    <d v="2023-10-19T00:00:00"/>
    <d v="1899-12-30T09:02:16"/>
    <n v="47029"/>
    <n v="783.81666666666672"/>
    <x v="1459"/>
    <x v="3"/>
    <n v="42"/>
    <s v="octubre"/>
    <s v="T"/>
    <m/>
    <s v="si"/>
    <m/>
    <m/>
    <m/>
  </r>
  <r>
    <n v="153079"/>
    <s v="Etiquetadora L33"/>
    <s v="Moreno"/>
    <s v="L33"/>
    <d v="2020-10-16T00:00:00"/>
    <s v="Martín"/>
    <s v="Mantenimiento Mecanico"/>
    <d v="2023-10-18T00:00:00"/>
    <d v="1899-12-30T20:12:44"/>
    <d v="2023-10-18T00:00:00"/>
    <d v="1899-12-30T20:49:55"/>
    <n v="2231"/>
    <n v="37.18333333333333"/>
    <x v="4"/>
    <x v="2"/>
    <n v="42"/>
    <s v="octubre"/>
    <s v="T"/>
    <m/>
    <s v="no"/>
    <m/>
    <m/>
    <m/>
  </r>
  <r>
    <n v="153081"/>
    <s v="Estuchadora"/>
    <s v="Moreno"/>
    <s v="L41"/>
    <d v="2020-02-21T00:00:00"/>
    <s v="Martín"/>
    <s v="Mantenimiento Mecanico"/>
    <d v="2023-10-18T00:00:00"/>
    <d v="1899-12-30T20:16:02"/>
    <d v="2023-10-18T00:00:00"/>
    <d v="1899-12-30T20:18:13"/>
    <n v="131"/>
    <n v="2.1833333333333331"/>
    <x v="0"/>
    <x v="0"/>
    <n v="42"/>
    <s v="octubre"/>
    <s v="T"/>
    <m/>
    <s v="microparada"/>
    <m/>
    <m/>
    <m/>
  </r>
  <r>
    <n v="153082"/>
    <s v="Etiquetadora L33"/>
    <s v="Moreno"/>
    <s v="L33"/>
    <d v="2020-10-16T00:00:00"/>
    <s v="Martín"/>
    <s v="Mantenimiento Mecanico"/>
    <d v="2023-10-18T00:00:00"/>
    <d v="1899-12-30T20:50:05"/>
    <d v="2023-10-19T00:00:00"/>
    <d v="1899-12-30T06:21:08"/>
    <n v="34263"/>
    <n v="571.04999999999995"/>
    <x v="4"/>
    <x v="2"/>
    <n v="42"/>
    <s v="octubre"/>
    <s v="T"/>
    <m/>
    <s v="no"/>
    <m/>
    <m/>
    <m/>
  </r>
  <r>
    <n v="153085"/>
    <s v="Laser"/>
    <s v="Moreno"/>
    <s v="L10"/>
    <d v="2021-02-12T00:00:00"/>
    <s v="Martín"/>
    <s v="Mantenimiento Electrico"/>
    <d v="2023-10-19T00:00:00"/>
    <d v="1899-12-30T06:01:33"/>
    <d v="2023-10-19T00:00:00"/>
    <d v="1899-12-30T06:03:14"/>
    <n v="101"/>
    <n v="1.6833333333333333"/>
    <x v="0"/>
    <x v="0"/>
    <n v="42"/>
    <s v="octubre"/>
    <s v="M"/>
    <m/>
    <s v="microparada"/>
    <m/>
    <m/>
    <m/>
  </r>
  <r>
    <n v="153089"/>
    <s v="Etiquetadora L33"/>
    <s v="Moreno"/>
    <s v="L33"/>
    <d v="2020-10-16T00:00:00"/>
    <s v="Martín"/>
    <s v="Mantenimiento Electrico"/>
    <d v="2023-10-19T00:00:00"/>
    <d v="1899-12-30T06:33:28"/>
    <d v="2023-10-19T00:00:00"/>
    <d v="1899-12-30T07:30:43"/>
    <n v="3435"/>
    <n v="57.25"/>
    <x v="1460"/>
    <x v="2"/>
    <n v="42"/>
    <s v="octubre"/>
    <s v="M"/>
    <m/>
    <s v="no"/>
    <m/>
    <m/>
    <m/>
  </r>
  <r>
    <n v="153090"/>
    <s v="Roscadora"/>
    <s v="Moreno"/>
    <s v="L32"/>
    <d v="2021-03-10T00:00:00"/>
    <s v="Martín"/>
    <s v="Mantenimiento Mecanico"/>
    <d v="2023-10-19T00:00:00"/>
    <d v="1899-12-30T06:44:59"/>
    <d v="2023-10-19T00:00:00"/>
    <d v="1899-12-30T09:02:04"/>
    <n v="8225"/>
    <n v="137.08333333333334"/>
    <x v="1461"/>
    <x v="2"/>
    <n v="42"/>
    <s v="octubre"/>
    <s v="M"/>
    <m/>
    <s v="no"/>
    <m/>
    <m/>
    <m/>
  </r>
  <r>
    <n v="153092"/>
    <s v="Celofanadora L10"/>
    <s v="Moreno"/>
    <s v="L10"/>
    <d v="2020-09-30T00:00:00"/>
    <s v="Martín"/>
    <s v="Mantenimiento Mecanico"/>
    <d v="2023-10-19T00:00:00"/>
    <d v="1899-12-30T06:49:14"/>
    <d v="2023-10-19T00:00:00"/>
    <d v="1899-12-30T07:55:11"/>
    <n v="3957"/>
    <n v="65.95"/>
    <x v="1462"/>
    <x v="2"/>
    <n v="42"/>
    <s v="octubre"/>
    <s v="M"/>
    <m/>
    <s v="no"/>
    <m/>
    <m/>
    <m/>
  </r>
  <r>
    <n v="153093"/>
    <s v="Martillo"/>
    <s v="Moreno"/>
    <s v="L41"/>
    <d v="2018-11-01T00:00:00"/>
    <s v="-"/>
    <s v="Mantenimiento Mecanico"/>
    <d v="2023-10-19T00:00:00"/>
    <d v="1899-12-30T06:52:53"/>
    <d v="2023-10-19T00:00:00"/>
    <d v="1899-12-30T07:18:37"/>
    <n v="1544"/>
    <n v="25.733333333333334"/>
    <x v="1"/>
    <x v="1"/>
    <n v="42"/>
    <s v="octubre"/>
    <s v="M"/>
    <m/>
    <s v="sin informacion"/>
    <m/>
    <m/>
    <m/>
  </r>
  <r>
    <n v="153094"/>
    <s v="Llenadora"/>
    <s v="Moreno"/>
    <s v="L07"/>
    <d v="2018-11-01T00:00:00"/>
    <s v="-"/>
    <s v="Mantenimiento Electrico"/>
    <d v="2023-10-19T00:00:00"/>
    <d v="1899-12-30T06:53:24"/>
    <d v="2023-10-19T00:00:00"/>
    <d v="1899-12-30T07:39:22"/>
    <n v="2758"/>
    <n v="45.966666666666669"/>
    <x v="1"/>
    <x v="1"/>
    <n v="42"/>
    <s v="octubre"/>
    <s v="M"/>
    <m/>
    <s v="sin informacion"/>
    <m/>
    <m/>
    <m/>
  </r>
  <r>
    <n v="153095"/>
    <s v="Axon"/>
    <s v="Moreno"/>
    <s v="L37"/>
    <d v="2020-02-20T00:00:00"/>
    <s v="Martín"/>
    <s v="Mantenimiento Mecanico"/>
    <d v="2023-10-19T00:00:00"/>
    <d v="1899-12-30T07:25:52"/>
    <d v="2023-10-19T00:00:00"/>
    <d v="1899-12-30T07:53:27"/>
    <n v="1655"/>
    <n v="27.583333333333332"/>
    <x v="10"/>
    <x v="2"/>
    <n v="42"/>
    <s v="octubre"/>
    <s v="M"/>
    <m/>
    <s v="no"/>
    <m/>
    <m/>
    <m/>
  </r>
  <r>
    <n v="153099"/>
    <s v="Etiquetadora L33"/>
    <s v="Moreno"/>
    <s v="L33"/>
    <d v="2020-10-16T00:00:00"/>
    <s v="Martín"/>
    <s v="Mantenimiento Electrico"/>
    <d v="2023-10-19T00:00:00"/>
    <d v="1899-12-30T08:30:24"/>
    <d v="2023-10-19T00:00:00"/>
    <d v="1899-12-30T08:58:58"/>
    <n v="1714"/>
    <n v="28.566666666666666"/>
    <x v="1"/>
    <x v="1"/>
    <n v="42"/>
    <s v="octubre"/>
    <s v="M"/>
    <m/>
    <s v="sin informacion"/>
    <m/>
    <m/>
    <m/>
  </r>
  <r>
    <n v="153100"/>
    <s v="Llenadora"/>
    <s v="Moreno"/>
    <s v="L07"/>
    <d v="2018-11-01T00:00:00"/>
    <s v="-"/>
    <s v="Mantenimiento Electrico"/>
    <d v="2023-10-19T00:00:00"/>
    <d v="1899-12-30T08:32:16"/>
    <d v="2023-10-19T00:00:00"/>
    <d v="1899-12-30T11:10:36"/>
    <n v="9500"/>
    <n v="158.33333333333334"/>
    <x v="1"/>
    <x v="1"/>
    <n v="42"/>
    <s v="octubre"/>
    <s v="M"/>
    <m/>
    <s v="sin informacion"/>
    <m/>
    <m/>
    <m/>
  </r>
  <r>
    <n v="153138"/>
    <s v="Pick and play"/>
    <s v="Moreno"/>
    <s v="L11"/>
    <d v="2018-11-01T00:00:00"/>
    <s v="-"/>
    <s v="Mantenimiento Mecanico"/>
    <d v="2023-10-19T00:00:00"/>
    <d v="1899-12-30T10:58:45"/>
    <d v="2023-10-19T00:00:00"/>
    <d v="1899-12-30T11:31:26"/>
    <n v="1961"/>
    <n v="32.68333333333333"/>
    <x v="1463"/>
    <x v="2"/>
    <n v="42"/>
    <s v="octubre"/>
    <s v="M"/>
    <m/>
    <s v="no"/>
    <m/>
    <m/>
    <m/>
  </r>
  <r>
    <n v="153152"/>
    <s v="Abastecedor tubos"/>
    <s v="Moreno"/>
    <s v="L36"/>
    <d v="2018-11-01T00:00:00"/>
    <s v="-"/>
    <s v="Mantenimiento Electrico"/>
    <d v="2023-10-19T00:00:00"/>
    <d v="1899-12-30T11:41:32"/>
    <d v="2023-10-19T00:00:00"/>
    <d v="1899-12-30T14:29:14"/>
    <n v="10062"/>
    <n v="167.7"/>
    <x v="1"/>
    <x v="1"/>
    <n v="42"/>
    <s v="octubre"/>
    <s v="M"/>
    <m/>
    <s v="sin informacion"/>
    <m/>
    <m/>
    <m/>
  </r>
  <r>
    <n v="153176"/>
    <s v="Llenadora"/>
    <s v="Moreno"/>
    <s v="L27"/>
    <d v="2018-11-01T00:00:00"/>
    <s v="-"/>
    <s v="Mantenimiento Electrico"/>
    <d v="2023-10-19T00:00:00"/>
    <d v="1899-12-30T12:30:02"/>
    <d v="2023-10-19T00:00:00"/>
    <d v="1899-12-30T12:35:31"/>
    <n v="329"/>
    <n v="5.4833333333333334"/>
    <x v="0"/>
    <x v="0"/>
    <n v="42"/>
    <s v="octubre"/>
    <s v="M"/>
    <m/>
    <s v="microparada"/>
    <m/>
    <m/>
    <m/>
  </r>
  <r>
    <n v="153186"/>
    <s v="Pick and play"/>
    <s v="Moreno"/>
    <s v="L11"/>
    <d v="2018-11-01T00:00:00"/>
    <s v="-"/>
    <s v="Mantenimiento Mecanico"/>
    <d v="2023-10-19T00:00:00"/>
    <d v="1899-12-30T12:54:53"/>
    <d v="2023-10-19T00:00:00"/>
    <d v="1899-12-30T15:31:09"/>
    <n v="9376"/>
    <n v="156.26666666666668"/>
    <x v="1"/>
    <x v="1"/>
    <n v="42"/>
    <s v="octubre"/>
    <s v="M"/>
    <m/>
    <s v="sin informacion"/>
    <m/>
    <m/>
    <m/>
  </r>
  <r>
    <n v="153187"/>
    <s v="Estuchadora"/>
    <s v="Moreno"/>
    <s v="L43"/>
    <d v="2018-11-01T00:00:00"/>
    <s v="-"/>
    <s v="Mantenimiento Mecanico"/>
    <d v="2023-10-19T00:00:00"/>
    <d v="1899-12-30T13:01:12"/>
    <d v="2023-10-19T00:00:00"/>
    <d v="1899-12-30T14:46:31"/>
    <n v="6319"/>
    <n v="105.31666666666666"/>
    <x v="1464"/>
    <x v="2"/>
    <n v="42"/>
    <s v="octubre"/>
    <s v="M"/>
    <m/>
    <s v="no"/>
    <m/>
    <m/>
    <m/>
  </r>
  <r>
    <n v="153219"/>
    <s v="Etiquetadora"/>
    <s v="Moreno"/>
    <s v="L45"/>
    <d v="2018-11-01T00:00:00"/>
    <s v="-"/>
    <s v="Mantenimiento Mecanico"/>
    <d v="2023-10-19T00:00:00"/>
    <d v="1899-12-30T15:20:36"/>
    <d v="2023-10-19T00:00:00"/>
    <d v="1899-12-30T15:29:00"/>
    <n v="504"/>
    <n v="8.4"/>
    <x v="0"/>
    <x v="0"/>
    <n v="42"/>
    <s v="octubre"/>
    <s v="T"/>
    <m/>
    <s v="microparada"/>
    <m/>
    <m/>
    <m/>
  </r>
  <r>
    <n v="153237"/>
    <s v="Torqueadora"/>
    <s v="Moreno"/>
    <s v="L19"/>
    <d v="2018-11-01T00:00:00"/>
    <s v="-"/>
    <s v="Mantenimiento Electrico"/>
    <d v="2023-10-19T00:00:00"/>
    <d v="1899-12-30T16:14:42"/>
    <d v="2023-10-19T00:00:00"/>
    <d v="1899-12-30T16:51:13"/>
    <n v="2191"/>
    <n v="36.516666666666666"/>
    <x v="1465"/>
    <x v="3"/>
    <n v="42"/>
    <s v="octubre"/>
    <s v="T"/>
    <m/>
    <s v="si"/>
    <m/>
    <m/>
    <m/>
  </r>
  <r>
    <n v="153254"/>
    <s v="Llenadora"/>
    <s v="Moreno"/>
    <s v="L07"/>
    <d v="2018-11-01T00:00:00"/>
    <s v="-"/>
    <s v="Mantenimiento Electrico"/>
    <d v="2023-10-19T00:00:00"/>
    <d v="1899-12-30T17:08:35"/>
    <d v="2023-10-19T00:00:00"/>
    <d v="1899-12-30T17:13:14"/>
    <n v="279"/>
    <n v="4.6500000000000004"/>
    <x v="0"/>
    <x v="0"/>
    <n v="42"/>
    <s v="octubre"/>
    <s v="T"/>
    <m/>
    <s v="microparada"/>
    <m/>
    <m/>
    <m/>
  </r>
  <r>
    <n v="153258"/>
    <s v="Celofanadora"/>
    <s v="Moreno"/>
    <s v="L11"/>
    <d v="2018-11-01T00:00:00"/>
    <s v="-"/>
    <s v="Mantenimiento Mecanico"/>
    <d v="2023-10-19T00:00:00"/>
    <d v="1899-12-30T17:15:56"/>
    <d v="2023-10-19T00:00:00"/>
    <d v="1899-12-30T17:27:25"/>
    <n v="689"/>
    <n v="11.483333333333333"/>
    <x v="1466"/>
    <x v="2"/>
    <n v="42"/>
    <s v="octubre"/>
    <s v="T"/>
    <m/>
    <s v="no"/>
    <m/>
    <m/>
    <m/>
  </r>
  <r>
    <n v="153264"/>
    <s v="Inkjet"/>
    <s v="Moreno"/>
    <s v="L38"/>
    <d v="2018-11-01T00:00:00"/>
    <s v="-"/>
    <s v="Mantenimiento Electrico"/>
    <d v="2023-10-19T00:00:00"/>
    <d v="1899-12-30T17:34:10"/>
    <d v="2023-10-19T00:00:00"/>
    <d v="1899-12-30T17:38:35"/>
    <n v="265"/>
    <n v="4.416666666666667"/>
    <x v="0"/>
    <x v="0"/>
    <n v="42"/>
    <s v="octubre"/>
    <s v="T"/>
    <m/>
    <s v="microparada"/>
    <m/>
    <m/>
    <m/>
  </r>
  <r>
    <n v="153268"/>
    <s v="Torqueadora"/>
    <s v="Moreno"/>
    <s v="L19"/>
    <d v="2018-11-01T00:00:00"/>
    <s v="-"/>
    <s v="Mantenimiento Electrico"/>
    <d v="2023-10-19T00:00:00"/>
    <d v="1899-12-30T18:02:59"/>
    <d v="2023-10-19T00:00:00"/>
    <d v="1899-12-30T18:34:45"/>
    <n v="1906"/>
    <n v="31.766666666666666"/>
    <x v="1467"/>
    <x v="2"/>
    <n v="42"/>
    <s v="octubre"/>
    <s v="T"/>
    <m/>
    <s v="no"/>
    <m/>
    <m/>
    <m/>
  </r>
  <r>
    <n v="153276"/>
    <s v="Etiquetadora"/>
    <s v="Moreno"/>
    <s v="L04"/>
    <d v="2018-11-01T00:00:00"/>
    <s v="-"/>
    <s v="Mantenimiento Mecanico"/>
    <d v="2023-10-19T00:00:00"/>
    <d v="1899-12-30T19:42:39"/>
    <d v="2023-10-19T00:00:00"/>
    <d v="1899-12-30T19:43:11"/>
    <n v="32"/>
    <n v="0.53333333333333333"/>
    <x v="0"/>
    <x v="0"/>
    <n v="42"/>
    <s v="octubre"/>
    <s v="T"/>
    <m/>
    <s v="microparada"/>
    <m/>
    <m/>
    <m/>
  </r>
  <r>
    <n v="153278"/>
    <s v="Transporte"/>
    <s v="Moreno"/>
    <s v="L04"/>
    <d v="2018-11-01T00:00:00"/>
    <s v="-"/>
    <s v="Mantenimiento Electrico"/>
    <d v="2023-10-19T00:00:00"/>
    <d v="1899-12-30T19:51:27"/>
    <d v="2023-10-19T00:00:00"/>
    <d v="1899-12-30T20:14:58"/>
    <n v="1411"/>
    <n v="23.516666666666666"/>
    <x v="1468"/>
    <x v="2"/>
    <n v="42"/>
    <s v="octubre"/>
    <s v="T"/>
    <m/>
    <s v="no"/>
    <m/>
    <m/>
    <m/>
  </r>
  <r>
    <n v="153280"/>
    <s v="Transporte"/>
    <s v="Moreno"/>
    <s v="L04"/>
    <d v="2018-11-01T00:00:00"/>
    <s v="-"/>
    <s v="Mantenimiento Mecanico"/>
    <d v="2023-10-19T00:00:00"/>
    <d v="1899-12-30T20:15:03"/>
    <d v="2023-10-19T00:00:00"/>
    <d v="1899-12-30T20:24:16"/>
    <n v="553"/>
    <n v="9.2166666666666668"/>
    <x v="0"/>
    <x v="0"/>
    <n v="42"/>
    <s v="octubre"/>
    <s v="T"/>
    <m/>
    <s v="microparada"/>
    <m/>
    <m/>
    <m/>
  </r>
  <r>
    <n v="153290"/>
    <s v="Llenadora"/>
    <s v="Moreno"/>
    <s v="L29"/>
    <d v="2018-11-01T00:00:00"/>
    <s v="-"/>
    <s v="Mantenimiento Mecanico"/>
    <d v="2023-10-20T00:00:00"/>
    <d v="1899-12-30T06:15:16"/>
    <d v="2023-10-20T00:00:00"/>
    <d v="1899-12-30T06:37:09"/>
    <n v="1313"/>
    <n v="21.883333333333333"/>
    <x v="1469"/>
    <x v="2"/>
    <n v="42"/>
    <s v="octubre"/>
    <s v="M"/>
    <m/>
    <s v="no"/>
    <m/>
    <m/>
    <m/>
  </r>
  <r>
    <n v="153294"/>
    <s v="Abastecedor tubos"/>
    <s v="Moreno"/>
    <s v="L29"/>
    <d v="2018-11-01T00:00:00"/>
    <s v="-"/>
    <s v="Mantenimiento Mecanico"/>
    <d v="2023-10-20T00:00:00"/>
    <d v="1899-12-30T06:48:36"/>
    <d v="2023-10-20T00:00:00"/>
    <d v="1899-12-30T06:49:23"/>
    <n v="47"/>
    <n v="0.78333333333333333"/>
    <x v="0"/>
    <x v="0"/>
    <n v="42"/>
    <s v="octubre"/>
    <s v="M"/>
    <m/>
    <s v="microparada"/>
    <m/>
    <m/>
    <m/>
  </r>
  <r>
    <n v="153295"/>
    <s v="Llenadora"/>
    <s v="Moreno"/>
    <s v="L29"/>
    <d v="2018-11-01T00:00:00"/>
    <s v="-"/>
    <s v="Mantenimiento Mecanico"/>
    <d v="2023-10-20T00:00:00"/>
    <d v="1899-12-30T06:50:41"/>
    <d v="2023-10-20T00:00:00"/>
    <d v="1899-12-30T07:09:49"/>
    <n v="1148"/>
    <n v="19.133333333333333"/>
    <x v="1470"/>
    <x v="2"/>
    <n v="42"/>
    <s v="octubre"/>
    <s v="M"/>
    <m/>
    <s v="no"/>
    <m/>
    <m/>
    <m/>
  </r>
  <r>
    <n v="153297"/>
    <s v="Abastecedor pinceles"/>
    <s v="Moreno"/>
    <s v="L37"/>
    <d v="2018-11-01T00:00:00"/>
    <s v="-"/>
    <s v="Mantenimiento Mecanico"/>
    <d v="2023-10-20T00:00:00"/>
    <d v="1899-12-30T07:14:11"/>
    <d v="2023-10-20T00:00:00"/>
    <d v="1899-12-30T08:04:55"/>
    <n v="3044"/>
    <n v="50.733333333333334"/>
    <x v="1471"/>
    <x v="2"/>
    <n v="42"/>
    <s v="octubre"/>
    <s v="M"/>
    <m/>
    <s v="no"/>
    <m/>
    <m/>
    <m/>
  </r>
  <r>
    <n v="153300"/>
    <s v="Roscadora"/>
    <s v="Moreno"/>
    <s v="L32"/>
    <d v="2021-03-10T00:00:00"/>
    <s v="Martín"/>
    <s v="Mantenimiento Mecanico"/>
    <d v="2023-10-20T00:00:00"/>
    <d v="1899-12-30T07:42:11"/>
    <d v="2023-10-20T00:00:00"/>
    <d v="1899-12-30T09:10:36"/>
    <n v="5305"/>
    <n v="88.416666666666671"/>
    <x v="1"/>
    <x v="1"/>
    <n v="42"/>
    <s v="octubre"/>
    <s v="M"/>
    <m/>
    <s v="sin informacion"/>
    <m/>
    <m/>
    <m/>
  </r>
  <r>
    <n v="153301"/>
    <s v="Celofanadora L10"/>
    <s v="Moreno"/>
    <s v="L10"/>
    <d v="2020-09-30T00:00:00"/>
    <s v="Martín"/>
    <s v="Mantenimiento Mecanico"/>
    <d v="2023-10-20T00:00:00"/>
    <d v="1899-12-30T08:15:38"/>
    <d v="2023-10-20T00:00:00"/>
    <d v="1899-12-30T08:48:25"/>
    <n v="1967"/>
    <n v="32.783333333333331"/>
    <x v="1"/>
    <x v="1"/>
    <n v="42"/>
    <s v="octubre"/>
    <s v="M"/>
    <m/>
    <s v="sin informacion"/>
    <m/>
    <m/>
    <m/>
  </r>
  <r>
    <n v="153302"/>
    <s v="Pick and play"/>
    <s v="Moreno"/>
    <s v="L10"/>
    <d v="2020-03-10T00:00:00"/>
    <s v="Martín"/>
    <s v="Mantenimiento Electrico"/>
    <d v="2023-10-20T00:00:00"/>
    <d v="1899-12-30T08:48:33"/>
    <d v="2023-10-20T00:00:00"/>
    <d v="1899-12-30T08:58:06"/>
    <n v="573"/>
    <n v="9.5500000000000007"/>
    <x v="0"/>
    <x v="0"/>
    <n v="42"/>
    <s v="octubre"/>
    <s v="M"/>
    <m/>
    <s v="microparada"/>
    <m/>
    <m/>
    <m/>
  </r>
  <r>
    <n v="153318"/>
    <s v="Llenadora"/>
    <s v="Moreno"/>
    <s v="L43"/>
    <d v="2018-11-01T00:00:00"/>
    <s v="-"/>
    <s v="Mantenimiento Electrico"/>
    <d v="2023-10-20T00:00:00"/>
    <d v="1899-12-30T10:47:42"/>
    <d v="2023-10-20T00:00:00"/>
    <d v="1899-12-30T10:49:22"/>
    <n v="100"/>
    <n v="1.6666666666666667"/>
    <x v="0"/>
    <x v="0"/>
    <n v="42"/>
    <s v="octubre"/>
    <s v="M"/>
    <m/>
    <s v="microparada"/>
    <m/>
    <m/>
    <m/>
  </r>
  <r>
    <n v="153321"/>
    <s v="Celofanadora L10"/>
    <s v="Moreno"/>
    <s v="L10"/>
    <d v="2020-09-30T00:00:00"/>
    <s v="Martín"/>
    <s v="Mantenimiento Mecanico"/>
    <d v="2023-10-20T00:00:00"/>
    <d v="1899-12-30T11:09:27"/>
    <d v="2023-10-21T00:00:00"/>
    <d v="1899-12-30T10:11:27"/>
    <n v="82920"/>
    <n v="1382"/>
    <x v="1"/>
    <x v="1"/>
    <n v="43"/>
    <s v="octubre"/>
    <s v="M"/>
    <m/>
    <s v="sin informacion"/>
    <m/>
    <m/>
    <m/>
  </r>
  <r>
    <n v="153390"/>
    <s v="Celofanadora"/>
    <s v="Moreno"/>
    <s v="L11"/>
    <d v="2018-11-01T00:00:00"/>
    <s v="-"/>
    <s v="Mantenimiento Mecanico"/>
    <d v="2023-10-20T00:00:00"/>
    <d v="1899-12-30T16:02:25"/>
    <d v="2023-10-21T00:00:00"/>
    <d v="1899-12-30T11:55:54"/>
    <n v="71609"/>
    <n v="1193.4833333333333"/>
    <x v="1"/>
    <x v="1"/>
    <n v="43"/>
    <s v="octubre"/>
    <s v="T"/>
    <m/>
    <s v="sin informacion"/>
    <m/>
    <m/>
    <m/>
  </r>
  <r>
    <n v="153395"/>
    <s v="Estuchadora"/>
    <s v="Moreno"/>
    <s v="L32"/>
    <d v="2021-02-04T00:00:00"/>
    <s v="Victor"/>
    <s v="Mantenimiento Mecanico"/>
    <d v="2023-10-20T00:00:00"/>
    <d v="1899-12-30T17:03:37"/>
    <d v="2023-10-20T00:00:00"/>
    <d v="1899-12-30T18:36:57"/>
    <n v="5600"/>
    <n v="93.333333333333329"/>
    <x v="1472"/>
    <x v="2"/>
    <n v="42"/>
    <s v="octubre"/>
    <s v="T"/>
    <m/>
    <s v="no"/>
    <m/>
    <m/>
    <m/>
  </r>
  <r>
    <n v="153396"/>
    <s v="Abastecedor de tapas"/>
    <s v="Moreno"/>
    <s v="L33"/>
    <d v="2018-11-01T00:00:00"/>
    <s v="-"/>
    <s v="Mantenimiento Mecanico"/>
    <d v="2023-10-20T00:00:00"/>
    <d v="1899-12-30T17:06:55"/>
    <d v="2023-10-20T00:00:00"/>
    <d v="1899-12-30T17:10:19"/>
    <n v="204"/>
    <n v="3.4"/>
    <x v="0"/>
    <x v="0"/>
    <n v="42"/>
    <s v="octubre"/>
    <s v="T"/>
    <m/>
    <s v="microparada"/>
    <m/>
    <m/>
    <m/>
  </r>
  <r>
    <n v="153406"/>
    <s v="Llenadora"/>
    <s v="Moreno"/>
    <s v="L29"/>
    <d v="2018-11-01T00:00:00"/>
    <s v="-"/>
    <s v="Mantenimiento Mecanico"/>
    <d v="2023-10-20T00:00:00"/>
    <d v="1899-12-30T18:22:20"/>
    <d v="2023-10-20T00:00:00"/>
    <d v="1899-12-30T18:22:23"/>
    <n v="3"/>
    <n v="0.05"/>
    <x v="0"/>
    <x v="0"/>
    <n v="42"/>
    <s v="octubre"/>
    <s v="T"/>
    <m/>
    <s v="microparada"/>
    <m/>
    <m/>
    <m/>
  </r>
  <r>
    <n v="153407"/>
    <s v="Llenadora"/>
    <s v="Moreno"/>
    <s v="L29"/>
    <d v="2018-11-01T00:00:00"/>
    <s v="-"/>
    <s v="Mantenimiento Electrico"/>
    <d v="2023-10-20T00:00:00"/>
    <d v="1899-12-30T18:22:32"/>
    <d v="2023-10-20T00:00:00"/>
    <d v="1899-12-30T18:56:52"/>
    <n v="2060"/>
    <n v="34.333333333333336"/>
    <x v="1"/>
    <x v="1"/>
    <n v="42"/>
    <s v="octubre"/>
    <s v="T"/>
    <m/>
    <s v="sin informacion"/>
    <m/>
    <m/>
    <m/>
  </r>
  <r>
    <n v="153413"/>
    <s v="Bajador tetina"/>
    <s v="Moreno"/>
    <s v="L27"/>
    <d v="2018-11-01T00:00:00"/>
    <s v="-"/>
    <s v="Mantenimiento Mecanico"/>
    <d v="2023-10-20T00:00:00"/>
    <d v="1899-12-30T18:59:55"/>
    <d v="2023-10-20T00:00:00"/>
    <d v="1899-12-30T19:07:27"/>
    <n v="452"/>
    <n v="7.5333333333333332"/>
    <x v="0"/>
    <x v="0"/>
    <n v="42"/>
    <s v="octubre"/>
    <s v="T"/>
    <m/>
    <s v="microparada"/>
    <m/>
    <m/>
    <m/>
  </r>
  <r>
    <n v="153418"/>
    <s v="Llenadora"/>
    <s v="Moreno"/>
    <s v="L29"/>
    <d v="2018-11-01T00:00:00"/>
    <s v="-"/>
    <s v="Mantenimiento Electrico"/>
    <d v="2023-10-20T00:00:00"/>
    <d v="1899-12-30T20:10:50"/>
    <d v="2023-10-20T00:00:00"/>
    <d v="1899-12-30T20:24:13"/>
    <n v="803"/>
    <n v="13.383333333333333"/>
    <x v="4"/>
    <x v="2"/>
    <n v="42"/>
    <s v="octubre"/>
    <s v="T"/>
    <m/>
    <s v="no"/>
    <m/>
    <m/>
    <m/>
  </r>
  <r>
    <n v="153492"/>
    <s v="Brazo transporte"/>
    <s v="Moreno"/>
    <s v="L35"/>
    <d v="2018-11-01T00:00:00"/>
    <s v="-"/>
    <s v="Mantenimiento Electrico"/>
    <d v="2023-10-23T00:00:00"/>
    <d v="1899-12-30T06:32:54"/>
    <d v="2023-10-23T00:00:00"/>
    <d v="1899-12-30T07:11:26"/>
    <n v="2312"/>
    <n v="38.533333333333331"/>
    <x v="1473"/>
    <x v="2"/>
    <n v="43"/>
    <s v="octubre"/>
    <s v="M"/>
    <m/>
    <s v="no"/>
    <m/>
    <m/>
    <m/>
  </r>
  <r>
    <n v="153495"/>
    <s v="Torqueadora"/>
    <s v="Moreno"/>
    <s v="L33"/>
    <d v="2020-02-20T00:00:00"/>
    <s v="Martín"/>
    <s v="Mantenimiento Mecanico"/>
    <d v="2023-10-23T00:00:00"/>
    <d v="1899-12-30T07:01:10"/>
    <d v="2023-10-23T00:00:00"/>
    <d v="1899-12-30T07:23:11"/>
    <n v="1321"/>
    <n v="22.016666666666666"/>
    <x v="1"/>
    <x v="1"/>
    <n v="43"/>
    <s v="octubre"/>
    <s v="M"/>
    <m/>
    <s v="sin informacion"/>
    <m/>
    <m/>
    <m/>
  </r>
  <r>
    <n v="153497"/>
    <s v="Brazo transporte"/>
    <s v="Moreno"/>
    <s v="L35"/>
    <d v="2018-11-01T00:00:00"/>
    <s v="-"/>
    <s v="Mantenimiento Mecanico"/>
    <d v="2023-10-23T00:00:00"/>
    <d v="1899-12-30T07:11:34"/>
    <d v="2023-10-23T00:00:00"/>
    <d v="1899-12-30T07:17:09"/>
    <n v="335"/>
    <n v="5.583333333333333"/>
    <x v="0"/>
    <x v="0"/>
    <n v="43"/>
    <s v="octubre"/>
    <s v="M"/>
    <m/>
    <s v="microparada"/>
    <m/>
    <m/>
    <m/>
  </r>
  <r>
    <n v="153499"/>
    <s v="Torqueadora"/>
    <s v="Moreno"/>
    <s v="L33"/>
    <d v="2020-02-20T00:00:00"/>
    <s v="Martín"/>
    <s v="Mantenimiento Electrico"/>
    <d v="2023-10-23T00:00:00"/>
    <d v="1899-12-30T07:31:49"/>
    <d v="2023-10-23T00:00:00"/>
    <d v="1899-12-30T08:04:29"/>
    <n v="1960"/>
    <n v="32.666666666666664"/>
    <x v="1474"/>
    <x v="2"/>
    <n v="43"/>
    <s v="octubre"/>
    <s v="M"/>
    <m/>
    <s v="no"/>
    <m/>
    <m/>
    <m/>
  </r>
  <r>
    <n v="153500"/>
    <s v="Martillo"/>
    <s v="Moreno"/>
    <s v="L43"/>
    <d v="2018-11-01T00:00:00"/>
    <s v="-"/>
    <s v="Mantenimiento Mecanico"/>
    <d v="2023-10-23T00:00:00"/>
    <d v="1899-12-30T07:43:44"/>
    <d v="2023-10-23T00:00:00"/>
    <d v="1899-12-30T07:52:45"/>
    <n v="541"/>
    <n v="9.0166666666666675"/>
    <x v="0"/>
    <x v="0"/>
    <n v="43"/>
    <s v="octubre"/>
    <s v="M"/>
    <m/>
    <s v="microparada"/>
    <m/>
    <m/>
    <m/>
  </r>
  <r>
    <n v="153501"/>
    <s v="Abastecedor de tapas"/>
    <s v="Moreno"/>
    <s v="L33"/>
    <d v="2018-11-01T00:00:00"/>
    <s v="-"/>
    <s v="Mantenimiento Mecanico"/>
    <d v="2023-10-23T00:00:00"/>
    <d v="1899-12-30T08:39:59"/>
    <d v="2023-10-23T00:00:00"/>
    <d v="1899-12-30T08:48:29"/>
    <n v="510"/>
    <n v="8.5"/>
    <x v="0"/>
    <x v="0"/>
    <n v="43"/>
    <s v="octubre"/>
    <s v="M"/>
    <m/>
    <s v="microparada"/>
    <m/>
    <m/>
    <m/>
  </r>
  <r>
    <n v="153503"/>
    <s v="Llenadora"/>
    <s v="Moreno"/>
    <s v="L43"/>
    <d v="2018-11-01T00:00:00"/>
    <s v="-"/>
    <s v="Mantenimiento Electrico"/>
    <d v="2023-10-23T00:00:00"/>
    <d v="1899-12-30T08:51:04"/>
    <d v="2023-10-23T00:00:00"/>
    <d v="1899-12-30T12:23:54"/>
    <n v="12770"/>
    <n v="212.83333333333334"/>
    <x v="1475"/>
    <x v="2"/>
    <n v="43"/>
    <s v="octubre"/>
    <s v="M"/>
    <m/>
    <s v="no"/>
    <m/>
    <m/>
    <m/>
  </r>
  <r>
    <n v="153504"/>
    <s v="Torqueadora"/>
    <s v="Moreno"/>
    <s v="L33"/>
    <d v="2020-02-20T00:00:00"/>
    <s v="Martín"/>
    <s v="Mantenimiento Mecanico"/>
    <d v="2023-10-23T00:00:00"/>
    <d v="1899-12-30T08:56:01"/>
    <d v="2023-10-23T00:00:00"/>
    <d v="1899-12-30T09:01:26"/>
    <n v="325"/>
    <n v="5.416666666666667"/>
    <x v="0"/>
    <x v="0"/>
    <n v="43"/>
    <s v="octubre"/>
    <s v="M"/>
    <m/>
    <s v="microparada"/>
    <m/>
    <m/>
    <m/>
  </r>
  <r>
    <n v="153523"/>
    <s v="Llenadora"/>
    <s v="Moreno"/>
    <s v="L35"/>
    <d v="2018-11-01T00:00:00"/>
    <s v="-"/>
    <s v="Mantenimiento Electrico"/>
    <d v="2023-10-23T00:00:00"/>
    <d v="1899-12-30T10:21:18"/>
    <d v="2023-10-23T00:00:00"/>
    <d v="1899-12-30T10:44:47"/>
    <n v="1409"/>
    <n v="23.483333333333334"/>
    <x v="47"/>
    <x v="2"/>
    <n v="43"/>
    <s v="octubre"/>
    <s v="M"/>
    <m/>
    <s v="no"/>
    <m/>
    <m/>
    <m/>
  </r>
  <r>
    <n v="153528"/>
    <s v="Laser"/>
    <s v="Moreno"/>
    <s v="L33"/>
    <d v="2018-11-01T00:00:00"/>
    <s v="-"/>
    <s v="Mantenimiento Electrico"/>
    <d v="2023-10-23T00:00:00"/>
    <d v="1899-12-30T10:47:06"/>
    <d v="2023-10-23T00:00:00"/>
    <d v="1899-12-30T10:52:44"/>
    <n v="338"/>
    <n v="5.6333333333333337"/>
    <x v="0"/>
    <x v="0"/>
    <n v="43"/>
    <s v="octubre"/>
    <s v="M"/>
    <m/>
    <s v="microparada"/>
    <m/>
    <m/>
    <m/>
  </r>
  <r>
    <n v="153529"/>
    <s v="Llenadora"/>
    <s v="Moreno"/>
    <s v="L33"/>
    <d v="2018-11-01T00:00:00"/>
    <s v="-"/>
    <s v="Mantenimiento Electrico"/>
    <d v="2023-10-23T00:00:00"/>
    <d v="1899-12-30T11:01:17"/>
    <d v="2023-10-23T00:00:00"/>
    <d v="1899-12-30T11:02:40"/>
    <n v="83"/>
    <n v="1.3833333333333333"/>
    <x v="0"/>
    <x v="0"/>
    <n v="43"/>
    <s v="octubre"/>
    <s v="M"/>
    <m/>
    <s v="microparada"/>
    <m/>
    <m/>
    <m/>
  </r>
  <r>
    <n v="153530"/>
    <s v="Transporte"/>
    <s v="Moreno"/>
    <s v="L04"/>
    <d v="2018-11-01T00:00:00"/>
    <s v="-"/>
    <s v="Mantenimiento Mecanico"/>
    <d v="2023-10-23T00:00:00"/>
    <d v="1899-12-30T11:03:22"/>
    <d v="2023-10-23T00:00:00"/>
    <d v="1899-12-30T14:22:48"/>
    <n v="11966"/>
    <n v="199.43333333333334"/>
    <x v="1"/>
    <x v="1"/>
    <n v="43"/>
    <s v="octubre"/>
    <s v="M"/>
    <m/>
    <s v="sin informacion"/>
    <m/>
    <m/>
    <m/>
  </r>
  <r>
    <n v="153534"/>
    <s v="Celofanadora L10"/>
    <s v="Moreno"/>
    <s v="L10"/>
    <d v="2020-09-30T00:00:00"/>
    <s v="Martín"/>
    <s v="Mantenimiento Mecanico"/>
    <d v="2023-10-23T00:00:00"/>
    <d v="1899-12-30T11:11:51"/>
    <d v="2023-10-23T00:00:00"/>
    <d v="1899-12-30T11:53:56"/>
    <n v="2525"/>
    <n v="42.083333333333336"/>
    <x v="1"/>
    <x v="1"/>
    <n v="43"/>
    <s v="octubre"/>
    <s v="M"/>
    <m/>
    <s v="sin informacion"/>
    <m/>
    <m/>
    <m/>
  </r>
  <r>
    <n v="153535"/>
    <s v="Celofanadora"/>
    <s v="Moreno"/>
    <s v="L41"/>
    <d v="2020-02-21T00:00:00"/>
    <s v="Martín"/>
    <s v="Mantenimiento Mecanico"/>
    <d v="2023-10-23T00:00:00"/>
    <d v="1899-12-30T11:22:23"/>
    <d v="2023-10-23T00:00:00"/>
    <d v="1899-12-30T11:48:57"/>
    <n v="1594"/>
    <n v="26.566666666666666"/>
    <x v="1476"/>
    <x v="2"/>
    <n v="43"/>
    <s v="octubre"/>
    <s v="M"/>
    <m/>
    <s v="no"/>
    <m/>
    <m/>
    <m/>
  </r>
  <r>
    <n v="153539"/>
    <s v="Llenadora"/>
    <s v="Moreno"/>
    <s v="L35"/>
    <d v="2018-11-01T00:00:00"/>
    <s v="-"/>
    <s v="Mantenimiento Electrico"/>
    <d v="2023-10-23T00:00:00"/>
    <d v="1899-12-30T11:34:07"/>
    <d v="2023-10-23T00:00:00"/>
    <d v="1899-12-30T12:24:14"/>
    <n v="3007"/>
    <n v="50.116666666666667"/>
    <x v="1"/>
    <x v="1"/>
    <n v="43"/>
    <s v="octubre"/>
    <s v="M"/>
    <m/>
    <s v="sin informacion"/>
    <m/>
    <m/>
    <m/>
  </r>
  <r>
    <n v="153548"/>
    <s v="Llenadora"/>
    <s v="Moreno"/>
    <s v="L43"/>
    <d v="2018-11-01T00:00:00"/>
    <s v="-"/>
    <s v="Mantenimiento Electrico"/>
    <d v="2023-10-23T00:00:00"/>
    <d v="1899-12-30T12:24:09"/>
    <d v="2023-10-23T00:00:00"/>
    <d v="1899-12-30T15:28:53"/>
    <n v="11084"/>
    <n v="184.73333333333332"/>
    <x v="1"/>
    <x v="1"/>
    <n v="43"/>
    <s v="octubre"/>
    <s v="M"/>
    <m/>
    <s v="sin informacion"/>
    <m/>
    <m/>
    <m/>
  </r>
  <r>
    <n v="153554"/>
    <s v="Torqueadora"/>
    <s v="Moreno"/>
    <s v="L33"/>
    <d v="2020-02-20T00:00:00"/>
    <s v="Martín"/>
    <s v="Mantenimiento Mecanico"/>
    <d v="2023-10-23T00:00:00"/>
    <d v="1899-12-30T12:36:38"/>
    <d v="2023-10-23T00:00:00"/>
    <d v="1899-12-30T13:47:06"/>
    <n v="4228"/>
    <n v="70.466666666666669"/>
    <x v="1477"/>
    <x v="2"/>
    <n v="43"/>
    <s v="octubre"/>
    <s v="M"/>
    <m/>
    <s v="no"/>
    <m/>
    <m/>
    <m/>
  </r>
  <r>
    <n v="153555"/>
    <s v="Llenadora"/>
    <s v="Moreno"/>
    <s v="L07"/>
    <d v="2018-11-01T00:00:00"/>
    <s v="-"/>
    <s v="Mantenimiento Electrico"/>
    <d v="2023-10-23T00:00:00"/>
    <d v="1899-12-30T12:37:56"/>
    <d v="2023-10-23T00:00:00"/>
    <d v="1899-12-30T13:20:09"/>
    <n v="2533"/>
    <n v="42.216666666666669"/>
    <x v="1478"/>
    <x v="2"/>
    <n v="43"/>
    <s v="octubre"/>
    <s v="M"/>
    <m/>
    <s v="no"/>
    <m/>
    <m/>
    <m/>
  </r>
  <r>
    <n v="153561"/>
    <s v="Celofanadora L10"/>
    <s v="Moreno"/>
    <s v="L10"/>
    <d v="2020-09-30T00:00:00"/>
    <s v="Martín"/>
    <s v="Mantenimiento Mecanico"/>
    <d v="2023-10-23T00:00:00"/>
    <d v="1899-12-30T12:56:27"/>
    <d v="2023-10-23T00:00:00"/>
    <d v="1899-12-30T13:53:44"/>
    <n v="3437"/>
    <n v="57.283333333333331"/>
    <x v="1"/>
    <x v="1"/>
    <n v="43"/>
    <s v="octubre"/>
    <s v="M"/>
    <m/>
    <s v="sin informacion"/>
    <m/>
    <m/>
    <m/>
  </r>
  <r>
    <n v="153579"/>
    <s v="Celofanadora"/>
    <s v="Moreno"/>
    <s v="L41"/>
    <d v="2020-02-21T00:00:00"/>
    <s v="Martín"/>
    <s v="Mantenimiento Mecanico"/>
    <d v="2023-10-23T00:00:00"/>
    <d v="1899-12-30T14:37:19"/>
    <d v="2023-10-23T00:00:00"/>
    <d v="1899-12-30T14:40:25"/>
    <n v="186"/>
    <n v="3.1"/>
    <x v="0"/>
    <x v="0"/>
    <n v="43"/>
    <s v="octubre"/>
    <s v="T"/>
    <m/>
    <s v="microparada"/>
    <m/>
    <m/>
    <m/>
  </r>
  <r>
    <n v="153584"/>
    <s v="Enhebrado/Coloca Bombas"/>
    <s v="Moreno"/>
    <s v="L39"/>
    <d v="2019-10-08T00:00:00"/>
    <s v="Martín"/>
    <s v="Mantenimiento Mecanico"/>
    <d v="2023-10-23T00:00:00"/>
    <d v="1899-12-30T15:04:54"/>
    <d v="2023-10-23T00:00:00"/>
    <d v="1899-12-30T16:44:05"/>
    <n v="5951"/>
    <n v="99.183333333333337"/>
    <x v="1479"/>
    <x v="2"/>
    <n v="43"/>
    <s v="octubre"/>
    <s v="T"/>
    <m/>
    <s v="no"/>
    <m/>
    <m/>
    <m/>
  </r>
  <r>
    <n v="153586"/>
    <s v="Sobretapa"/>
    <s v="Moreno"/>
    <s v="L38"/>
    <d v="2020-06-30T00:00:00"/>
    <s v="Martín"/>
    <s v="Mantenimiento Mecanico"/>
    <d v="2023-10-23T00:00:00"/>
    <d v="1899-12-30T15:11:37"/>
    <d v="2023-10-23T00:00:00"/>
    <d v="1899-12-30T16:45:02"/>
    <n v="5605"/>
    <n v="93.416666666666671"/>
    <x v="1480"/>
    <x v="2"/>
    <n v="43"/>
    <s v="octubre"/>
    <s v="T"/>
    <m/>
    <s v="no"/>
    <m/>
    <m/>
    <m/>
  </r>
  <r>
    <n v="153615"/>
    <s v="Etiquetadora de fondo"/>
    <s v="Moreno"/>
    <s v="L41"/>
    <d v="2018-11-01T00:00:00"/>
    <s v="-"/>
    <s v="Mantenimiento Mecanico"/>
    <d v="2023-10-23T00:00:00"/>
    <d v="1899-12-30T18:01:58"/>
    <d v="2023-10-23T00:00:00"/>
    <d v="1899-12-30T18:05:37"/>
    <n v="219"/>
    <n v="3.65"/>
    <x v="0"/>
    <x v="0"/>
    <n v="43"/>
    <s v="octubre"/>
    <s v="T"/>
    <m/>
    <s v="microparada"/>
    <m/>
    <m/>
    <m/>
  </r>
  <r>
    <n v="153616"/>
    <s v="Roscadora"/>
    <s v="Moreno"/>
    <s v="L10"/>
    <d v="2021-03-10T00:00:00"/>
    <s v="Martín"/>
    <s v="Mantenimiento Mecanico"/>
    <d v="2023-10-23T00:00:00"/>
    <d v="1899-12-30T18:03:07"/>
    <d v="2023-10-23T00:00:00"/>
    <d v="1899-12-30T18:04:42"/>
    <n v="95"/>
    <n v="1.5833333333333333"/>
    <x v="0"/>
    <x v="0"/>
    <n v="43"/>
    <s v="octubre"/>
    <s v="T"/>
    <m/>
    <s v="microparada"/>
    <m/>
    <m/>
    <m/>
  </r>
  <r>
    <n v="153618"/>
    <s v="Etiquetadora de fondo"/>
    <s v="Moreno"/>
    <s v="L41"/>
    <d v="2018-11-01T00:00:00"/>
    <s v="-"/>
    <s v="Mantenimiento Mecanico"/>
    <d v="2023-10-23T00:00:00"/>
    <d v="1899-12-30T18:06:37"/>
    <d v="2023-10-23T00:00:00"/>
    <d v="1899-12-30T18:52:47"/>
    <n v="2770"/>
    <n v="46.166666666666664"/>
    <x v="376"/>
    <x v="2"/>
    <n v="43"/>
    <s v="octubre"/>
    <s v="T"/>
    <m/>
    <s v="no"/>
    <m/>
    <m/>
    <m/>
  </r>
  <r>
    <n v="153625"/>
    <s v="Celofanadora"/>
    <s v="Moreno"/>
    <s v="L11"/>
    <d v="2018-11-01T00:00:00"/>
    <s v="-"/>
    <s v="Mantenimiento Mecanico"/>
    <d v="2023-10-23T00:00:00"/>
    <d v="1899-12-30T18:31:10"/>
    <d v="2023-10-23T00:00:00"/>
    <d v="1899-12-30T18:51:22"/>
    <n v="1212"/>
    <n v="20.2"/>
    <x v="1033"/>
    <x v="2"/>
    <n v="43"/>
    <s v="octubre"/>
    <s v="T"/>
    <m/>
    <s v="no"/>
    <m/>
    <m/>
    <m/>
  </r>
  <r>
    <n v="153629"/>
    <s v="Bajador de tapas"/>
    <s v="Moreno"/>
    <s v="L19"/>
    <d v="2022-07-14T00:00:00"/>
    <s v="Natalio"/>
    <s v="Mantenimiento Mecanico"/>
    <d v="2023-10-23T00:00:00"/>
    <d v="1899-12-30T18:59:46"/>
    <d v="2023-10-23T00:00:00"/>
    <d v="1899-12-30T19:08:01"/>
    <n v="495"/>
    <n v="8.25"/>
    <x v="0"/>
    <x v="0"/>
    <n v="43"/>
    <s v="octubre"/>
    <s v="T"/>
    <m/>
    <s v="microparada"/>
    <m/>
    <m/>
    <m/>
  </r>
  <r>
    <n v="153636"/>
    <s v="Inkjet"/>
    <s v="Moreno"/>
    <s v="L41"/>
    <d v="2018-11-01T00:00:00"/>
    <s v="-"/>
    <s v="Mantenimiento Electrico"/>
    <d v="2023-10-23T00:00:00"/>
    <d v="1899-12-30T19:46:48"/>
    <d v="2023-10-23T00:00:00"/>
    <d v="1899-12-30T20:01:06"/>
    <n v="858"/>
    <n v="14.3"/>
    <x v="1481"/>
    <x v="2"/>
    <n v="43"/>
    <s v="octubre"/>
    <s v="T"/>
    <m/>
    <s v="si"/>
    <m/>
    <m/>
    <m/>
  </r>
  <r>
    <n v="153637"/>
    <s v="Bajador de tapas"/>
    <s v="Moreno"/>
    <s v="L19"/>
    <d v="2022-07-14T00:00:00"/>
    <s v="Natalio"/>
    <s v="Mantenimiento Mecanico"/>
    <d v="2023-10-23T00:00:00"/>
    <d v="1899-12-30T19:49:44"/>
    <d v="2023-10-23T00:00:00"/>
    <d v="1899-12-30T19:54:57"/>
    <n v="313"/>
    <n v="5.2166666666666668"/>
    <x v="0"/>
    <x v="0"/>
    <n v="43"/>
    <s v="octubre"/>
    <s v="T"/>
    <m/>
    <s v="microparada"/>
    <m/>
    <m/>
    <m/>
  </r>
  <r>
    <n v="153639"/>
    <s v="Etiquetadora L33"/>
    <s v="Moreno"/>
    <s v="L33"/>
    <d v="2020-10-16T00:00:00"/>
    <s v="Martín"/>
    <s v="Mantenimiento Electrico"/>
    <d v="2023-10-24T00:00:00"/>
    <d v="1899-12-30T06:00:11"/>
    <d v="2023-10-24T00:00:00"/>
    <d v="1899-12-30T06:04:41"/>
    <n v="270"/>
    <n v="4.5"/>
    <x v="0"/>
    <x v="0"/>
    <n v="43"/>
    <s v="octubre"/>
    <s v="M"/>
    <m/>
    <s v="microparada"/>
    <m/>
    <m/>
    <m/>
  </r>
  <r>
    <n v="153654"/>
    <s v="Abastecedor de envases"/>
    <s v="Moreno"/>
    <s v="L33"/>
    <d v="2018-11-01T00:00:00"/>
    <s v="-"/>
    <s v="Mantenimiento Mecanico"/>
    <d v="2023-10-24T00:00:00"/>
    <d v="1899-12-30T09:54:28"/>
    <d v="2023-10-24T00:00:00"/>
    <d v="1899-12-30T10:16:24"/>
    <n v="1316"/>
    <n v="21.933333333333334"/>
    <x v="1482"/>
    <x v="2"/>
    <n v="43"/>
    <s v="octubre"/>
    <s v="M"/>
    <m/>
    <s v="no"/>
    <m/>
    <m/>
    <m/>
  </r>
  <r>
    <n v="153656"/>
    <s v="Llenadora"/>
    <s v="Moreno"/>
    <s v="L43"/>
    <d v="2018-11-01T00:00:00"/>
    <s v="-"/>
    <s v="Mantenimiento Electrico"/>
    <d v="2023-10-24T00:00:00"/>
    <d v="1899-12-30T10:05:34"/>
    <d v="2023-10-24T00:00:00"/>
    <d v="1899-12-30T12:32:33"/>
    <n v="8819"/>
    <n v="146.98333333333332"/>
    <x v="907"/>
    <x v="2"/>
    <n v="43"/>
    <s v="octubre"/>
    <s v="M"/>
    <m/>
    <s v="no"/>
    <m/>
    <m/>
    <m/>
  </r>
  <r>
    <n v="153657"/>
    <s v="Etiquetadora L33"/>
    <s v="Moreno"/>
    <s v="L33"/>
    <d v="2020-10-16T00:00:00"/>
    <s v="Martín"/>
    <s v="Mantenimiento Electrico"/>
    <d v="2023-10-24T00:00:00"/>
    <d v="1899-12-30T10:17:31"/>
    <d v="2023-10-24T00:00:00"/>
    <d v="1899-12-30T10:19:05"/>
    <n v="94"/>
    <n v="1.5666666666666667"/>
    <x v="0"/>
    <x v="0"/>
    <n v="43"/>
    <s v="octubre"/>
    <s v="M"/>
    <m/>
    <s v="microparada"/>
    <m/>
    <m/>
    <m/>
  </r>
  <r>
    <n v="153668"/>
    <s v="Llenadora"/>
    <s v="Moreno"/>
    <s v="L10"/>
    <d v="2018-11-01T00:00:00"/>
    <s v="-"/>
    <s v="Mantenimiento Mecanico"/>
    <d v="2023-10-24T00:00:00"/>
    <d v="1899-12-30T12:01:50"/>
    <d v="2023-10-24T00:00:00"/>
    <d v="1899-12-30T14:59:45"/>
    <n v="10675"/>
    <n v="177.91666666666666"/>
    <x v="1483"/>
    <x v="2"/>
    <n v="43"/>
    <s v="octubre"/>
    <s v="M"/>
    <m/>
    <s v="no"/>
    <m/>
    <m/>
    <m/>
  </r>
  <r>
    <n v="153674"/>
    <s v="Llenadora"/>
    <s v="Moreno"/>
    <s v="L43"/>
    <d v="2018-11-01T00:00:00"/>
    <s v="-"/>
    <s v="Mantenimiento Electrico"/>
    <d v="2023-10-24T00:00:00"/>
    <d v="1899-12-30T12:32:43"/>
    <d v="2023-10-24T00:00:00"/>
    <d v="1899-12-30T14:36:17"/>
    <n v="7414"/>
    <n v="123.56666666666666"/>
    <x v="1"/>
    <x v="1"/>
    <n v="43"/>
    <s v="octubre"/>
    <s v="M"/>
    <m/>
    <s v="sin informacion"/>
    <m/>
    <m/>
    <m/>
  </r>
  <r>
    <n v="153677"/>
    <s v="Abastecedor de bolillas"/>
    <s v="Moreno"/>
    <s v="L33"/>
    <d v="2018-11-01T00:00:00"/>
    <s v="-"/>
    <s v="Mantenimiento Mecanico"/>
    <d v="2023-10-24T00:00:00"/>
    <d v="1899-12-30T12:47:55"/>
    <d v="2023-10-24T00:00:00"/>
    <d v="1899-12-30T12:49:15"/>
    <n v="80"/>
    <n v="1.3333333333333333"/>
    <x v="0"/>
    <x v="0"/>
    <n v="43"/>
    <s v="octubre"/>
    <s v="M"/>
    <m/>
    <s v="microparada"/>
    <m/>
    <m/>
    <m/>
  </r>
  <r>
    <n v="153680"/>
    <s v="Transporte"/>
    <s v="Moreno"/>
    <s v="L38"/>
    <d v="2018-11-01T00:00:00"/>
    <s v="-"/>
    <s v="Mantenimiento Mecanico"/>
    <d v="2023-10-24T00:00:00"/>
    <d v="1899-12-30T12:54:34"/>
    <d v="2023-10-24T00:00:00"/>
    <d v="1899-12-30T13:20:23"/>
    <n v="1549"/>
    <n v="25.816666666666666"/>
    <x v="1"/>
    <x v="1"/>
    <n v="43"/>
    <s v="octubre"/>
    <s v="M"/>
    <m/>
    <s v="sin informacion"/>
    <m/>
    <m/>
    <m/>
  </r>
  <r>
    <n v="153681"/>
    <s v="Abastecedor de bolillas"/>
    <s v="Moreno"/>
    <s v="L33"/>
    <d v="2018-11-01T00:00:00"/>
    <s v="-"/>
    <s v="Mantenimiento Electrico"/>
    <d v="2023-10-24T00:00:00"/>
    <d v="1899-12-30T12:56:23"/>
    <d v="2023-10-24T00:00:00"/>
    <d v="1899-12-30T12:57:25"/>
    <n v="62"/>
    <n v="1.0333333333333334"/>
    <x v="0"/>
    <x v="0"/>
    <n v="43"/>
    <s v="octubre"/>
    <s v="M"/>
    <m/>
    <s v="microparada"/>
    <m/>
    <m/>
    <m/>
  </r>
  <r>
    <n v="153691"/>
    <s v="Llenadora"/>
    <s v="Moreno"/>
    <s v="L33"/>
    <d v="2018-11-01T00:00:00"/>
    <s v="-"/>
    <s v="Mantenimiento Mecanico"/>
    <d v="2023-10-24T00:00:00"/>
    <d v="1899-12-30T14:28:06"/>
    <d v="2023-10-24T00:00:00"/>
    <d v="1899-12-30T14:34:21"/>
    <n v="375"/>
    <n v="6.25"/>
    <x v="0"/>
    <x v="0"/>
    <n v="43"/>
    <s v="octubre"/>
    <s v="T"/>
    <m/>
    <s v="microparada"/>
    <m/>
    <m/>
    <m/>
  </r>
  <r>
    <n v="153703"/>
    <s v="Coloca Bombas"/>
    <s v="Moreno"/>
    <s v="L43"/>
    <d v="2020-01-13T00:00:00"/>
    <s v="Martín"/>
    <s v="Mantenimiento Electrico"/>
    <d v="2023-10-24T00:00:00"/>
    <d v="1899-12-30T15:45:36"/>
    <d v="2023-10-24T00:00:00"/>
    <d v="1899-12-30T16:43:10"/>
    <n v="3454"/>
    <n v="57.56666666666667"/>
    <x v="1"/>
    <x v="1"/>
    <n v="43"/>
    <s v="octubre"/>
    <s v="T"/>
    <m/>
    <s v="sin informacion"/>
    <m/>
    <m/>
    <m/>
  </r>
  <r>
    <n v="153712"/>
    <s v="Celofanadora L10"/>
    <s v="Moreno"/>
    <s v="L10"/>
    <d v="2020-09-30T00:00:00"/>
    <s v="Martín"/>
    <s v="Mantenimiento Mecanico"/>
    <d v="2023-10-24T00:00:00"/>
    <d v="1899-12-30T17:16:44"/>
    <d v="2023-10-24T00:00:00"/>
    <d v="1899-12-30T17:26:55"/>
    <n v="611"/>
    <n v="10.183333333333334"/>
    <x v="772"/>
    <x v="2"/>
    <n v="43"/>
    <s v="octubre"/>
    <s v="T"/>
    <m/>
    <s v="no"/>
    <m/>
    <m/>
    <m/>
  </r>
  <r>
    <n v="153713"/>
    <s v="Celofanadora"/>
    <s v="Moreno"/>
    <s v="L41"/>
    <d v="2020-02-21T00:00:00"/>
    <s v="Martín"/>
    <s v="Mantenimiento Mecanico"/>
    <d v="2023-10-24T00:00:00"/>
    <d v="1899-12-30T17:19:44"/>
    <d v="2023-10-24T00:00:00"/>
    <d v="1899-12-30T18:52:10"/>
    <n v="5546"/>
    <n v="92.433333333333337"/>
    <x v="1484"/>
    <x v="2"/>
    <n v="43"/>
    <s v="octubre"/>
    <s v="T"/>
    <m/>
    <s v="si"/>
    <m/>
    <m/>
    <m/>
  </r>
  <r>
    <n v="153715"/>
    <s v="Celofanadora"/>
    <s v="Moreno"/>
    <s v="L43"/>
    <d v="2018-11-01T00:00:00"/>
    <s v="-"/>
    <s v="Mantenimiento Mecanico"/>
    <d v="2023-10-24T00:00:00"/>
    <d v="1899-12-30T18:25:15"/>
    <d v="2023-10-24T00:00:00"/>
    <d v="1899-12-30T19:25:43"/>
    <n v="3628"/>
    <n v="60.466666666666669"/>
    <x v="1"/>
    <x v="1"/>
    <n v="43"/>
    <s v="octubre"/>
    <s v="T"/>
    <m/>
    <s v="sin informacion"/>
    <m/>
    <m/>
    <m/>
  </r>
  <r>
    <n v="153716"/>
    <s v="Abastecedor pinceles"/>
    <s v="Moreno"/>
    <s v="L37"/>
    <d v="2018-11-01T00:00:00"/>
    <s v="-"/>
    <s v="Mantenimiento Mecanico"/>
    <d v="2023-10-24T00:00:00"/>
    <d v="1899-12-30T18:58:33"/>
    <d v="2023-10-24T00:00:00"/>
    <d v="1899-12-30T18:58:36"/>
    <n v="3"/>
    <n v="0.05"/>
    <x v="0"/>
    <x v="0"/>
    <n v="43"/>
    <s v="octubre"/>
    <s v="T"/>
    <m/>
    <s v="microparada"/>
    <m/>
    <m/>
    <m/>
  </r>
  <r>
    <n v="153717"/>
    <s v="Abastecedor pinceles"/>
    <s v="Moreno"/>
    <s v="L37"/>
    <d v="2018-11-01T00:00:00"/>
    <s v="-"/>
    <s v="Mantenimiento Mecanico"/>
    <d v="2023-10-24T00:00:00"/>
    <d v="1899-12-30T18:58:56"/>
    <d v="2023-10-24T00:00:00"/>
    <d v="1899-12-30T19:20:15"/>
    <n v="1279"/>
    <n v="21.316666666666666"/>
    <x v="296"/>
    <x v="2"/>
    <n v="43"/>
    <s v="octubre"/>
    <s v="T"/>
    <m/>
    <s v="no"/>
    <m/>
    <m/>
    <m/>
  </r>
  <r>
    <n v="153718"/>
    <s v="Bomba Moyno"/>
    <s v="Moreno"/>
    <s v="L33"/>
    <d v="2018-11-01T00:00:00"/>
    <s v="-"/>
    <s v="Mantenimiento Electrico"/>
    <d v="2023-10-24T00:00:00"/>
    <d v="1899-12-30T19:15:52"/>
    <d v="2023-10-24T00:00:00"/>
    <d v="1899-12-30T20:02:09"/>
    <n v="2777"/>
    <n v="46.283333333333331"/>
    <x v="1"/>
    <x v="1"/>
    <n v="43"/>
    <s v="octubre"/>
    <s v="T"/>
    <m/>
    <s v="sin informacion"/>
    <m/>
    <m/>
    <m/>
  </r>
  <r>
    <n v="153726"/>
    <s v="Celofanadora"/>
    <s v="Moreno"/>
    <s v="L43"/>
    <d v="2018-11-01T00:00:00"/>
    <s v="-"/>
    <s v="Mantenimiento Mecanico"/>
    <d v="2023-10-24T00:00:00"/>
    <d v="1899-12-30T20:25:55"/>
    <d v="2023-10-24T00:00:00"/>
    <d v="1899-12-30T23:29:08"/>
    <n v="10993"/>
    <n v="183.21666666666667"/>
    <x v="1"/>
    <x v="1"/>
    <n v="43"/>
    <s v="octubre"/>
    <s v="T"/>
    <m/>
    <s v="sin informacion"/>
    <m/>
    <m/>
    <m/>
  </r>
  <r>
    <n v="153727"/>
    <s v="Transporte"/>
    <s v="Moreno"/>
    <s v="L12"/>
    <d v="2018-11-01T00:00:00"/>
    <s v="-"/>
    <s v="Mantenimiento Electrico"/>
    <d v="2023-10-24T00:00:00"/>
    <d v="1899-12-30T20:36:33"/>
    <d v="2023-10-24T00:00:00"/>
    <d v="1899-12-30T20:51:13"/>
    <n v="880"/>
    <n v="14.666666666666666"/>
    <x v="1485"/>
    <x v="2"/>
    <n v="43"/>
    <s v="octubre"/>
    <s v="T"/>
    <m/>
    <s v="no"/>
    <m/>
    <m/>
    <m/>
  </r>
  <r>
    <n v="153738"/>
    <s v="Martillo"/>
    <s v="Moreno"/>
    <s v="L11"/>
    <d v="2018-11-01T00:00:00"/>
    <s v="-"/>
    <s v="Mantenimiento Electrico"/>
    <d v="2023-10-25T00:00:00"/>
    <d v="1899-12-30T06:08:37"/>
    <d v="2023-10-25T00:00:00"/>
    <d v="1899-12-30T06:37:16"/>
    <n v="1719"/>
    <n v="28.65"/>
    <x v="1486"/>
    <x v="3"/>
    <n v="43"/>
    <s v="octubre"/>
    <s v="M"/>
    <m/>
    <s v="si"/>
    <m/>
    <m/>
    <m/>
  </r>
  <r>
    <n v="153739"/>
    <s v="Llenadora"/>
    <s v="Moreno"/>
    <s v="L43"/>
    <d v="2018-11-01T00:00:00"/>
    <s v="-"/>
    <s v="Mantenimiento Electrico"/>
    <d v="2023-10-25T00:00:00"/>
    <d v="1899-12-30T06:08:39"/>
    <d v="2023-10-25T00:00:00"/>
    <d v="1899-12-30T07:03:15"/>
    <n v="3276"/>
    <n v="54.6"/>
    <x v="1487"/>
    <x v="2"/>
    <n v="43"/>
    <s v="octubre"/>
    <s v="M"/>
    <m/>
    <s v="no"/>
    <m/>
    <m/>
    <m/>
  </r>
  <r>
    <n v="153741"/>
    <s v="Llenadora"/>
    <s v="Moreno"/>
    <s v="L32"/>
    <d v="2021-02-04T00:00:00"/>
    <s v="Victor"/>
    <s v="Mantenimiento Electrico"/>
    <d v="2023-10-25T00:00:00"/>
    <d v="1899-12-30T06:18:44"/>
    <d v="2023-10-25T00:00:00"/>
    <d v="1899-12-30T07:20:39"/>
    <n v="3715"/>
    <n v="61.916666666666664"/>
    <x v="1488"/>
    <x v="2"/>
    <n v="43"/>
    <s v="octubre"/>
    <s v="M"/>
    <m/>
    <s v="no"/>
    <m/>
    <m/>
    <m/>
  </r>
  <r>
    <n v="153742"/>
    <s v="Laser"/>
    <s v="Moreno"/>
    <s v="L33"/>
    <d v="2018-11-01T00:00:00"/>
    <s v="-"/>
    <s v="Mantenimiento Electrico"/>
    <d v="2023-10-25T00:00:00"/>
    <d v="1899-12-30T06:22:20"/>
    <d v="2023-10-25T00:00:00"/>
    <d v="1899-12-30T07:20:43"/>
    <n v="3503"/>
    <n v="58.383333333333333"/>
    <x v="1489"/>
    <x v="2"/>
    <n v="43"/>
    <s v="octubre"/>
    <s v="M"/>
    <m/>
    <s v="no"/>
    <m/>
    <m/>
    <m/>
  </r>
  <r>
    <n v="153748"/>
    <s v="Llenadora"/>
    <s v="Moreno"/>
    <s v="L27"/>
    <d v="2018-11-01T00:00:00"/>
    <s v="-"/>
    <s v="Mantenimiento Electrico"/>
    <d v="2023-10-25T00:00:00"/>
    <d v="1899-12-30T07:47:00"/>
    <d v="2023-10-25T00:00:00"/>
    <d v="1899-12-30T07:55:52"/>
    <n v="532"/>
    <n v="8.8666666666666671"/>
    <x v="0"/>
    <x v="0"/>
    <n v="43"/>
    <s v="octubre"/>
    <s v="M"/>
    <m/>
    <s v="microparada"/>
    <m/>
    <m/>
    <m/>
  </r>
  <r>
    <n v="153750"/>
    <s v="Etiquetadora L33"/>
    <s v="Moreno"/>
    <s v="L33"/>
    <d v="2020-10-16T00:00:00"/>
    <s v="Martín"/>
    <s v="Mantenimiento Electrico"/>
    <d v="2023-10-25T00:00:00"/>
    <d v="1899-12-30T08:29:17"/>
    <d v="2023-10-25T00:00:00"/>
    <d v="1899-12-30T08:39:32"/>
    <n v="615"/>
    <n v="10.25"/>
    <x v="1490"/>
    <x v="2"/>
    <n v="43"/>
    <s v="octubre"/>
    <s v="M"/>
    <m/>
    <s v="no"/>
    <m/>
    <m/>
    <m/>
  </r>
  <r>
    <n v="153754"/>
    <s v="Llenadora"/>
    <s v="Moreno"/>
    <s v="L43"/>
    <d v="2018-11-01T00:00:00"/>
    <s v="-"/>
    <s v="Mantenimiento Electrico"/>
    <d v="2023-10-25T00:00:00"/>
    <d v="1899-12-30T09:18:59"/>
    <d v="2023-10-25T00:00:00"/>
    <d v="1899-12-30T09:45:34"/>
    <n v="1595"/>
    <n v="26.583333333333332"/>
    <x v="1"/>
    <x v="1"/>
    <n v="43"/>
    <s v="octubre"/>
    <s v="M"/>
    <m/>
    <s v="sin informacion"/>
    <m/>
    <m/>
    <m/>
  </r>
  <r>
    <n v="153769"/>
    <s v="Embalador"/>
    <s v="Moreno"/>
    <s v="L38"/>
    <d v="2018-11-01T00:00:00"/>
    <s v="-"/>
    <s v="Mantenimiento Mecanico"/>
    <d v="2023-10-25T00:00:00"/>
    <d v="1899-12-30T10:19:39"/>
    <d v="2023-10-25T00:00:00"/>
    <d v="1899-12-30T11:47:51"/>
    <n v="5292"/>
    <n v="88.2"/>
    <x v="1491"/>
    <x v="2"/>
    <n v="43"/>
    <s v="octubre"/>
    <s v="M"/>
    <m/>
    <s v="no"/>
    <m/>
    <m/>
    <m/>
  </r>
  <r>
    <n v="153772"/>
    <s v="Abastecedor pinceles"/>
    <s v="Moreno"/>
    <s v="L37"/>
    <d v="2018-11-01T00:00:00"/>
    <s v="-"/>
    <s v="Mantenimiento Mecanico"/>
    <d v="2023-10-25T00:00:00"/>
    <d v="1899-12-30T10:34:32"/>
    <d v="2023-10-25T00:00:00"/>
    <d v="1899-12-30T11:21:39"/>
    <n v="2827"/>
    <n v="47.116666666666667"/>
    <x v="1492"/>
    <x v="2"/>
    <n v="43"/>
    <s v="octubre"/>
    <s v="M"/>
    <m/>
    <s v="no"/>
    <m/>
    <m/>
    <m/>
  </r>
  <r>
    <n v="153785"/>
    <s v="Celofanadora"/>
    <s v="Moreno"/>
    <s v="L11"/>
    <d v="2018-11-01T00:00:00"/>
    <s v="-"/>
    <s v="Mantenimiento Electrico"/>
    <d v="2023-10-25T00:00:00"/>
    <d v="1899-12-30T11:51:54"/>
    <d v="2023-10-25T00:00:00"/>
    <d v="1899-12-30T11:51:57"/>
    <n v="3"/>
    <n v="0.05"/>
    <x v="0"/>
    <x v="0"/>
    <n v="43"/>
    <s v="octubre"/>
    <s v="M"/>
    <m/>
    <s v="microparada"/>
    <m/>
    <m/>
    <m/>
  </r>
  <r>
    <n v="153786"/>
    <s v="Celofanadora"/>
    <s v="Moreno"/>
    <s v="L11"/>
    <d v="2018-11-01T00:00:00"/>
    <s v="-"/>
    <s v="Mantenimiento Mecanico"/>
    <d v="2023-10-25T00:00:00"/>
    <d v="1899-12-30T11:52:05"/>
    <d v="2023-10-25T00:00:00"/>
    <d v="1899-12-30T12:20:58"/>
    <n v="1733"/>
    <n v="28.883333333333333"/>
    <x v="1493"/>
    <x v="2"/>
    <n v="43"/>
    <s v="octubre"/>
    <s v="M"/>
    <m/>
    <s v="no"/>
    <m/>
    <m/>
    <m/>
  </r>
  <r>
    <n v="153790"/>
    <s v="Llenadora"/>
    <s v="Moreno"/>
    <s v="L16"/>
    <d v="2019-09-24T00:00:00"/>
    <s v="Sebastian "/>
    <s v="Mantenimiento Mecanico"/>
    <d v="2023-10-25T00:00:00"/>
    <d v="1899-12-30T12:36:21"/>
    <d v="2023-10-25T00:00:00"/>
    <d v="1899-12-30T14:51:09"/>
    <n v="8088"/>
    <n v="134.80000000000001"/>
    <x v="1"/>
    <x v="1"/>
    <n v="43"/>
    <s v="octubre"/>
    <s v="M"/>
    <m/>
    <s v="sin informacion"/>
    <m/>
    <m/>
    <m/>
  </r>
  <r>
    <n v="153798"/>
    <s v="Estuchadora"/>
    <s v="Moreno"/>
    <s v="L41"/>
    <d v="2020-02-21T00:00:00"/>
    <s v="Martín"/>
    <s v="Mantenimiento Mecanico"/>
    <d v="2023-10-25T00:00:00"/>
    <d v="1899-12-30T14:23:49"/>
    <d v="2023-10-25T00:00:00"/>
    <d v="1899-12-30T15:18:27"/>
    <n v="3278"/>
    <n v="54.633333333333333"/>
    <x v="1494"/>
    <x v="2"/>
    <n v="43"/>
    <s v="octubre"/>
    <s v="T"/>
    <m/>
    <s v="no"/>
    <m/>
    <m/>
    <m/>
  </r>
  <r>
    <n v="153807"/>
    <s v="Etiquetadora"/>
    <s v="Moreno"/>
    <s v="L27"/>
    <d v="2018-11-01T00:00:00"/>
    <s v="-"/>
    <s v="Mantenimiento Electrico"/>
    <d v="2023-10-25T00:00:00"/>
    <d v="1899-12-30T15:33:31"/>
    <d v="2023-10-25T00:00:00"/>
    <d v="1899-12-30T15:50:28"/>
    <n v="1017"/>
    <n v="16.95"/>
    <x v="1495"/>
    <x v="2"/>
    <n v="43"/>
    <s v="octubre"/>
    <s v="T"/>
    <m/>
    <s v="no"/>
    <m/>
    <m/>
    <m/>
  </r>
  <r>
    <n v="153808"/>
    <s v="Llenadora"/>
    <s v="Moreno"/>
    <s v="L16"/>
    <d v="2019-09-24T00:00:00"/>
    <s v="Sebastian "/>
    <s v="Mantenimiento Mecanico"/>
    <d v="2023-10-25T00:00:00"/>
    <d v="1899-12-30T15:37:36"/>
    <d v="2023-10-25T00:00:00"/>
    <d v="1899-12-30T17:55:26"/>
    <n v="8270"/>
    <n v="137.83333333333334"/>
    <x v="1496"/>
    <x v="2"/>
    <n v="43"/>
    <s v="octubre"/>
    <s v="T"/>
    <m/>
    <s v="no"/>
    <m/>
    <m/>
    <m/>
  </r>
  <r>
    <n v="153809"/>
    <s v="Laser"/>
    <s v="Moreno"/>
    <s v="L33"/>
    <d v="2018-11-01T00:00:00"/>
    <s v="-"/>
    <s v="Mantenimiento Electrico"/>
    <d v="2023-10-25T00:00:00"/>
    <d v="1899-12-30T15:41:33"/>
    <d v="2023-10-25T00:00:00"/>
    <d v="1899-12-30T16:36:12"/>
    <n v="3279"/>
    <n v="54.65"/>
    <x v="305"/>
    <x v="2"/>
    <n v="43"/>
    <s v="octubre"/>
    <s v="T"/>
    <m/>
    <s v="no"/>
    <m/>
    <m/>
    <m/>
  </r>
  <r>
    <n v="153812"/>
    <s v="Llenadora"/>
    <s v="Moreno"/>
    <s v="L04"/>
    <d v="2018-11-01T00:00:00"/>
    <s v="-"/>
    <s v="Mantenimiento Mecanico"/>
    <d v="2023-10-25T00:00:00"/>
    <d v="1899-12-30T16:02:52"/>
    <d v="2023-10-25T00:00:00"/>
    <d v="1899-12-30T16:05:00"/>
    <n v="128"/>
    <n v="2.1333333333333333"/>
    <x v="0"/>
    <x v="0"/>
    <n v="43"/>
    <s v="octubre"/>
    <s v="T"/>
    <m/>
    <s v="microparada"/>
    <m/>
    <m/>
    <m/>
  </r>
  <r>
    <n v="153814"/>
    <s v="Martillo"/>
    <s v="Moreno"/>
    <s v="L11"/>
    <d v="2018-11-01T00:00:00"/>
    <s v="-"/>
    <s v="Mantenimiento Mecanico"/>
    <d v="2023-10-25T00:00:00"/>
    <d v="1899-12-30T16:12:03"/>
    <d v="2023-10-25T00:00:00"/>
    <d v="1899-12-30T16:27:09"/>
    <n v="906"/>
    <n v="15.1"/>
    <x v="1497"/>
    <x v="2"/>
    <n v="43"/>
    <s v="octubre"/>
    <s v="T"/>
    <m/>
    <s v="no"/>
    <m/>
    <m/>
    <m/>
  </r>
  <r>
    <n v="153821"/>
    <s v="Llenadora"/>
    <s v="Moreno"/>
    <s v="L43"/>
    <d v="2018-11-01T00:00:00"/>
    <s v="-"/>
    <s v="Mantenimiento Electrico"/>
    <d v="2023-10-25T00:00:00"/>
    <d v="1899-12-30T16:49:05"/>
    <d v="2023-10-25T00:00:00"/>
    <d v="1899-12-30T17:01:47"/>
    <n v="762"/>
    <n v="12.7"/>
    <x v="23"/>
    <x v="2"/>
    <n v="43"/>
    <s v="octubre"/>
    <s v="T"/>
    <m/>
    <s v="no"/>
    <m/>
    <m/>
    <m/>
  </r>
  <r>
    <n v="153825"/>
    <s v="Etiquetadora"/>
    <s v="Moreno"/>
    <s v="L19"/>
    <d v="2018-11-01T00:00:00"/>
    <s v="-"/>
    <s v="Mantenimiento Mecanico"/>
    <d v="2023-10-25T00:00:00"/>
    <d v="1899-12-30T18:15:02"/>
    <d v="2023-10-25T00:00:00"/>
    <d v="1899-12-30T18:36:41"/>
    <n v="1299"/>
    <n v="21.65"/>
    <x v="23"/>
    <x v="2"/>
    <n v="43"/>
    <s v="octubre"/>
    <s v="T"/>
    <m/>
    <s v="no"/>
    <m/>
    <m/>
    <m/>
  </r>
  <r>
    <n v="153832"/>
    <s v="Etiquetadora"/>
    <s v="Moreno"/>
    <s v="L19"/>
    <d v="2018-11-01T00:00:00"/>
    <s v="-"/>
    <s v="Mantenimiento Electrico"/>
    <d v="2023-10-25T00:00:00"/>
    <d v="1899-12-30T19:14:41"/>
    <d v="2023-10-25T00:00:00"/>
    <d v="1899-12-30T19:16:13"/>
    <n v="92"/>
    <n v="1.5333333333333334"/>
    <x v="0"/>
    <x v="0"/>
    <n v="43"/>
    <s v="octubre"/>
    <s v="T"/>
    <m/>
    <s v="microparada"/>
    <m/>
    <m/>
    <m/>
  </r>
  <r>
    <n v="153835"/>
    <s v="Etiquetadora"/>
    <s v="Moreno"/>
    <s v="L27"/>
    <d v="2018-11-01T00:00:00"/>
    <s v="-"/>
    <s v="Mantenimiento Electrico"/>
    <d v="2023-10-25T00:00:00"/>
    <d v="1899-12-30T19:52:33"/>
    <d v="2023-10-25T00:00:00"/>
    <d v="1899-12-30T19:52:47"/>
    <n v="14"/>
    <n v="0.23333333333333334"/>
    <x v="0"/>
    <x v="0"/>
    <n v="43"/>
    <s v="octubre"/>
    <s v="T"/>
    <m/>
    <s v="microparada"/>
    <m/>
    <m/>
    <m/>
  </r>
  <r>
    <n v="153837"/>
    <s v="Martillo"/>
    <s v="Moreno"/>
    <s v="L11"/>
    <d v="2018-11-01T00:00:00"/>
    <s v="-"/>
    <s v="Mantenimiento Mecanico"/>
    <d v="2023-10-25T00:00:00"/>
    <d v="1899-12-30T20:01:32"/>
    <d v="2023-10-25T00:00:00"/>
    <d v="1899-12-30T20:04:34"/>
    <n v="182"/>
    <n v="3.0333333333333332"/>
    <x v="0"/>
    <x v="0"/>
    <n v="43"/>
    <s v="octubre"/>
    <s v="T"/>
    <m/>
    <s v="microparada"/>
    <m/>
    <m/>
    <m/>
  </r>
  <r>
    <n v="153838"/>
    <s v="Llenadora"/>
    <s v="Moreno"/>
    <s v="L33"/>
    <d v="2018-11-01T00:00:00"/>
    <s v="-"/>
    <s v="Mantenimiento Mecanico"/>
    <d v="2023-10-25T00:00:00"/>
    <d v="1899-12-30T20:17:31"/>
    <d v="2023-10-25T00:00:00"/>
    <d v="1899-12-30T20:21:27"/>
    <n v="236"/>
    <n v="3.9333333333333331"/>
    <x v="0"/>
    <x v="0"/>
    <n v="43"/>
    <s v="octubre"/>
    <s v="T"/>
    <m/>
    <s v="microparada"/>
    <m/>
    <m/>
    <m/>
  </r>
  <r>
    <n v="153839"/>
    <s v="Celofanadora"/>
    <s v="Moreno"/>
    <s v="L11"/>
    <d v="2018-11-01T00:00:00"/>
    <s v="-"/>
    <s v="Mantenimiento Mecanico"/>
    <d v="2023-10-25T00:00:00"/>
    <d v="1899-12-30T20:28:50"/>
    <d v="2023-10-25T00:00:00"/>
    <d v="1899-12-30T21:04:29"/>
    <n v="2139"/>
    <n v="35.65"/>
    <x v="1"/>
    <x v="1"/>
    <n v="43"/>
    <s v="octubre"/>
    <s v="T"/>
    <m/>
    <s v="sin informacion"/>
    <m/>
    <m/>
    <m/>
  </r>
  <r>
    <n v="153840"/>
    <s v="Etiquetadora L33"/>
    <s v="Moreno"/>
    <s v="L33"/>
    <d v="2020-10-16T00:00:00"/>
    <s v="Martín"/>
    <s v="Mantenimiento Mecanico"/>
    <d v="2023-10-25T00:00:00"/>
    <d v="1899-12-30T20:46:51"/>
    <d v="2023-10-25T00:00:00"/>
    <d v="1899-12-30T21:03:30"/>
    <n v="999"/>
    <n v="16.649999999999999"/>
    <x v="1498"/>
    <x v="3"/>
    <n v="43"/>
    <s v="octubre"/>
    <s v="T"/>
    <m/>
    <s v="si"/>
    <m/>
    <m/>
    <m/>
  </r>
  <r>
    <n v="153842"/>
    <s v="Abastecedor pinceles"/>
    <s v="Moreno"/>
    <s v="L38"/>
    <d v="2019-10-08T00:00:00"/>
    <s v="Martín"/>
    <s v="Mantenimiento Electrico"/>
    <d v="2023-10-25T00:00:00"/>
    <d v="1899-12-30T21:20:25"/>
    <d v="2023-10-25T00:00:00"/>
    <d v="1899-12-30T21:40:32"/>
    <n v="1207"/>
    <n v="20.116666666666667"/>
    <x v="1499"/>
    <x v="2"/>
    <n v="43"/>
    <s v="octubre"/>
    <s v="T"/>
    <m/>
    <s v="si"/>
    <m/>
    <m/>
    <m/>
  </r>
  <r>
    <n v="153848"/>
    <s v="Etiquetadora L33"/>
    <s v="Moreno"/>
    <s v="L33"/>
    <d v="2020-10-16T00:00:00"/>
    <s v="Martín"/>
    <s v="Mantenimiento Electrico"/>
    <d v="2023-10-26T00:00:00"/>
    <d v="1899-12-30T06:45:45"/>
    <d v="2023-10-26T00:00:00"/>
    <d v="1899-12-30T07:35:58"/>
    <n v="3013"/>
    <n v="50.216666666666669"/>
    <x v="1500"/>
    <x v="2"/>
    <n v="43"/>
    <s v="octubre"/>
    <s v="M"/>
    <m/>
    <s v="no"/>
    <m/>
    <m/>
    <m/>
  </r>
  <r>
    <n v="153849"/>
    <s v="Llenadora"/>
    <s v="Moreno"/>
    <s v="L43"/>
    <d v="2018-11-01T00:00:00"/>
    <s v="-"/>
    <s v="Mantenimiento Electrico"/>
    <d v="2023-10-26T00:00:00"/>
    <d v="1899-12-30T06:55:28"/>
    <d v="2023-10-26T00:00:00"/>
    <d v="1899-12-30T08:16:57"/>
    <n v="4889"/>
    <n v="81.483333333333334"/>
    <x v="1501"/>
    <x v="2"/>
    <n v="43"/>
    <s v="octubre"/>
    <s v="M"/>
    <m/>
    <s v="no"/>
    <m/>
    <m/>
    <m/>
  </r>
  <r>
    <n v="153850"/>
    <s v="Llenadora"/>
    <s v="Moreno"/>
    <s v="L16"/>
    <d v="2019-09-24T00:00:00"/>
    <s v="Sebastian "/>
    <s v="Mantenimiento Mecanico"/>
    <d v="2023-10-26T00:00:00"/>
    <d v="1899-12-30T07:00:19"/>
    <d v="2023-10-26T00:00:00"/>
    <d v="1899-12-30T08:20:55"/>
    <n v="4836"/>
    <n v="80.599999999999994"/>
    <x v="1"/>
    <x v="1"/>
    <n v="43"/>
    <s v="octubre"/>
    <s v="M"/>
    <m/>
    <s v="sin informacion"/>
    <m/>
    <m/>
    <m/>
  </r>
  <r>
    <n v="153851"/>
    <s v="Llenadora"/>
    <s v="Moreno"/>
    <s v="L29"/>
    <d v="2018-11-01T00:00:00"/>
    <s v="-"/>
    <s v="Mantenimiento Electrico"/>
    <d v="2023-10-26T00:00:00"/>
    <d v="1899-12-30T07:01:00"/>
    <d v="2023-10-26T00:00:00"/>
    <d v="1899-12-30T08:17:08"/>
    <n v="4568"/>
    <n v="76.13333333333334"/>
    <x v="1502"/>
    <x v="2"/>
    <n v="43"/>
    <s v="octubre"/>
    <s v="M"/>
    <m/>
    <s v="no"/>
    <m/>
    <m/>
    <m/>
  </r>
  <r>
    <n v="153855"/>
    <s v="LogiPack"/>
    <s v="Moreno"/>
    <s v="L35"/>
    <d v="2020-02-20T00:00:00"/>
    <s v="Martín"/>
    <s v="Mantenimiento Mecanico"/>
    <d v="2023-10-26T00:00:00"/>
    <d v="1899-12-30T07:36:57"/>
    <d v="2023-10-26T00:00:00"/>
    <d v="1899-12-30T08:17:21"/>
    <n v="2424"/>
    <n v="40.4"/>
    <x v="1503"/>
    <x v="2"/>
    <n v="43"/>
    <s v="octubre"/>
    <s v="M"/>
    <m/>
    <s v="no"/>
    <m/>
    <m/>
    <m/>
  </r>
  <r>
    <n v="153862"/>
    <s v="Transporte"/>
    <s v="Moreno"/>
    <s v="L04"/>
    <d v="2018-11-01T00:00:00"/>
    <s v="-"/>
    <s v="Mantenimiento Mecanico"/>
    <d v="2023-10-26T00:00:00"/>
    <d v="1899-12-30T08:58:20"/>
    <d v="2023-10-26T00:00:00"/>
    <d v="1899-12-30T09:26:57"/>
    <n v="1717"/>
    <n v="28.616666666666667"/>
    <x v="1504"/>
    <x v="2"/>
    <n v="43"/>
    <s v="octubre"/>
    <s v="M"/>
    <m/>
    <s v="no"/>
    <m/>
    <m/>
    <m/>
  </r>
  <r>
    <n v="153863"/>
    <s v="Llenadora"/>
    <s v="Moreno"/>
    <s v="L29"/>
    <d v="2018-11-01T00:00:00"/>
    <s v="-"/>
    <s v="Mantenimiento Mecanico"/>
    <d v="2023-10-26T00:00:00"/>
    <d v="1899-12-30T09:13:22"/>
    <d v="2023-10-26T00:00:00"/>
    <d v="1899-12-30T09:14:52"/>
    <n v="90"/>
    <n v="1.5"/>
    <x v="0"/>
    <x v="0"/>
    <n v="43"/>
    <s v="octubre"/>
    <s v="M"/>
    <m/>
    <s v="microparada"/>
    <m/>
    <m/>
    <m/>
  </r>
  <r>
    <n v="153867"/>
    <s v="Llenadora"/>
    <s v="Moreno"/>
    <s v="L33"/>
    <d v="2018-11-01T00:00:00"/>
    <s v="-"/>
    <s v="Mantenimiento Electrico"/>
    <d v="2023-10-26T00:00:00"/>
    <d v="1899-12-30T10:18:02"/>
    <d v="2023-10-26T00:00:00"/>
    <d v="1899-12-30T10:19:03"/>
    <n v="61"/>
    <n v="1.0166666666666666"/>
    <x v="0"/>
    <x v="0"/>
    <n v="43"/>
    <s v="octubre"/>
    <s v="M"/>
    <m/>
    <s v="microparada"/>
    <m/>
    <m/>
    <m/>
  </r>
  <r>
    <n v="153868"/>
    <s v="Bomba Neumatica"/>
    <s v="Moreno"/>
    <s v="L43"/>
    <d v="2018-11-01T00:00:00"/>
    <s v="-"/>
    <s v="Mantenimiento Electrico"/>
    <d v="2023-10-26T00:00:00"/>
    <d v="1899-12-30T10:19:41"/>
    <d v="2023-10-26T00:00:00"/>
    <d v="1899-12-30T10:19:47"/>
    <n v="6"/>
    <n v="0.1"/>
    <x v="0"/>
    <x v="0"/>
    <n v="43"/>
    <s v="octubre"/>
    <s v="M"/>
    <m/>
    <s v="microparada"/>
    <m/>
    <m/>
    <m/>
  </r>
  <r>
    <n v="153869"/>
    <s v="Llenadora"/>
    <s v="Moreno"/>
    <s v="L43"/>
    <d v="2018-11-01T00:00:00"/>
    <s v="-"/>
    <s v="Mantenimiento Electrico"/>
    <d v="2023-10-26T00:00:00"/>
    <d v="1899-12-30T10:20:02"/>
    <d v="2023-10-26T00:00:00"/>
    <d v="1899-12-30T12:18:05"/>
    <n v="7083"/>
    <n v="118.05"/>
    <x v="1505"/>
    <x v="2"/>
    <n v="43"/>
    <s v="octubre"/>
    <s v="M"/>
    <m/>
    <s v="no"/>
    <m/>
    <m/>
    <m/>
  </r>
  <r>
    <n v="153870"/>
    <s v="Etiquetadora L33"/>
    <s v="Moreno"/>
    <s v="L33"/>
    <d v="2020-10-16T00:00:00"/>
    <s v="Martín"/>
    <s v="Mantenimiento Electrico"/>
    <d v="2023-10-26T00:00:00"/>
    <d v="1899-12-30T10:22:15"/>
    <d v="2023-10-26T00:00:00"/>
    <d v="1899-12-30T10:26:48"/>
    <n v="273"/>
    <n v="4.55"/>
    <x v="0"/>
    <x v="0"/>
    <n v="43"/>
    <s v="octubre"/>
    <s v="M"/>
    <m/>
    <s v="microparada"/>
    <m/>
    <m/>
    <m/>
  </r>
  <r>
    <n v="153872"/>
    <s v="Llenadora"/>
    <s v="Moreno"/>
    <s v="L33"/>
    <d v="2018-11-01T00:00:00"/>
    <s v="-"/>
    <s v="Mantenimiento Electrico"/>
    <d v="2023-10-26T00:00:00"/>
    <d v="1899-12-30T10:27:14"/>
    <d v="2023-10-26T00:00:00"/>
    <d v="1899-12-30T10:32:28"/>
    <n v="314"/>
    <n v="5.2333333333333334"/>
    <x v="0"/>
    <x v="0"/>
    <n v="43"/>
    <s v="octubre"/>
    <s v="M"/>
    <m/>
    <s v="microparada"/>
    <m/>
    <m/>
    <m/>
  </r>
  <r>
    <n v="153877"/>
    <s v="Transporte"/>
    <s v="Moreno"/>
    <s v="L11"/>
    <d v="2018-11-01T00:00:00"/>
    <s v="-"/>
    <s v="Mantenimiento Mecanico"/>
    <d v="2023-10-26T00:00:00"/>
    <d v="1899-12-30T11:07:19"/>
    <d v="2023-10-26T00:00:00"/>
    <d v="1899-12-30T11:17:01"/>
    <n v="582"/>
    <n v="9.6999999999999993"/>
    <x v="0"/>
    <x v="0"/>
    <n v="43"/>
    <s v="octubre"/>
    <s v="M"/>
    <m/>
    <s v="microparada"/>
    <m/>
    <m/>
    <m/>
  </r>
  <r>
    <n v="153897"/>
    <s v="Martillo"/>
    <s v="Moreno"/>
    <s v="L11"/>
    <d v="2018-11-01T00:00:00"/>
    <s v="-"/>
    <s v="Mantenimiento Electrico"/>
    <d v="2023-10-26T00:00:00"/>
    <d v="1899-12-30T14:21:17"/>
    <d v="2023-10-26T00:00:00"/>
    <d v="1899-12-30T16:20:24"/>
    <n v="7147"/>
    <n v="119.11666666666666"/>
    <x v="1"/>
    <x v="1"/>
    <n v="43"/>
    <s v="octubre"/>
    <s v="T"/>
    <m/>
    <s v="sin informacion"/>
    <m/>
    <m/>
    <m/>
  </r>
  <r>
    <n v="153900"/>
    <s v="Mordazas"/>
    <s v="Moreno"/>
    <s v="L36"/>
    <d v="2018-11-01T00:00:00"/>
    <s v="-"/>
    <s v="Mantenimiento Mecanico"/>
    <d v="2023-10-26T00:00:00"/>
    <d v="1899-12-30T14:28:14"/>
    <d v="2023-10-26T00:00:00"/>
    <d v="1899-12-30T16:19:53"/>
    <n v="6699"/>
    <n v="111.65"/>
    <x v="25"/>
    <x v="2"/>
    <n v="43"/>
    <s v="octubre"/>
    <s v="T"/>
    <m/>
    <s v="si"/>
    <m/>
    <m/>
    <m/>
  </r>
  <r>
    <n v="153902"/>
    <s v="Roscadora"/>
    <s v="Moreno"/>
    <s v="L32"/>
    <d v="2021-03-10T00:00:00"/>
    <s v="Martín"/>
    <s v="Mantenimiento Mecanico"/>
    <d v="2023-10-26T00:00:00"/>
    <d v="1899-12-30T14:31:33"/>
    <d v="2023-10-26T00:00:00"/>
    <d v="1899-12-30T14:35:42"/>
    <n v="249"/>
    <n v="4.1500000000000004"/>
    <x v="0"/>
    <x v="0"/>
    <n v="43"/>
    <s v="octubre"/>
    <s v="T"/>
    <m/>
    <s v="microparada"/>
    <m/>
    <m/>
    <m/>
  </r>
  <r>
    <n v="153906"/>
    <s v="Etiquetadora"/>
    <s v="Moreno"/>
    <s v="L19"/>
    <d v="2018-11-01T00:00:00"/>
    <s v="-"/>
    <s v="Mantenimiento Electrico"/>
    <d v="2023-10-26T00:00:00"/>
    <d v="1899-12-30T14:59:39"/>
    <d v="2023-10-26T00:00:00"/>
    <d v="1899-12-30T15:30:00"/>
    <n v="1821"/>
    <n v="30.35"/>
    <x v="1506"/>
    <x v="2"/>
    <n v="43"/>
    <s v="octubre"/>
    <s v="T"/>
    <m/>
    <s v="no"/>
    <m/>
    <m/>
    <m/>
  </r>
  <r>
    <n v="153910"/>
    <s v="Llenadora"/>
    <s v="Moreno"/>
    <s v="L29"/>
    <d v="2018-11-01T00:00:00"/>
    <s v="-"/>
    <s v="Mantenimiento Electrico"/>
    <d v="2023-10-26T00:00:00"/>
    <d v="1899-12-30T15:24:47"/>
    <d v="2023-10-26T00:00:00"/>
    <d v="1899-12-30T15:58:44"/>
    <n v="2037"/>
    <n v="33.950000000000003"/>
    <x v="1507"/>
    <x v="3"/>
    <n v="43"/>
    <s v="octubre"/>
    <s v="T"/>
    <m/>
    <s v="si"/>
    <m/>
    <m/>
    <m/>
  </r>
  <r>
    <n v="153913"/>
    <s v="Torqueadora"/>
    <s v="Moreno"/>
    <s v="L32"/>
    <d v="2021-02-04T00:00:00"/>
    <s v="Victor"/>
    <s v="Mantenimiento Mecanico"/>
    <d v="2023-10-26T00:00:00"/>
    <d v="1899-12-30T15:35:05"/>
    <d v="2023-10-26T00:00:00"/>
    <d v="1899-12-30T16:20:49"/>
    <n v="2744"/>
    <n v="45.733333333333334"/>
    <x v="1"/>
    <x v="1"/>
    <n v="43"/>
    <s v="octubre"/>
    <s v="T"/>
    <m/>
    <s v="sin informacion"/>
    <m/>
    <m/>
    <m/>
  </r>
  <r>
    <n v="153917"/>
    <s v="Abastecedor de mecanismos"/>
    <s v="Moreno"/>
    <s v="L35"/>
    <d v="2018-11-01T00:00:00"/>
    <s v="-"/>
    <s v="Mantenimiento Mecanico"/>
    <d v="2023-10-26T00:00:00"/>
    <d v="1899-12-30T15:53:26"/>
    <d v="2023-10-26T00:00:00"/>
    <d v="1899-12-30T18:13:59"/>
    <n v="8433"/>
    <n v="140.55000000000001"/>
    <x v="1508"/>
    <x v="3"/>
    <n v="43"/>
    <s v="octubre"/>
    <s v="T"/>
    <m/>
    <s v="si"/>
    <m/>
    <m/>
    <m/>
  </r>
  <r>
    <n v="153930"/>
    <s v="Etiquetadora L33"/>
    <s v="Moreno"/>
    <s v="L33"/>
    <d v="2020-10-16T00:00:00"/>
    <s v="Martín"/>
    <s v="Mantenimiento Electrico"/>
    <d v="2023-10-26T00:00:00"/>
    <d v="1899-12-30T16:54:49"/>
    <d v="2023-10-26T00:00:00"/>
    <d v="1899-12-30T17:02:09"/>
    <n v="440"/>
    <n v="7.333333333333333"/>
    <x v="0"/>
    <x v="0"/>
    <n v="43"/>
    <s v="octubre"/>
    <s v="T"/>
    <m/>
    <s v="microparada"/>
    <m/>
    <m/>
    <m/>
  </r>
  <r>
    <n v="153931"/>
    <s v="Martillo"/>
    <s v="Moreno"/>
    <s v="L43"/>
    <d v="2018-11-01T00:00:00"/>
    <s v="-"/>
    <s v="Mantenimiento Electrico"/>
    <d v="2023-10-26T00:00:00"/>
    <d v="1899-12-30T17:04:02"/>
    <d v="2023-10-26T00:00:00"/>
    <d v="1899-12-30T17:18:00"/>
    <n v="838"/>
    <n v="13.966666666666667"/>
    <x v="23"/>
    <x v="2"/>
    <n v="43"/>
    <s v="octubre"/>
    <s v="T"/>
    <m/>
    <s v="no"/>
    <m/>
    <m/>
    <m/>
  </r>
  <r>
    <n v="153944"/>
    <s v="Inkjet"/>
    <s v="Moreno"/>
    <s v="L11"/>
    <d v="2018-11-01T00:00:00"/>
    <s v="-"/>
    <s v="Mantenimiento Electrico"/>
    <d v="2023-10-26T00:00:00"/>
    <d v="1899-12-30T18:04:21"/>
    <d v="2023-10-26T00:00:00"/>
    <d v="1899-12-30T18:12:50"/>
    <n v="509"/>
    <n v="8.4833333333333325"/>
    <x v="0"/>
    <x v="0"/>
    <n v="43"/>
    <s v="octubre"/>
    <s v="T"/>
    <m/>
    <s v="microparada"/>
    <m/>
    <m/>
    <m/>
  </r>
  <r>
    <n v="153945"/>
    <s v="Abastecedor de envases"/>
    <s v="Moreno"/>
    <s v="L33"/>
    <d v="2018-11-01T00:00:00"/>
    <s v="-"/>
    <s v="Mantenimiento Electrico"/>
    <d v="2023-10-26T00:00:00"/>
    <d v="1899-12-30T18:25:59"/>
    <d v="2023-10-26T00:00:00"/>
    <d v="1899-12-30T18:31:10"/>
    <n v="311"/>
    <n v="5.1833333333333336"/>
    <x v="0"/>
    <x v="0"/>
    <n v="43"/>
    <s v="octubre"/>
    <s v="T"/>
    <m/>
    <s v="microparada"/>
    <m/>
    <m/>
    <m/>
  </r>
  <r>
    <n v="153946"/>
    <s v="Transporte"/>
    <s v="Moreno"/>
    <s v="L38"/>
    <d v="2018-11-01T00:00:00"/>
    <s v="-"/>
    <s v="Mantenimiento Mecanico"/>
    <d v="2023-10-26T00:00:00"/>
    <d v="1899-12-30T18:30:03"/>
    <d v="2023-10-26T00:00:00"/>
    <d v="1899-12-30T18:40:37"/>
    <n v="634"/>
    <n v="10.566666666666666"/>
    <x v="1509"/>
    <x v="2"/>
    <n v="43"/>
    <s v="octubre"/>
    <s v="T"/>
    <m/>
    <s v="no"/>
    <m/>
    <m/>
    <m/>
  </r>
  <r>
    <n v="153947"/>
    <s v="Abastecedor de envases"/>
    <s v="Moreno"/>
    <s v="L33"/>
    <d v="2018-11-01T00:00:00"/>
    <s v="-"/>
    <s v="Mantenimiento Electrico"/>
    <d v="2023-10-26T00:00:00"/>
    <d v="1899-12-30T18:31:45"/>
    <d v="2023-10-26T00:00:00"/>
    <d v="1899-12-30T18:34:53"/>
    <n v="188"/>
    <n v="3.1333333333333333"/>
    <x v="0"/>
    <x v="0"/>
    <n v="43"/>
    <s v="octubre"/>
    <s v="T"/>
    <m/>
    <s v="microparada"/>
    <m/>
    <m/>
    <m/>
  </r>
  <r>
    <n v="153950"/>
    <s v="Transporte"/>
    <s v="Moreno"/>
    <s v="L38"/>
    <d v="2018-11-01T00:00:00"/>
    <s v="-"/>
    <s v="Mantenimiento Mecanico"/>
    <d v="2023-10-26T00:00:00"/>
    <d v="1899-12-30T18:41:07"/>
    <d v="2023-10-26T00:00:00"/>
    <d v="1899-12-30T18:41:30"/>
    <n v="23"/>
    <n v="0.38333333333333336"/>
    <x v="0"/>
    <x v="0"/>
    <n v="43"/>
    <s v="octubre"/>
    <s v="T"/>
    <m/>
    <s v="microparada"/>
    <m/>
    <m/>
    <m/>
  </r>
  <r>
    <n v="153959"/>
    <s v="Llenadora"/>
    <s v="Moreno"/>
    <s v="L11"/>
    <d v="2018-11-01T00:00:00"/>
    <s v="-"/>
    <s v="Mantenimiento Mecanico"/>
    <d v="2023-10-26T00:00:00"/>
    <d v="1899-12-30T19:14:29"/>
    <d v="2023-10-26T00:00:00"/>
    <d v="1899-12-30T19:21:25"/>
    <n v="416"/>
    <n v="6.9333333333333336"/>
    <x v="0"/>
    <x v="0"/>
    <n v="43"/>
    <s v="octubre"/>
    <s v="T"/>
    <m/>
    <s v="microparada"/>
    <m/>
    <m/>
    <m/>
  </r>
  <r>
    <n v="153961"/>
    <s v="Llenadora"/>
    <s v="Moreno"/>
    <s v="L43"/>
    <d v="2018-11-01T00:00:00"/>
    <s v="-"/>
    <s v="Mantenimiento Electrico"/>
    <d v="2023-10-26T00:00:00"/>
    <d v="1899-12-30T19:27:58"/>
    <d v="2023-10-26T00:00:00"/>
    <d v="1899-12-30T20:17:25"/>
    <n v="2967"/>
    <n v="49.45"/>
    <x v="1444"/>
    <x v="2"/>
    <n v="43"/>
    <s v="octubre"/>
    <s v="T"/>
    <m/>
    <s v="no"/>
    <m/>
    <m/>
    <m/>
  </r>
  <r>
    <n v="153962"/>
    <s v="Torqueadora"/>
    <s v="Moreno"/>
    <s v="L33"/>
    <d v="2020-02-20T00:00:00"/>
    <s v="Martín"/>
    <s v="Mantenimiento Mecanico"/>
    <d v="2023-10-26T00:00:00"/>
    <d v="1899-12-30T19:33:23"/>
    <d v="2023-10-26T00:00:00"/>
    <d v="1899-12-30T20:05:14"/>
    <n v="1911"/>
    <n v="31.85"/>
    <x v="1510"/>
    <x v="2"/>
    <n v="43"/>
    <s v="octubre"/>
    <s v="T"/>
    <m/>
    <s v="no"/>
    <m/>
    <m/>
    <m/>
  </r>
  <r>
    <n v="153980"/>
    <s v="Abastecedor pinceles"/>
    <s v="Moreno"/>
    <s v="L37"/>
    <d v="2018-11-01T00:00:00"/>
    <s v="-"/>
    <s v="Mantenimiento Electrico"/>
    <d v="2023-10-27T00:00:00"/>
    <d v="1899-12-30T06:10:29"/>
    <d v="2023-10-27T00:00:00"/>
    <d v="1899-12-30T06:17:22"/>
    <n v="413"/>
    <n v="6.8833333333333337"/>
    <x v="0"/>
    <x v="0"/>
    <n v="43"/>
    <s v="octubre"/>
    <s v="M"/>
    <m/>
    <s v="microparada"/>
    <m/>
    <m/>
    <m/>
  </r>
  <r>
    <n v="153982"/>
    <s v="Abastecedor de mecanismos"/>
    <s v="Moreno"/>
    <s v="L35"/>
    <d v="2018-11-01T00:00:00"/>
    <s v="-"/>
    <s v="Mantenimiento Mecanico"/>
    <d v="2023-10-27T00:00:00"/>
    <d v="1899-12-30T06:18:08"/>
    <d v="2023-10-27T00:00:00"/>
    <d v="1899-12-30T06:52:05"/>
    <n v="2037"/>
    <n v="33.950000000000003"/>
    <x v="1"/>
    <x v="1"/>
    <n v="43"/>
    <s v="octubre"/>
    <s v="M"/>
    <m/>
    <s v="sin informacion"/>
    <m/>
    <m/>
    <m/>
  </r>
  <r>
    <n v="153983"/>
    <s v="Llenadora L37"/>
    <s v="Moreno"/>
    <s v="L37"/>
    <d v="2021-03-08T00:00:00"/>
    <s v="Martín"/>
    <s v="Mantenimiento Mecanico"/>
    <d v="2023-10-27T00:00:00"/>
    <d v="1899-12-30T06:19:34"/>
    <d v="2023-10-27T00:00:00"/>
    <d v="1899-12-30T14:39:04"/>
    <n v="29970"/>
    <n v="499.5"/>
    <x v="1"/>
    <x v="1"/>
    <n v="43"/>
    <s v="octubre"/>
    <s v="M"/>
    <m/>
    <s v="sin informacion"/>
    <m/>
    <m/>
    <m/>
  </r>
  <r>
    <n v="153984"/>
    <s v="Transporte"/>
    <s v="Moreno"/>
    <s v="L10"/>
    <d v="2018-11-01T00:00:00"/>
    <s v="-"/>
    <s v="Mantenimiento Electrico"/>
    <d v="2023-10-27T00:00:00"/>
    <d v="1899-12-30T06:22:53"/>
    <d v="2023-10-27T00:00:00"/>
    <d v="1899-12-30T06:40:26"/>
    <n v="1053"/>
    <n v="17.55"/>
    <x v="1511"/>
    <x v="2"/>
    <n v="43"/>
    <s v="octubre"/>
    <s v="M"/>
    <m/>
    <s v="no"/>
    <m/>
    <m/>
    <m/>
  </r>
  <r>
    <n v="153986"/>
    <s v="Llenadora"/>
    <s v="Moreno"/>
    <s v="L43"/>
    <d v="2018-11-01T00:00:00"/>
    <s v="-"/>
    <s v="Mantenimiento Electrico"/>
    <d v="2023-10-27T00:00:00"/>
    <d v="1899-12-30T06:58:57"/>
    <d v="2023-10-27T00:00:00"/>
    <d v="1899-12-30T08:09:05"/>
    <n v="4208"/>
    <n v="70.13333333333334"/>
    <x v="907"/>
    <x v="2"/>
    <n v="43"/>
    <s v="octubre"/>
    <s v="M"/>
    <m/>
    <s v="no"/>
    <m/>
    <m/>
    <m/>
  </r>
  <r>
    <n v="153987"/>
    <s v="Llenadora"/>
    <s v="Moreno"/>
    <s v="L16"/>
    <d v="2019-09-24T00:00:00"/>
    <s v="Sebastian "/>
    <s v="Mantenimiento Mecanico"/>
    <d v="2023-10-27T00:00:00"/>
    <d v="1899-12-30T06:59:51"/>
    <d v="2023-10-27T00:00:00"/>
    <d v="1899-12-30T07:22:01"/>
    <n v="1330"/>
    <n v="22.166666666666668"/>
    <x v="1"/>
    <x v="1"/>
    <n v="43"/>
    <s v="octubre"/>
    <s v="M"/>
    <m/>
    <s v="sin informacion"/>
    <m/>
    <m/>
    <m/>
  </r>
  <r>
    <n v="153990"/>
    <s v="Celofanadora L10"/>
    <s v="Moreno"/>
    <s v="L10"/>
    <d v="2020-09-30T00:00:00"/>
    <s v="Martín"/>
    <s v="Mantenimiento Mecanico"/>
    <d v="2023-10-27T00:00:00"/>
    <d v="1899-12-30T08:01:06"/>
    <d v="2023-10-27T00:00:00"/>
    <d v="1899-12-30T09:54:44"/>
    <n v="6818"/>
    <n v="113.63333333333334"/>
    <x v="1"/>
    <x v="1"/>
    <n v="43"/>
    <s v="octubre"/>
    <s v="M"/>
    <m/>
    <s v="sin informacion"/>
    <m/>
    <m/>
    <m/>
  </r>
  <r>
    <n v="153992"/>
    <s v="Llenadora"/>
    <s v="Moreno"/>
    <s v="L16"/>
    <d v="2019-09-24T00:00:00"/>
    <s v="Sebastian "/>
    <s v="Mantenimiento Mecanico"/>
    <d v="2023-10-27T00:00:00"/>
    <d v="1899-12-30T08:33:38"/>
    <d v="2023-10-27T00:00:00"/>
    <d v="1899-12-30T09:55:02"/>
    <n v="4884"/>
    <n v="81.400000000000006"/>
    <x v="1"/>
    <x v="1"/>
    <n v="43"/>
    <s v="octubre"/>
    <s v="M"/>
    <m/>
    <s v="sin informacion"/>
    <m/>
    <m/>
    <m/>
  </r>
  <r>
    <n v="153993"/>
    <s v="Llenadora"/>
    <s v="Moreno"/>
    <s v="L43"/>
    <d v="2018-11-01T00:00:00"/>
    <s v="-"/>
    <s v="Mantenimiento Electrico"/>
    <d v="2023-10-27T00:00:00"/>
    <d v="1899-12-30T08:44:53"/>
    <d v="2023-10-27T00:00:00"/>
    <d v="1899-12-30T09:38:23"/>
    <n v="3210"/>
    <n v="53.5"/>
    <x v="1"/>
    <x v="1"/>
    <n v="43"/>
    <s v="octubre"/>
    <s v="M"/>
    <m/>
    <s v="sin informacion"/>
    <m/>
    <m/>
    <m/>
  </r>
  <r>
    <n v="154012"/>
    <s v="Celofanadora L10"/>
    <s v="Moreno"/>
    <s v="L10"/>
    <d v="2020-09-30T00:00:00"/>
    <s v="Martín"/>
    <s v="Mantenimiento Mecanico"/>
    <d v="2023-10-27T00:00:00"/>
    <d v="1899-12-30T10:15:48"/>
    <d v="2023-10-27T00:00:00"/>
    <d v="1899-12-30T10:30:30"/>
    <n v="882"/>
    <n v="14.7"/>
    <x v="1"/>
    <x v="1"/>
    <n v="43"/>
    <s v="octubre"/>
    <s v="M"/>
    <m/>
    <s v="sin informacion"/>
    <m/>
    <m/>
    <m/>
  </r>
  <r>
    <n v="154016"/>
    <s v="Pick and play"/>
    <s v="Moreno"/>
    <s v="L11"/>
    <d v="2018-11-01T00:00:00"/>
    <s v="-"/>
    <s v="Mantenimiento Electrico"/>
    <d v="2023-10-27T00:00:00"/>
    <d v="1899-12-30T10:26:49"/>
    <d v="2023-10-27T00:00:00"/>
    <d v="1899-12-30T10:59:30"/>
    <n v="1961"/>
    <n v="32.68333333333333"/>
    <x v="1512"/>
    <x v="2"/>
    <n v="43"/>
    <s v="octubre"/>
    <s v="M"/>
    <m/>
    <s v="no"/>
    <m/>
    <m/>
    <m/>
  </r>
  <r>
    <n v="154035"/>
    <s v="Martillo"/>
    <s v="Moreno"/>
    <s v="L32"/>
    <d v="2021-02-04T00:00:00"/>
    <s v="Victor"/>
    <s v="Mantenimiento Mecanico"/>
    <d v="2023-10-27T00:00:00"/>
    <d v="1899-12-30T12:13:30"/>
    <d v="2023-10-27T00:00:00"/>
    <d v="1899-12-30T12:13:58"/>
    <n v="28"/>
    <n v="0.46666666666666667"/>
    <x v="0"/>
    <x v="0"/>
    <n v="43"/>
    <s v="octubre"/>
    <s v="M"/>
    <m/>
    <s v="microparada"/>
    <m/>
    <m/>
    <m/>
  </r>
  <r>
    <n v="154054"/>
    <s v="Etiquetadora de fondo"/>
    <s v="Moreno"/>
    <s v="L41"/>
    <d v="2018-11-01T00:00:00"/>
    <s v="-"/>
    <s v="Mantenimiento Mecanico"/>
    <d v="2023-10-27T00:00:00"/>
    <d v="1899-12-30T15:56:16"/>
    <d v="2023-10-27T00:00:00"/>
    <d v="1899-12-30T16:08:50"/>
    <n v="754"/>
    <n v="12.566666666666666"/>
    <x v="1513"/>
    <x v="2"/>
    <n v="43"/>
    <s v="octubre"/>
    <s v="T"/>
    <m/>
    <s v="no"/>
    <m/>
    <m/>
    <m/>
  </r>
  <r>
    <n v="154059"/>
    <s v="Laser"/>
    <s v="Moreno"/>
    <s v="L11"/>
    <d v="2021-08-24T00:00:00"/>
    <s v="Sebastian "/>
    <s v="Mantenimiento Mecanico"/>
    <d v="2023-10-27T00:00:00"/>
    <d v="1899-12-30T16:43:14"/>
    <d v="2023-10-27T00:00:00"/>
    <d v="1899-12-30T17:18:58"/>
    <n v="2144"/>
    <n v="35.733333333333334"/>
    <x v="305"/>
    <x v="2"/>
    <n v="43"/>
    <s v="octubre"/>
    <s v="T"/>
    <m/>
    <s v="no"/>
    <m/>
    <m/>
    <m/>
  </r>
  <r>
    <n v="154061"/>
    <s v="Etiquetadora de fondo"/>
    <s v="Moreno"/>
    <s v="L41"/>
    <d v="2018-11-01T00:00:00"/>
    <s v="-"/>
    <s v="Mantenimiento Mecanico"/>
    <d v="2023-10-27T00:00:00"/>
    <d v="1899-12-30T17:00:26"/>
    <d v="2023-10-27T00:00:00"/>
    <d v="1899-12-30T17:07:30"/>
    <n v="424"/>
    <n v="7.0666666666666664"/>
    <x v="0"/>
    <x v="0"/>
    <n v="43"/>
    <s v="octubre"/>
    <s v="T"/>
    <m/>
    <s v="microparada"/>
    <m/>
    <m/>
    <m/>
  </r>
  <r>
    <n v="154065"/>
    <s v="Etiquetadora"/>
    <s v="Moreno"/>
    <s v="L19"/>
    <d v="2018-11-01T00:00:00"/>
    <s v="-"/>
    <s v="Mantenimiento Electrico"/>
    <d v="2023-10-27T00:00:00"/>
    <d v="1899-12-30T17:33:49"/>
    <d v="2023-10-27T00:00:00"/>
    <d v="1899-12-30T18:22:02"/>
    <n v="2893"/>
    <n v="48.216666666666669"/>
    <x v="1514"/>
    <x v="2"/>
    <n v="43"/>
    <s v="octubre"/>
    <s v="T"/>
    <m/>
    <s v="no"/>
    <m/>
    <m/>
    <m/>
  </r>
  <r>
    <n v="154066"/>
    <s v="Etiquetadora de fondo"/>
    <s v="Moreno"/>
    <s v="L41"/>
    <d v="2018-11-01T00:00:00"/>
    <s v="-"/>
    <s v="Mantenimiento Mecanico"/>
    <d v="2023-10-27T00:00:00"/>
    <d v="1899-12-30T17:48:50"/>
    <d v="2023-10-27T00:00:00"/>
    <d v="1899-12-30T17:49:37"/>
    <n v="47"/>
    <n v="0.78333333333333333"/>
    <x v="0"/>
    <x v="0"/>
    <n v="43"/>
    <s v="octubre"/>
    <s v="T"/>
    <m/>
    <s v="microparada"/>
    <m/>
    <m/>
    <m/>
  </r>
  <r>
    <n v="154068"/>
    <s v="Etiquetadora de fondo"/>
    <s v="Moreno"/>
    <s v="L41"/>
    <d v="2018-11-01T00:00:00"/>
    <s v="-"/>
    <s v="Mantenimiento Mecanico"/>
    <d v="2023-10-27T00:00:00"/>
    <d v="1899-12-30T18:11:16"/>
    <d v="2023-10-27T00:00:00"/>
    <d v="1899-12-30T18:15:36"/>
    <n v="260"/>
    <n v="4.333333333333333"/>
    <x v="0"/>
    <x v="0"/>
    <n v="43"/>
    <s v="octubre"/>
    <s v="T"/>
    <m/>
    <s v="microparada"/>
    <m/>
    <m/>
    <m/>
  </r>
  <r>
    <n v="154071"/>
    <s v="Llenadora"/>
    <s v="Moreno"/>
    <s v="L33"/>
    <d v="2018-11-01T00:00:00"/>
    <s v="-"/>
    <s v="Mantenimiento Mecanico"/>
    <d v="2023-10-27T00:00:00"/>
    <d v="1899-12-30T19:14:07"/>
    <d v="2023-10-27T00:00:00"/>
    <d v="1899-12-30T19:24:03"/>
    <n v="596"/>
    <n v="9.9333333333333336"/>
    <x v="0"/>
    <x v="0"/>
    <n v="43"/>
    <s v="octubre"/>
    <s v="T"/>
    <m/>
    <s v="microparada"/>
    <m/>
    <m/>
    <m/>
  </r>
  <r>
    <n v="154128"/>
    <s v="Etiquetadora L33"/>
    <s v="Moreno"/>
    <s v="L33"/>
    <d v="2020-10-16T00:00:00"/>
    <s v="Martín"/>
    <s v="Mantenimiento Electrico"/>
    <d v="2023-10-30T00:00:00"/>
    <d v="1899-12-30T06:11:41"/>
    <d v="2023-10-30T00:00:00"/>
    <d v="1899-12-30T07:04:22"/>
    <n v="3161"/>
    <n v="52.68333333333333"/>
    <x v="1"/>
    <x v="1"/>
    <n v="44"/>
    <s v="octubre"/>
    <s v="M"/>
    <m/>
    <s v="sin informacion"/>
    <m/>
    <m/>
    <m/>
  </r>
  <r>
    <n v="154129"/>
    <s v="Martillo"/>
    <s v="Moreno"/>
    <s v="L11"/>
    <d v="2018-11-01T00:00:00"/>
    <s v="-"/>
    <s v="Mantenimiento Electrico"/>
    <d v="2023-10-30T00:00:00"/>
    <d v="1899-12-30T06:21:54"/>
    <d v="2023-10-30T00:00:00"/>
    <d v="1899-12-30T06:39:58"/>
    <n v="1084"/>
    <n v="18.066666666666666"/>
    <x v="1"/>
    <x v="1"/>
    <n v="44"/>
    <s v="octubre"/>
    <s v="M"/>
    <m/>
    <s v="sin informacion"/>
    <m/>
    <m/>
    <m/>
  </r>
  <r>
    <n v="154132"/>
    <s v="Llenadora"/>
    <s v="Moreno"/>
    <s v="L43"/>
    <d v="2018-11-01T00:00:00"/>
    <s v="-"/>
    <s v="Mantenimiento Electrico"/>
    <d v="2023-10-30T00:00:00"/>
    <d v="1899-12-30T07:30:34"/>
    <d v="2023-10-30T00:00:00"/>
    <d v="1899-12-30T08:14:49"/>
    <n v="2655"/>
    <n v="44.25"/>
    <x v="1"/>
    <x v="1"/>
    <n v="44"/>
    <s v="octubre"/>
    <s v="M"/>
    <m/>
    <s v="sin informacion"/>
    <m/>
    <m/>
    <m/>
  </r>
  <r>
    <n v="154133"/>
    <s v="Abastecedor pinceles"/>
    <s v="Moreno"/>
    <s v="L37"/>
    <d v="2018-11-01T00:00:00"/>
    <s v="-"/>
    <s v="Mantenimiento Mecanico"/>
    <d v="2023-10-30T00:00:00"/>
    <d v="1899-12-30T07:33:02"/>
    <d v="2023-10-30T00:00:00"/>
    <d v="1899-12-30T07:35:25"/>
    <n v="143"/>
    <n v="2.3833333333333333"/>
    <x v="0"/>
    <x v="0"/>
    <n v="44"/>
    <s v="octubre"/>
    <s v="M"/>
    <m/>
    <s v="microparada"/>
    <m/>
    <m/>
    <m/>
  </r>
  <r>
    <n v="154137"/>
    <s v="Llenadora"/>
    <s v="Moreno"/>
    <s v="L43"/>
    <d v="2018-11-01T00:00:00"/>
    <s v="-"/>
    <s v="Mantenimiento Electrico"/>
    <d v="2023-10-30T00:00:00"/>
    <d v="1899-12-30T08:44:53"/>
    <d v="2023-10-30T00:00:00"/>
    <d v="1899-12-30T09:29:42"/>
    <n v="2689"/>
    <n v="44.81666666666667"/>
    <x v="1515"/>
    <x v="2"/>
    <n v="44"/>
    <s v="octubre"/>
    <s v="M"/>
    <m/>
    <s v="no"/>
    <m/>
    <m/>
    <m/>
  </r>
  <r>
    <n v="154138"/>
    <s v="Girador de pucks"/>
    <s v="Moreno"/>
    <s v="L10"/>
    <d v="2020-03-10T00:00:00"/>
    <s v="Martín"/>
    <s v="Mantenimiento Mecanico"/>
    <d v="2023-10-30T00:00:00"/>
    <d v="1899-12-30T08:59:48"/>
    <d v="2023-10-30T00:00:00"/>
    <d v="1899-12-30T08:59:59"/>
    <n v="11"/>
    <n v="0.18333333333333332"/>
    <x v="0"/>
    <x v="0"/>
    <n v="44"/>
    <s v="octubre"/>
    <s v="M"/>
    <m/>
    <s v="microparada"/>
    <m/>
    <m/>
    <m/>
  </r>
  <r>
    <n v="154143"/>
    <s v="Estuchadora"/>
    <s v="Moreno"/>
    <s v="L32"/>
    <d v="2021-02-04T00:00:00"/>
    <s v="Victor"/>
    <s v="Mantenimiento Mecanico"/>
    <d v="2023-10-30T00:00:00"/>
    <d v="1899-12-30T09:28:03"/>
    <d v="2023-10-30T00:00:00"/>
    <d v="1899-12-30T09:37:56"/>
    <n v="593"/>
    <n v="9.8833333333333329"/>
    <x v="0"/>
    <x v="0"/>
    <n v="44"/>
    <s v="octubre"/>
    <s v="M"/>
    <m/>
    <s v="microparada"/>
    <m/>
    <m/>
    <m/>
  </r>
  <r>
    <n v="154147"/>
    <s v="Etiquetadora de fondo"/>
    <s v="Moreno"/>
    <s v="L35"/>
    <d v="2018-11-01T00:00:00"/>
    <s v="-"/>
    <s v="Mantenimiento Mecanico"/>
    <d v="2023-10-30T00:00:00"/>
    <d v="1899-12-30T09:31:57"/>
    <d v="2023-10-30T00:00:00"/>
    <d v="1899-12-30T09:56:38"/>
    <n v="1481"/>
    <n v="24.683333333333334"/>
    <x v="1516"/>
    <x v="2"/>
    <n v="44"/>
    <s v="octubre"/>
    <s v="M"/>
    <m/>
    <s v="si"/>
    <m/>
    <m/>
    <m/>
  </r>
  <r>
    <n v="154161"/>
    <s v="Llenadora"/>
    <s v="Moreno"/>
    <s v="L43"/>
    <d v="2018-11-01T00:00:00"/>
    <s v="-"/>
    <s v="Mantenimiento Electrico"/>
    <d v="2023-10-30T00:00:00"/>
    <d v="1899-12-30T11:15:36"/>
    <d v="2023-10-30T00:00:00"/>
    <d v="1899-12-30T11:52:10"/>
    <n v="2194"/>
    <n v="36.56666666666667"/>
    <x v="1517"/>
    <x v="2"/>
    <n v="44"/>
    <s v="octubre"/>
    <s v="M"/>
    <m/>
    <s v="no"/>
    <m/>
    <m/>
    <m/>
  </r>
  <r>
    <n v="154167"/>
    <s v="Llenadora"/>
    <s v="Moreno"/>
    <s v="L43"/>
    <d v="2018-11-01T00:00:00"/>
    <s v="-"/>
    <s v="Mantenimiento Mecanico"/>
    <d v="2023-10-30T00:00:00"/>
    <d v="1899-12-30T12:28:10"/>
    <d v="2023-10-30T00:00:00"/>
    <d v="1899-12-30T13:34:38"/>
    <n v="3988"/>
    <n v="66.466666666666669"/>
    <x v="1517"/>
    <x v="2"/>
    <n v="44"/>
    <s v="octubre"/>
    <s v="M"/>
    <m/>
    <s v="no"/>
    <m/>
    <m/>
    <m/>
  </r>
  <r>
    <n v="154189"/>
    <s v="Etiquetadora L33"/>
    <s v="Moreno"/>
    <s v="L33"/>
    <d v="2020-10-16T00:00:00"/>
    <s v="Martín"/>
    <s v="Mantenimiento Electrico"/>
    <d v="2023-10-30T00:00:00"/>
    <d v="1899-12-30T14:35:39"/>
    <d v="2023-10-30T00:00:00"/>
    <d v="1899-12-30T14:43:55"/>
    <n v="496"/>
    <n v="8.2666666666666675"/>
    <x v="0"/>
    <x v="0"/>
    <n v="44"/>
    <s v="octubre"/>
    <s v="T"/>
    <m/>
    <s v="microparada"/>
    <m/>
    <m/>
    <m/>
  </r>
  <r>
    <n v="154196"/>
    <s v="Etiquetadora L33"/>
    <s v="Moreno"/>
    <s v="L33"/>
    <d v="2020-10-16T00:00:00"/>
    <s v="Martín"/>
    <s v="Mantenimiento Electrico"/>
    <d v="2023-10-30T00:00:00"/>
    <d v="1899-12-30T15:08:06"/>
    <d v="2023-10-30T00:00:00"/>
    <d v="1899-12-30T15:15:17"/>
    <n v="431"/>
    <n v="7.1833333333333336"/>
    <x v="0"/>
    <x v="0"/>
    <n v="44"/>
    <s v="octubre"/>
    <s v="T"/>
    <m/>
    <s v="microparada"/>
    <m/>
    <m/>
    <m/>
  </r>
  <r>
    <n v="154199"/>
    <s v="Abastecedor de envases"/>
    <s v="Moreno"/>
    <s v="L33"/>
    <d v="2018-11-01T00:00:00"/>
    <s v="-"/>
    <s v="Mantenimiento Mecanico"/>
    <d v="2023-10-30T00:00:00"/>
    <d v="1899-12-30T15:32:20"/>
    <d v="2023-10-30T00:00:00"/>
    <d v="1899-12-30T16:07:18"/>
    <n v="2098"/>
    <n v="34.966666666666669"/>
    <x v="1"/>
    <x v="1"/>
    <n v="44"/>
    <s v="octubre"/>
    <s v="T"/>
    <m/>
    <s v="sin informacion"/>
    <m/>
    <m/>
    <m/>
  </r>
  <r>
    <n v="154205"/>
    <s v="Abastecedor de envases"/>
    <s v="Moreno"/>
    <s v="L33"/>
    <d v="2018-11-01T00:00:00"/>
    <s v="-"/>
    <s v="Mantenimiento Electrico"/>
    <d v="2023-10-30T00:00:00"/>
    <d v="1899-12-30T16:37:51"/>
    <d v="2023-10-30T00:00:00"/>
    <d v="1899-12-30T17:01:58"/>
    <n v="1447"/>
    <n v="24.116666666666667"/>
    <x v="1"/>
    <x v="1"/>
    <n v="44"/>
    <s v="octubre"/>
    <s v="T"/>
    <m/>
    <s v="sin informacion"/>
    <m/>
    <m/>
    <m/>
  </r>
  <r>
    <n v="154208"/>
    <s v="Transporte"/>
    <s v="Moreno"/>
    <s v="L04"/>
    <d v="2018-11-01T00:00:00"/>
    <s v="-"/>
    <s v="Mantenimiento Mecanico"/>
    <d v="2023-10-30T00:00:00"/>
    <d v="1899-12-30T17:31:50"/>
    <d v="2023-10-30T00:00:00"/>
    <d v="1899-12-30T18:37:21"/>
    <n v="3931"/>
    <n v="65.516666666666666"/>
    <x v="1"/>
    <x v="1"/>
    <n v="44"/>
    <s v="octubre"/>
    <s v="T"/>
    <m/>
    <s v="sin informacion"/>
    <m/>
    <m/>
    <m/>
  </r>
  <r>
    <n v="154209"/>
    <s v="Llenadora"/>
    <s v="Moreno"/>
    <s v="L33"/>
    <d v="2018-11-01T00:00:00"/>
    <s v="-"/>
    <s v="Mantenimiento Mecanico"/>
    <d v="2023-10-30T00:00:00"/>
    <d v="1899-12-30T17:38:54"/>
    <d v="2023-10-30T00:00:00"/>
    <d v="1899-12-30T17:46:38"/>
    <n v="464"/>
    <n v="7.7333333333333334"/>
    <x v="0"/>
    <x v="0"/>
    <n v="44"/>
    <s v="octubre"/>
    <s v="T"/>
    <m/>
    <s v="microparada"/>
    <m/>
    <m/>
    <m/>
  </r>
  <r>
    <n v="154216"/>
    <s v="Transporte"/>
    <s v="Moreno"/>
    <s v="L04"/>
    <d v="2018-11-01T00:00:00"/>
    <s v="-"/>
    <s v="Mantenimiento Mecanico"/>
    <d v="2023-10-30T00:00:00"/>
    <d v="1899-12-30T19:00:51"/>
    <d v="2023-10-30T00:00:00"/>
    <d v="1899-12-30T20:08:40"/>
    <n v="4069"/>
    <n v="67.816666666666663"/>
    <x v="1"/>
    <x v="1"/>
    <n v="44"/>
    <s v="octubre"/>
    <s v="T"/>
    <m/>
    <s v="sin informacion"/>
    <m/>
    <m/>
    <m/>
  </r>
  <r>
    <n v="154218"/>
    <s v="Camara"/>
    <s v="Moreno"/>
    <s v="L33"/>
    <d v="2020-02-20T00:00:00"/>
    <s v="Martín"/>
    <s v="Mantenimiento Electrico"/>
    <d v="2023-10-30T00:00:00"/>
    <d v="1899-12-30T19:11:06"/>
    <d v="2023-10-30T00:00:00"/>
    <d v="1899-12-30T20:04:56"/>
    <n v="3230"/>
    <n v="53.833333333333336"/>
    <x v="1"/>
    <x v="1"/>
    <n v="44"/>
    <s v="octubre"/>
    <s v="T"/>
    <m/>
    <s v="sin informacion"/>
    <m/>
    <m/>
    <m/>
  </r>
  <r>
    <n v="154220"/>
    <s v="Llenadora"/>
    <s v="Moreno"/>
    <s v="L41"/>
    <d v="2018-11-01T00:00:00"/>
    <s v="-"/>
    <s v="Mantenimiento Mecanico"/>
    <d v="2023-10-30T00:00:00"/>
    <d v="1899-12-30T20:01:22"/>
    <d v="2023-10-30T00:00:00"/>
    <d v="1899-12-30T20:59:13"/>
    <n v="3471"/>
    <n v="57.85"/>
    <x v="1"/>
    <x v="1"/>
    <n v="44"/>
    <s v="octubre"/>
    <s v="T"/>
    <m/>
    <s v="sin informacion"/>
    <m/>
    <m/>
    <m/>
  </r>
  <r>
    <n v="154221"/>
    <s v="Transporte"/>
    <s v="Moreno"/>
    <s v="L04"/>
    <d v="2018-11-01T00:00:00"/>
    <s v="-"/>
    <s v="Mantenimiento Mecanico"/>
    <d v="2023-10-30T00:00:00"/>
    <d v="1899-12-30T20:08:48"/>
    <d v="2023-10-30T00:00:00"/>
    <d v="1899-12-30T21:07:52"/>
    <n v="3544"/>
    <n v="59.06666666666667"/>
    <x v="1"/>
    <x v="1"/>
    <n v="44"/>
    <s v="octubre"/>
    <s v="T"/>
    <m/>
    <s v="sin informacion"/>
    <m/>
    <m/>
    <m/>
  </r>
  <r>
    <n v="154222"/>
    <s v="Abastecedor de envases"/>
    <s v="Moreno"/>
    <s v="L33"/>
    <d v="2018-11-01T00:00:00"/>
    <s v="-"/>
    <s v="Mantenimiento Electrico"/>
    <d v="2023-10-30T00:00:00"/>
    <d v="1899-12-30T20:09:44"/>
    <d v="2023-10-30T00:00:00"/>
    <d v="1899-12-30T20:14:28"/>
    <n v="284"/>
    <n v="4.7333333333333334"/>
    <x v="0"/>
    <x v="0"/>
    <n v="44"/>
    <s v="octubre"/>
    <s v="T"/>
    <m/>
    <s v="microparada"/>
    <m/>
    <m/>
    <m/>
  </r>
  <r>
    <n v="154224"/>
    <s v="Torqueadora"/>
    <s v="Moreno"/>
    <s v="L33"/>
    <d v="2020-02-20T00:00:00"/>
    <s v="Martín"/>
    <s v="Mantenimiento Mecanico"/>
    <d v="2023-10-30T00:00:00"/>
    <d v="1899-12-30T20:58:03"/>
    <d v="2023-10-30T00:00:00"/>
    <d v="1899-12-30T21:16:25"/>
    <n v="1102"/>
    <n v="18.366666666666667"/>
    <x v="1"/>
    <x v="1"/>
    <n v="44"/>
    <s v="octubre"/>
    <s v="T"/>
    <m/>
    <s v="sin informacion"/>
    <m/>
    <m/>
    <m/>
  </r>
  <r>
    <n v="154226"/>
    <s v="Pick and play"/>
    <s v="Moreno"/>
    <s v="L11"/>
    <d v="2018-11-01T00:00:00"/>
    <s v="-"/>
    <s v="Mantenimiento Electrico"/>
    <d v="2023-10-30T00:00:00"/>
    <d v="1899-12-30T21:15:19"/>
    <d v="2023-10-31T00:00:00"/>
    <d v="1899-12-30T06:00:52"/>
    <n v="31533"/>
    <n v="525.54999999999995"/>
    <x v="1"/>
    <x v="1"/>
    <n v="44"/>
    <s v="octubre"/>
    <s v="T"/>
    <m/>
    <s v="sin informacion"/>
    <m/>
    <m/>
    <m/>
  </r>
  <r>
    <n v="154227"/>
    <s v="Transporte"/>
    <s v="Moreno"/>
    <s v="L04"/>
    <d v="2018-11-01T00:00:00"/>
    <s v="-"/>
    <s v="Mantenimiento Mecanico"/>
    <d v="2023-10-30T00:00:00"/>
    <d v="1899-12-30T21:21:46"/>
    <d v="2023-10-30T00:00:00"/>
    <d v="1899-12-30T21:44:43"/>
    <n v="1377"/>
    <n v="22.95"/>
    <x v="1"/>
    <x v="1"/>
    <n v="44"/>
    <s v="octubre"/>
    <s v="T"/>
    <m/>
    <s v="sin informacion"/>
    <m/>
    <m/>
    <m/>
  </r>
  <r>
    <n v="154228"/>
    <s v="Camara"/>
    <s v="Moreno"/>
    <s v="L33"/>
    <d v="2020-02-20T00:00:00"/>
    <s v="Martín"/>
    <s v="Mantenimiento Electrico"/>
    <d v="2023-10-30T00:00:00"/>
    <d v="1899-12-30T21:24:17"/>
    <d v="2023-10-30T00:00:00"/>
    <d v="1899-12-30T21:27:39"/>
    <n v="202"/>
    <n v="3.3666666666666667"/>
    <x v="0"/>
    <x v="0"/>
    <n v="44"/>
    <s v="octubre"/>
    <s v="T"/>
    <m/>
    <s v="microparada"/>
    <m/>
    <m/>
    <m/>
  </r>
  <r>
    <n v="154231"/>
    <s v="Celofanadora L10"/>
    <s v="Moreno"/>
    <s v="L10"/>
    <d v="2020-09-30T00:00:00"/>
    <s v="Martín"/>
    <s v="Mantenimiento Mecanico"/>
    <d v="2023-10-31T00:00:00"/>
    <d v="1899-12-30T06:10:30"/>
    <d v="2023-10-31T00:00:00"/>
    <d v="1899-12-30T08:25:04"/>
    <n v="8074"/>
    <n v="134.56666666666666"/>
    <x v="1"/>
    <x v="1"/>
    <n v="44"/>
    <s v="octubre"/>
    <s v="M"/>
    <m/>
    <s v="sin informacion"/>
    <m/>
    <m/>
    <m/>
  </r>
  <r>
    <n v="154234"/>
    <s v="Llenadora"/>
    <s v="Moreno"/>
    <s v="L35"/>
    <d v="2018-11-01T00:00:00"/>
    <s v="-"/>
    <s v="Mantenimiento Mecanico"/>
    <d v="2023-10-31T00:00:00"/>
    <d v="1899-12-30T06:23:43"/>
    <d v="2023-10-31T00:00:00"/>
    <d v="1899-12-30T06:38:53"/>
    <n v="910"/>
    <n v="15.166666666666666"/>
    <x v="23"/>
    <x v="2"/>
    <n v="44"/>
    <s v="octubre"/>
    <s v="M"/>
    <m/>
    <s v="no"/>
    <m/>
    <m/>
    <m/>
  </r>
  <r>
    <n v="154235"/>
    <s v="Etiquetadora L33"/>
    <s v="Moreno"/>
    <s v="L33"/>
    <d v="2020-10-16T00:00:00"/>
    <s v="Martín"/>
    <s v="Mantenimiento Electrico"/>
    <d v="2023-10-31T00:00:00"/>
    <d v="1899-12-30T06:23:53"/>
    <d v="2023-10-31T00:00:00"/>
    <d v="1899-12-30T06:36:48"/>
    <n v="775"/>
    <n v="12.916666666666666"/>
    <x v="1518"/>
    <x v="2"/>
    <n v="44"/>
    <s v="octubre"/>
    <s v="M"/>
    <m/>
    <s v="no"/>
    <m/>
    <m/>
    <m/>
  </r>
  <r>
    <n v="154237"/>
    <s v="Etiquetadora L33"/>
    <s v="Moreno"/>
    <s v="L33"/>
    <d v="2020-10-16T00:00:00"/>
    <s v="Martín"/>
    <s v="Mantenimiento Electrico"/>
    <d v="2023-10-31T00:00:00"/>
    <d v="1899-12-30T06:36:57"/>
    <d v="2023-10-31T00:00:00"/>
    <d v="1899-12-30T07:02:06"/>
    <n v="1509"/>
    <n v="25.15"/>
    <x v="1518"/>
    <x v="2"/>
    <n v="44"/>
    <s v="octubre"/>
    <s v="M"/>
    <m/>
    <s v="no"/>
    <m/>
    <m/>
    <m/>
  </r>
  <r>
    <n v="154239"/>
    <s v="Llenadora"/>
    <s v="Moreno"/>
    <s v="L43"/>
    <d v="2018-11-01T00:00:00"/>
    <s v="-"/>
    <s v="Mantenimiento Electrico"/>
    <d v="2023-10-31T00:00:00"/>
    <d v="1899-12-30T07:05:30"/>
    <d v="2023-10-31T00:00:00"/>
    <d v="1899-12-30T08:11:53"/>
    <n v="3983"/>
    <n v="66.38333333333334"/>
    <x v="907"/>
    <x v="2"/>
    <n v="44"/>
    <s v="octubre"/>
    <s v="M"/>
    <m/>
    <s v="no"/>
    <m/>
    <m/>
    <m/>
  </r>
  <r>
    <n v="154240"/>
    <s v="Etiquetadora L33"/>
    <s v="Moreno"/>
    <s v="L33"/>
    <d v="2020-10-16T00:00:00"/>
    <s v="Martín"/>
    <s v="Mantenimiento Electrico"/>
    <d v="2023-10-31T00:00:00"/>
    <d v="1899-12-30T07:15:59"/>
    <d v="2023-10-31T00:00:00"/>
    <d v="1899-12-30T08:27:17"/>
    <n v="4278"/>
    <n v="71.3"/>
    <x v="1519"/>
    <x v="3"/>
    <n v="44"/>
    <s v="octubre"/>
    <s v="M"/>
    <m/>
    <s v="si"/>
    <m/>
    <m/>
    <m/>
  </r>
  <r>
    <n v="154241"/>
    <s v="Laser"/>
    <s v="Moreno"/>
    <s v="L32"/>
    <d v="2021-02-04T00:00:00"/>
    <s v="Victor"/>
    <s v="Mantenimiento Electrico"/>
    <d v="2023-10-31T00:00:00"/>
    <d v="1899-12-30T08:01:10"/>
    <d v="2023-10-31T00:00:00"/>
    <d v="1899-12-30T08:27:34"/>
    <n v="1584"/>
    <n v="26.4"/>
    <x v="1520"/>
    <x v="2"/>
    <n v="44"/>
    <s v="octubre"/>
    <s v="M"/>
    <m/>
    <s v="no"/>
    <m/>
    <m/>
    <m/>
  </r>
  <r>
    <n v="154243"/>
    <s v="Llenadora"/>
    <s v="Moreno"/>
    <s v="L07"/>
    <d v="2018-11-01T00:00:00"/>
    <s v="-"/>
    <s v="Mantenimiento Mecanico"/>
    <d v="2023-10-31T00:00:00"/>
    <d v="1899-12-30T08:26:02"/>
    <d v="2023-10-31T00:00:00"/>
    <d v="1899-12-30T09:05:56"/>
    <n v="2394"/>
    <n v="39.9"/>
    <x v="1519"/>
    <x v="3"/>
    <n v="44"/>
    <s v="octubre"/>
    <s v="M"/>
    <m/>
    <s v="si"/>
    <m/>
    <m/>
    <m/>
  </r>
  <r>
    <n v="154244"/>
    <s v="Camara"/>
    <s v="Moreno"/>
    <s v="L33"/>
    <d v="2020-02-20T00:00:00"/>
    <s v="Martín"/>
    <s v="Mantenimiento Electrico"/>
    <d v="2023-10-31T00:00:00"/>
    <d v="1899-12-30T08:27:26"/>
    <d v="2023-10-31T00:00:00"/>
    <d v="1899-12-30T08:35:20"/>
    <n v="474"/>
    <n v="7.9"/>
    <x v="0"/>
    <x v="0"/>
    <n v="44"/>
    <s v="octubre"/>
    <s v="M"/>
    <m/>
    <s v="microparada"/>
    <m/>
    <m/>
    <m/>
  </r>
  <r>
    <n v="154245"/>
    <s v="Abastecedor de envases"/>
    <s v="Moreno"/>
    <s v="L33"/>
    <d v="2018-11-01T00:00:00"/>
    <s v="-"/>
    <s v="Mantenimiento Mecanico"/>
    <d v="2023-10-31T00:00:00"/>
    <d v="1899-12-30T08:35:27"/>
    <d v="2023-10-31T00:00:00"/>
    <d v="1899-12-30T08:37:19"/>
    <n v="112"/>
    <n v="1.8666666666666667"/>
    <x v="0"/>
    <x v="0"/>
    <n v="44"/>
    <s v="octubre"/>
    <s v="M"/>
    <m/>
    <s v="microparada"/>
    <m/>
    <m/>
    <m/>
  </r>
  <r>
    <n v="154246"/>
    <s v="Camara"/>
    <s v="Moreno"/>
    <s v="L33"/>
    <d v="2020-02-20T00:00:00"/>
    <s v="Martín"/>
    <s v="Mantenimiento Electrico"/>
    <d v="2023-10-31T00:00:00"/>
    <d v="1899-12-30T08:37:27"/>
    <d v="2023-10-31T00:00:00"/>
    <d v="1899-12-30T08:45:41"/>
    <n v="494"/>
    <n v="8.2333333333333325"/>
    <x v="0"/>
    <x v="0"/>
    <n v="44"/>
    <s v="octubre"/>
    <s v="M"/>
    <m/>
    <s v="microparada"/>
    <m/>
    <m/>
    <m/>
  </r>
  <r>
    <n v="154247"/>
    <s v="Camara"/>
    <s v="Moreno"/>
    <s v="L33"/>
    <d v="2020-02-20T00:00:00"/>
    <s v="Martín"/>
    <s v="Mantenimiento Electrico"/>
    <d v="2023-10-31T00:00:00"/>
    <d v="1899-12-30T08:50:45"/>
    <d v="2023-10-31T00:00:00"/>
    <d v="1899-12-30T09:04:49"/>
    <n v="844"/>
    <n v="14.066666666666666"/>
    <x v="1521"/>
    <x v="2"/>
    <n v="44"/>
    <s v="octubre"/>
    <s v="M"/>
    <m/>
    <s v="no"/>
    <m/>
    <m/>
    <m/>
  </r>
  <r>
    <n v="154250"/>
    <s v="Celofanadora"/>
    <s v="Moreno"/>
    <s v="L19"/>
    <d v="2023-05-17T00:00:00"/>
    <s v="Juan Manuel"/>
    <s v="Mantenimiento Mecanico"/>
    <d v="2023-10-31T00:00:00"/>
    <d v="1899-12-30T09:18:01"/>
    <d v="2023-10-31T00:00:00"/>
    <d v="1899-12-30T09:31:27"/>
    <n v="806"/>
    <n v="13.433333333333334"/>
    <x v="23"/>
    <x v="2"/>
    <n v="44"/>
    <s v="octubre"/>
    <s v="M"/>
    <m/>
    <s v="no"/>
    <m/>
    <m/>
    <m/>
  </r>
  <r>
    <n v="154253"/>
    <s v="Celofanadora"/>
    <s v="Moreno"/>
    <s v="L19"/>
    <d v="2023-05-17T00:00:00"/>
    <s v="Juan Manuel"/>
    <s v="Mantenimiento Mecanico"/>
    <d v="2023-10-31T00:00:00"/>
    <d v="1899-12-30T10:01:11"/>
    <d v="2023-10-31T00:00:00"/>
    <d v="1899-12-30T10:01:33"/>
    <n v="22"/>
    <n v="0.36666666666666664"/>
    <x v="0"/>
    <x v="0"/>
    <n v="44"/>
    <s v="octubre"/>
    <s v="M"/>
    <m/>
    <s v="microparada"/>
    <m/>
    <m/>
    <m/>
  </r>
  <r>
    <n v="154254"/>
    <s v="Martillo"/>
    <s v="Moreno"/>
    <s v="L19"/>
    <d v="2018-11-01T00:00:00"/>
    <s v="-"/>
    <s v="Mantenimiento Mecanico"/>
    <d v="2023-10-31T00:00:00"/>
    <d v="1899-12-30T10:01:52"/>
    <d v="2023-10-31T00:00:00"/>
    <d v="1899-12-30T11:09:19"/>
    <n v="4047"/>
    <n v="67.45"/>
    <x v="1"/>
    <x v="1"/>
    <n v="44"/>
    <s v="octubre"/>
    <s v="M"/>
    <m/>
    <s v="sin informacion"/>
    <m/>
    <m/>
    <m/>
  </r>
  <r>
    <n v="154255"/>
    <s v="Balanza"/>
    <s v="Moreno"/>
    <s v="L07"/>
    <d v="2018-11-01T00:00:00"/>
    <s v="-"/>
    <s v="Mantenimiento Electrico"/>
    <d v="2023-10-31T00:00:00"/>
    <d v="1899-12-30T10:09:17"/>
    <d v="2023-10-31T00:00:00"/>
    <d v="1899-12-30T10:27:56"/>
    <n v="1119"/>
    <n v="18.649999999999999"/>
    <x v="1522"/>
    <x v="2"/>
    <n v="44"/>
    <s v="octubre"/>
    <s v="M"/>
    <m/>
    <s v="no"/>
    <m/>
    <m/>
    <m/>
  </r>
  <r>
    <n v="154256"/>
    <s v="Torqueadora"/>
    <s v="Moreno"/>
    <s v="L32"/>
    <d v="2021-02-04T00:00:00"/>
    <s v="Victor"/>
    <s v="Mantenimiento Mecanico"/>
    <d v="2023-10-31T00:00:00"/>
    <d v="1899-12-30T10:10:41"/>
    <d v="2023-10-31T00:00:00"/>
    <d v="1899-12-30T11:14:22"/>
    <n v="3821"/>
    <n v="63.68333333333333"/>
    <x v="1523"/>
    <x v="2"/>
    <n v="44"/>
    <s v="octubre"/>
    <s v="M"/>
    <m/>
    <s v="no"/>
    <m/>
    <m/>
    <m/>
  </r>
  <r>
    <n v="154259"/>
    <s v="Abastecedor de envases"/>
    <s v="Moreno"/>
    <s v="L33"/>
    <d v="2018-11-01T00:00:00"/>
    <s v="-"/>
    <s v="Mantenimiento Mecanico"/>
    <d v="2023-10-31T00:00:00"/>
    <d v="1899-12-30T10:40:13"/>
    <d v="2023-10-31T00:00:00"/>
    <d v="1899-12-30T10:49:33"/>
    <n v="560"/>
    <n v="9.3333333333333339"/>
    <x v="0"/>
    <x v="0"/>
    <n v="44"/>
    <s v="octubre"/>
    <s v="M"/>
    <m/>
    <s v="microparada"/>
    <m/>
    <m/>
    <m/>
  </r>
  <r>
    <n v="154270"/>
    <s v="Celofanadora"/>
    <s v="Moreno"/>
    <s v="L19"/>
    <d v="2023-05-17T00:00:00"/>
    <s v="Juan Manuel"/>
    <s v="Mantenimiento Mecanico"/>
    <d v="2023-10-31T00:00:00"/>
    <d v="1899-12-30T12:37:07"/>
    <d v="2023-10-31T00:00:00"/>
    <d v="1899-12-30T13:03:02"/>
    <n v="1555"/>
    <n v="25.916666666666668"/>
    <x v="1"/>
    <x v="1"/>
    <n v="44"/>
    <s v="octubre"/>
    <s v="M"/>
    <m/>
    <s v="sin informacion"/>
    <m/>
    <m/>
    <m/>
  </r>
  <r>
    <n v="154274"/>
    <s v="Etiquetadora L33"/>
    <s v="Moreno"/>
    <s v="L33"/>
    <d v="2020-10-16T00:00:00"/>
    <s v="Martín"/>
    <s v="Mantenimiento Electrico"/>
    <d v="2023-10-31T00:00:00"/>
    <d v="1899-12-30T12:57:08"/>
    <d v="2023-10-31T00:00:00"/>
    <d v="1899-12-30T13:03:13"/>
    <n v="365"/>
    <n v="6.083333333333333"/>
    <x v="0"/>
    <x v="0"/>
    <n v="44"/>
    <s v="octubre"/>
    <s v="M"/>
    <m/>
    <s v="microparada"/>
    <m/>
    <m/>
    <m/>
  </r>
  <r>
    <n v="154276"/>
    <s v="Etiquetadora L33"/>
    <s v="Moreno"/>
    <s v="L33"/>
    <d v="2020-10-16T00:00:00"/>
    <s v="Martín"/>
    <s v="Mantenimiento Electrico"/>
    <d v="2023-10-31T00:00:00"/>
    <d v="1899-12-30T13:09:53"/>
    <d v="2023-10-31T00:00:00"/>
    <d v="1899-12-30T13:24:30"/>
    <n v="877"/>
    <n v="14.616666666666667"/>
    <x v="23"/>
    <x v="2"/>
    <n v="44"/>
    <s v="octubre"/>
    <s v="M"/>
    <m/>
    <s v="no"/>
    <m/>
    <m/>
    <m/>
  </r>
  <r>
    <n v="154279"/>
    <s v="Abastecedor de tapas"/>
    <s v="Moreno"/>
    <s v="L33"/>
    <d v="2018-11-01T00:00:00"/>
    <s v="-"/>
    <s v="Mantenimiento Mecanico"/>
    <d v="2023-10-31T00:00:00"/>
    <d v="1899-12-30T13:50:25"/>
    <d v="2023-10-31T00:00:00"/>
    <d v="1899-12-30T14:06:28"/>
    <n v="963"/>
    <n v="16.05"/>
    <x v="23"/>
    <x v="2"/>
    <n v="44"/>
    <s v="octubre"/>
    <s v="M"/>
    <m/>
    <s v="no"/>
    <m/>
    <m/>
    <m/>
  </r>
  <r>
    <n v="154287"/>
    <s v="Abastecedor tubos"/>
    <s v="Moreno"/>
    <s v="L36"/>
    <d v="2018-11-01T00:00:00"/>
    <s v="-"/>
    <s v="Mantenimiento Electrico"/>
    <d v="2023-10-31T00:00:00"/>
    <d v="1899-12-30T15:00:20"/>
    <d v="2023-10-31T00:00:00"/>
    <d v="1899-12-30T15:21:18"/>
    <n v="1258"/>
    <n v="20.966666666666665"/>
    <x v="1524"/>
    <x v="2"/>
    <n v="44"/>
    <s v="octubre"/>
    <s v="T"/>
    <m/>
    <s v="no"/>
    <m/>
    <m/>
    <m/>
  </r>
  <r>
    <n v="154291"/>
    <s v="Celofanadora"/>
    <s v="Moreno"/>
    <s v="L11"/>
    <d v="2018-11-01T00:00:00"/>
    <s v="-"/>
    <s v="Mantenimiento Electrico"/>
    <d v="2023-10-31T00:00:00"/>
    <d v="1899-12-30T15:32:01"/>
    <d v="2023-10-31T00:00:00"/>
    <d v="1899-12-30T16:33:56"/>
    <n v="3715"/>
    <n v="61.916666666666664"/>
    <x v="1"/>
    <x v="1"/>
    <n v="44"/>
    <s v="octubre"/>
    <s v="T"/>
    <m/>
    <s v="sin informacion"/>
    <m/>
    <m/>
    <m/>
  </r>
  <r>
    <n v="154292"/>
    <s v="Estuchadora"/>
    <s v="Moreno"/>
    <s v="L41"/>
    <d v="2020-02-21T00:00:00"/>
    <s v="Martín"/>
    <s v="Mantenimiento Mecanico"/>
    <d v="2023-10-31T00:00:00"/>
    <d v="1899-12-30T15:40:41"/>
    <d v="2023-10-31T00:00:00"/>
    <d v="1899-12-30T16:35:26"/>
    <n v="3285"/>
    <n v="54.75"/>
    <x v="1"/>
    <x v="1"/>
    <n v="44"/>
    <s v="octubre"/>
    <s v="T"/>
    <m/>
    <s v="sin informacion"/>
    <m/>
    <m/>
    <m/>
  </r>
  <r>
    <n v="154299"/>
    <s v="Coloca Bombas"/>
    <s v="Moreno"/>
    <s v="L43"/>
    <d v="2020-01-13T00:00:00"/>
    <s v="Martín"/>
    <s v="Mantenimiento Electrico"/>
    <d v="2023-10-31T00:00:00"/>
    <d v="1899-12-30T16:53:28"/>
    <d v="2023-10-31T00:00:00"/>
    <d v="1899-12-30T17:48:33"/>
    <n v="3305"/>
    <n v="55.083333333333336"/>
    <x v="1525"/>
    <x v="2"/>
    <n v="44"/>
    <s v="octubre"/>
    <s v="T"/>
    <m/>
    <s v="no"/>
    <m/>
    <m/>
    <m/>
  </r>
  <r>
    <n v="154300"/>
    <s v="Llenadora"/>
    <s v="Moreno"/>
    <s v="L36"/>
    <d v="2018-11-01T00:00:00"/>
    <s v="-"/>
    <s v="Mantenimiento Mecanico"/>
    <d v="2023-10-31T00:00:00"/>
    <d v="1899-12-30T17:00:36"/>
    <d v="2023-10-31T00:00:00"/>
    <d v="1899-12-30T17:21:06"/>
    <n v="1230"/>
    <n v="20.5"/>
    <x v="1"/>
    <x v="1"/>
    <n v="44"/>
    <s v="octubre"/>
    <s v="T"/>
    <m/>
    <s v="sin informacion"/>
    <m/>
    <m/>
    <m/>
  </r>
  <r>
    <n v="154303"/>
    <s v="Celofanadora"/>
    <s v="Moreno"/>
    <s v="L11"/>
    <d v="2018-11-01T00:00:00"/>
    <s v="-"/>
    <s v="Mantenimiento Mecanico"/>
    <d v="2023-10-31T00:00:00"/>
    <d v="1899-12-30T17:21:41"/>
    <d v="2023-10-31T00:00:00"/>
    <d v="1899-12-30T17:48:00"/>
    <n v="1579"/>
    <n v="26.316666666666666"/>
    <x v="1"/>
    <x v="1"/>
    <n v="44"/>
    <s v="octubre"/>
    <s v="T"/>
    <m/>
    <s v="sin informacion"/>
    <m/>
    <m/>
    <m/>
  </r>
  <r>
    <n v="154304"/>
    <s v="Llenadora"/>
    <s v="Moreno"/>
    <s v="L41"/>
    <d v="2018-11-01T00:00:00"/>
    <s v="-"/>
    <s v="Mantenimiento Mecanico"/>
    <d v="2023-10-31T00:00:00"/>
    <d v="1899-12-30T17:38:05"/>
    <d v="2023-10-31T00:00:00"/>
    <d v="1899-12-30T17:47:00"/>
    <n v="535"/>
    <n v="8.9166666666666661"/>
    <x v="0"/>
    <x v="0"/>
    <n v="44"/>
    <s v="octubre"/>
    <s v="T"/>
    <m/>
    <s v="microparada"/>
    <m/>
    <m/>
    <m/>
  </r>
  <r>
    <n v="154307"/>
    <s v="Abastecedor tubos"/>
    <s v="Moreno"/>
    <s v="L29"/>
    <d v="2018-11-01T00:00:00"/>
    <s v="-"/>
    <s v="Mantenimiento Electrico"/>
    <d v="2023-10-31T00:00:00"/>
    <d v="1899-12-30T18:14:47"/>
    <d v="2023-10-31T00:00:00"/>
    <d v="1899-12-30T18:33:34"/>
    <n v="1127"/>
    <n v="18.783333333333335"/>
    <x v="1526"/>
    <x v="2"/>
    <n v="44"/>
    <s v="octubre"/>
    <s v="T"/>
    <m/>
    <s v="no"/>
    <m/>
    <m/>
    <m/>
  </r>
  <r>
    <n v="154308"/>
    <s v="Abastecedor de bolillas"/>
    <s v="Moreno"/>
    <s v="L33"/>
    <d v="2018-11-01T00:00:00"/>
    <s v="-"/>
    <s v="Mantenimiento Mecanico"/>
    <d v="2023-10-31T00:00:00"/>
    <d v="1899-12-30T18:20:38"/>
    <d v="2023-10-31T00:00:00"/>
    <d v="1899-12-30T18:38:15"/>
    <n v="1057"/>
    <n v="17.616666666666667"/>
    <x v="23"/>
    <x v="2"/>
    <n v="44"/>
    <s v="octubre"/>
    <s v="T"/>
    <m/>
    <s v="no"/>
    <m/>
    <m/>
    <m/>
  </r>
  <r>
    <n v="154310"/>
    <s v="Celofanadora"/>
    <s v="Moreno"/>
    <s v="L19"/>
    <d v="2023-05-17T00:00:00"/>
    <s v="Juan Manuel"/>
    <s v="Mantenimiento Mecanico"/>
    <d v="2023-10-31T00:00:00"/>
    <d v="1899-12-30T19:12:06"/>
    <d v="2023-10-31T00:00:00"/>
    <d v="1899-12-30T21:32:27"/>
    <n v="8421"/>
    <n v="140.35"/>
    <x v="1527"/>
    <x v="2"/>
    <n v="44"/>
    <s v="octubre"/>
    <s v="T"/>
    <m/>
    <s v="no"/>
    <m/>
    <m/>
    <m/>
  </r>
  <r>
    <n v="154311"/>
    <s v="Coloca Bolillas"/>
    <s v="Moreno"/>
    <s v="L33"/>
    <d v="2020-02-20T00:00:00"/>
    <s v="Martín"/>
    <s v="Mantenimiento Mecanico"/>
    <d v="2023-10-31T00:00:00"/>
    <d v="1899-12-30T19:15:16"/>
    <d v="2023-10-31T00:00:00"/>
    <d v="1899-12-30T19:27:05"/>
    <n v="709"/>
    <n v="11.816666666666666"/>
    <x v="23"/>
    <x v="2"/>
    <n v="44"/>
    <s v="octubre"/>
    <s v="T"/>
    <m/>
    <s v="no"/>
    <m/>
    <m/>
    <m/>
  </r>
  <r>
    <n v="154317"/>
    <s v="Coloca Bombas"/>
    <s v="Moreno"/>
    <s v="L41"/>
    <d v="2020-01-13T00:00:00"/>
    <s v="Martín"/>
    <s v="Mantenimiento Mecanico"/>
    <d v="2023-10-31T00:00:00"/>
    <d v="1899-12-30T20:35:06"/>
    <d v="2023-10-31T00:00:00"/>
    <d v="1899-12-30T21:03:46"/>
    <n v="1720"/>
    <n v="28.666666666666668"/>
    <x v="1528"/>
    <x v="2"/>
    <n v="44"/>
    <s v="octubre"/>
    <s v="T"/>
    <m/>
    <s v="no"/>
    <m/>
    <m/>
    <m/>
  </r>
  <r>
    <n v="154323"/>
    <s v="Llenadora"/>
    <s v="Moreno"/>
    <s v="L43"/>
    <d v="2018-11-01T00:00:00"/>
    <s v="-"/>
    <s v="Mantenimiento Electrico"/>
    <d v="2023-11-01T00:00:00"/>
    <d v="1899-12-30T07:30:39"/>
    <d v="2023-11-01T00:00:00"/>
    <d v="1899-12-30T07:35:57"/>
    <n v="318"/>
    <n v="5.3"/>
    <x v="0"/>
    <x v="0"/>
    <n v="44"/>
    <s v="noviembre"/>
    <s v="M"/>
    <m/>
    <s v="microparada"/>
    <m/>
    <m/>
    <m/>
  </r>
  <r>
    <n v="154325"/>
    <s v="Etiquetadora de fondo"/>
    <s v="Moreno"/>
    <s v="L11"/>
    <d v="2018-11-01T00:00:00"/>
    <s v="-"/>
    <s v="Mantenimiento Electrico"/>
    <d v="2023-11-01T00:00:00"/>
    <d v="1899-12-30T08:21:29"/>
    <d v="2023-11-01T00:00:00"/>
    <d v="1899-12-30T08:35:08"/>
    <n v="819"/>
    <n v="13.65"/>
    <x v="1529"/>
    <x v="2"/>
    <n v="44"/>
    <s v="noviembre"/>
    <s v="M"/>
    <m/>
    <s v="no"/>
    <m/>
    <m/>
    <m/>
  </r>
  <r>
    <n v="154326"/>
    <s v="Etiquetadora L33"/>
    <s v="Moreno"/>
    <s v="L33"/>
    <d v="2020-10-16T00:00:00"/>
    <s v="Martín"/>
    <s v="Mantenimiento Electrico"/>
    <d v="2023-11-01T00:00:00"/>
    <d v="1899-12-30T08:33:22"/>
    <d v="2023-11-01T00:00:00"/>
    <d v="1899-12-30T08:57:57"/>
    <n v="1475"/>
    <n v="24.583333333333332"/>
    <x v="1530"/>
    <x v="2"/>
    <n v="44"/>
    <s v="noviembre"/>
    <s v="M"/>
    <m/>
    <s v="si"/>
    <m/>
    <m/>
    <m/>
  </r>
  <r>
    <n v="154330"/>
    <s v="Etiquetadora L33"/>
    <s v="Moreno"/>
    <s v="L33"/>
    <d v="2020-10-16T00:00:00"/>
    <s v="Martín"/>
    <s v="Mantenimiento Electrico"/>
    <d v="2023-11-01T00:00:00"/>
    <d v="1899-12-30T09:28:55"/>
    <d v="2023-11-01T00:00:00"/>
    <d v="1899-12-30T11:28:11"/>
    <n v="7156"/>
    <n v="119.26666666666667"/>
    <x v="1530"/>
    <x v="2"/>
    <n v="44"/>
    <s v="noviembre"/>
    <s v="M"/>
    <m/>
    <s v="si"/>
    <m/>
    <m/>
    <m/>
  </r>
  <r>
    <n v="154333"/>
    <s v="Abastecedor pinceles"/>
    <s v="Moreno"/>
    <s v="L37"/>
    <d v="2018-11-01T00:00:00"/>
    <s v="-"/>
    <s v="Mantenimiento Mecanico"/>
    <d v="2023-11-01T00:00:00"/>
    <d v="1899-12-30T10:08:14"/>
    <d v="2023-11-01T00:00:00"/>
    <d v="1899-12-30T10:11:27"/>
    <n v="193"/>
    <n v="3.2166666666666668"/>
    <x v="0"/>
    <x v="0"/>
    <n v="44"/>
    <s v="noviembre"/>
    <s v="M"/>
    <m/>
    <s v="microparada"/>
    <m/>
    <m/>
    <m/>
  </r>
  <r>
    <n v="154334"/>
    <s v="Abastecedor pinceles"/>
    <s v="Moreno"/>
    <s v="L37"/>
    <d v="2018-11-01T00:00:00"/>
    <s v="-"/>
    <s v="Mantenimiento Mecanico"/>
    <d v="2023-11-01T00:00:00"/>
    <d v="1899-12-30T10:25:02"/>
    <d v="2023-11-01T00:00:00"/>
    <d v="1899-12-30T11:42:20"/>
    <n v="4638"/>
    <n v="77.3"/>
    <x v="1531"/>
    <x v="2"/>
    <n v="44"/>
    <s v="noviembre"/>
    <s v="M"/>
    <m/>
    <s v="no"/>
    <m/>
    <m/>
    <m/>
  </r>
  <r>
    <n v="154335"/>
    <s v="Crimpadora"/>
    <s v="Moreno"/>
    <s v="L10"/>
    <d v="2018-11-01T00:00:00"/>
    <s v="-"/>
    <s v="Mantenimiento Mecanico"/>
    <d v="2023-11-01T00:00:00"/>
    <d v="1899-12-30T10:32:12"/>
    <d v="2023-11-01T00:00:00"/>
    <d v="1899-12-30T11:42:25"/>
    <n v="4213"/>
    <n v="70.216666666666669"/>
    <x v="1"/>
    <x v="1"/>
    <n v="44"/>
    <s v="noviembre"/>
    <s v="M"/>
    <m/>
    <s v="sin informacion"/>
    <m/>
    <m/>
    <m/>
  </r>
  <r>
    <n v="154347"/>
    <s v="Etiquetadora L33"/>
    <s v="Moreno"/>
    <s v="L33"/>
    <d v="2020-10-16T00:00:00"/>
    <s v="Martín"/>
    <s v="Mantenimiento Electrico"/>
    <d v="2023-11-01T00:00:00"/>
    <d v="1899-12-30T15:27:34"/>
    <d v="2023-11-01T00:00:00"/>
    <d v="1899-12-30T15:34:47"/>
    <n v="433"/>
    <n v="7.2166666666666668"/>
    <x v="0"/>
    <x v="0"/>
    <n v="44"/>
    <s v="noviembre"/>
    <s v="T"/>
    <m/>
    <s v="microparada"/>
    <m/>
    <m/>
    <m/>
  </r>
  <r>
    <n v="154358"/>
    <s v="Estuchadora"/>
    <s v="Moreno"/>
    <s v="L32"/>
    <d v="2021-02-04T00:00:00"/>
    <s v="Victor"/>
    <s v="Mantenimiento Mecanico"/>
    <d v="2023-11-01T00:00:00"/>
    <d v="1899-12-30T17:30:08"/>
    <d v="2023-11-01T00:00:00"/>
    <d v="1899-12-30T18:27:14"/>
    <n v="3426"/>
    <n v="57.1"/>
    <x v="1"/>
    <x v="1"/>
    <n v="44"/>
    <s v="noviembre"/>
    <s v="T"/>
    <m/>
    <s v="sin informacion"/>
    <m/>
    <m/>
    <m/>
  </r>
  <r>
    <n v="154361"/>
    <s v="Celofanadora"/>
    <s v="Moreno"/>
    <s v="L11"/>
    <d v="2018-11-01T00:00:00"/>
    <s v="-"/>
    <s v="Mantenimiento Mecanico"/>
    <d v="2023-11-01T00:00:00"/>
    <d v="1899-12-30T18:03:16"/>
    <d v="2023-11-01T00:00:00"/>
    <d v="1899-12-30T19:39:52"/>
    <n v="5796"/>
    <n v="96.6"/>
    <x v="1"/>
    <x v="1"/>
    <n v="44"/>
    <s v="noviembre"/>
    <s v="T"/>
    <m/>
    <s v="sin informacion"/>
    <m/>
    <m/>
    <m/>
  </r>
  <r>
    <n v="154362"/>
    <s v="Etiquetadora L33"/>
    <s v="Moreno"/>
    <s v="L33"/>
    <d v="2020-10-16T00:00:00"/>
    <s v="Martín"/>
    <s v="Mantenimiento Electrico"/>
    <d v="2023-11-01T00:00:00"/>
    <d v="1899-12-30T18:04:02"/>
    <d v="2023-11-01T00:00:00"/>
    <d v="1899-12-30T18:09:51"/>
    <n v="349"/>
    <n v="5.8166666666666664"/>
    <x v="0"/>
    <x v="0"/>
    <n v="44"/>
    <s v="noviembre"/>
    <s v="T"/>
    <m/>
    <s v="microparada"/>
    <m/>
    <m/>
    <m/>
  </r>
  <r>
    <n v="154363"/>
    <s v="Etiquetadora L33"/>
    <s v="Moreno"/>
    <s v="L33"/>
    <d v="2020-10-16T00:00:00"/>
    <s v="Martín"/>
    <s v="Mantenimiento Electrico"/>
    <d v="2023-11-01T00:00:00"/>
    <d v="1899-12-30T18:15:25"/>
    <d v="2023-11-01T00:00:00"/>
    <d v="1899-12-30T19:27:22"/>
    <n v="4317"/>
    <n v="71.95"/>
    <x v="1532"/>
    <x v="2"/>
    <n v="44"/>
    <s v="noviembre"/>
    <s v="T"/>
    <m/>
    <s v="no"/>
    <m/>
    <m/>
    <m/>
  </r>
  <r>
    <n v="154365"/>
    <s v="Llenadora"/>
    <s v="Moreno"/>
    <s v="L33"/>
    <d v="2018-11-01T00:00:00"/>
    <s v="-"/>
    <s v="Mantenimiento Electrico"/>
    <d v="2023-11-01T00:00:00"/>
    <d v="1899-12-30T19:34:18"/>
    <d v="2023-11-01T00:00:00"/>
    <d v="1899-12-30T19:41:21"/>
    <n v="423"/>
    <n v="7.05"/>
    <x v="0"/>
    <x v="0"/>
    <n v="44"/>
    <s v="noviembre"/>
    <s v="T"/>
    <m/>
    <s v="microparada"/>
    <m/>
    <m/>
    <m/>
  </r>
  <r>
    <n v="154366"/>
    <s v="Celofanadora"/>
    <s v="Moreno"/>
    <s v="L11"/>
    <d v="2018-11-01T00:00:00"/>
    <s v="-"/>
    <s v="Mantenimiento Mecanico"/>
    <d v="2023-11-01T00:00:00"/>
    <d v="1899-12-30T19:39:57"/>
    <d v="2023-11-01T00:00:00"/>
    <d v="1899-12-30T20:05:06"/>
    <n v="1509"/>
    <n v="25.15"/>
    <x v="1"/>
    <x v="1"/>
    <n v="44"/>
    <s v="noviembre"/>
    <s v="T"/>
    <m/>
    <s v="sin informacion"/>
    <m/>
    <m/>
    <m/>
  </r>
  <r>
    <n v="154369"/>
    <s v="Llenadora L38"/>
    <s v="Moreno"/>
    <s v="L38"/>
    <d v="2021-03-03T00:00:00"/>
    <s v="Martín"/>
    <s v="Mantenimiento Mecanico"/>
    <d v="2023-11-01T00:00:00"/>
    <d v="1899-12-30T19:56:56"/>
    <d v="2023-11-01T00:00:00"/>
    <d v="1899-12-30T20:37:50"/>
    <n v="2454"/>
    <n v="40.9"/>
    <x v="1533"/>
    <x v="2"/>
    <n v="44"/>
    <s v="noviembre"/>
    <s v="T"/>
    <m/>
    <s v="no"/>
    <m/>
    <m/>
    <m/>
  </r>
  <r>
    <n v="154370"/>
    <s v="Llenadora"/>
    <s v="Moreno"/>
    <s v="L33"/>
    <d v="2018-11-01T00:00:00"/>
    <s v="-"/>
    <s v="Mantenimiento Electrico"/>
    <d v="2023-11-01T00:00:00"/>
    <d v="1899-12-30T20:01:17"/>
    <d v="2023-11-01T00:00:00"/>
    <d v="1899-12-30T20:12:13"/>
    <n v="656"/>
    <n v="10.933333333333334"/>
    <x v="1534"/>
    <x v="2"/>
    <n v="44"/>
    <s v="noviembre"/>
    <s v="T"/>
    <m/>
    <s v="no"/>
    <m/>
    <m/>
    <m/>
  </r>
  <r>
    <n v="154371"/>
    <s v="Abastecedor de envases"/>
    <s v="Moreno"/>
    <s v="L33"/>
    <d v="2018-11-01T00:00:00"/>
    <s v="-"/>
    <s v="Mantenimiento Electrico"/>
    <d v="2023-11-01T00:00:00"/>
    <d v="1899-12-30T21:11:31"/>
    <d v="2023-11-01T00:00:00"/>
    <d v="1899-12-30T21:35:36"/>
    <n v="1445"/>
    <n v="24.083333333333332"/>
    <x v="1535"/>
    <x v="2"/>
    <n v="44"/>
    <s v="noviembre"/>
    <s v="T"/>
    <m/>
    <s v="no"/>
    <m/>
    <m/>
    <m/>
  </r>
  <r>
    <n v="154372"/>
    <s v="Llenadora"/>
    <s v="Moreno"/>
    <s v="L33"/>
    <d v="2018-11-01T00:00:00"/>
    <s v="-"/>
    <s v="Mantenimiento Mecanico"/>
    <d v="2023-11-01T00:00:00"/>
    <d v="1899-12-30T21:35:47"/>
    <d v="2023-11-01T00:00:00"/>
    <d v="1899-12-30T21:46:05"/>
    <n v="618"/>
    <n v="10.3"/>
    <x v="1536"/>
    <x v="2"/>
    <n v="44"/>
    <s v="noviembre"/>
    <s v="T"/>
    <m/>
    <s v="si"/>
    <m/>
    <m/>
    <m/>
  </r>
  <r>
    <n v="154373"/>
    <s v="Etiquetadora L33"/>
    <s v="Moreno"/>
    <s v="L33"/>
    <d v="2020-10-16T00:00:00"/>
    <s v="Martín"/>
    <s v="Mantenimiento Electrico"/>
    <d v="2023-11-02T00:00:00"/>
    <d v="1899-12-30T06:06:16"/>
    <d v="2023-11-02T00:00:00"/>
    <d v="1899-12-30T06:13:44"/>
    <n v="448"/>
    <n v="7.4666666666666668"/>
    <x v="0"/>
    <x v="0"/>
    <n v="44"/>
    <s v="noviembre"/>
    <s v="M"/>
    <m/>
    <s v="microparada"/>
    <m/>
    <m/>
    <m/>
  </r>
  <r>
    <n v="154375"/>
    <s v="Llenadora"/>
    <s v="Moreno"/>
    <s v="L43"/>
    <d v="2018-11-01T00:00:00"/>
    <s v="-"/>
    <s v="Mantenimiento Electrico"/>
    <d v="2023-11-02T00:00:00"/>
    <d v="1899-12-30T06:38:42"/>
    <d v="2023-11-02T00:00:00"/>
    <d v="1899-12-30T08:10:44"/>
    <n v="5522"/>
    <n v="92.033333333333331"/>
    <x v="1537"/>
    <x v="2"/>
    <n v="44"/>
    <s v="noviembre"/>
    <s v="M"/>
    <m/>
    <s v="no"/>
    <m/>
    <m/>
    <m/>
  </r>
  <r>
    <n v="154384"/>
    <s v="Laser"/>
    <s v="Moreno"/>
    <s v="L37"/>
    <d v="2018-11-01T00:00:00"/>
    <s v="-"/>
    <s v="Mantenimiento Electrico"/>
    <d v="2023-11-02T00:00:00"/>
    <d v="1899-12-30T08:49:05"/>
    <d v="2023-11-02T00:00:00"/>
    <d v="1899-12-30T08:58:41"/>
    <n v="576"/>
    <n v="9.6"/>
    <x v="0"/>
    <x v="0"/>
    <n v="44"/>
    <s v="noviembre"/>
    <s v="M"/>
    <m/>
    <s v="microparada"/>
    <m/>
    <m/>
    <m/>
  </r>
  <r>
    <n v="154385"/>
    <s v="Balanza"/>
    <s v="Moreno"/>
    <s v="L07"/>
    <d v="2018-11-01T00:00:00"/>
    <s v="-"/>
    <s v="Mantenimiento Electrico"/>
    <d v="2023-11-02T00:00:00"/>
    <d v="1899-12-30T09:12:43"/>
    <d v="2023-11-02T00:00:00"/>
    <d v="1899-12-30T10:01:11"/>
    <n v="2908"/>
    <n v="48.466666666666669"/>
    <x v="1"/>
    <x v="1"/>
    <n v="44"/>
    <s v="noviembre"/>
    <s v="M"/>
    <m/>
    <s v="sin informacion"/>
    <m/>
    <m/>
    <m/>
  </r>
  <r>
    <n v="154387"/>
    <s v="Laser"/>
    <s v="Moreno"/>
    <s v="L37"/>
    <d v="2018-11-01T00:00:00"/>
    <s v="-"/>
    <s v="Mantenimiento Electrico"/>
    <d v="2023-11-02T00:00:00"/>
    <d v="1899-12-30T11:07:01"/>
    <d v="2023-11-02T00:00:00"/>
    <d v="1899-12-30T12:48:55"/>
    <n v="6114"/>
    <n v="101.9"/>
    <x v="1"/>
    <x v="1"/>
    <n v="44"/>
    <s v="noviembre"/>
    <s v="M"/>
    <m/>
    <s v="sin informacion"/>
    <m/>
    <m/>
    <m/>
  </r>
  <r>
    <n v="154391"/>
    <s v="Llenadora"/>
    <s v="Moreno"/>
    <s v="L43"/>
    <d v="2018-11-01T00:00:00"/>
    <s v="-"/>
    <s v="Mantenimiento Electrico"/>
    <d v="2023-11-02T00:00:00"/>
    <d v="1899-12-30T11:55:16"/>
    <d v="2023-11-02T00:00:00"/>
    <d v="1899-12-30T12:46:42"/>
    <n v="3086"/>
    <n v="51.43333333333333"/>
    <x v="1"/>
    <x v="1"/>
    <n v="44"/>
    <s v="noviembre"/>
    <s v="M"/>
    <m/>
    <s v="sin informacion"/>
    <m/>
    <m/>
    <m/>
  </r>
  <r>
    <n v="154395"/>
    <s v="Crimpadora"/>
    <s v="Moreno"/>
    <s v="L10"/>
    <d v="2018-11-01T00:00:00"/>
    <s v="-"/>
    <s v="Mantenimiento Mecanico"/>
    <d v="2023-11-02T00:00:00"/>
    <d v="1899-12-30T12:58:19"/>
    <d v="2023-11-02T00:00:00"/>
    <d v="1899-12-30T14:00:25"/>
    <n v="3726"/>
    <n v="62.1"/>
    <x v="1"/>
    <x v="1"/>
    <n v="44"/>
    <s v="noviembre"/>
    <s v="M"/>
    <m/>
    <s v="sin informacion"/>
    <m/>
    <m/>
    <m/>
  </r>
  <r>
    <n v="154401"/>
    <s v="Llenadora"/>
    <s v="Moreno"/>
    <s v="L29"/>
    <d v="2018-11-01T00:00:00"/>
    <s v="-"/>
    <s v="Mantenimiento Mecanico"/>
    <d v="2023-11-02T00:00:00"/>
    <d v="1899-12-30T17:41:01"/>
    <d v="2023-11-02T00:00:00"/>
    <d v="1899-12-30T17:58:59"/>
    <n v="1078"/>
    <n v="17.966666666666665"/>
    <x v="1538"/>
    <x v="2"/>
    <n v="44"/>
    <s v="noviembre"/>
    <s v="T"/>
    <m/>
    <s v="no"/>
    <m/>
    <m/>
    <m/>
  </r>
  <r>
    <n v="154415"/>
    <s v="Balanza"/>
    <s v="Moreno"/>
    <s v="L07"/>
    <d v="2018-11-01T00:00:00"/>
    <s v="-"/>
    <s v="Mantenimiento Electrico"/>
    <d v="2023-11-03T00:00:00"/>
    <d v="1899-12-30T07:13:14"/>
    <d v="2023-11-03T00:00:00"/>
    <d v="1899-12-30T09:57:48"/>
    <n v="9874"/>
    <n v="164.56666666666666"/>
    <x v="1"/>
    <x v="1"/>
    <n v="44"/>
    <s v="noviembre"/>
    <s v="M"/>
    <m/>
    <s v="sin informacion"/>
    <m/>
    <m/>
    <m/>
  </r>
  <r>
    <n v="154416"/>
    <s v="Celofanadora"/>
    <s v="Moreno"/>
    <s v="L19"/>
    <d v="2023-05-17T00:00:00"/>
    <s v="Juan Manuel"/>
    <s v="Mantenimiento Electrico"/>
    <d v="2023-11-03T00:00:00"/>
    <d v="1899-12-30T07:13:57"/>
    <d v="2023-11-03T00:00:00"/>
    <d v="1899-12-30T07:21:49"/>
    <n v="472"/>
    <n v="7.8666666666666663"/>
    <x v="0"/>
    <x v="0"/>
    <n v="44"/>
    <s v="noviembre"/>
    <s v="M"/>
    <m/>
    <s v="microparada"/>
    <m/>
    <m/>
    <m/>
  </r>
  <r>
    <n v="154418"/>
    <s v="Llenadora"/>
    <s v="Moreno"/>
    <s v="L11"/>
    <d v="2018-11-01T00:00:00"/>
    <s v="-"/>
    <s v="Mantenimiento Electrico"/>
    <d v="2023-11-03T00:00:00"/>
    <d v="1899-12-30T07:49:25"/>
    <d v="2023-11-03T00:00:00"/>
    <d v="1899-12-30T08:19:06"/>
    <n v="1781"/>
    <n v="29.683333333333334"/>
    <x v="1539"/>
    <x v="2"/>
    <n v="44"/>
    <s v="noviembre"/>
    <s v="M"/>
    <m/>
    <s v="no"/>
    <m/>
    <m/>
    <m/>
  </r>
  <r>
    <n v="154419"/>
    <s v="Llenadora"/>
    <s v="Moreno"/>
    <s v="L12"/>
    <d v="2018-11-01T00:00:00"/>
    <s v="-"/>
    <s v="Mantenimiento Mecanico"/>
    <d v="2023-11-03T00:00:00"/>
    <d v="1899-12-30T07:52:34"/>
    <d v="2023-11-03T00:00:00"/>
    <d v="1899-12-30T09:24:17"/>
    <n v="5503"/>
    <n v="91.716666666666669"/>
    <x v="1540"/>
    <x v="3"/>
    <n v="44"/>
    <s v="noviembre"/>
    <s v="M"/>
    <m/>
    <s v="si"/>
    <m/>
    <m/>
    <m/>
  </r>
  <r>
    <n v="154429"/>
    <s v="Celofanadora"/>
    <s v="Moreno"/>
    <s v="L19"/>
    <d v="2023-05-17T00:00:00"/>
    <s v="Juan Manuel"/>
    <s v="Mantenimiento Mecanico"/>
    <d v="2023-11-03T00:00:00"/>
    <d v="1899-12-30T10:01:22"/>
    <d v="2023-11-03T00:00:00"/>
    <d v="1899-12-30T12:10:33"/>
    <n v="7751"/>
    <n v="129.18333333333334"/>
    <x v="1541"/>
    <x v="3"/>
    <n v="44"/>
    <s v="noviembre"/>
    <s v="M"/>
    <m/>
    <s v="si"/>
    <m/>
    <m/>
    <m/>
  </r>
  <r>
    <n v="154431"/>
    <s v="Estuchadora"/>
    <s v="Moreno"/>
    <s v="L32"/>
    <d v="2021-02-04T00:00:00"/>
    <s v="Victor"/>
    <s v="Mantenimiento Mecanico"/>
    <d v="2023-11-03T00:00:00"/>
    <d v="1899-12-30T10:07:55"/>
    <d v="2023-11-03T00:00:00"/>
    <d v="1899-12-30T12:46:24"/>
    <n v="9509"/>
    <n v="158.48333333333332"/>
    <x v="1"/>
    <x v="1"/>
    <n v="44"/>
    <s v="noviembre"/>
    <s v="M"/>
    <m/>
    <s v="sin informacion"/>
    <m/>
    <m/>
    <m/>
  </r>
  <r>
    <n v="154439"/>
    <s v="Laser"/>
    <s v="Moreno"/>
    <s v="L10"/>
    <d v="2021-02-12T00:00:00"/>
    <s v="Martín"/>
    <s v="Mantenimiento Electrico"/>
    <d v="2023-11-03T00:00:00"/>
    <d v="1899-12-30T11:27:48"/>
    <d v="2023-11-03T00:00:00"/>
    <d v="1899-12-30T12:16:04"/>
    <n v="2896"/>
    <n v="48.266666666666666"/>
    <x v="1"/>
    <x v="1"/>
    <n v="44"/>
    <s v="noviembre"/>
    <s v="M"/>
    <m/>
    <s v="sin informacion"/>
    <m/>
    <m/>
    <m/>
  </r>
  <r>
    <n v="154445"/>
    <s v="Celofanadora"/>
    <s v="Moreno"/>
    <s v="L19"/>
    <d v="2023-05-17T00:00:00"/>
    <s v="Juan Manuel"/>
    <s v="Mantenimiento Mecanico"/>
    <d v="2023-11-03T00:00:00"/>
    <d v="1899-12-30T13:24:07"/>
    <d v="2023-11-03T00:00:00"/>
    <d v="1899-12-30T13:37:10"/>
    <n v="783"/>
    <n v="13.05"/>
    <x v="1159"/>
    <x v="2"/>
    <n v="44"/>
    <s v="noviembre"/>
    <s v="M"/>
    <m/>
    <s v="no"/>
    <m/>
    <m/>
    <m/>
  </r>
  <r>
    <n v="154451"/>
    <s v="Transporte"/>
    <s v="Moreno"/>
    <s v="L04"/>
    <d v="2018-11-01T00:00:00"/>
    <s v="-"/>
    <s v="Mantenimiento Mecanico"/>
    <d v="2023-11-03T00:00:00"/>
    <d v="1899-12-30T15:06:33"/>
    <d v="2023-11-03T00:00:00"/>
    <d v="1899-12-30T16:56:28"/>
    <n v="6595"/>
    <n v="109.91666666666667"/>
    <x v="1"/>
    <x v="1"/>
    <n v="44"/>
    <s v="noviembre"/>
    <s v="T"/>
    <m/>
    <s v="sin informacion"/>
    <m/>
    <m/>
    <m/>
  </r>
  <r>
    <n v="154457"/>
    <s v="Mordazas"/>
    <s v="Moreno"/>
    <s v="L36"/>
    <d v="2018-11-01T00:00:00"/>
    <s v="-"/>
    <s v="Mantenimiento Mecanico"/>
    <d v="2023-11-03T00:00:00"/>
    <d v="1899-12-30T16:10:21"/>
    <d v="2023-11-03T00:00:00"/>
    <d v="1899-12-30T16:40:29"/>
    <n v="1808"/>
    <n v="30.133333333333333"/>
    <x v="334"/>
    <x v="2"/>
    <n v="44"/>
    <s v="noviembre"/>
    <s v="T"/>
    <m/>
    <s v="no"/>
    <m/>
    <m/>
    <m/>
  </r>
  <r>
    <n v="154459"/>
    <s v="Mordazas"/>
    <s v="Moreno"/>
    <s v="L36"/>
    <d v="2018-11-01T00:00:00"/>
    <s v="-"/>
    <s v="Mantenimiento Mecanico"/>
    <d v="2023-11-03T00:00:00"/>
    <d v="1899-12-30T16:40:34"/>
    <d v="2023-11-03T00:00:00"/>
    <d v="1899-12-30T16:51:25"/>
    <n v="651"/>
    <n v="10.85"/>
    <x v="334"/>
    <x v="2"/>
    <n v="44"/>
    <s v="noviembre"/>
    <s v="T"/>
    <m/>
    <s v="no"/>
    <m/>
    <m/>
    <m/>
  </r>
  <r>
    <n v="154462"/>
    <s v="Transporte"/>
    <s v="Moreno"/>
    <s v="L04"/>
    <d v="2018-11-01T00:00:00"/>
    <s v="-"/>
    <s v="Mantenimiento Mecanico"/>
    <d v="2023-11-03T00:00:00"/>
    <d v="1899-12-30T16:56:34"/>
    <d v="2023-11-03T00:00:00"/>
    <d v="1899-12-30T17:58:56"/>
    <n v="3742"/>
    <n v="62.366666666666667"/>
    <x v="1542"/>
    <x v="2"/>
    <n v="44"/>
    <s v="noviembre"/>
    <s v="T"/>
    <m/>
    <s v="no"/>
    <m/>
    <m/>
    <m/>
  </r>
  <r>
    <n v="154464"/>
    <s v="Mordazas"/>
    <s v="Moreno"/>
    <s v="L36"/>
    <d v="2018-11-01T00:00:00"/>
    <s v="-"/>
    <s v="Mantenimiento Mecanico"/>
    <d v="2023-11-03T00:00:00"/>
    <d v="1899-12-30T17:04:15"/>
    <d v="2023-11-03T00:00:00"/>
    <d v="1899-12-30T17:09:10"/>
    <n v="295"/>
    <n v="4.916666666666667"/>
    <x v="0"/>
    <x v="0"/>
    <n v="44"/>
    <s v="noviembre"/>
    <s v="T"/>
    <m/>
    <s v="microparada"/>
    <m/>
    <m/>
    <m/>
  </r>
  <r>
    <n v="154468"/>
    <s v="Mordazas"/>
    <s v="Moreno"/>
    <s v="L36"/>
    <d v="2018-11-01T00:00:00"/>
    <s v="-"/>
    <s v="Mantenimiento Mecanico"/>
    <d v="2023-11-03T00:00:00"/>
    <d v="1899-12-30T17:52:55"/>
    <d v="2023-11-03T00:00:00"/>
    <d v="1899-12-30T18:09:43"/>
    <n v="1008"/>
    <n v="16.8"/>
    <x v="334"/>
    <x v="2"/>
    <n v="44"/>
    <s v="noviembre"/>
    <s v="T"/>
    <m/>
    <s v="no"/>
    <m/>
    <m/>
    <m/>
  </r>
  <r>
    <n v="154473"/>
    <s v="Etiquetadora"/>
    <s v="Moreno"/>
    <s v="L04"/>
    <d v="2018-11-01T00:00:00"/>
    <s v="-"/>
    <s v="Mantenimiento Mecanico"/>
    <d v="2023-11-03T00:00:00"/>
    <d v="1899-12-30T18:08:04"/>
    <d v="2023-11-03T00:00:00"/>
    <d v="1899-12-30T19:41:29"/>
    <n v="5605"/>
    <n v="93.416666666666671"/>
    <x v="1543"/>
    <x v="3"/>
    <n v="44"/>
    <s v="noviembre"/>
    <s v="T"/>
    <m/>
    <s v="si"/>
    <m/>
    <m/>
    <m/>
  </r>
  <r>
    <n v="154474"/>
    <s v="Mordazas"/>
    <s v="Moreno"/>
    <s v="L36"/>
    <d v="2018-11-01T00:00:00"/>
    <s v="-"/>
    <s v="Mantenimiento Mecanico"/>
    <d v="2023-11-03T00:00:00"/>
    <d v="1899-12-30T18:35:42"/>
    <d v="2023-11-03T00:00:00"/>
    <d v="1899-12-30T18:47:43"/>
    <n v="721"/>
    <n v="12.016666666666667"/>
    <x v="334"/>
    <x v="2"/>
    <n v="44"/>
    <s v="noviembre"/>
    <s v="T"/>
    <m/>
    <s v="no"/>
    <m/>
    <m/>
    <m/>
  </r>
  <r>
    <n v="154477"/>
    <s v="Llenadora"/>
    <s v="Moreno"/>
    <s v="L19"/>
    <d v="2018-11-01T00:00:00"/>
    <s v="-"/>
    <s v="Mantenimiento Electrico"/>
    <d v="2023-11-06T00:00:00"/>
    <d v="1899-12-30T05:59:05"/>
    <d v="2023-11-06T00:00:00"/>
    <d v="1899-12-30T06:43:06"/>
    <n v="2641"/>
    <n v="44.016666666666666"/>
    <x v="1544"/>
    <x v="3"/>
    <n v="45"/>
    <s v="noviembre"/>
    <s v="N"/>
    <m/>
    <s v="si"/>
    <m/>
    <m/>
    <m/>
  </r>
  <r>
    <n v="154482"/>
    <s v="Estuchadora"/>
    <s v="Moreno"/>
    <s v="L32"/>
    <d v="2021-02-04T00:00:00"/>
    <s v="Victor"/>
    <s v="Mantenimiento Mecanico"/>
    <d v="2023-11-06T00:00:00"/>
    <d v="1899-12-30T08:05:41"/>
    <d v="2023-11-06T00:00:00"/>
    <d v="1899-12-30T08:22:11"/>
    <n v="990"/>
    <n v="16.5"/>
    <x v="1545"/>
    <x v="2"/>
    <n v="45"/>
    <s v="noviembre"/>
    <s v="M"/>
    <m/>
    <s v="no"/>
    <m/>
    <m/>
    <m/>
  </r>
  <r>
    <n v="154484"/>
    <s v="Etiquetadora L33"/>
    <s v="Moreno"/>
    <s v="L33"/>
    <d v="2020-10-16T00:00:00"/>
    <s v="Martín"/>
    <s v="Mantenimiento Electrico"/>
    <d v="2023-11-06T00:00:00"/>
    <d v="1899-12-30T09:17:56"/>
    <d v="2023-11-06T00:00:00"/>
    <d v="1899-12-30T09:54:25"/>
    <n v="2189"/>
    <n v="36.483333333333334"/>
    <x v="1546"/>
    <x v="2"/>
    <n v="45"/>
    <s v="noviembre"/>
    <s v="M"/>
    <m/>
    <s v="no"/>
    <m/>
    <m/>
    <m/>
  </r>
  <r>
    <n v="154492"/>
    <s v="Llenadora"/>
    <s v="Moreno"/>
    <s v="L11"/>
    <d v="2018-11-01T00:00:00"/>
    <s v="-"/>
    <s v="Mantenimiento Electrico"/>
    <d v="2023-11-06T00:00:00"/>
    <d v="1899-12-30T10:32:53"/>
    <d v="2023-11-06T00:00:00"/>
    <d v="1899-12-30T11:02:48"/>
    <n v="1795"/>
    <n v="29.916666666666668"/>
    <x v="426"/>
    <x v="3"/>
    <n v="45"/>
    <s v="noviembre"/>
    <s v="M"/>
    <m/>
    <s v="no"/>
    <m/>
    <m/>
    <m/>
  </r>
  <r>
    <n v="154512"/>
    <s v="Transporte"/>
    <s v="Moreno"/>
    <s v="L04"/>
    <d v="2018-11-01T00:00:00"/>
    <s v="-"/>
    <s v="Mantenimiento Mecanico"/>
    <d v="2023-11-06T00:00:00"/>
    <d v="1899-12-30T14:31:30"/>
    <d v="2023-11-06T00:00:00"/>
    <d v="1899-12-30T14:46:32"/>
    <n v="902"/>
    <n v="15.033333333333333"/>
    <x v="1547"/>
    <x v="2"/>
    <n v="45"/>
    <s v="noviembre"/>
    <s v="T"/>
    <m/>
    <s v="no"/>
    <m/>
    <m/>
    <m/>
  </r>
  <r>
    <n v="154513"/>
    <s v="Torqueadora"/>
    <s v="Moreno"/>
    <s v="L04"/>
    <d v="2018-11-01T00:00:00"/>
    <s v="-"/>
    <s v="Mantenimiento Mecanico"/>
    <d v="2023-11-06T00:00:00"/>
    <d v="1899-12-30T14:48:31"/>
    <d v="2023-11-06T00:00:00"/>
    <d v="1899-12-30T14:48:42"/>
    <n v="11"/>
    <n v="0.18333333333333332"/>
    <x v="0"/>
    <x v="0"/>
    <n v="45"/>
    <s v="noviembre"/>
    <s v="T"/>
    <m/>
    <s v="microparada"/>
    <m/>
    <m/>
    <m/>
  </r>
  <r>
    <n v="154514"/>
    <s v="Etiquetadora"/>
    <s v="Moreno"/>
    <s v="L04"/>
    <d v="2018-11-01T00:00:00"/>
    <s v="-"/>
    <s v="Mantenimiento Mecanico"/>
    <d v="2023-11-06T00:00:00"/>
    <d v="1899-12-30T14:51:21"/>
    <d v="2023-11-06T00:00:00"/>
    <d v="1899-12-30T14:51:59"/>
    <n v="38"/>
    <n v="0.6333333333333333"/>
    <x v="0"/>
    <x v="0"/>
    <n v="45"/>
    <s v="noviembre"/>
    <s v="T"/>
    <m/>
    <s v="microparada"/>
    <m/>
    <m/>
    <m/>
  </r>
  <r>
    <n v="154515"/>
    <s v="Transporte"/>
    <s v="Moreno"/>
    <s v="L04"/>
    <d v="2018-11-01T00:00:00"/>
    <s v="-"/>
    <s v="Mantenimiento Mecanico"/>
    <d v="2023-11-06T00:00:00"/>
    <d v="1899-12-30T14:52:11"/>
    <d v="2023-11-06T00:00:00"/>
    <d v="1899-12-30T14:52:46"/>
    <n v="35"/>
    <n v="0.58333333333333337"/>
    <x v="0"/>
    <x v="0"/>
    <n v="45"/>
    <s v="noviembre"/>
    <s v="T"/>
    <m/>
    <s v="microparada"/>
    <m/>
    <m/>
    <m/>
  </r>
  <r>
    <n v="154516"/>
    <s v="Llenadora"/>
    <s v="Moreno"/>
    <s v="L04"/>
    <d v="2018-11-01T00:00:00"/>
    <s v="-"/>
    <s v="Mantenimiento Mecanico"/>
    <d v="2023-11-06T00:00:00"/>
    <d v="1899-12-30T14:55:58"/>
    <d v="2023-11-06T00:00:00"/>
    <d v="1899-12-30T14:56:06"/>
    <n v="8"/>
    <n v="0.13333333333333333"/>
    <x v="0"/>
    <x v="0"/>
    <n v="45"/>
    <s v="noviembre"/>
    <s v="T"/>
    <m/>
    <s v="microparada"/>
    <m/>
    <m/>
    <m/>
  </r>
  <r>
    <n v="154524"/>
    <s v="Abastecedor tetina"/>
    <s v="Moreno"/>
    <s v="L12"/>
    <d v="2018-11-01T00:00:00"/>
    <s v="-"/>
    <s v="Mantenimiento Mecanico"/>
    <d v="2023-11-06T00:00:00"/>
    <d v="1899-12-30T16:43:20"/>
    <d v="2023-11-06T00:00:00"/>
    <d v="1899-12-30T17:59:01"/>
    <n v="4541"/>
    <n v="75.683333333333337"/>
    <x v="23"/>
    <x v="2"/>
    <n v="45"/>
    <s v="noviembre"/>
    <s v="T"/>
    <m/>
    <s v="no"/>
    <m/>
    <m/>
    <m/>
  </r>
  <r>
    <n v="154526"/>
    <s v="Pick and play"/>
    <s v="Moreno"/>
    <s v="L11"/>
    <d v="2018-11-01T00:00:00"/>
    <s v="-"/>
    <s v="Mantenimiento Mecanico"/>
    <d v="2023-11-06T00:00:00"/>
    <d v="1899-12-30T17:07:19"/>
    <d v="2023-11-06T00:00:00"/>
    <d v="1899-12-30T17:46:44"/>
    <n v="2365"/>
    <n v="39.416666666666664"/>
    <x v="23"/>
    <x v="2"/>
    <n v="45"/>
    <s v="noviembre"/>
    <s v="T"/>
    <m/>
    <s v="no"/>
    <m/>
    <m/>
    <m/>
  </r>
  <r>
    <n v="154529"/>
    <s v="Etiquetadora"/>
    <s v="Moreno"/>
    <s v="L04"/>
    <d v="2018-11-01T00:00:00"/>
    <s v="-"/>
    <s v="Mantenimiento Mecanico"/>
    <d v="2023-11-06T00:00:00"/>
    <d v="1899-12-30T17:53:41"/>
    <d v="2023-11-06T00:00:00"/>
    <d v="1899-12-30T19:27:08"/>
    <n v="5607"/>
    <n v="93.45"/>
    <x v="1"/>
    <x v="1"/>
    <n v="45"/>
    <s v="noviembre"/>
    <s v="T"/>
    <m/>
    <s v="sin informacion"/>
    <m/>
    <m/>
    <m/>
  </r>
  <r>
    <n v="154534"/>
    <s v="Celofanadora"/>
    <s v="Moreno"/>
    <s v="L19"/>
    <d v="2023-05-17T00:00:00"/>
    <s v="Juan Manuel"/>
    <s v="Mantenimiento Mecanico"/>
    <d v="2023-11-06T00:00:00"/>
    <d v="1899-12-30T19:47:46"/>
    <d v="2023-11-06T00:00:00"/>
    <d v="1899-12-30T20:45:36"/>
    <n v="3470"/>
    <n v="57.833333333333336"/>
    <x v="1"/>
    <x v="1"/>
    <n v="45"/>
    <s v="noviembre"/>
    <s v="T"/>
    <m/>
    <s v="sin informacion"/>
    <m/>
    <m/>
    <m/>
  </r>
  <r>
    <n v="154535"/>
    <s v="Llenadora"/>
    <s v="Moreno"/>
    <s v="L45"/>
    <d v="2018-11-01T00:00:00"/>
    <s v="-"/>
    <s v="Mantenimiento Mecanico"/>
    <d v="2023-11-06T00:00:00"/>
    <d v="1899-12-30T20:37:40"/>
    <d v="2023-11-06T00:00:00"/>
    <d v="1899-12-30T21:09:06"/>
    <n v="1886"/>
    <n v="31.433333333333334"/>
    <x v="1"/>
    <x v="1"/>
    <n v="45"/>
    <s v="noviembre"/>
    <s v="T"/>
    <m/>
    <s v="sin informacion"/>
    <m/>
    <m/>
    <m/>
  </r>
  <r>
    <n v="154536"/>
    <s v="Etiquetadora"/>
    <s v="Moreno"/>
    <s v="L04"/>
    <d v="2018-11-01T00:00:00"/>
    <s v="-"/>
    <s v="Mantenimiento Electrico"/>
    <d v="2023-11-06T00:00:00"/>
    <d v="1899-12-30T20:53:30"/>
    <d v="2023-11-06T00:00:00"/>
    <d v="1899-12-30T21:43:31"/>
    <n v="3001"/>
    <n v="50.016666666666666"/>
    <x v="1"/>
    <x v="1"/>
    <n v="45"/>
    <s v="noviembre"/>
    <s v="T"/>
    <m/>
    <s v="sin informacion"/>
    <m/>
    <m/>
    <m/>
  </r>
  <r>
    <n v="154539"/>
    <s v="Llenadora"/>
    <s v="Moreno"/>
    <s v="L29"/>
    <d v="2018-11-01T00:00:00"/>
    <s v="-"/>
    <s v="Mantenimiento Mecanico"/>
    <d v="2023-11-07T00:00:00"/>
    <d v="1899-12-30T07:16:28"/>
    <d v="2023-11-07T00:00:00"/>
    <d v="1899-12-30T07:29:54"/>
    <n v="806"/>
    <n v="13.433333333333334"/>
    <x v="23"/>
    <x v="2"/>
    <n v="45"/>
    <s v="noviembre"/>
    <s v="M"/>
    <m/>
    <s v="no"/>
    <m/>
    <m/>
    <m/>
  </r>
  <r>
    <n v="154540"/>
    <s v="Girador de pucks"/>
    <s v="Moreno"/>
    <s v="L10"/>
    <d v="2020-03-10T00:00:00"/>
    <s v="Martín"/>
    <s v="Mantenimiento Mecanico"/>
    <d v="2023-11-07T00:00:00"/>
    <d v="1899-12-30T07:17:11"/>
    <d v="2023-11-07T00:00:00"/>
    <d v="1899-12-30T07:18:41"/>
    <n v="90"/>
    <n v="1.5"/>
    <x v="0"/>
    <x v="0"/>
    <n v="45"/>
    <s v="noviembre"/>
    <s v="M"/>
    <m/>
    <s v="microparada"/>
    <m/>
    <m/>
    <m/>
  </r>
  <r>
    <n v="154549"/>
    <s v="Celofanadora"/>
    <s v="Moreno"/>
    <s v="L19"/>
    <d v="2023-05-17T00:00:00"/>
    <s v="Juan Manuel"/>
    <s v="Mantenimiento Mecanico"/>
    <d v="2023-11-07T00:00:00"/>
    <d v="1899-12-30T09:35:03"/>
    <d v="2023-11-07T00:00:00"/>
    <d v="1899-12-30T10:44:09"/>
    <n v="4146"/>
    <n v="69.099999999999994"/>
    <x v="1"/>
    <x v="1"/>
    <n v="45"/>
    <s v="noviembre"/>
    <s v="M"/>
    <m/>
    <s v="sin informacion"/>
    <m/>
    <m/>
    <m/>
  </r>
  <r>
    <n v="154560"/>
    <s v="Llenadora"/>
    <s v="Moreno"/>
    <s v="L29"/>
    <d v="2018-11-01T00:00:00"/>
    <s v="-"/>
    <s v="Mantenimiento Mecanico"/>
    <d v="2023-11-07T00:00:00"/>
    <d v="1899-12-30T10:02:16"/>
    <d v="2023-11-07T00:00:00"/>
    <d v="1899-12-30T15:13:31"/>
    <n v="18675"/>
    <n v="311.25"/>
    <x v="1"/>
    <x v="1"/>
    <n v="45"/>
    <s v="noviembre"/>
    <s v="M"/>
    <m/>
    <s v="sin informacion"/>
    <m/>
    <m/>
    <m/>
  </r>
  <r>
    <n v="154561"/>
    <s v="Etiquetadora"/>
    <s v="Moreno"/>
    <s v="L04"/>
    <d v="2018-11-01T00:00:00"/>
    <s v="-"/>
    <s v="Mantenimiento Electrico"/>
    <d v="2023-11-07T00:00:00"/>
    <d v="1899-12-30T10:09:21"/>
    <d v="2023-11-07T00:00:00"/>
    <d v="1899-12-30T10:22:11"/>
    <n v="770"/>
    <n v="12.833333333333334"/>
    <x v="1548"/>
    <x v="2"/>
    <n v="45"/>
    <s v="noviembre"/>
    <s v="M"/>
    <m/>
    <s v="no"/>
    <m/>
    <m/>
    <m/>
  </r>
  <r>
    <n v="154566"/>
    <s v="Etiquetadora"/>
    <s v="Moreno"/>
    <s v="L19"/>
    <d v="2018-11-01T00:00:00"/>
    <s v="-"/>
    <s v="Mantenimiento Mecanico"/>
    <d v="2023-11-07T00:00:00"/>
    <d v="1899-12-30T10:44:16"/>
    <d v="2023-11-07T00:00:00"/>
    <d v="1899-12-30T11:20:11"/>
    <n v="2155"/>
    <n v="35.916666666666664"/>
    <x v="1549"/>
    <x v="3"/>
    <n v="45"/>
    <s v="noviembre"/>
    <s v="M"/>
    <m/>
    <s v="si"/>
    <m/>
    <m/>
    <m/>
  </r>
  <r>
    <n v="154574"/>
    <s v="Etiquetadora"/>
    <s v="Moreno"/>
    <s v="L04"/>
    <d v="2018-11-01T00:00:00"/>
    <s v="-"/>
    <s v="Mantenimiento Electrico"/>
    <d v="2023-11-07T00:00:00"/>
    <d v="1899-12-30T11:31:50"/>
    <d v="2023-11-07T00:00:00"/>
    <d v="1899-12-30T12:50:04"/>
    <n v="4694"/>
    <n v="78.233333333333334"/>
    <x v="1550"/>
    <x v="2"/>
    <n v="45"/>
    <s v="noviembre"/>
    <s v="M"/>
    <m/>
    <s v="no"/>
    <m/>
    <m/>
    <m/>
  </r>
  <r>
    <n v="154589"/>
    <s v="Etiquetadora"/>
    <s v="Moreno"/>
    <s v="L04"/>
    <d v="2018-11-01T00:00:00"/>
    <s v="-"/>
    <s v="Mantenimiento Mecanico"/>
    <d v="2023-11-07T00:00:00"/>
    <d v="1899-12-30T14:32:16"/>
    <d v="2023-11-07T00:00:00"/>
    <d v="1899-12-30T14:45:55"/>
    <n v="819"/>
    <n v="13.65"/>
    <x v="23"/>
    <x v="2"/>
    <n v="45"/>
    <s v="noviembre"/>
    <s v="T"/>
    <m/>
    <s v="no"/>
    <m/>
    <m/>
    <m/>
  </r>
  <r>
    <n v="154591"/>
    <s v="Etiquetadora"/>
    <s v="Moreno"/>
    <s v="L04"/>
    <d v="2018-11-01T00:00:00"/>
    <s v="-"/>
    <s v="Mantenimiento Mecanico"/>
    <d v="2023-11-07T00:00:00"/>
    <d v="1899-12-30T14:47:33"/>
    <d v="2023-11-07T00:00:00"/>
    <d v="1899-12-30T16:39:19"/>
    <n v="6706"/>
    <n v="111.76666666666667"/>
    <x v="1"/>
    <x v="1"/>
    <n v="45"/>
    <s v="noviembre"/>
    <s v="T"/>
    <m/>
    <s v="sin informacion"/>
    <m/>
    <m/>
    <m/>
  </r>
  <r>
    <n v="154592"/>
    <s v="Inkjet"/>
    <s v="Moreno"/>
    <s v="L41"/>
    <d v="2018-11-01T00:00:00"/>
    <s v="-"/>
    <s v="Mantenimiento Electrico"/>
    <d v="2023-11-07T00:00:00"/>
    <d v="1899-12-30T14:52:23"/>
    <d v="2023-11-07T00:00:00"/>
    <d v="1899-12-30T15:09:35"/>
    <n v="1032"/>
    <n v="17.2"/>
    <x v="23"/>
    <x v="2"/>
    <n v="45"/>
    <s v="noviembre"/>
    <s v="T"/>
    <m/>
    <s v="no"/>
    <m/>
    <m/>
    <m/>
  </r>
  <r>
    <n v="154595"/>
    <s v="Crimpadora"/>
    <s v="Moreno"/>
    <s v="L32"/>
    <d v="2021-02-04T00:00:00"/>
    <s v="Victor"/>
    <s v="Mantenimiento Mecanico"/>
    <d v="2023-11-07T00:00:00"/>
    <d v="1899-12-30T15:36:05"/>
    <d v="2023-11-07T00:00:00"/>
    <d v="1899-12-30T15:52:06"/>
    <n v="961"/>
    <n v="16.016666666666666"/>
    <x v="23"/>
    <x v="2"/>
    <n v="45"/>
    <s v="noviembre"/>
    <s v="T"/>
    <m/>
    <s v="no"/>
    <m/>
    <m/>
    <m/>
  </r>
  <r>
    <n v="154605"/>
    <s v="Etiquetadora"/>
    <s v="Moreno"/>
    <s v="L04"/>
    <d v="2018-11-01T00:00:00"/>
    <s v="-"/>
    <s v="Mantenimiento Electrico"/>
    <d v="2023-11-07T00:00:00"/>
    <d v="1899-12-30T17:30:21"/>
    <d v="2023-11-07T00:00:00"/>
    <d v="1899-12-30T18:03:53"/>
    <n v="2012"/>
    <n v="33.533333333333331"/>
    <x v="1551"/>
    <x v="2"/>
    <n v="45"/>
    <s v="noviembre"/>
    <s v="T"/>
    <m/>
    <s v="no"/>
    <m/>
    <m/>
    <m/>
  </r>
  <r>
    <n v="154611"/>
    <s v="Etiquetadora"/>
    <s v="Moreno"/>
    <s v="L04"/>
    <d v="2018-11-01T00:00:00"/>
    <s v="-"/>
    <s v="Mantenimiento Electrico"/>
    <d v="2023-11-07T00:00:00"/>
    <d v="1899-12-30T19:08:44"/>
    <d v="2023-11-07T00:00:00"/>
    <d v="1899-12-30T19:09:33"/>
    <n v="49"/>
    <n v="0.81666666666666665"/>
    <x v="0"/>
    <x v="0"/>
    <n v="45"/>
    <s v="noviembre"/>
    <s v="T"/>
    <m/>
    <s v="microparada"/>
    <m/>
    <m/>
    <m/>
  </r>
  <r>
    <n v="154613"/>
    <s v="Celofanadora"/>
    <s v="Moreno"/>
    <s v="L32"/>
    <d v="2021-02-04T00:00:00"/>
    <s v="Victor"/>
    <s v="Mantenimiento Mecanico"/>
    <d v="2023-11-07T00:00:00"/>
    <d v="1899-12-30T19:34:45"/>
    <d v="2023-11-07T00:00:00"/>
    <d v="1899-12-30T19:53:35"/>
    <n v="1130"/>
    <n v="18.833333333333332"/>
    <x v="23"/>
    <x v="2"/>
    <n v="45"/>
    <s v="noviembre"/>
    <s v="T"/>
    <m/>
    <s v="no"/>
    <m/>
    <m/>
    <m/>
  </r>
  <r>
    <n v="154614"/>
    <s v="Etiquetadora"/>
    <s v="Moreno"/>
    <s v="L04"/>
    <d v="2018-11-01T00:00:00"/>
    <s v="-"/>
    <s v="Mantenimiento Electrico"/>
    <d v="2023-11-07T00:00:00"/>
    <d v="1899-12-30T19:35:48"/>
    <d v="2023-11-07T00:00:00"/>
    <d v="1899-12-30T20:25:13"/>
    <n v="2965"/>
    <n v="49.416666666666664"/>
    <x v="1552"/>
    <x v="2"/>
    <n v="45"/>
    <s v="noviembre"/>
    <s v="T"/>
    <m/>
    <s v="no"/>
    <m/>
    <m/>
    <m/>
  </r>
  <r>
    <n v="154615"/>
    <s v="Llenadora"/>
    <s v="Moreno"/>
    <s v="L32"/>
    <d v="2021-02-04T00:00:00"/>
    <s v="Victor"/>
    <s v="Mantenimiento Mecanico"/>
    <d v="2023-11-07T00:00:00"/>
    <d v="1899-12-30T19:54:03"/>
    <d v="2023-11-08T00:00:00"/>
    <d v="1899-12-30T06:03:58"/>
    <n v="36595"/>
    <n v="609.91666666666663"/>
    <x v="1"/>
    <x v="1"/>
    <n v="45"/>
    <s v="noviembre"/>
    <s v="T"/>
    <m/>
    <s v="sin informacion"/>
    <m/>
    <m/>
    <m/>
  </r>
  <r>
    <n v="154628"/>
    <s v="Llenadora"/>
    <s v="Moreno"/>
    <s v="L32"/>
    <d v="2021-02-04T00:00:00"/>
    <s v="Victor"/>
    <s v="Mantenimiento Mecanico"/>
    <d v="2023-11-08T00:00:00"/>
    <d v="1899-12-30T08:27:26"/>
    <d v="2023-11-08T00:00:00"/>
    <d v="1899-12-30T08:38:33"/>
    <n v="667"/>
    <n v="11.116666666666667"/>
    <x v="1"/>
    <x v="1"/>
    <n v="45"/>
    <s v="noviembre"/>
    <s v="M"/>
    <m/>
    <s v="sin informacion"/>
    <m/>
    <m/>
    <m/>
  </r>
  <r>
    <n v="154642"/>
    <s v="Llenadora"/>
    <s v="Moreno"/>
    <s v="L32"/>
    <d v="2021-02-04T00:00:00"/>
    <s v="Victor"/>
    <s v="Mantenimiento Mecanico"/>
    <d v="2023-11-08T00:00:00"/>
    <d v="1899-12-30T10:58:40"/>
    <d v="2023-11-08T00:00:00"/>
    <d v="1899-12-30T14:32:33"/>
    <n v="12833"/>
    <n v="213.88333333333333"/>
    <x v="1"/>
    <x v="1"/>
    <n v="45"/>
    <s v="noviembre"/>
    <s v="M"/>
    <m/>
    <s v="sin informacion"/>
    <m/>
    <m/>
    <m/>
  </r>
  <r>
    <n v="154663"/>
    <s v="Pick and play"/>
    <s v="Moreno"/>
    <s v="L32"/>
    <d v="2023-01-04T00:00:00"/>
    <s v="Juan Manuel"/>
    <s v="Mantenimiento Mecanico"/>
    <d v="2023-11-08T00:00:00"/>
    <d v="1899-12-30T14:32:42"/>
    <d v="2023-11-08T00:00:00"/>
    <d v="1899-12-30T14:50:06"/>
    <n v="1044"/>
    <n v="17.399999999999999"/>
    <x v="1"/>
    <x v="1"/>
    <n v="45"/>
    <s v="noviembre"/>
    <s v="T"/>
    <m/>
    <s v="sin informacion"/>
    <m/>
    <m/>
    <m/>
  </r>
  <r>
    <n v="154670"/>
    <s v="Estuchadora"/>
    <s v="Moreno"/>
    <s v="L41"/>
    <d v="2020-02-21T00:00:00"/>
    <s v="Martín"/>
    <s v="Mantenimiento Mecanico"/>
    <d v="2023-11-08T00:00:00"/>
    <d v="1899-12-30T15:22:58"/>
    <d v="2023-11-08T00:00:00"/>
    <d v="1899-12-30T15:39:10"/>
    <n v="972"/>
    <n v="16.2"/>
    <x v="1"/>
    <x v="1"/>
    <n v="45"/>
    <s v="noviembre"/>
    <s v="T"/>
    <m/>
    <s v="sin informacion"/>
    <m/>
    <m/>
    <m/>
  </r>
  <r>
    <n v="154671"/>
    <s v="Bajador tetina"/>
    <s v="Moreno"/>
    <s v="L12"/>
    <d v="2018-11-01T00:00:00"/>
    <s v="-"/>
    <s v="Mantenimiento Mecanico"/>
    <d v="2023-11-08T00:00:00"/>
    <d v="1899-12-30T15:24:45"/>
    <d v="2023-11-08T00:00:00"/>
    <d v="1899-12-30T15:29:52"/>
    <n v="307"/>
    <n v="5.1166666666666663"/>
    <x v="0"/>
    <x v="0"/>
    <n v="45"/>
    <s v="noviembre"/>
    <s v="T"/>
    <m/>
    <s v="microparada"/>
    <m/>
    <m/>
    <m/>
  </r>
  <r>
    <n v="154673"/>
    <s v="Bajador tetina"/>
    <s v="Moreno"/>
    <s v="L12"/>
    <d v="2018-11-01T00:00:00"/>
    <s v="-"/>
    <s v="Mantenimiento Mecanico"/>
    <d v="2023-11-08T00:00:00"/>
    <d v="1899-12-30T15:30:46"/>
    <d v="2023-11-08T00:00:00"/>
    <d v="1899-12-30T17:15:52"/>
    <n v="6306"/>
    <n v="105.1"/>
    <x v="1"/>
    <x v="1"/>
    <n v="45"/>
    <s v="noviembre"/>
    <s v="T"/>
    <m/>
    <s v="sin informacion"/>
    <m/>
    <m/>
    <m/>
  </r>
  <r>
    <n v="154686"/>
    <s v="Transporte"/>
    <s v="Moreno"/>
    <s v="L04"/>
    <d v="2018-11-01T00:00:00"/>
    <s v="-"/>
    <s v="Mantenimiento Mecanico"/>
    <d v="2023-11-08T00:00:00"/>
    <d v="1899-12-30T17:15:37"/>
    <d v="2023-11-08T00:00:00"/>
    <d v="1899-12-30T17:16:36"/>
    <n v="59"/>
    <n v="0.98333333333333328"/>
    <x v="0"/>
    <x v="0"/>
    <n v="45"/>
    <s v="noviembre"/>
    <s v="T"/>
    <m/>
    <s v="microparada"/>
    <m/>
    <m/>
    <m/>
  </r>
  <r>
    <n v="154687"/>
    <s v="Etiquetadora"/>
    <s v="Moreno"/>
    <s v="L04"/>
    <d v="2018-11-01T00:00:00"/>
    <s v="-"/>
    <s v="Mantenimiento Electrico"/>
    <d v="2023-11-08T00:00:00"/>
    <d v="1899-12-30T17:16:47"/>
    <d v="2023-11-08T00:00:00"/>
    <d v="1899-12-30T19:12:35"/>
    <n v="6948"/>
    <n v="115.8"/>
    <x v="1553"/>
    <x v="2"/>
    <n v="45"/>
    <s v="noviembre"/>
    <s v="T"/>
    <m/>
    <s v="no"/>
    <m/>
    <m/>
    <m/>
  </r>
  <r>
    <n v="154688"/>
    <s v="Transporte"/>
    <s v="Moreno"/>
    <s v="L04"/>
    <d v="2018-11-01T00:00:00"/>
    <s v="-"/>
    <s v="Mantenimiento Mecanico"/>
    <d v="2023-11-08T00:00:00"/>
    <d v="1899-12-30T17:17:38"/>
    <d v="2023-11-08T00:00:00"/>
    <d v="1899-12-30T17:22:03"/>
    <n v="265"/>
    <n v="4.416666666666667"/>
    <x v="0"/>
    <x v="0"/>
    <n v="45"/>
    <s v="noviembre"/>
    <s v="T"/>
    <m/>
    <s v="microparada"/>
    <m/>
    <m/>
    <m/>
  </r>
  <r>
    <n v="154690"/>
    <s v="Coloca Bombas"/>
    <s v="Moreno"/>
    <s v="L43"/>
    <d v="2020-01-13T00:00:00"/>
    <s v="Martín"/>
    <s v="Mantenimiento Electrico"/>
    <d v="2023-11-08T00:00:00"/>
    <d v="1899-12-30T17:46:03"/>
    <d v="2023-11-08T00:00:00"/>
    <d v="1899-12-30T20:15:14"/>
    <n v="8951"/>
    <n v="149.18333333333334"/>
    <x v="1554"/>
    <x v="3"/>
    <n v="45"/>
    <s v="noviembre"/>
    <s v="T"/>
    <m/>
    <s v="si"/>
    <m/>
    <m/>
    <m/>
  </r>
  <r>
    <n v="154693"/>
    <s v="Abastecedor tetina"/>
    <s v="Moreno"/>
    <s v="L12"/>
    <d v="2018-11-01T00:00:00"/>
    <s v="-"/>
    <s v="Mantenimiento Mecanico"/>
    <d v="2023-11-08T00:00:00"/>
    <d v="1899-12-30T19:57:06"/>
    <d v="2023-11-08T00:00:00"/>
    <d v="1899-12-30T20:20:44"/>
    <n v="1418"/>
    <n v="23.633333333333333"/>
    <x v="1"/>
    <x v="1"/>
    <n v="45"/>
    <s v="noviembre"/>
    <s v="T"/>
    <m/>
    <s v="sin informacion"/>
    <m/>
    <m/>
    <m/>
  </r>
  <r>
    <n v="154694"/>
    <s v="Embalador"/>
    <s v="Moreno"/>
    <s v="L29"/>
    <d v="2018-11-01T00:00:00"/>
    <s v="-"/>
    <s v="Mantenimiento Mecanico"/>
    <d v="2023-11-08T00:00:00"/>
    <d v="1899-12-30T20:07:51"/>
    <d v="2023-11-08T00:00:00"/>
    <d v="1899-12-30T20:53:02"/>
    <n v="2711"/>
    <n v="45.18333333333333"/>
    <x v="1"/>
    <x v="1"/>
    <n v="45"/>
    <s v="noviembre"/>
    <s v="T"/>
    <m/>
    <s v="sin informacion"/>
    <m/>
    <m/>
    <m/>
  </r>
  <r>
    <n v="154696"/>
    <s v="Etiquetadora"/>
    <s v="Moreno"/>
    <s v="L04"/>
    <d v="2018-11-01T00:00:00"/>
    <s v="-"/>
    <s v="Mantenimiento Mecanico"/>
    <d v="2023-11-08T00:00:00"/>
    <d v="1899-12-30T20:22:01"/>
    <d v="2023-11-08T00:00:00"/>
    <d v="1899-12-30T21:37:13"/>
    <n v="4512"/>
    <n v="75.2"/>
    <x v="499"/>
    <x v="2"/>
    <n v="45"/>
    <s v="noviembre"/>
    <s v="T"/>
    <m/>
    <s v="no"/>
    <m/>
    <m/>
    <m/>
  </r>
  <r>
    <n v="154697"/>
    <s v="Bajador de tapas"/>
    <s v="Moreno"/>
    <s v="L19"/>
    <d v="2022-07-14T00:00:00"/>
    <s v="Natalio"/>
    <s v="Mantenimiento Mecanico"/>
    <d v="2023-11-08T00:00:00"/>
    <d v="1899-12-30T20:27:55"/>
    <d v="2023-11-08T00:00:00"/>
    <d v="1899-12-30T21:13:02"/>
    <n v="2707"/>
    <n v="45.116666666666667"/>
    <x v="1"/>
    <x v="1"/>
    <n v="45"/>
    <s v="noviembre"/>
    <s v="T"/>
    <m/>
    <s v="sin informacion"/>
    <m/>
    <m/>
    <m/>
  </r>
  <r>
    <n v="154699"/>
    <s v="Bajador tetina"/>
    <s v="Moreno"/>
    <s v="L12"/>
    <d v="2018-11-01T00:00:00"/>
    <s v="-"/>
    <s v="Mantenimiento Mecanico"/>
    <d v="2023-11-08T00:00:00"/>
    <d v="1899-12-30T21:21:12"/>
    <d v="2023-11-08T00:00:00"/>
    <d v="1899-12-30T21:44:21"/>
    <n v="1389"/>
    <n v="23.15"/>
    <x v="1"/>
    <x v="1"/>
    <n v="45"/>
    <s v="noviembre"/>
    <s v="T"/>
    <m/>
    <s v="sin informacion"/>
    <m/>
    <m/>
    <m/>
  </r>
  <r>
    <n v="154703"/>
    <s v="Estuchadora"/>
    <s v="Moreno"/>
    <s v="L43"/>
    <d v="2018-11-01T00:00:00"/>
    <s v="-"/>
    <s v="Mantenimiento Electrico"/>
    <d v="2023-11-09T00:00:00"/>
    <d v="1899-12-30T07:04:37"/>
    <d v="2023-11-09T00:00:00"/>
    <d v="1899-12-30T07:25:30"/>
    <n v="1253"/>
    <n v="20.883333333333333"/>
    <x v="4"/>
    <x v="2"/>
    <n v="45"/>
    <s v="noviembre"/>
    <s v="M"/>
    <m/>
    <s v="no"/>
    <m/>
    <m/>
    <m/>
  </r>
  <r>
    <n v="154705"/>
    <s v="Etiquetadora"/>
    <s v="Moreno"/>
    <s v="L48"/>
    <d v="2018-11-01T00:00:00"/>
    <s v="-"/>
    <s v="Mantenimiento Electrico"/>
    <d v="2023-11-09T00:00:00"/>
    <d v="1899-12-30T07:28:32"/>
    <d v="2023-11-09T00:00:00"/>
    <d v="1899-12-30T07:32:06"/>
    <n v="214"/>
    <n v="3.5666666666666669"/>
    <x v="0"/>
    <x v="0"/>
    <n v="45"/>
    <s v="noviembre"/>
    <s v="M"/>
    <m/>
    <s v="microparada"/>
    <m/>
    <m/>
    <m/>
  </r>
  <r>
    <n v="154709"/>
    <s v="Laser"/>
    <s v="Moreno"/>
    <s v="L10"/>
    <d v="2021-02-12T00:00:00"/>
    <s v="Martín"/>
    <s v="Mantenimiento Electrico"/>
    <d v="2023-11-09T00:00:00"/>
    <d v="1899-12-30T09:22:48"/>
    <d v="2023-11-09T00:00:00"/>
    <d v="1899-12-30T09:46:28"/>
    <n v="1420"/>
    <n v="23.666666666666668"/>
    <x v="1"/>
    <x v="1"/>
    <n v="45"/>
    <s v="noviembre"/>
    <s v="M"/>
    <m/>
    <s v="sin informacion"/>
    <m/>
    <m/>
    <m/>
  </r>
  <r>
    <n v="154714"/>
    <s v="Llenadora"/>
    <s v="Moreno"/>
    <s v="L43"/>
    <d v="2018-11-01T00:00:00"/>
    <s v="-"/>
    <s v="Mantenimiento Electrico"/>
    <d v="2023-11-09T00:00:00"/>
    <d v="1899-12-30T09:57:53"/>
    <d v="2023-11-09T00:00:00"/>
    <d v="1899-12-30T11:04:40"/>
    <n v="4007"/>
    <n v="66.783333333333331"/>
    <x v="907"/>
    <x v="2"/>
    <n v="45"/>
    <s v="noviembre"/>
    <s v="M"/>
    <m/>
    <s v="no"/>
    <m/>
    <m/>
    <m/>
  </r>
  <r>
    <n v="154721"/>
    <s v="Etiquetadora"/>
    <s v="Moreno"/>
    <s v="L10"/>
    <d v="2023-07-19T00:00:00"/>
    <s v="Juan Manuel"/>
    <s v="Mantenimiento Electrico"/>
    <d v="2023-11-09T00:00:00"/>
    <d v="1899-12-30T11:48:15"/>
    <d v="2023-11-09T00:00:00"/>
    <d v="1899-12-30T11:49:58"/>
    <n v="103"/>
    <n v="1.7166666666666666"/>
    <x v="0"/>
    <x v="0"/>
    <n v="45"/>
    <s v="noviembre"/>
    <s v="M"/>
    <m/>
    <s v="microparada"/>
    <m/>
    <m/>
    <m/>
  </r>
  <r>
    <n v="154726"/>
    <s v="Etiquetadora"/>
    <s v="Moreno"/>
    <s v="L10"/>
    <d v="2023-07-19T00:00:00"/>
    <s v="Juan Manuel"/>
    <s v="Mantenimiento Electrico"/>
    <d v="2023-11-09T00:00:00"/>
    <d v="1899-12-30T12:39:49"/>
    <d v="2023-11-09T00:00:00"/>
    <d v="1899-12-30T13:25:51"/>
    <n v="2762"/>
    <n v="46.033333333333331"/>
    <x v="1"/>
    <x v="1"/>
    <n v="45"/>
    <s v="noviembre"/>
    <s v="M"/>
    <m/>
    <s v="sin informacion"/>
    <m/>
    <m/>
    <m/>
  </r>
  <r>
    <n v="154731"/>
    <s v="Etiquetadora"/>
    <s v="Moreno"/>
    <s v="L04"/>
    <d v="2018-11-01T00:00:00"/>
    <s v="-"/>
    <s v="Mantenimiento Mecanico"/>
    <d v="2023-11-09T00:00:00"/>
    <d v="1899-12-30T14:29:00"/>
    <d v="2023-11-09T00:00:00"/>
    <d v="1899-12-30T14:43:56"/>
    <n v="896"/>
    <n v="14.933333333333334"/>
    <x v="4"/>
    <x v="2"/>
    <n v="45"/>
    <s v="noviembre"/>
    <s v="T"/>
    <m/>
    <s v="no"/>
    <m/>
    <m/>
    <m/>
  </r>
  <r>
    <n v="154735"/>
    <s v="Pick and play"/>
    <s v="Moreno"/>
    <s v="L11"/>
    <d v="2018-11-01T00:00:00"/>
    <s v="-"/>
    <s v="Mantenimiento Mecanico"/>
    <d v="2023-11-09T00:00:00"/>
    <d v="1899-12-30T14:53:56"/>
    <d v="2023-11-09T00:00:00"/>
    <d v="1899-12-30T15:14:22"/>
    <n v="1226"/>
    <n v="20.433333333333334"/>
    <x v="1"/>
    <x v="1"/>
    <n v="45"/>
    <s v="noviembre"/>
    <s v="T"/>
    <m/>
    <s v="sin informacion"/>
    <m/>
    <m/>
    <m/>
  </r>
  <r>
    <n v="154736"/>
    <s v="Etiquetadora"/>
    <s v="Moreno"/>
    <s v="L04"/>
    <d v="2018-11-01T00:00:00"/>
    <s v="-"/>
    <s v="Mantenimiento Mecanico"/>
    <d v="2023-11-09T00:00:00"/>
    <d v="1899-12-30T15:07:10"/>
    <d v="2023-11-09T00:00:00"/>
    <d v="1899-12-30T15:39:40"/>
    <n v="1950"/>
    <n v="32.5"/>
    <x v="1"/>
    <x v="1"/>
    <n v="45"/>
    <s v="noviembre"/>
    <s v="T"/>
    <m/>
    <s v="sin informacion"/>
    <m/>
    <m/>
    <m/>
  </r>
  <r>
    <n v="154751"/>
    <s v="Transporte"/>
    <s v="Moreno"/>
    <s v="L11"/>
    <d v="2018-11-01T00:00:00"/>
    <s v="-"/>
    <s v="Mantenimiento Mecanico"/>
    <d v="2023-11-09T00:00:00"/>
    <d v="1899-12-30T16:21:40"/>
    <d v="2023-11-09T00:00:00"/>
    <d v="1899-12-30T18:40:21"/>
    <n v="8321"/>
    <n v="138.68333333333334"/>
    <x v="1555"/>
    <x v="3"/>
    <n v="45"/>
    <s v="noviembre"/>
    <s v="T"/>
    <m/>
    <s v="si"/>
    <m/>
    <m/>
    <m/>
  </r>
  <r>
    <n v="154760"/>
    <s v="Coloca Bombas"/>
    <s v="Moreno"/>
    <s v="L43"/>
    <d v="2020-01-13T00:00:00"/>
    <s v="Martín"/>
    <s v="Mantenimiento Electrico"/>
    <d v="2023-11-09T00:00:00"/>
    <d v="1899-12-30T17:46:14"/>
    <d v="2023-11-09T00:00:00"/>
    <d v="1899-12-30T18:41:45"/>
    <n v="3331"/>
    <n v="55.516666666666666"/>
    <x v="1"/>
    <x v="1"/>
    <n v="45"/>
    <s v="noviembre"/>
    <s v="T"/>
    <m/>
    <s v="sin informacion"/>
    <m/>
    <m/>
    <m/>
  </r>
  <r>
    <n v="154761"/>
    <s v="Torqueadora"/>
    <s v="Moreno"/>
    <s v="L32"/>
    <d v="2021-02-04T00:00:00"/>
    <s v="Victor"/>
    <s v="Mantenimiento Mecanico"/>
    <d v="2023-11-09T00:00:00"/>
    <d v="1899-12-30T17:54:02"/>
    <d v="2023-11-09T00:00:00"/>
    <d v="1899-12-30T18:32:29"/>
    <n v="2307"/>
    <n v="38.450000000000003"/>
    <x v="1"/>
    <x v="1"/>
    <n v="45"/>
    <s v="noviembre"/>
    <s v="T"/>
    <m/>
    <s v="sin informacion"/>
    <m/>
    <m/>
    <m/>
  </r>
  <r>
    <n v="154763"/>
    <s v="Transporte"/>
    <s v="Moreno"/>
    <s v="L19"/>
    <d v="2018-11-01T00:00:00"/>
    <s v="-"/>
    <s v="Mantenimiento Mecanico"/>
    <d v="2023-11-09T00:00:00"/>
    <d v="1899-12-30T18:28:51"/>
    <d v="2023-11-10T00:00:00"/>
    <d v="1899-12-30T11:03:35"/>
    <n v="59684"/>
    <n v="994.73333333333335"/>
    <x v="1"/>
    <x v="1"/>
    <n v="45"/>
    <s v="noviembre"/>
    <s v="T"/>
    <m/>
    <s v="sin informacion"/>
    <m/>
    <m/>
    <m/>
  </r>
  <r>
    <n v="154765"/>
    <s v="Girador de pucks"/>
    <s v="Moreno"/>
    <s v="L11"/>
    <d v="2021-08-24T00:00:00"/>
    <s v="Sebastian "/>
    <s v="Mantenimiento Mecanico"/>
    <d v="2023-11-09T00:00:00"/>
    <d v="1899-12-30T18:40:33"/>
    <d v="2023-11-09T00:00:00"/>
    <d v="1899-12-30T18:49:09"/>
    <n v="516"/>
    <n v="8.6"/>
    <x v="0"/>
    <x v="0"/>
    <n v="45"/>
    <s v="noviembre"/>
    <s v="T"/>
    <m/>
    <s v="microparada"/>
    <m/>
    <m/>
    <m/>
  </r>
  <r>
    <n v="154813"/>
    <s v="Llenadora"/>
    <s v="Moreno"/>
    <s v="L48"/>
    <d v="2018-11-01T00:00:00"/>
    <s v="-"/>
    <s v="Mantenimiento Electrico"/>
    <d v="2023-11-10T00:00:00"/>
    <d v="1899-12-30T11:57:07"/>
    <d v="2023-11-10T00:00:00"/>
    <d v="1899-12-30T12:22:39"/>
    <n v="1532"/>
    <n v="25.533333333333335"/>
    <x v="1556"/>
    <x v="2"/>
    <n v="45"/>
    <s v="noviembre"/>
    <s v="M"/>
    <m/>
    <s v="no"/>
    <m/>
    <m/>
    <m/>
  </r>
  <r>
    <n v="154861"/>
    <s v="Embalador"/>
    <s v="Moreno"/>
    <s v="L33"/>
    <d v="2018-11-01T00:00:00"/>
    <s v="-"/>
    <s v="Mantenimiento Electrico"/>
    <d v="2023-11-10T00:00:00"/>
    <d v="1899-12-30T17:02:12"/>
    <d v="2023-11-10T00:00:00"/>
    <d v="1899-12-30T18:22:49"/>
    <n v="4837"/>
    <n v="80.61666666666666"/>
    <x v="1557"/>
    <x v="2"/>
    <n v="45"/>
    <s v="noviembre"/>
    <s v="T"/>
    <m/>
    <s v="no"/>
    <m/>
    <m/>
    <m/>
  </r>
  <r>
    <n v="154863"/>
    <s v="Llenadora"/>
    <s v="Moreno"/>
    <s v="L11"/>
    <d v="2018-11-01T00:00:00"/>
    <s v="-"/>
    <s v="Mantenimiento Mecanico"/>
    <d v="2023-11-10T00:00:00"/>
    <d v="1899-12-30T18:17:18"/>
    <d v="2023-11-10T00:00:00"/>
    <d v="1899-12-30T18:26:36"/>
    <n v="558"/>
    <n v="9.3000000000000007"/>
    <x v="0"/>
    <x v="0"/>
    <n v="45"/>
    <s v="noviembre"/>
    <s v="T"/>
    <m/>
    <s v="microparada"/>
    <m/>
    <m/>
    <m/>
  </r>
  <r>
    <n v="154875"/>
    <s v="Bomba Moyno"/>
    <s v="Moreno"/>
    <s v="L29"/>
    <d v="2018-11-01T00:00:00"/>
    <s v="-"/>
    <s v="Mantenimiento Electrico"/>
    <d v="2023-11-13T00:00:00"/>
    <d v="1899-12-30T06:27:22"/>
    <d v="2023-11-13T00:00:00"/>
    <d v="1899-12-30T07:39:47"/>
    <n v="4345"/>
    <n v="72.416666666666671"/>
    <x v="1"/>
    <x v="1"/>
    <n v="46"/>
    <s v="noviembre"/>
    <s v="M"/>
    <m/>
    <s v="sin informacion"/>
    <m/>
    <m/>
    <m/>
  </r>
  <r>
    <n v="154889"/>
    <s v="Etiquetadora"/>
    <s v="Moreno"/>
    <s v="L04"/>
    <d v="2018-11-01T00:00:00"/>
    <s v="-"/>
    <s v="Mantenimiento Electrico"/>
    <d v="2023-11-13T00:00:00"/>
    <d v="1899-12-30T10:00:15"/>
    <d v="2023-11-13T00:00:00"/>
    <d v="1899-12-30T11:42:40"/>
    <n v="6145"/>
    <n v="102.41666666666667"/>
    <x v="1558"/>
    <x v="2"/>
    <n v="46"/>
    <s v="noviembre"/>
    <s v="M"/>
    <m/>
    <s v="no"/>
    <m/>
    <m/>
    <m/>
  </r>
  <r>
    <n v="154892"/>
    <s v="Estuchadora"/>
    <s v="Moreno"/>
    <s v="L41"/>
    <d v="2020-02-21T00:00:00"/>
    <s v="Martín"/>
    <s v="Mantenimiento Mecanico"/>
    <d v="2023-11-13T00:00:00"/>
    <d v="1899-12-30T10:21:23"/>
    <d v="2023-11-13T00:00:00"/>
    <d v="1899-12-30T11:02:12"/>
    <n v="2449"/>
    <n v="40.81666666666667"/>
    <x v="1"/>
    <x v="1"/>
    <n v="46"/>
    <s v="noviembre"/>
    <s v="M"/>
    <m/>
    <s v="sin informacion"/>
    <m/>
    <m/>
    <m/>
  </r>
  <r>
    <n v="154901"/>
    <s v="Llenadora"/>
    <s v="Moreno"/>
    <s v="L41"/>
    <d v="2018-11-01T00:00:00"/>
    <s v="-"/>
    <s v="Mantenimiento Mecanico"/>
    <d v="2023-11-13T00:00:00"/>
    <d v="1899-12-30T14:24:50"/>
    <d v="2023-11-13T00:00:00"/>
    <d v="1899-12-30T14:29:44"/>
    <n v="294"/>
    <n v="4.9000000000000004"/>
    <x v="0"/>
    <x v="0"/>
    <n v="46"/>
    <s v="noviembre"/>
    <s v="T"/>
    <m/>
    <s v="microparada"/>
    <m/>
    <m/>
    <m/>
  </r>
  <r>
    <n v="154907"/>
    <s v="Crimpadora"/>
    <s v="Moreno"/>
    <s v="L10"/>
    <d v="2018-11-01T00:00:00"/>
    <s v="-"/>
    <s v="Mantenimiento Electrico"/>
    <d v="2023-11-13T00:00:00"/>
    <d v="1899-12-30T14:38:14"/>
    <d v="2023-11-13T00:00:00"/>
    <d v="1899-12-30T15:16:59"/>
    <n v="2325"/>
    <n v="38.75"/>
    <x v="907"/>
    <x v="2"/>
    <n v="46"/>
    <s v="noviembre"/>
    <s v="T"/>
    <m/>
    <s v="no"/>
    <m/>
    <m/>
    <m/>
  </r>
  <r>
    <n v="154908"/>
    <s v="Laser"/>
    <s v="Moreno"/>
    <s v="L11"/>
    <d v="2021-08-24T00:00:00"/>
    <s v="Sebastian "/>
    <s v="Mantenimiento Electrico"/>
    <d v="2023-11-13T00:00:00"/>
    <d v="1899-12-30T15:14:24"/>
    <d v="2023-11-13T00:00:00"/>
    <d v="1899-12-30T16:16:21"/>
    <n v="3717"/>
    <n v="61.95"/>
    <x v="1559"/>
    <x v="2"/>
    <n v="46"/>
    <s v="noviembre"/>
    <s v="T"/>
    <m/>
    <s v="no"/>
    <m/>
    <m/>
    <m/>
  </r>
  <r>
    <n v="154909"/>
    <s v="Crimpadora"/>
    <s v="Moreno"/>
    <s v="L10"/>
    <d v="2018-11-01T00:00:00"/>
    <s v="-"/>
    <s v="Mantenimiento Electrico"/>
    <d v="2023-11-13T00:00:00"/>
    <d v="1899-12-30T15:17:05"/>
    <d v="2023-11-13T00:00:00"/>
    <d v="1899-12-30T15:49:09"/>
    <n v="1924"/>
    <n v="32.06666666666667"/>
    <x v="1560"/>
    <x v="3"/>
    <n v="46"/>
    <s v="noviembre"/>
    <s v="T"/>
    <m/>
    <s v="si"/>
    <m/>
    <m/>
    <m/>
  </r>
  <r>
    <n v="154911"/>
    <s v="Llenadora"/>
    <s v="Moreno"/>
    <s v="L41"/>
    <d v="2018-11-01T00:00:00"/>
    <s v="-"/>
    <s v="Mantenimiento Mecanico"/>
    <d v="2023-11-13T00:00:00"/>
    <d v="1899-12-30T16:09:46"/>
    <d v="2023-11-13T00:00:00"/>
    <d v="1899-12-30T18:46:23"/>
    <n v="9397"/>
    <n v="156.61666666666667"/>
    <x v="1"/>
    <x v="1"/>
    <n v="46"/>
    <s v="noviembre"/>
    <s v="T"/>
    <m/>
    <s v="sin informacion"/>
    <m/>
    <m/>
    <m/>
  </r>
  <r>
    <n v="154912"/>
    <s v="Celofanadora"/>
    <s v="Moreno"/>
    <s v="L11"/>
    <d v="2018-11-01T00:00:00"/>
    <s v="-"/>
    <s v="Mantenimiento Mecanico"/>
    <d v="2023-11-13T00:00:00"/>
    <d v="1899-12-30T16:16:35"/>
    <d v="2023-11-13T00:00:00"/>
    <d v="1899-12-30T16:40:56"/>
    <n v="1461"/>
    <n v="24.35"/>
    <x v="1"/>
    <x v="1"/>
    <n v="46"/>
    <s v="noviembre"/>
    <s v="T"/>
    <m/>
    <s v="sin informacion"/>
    <m/>
    <m/>
    <m/>
  </r>
  <r>
    <n v="154913"/>
    <s v="Pick and play"/>
    <s v="Moreno"/>
    <s v="L10"/>
    <d v="2020-03-10T00:00:00"/>
    <s v="Martín"/>
    <s v="Mantenimiento Electrico"/>
    <d v="2023-11-13T00:00:00"/>
    <d v="1899-12-30T17:48:48"/>
    <d v="2023-11-13T00:00:00"/>
    <d v="1899-12-30T17:49:47"/>
    <n v="59"/>
    <n v="0.98333333333333328"/>
    <x v="0"/>
    <x v="0"/>
    <n v="46"/>
    <s v="noviembre"/>
    <s v="T"/>
    <m/>
    <s v="microparada"/>
    <m/>
    <m/>
    <m/>
  </r>
  <r>
    <n v="154914"/>
    <s v="Pick and play"/>
    <s v="Moreno"/>
    <s v="L10"/>
    <d v="2020-03-10T00:00:00"/>
    <s v="Martín"/>
    <s v="Mantenimiento Electrico"/>
    <d v="2023-11-13T00:00:00"/>
    <d v="1899-12-30T17:52:57"/>
    <d v="2023-11-13T00:00:00"/>
    <d v="1899-12-30T18:00:51"/>
    <n v="474"/>
    <n v="7.9"/>
    <x v="0"/>
    <x v="0"/>
    <n v="46"/>
    <s v="noviembre"/>
    <s v="T"/>
    <m/>
    <s v="microparada"/>
    <m/>
    <m/>
    <m/>
  </r>
  <r>
    <n v="154916"/>
    <s v="Pick and play"/>
    <s v="Moreno"/>
    <s v="L10"/>
    <d v="2020-03-10T00:00:00"/>
    <s v="Martín"/>
    <s v="Mantenimiento Electrico"/>
    <d v="2023-11-13T00:00:00"/>
    <d v="1899-12-30T18:48:49"/>
    <d v="2023-11-13T00:00:00"/>
    <d v="1899-12-30T18:56:48"/>
    <n v="479"/>
    <n v="7.9833333333333334"/>
    <x v="0"/>
    <x v="0"/>
    <n v="46"/>
    <s v="noviembre"/>
    <s v="T"/>
    <m/>
    <s v="microparada"/>
    <m/>
    <m/>
    <m/>
  </r>
  <r>
    <n v="154917"/>
    <s v="Celofanadora"/>
    <s v="Moreno"/>
    <s v="L41"/>
    <d v="2020-02-21T00:00:00"/>
    <s v="Martín"/>
    <s v="Mantenimiento Mecanico"/>
    <d v="2023-11-13T00:00:00"/>
    <d v="1899-12-30T18:55:13"/>
    <d v="2023-11-13T00:00:00"/>
    <d v="1899-12-30T19:04:56"/>
    <n v="583"/>
    <n v="9.7166666666666668"/>
    <x v="0"/>
    <x v="0"/>
    <n v="46"/>
    <s v="noviembre"/>
    <s v="T"/>
    <m/>
    <s v="microparada"/>
    <m/>
    <m/>
    <m/>
  </r>
  <r>
    <n v="154919"/>
    <s v="Abastecedor de tapas"/>
    <s v="Moreno"/>
    <s v="L41"/>
    <d v="2018-11-01T00:00:00"/>
    <s v="-"/>
    <s v="Mantenimiento Mecanico"/>
    <d v="2023-11-13T00:00:00"/>
    <d v="1899-12-30T19:05:57"/>
    <d v="2023-11-13T00:00:00"/>
    <d v="1899-12-30T19:25:28"/>
    <n v="1171"/>
    <n v="19.516666666666666"/>
    <x v="23"/>
    <x v="2"/>
    <n v="46"/>
    <s v="noviembre"/>
    <s v="T"/>
    <m/>
    <s v="no"/>
    <m/>
    <m/>
    <m/>
  </r>
  <r>
    <n v="154922"/>
    <s v="Llenadora L38"/>
    <s v="Moreno"/>
    <s v="L38"/>
    <d v="2021-03-03T00:00:00"/>
    <s v="Martín"/>
    <s v="Mantenimiento Mecanico"/>
    <d v="2023-11-14T00:00:00"/>
    <d v="1899-12-30T06:09:51"/>
    <d v="2023-11-14T00:00:00"/>
    <d v="1899-12-30T06:35:44"/>
    <n v="1553"/>
    <n v="25.883333333333333"/>
    <x v="1561"/>
    <x v="2"/>
    <n v="46"/>
    <s v="noviembre"/>
    <s v="M"/>
    <m/>
    <s v="no"/>
    <m/>
    <m/>
    <m/>
  </r>
  <r>
    <n v="154923"/>
    <s v="Roscadora"/>
    <s v="Moreno"/>
    <s v="L32"/>
    <d v="2021-03-10T00:00:00"/>
    <s v="Martín"/>
    <s v="Mantenimiento Mecanico"/>
    <d v="2023-11-14T00:00:00"/>
    <d v="1899-12-30T06:50:55"/>
    <d v="2023-11-14T00:00:00"/>
    <d v="1899-12-30T08:29:09"/>
    <n v="5894"/>
    <n v="98.233333333333334"/>
    <x v="1"/>
    <x v="1"/>
    <n v="46"/>
    <s v="noviembre"/>
    <s v="M"/>
    <m/>
    <s v="sin informacion"/>
    <m/>
    <m/>
    <m/>
  </r>
  <r>
    <n v="154926"/>
    <s v="Celofanadora L10"/>
    <s v="Moreno"/>
    <s v="L10"/>
    <d v="2020-09-30T00:00:00"/>
    <s v="Martín"/>
    <s v="Mantenimiento Electrico"/>
    <d v="2023-11-14T00:00:00"/>
    <d v="1899-12-30T07:41:58"/>
    <d v="2023-11-14T00:00:00"/>
    <d v="1899-12-30T07:42:02"/>
    <n v="4"/>
    <n v="6.6666666666666666E-2"/>
    <x v="0"/>
    <x v="0"/>
    <n v="46"/>
    <s v="noviembre"/>
    <s v="M"/>
    <m/>
    <s v="microparada"/>
    <m/>
    <m/>
    <m/>
  </r>
  <r>
    <n v="154927"/>
    <s v="Celofanadora L10"/>
    <s v="Moreno"/>
    <s v="L10"/>
    <d v="2020-09-30T00:00:00"/>
    <s v="Martín"/>
    <s v="Mantenimiento Electrico"/>
    <d v="2023-11-14T00:00:00"/>
    <d v="1899-12-30T07:42:11"/>
    <d v="2023-11-14T00:00:00"/>
    <d v="1899-12-30T07:42:14"/>
    <n v="3"/>
    <n v="0.05"/>
    <x v="0"/>
    <x v="0"/>
    <n v="46"/>
    <s v="noviembre"/>
    <s v="M"/>
    <m/>
    <s v="microparada"/>
    <m/>
    <m/>
    <m/>
  </r>
  <r>
    <n v="154928"/>
    <s v="Celofanadora L10"/>
    <s v="Moreno"/>
    <s v="L10"/>
    <d v="2020-09-30T00:00:00"/>
    <s v="Martín"/>
    <s v="Mantenimiento Mecanico"/>
    <d v="2023-11-14T00:00:00"/>
    <d v="1899-12-30T07:42:19"/>
    <d v="2023-11-14T00:00:00"/>
    <d v="1899-12-30T08:13:13"/>
    <n v="1854"/>
    <n v="30.9"/>
    <x v="1562"/>
    <x v="2"/>
    <n v="46"/>
    <s v="noviembre"/>
    <s v="M"/>
    <m/>
    <s v="no"/>
    <m/>
    <m/>
    <m/>
  </r>
  <r>
    <n v="154929"/>
    <s v="Abastecedor tubos"/>
    <s v="Moreno"/>
    <s v="L36"/>
    <d v="2018-11-01T00:00:00"/>
    <s v="-"/>
    <s v="Mantenimiento Mecanico"/>
    <d v="2023-11-14T00:00:00"/>
    <d v="1899-12-30T07:42:39"/>
    <d v="2023-11-14T00:00:00"/>
    <d v="1899-12-30T07:42:46"/>
    <n v="7"/>
    <n v="0.11666666666666667"/>
    <x v="0"/>
    <x v="0"/>
    <n v="46"/>
    <s v="noviembre"/>
    <s v="M"/>
    <m/>
    <s v="microparada"/>
    <m/>
    <m/>
    <m/>
  </r>
  <r>
    <n v="154930"/>
    <s v="Llenadora"/>
    <s v="Moreno"/>
    <s v="L36"/>
    <d v="2018-11-01T00:00:00"/>
    <s v="-"/>
    <s v="Mantenimiento Mecanico"/>
    <d v="2023-11-14T00:00:00"/>
    <d v="1899-12-30T07:42:52"/>
    <d v="2023-11-14T00:00:00"/>
    <d v="1899-12-30T10:51:33"/>
    <n v="11321"/>
    <n v="188.68333333333334"/>
    <x v="1563"/>
    <x v="2"/>
    <n v="46"/>
    <s v="noviembre"/>
    <s v="M"/>
    <m/>
    <s v="no"/>
    <m/>
    <m/>
    <m/>
  </r>
  <r>
    <n v="154931"/>
    <s v="Celofanadora L10"/>
    <s v="Moreno"/>
    <s v="L10"/>
    <d v="2020-09-30T00:00:00"/>
    <s v="Martín"/>
    <s v="Mantenimiento Mecanico"/>
    <d v="2023-11-14T00:00:00"/>
    <d v="1899-12-30T08:13:27"/>
    <d v="2023-11-14T00:00:00"/>
    <d v="1899-12-30T12:15:58"/>
    <n v="14551"/>
    <n v="242.51666666666668"/>
    <x v="1564"/>
    <x v="3"/>
    <n v="46"/>
    <s v="noviembre"/>
    <s v="M"/>
    <m/>
    <s v="si"/>
    <m/>
    <m/>
    <m/>
  </r>
  <r>
    <n v="154954"/>
    <s v="Inkjet"/>
    <s v="Moreno"/>
    <s v="L48"/>
    <d v="2018-11-01T00:00:00"/>
    <s v="-"/>
    <s v="Mantenimiento Electrico"/>
    <d v="2023-11-14T00:00:00"/>
    <d v="1899-12-30T11:13:54"/>
    <d v="2023-11-14T00:00:00"/>
    <d v="1899-12-30T11:47:07"/>
    <n v="1993"/>
    <n v="33.216666666666669"/>
    <x v="1565"/>
    <x v="2"/>
    <n v="46"/>
    <s v="noviembre"/>
    <s v="M"/>
    <m/>
    <s v="no"/>
    <m/>
    <m/>
    <m/>
  </r>
  <r>
    <n v="154957"/>
    <s v="Llenadora"/>
    <s v="Moreno"/>
    <s v="L43"/>
    <d v="2018-11-01T00:00:00"/>
    <s v="-"/>
    <s v="Mantenimiento Electrico"/>
    <d v="2023-11-14T00:00:00"/>
    <d v="1899-12-30T11:59:37"/>
    <d v="2023-11-14T00:00:00"/>
    <d v="1899-12-30T14:29:06"/>
    <n v="8969"/>
    <n v="149.48333333333332"/>
    <x v="1"/>
    <x v="1"/>
    <n v="46"/>
    <s v="noviembre"/>
    <s v="M"/>
    <m/>
    <s v="sin informacion"/>
    <m/>
    <m/>
    <m/>
  </r>
  <r>
    <n v="154963"/>
    <s v="Martillo"/>
    <s v="Moreno"/>
    <s v="L41"/>
    <d v="2018-11-01T00:00:00"/>
    <s v="-"/>
    <s v="Mantenimiento Electrico"/>
    <d v="2023-11-14T00:00:00"/>
    <d v="1899-12-30T12:19:36"/>
    <d v="2023-11-14T00:00:00"/>
    <d v="1899-12-30T12:40:51"/>
    <n v="1275"/>
    <n v="21.25"/>
    <x v="1566"/>
    <x v="2"/>
    <n v="46"/>
    <s v="noviembre"/>
    <s v="M"/>
    <m/>
    <s v="no"/>
    <m/>
    <m/>
    <m/>
  </r>
  <r>
    <n v="154965"/>
    <s v="Llenadora L38"/>
    <s v="Moreno"/>
    <s v="L38"/>
    <d v="2021-03-03T00:00:00"/>
    <s v="Martín"/>
    <s v="Mantenimiento Mecanico"/>
    <d v="2023-11-14T00:00:00"/>
    <d v="1899-12-30T12:30:36"/>
    <d v="2023-11-14T00:00:00"/>
    <d v="1899-12-30T14:29:22"/>
    <n v="7126"/>
    <n v="118.76666666666667"/>
    <x v="1"/>
    <x v="1"/>
    <n v="46"/>
    <s v="noviembre"/>
    <s v="M"/>
    <m/>
    <s v="sin informacion"/>
    <m/>
    <m/>
    <m/>
  </r>
  <r>
    <n v="154966"/>
    <s v="Abastecedor de tapas"/>
    <s v="Moreno"/>
    <s v="L41"/>
    <d v="2018-11-01T00:00:00"/>
    <s v="-"/>
    <s v="Mantenimiento Electrico"/>
    <d v="2023-11-14T00:00:00"/>
    <d v="1899-12-30T12:41:07"/>
    <d v="2023-11-14T00:00:00"/>
    <d v="1899-12-30T12:55:42"/>
    <n v="875"/>
    <n v="14.583333333333334"/>
    <x v="23"/>
    <x v="2"/>
    <n v="46"/>
    <s v="noviembre"/>
    <s v="M"/>
    <m/>
    <s v="no"/>
    <m/>
    <m/>
    <m/>
  </r>
  <r>
    <n v="154968"/>
    <s v="Abastecedor de tapas"/>
    <s v="Moreno"/>
    <s v="L41"/>
    <d v="2018-11-01T00:00:00"/>
    <s v="-"/>
    <s v="Mantenimiento Mecanico"/>
    <d v="2023-11-14T00:00:00"/>
    <d v="1899-12-30T12:56:13"/>
    <d v="2023-11-14T00:00:00"/>
    <d v="1899-12-30T13:42:23"/>
    <n v="2770"/>
    <n v="46.166666666666664"/>
    <x v="1"/>
    <x v="1"/>
    <n v="46"/>
    <s v="noviembre"/>
    <s v="M"/>
    <m/>
    <s v="sin informacion"/>
    <m/>
    <m/>
    <m/>
  </r>
  <r>
    <n v="154997"/>
    <s v="Celofanadora L10"/>
    <s v="Moreno"/>
    <s v="L10"/>
    <d v="2020-09-30T00:00:00"/>
    <s v="Martín"/>
    <s v="Mantenimiento Mecanico"/>
    <d v="2023-11-14T00:00:00"/>
    <d v="1899-12-30T14:53:52"/>
    <d v="2023-11-14T00:00:00"/>
    <d v="1899-12-30T15:06:30"/>
    <n v="758"/>
    <n v="12.633333333333333"/>
    <x v="1567"/>
    <x v="2"/>
    <n v="46"/>
    <s v="noviembre"/>
    <s v="T"/>
    <m/>
    <s v="no"/>
    <m/>
    <m/>
    <m/>
  </r>
  <r>
    <n v="155023"/>
    <s v="Celofanadora L10"/>
    <s v="Moreno"/>
    <s v="L10"/>
    <d v="2020-09-30T00:00:00"/>
    <s v="Martín"/>
    <s v="Mantenimiento Mecanico"/>
    <d v="2023-11-14T00:00:00"/>
    <d v="1899-12-30T15:15:30"/>
    <d v="2023-11-14T00:00:00"/>
    <d v="1899-12-30T16:14:23"/>
    <n v="3533"/>
    <n v="58.883333333333333"/>
    <x v="1568"/>
    <x v="2"/>
    <n v="46"/>
    <s v="noviembre"/>
    <s v="T"/>
    <m/>
    <s v="no"/>
    <m/>
    <m/>
    <m/>
  </r>
  <r>
    <n v="155037"/>
    <s v="Llenadora L38"/>
    <s v="Moreno"/>
    <s v="L38"/>
    <d v="2021-03-03T00:00:00"/>
    <s v="Martín"/>
    <s v="Mantenimiento Mecanico"/>
    <d v="2023-11-14T00:00:00"/>
    <d v="1899-12-30T16:15:22"/>
    <d v="2023-11-14T00:00:00"/>
    <d v="1899-12-30T18:24:16"/>
    <n v="7734"/>
    <n v="128.9"/>
    <x v="1"/>
    <x v="1"/>
    <n v="46"/>
    <s v="noviembre"/>
    <s v="T"/>
    <m/>
    <s v="sin informacion"/>
    <m/>
    <m/>
    <m/>
  </r>
  <r>
    <n v="155046"/>
    <s v="Enhebrado/Coloca Bombas"/>
    <s v="Moreno"/>
    <s v="L48"/>
    <d v="2019-10-08T00:00:00"/>
    <s v="Martín"/>
    <s v="Mantenimiento Electrico"/>
    <d v="2023-11-14T00:00:00"/>
    <d v="1899-12-30T16:49:58"/>
    <d v="2023-11-14T00:00:00"/>
    <d v="1899-12-30T17:04:30"/>
    <n v="872"/>
    <n v="14.533333333333333"/>
    <x v="23"/>
    <x v="2"/>
    <n v="46"/>
    <s v="noviembre"/>
    <s v="T"/>
    <m/>
    <s v="no"/>
    <m/>
    <m/>
    <m/>
  </r>
  <r>
    <n v="155051"/>
    <s v="Mordazas"/>
    <s v="Moreno"/>
    <s v="L36"/>
    <d v="2018-11-01T00:00:00"/>
    <s v="-"/>
    <s v="Mantenimiento Mecanico"/>
    <d v="2023-11-14T00:00:00"/>
    <d v="1899-12-30T17:18:52"/>
    <d v="2023-11-14T00:00:00"/>
    <d v="1899-12-30T17:23:13"/>
    <n v="261"/>
    <n v="4.3499999999999996"/>
    <x v="0"/>
    <x v="0"/>
    <n v="46"/>
    <s v="noviembre"/>
    <s v="T"/>
    <m/>
    <s v="microparada"/>
    <m/>
    <m/>
    <m/>
  </r>
  <r>
    <n v="155057"/>
    <s v="Embalador"/>
    <s v="Moreno"/>
    <s v="L36"/>
    <d v="2018-11-01T00:00:00"/>
    <s v="-"/>
    <s v="Mantenimiento Electrico"/>
    <d v="2023-11-14T00:00:00"/>
    <d v="1899-12-30T17:46:25"/>
    <d v="2023-11-14T00:00:00"/>
    <d v="1899-12-30T18:01:39"/>
    <n v="914"/>
    <n v="15.233333333333333"/>
    <x v="23"/>
    <x v="2"/>
    <n v="46"/>
    <s v="noviembre"/>
    <s v="T"/>
    <m/>
    <s v="no"/>
    <m/>
    <m/>
    <m/>
  </r>
  <r>
    <n v="155062"/>
    <s v="Estuchadora"/>
    <s v="Moreno"/>
    <s v="L32"/>
    <d v="2021-02-04T00:00:00"/>
    <s v="Victor"/>
    <s v="Mantenimiento Mecanico"/>
    <d v="2023-11-14T00:00:00"/>
    <d v="1899-12-30T18:05:31"/>
    <d v="2023-11-14T00:00:00"/>
    <d v="1899-12-30T18:30:59"/>
    <n v="1528"/>
    <n v="25.466666666666665"/>
    <x v="1"/>
    <x v="1"/>
    <n v="46"/>
    <s v="noviembre"/>
    <s v="T"/>
    <m/>
    <s v="sin informacion"/>
    <m/>
    <m/>
    <m/>
  </r>
  <r>
    <n v="155065"/>
    <s v="Celofanadora"/>
    <s v="Moreno"/>
    <s v="L11"/>
    <d v="2018-11-01T00:00:00"/>
    <s v="-"/>
    <s v="Mantenimiento Mecanico"/>
    <d v="2023-11-14T00:00:00"/>
    <d v="1899-12-30T20:09:03"/>
    <d v="2023-11-14T00:00:00"/>
    <d v="1899-12-30T20:10:43"/>
    <n v="100"/>
    <n v="1.6666666666666667"/>
    <x v="0"/>
    <x v="0"/>
    <n v="46"/>
    <s v="noviembre"/>
    <s v="T"/>
    <m/>
    <s v="microparada"/>
    <m/>
    <m/>
    <m/>
  </r>
  <r>
    <n v="155067"/>
    <s v="Llenadora"/>
    <s v="Moreno"/>
    <s v="L48"/>
    <d v="2018-11-01T00:00:00"/>
    <s v="-"/>
    <s v="Mantenimiento Mecanico"/>
    <d v="2023-11-14T00:00:00"/>
    <d v="1899-12-30T20:28:00"/>
    <d v="2023-11-14T00:00:00"/>
    <d v="1899-12-30T20:58:36"/>
    <n v="1836"/>
    <n v="30.6"/>
    <x v="1569"/>
    <x v="2"/>
    <n v="46"/>
    <s v="noviembre"/>
    <s v="T"/>
    <m/>
    <s v="si"/>
    <m/>
    <m/>
    <m/>
  </r>
  <r>
    <n v="155105"/>
    <s v="Transporte"/>
    <s v="Moreno"/>
    <s v="L48"/>
    <d v="2018-11-01T00:00:00"/>
    <s v="-"/>
    <s v="Mantenimiento Mecanico"/>
    <d v="2023-11-15T00:00:00"/>
    <d v="1899-12-30T11:01:55"/>
    <d v="2023-11-15T00:00:00"/>
    <d v="1899-12-30T12:30:46"/>
    <n v="5331"/>
    <n v="88.85"/>
    <x v="1"/>
    <x v="1"/>
    <n v="46"/>
    <s v="noviembre"/>
    <s v="M"/>
    <m/>
    <s v="sin informacion"/>
    <m/>
    <m/>
    <m/>
  </r>
  <r>
    <n v="155123"/>
    <s v="Roscadora"/>
    <s v="Moreno"/>
    <s v="L32"/>
    <d v="2021-03-10T00:00:00"/>
    <s v="Martín"/>
    <s v="Mantenimiento Mecanico"/>
    <d v="2023-11-15T00:00:00"/>
    <d v="1899-12-30T12:13:55"/>
    <d v="2023-11-15T00:00:00"/>
    <d v="1899-12-30T14:20:51"/>
    <n v="7616"/>
    <n v="126.93333333333334"/>
    <x v="1570"/>
    <x v="3"/>
    <n v="46"/>
    <s v="noviembre"/>
    <s v="M"/>
    <m/>
    <s v="si"/>
    <m/>
    <m/>
    <m/>
  </r>
  <r>
    <n v="155147"/>
    <s v="Llenadora"/>
    <s v="Moreno"/>
    <s v="L19"/>
    <d v="2018-11-01T00:00:00"/>
    <s v="-"/>
    <s v="Mantenimiento Electrico"/>
    <d v="2023-11-15T00:00:00"/>
    <d v="1899-12-30T14:36:05"/>
    <d v="2023-11-15T00:00:00"/>
    <d v="1899-12-30T14:38:31"/>
    <n v="146"/>
    <n v="2.4333333333333331"/>
    <x v="0"/>
    <x v="0"/>
    <n v="46"/>
    <s v="noviembre"/>
    <s v="T"/>
    <m/>
    <s v="microparada"/>
    <m/>
    <m/>
    <m/>
  </r>
  <r>
    <n v="155151"/>
    <s v="Etiquetadora L33"/>
    <s v="Moreno"/>
    <s v="L33"/>
    <d v="2020-10-16T00:00:00"/>
    <s v="Martín"/>
    <s v="Mantenimiento Electrico"/>
    <d v="2023-11-15T00:00:00"/>
    <d v="1899-12-30T14:45:05"/>
    <d v="2023-11-15T00:00:00"/>
    <d v="1899-12-30T15:38:33"/>
    <n v="3208"/>
    <n v="53.466666666666669"/>
    <x v="1571"/>
    <x v="2"/>
    <n v="46"/>
    <s v="noviembre"/>
    <s v="T"/>
    <m/>
    <s v="no"/>
    <m/>
    <m/>
    <m/>
  </r>
  <r>
    <n v="155159"/>
    <s v="Estuchadora"/>
    <s v="Moreno"/>
    <s v="L32"/>
    <d v="2021-02-04T00:00:00"/>
    <s v="Victor"/>
    <s v="Mantenimiento Mecanico"/>
    <d v="2023-11-15T00:00:00"/>
    <d v="1899-12-30T15:22:38"/>
    <d v="2023-11-15T00:00:00"/>
    <d v="1899-12-30T15:56:33"/>
    <n v="2035"/>
    <n v="33.916666666666664"/>
    <x v="1572"/>
    <x v="2"/>
    <n v="46"/>
    <s v="noviembre"/>
    <s v="T"/>
    <m/>
    <s v="no"/>
    <m/>
    <m/>
    <m/>
  </r>
  <r>
    <n v="155184"/>
    <s v="Camara"/>
    <s v="Moreno"/>
    <s v="L33"/>
    <d v="2020-02-20T00:00:00"/>
    <s v="Martín"/>
    <s v="Mantenimiento Electrico"/>
    <d v="2023-11-15T00:00:00"/>
    <d v="1899-12-30T17:29:51"/>
    <d v="2023-11-15T00:00:00"/>
    <d v="1899-12-30T17:58:05"/>
    <n v="1694"/>
    <n v="28.233333333333334"/>
    <x v="1573"/>
    <x v="2"/>
    <n v="46"/>
    <s v="noviembre"/>
    <s v="T"/>
    <m/>
    <s v="no"/>
    <m/>
    <m/>
    <m/>
  </r>
  <r>
    <n v="155187"/>
    <s v="Roscadora"/>
    <s v="Moreno"/>
    <s v="L32"/>
    <d v="2021-03-10T00:00:00"/>
    <s v="Martín"/>
    <s v="Mantenimiento Mecanico"/>
    <d v="2023-11-15T00:00:00"/>
    <d v="1899-12-30T17:51:47"/>
    <d v="2023-11-15T00:00:00"/>
    <d v="1899-12-30T18:06:51"/>
    <n v="904"/>
    <n v="15.066666666666666"/>
    <x v="1574"/>
    <x v="2"/>
    <n v="46"/>
    <s v="noviembre"/>
    <s v="T"/>
    <m/>
    <s v="no"/>
    <m/>
    <m/>
    <m/>
  </r>
  <r>
    <n v="155193"/>
    <s v="Balanza"/>
    <s v="Moreno"/>
    <s v="L36"/>
    <d v="2018-11-01T00:00:00"/>
    <s v="-"/>
    <s v="Mantenimiento Electrico"/>
    <d v="2023-11-15T00:00:00"/>
    <d v="1899-12-30T19:46:42"/>
    <d v="2023-11-15T00:00:00"/>
    <d v="1899-12-30T19:50:34"/>
    <n v="232"/>
    <n v="3.8666666666666667"/>
    <x v="0"/>
    <x v="0"/>
    <n v="46"/>
    <s v="noviembre"/>
    <s v="T"/>
    <m/>
    <s v="microparada"/>
    <m/>
    <m/>
    <m/>
  </r>
  <r>
    <n v="155194"/>
    <s v="Llenadora"/>
    <s v="Moreno"/>
    <s v="L36"/>
    <d v="2018-11-01T00:00:00"/>
    <s v="-"/>
    <s v="Mantenimiento Electrico"/>
    <d v="2023-11-15T00:00:00"/>
    <d v="1899-12-30T20:02:36"/>
    <d v="2023-11-15T00:00:00"/>
    <d v="1899-12-30T21:35:47"/>
    <n v="5591"/>
    <n v="93.183333333333337"/>
    <x v="1"/>
    <x v="1"/>
    <n v="46"/>
    <s v="noviembre"/>
    <s v="T"/>
    <m/>
    <s v="sin informacion"/>
    <m/>
    <m/>
    <m/>
  </r>
  <r>
    <n v="155196"/>
    <s v="Roscadora"/>
    <s v="Moreno"/>
    <s v="L32"/>
    <d v="2021-03-10T00:00:00"/>
    <s v="Martín"/>
    <s v="Mantenimiento Mecanico"/>
    <d v="2023-11-15T00:00:00"/>
    <d v="1899-12-30T20:23:44"/>
    <d v="2023-11-15T00:00:00"/>
    <d v="1899-12-30T21:12:20"/>
    <n v="2916"/>
    <n v="48.6"/>
    <x v="1575"/>
    <x v="3"/>
    <n v="46"/>
    <s v="noviembre"/>
    <s v="T"/>
    <m/>
    <s v="si"/>
    <m/>
    <m/>
    <m/>
  </r>
  <r>
    <n v="155200"/>
    <s v="Torqueadora"/>
    <s v="Moreno"/>
    <s v="L33"/>
    <d v="2020-02-20T00:00:00"/>
    <s v="Martín"/>
    <s v="Mantenimiento Mecanico"/>
    <d v="2023-11-15T00:00:00"/>
    <d v="1899-12-30T21:14:04"/>
    <d v="2023-11-15T00:00:00"/>
    <d v="1899-12-30T21:21:26"/>
    <n v="442"/>
    <n v="7.3666666666666663"/>
    <x v="0"/>
    <x v="0"/>
    <n v="46"/>
    <s v="noviembre"/>
    <s v="T"/>
    <m/>
    <s v="microparada"/>
    <m/>
    <m/>
    <m/>
  </r>
  <r>
    <n v="155201"/>
    <s v="Roscadora"/>
    <s v="Moreno"/>
    <s v="L32"/>
    <d v="2021-03-10T00:00:00"/>
    <s v="Martín"/>
    <s v="Mantenimiento Mecanico"/>
    <d v="2023-11-15T00:00:00"/>
    <d v="1899-12-30T21:16:44"/>
    <d v="2023-11-15T00:00:00"/>
    <d v="1899-12-30T23:08:34"/>
    <n v="6710"/>
    <n v="111.83333333333333"/>
    <x v="1575"/>
    <x v="3"/>
    <n v="46"/>
    <s v="noviembre"/>
    <s v="T"/>
    <m/>
    <s v="si"/>
    <m/>
    <m/>
    <m/>
  </r>
  <r>
    <n v="155206"/>
    <s v="Llenadora L38"/>
    <s v="Moreno"/>
    <s v="L38"/>
    <d v="2021-03-03T00:00:00"/>
    <s v="Martín"/>
    <s v="Mantenimiento Mecanico"/>
    <d v="2023-11-16T00:00:00"/>
    <d v="1899-12-30T06:11:30"/>
    <d v="2023-11-16T00:00:00"/>
    <d v="1899-12-30T07:04:59"/>
    <n v="3209"/>
    <n v="53.483333333333334"/>
    <x v="1576"/>
    <x v="2"/>
    <n v="46"/>
    <s v="noviembre"/>
    <s v="M"/>
    <m/>
    <s v="no"/>
    <m/>
    <m/>
    <m/>
  </r>
  <r>
    <n v="155208"/>
    <s v="Llenadora"/>
    <s v="Moreno"/>
    <s v="L43"/>
    <d v="2018-11-01T00:00:00"/>
    <s v="-"/>
    <s v="Mantenimiento Electrico"/>
    <d v="2023-11-16T00:00:00"/>
    <d v="1899-12-30T06:25:06"/>
    <d v="2023-11-16T00:00:00"/>
    <d v="1899-12-30T06:53:21"/>
    <n v="1695"/>
    <n v="28.25"/>
    <x v="1"/>
    <x v="1"/>
    <n v="46"/>
    <s v="noviembre"/>
    <s v="M"/>
    <m/>
    <s v="sin informacion"/>
    <m/>
    <m/>
    <m/>
  </r>
  <r>
    <n v="155211"/>
    <s v="Etiquetadora L33"/>
    <s v="Moreno"/>
    <s v="L33"/>
    <d v="2020-10-16T00:00:00"/>
    <s v="Martín"/>
    <s v="Mantenimiento Mecanico"/>
    <d v="2023-11-16T00:00:00"/>
    <d v="1899-12-30T07:15:37"/>
    <d v="2023-11-16T00:00:00"/>
    <d v="1899-12-30T07:48:42"/>
    <n v="1985"/>
    <n v="33.083333333333336"/>
    <x v="1"/>
    <x v="1"/>
    <n v="46"/>
    <s v="noviembre"/>
    <s v="M"/>
    <m/>
    <s v="sin informacion"/>
    <m/>
    <m/>
    <m/>
  </r>
  <r>
    <n v="155214"/>
    <s v="Llenadora L38"/>
    <s v="Moreno"/>
    <s v="L38"/>
    <d v="2021-03-03T00:00:00"/>
    <s v="Martín"/>
    <s v="Mantenimiento Mecanico"/>
    <d v="2023-11-16T00:00:00"/>
    <d v="1899-12-30T07:40:29"/>
    <d v="2023-11-16T00:00:00"/>
    <d v="1899-12-30T09:03:06"/>
    <n v="4957"/>
    <n v="82.61666666666666"/>
    <x v="1577"/>
    <x v="2"/>
    <n v="46"/>
    <s v="noviembre"/>
    <s v="M"/>
    <m/>
    <s v="no"/>
    <m/>
    <m/>
    <m/>
  </r>
  <r>
    <n v="155215"/>
    <s v="Abastecedor de tapas"/>
    <s v="Moreno"/>
    <s v="L33"/>
    <d v="2018-11-01T00:00:00"/>
    <s v="-"/>
    <s v="Mantenimiento Mecanico"/>
    <d v="2023-11-16T00:00:00"/>
    <d v="1899-12-30T07:48:57"/>
    <d v="2023-11-16T00:00:00"/>
    <d v="1899-12-30T07:49:47"/>
    <n v="50"/>
    <n v="0.83333333333333337"/>
    <x v="0"/>
    <x v="0"/>
    <n v="46"/>
    <s v="noviembre"/>
    <s v="M"/>
    <m/>
    <s v="microparada"/>
    <m/>
    <m/>
    <m/>
  </r>
  <r>
    <n v="155217"/>
    <s v="Abastecedor de tapas"/>
    <s v="Moreno"/>
    <s v="L33"/>
    <d v="2018-11-01T00:00:00"/>
    <s v="-"/>
    <s v="Mantenimiento Electrico"/>
    <d v="2023-11-16T00:00:00"/>
    <d v="1899-12-30T07:50:25"/>
    <d v="2023-11-16T00:00:00"/>
    <d v="1899-12-30T08:18:42"/>
    <n v="1697"/>
    <n v="28.283333333333335"/>
    <x v="1"/>
    <x v="1"/>
    <n v="46"/>
    <s v="noviembre"/>
    <s v="M"/>
    <m/>
    <s v="sin informacion"/>
    <m/>
    <m/>
    <m/>
  </r>
  <r>
    <n v="155220"/>
    <s v="Etiquetadora L33"/>
    <s v="Moreno"/>
    <s v="L33"/>
    <d v="2020-10-16T00:00:00"/>
    <s v="Martín"/>
    <s v="Mantenimiento Electrico"/>
    <d v="2023-11-16T00:00:00"/>
    <d v="1899-12-30T08:18:50"/>
    <d v="2023-11-16T00:00:00"/>
    <d v="1899-12-30T09:08:26"/>
    <n v="2976"/>
    <n v="49.6"/>
    <x v="1578"/>
    <x v="3"/>
    <n v="46"/>
    <s v="noviembre"/>
    <s v="M"/>
    <m/>
    <s v="si"/>
    <m/>
    <m/>
    <m/>
  </r>
  <r>
    <n v="155222"/>
    <s v="Transporte"/>
    <s v="Moreno"/>
    <s v="L43"/>
    <d v="2018-11-01T00:00:00"/>
    <s v="-"/>
    <s v="Mantenimiento Mecanico"/>
    <d v="2023-11-16T00:00:00"/>
    <d v="1899-12-30T08:34:48"/>
    <d v="2023-11-16T00:00:00"/>
    <d v="1899-12-30T08:59:28"/>
    <n v="1480"/>
    <n v="24.666666666666668"/>
    <x v="1579"/>
    <x v="4"/>
    <n v="46"/>
    <s v="noviembre"/>
    <s v="M"/>
    <m/>
    <s v="no aplica"/>
    <m/>
    <m/>
    <m/>
  </r>
  <r>
    <n v="155223"/>
    <s v="Transporte"/>
    <s v="Moreno"/>
    <s v="L43"/>
    <d v="2018-11-01T00:00:00"/>
    <s v="-"/>
    <s v="Mantenimiento Mecanico"/>
    <d v="2023-11-16T00:00:00"/>
    <d v="1899-12-30T08:59:43"/>
    <d v="2023-11-16T00:00:00"/>
    <d v="1899-12-30T09:48:57"/>
    <n v="2954"/>
    <n v="49.233333333333334"/>
    <x v="1579"/>
    <x v="4"/>
    <n v="46"/>
    <s v="noviembre"/>
    <s v="M"/>
    <m/>
    <s v="no aplica"/>
    <m/>
    <m/>
    <m/>
  </r>
  <r>
    <n v="155224"/>
    <s v="Llenadora L38"/>
    <s v="Moreno"/>
    <s v="L38"/>
    <d v="2021-03-03T00:00:00"/>
    <s v="Martín"/>
    <s v="Mantenimiento Mecanico"/>
    <d v="2023-11-16T00:00:00"/>
    <d v="1899-12-30T09:04:47"/>
    <d v="2023-11-16T00:00:00"/>
    <d v="1899-12-30T10:17:06"/>
    <n v="4339"/>
    <n v="72.316666666666663"/>
    <x v="1"/>
    <x v="1"/>
    <n v="46"/>
    <s v="noviembre"/>
    <s v="M"/>
    <m/>
    <s v="sin informacion"/>
    <m/>
    <m/>
    <m/>
  </r>
  <r>
    <n v="155225"/>
    <s v="Coloca Tapas"/>
    <s v="Moreno"/>
    <s v="L48"/>
    <d v="2019-10-08T00:00:00"/>
    <s v="Martín"/>
    <s v="Mantenimiento Electrico"/>
    <d v="2023-11-16T00:00:00"/>
    <d v="1899-12-30T09:06:14"/>
    <d v="2023-11-16T00:00:00"/>
    <d v="1899-12-30T11:35:42"/>
    <n v="8968"/>
    <n v="149.46666666666667"/>
    <x v="1"/>
    <x v="1"/>
    <n v="46"/>
    <s v="noviembre"/>
    <s v="M"/>
    <m/>
    <s v="sin informacion"/>
    <m/>
    <m/>
    <m/>
  </r>
  <r>
    <n v="155242"/>
    <s v="Transporte"/>
    <s v="Moreno"/>
    <s v="L43"/>
    <d v="2018-11-01T00:00:00"/>
    <s v="-"/>
    <s v="Mantenimiento Mecanico"/>
    <d v="2023-11-16T00:00:00"/>
    <d v="1899-12-30T09:50:13"/>
    <d v="2023-11-16T00:00:00"/>
    <d v="1899-12-30T11:38:15"/>
    <n v="6482"/>
    <n v="108.03333333333333"/>
    <x v="1"/>
    <x v="1"/>
    <n v="46"/>
    <s v="noviembre"/>
    <s v="M"/>
    <m/>
    <s v="sin informacion"/>
    <m/>
    <m/>
    <m/>
  </r>
  <r>
    <n v="155262"/>
    <s v="Llenadora L38"/>
    <s v="Moreno"/>
    <s v="L38"/>
    <d v="2021-03-03T00:00:00"/>
    <s v="Martín"/>
    <s v="Mantenimiento Mecanico"/>
    <d v="2023-11-16T00:00:00"/>
    <d v="1899-12-30T10:53:15"/>
    <d v="2023-11-16T00:00:00"/>
    <d v="1899-12-30T12:05:35"/>
    <n v="4340"/>
    <n v="72.333333333333329"/>
    <x v="1"/>
    <x v="1"/>
    <n v="46"/>
    <s v="noviembre"/>
    <s v="M"/>
    <m/>
    <s v="sin informacion"/>
    <m/>
    <m/>
    <m/>
  </r>
  <r>
    <n v="155387"/>
    <s v="Girador de pucks"/>
    <s v="Moreno"/>
    <s v="L11"/>
    <d v="2021-08-24T00:00:00"/>
    <s v="Sebastian "/>
    <s v="Mantenimiento Electrico"/>
    <d v="2023-11-16T00:00:00"/>
    <d v="1899-12-30T17:22:49"/>
    <d v="2023-11-16T00:00:00"/>
    <d v="1899-12-30T17:22:55"/>
    <n v="6"/>
    <n v="0.1"/>
    <x v="0"/>
    <x v="0"/>
    <n v="46"/>
    <s v="noviembre"/>
    <s v="T"/>
    <m/>
    <s v="microparada"/>
    <m/>
    <m/>
    <m/>
  </r>
  <r>
    <n v="155388"/>
    <s v="Girador de pucks"/>
    <s v="Moreno"/>
    <s v="L11"/>
    <d v="2021-08-24T00:00:00"/>
    <s v="Sebastian "/>
    <s v="Mantenimiento Mecanico"/>
    <d v="2023-11-16T00:00:00"/>
    <d v="1899-12-30T17:23:01"/>
    <d v="2023-11-16T00:00:00"/>
    <d v="1899-12-30T17:27:15"/>
    <n v="254"/>
    <n v="4.2333333333333334"/>
    <x v="0"/>
    <x v="0"/>
    <n v="46"/>
    <s v="noviembre"/>
    <s v="T"/>
    <m/>
    <s v="microparada"/>
    <m/>
    <m/>
    <m/>
  </r>
  <r>
    <n v="155406"/>
    <s v="Torqueadora"/>
    <s v="Moreno"/>
    <s v="L32"/>
    <d v="2021-02-04T00:00:00"/>
    <s v="Victor"/>
    <s v="Mantenimiento Mecanico"/>
    <d v="2023-11-16T00:00:00"/>
    <d v="1899-12-30T19:23:46"/>
    <d v="2023-11-16T00:00:00"/>
    <d v="1899-12-30T20:17:12"/>
    <n v="3206"/>
    <n v="53.43333333333333"/>
    <x v="1580"/>
    <x v="2"/>
    <n v="46"/>
    <s v="noviembre"/>
    <s v="T"/>
    <m/>
    <s v="no"/>
    <m/>
    <m/>
    <m/>
  </r>
  <r>
    <n v="155417"/>
    <s v="Torqueadora"/>
    <s v="Moreno"/>
    <s v="L38"/>
    <d v="2018-11-01T00:00:00"/>
    <s v="-"/>
    <s v="Mantenimiento Mecanico"/>
    <d v="2023-11-17T00:00:00"/>
    <d v="1899-12-30T06:50:50"/>
    <d v="2023-11-17T00:00:00"/>
    <d v="1899-12-30T07:45:55"/>
    <n v="3305"/>
    <n v="55.083333333333336"/>
    <x v="1581"/>
    <x v="2"/>
    <n v="46"/>
    <s v="noviembre"/>
    <s v="M"/>
    <m/>
    <s v="no"/>
    <m/>
    <m/>
    <m/>
  </r>
  <r>
    <n v="155425"/>
    <s v="Llenadora L38"/>
    <s v="Moreno"/>
    <s v="L38"/>
    <d v="2021-03-03T00:00:00"/>
    <s v="Martín"/>
    <s v="Mantenimiento Mecanico"/>
    <d v="2023-11-17T00:00:00"/>
    <d v="1899-12-30T09:06:30"/>
    <d v="2023-11-17T00:00:00"/>
    <d v="1899-12-30T09:49:57"/>
    <n v="2607"/>
    <n v="43.45"/>
    <x v="1"/>
    <x v="1"/>
    <n v="46"/>
    <s v="noviembre"/>
    <s v="M"/>
    <m/>
    <s v="sin informacion"/>
    <m/>
    <m/>
    <m/>
  </r>
  <r>
    <n v="155439"/>
    <s v="Llenadora"/>
    <s v="Moreno"/>
    <s v="L43"/>
    <d v="2018-11-01T00:00:00"/>
    <s v="-"/>
    <s v="Mantenimiento Electrico"/>
    <d v="2023-11-17T00:00:00"/>
    <d v="1899-12-30T10:11:01"/>
    <d v="2023-11-17T00:00:00"/>
    <d v="1899-12-30T10:13:39"/>
    <n v="158"/>
    <n v="2.6333333333333333"/>
    <x v="0"/>
    <x v="0"/>
    <n v="46"/>
    <s v="noviembre"/>
    <s v="M"/>
    <m/>
    <s v="microparada"/>
    <m/>
    <m/>
    <m/>
  </r>
  <r>
    <n v="155441"/>
    <s v="Llenadora"/>
    <s v="Moreno"/>
    <s v="L43"/>
    <d v="2018-11-01T00:00:00"/>
    <s v="-"/>
    <s v="Mantenimiento Electrico"/>
    <d v="2023-11-17T00:00:00"/>
    <d v="1899-12-30T10:15:28"/>
    <d v="2023-11-17T00:00:00"/>
    <d v="1899-12-30T10:32:41"/>
    <n v="1033"/>
    <n v="17.216666666666665"/>
    <x v="1582"/>
    <x v="2"/>
    <n v="46"/>
    <s v="noviembre"/>
    <s v="M"/>
    <m/>
    <s v="no"/>
    <m/>
    <m/>
    <m/>
  </r>
  <r>
    <n v="155467"/>
    <s v="Llenadora"/>
    <s v="Moreno"/>
    <s v="L29"/>
    <d v="2018-11-01T00:00:00"/>
    <s v="-"/>
    <s v="Mantenimiento Mecanico"/>
    <d v="2023-11-17T00:00:00"/>
    <d v="1899-12-30T11:38:52"/>
    <d v="2023-11-17T00:00:00"/>
    <d v="1899-12-30T12:15:13"/>
    <n v="2181"/>
    <n v="36.35"/>
    <x v="1"/>
    <x v="1"/>
    <n v="46"/>
    <s v="noviembre"/>
    <s v="M"/>
    <m/>
    <s v="sin informacion"/>
    <m/>
    <m/>
    <m/>
  </r>
  <r>
    <n v="155478"/>
    <s v="Celofanadora"/>
    <s v="Moreno"/>
    <s v="L32"/>
    <d v="2021-02-04T00:00:00"/>
    <s v="Victor"/>
    <s v="Mantenimiento Mecanico"/>
    <d v="2023-11-17T00:00:00"/>
    <d v="1899-12-30T12:15:31"/>
    <d v="2023-11-17T00:00:00"/>
    <d v="1899-12-30T12:26:05"/>
    <n v="634"/>
    <n v="10.566666666666666"/>
    <x v="1583"/>
    <x v="2"/>
    <n v="46"/>
    <s v="noviembre"/>
    <s v="M"/>
    <m/>
    <s v="no"/>
    <m/>
    <m/>
    <m/>
  </r>
  <r>
    <n v="155483"/>
    <s v="Torqueadora"/>
    <s v="Moreno"/>
    <s v="L19"/>
    <d v="2018-11-01T00:00:00"/>
    <s v="-"/>
    <s v="Mantenimiento Mecanico"/>
    <d v="2023-11-17T00:00:00"/>
    <d v="1899-12-30T12:20:41"/>
    <d v="2023-11-17T00:00:00"/>
    <d v="1899-12-30T13:00:52"/>
    <n v="2411"/>
    <n v="40.18333333333333"/>
    <x v="1584"/>
    <x v="3"/>
    <n v="46"/>
    <s v="noviembre"/>
    <s v="M"/>
    <m/>
    <s v="si"/>
    <m/>
    <m/>
    <m/>
  </r>
  <r>
    <n v="155503"/>
    <s v="Torqueadora"/>
    <s v="Moreno"/>
    <s v="L48"/>
    <d v="2018-11-01T00:00:00"/>
    <s v="-"/>
    <s v="Mantenimiento Mecanico"/>
    <d v="2023-11-17T00:00:00"/>
    <d v="1899-12-30T14:43:39"/>
    <d v="2023-11-17T00:00:00"/>
    <d v="1899-12-30T15:32:27"/>
    <n v="2928"/>
    <n v="48.8"/>
    <x v="1"/>
    <x v="1"/>
    <n v="46"/>
    <s v="noviembre"/>
    <s v="T"/>
    <m/>
    <s v="sin informacion"/>
    <m/>
    <m/>
    <m/>
  </r>
  <r>
    <n v="155513"/>
    <s v="Llenadora"/>
    <s v="Moreno"/>
    <s v="L04"/>
    <d v="2018-11-01T00:00:00"/>
    <s v="-"/>
    <s v="Mantenimiento Mecanico"/>
    <d v="2023-11-17T00:00:00"/>
    <d v="1899-12-30T15:35:48"/>
    <d v="2023-11-17T00:00:00"/>
    <d v="1899-12-30T16:05:19"/>
    <n v="1771"/>
    <n v="29.516666666666666"/>
    <x v="1585"/>
    <x v="3"/>
    <n v="46"/>
    <s v="noviembre"/>
    <s v="T"/>
    <m/>
    <s v="si"/>
    <m/>
    <m/>
    <m/>
  </r>
  <r>
    <n v="155517"/>
    <s v="Etiquetadora"/>
    <s v="Moreno"/>
    <s v="L27"/>
    <d v="2018-11-01T00:00:00"/>
    <s v="-"/>
    <s v="Mantenimiento Mecanico"/>
    <d v="2023-11-17T00:00:00"/>
    <d v="1899-12-30T15:47:07"/>
    <d v="2023-11-17T00:00:00"/>
    <d v="1899-12-30T16:00:28"/>
    <n v="801"/>
    <n v="13.35"/>
    <x v="1"/>
    <x v="1"/>
    <n v="46"/>
    <s v="noviembre"/>
    <s v="T"/>
    <m/>
    <s v="sin informacion"/>
    <m/>
    <m/>
    <m/>
  </r>
  <r>
    <n v="155531"/>
    <s v="Celofanadora"/>
    <s v="Moreno"/>
    <s v="L11"/>
    <d v="2018-11-01T00:00:00"/>
    <s v="-"/>
    <s v="Mantenimiento Mecanico"/>
    <d v="2023-11-17T00:00:00"/>
    <d v="1899-12-30T16:51:35"/>
    <d v="2023-11-17T00:00:00"/>
    <d v="1899-12-30T17:37:47"/>
    <n v="2772"/>
    <n v="46.2"/>
    <x v="1"/>
    <x v="1"/>
    <n v="46"/>
    <s v="noviembre"/>
    <s v="T"/>
    <m/>
    <s v="sin informacion"/>
    <m/>
    <m/>
    <m/>
  </r>
  <r>
    <n v="155542"/>
    <s v="Etiquetadora de fondo"/>
    <s v="Moreno"/>
    <s v="L41"/>
    <d v="2018-11-01T00:00:00"/>
    <s v="-"/>
    <s v="Mantenimiento Mecanico"/>
    <d v="2023-11-17T00:00:00"/>
    <d v="1899-12-30T19:05:24"/>
    <d v="2023-11-17T00:00:00"/>
    <d v="1899-12-30T20:12:53"/>
    <n v="4049"/>
    <n v="67.483333333333334"/>
    <x v="1"/>
    <x v="1"/>
    <n v="46"/>
    <s v="noviembre"/>
    <s v="T"/>
    <m/>
    <s v="sin informacion"/>
    <m/>
    <m/>
    <m/>
  </r>
  <r>
    <n v="155543"/>
    <s v="Etiquetadora"/>
    <s v="Moreno"/>
    <s v="L32"/>
    <d v="2021-08-25T00:00:00"/>
    <s v="Martín"/>
    <s v="Mantenimiento Mecanico"/>
    <d v="2023-11-17T00:00:00"/>
    <d v="1899-12-30T19:35:36"/>
    <d v="2023-11-17T00:00:00"/>
    <d v="1899-12-30T19:42:11"/>
    <n v="395"/>
    <n v="6.583333333333333"/>
    <x v="0"/>
    <x v="0"/>
    <n v="46"/>
    <s v="noviembre"/>
    <s v="T"/>
    <m/>
    <s v="microparada"/>
    <m/>
    <m/>
    <m/>
  </r>
  <r>
    <n v="155646"/>
    <s v="Llenadora L38"/>
    <s v="Moreno"/>
    <s v="L38"/>
    <d v="2021-03-03T00:00:00"/>
    <s v="Martín"/>
    <s v="Mantenimiento Electrico"/>
    <d v="2023-11-21T00:00:00"/>
    <d v="1899-12-30T06:20:17"/>
    <d v="2023-11-21T00:00:00"/>
    <d v="1899-12-30T06:20:34"/>
    <n v="17"/>
    <n v="0.28333333333333333"/>
    <x v="0"/>
    <x v="0"/>
    <n v="47"/>
    <s v="noviembre"/>
    <s v="M"/>
    <m/>
    <s v="microparada"/>
    <m/>
    <m/>
    <m/>
  </r>
  <r>
    <n v="155659"/>
    <s v="Etiquetadora L33"/>
    <s v="Moreno"/>
    <s v="L33"/>
    <d v="2020-10-16T00:00:00"/>
    <s v="Martín"/>
    <s v="Mantenimiento Electrico"/>
    <d v="2023-11-21T00:00:00"/>
    <d v="1899-12-30T09:23:44"/>
    <d v="2023-11-21T00:00:00"/>
    <d v="1899-12-30T10:55:40"/>
    <n v="5516"/>
    <n v="91.933333333333337"/>
    <x v="1"/>
    <x v="1"/>
    <n v="47"/>
    <s v="noviembre"/>
    <s v="M"/>
    <m/>
    <s v="sin informacion"/>
    <m/>
    <m/>
    <m/>
  </r>
  <r>
    <n v="155685"/>
    <s v="Transporte"/>
    <s v="Moreno"/>
    <s v="L04"/>
    <d v="2018-11-01T00:00:00"/>
    <s v="-"/>
    <s v="Mantenimiento Mecanico"/>
    <d v="2023-11-21T00:00:00"/>
    <d v="1899-12-30T10:49:30"/>
    <d v="2023-11-21T00:00:00"/>
    <d v="1899-12-30T13:16:05"/>
    <n v="8795"/>
    <n v="146.58333333333334"/>
    <x v="1"/>
    <x v="1"/>
    <n v="47"/>
    <s v="noviembre"/>
    <s v="M"/>
    <m/>
    <s v="sin informacion"/>
    <m/>
    <m/>
    <m/>
  </r>
  <r>
    <n v="155706"/>
    <s v="Llenadora L37"/>
    <s v="Moreno"/>
    <s v="L37"/>
    <d v="2021-03-08T00:00:00"/>
    <s v="Martín"/>
    <s v="Mantenimiento Electrico"/>
    <d v="2023-11-21T00:00:00"/>
    <d v="1899-12-30T12:29:17"/>
    <d v="2023-11-21T00:00:00"/>
    <d v="1899-12-30T14:31:18"/>
    <n v="7321"/>
    <n v="122.01666666666667"/>
    <x v="1586"/>
    <x v="2"/>
    <n v="47"/>
    <s v="noviembre"/>
    <s v="M"/>
    <m/>
    <s v="no"/>
    <m/>
    <m/>
    <m/>
  </r>
  <r>
    <n v="155726"/>
    <s v="Transporte"/>
    <s v="Moreno"/>
    <s v="L04"/>
    <d v="2018-11-01T00:00:00"/>
    <s v="-"/>
    <s v="Mantenimiento Mecanico"/>
    <d v="2023-11-21T00:00:00"/>
    <d v="1899-12-30T14:21:06"/>
    <d v="2023-11-21T00:00:00"/>
    <d v="1899-12-30T14:52:41"/>
    <n v="1895"/>
    <n v="31.583333333333332"/>
    <x v="1587"/>
    <x v="4"/>
    <n v="47"/>
    <s v="noviembre"/>
    <s v="T"/>
    <m/>
    <s v="no aplica"/>
    <m/>
    <m/>
    <m/>
  </r>
  <r>
    <n v="155733"/>
    <s v="Llenadora"/>
    <s v="Moreno"/>
    <s v="L33"/>
    <d v="2018-11-01T00:00:00"/>
    <s v="-"/>
    <s v="Mantenimiento Mecanico"/>
    <d v="2023-11-21T00:00:00"/>
    <d v="1899-12-30T15:24:30"/>
    <d v="2023-11-21T00:00:00"/>
    <d v="1899-12-30T17:16:06"/>
    <n v="6696"/>
    <n v="111.6"/>
    <x v="1588"/>
    <x v="2"/>
    <n v="47"/>
    <s v="noviembre"/>
    <s v="T"/>
    <m/>
    <s v="no"/>
    <m/>
    <m/>
    <m/>
  </r>
  <r>
    <n v="155736"/>
    <s v="Laser"/>
    <s v="Moreno"/>
    <s v="L19"/>
    <d v="2022-07-14T00:00:00"/>
    <s v="Natalio"/>
    <s v="Mantenimiento Mecanico"/>
    <d v="2023-11-21T00:00:00"/>
    <d v="1899-12-30T16:00:02"/>
    <d v="2023-11-21T00:00:00"/>
    <d v="1899-12-30T16:04:18"/>
    <n v="256"/>
    <n v="4.2666666666666666"/>
    <x v="0"/>
    <x v="0"/>
    <n v="47"/>
    <s v="noviembre"/>
    <s v="T"/>
    <m/>
    <s v="microparada"/>
    <m/>
    <m/>
    <m/>
  </r>
  <r>
    <n v="155739"/>
    <s v="Abastecedor pinceles"/>
    <s v="Moreno"/>
    <s v="L37"/>
    <d v="2018-11-01T00:00:00"/>
    <s v="-"/>
    <s v="Mantenimiento Mecanico"/>
    <d v="2023-11-21T00:00:00"/>
    <d v="1899-12-30T16:15:12"/>
    <d v="2023-11-21T00:00:00"/>
    <d v="1899-12-30T17:42:39"/>
    <n v="5247"/>
    <n v="87.45"/>
    <x v="1589"/>
    <x v="2"/>
    <n v="47"/>
    <s v="noviembre"/>
    <s v="T"/>
    <m/>
    <s v="no"/>
    <m/>
    <m/>
    <m/>
  </r>
  <r>
    <n v="155743"/>
    <s v="Laser"/>
    <s v="Moreno"/>
    <s v="L11"/>
    <d v="2021-08-24T00:00:00"/>
    <s v="Sebastian "/>
    <s v="Mantenimiento Mecanico"/>
    <d v="2023-11-21T00:00:00"/>
    <d v="1899-12-30T17:22:30"/>
    <d v="2023-11-21T00:00:00"/>
    <d v="1899-12-30T17:29:44"/>
    <n v="434"/>
    <n v="7.2333333333333334"/>
    <x v="0"/>
    <x v="0"/>
    <n v="47"/>
    <s v="noviembre"/>
    <s v="T"/>
    <m/>
    <s v="microparada"/>
    <m/>
    <m/>
    <m/>
  </r>
  <r>
    <n v="155744"/>
    <s v="Abastecedor de envases"/>
    <s v="Moreno"/>
    <s v="L33"/>
    <d v="2018-11-01T00:00:00"/>
    <s v="-"/>
    <s v="Mantenimiento Electrico"/>
    <d v="2023-11-21T00:00:00"/>
    <d v="1899-12-30T17:29:42"/>
    <d v="2023-11-21T00:00:00"/>
    <d v="1899-12-30T17:33:32"/>
    <n v="230"/>
    <n v="3.8333333333333335"/>
    <x v="0"/>
    <x v="0"/>
    <n v="47"/>
    <s v="noviembre"/>
    <s v="T"/>
    <m/>
    <s v="microparada"/>
    <m/>
    <m/>
    <m/>
  </r>
  <r>
    <n v="155747"/>
    <s v="Abastecedor de envases"/>
    <s v="Moreno"/>
    <s v="L33"/>
    <d v="2018-11-01T00:00:00"/>
    <s v="-"/>
    <s v="Mantenimiento Electrico"/>
    <d v="2023-11-21T00:00:00"/>
    <d v="1899-12-30T17:33:49"/>
    <d v="2023-11-21T00:00:00"/>
    <d v="1899-12-30T17:49:18"/>
    <n v="929"/>
    <n v="15.483333333333333"/>
    <x v="290"/>
    <x v="2"/>
    <n v="47"/>
    <s v="noviembre"/>
    <s v="T"/>
    <m/>
    <s v="no"/>
    <m/>
    <m/>
    <m/>
  </r>
  <r>
    <n v="155751"/>
    <s v="Laser"/>
    <s v="Moreno"/>
    <s v="L33"/>
    <d v="2018-11-01T00:00:00"/>
    <s v="-"/>
    <s v="Mantenimiento Electrico"/>
    <d v="2023-11-21T00:00:00"/>
    <d v="1899-12-30T18:08:45"/>
    <d v="2023-11-21T00:00:00"/>
    <d v="1899-12-30T18:24:12"/>
    <n v="927"/>
    <n v="15.45"/>
    <x v="23"/>
    <x v="2"/>
    <n v="47"/>
    <s v="noviembre"/>
    <s v="T"/>
    <m/>
    <s v="no"/>
    <m/>
    <m/>
    <m/>
  </r>
  <r>
    <n v="155752"/>
    <s v="Etiquetadora"/>
    <s v="Moreno"/>
    <s v="L19"/>
    <d v="2018-11-01T00:00:00"/>
    <s v="-"/>
    <s v="Mantenimiento Mecanico"/>
    <d v="2023-11-21T00:00:00"/>
    <d v="1899-12-30T18:10:17"/>
    <d v="2023-11-21T00:00:00"/>
    <d v="1899-12-30T18:50:07"/>
    <n v="2390"/>
    <n v="39.833333333333336"/>
    <x v="1"/>
    <x v="1"/>
    <n v="47"/>
    <s v="noviembre"/>
    <s v="T"/>
    <m/>
    <s v="sin informacion"/>
    <m/>
    <m/>
    <m/>
  </r>
  <r>
    <n v="155754"/>
    <s v="Coloca Bombas"/>
    <s v="Moreno"/>
    <s v="L43"/>
    <d v="2020-01-13T00:00:00"/>
    <s v="Martín"/>
    <s v="Mantenimiento Electrico"/>
    <d v="2023-11-21T00:00:00"/>
    <d v="1899-12-30T18:47:01"/>
    <d v="2023-11-21T00:00:00"/>
    <d v="1899-12-30T20:13:29"/>
    <n v="5188"/>
    <n v="86.466666666666669"/>
    <x v="1"/>
    <x v="1"/>
    <n v="47"/>
    <s v="noviembre"/>
    <s v="T"/>
    <m/>
    <s v="sin informacion"/>
    <m/>
    <m/>
    <m/>
  </r>
  <r>
    <n v="155759"/>
    <s v="Etiquetadora"/>
    <s v="Moreno"/>
    <s v="L32"/>
    <d v="2021-08-25T00:00:00"/>
    <s v="Martín"/>
    <s v="Mantenimiento Mecanico"/>
    <d v="2023-11-21T00:00:00"/>
    <d v="1899-12-30T19:56:09"/>
    <d v="2023-11-21T00:00:00"/>
    <d v="1899-12-30T20:16:28"/>
    <n v="1219"/>
    <n v="20.316666666666666"/>
    <x v="1"/>
    <x v="1"/>
    <n v="47"/>
    <s v="noviembre"/>
    <s v="T"/>
    <m/>
    <s v="sin informacion"/>
    <m/>
    <m/>
    <m/>
  </r>
  <r>
    <n v="155760"/>
    <s v="Etiquetadora"/>
    <s v="Moreno"/>
    <s v="L19"/>
    <d v="2018-11-01T00:00:00"/>
    <s v="-"/>
    <s v="Mantenimiento Mecanico"/>
    <d v="2023-11-21T00:00:00"/>
    <d v="1899-12-30T20:14:20"/>
    <d v="2023-11-21T00:00:00"/>
    <d v="1899-12-30T21:13:25"/>
    <n v="3545"/>
    <n v="59.083333333333336"/>
    <x v="1"/>
    <x v="1"/>
    <n v="47"/>
    <s v="noviembre"/>
    <s v="T"/>
    <m/>
    <s v="sin informacion"/>
    <m/>
    <m/>
    <m/>
  </r>
  <r>
    <n v="155773"/>
    <s v="Llenadora L37"/>
    <s v="Moreno"/>
    <s v="L37"/>
    <d v="2021-03-08T00:00:00"/>
    <s v="Martín"/>
    <s v="Mantenimiento Mecanico"/>
    <d v="2023-11-22T00:00:00"/>
    <d v="1899-12-30T07:17:06"/>
    <d v="2023-11-22T00:00:00"/>
    <d v="1899-12-30T07:57:28"/>
    <n v="2422"/>
    <n v="40.366666666666667"/>
    <x v="1"/>
    <x v="1"/>
    <n v="47"/>
    <s v="noviembre"/>
    <s v="M"/>
    <m/>
    <s v="sin informacion"/>
    <m/>
    <m/>
    <m/>
  </r>
  <r>
    <n v="155807"/>
    <s v="Llenadora"/>
    <s v="Moreno"/>
    <s v="L04"/>
    <d v="2018-11-01T00:00:00"/>
    <s v="-"/>
    <s v="Mantenimiento Mecanico"/>
    <d v="2023-11-22T00:00:00"/>
    <d v="1899-12-30T10:49:17"/>
    <d v="2023-11-22T00:00:00"/>
    <d v="1899-12-30T11:41:47"/>
    <n v="3150"/>
    <n v="52.5"/>
    <x v="1"/>
    <x v="1"/>
    <n v="47"/>
    <s v="noviembre"/>
    <s v="M"/>
    <m/>
    <s v="sin informacion"/>
    <m/>
    <m/>
    <m/>
  </r>
  <r>
    <n v="155819"/>
    <s v="Coloca Tapas"/>
    <s v="Moreno"/>
    <s v="L45"/>
    <d v="2019-10-08T00:00:00"/>
    <s v="Martín"/>
    <s v="Mantenimiento Electrico"/>
    <d v="2023-11-22T00:00:00"/>
    <d v="1899-12-30T11:32:35"/>
    <d v="2023-11-22T00:00:00"/>
    <d v="1899-12-30T13:53:25"/>
    <n v="8450"/>
    <n v="140.83333333333334"/>
    <x v="1"/>
    <x v="1"/>
    <n v="47"/>
    <s v="noviembre"/>
    <s v="M"/>
    <m/>
    <s v="sin informacion"/>
    <m/>
    <m/>
    <m/>
  </r>
  <r>
    <n v="155824"/>
    <s v="Etiquetadora L33"/>
    <s v="Moreno"/>
    <s v="L33"/>
    <d v="2020-10-16T00:00:00"/>
    <s v="Martín"/>
    <s v="Mantenimiento Electrico"/>
    <d v="2023-11-22T00:00:00"/>
    <d v="1899-12-30T11:55:36"/>
    <d v="2023-11-22T00:00:00"/>
    <d v="1899-12-30T12:18:37"/>
    <n v="1381"/>
    <n v="23.016666666666666"/>
    <x v="1"/>
    <x v="1"/>
    <n v="47"/>
    <s v="noviembre"/>
    <s v="M"/>
    <m/>
    <s v="sin informacion"/>
    <m/>
    <m/>
    <m/>
  </r>
  <r>
    <n v="155826"/>
    <s v="Llenadora"/>
    <s v="Moreno"/>
    <s v="L04"/>
    <d v="2018-11-01T00:00:00"/>
    <s v="-"/>
    <s v="Mantenimiento Mecanico"/>
    <d v="2023-11-22T00:00:00"/>
    <d v="1899-12-30T12:03:35"/>
    <d v="2023-11-22T00:00:00"/>
    <d v="1899-12-30T12:19:24"/>
    <n v="949"/>
    <n v="15.816666666666666"/>
    <x v="23"/>
    <x v="2"/>
    <n v="47"/>
    <s v="noviembre"/>
    <s v="M"/>
    <m/>
    <s v="no"/>
    <m/>
    <m/>
    <m/>
  </r>
  <r>
    <n v="155829"/>
    <s v="Etiquetadora L33"/>
    <s v="Moreno"/>
    <s v="L33"/>
    <d v="2020-10-16T00:00:00"/>
    <s v="Martín"/>
    <s v="Mantenimiento Electrico"/>
    <d v="2023-11-22T00:00:00"/>
    <d v="1899-12-30T12:18:47"/>
    <d v="2023-11-22T00:00:00"/>
    <d v="1899-12-30T12:57:10"/>
    <n v="2303"/>
    <n v="38.383333333333333"/>
    <x v="1"/>
    <x v="1"/>
    <n v="47"/>
    <s v="noviembre"/>
    <s v="M"/>
    <m/>
    <s v="sin informacion"/>
    <m/>
    <m/>
    <m/>
  </r>
  <r>
    <n v="155831"/>
    <s v="Llenadora"/>
    <s v="Moreno"/>
    <s v="L04"/>
    <d v="2018-11-01T00:00:00"/>
    <s v="-"/>
    <s v="Mantenimiento Mecanico"/>
    <d v="2023-11-22T00:00:00"/>
    <d v="1899-12-30T12:37:17"/>
    <d v="2023-11-22T00:00:00"/>
    <d v="1899-12-30T13:52:44"/>
    <n v="4527"/>
    <n v="75.45"/>
    <x v="1"/>
    <x v="1"/>
    <n v="47"/>
    <s v="noviembre"/>
    <s v="M"/>
    <m/>
    <s v="sin informacion"/>
    <m/>
    <m/>
    <m/>
  </r>
  <r>
    <n v="155833"/>
    <s v="Abastecedor de tapas"/>
    <s v="Moreno"/>
    <s v="L33"/>
    <d v="2018-11-01T00:00:00"/>
    <s v="-"/>
    <s v="Mantenimiento Mecanico"/>
    <d v="2023-11-22T00:00:00"/>
    <d v="1899-12-30T12:57:22"/>
    <d v="2023-11-22T00:00:00"/>
    <d v="1899-12-30T13:53:08"/>
    <n v="3346"/>
    <n v="55.766666666666666"/>
    <x v="1"/>
    <x v="1"/>
    <n v="47"/>
    <s v="noviembre"/>
    <s v="M"/>
    <m/>
    <s v="sin informacion"/>
    <m/>
    <m/>
    <m/>
  </r>
  <r>
    <n v="155850"/>
    <s v="Llenadora"/>
    <s v="Moreno"/>
    <s v="L29"/>
    <d v="2018-11-01T00:00:00"/>
    <s v="-"/>
    <s v="Mantenimiento Mecanico"/>
    <d v="2023-11-22T00:00:00"/>
    <d v="1899-12-30T15:22:18"/>
    <d v="2023-11-22T00:00:00"/>
    <d v="1899-12-30T16:06:57"/>
    <n v="2679"/>
    <n v="44.65"/>
    <x v="1"/>
    <x v="1"/>
    <n v="47"/>
    <s v="noviembre"/>
    <s v="T"/>
    <m/>
    <s v="sin informacion"/>
    <m/>
    <m/>
    <m/>
  </r>
  <r>
    <n v="155879"/>
    <s v="Estuchadora"/>
    <s v="Moreno"/>
    <s v="L41"/>
    <d v="2020-02-21T00:00:00"/>
    <s v="Martín"/>
    <s v="Mantenimiento Electrico"/>
    <d v="2023-11-23T00:00:00"/>
    <d v="1899-12-30T06:11:51"/>
    <d v="2023-11-23T00:00:00"/>
    <d v="1899-12-30T06:12:15"/>
    <n v="24"/>
    <n v="0.4"/>
    <x v="0"/>
    <x v="0"/>
    <n v="47"/>
    <s v="noviembre"/>
    <s v="M"/>
    <m/>
    <s v="microparada"/>
    <m/>
    <m/>
    <m/>
  </r>
  <r>
    <n v="155880"/>
    <s v="Estuchadora"/>
    <s v="Moreno"/>
    <s v="L41"/>
    <d v="2020-02-21T00:00:00"/>
    <s v="Martín"/>
    <s v="Mantenimiento Electrico"/>
    <d v="2023-11-23T00:00:00"/>
    <d v="1899-12-30T06:12:28"/>
    <d v="2023-11-23T00:00:00"/>
    <d v="1899-12-30T06:17:45"/>
    <n v="317"/>
    <n v="5.2833333333333332"/>
    <x v="0"/>
    <x v="0"/>
    <n v="47"/>
    <s v="noviembre"/>
    <s v="M"/>
    <m/>
    <s v="microparada"/>
    <m/>
    <m/>
    <m/>
  </r>
  <r>
    <n v="155882"/>
    <s v="Llenadora"/>
    <s v="Moreno"/>
    <s v="L29"/>
    <d v="2018-11-01T00:00:00"/>
    <s v="-"/>
    <s v="Mantenimiento Electrico"/>
    <d v="2023-11-23T00:00:00"/>
    <d v="1899-12-30T06:27:57"/>
    <d v="2023-11-23T00:00:00"/>
    <d v="1899-12-30T11:49:15"/>
    <n v="19278"/>
    <n v="321.3"/>
    <x v="1590"/>
    <x v="2"/>
    <n v="47"/>
    <s v="noviembre"/>
    <s v="M"/>
    <m/>
    <s v="no"/>
    <m/>
    <m/>
    <m/>
  </r>
  <r>
    <n v="155886"/>
    <s v="Coloca Tapas"/>
    <s v="Moreno"/>
    <s v="L45"/>
    <d v="2019-10-08T00:00:00"/>
    <s v="Martín"/>
    <s v="Mantenimiento Mecanico"/>
    <d v="2023-11-23T00:00:00"/>
    <d v="1899-12-30T06:54:48"/>
    <d v="2023-11-23T00:00:00"/>
    <d v="1899-12-30T07:10:32"/>
    <n v="944"/>
    <n v="15.733333333333333"/>
    <x v="1591"/>
    <x v="2"/>
    <n v="47"/>
    <s v="noviembre"/>
    <s v="M"/>
    <m/>
    <s v="no"/>
    <m/>
    <m/>
    <m/>
  </r>
  <r>
    <n v="155887"/>
    <s v="Llenadora"/>
    <s v="Moreno"/>
    <s v="L43"/>
    <d v="2018-11-01T00:00:00"/>
    <s v="-"/>
    <s v="Mantenimiento Electrico"/>
    <d v="2023-11-23T00:00:00"/>
    <d v="1899-12-30T06:58:28"/>
    <d v="2023-11-23T00:00:00"/>
    <d v="1899-12-30T09:41:05"/>
    <n v="9757"/>
    <n v="162.61666666666667"/>
    <x v="907"/>
    <x v="2"/>
    <n v="47"/>
    <s v="noviembre"/>
    <s v="M"/>
    <m/>
    <s v="no"/>
    <m/>
    <m/>
    <m/>
  </r>
  <r>
    <n v="155890"/>
    <s v="Etiquetadora"/>
    <s v="Moreno"/>
    <s v="L45"/>
    <d v="2018-11-01T00:00:00"/>
    <s v="-"/>
    <s v="Mantenimiento Electrico"/>
    <d v="2023-11-23T00:00:00"/>
    <d v="1899-12-30T07:41:09"/>
    <d v="2023-11-23T00:00:00"/>
    <d v="1899-12-30T08:41:56"/>
    <n v="3647"/>
    <n v="60.783333333333331"/>
    <x v="1592"/>
    <x v="2"/>
    <n v="47"/>
    <s v="noviembre"/>
    <s v="M"/>
    <m/>
    <s v="no"/>
    <m/>
    <m/>
    <m/>
  </r>
  <r>
    <n v="155891"/>
    <s v="Celofanadora"/>
    <s v="Moreno"/>
    <s v="L19"/>
    <d v="2023-05-17T00:00:00"/>
    <s v="Juan Manuel"/>
    <s v="Mantenimiento Electrico"/>
    <d v="2023-11-23T00:00:00"/>
    <d v="1899-12-30T07:51:17"/>
    <d v="2023-11-23T00:00:00"/>
    <d v="1899-12-30T08:10:57"/>
    <n v="1180"/>
    <n v="19.666666666666668"/>
    <x v="1593"/>
    <x v="2"/>
    <n v="47"/>
    <s v="noviembre"/>
    <s v="M"/>
    <m/>
    <s v="no"/>
    <m/>
    <m/>
    <m/>
  </r>
  <r>
    <n v="155899"/>
    <s v="Etiquetadora"/>
    <s v="Moreno"/>
    <s v="L45"/>
    <d v="2018-11-01T00:00:00"/>
    <s v="-"/>
    <s v="Mantenimiento Electrico"/>
    <d v="2023-11-23T00:00:00"/>
    <d v="1899-12-30T09:15:53"/>
    <d v="2023-11-23T00:00:00"/>
    <d v="1899-12-30T09:34:54"/>
    <n v="1141"/>
    <n v="19.016666666666666"/>
    <x v="23"/>
    <x v="2"/>
    <n v="47"/>
    <s v="noviembre"/>
    <s v="M"/>
    <m/>
    <s v="no"/>
    <m/>
    <m/>
    <m/>
  </r>
  <r>
    <n v="155900"/>
    <s v="Etiquetadora L33"/>
    <s v="Moreno"/>
    <s v="L33"/>
    <d v="2020-10-16T00:00:00"/>
    <s v="Martín"/>
    <s v="Mantenimiento Electrico"/>
    <d v="2023-11-23T00:00:00"/>
    <d v="1899-12-30T09:16:21"/>
    <d v="2023-11-23T00:00:00"/>
    <d v="1899-12-30T10:06:12"/>
    <n v="2991"/>
    <n v="49.85"/>
    <x v="499"/>
    <x v="2"/>
    <n v="47"/>
    <s v="noviembre"/>
    <s v="M"/>
    <m/>
    <s v="no"/>
    <m/>
    <m/>
    <m/>
  </r>
  <r>
    <n v="155910"/>
    <s v="Llenadora"/>
    <s v="Moreno"/>
    <s v="L11"/>
    <d v="2018-11-01T00:00:00"/>
    <s v="-"/>
    <s v="Mantenimiento Mecanico"/>
    <d v="2023-11-23T00:00:00"/>
    <d v="1899-12-30T10:11:21"/>
    <d v="2023-11-23T00:00:00"/>
    <d v="1899-12-30T10:14:46"/>
    <n v="205"/>
    <n v="3.4166666666666665"/>
    <x v="0"/>
    <x v="0"/>
    <n v="47"/>
    <s v="noviembre"/>
    <s v="M"/>
    <m/>
    <s v="microparada"/>
    <m/>
    <m/>
    <m/>
  </r>
  <r>
    <n v="155912"/>
    <s v="Bomba Moyno"/>
    <s v="Moreno"/>
    <s v="L04"/>
    <d v="2018-11-01T00:00:00"/>
    <s v="-"/>
    <s v="Mantenimiento Electrico"/>
    <d v="2023-11-23T00:00:00"/>
    <d v="1899-12-30T10:19:17"/>
    <d v="2023-11-23T00:00:00"/>
    <d v="1899-12-30T10:19:47"/>
    <n v="30"/>
    <n v="0.5"/>
    <x v="0"/>
    <x v="0"/>
    <n v="47"/>
    <s v="noviembre"/>
    <s v="M"/>
    <m/>
    <s v="microparada"/>
    <m/>
    <m/>
    <m/>
  </r>
  <r>
    <n v="155923"/>
    <s v="Torqueadora"/>
    <s v="Moreno"/>
    <s v="L38"/>
    <d v="2018-11-01T00:00:00"/>
    <s v="-"/>
    <s v="Mantenimiento Mecanico"/>
    <d v="2023-11-23T00:00:00"/>
    <d v="1899-12-30T10:53:34"/>
    <d v="2023-11-23T00:00:00"/>
    <d v="1899-12-30T12:00:08"/>
    <n v="3994"/>
    <n v="66.566666666666663"/>
    <x v="1"/>
    <x v="1"/>
    <n v="47"/>
    <s v="noviembre"/>
    <s v="M"/>
    <m/>
    <s v="sin informacion"/>
    <m/>
    <m/>
    <m/>
  </r>
  <r>
    <n v="155938"/>
    <s v="Llenadora"/>
    <s v="Moreno"/>
    <s v="L29"/>
    <d v="2018-11-01T00:00:00"/>
    <s v="-"/>
    <s v="Mantenimiento Mecanico"/>
    <d v="2023-11-23T00:00:00"/>
    <d v="1899-12-30T11:53:24"/>
    <d v="2023-11-23T00:00:00"/>
    <d v="1899-12-30T12:00:11"/>
    <n v="407"/>
    <n v="6.7833333333333332"/>
    <x v="0"/>
    <x v="0"/>
    <n v="47"/>
    <s v="noviembre"/>
    <s v="M"/>
    <m/>
    <s v="microparada"/>
    <m/>
    <m/>
    <m/>
  </r>
  <r>
    <n v="155945"/>
    <s v="Etiquetadora L33"/>
    <s v="Moreno"/>
    <s v="L33"/>
    <d v="2020-10-16T00:00:00"/>
    <s v="Martín"/>
    <s v="Mantenimiento Electrico"/>
    <d v="2023-11-23T00:00:00"/>
    <d v="1899-12-30T12:27:11"/>
    <d v="2023-11-23T00:00:00"/>
    <d v="1899-12-30T13:01:30"/>
    <n v="2059"/>
    <n v="34.31666666666667"/>
    <x v="1"/>
    <x v="1"/>
    <n v="47"/>
    <s v="noviembre"/>
    <s v="M"/>
    <m/>
    <s v="sin informacion"/>
    <m/>
    <m/>
    <m/>
  </r>
  <r>
    <n v="155958"/>
    <s v="Llenadora"/>
    <s v="Moreno"/>
    <s v="L29"/>
    <d v="2018-11-01T00:00:00"/>
    <s v="-"/>
    <s v="Mantenimiento Mecanico"/>
    <d v="2023-11-23T00:00:00"/>
    <d v="1899-12-30T14:32:36"/>
    <d v="2023-11-23T00:00:00"/>
    <d v="1899-12-30T14:52:13"/>
    <n v="1177"/>
    <n v="19.616666666666667"/>
    <x v="1"/>
    <x v="1"/>
    <n v="47"/>
    <s v="noviembre"/>
    <s v="T"/>
    <m/>
    <s v="sin informacion"/>
    <m/>
    <m/>
    <m/>
  </r>
  <r>
    <n v="155959"/>
    <s v="Etiquetadora"/>
    <s v="Moreno"/>
    <s v="L41"/>
    <d v="2018-11-01T00:00:00"/>
    <s v="-"/>
    <s v="Mantenimiento Mecanico"/>
    <d v="2023-11-23T00:00:00"/>
    <d v="1899-12-30T14:33:06"/>
    <d v="2023-11-23T00:00:00"/>
    <d v="1899-12-30T14:37:07"/>
    <n v="241"/>
    <n v="4.0166666666666666"/>
    <x v="0"/>
    <x v="0"/>
    <n v="47"/>
    <s v="noviembre"/>
    <s v="T"/>
    <m/>
    <s v="microparada"/>
    <m/>
    <m/>
    <m/>
  </r>
  <r>
    <n v="155963"/>
    <s v="Etiquetadora"/>
    <s v="Moreno"/>
    <s v="L45"/>
    <d v="2018-11-01T00:00:00"/>
    <s v="-"/>
    <s v="Mantenimiento Mecanico"/>
    <d v="2023-11-23T00:00:00"/>
    <d v="1899-12-30T14:52:30"/>
    <d v="2023-11-23T00:00:00"/>
    <d v="1899-12-30T16:55:24"/>
    <n v="7374"/>
    <n v="122.9"/>
    <x v="1"/>
    <x v="1"/>
    <n v="47"/>
    <s v="noviembre"/>
    <s v="T"/>
    <m/>
    <s v="sin informacion"/>
    <m/>
    <m/>
    <m/>
  </r>
  <r>
    <n v="155964"/>
    <s v="Llenadora"/>
    <s v="Moreno"/>
    <s v="L29"/>
    <d v="2018-11-01T00:00:00"/>
    <s v="-"/>
    <s v="Mantenimiento Mecanico"/>
    <d v="2023-11-23T00:00:00"/>
    <d v="1899-12-30T14:55:23"/>
    <d v="2023-11-23T00:00:00"/>
    <d v="1899-12-30T15:13:11"/>
    <n v="1068"/>
    <n v="17.8"/>
    <x v="23"/>
    <x v="2"/>
    <n v="47"/>
    <s v="noviembre"/>
    <s v="T"/>
    <m/>
    <s v="no"/>
    <m/>
    <m/>
    <m/>
  </r>
  <r>
    <n v="155967"/>
    <s v="Coloca Bombas"/>
    <s v="Moreno"/>
    <s v="L43"/>
    <d v="2020-01-13T00:00:00"/>
    <s v="Martín"/>
    <s v="Mantenimiento Electrico"/>
    <d v="2023-11-23T00:00:00"/>
    <d v="1899-12-30T15:03:09"/>
    <d v="2023-11-23T00:00:00"/>
    <d v="1899-12-30T15:48:27"/>
    <n v="2718"/>
    <n v="45.3"/>
    <x v="1"/>
    <x v="1"/>
    <n v="47"/>
    <s v="noviembre"/>
    <s v="T"/>
    <m/>
    <s v="sin informacion"/>
    <m/>
    <m/>
    <m/>
  </r>
  <r>
    <n v="155972"/>
    <s v="Celofanadora"/>
    <s v="Moreno"/>
    <s v="L43"/>
    <d v="2018-11-01T00:00:00"/>
    <s v="-"/>
    <s v="Mantenimiento Electrico"/>
    <d v="2023-11-23T00:00:00"/>
    <d v="1899-12-30T15:48:36"/>
    <d v="2023-11-23T00:00:00"/>
    <d v="1899-12-30T16:26:05"/>
    <n v="2249"/>
    <n v="37.483333333333334"/>
    <x v="1033"/>
    <x v="2"/>
    <n v="47"/>
    <s v="noviembre"/>
    <s v="T"/>
    <m/>
    <s v="no"/>
    <m/>
    <m/>
    <m/>
  </r>
  <r>
    <n v="155978"/>
    <s v="Transporte"/>
    <s v="Moreno"/>
    <s v="L11"/>
    <d v="2018-11-01T00:00:00"/>
    <s v="-"/>
    <s v="Mantenimiento Electrico"/>
    <d v="2023-11-23T00:00:00"/>
    <d v="1899-12-30T16:48:04"/>
    <d v="2023-11-23T00:00:00"/>
    <d v="1899-12-30T17:43:14"/>
    <n v="3310"/>
    <n v="55.166666666666664"/>
    <x v="1594"/>
    <x v="2"/>
    <n v="47"/>
    <s v="noviembre"/>
    <s v="T"/>
    <m/>
    <s v="no"/>
    <m/>
    <m/>
    <m/>
  </r>
  <r>
    <n v="155989"/>
    <s v="Llenadora"/>
    <s v="Moreno"/>
    <s v="L11"/>
    <d v="2018-11-01T00:00:00"/>
    <s v="-"/>
    <s v="Mantenimiento Mecanico"/>
    <d v="2023-11-23T00:00:00"/>
    <d v="1899-12-30T17:59:39"/>
    <d v="2023-11-23T00:00:00"/>
    <d v="1899-12-30T18:02:07"/>
    <n v="148"/>
    <n v="2.4666666666666668"/>
    <x v="0"/>
    <x v="0"/>
    <n v="47"/>
    <s v="noviembre"/>
    <s v="T"/>
    <m/>
    <s v="microparada"/>
    <m/>
    <m/>
    <m/>
  </r>
  <r>
    <n v="155991"/>
    <s v="Etiquetadora"/>
    <s v="Moreno"/>
    <s v="L41"/>
    <d v="2018-11-01T00:00:00"/>
    <s v="-"/>
    <s v="Mantenimiento Electrico"/>
    <d v="2023-11-23T00:00:00"/>
    <d v="1899-12-30T18:40:27"/>
    <d v="2023-11-23T00:00:00"/>
    <d v="1899-12-30T18:46:20"/>
    <n v="353"/>
    <n v="5.8833333333333337"/>
    <x v="0"/>
    <x v="0"/>
    <n v="47"/>
    <s v="noviembre"/>
    <s v="T"/>
    <m/>
    <s v="microparada"/>
    <m/>
    <m/>
    <m/>
  </r>
  <r>
    <n v="155996"/>
    <s v="Crimpadora"/>
    <s v="Moreno"/>
    <s v="L32"/>
    <d v="2021-02-04T00:00:00"/>
    <s v="Victor"/>
    <s v="Mantenimiento Mecanico"/>
    <d v="2023-11-23T00:00:00"/>
    <d v="1899-12-30T19:32:48"/>
    <d v="2023-11-23T00:00:00"/>
    <d v="1899-12-30T20:15:28"/>
    <n v="2560"/>
    <n v="42.666666666666664"/>
    <x v="1595"/>
    <x v="2"/>
    <n v="47"/>
    <s v="noviembre"/>
    <s v="T"/>
    <m/>
    <s v="no"/>
    <m/>
    <m/>
    <m/>
  </r>
  <r>
    <n v="156000"/>
    <s v="Torqueadora"/>
    <s v="Moreno"/>
    <s v="L45"/>
    <d v="2020-02-20T00:00:00"/>
    <s v="Martín"/>
    <s v="Mantenimiento Electrico"/>
    <d v="2023-11-23T00:00:00"/>
    <d v="1899-12-30T20:31:10"/>
    <d v="2023-11-23T00:00:00"/>
    <d v="1899-12-30T20:37:21"/>
    <n v="371"/>
    <n v="6.1833333333333336"/>
    <x v="0"/>
    <x v="0"/>
    <n v="47"/>
    <s v="noviembre"/>
    <s v="T"/>
    <m/>
    <s v="microparada"/>
    <m/>
    <m/>
    <m/>
  </r>
  <r>
    <n v="156001"/>
    <s v="Llenadora L38"/>
    <s v="Moreno"/>
    <s v="L38"/>
    <d v="2021-03-03T00:00:00"/>
    <s v="Martín"/>
    <s v="Mantenimiento Mecanico"/>
    <d v="2023-11-23T00:00:00"/>
    <d v="1899-12-30T20:33:36"/>
    <d v="2023-11-23T00:00:00"/>
    <d v="1899-12-30T21:11:38"/>
    <n v="2282"/>
    <n v="38.033333333333331"/>
    <x v="1596"/>
    <x v="2"/>
    <n v="47"/>
    <s v="noviembre"/>
    <s v="T"/>
    <m/>
    <s v="no"/>
    <m/>
    <m/>
    <m/>
  </r>
  <r>
    <n v="156002"/>
    <s v="Celofanadora"/>
    <s v="Moreno"/>
    <s v="L11"/>
    <d v="2018-11-01T00:00:00"/>
    <s v="-"/>
    <s v="Mantenimiento Mecanico"/>
    <d v="2023-11-23T00:00:00"/>
    <d v="1899-12-30T21:11:57"/>
    <d v="2023-11-23T00:00:00"/>
    <d v="1899-12-30T21:14:53"/>
    <n v="176"/>
    <n v="2.9333333333333331"/>
    <x v="0"/>
    <x v="0"/>
    <n v="47"/>
    <s v="noviembre"/>
    <s v="T"/>
    <m/>
    <s v="microparada"/>
    <m/>
    <m/>
    <m/>
  </r>
  <r>
    <n v="156003"/>
    <s v="Inkjet"/>
    <s v="Moreno"/>
    <s v="L10"/>
    <d v="2018-11-01T00:00:00"/>
    <s v="-"/>
    <s v="Mantenimiento Electrico"/>
    <d v="2023-11-24T00:00:00"/>
    <d v="1899-12-30T06:27:43"/>
    <d v="2023-11-24T00:00:00"/>
    <d v="1899-12-30T07:11:42"/>
    <n v="2639"/>
    <n v="43.983333333333334"/>
    <x v="1"/>
    <x v="1"/>
    <n v="47"/>
    <s v="noviembre"/>
    <s v="M"/>
    <m/>
    <s v="sin informacion"/>
    <m/>
    <m/>
    <m/>
  </r>
  <r>
    <n v="156004"/>
    <s v="Etiquetadora L33"/>
    <s v="Moreno"/>
    <s v="L33"/>
    <d v="2020-10-16T00:00:00"/>
    <s v="Martín"/>
    <s v="Mantenimiento Electrico"/>
    <d v="2023-11-24T00:00:00"/>
    <d v="1899-12-30T06:28:05"/>
    <d v="2023-11-24T00:00:00"/>
    <d v="1899-12-30T07:01:05"/>
    <n v="1980"/>
    <n v="33"/>
    <x v="1"/>
    <x v="1"/>
    <n v="47"/>
    <s v="noviembre"/>
    <s v="M"/>
    <m/>
    <s v="sin informacion"/>
    <m/>
    <m/>
    <m/>
  </r>
  <r>
    <n v="156005"/>
    <s v="Llenadora L38"/>
    <s v="Moreno"/>
    <s v="L38"/>
    <d v="2021-03-03T00:00:00"/>
    <s v="Martín"/>
    <s v="Mantenimiento Mecanico"/>
    <d v="2023-11-24T00:00:00"/>
    <d v="1899-12-30T06:28:36"/>
    <d v="2023-11-24T00:00:00"/>
    <d v="1899-12-30T07:57:13"/>
    <n v="5317"/>
    <n v="88.61666666666666"/>
    <x v="1597"/>
    <x v="2"/>
    <n v="47"/>
    <s v="noviembre"/>
    <s v="M"/>
    <m/>
    <s v="si"/>
    <m/>
    <m/>
    <m/>
  </r>
  <r>
    <n v="156007"/>
    <s v="Etiquetadora L33"/>
    <s v="Moreno"/>
    <s v="L33"/>
    <d v="2020-10-16T00:00:00"/>
    <s v="Martín"/>
    <s v="Mantenimiento Electrico"/>
    <d v="2023-11-24T00:00:00"/>
    <d v="1899-12-30T07:19:54"/>
    <d v="2023-11-24T00:00:00"/>
    <d v="1899-12-30T07:31:52"/>
    <n v="718"/>
    <n v="11.966666666666667"/>
    <x v="23"/>
    <x v="2"/>
    <n v="47"/>
    <s v="noviembre"/>
    <s v="M"/>
    <m/>
    <s v="no"/>
    <m/>
    <m/>
    <m/>
  </r>
  <r>
    <n v="156009"/>
    <s v="Etiquetadora L33"/>
    <s v="Moreno"/>
    <s v="L33"/>
    <d v="2020-10-16T00:00:00"/>
    <s v="Martín"/>
    <s v="Mantenimiento Electrico"/>
    <d v="2023-11-24T00:00:00"/>
    <d v="1899-12-30T07:32:11"/>
    <d v="2023-11-24T00:00:00"/>
    <d v="1899-12-30T07:52:57"/>
    <n v="1246"/>
    <n v="20.766666666666666"/>
    <x v="23"/>
    <x v="2"/>
    <n v="47"/>
    <s v="noviembre"/>
    <s v="M"/>
    <m/>
    <s v="no"/>
    <m/>
    <m/>
    <m/>
  </r>
  <r>
    <n v="156012"/>
    <s v="Etiquetadora"/>
    <s v="Moreno"/>
    <s v="L12"/>
    <d v="2018-11-01T00:00:00"/>
    <s v="-"/>
    <s v="Mantenimiento Mecanico"/>
    <d v="2023-11-24T00:00:00"/>
    <d v="1899-12-30T08:24:25"/>
    <d v="2023-11-24T00:00:00"/>
    <d v="1899-12-30T09:06:48"/>
    <n v="2543"/>
    <n v="42.383333333333333"/>
    <x v="1"/>
    <x v="1"/>
    <n v="47"/>
    <s v="noviembre"/>
    <s v="M"/>
    <m/>
    <s v="sin informacion"/>
    <m/>
    <m/>
    <m/>
  </r>
  <r>
    <n v="156014"/>
    <s v="Llenadora"/>
    <s v="Moreno"/>
    <s v="L20"/>
    <d v="2020-02-12T00:00:00"/>
    <s v="Martín"/>
    <s v="Mantenimiento Electrico"/>
    <d v="2023-11-24T00:00:00"/>
    <d v="1899-12-30T09:02:10"/>
    <d v="2023-11-24T00:00:00"/>
    <d v="1899-12-30T09:07:04"/>
    <n v="294"/>
    <n v="4.9000000000000004"/>
    <x v="0"/>
    <x v="0"/>
    <n v="47"/>
    <s v="noviembre"/>
    <s v="M"/>
    <m/>
    <s v="microparada"/>
    <m/>
    <m/>
    <m/>
  </r>
  <r>
    <n v="156016"/>
    <s v="Laser"/>
    <s v="Moreno"/>
    <s v="L11"/>
    <d v="2021-08-24T00:00:00"/>
    <s v="Sebastian "/>
    <s v="Mantenimiento Mecanico"/>
    <d v="2023-11-24T00:00:00"/>
    <d v="1899-12-30T09:02:57"/>
    <d v="2023-11-24T00:00:00"/>
    <d v="1899-12-30T09:46:14"/>
    <n v="2597"/>
    <n v="43.283333333333331"/>
    <x v="1"/>
    <x v="1"/>
    <n v="47"/>
    <s v="noviembre"/>
    <s v="M"/>
    <m/>
    <s v="sin informacion"/>
    <m/>
    <m/>
    <m/>
  </r>
  <r>
    <n v="156018"/>
    <s v="Llenadora"/>
    <s v="Moreno"/>
    <s v="L29"/>
    <d v="2018-11-01T00:00:00"/>
    <s v="-"/>
    <s v="Mantenimiento Mecanico"/>
    <d v="2023-11-24T00:00:00"/>
    <d v="1899-12-30T09:12:31"/>
    <d v="2023-11-24T00:00:00"/>
    <d v="1899-12-30T10:31:30"/>
    <n v="4739"/>
    <n v="78.983333333333334"/>
    <x v="1598"/>
    <x v="2"/>
    <n v="47"/>
    <s v="noviembre"/>
    <s v="M"/>
    <m/>
    <s v="no"/>
    <m/>
    <m/>
    <m/>
  </r>
  <r>
    <n v="156026"/>
    <s v="Laser"/>
    <s v="Moreno"/>
    <s v="L11"/>
    <d v="2021-08-24T00:00:00"/>
    <s v="Sebastian "/>
    <s v="Mantenimiento Electrico"/>
    <d v="2023-11-24T00:00:00"/>
    <d v="1899-12-30T09:50:34"/>
    <d v="2023-11-24T00:00:00"/>
    <d v="1899-12-30T09:54:04"/>
    <n v="210"/>
    <n v="3.5"/>
    <x v="0"/>
    <x v="0"/>
    <n v="47"/>
    <s v="noviembre"/>
    <s v="M"/>
    <m/>
    <s v="microparada"/>
    <m/>
    <m/>
    <m/>
  </r>
  <r>
    <n v="156027"/>
    <s v="Laser"/>
    <s v="Moreno"/>
    <s v="L11"/>
    <d v="2021-08-24T00:00:00"/>
    <s v="Sebastian "/>
    <s v="Mantenimiento Electrico"/>
    <d v="2023-11-24T00:00:00"/>
    <d v="1899-12-30T09:59:11"/>
    <d v="2023-11-24T00:00:00"/>
    <d v="1899-12-30T11:15:01"/>
    <n v="4550"/>
    <n v="75.833333333333329"/>
    <x v="1"/>
    <x v="1"/>
    <n v="47"/>
    <s v="noviembre"/>
    <s v="M"/>
    <m/>
    <s v="sin informacion"/>
    <m/>
    <m/>
    <m/>
  </r>
  <r>
    <n v="156038"/>
    <s v="Llenadora"/>
    <s v="Moreno"/>
    <s v="L29"/>
    <d v="2018-11-01T00:00:00"/>
    <s v="-"/>
    <s v="Mantenimiento Mecanico"/>
    <d v="2023-11-24T00:00:00"/>
    <d v="1899-12-30T11:42:40"/>
    <d v="2023-11-24T00:00:00"/>
    <d v="1899-12-30T12:10:20"/>
    <n v="1660"/>
    <n v="27.666666666666668"/>
    <x v="1"/>
    <x v="1"/>
    <n v="47"/>
    <s v="noviembre"/>
    <s v="M"/>
    <m/>
    <s v="sin informacion"/>
    <m/>
    <m/>
    <m/>
  </r>
  <r>
    <n v="156061"/>
    <s v="Laser"/>
    <s v="Moreno"/>
    <s v="L11"/>
    <d v="2021-08-24T00:00:00"/>
    <s v="Sebastian "/>
    <s v="Mantenimiento Mecanico"/>
    <d v="2023-11-24T00:00:00"/>
    <d v="1899-12-30T14:26:26"/>
    <d v="2023-11-24T00:00:00"/>
    <d v="1899-12-30T14:28:34"/>
    <n v="128"/>
    <n v="2.1333333333333333"/>
    <x v="0"/>
    <x v="0"/>
    <n v="47"/>
    <s v="noviembre"/>
    <s v="T"/>
    <m/>
    <s v="microparada"/>
    <m/>
    <m/>
    <m/>
  </r>
  <r>
    <n v="156070"/>
    <s v="Mordazas"/>
    <s v="Moreno"/>
    <s v="L29"/>
    <d v="2018-11-01T00:00:00"/>
    <s v="-"/>
    <s v="Mantenimiento Mecanico"/>
    <d v="2023-11-24T00:00:00"/>
    <d v="1899-12-30T16:44:40"/>
    <d v="2023-11-24T00:00:00"/>
    <d v="1899-12-30T16:50:02"/>
    <n v="322"/>
    <n v="5.3666666666666663"/>
    <x v="0"/>
    <x v="0"/>
    <n v="47"/>
    <s v="noviembre"/>
    <s v="T"/>
    <m/>
    <s v="microparada"/>
    <m/>
    <m/>
    <m/>
  </r>
  <r>
    <n v="156071"/>
    <s v="Llenadora"/>
    <s v="Moreno"/>
    <s v="L07"/>
    <d v="2018-11-01T00:00:00"/>
    <s v="-"/>
    <s v="Mantenimiento Mecanico"/>
    <d v="2023-11-24T00:00:00"/>
    <d v="1899-12-30T16:50:26"/>
    <d v="2023-11-24T00:00:00"/>
    <d v="1899-12-30T17:14:01"/>
    <n v="1415"/>
    <n v="23.583333333333332"/>
    <x v="1599"/>
    <x v="2"/>
    <n v="47"/>
    <s v="noviembre"/>
    <s v="T"/>
    <m/>
    <s v="si"/>
    <m/>
    <m/>
    <m/>
  </r>
  <r>
    <n v="156073"/>
    <s v="Llenadora"/>
    <s v="Moreno"/>
    <s v="L33"/>
    <d v="2018-11-01T00:00:00"/>
    <s v="-"/>
    <s v="Mantenimiento Electrico"/>
    <d v="2023-11-24T00:00:00"/>
    <d v="1899-12-30T17:07:42"/>
    <d v="2023-11-24T00:00:00"/>
    <d v="1899-12-30T17:52:31"/>
    <n v="2689"/>
    <n v="44.81666666666667"/>
    <x v="1"/>
    <x v="1"/>
    <n v="47"/>
    <s v="noviembre"/>
    <s v="T"/>
    <m/>
    <s v="sin informacion"/>
    <m/>
    <m/>
    <m/>
  </r>
  <r>
    <n v="156075"/>
    <s v="Llenadora"/>
    <s v="Moreno"/>
    <s v="L07"/>
    <d v="2018-11-01T00:00:00"/>
    <s v="-"/>
    <s v="Mantenimiento Mecanico"/>
    <d v="2023-11-24T00:00:00"/>
    <d v="1899-12-30T17:17:16"/>
    <d v="2023-11-24T00:00:00"/>
    <d v="1899-12-30T17:22:42"/>
    <n v="326"/>
    <n v="5.4333333333333336"/>
    <x v="0"/>
    <x v="0"/>
    <n v="47"/>
    <s v="noviembre"/>
    <s v="T"/>
    <m/>
    <s v="microparada"/>
    <m/>
    <m/>
    <m/>
  </r>
  <r>
    <n v="156084"/>
    <s v="Celofanadora"/>
    <s v="Moreno"/>
    <s v="L41"/>
    <d v="2020-02-21T00:00:00"/>
    <s v="Martín"/>
    <s v="Mantenimiento Mecanico"/>
    <d v="2023-11-24T00:00:00"/>
    <d v="1899-12-30T18:14:27"/>
    <d v="2023-11-24T00:00:00"/>
    <d v="1899-12-30T19:06:36"/>
    <n v="3129"/>
    <n v="52.15"/>
    <x v="1033"/>
    <x v="2"/>
    <n v="47"/>
    <s v="noviembre"/>
    <s v="T"/>
    <m/>
    <s v="no"/>
    <m/>
    <m/>
    <m/>
  </r>
  <r>
    <n v="156088"/>
    <s v="Celofanadora"/>
    <s v="Moreno"/>
    <s v="L41"/>
    <d v="2020-02-21T00:00:00"/>
    <s v="Martín"/>
    <s v="Mantenimiento Mecanico"/>
    <d v="2023-11-24T00:00:00"/>
    <d v="1899-12-30T20:12:14"/>
    <d v="2023-11-24T00:00:00"/>
    <d v="1899-12-30T21:33:18"/>
    <n v="4864"/>
    <n v="81.066666666666663"/>
    <x v="1"/>
    <x v="1"/>
    <n v="47"/>
    <s v="noviembre"/>
    <s v="T"/>
    <m/>
    <s v="sin informacion"/>
    <m/>
    <m/>
    <m/>
  </r>
  <r>
    <n v="156089"/>
    <s v="Torqueadora"/>
    <s v="Moreno"/>
    <s v="L38"/>
    <d v="2018-11-01T00:00:00"/>
    <s v="-"/>
    <s v="Mantenimiento Mecanico"/>
    <d v="2023-11-24T00:00:00"/>
    <d v="1899-12-30T20:12:38"/>
    <d v="2023-11-24T00:00:00"/>
    <d v="1899-12-30T20:40:14"/>
    <n v="1656"/>
    <n v="27.6"/>
    <x v="1"/>
    <x v="1"/>
    <n v="47"/>
    <s v="noviembre"/>
    <s v="T"/>
    <m/>
    <s v="sin informacion"/>
    <m/>
    <m/>
    <m/>
  </r>
  <r>
    <n v="156092"/>
    <s v="Llenadora L37"/>
    <s v="Moreno"/>
    <s v="L37"/>
    <d v="2021-03-08T00:00:00"/>
    <s v="Martín"/>
    <s v="Mantenimiento Mecanico"/>
    <d v="2023-11-24T00:00:00"/>
    <d v="1899-12-30T20:25:09"/>
    <d v="2023-11-25T00:00:00"/>
    <d v="1899-12-30T06:00:28"/>
    <n v="34519"/>
    <n v="575.31666666666672"/>
    <x v="240"/>
    <x v="4"/>
    <n v="48"/>
    <s v="noviembre"/>
    <s v="T"/>
    <m/>
    <s v="no aplica"/>
    <m/>
    <m/>
    <m/>
  </r>
  <r>
    <n v="156095"/>
    <s v="Llenadora"/>
    <s v="Moreno"/>
    <s v="L33"/>
    <d v="2018-11-01T00:00:00"/>
    <s v="-"/>
    <s v="Mantenimiento Mecanico"/>
    <d v="2023-11-24T00:00:00"/>
    <d v="1899-12-30T21:33:18"/>
    <d v="2023-11-24T00:00:00"/>
    <d v="1899-12-30T21:36:01"/>
    <n v="163"/>
    <n v="2.7166666666666668"/>
    <x v="0"/>
    <x v="0"/>
    <n v="47"/>
    <s v="noviembre"/>
    <s v="T"/>
    <m/>
    <s v="microparada"/>
    <m/>
    <m/>
    <m/>
  </r>
  <r>
    <n v="156096"/>
    <s v="Llenadora"/>
    <s v="Moreno"/>
    <s v="L33"/>
    <d v="2018-11-01T00:00:00"/>
    <s v="-"/>
    <s v="Mantenimiento Mecanico"/>
    <d v="2023-11-24T00:00:00"/>
    <d v="1899-12-30T21:36:10"/>
    <d v="2023-11-25T00:00:00"/>
    <d v="1899-12-30T06:00:40"/>
    <n v="30270"/>
    <n v="504.5"/>
    <x v="1600"/>
    <x v="2"/>
    <n v="48"/>
    <s v="noviembre"/>
    <s v="T"/>
    <m/>
    <s v="no"/>
    <m/>
    <m/>
    <m/>
  </r>
  <r>
    <n v="156170"/>
    <s v="Llenadora"/>
    <s v="Moreno"/>
    <s v="L32"/>
    <d v="2021-02-04T00:00:00"/>
    <s v="Victor"/>
    <s v="Mantenimiento Mecanico"/>
    <d v="2023-11-27T00:00:00"/>
    <d v="1899-12-30T06:32:21"/>
    <d v="2023-11-27T00:00:00"/>
    <d v="1899-12-30T06:48:48"/>
    <n v="987"/>
    <n v="16.45"/>
    <x v="1601"/>
    <x v="2"/>
    <n v="48"/>
    <s v="noviembre"/>
    <s v="M"/>
    <m/>
    <s v="no"/>
    <m/>
    <m/>
    <m/>
  </r>
  <r>
    <n v="156171"/>
    <s v="Etiquetadora"/>
    <s v="Moreno"/>
    <s v="L10"/>
    <d v="2023-07-19T00:00:00"/>
    <s v="Juan Manuel"/>
    <s v="Mantenimiento Electrico"/>
    <d v="2023-11-27T00:00:00"/>
    <d v="1899-12-30T06:44:37"/>
    <d v="2023-11-27T00:00:00"/>
    <d v="1899-12-30T06:46:22"/>
    <n v="105"/>
    <n v="1.75"/>
    <x v="0"/>
    <x v="0"/>
    <n v="48"/>
    <s v="noviembre"/>
    <s v="M"/>
    <m/>
    <s v="microparada"/>
    <m/>
    <m/>
    <m/>
  </r>
  <r>
    <n v="156172"/>
    <s v="Llenadora"/>
    <s v="Moreno"/>
    <s v="L20"/>
    <d v="2020-02-12T00:00:00"/>
    <s v="Martín"/>
    <s v="Mantenimiento Mecanico"/>
    <d v="2023-11-27T00:00:00"/>
    <d v="1899-12-30T06:52:10"/>
    <d v="2023-11-27T00:00:00"/>
    <d v="1899-12-30T06:52:18"/>
    <n v="8"/>
    <n v="0.13333333333333333"/>
    <x v="0"/>
    <x v="0"/>
    <n v="48"/>
    <s v="noviembre"/>
    <s v="M"/>
    <m/>
    <s v="microparada"/>
    <m/>
    <m/>
    <m/>
  </r>
  <r>
    <n v="156174"/>
    <s v="Llenadora"/>
    <s v="Moreno"/>
    <s v="L20"/>
    <d v="2020-02-12T00:00:00"/>
    <s v="Martín"/>
    <s v="Mantenimiento Mecanico"/>
    <d v="2023-11-27T00:00:00"/>
    <d v="1899-12-30T06:52:40"/>
    <d v="2023-11-27T00:00:00"/>
    <d v="1899-12-30T07:34:15"/>
    <n v="2495"/>
    <n v="41.583333333333336"/>
    <x v="1602"/>
    <x v="2"/>
    <n v="48"/>
    <s v="noviembre"/>
    <s v="M"/>
    <m/>
    <s v="no"/>
    <m/>
    <m/>
    <m/>
  </r>
  <r>
    <n v="156177"/>
    <s v="Abastecedor de bombas"/>
    <s v="Moreno"/>
    <s v="L43"/>
    <d v="2018-11-01T00:00:00"/>
    <s v="-"/>
    <s v="Mantenimiento Mecanico"/>
    <d v="2023-11-27T00:00:00"/>
    <d v="1899-12-30T07:37:23"/>
    <d v="2023-11-27T00:00:00"/>
    <d v="1899-12-30T09:14:44"/>
    <n v="5841"/>
    <n v="97.35"/>
    <x v="1603"/>
    <x v="2"/>
    <n v="48"/>
    <s v="noviembre"/>
    <s v="M"/>
    <m/>
    <s v="no"/>
    <m/>
    <m/>
    <m/>
  </r>
  <r>
    <n v="156180"/>
    <s v="Abastecedor de bombas"/>
    <s v="Moreno"/>
    <s v="L48"/>
    <d v="2018-11-01T00:00:00"/>
    <s v="-"/>
    <s v="Mantenimiento Mecanico"/>
    <d v="2023-11-27T00:00:00"/>
    <d v="1899-12-30T09:48:36"/>
    <d v="2023-11-27T00:00:00"/>
    <d v="1899-12-30T11:48:12"/>
    <n v="7176"/>
    <n v="119.6"/>
    <x v="1604"/>
    <x v="3"/>
    <n v="48"/>
    <s v="noviembre"/>
    <s v="M"/>
    <m/>
    <s v="si"/>
    <m/>
    <m/>
    <m/>
  </r>
  <r>
    <n v="156185"/>
    <s v="Llenadora L38"/>
    <s v="Moreno"/>
    <s v="L38"/>
    <d v="2021-03-03T00:00:00"/>
    <s v="Martín"/>
    <s v="Mantenimiento Mecanico"/>
    <d v="2023-11-27T00:00:00"/>
    <d v="1899-12-30T10:33:16"/>
    <d v="2023-11-27T00:00:00"/>
    <d v="1899-12-30T11:48:44"/>
    <n v="4528"/>
    <n v="75.466666666666669"/>
    <x v="1"/>
    <x v="1"/>
    <n v="48"/>
    <s v="noviembre"/>
    <s v="M"/>
    <m/>
    <s v="sin informacion"/>
    <m/>
    <m/>
    <m/>
  </r>
  <r>
    <n v="156187"/>
    <s v="Celofanadora"/>
    <s v="Moreno"/>
    <s v="L19"/>
    <d v="2023-05-17T00:00:00"/>
    <s v="Juan Manuel"/>
    <s v="Mantenimiento Mecanico"/>
    <d v="2023-11-27T00:00:00"/>
    <d v="1899-12-30T11:15:40"/>
    <d v="2023-11-27T00:00:00"/>
    <d v="1899-12-30T11:40:45"/>
    <n v="1505"/>
    <n v="25.083333333333332"/>
    <x v="1605"/>
    <x v="2"/>
    <n v="48"/>
    <s v="noviembre"/>
    <s v="M"/>
    <m/>
    <s v="no"/>
    <m/>
    <m/>
    <m/>
  </r>
  <r>
    <n v="156191"/>
    <s v="Celofanadora"/>
    <s v="Moreno"/>
    <s v="L19"/>
    <d v="2023-05-17T00:00:00"/>
    <s v="Juan Manuel"/>
    <s v="Mantenimiento Mecanico"/>
    <d v="2023-11-27T00:00:00"/>
    <d v="1899-12-30T12:01:15"/>
    <d v="2023-11-27T00:00:00"/>
    <d v="1899-12-30T12:55:38"/>
    <n v="3263"/>
    <n v="54.383333333333333"/>
    <x v="1606"/>
    <x v="2"/>
    <n v="48"/>
    <s v="noviembre"/>
    <s v="M"/>
    <m/>
    <s v="no"/>
    <m/>
    <m/>
    <m/>
  </r>
  <r>
    <n v="156194"/>
    <s v="Llenadora"/>
    <s v="Moreno"/>
    <s v="L10"/>
    <d v="2018-11-01T00:00:00"/>
    <s v="-"/>
    <s v="Mantenimiento Electrico"/>
    <d v="2023-11-27T00:00:00"/>
    <d v="1899-12-30T12:25:20"/>
    <d v="2023-11-27T00:00:00"/>
    <d v="1899-12-30T12:51:02"/>
    <n v="1542"/>
    <n v="25.7"/>
    <x v="724"/>
    <x v="2"/>
    <n v="48"/>
    <s v="noviembre"/>
    <s v="M"/>
    <m/>
    <s v="no"/>
    <m/>
    <m/>
    <m/>
  </r>
  <r>
    <n v="156203"/>
    <s v="Celofanadora"/>
    <s v="Moreno"/>
    <s v="L41"/>
    <d v="2020-02-21T00:00:00"/>
    <s v="Martín"/>
    <s v="Mantenimiento Mecanico"/>
    <d v="2023-11-27T00:00:00"/>
    <d v="1899-12-30T14:40:54"/>
    <d v="2023-11-27T00:00:00"/>
    <d v="1899-12-30T15:41:21"/>
    <n v="3627"/>
    <n v="60.45"/>
    <x v="1607"/>
    <x v="3"/>
    <n v="48"/>
    <s v="noviembre"/>
    <s v="T"/>
    <m/>
    <s v="si"/>
    <m/>
    <m/>
    <m/>
  </r>
  <r>
    <n v="156207"/>
    <s v="Llenadora"/>
    <s v="Moreno"/>
    <s v="L33"/>
    <d v="2018-11-01T00:00:00"/>
    <s v="-"/>
    <s v="Mantenimiento Electrico"/>
    <d v="2023-11-27T00:00:00"/>
    <d v="1899-12-30T14:43:24"/>
    <d v="2023-11-27T00:00:00"/>
    <d v="1899-12-30T15:01:10"/>
    <n v="1066"/>
    <n v="17.766666666666666"/>
    <x v="1608"/>
    <x v="2"/>
    <n v="48"/>
    <s v="noviembre"/>
    <s v="T"/>
    <m/>
    <s v="si"/>
    <m/>
    <m/>
    <m/>
  </r>
  <r>
    <n v="156211"/>
    <s v="Torqueadora"/>
    <s v="Moreno"/>
    <s v="L48"/>
    <d v="2018-11-01T00:00:00"/>
    <s v="-"/>
    <s v="Mantenimiento Mecanico"/>
    <d v="2023-11-27T00:00:00"/>
    <d v="1899-12-30T15:11:57"/>
    <d v="2023-11-27T00:00:00"/>
    <d v="1899-12-30T15:12:08"/>
    <n v="11"/>
    <n v="0.18333333333333332"/>
    <x v="0"/>
    <x v="0"/>
    <n v="48"/>
    <s v="noviembre"/>
    <s v="T"/>
    <m/>
    <s v="microparada"/>
    <m/>
    <m/>
    <m/>
  </r>
  <r>
    <n v="156212"/>
    <s v="Transfer"/>
    <s v="Moreno"/>
    <s v="L48"/>
    <d v="2019-10-08T00:00:00"/>
    <s v="Martín"/>
    <s v="Mantenimiento Electrico"/>
    <d v="2023-11-27T00:00:00"/>
    <d v="1899-12-30T15:12:19"/>
    <d v="2023-11-27T00:00:00"/>
    <d v="1899-12-30T17:20:31"/>
    <n v="7692"/>
    <n v="128.19999999999999"/>
    <x v="1609"/>
    <x v="2"/>
    <n v="48"/>
    <s v="noviembre"/>
    <s v="T"/>
    <m/>
    <s v="no"/>
    <m/>
    <m/>
    <m/>
  </r>
  <r>
    <n v="156214"/>
    <s v="Llenadora"/>
    <s v="Moreno"/>
    <s v="L29"/>
    <d v="2018-11-01T00:00:00"/>
    <s v="-"/>
    <s v="Mantenimiento Electrico"/>
    <d v="2023-11-27T00:00:00"/>
    <d v="1899-12-30T15:21:32"/>
    <d v="2023-11-27T00:00:00"/>
    <d v="1899-12-30T15:34:14"/>
    <n v="762"/>
    <n v="12.7"/>
    <x v="1610"/>
    <x v="2"/>
    <n v="48"/>
    <s v="noviembre"/>
    <s v="T"/>
    <m/>
    <s v="no"/>
    <m/>
    <m/>
    <m/>
  </r>
  <r>
    <n v="156215"/>
    <s v="Llenadora"/>
    <s v="Moreno"/>
    <s v="L29"/>
    <d v="2018-11-01T00:00:00"/>
    <s v="-"/>
    <s v="Mantenimiento Mecanico"/>
    <d v="2023-11-27T00:00:00"/>
    <d v="1899-12-30T15:34:25"/>
    <d v="2023-11-27T00:00:00"/>
    <d v="1899-12-30T17:47:19"/>
    <n v="7974"/>
    <n v="132.9"/>
    <x v="1611"/>
    <x v="3"/>
    <n v="48"/>
    <s v="noviembre"/>
    <s v="T"/>
    <m/>
    <s v="si"/>
    <m/>
    <m/>
    <m/>
  </r>
  <r>
    <n v="156220"/>
    <s v="Abastecedor de bombas"/>
    <s v="Moreno"/>
    <s v="L48"/>
    <d v="2018-11-01T00:00:00"/>
    <s v="-"/>
    <s v="Mantenimiento Electrico"/>
    <d v="2023-11-27T00:00:00"/>
    <d v="1899-12-30T16:23:27"/>
    <d v="2023-11-27T00:00:00"/>
    <d v="1899-12-30T16:28:43"/>
    <n v="316"/>
    <n v="5.2666666666666666"/>
    <x v="0"/>
    <x v="0"/>
    <n v="48"/>
    <s v="noviembre"/>
    <s v="T"/>
    <m/>
    <s v="microparada"/>
    <m/>
    <m/>
    <m/>
  </r>
  <r>
    <n v="156222"/>
    <s v="Llenadora"/>
    <s v="Moreno"/>
    <s v="L48"/>
    <d v="2018-11-01T00:00:00"/>
    <s v="-"/>
    <s v="Mantenimiento Electrico"/>
    <d v="2023-11-27T00:00:00"/>
    <d v="1899-12-30T17:21:27"/>
    <d v="2023-11-27T00:00:00"/>
    <d v="1899-12-30T19:51:44"/>
    <n v="9017"/>
    <n v="150.28333333333333"/>
    <x v="1612"/>
    <x v="2"/>
    <n v="48"/>
    <s v="noviembre"/>
    <s v="T"/>
    <m/>
    <s v="no"/>
    <m/>
    <m/>
    <m/>
  </r>
  <r>
    <n v="156223"/>
    <s v="Llenadora"/>
    <s v="Moreno"/>
    <s v="L41"/>
    <d v="2018-11-01T00:00:00"/>
    <s v="-"/>
    <s v="Mantenimiento Mecanico"/>
    <d v="2023-11-27T00:00:00"/>
    <d v="1899-12-30T17:33:38"/>
    <d v="2023-11-27T00:00:00"/>
    <d v="1899-12-30T17:50:32"/>
    <n v="1014"/>
    <n v="16.899999999999999"/>
    <x v="1613"/>
    <x v="2"/>
    <n v="48"/>
    <s v="noviembre"/>
    <s v="T"/>
    <m/>
    <s v="no"/>
    <m/>
    <m/>
    <m/>
  </r>
  <r>
    <n v="156226"/>
    <s v="Etiquetadora L33"/>
    <s v="Moreno"/>
    <s v="L33"/>
    <d v="2020-10-16T00:00:00"/>
    <s v="Martín"/>
    <s v="Mantenimiento Mecanico"/>
    <d v="2023-11-27T00:00:00"/>
    <d v="1899-12-30T18:00:09"/>
    <d v="2023-11-27T00:00:00"/>
    <d v="1899-12-30T18:08:09"/>
    <n v="480"/>
    <n v="8"/>
    <x v="0"/>
    <x v="0"/>
    <n v="48"/>
    <s v="noviembre"/>
    <s v="T"/>
    <m/>
    <s v="microparada"/>
    <m/>
    <m/>
    <m/>
  </r>
  <r>
    <n v="156233"/>
    <s v="Etiquetadora L33"/>
    <s v="Moreno"/>
    <s v="L33"/>
    <d v="2020-10-16T00:00:00"/>
    <s v="Martín"/>
    <s v="Mantenimiento Electrico"/>
    <d v="2023-11-28T00:00:00"/>
    <d v="1899-12-30T06:08:20"/>
    <d v="2023-11-28T00:00:00"/>
    <d v="1899-12-30T06:28:51"/>
    <n v="1231"/>
    <n v="20.516666666666666"/>
    <x v="23"/>
    <x v="2"/>
    <n v="48"/>
    <s v="noviembre"/>
    <s v="M"/>
    <m/>
    <s v="no"/>
    <m/>
    <m/>
    <m/>
  </r>
  <r>
    <n v="156234"/>
    <s v="Llenadora"/>
    <s v="Moreno"/>
    <s v="L48"/>
    <d v="2018-11-01T00:00:00"/>
    <s v="-"/>
    <s v="Mantenimiento Electrico"/>
    <d v="2023-11-28T00:00:00"/>
    <d v="1899-12-30T06:17:16"/>
    <d v="2023-11-28T00:00:00"/>
    <d v="1899-12-30T06:39:32"/>
    <n v="1336"/>
    <n v="22.266666666666666"/>
    <x v="23"/>
    <x v="2"/>
    <n v="48"/>
    <s v="noviembre"/>
    <s v="M"/>
    <m/>
    <s v="no"/>
    <m/>
    <m/>
    <m/>
  </r>
  <r>
    <n v="156236"/>
    <s v="Estuchadora"/>
    <s v="Moreno"/>
    <s v="L47"/>
    <d v="2021-10-06T00:00:00"/>
    <s v="Sebastian "/>
    <s v="Mantenimiento Mecanico"/>
    <d v="2023-11-28T00:00:00"/>
    <d v="1899-12-30T07:10:42"/>
    <d v="2023-11-28T00:00:00"/>
    <d v="1899-12-30T08:00:36"/>
    <n v="2994"/>
    <n v="49.9"/>
    <x v="23"/>
    <x v="2"/>
    <n v="48"/>
    <s v="noviembre"/>
    <s v="M"/>
    <m/>
    <s v="no"/>
    <m/>
    <m/>
    <m/>
  </r>
  <r>
    <n v="156262"/>
    <s v="Bajador de tapas"/>
    <s v="Moreno"/>
    <s v="L19"/>
    <d v="2022-07-14T00:00:00"/>
    <s v="Natalio"/>
    <s v="Mantenimiento Mecanico"/>
    <d v="2023-11-28T00:00:00"/>
    <d v="1899-12-30T10:36:18"/>
    <d v="2023-11-28T00:00:00"/>
    <d v="1899-12-30T10:53:49"/>
    <n v="1051"/>
    <n v="17.516666666666666"/>
    <x v="1614"/>
    <x v="2"/>
    <n v="48"/>
    <s v="noviembre"/>
    <s v="M"/>
    <m/>
    <s v="si"/>
    <m/>
    <m/>
    <m/>
  </r>
  <r>
    <n v="156284"/>
    <s v="Llenadora"/>
    <s v="Moreno"/>
    <s v="L48"/>
    <d v="2018-11-01T00:00:00"/>
    <s v="-"/>
    <s v="Mantenimiento Electrico"/>
    <d v="2023-11-28T00:00:00"/>
    <d v="1899-12-30T12:02:59"/>
    <d v="2023-11-28T00:00:00"/>
    <d v="1899-12-30T12:05:46"/>
    <n v="167"/>
    <n v="2.7833333333333332"/>
    <x v="0"/>
    <x v="0"/>
    <n v="48"/>
    <s v="noviembre"/>
    <s v="M"/>
    <m/>
    <s v="microparada"/>
    <m/>
    <m/>
    <m/>
  </r>
  <r>
    <n v="156323"/>
    <s v="Laser"/>
    <s v="Moreno"/>
    <s v="L11"/>
    <d v="2021-08-24T00:00:00"/>
    <s v="Sebastian "/>
    <s v="Mantenimiento Electrico"/>
    <d v="2023-11-28T00:00:00"/>
    <d v="1899-12-30T14:33:20"/>
    <d v="2023-11-28T00:00:00"/>
    <d v="1899-12-30T14:43:20"/>
    <n v="600"/>
    <n v="10"/>
    <x v="0"/>
    <x v="0"/>
    <n v="48"/>
    <s v="noviembre"/>
    <s v="T"/>
    <m/>
    <s v="microparada"/>
    <m/>
    <m/>
    <m/>
  </r>
  <r>
    <n v="156349"/>
    <s v="Martillo"/>
    <s v="Moreno"/>
    <s v="L11"/>
    <d v="2018-11-01T00:00:00"/>
    <s v="-"/>
    <s v="Mantenimiento Mecanico"/>
    <d v="2023-11-28T00:00:00"/>
    <d v="1899-12-30T16:27:29"/>
    <d v="2023-11-28T00:00:00"/>
    <d v="1899-12-30T17:01:44"/>
    <n v="2055"/>
    <n v="34.25"/>
    <x v="1"/>
    <x v="1"/>
    <n v="48"/>
    <s v="noviembre"/>
    <s v="T"/>
    <m/>
    <s v="sin informacion"/>
    <m/>
    <m/>
    <m/>
  </r>
  <r>
    <n v="156365"/>
    <s v="Laser"/>
    <s v="Moreno"/>
    <s v="L11"/>
    <d v="2021-08-24T00:00:00"/>
    <s v="Sebastian "/>
    <s v="Mantenimiento Electrico"/>
    <d v="2023-11-28T00:00:00"/>
    <d v="1899-12-30T18:11:05"/>
    <d v="2023-11-28T00:00:00"/>
    <d v="1899-12-30T19:42:13"/>
    <n v="5468"/>
    <n v="91.13333333333334"/>
    <x v="1"/>
    <x v="1"/>
    <n v="48"/>
    <s v="noviembre"/>
    <s v="T"/>
    <m/>
    <s v="sin informacion"/>
    <m/>
    <m/>
    <m/>
  </r>
  <r>
    <n v="156370"/>
    <s v="Estuchadora"/>
    <s v="Moreno"/>
    <s v="L43"/>
    <d v="2018-11-01T00:00:00"/>
    <s v="-"/>
    <s v="Mantenimiento Electrico"/>
    <d v="2023-11-28T00:00:00"/>
    <d v="1899-12-30T19:24:06"/>
    <d v="2023-11-28T00:00:00"/>
    <d v="1899-12-30T19:24:13"/>
    <n v="7"/>
    <n v="0.11666666666666667"/>
    <x v="0"/>
    <x v="0"/>
    <n v="48"/>
    <s v="noviembre"/>
    <s v="T"/>
    <m/>
    <s v="microparada"/>
    <m/>
    <m/>
    <m/>
  </r>
  <r>
    <n v="156371"/>
    <s v="Estuchadora"/>
    <s v="Moreno"/>
    <s v="L43"/>
    <d v="2018-11-01T00:00:00"/>
    <s v="-"/>
    <s v="Mantenimiento Mecanico"/>
    <d v="2023-11-28T00:00:00"/>
    <d v="1899-12-30T19:24:22"/>
    <m/>
    <m/>
    <n v="51261"/>
    <n v="854.35"/>
    <x v="1615"/>
    <x v="3"/>
    <n v="1"/>
    <s v="enero"/>
    <s v="T"/>
    <m/>
    <s v="si"/>
    <m/>
    <m/>
    <m/>
  </r>
  <r>
    <n v="156373"/>
    <s v="Inkjet"/>
    <s v="Moreno"/>
    <s v="L11"/>
    <d v="2018-11-01T00:00:00"/>
    <s v="-"/>
    <s v="Mantenimiento Electrico"/>
    <d v="2023-11-28T00:00:00"/>
    <d v="1899-12-30T19:42:27"/>
    <d v="2023-11-28T00:00:00"/>
    <d v="1899-12-30T20:44:31"/>
    <n v="3724"/>
    <n v="62.06666666666667"/>
    <x v="1"/>
    <x v="1"/>
    <n v="48"/>
    <s v="noviembre"/>
    <s v="T"/>
    <m/>
    <s v="sin informacion"/>
    <m/>
    <m/>
    <m/>
  </r>
  <r>
    <n v="156389"/>
    <s v="Etiquetadora L33"/>
    <s v="Moreno"/>
    <s v="L33"/>
    <d v="2020-10-16T00:00:00"/>
    <s v="Martín"/>
    <s v="Mantenimiento Electrico"/>
    <d v="2023-11-29T00:00:00"/>
    <d v="1899-12-30T08:13:41"/>
    <d v="2023-11-29T00:00:00"/>
    <d v="1899-12-30T08:18:55"/>
    <n v="314"/>
    <n v="5.2333333333333334"/>
    <x v="0"/>
    <x v="0"/>
    <n v="48"/>
    <s v="noviembre"/>
    <s v="M"/>
    <m/>
    <s v="microparada"/>
    <m/>
    <m/>
    <m/>
  </r>
  <r>
    <n v="156392"/>
    <s v="Axon"/>
    <s v="Moreno"/>
    <s v="L37"/>
    <d v="2020-02-20T00:00:00"/>
    <s v="Martín"/>
    <s v="Mantenimiento Electrico"/>
    <d v="2023-11-29T00:00:00"/>
    <d v="1899-12-30T08:25:17"/>
    <d v="2023-11-29T00:00:00"/>
    <d v="1899-12-30T08:30:47"/>
    <n v="330"/>
    <n v="5.5"/>
    <x v="0"/>
    <x v="0"/>
    <n v="48"/>
    <s v="noviembre"/>
    <s v="M"/>
    <m/>
    <s v="microparada"/>
    <m/>
    <m/>
    <m/>
  </r>
  <r>
    <n v="156400"/>
    <s v="Axon"/>
    <s v="Moreno"/>
    <s v="L37"/>
    <d v="2020-02-20T00:00:00"/>
    <s v="Martín"/>
    <s v="Mantenimiento Electrico"/>
    <d v="2023-11-29T00:00:00"/>
    <d v="1899-12-30T09:15:39"/>
    <d v="2023-11-29T00:00:00"/>
    <d v="1899-12-30T11:46:21"/>
    <n v="9042"/>
    <n v="150.69999999999999"/>
    <x v="622"/>
    <x v="3"/>
    <n v="48"/>
    <s v="noviembre"/>
    <s v="M"/>
    <m/>
    <s v="si"/>
    <m/>
    <m/>
    <m/>
  </r>
  <r>
    <n v="156407"/>
    <s v="Llenadora"/>
    <s v="Moreno"/>
    <s v="L29"/>
    <d v="2018-11-01T00:00:00"/>
    <s v="-"/>
    <s v="Mantenimiento Mecanico"/>
    <d v="2023-11-29T00:00:00"/>
    <d v="1899-12-30T09:43:39"/>
    <d v="2023-11-29T00:00:00"/>
    <d v="1899-12-30T09:54:52"/>
    <n v="673"/>
    <n v="11.216666666666667"/>
    <x v="1"/>
    <x v="1"/>
    <n v="48"/>
    <s v="noviembre"/>
    <s v="M"/>
    <m/>
    <s v="sin informacion"/>
    <m/>
    <m/>
    <m/>
  </r>
  <r>
    <n v="156453"/>
    <s v="Transporte"/>
    <s v="Moreno"/>
    <s v="L11"/>
    <d v="2018-11-01T00:00:00"/>
    <s v="-"/>
    <s v="Mantenimiento Mecanico"/>
    <d v="2023-11-29T00:00:00"/>
    <d v="1899-12-30T11:46:46"/>
    <d v="2023-11-29T00:00:00"/>
    <d v="1899-12-30T12:45:50"/>
    <n v="3544"/>
    <n v="59.06666666666667"/>
    <x v="1616"/>
    <x v="2"/>
    <n v="48"/>
    <s v="noviembre"/>
    <s v="M"/>
    <m/>
    <s v="no"/>
    <m/>
    <m/>
    <m/>
  </r>
  <r>
    <n v="156505"/>
    <s v="Llenadora"/>
    <s v="Moreno"/>
    <s v="L41"/>
    <d v="2018-11-01T00:00:00"/>
    <s v="-"/>
    <s v="Mantenimiento Mecanico"/>
    <d v="2023-11-29T00:00:00"/>
    <d v="1899-12-30T15:03:49"/>
    <d v="2023-11-29T00:00:00"/>
    <d v="1899-12-30T15:25:06"/>
    <n v="1277"/>
    <n v="21.283333333333335"/>
    <x v="1"/>
    <x v="1"/>
    <n v="48"/>
    <s v="noviembre"/>
    <s v="T"/>
    <m/>
    <s v="sin informacion"/>
    <m/>
    <m/>
    <m/>
  </r>
  <r>
    <n v="156555"/>
    <s v="Llenadora"/>
    <s v="Moreno"/>
    <s v="L33"/>
    <d v="2018-11-01T00:00:00"/>
    <s v="-"/>
    <s v="Mantenimiento Mecanico"/>
    <d v="2023-11-29T00:00:00"/>
    <d v="1899-12-30T17:07:15"/>
    <d v="2023-11-29T00:00:00"/>
    <d v="1899-12-30T17:55:24"/>
    <n v="2889"/>
    <n v="48.15"/>
    <x v="1393"/>
    <x v="2"/>
    <n v="48"/>
    <s v="noviembre"/>
    <s v="T"/>
    <m/>
    <s v="no"/>
    <m/>
    <m/>
    <m/>
  </r>
  <r>
    <n v="156559"/>
    <s v="Coloca Bombas"/>
    <s v="Moreno"/>
    <s v="L43"/>
    <d v="2020-01-13T00:00:00"/>
    <s v="Martín"/>
    <s v="Mantenimiento Mecanico"/>
    <d v="2023-11-29T00:00:00"/>
    <d v="1899-12-30T17:15:25"/>
    <d v="2023-11-29T00:00:00"/>
    <d v="1899-12-30T17:30:28"/>
    <n v="903"/>
    <n v="15.05"/>
    <x v="1617"/>
    <x v="2"/>
    <n v="48"/>
    <s v="noviembre"/>
    <s v="T"/>
    <m/>
    <s v="no"/>
    <m/>
    <m/>
    <m/>
  </r>
  <r>
    <n v="156566"/>
    <s v="Inkjet"/>
    <s v="Moreno"/>
    <s v="L27"/>
    <d v="2018-11-01T00:00:00"/>
    <s v="-"/>
    <s v="Mantenimiento Electrico"/>
    <d v="2023-11-29T00:00:00"/>
    <d v="1899-12-30T17:34:20"/>
    <d v="2023-11-29T00:00:00"/>
    <d v="1899-12-30T17:40:48"/>
    <n v="388"/>
    <n v="6.4666666666666668"/>
    <x v="0"/>
    <x v="0"/>
    <n v="48"/>
    <s v="noviembre"/>
    <s v="T"/>
    <m/>
    <s v="microparada"/>
    <m/>
    <m/>
    <m/>
  </r>
  <r>
    <n v="156576"/>
    <s v="Transporte"/>
    <s v="Moreno"/>
    <s v="L12"/>
    <d v="2018-11-01T00:00:00"/>
    <s v="-"/>
    <s v="Mantenimiento Electrico"/>
    <d v="2023-11-29T00:00:00"/>
    <d v="1899-12-30T19:33:48"/>
    <d v="2023-11-29T00:00:00"/>
    <d v="1899-12-30T19:44:32"/>
    <n v="644"/>
    <n v="10.733333333333333"/>
    <x v="23"/>
    <x v="2"/>
    <n v="48"/>
    <s v="noviembre"/>
    <s v="T"/>
    <m/>
    <s v="no"/>
    <m/>
    <m/>
    <m/>
  </r>
  <r>
    <n v="156577"/>
    <s v="Transporte"/>
    <s v="Moreno"/>
    <s v="L12"/>
    <d v="2018-11-01T00:00:00"/>
    <s v="-"/>
    <s v="Mantenimiento Electrico"/>
    <d v="2023-11-29T00:00:00"/>
    <d v="1899-12-30T19:44:40"/>
    <d v="2023-11-29T00:00:00"/>
    <d v="1899-12-30T19:49:05"/>
    <n v="265"/>
    <n v="4.416666666666667"/>
    <x v="0"/>
    <x v="0"/>
    <n v="48"/>
    <s v="noviembre"/>
    <s v="T"/>
    <m/>
    <s v="microparada"/>
    <m/>
    <m/>
    <m/>
  </r>
  <r>
    <n v="156597"/>
    <s v="Embalador"/>
    <s v="Moreno"/>
    <s v="L38"/>
    <d v="2018-11-01T00:00:00"/>
    <s v="-"/>
    <s v="Mantenimiento Electrico"/>
    <d v="2023-11-30T00:00:00"/>
    <d v="1899-12-30T06:15:03"/>
    <d v="2023-11-30T00:00:00"/>
    <d v="1899-12-30T06:15:58"/>
    <n v="55"/>
    <n v="0.91666666666666663"/>
    <x v="0"/>
    <x v="0"/>
    <n v="48"/>
    <s v="noviembre"/>
    <s v="M"/>
    <m/>
    <s v="microparada"/>
    <m/>
    <m/>
    <m/>
  </r>
  <r>
    <n v="156600"/>
    <s v="Martillo"/>
    <s v="Moreno"/>
    <s v="L11"/>
    <d v="2018-11-01T00:00:00"/>
    <s v="-"/>
    <s v="Mantenimiento Mecanico"/>
    <d v="2023-11-30T00:00:00"/>
    <d v="1899-12-30T06:39:45"/>
    <d v="2023-11-30T00:00:00"/>
    <d v="1899-12-30T07:05:56"/>
    <n v="1571"/>
    <n v="26.183333333333334"/>
    <x v="1618"/>
    <x v="2"/>
    <n v="48"/>
    <s v="noviembre"/>
    <s v="M"/>
    <m/>
    <s v="no"/>
    <m/>
    <m/>
    <m/>
  </r>
  <r>
    <n v="156608"/>
    <s v="Etiquetadora"/>
    <s v="Moreno"/>
    <s v="L19"/>
    <d v="2018-11-01T00:00:00"/>
    <s v="-"/>
    <s v="Mantenimiento Electrico"/>
    <d v="2023-11-30T00:00:00"/>
    <d v="1899-12-30T09:06:47"/>
    <d v="2023-11-30T00:00:00"/>
    <d v="1899-12-30T09:12:04"/>
    <n v="317"/>
    <n v="5.2833333333333332"/>
    <x v="0"/>
    <x v="0"/>
    <n v="48"/>
    <s v="noviembre"/>
    <s v="M"/>
    <m/>
    <s v="microparada"/>
    <m/>
    <m/>
    <m/>
  </r>
  <r>
    <n v="156683"/>
    <s v="Llenadora"/>
    <s v="Moreno"/>
    <s v="L48"/>
    <d v="2018-11-01T00:00:00"/>
    <s v="-"/>
    <s v="Mantenimiento Electrico"/>
    <d v="2023-11-30T00:00:00"/>
    <d v="1899-12-30T12:16:40"/>
    <d v="2023-11-30T00:00:00"/>
    <d v="1899-12-30T12:54:29"/>
    <n v="2269"/>
    <n v="37.81666666666667"/>
    <x v="1"/>
    <x v="1"/>
    <n v="48"/>
    <s v="noviembre"/>
    <s v="M"/>
    <m/>
    <s v="sin informacion"/>
    <m/>
    <m/>
    <m/>
  </r>
  <r>
    <n v="156756"/>
    <s v="Bomba Moyno"/>
    <s v="Moreno"/>
    <s v="L48"/>
    <d v="2018-11-01T00:00:00"/>
    <s v="-"/>
    <s v="Mantenimiento Electrico"/>
    <d v="2023-11-30T00:00:00"/>
    <d v="1899-12-30T15:22:02"/>
    <d v="2023-11-30T00:00:00"/>
    <d v="1899-12-30T15:59:52"/>
    <n v="2270"/>
    <n v="37.833333333333336"/>
    <x v="1"/>
    <x v="1"/>
    <n v="48"/>
    <s v="noviembre"/>
    <s v="T"/>
    <m/>
    <s v="sin informacion"/>
    <m/>
    <m/>
    <m/>
  </r>
  <r>
    <n v="156783"/>
    <s v="Celofanadora L10"/>
    <s v="Moreno"/>
    <s v="L10"/>
    <d v="2020-09-30T00:00:00"/>
    <s v="Martín"/>
    <s v="Mantenimiento Electrico"/>
    <d v="2023-11-30T00:00:00"/>
    <d v="1899-12-30T16:22:12"/>
    <d v="2023-11-30T00:00:00"/>
    <d v="1899-12-30T17:00:29"/>
    <n v="2297"/>
    <n v="38.283333333333331"/>
    <x v="1"/>
    <x v="1"/>
    <n v="48"/>
    <s v="noviembre"/>
    <s v="T"/>
    <m/>
    <s v="sin informacion"/>
    <m/>
    <m/>
    <m/>
  </r>
  <r>
    <n v="156794"/>
    <s v="Estuchadora"/>
    <s v="Moreno"/>
    <s v="L41"/>
    <d v="2020-02-21T00:00:00"/>
    <s v="Martín"/>
    <s v="Mantenimiento Mecanico"/>
    <d v="2023-11-30T00:00:00"/>
    <d v="1899-12-30T17:00:20"/>
    <d v="2023-11-30T00:00:00"/>
    <d v="1899-12-30T17:49:53"/>
    <n v="2973"/>
    <n v="49.55"/>
    <x v="1"/>
    <x v="1"/>
    <n v="48"/>
    <s v="noviembre"/>
    <s v="T"/>
    <m/>
    <s v="sin informacion"/>
    <m/>
    <m/>
    <m/>
  </r>
  <r>
    <n v="156803"/>
    <s v="Celofanadora L10"/>
    <s v="Moreno"/>
    <s v="L10"/>
    <d v="2020-09-30T00:00:00"/>
    <s v="Martín"/>
    <s v="Mantenimiento Mecanico"/>
    <d v="2023-11-30T00:00:00"/>
    <d v="1899-12-30T17:33:04"/>
    <d v="2023-11-30T00:00:00"/>
    <d v="1899-12-30T17:34:51"/>
    <n v="107"/>
    <n v="1.7833333333333334"/>
    <x v="0"/>
    <x v="0"/>
    <n v="48"/>
    <s v="noviembre"/>
    <s v="T"/>
    <m/>
    <s v="microparada"/>
    <m/>
    <m/>
    <m/>
  </r>
  <r>
    <n v="156806"/>
    <s v="Bomba Moyno"/>
    <s v="Moreno"/>
    <s v="L48"/>
    <d v="2018-11-01T00:00:00"/>
    <s v="-"/>
    <s v="Mantenimiento Mecanico"/>
    <d v="2023-11-30T00:00:00"/>
    <d v="1899-12-30T17:43:36"/>
    <d v="2023-11-30T00:00:00"/>
    <d v="1899-12-30T17:43:42"/>
    <n v="6"/>
    <n v="0.1"/>
    <x v="0"/>
    <x v="0"/>
    <n v="48"/>
    <s v="noviembre"/>
    <s v="T"/>
    <m/>
    <s v="microparada"/>
    <m/>
    <m/>
    <m/>
  </r>
  <r>
    <n v="156807"/>
    <s v="Bomba Moyno"/>
    <s v="Moreno"/>
    <s v="L48"/>
    <d v="2018-11-01T00:00:00"/>
    <s v="-"/>
    <s v="Mantenimiento Mecanico"/>
    <d v="2023-11-30T00:00:00"/>
    <d v="1899-12-30T17:43:49"/>
    <d v="2023-11-30T00:00:00"/>
    <d v="1899-12-30T17:46:29"/>
    <n v="160"/>
    <n v="2.6666666666666665"/>
    <x v="0"/>
    <x v="0"/>
    <n v="48"/>
    <s v="noviembre"/>
    <s v="T"/>
    <m/>
    <s v="microparada"/>
    <m/>
    <m/>
    <m/>
  </r>
  <r>
    <n v="156809"/>
    <s v="Martillo"/>
    <s v="Moreno"/>
    <s v="L41"/>
    <d v="2018-11-01T00:00:00"/>
    <s v="-"/>
    <s v="Mantenimiento Electrico"/>
    <d v="2023-11-30T00:00:00"/>
    <d v="1899-12-30T17:50:03"/>
    <d v="2023-11-30T00:00:00"/>
    <d v="1899-12-30T18:06:11"/>
    <n v="968"/>
    <n v="16.133333333333333"/>
    <x v="23"/>
    <x v="2"/>
    <n v="48"/>
    <s v="noviembre"/>
    <s v="T"/>
    <m/>
    <s v="no"/>
    <m/>
    <m/>
    <m/>
  </r>
  <r>
    <n v="156820"/>
    <s v="Llenadora"/>
    <s v="Moreno"/>
    <s v="L32"/>
    <d v="2021-02-04T00:00:00"/>
    <s v="Victor"/>
    <s v="Mantenimiento Electrico"/>
    <d v="2023-11-30T00:00:00"/>
    <d v="1899-12-30T20:03:17"/>
    <d v="2023-11-30T00:00:00"/>
    <d v="1899-12-30T20:16:51"/>
    <n v="814"/>
    <n v="13.566666666666666"/>
    <x v="23"/>
    <x v="2"/>
    <n v="48"/>
    <s v="noviembre"/>
    <s v="T"/>
    <m/>
    <s v="no"/>
    <m/>
    <m/>
    <m/>
  </r>
  <r>
    <n v="157921"/>
    <s v="Roscadora"/>
    <s v="Moreno"/>
    <s v="L11"/>
    <d v="2023-07-21T00:00:00"/>
    <s v="Juan Manuel"/>
    <s v="Mantenimiento Mecanico"/>
    <d v="2023-12-07T00:00:00"/>
    <d v="1899-12-30T18:00:00"/>
    <d v="2023-12-07T00:00:00"/>
    <d v="1899-12-30T22:00:00"/>
    <n v="14000"/>
    <n v="233.33333333333334"/>
    <x v="1619"/>
    <x v="3"/>
    <n v="49"/>
    <s v="diciembre"/>
    <s v="T"/>
    <m/>
    <s v="si"/>
    <m/>
    <m/>
    <m/>
  </r>
  <r>
    <n v="159765"/>
    <s v="Estuchadora"/>
    <s v="Moreno"/>
    <s v="L43"/>
    <d v="2018-11-01T00:00:00"/>
    <s v="-"/>
    <s v="Mantenimiento Mecanico"/>
    <d v="2023-12-26T00:00:00"/>
    <d v="1899-12-30T17:50:04"/>
    <d v="2023-12-27T00:00:00"/>
    <d v="1899-12-30T17:10:02"/>
    <n v="83998"/>
    <n v="1399.9666666666667"/>
    <x v="1620"/>
    <x v="3"/>
    <n v="52"/>
    <s v="diciembre"/>
    <s v="T"/>
    <m/>
    <s v="si"/>
    <m/>
    <m/>
    <m/>
  </r>
  <r>
    <n v="159094"/>
    <s v="Llenadora L38"/>
    <s v="Moreno"/>
    <s v="L38"/>
    <d v="2021-03-03T00:00:00"/>
    <s v="Martín"/>
    <s v="Mantenimiento Mecanico"/>
    <d v="2023-12-19T00:00:00"/>
    <d v="1899-12-30T18:48:14"/>
    <d v="2023-12-20T00:00:00"/>
    <d v="1899-12-30T14:17:55"/>
    <n v="70181"/>
    <n v="1169.6833333333334"/>
    <x v="1621"/>
    <x v="2"/>
    <n v="51"/>
    <s v="diciembre"/>
    <s v="T"/>
    <m/>
    <s v="no"/>
    <m/>
    <m/>
    <m/>
  </r>
  <r>
    <n v="160298"/>
    <s v="Llenadora"/>
    <s v="Moreno"/>
    <s v="L36"/>
    <d v="2018-11-01T00:00:00"/>
    <s v="-"/>
    <s v="Mantenimiento Electrico"/>
    <d v="2023-12-29T00:00:00"/>
    <d v="1899-12-30T18:04:36"/>
    <d v="2023-12-30T00:00:00"/>
    <d v="1899-12-30T11:17:00"/>
    <n v="61944"/>
    <n v="1032.4000000000001"/>
    <x v="1622"/>
    <x v="3"/>
    <n v="53"/>
    <s v="diciembre"/>
    <s v="T"/>
    <m/>
    <s v="si"/>
    <m/>
    <m/>
    <m/>
  </r>
  <r>
    <n v="159849"/>
    <s v="Etiquetadora L33"/>
    <s v="Moreno"/>
    <s v="L33"/>
    <d v="2020-10-16T00:00:00"/>
    <s v="Martín"/>
    <s v="Mantenimiento Electrico"/>
    <d v="2023-12-27T00:00:00"/>
    <d v="1899-12-30T14:15:26"/>
    <d v="2023-12-28T00:00:00"/>
    <d v="1899-12-30T06:08:32"/>
    <n v="57186"/>
    <n v="953.1"/>
    <x v="1"/>
    <x v="1"/>
    <n v="52"/>
    <s v="diciembre"/>
    <s v="T"/>
    <m/>
    <s v="sin informacion"/>
    <m/>
    <m/>
    <m/>
  </r>
  <r>
    <n v="160303"/>
    <s v="Llenadora L38"/>
    <s v="Moreno"/>
    <s v="L38"/>
    <d v="2021-03-03T00:00:00"/>
    <s v="Martín"/>
    <s v="Mantenimiento Mecanico"/>
    <d v="2023-12-29T00:00:00"/>
    <d v="1899-12-30T20:22:02"/>
    <d v="2023-12-30T00:00:00"/>
    <d v="1899-12-30T11:05:42"/>
    <n v="53020"/>
    <n v="883.66666666666663"/>
    <x v="1"/>
    <x v="1"/>
    <n v="53"/>
    <s v="diciembre"/>
    <s v="T"/>
    <m/>
    <s v="sin informacion"/>
    <m/>
    <m/>
    <m/>
  </r>
  <r>
    <n v="159927"/>
    <s v="Etiquetadora L33"/>
    <s v="Moreno"/>
    <s v="L33"/>
    <d v="2020-10-16T00:00:00"/>
    <s v="Martín"/>
    <s v="Mantenimiento Electrico"/>
    <d v="2023-12-28T00:00:00"/>
    <d v="1899-12-30T06:08:43"/>
    <d v="2023-12-28T00:00:00"/>
    <d v="1899-12-30T18:50:30"/>
    <n v="45707"/>
    <n v="761.7833333333333"/>
    <x v="1"/>
    <x v="1"/>
    <n v="52"/>
    <s v="diciembre"/>
    <s v="M"/>
    <m/>
    <s v="sin informacion"/>
    <m/>
    <m/>
    <m/>
  </r>
  <r>
    <n v="159402"/>
    <s v="Etiquetadora L33"/>
    <s v="Moreno"/>
    <s v="L33"/>
    <d v="2020-10-16T00:00:00"/>
    <s v="Martín"/>
    <s v="Mantenimiento Electrico"/>
    <d v="2023-12-21T00:00:00"/>
    <d v="1899-12-30T17:57:42"/>
    <d v="2023-12-22T00:00:00"/>
    <d v="1899-12-30T06:17:06"/>
    <n v="44364"/>
    <n v="739.4"/>
    <x v="1"/>
    <x v="1"/>
    <n v="51"/>
    <s v="diciembre"/>
    <s v="T"/>
    <m/>
    <s v="sin informacion"/>
    <m/>
    <m/>
    <m/>
  </r>
  <r>
    <n v="159920"/>
    <s v="Celofanadora"/>
    <s v="Moreno"/>
    <s v="L43"/>
    <d v="2018-11-01T00:00:00"/>
    <s v="-"/>
    <s v="Mantenimiento Mecanico"/>
    <d v="2023-12-27T00:00:00"/>
    <d v="1899-12-30T20:57:38"/>
    <d v="2023-12-28T00:00:00"/>
    <d v="1899-12-30T09:09:06"/>
    <n v="43888"/>
    <n v="731.4666666666667"/>
    <x v="1623"/>
    <x v="3"/>
    <n v="52"/>
    <s v="diciembre"/>
    <s v="T"/>
    <m/>
    <s v="si"/>
    <m/>
    <m/>
    <m/>
  </r>
  <r>
    <n v="159777"/>
    <s v="Etiquetadora L33"/>
    <s v="Moreno"/>
    <s v="L33"/>
    <d v="2020-10-16T00:00:00"/>
    <s v="Martín"/>
    <s v="Mantenimiento Mecanico"/>
    <d v="2023-12-26T00:00:00"/>
    <d v="1899-12-30T19:41:00"/>
    <d v="2023-12-27T00:00:00"/>
    <d v="1899-12-30T07:20:51"/>
    <n v="41991"/>
    <n v="699.85"/>
    <x v="1"/>
    <x v="1"/>
    <n v="52"/>
    <s v="diciembre"/>
    <s v="T"/>
    <m/>
    <s v="sin informacion"/>
    <m/>
    <m/>
    <m/>
  </r>
  <r>
    <n v="157678"/>
    <s v="Bomba Moyno"/>
    <s v="Moreno"/>
    <s v="L29"/>
    <d v="2018-11-01T00:00:00"/>
    <s v="-"/>
    <s v="Mantenimiento Electrico"/>
    <d v="2023-12-06T00:00:00"/>
    <d v="1899-12-30T20:18:13"/>
    <d v="2023-12-07T00:00:00"/>
    <d v="1899-12-30T07:50:56"/>
    <n v="41563"/>
    <n v="692.7166666666667"/>
    <x v="1"/>
    <x v="1"/>
    <n v="49"/>
    <s v="diciembre"/>
    <s v="T"/>
    <m/>
    <s v="sin informacion"/>
    <m/>
    <m/>
    <m/>
  </r>
  <r>
    <n v="159097"/>
    <s v="Etiquetadora L33"/>
    <s v="Moreno"/>
    <s v="L33"/>
    <d v="2020-10-16T00:00:00"/>
    <s v="Martín"/>
    <s v="Mantenimiento Mecanico"/>
    <d v="2023-12-19T00:00:00"/>
    <d v="1899-12-30T19:27:52"/>
    <d v="2023-12-20T00:00:00"/>
    <d v="1899-12-30T06:26:43"/>
    <n v="39531"/>
    <n v="658.85"/>
    <x v="1624"/>
    <x v="2"/>
    <n v="51"/>
    <s v="diciembre"/>
    <s v="T"/>
    <m/>
    <s v="no"/>
    <m/>
    <m/>
    <m/>
  </r>
  <r>
    <n v="159269"/>
    <s v="Etiquetadora"/>
    <s v="Moreno"/>
    <s v="L12"/>
    <d v="2018-11-01T00:00:00"/>
    <s v="-"/>
    <s v="Mantenimiento Mecanico"/>
    <d v="2023-12-20T00:00:00"/>
    <d v="1899-12-30T20:55:05"/>
    <d v="2023-12-21T00:00:00"/>
    <d v="1899-12-30T07:41:35"/>
    <n v="38790"/>
    <n v="646.5"/>
    <x v="1"/>
    <x v="1"/>
    <n v="51"/>
    <s v="diciembre"/>
    <s v="T"/>
    <m/>
    <s v="sin informacion"/>
    <m/>
    <m/>
    <m/>
  </r>
  <r>
    <n v="158728"/>
    <s v="Mordazas"/>
    <s v="Moreno"/>
    <s v="L07"/>
    <d v="2018-11-01T00:00:00"/>
    <s v="-"/>
    <s v="Mantenimiento Mecanico"/>
    <d v="2023-12-15T00:00:00"/>
    <d v="1899-12-30T21:09:09"/>
    <d v="2023-12-16T00:00:00"/>
    <d v="1899-12-30T06:32:33"/>
    <n v="33804"/>
    <n v="563.4"/>
    <x v="1"/>
    <x v="1"/>
    <n v="51"/>
    <s v="diciembre"/>
    <s v="T"/>
    <m/>
    <s v="sin informacion"/>
    <m/>
    <m/>
    <m/>
  </r>
  <r>
    <n v="158250"/>
    <s v="Transporte"/>
    <s v="Moreno"/>
    <s v="L04"/>
    <d v="2018-11-01T00:00:00"/>
    <s v="-"/>
    <s v="Mantenimiento Mecanico"/>
    <d v="2023-12-11T00:00:00"/>
    <d v="1899-12-30T23:05:08"/>
    <d v="2023-12-12T00:00:00"/>
    <d v="1899-12-30T06:15:32"/>
    <n v="25824"/>
    <n v="430.4"/>
    <x v="1"/>
    <x v="1"/>
    <n v="50"/>
    <s v="diciembre"/>
    <s v="N"/>
    <m/>
    <s v="sin informacion"/>
    <m/>
    <m/>
    <m/>
  </r>
  <r>
    <n v="158281"/>
    <s v="Inkjet"/>
    <s v="Moreno"/>
    <s v="L38"/>
    <d v="2018-11-01T00:00:00"/>
    <s v="-"/>
    <s v="Mantenimiento Electrico"/>
    <d v="2023-12-12T00:00:00"/>
    <d v="1899-12-30T12:32:23"/>
    <d v="2023-12-12T00:00:00"/>
    <d v="1899-12-30T19:24:43"/>
    <n v="24740"/>
    <n v="412.33333333333331"/>
    <x v="1"/>
    <x v="1"/>
    <n v="50"/>
    <s v="diciembre"/>
    <s v="M"/>
    <m/>
    <s v="sin informacion"/>
    <m/>
    <m/>
    <m/>
  </r>
  <r>
    <n v="158590"/>
    <s v="Llenadora"/>
    <s v="Moreno"/>
    <s v="L48"/>
    <d v="2018-11-01T00:00:00"/>
    <s v="-"/>
    <s v="Mantenimiento Mecanico"/>
    <d v="2023-12-15T00:00:00"/>
    <d v="1899-12-30T07:23:57"/>
    <d v="2023-12-15T00:00:00"/>
    <d v="1899-12-30T13:24:29"/>
    <n v="21632"/>
    <n v="360.53333333333336"/>
    <x v="1"/>
    <x v="1"/>
    <n v="50"/>
    <s v="diciembre"/>
    <s v="M"/>
    <m/>
    <s v="sin informacion"/>
    <m/>
    <m/>
    <m/>
  </r>
  <r>
    <n v="157621"/>
    <s v="Llenadora"/>
    <s v="Moreno"/>
    <s v="L29"/>
    <d v="2018-11-01T00:00:00"/>
    <s v="-"/>
    <s v="Mantenimiento Mecanico"/>
    <d v="2023-12-06T00:00:00"/>
    <d v="1899-12-30T14:49:40"/>
    <d v="2023-12-06T00:00:00"/>
    <d v="1899-12-30T20:01:39"/>
    <n v="18719"/>
    <n v="311.98333333333335"/>
    <x v="1"/>
    <x v="1"/>
    <n v="49"/>
    <s v="diciembre"/>
    <s v="T"/>
    <m/>
    <s v="sin informacion"/>
    <m/>
    <m/>
    <m/>
  </r>
  <r>
    <n v="158058"/>
    <s v="Llenadora"/>
    <s v="Moreno"/>
    <s v="L35"/>
    <d v="2018-11-01T00:00:00"/>
    <s v="-"/>
    <s v="Mantenimiento Mecanico"/>
    <d v="2023-12-11T00:00:00"/>
    <d v="1899-12-30T09:24:13"/>
    <d v="2023-12-11T00:00:00"/>
    <d v="1899-12-30T14:32:48"/>
    <n v="18515"/>
    <n v="308.58333333333331"/>
    <x v="1"/>
    <x v="1"/>
    <n v="50"/>
    <s v="diciembre"/>
    <s v="M"/>
    <m/>
    <s v="sin informacion"/>
    <m/>
    <m/>
    <m/>
  </r>
  <r>
    <n v="157370"/>
    <s v="Torqueadora"/>
    <s v="Moreno"/>
    <s v="L33"/>
    <d v="2020-02-20T00:00:00"/>
    <s v="Martín"/>
    <s v="Mantenimiento Mecanico"/>
    <d v="2023-12-05T00:00:00"/>
    <d v="1899-12-30T11:32:13"/>
    <d v="2023-12-05T00:00:00"/>
    <d v="1899-12-30T16:30:57"/>
    <n v="17924"/>
    <n v="298.73333333333335"/>
    <x v="1"/>
    <x v="1"/>
    <n v="49"/>
    <s v="diciembre"/>
    <s v="M"/>
    <m/>
    <s v="sin informacion"/>
    <m/>
    <m/>
    <m/>
  </r>
  <r>
    <n v="157690"/>
    <s v="Embalador"/>
    <s v="Moreno"/>
    <s v="L33"/>
    <d v="2018-11-01T00:00:00"/>
    <s v="-"/>
    <s v="Mantenimiento Mecanico"/>
    <d v="2023-12-07T00:00:00"/>
    <d v="1899-12-30T07:19:21"/>
    <d v="2023-12-07T00:00:00"/>
    <d v="1899-12-30T12:14:03"/>
    <n v="17682"/>
    <n v="294.7"/>
    <x v="1625"/>
    <x v="3"/>
    <n v="49"/>
    <s v="diciembre"/>
    <s v="M"/>
    <m/>
    <s v="si"/>
    <m/>
    <m/>
    <m/>
  </r>
  <r>
    <n v="158671"/>
    <s v="Llenadora"/>
    <s v="Moreno"/>
    <s v="L36"/>
    <d v="2018-11-01T00:00:00"/>
    <s v="-"/>
    <s v="Mantenimiento Mecanico"/>
    <d v="2023-12-15T00:00:00"/>
    <d v="1899-12-30T14:47:23"/>
    <d v="2023-12-15T00:00:00"/>
    <d v="1899-12-30T19:38:46"/>
    <n v="17483"/>
    <n v="291.38333333333333"/>
    <x v="1626"/>
    <x v="2"/>
    <n v="50"/>
    <s v="diciembre"/>
    <s v="T"/>
    <m/>
    <s v="no"/>
    <m/>
    <m/>
    <m/>
  </r>
  <r>
    <n v="157279"/>
    <s v="Laser"/>
    <s v="Moreno"/>
    <s v="L36"/>
    <d v="2019-12-10T00:00:00"/>
    <s v="Martín"/>
    <s v="Mantenimiento Electrico"/>
    <d v="2023-12-04T00:00:00"/>
    <d v="1899-12-30T16:50:04"/>
    <d v="2023-12-04T00:00:00"/>
    <d v="1899-12-30T21:30:59"/>
    <n v="16855"/>
    <n v="280.91666666666669"/>
    <x v="1627"/>
    <x v="2"/>
    <n v="49"/>
    <s v="diciembre"/>
    <s v="T"/>
    <m/>
    <s v="no"/>
    <m/>
    <m/>
    <m/>
  </r>
  <r>
    <n v="157513"/>
    <s v="Torqueadora"/>
    <s v="Moreno"/>
    <s v="L38"/>
    <d v="2018-11-01T00:00:00"/>
    <s v="-"/>
    <s v="Mantenimiento Mecanico"/>
    <d v="2023-12-06T00:00:00"/>
    <d v="1899-12-30T06:49:21"/>
    <d v="2023-12-06T00:00:00"/>
    <d v="1899-12-30T11:09:16"/>
    <n v="15595"/>
    <n v="259.91666666666669"/>
    <x v="1628"/>
    <x v="3"/>
    <n v="49"/>
    <s v="diciembre"/>
    <s v="M"/>
    <m/>
    <s v="si"/>
    <m/>
    <m/>
    <m/>
  </r>
  <r>
    <n v="158044"/>
    <s v="Inkjet"/>
    <s v="Moreno"/>
    <s v="L10"/>
    <d v="2018-11-01T00:00:00"/>
    <s v="-"/>
    <s v="Mantenimiento Electrico"/>
    <d v="2023-12-11T00:00:00"/>
    <d v="1899-12-30T06:01:57"/>
    <d v="2023-12-11T00:00:00"/>
    <d v="1899-12-30T10:07:22"/>
    <n v="14725"/>
    <n v="245.41666666666666"/>
    <x v="1629"/>
    <x v="3"/>
    <n v="50"/>
    <s v="diciembre"/>
    <s v="M"/>
    <m/>
    <s v="si"/>
    <m/>
    <m/>
    <m/>
  </r>
  <r>
    <n v="158897"/>
    <s v="Mordazas"/>
    <s v="Moreno"/>
    <s v="L07"/>
    <d v="2018-11-01T00:00:00"/>
    <s v="-"/>
    <s v="Mantenimiento Mecanico"/>
    <d v="2023-12-18T00:00:00"/>
    <d v="1899-12-30T16:40:33"/>
    <d v="2023-12-18T00:00:00"/>
    <d v="1899-12-30T20:38:18"/>
    <n v="14265"/>
    <n v="237.75"/>
    <x v="1630"/>
    <x v="2"/>
    <n v="51"/>
    <s v="diciembre"/>
    <s v="T"/>
    <m/>
    <s v="no"/>
    <m/>
    <m/>
    <m/>
  </r>
  <r>
    <n v="159761"/>
    <s v="Celofanadora"/>
    <s v="Moreno"/>
    <s v="L11"/>
    <d v="2018-11-01T00:00:00"/>
    <s v="-"/>
    <s v="Mantenimiento Mecanico"/>
    <d v="2023-12-26T00:00:00"/>
    <d v="1899-12-30T17:35:30"/>
    <d v="2023-12-26T00:00:00"/>
    <d v="1899-12-30T21:32:04"/>
    <n v="14194"/>
    <n v="236.56666666666666"/>
    <x v="1"/>
    <x v="1"/>
    <n v="52"/>
    <s v="diciembre"/>
    <s v="T"/>
    <m/>
    <s v="sin informacion"/>
    <m/>
    <m/>
    <m/>
  </r>
  <r>
    <n v="159257"/>
    <s v="Etiquetadora"/>
    <s v="Moreno"/>
    <s v="L12"/>
    <d v="2018-11-01T00:00:00"/>
    <s v="-"/>
    <s v="Mantenimiento Mecanico"/>
    <d v="2023-12-20T00:00:00"/>
    <d v="1899-12-30T17:22:57"/>
    <d v="2023-12-20T00:00:00"/>
    <d v="1899-12-30T20:54:59"/>
    <n v="12722"/>
    <n v="212.03333333333333"/>
    <x v="1"/>
    <x v="1"/>
    <n v="51"/>
    <s v="diciembre"/>
    <s v="T"/>
    <m/>
    <s v="sin informacion"/>
    <m/>
    <m/>
    <m/>
  </r>
  <r>
    <n v="159576"/>
    <s v="Abastecedor de bolillas"/>
    <s v="Moreno"/>
    <s v="L33"/>
    <d v="2018-11-01T00:00:00"/>
    <s v="-"/>
    <s v="Mantenimiento Electrico"/>
    <d v="2023-12-22T00:00:00"/>
    <d v="1899-12-30T16:48:37"/>
    <d v="2023-12-22T00:00:00"/>
    <d v="1899-12-30T20:20:31"/>
    <n v="12714"/>
    <n v="211.9"/>
    <x v="1"/>
    <x v="1"/>
    <n v="51"/>
    <s v="diciembre"/>
    <s v="T"/>
    <m/>
    <s v="sin informacion"/>
    <m/>
    <m/>
    <m/>
  </r>
  <r>
    <n v="160092"/>
    <s v="Celofanadora"/>
    <s v="Moreno"/>
    <s v="L11"/>
    <d v="2018-11-01T00:00:00"/>
    <s v="-"/>
    <s v="Mantenimiento Electrico"/>
    <d v="2023-12-28T00:00:00"/>
    <d v="1899-12-30T16:34:11"/>
    <d v="2023-12-28T00:00:00"/>
    <d v="1899-12-30T19:56:20"/>
    <n v="12129"/>
    <n v="202.15"/>
    <x v="1"/>
    <x v="1"/>
    <n v="52"/>
    <s v="diciembre"/>
    <s v="T"/>
    <m/>
    <s v="sin informacion"/>
    <m/>
    <m/>
    <m/>
  </r>
  <r>
    <n v="158393"/>
    <s v="Llenadora"/>
    <s v="Moreno"/>
    <s v="L10"/>
    <d v="2018-11-01T00:00:00"/>
    <s v="-"/>
    <s v="Mantenimiento Electrico"/>
    <d v="2023-12-13T00:00:00"/>
    <d v="1899-12-30T14:53:03"/>
    <d v="2023-12-13T00:00:00"/>
    <d v="1899-12-30T18:12:27"/>
    <n v="11964"/>
    <n v="199.4"/>
    <x v="1631"/>
    <x v="3"/>
    <n v="50"/>
    <s v="diciembre"/>
    <s v="T"/>
    <m/>
    <s v="si"/>
    <m/>
    <m/>
    <m/>
  </r>
  <r>
    <n v="160094"/>
    <s v="Inkjet"/>
    <s v="Moreno"/>
    <s v="L37"/>
    <d v="2018-11-01T00:00:00"/>
    <s v="-"/>
    <s v="Mantenimiento Electrico"/>
    <d v="2023-12-28T00:00:00"/>
    <d v="1899-12-30T16:45:27"/>
    <d v="2023-12-28T00:00:00"/>
    <d v="1899-12-30T19:56:38"/>
    <n v="11471"/>
    <n v="191.18333333333334"/>
    <x v="1"/>
    <x v="1"/>
    <n v="52"/>
    <s v="diciembre"/>
    <s v="T"/>
    <m/>
    <s v="sin informacion"/>
    <m/>
    <m/>
    <m/>
  </r>
  <r>
    <n v="157509"/>
    <s v="Laser"/>
    <s v="Moreno"/>
    <s v="L10"/>
    <d v="2021-02-12T00:00:00"/>
    <s v="Martín"/>
    <s v="Mantenimiento Electrico"/>
    <d v="2023-12-06T00:00:00"/>
    <d v="1899-12-30T06:12:01"/>
    <d v="2023-12-06T00:00:00"/>
    <d v="1899-12-30T09:12:37"/>
    <n v="10836"/>
    <n v="180.6"/>
    <x v="23"/>
    <x v="2"/>
    <n v="49"/>
    <s v="diciembre"/>
    <s v="M"/>
    <m/>
    <s v="no"/>
    <m/>
    <m/>
    <m/>
  </r>
  <r>
    <n v="159374"/>
    <s v="Mordazas"/>
    <s v="Moreno"/>
    <s v="L07"/>
    <d v="2018-11-01T00:00:00"/>
    <s v="-"/>
    <s v="Mantenimiento Mecanico"/>
    <d v="2023-12-21T00:00:00"/>
    <d v="1899-12-30T15:53:26"/>
    <d v="2023-12-21T00:00:00"/>
    <d v="1899-12-30T18:52:53"/>
    <n v="10767"/>
    <n v="179.45"/>
    <x v="1"/>
    <x v="1"/>
    <n v="51"/>
    <s v="diciembre"/>
    <s v="T"/>
    <m/>
    <s v="sin informacion"/>
    <m/>
    <m/>
    <m/>
  </r>
  <r>
    <n v="159822"/>
    <s v="Abastecedor de envases"/>
    <s v="Moreno"/>
    <s v="L33"/>
    <d v="2018-11-01T00:00:00"/>
    <s v="-"/>
    <s v="Mantenimiento Mecanico"/>
    <d v="2023-12-27T00:00:00"/>
    <d v="1899-12-30T11:16:13"/>
    <d v="2023-12-27T00:00:00"/>
    <d v="1899-12-30T14:15:17"/>
    <n v="10744"/>
    <n v="179.06666666666666"/>
    <x v="1632"/>
    <x v="3"/>
    <n v="52"/>
    <s v="diciembre"/>
    <s v="M"/>
    <m/>
    <s v="si"/>
    <m/>
    <m/>
    <m/>
  </r>
  <r>
    <n v="159791"/>
    <s v="Etiquetadora L33"/>
    <s v="Moreno"/>
    <s v="L33"/>
    <d v="2020-10-16T00:00:00"/>
    <s v="Martín"/>
    <s v="Mantenimiento Electrico"/>
    <d v="2023-12-27T00:00:00"/>
    <d v="1899-12-30T07:21:00"/>
    <d v="2023-12-27T00:00:00"/>
    <d v="1899-12-30T10:19:32"/>
    <n v="10712"/>
    <n v="178.53333333333333"/>
    <x v="1633"/>
    <x v="3"/>
    <n v="52"/>
    <s v="diciembre"/>
    <s v="M"/>
    <m/>
    <s v="si"/>
    <m/>
    <m/>
    <m/>
  </r>
  <r>
    <n v="157494"/>
    <s v="Celofanadora"/>
    <s v="Moreno"/>
    <s v="L32"/>
    <d v="2021-02-04T00:00:00"/>
    <s v="Victor"/>
    <s v="Mantenimiento Mecanico"/>
    <d v="2023-12-05T00:00:00"/>
    <d v="1899-12-30T18:15:36"/>
    <d v="2023-12-05T00:00:00"/>
    <d v="1899-12-30T21:14:00"/>
    <n v="10704"/>
    <n v="178.4"/>
    <x v="1634"/>
    <x v="2"/>
    <n v="49"/>
    <s v="diciembre"/>
    <s v="T"/>
    <m/>
    <s v="no"/>
    <m/>
    <m/>
    <m/>
  </r>
  <r>
    <n v="159446"/>
    <s v="Llenadora"/>
    <s v="Moreno"/>
    <s v="L45"/>
    <d v="2018-11-01T00:00:00"/>
    <s v="-"/>
    <s v="Mantenimiento Mecanico"/>
    <d v="2023-12-22T00:00:00"/>
    <d v="1899-12-30T09:36:27"/>
    <d v="2023-12-22T00:00:00"/>
    <d v="1899-12-30T12:23:34"/>
    <n v="10027"/>
    <n v="167.11666666666667"/>
    <x v="1"/>
    <x v="1"/>
    <n v="51"/>
    <s v="diciembre"/>
    <s v="M"/>
    <m/>
    <s v="sin informacion"/>
    <m/>
    <m/>
    <m/>
  </r>
  <r>
    <n v="157649"/>
    <s v="Girador de pucks"/>
    <s v="Moreno"/>
    <s v="L11"/>
    <d v="2021-08-24T00:00:00"/>
    <s v="Sebastian "/>
    <s v="Mantenimiento Mecanico"/>
    <d v="2023-12-06T00:00:00"/>
    <d v="1899-12-30T16:43:39"/>
    <d v="2023-12-06T00:00:00"/>
    <d v="1899-12-30T19:13:33"/>
    <n v="8994"/>
    <n v="149.9"/>
    <x v="1"/>
    <x v="1"/>
    <n v="49"/>
    <s v="diciembre"/>
    <s v="T"/>
    <m/>
    <s v="sin informacion"/>
    <m/>
    <m/>
    <m/>
  </r>
  <r>
    <n v="159369"/>
    <s v="Etiquetadora L33"/>
    <s v="Moreno"/>
    <s v="L33"/>
    <d v="2020-10-16T00:00:00"/>
    <s v="Martín"/>
    <s v="Mantenimiento Mecanico"/>
    <d v="2023-12-21T00:00:00"/>
    <d v="1899-12-30T15:28:17"/>
    <d v="2023-12-21T00:00:00"/>
    <d v="1899-12-30T17:57:33"/>
    <n v="8956"/>
    <n v="149.26666666666668"/>
    <x v="1"/>
    <x v="1"/>
    <n v="51"/>
    <s v="diciembre"/>
    <s v="T"/>
    <m/>
    <s v="sin informacion"/>
    <m/>
    <m/>
    <m/>
  </r>
  <r>
    <n v="159494"/>
    <s v="Torqueadora"/>
    <s v="Moreno"/>
    <s v="L45"/>
    <d v="2020-02-20T00:00:00"/>
    <s v="Martín"/>
    <s v="Mantenimiento Mecanico"/>
    <d v="2023-12-22T00:00:00"/>
    <d v="1899-12-30T12:23:59"/>
    <d v="2023-12-22T00:00:00"/>
    <d v="1899-12-30T14:45:22"/>
    <n v="8483"/>
    <n v="141.38333333333333"/>
    <x v="1"/>
    <x v="1"/>
    <n v="51"/>
    <s v="diciembre"/>
    <s v="M"/>
    <m/>
    <s v="sin informacion"/>
    <m/>
    <m/>
    <m/>
  </r>
  <r>
    <n v="156998"/>
    <s v="Laser"/>
    <s v="Moreno"/>
    <s v="L11"/>
    <d v="2021-08-24T00:00:00"/>
    <s v="Sebastian "/>
    <s v="Mantenimiento Electrico"/>
    <d v="2023-12-01T00:00:00"/>
    <d v="1899-12-30T14:33:35"/>
    <d v="2023-12-01T00:00:00"/>
    <d v="1899-12-30T16:46:16"/>
    <n v="7961"/>
    <n v="132.68333333333334"/>
    <x v="305"/>
    <x v="2"/>
    <n v="48"/>
    <s v="diciembre"/>
    <s v="T"/>
    <m/>
    <s v="no"/>
    <m/>
    <m/>
    <m/>
  </r>
  <r>
    <n v="159438"/>
    <s v="Abastecedor de bolillas"/>
    <s v="Moreno"/>
    <s v="L33"/>
    <d v="2018-11-01T00:00:00"/>
    <s v="-"/>
    <s v="Mantenimiento Mecanico"/>
    <d v="2023-12-22T00:00:00"/>
    <d v="1899-12-30T08:36:40"/>
    <d v="2023-12-22T00:00:00"/>
    <d v="1899-12-30T10:39:18"/>
    <n v="7358"/>
    <n v="122.63333333333334"/>
    <x v="1"/>
    <x v="1"/>
    <n v="51"/>
    <s v="diciembre"/>
    <s v="M"/>
    <m/>
    <s v="sin informacion"/>
    <m/>
    <m/>
    <m/>
  </r>
  <r>
    <n v="159440"/>
    <s v="Laser"/>
    <s v="Moreno"/>
    <s v="L10"/>
    <d v="2021-02-12T00:00:00"/>
    <s v="Martín"/>
    <s v="Mantenimiento Electrico"/>
    <d v="2023-12-22T00:00:00"/>
    <d v="1899-12-30T08:52:52"/>
    <d v="2023-12-22T00:00:00"/>
    <d v="1899-12-30T10:53:55"/>
    <n v="7263"/>
    <n v="121.05"/>
    <x v="1"/>
    <x v="1"/>
    <n v="51"/>
    <s v="diciembre"/>
    <s v="M"/>
    <m/>
    <s v="sin informacion"/>
    <m/>
    <m/>
    <m/>
  </r>
  <r>
    <n v="157546"/>
    <s v="Llenadora"/>
    <s v="Moreno"/>
    <s v="L43"/>
    <d v="2018-11-01T00:00:00"/>
    <s v="-"/>
    <s v="Mantenimiento Electrico"/>
    <d v="2023-12-06T00:00:00"/>
    <d v="1899-12-30T10:35:57"/>
    <d v="2023-12-06T00:00:00"/>
    <d v="1899-12-30T12:36:24"/>
    <n v="7227"/>
    <n v="120.45"/>
    <x v="1"/>
    <x v="1"/>
    <n v="49"/>
    <s v="diciembre"/>
    <s v="M"/>
    <m/>
    <s v="sin informacion"/>
    <m/>
    <m/>
    <m/>
  </r>
  <r>
    <n v="157387"/>
    <s v="Laser"/>
    <s v="Moreno"/>
    <s v="L36"/>
    <d v="2019-12-10T00:00:00"/>
    <s v="Martín"/>
    <s v="Mantenimiento Electrico"/>
    <d v="2023-12-05T00:00:00"/>
    <d v="1899-12-30T12:46:52"/>
    <d v="2023-12-05T00:00:00"/>
    <d v="1899-12-30T14:41:37"/>
    <n v="6885"/>
    <n v="114.75"/>
    <x v="1"/>
    <x v="1"/>
    <n v="49"/>
    <s v="diciembre"/>
    <s v="M"/>
    <m/>
    <s v="sin informacion"/>
    <m/>
    <m/>
    <m/>
  </r>
  <r>
    <n v="157319"/>
    <s v="Abastecedor de tapas"/>
    <s v="Moreno"/>
    <s v="L12"/>
    <d v="2018-11-01T00:00:00"/>
    <s v="-"/>
    <s v="Mantenimiento Electrico"/>
    <d v="2023-12-05T00:00:00"/>
    <d v="1899-12-30T07:48:35"/>
    <d v="2023-12-05T00:00:00"/>
    <d v="1899-12-30T09:41:36"/>
    <n v="6781"/>
    <n v="113.01666666666667"/>
    <x v="1"/>
    <x v="1"/>
    <n v="49"/>
    <s v="diciembre"/>
    <s v="M"/>
    <m/>
    <s v="sin informacion"/>
    <m/>
    <m/>
    <m/>
  </r>
  <r>
    <n v="159010"/>
    <s v="Etiquetadora L33"/>
    <s v="Moreno"/>
    <s v="L33"/>
    <d v="2020-10-16T00:00:00"/>
    <s v="Martín"/>
    <s v="Mantenimiento Electrico"/>
    <d v="2023-12-19T00:00:00"/>
    <d v="1899-12-30T13:07:30"/>
    <d v="2023-12-19T00:00:00"/>
    <d v="1899-12-30T15:00:00"/>
    <n v="6750"/>
    <n v="112.5"/>
    <x v="1624"/>
    <x v="2"/>
    <n v="51"/>
    <s v="diciembre"/>
    <s v="M"/>
    <m/>
    <s v="no"/>
    <m/>
    <m/>
    <m/>
  </r>
  <r>
    <n v="157508"/>
    <s v="Llenadora"/>
    <s v="Moreno"/>
    <s v="L41"/>
    <d v="2018-11-01T00:00:00"/>
    <s v="-"/>
    <s v="Mantenimiento Electrico"/>
    <d v="2023-12-06T00:00:00"/>
    <d v="1899-12-30T06:02:20"/>
    <d v="2023-12-06T00:00:00"/>
    <d v="1899-12-30T07:53:30"/>
    <n v="6670"/>
    <n v="111.16666666666667"/>
    <x v="1"/>
    <x v="1"/>
    <n v="49"/>
    <s v="diciembre"/>
    <s v="M"/>
    <m/>
    <s v="sin informacion"/>
    <m/>
    <m/>
    <m/>
  </r>
  <r>
    <n v="158948"/>
    <s v="Celofanadora L10"/>
    <s v="Moreno"/>
    <s v="L10"/>
    <d v="2020-09-30T00:00:00"/>
    <s v="Martín"/>
    <s v="Mantenimiento Mecanico"/>
    <d v="2023-12-19T00:00:00"/>
    <d v="1899-12-30T08:02:22"/>
    <d v="2023-12-19T00:00:00"/>
    <d v="1899-12-30T09:51:24"/>
    <n v="6542"/>
    <n v="109.03333333333333"/>
    <x v="1"/>
    <x v="1"/>
    <n v="51"/>
    <s v="diciembre"/>
    <s v="M"/>
    <m/>
    <s v="sin informacion"/>
    <m/>
    <m/>
    <m/>
  </r>
  <r>
    <n v="159890"/>
    <s v="Picos"/>
    <s v="Moreno"/>
    <s v="L41"/>
    <d v="2020-01-13T00:00:00"/>
    <s v="Martín"/>
    <s v="Mantenimiento Mecanico"/>
    <d v="2023-12-27T00:00:00"/>
    <d v="1899-12-30T16:06:09"/>
    <d v="2023-12-27T00:00:00"/>
    <d v="1899-12-30T17:52:10"/>
    <n v="6361"/>
    <n v="106.01666666666667"/>
    <x v="1635"/>
    <x v="2"/>
    <n v="52"/>
    <s v="diciembre"/>
    <s v="T"/>
    <m/>
    <s v="no"/>
    <m/>
    <m/>
    <m/>
  </r>
  <r>
    <n v="158419"/>
    <s v="Pick and play"/>
    <s v="Moreno"/>
    <s v="L11"/>
    <d v="2018-11-01T00:00:00"/>
    <s v="-"/>
    <s v="Mantenimiento Electrico"/>
    <d v="2023-12-13T00:00:00"/>
    <d v="1899-12-30T16:31:00"/>
    <d v="2023-12-13T00:00:00"/>
    <d v="1899-12-30T18:14:16"/>
    <n v="6196"/>
    <n v="103.26666666666667"/>
    <x v="1"/>
    <x v="1"/>
    <n v="50"/>
    <s v="diciembre"/>
    <s v="T"/>
    <m/>
    <s v="sin informacion"/>
    <m/>
    <m/>
    <m/>
  </r>
  <r>
    <n v="158302"/>
    <s v="Torqueadora"/>
    <s v="Moreno"/>
    <s v="L19"/>
    <d v="2018-11-01T00:00:00"/>
    <s v="-"/>
    <s v="Mantenimiento Mecanico"/>
    <d v="2023-12-12T00:00:00"/>
    <d v="1899-12-30T20:04:33"/>
    <d v="2023-12-12T00:00:00"/>
    <d v="1899-12-30T21:46:49"/>
    <n v="6136"/>
    <n v="102.26666666666667"/>
    <x v="1"/>
    <x v="1"/>
    <n v="50"/>
    <s v="diciembre"/>
    <s v="T"/>
    <m/>
    <s v="sin informacion"/>
    <m/>
    <m/>
    <m/>
  </r>
  <r>
    <n v="158253"/>
    <s v="Transporte"/>
    <s v="Moreno"/>
    <s v="L04"/>
    <d v="2018-11-01T00:00:00"/>
    <s v="-"/>
    <s v="Mantenimiento Mecanico"/>
    <d v="2023-12-12T00:00:00"/>
    <d v="1899-12-30T06:15:44"/>
    <d v="2023-12-12T00:00:00"/>
    <d v="1899-12-30T07:57:11"/>
    <n v="6087"/>
    <n v="101.45"/>
    <x v="1636"/>
    <x v="3"/>
    <n v="50"/>
    <s v="diciembre"/>
    <s v="M"/>
    <m/>
    <s v="si"/>
    <m/>
    <m/>
    <m/>
  </r>
  <r>
    <n v="158246"/>
    <s v="Pick and play"/>
    <s v="Moreno"/>
    <s v="L32"/>
    <d v="2023-01-04T00:00:00"/>
    <s v="Juan Manuel"/>
    <s v="Mantenimiento Electrico"/>
    <d v="2023-12-11T00:00:00"/>
    <d v="1899-12-30T19:29:18"/>
    <d v="2023-12-11T00:00:00"/>
    <d v="1899-12-30T21:10:38"/>
    <n v="6080"/>
    <n v="101.33333333333333"/>
    <x v="1"/>
    <x v="1"/>
    <n v="50"/>
    <s v="diciembre"/>
    <s v="T"/>
    <m/>
    <s v="sin informacion"/>
    <m/>
    <m/>
    <m/>
  </r>
  <r>
    <n v="157062"/>
    <s v="Etiquetadora"/>
    <s v="Moreno"/>
    <s v="L19"/>
    <d v="2018-11-01T00:00:00"/>
    <s v="-"/>
    <s v="Mantenimiento Mecanico"/>
    <d v="2023-12-01T00:00:00"/>
    <d v="1899-12-30T19:46:05"/>
    <d v="2023-12-01T00:00:00"/>
    <d v="1899-12-30T21:26:04"/>
    <n v="5999"/>
    <n v="99.983333333333334"/>
    <x v="1"/>
    <x v="1"/>
    <n v="48"/>
    <s v="diciembre"/>
    <s v="T"/>
    <m/>
    <s v="sin informacion"/>
    <m/>
    <m/>
    <m/>
  </r>
  <r>
    <n v="158287"/>
    <s v="Cozolli"/>
    <s v="Moreno"/>
    <s v="L37"/>
    <d v="2018-11-01T00:00:00"/>
    <s v="-"/>
    <s v="Mantenimiento Mecanico"/>
    <d v="2023-12-12T00:00:00"/>
    <d v="1899-12-30T15:43:37"/>
    <d v="2023-12-12T00:00:00"/>
    <d v="1899-12-30T17:22:58"/>
    <n v="5961"/>
    <n v="99.35"/>
    <x v="1637"/>
    <x v="2"/>
    <n v="50"/>
    <s v="diciembre"/>
    <s v="T"/>
    <m/>
    <s v="no"/>
    <m/>
    <m/>
    <m/>
  </r>
  <r>
    <n v="158677"/>
    <s v="Abastecedor pinceles"/>
    <s v="Moreno"/>
    <s v="L37"/>
    <d v="2018-11-01T00:00:00"/>
    <s v="-"/>
    <s v="Mantenimiento Mecanico"/>
    <d v="2023-12-15T00:00:00"/>
    <d v="1899-12-30T15:27:15"/>
    <d v="2023-12-15T00:00:00"/>
    <d v="1899-12-30T17:04:51"/>
    <n v="5856"/>
    <n v="97.6"/>
    <x v="1"/>
    <x v="1"/>
    <n v="50"/>
    <s v="diciembre"/>
    <s v="T"/>
    <m/>
    <s v="sin informacion"/>
    <m/>
    <m/>
    <m/>
  </r>
  <r>
    <n v="159113"/>
    <s v="Etiquetadora L33"/>
    <s v="Moreno"/>
    <s v="L33"/>
    <d v="2020-10-16T00:00:00"/>
    <s v="Martín"/>
    <s v="Mantenimiento Electrico"/>
    <d v="2023-12-20T00:00:00"/>
    <d v="1899-12-30T07:26:42"/>
    <d v="2023-12-20T00:00:00"/>
    <d v="1899-12-30T08:59:00"/>
    <n v="5538"/>
    <n v="92.3"/>
    <x v="1638"/>
    <x v="2"/>
    <n v="51"/>
    <s v="diciembre"/>
    <s v="M"/>
    <m/>
    <s v="no"/>
    <m/>
    <m/>
    <m/>
  </r>
  <r>
    <n v="159789"/>
    <s v="Llenadora"/>
    <s v="Moreno"/>
    <s v="L07"/>
    <d v="2018-11-01T00:00:00"/>
    <s v="-"/>
    <s v="Mantenimiento Electrico"/>
    <d v="2023-12-27T00:00:00"/>
    <d v="1899-12-30T07:12:44"/>
    <d v="2023-12-27T00:00:00"/>
    <d v="1899-12-30T08:44:03"/>
    <n v="5479"/>
    <n v="91.316666666666663"/>
    <x v="1"/>
    <x v="1"/>
    <n v="52"/>
    <s v="diciembre"/>
    <s v="M"/>
    <m/>
    <s v="sin informacion"/>
    <m/>
    <m/>
    <m/>
  </r>
  <r>
    <n v="159428"/>
    <s v="Abastecedor pinceles"/>
    <s v="Moreno"/>
    <s v="L37"/>
    <d v="2018-11-01T00:00:00"/>
    <s v="-"/>
    <s v="Mantenimiento Mecanico"/>
    <d v="2023-12-22T00:00:00"/>
    <d v="1899-12-30T06:39:34"/>
    <d v="2023-12-22T00:00:00"/>
    <d v="1899-12-30T08:10:32"/>
    <n v="5458"/>
    <n v="90.966666666666669"/>
    <x v="1"/>
    <x v="1"/>
    <n v="51"/>
    <s v="diciembre"/>
    <s v="M"/>
    <m/>
    <s v="sin informacion"/>
    <m/>
    <m/>
    <m/>
  </r>
  <r>
    <n v="159780"/>
    <s v="Transporte"/>
    <s v="Moreno"/>
    <s v="L45"/>
    <d v="2018-11-01T00:00:00"/>
    <s v="-"/>
    <s v="Mantenimiento Mecanico"/>
    <d v="2023-12-26T00:00:00"/>
    <d v="1899-12-30T20:20:38"/>
    <d v="2023-12-26T00:00:00"/>
    <d v="1899-12-30T21:49:42"/>
    <n v="5344"/>
    <n v="89.066666666666663"/>
    <x v="1"/>
    <x v="1"/>
    <n v="52"/>
    <s v="diciembre"/>
    <s v="T"/>
    <m/>
    <s v="sin informacion"/>
    <m/>
    <m/>
    <m/>
  </r>
  <r>
    <n v="157454"/>
    <s v="Torqueadora"/>
    <s v="Moreno"/>
    <s v="L38"/>
    <d v="2018-11-01T00:00:00"/>
    <s v="-"/>
    <s v="Mantenimiento Mecanico"/>
    <d v="2023-12-05T00:00:00"/>
    <d v="1899-12-30T15:36:30"/>
    <d v="2023-12-05T00:00:00"/>
    <d v="1899-12-30T17:04:22"/>
    <n v="5272"/>
    <n v="87.86666666666666"/>
    <x v="1"/>
    <x v="1"/>
    <n v="49"/>
    <s v="diciembre"/>
    <s v="T"/>
    <m/>
    <s v="sin informacion"/>
    <m/>
    <m/>
    <m/>
  </r>
  <r>
    <n v="157624"/>
    <s v="Torqueadora"/>
    <s v="Moreno"/>
    <s v="L32"/>
    <d v="2021-02-04T00:00:00"/>
    <s v="Victor"/>
    <s v="Mantenimiento Mecanico"/>
    <d v="2023-12-06T00:00:00"/>
    <d v="1899-12-30T14:57:33"/>
    <d v="2023-12-06T00:00:00"/>
    <d v="1899-12-30T16:23:37"/>
    <n v="5164"/>
    <n v="86.066666666666663"/>
    <x v="1"/>
    <x v="1"/>
    <n v="49"/>
    <s v="diciembre"/>
    <s v="T"/>
    <m/>
    <s v="sin informacion"/>
    <m/>
    <m/>
    <m/>
  </r>
  <r>
    <n v="159958"/>
    <s v="Etiquetadora"/>
    <s v="Moreno"/>
    <s v="L45"/>
    <d v="2018-11-01T00:00:00"/>
    <s v="-"/>
    <s v="Mantenimiento Mecanico"/>
    <d v="2023-12-28T00:00:00"/>
    <d v="1899-12-30T10:28:25"/>
    <d v="2023-12-28T00:00:00"/>
    <d v="1899-12-30T11:52:05"/>
    <n v="5020"/>
    <n v="83.666666666666671"/>
    <x v="1"/>
    <x v="1"/>
    <n v="52"/>
    <s v="diciembre"/>
    <s v="M"/>
    <m/>
    <s v="sin informacion"/>
    <m/>
    <m/>
    <m/>
  </r>
  <r>
    <n v="158709"/>
    <s v="Llenadora"/>
    <s v="Moreno"/>
    <s v="L42"/>
    <d v="2018-11-01T00:00:00"/>
    <s v="-"/>
    <s v="Mantenimiento Electrico"/>
    <d v="2023-12-15T00:00:00"/>
    <d v="1899-12-30T18:37:53"/>
    <d v="2023-12-15T00:00:00"/>
    <d v="1899-12-30T19:57:43"/>
    <n v="4790"/>
    <n v="79.833333333333329"/>
    <x v="1"/>
    <x v="1"/>
    <n v="50"/>
    <s v="diciembre"/>
    <s v="T"/>
    <m/>
    <s v="sin informacion"/>
    <m/>
    <m/>
    <m/>
  </r>
  <r>
    <n v="159090"/>
    <s v="Etiquetadora L33"/>
    <s v="Moreno"/>
    <s v="L33"/>
    <d v="2020-10-16T00:00:00"/>
    <s v="Martín"/>
    <s v="Mantenimiento Electrico"/>
    <d v="2023-12-19T00:00:00"/>
    <d v="1899-12-30T18:08:42"/>
    <d v="2023-12-19T00:00:00"/>
    <d v="1899-12-30T19:27:44"/>
    <n v="4742"/>
    <n v="79.033333333333331"/>
    <x v="1624"/>
    <x v="2"/>
    <n v="51"/>
    <s v="diciembre"/>
    <s v="T"/>
    <m/>
    <s v="no"/>
    <m/>
    <m/>
    <m/>
  </r>
  <r>
    <n v="157181"/>
    <s v="Etiquetadora"/>
    <s v="Moreno"/>
    <s v="L10"/>
    <d v="2023-07-19T00:00:00"/>
    <s v="Juan Manuel"/>
    <s v="Mantenimiento Electrico"/>
    <d v="2023-12-04T00:00:00"/>
    <d v="1899-12-30T06:27:22"/>
    <d v="2023-12-04T00:00:00"/>
    <d v="1899-12-30T07:42:47"/>
    <n v="4525"/>
    <n v="75.416666666666671"/>
    <x v="1639"/>
    <x v="2"/>
    <n v="49"/>
    <s v="diciembre"/>
    <s v="M"/>
    <m/>
    <s v="no"/>
    <m/>
    <m/>
    <m/>
  </r>
  <r>
    <n v="156838"/>
    <s v="Axon"/>
    <s v="Moreno"/>
    <s v="L37"/>
    <d v="2020-02-20T00:00:00"/>
    <s v="Martín"/>
    <s v="Mantenimiento Mecanico"/>
    <d v="2023-12-01T00:00:00"/>
    <d v="1899-12-30T08:40:49"/>
    <d v="2023-12-01T00:00:00"/>
    <d v="1899-12-30T09:56:13"/>
    <n v="4524"/>
    <n v="75.400000000000006"/>
    <x v="1"/>
    <x v="1"/>
    <n v="48"/>
    <s v="diciembre"/>
    <s v="M"/>
    <m/>
    <s v="sin informacion"/>
    <m/>
    <m/>
    <m/>
  </r>
  <r>
    <n v="156832"/>
    <s v="Llenadora"/>
    <s v="Moreno"/>
    <s v="L48"/>
    <d v="2018-11-01T00:00:00"/>
    <s v="-"/>
    <s v="Mantenimiento Electrico"/>
    <d v="2023-12-01T00:00:00"/>
    <d v="1899-12-30T07:15:42"/>
    <d v="2023-12-01T00:00:00"/>
    <d v="1899-12-30T08:30:44"/>
    <n v="4502"/>
    <n v="75.033333333333331"/>
    <x v="1640"/>
    <x v="2"/>
    <n v="48"/>
    <s v="diciembre"/>
    <s v="M"/>
    <m/>
    <s v="no"/>
    <m/>
    <m/>
    <m/>
  </r>
  <r>
    <n v="160131"/>
    <s v="Etiquetadora L33"/>
    <s v="Moreno"/>
    <s v="L33"/>
    <d v="2020-10-16T00:00:00"/>
    <s v="Martín"/>
    <s v="Mantenimiento Electrico"/>
    <d v="2023-12-29T00:00:00"/>
    <d v="1899-12-30T09:10:16"/>
    <d v="2023-12-29T00:00:00"/>
    <d v="1899-12-30T10:24:44"/>
    <n v="4468"/>
    <n v="74.466666666666669"/>
    <x v="1"/>
    <x v="1"/>
    <n v="52"/>
    <s v="diciembre"/>
    <s v="M"/>
    <m/>
    <s v="sin informacion"/>
    <m/>
    <m/>
    <m/>
  </r>
  <r>
    <n v="159548"/>
    <s v="Picos"/>
    <s v="Moreno"/>
    <s v="L41"/>
    <d v="2020-01-13T00:00:00"/>
    <s v="Martín"/>
    <s v="Mantenimiento Mecanico"/>
    <d v="2023-12-22T00:00:00"/>
    <d v="1899-12-30T15:48:07"/>
    <d v="2023-12-22T00:00:00"/>
    <d v="1899-12-30T17:02:22"/>
    <n v="4455"/>
    <n v="74.25"/>
    <x v="1"/>
    <x v="1"/>
    <n v="51"/>
    <s v="diciembre"/>
    <s v="T"/>
    <m/>
    <s v="sin informacion"/>
    <m/>
    <m/>
    <m/>
  </r>
  <r>
    <n v="159630"/>
    <s v="Axon"/>
    <s v="Moreno"/>
    <s v="L37"/>
    <d v="2020-02-20T00:00:00"/>
    <s v="Martín"/>
    <s v="Mantenimiento Electrico"/>
    <d v="2023-12-26T00:00:00"/>
    <d v="1899-12-30T07:51:52"/>
    <d v="2023-12-26T00:00:00"/>
    <d v="1899-12-30T09:04:40"/>
    <n v="4368"/>
    <n v="72.8"/>
    <x v="1"/>
    <x v="1"/>
    <n v="52"/>
    <s v="diciembre"/>
    <s v="M"/>
    <m/>
    <s v="sin informacion"/>
    <m/>
    <m/>
    <m/>
  </r>
  <r>
    <n v="159829"/>
    <s v="Abastecedor pinceles"/>
    <s v="Moreno"/>
    <s v="L37"/>
    <d v="2018-11-01T00:00:00"/>
    <s v="-"/>
    <s v="Mantenimiento Mecanico"/>
    <d v="2023-12-27T00:00:00"/>
    <d v="1899-12-30T11:45:29"/>
    <d v="2023-12-27T00:00:00"/>
    <d v="1899-12-30T12:57:26"/>
    <n v="4317"/>
    <n v="71.95"/>
    <x v="1"/>
    <x v="1"/>
    <n v="52"/>
    <s v="diciembre"/>
    <s v="M"/>
    <m/>
    <s v="sin informacion"/>
    <m/>
    <m/>
    <m/>
  </r>
  <r>
    <n v="158310"/>
    <s v="Sobretapa"/>
    <s v="Moreno"/>
    <s v="L38"/>
    <d v="2020-06-30T00:00:00"/>
    <s v="Martín"/>
    <s v="Mantenimiento Mecanico"/>
    <d v="2023-12-13T00:00:00"/>
    <d v="1899-12-30T06:56:11"/>
    <d v="2023-12-13T00:00:00"/>
    <d v="1899-12-30T08:07:56"/>
    <n v="4305"/>
    <n v="71.75"/>
    <x v="1641"/>
    <x v="3"/>
    <n v="50"/>
    <s v="diciembre"/>
    <s v="M"/>
    <m/>
    <s v="si"/>
    <m/>
    <m/>
    <m/>
  </r>
  <r>
    <n v="156828"/>
    <s v="Transporte"/>
    <s v="Moreno"/>
    <s v="L19"/>
    <d v="2018-11-01T00:00:00"/>
    <s v="-"/>
    <s v="Mantenimiento Mecanico"/>
    <d v="2023-12-01T00:00:00"/>
    <d v="1899-12-30T06:16:12"/>
    <d v="2023-12-01T00:00:00"/>
    <d v="1899-12-30T07:27:53"/>
    <n v="4301"/>
    <n v="71.683333333333337"/>
    <x v="1"/>
    <x v="1"/>
    <n v="48"/>
    <s v="diciembre"/>
    <s v="M"/>
    <m/>
    <s v="sin informacion"/>
    <m/>
    <m/>
    <m/>
  </r>
  <r>
    <n v="159221"/>
    <s v="Etiquetadora L33"/>
    <s v="Moreno"/>
    <s v="L33"/>
    <d v="2020-10-16T00:00:00"/>
    <s v="Martín"/>
    <s v="Mantenimiento Electrico"/>
    <d v="2023-12-20T00:00:00"/>
    <d v="1899-12-30T14:32:26"/>
    <d v="2023-12-20T00:00:00"/>
    <d v="1899-12-30T15:42:02"/>
    <n v="4176"/>
    <n v="69.599999999999994"/>
    <x v="1642"/>
    <x v="2"/>
    <n v="51"/>
    <s v="diciembre"/>
    <s v="T"/>
    <m/>
    <s v="no"/>
    <m/>
    <m/>
    <m/>
  </r>
  <r>
    <n v="158258"/>
    <s v="Llenadora"/>
    <s v="Moreno"/>
    <s v="L10"/>
    <d v="2018-11-01T00:00:00"/>
    <s v="-"/>
    <s v="Mantenimiento Electrico"/>
    <d v="2023-12-12T00:00:00"/>
    <d v="1899-12-30T07:18:11"/>
    <d v="2023-12-12T00:00:00"/>
    <d v="1899-12-30T08:25:33"/>
    <n v="4042"/>
    <n v="67.36666666666666"/>
    <x v="1"/>
    <x v="1"/>
    <n v="50"/>
    <s v="diciembre"/>
    <s v="M"/>
    <m/>
    <s v="sin informacion"/>
    <m/>
    <m/>
    <m/>
  </r>
  <r>
    <n v="157693"/>
    <s v="Llenadora"/>
    <s v="Moreno"/>
    <s v="L29"/>
    <d v="2018-11-01T00:00:00"/>
    <s v="-"/>
    <s v="Mantenimiento Mecanico"/>
    <d v="2023-12-07T00:00:00"/>
    <d v="1899-12-30T07:51:05"/>
    <d v="2023-12-07T00:00:00"/>
    <d v="1899-12-30T08:57:58"/>
    <n v="4013"/>
    <n v="66.88333333333334"/>
    <x v="1643"/>
    <x v="3"/>
    <n v="49"/>
    <s v="diciembre"/>
    <s v="M"/>
    <m/>
    <s v="si"/>
    <m/>
    <m/>
    <m/>
  </r>
  <r>
    <n v="158047"/>
    <s v="Llenadora L38"/>
    <s v="Moreno"/>
    <s v="L38"/>
    <d v="2021-03-03T00:00:00"/>
    <s v="Martín"/>
    <s v="Mantenimiento Mecanico"/>
    <d v="2023-12-11T00:00:00"/>
    <d v="1899-12-30T06:27:15"/>
    <d v="2023-12-11T00:00:00"/>
    <d v="1899-12-30T07:33:57"/>
    <n v="4002"/>
    <n v="66.7"/>
    <x v="1644"/>
    <x v="3"/>
    <n v="50"/>
    <s v="diciembre"/>
    <s v="M"/>
    <m/>
    <s v="si"/>
    <m/>
    <m/>
    <m/>
  </r>
  <r>
    <n v="158456"/>
    <s v="Llenadora"/>
    <s v="Moreno"/>
    <s v="L45"/>
    <d v="2018-11-01T00:00:00"/>
    <s v="-"/>
    <s v="Mantenimiento Mecanico"/>
    <d v="2023-12-14T00:00:00"/>
    <d v="1899-12-30T09:55:24"/>
    <d v="2023-12-14T00:00:00"/>
    <d v="1899-12-30T11:01:44"/>
    <n v="3980"/>
    <n v="66.333333333333329"/>
    <x v="1"/>
    <x v="1"/>
    <n v="50"/>
    <s v="diciembre"/>
    <s v="M"/>
    <m/>
    <s v="sin informacion"/>
    <m/>
    <m/>
    <m/>
  </r>
  <r>
    <n v="158578"/>
    <s v="Llenadora"/>
    <s v="Moreno"/>
    <s v="L11"/>
    <d v="2018-11-01T00:00:00"/>
    <s v="-"/>
    <s v="Mantenimiento Mecanico"/>
    <d v="2023-12-14T00:00:00"/>
    <d v="1899-12-30T20:35:07"/>
    <d v="2023-12-14T00:00:00"/>
    <d v="1899-12-30T21:41:25"/>
    <n v="3978"/>
    <n v="66.3"/>
    <x v="1645"/>
    <x v="2"/>
    <n v="50"/>
    <s v="diciembre"/>
    <s v="T"/>
    <m/>
    <s v="no"/>
    <m/>
    <m/>
    <m/>
  </r>
  <r>
    <n v="159413"/>
    <s v="Pick and play"/>
    <s v="Moreno"/>
    <s v="L32"/>
    <d v="2023-01-04T00:00:00"/>
    <s v="Juan Manuel"/>
    <s v="Mantenimiento Electrico"/>
    <d v="2023-12-21T00:00:00"/>
    <d v="1899-12-30T20:20:30"/>
    <d v="2023-12-21T00:00:00"/>
    <d v="1899-12-30T21:26:41"/>
    <n v="3971"/>
    <n v="66.183333333333337"/>
    <x v="1"/>
    <x v="1"/>
    <n v="51"/>
    <s v="diciembre"/>
    <s v="T"/>
    <m/>
    <s v="sin informacion"/>
    <m/>
    <m/>
    <m/>
  </r>
  <r>
    <n v="158991"/>
    <s v="Llenadora"/>
    <s v="Moreno"/>
    <s v="L07"/>
    <d v="2018-11-01T00:00:00"/>
    <s v="-"/>
    <s v="Mantenimiento Electrico"/>
    <d v="2023-12-19T00:00:00"/>
    <d v="1899-12-30T11:26:33"/>
    <d v="2023-12-19T00:00:00"/>
    <d v="1899-12-30T12:32:40"/>
    <n v="3967"/>
    <n v="66.11666666666666"/>
    <x v="1"/>
    <x v="1"/>
    <n v="51"/>
    <s v="diciembre"/>
    <s v="M"/>
    <m/>
    <s v="sin informacion"/>
    <m/>
    <m/>
    <m/>
  </r>
  <r>
    <n v="157576"/>
    <s v="Llenadora"/>
    <s v="Moreno"/>
    <s v="L35"/>
    <d v="2018-11-01T00:00:00"/>
    <s v="-"/>
    <s v="Mantenimiento Mecanico"/>
    <d v="2023-12-06T00:00:00"/>
    <d v="1899-12-30T12:12:05"/>
    <d v="2023-12-06T00:00:00"/>
    <d v="1899-12-30T13:16:42"/>
    <n v="3877"/>
    <n v="64.61666666666666"/>
    <x v="1"/>
    <x v="1"/>
    <n v="49"/>
    <s v="diciembre"/>
    <s v="M"/>
    <m/>
    <s v="sin informacion"/>
    <m/>
    <m/>
    <m/>
  </r>
  <r>
    <n v="157529"/>
    <s v="Celofanadora L10"/>
    <s v="Moreno"/>
    <s v="L10"/>
    <d v="2020-09-30T00:00:00"/>
    <s v="Martín"/>
    <s v="Mantenimiento Mecanico"/>
    <d v="2023-12-06T00:00:00"/>
    <d v="1899-12-30T09:51:36"/>
    <d v="2023-12-06T00:00:00"/>
    <d v="1899-12-30T10:56:06"/>
    <n v="3870"/>
    <n v="64.5"/>
    <x v="1"/>
    <x v="1"/>
    <n v="49"/>
    <s v="diciembre"/>
    <s v="M"/>
    <m/>
    <s v="sin informacion"/>
    <m/>
    <m/>
    <m/>
  </r>
  <r>
    <n v="158164"/>
    <s v="Llenadora"/>
    <s v="Moreno"/>
    <s v="L35"/>
    <d v="2018-11-01T00:00:00"/>
    <s v="-"/>
    <s v="Mantenimiento Mecanico"/>
    <d v="2023-12-11T00:00:00"/>
    <d v="1899-12-30T15:10:00"/>
    <d v="2023-12-11T00:00:00"/>
    <d v="1899-12-30T16:14:01"/>
    <n v="3841"/>
    <n v="64.016666666666666"/>
    <x v="1646"/>
    <x v="2"/>
    <n v="50"/>
    <s v="diciembre"/>
    <s v="T"/>
    <m/>
    <s v="no"/>
    <m/>
    <m/>
    <m/>
  </r>
  <r>
    <n v="157533"/>
    <s v="LogiPack"/>
    <s v="Moreno"/>
    <s v="L35"/>
    <d v="2020-02-20T00:00:00"/>
    <s v="Martín"/>
    <s v="Mantenimiento Electrico"/>
    <d v="2023-12-06T00:00:00"/>
    <d v="1899-12-30T09:59:21"/>
    <d v="2023-12-06T00:00:00"/>
    <d v="1899-12-30T11:01:53"/>
    <n v="3752"/>
    <n v="62.533333333333331"/>
    <x v="1647"/>
    <x v="2"/>
    <n v="49"/>
    <s v="diciembre"/>
    <s v="M"/>
    <m/>
    <s v="no"/>
    <m/>
    <m/>
    <m/>
  </r>
  <r>
    <n v="159078"/>
    <s v="Celofanadora"/>
    <s v="Moreno"/>
    <s v="L32"/>
    <d v="2021-02-04T00:00:00"/>
    <s v="Victor"/>
    <s v="Mantenimiento Mecanico"/>
    <d v="2023-12-19T00:00:00"/>
    <d v="1899-12-30T17:18:38"/>
    <d v="2023-12-19T00:00:00"/>
    <d v="1899-12-30T18:20:56"/>
    <n v="3738"/>
    <n v="62.3"/>
    <x v="156"/>
    <x v="2"/>
    <n v="51"/>
    <s v="diciembre"/>
    <s v="T"/>
    <m/>
    <s v="no"/>
    <m/>
    <m/>
    <m/>
  </r>
  <r>
    <n v="157012"/>
    <s v="Laser"/>
    <s v="Moreno"/>
    <s v="L32"/>
    <d v="2021-02-04T00:00:00"/>
    <s v="Victor"/>
    <s v="Mantenimiento Mecanico"/>
    <d v="2023-12-01T00:00:00"/>
    <d v="1899-12-30T15:05:30"/>
    <d v="2023-12-01T00:00:00"/>
    <d v="1899-12-30T16:07:04"/>
    <n v="3694"/>
    <n v="61.56666666666667"/>
    <x v="1648"/>
    <x v="2"/>
    <n v="48"/>
    <s v="diciembre"/>
    <s v="T"/>
    <m/>
    <s v="no"/>
    <m/>
    <m/>
    <m/>
  </r>
  <r>
    <n v="160123"/>
    <s v="Etiquetadora L33"/>
    <s v="Moreno"/>
    <s v="L33"/>
    <d v="2020-10-16T00:00:00"/>
    <s v="Martín"/>
    <s v="Mantenimiento Electrico"/>
    <d v="2023-12-29T00:00:00"/>
    <d v="1899-12-30T06:44:52"/>
    <d v="2023-12-29T00:00:00"/>
    <d v="1899-12-30T07:46:12"/>
    <n v="3680"/>
    <n v="61.333333333333336"/>
    <x v="1"/>
    <x v="1"/>
    <n v="52"/>
    <s v="diciembre"/>
    <s v="M"/>
    <m/>
    <s v="sin informacion"/>
    <m/>
    <m/>
    <m/>
  </r>
  <r>
    <n v="159115"/>
    <s v="Axon"/>
    <s v="Moreno"/>
    <s v="L37"/>
    <d v="2020-02-20T00:00:00"/>
    <s v="Martín"/>
    <s v="Mantenimiento Electrico"/>
    <d v="2023-12-20T00:00:00"/>
    <d v="1899-12-30T07:42:35"/>
    <d v="2023-12-20T00:00:00"/>
    <d v="1899-12-30T08:42:56"/>
    <n v="3621"/>
    <n v="60.35"/>
    <x v="1649"/>
    <x v="2"/>
    <n v="51"/>
    <s v="diciembre"/>
    <s v="M"/>
    <m/>
    <s v="no"/>
    <m/>
    <m/>
    <m/>
  </r>
  <r>
    <n v="159771"/>
    <s v="Etiquetadora L33"/>
    <s v="Moreno"/>
    <s v="L33"/>
    <d v="2020-10-16T00:00:00"/>
    <s v="Martín"/>
    <s v="Mantenimiento Electrico"/>
    <d v="2023-12-26T00:00:00"/>
    <d v="1899-12-30T18:40:35"/>
    <d v="2023-12-26T00:00:00"/>
    <d v="1899-12-30T19:40:51"/>
    <n v="3616"/>
    <n v="60.266666666666666"/>
    <x v="1"/>
    <x v="1"/>
    <n v="52"/>
    <s v="diciembre"/>
    <s v="T"/>
    <m/>
    <s v="sin informacion"/>
    <m/>
    <m/>
    <m/>
  </r>
  <r>
    <n v="158051"/>
    <s v="Abastecedor de tapas"/>
    <s v="Moreno"/>
    <s v="L12"/>
    <d v="2018-11-01T00:00:00"/>
    <s v="-"/>
    <s v="Mantenimiento Electrico"/>
    <d v="2023-12-11T00:00:00"/>
    <d v="1899-12-30T08:03:32"/>
    <d v="2023-12-11T00:00:00"/>
    <d v="1899-12-30T09:03:05"/>
    <n v="3573"/>
    <n v="59.55"/>
    <x v="1650"/>
    <x v="2"/>
    <n v="50"/>
    <s v="diciembre"/>
    <s v="M"/>
    <m/>
    <s v="no"/>
    <m/>
    <m/>
    <m/>
  </r>
  <r>
    <n v="159931"/>
    <s v="Estuchadora"/>
    <s v="Moreno"/>
    <s v="L32"/>
    <d v="2021-02-04T00:00:00"/>
    <s v="Victor"/>
    <s v="Mantenimiento Mecanico"/>
    <d v="2023-12-28T00:00:00"/>
    <d v="1899-12-30T08:07:01"/>
    <d v="2023-12-28T00:00:00"/>
    <d v="1899-12-30T09:06:06"/>
    <n v="3545"/>
    <n v="59.083333333333336"/>
    <x v="1"/>
    <x v="1"/>
    <n v="52"/>
    <s v="diciembre"/>
    <s v="M"/>
    <m/>
    <s v="sin informacion"/>
    <m/>
    <m/>
    <m/>
  </r>
  <r>
    <n v="158053"/>
    <s v="Llenadora"/>
    <s v="Moreno"/>
    <s v="L29"/>
    <d v="2018-11-01T00:00:00"/>
    <s v="-"/>
    <s v="Mantenimiento Mecanico"/>
    <d v="2023-12-11T00:00:00"/>
    <d v="1899-12-30T09:10:01"/>
    <d v="2023-12-11T00:00:00"/>
    <d v="1899-12-30T10:09:02"/>
    <n v="3541"/>
    <n v="59.016666666666666"/>
    <x v="1651"/>
    <x v="2"/>
    <n v="50"/>
    <s v="diciembre"/>
    <s v="M"/>
    <m/>
    <s v="no"/>
    <m/>
    <m/>
    <m/>
  </r>
  <r>
    <n v="157176"/>
    <s v="Embalador"/>
    <s v="Moreno"/>
    <s v="L07"/>
    <d v="2018-11-01T00:00:00"/>
    <s v="-"/>
    <s v="Mantenimiento Electrico"/>
    <d v="2023-12-04T00:00:00"/>
    <d v="1899-12-30T06:04:24"/>
    <d v="2023-12-04T00:00:00"/>
    <d v="1899-12-30T07:03:13"/>
    <n v="3529"/>
    <n v="58.81666666666667"/>
    <x v="1652"/>
    <x v="2"/>
    <n v="49"/>
    <s v="diciembre"/>
    <s v="M"/>
    <m/>
    <s v="no"/>
    <m/>
    <m/>
    <m/>
  </r>
  <r>
    <n v="159584"/>
    <s v="Brazo transporte"/>
    <s v="Moreno"/>
    <s v="L37"/>
    <d v="2018-11-01T00:00:00"/>
    <s v="-"/>
    <s v="Mantenimiento Electrico"/>
    <d v="2023-12-22T00:00:00"/>
    <d v="1899-12-30T17:15:41"/>
    <d v="2023-12-22T00:00:00"/>
    <d v="1899-12-30T18:14:26"/>
    <n v="3525"/>
    <n v="58.75"/>
    <x v="1"/>
    <x v="1"/>
    <n v="51"/>
    <s v="diciembre"/>
    <s v="T"/>
    <m/>
    <s v="sin informacion"/>
    <m/>
    <m/>
    <m/>
  </r>
  <r>
    <n v="159328"/>
    <s v="Abastecedor pinceles"/>
    <s v="Moreno"/>
    <s v="L38"/>
    <d v="2019-10-08T00:00:00"/>
    <s v="Martín"/>
    <s v="Mantenimiento Mecanico"/>
    <d v="2023-12-21T00:00:00"/>
    <d v="1899-12-30T12:04:37"/>
    <d v="2023-12-21T00:00:00"/>
    <d v="1899-12-30T13:02:16"/>
    <n v="3459"/>
    <n v="57.65"/>
    <x v="1"/>
    <x v="1"/>
    <n v="51"/>
    <s v="diciembre"/>
    <s v="M"/>
    <m/>
    <s v="sin informacion"/>
    <m/>
    <m/>
    <m/>
  </r>
  <r>
    <n v="157183"/>
    <s v="Tolva"/>
    <s v="Moreno"/>
    <s v="L20"/>
    <d v="2020-02-12T00:00:00"/>
    <s v="Martín"/>
    <s v="Mantenimiento Electrico"/>
    <d v="2023-12-04T00:00:00"/>
    <d v="1899-12-30T06:54:40"/>
    <d v="2023-12-04T00:00:00"/>
    <d v="1899-12-30T07:51:48"/>
    <n v="3428"/>
    <n v="57.133333333333333"/>
    <x v="1"/>
    <x v="1"/>
    <n v="49"/>
    <s v="diciembre"/>
    <s v="M"/>
    <m/>
    <s v="sin informacion"/>
    <m/>
    <m/>
    <m/>
  </r>
  <r>
    <n v="158255"/>
    <s v="Inkjet"/>
    <s v="Moreno"/>
    <s v="L10"/>
    <d v="2018-11-01T00:00:00"/>
    <s v="-"/>
    <s v="Mantenimiento Electrico"/>
    <d v="2023-12-12T00:00:00"/>
    <d v="1899-12-30T06:18:19"/>
    <d v="2023-12-12T00:00:00"/>
    <d v="1899-12-30T07:15:06"/>
    <n v="3407"/>
    <n v="56.783333333333331"/>
    <x v="1653"/>
    <x v="2"/>
    <n v="50"/>
    <s v="diciembre"/>
    <s v="M"/>
    <m/>
    <s v="no"/>
    <m/>
    <m/>
    <m/>
  </r>
  <r>
    <n v="159061"/>
    <s v="Etiquetadora L33"/>
    <s v="Moreno"/>
    <s v="L33"/>
    <d v="2020-10-16T00:00:00"/>
    <s v="Martín"/>
    <s v="Mantenimiento Mecanico"/>
    <d v="2023-12-19T00:00:00"/>
    <d v="1899-12-30T16:22:57"/>
    <d v="2023-12-19T00:00:00"/>
    <d v="1899-12-30T17:18:58"/>
    <n v="3361"/>
    <n v="56.016666666666666"/>
    <x v="1624"/>
    <x v="2"/>
    <n v="51"/>
    <s v="diciembre"/>
    <s v="T"/>
    <m/>
    <s v="no"/>
    <m/>
    <m/>
    <m/>
  </r>
  <r>
    <n v="159388"/>
    <s v="Pick and play"/>
    <s v="Moreno"/>
    <s v="L32"/>
    <d v="2023-01-04T00:00:00"/>
    <s v="Juan Manuel"/>
    <s v="Mantenimiento Electrico"/>
    <d v="2023-12-21T00:00:00"/>
    <d v="1899-12-30T16:59:21"/>
    <d v="2023-12-21T00:00:00"/>
    <d v="1899-12-30T17:53:51"/>
    <n v="3270"/>
    <n v="54.5"/>
    <x v="1"/>
    <x v="1"/>
    <n v="51"/>
    <s v="diciembre"/>
    <s v="T"/>
    <m/>
    <s v="sin informacion"/>
    <m/>
    <m/>
    <m/>
  </r>
  <r>
    <n v="159408"/>
    <s v="Celofanadora"/>
    <s v="Moreno"/>
    <s v="L11"/>
    <d v="2018-11-01T00:00:00"/>
    <s v="-"/>
    <s v="Mantenimiento Mecanico"/>
    <d v="2023-12-21T00:00:00"/>
    <d v="1899-12-30T19:20:34"/>
    <d v="2023-12-21T00:00:00"/>
    <d v="1899-12-30T20:13:33"/>
    <n v="3179"/>
    <n v="52.983333333333334"/>
    <x v="1"/>
    <x v="1"/>
    <n v="51"/>
    <s v="diciembre"/>
    <s v="T"/>
    <m/>
    <s v="sin informacion"/>
    <m/>
    <m/>
    <m/>
  </r>
  <r>
    <n v="158518"/>
    <s v="Inkjet"/>
    <s v="Moreno"/>
    <s v="L27"/>
    <d v="2018-11-01T00:00:00"/>
    <s v="-"/>
    <s v="Mantenimiento Electrico"/>
    <d v="2023-12-14T00:00:00"/>
    <d v="1899-12-30T14:13:04"/>
    <d v="2023-12-14T00:00:00"/>
    <d v="1899-12-30T15:05:40"/>
    <n v="3156"/>
    <n v="52.6"/>
    <x v="1"/>
    <x v="1"/>
    <n v="50"/>
    <s v="diciembre"/>
    <s v="T"/>
    <m/>
    <s v="sin informacion"/>
    <m/>
    <m/>
    <m/>
  </r>
  <r>
    <n v="159915"/>
    <s v="Torqueadora"/>
    <s v="Moreno"/>
    <s v="L32"/>
    <d v="2021-02-04T00:00:00"/>
    <s v="Victor"/>
    <s v="Mantenimiento Mecanico"/>
    <d v="2023-12-27T00:00:00"/>
    <d v="1899-12-30T19:35:23"/>
    <d v="2023-12-27T00:00:00"/>
    <d v="1899-12-30T20:27:30"/>
    <n v="3127"/>
    <n v="52.116666666666667"/>
    <x v="1654"/>
    <x v="3"/>
    <n v="52"/>
    <s v="diciembre"/>
    <s v="T"/>
    <m/>
    <s v="si"/>
    <m/>
    <m/>
    <m/>
  </r>
  <r>
    <n v="156919"/>
    <s v="Transfer"/>
    <s v="Moreno"/>
    <s v="L48"/>
    <d v="2019-10-08T00:00:00"/>
    <s v="Martín"/>
    <s v="Mantenimiento Mecanico"/>
    <d v="2023-12-01T00:00:00"/>
    <d v="1899-12-30T11:48:52"/>
    <d v="2023-12-01T00:00:00"/>
    <d v="1899-12-30T12:40:52"/>
    <n v="3120"/>
    <n v="52"/>
    <x v="1"/>
    <x v="1"/>
    <n v="48"/>
    <s v="diciembre"/>
    <s v="M"/>
    <m/>
    <s v="sin informacion"/>
    <m/>
    <m/>
    <m/>
  </r>
  <r>
    <n v="156834"/>
    <s v="Llenadora"/>
    <s v="Moreno"/>
    <s v="L07"/>
    <d v="2018-11-01T00:00:00"/>
    <s v="-"/>
    <s v="Mantenimiento Electrico"/>
    <d v="2023-12-01T00:00:00"/>
    <d v="1899-12-30T07:36:34"/>
    <d v="2023-12-01T00:00:00"/>
    <d v="1899-12-30T08:28:03"/>
    <n v="3089"/>
    <n v="51.483333333333334"/>
    <x v="1"/>
    <x v="1"/>
    <n v="48"/>
    <s v="diciembre"/>
    <s v="M"/>
    <m/>
    <s v="sin informacion"/>
    <m/>
    <m/>
    <m/>
  </r>
  <r>
    <n v="158942"/>
    <s v="Llenadora"/>
    <s v="Moreno"/>
    <s v="L33"/>
    <d v="2018-11-01T00:00:00"/>
    <s v="-"/>
    <s v="Mantenimiento Electrico"/>
    <d v="2023-12-19T00:00:00"/>
    <d v="1899-12-30T06:24:47"/>
    <d v="2023-12-19T00:00:00"/>
    <d v="1899-12-30T07:16:11"/>
    <n v="3084"/>
    <n v="51.4"/>
    <x v="1655"/>
    <x v="2"/>
    <n v="51"/>
    <s v="diciembre"/>
    <s v="M"/>
    <m/>
    <s v="no"/>
    <m/>
    <m/>
    <m/>
  </r>
  <r>
    <n v="157455"/>
    <s v="Transporte"/>
    <s v="Moreno"/>
    <s v="L19"/>
    <d v="2018-11-01T00:00:00"/>
    <s v="-"/>
    <s v="Mantenimiento Mecanico"/>
    <d v="2023-12-05T00:00:00"/>
    <d v="1899-12-30T15:37:46"/>
    <d v="2023-12-05T00:00:00"/>
    <d v="1899-12-30T16:26:42"/>
    <n v="2936"/>
    <n v="48.93333333333333"/>
    <x v="1"/>
    <x v="1"/>
    <n v="49"/>
    <s v="diciembre"/>
    <s v="T"/>
    <m/>
    <s v="sin informacion"/>
    <m/>
    <m/>
    <m/>
  </r>
  <r>
    <n v="159427"/>
    <s v="Abastecedor de tapas"/>
    <s v="Moreno"/>
    <s v="L33"/>
    <d v="2018-11-01T00:00:00"/>
    <s v="-"/>
    <s v="Mantenimiento Mecanico"/>
    <d v="2023-12-22T00:00:00"/>
    <d v="1899-12-30T06:36:44"/>
    <d v="2023-12-22T00:00:00"/>
    <d v="1899-12-30T07:25:36"/>
    <n v="2932"/>
    <n v="48.866666666666667"/>
    <x v="1"/>
    <x v="1"/>
    <n v="51"/>
    <s v="diciembre"/>
    <s v="M"/>
    <m/>
    <s v="sin informacion"/>
    <m/>
    <m/>
    <m/>
  </r>
  <r>
    <n v="159093"/>
    <s v="Etiquetadora"/>
    <s v="Moreno"/>
    <s v="L41"/>
    <d v="2018-11-01T00:00:00"/>
    <s v="-"/>
    <s v="Mantenimiento Mecanico"/>
    <d v="2023-12-19T00:00:00"/>
    <d v="1899-12-30T18:41:04"/>
    <d v="2023-12-19T00:00:00"/>
    <d v="1899-12-30T19:29:33"/>
    <n v="2909"/>
    <n v="48.483333333333334"/>
    <x v="1656"/>
    <x v="3"/>
    <n v="51"/>
    <s v="diciembre"/>
    <s v="T"/>
    <m/>
    <s v="si"/>
    <m/>
    <m/>
    <m/>
  </r>
  <r>
    <n v="159110"/>
    <s v="Etiquetadora L33"/>
    <s v="Moreno"/>
    <s v="L33"/>
    <d v="2020-10-16T00:00:00"/>
    <s v="Martín"/>
    <s v="Mantenimiento Electrico"/>
    <d v="2023-12-20T00:00:00"/>
    <d v="1899-12-30T06:38:05"/>
    <d v="2023-12-20T00:00:00"/>
    <d v="1899-12-30T07:26:22"/>
    <n v="2897"/>
    <n v="48.283333333333331"/>
    <x v="1638"/>
    <x v="2"/>
    <n v="51"/>
    <s v="diciembre"/>
    <s v="M"/>
    <m/>
    <s v="no"/>
    <m/>
    <m/>
    <m/>
  </r>
  <r>
    <n v="158297"/>
    <s v="Torqueadora"/>
    <s v="Moreno"/>
    <s v="L37"/>
    <d v="2018-11-01T00:00:00"/>
    <s v="-"/>
    <s v="Mantenimiento Mecanico"/>
    <d v="2023-12-12T00:00:00"/>
    <d v="1899-12-30T19:41:02"/>
    <d v="2023-12-12T00:00:00"/>
    <d v="1899-12-30T20:29:15"/>
    <n v="2893"/>
    <n v="48.216666666666669"/>
    <x v="1657"/>
    <x v="2"/>
    <n v="50"/>
    <s v="diciembre"/>
    <s v="T"/>
    <m/>
    <s v="no"/>
    <m/>
    <m/>
    <m/>
  </r>
  <r>
    <n v="158156"/>
    <s v="Torqueadora"/>
    <s v="Moreno"/>
    <s v="L19"/>
    <d v="2018-11-01T00:00:00"/>
    <s v="-"/>
    <s v="Mantenimiento Mecanico"/>
    <d v="2023-12-11T00:00:00"/>
    <d v="1899-12-30T14:42:28"/>
    <d v="2023-12-11T00:00:00"/>
    <d v="1899-12-30T15:30:31"/>
    <n v="2883"/>
    <n v="48.05"/>
    <x v="1658"/>
    <x v="3"/>
    <n v="50"/>
    <s v="diciembre"/>
    <s v="T"/>
    <m/>
    <s v="si"/>
    <m/>
    <m/>
    <m/>
  </r>
  <r>
    <n v="158883"/>
    <s v="Mordazas"/>
    <s v="Moreno"/>
    <s v="L36"/>
    <d v="2018-11-01T00:00:00"/>
    <s v="-"/>
    <s v="Mantenimiento Mecanico"/>
    <d v="2023-12-18T00:00:00"/>
    <d v="1899-12-30T15:55:53"/>
    <d v="2023-12-18T00:00:00"/>
    <d v="1899-12-30T16:43:39"/>
    <n v="2866"/>
    <n v="47.766666666666666"/>
    <x v="1"/>
    <x v="1"/>
    <n v="51"/>
    <s v="diciembre"/>
    <s v="T"/>
    <m/>
    <s v="sin informacion"/>
    <m/>
    <m/>
    <m/>
  </r>
  <r>
    <n v="158862"/>
    <s v="Soldador"/>
    <s v="Moreno"/>
    <s v="L07"/>
    <d v="2023-05-03T00:00:00"/>
    <s v="Juan Manuel"/>
    <s v="Mantenimiento Mecanico"/>
    <d v="2023-12-18T00:00:00"/>
    <d v="1899-12-30T14:33:12"/>
    <d v="2023-12-18T00:00:00"/>
    <d v="1899-12-30T15:20:49"/>
    <n v="2857"/>
    <n v="47.616666666666667"/>
    <x v="1"/>
    <x v="1"/>
    <n v="51"/>
    <s v="diciembre"/>
    <s v="T"/>
    <m/>
    <s v="sin informacion"/>
    <m/>
    <m/>
    <m/>
  </r>
  <r>
    <n v="159592"/>
    <s v="Torqueadora"/>
    <s v="Moreno"/>
    <s v="L32"/>
    <d v="2021-02-04T00:00:00"/>
    <s v="Victor"/>
    <s v="Mantenimiento Mecanico"/>
    <d v="2023-12-22T00:00:00"/>
    <d v="1899-12-30T18:03:57"/>
    <d v="2023-12-22T00:00:00"/>
    <d v="1899-12-30T18:51:34"/>
    <n v="2857"/>
    <n v="47.616666666666667"/>
    <x v="1659"/>
    <x v="3"/>
    <n v="51"/>
    <s v="diciembre"/>
    <s v="T"/>
    <m/>
    <s v="si"/>
    <m/>
    <m/>
    <m/>
  </r>
  <r>
    <n v="159768"/>
    <s v="Coloca Bolillas"/>
    <s v="Moreno"/>
    <s v="L33"/>
    <d v="2020-02-20T00:00:00"/>
    <s v="Martín"/>
    <s v="Mantenimiento Mecanico"/>
    <d v="2023-12-26T00:00:00"/>
    <d v="1899-12-30T17:53:17"/>
    <d v="2023-12-26T00:00:00"/>
    <d v="1899-12-30T18:40:22"/>
    <n v="2825"/>
    <n v="47.083333333333336"/>
    <x v="1"/>
    <x v="1"/>
    <n v="52"/>
    <s v="diciembre"/>
    <s v="T"/>
    <m/>
    <s v="sin informacion"/>
    <m/>
    <m/>
    <m/>
  </r>
  <r>
    <n v="158507"/>
    <s v="Llenadora"/>
    <s v="Moreno"/>
    <s v="L48"/>
    <d v="2018-11-01T00:00:00"/>
    <s v="-"/>
    <s v="Mantenimiento Mecanico"/>
    <d v="2023-12-14T00:00:00"/>
    <d v="1899-12-30T12:42:11"/>
    <d v="2023-12-14T00:00:00"/>
    <d v="1899-12-30T13:29:14"/>
    <n v="2823"/>
    <n v="47.05"/>
    <x v="1"/>
    <x v="1"/>
    <n v="50"/>
    <s v="diciembre"/>
    <s v="M"/>
    <m/>
    <s v="sin informacion"/>
    <m/>
    <m/>
    <m/>
  </r>
  <r>
    <n v="158057"/>
    <s v="Llenadora L38"/>
    <s v="Moreno"/>
    <s v="L38"/>
    <d v="2021-03-03T00:00:00"/>
    <s v="Martín"/>
    <s v="Mantenimiento Mecanico"/>
    <d v="2023-12-11T00:00:00"/>
    <d v="1899-12-30T09:17:57"/>
    <d v="2023-12-11T00:00:00"/>
    <d v="1899-12-30T10:04:12"/>
    <n v="2775"/>
    <n v="46.25"/>
    <x v="1660"/>
    <x v="2"/>
    <n v="50"/>
    <s v="diciembre"/>
    <s v="M"/>
    <m/>
    <s v="no"/>
    <m/>
    <m/>
    <m/>
  </r>
  <r>
    <n v="157655"/>
    <s v="Etiquetadora L33"/>
    <s v="Moreno"/>
    <s v="L33"/>
    <d v="2020-10-16T00:00:00"/>
    <s v="Martín"/>
    <s v="Mantenimiento Mecanico"/>
    <d v="2023-12-06T00:00:00"/>
    <d v="1899-12-30T17:01:48"/>
    <d v="2023-12-06T00:00:00"/>
    <d v="1899-12-30T17:47:46"/>
    <n v="2758"/>
    <n v="45.966666666666669"/>
    <x v="1"/>
    <x v="1"/>
    <n v="49"/>
    <s v="diciembre"/>
    <s v="T"/>
    <m/>
    <s v="sin informacion"/>
    <m/>
    <m/>
    <m/>
  </r>
  <r>
    <n v="158142"/>
    <s v="Laser"/>
    <s v="Moreno"/>
    <s v="L11"/>
    <d v="2021-08-24T00:00:00"/>
    <s v="Sebastian "/>
    <s v="Mantenimiento Electrico"/>
    <d v="2023-12-11T00:00:00"/>
    <d v="1899-12-30T14:18:45"/>
    <d v="2023-12-11T00:00:00"/>
    <d v="1899-12-30T15:03:57"/>
    <n v="2712"/>
    <n v="45.2"/>
    <x v="1661"/>
    <x v="2"/>
    <n v="50"/>
    <s v="diciembre"/>
    <s v="T"/>
    <m/>
    <s v="no"/>
    <m/>
    <m/>
    <m/>
  </r>
  <r>
    <n v="159543"/>
    <s v="Inkjet"/>
    <s v="Moreno"/>
    <s v="L45"/>
    <d v="2018-11-01T00:00:00"/>
    <s v="-"/>
    <s v="Mantenimiento Electrico"/>
    <d v="2023-12-22T00:00:00"/>
    <d v="1899-12-30T15:38:42"/>
    <d v="2023-12-22T00:00:00"/>
    <d v="1899-12-30T16:23:42"/>
    <n v="2700"/>
    <n v="45"/>
    <x v="1"/>
    <x v="1"/>
    <n v="51"/>
    <s v="diciembre"/>
    <s v="T"/>
    <m/>
    <s v="sin informacion"/>
    <m/>
    <m/>
    <m/>
  </r>
  <r>
    <n v="157182"/>
    <s v="Torqueadora"/>
    <s v="Moreno"/>
    <s v="L38"/>
    <d v="2018-11-01T00:00:00"/>
    <s v="-"/>
    <s v="Mantenimiento Mecanico"/>
    <d v="2023-12-04T00:00:00"/>
    <d v="1899-12-30T06:30:24"/>
    <d v="2023-12-04T00:00:00"/>
    <d v="1899-12-30T07:15:02"/>
    <n v="2678"/>
    <n v="44.633333333333333"/>
    <x v="1"/>
    <x v="1"/>
    <n v="49"/>
    <s v="diciembre"/>
    <s v="M"/>
    <m/>
    <s v="sin informacion"/>
    <m/>
    <m/>
    <m/>
  </r>
  <r>
    <n v="159111"/>
    <s v="Bomba Moyno"/>
    <s v="Moreno"/>
    <s v="L48"/>
    <d v="2018-11-01T00:00:00"/>
    <s v="-"/>
    <s v="Mantenimiento Electrico"/>
    <d v="2023-12-20T00:00:00"/>
    <d v="1899-12-30T06:40:57"/>
    <d v="2023-12-20T00:00:00"/>
    <d v="1899-12-30T07:25:35"/>
    <n v="2678"/>
    <n v="44.633333333333333"/>
    <x v="1"/>
    <x v="1"/>
    <n v="51"/>
    <s v="diciembre"/>
    <s v="M"/>
    <m/>
    <s v="sin informacion"/>
    <m/>
    <m/>
    <m/>
  </r>
  <r>
    <n v="160304"/>
    <s v="Llenadora"/>
    <s v="Moreno"/>
    <s v="L33"/>
    <d v="2018-11-01T00:00:00"/>
    <s v="-"/>
    <s v="Mantenimiento Mecanico"/>
    <d v="2023-12-29T00:00:00"/>
    <d v="1899-12-30T21:06:34"/>
    <d v="2023-12-29T00:00:00"/>
    <d v="1899-12-30T21:51:03"/>
    <n v="2669"/>
    <n v="44.483333333333334"/>
    <x v="1662"/>
    <x v="2"/>
    <n v="52"/>
    <s v="diciembre"/>
    <s v="T"/>
    <m/>
    <s v="no"/>
    <m/>
    <m/>
    <m/>
  </r>
  <r>
    <n v="157258"/>
    <s v="Pick and play"/>
    <s v="Moreno"/>
    <s v="L11"/>
    <d v="2018-11-01T00:00:00"/>
    <s v="-"/>
    <s v="Mantenimiento Electrico"/>
    <d v="2023-12-04T00:00:00"/>
    <d v="1899-12-30T14:57:34"/>
    <d v="2023-12-04T00:00:00"/>
    <d v="1899-12-30T15:42:00"/>
    <n v="2666"/>
    <n v="44.43333333333333"/>
    <x v="1"/>
    <x v="1"/>
    <n v="49"/>
    <s v="diciembre"/>
    <s v="T"/>
    <m/>
    <s v="sin informacion"/>
    <m/>
    <m/>
    <m/>
  </r>
  <r>
    <n v="158043"/>
    <s v="Laser"/>
    <s v="Moreno"/>
    <s v="L19"/>
    <d v="2022-07-14T00:00:00"/>
    <s v="Natalio"/>
    <s v="Mantenimiento Electrico"/>
    <d v="2023-12-11T00:00:00"/>
    <d v="1899-12-30T05:56:07"/>
    <d v="2023-12-11T00:00:00"/>
    <d v="1899-12-30T06:40:11"/>
    <n v="2644"/>
    <n v="44.06666666666667"/>
    <x v="1"/>
    <x v="1"/>
    <n v="50"/>
    <s v="diciembre"/>
    <s v="N"/>
    <m/>
    <s v="sin informacion"/>
    <m/>
    <m/>
    <m/>
  </r>
  <r>
    <n v="158982"/>
    <s v="Etiquetadora L33"/>
    <s v="Moreno"/>
    <s v="L33"/>
    <d v="2020-10-16T00:00:00"/>
    <s v="Martín"/>
    <s v="Mantenimiento Electrico"/>
    <d v="2023-12-19T00:00:00"/>
    <d v="1899-12-30T10:49:58"/>
    <d v="2023-12-19T00:00:00"/>
    <d v="1899-12-30T11:33:41"/>
    <n v="2623"/>
    <n v="43.716666666666669"/>
    <x v="1624"/>
    <x v="2"/>
    <n v="51"/>
    <s v="diciembre"/>
    <s v="M"/>
    <m/>
    <s v="no"/>
    <m/>
    <m/>
    <m/>
  </r>
  <r>
    <n v="158955"/>
    <s v="Etiquetadora L33"/>
    <s v="Moreno"/>
    <s v="L33"/>
    <d v="2020-10-16T00:00:00"/>
    <s v="Martín"/>
    <s v="Mantenimiento Electrico"/>
    <d v="2023-12-19T00:00:00"/>
    <d v="1899-12-30T09:14:56"/>
    <d v="2023-12-19T00:00:00"/>
    <d v="1899-12-30T09:57:50"/>
    <n v="2574"/>
    <n v="42.9"/>
    <x v="1663"/>
    <x v="2"/>
    <n v="51"/>
    <s v="diciembre"/>
    <s v="M"/>
    <m/>
    <s v="no"/>
    <m/>
    <m/>
    <m/>
  </r>
  <r>
    <n v="157493"/>
    <s v="Llenadora"/>
    <s v="Moreno"/>
    <s v="L43"/>
    <d v="2018-11-01T00:00:00"/>
    <s v="-"/>
    <s v="Mantenimiento Electrico"/>
    <d v="2023-12-05T00:00:00"/>
    <d v="1899-12-30T17:59:43"/>
    <d v="2023-12-05T00:00:00"/>
    <d v="1899-12-30T18:42:20"/>
    <n v="2557"/>
    <n v="42.616666666666667"/>
    <x v="1"/>
    <x v="1"/>
    <n v="49"/>
    <s v="diciembre"/>
    <s v="T"/>
    <m/>
    <s v="sin informacion"/>
    <m/>
    <m/>
    <m/>
  </r>
  <r>
    <n v="156831"/>
    <s v="Axon"/>
    <s v="Moreno"/>
    <s v="L37"/>
    <d v="2020-02-20T00:00:00"/>
    <s v="Martín"/>
    <s v="Mantenimiento Mecanico"/>
    <d v="2023-12-01T00:00:00"/>
    <d v="1899-12-30T07:10:26"/>
    <d v="2023-12-01T00:00:00"/>
    <d v="1899-12-30T07:52:07"/>
    <n v="2501"/>
    <n v="41.68333333333333"/>
    <x v="1664"/>
    <x v="4"/>
    <n v="48"/>
    <s v="diciembre"/>
    <s v="M"/>
    <m/>
    <s v="no"/>
    <m/>
    <m/>
    <m/>
  </r>
  <r>
    <n v="158876"/>
    <s v="Llenadora L37"/>
    <s v="Moreno"/>
    <s v="L37"/>
    <d v="2021-03-08T00:00:00"/>
    <s v="Martín"/>
    <s v="Mantenimiento Mecanico"/>
    <d v="2023-12-18T00:00:00"/>
    <d v="1899-12-30T15:24:23"/>
    <d v="2023-12-18T00:00:00"/>
    <d v="1899-12-30T16:05:13"/>
    <n v="2450"/>
    <n v="40.833333333333336"/>
    <x v="1665"/>
    <x v="2"/>
    <n v="51"/>
    <s v="diciembre"/>
    <s v="T"/>
    <m/>
    <s v="no"/>
    <m/>
    <m/>
    <m/>
  </r>
  <r>
    <n v="159785"/>
    <s v="Celofanadora L10"/>
    <s v="Moreno"/>
    <s v="L10"/>
    <d v="2020-09-30T00:00:00"/>
    <s v="Martín"/>
    <s v="Mantenimiento Electrico"/>
    <d v="2023-12-27T00:00:00"/>
    <d v="1899-12-30T06:13:05"/>
    <d v="2023-12-27T00:00:00"/>
    <d v="1899-12-30T06:53:38"/>
    <n v="2433"/>
    <n v="40.549999999999997"/>
    <x v="1"/>
    <x v="1"/>
    <n v="52"/>
    <s v="diciembre"/>
    <s v="M"/>
    <m/>
    <s v="sin informacion"/>
    <m/>
    <m/>
    <m/>
  </r>
  <r>
    <n v="159362"/>
    <s v="Transporte"/>
    <s v="Moreno"/>
    <s v="L11"/>
    <d v="2018-11-01T00:00:00"/>
    <s v="-"/>
    <s v="Mantenimiento Mecanico"/>
    <d v="2023-12-21T00:00:00"/>
    <d v="1899-12-30T14:50:45"/>
    <d v="2023-12-21T00:00:00"/>
    <d v="1899-12-30T15:30:13"/>
    <n v="2368"/>
    <n v="39.466666666666669"/>
    <x v="1"/>
    <x v="1"/>
    <n v="51"/>
    <s v="diciembre"/>
    <s v="T"/>
    <m/>
    <s v="sin informacion"/>
    <m/>
    <m/>
    <m/>
  </r>
  <r>
    <n v="157289"/>
    <s v="Roscadora"/>
    <s v="Moreno"/>
    <s v="L11"/>
    <d v="2023-07-21T00:00:00"/>
    <s v="Juan Manuel"/>
    <s v="Mantenimiento Mecanico"/>
    <d v="2023-12-04T00:00:00"/>
    <d v="1899-12-30T18:06:03"/>
    <d v="2023-12-04T00:00:00"/>
    <d v="1899-12-30T18:44:54"/>
    <n v="2331"/>
    <n v="38.85"/>
    <x v="1"/>
    <x v="1"/>
    <n v="49"/>
    <s v="diciembre"/>
    <s v="T"/>
    <m/>
    <s v="sin informacion"/>
    <m/>
    <m/>
    <m/>
  </r>
  <r>
    <n v="157032"/>
    <s v="Llenadora"/>
    <s v="Moreno"/>
    <s v="L32"/>
    <d v="2021-02-04T00:00:00"/>
    <s v="Victor"/>
    <s v="Mantenimiento Mecanico"/>
    <d v="2023-12-01T00:00:00"/>
    <d v="1899-12-30T16:07:24"/>
    <d v="2023-12-01T00:00:00"/>
    <d v="1899-12-30T16:45:40"/>
    <n v="2296"/>
    <n v="38.266666666666666"/>
    <x v="1"/>
    <x v="1"/>
    <n v="48"/>
    <s v="diciembre"/>
    <s v="T"/>
    <m/>
    <s v="sin informacion"/>
    <m/>
    <m/>
    <m/>
  </r>
  <r>
    <n v="157198"/>
    <s v="Estuchadora"/>
    <s v="Moreno"/>
    <s v="L42"/>
    <d v="2018-11-01T00:00:00"/>
    <s v="-"/>
    <s v="Mantenimiento Electrico"/>
    <d v="2023-12-04T00:00:00"/>
    <d v="1899-12-30T09:26:24"/>
    <d v="2023-12-04T00:00:00"/>
    <d v="1899-12-30T10:04:35"/>
    <n v="2291"/>
    <n v="38.18333333333333"/>
    <x v="1"/>
    <x v="1"/>
    <n v="49"/>
    <s v="diciembre"/>
    <s v="M"/>
    <m/>
    <s v="sin informacion"/>
    <m/>
    <m/>
    <m/>
  </r>
  <r>
    <n v="158151"/>
    <s v="Etiquetadora L33"/>
    <s v="Moreno"/>
    <s v="L33"/>
    <d v="2020-10-16T00:00:00"/>
    <s v="Martín"/>
    <s v="Mantenimiento Electrico"/>
    <d v="2023-12-11T00:00:00"/>
    <d v="1899-12-30T14:35:34"/>
    <d v="2023-12-11T00:00:00"/>
    <d v="1899-12-30T15:13:30"/>
    <n v="2276"/>
    <n v="37.93333333333333"/>
    <x v="1666"/>
    <x v="3"/>
    <n v="50"/>
    <s v="diciembre"/>
    <s v="T"/>
    <m/>
    <s v="si"/>
    <m/>
    <m/>
    <m/>
  </r>
  <r>
    <n v="159518"/>
    <s v="Llenadora"/>
    <s v="Moreno"/>
    <s v="L41"/>
    <d v="2018-11-01T00:00:00"/>
    <s v="-"/>
    <s v="Mantenimiento Mecanico"/>
    <d v="2023-12-22T00:00:00"/>
    <d v="1899-12-30T13:56:16"/>
    <d v="2023-12-22T00:00:00"/>
    <d v="1899-12-30T14:33:51"/>
    <n v="2255"/>
    <n v="37.583333333333336"/>
    <x v="1"/>
    <x v="1"/>
    <n v="51"/>
    <s v="diciembre"/>
    <s v="M"/>
    <m/>
    <s v="sin informacion"/>
    <m/>
    <m/>
    <m/>
  </r>
  <r>
    <n v="160124"/>
    <s v="Etiquetadora"/>
    <s v="Moreno"/>
    <s v="L45"/>
    <d v="2018-11-01T00:00:00"/>
    <s v="-"/>
    <s v="Mantenimiento Mecanico"/>
    <d v="2023-12-29T00:00:00"/>
    <d v="1899-12-30T07:12:34"/>
    <d v="2023-12-29T00:00:00"/>
    <d v="1899-12-30T07:49:42"/>
    <n v="2228"/>
    <n v="37.133333333333333"/>
    <x v="1"/>
    <x v="1"/>
    <n v="52"/>
    <s v="diciembre"/>
    <s v="M"/>
    <m/>
    <s v="sin informacion"/>
    <m/>
    <m/>
    <m/>
  </r>
  <r>
    <n v="159227"/>
    <s v="Llenadora"/>
    <s v="Moreno"/>
    <s v="L36"/>
    <d v="2018-11-01T00:00:00"/>
    <s v="-"/>
    <s v="Mantenimiento Mecanico"/>
    <d v="2023-12-20T00:00:00"/>
    <d v="1899-12-30T14:52:20"/>
    <d v="2023-12-20T00:00:00"/>
    <d v="1899-12-30T15:29:09"/>
    <n v="2209"/>
    <n v="36.81666666666667"/>
    <x v="1667"/>
    <x v="2"/>
    <n v="51"/>
    <s v="diciembre"/>
    <s v="T"/>
    <m/>
    <s v="no"/>
    <m/>
    <m/>
    <m/>
  </r>
  <r>
    <n v="159150"/>
    <s v="Etiquetadora L33"/>
    <s v="Moreno"/>
    <s v="L33"/>
    <d v="2020-10-16T00:00:00"/>
    <s v="Martín"/>
    <s v="Mantenimiento Electrico"/>
    <d v="2023-12-20T00:00:00"/>
    <d v="1899-12-30T10:33:27"/>
    <d v="2023-12-20T00:00:00"/>
    <d v="1899-12-30T11:09:31"/>
    <n v="2164"/>
    <n v="36.06666666666667"/>
    <x v="23"/>
    <x v="2"/>
    <n v="51"/>
    <s v="diciembre"/>
    <s v="M"/>
    <m/>
    <s v="no"/>
    <m/>
    <m/>
    <m/>
  </r>
  <r>
    <n v="159363"/>
    <s v="Etiquetadora L33"/>
    <s v="Moreno"/>
    <s v="L33"/>
    <d v="2020-10-16T00:00:00"/>
    <s v="Martín"/>
    <s v="Mantenimiento Electrico"/>
    <d v="2023-12-21T00:00:00"/>
    <d v="1899-12-30T14:52:09"/>
    <d v="2023-12-21T00:00:00"/>
    <d v="1899-12-30T15:28:08"/>
    <n v="2159"/>
    <n v="35.983333333333334"/>
    <x v="1"/>
    <x v="1"/>
    <n v="51"/>
    <s v="diciembre"/>
    <s v="T"/>
    <m/>
    <s v="sin informacion"/>
    <m/>
    <m/>
    <m/>
  </r>
  <r>
    <n v="158945"/>
    <s v="Abastecedor de envases"/>
    <s v="Moreno"/>
    <s v="L33"/>
    <d v="2018-11-01T00:00:00"/>
    <s v="-"/>
    <s v="Mantenimiento Mecanico"/>
    <d v="2023-12-19T00:00:00"/>
    <d v="1899-12-30T07:16:27"/>
    <d v="2023-12-19T00:00:00"/>
    <d v="1899-12-30T07:51:46"/>
    <n v="2119"/>
    <n v="35.31666666666667"/>
    <x v="1668"/>
    <x v="2"/>
    <n v="51"/>
    <s v="diciembre"/>
    <s v="M"/>
    <m/>
    <s v="no"/>
    <m/>
    <m/>
    <m/>
  </r>
  <r>
    <n v="157789"/>
    <s v="Llenadora L38"/>
    <s v="Moreno"/>
    <s v="L38"/>
    <d v="2021-03-03T00:00:00"/>
    <s v="Martín"/>
    <s v="Mantenimiento Mecanico"/>
    <d v="2023-12-07T00:00:00"/>
    <d v="1899-12-30T12:36:29"/>
    <d v="2023-12-07T00:00:00"/>
    <d v="1899-12-30T13:11:38"/>
    <n v="2109"/>
    <n v="35.15"/>
    <x v="1"/>
    <x v="1"/>
    <n v="49"/>
    <s v="diciembre"/>
    <s v="M"/>
    <m/>
    <s v="sin informacion"/>
    <m/>
    <m/>
    <m/>
  </r>
  <r>
    <n v="159219"/>
    <s v="Etiquetadora"/>
    <s v="Moreno"/>
    <s v="L19"/>
    <d v="2018-11-01T00:00:00"/>
    <s v="-"/>
    <s v="Mantenimiento Mecanico"/>
    <d v="2023-12-20T00:00:00"/>
    <d v="1899-12-30T14:27:57"/>
    <d v="2023-12-20T00:00:00"/>
    <d v="1899-12-30T15:02:01"/>
    <n v="2044"/>
    <n v="34.06666666666667"/>
    <x v="1669"/>
    <x v="2"/>
    <n v="51"/>
    <s v="diciembre"/>
    <s v="T"/>
    <m/>
    <s v="no"/>
    <m/>
    <m/>
    <m/>
  </r>
  <r>
    <n v="157531"/>
    <s v="Celofanadora"/>
    <s v="Moreno"/>
    <s v="L11"/>
    <d v="2018-11-01T00:00:00"/>
    <s v="-"/>
    <s v="Mantenimiento Electrico"/>
    <d v="2023-12-06T00:00:00"/>
    <d v="1899-12-30T09:51:43"/>
    <d v="2023-12-06T00:00:00"/>
    <d v="1899-12-30T10:25:03"/>
    <n v="2000"/>
    <n v="33.333333333333336"/>
    <x v="1"/>
    <x v="1"/>
    <n v="49"/>
    <s v="diciembre"/>
    <s v="M"/>
    <m/>
    <s v="sin informacion"/>
    <m/>
    <m/>
    <m/>
  </r>
  <r>
    <n v="156835"/>
    <s v="Etiquetadora"/>
    <s v="Moreno"/>
    <s v="L19"/>
    <d v="2018-11-01T00:00:00"/>
    <s v="-"/>
    <s v="Mantenimiento Electrico"/>
    <d v="2023-12-01T00:00:00"/>
    <d v="1899-12-30T08:01:19"/>
    <d v="2023-12-01T00:00:00"/>
    <d v="1899-12-30T08:34:30"/>
    <n v="1991"/>
    <n v="33.18333333333333"/>
    <x v="1"/>
    <x v="1"/>
    <n v="48"/>
    <s v="diciembre"/>
    <s v="M"/>
    <m/>
    <s v="sin informacion"/>
    <m/>
    <m/>
    <m/>
  </r>
  <r>
    <n v="157572"/>
    <s v="Llenadora"/>
    <s v="Moreno"/>
    <s v="L29"/>
    <d v="2018-11-01T00:00:00"/>
    <s v="-"/>
    <s v="Mantenimiento Electrico"/>
    <d v="2023-12-06T00:00:00"/>
    <d v="1899-12-30T11:58:58"/>
    <d v="2023-12-06T00:00:00"/>
    <d v="1899-12-30T12:31:46"/>
    <n v="1968"/>
    <n v="32.799999999999997"/>
    <x v="1"/>
    <x v="1"/>
    <n v="49"/>
    <s v="diciembre"/>
    <s v="M"/>
    <m/>
    <s v="sin informacion"/>
    <m/>
    <m/>
    <m/>
  </r>
  <r>
    <n v="160192"/>
    <s v="Abastecedor de tapas"/>
    <s v="Moreno"/>
    <s v="L33"/>
    <d v="2018-11-01T00:00:00"/>
    <s v="-"/>
    <s v="Mantenimiento Mecanico"/>
    <d v="2023-12-29T00:00:00"/>
    <d v="1899-12-30T11:38:44"/>
    <d v="2023-12-29T00:00:00"/>
    <d v="1899-12-30T12:11:20"/>
    <n v="1956"/>
    <n v="32.6"/>
    <x v="1"/>
    <x v="1"/>
    <n v="52"/>
    <s v="diciembre"/>
    <s v="M"/>
    <m/>
    <s v="sin informacion"/>
    <m/>
    <m/>
    <m/>
  </r>
  <r>
    <n v="157695"/>
    <s v="Celofanadora"/>
    <s v="Moreno"/>
    <s v="L11"/>
    <d v="2018-11-01T00:00:00"/>
    <s v="-"/>
    <s v="Mantenimiento Mecanico"/>
    <d v="2023-12-07T00:00:00"/>
    <d v="1899-12-30T08:16:58"/>
    <d v="2023-12-07T00:00:00"/>
    <d v="1899-12-30T08:49:16"/>
    <n v="1938"/>
    <n v="32.299999999999997"/>
    <x v="1"/>
    <x v="1"/>
    <n v="49"/>
    <s v="diciembre"/>
    <s v="M"/>
    <m/>
    <s v="sin informacion"/>
    <m/>
    <m/>
    <m/>
  </r>
  <r>
    <n v="158920"/>
    <s v="Etiquetadora"/>
    <s v="Moreno"/>
    <s v="L19"/>
    <d v="2018-11-01T00:00:00"/>
    <s v="-"/>
    <s v="Mantenimiento Mecanico"/>
    <d v="2023-12-18T00:00:00"/>
    <d v="1899-12-30T17:44:41"/>
    <d v="2023-12-18T00:00:00"/>
    <d v="1899-12-30T18:16:35"/>
    <n v="1914"/>
    <n v="31.9"/>
    <x v="1670"/>
    <x v="3"/>
    <n v="51"/>
    <s v="diciembre"/>
    <s v="T"/>
    <m/>
    <s v="si"/>
    <m/>
    <m/>
    <m/>
  </r>
  <r>
    <n v="159121"/>
    <s v="Axon"/>
    <s v="Moreno"/>
    <s v="L37"/>
    <d v="2020-02-20T00:00:00"/>
    <s v="Martín"/>
    <s v="Mantenimiento Electrico"/>
    <d v="2023-12-20T00:00:00"/>
    <d v="1899-12-30T09:20:30"/>
    <d v="2023-12-20T00:00:00"/>
    <d v="1899-12-30T09:52:19"/>
    <n v="1909"/>
    <n v="31.816666666666666"/>
    <x v="1671"/>
    <x v="2"/>
    <n v="51"/>
    <s v="diciembre"/>
    <s v="M"/>
    <m/>
    <s v="no"/>
    <m/>
    <m/>
    <m/>
  </r>
  <r>
    <n v="158857"/>
    <s v="Coloca Bombas"/>
    <s v="Moreno"/>
    <s v="L43"/>
    <d v="2020-01-13T00:00:00"/>
    <s v="Martín"/>
    <s v="Mantenimiento Electrico"/>
    <d v="2023-12-18T00:00:00"/>
    <d v="1899-12-30T14:23:54"/>
    <d v="2023-12-18T00:00:00"/>
    <d v="1899-12-30T14:55:22"/>
    <n v="1888"/>
    <n v="31.466666666666665"/>
    <x v="1672"/>
    <x v="4"/>
    <n v="51"/>
    <s v="diciembre"/>
    <s v="T"/>
    <m/>
    <s v="no"/>
    <m/>
    <m/>
    <m/>
  </r>
  <r>
    <n v="160079"/>
    <s v="Etiquetadora"/>
    <s v="Moreno"/>
    <s v="L19"/>
    <d v="2018-11-01T00:00:00"/>
    <s v="-"/>
    <s v="Mantenimiento Mecanico"/>
    <d v="2023-12-28T00:00:00"/>
    <d v="1899-12-30T15:06:24"/>
    <d v="2023-12-28T00:00:00"/>
    <d v="1899-12-30T15:37:45"/>
    <n v="1881"/>
    <n v="31.35"/>
    <x v="530"/>
    <x v="2"/>
    <n v="52"/>
    <s v="diciembre"/>
    <s v="T"/>
    <m/>
    <s v="no"/>
    <m/>
    <m/>
    <m/>
  </r>
  <r>
    <n v="159433"/>
    <s v="Llenadora"/>
    <s v="Moreno"/>
    <s v="L12"/>
    <d v="2018-11-01T00:00:00"/>
    <s v="-"/>
    <s v="Mantenimiento Mecanico"/>
    <d v="2023-12-22T00:00:00"/>
    <d v="1899-12-30T07:26:58"/>
    <d v="2023-12-22T00:00:00"/>
    <d v="1899-12-30T07:58:16"/>
    <n v="1878"/>
    <n v="31.3"/>
    <x v="1"/>
    <x v="1"/>
    <n v="51"/>
    <s v="diciembre"/>
    <s v="M"/>
    <m/>
    <s v="sin informacion"/>
    <m/>
    <m/>
    <m/>
  </r>
  <r>
    <n v="157502"/>
    <s v="Etiquetadora"/>
    <s v="Moreno"/>
    <s v="L27"/>
    <d v="2018-11-01T00:00:00"/>
    <s v="-"/>
    <s v="Mantenimiento Electrico"/>
    <d v="2023-12-05T00:00:00"/>
    <d v="1899-12-30T20:32:42"/>
    <d v="2023-12-05T00:00:00"/>
    <d v="1899-12-30T21:03:45"/>
    <n v="1863"/>
    <n v="31.05"/>
    <x v="1"/>
    <x v="1"/>
    <n v="49"/>
    <s v="diciembre"/>
    <s v="T"/>
    <m/>
    <s v="sin informacion"/>
    <m/>
    <m/>
    <m/>
  </r>
  <r>
    <n v="159753"/>
    <s v="Torqueadora"/>
    <s v="Moreno"/>
    <s v="L45"/>
    <d v="2020-02-20T00:00:00"/>
    <s v="Martín"/>
    <s v="Mantenimiento Mecanico"/>
    <d v="2023-12-26T00:00:00"/>
    <d v="1899-12-30T16:48:06"/>
    <d v="2023-12-26T00:00:00"/>
    <d v="1899-12-30T17:19:00"/>
    <n v="1854"/>
    <n v="30.9"/>
    <x v="1"/>
    <x v="1"/>
    <n v="52"/>
    <s v="diciembre"/>
    <s v="T"/>
    <m/>
    <s v="sin informacion"/>
    <m/>
    <m/>
    <m/>
  </r>
  <r>
    <n v="159259"/>
    <s v="Abastecedor tubos"/>
    <s v="Moreno"/>
    <s v="L36"/>
    <d v="2018-11-01T00:00:00"/>
    <s v="-"/>
    <s v="Mantenimiento Electrico"/>
    <d v="2023-12-20T00:00:00"/>
    <d v="1899-12-30T17:34:27"/>
    <d v="2023-12-20T00:00:00"/>
    <d v="1899-12-30T18:04:45"/>
    <n v="1818"/>
    <n v="30.3"/>
    <x v="1"/>
    <x v="1"/>
    <n v="51"/>
    <s v="diciembre"/>
    <s v="T"/>
    <m/>
    <s v="sin informacion"/>
    <m/>
    <m/>
    <m/>
  </r>
  <r>
    <n v="159387"/>
    <s v="Crimpadora L11"/>
    <s v="Moreno"/>
    <s v="L11"/>
    <d v="2020-09-30T00:00:00"/>
    <s v="Martín"/>
    <s v="Mantenimiento Mecanico"/>
    <d v="2023-12-21T00:00:00"/>
    <d v="1899-12-30T16:57:26"/>
    <d v="2023-12-21T00:00:00"/>
    <d v="1899-12-30T17:26:22"/>
    <n v="1736"/>
    <n v="28.933333333333334"/>
    <x v="1"/>
    <x v="1"/>
    <n v="51"/>
    <s v="diciembre"/>
    <s v="T"/>
    <m/>
    <s v="sin informacion"/>
    <m/>
    <m/>
    <m/>
  </r>
  <r>
    <n v="158223"/>
    <s v="Celofanadora"/>
    <s v="Moreno"/>
    <s v="L11"/>
    <d v="2018-11-01T00:00:00"/>
    <s v="-"/>
    <s v="Mantenimiento Mecanico"/>
    <d v="2023-12-11T00:00:00"/>
    <d v="1899-12-30T17:51:48"/>
    <d v="2023-12-11T00:00:00"/>
    <d v="1899-12-30T18:20:31"/>
    <n v="1723"/>
    <n v="28.716666666666665"/>
    <x v="1033"/>
    <x v="2"/>
    <n v="50"/>
    <s v="diciembre"/>
    <s v="T"/>
    <m/>
    <s v="no"/>
    <m/>
    <m/>
    <m/>
  </r>
  <r>
    <n v="157697"/>
    <s v="Llenadora"/>
    <s v="Moreno"/>
    <s v="L29"/>
    <d v="2018-11-01T00:00:00"/>
    <s v="-"/>
    <s v="Mantenimiento Mecanico"/>
    <d v="2023-12-07T00:00:00"/>
    <d v="1899-12-30T08:58:06"/>
    <d v="2023-12-07T00:00:00"/>
    <d v="1899-12-30T09:26:38"/>
    <n v="1712"/>
    <n v="28.533333333333335"/>
    <x v="1"/>
    <x v="1"/>
    <n v="49"/>
    <s v="diciembre"/>
    <s v="M"/>
    <m/>
    <s v="sin informacion"/>
    <m/>
    <m/>
    <m/>
  </r>
  <r>
    <n v="157389"/>
    <s v="Llenadora"/>
    <s v="Moreno"/>
    <s v="L29"/>
    <d v="2018-11-01T00:00:00"/>
    <s v="-"/>
    <s v="Mantenimiento Mecanico"/>
    <d v="2023-12-05T00:00:00"/>
    <d v="1899-12-30T12:54:48"/>
    <d v="2023-12-05T00:00:00"/>
    <d v="1899-12-30T13:23:10"/>
    <n v="1702"/>
    <n v="28.366666666666667"/>
    <x v="1"/>
    <x v="1"/>
    <n v="49"/>
    <s v="diciembre"/>
    <s v="M"/>
    <m/>
    <s v="sin informacion"/>
    <m/>
    <m/>
    <m/>
  </r>
  <r>
    <n v="158279"/>
    <s v="Torqueadora"/>
    <s v="Moreno"/>
    <s v="L12"/>
    <d v="2018-11-01T00:00:00"/>
    <s v="-"/>
    <s v="Mantenimiento Mecanico"/>
    <d v="2023-12-12T00:00:00"/>
    <d v="1899-12-30T12:25:16"/>
    <d v="2023-12-12T00:00:00"/>
    <d v="1899-12-30T12:53:22"/>
    <n v="1686"/>
    <n v="28.1"/>
    <x v="1"/>
    <x v="1"/>
    <n v="50"/>
    <s v="diciembre"/>
    <s v="M"/>
    <m/>
    <s v="sin informacion"/>
    <m/>
    <m/>
    <m/>
  </r>
  <r>
    <n v="158594"/>
    <s v="Roscadora"/>
    <s v="Moreno"/>
    <s v="L11"/>
    <d v="2023-07-21T00:00:00"/>
    <s v="Juan Manuel"/>
    <s v="Mantenimiento Mecanico"/>
    <d v="2023-12-15T00:00:00"/>
    <d v="1899-12-30T08:32:37"/>
    <d v="2023-12-15T00:00:00"/>
    <d v="1899-12-30T09:00:34"/>
    <n v="1677"/>
    <n v="27.95"/>
    <x v="1"/>
    <x v="1"/>
    <n v="50"/>
    <s v="diciembre"/>
    <s v="M"/>
    <m/>
    <s v="sin informacion"/>
    <m/>
    <m/>
    <m/>
  </r>
  <r>
    <n v="158285"/>
    <s v="Llenadora"/>
    <s v="Moreno"/>
    <s v="L11"/>
    <d v="2018-11-01T00:00:00"/>
    <s v="-"/>
    <s v="Mantenimiento Mecanico"/>
    <d v="2023-12-12T00:00:00"/>
    <d v="1899-12-30T14:41:33"/>
    <d v="2023-12-12T00:00:00"/>
    <d v="1899-12-30T15:09:17"/>
    <n v="1664"/>
    <n v="27.733333333333334"/>
    <x v="1673"/>
    <x v="4"/>
    <n v="50"/>
    <s v="diciembre"/>
    <s v="T"/>
    <m/>
    <s v="no aplica"/>
    <m/>
    <m/>
    <m/>
  </r>
  <r>
    <n v="157437"/>
    <s v="Celofanadora"/>
    <s v="Moreno"/>
    <s v="L11"/>
    <d v="2018-11-01T00:00:00"/>
    <s v="-"/>
    <s v="Mantenimiento Mecanico"/>
    <d v="2023-12-05T00:00:00"/>
    <d v="1899-12-30T15:10:23"/>
    <d v="2023-12-05T00:00:00"/>
    <d v="1899-12-30T15:37:35"/>
    <n v="1632"/>
    <n v="27.2"/>
    <x v="1674"/>
    <x v="2"/>
    <n v="49"/>
    <s v="diciembre"/>
    <s v="T"/>
    <m/>
    <s v="no"/>
    <m/>
    <m/>
    <m/>
  </r>
  <r>
    <n v="157500"/>
    <s v="Llenadora"/>
    <s v="Moreno"/>
    <s v="L04"/>
    <d v="2018-11-01T00:00:00"/>
    <s v="-"/>
    <s v="Mantenimiento Electrico"/>
    <d v="2023-12-05T00:00:00"/>
    <d v="1899-12-30T19:51:16"/>
    <d v="2023-12-05T00:00:00"/>
    <d v="1899-12-30T20:17:56"/>
    <n v="1600"/>
    <n v="26.666666666666668"/>
    <x v="1"/>
    <x v="1"/>
    <n v="49"/>
    <s v="diciembre"/>
    <s v="T"/>
    <m/>
    <s v="sin informacion"/>
    <m/>
    <m/>
    <m/>
  </r>
  <r>
    <n v="159009"/>
    <s v="Llenadora L37"/>
    <s v="Moreno"/>
    <s v="L37"/>
    <d v="2021-03-08T00:00:00"/>
    <s v="Martín"/>
    <s v="Mantenimiento Mecanico"/>
    <d v="2023-12-19T00:00:00"/>
    <d v="1899-12-30T12:54:01"/>
    <d v="2023-12-19T00:00:00"/>
    <d v="1899-12-30T13:20:40"/>
    <n v="1599"/>
    <n v="26.65"/>
    <x v="1"/>
    <x v="1"/>
    <n v="51"/>
    <s v="diciembre"/>
    <s v="M"/>
    <m/>
    <s v="sin informacion"/>
    <m/>
    <m/>
    <m/>
  </r>
  <r>
    <n v="159114"/>
    <s v="Roscadora"/>
    <s v="Moreno"/>
    <s v="L10"/>
    <d v="2021-03-10T00:00:00"/>
    <s v="Martín"/>
    <s v="Mantenimiento Electrico"/>
    <d v="2023-12-20T00:00:00"/>
    <d v="1899-12-30T07:28:14"/>
    <d v="2023-12-20T00:00:00"/>
    <d v="1899-12-30T07:54:44"/>
    <n v="1590"/>
    <n v="26.5"/>
    <x v="1675"/>
    <x v="2"/>
    <n v="51"/>
    <s v="diciembre"/>
    <s v="M"/>
    <m/>
    <s v="no"/>
    <m/>
    <m/>
    <m/>
  </r>
  <r>
    <n v="158995"/>
    <s v="Estuchadora"/>
    <s v="Moreno"/>
    <s v="L43"/>
    <d v="2018-11-01T00:00:00"/>
    <s v="-"/>
    <s v="Mantenimiento Mecanico"/>
    <d v="2023-12-19T00:00:00"/>
    <d v="1899-12-30T12:05:18"/>
    <d v="2023-12-19T00:00:00"/>
    <d v="1899-12-30T12:31:11"/>
    <n v="1553"/>
    <n v="25.883333333333333"/>
    <x v="1"/>
    <x v="1"/>
    <n v="51"/>
    <s v="diciembre"/>
    <s v="M"/>
    <m/>
    <s v="sin informacion"/>
    <m/>
    <m/>
    <m/>
  </r>
  <r>
    <n v="160002"/>
    <s v="Llenadora"/>
    <s v="Moreno"/>
    <s v="L43"/>
    <d v="2018-11-01T00:00:00"/>
    <s v="-"/>
    <s v="Mantenimiento Electrico"/>
    <d v="2023-12-28T00:00:00"/>
    <d v="1899-12-30T12:45:42"/>
    <d v="2023-12-28T00:00:00"/>
    <d v="1899-12-30T13:11:31"/>
    <n v="1549"/>
    <n v="25.816666666666666"/>
    <x v="1"/>
    <x v="1"/>
    <n v="52"/>
    <s v="diciembre"/>
    <s v="M"/>
    <m/>
    <s v="sin informacion"/>
    <m/>
    <m/>
    <m/>
  </r>
  <r>
    <n v="159185"/>
    <s v="Etiquetadora L33"/>
    <s v="Moreno"/>
    <s v="L33"/>
    <d v="2020-10-16T00:00:00"/>
    <s v="Martín"/>
    <s v="Mantenimiento Electrico"/>
    <d v="2023-12-20T00:00:00"/>
    <d v="1899-12-30T12:10:10"/>
    <d v="2023-12-20T00:00:00"/>
    <d v="1899-12-30T12:35:43"/>
    <n v="1533"/>
    <n v="25.55"/>
    <x v="1642"/>
    <x v="2"/>
    <n v="51"/>
    <s v="diciembre"/>
    <s v="M"/>
    <m/>
    <s v="no"/>
    <m/>
    <m/>
    <m/>
  </r>
  <r>
    <n v="159271"/>
    <s v="Martillo"/>
    <s v="Moreno"/>
    <s v="L11"/>
    <d v="2018-11-01T00:00:00"/>
    <s v="-"/>
    <s v="Mantenimiento Electrico"/>
    <d v="2023-12-21T00:00:00"/>
    <d v="1899-12-30T07:52:34"/>
    <d v="2023-12-21T00:00:00"/>
    <d v="1899-12-30T08:17:54"/>
    <n v="1520"/>
    <n v="25.333333333333332"/>
    <x v="1"/>
    <x v="1"/>
    <n v="51"/>
    <s v="diciembre"/>
    <s v="M"/>
    <m/>
    <s v="sin informacion"/>
    <m/>
    <m/>
    <m/>
  </r>
  <r>
    <n v="158647"/>
    <s v="Estuchadora"/>
    <s v="Moreno"/>
    <s v="L32"/>
    <d v="2021-02-04T00:00:00"/>
    <s v="Victor"/>
    <s v="Mantenimiento Mecanico"/>
    <d v="2023-12-15T00:00:00"/>
    <d v="1899-12-30T12:41:33"/>
    <d v="2023-12-15T00:00:00"/>
    <d v="1899-12-30T13:05:56"/>
    <n v="1463"/>
    <n v="24.383333333333333"/>
    <x v="1"/>
    <x v="1"/>
    <n v="50"/>
    <s v="diciembre"/>
    <s v="M"/>
    <m/>
    <s v="sin informacion"/>
    <m/>
    <m/>
    <m/>
  </r>
  <r>
    <n v="156837"/>
    <s v="Soldador"/>
    <s v="Moreno"/>
    <s v="L07"/>
    <d v="2023-05-03T00:00:00"/>
    <s v="Juan Manuel"/>
    <s v="Mantenimiento Electrico"/>
    <d v="2023-12-01T00:00:00"/>
    <d v="1899-12-30T08:28:20"/>
    <d v="2023-12-01T00:00:00"/>
    <d v="1899-12-30T08:52:36"/>
    <n v="1456"/>
    <n v="24.266666666666666"/>
    <x v="1"/>
    <x v="1"/>
    <n v="48"/>
    <s v="diciembre"/>
    <s v="M"/>
    <m/>
    <s v="sin informacion"/>
    <m/>
    <m/>
    <m/>
  </r>
  <r>
    <n v="159099"/>
    <s v="Mordazas"/>
    <s v="Moreno"/>
    <s v="L07"/>
    <d v="2018-11-01T00:00:00"/>
    <s v="-"/>
    <s v="Mantenimiento Mecanico"/>
    <d v="2023-12-19T00:00:00"/>
    <d v="1899-12-30T20:09:04"/>
    <d v="2023-12-19T00:00:00"/>
    <d v="1899-12-30T20:33:17"/>
    <n v="1453"/>
    <n v="24.216666666666665"/>
    <x v="1676"/>
    <x v="3"/>
    <n v="51"/>
    <s v="diciembre"/>
    <s v="T"/>
    <m/>
    <s v="si"/>
    <m/>
    <m/>
    <m/>
  </r>
  <r>
    <n v="159844"/>
    <s v="Llenadora L16"/>
    <s v="Moreno"/>
    <s v="L16"/>
    <d v="2022-06-24T00:00:00"/>
    <s v="Natalio"/>
    <s v="Mantenimiento Mecanico"/>
    <d v="2023-12-27T00:00:00"/>
    <d v="1899-12-30T13:28:21"/>
    <d v="2023-12-27T00:00:00"/>
    <d v="1899-12-30T13:51:55"/>
    <n v="1414"/>
    <n v="23.566666666666666"/>
    <x v="1"/>
    <x v="1"/>
    <n v="52"/>
    <s v="diciembre"/>
    <s v="M"/>
    <m/>
    <s v="sin informacion"/>
    <m/>
    <m/>
    <m/>
  </r>
  <r>
    <n v="159737"/>
    <s v="Mordazas"/>
    <s v="Moreno"/>
    <s v="L29"/>
    <d v="2018-11-01T00:00:00"/>
    <s v="-"/>
    <s v="Mantenimiento Mecanico"/>
    <d v="2023-12-26T00:00:00"/>
    <d v="1899-12-30T14:47:40"/>
    <d v="2023-12-26T00:00:00"/>
    <d v="1899-12-30T15:10:57"/>
    <n v="1397"/>
    <n v="23.283333333333335"/>
    <x v="1677"/>
    <x v="2"/>
    <n v="52"/>
    <s v="diciembre"/>
    <s v="T"/>
    <m/>
    <s v="no"/>
    <m/>
    <m/>
    <m/>
  </r>
  <r>
    <n v="159554"/>
    <s v="Embalador"/>
    <s v="Moreno"/>
    <s v="L38"/>
    <d v="2018-11-01T00:00:00"/>
    <s v="-"/>
    <s v="Mantenimiento Electrico"/>
    <d v="2023-12-22T00:00:00"/>
    <d v="1899-12-30T15:57:21"/>
    <d v="2023-12-22T00:00:00"/>
    <d v="1899-12-30T16:20:09"/>
    <n v="1368"/>
    <n v="22.8"/>
    <x v="1678"/>
    <x v="3"/>
    <n v="51"/>
    <s v="diciembre"/>
    <s v="T"/>
    <m/>
    <s v="si"/>
    <m/>
    <m/>
    <m/>
  </r>
  <r>
    <n v="157281"/>
    <s v="Llenadora"/>
    <s v="Moreno"/>
    <s v="L29"/>
    <d v="2018-11-01T00:00:00"/>
    <s v="-"/>
    <s v="Mantenimiento Electrico"/>
    <d v="2023-12-04T00:00:00"/>
    <d v="1899-12-30T17:05:16"/>
    <d v="2023-12-04T00:00:00"/>
    <d v="1899-12-30T17:27:47"/>
    <n v="1351"/>
    <n v="22.516666666666666"/>
    <x v="23"/>
    <x v="2"/>
    <n v="49"/>
    <s v="diciembre"/>
    <s v="T"/>
    <m/>
    <s v="no"/>
    <m/>
    <m/>
    <m/>
  </r>
  <r>
    <n v="159175"/>
    <s v="Estuchadora"/>
    <s v="Moreno"/>
    <s v="L32"/>
    <d v="2021-02-04T00:00:00"/>
    <s v="Victor"/>
    <s v="Mantenimiento Mecanico"/>
    <d v="2023-12-20T00:00:00"/>
    <d v="1899-12-30T11:40:26"/>
    <d v="2023-12-20T00:00:00"/>
    <d v="1899-12-30T12:02:39"/>
    <n v="1333"/>
    <n v="22.216666666666665"/>
    <x v="1"/>
    <x v="1"/>
    <n v="51"/>
    <s v="diciembre"/>
    <s v="M"/>
    <m/>
    <s v="sin informacion"/>
    <m/>
    <m/>
    <m/>
  </r>
  <r>
    <n v="159499"/>
    <s v="Etiquetadora L33"/>
    <s v="Moreno"/>
    <s v="L33"/>
    <d v="2020-10-16T00:00:00"/>
    <s v="Martín"/>
    <s v="Mantenimiento Electrico"/>
    <d v="2023-12-22T00:00:00"/>
    <d v="1899-12-30T12:48:21"/>
    <d v="2023-12-22T00:00:00"/>
    <d v="1899-12-30T13:10:06"/>
    <n v="1305"/>
    <n v="21.75"/>
    <x v="1"/>
    <x v="1"/>
    <n v="51"/>
    <s v="diciembre"/>
    <s v="M"/>
    <m/>
    <s v="sin informacion"/>
    <m/>
    <m/>
    <m/>
  </r>
  <r>
    <n v="160296"/>
    <s v="Torqueadora"/>
    <s v="Moreno"/>
    <s v="L45"/>
    <d v="2020-02-20T00:00:00"/>
    <s v="Martín"/>
    <s v="Mantenimiento Electrico"/>
    <d v="2023-12-29T00:00:00"/>
    <d v="1899-12-30T17:48:29"/>
    <d v="2023-12-29T00:00:00"/>
    <d v="1899-12-30T18:09:47"/>
    <n v="1278"/>
    <n v="21.3"/>
    <x v="1"/>
    <x v="1"/>
    <n v="52"/>
    <s v="diciembre"/>
    <s v="T"/>
    <m/>
    <s v="sin informacion"/>
    <m/>
    <m/>
    <m/>
  </r>
  <r>
    <n v="157668"/>
    <s v="Etiquetadora L33"/>
    <s v="Moreno"/>
    <s v="L33"/>
    <d v="2020-10-16T00:00:00"/>
    <s v="Martín"/>
    <s v="Mantenimiento Electrico"/>
    <d v="2023-12-06T00:00:00"/>
    <d v="1899-12-30T17:51:12"/>
    <d v="2023-12-06T00:00:00"/>
    <d v="1899-12-30T18:12:25"/>
    <n v="1273"/>
    <n v="21.216666666666665"/>
    <x v="1"/>
    <x v="1"/>
    <n v="49"/>
    <s v="diciembre"/>
    <s v="T"/>
    <m/>
    <s v="sin informacion"/>
    <m/>
    <m/>
    <m/>
  </r>
  <r>
    <n v="158670"/>
    <s v="Abastecedor de envases"/>
    <s v="Moreno"/>
    <s v="L38"/>
    <d v="2019-09-23T00:00:00"/>
    <s v="Martín"/>
    <s v="Mantenimiento Electrico"/>
    <d v="2023-12-15T00:00:00"/>
    <d v="1899-12-30T14:47:00"/>
    <d v="2023-12-15T00:00:00"/>
    <d v="1899-12-30T15:08:01"/>
    <n v="1261"/>
    <n v="21.016666666666666"/>
    <x v="1"/>
    <x v="1"/>
    <n v="50"/>
    <s v="diciembre"/>
    <s v="T"/>
    <m/>
    <s v="sin informacion"/>
    <m/>
    <m/>
    <m/>
  </r>
  <r>
    <n v="157057"/>
    <s v="Torqueadora"/>
    <s v="Moreno"/>
    <s v="L48"/>
    <d v="2018-11-01T00:00:00"/>
    <s v="-"/>
    <s v="Mantenimiento Mecanico"/>
    <d v="2023-12-01T00:00:00"/>
    <d v="1899-12-30T18:30:37"/>
    <d v="2023-12-01T00:00:00"/>
    <d v="1899-12-30T18:51:17"/>
    <n v="1240"/>
    <n v="20.666666666666668"/>
    <x v="1"/>
    <x v="1"/>
    <n v="48"/>
    <s v="diciembre"/>
    <s v="T"/>
    <m/>
    <s v="sin informacion"/>
    <m/>
    <m/>
    <m/>
  </r>
  <r>
    <n v="159924"/>
    <s v="Llenadora"/>
    <s v="Moreno"/>
    <s v="L32"/>
    <d v="2021-02-04T00:00:00"/>
    <s v="Victor"/>
    <s v="Mantenimiento Mecanico"/>
    <d v="2023-12-27T00:00:00"/>
    <d v="1899-12-30T21:23:03"/>
    <d v="2023-12-27T00:00:00"/>
    <d v="1899-12-30T21:43:34"/>
    <n v="1231"/>
    <n v="20.516666666666666"/>
    <x v="1679"/>
    <x v="2"/>
    <n v="52"/>
    <s v="diciembre"/>
    <s v="T"/>
    <m/>
    <s v="no"/>
    <m/>
    <m/>
    <m/>
  </r>
  <r>
    <n v="158256"/>
    <s v="Sobretapa"/>
    <s v="Moreno"/>
    <s v="L38"/>
    <d v="2020-06-30T00:00:00"/>
    <s v="Martín"/>
    <s v="Mantenimiento Electrico"/>
    <d v="2023-12-12T00:00:00"/>
    <d v="1899-12-30T06:18:21"/>
    <d v="2023-12-12T00:00:00"/>
    <d v="1899-12-30T06:38:40"/>
    <n v="1219"/>
    <n v="20.316666666666666"/>
    <x v="1680"/>
    <x v="2"/>
    <n v="50"/>
    <s v="diciembre"/>
    <s v="M"/>
    <m/>
    <s v="no"/>
    <m/>
    <m/>
    <m/>
  </r>
  <r>
    <n v="158425"/>
    <s v="Llenadora"/>
    <s v="Moreno"/>
    <s v="L32"/>
    <d v="2021-02-04T00:00:00"/>
    <s v="Victor"/>
    <s v="Mantenimiento Mecanico"/>
    <d v="2023-12-13T00:00:00"/>
    <d v="1899-12-30T16:55:17"/>
    <d v="2023-12-13T00:00:00"/>
    <d v="1899-12-30T17:15:10"/>
    <n v="1193"/>
    <n v="19.883333333333333"/>
    <x v="1"/>
    <x v="1"/>
    <n v="50"/>
    <s v="diciembre"/>
    <s v="T"/>
    <m/>
    <s v="sin informacion"/>
    <m/>
    <m/>
    <m/>
  </r>
  <r>
    <n v="159598"/>
    <s v="Etiquetadora"/>
    <s v="Moreno"/>
    <s v="L19"/>
    <d v="2018-11-01T00:00:00"/>
    <s v="-"/>
    <s v="Mantenimiento Mecanico"/>
    <d v="2023-12-22T00:00:00"/>
    <d v="1899-12-30T19:04:17"/>
    <d v="2023-12-22T00:00:00"/>
    <d v="1899-12-30T19:23:57"/>
    <n v="1180"/>
    <n v="19.666666666666668"/>
    <x v="1"/>
    <x v="1"/>
    <n v="51"/>
    <s v="diciembre"/>
    <s v="T"/>
    <m/>
    <s v="sin informacion"/>
    <m/>
    <m/>
    <m/>
  </r>
  <r>
    <n v="159098"/>
    <s v="Mordazas"/>
    <s v="Moreno"/>
    <s v="L07"/>
    <d v="2018-11-01T00:00:00"/>
    <s v="-"/>
    <s v="Mantenimiento Mecanico"/>
    <d v="2023-12-19T00:00:00"/>
    <d v="1899-12-30T19:49:17"/>
    <d v="2023-12-19T00:00:00"/>
    <d v="1899-12-30T20:08:56"/>
    <n v="1179"/>
    <n v="19.649999999999999"/>
    <x v="1676"/>
    <x v="3"/>
    <n v="51"/>
    <s v="diciembre"/>
    <s v="T"/>
    <m/>
    <s v="si"/>
    <m/>
    <m/>
    <m/>
  </r>
  <r>
    <n v="159323"/>
    <s v="Girador de pucks"/>
    <s v="Moreno"/>
    <s v="L19"/>
    <d v="2022-07-14T00:00:00"/>
    <s v="Natalio"/>
    <s v="Mantenimiento Electrico"/>
    <d v="2023-12-21T00:00:00"/>
    <d v="1899-12-30T11:31:57"/>
    <d v="2023-12-21T00:00:00"/>
    <d v="1899-12-30T11:51:27"/>
    <n v="1170"/>
    <n v="19.5"/>
    <x v="1"/>
    <x v="1"/>
    <n v="51"/>
    <s v="diciembre"/>
    <s v="M"/>
    <m/>
    <s v="sin informacion"/>
    <m/>
    <m/>
    <m/>
  </r>
  <r>
    <n v="159002"/>
    <s v="Llenadora"/>
    <s v="Moreno"/>
    <s v="L07"/>
    <d v="2018-11-01T00:00:00"/>
    <s v="-"/>
    <s v="Mantenimiento Electrico"/>
    <d v="2023-12-19T00:00:00"/>
    <d v="1899-12-30T12:32:50"/>
    <d v="2023-12-19T00:00:00"/>
    <d v="1899-12-30T12:52:17"/>
    <n v="1167"/>
    <n v="19.45"/>
    <x v="1"/>
    <x v="1"/>
    <n v="51"/>
    <s v="diciembre"/>
    <s v="M"/>
    <m/>
    <s v="sin informacion"/>
    <m/>
    <m/>
    <m/>
  </r>
  <r>
    <n v="157623"/>
    <s v="Abastecedor de envases"/>
    <s v="Moreno"/>
    <s v="L38"/>
    <d v="2019-09-23T00:00:00"/>
    <s v="Martín"/>
    <s v="Mantenimiento Mecanico"/>
    <d v="2023-12-06T00:00:00"/>
    <d v="1899-12-30T14:56:07"/>
    <d v="2023-12-06T00:00:00"/>
    <d v="1899-12-30T15:15:20"/>
    <n v="1153"/>
    <n v="19.216666666666665"/>
    <x v="1681"/>
    <x v="2"/>
    <n v="49"/>
    <s v="diciembre"/>
    <s v="T"/>
    <m/>
    <s v="no"/>
    <m/>
    <m/>
    <m/>
  </r>
  <r>
    <n v="157675"/>
    <s v="Girador de pucks"/>
    <s v="Moreno"/>
    <s v="L11"/>
    <d v="2021-08-24T00:00:00"/>
    <s v="Sebastian "/>
    <s v="Mantenimiento Mecanico"/>
    <d v="2023-12-06T00:00:00"/>
    <d v="1899-12-30T19:14:08"/>
    <d v="2023-12-06T00:00:00"/>
    <d v="1899-12-30T19:32:55"/>
    <n v="1127"/>
    <n v="18.783333333333335"/>
    <x v="1"/>
    <x v="1"/>
    <n v="49"/>
    <s v="diciembre"/>
    <s v="T"/>
    <m/>
    <s v="sin informacion"/>
    <m/>
    <m/>
    <m/>
  </r>
  <r>
    <n v="156840"/>
    <s v="Llenadora"/>
    <s v="Moreno"/>
    <s v="L43"/>
    <d v="2018-11-01T00:00:00"/>
    <s v="-"/>
    <s v="Mantenimiento Mecanico"/>
    <d v="2023-12-01T00:00:00"/>
    <d v="1899-12-30T08:42:26"/>
    <d v="2023-12-01T00:00:00"/>
    <d v="1899-12-30T09:01:12"/>
    <n v="1126"/>
    <n v="18.766666666666666"/>
    <x v="23"/>
    <x v="2"/>
    <n v="48"/>
    <s v="diciembre"/>
    <s v="M"/>
    <m/>
    <s v="no"/>
    <m/>
    <m/>
    <m/>
  </r>
  <r>
    <n v="158947"/>
    <s v="Etiquetadora L33"/>
    <s v="Moreno"/>
    <s v="L33"/>
    <d v="2020-10-16T00:00:00"/>
    <s v="Martín"/>
    <s v="Mantenimiento Electrico"/>
    <d v="2023-12-19T00:00:00"/>
    <d v="1899-12-30T07:51:56"/>
    <d v="2023-12-19T00:00:00"/>
    <d v="1899-12-30T08:10:42"/>
    <n v="1126"/>
    <n v="18.766666666666666"/>
    <x v="1682"/>
    <x v="2"/>
    <n v="51"/>
    <s v="diciembre"/>
    <s v="M"/>
    <m/>
    <s v="no"/>
    <m/>
    <m/>
    <m/>
  </r>
  <r>
    <n v="160120"/>
    <s v="Inkjet"/>
    <s v="Moreno"/>
    <s v="L10"/>
    <d v="2018-11-01T00:00:00"/>
    <s v="-"/>
    <s v="Mantenimiento Electrico"/>
    <d v="2023-12-29T00:00:00"/>
    <d v="1899-12-30T06:02:05"/>
    <d v="2023-12-29T00:00:00"/>
    <d v="1899-12-30T06:20:51"/>
    <n v="1126"/>
    <n v="18.766666666666666"/>
    <x v="1"/>
    <x v="1"/>
    <n v="52"/>
    <s v="diciembre"/>
    <s v="M"/>
    <m/>
    <s v="sin informacion"/>
    <m/>
    <m/>
    <m/>
  </r>
  <r>
    <n v="159250"/>
    <s v="Abastecedor tubos"/>
    <s v="Moreno"/>
    <s v="L36"/>
    <d v="2018-11-01T00:00:00"/>
    <s v="-"/>
    <s v="Mantenimiento Electrico"/>
    <d v="2023-12-20T00:00:00"/>
    <d v="1899-12-30T16:58:55"/>
    <d v="2023-12-20T00:00:00"/>
    <d v="1899-12-30T17:16:59"/>
    <n v="1084"/>
    <n v="18.066666666666666"/>
    <x v="1"/>
    <x v="1"/>
    <n v="51"/>
    <s v="diciembre"/>
    <s v="T"/>
    <m/>
    <s v="sin informacion"/>
    <m/>
    <m/>
    <m/>
  </r>
  <r>
    <n v="159751"/>
    <s v="Inkjet"/>
    <s v="Moreno"/>
    <s v="L27"/>
    <d v="2018-11-01T00:00:00"/>
    <s v="-"/>
    <s v="Mantenimiento Electrico"/>
    <d v="2023-12-26T00:00:00"/>
    <d v="1899-12-30T16:32:54"/>
    <d v="2023-12-26T00:00:00"/>
    <d v="1899-12-30T16:50:52"/>
    <n v="1078"/>
    <n v="17.966666666666665"/>
    <x v="1"/>
    <x v="1"/>
    <n v="52"/>
    <s v="diciembre"/>
    <s v="T"/>
    <m/>
    <s v="sin informacion"/>
    <m/>
    <m/>
    <m/>
  </r>
  <r>
    <n v="160117"/>
    <s v="Etiquetadora"/>
    <s v="Moreno"/>
    <s v="L19"/>
    <d v="2018-11-01T00:00:00"/>
    <s v="-"/>
    <s v="Mantenimiento Mecanico"/>
    <d v="2023-12-28T00:00:00"/>
    <d v="1899-12-30T21:12:12"/>
    <d v="2023-12-28T00:00:00"/>
    <d v="1899-12-30T21:30:03"/>
    <n v="1071"/>
    <n v="17.850000000000001"/>
    <x v="376"/>
    <x v="2"/>
    <n v="52"/>
    <s v="diciembre"/>
    <s v="T"/>
    <m/>
    <s v="no"/>
    <m/>
    <m/>
    <m/>
  </r>
  <r>
    <n v="159384"/>
    <s v="Torqueadora"/>
    <s v="Moreno"/>
    <s v="L45"/>
    <d v="2020-02-20T00:00:00"/>
    <s v="Martín"/>
    <s v="Mantenimiento Mecanico"/>
    <d v="2023-12-21T00:00:00"/>
    <d v="1899-12-30T16:45:46"/>
    <d v="2023-12-21T00:00:00"/>
    <d v="1899-12-30T17:03:30"/>
    <n v="1064"/>
    <n v="17.733333333333334"/>
    <x v="1683"/>
    <x v="2"/>
    <n v="51"/>
    <s v="diciembre"/>
    <s v="T"/>
    <m/>
    <s v="no"/>
    <m/>
    <m/>
    <m/>
  </r>
  <r>
    <n v="157534"/>
    <s v="Mordazas"/>
    <s v="Moreno"/>
    <s v="L07"/>
    <d v="2018-11-01T00:00:00"/>
    <s v="-"/>
    <s v="Mantenimiento Mecanico"/>
    <d v="2023-12-06T00:00:00"/>
    <d v="1899-12-30T10:02:04"/>
    <d v="2023-12-06T00:00:00"/>
    <d v="1899-12-30T10:19:45"/>
    <n v="1061"/>
    <n v="17.683333333333334"/>
    <x v="1"/>
    <x v="1"/>
    <n v="49"/>
    <s v="diciembre"/>
    <s v="M"/>
    <m/>
    <s v="sin informacion"/>
    <m/>
    <m/>
    <m/>
  </r>
  <r>
    <n v="159769"/>
    <s v="Etiquetadora"/>
    <s v="Moreno"/>
    <s v="L45"/>
    <d v="2018-11-01T00:00:00"/>
    <s v="-"/>
    <s v="Mantenimiento Mecanico"/>
    <d v="2023-12-26T00:00:00"/>
    <d v="1899-12-30T17:58:26"/>
    <d v="2023-12-26T00:00:00"/>
    <d v="1899-12-30T18:16:05"/>
    <n v="1059"/>
    <n v="17.649999999999999"/>
    <x v="1"/>
    <x v="1"/>
    <n v="52"/>
    <s v="diciembre"/>
    <s v="T"/>
    <m/>
    <s v="sin informacion"/>
    <m/>
    <m/>
    <m/>
  </r>
  <r>
    <n v="159454"/>
    <s v="Estuchadora"/>
    <s v="Moreno"/>
    <s v="L47"/>
    <d v="2021-10-06T00:00:00"/>
    <s v="Sebastian "/>
    <s v="Mantenimiento Mecanico"/>
    <d v="2023-12-22T00:00:00"/>
    <d v="1899-12-30T09:50:12"/>
    <d v="2023-12-22T00:00:00"/>
    <d v="1899-12-30T10:07:39"/>
    <n v="1047"/>
    <n v="17.45"/>
    <x v="1"/>
    <x v="1"/>
    <n v="51"/>
    <s v="diciembre"/>
    <s v="M"/>
    <m/>
    <s v="sin informacion"/>
    <m/>
    <m/>
    <m/>
  </r>
  <r>
    <n v="159231"/>
    <s v="Girador de pucks"/>
    <s v="Moreno"/>
    <s v="L32"/>
    <d v="2021-02-04T00:00:00"/>
    <s v="Victor"/>
    <s v="Mantenimiento Mecanico"/>
    <d v="2023-12-20T00:00:00"/>
    <d v="1899-12-30T14:57:23"/>
    <d v="2023-12-20T00:00:00"/>
    <d v="1899-12-30T15:14:31"/>
    <n v="1028"/>
    <n v="17.133333333333333"/>
    <x v="1684"/>
    <x v="2"/>
    <n v="51"/>
    <s v="diciembre"/>
    <s v="T"/>
    <m/>
    <s v="no"/>
    <m/>
    <m/>
    <m/>
  </r>
  <r>
    <n v="159435"/>
    <s v="Torqueadora"/>
    <s v="Moreno"/>
    <s v="L45"/>
    <d v="2020-02-20T00:00:00"/>
    <s v="Martín"/>
    <s v="Mantenimiento Mecanico"/>
    <d v="2023-12-22T00:00:00"/>
    <d v="1899-12-30T08:03:54"/>
    <d v="2023-12-22T00:00:00"/>
    <d v="1899-12-30T08:20:51"/>
    <n v="1017"/>
    <n v="16.95"/>
    <x v="1"/>
    <x v="1"/>
    <n v="51"/>
    <s v="diciembre"/>
    <s v="M"/>
    <m/>
    <s v="sin informacion"/>
    <m/>
    <m/>
    <m/>
  </r>
  <r>
    <n v="157679"/>
    <s v="Llenadora"/>
    <s v="Moreno"/>
    <s v="L36"/>
    <d v="2018-11-01T00:00:00"/>
    <s v="-"/>
    <s v="Mantenimiento Electrico"/>
    <d v="2023-12-06T00:00:00"/>
    <d v="1899-12-30T20:34:39"/>
    <d v="2023-12-06T00:00:00"/>
    <d v="1899-12-30T20:51:21"/>
    <n v="1002"/>
    <n v="16.7"/>
    <x v="1"/>
    <x v="1"/>
    <n v="49"/>
    <s v="diciembre"/>
    <s v="T"/>
    <m/>
    <s v="sin informacion"/>
    <m/>
    <m/>
    <m/>
  </r>
  <r>
    <n v="158582"/>
    <s v="Axon"/>
    <s v="Moreno"/>
    <s v="L37"/>
    <d v="2020-02-20T00:00:00"/>
    <s v="Martín"/>
    <s v="Mantenimiento Electrico"/>
    <d v="2023-12-14T00:00:00"/>
    <d v="1899-12-30T20:53:24"/>
    <d v="2023-12-14T00:00:00"/>
    <d v="1899-12-30T21:09:35"/>
    <n v="971"/>
    <n v="16.183333333333334"/>
    <x v="1685"/>
    <x v="2"/>
    <n v="50"/>
    <s v="diciembre"/>
    <s v="T"/>
    <m/>
    <s v="no"/>
    <m/>
    <m/>
    <m/>
  </r>
  <r>
    <n v="159744"/>
    <s v="Camara"/>
    <s v="Moreno"/>
    <s v="L33"/>
    <d v="2020-02-20T00:00:00"/>
    <s v="Martín"/>
    <s v="Mantenimiento Electrico"/>
    <d v="2023-12-26T00:00:00"/>
    <d v="1899-12-30T15:39:26"/>
    <d v="2023-12-26T00:00:00"/>
    <d v="1899-12-30T15:55:29"/>
    <n v="963"/>
    <n v="16.05"/>
    <x v="1"/>
    <x v="1"/>
    <n v="52"/>
    <s v="diciembre"/>
    <s v="T"/>
    <m/>
    <s v="sin informacion"/>
    <m/>
    <m/>
    <m/>
  </r>
  <r>
    <n v="159544"/>
    <s v="Crimpadora"/>
    <s v="Moreno"/>
    <s v="L10"/>
    <d v="2018-11-01T00:00:00"/>
    <s v="-"/>
    <s v="Mantenimiento Mecanico"/>
    <d v="2023-12-22T00:00:00"/>
    <d v="1899-12-30T15:39:03"/>
    <d v="2023-12-22T00:00:00"/>
    <d v="1899-12-30T15:54:22"/>
    <n v="919"/>
    <n v="15.316666666666666"/>
    <x v="1"/>
    <x v="1"/>
    <n v="51"/>
    <s v="diciembre"/>
    <s v="T"/>
    <m/>
    <s v="sin informacion"/>
    <m/>
    <m/>
    <m/>
  </r>
  <r>
    <n v="159365"/>
    <s v="Llenadora"/>
    <s v="Moreno"/>
    <s v="L32"/>
    <d v="2021-02-04T00:00:00"/>
    <s v="Victor"/>
    <s v="Mantenimiento Electrico"/>
    <d v="2023-12-21T00:00:00"/>
    <d v="1899-12-30T15:19:05"/>
    <d v="2023-12-21T00:00:00"/>
    <d v="1899-12-30T15:34:20"/>
    <n v="915"/>
    <n v="15.25"/>
    <x v="1"/>
    <x v="1"/>
    <n v="51"/>
    <s v="diciembre"/>
    <s v="T"/>
    <m/>
    <s v="sin informacion"/>
    <m/>
    <m/>
    <m/>
  </r>
  <r>
    <n v="158951"/>
    <s v="Llenadora"/>
    <s v="Moreno"/>
    <s v="L33"/>
    <d v="2018-11-01T00:00:00"/>
    <s v="-"/>
    <s v="Mantenimiento Mecanico"/>
    <d v="2023-12-19T00:00:00"/>
    <d v="1899-12-30T08:59:45"/>
    <d v="2023-12-19T00:00:00"/>
    <d v="1899-12-30T09:14:42"/>
    <n v="897"/>
    <n v="14.95"/>
    <x v="1686"/>
    <x v="2"/>
    <n v="51"/>
    <s v="diciembre"/>
    <s v="M"/>
    <m/>
    <s v="no"/>
    <m/>
    <m/>
    <m/>
  </r>
  <r>
    <n v="159230"/>
    <s v="Axon"/>
    <s v="Moreno"/>
    <s v="L37"/>
    <d v="2020-02-20T00:00:00"/>
    <s v="Martín"/>
    <s v="Mantenimiento Electrico"/>
    <d v="2023-12-20T00:00:00"/>
    <d v="1899-12-30T14:55:54"/>
    <d v="2023-12-20T00:00:00"/>
    <d v="1899-12-30T15:10:50"/>
    <n v="896"/>
    <n v="14.933333333333334"/>
    <x v="1687"/>
    <x v="2"/>
    <n v="51"/>
    <s v="diciembre"/>
    <s v="T"/>
    <m/>
    <s v="no"/>
    <m/>
    <m/>
    <m/>
  </r>
  <r>
    <n v="160287"/>
    <s v="Etiquetadora de fondo"/>
    <s v="Moreno"/>
    <s v="L41"/>
    <d v="2018-11-01T00:00:00"/>
    <s v="-"/>
    <s v="Mantenimiento Electrico"/>
    <d v="2023-12-29T00:00:00"/>
    <d v="1899-12-30T17:21:55"/>
    <d v="2023-12-29T00:00:00"/>
    <d v="1899-12-30T17:36:33"/>
    <n v="878"/>
    <n v="14.633333333333333"/>
    <x v="1688"/>
    <x v="2"/>
    <n v="52"/>
    <s v="diciembre"/>
    <s v="T"/>
    <m/>
    <s v="no"/>
    <m/>
    <m/>
    <m/>
  </r>
  <r>
    <n v="157330"/>
    <s v="Inkjet"/>
    <s v="Moreno"/>
    <s v="L19"/>
    <d v="2018-11-01T00:00:00"/>
    <s v="-"/>
    <s v="Mantenimiento Electrico"/>
    <d v="2023-12-05T00:00:00"/>
    <d v="1899-12-30T09:29:22"/>
    <d v="2023-12-05T00:00:00"/>
    <d v="1899-12-30T09:43:46"/>
    <n v="864"/>
    <n v="14.4"/>
    <x v="23"/>
    <x v="2"/>
    <n v="49"/>
    <s v="diciembre"/>
    <s v="M"/>
    <m/>
    <s v="no"/>
    <m/>
    <m/>
    <m/>
  </r>
  <r>
    <n v="158307"/>
    <s v="Llenadora"/>
    <s v="Moreno"/>
    <s v="L29"/>
    <d v="2018-11-01T00:00:00"/>
    <s v="-"/>
    <s v="Mantenimiento Mecanico"/>
    <d v="2023-12-13T00:00:00"/>
    <d v="1899-12-30T06:24:08"/>
    <d v="2023-12-13T00:00:00"/>
    <d v="1899-12-30T06:38:11"/>
    <n v="843"/>
    <n v="14.05"/>
    <x v="1689"/>
    <x v="4"/>
    <n v="50"/>
    <s v="diciembre"/>
    <s v="M"/>
    <m/>
    <s v="no"/>
    <m/>
    <m/>
    <m/>
  </r>
  <r>
    <n v="158699"/>
    <s v="Celofanadora"/>
    <s v="Moreno"/>
    <s v="L32"/>
    <d v="2021-02-04T00:00:00"/>
    <s v="Victor"/>
    <s v="Mantenimiento Mecanico"/>
    <d v="2023-12-15T00:00:00"/>
    <d v="1899-12-30T17:08:26"/>
    <d v="2023-12-15T00:00:00"/>
    <d v="1899-12-30T17:22:09"/>
    <n v="823"/>
    <n v="13.716666666666667"/>
    <x v="1"/>
    <x v="1"/>
    <n v="50"/>
    <s v="diciembre"/>
    <s v="T"/>
    <m/>
    <s v="sin informacion"/>
    <m/>
    <m/>
    <m/>
  </r>
  <r>
    <n v="159265"/>
    <s v="Abastecedor tubos"/>
    <s v="Moreno"/>
    <s v="L36"/>
    <d v="2018-11-01T00:00:00"/>
    <s v="-"/>
    <s v="Mantenimiento Electrico"/>
    <d v="2023-12-20T00:00:00"/>
    <d v="1899-12-30T18:04:59"/>
    <d v="2023-12-20T00:00:00"/>
    <d v="1899-12-30T18:18:14"/>
    <n v="795"/>
    <n v="13.25"/>
    <x v="1"/>
    <x v="1"/>
    <n v="51"/>
    <s v="diciembre"/>
    <s v="T"/>
    <m/>
    <s v="sin informacion"/>
    <m/>
    <m/>
    <m/>
  </r>
  <r>
    <n v="158441"/>
    <s v="Etiquetadora de fondo"/>
    <s v="Moreno"/>
    <s v="L37"/>
    <d v="2018-11-01T00:00:00"/>
    <s v="-"/>
    <s v="Mantenimiento Electrico"/>
    <d v="2023-12-14T00:00:00"/>
    <d v="1899-12-30T07:26:47"/>
    <d v="2023-12-14T00:00:00"/>
    <d v="1899-12-30T07:40:00"/>
    <n v="793"/>
    <n v="13.216666666666667"/>
    <x v="1"/>
    <x v="1"/>
    <n v="50"/>
    <s v="diciembre"/>
    <s v="M"/>
    <m/>
    <s v="sin informacion"/>
    <m/>
    <m/>
    <m/>
  </r>
  <r>
    <n v="158868"/>
    <s v="Coloca Bombas"/>
    <s v="Moreno"/>
    <s v="L43"/>
    <d v="2020-01-13T00:00:00"/>
    <s v="Martín"/>
    <s v="Mantenimiento Mecanico"/>
    <d v="2023-12-18T00:00:00"/>
    <d v="1899-12-30T15:04:31"/>
    <d v="2023-12-18T00:00:00"/>
    <d v="1899-12-30T15:17:16"/>
    <n v="765"/>
    <n v="12.75"/>
    <x v="1"/>
    <x v="1"/>
    <n v="51"/>
    <s v="diciembre"/>
    <s v="T"/>
    <m/>
    <s v="sin informacion"/>
    <m/>
    <m/>
    <m/>
  </r>
  <r>
    <n v="159594"/>
    <s v="Etiquetadora"/>
    <s v="Moreno"/>
    <s v="L19"/>
    <d v="2018-11-01T00:00:00"/>
    <s v="-"/>
    <s v="Mantenimiento Mecanico"/>
    <d v="2023-12-22T00:00:00"/>
    <d v="1899-12-30T18:08:55"/>
    <d v="2023-12-22T00:00:00"/>
    <d v="1899-12-30T18:21:29"/>
    <n v="754"/>
    <n v="12.566666666666666"/>
    <x v="623"/>
    <x v="4"/>
    <n v="51"/>
    <s v="diciembre"/>
    <s v="T"/>
    <m/>
    <s v="no aplica"/>
    <m/>
    <m/>
    <m/>
  </r>
  <r>
    <n v="159579"/>
    <s v="Brazo transporte"/>
    <s v="Moreno"/>
    <s v="L37"/>
    <d v="2018-11-01T00:00:00"/>
    <s v="-"/>
    <s v="Mantenimiento Electrico"/>
    <d v="2023-12-22T00:00:00"/>
    <d v="1899-12-30T17:03:08"/>
    <d v="2023-12-22T00:00:00"/>
    <d v="1899-12-30T17:15:35"/>
    <n v="747"/>
    <n v="12.45"/>
    <x v="1"/>
    <x v="1"/>
    <n v="51"/>
    <s v="diciembre"/>
    <s v="T"/>
    <m/>
    <s v="sin informacion"/>
    <m/>
    <m/>
    <m/>
  </r>
  <r>
    <n v="159496"/>
    <s v="Etiquetadora L33"/>
    <s v="Moreno"/>
    <s v="L33"/>
    <d v="2020-10-16T00:00:00"/>
    <s v="Martín"/>
    <s v="Mantenimiento Electrico"/>
    <d v="2023-12-22T00:00:00"/>
    <d v="1899-12-30T12:35:37"/>
    <d v="2023-12-22T00:00:00"/>
    <d v="1899-12-30T12:48:03"/>
    <n v="746"/>
    <n v="12.433333333333334"/>
    <x v="1"/>
    <x v="1"/>
    <n v="51"/>
    <s v="diciembre"/>
    <s v="M"/>
    <m/>
    <s v="sin informacion"/>
    <m/>
    <m/>
    <m/>
  </r>
  <r>
    <n v="159161"/>
    <s v="Laser"/>
    <s v="Moreno"/>
    <s v="L33"/>
    <d v="2018-11-01T00:00:00"/>
    <s v="-"/>
    <s v="Mantenimiento Electrico"/>
    <d v="2023-12-20T00:00:00"/>
    <d v="1899-12-30T11:09:45"/>
    <d v="2023-12-20T00:00:00"/>
    <d v="1899-12-30T11:21:39"/>
    <n v="714"/>
    <n v="11.9"/>
    <x v="1690"/>
    <x v="2"/>
    <n v="51"/>
    <s v="diciembre"/>
    <s v="M"/>
    <m/>
    <s v="no"/>
    <m/>
    <m/>
    <m/>
  </r>
  <r>
    <n v="157858"/>
    <s v="Llenadora"/>
    <s v="Moreno"/>
    <s v="L41"/>
    <d v="2018-11-01T00:00:00"/>
    <s v="-"/>
    <s v="Mantenimiento Mecanico"/>
    <d v="2023-12-07T00:00:00"/>
    <d v="1899-12-30T15:28:50"/>
    <d v="2023-12-07T00:00:00"/>
    <d v="1899-12-30T15:40:39"/>
    <n v="709"/>
    <n v="11.816666666666666"/>
    <x v="1691"/>
    <x v="3"/>
    <n v="49"/>
    <s v="diciembre"/>
    <s v="T"/>
    <m/>
    <s v="si"/>
    <m/>
    <m/>
    <m/>
  </r>
  <r>
    <n v="159082"/>
    <s v="Etiquetadora"/>
    <s v="Moreno"/>
    <s v="L45"/>
    <d v="2018-11-01T00:00:00"/>
    <s v="-"/>
    <s v="Mantenimiento Mecanico"/>
    <d v="2023-12-19T00:00:00"/>
    <d v="1899-12-30T17:22:06"/>
    <d v="2023-12-19T00:00:00"/>
    <d v="1899-12-30T17:33:53"/>
    <n v="707"/>
    <n v="11.783333333333333"/>
    <x v="1692"/>
    <x v="3"/>
    <n v="51"/>
    <s v="diciembre"/>
    <s v="T"/>
    <m/>
    <s v="si"/>
    <m/>
    <m/>
    <m/>
  </r>
  <r>
    <n v="160251"/>
    <s v="Laser"/>
    <s v="Moreno"/>
    <s v="L32"/>
    <d v="2021-02-04T00:00:00"/>
    <s v="Victor"/>
    <s v="Mantenimiento Electrico"/>
    <d v="2023-12-29T00:00:00"/>
    <d v="1899-12-30T15:27:55"/>
    <d v="2023-12-29T00:00:00"/>
    <d v="1899-12-30T15:39:35"/>
    <n v="700"/>
    <n v="11.666666666666666"/>
    <x v="1"/>
    <x v="1"/>
    <n v="52"/>
    <s v="diciembre"/>
    <s v="T"/>
    <m/>
    <s v="sin informacion"/>
    <m/>
    <m/>
    <m/>
  </r>
  <r>
    <n v="158762"/>
    <s v="Celofanadora"/>
    <s v="Moreno"/>
    <s v="L32"/>
    <d v="2021-02-04T00:00:00"/>
    <s v="Victor"/>
    <s v="Mantenimiento Mecanico"/>
    <d v="2023-12-18T00:00:00"/>
    <d v="1899-12-30T08:09:52"/>
    <d v="2023-12-18T00:00:00"/>
    <d v="1899-12-30T08:21:26"/>
    <n v="694"/>
    <n v="11.566666666666666"/>
    <x v="1693"/>
    <x v="2"/>
    <n v="51"/>
    <s v="diciembre"/>
    <s v="M"/>
    <m/>
    <s v="no"/>
    <m/>
    <m/>
    <m/>
  </r>
  <r>
    <n v="158577"/>
    <s v="Llenadora L37"/>
    <s v="Moreno"/>
    <s v="L37"/>
    <d v="2021-03-08T00:00:00"/>
    <s v="Martín"/>
    <s v="Mantenimiento Mecanico"/>
    <d v="2023-12-14T00:00:00"/>
    <d v="1899-12-30T20:29:02"/>
    <d v="2023-12-14T00:00:00"/>
    <d v="1899-12-30T20:40:25"/>
    <n v="683"/>
    <n v="11.383333333333333"/>
    <x v="1694"/>
    <x v="2"/>
    <n v="50"/>
    <s v="diciembre"/>
    <s v="T"/>
    <m/>
    <s v="no"/>
    <m/>
    <m/>
    <m/>
  </r>
  <r>
    <n v="159855"/>
    <s v="Embalador"/>
    <s v="Moreno"/>
    <s v="L38"/>
    <d v="2018-11-01T00:00:00"/>
    <s v="-"/>
    <s v="Mantenimiento Electrico"/>
    <d v="2023-12-27T00:00:00"/>
    <d v="1899-12-30T14:33:15"/>
    <d v="2023-12-27T00:00:00"/>
    <d v="1899-12-30T14:44:32"/>
    <n v="677"/>
    <n v="11.283333333333333"/>
    <x v="1"/>
    <x v="1"/>
    <n v="52"/>
    <s v="diciembre"/>
    <s v="T"/>
    <m/>
    <s v="sin informacion"/>
    <m/>
    <m/>
    <m/>
  </r>
  <r>
    <n v="158199"/>
    <s v="Laser"/>
    <s v="Moreno"/>
    <s v="L11"/>
    <d v="2021-08-24T00:00:00"/>
    <s v="Sebastian "/>
    <s v="Mantenimiento Electrico"/>
    <d v="2023-12-11T00:00:00"/>
    <d v="1899-12-30T16:36:47"/>
    <d v="2023-12-11T00:00:00"/>
    <d v="1899-12-30T16:48:00"/>
    <n v="673"/>
    <n v="11.216666666666667"/>
    <x v="23"/>
    <x v="2"/>
    <n v="50"/>
    <s v="diciembre"/>
    <s v="T"/>
    <m/>
    <s v="no"/>
    <m/>
    <m/>
    <m/>
  </r>
  <r>
    <n v="159335"/>
    <s v="Etiquetadora L33"/>
    <s v="Moreno"/>
    <s v="L33"/>
    <d v="2020-10-16T00:00:00"/>
    <s v="Martín"/>
    <s v="Mantenimiento Electrico"/>
    <d v="2023-12-21T00:00:00"/>
    <d v="1899-12-30T12:23:10"/>
    <d v="2023-12-21T00:00:00"/>
    <d v="1899-12-30T12:34:23"/>
    <n v="673"/>
    <n v="11.216666666666667"/>
    <x v="1"/>
    <x v="1"/>
    <n v="51"/>
    <s v="diciembre"/>
    <s v="M"/>
    <m/>
    <s v="sin informacion"/>
    <m/>
    <m/>
    <m/>
  </r>
  <r>
    <n v="158438"/>
    <s v="Etiquetadora"/>
    <s v="Moreno"/>
    <s v="L19"/>
    <d v="2018-11-01T00:00:00"/>
    <s v="-"/>
    <s v="Mantenimiento Electrico"/>
    <d v="2023-12-14T00:00:00"/>
    <d v="1899-12-30T06:07:56"/>
    <d v="2023-12-14T00:00:00"/>
    <d v="1899-12-30T06:18:24"/>
    <n v="628"/>
    <n v="10.466666666666667"/>
    <x v="1"/>
    <x v="1"/>
    <n v="50"/>
    <s v="diciembre"/>
    <s v="M"/>
    <m/>
    <s v="sin informacion"/>
    <m/>
    <m/>
    <m/>
  </r>
  <r>
    <n v="158270"/>
    <s v="Soldador"/>
    <s v="Moreno"/>
    <s v="L07"/>
    <d v="2023-05-03T00:00:00"/>
    <s v="Juan Manuel"/>
    <s v="Mantenimiento Electrico"/>
    <d v="2023-12-12T00:00:00"/>
    <d v="1899-12-30T11:16:55"/>
    <d v="2023-12-12T00:00:00"/>
    <d v="1899-12-30T11:27:20"/>
    <n v="625"/>
    <n v="10.416666666666666"/>
    <x v="144"/>
    <x v="2"/>
    <n v="50"/>
    <s v="diciembre"/>
    <s v="M"/>
    <m/>
    <s v="no"/>
    <m/>
    <m/>
    <m/>
  </r>
  <r>
    <n v="158046"/>
    <s v="Llenadora"/>
    <s v="Moreno"/>
    <s v="L29"/>
    <d v="2018-11-01T00:00:00"/>
    <s v="-"/>
    <s v="Mantenimiento Mecanico"/>
    <d v="2023-12-11T00:00:00"/>
    <d v="1899-12-30T06:17:02"/>
    <d v="2023-12-11T00:00:00"/>
    <d v="1899-12-30T06:27:08"/>
    <n v="606"/>
    <n v="10.1"/>
    <x v="23"/>
    <x v="2"/>
    <n v="50"/>
    <s v="diciembre"/>
    <s v="M"/>
    <m/>
    <s v="no"/>
    <m/>
    <m/>
    <m/>
  </r>
  <r>
    <n v="158723"/>
    <s v="Llenadora"/>
    <s v="Moreno"/>
    <s v="L43"/>
    <d v="2018-11-01T00:00:00"/>
    <s v="-"/>
    <s v="Mantenimiento Electrico"/>
    <d v="2023-12-15T00:00:00"/>
    <d v="1899-12-30T20:40:49"/>
    <d v="2023-12-15T00:00:00"/>
    <d v="1899-12-30T20:50:55"/>
    <n v="606"/>
    <n v="10.1"/>
    <x v="1"/>
    <x v="1"/>
    <n v="50"/>
    <s v="diciembre"/>
    <s v="T"/>
    <m/>
    <s v="sin informacion"/>
    <m/>
    <m/>
    <m/>
  </r>
  <r>
    <n v="160125"/>
    <s v="Etiquetadora L33"/>
    <s v="Moreno"/>
    <s v="L33"/>
    <d v="2020-10-16T00:00:00"/>
    <s v="Martín"/>
    <s v="Mantenimiento Electrico"/>
    <d v="2023-12-29T00:00:00"/>
    <d v="1899-12-30T07:46:27"/>
    <d v="2023-12-29T00:00:00"/>
    <d v="1899-12-30T07:56:32"/>
    <n v="605"/>
    <n v="10.083333333333334"/>
    <x v="1"/>
    <x v="1"/>
    <n v="52"/>
    <s v="diciembre"/>
    <s v="M"/>
    <m/>
    <s v="sin informacion"/>
    <m/>
    <m/>
    <m/>
  </r>
  <r>
    <n v="158299"/>
    <s v="Girador de pucks"/>
    <s v="Moreno"/>
    <s v="L32"/>
    <d v="2021-02-04T00:00:00"/>
    <s v="Victor"/>
    <s v="Mantenimiento Mecanico"/>
    <d v="2023-12-12T00:00:00"/>
    <d v="1899-12-30T19:55:44"/>
    <d v="2023-12-12T00:00:00"/>
    <d v="1899-12-30T20:05:42"/>
    <n v="598"/>
    <n v="9.9666666666666668"/>
    <x v="0"/>
    <x v="0"/>
    <n v="50"/>
    <s v="diciembre"/>
    <s v="T"/>
    <m/>
    <s v="microparada"/>
    <m/>
    <m/>
    <m/>
  </r>
  <r>
    <n v="158716"/>
    <s v="Inkjet"/>
    <s v="Moreno"/>
    <s v="L27"/>
    <d v="2018-11-01T00:00:00"/>
    <s v="-"/>
    <s v="Mantenimiento Electrico"/>
    <d v="2023-12-15T00:00:00"/>
    <d v="1899-12-30T19:45:54"/>
    <d v="2023-12-15T00:00:00"/>
    <d v="1899-12-30T19:55:04"/>
    <n v="550"/>
    <n v="9.1666666666666661"/>
    <x v="0"/>
    <x v="0"/>
    <n v="50"/>
    <s v="diciembre"/>
    <s v="T"/>
    <m/>
    <s v="microparada"/>
    <m/>
    <m/>
    <m/>
  </r>
  <r>
    <n v="159225"/>
    <s v="Llenadora"/>
    <s v="Moreno"/>
    <s v="L36"/>
    <d v="2018-11-01T00:00:00"/>
    <s v="-"/>
    <s v="Mantenimiento Mecanico"/>
    <d v="2023-12-20T00:00:00"/>
    <d v="1899-12-30T14:43:39"/>
    <d v="2023-12-20T00:00:00"/>
    <d v="1899-12-30T14:52:12"/>
    <n v="513"/>
    <n v="8.5500000000000007"/>
    <x v="0"/>
    <x v="0"/>
    <n v="51"/>
    <s v="diciembre"/>
    <s v="T"/>
    <m/>
    <s v="microparada"/>
    <m/>
    <m/>
    <m/>
  </r>
  <r>
    <n v="158649"/>
    <s v="Llenadora"/>
    <s v="Moreno"/>
    <s v="L36"/>
    <d v="2018-11-01T00:00:00"/>
    <s v="-"/>
    <s v="Mantenimiento Electrico"/>
    <d v="2023-12-15T00:00:00"/>
    <d v="1899-12-30T12:57:35"/>
    <d v="2023-12-15T00:00:00"/>
    <d v="1899-12-30T13:06:07"/>
    <n v="512"/>
    <n v="8.5333333333333332"/>
    <x v="0"/>
    <x v="0"/>
    <n v="50"/>
    <s v="diciembre"/>
    <s v="M"/>
    <m/>
    <s v="microparada"/>
    <m/>
    <m/>
    <m/>
  </r>
  <r>
    <n v="158576"/>
    <s v="Llenadora"/>
    <s v="Moreno"/>
    <s v="L11"/>
    <d v="2018-11-01T00:00:00"/>
    <s v="-"/>
    <s v="Mantenimiento Mecanico"/>
    <d v="2023-12-14T00:00:00"/>
    <d v="1899-12-30T20:24:31"/>
    <d v="2023-12-14T00:00:00"/>
    <d v="1899-12-30T20:32:54"/>
    <n v="503"/>
    <n v="8.3833333333333329"/>
    <x v="0"/>
    <x v="0"/>
    <n v="50"/>
    <s v="diciembre"/>
    <s v="T"/>
    <m/>
    <s v="microparada"/>
    <m/>
    <m/>
    <m/>
  </r>
  <r>
    <n v="159852"/>
    <s v="Abastecedor pinceles"/>
    <s v="Moreno"/>
    <s v="L37"/>
    <d v="2018-11-01T00:00:00"/>
    <s v="-"/>
    <s v="Mantenimiento Mecanico"/>
    <d v="2023-12-27T00:00:00"/>
    <d v="1899-12-30T14:23:12"/>
    <d v="2023-12-27T00:00:00"/>
    <d v="1899-12-30T14:31:32"/>
    <n v="500"/>
    <n v="8.3333333333333339"/>
    <x v="0"/>
    <x v="0"/>
    <n v="52"/>
    <s v="diciembre"/>
    <s v="T"/>
    <m/>
    <s v="microparada"/>
    <m/>
    <m/>
    <m/>
  </r>
  <r>
    <n v="156845"/>
    <s v="Etiquetadora"/>
    <s v="Moreno"/>
    <s v="L11"/>
    <d v="2018-11-01T00:00:00"/>
    <s v="-"/>
    <s v="Mantenimiento Electrico"/>
    <d v="2023-12-01T00:00:00"/>
    <d v="1899-12-30T09:08:27"/>
    <d v="2023-12-01T00:00:00"/>
    <d v="1899-12-30T09:16:38"/>
    <n v="491"/>
    <n v="8.1833333333333336"/>
    <x v="0"/>
    <x v="0"/>
    <n v="48"/>
    <s v="diciembre"/>
    <s v="M"/>
    <m/>
    <s v="microparada"/>
    <m/>
    <m/>
    <m/>
  </r>
  <r>
    <n v="159322"/>
    <s v="Etiquetadora L33"/>
    <s v="Moreno"/>
    <s v="L33"/>
    <d v="2020-10-16T00:00:00"/>
    <s v="Martín"/>
    <s v="Mantenimiento Electrico"/>
    <d v="2023-12-21T00:00:00"/>
    <d v="1899-12-30T11:27:28"/>
    <d v="2023-12-21T00:00:00"/>
    <d v="1899-12-30T11:35:22"/>
    <n v="474"/>
    <n v="7.9"/>
    <x v="0"/>
    <x v="0"/>
    <n v="51"/>
    <s v="diciembre"/>
    <s v="M"/>
    <m/>
    <s v="microparada"/>
    <m/>
    <m/>
    <m/>
  </r>
  <r>
    <n v="158295"/>
    <s v="Llenadora"/>
    <s v="Moreno"/>
    <s v="L10"/>
    <d v="2018-11-01T00:00:00"/>
    <s v="-"/>
    <s v="Mantenimiento Electrico"/>
    <d v="2023-12-12T00:00:00"/>
    <d v="1899-12-30T18:48:50"/>
    <d v="2023-12-12T00:00:00"/>
    <d v="1899-12-30T18:56:40"/>
    <n v="470"/>
    <n v="7.833333333333333"/>
    <x v="0"/>
    <x v="0"/>
    <n v="50"/>
    <s v="diciembre"/>
    <s v="T"/>
    <m/>
    <s v="microparada"/>
    <m/>
    <m/>
    <m/>
  </r>
  <r>
    <n v="157175"/>
    <s v="Crimpadora L11"/>
    <s v="Moreno"/>
    <s v="L11"/>
    <d v="2020-09-30T00:00:00"/>
    <s v="Martín"/>
    <s v="Mantenimiento Electrico"/>
    <d v="2023-12-04T00:00:00"/>
    <d v="1899-12-30T06:00:06"/>
    <d v="2023-12-04T00:00:00"/>
    <d v="1899-12-30T06:07:47"/>
    <n v="461"/>
    <n v="7.6833333333333336"/>
    <x v="0"/>
    <x v="0"/>
    <n v="49"/>
    <s v="diciembre"/>
    <s v="M"/>
    <m/>
    <s v="microparada"/>
    <m/>
    <m/>
    <m/>
  </r>
  <r>
    <n v="158549"/>
    <s v="Llenadora"/>
    <s v="Moreno"/>
    <s v="L48"/>
    <d v="2018-11-01T00:00:00"/>
    <s v="-"/>
    <s v="Mantenimiento Electrico"/>
    <d v="2023-12-14T00:00:00"/>
    <d v="1899-12-30T16:54:23"/>
    <d v="2023-12-14T00:00:00"/>
    <d v="1899-12-30T17:01:53"/>
    <n v="450"/>
    <n v="7.5"/>
    <x v="0"/>
    <x v="0"/>
    <n v="50"/>
    <s v="diciembre"/>
    <s v="T"/>
    <m/>
    <s v="microparada"/>
    <m/>
    <m/>
    <m/>
  </r>
  <r>
    <n v="158298"/>
    <s v="Girador de pucks"/>
    <s v="Moreno"/>
    <s v="L32"/>
    <d v="2021-02-04T00:00:00"/>
    <s v="Victor"/>
    <s v="Mantenimiento Mecanico"/>
    <d v="2023-12-12T00:00:00"/>
    <d v="1899-12-30T19:45:29"/>
    <d v="2023-12-12T00:00:00"/>
    <d v="1899-12-30T19:52:54"/>
    <n v="445"/>
    <n v="7.416666666666667"/>
    <x v="0"/>
    <x v="0"/>
    <n v="50"/>
    <s v="diciembre"/>
    <s v="T"/>
    <m/>
    <s v="microparada"/>
    <m/>
    <m/>
    <m/>
  </r>
  <r>
    <n v="160238"/>
    <s v="Girador de pucks"/>
    <s v="Moreno"/>
    <s v="L11"/>
    <d v="2021-08-24T00:00:00"/>
    <s v="Sebastian "/>
    <s v="Mantenimiento Mecanico"/>
    <d v="2023-12-29T00:00:00"/>
    <d v="1899-12-30T14:41:35"/>
    <d v="2023-12-29T00:00:00"/>
    <d v="1899-12-30T14:48:47"/>
    <n v="432"/>
    <n v="7.2"/>
    <x v="0"/>
    <x v="0"/>
    <n v="52"/>
    <s v="diciembre"/>
    <s v="T"/>
    <m/>
    <s v="microparada"/>
    <m/>
    <m/>
    <m/>
  </r>
  <r>
    <n v="160003"/>
    <s v="Inkjet"/>
    <s v="Moreno"/>
    <s v="L32"/>
    <d v="2022-07-14T00:00:00"/>
    <s v="Natalio"/>
    <s v="Mantenimiento Electrico"/>
    <d v="2023-12-28T00:00:00"/>
    <d v="1899-12-30T12:48:35"/>
    <d v="2023-12-28T00:00:00"/>
    <d v="1899-12-30T12:55:44"/>
    <n v="429"/>
    <n v="7.15"/>
    <x v="0"/>
    <x v="0"/>
    <n v="52"/>
    <s v="diciembre"/>
    <s v="M"/>
    <m/>
    <s v="microparada"/>
    <m/>
    <m/>
    <m/>
  </r>
  <r>
    <n v="158102"/>
    <s v="Llenadora L38"/>
    <s v="Moreno"/>
    <s v="L38"/>
    <d v="2021-03-03T00:00:00"/>
    <s v="Martín"/>
    <s v="Mantenimiento Mecanico"/>
    <d v="2023-12-11T00:00:00"/>
    <d v="1899-12-30T12:20:46"/>
    <d v="2023-12-11T00:00:00"/>
    <d v="1899-12-30T12:27:53"/>
    <n v="427"/>
    <n v="7.1166666666666663"/>
    <x v="0"/>
    <x v="0"/>
    <n v="50"/>
    <s v="diciembre"/>
    <s v="M"/>
    <m/>
    <s v="microparada"/>
    <m/>
    <m/>
    <m/>
  </r>
  <r>
    <n v="159629"/>
    <s v="Roscadora"/>
    <s v="Moreno"/>
    <s v="L10"/>
    <d v="2021-03-10T00:00:00"/>
    <s v="Martín"/>
    <s v="Mantenimiento Electrico"/>
    <d v="2023-12-26T00:00:00"/>
    <d v="1899-12-30T06:57:40"/>
    <d v="2023-12-26T00:00:00"/>
    <d v="1899-12-30T07:04:45"/>
    <n v="425"/>
    <n v="7.083333333333333"/>
    <x v="0"/>
    <x v="0"/>
    <n v="52"/>
    <s v="diciembre"/>
    <s v="M"/>
    <m/>
    <s v="microparada"/>
    <m/>
    <m/>
    <m/>
  </r>
  <r>
    <n v="159244"/>
    <s v="Llenadora L16"/>
    <s v="Moreno"/>
    <s v="L16"/>
    <d v="2022-06-24T00:00:00"/>
    <s v="Natalio"/>
    <s v="Mantenimiento Mecanico"/>
    <d v="2023-12-20T00:00:00"/>
    <d v="1899-12-30T16:16:40"/>
    <d v="2023-12-20T00:00:00"/>
    <d v="1899-12-30T16:23:43"/>
    <n v="423"/>
    <n v="7.05"/>
    <x v="0"/>
    <x v="0"/>
    <n v="51"/>
    <s v="diciembre"/>
    <s v="T"/>
    <m/>
    <s v="microparada"/>
    <m/>
    <m/>
    <m/>
  </r>
  <r>
    <n v="157553"/>
    <s v="Embalador"/>
    <s v="Moreno"/>
    <s v="L38"/>
    <d v="2018-11-01T00:00:00"/>
    <s v="-"/>
    <s v="Mantenimiento Electrico"/>
    <d v="2023-12-06T00:00:00"/>
    <d v="1899-12-30T11:09:33"/>
    <d v="2023-12-06T00:00:00"/>
    <d v="1899-12-30T11:16:17"/>
    <n v="404"/>
    <n v="6.7333333333333334"/>
    <x v="0"/>
    <x v="0"/>
    <n v="49"/>
    <s v="diciembre"/>
    <s v="M"/>
    <m/>
    <s v="microparada"/>
    <m/>
    <m/>
    <m/>
  </r>
  <r>
    <n v="156842"/>
    <s v="Llenadora"/>
    <s v="Moreno"/>
    <s v="L48"/>
    <d v="2018-11-01T00:00:00"/>
    <s v="-"/>
    <s v="Mantenimiento Electrico"/>
    <d v="2023-12-01T00:00:00"/>
    <d v="1899-12-30T09:05:48"/>
    <d v="2023-12-01T00:00:00"/>
    <d v="1899-12-30T09:12:30"/>
    <n v="402"/>
    <n v="6.7"/>
    <x v="0"/>
    <x v="0"/>
    <n v="48"/>
    <s v="diciembre"/>
    <s v="M"/>
    <m/>
    <s v="microparada"/>
    <m/>
    <m/>
    <m/>
  </r>
  <r>
    <n v="159742"/>
    <s v="Laser"/>
    <s v="Moreno"/>
    <s v="L19"/>
    <d v="2022-07-14T00:00:00"/>
    <s v="Natalio"/>
    <s v="Mantenimiento Electrico"/>
    <d v="2023-12-26T00:00:00"/>
    <d v="1899-12-30T15:23:01"/>
    <d v="2023-12-26T00:00:00"/>
    <d v="1899-12-30T15:29:23"/>
    <n v="382"/>
    <n v="6.3666666666666663"/>
    <x v="0"/>
    <x v="0"/>
    <n v="52"/>
    <s v="diciembre"/>
    <s v="T"/>
    <m/>
    <s v="microparada"/>
    <m/>
    <m/>
    <m/>
  </r>
  <r>
    <n v="157188"/>
    <s v="Celofanadora"/>
    <s v="Moreno"/>
    <s v="L32"/>
    <d v="2021-02-04T00:00:00"/>
    <s v="Victor"/>
    <s v="Mantenimiento Mecanico"/>
    <d v="2023-12-04T00:00:00"/>
    <d v="1899-12-30T07:34:43"/>
    <d v="2023-12-04T00:00:00"/>
    <d v="1899-12-30T07:40:46"/>
    <n v="363"/>
    <n v="6.05"/>
    <x v="0"/>
    <x v="0"/>
    <n v="49"/>
    <s v="diciembre"/>
    <s v="M"/>
    <m/>
    <s v="microparada"/>
    <m/>
    <m/>
    <m/>
  </r>
  <r>
    <n v="156829"/>
    <s v="Etiquetadora"/>
    <s v="Moreno"/>
    <s v="L11"/>
    <d v="2018-11-01T00:00:00"/>
    <s v="-"/>
    <s v="Mantenimiento Electrico"/>
    <d v="2023-12-01T00:00:00"/>
    <d v="1899-12-30T06:19:13"/>
    <d v="2023-12-01T00:00:00"/>
    <d v="1899-12-30T06:25:08"/>
    <n v="355"/>
    <n v="5.916666666666667"/>
    <x v="0"/>
    <x v="0"/>
    <n v="48"/>
    <s v="diciembre"/>
    <s v="M"/>
    <m/>
    <s v="microparada"/>
    <m/>
    <m/>
    <m/>
  </r>
  <r>
    <n v="157523"/>
    <s v="Llenadora"/>
    <s v="Moreno"/>
    <s v="L43"/>
    <d v="2018-11-01T00:00:00"/>
    <s v="-"/>
    <s v="Mantenimiento Electrico"/>
    <d v="2023-12-06T00:00:00"/>
    <d v="1899-12-30T09:12:56"/>
    <d v="2023-12-06T00:00:00"/>
    <d v="1899-12-30T09:18:46"/>
    <n v="350"/>
    <n v="5.833333333333333"/>
    <x v="0"/>
    <x v="0"/>
    <n v="49"/>
    <s v="diciembre"/>
    <s v="M"/>
    <m/>
    <s v="microparada"/>
    <m/>
    <m/>
    <m/>
  </r>
  <r>
    <n v="159040"/>
    <s v="Llenadora"/>
    <s v="Moreno"/>
    <s v="L41"/>
    <d v="2018-11-01T00:00:00"/>
    <s v="-"/>
    <s v="Mantenimiento Electrico"/>
    <d v="2023-12-19T00:00:00"/>
    <d v="1899-12-30T15:10:34"/>
    <d v="2023-12-19T00:00:00"/>
    <d v="1899-12-30T15:16:20"/>
    <n v="346"/>
    <n v="5.7666666666666666"/>
    <x v="0"/>
    <x v="0"/>
    <n v="51"/>
    <s v="diciembre"/>
    <s v="T"/>
    <m/>
    <s v="microparada"/>
    <m/>
    <m/>
    <m/>
  </r>
  <r>
    <n v="157280"/>
    <s v="Llenadora"/>
    <s v="Moreno"/>
    <s v="L29"/>
    <d v="2018-11-01T00:00:00"/>
    <s v="-"/>
    <s v="Mantenimiento Electrico"/>
    <d v="2023-12-04T00:00:00"/>
    <d v="1899-12-30T16:59:25"/>
    <d v="2023-12-04T00:00:00"/>
    <d v="1899-12-30T17:05:09"/>
    <n v="344"/>
    <n v="5.7333333333333334"/>
    <x v="0"/>
    <x v="0"/>
    <n v="49"/>
    <s v="diciembre"/>
    <s v="T"/>
    <m/>
    <s v="microparada"/>
    <m/>
    <m/>
    <m/>
  </r>
  <r>
    <n v="158579"/>
    <s v="Bajador tetina"/>
    <s v="Moreno"/>
    <s v="L12"/>
    <d v="2018-11-01T00:00:00"/>
    <s v="-"/>
    <s v="Mantenimiento Mecanico"/>
    <d v="2023-12-14T00:00:00"/>
    <d v="1899-12-30T20:39:30"/>
    <d v="2023-12-14T00:00:00"/>
    <d v="1899-12-30T20:45:13"/>
    <n v="343"/>
    <n v="5.7166666666666668"/>
    <x v="0"/>
    <x v="0"/>
    <n v="50"/>
    <s v="diciembre"/>
    <s v="T"/>
    <m/>
    <s v="microparada"/>
    <m/>
    <m/>
    <m/>
  </r>
  <r>
    <n v="158724"/>
    <s v="Llenadora"/>
    <s v="Moreno"/>
    <s v="L11"/>
    <d v="2018-11-01T00:00:00"/>
    <s v="-"/>
    <s v="Mantenimiento Mecanico"/>
    <d v="2023-12-15T00:00:00"/>
    <d v="1899-12-30T21:00:22"/>
    <d v="2023-12-15T00:00:00"/>
    <d v="1899-12-30T21:05:59"/>
    <n v="337"/>
    <n v="5.6166666666666663"/>
    <x v="0"/>
    <x v="0"/>
    <n v="50"/>
    <s v="diciembre"/>
    <s v="T"/>
    <m/>
    <s v="microparada"/>
    <m/>
    <m/>
    <m/>
  </r>
  <r>
    <n v="157435"/>
    <s v="Llenadora"/>
    <s v="Moreno"/>
    <s v="L41"/>
    <d v="2018-11-01T00:00:00"/>
    <s v="-"/>
    <s v="Mantenimiento Mecanico"/>
    <d v="2023-12-05T00:00:00"/>
    <d v="1899-12-30T15:00:36"/>
    <d v="2023-12-05T00:00:00"/>
    <d v="1899-12-30T15:06:07"/>
    <n v="331"/>
    <n v="5.5166666666666666"/>
    <x v="0"/>
    <x v="0"/>
    <n v="49"/>
    <s v="diciembre"/>
    <s v="T"/>
    <m/>
    <s v="microparada"/>
    <m/>
    <m/>
    <m/>
  </r>
  <r>
    <n v="159764"/>
    <s v="Etiquetadora L33"/>
    <s v="Moreno"/>
    <s v="L33"/>
    <d v="2020-10-16T00:00:00"/>
    <s v="Martín"/>
    <s v="Mantenimiento Electrico"/>
    <d v="2023-12-26T00:00:00"/>
    <d v="1899-12-30T17:47:24"/>
    <d v="2023-12-26T00:00:00"/>
    <d v="1899-12-30T17:52:50"/>
    <n v="326"/>
    <n v="5.4333333333333336"/>
    <x v="0"/>
    <x v="0"/>
    <n v="52"/>
    <s v="diciembre"/>
    <s v="T"/>
    <m/>
    <s v="microparada"/>
    <m/>
    <m/>
    <m/>
  </r>
  <r>
    <n v="156884"/>
    <s v="Celofanadora"/>
    <s v="Moreno"/>
    <s v="L19"/>
    <d v="2023-05-17T00:00:00"/>
    <s v="Juan Manuel"/>
    <s v="Mantenimiento Electrico"/>
    <d v="2023-12-01T00:00:00"/>
    <d v="1899-12-30T10:25:13"/>
    <d v="2023-12-01T00:00:00"/>
    <d v="1899-12-30T10:30:17"/>
    <n v="304"/>
    <n v="5.0666666666666664"/>
    <x v="0"/>
    <x v="0"/>
    <n v="48"/>
    <s v="diciembre"/>
    <s v="M"/>
    <m/>
    <s v="microparada"/>
    <m/>
    <m/>
    <m/>
  </r>
  <r>
    <n v="159593"/>
    <s v="Inkjet"/>
    <s v="Moreno"/>
    <s v="L38"/>
    <d v="2018-11-01T00:00:00"/>
    <s v="-"/>
    <s v="Mantenimiento Electrico"/>
    <d v="2023-12-22T00:00:00"/>
    <d v="1899-12-30T18:06:45"/>
    <d v="2023-12-22T00:00:00"/>
    <d v="1899-12-30T18:11:48"/>
    <n v="303"/>
    <n v="5.05"/>
    <x v="0"/>
    <x v="0"/>
    <n v="51"/>
    <s v="diciembre"/>
    <s v="T"/>
    <m/>
    <s v="microparada"/>
    <m/>
    <m/>
    <m/>
  </r>
  <r>
    <n v="158271"/>
    <s v="Sobretapa"/>
    <s v="Moreno"/>
    <s v="L38"/>
    <d v="2020-06-30T00:00:00"/>
    <s v="Martín"/>
    <s v="Mantenimiento Mecanico"/>
    <d v="2023-12-12T00:00:00"/>
    <d v="1899-12-30T11:25:33"/>
    <d v="2023-12-12T00:00:00"/>
    <d v="1899-12-30T11:30:31"/>
    <n v="298"/>
    <n v="4.9666666666666668"/>
    <x v="0"/>
    <x v="0"/>
    <n v="50"/>
    <s v="diciembre"/>
    <s v="M"/>
    <m/>
    <s v="microparada"/>
    <m/>
    <m/>
    <m/>
  </r>
  <r>
    <n v="160258"/>
    <s v="Laser"/>
    <s v="Moreno"/>
    <s v="L32"/>
    <d v="2021-02-04T00:00:00"/>
    <s v="Victor"/>
    <s v="Mantenimiento Electrico"/>
    <d v="2023-12-29T00:00:00"/>
    <d v="1899-12-30T15:47:21"/>
    <d v="2023-12-29T00:00:00"/>
    <d v="1899-12-30T15:52:19"/>
    <n v="298"/>
    <n v="4.9666666666666668"/>
    <x v="0"/>
    <x v="0"/>
    <n v="52"/>
    <s v="diciembre"/>
    <s v="T"/>
    <m/>
    <s v="microparada"/>
    <m/>
    <m/>
    <m/>
  </r>
  <r>
    <n v="158162"/>
    <s v="Llenadora"/>
    <s v="Moreno"/>
    <s v="L11"/>
    <d v="2018-11-01T00:00:00"/>
    <s v="-"/>
    <s v="Mantenimiento Mecanico"/>
    <d v="2023-12-11T00:00:00"/>
    <d v="1899-12-30T15:04:10"/>
    <d v="2023-12-11T00:00:00"/>
    <d v="1899-12-30T15:09:02"/>
    <n v="292"/>
    <n v="4.8666666666666663"/>
    <x v="0"/>
    <x v="0"/>
    <n v="50"/>
    <s v="diciembre"/>
    <s v="T"/>
    <m/>
    <s v="microparada"/>
    <m/>
    <m/>
    <m/>
  </r>
  <r>
    <n v="159327"/>
    <s v="Abastecedor de tapas"/>
    <s v="Moreno"/>
    <s v="L33"/>
    <d v="2018-11-01T00:00:00"/>
    <s v="-"/>
    <s v="Mantenimiento Mecanico"/>
    <d v="2023-12-21T00:00:00"/>
    <d v="1899-12-30T12:00:51"/>
    <d v="2023-12-21T00:00:00"/>
    <d v="1899-12-30T12:05:26"/>
    <n v="275"/>
    <n v="4.583333333333333"/>
    <x v="0"/>
    <x v="0"/>
    <n v="51"/>
    <s v="diciembre"/>
    <s v="M"/>
    <m/>
    <s v="microparada"/>
    <m/>
    <m/>
    <m/>
  </r>
  <r>
    <n v="160103"/>
    <s v="Llenadora"/>
    <s v="Moreno"/>
    <s v="L16"/>
    <d v="2019-09-24T00:00:00"/>
    <s v="Sebastian "/>
    <s v="Mantenimiento Mecanico"/>
    <d v="2023-12-28T00:00:00"/>
    <d v="1899-12-30T17:21:52"/>
    <d v="2023-12-28T00:00:00"/>
    <d v="1899-12-30T17:26:20"/>
    <n v="268"/>
    <n v="4.4666666666666668"/>
    <x v="0"/>
    <x v="0"/>
    <n v="52"/>
    <s v="diciembre"/>
    <s v="T"/>
    <m/>
    <s v="microparada"/>
    <m/>
    <m/>
    <m/>
  </r>
  <r>
    <n v="157563"/>
    <s v="LogiPack"/>
    <s v="Moreno"/>
    <s v="L35"/>
    <d v="2020-02-20T00:00:00"/>
    <s v="Martín"/>
    <s v="Mantenimiento Electrico"/>
    <d v="2023-12-06T00:00:00"/>
    <d v="1899-12-30T11:29:52"/>
    <d v="2023-12-06T00:00:00"/>
    <d v="1899-12-30T11:34:12"/>
    <n v="260"/>
    <n v="4.333333333333333"/>
    <x v="0"/>
    <x v="0"/>
    <n v="49"/>
    <s v="diciembre"/>
    <s v="M"/>
    <m/>
    <s v="microparada"/>
    <m/>
    <m/>
    <m/>
  </r>
  <r>
    <n v="159232"/>
    <s v="Etiquetadora"/>
    <s v="Moreno"/>
    <s v="L19"/>
    <d v="2018-11-01T00:00:00"/>
    <s v="-"/>
    <s v="Mantenimiento Electrico"/>
    <d v="2023-12-20T00:00:00"/>
    <d v="1899-12-30T15:02:13"/>
    <d v="2023-12-20T00:00:00"/>
    <d v="1899-12-30T15:06:09"/>
    <n v="236"/>
    <n v="3.9333333333333331"/>
    <x v="0"/>
    <x v="0"/>
    <n v="51"/>
    <s v="diciembre"/>
    <s v="T"/>
    <m/>
    <s v="microparada"/>
    <m/>
    <m/>
    <m/>
  </r>
  <r>
    <n v="160239"/>
    <s v="Llenadora"/>
    <s v="Moreno"/>
    <s v="L32"/>
    <d v="2021-02-04T00:00:00"/>
    <s v="Victor"/>
    <s v="Mantenimiento Electrico"/>
    <d v="2023-12-29T00:00:00"/>
    <d v="1899-12-30T14:46:23"/>
    <d v="2023-12-29T00:00:00"/>
    <d v="1899-12-30T14:50:15"/>
    <n v="232"/>
    <n v="3.8666666666666667"/>
    <x v="0"/>
    <x v="0"/>
    <n v="52"/>
    <s v="diciembre"/>
    <s v="T"/>
    <m/>
    <s v="microparada"/>
    <m/>
    <m/>
    <m/>
  </r>
  <r>
    <n v="158432"/>
    <s v="Celofanadora L10"/>
    <s v="Moreno"/>
    <s v="L10"/>
    <d v="2020-09-30T00:00:00"/>
    <s v="Martín"/>
    <s v="Mantenimiento Mecanico"/>
    <d v="2023-12-13T00:00:00"/>
    <d v="1899-12-30T18:12:45"/>
    <d v="2023-12-13T00:00:00"/>
    <d v="1899-12-30T18:16:24"/>
    <n v="219"/>
    <n v="3.65"/>
    <x v="0"/>
    <x v="0"/>
    <n v="50"/>
    <s v="diciembre"/>
    <s v="T"/>
    <m/>
    <s v="microparada"/>
    <m/>
    <m/>
    <m/>
  </r>
  <r>
    <n v="160077"/>
    <s v="Etiquetadora de fondo"/>
    <s v="Moreno"/>
    <s v="L41"/>
    <d v="2018-11-01T00:00:00"/>
    <s v="-"/>
    <s v="Mantenimiento Mecanico"/>
    <d v="2023-12-28T00:00:00"/>
    <d v="1899-12-30T15:02:33"/>
    <d v="2023-12-28T00:00:00"/>
    <d v="1899-12-30T15:06:04"/>
    <n v="211"/>
    <n v="3.5166666666666666"/>
    <x v="0"/>
    <x v="0"/>
    <n v="52"/>
    <s v="diciembre"/>
    <s v="T"/>
    <m/>
    <s v="microparada"/>
    <m/>
    <m/>
    <m/>
  </r>
  <r>
    <n v="158719"/>
    <s v="Llenadora"/>
    <s v="Moreno"/>
    <s v="L42"/>
    <d v="2018-11-01T00:00:00"/>
    <s v="-"/>
    <s v="Mantenimiento Electrico"/>
    <d v="2023-12-15T00:00:00"/>
    <d v="1899-12-30T19:57:54"/>
    <d v="2023-12-15T00:00:00"/>
    <d v="1899-12-30T20:01:15"/>
    <n v="201"/>
    <n v="3.35"/>
    <x v="0"/>
    <x v="0"/>
    <n v="50"/>
    <s v="diciembre"/>
    <s v="T"/>
    <m/>
    <s v="microparada"/>
    <m/>
    <m/>
    <m/>
  </r>
  <r>
    <n v="160234"/>
    <s v="Llenadora"/>
    <s v="Moreno"/>
    <s v="L32"/>
    <d v="2021-02-04T00:00:00"/>
    <s v="Victor"/>
    <s v="Mantenimiento Electrico"/>
    <d v="2023-12-29T00:00:00"/>
    <d v="1899-12-30T14:27:16"/>
    <d v="2023-12-29T00:00:00"/>
    <d v="1899-12-30T14:30:32"/>
    <n v="196"/>
    <n v="3.2666666666666666"/>
    <x v="0"/>
    <x v="0"/>
    <n v="52"/>
    <s v="diciembre"/>
    <s v="T"/>
    <m/>
    <s v="microparada"/>
    <m/>
    <m/>
    <m/>
  </r>
  <r>
    <n v="159439"/>
    <s v="Inkjet"/>
    <s v="Moreno"/>
    <s v="L10"/>
    <d v="2018-11-01T00:00:00"/>
    <s v="-"/>
    <s v="Mantenimiento Electrico"/>
    <d v="2023-12-22T00:00:00"/>
    <d v="1899-12-30T08:49:40"/>
    <d v="2023-12-22T00:00:00"/>
    <d v="1899-12-30T08:52:45"/>
    <n v="185"/>
    <n v="3.0833333333333335"/>
    <x v="0"/>
    <x v="0"/>
    <n v="51"/>
    <s v="diciembre"/>
    <s v="M"/>
    <m/>
    <s v="microparada"/>
    <m/>
    <m/>
    <m/>
  </r>
  <r>
    <n v="157910"/>
    <s v="Llenadora"/>
    <s v="Moreno"/>
    <s v="L45"/>
    <d v="2018-11-01T00:00:00"/>
    <s v="-"/>
    <s v="Mantenimiento Mecanico"/>
    <d v="2023-12-07T00:00:00"/>
    <d v="1899-12-30T17:03:18"/>
    <d v="2023-12-07T00:00:00"/>
    <d v="1899-12-30T17:06:04"/>
    <n v="166"/>
    <n v="2.7666666666666666"/>
    <x v="0"/>
    <x v="0"/>
    <n v="49"/>
    <s v="diciembre"/>
    <s v="T"/>
    <m/>
    <s v="microparada"/>
    <m/>
    <m/>
    <m/>
  </r>
  <r>
    <n v="159181"/>
    <s v="Etiquetadora L33"/>
    <s v="Moreno"/>
    <s v="L33"/>
    <d v="2020-10-16T00:00:00"/>
    <s v="Martín"/>
    <s v="Mantenimiento Electrico"/>
    <d v="2023-12-20T00:00:00"/>
    <d v="1899-12-30T12:04:57"/>
    <d v="2023-12-20T00:00:00"/>
    <d v="1899-12-30T12:07:41"/>
    <n v="164"/>
    <n v="2.7333333333333334"/>
    <x v="0"/>
    <x v="0"/>
    <n v="51"/>
    <s v="diciembre"/>
    <s v="M"/>
    <m/>
    <s v="microparada"/>
    <m/>
    <m/>
    <m/>
  </r>
  <r>
    <n v="159262"/>
    <s v="Etiquetadora L33"/>
    <s v="Moreno"/>
    <s v="L33"/>
    <d v="2020-10-16T00:00:00"/>
    <s v="Martín"/>
    <s v="Mantenimiento Electrico"/>
    <d v="2023-12-20T00:00:00"/>
    <d v="1899-12-30T17:55:44"/>
    <d v="2023-12-20T00:00:00"/>
    <d v="1899-12-30T17:58:20"/>
    <n v="156"/>
    <n v="2.6"/>
    <x v="0"/>
    <x v="0"/>
    <n v="51"/>
    <s v="diciembre"/>
    <s v="T"/>
    <m/>
    <s v="microparada"/>
    <m/>
    <m/>
    <m/>
  </r>
  <r>
    <n v="157518"/>
    <s v="Abastecedor pinceles"/>
    <s v="Moreno"/>
    <s v="L37"/>
    <d v="2018-11-01T00:00:00"/>
    <s v="-"/>
    <s v="Mantenimiento Mecanico"/>
    <d v="2023-12-06T00:00:00"/>
    <d v="1899-12-30T07:48:09"/>
    <d v="2023-12-06T00:00:00"/>
    <d v="1899-12-30T07:50:42"/>
    <n v="153"/>
    <n v="2.5499999999999998"/>
    <x v="0"/>
    <x v="0"/>
    <n v="49"/>
    <s v="diciembre"/>
    <s v="M"/>
    <m/>
    <s v="microparada"/>
    <m/>
    <m/>
    <m/>
  </r>
  <r>
    <n v="160190"/>
    <s v="Inkjet"/>
    <s v="Moreno"/>
    <s v="L45"/>
    <d v="2018-11-01T00:00:00"/>
    <s v="-"/>
    <s v="Mantenimiento Electrico"/>
    <d v="2023-12-29T00:00:00"/>
    <d v="1899-12-30T11:35:55"/>
    <d v="2023-12-29T00:00:00"/>
    <d v="1899-12-30T11:38:27"/>
    <n v="152"/>
    <n v="2.5333333333333332"/>
    <x v="0"/>
    <x v="0"/>
    <n v="52"/>
    <s v="diciembre"/>
    <s v="M"/>
    <m/>
    <s v="microparada"/>
    <m/>
    <m/>
    <m/>
  </r>
  <r>
    <n v="157667"/>
    <s v="Etiquetadora L33"/>
    <s v="Moreno"/>
    <s v="L33"/>
    <d v="2020-10-16T00:00:00"/>
    <s v="Martín"/>
    <s v="Mantenimiento Electrico"/>
    <d v="2023-12-06T00:00:00"/>
    <d v="1899-12-30T17:48:02"/>
    <d v="2023-12-06T00:00:00"/>
    <d v="1899-12-30T17:50:33"/>
    <n v="151"/>
    <n v="2.5166666666666666"/>
    <x v="0"/>
    <x v="0"/>
    <n v="49"/>
    <s v="diciembre"/>
    <s v="T"/>
    <m/>
    <s v="microparada"/>
    <m/>
    <m/>
    <m/>
  </r>
  <r>
    <n v="157501"/>
    <s v="Etiquetadora"/>
    <s v="Moreno"/>
    <s v="L27"/>
    <d v="2018-11-01T00:00:00"/>
    <s v="-"/>
    <s v="Mantenimiento Electrico"/>
    <d v="2023-12-05T00:00:00"/>
    <d v="1899-12-30T20:13:02"/>
    <d v="2023-12-05T00:00:00"/>
    <d v="1899-12-30T20:15:15"/>
    <n v="133"/>
    <n v="2.2166666666666668"/>
    <x v="0"/>
    <x v="0"/>
    <n v="49"/>
    <s v="diciembre"/>
    <s v="T"/>
    <m/>
    <s v="microparada"/>
    <m/>
    <m/>
    <m/>
  </r>
  <r>
    <n v="159183"/>
    <s v="Laser"/>
    <s v="Moreno"/>
    <s v="L33"/>
    <d v="2018-11-01T00:00:00"/>
    <s v="-"/>
    <s v="Mantenimiento Electrico"/>
    <d v="2023-12-20T00:00:00"/>
    <d v="1899-12-30T12:07:52"/>
    <d v="2023-12-20T00:00:00"/>
    <d v="1899-12-30T12:10:02"/>
    <n v="130"/>
    <n v="2.1666666666666665"/>
    <x v="0"/>
    <x v="0"/>
    <n v="51"/>
    <s v="diciembre"/>
    <s v="M"/>
    <m/>
    <s v="microparada"/>
    <m/>
    <m/>
    <m/>
  </r>
  <r>
    <n v="158280"/>
    <s v="Inkjet"/>
    <s v="Moreno"/>
    <s v="L38"/>
    <d v="2018-11-01T00:00:00"/>
    <s v="-"/>
    <s v="Mantenimiento Mecanico"/>
    <d v="2023-12-12T00:00:00"/>
    <d v="1899-12-30T12:29:53"/>
    <d v="2023-12-12T00:00:00"/>
    <d v="1899-12-30T12:31:57"/>
    <n v="124"/>
    <n v="2.0666666666666669"/>
    <x v="0"/>
    <x v="0"/>
    <n v="50"/>
    <s v="diciembre"/>
    <s v="M"/>
    <m/>
    <s v="microparada"/>
    <m/>
    <m/>
    <m/>
  </r>
  <r>
    <n v="156836"/>
    <s v="Etiquetadora"/>
    <s v="Moreno"/>
    <s v="L10"/>
    <d v="2023-07-19T00:00:00"/>
    <s v="Juan Manuel"/>
    <s v="Mantenimiento Electrico"/>
    <d v="2023-12-01T00:00:00"/>
    <d v="1899-12-30T08:02:39"/>
    <d v="2023-12-01T00:00:00"/>
    <d v="1899-12-30T08:04:29"/>
    <n v="110"/>
    <n v="1.8333333333333333"/>
    <x v="0"/>
    <x v="0"/>
    <n v="48"/>
    <s v="diciembre"/>
    <s v="M"/>
    <m/>
    <s v="microparada"/>
    <m/>
    <m/>
    <m/>
  </r>
  <r>
    <n v="157065"/>
    <s v="Llenadora"/>
    <s v="Moreno"/>
    <s v="L10"/>
    <d v="2018-11-01T00:00:00"/>
    <s v="-"/>
    <s v="Mantenimiento Mecanico"/>
    <d v="2023-12-01T00:00:00"/>
    <d v="1899-12-30T20:05:00"/>
    <d v="2023-12-01T00:00:00"/>
    <d v="1899-12-30T20:06:46"/>
    <n v="106"/>
    <n v="1.7666666666666666"/>
    <x v="0"/>
    <x v="0"/>
    <n v="48"/>
    <s v="diciembre"/>
    <s v="T"/>
    <m/>
    <s v="microparada"/>
    <m/>
    <m/>
    <m/>
  </r>
  <r>
    <n v="158722"/>
    <s v="Llenadora"/>
    <s v="Moreno"/>
    <s v="L42"/>
    <d v="2018-11-01T00:00:00"/>
    <s v="-"/>
    <s v="Mantenimiento Mecanico"/>
    <d v="2023-12-15T00:00:00"/>
    <d v="1899-12-30T20:19:21"/>
    <d v="2023-12-15T00:00:00"/>
    <d v="1899-12-30T20:20:59"/>
    <n v="98"/>
    <n v="1.6333333333333333"/>
    <x v="0"/>
    <x v="0"/>
    <n v="50"/>
    <s v="diciembre"/>
    <s v="T"/>
    <m/>
    <s v="microparada"/>
    <m/>
    <m/>
    <m/>
  </r>
  <r>
    <n v="159778"/>
    <s v="Mordazas"/>
    <s v="Moreno"/>
    <s v="L29"/>
    <d v="2018-11-01T00:00:00"/>
    <s v="-"/>
    <s v="Mantenimiento Mecanico"/>
    <d v="2023-12-26T00:00:00"/>
    <d v="1899-12-30T20:15:48"/>
    <d v="2023-12-26T00:00:00"/>
    <d v="1899-12-30T20:16:29"/>
    <n v="41"/>
    <n v="0.68333333333333335"/>
    <x v="0"/>
    <x v="0"/>
    <n v="52"/>
    <s v="diciembre"/>
    <s v="T"/>
    <m/>
    <s v="microparada"/>
    <m/>
    <m/>
    <m/>
  </r>
  <r>
    <n v="159843"/>
    <s v="Llenadora"/>
    <s v="Moreno"/>
    <s v="L16"/>
    <d v="2019-09-24T00:00:00"/>
    <s v="Sebastian "/>
    <s v="Mantenimiento Mecanico"/>
    <d v="2023-12-27T00:00:00"/>
    <d v="1899-12-30T13:27:22"/>
    <d v="2023-12-27T00:00:00"/>
    <d v="1899-12-30T13:27:53"/>
    <n v="31"/>
    <n v="0.51666666666666672"/>
    <x v="0"/>
    <x v="0"/>
    <n v="52"/>
    <s v="diciembre"/>
    <s v="M"/>
    <m/>
    <s v="microparada"/>
    <m/>
    <m/>
    <m/>
  </r>
  <r>
    <n v="158264"/>
    <s v="Llenadora L38"/>
    <s v="Moreno"/>
    <s v="L38"/>
    <d v="2021-03-03T00:00:00"/>
    <s v="Martín"/>
    <s v="Mantenimiento Mecanico"/>
    <d v="2023-12-12T00:00:00"/>
    <d v="1899-12-30T09:52:27"/>
    <d v="2023-12-12T00:00:00"/>
    <d v="1899-12-30T09:52:43"/>
    <n v="16"/>
    <n v="0.26666666666666666"/>
    <x v="0"/>
    <x v="0"/>
    <n v="50"/>
    <s v="diciembre"/>
    <s v="M"/>
    <m/>
    <s v="microparada"/>
    <m/>
    <m/>
    <m/>
  </r>
  <r>
    <n v="157633"/>
    <s v="Laser"/>
    <s v="Moreno"/>
    <s v="L10"/>
    <d v="2021-02-12T00:00:00"/>
    <s v="Martín"/>
    <s v="Mantenimiento Electrico"/>
    <d v="2023-12-06T00:00:00"/>
    <d v="1899-12-30T15:57:03"/>
    <d v="2023-12-06T00:00:00"/>
    <d v="1899-12-30T15:57:16"/>
    <n v="13"/>
    <n v="0.21666666666666667"/>
    <x v="0"/>
    <x v="0"/>
    <n v="49"/>
    <s v="diciembre"/>
    <s v="T"/>
    <m/>
    <s v="microparada"/>
    <m/>
    <m/>
    <m/>
  </r>
  <r>
    <n v="156839"/>
    <s v="Llenadora"/>
    <s v="Moreno"/>
    <s v="L43"/>
    <d v="2018-11-01T00:00:00"/>
    <s v="-"/>
    <s v="Mantenimiento Electrico"/>
    <d v="2023-12-01T00:00:00"/>
    <d v="1899-12-30T08:42:05"/>
    <d v="2023-12-01T00:00:00"/>
    <d v="1899-12-30T08:42:17"/>
    <n v="12"/>
    <n v="0.2"/>
    <x v="0"/>
    <x v="0"/>
    <n v="48"/>
    <s v="diciembre"/>
    <s v="M"/>
    <m/>
    <s v="microparada"/>
    <m/>
    <m/>
    <m/>
  </r>
  <r>
    <n v="157620"/>
    <s v="Mordazas"/>
    <s v="Moreno"/>
    <s v="L29"/>
    <d v="2018-11-01T00:00:00"/>
    <s v="-"/>
    <s v="Mantenimiento Mecanico"/>
    <d v="2023-12-06T00:00:00"/>
    <d v="1899-12-30T14:49:14"/>
    <d v="2023-12-06T00:00:00"/>
    <d v="1899-12-30T14:49:22"/>
    <n v="8"/>
    <n v="0.13333333333333333"/>
    <x v="0"/>
    <x v="0"/>
    <n v="49"/>
    <s v="diciembre"/>
    <s v="T"/>
    <m/>
    <s v="microparada"/>
    <m/>
    <m/>
    <m/>
  </r>
  <r>
    <n v="158254"/>
    <s v="Inkjet"/>
    <s v="Moreno"/>
    <s v="L10"/>
    <d v="2018-11-01T00:00:00"/>
    <s v="-"/>
    <s v="Mantenimiento Mecanico"/>
    <d v="2023-12-12T00:00:00"/>
    <d v="1899-12-30T06:17:56"/>
    <d v="2023-12-12T00:00:00"/>
    <d v="1899-12-30T06:18:04"/>
    <n v="8"/>
    <n v="0.13333333333333333"/>
    <x v="0"/>
    <x v="0"/>
    <n v="50"/>
    <s v="diciembre"/>
    <s v="M"/>
    <m/>
    <s v="microparada"/>
    <m/>
    <m/>
    <m/>
  </r>
  <r>
    <n v="158437"/>
    <s v="Etiquetadora"/>
    <s v="Moreno"/>
    <s v="L19"/>
    <d v="2018-11-01T00:00:00"/>
    <s v="-"/>
    <s v="Mantenimiento Mecanico"/>
    <d v="2023-12-14T00:00:00"/>
    <d v="1899-12-30T06:07:38"/>
    <d v="2023-12-14T00:00:00"/>
    <d v="1899-12-30T06:07:43"/>
    <n v="5"/>
    <n v="8.3333333333333329E-2"/>
    <x v="0"/>
    <x v="0"/>
    <n v="50"/>
    <s v="diciembre"/>
    <s v="M"/>
    <m/>
    <s v="microparada"/>
    <m/>
    <m/>
    <m/>
  </r>
  <r>
    <n v="159373"/>
    <s v="Mordazas"/>
    <s v="Moreno"/>
    <s v="L07"/>
    <d v="2018-11-01T00:00:00"/>
    <s v="-"/>
    <s v="Mantenimiento Mecanico"/>
    <d v="2023-12-21T00:00:00"/>
    <d v="1899-12-30T15:53:17"/>
    <d v="2023-12-21T00:00:00"/>
    <d v="1899-12-30T15:53:22"/>
    <n v="5"/>
    <n v="8.3333333333333329E-2"/>
    <x v="0"/>
    <x v="0"/>
    <n v="51"/>
    <s v="diciembre"/>
    <s v="T"/>
    <m/>
    <s v="microparada"/>
    <m/>
    <m/>
    <m/>
  </r>
  <r>
    <n v="159432"/>
    <s v="Llenadora"/>
    <s v="Moreno"/>
    <s v="L12"/>
    <d v="2018-11-01T00:00:00"/>
    <s v="-"/>
    <s v="Mantenimiento Electrico"/>
    <d v="2023-12-22T00:00:00"/>
    <d v="1899-12-30T07:26:47"/>
    <d v="2023-12-22T00:00:00"/>
    <d v="1899-12-30T07:26:52"/>
    <n v="5"/>
    <n v="8.3333333333333329E-2"/>
    <x v="0"/>
    <x v="0"/>
    <n v="51"/>
    <s v="diciembre"/>
    <s v="M"/>
    <m/>
    <s v="microparada"/>
    <m/>
    <m/>
    <m/>
  </r>
  <r>
    <n v="157514"/>
    <s v="Abastecedor tubos"/>
    <s v="Moreno"/>
    <s v="L36"/>
    <d v="2018-11-01T00:00:00"/>
    <s v="-"/>
    <s v="Mantenimiento Electrico"/>
    <d v="2023-12-06T00:00:00"/>
    <d v="1899-12-30T07:17:36"/>
    <d v="2023-12-06T00:00:00"/>
    <d v="1899-12-30T07:17:40"/>
    <n v="4"/>
    <n v="6.6666666666666666E-2"/>
    <x v="0"/>
    <x v="0"/>
    <n v="49"/>
    <s v="diciembre"/>
    <s v="M"/>
    <m/>
    <s v="microparada"/>
    <m/>
    <m/>
    <m/>
  </r>
  <r>
    <n v="158589"/>
    <s v="Llenadora"/>
    <s v="Moreno"/>
    <s v="L48"/>
    <d v="2018-11-01T00:00:00"/>
    <s v="-"/>
    <s v="Mantenimiento Electrico"/>
    <d v="2023-12-15T00:00:00"/>
    <d v="1899-12-30T07:23:46"/>
    <d v="2023-12-15T00:00:00"/>
    <d v="1899-12-30T07:23:50"/>
    <n v="4"/>
    <n v="6.6666666666666666E-2"/>
    <x v="0"/>
    <x v="0"/>
    <n v="50"/>
    <s v="diciembre"/>
    <s v="M"/>
    <m/>
    <s v="microparada"/>
    <m/>
    <m/>
    <m/>
  </r>
  <r>
    <n v="160102"/>
    <s v="Llenadora"/>
    <s v="Moreno"/>
    <s v="L16"/>
    <d v="2019-09-24T00:00:00"/>
    <s v="Sebastian "/>
    <s v="Mantenimiento Electrico"/>
    <d v="2023-12-28T00:00:00"/>
    <d v="1899-12-30T17:21:45"/>
    <d v="2023-12-28T00:00:00"/>
    <d v="1899-12-30T17:21:49"/>
    <n v="4"/>
    <n v="6.6666666666666666E-2"/>
    <x v="0"/>
    <x v="0"/>
    <n v="52"/>
    <s v="diciembre"/>
    <s v="T"/>
    <m/>
    <s v="microparada"/>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2">
  <r>
    <n v="133452"/>
    <x v="0"/>
    <s v="Moreno"/>
    <x v="0"/>
    <d v="2018-11-01T00:00:00"/>
    <s v="-"/>
    <s v="Mantenimiento Mecanico"/>
    <d v="2023-01-02T00:00:00"/>
    <d v="1899-12-30T07:16:53"/>
    <d v="2023-01-02T00:00:00"/>
    <d v="1899-12-30T07:26:22"/>
    <n v="569"/>
    <n v="9.4833333333333325"/>
    <s v="microparada"/>
    <s v="microparada"/>
    <n v="1"/>
    <s v="enero"/>
    <s v="M"/>
    <m/>
    <s v="microparada"/>
    <m/>
    <m/>
    <m/>
  </r>
  <r>
    <n v="133454"/>
    <x v="0"/>
    <s v="Moreno"/>
    <x v="1"/>
    <d v="2018-11-01T00:00:00"/>
    <s v="-"/>
    <s v="Mantenimiento Mecanico"/>
    <d v="2023-01-02T00:00:00"/>
    <d v="1899-12-30T07:25:13"/>
    <d v="2023-01-02T00:00:00"/>
    <d v="1899-12-30T08:00:44"/>
    <n v="2131"/>
    <n v="35.516666666666666"/>
    <s v="sin informacion"/>
    <s v="sin informacion"/>
    <n v="1"/>
    <s v="enero"/>
    <s v="M"/>
    <s v="sin informacion"/>
    <s v="sin informacion"/>
    <s v="sin informacion"/>
    <s v="sin informacion"/>
    <s v="sin informacion"/>
  </r>
  <r>
    <n v="133455"/>
    <x v="0"/>
    <s v="Moreno"/>
    <x v="0"/>
    <d v="2018-11-01T00:00:00"/>
    <s v="-"/>
    <s v="Mantenimiento Electrico"/>
    <d v="2023-01-02T00:00:00"/>
    <d v="1899-12-30T07:26:27"/>
    <d v="2023-01-02T00:00:00"/>
    <d v="1899-12-30T09:43:25"/>
    <n v="8218"/>
    <n v="136.96666666666667"/>
    <s v="tenía mal puesta la tapa"/>
    <s v="ajuste"/>
    <n v="1"/>
    <s v="enero"/>
    <s v="M"/>
    <m/>
    <s v="no"/>
    <m/>
    <m/>
    <m/>
  </r>
  <r>
    <n v="133464"/>
    <x v="1"/>
    <s v="Moreno"/>
    <x v="2"/>
    <d v="2020-10-16T00:00:00"/>
    <s v="Martín"/>
    <s v="Mantenimiento Electrico"/>
    <d v="2023-01-02T00:00:00"/>
    <d v="1899-12-30T08:20:30"/>
    <d v="2023-01-02T00:00:00"/>
    <d v="1899-12-30T08:36:31"/>
    <n v="961"/>
    <n v="16.016666666666666"/>
    <s v="regulacion de camara"/>
    <s v="ajuste"/>
    <n v="1"/>
    <s v="enero"/>
    <s v="M"/>
    <m/>
    <s v="no"/>
    <m/>
    <m/>
    <m/>
  </r>
  <r>
    <n v="133468"/>
    <x v="2"/>
    <s v="Moreno"/>
    <x v="3"/>
    <d v="2021-02-04T00:00:00"/>
    <s v="Victor"/>
    <s v="Mantenimiento Mecanico"/>
    <d v="2023-01-02T00:00:00"/>
    <d v="1899-12-30T08:28:48"/>
    <d v="2023-01-02T00:00:00"/>
    <d v="1899-12-30T08:43:38"/>
    <n v="890"/>
    <n v="14.833333333333334"/>
    <s v="microparada"/>
    <s v="microparada"/>
    <n v="1"/>
    <s v="enero"/>
    <s v="M"/>
    <m/>
    <s v="microparada"/>
    <m/>
    <m/>
    <m/>
  </r>
  <r>
    <n v="133470"/>
    <x v="3"/>
    <s v="Moreno"/>
    <x v="2"/>
    <d v="2020-02-20T00:00:00"/>
    <s v="Martín"/>
    <s v="Mantenimiento Mecanico"/>
    <d v="2023-01-02T00:00:00"/>
    <d v="1899-12-30T08:49:09"/>
    <d v="2023-01-02T00:00:00"/>
    <d v="1899-12-30T09:06:02"/>
    <n v="1013"/>
    <n v="16.883333333333333"/>
    <s v="regulacion"/>
    <s v="ajuste"/>
    <n v="1"/>
    <s v="enero"/>
    <s v="M"/>
    <m/>
    <s v="no"/>
    <m/>
    <m/>
    <m/>
  </r>
  <r>
    <n v="133474"/>
    <x v="4"/>
    <s v="Moreno"/>
    <x v="4"/>
    <d v="2019-12-10T00:00:00"/>
    <s v="Martín"/>
    <s v="Mantenimiento Mecanico"/>
    <d v="2023-01-02T00:00:00"/>
    <d v="1899-12-30T09:18:19"/>
    <d v="2023-01-02T00:00:00"/>
    <d v="1899-12-30T09:26:23"/>
    <n v="484"/>
    <n v="8.0666666666666664"/>
    <s v="microparada"/>
    <s v="microparada"/>
    <n v="1"/>
    <s v="enero"/>
    <s v="M"/>
    <m/>
    <s v="microparada"/>
    <m/>
    <m/>
    <m/>
  </r>
  <r>
    <n v="133476"/>
    <x v="3"/>
    <s v="Moreno"/>
    <x v="2"/>
    <d v="2020-02-20T00:00:00"/>
    <s v="Martín"/>
    <s v="Mantenimiento Mecanico"/>
    <d v="2023-01-02T00:00:00"/>
    <d v="1899-12-30T09:23:02"/>
    <d v="2023-01-02T00:00:00"/>
    <d v="1899-12-30T09:37:33"/>
    <n v="871"/>
    <n v="14.516666666666667"/>
    <s v="regulacion"/>
    <s v="ajuste"/>
    <n v="1"/>
    <s v="enero"/>
    <s v="M"/>
    <m/>
    <s v="no"/>
    <m/>
    <m/>
    <m/>
  </r>
  <r>
    <n v="133481"/>
    <x v="5"/>
    <s v="Moreno"/>
    <x v="4"/>
    <d v="2018-11-01T00:00:00"/>
    <s v="-"/>
    <s v="Mantenimiento Mecanico"/>
    <d v="2023-01-02T00:00:00"/>
    <d v="1899-12-30T09:45:47"/>
    <d v="2023-01-02T00:00:00"/>
    <d v="1899-12-30T10:32:53"/>
    <n v="2826"/>
    <n v="47.1"/>
    <s v="sin informacion"/>
    <s v="sin informacion"/>
    <n v="1"/>
    <s v="enero"/>
    <s v="M"/>
    <s v="sin informacion"/>
    <s v="sin informacion"/>
    <s v="sin informacion"/>
    <s v="sin informacion"/>
    <s v="sin informacion"/>
  </r>
  <r>
    <n v="133482"/>
    <x v="6"/>
    <s v="Moreno"/>
    <x v="5"/>
    <d v="2018-11-01T00:00:00"/>
    <s v="-"/>
    <s v="Mantenimiento Mecanico"/>
    <d v="2023-01-02T00:00:00"/>
    <d v="1899-12-30T10:05:31"/>
    <d v="2023-01-02T00:00:00"/>
    <d v="1899-12-30T12:50:32"/>
    <n v="9901"/>
    <n v="165.01666666666668"/>
    <s v="sin informacion"/>
    <s v="sin informacion"/>
    <n v="1"/>
    <s v="enero"/>
    <s v="M"/>
    <s v="sin informacion"/>
    <s v="sin informacion"/>
    <s v="sin informacion"/>
    <s v="sin informacion"/>
    <s v="sin informacion"/>
  </r>
  <r>
    <n v="133483"/>
    <x v="3"/>
    <s v="Moreno"/>
    <x v="6"/>
    <d v="2018-11-01T00:00:00"/>
    <s v="-"/>
    <s v="Mantenimiento Mecanico"/>
    <d v="2023-01-02T00:00:00"/>
    <d v="1899-12-30T10:08:29"/>
    <d v="2023-01-02T00:00:00"/>
    <d v="1899-12-30T10:29:38"/>
    <n v="1269"/>
    <n v="21.15"/>
    <s v="sin informacion"/>
    <s v="sin informacion"/>
    <n v="1"/>
    <s v="enero"/>
    <s v="M"/>
    <s v="sin informacion"/>
    <s v="sin informacion"/>
    <s v="sin informacion"/>
    <s v="sin informacion"/>
    <s v="sin informacion"/>
  </r>
  <r>
    <n v="133486"/>
    <x v="7"/>
    <s v="Moreno"/>
    <x v="2"/>
    <d v="2018-11-01T00:00:00"/>
    <s v="-"/>
    <s v="Mantenimiento Mecanico"/>
    <d v="2023-01-02T00:00:00"/>
    <d v="1899-12-30T10:32:11"/>
    <d v="2023-01-02T00:00:00"/>
    <d v="1899-12-30T10:43:19"/>
    <n v="668"/>
    <n v="11.133333333333333"/>
    <s v="sin informacion"/>
    <s v="sin informacion"/>
    <n v="1"/>
    <s v="enero"/>
    <s v="M"/>
    <s v="sin informacion"/>
    <s v="sin informacion"/>
    <s v="sin informacion"/>
    <s v="sin informacion"/>
    <s v="sin informacion"/>
  </r>
  <r>
    <n v="133493"/>
    <x v="8"/>
    <s v="Moreno"/>
    <x v="4"/>
    <d v="2020-02-20T00:00:00"/>
    <s v="Martín"/>
    <s v="Mantenimiento Mecanico"/>
    <d v="2023-01-02T00:00:00"/>
    <d v="1899-12-30T11:08:01"/>
    <d v="2023-01-02T00:00:00"/>
    <d v="1899-12-30T11:43:33"/>
    <n v="2132"/>
    <n v="35.533333333333331"/>
    <s v="sin informacion"/>
    <s v="sin informacion"/>
    <n v="1"/>
    <s v="enero"/>
    <s v="M"/>
    <s v="sin informacion"/>
    <s v="sin informacion"/>
    <s v="sin informacion"/>
    <s v="sin informacion"/>
    <s v="sin informacion"/>
  </r>
  <r>
    <n v="133502"/>
    <x v="5"/>
    <s v="Moreno"/>
    <x v="4"/>
    <d v="2018-11-01T00:00:00"/>
    <s v="-"/>
    <s v="Mantenimiento Mecanico"/>
    <d v="2023-01-02T00:00:00"/>
    <d v="1899-12-30T11:43:43"/>
    <d v="2023-01-02T00:00:00"/>
    <d v="1899-12-30T13:13:55"/>
    <n v="5412"/>
    <n v="90.2"/>
    <s v=" Se cambia goma freno de la máquina"/>
    <s v="rotura"/>
    <n v="1"/>
    <s v="enero"/>
    <s v="M"/>
    <m/>
    <s v="si"/>
    <m/>
    <m/>
    <m/>
  </r>
  <r>
    <n v="133504"/>
    <x v="9"/>
    <s v="Moreno"/>
    <x v="6"/>
    <d v="2021-03-03T00:00:00"/>
    <s v="Martín"/>
    <s v="Mantenimiento Mecanico"/>
    <d v="2023-01-02T00:00:00"/>
    <d v="1899-12-30T11:58:03"/>
    <d v="2023-01-02T00:00:00"/>
    <d v="1899-12-30T12:07:09"/>
    <n v="546"/>
    <n v="9.1"/>
    <s v="microparada"/>
    <s v="microparada"/>
    <n v="1"/>
    <s v="enero"/>
    <s v="M"/>
    <m/>
    <s v="microparada"/>
    <m/>
    <m/>
    <m/>
  </r>
  <r>
    <n v="133507"/>
    <x v="10"/>
    <s v="Moreno"/>
    <x v="7"/>
    <d v="2020-09-30T00:00:00"/>
    <s v="Martín"/>
    <s v="Mantenimiento Mecanico"/>
    <d v="2023-01-02T00:00:00"/>
    <d v="1899-12-30T12:19:47"/>
    <d v="2023-01-02T00:00:00"/>
    <d v="1899-12-30T12:33:53"/>
    <n v="846"/>
    <n v="14.1"/>
    <s v="sin informacion"/>
    <s v="sin informacion"/>
    <n v="1"/>
    <s v="enero"/>
    <s v="M"/>
    <s v="sin informacion"/>
    <s v="sin informacion"/>
    <s v="sin informacion"/>
    <s v="sin informacion"/>
    <s v="sin informacion"/>
  </r>
  <r>
    <n v="133519"/>
    <x v="0"/>
    <s v="Moreno"/>
    <x v="8"/>
    <d v="2018-11-01T00:00:00"/>
    <s v="-"/>
    <s v="Mantenimiento Electrico"/>
    <d v="2023-01-02T00:00:00"/>
    <d v="1899-12-30T14:18:44"/>
    <d v="2023-01-02T00:00:00"/>
    <d v="1899-12-30T14:19:02"/>
    <n v="18"/>
    <n v="0.3"/>
    <s v="microparada"/>
    <s v="microparada"/>
    <n v="1"/>
    <s v="enero"/>
    <s v="T"/>
    <m/>
    <s v="microparada"/>
    <m/>
    <m/>
    <m/>
  </r>
  <r>
    <n v="133521"/>
    <x v="0"/>
    <s v="Moreno"/>
    <x v="8"/>
    <d v="2018-11-01T00:00:00"/>
    <s v="-"/>
    <s v="Mantenimiento Electrico"/>
    <d v="2023-01-02T00:00:00"/>
    <d v="1899-12-30T14:19:08"/>
    <d v="2023-01-02T00:00:00"/>
    <d v="1899-12-30T15:08:38"/>
    <n v="2970"/>
    <n v="49.5"/>
    <s v="Se encuentra que el sensor de la tolva tenía los cables dañados"/>
    <s v="rotura"/>
    <n v="1"/>
    <s v="enero"/>
    <s v="T"/>
    <m/>
    <s v="si"/>
    <m/>
    <m/>
    <m/>
  </r>
  <r>
    <n v="133522"/>
    <x v="3"/>
    <s v="Moreno"/>
    <x v="4"/>
    <d v="2018-11-01T00:00:00"/>
    <s v="-"/>
    <s v="Mantenimiento Mecanico"/>
    <d v="2023-01-02T00:00:00"/>
    <d v="1899-12-30T14:29:39"/>
    <d v="2023-01-02T00:00:00"/>
    <d v="1899-12-30T14:43:18"/>
    <n v="819"/>
    <n v="13.65"/>
    <s v="sin informacion"/>
    <s v="sin informacion"/>
    <n v="1"/>
    <s v="enero"/>
    <s v="T"/>
    <s v="sin informacion"/>
    <s v="sin informacion"/>
    <s v="sin informacion"/>
    <s v="sin informacion"/>
    <s v="sin informacion"/>
  </r>
  <r>
    <n v="133527"/>
    <x v="11"/>
    <s v="Moreno"/>
    <x v="9"/>
    <d v="2018-11-01T00:00:00"/>
    <s v="-"/>
    <s v="Mantenimiento Electrico"/>
    <d v="2023-01-02T00:00:00"/>
    <d v="1899-12-30T14:36:32"/>
    <d v="2023-01-02T00:00:00"/>
    <d v="1899-12-30T16:29:06"/>
    <n v="6754"/>
    <n v="112.56666666666666"/>
    <s v=" Se hace conexionado de seguridades desconectada, se encuentra un cable mal conectado, se invierte. Ya que el mismo era el causante que la línea no pueda arrancar"/>
    <s v="ajuste"/>
    <n v="1"/>
    <s v="enero"/>
    <s v="T"/>
    <m/>
    <s v="no"/>
    <m/>
    <m/>
    <m/>
  </r>
  <r>
    <n v="133534"/>
    <x v="0"/>
    <s v="Moreno"/>
    <x v="10"/>
    <d v="2018-11-01T00:00:00"/>
    <s v="-"/>
    <s v="Mantenimiento Mecanico"/>
    <d v="2023-01-02T00:00:00"/>
    <d v="1899-12-30T15:05:10"/>
    <d v="2023-01-02T00:00:00"/>
    <d v="1899-12-30T15:15:36"/>
    <n v="626"/>
    <n v="10.433333333333334"/>
    <s v="sin informacion"/>
    <s v="sin informacion"/>
    <n v="1"/>
    <s v="enero"/>
    <s v="T"/>
    <s v="sin informacion"/>
    <s v="sin informacion"/>
    <s v="sin informacion"/>
    <s v="sin informacion"/>
    <s v="sin informacion"/>
  </r>
  <r>
    <n v="133538"/>
    <x v="12"/>
    <s v="Moreno"/>
    <x v="7"/>
    <d v="2018-11-01T00:00:00"/>
    <s v="-"/>
    <s v="Mantenimiento Mecanico"/>
    <d v="2023-01-02T00:00:00"/>
    <d v="1899-12-30T15:27:58"/>
    <d v="2023-01-02T00:00:00"/>
    <d v="1899-12-30T15:56:33"/>
    <n v="1715"/>
    <n v="28.583333333333332"/>
    <s v="sin informacion"/>
    <s v="sin informacion"/>
    <n v="1"/>
    <s v="enero"/>
    <s v="T"/>
    <s v="sin informacion"/>
    <s v="sin informacion"/>
    <s v="sin informacion"/>
    <s v="sin informacion"/>
    <s v="sin informacion"/>
  </r>
  <r>
    <n v="133539"/>
    <x v="13"/>
    <s v="Moreno"/>
    <x v="6"/>
    <d v="2020-06-30T00:00:00"/>
    <s v="Martín"/>
    <s v="Mantenimiento Mecanico"/>
    <d v="2023-01-02T00:00:00"/>
    <d v="1899-12-30T15:28:04"/>
    <d v="2023-01-02T00:00:00"/>
    <d v="1899-12-30T19:05:17"/>
    <n v="13033"/>
    <n v="217.21666666666667"/>
    <s v="regulación de sensores, maquinas y presión de aire"/>
    <s v="ajuste"/>
    <n v="1"/>
    <s v="enero"/>
    <s v="T"/>
    <m/>
    <s v="no"/>
    <m/>
    <m/>
    <m/>
  </r>
  <r>
    <n v="133543"/>
    <x v="0"/>
    <s v="Moreno"/>
    <x v="8"/>
    <d v="2018-11-01T00:00:00"/>
    <s v="-"/>
    <s v="Mantenimiento Electrico"/>
    <d v="2023-01-02T00:00:00"/>
    <d v="1899-12-30T16:10:45"/>
    <d v="2023-01-02T00:00:00"/>
    <d v="1899-12-30T16:29:57"/>
    <n v="1152"/>
    <n v="19.2"/>
    <s v="sin informacion"/>
    <s v="sin informacion"/>
    <n v="1"/>
    <s v="enero"/>
    <s v="T"/>
    <s v="sin informacion"/>
    <s v="sin informacion"/>
    <s v="sin informacion"/>
    <s v="sin informacion"/>
    <s v="sin informacion"/>
  </r>
  <r>
    <n v="133544"/>
    <x v="1"/>
    <s v="Moreno"/>
    <x v="2"/>
    <d v="2020-10-16T00:00:00"/>
    <s v="Martín"/>
    <s v="Mantenimiento Electrico"/>
    <d v="2023-01-02T00:00:00"/>
    <d v="1899-12-30T16:21:34"/>
    <d v="2023-01-02T00:00:00"/>
    <d v="1899-12-30T16:27:16"/>
    <n v="342"/>
    <n v="5.7"/>
    <s v="microparada"/>
    <s v="microparada"/>
    <n v="1"/>
    <s v="enero"/>
    <s v="T"/>
    <m/>
    <s v="microparada"/>
    <m/>
    <m/>
    <m/>
  </r>
  <r>
    <n v="133547"/>
    <x v="14"/>
    <s v="Moreno"/>
    <x v="2"/>
    <d v="2020-02-20T00:00:00"/>
    <s v="Martín"/>
    <s v="Mantenimiento Electrico"/>
    <d v="2023-01-02T00:00:00"/>
    <d v="1899-12-30T16:59:23"/>
    <d v="2023-01-02T00:00:00"/>
    <d v="1899-12-30T17:03:35"/>
    <n v="252"/>
    <n v="4.2"/>
    <s v="microparada"/>
    <s v="microparada"/>
    <n v="1"/>
    <s v="enero"/>
    <s v="T"/>
    <m/>
    <s v="microparada"/>
    <m/>
    <m/>
    <m/>
  </r>
  <r>
    <n v="133548"/>
    <x v="15"/>
    <s v="Moreno"/>
    <x v="3"/>
    <d v="2021-02-04T00:00:00"/>
    <s v="Victor"/>
    <s v="Mantenimiento Mecanico"/>
    <d v="2023-01-02T00:00:00"/>
    <d v="1899-12-30T17:00:16"/>
    <d v="2023-01-02T00:00:00"/>
    <d v="1899-12-30T17:09:02"/>
    <n v="526"/>
    <n v="8.7666666666666675"/>
    <s v="microparada"/>
    <s v="microparada"/>
    <n v="1"/>
    <s v="enero"/>
    <s v="T"/>
    <m/>
    <s v="microparada"/>
    <m/>
    <m/>
    <m/>
  </r>
  <r>
    <n v="133551"/>
    <x v="15"/>
    <s v="Moreno"/>
    <x v="3"/>
    <d v="2021-02-04T00:00:00"/>
    <s v="Victor"/>
    <s v="Mantenimiento Mecanico"/>
    <d v="2023-01-02T00:00:00"/>
    <d v="1899-12-30T17:18:06"/>
    <d v="2023-01-02T00:00:00"/>
    <d v="1899-12-30T17:25:44"/>
    <n v="458"/>
    <n v="7.6333333333333337"/>
    <s v="microparada"/>
    <s v="microparada"/>
    <n v="1"/>
    <s v="enero"/>
    <s v="T"/>
    <m/>
    <s v="microparada"/>
    <m/>
    <m/>
    <m/>
  </r>
  <r>
    <n v="133553"/>
    <x v="16"/>
    <s v="Moreno"/>
    <x v="9"/>
    <d v="2020-01-13T00:00:00"/>
    <s v="Martín"/>
    <s v="Mantenimiento Electrico"/>
    <d v="2023-01-02T00:00:00"/>
    <d v="1899-12-30T17:33:44"/>
    <d v="2023-01-02T00:00:00"/>
    <d v="1899-12-30T17:38:18"/>
    <n v="274"/>
    <n v="4.5666666666666664"/>
    <s v="microparada"/>
    <s v="microparada"/>
    <n v="1"/>
    <s v="enero"/>
    <s v="T"/>
    <m/>
    <s v="microparada"/>
    <m/>
    <m/>
    <m/>
  </r>
  <r>
    <n v="133556"/>
    <x v="1"/>
    <s v="Moreno"/>
    <x v="2"/>
    <d v="2020-10-16T00:00:00"/>
    <s v="Martín"/>
    <s v="Mantenimiento Mecanico"/>
    <d v="2023-01-02T00:00:00"/>
    <d v="1899-12-30T17:56:37"/>
    <d v="2023-01-02T00:00:00"/>
    <d v="1899-12-30T18:02:39"/>
    <n v="362"/>
    <n v="6.0333333333333332"/>
    <s v="microparada"/>
    <s v="microparada"/>
    <n v="1"/>
    <s v="enero"/>
    <s v="T"/>
    <m/>
    <s v="microparada"/>
    <m/>
    <m/>
    <m/>
  </r>
  <r>
    <n v="133557"/>
    <x v="17"/>
    <s v="Moreno"/>
    <x v="11"/>
    <d v="2021-03-08T00:00:00"/>
    <s v="Martín"/>
    <s v="Mantenimiento Mecanico"/>
    <d v="2023-01-02T00:00:00"/>
    <d v="1899-12-30T18:09:52"/>
    <d v="2023-01-02T00:00:00"/>
    <d v="1899-12-30T18:53:33"/>
    <n v="2621"/>
    <n v="43.68333333333333"/>
    <s v="Se regula  levas y se hace limpiar los puck, ya que los mismos no entraban en la estrella por la suciedad"/>
    <s v="ajuste"/>
    <n v="1"/>
    <s v="enero"/>
    <s v="T"/>
    <m/>
    <s v="no"/>
    <m/>
    <m/>
    <m/>
  </r>
  <r>
    <n v="133558"/>
    <x v="2"/>
    <s v="Moreno"/>
    <x v="3"/>
    <d v="2021-02-04T00:00:00"/>
    <s v="Victor"/>
    <s v="Mantenimiento Mecanico"/>
    <d v="2023-01-02T00:00:00"/>
    <d v="1899-12-30T18:16:41"/>
    <d v="2023-01-02T00:00:00"/>
    <d v="1899-12-30T18:42:18"/>
    <n v="1537"/>
    <n v="25.616666666666667"/>
    <s v="soluciona maquinista"/>
    <s v="ajuste"/>
    <n v="1"/>
    <s v="enero"/>
    <s v="T"/>
    <m/>
    <s v="no"/>
    <m/>
    <m/>
    <m/>
  </r>
  <r>
    <n v="133565"/>
    <x v="2"/>
    <s v="Moreno"/>
    <x v="3"/>
    <d v="2021-02-04T00:00:00"/>
    <s v="Victor"/>
    <s v="Mantenimiento Mecanico"/>
    <d v="2023-01-02T00:00:00"/>
    <d v="1899-12-30T19:23:46"/>
    <d v="2023-01-02T00:00:00"/>
    <d v="1899-12-30T20:59:33"/>
    <n v="5747"/>
    <n v="95.783333333333331"/>
    <s v="regulacion"/>
    <s v="ajuste"/>
    <n v="1"/>
    <s v="enero"/>
    <s v="T"/>
    <m/>
    <s v="no"/>
    <m/>
    <m/>
    <m/>
  </r>
  <r>
    <n v="133576"/>
    <x v="1"/>
    <s v="Moreno"/>
    <x v="2"/>
    <d v="2020-10-16T00:00:00"/>
    <s v="Martín"/>
    <s v="Mantenimiento Electrico"/>
    <d v="2023-01-03T00:00:00"/>
    <d v="1899-12-30T06:42:04"/>
    <d v="2023-01-03T00:00:00"/>
    <d v="1899-12-30T07:04:20"/>
    <n v="1336"/>
    <n v="22.266666666666666"/>
    <s v="se regula camara"/>
    <s v="ajuste"/>
    <n v="1"/>
    <s v="enero"/>
    <s v="M"/>
    <m/>
    <s v="no"/>
    <m/>
    <m/>
    <m/>
  </r>
  <r>
    <n v="133577"/>
    <x v="0"/>
    <s v="Moreno"/>
    <x v="10"/>
    <d v="2018-11-01T00:00:00"/>
    <s v="-"/>
    <s v="Mantenimiento Electrico"/>
    <d v="2023-01-03T00:00:00"/>
    <d v="1899-12-30T06:43:55"/>
    <d v="2023-01-03T00:00:00"/>
    <d v="1899-12-30T06:50:38"/>
    <n v="403"/>
    <n v="6.7166666666666668"/>
    <s v="microparada"/>
    <s v="microparada"/>
    <n v="1"/>
    <s v="enero"/>
    <s v="M"/>
    <m/>
    <s v="microparada"/>
    <m/>
    <m/>
    <m/>
  </r>
  <r>
    <n v="133578"/>
    <x v="6"/>
    <s v="Moreno"/>
    <x v="1"/>
    <d v="2018-11-01T00:00:00"/>
    <s v="-"/>
    <s v="Mantenimiento Mecanico"/>
    <d v="2023-01-03T00:00:00"/>
    <d v="1899-12-30T06:44:23"/>
    <d v="2023-01-03T00:00:00"/>
    <d v="1899-12-30T07:07:01"/>
    <n v="1358"/>
    <n v="22.633333333333333"/>
    <s v="sin informacion"/>
    <s v="sin informacion"/>
    <n v="1"/>
    <s v="enero"/>
    <s v="M"/>
    <s v="sin informacion"/>
    <s v="sin informacion"/>
    <s v="sin informacion"/>
    <s v="sin informacion"/>
    <s v="sin informacion"/>
  </r>
  <r>
    <n v="133579"/>
    <x v="18"/>
    <s v="Moreno"/>
    <x v="4"/>
    <d v="2018-11-01T00:00:00"/>
    <s v="-"/>
    <s v="Mantenimiento Mecanico"/>
    <d v="2023-01-03T00:00:00"/>
    <d v="1899-12-30T06:58:06"/>
    <d v="2023-01-03T00:00:00"/>
    <d v="1899-12-30T09:03:19"/>
    <n v="7513"/>
    <n v="125.21666666666667"/>
    <s v="sin informacion"/>
    <s v="sin informacion"/>
    <n v="1"/>
    <s v="enero"/>
    <s v="M"/>
    <s v="sin informacion"/>
    <s v="sin informacion"/>
    <s v="sin informacion"/>
    <s v="sin informacion"/>
    <s v="sin informacion"/>
  </r>
  <r>
    <n v="133585"/>
    <x v="14"/>
    <s v="Moreno"/>
    <x v="2"/>
    <d v="2020-02-20T00:00:00"/>
    <s v="Martín"/>
    <s v="Mantenimiento Electrico"/>
    <d v="2023-01-03T00:00:00"/>
    <d v="1899-12-30T07:47:40"/>
    <d v="2023-01-03T00:00:00"/>
    <d v="1899-12-30T08:12:04"/>
    <n v="1464"/>
    <n v="24.4"/>
    <s v="se regula camara"/>
    <s v="ajuste"/>
    <n v="1"/>
    <s v="enero"/>
    <s v="M"/>
    <m/>
    <s v="no"/>
    <m/>
    <m/>
    <m/>
  </r>
  <r>
    <n v="133591"/>
    <x v="0"/>
    <s v="Moreno"/>
    <x v="10"/>
    <d v="2018-11-01T00:00:00"/>
    <s v="-"/>
    <s v="Mantenimiento Electrico"/>
    <d v="2023-01-03T00:00:00"/>
    <d v="1899-12-30T08:27:53"/>
    <d v="2023-01-03T00:00:00"/>
    <d v="1899-12-30T08:32:04"/>
    <n v="251"/>
    <n v="4.1833333333333336"/>
    <s v="microparada"/>
    <s v="microparada"/>
    <n v="1"/>
    <s v="enero"/>
    <s v="M"/>
    <m/>
    <s v="microparada"/>
    <m/>
    <m/>
    <m/>
  </r>
  <r>
    <n v="133592"/>
    <x v="1"/>
    <s v="Moreno"/>
    <x v="2"/>
    <d v="2020-10-16T00:00:00"/>
    <s v="Martín"/>
    <s v="Mantenimiento Electrico"/>
    <d v="2023-01-03T00:00:00"/>
    <d v="1899-12-30T08:28:35"/>
    <d v="2023-01-03T00:00:00"/>
    <d v="1899-12-30T08:39:03"/>
    <n v="628"/>
    <n v="10.466666666666667"/>
    <s v="se regula camara"/>
    <s v="ajuste"/>
    <n v="1"/>
    <s v="enero"/>
    <s v="M"/>
    <m/>
    <s v="no"/>
    <m/>
    <m/>
    <m/>
  </r>
  <r>
    <n v="133595"/>
    <x v="18"/>
    <s v="Moreno"/>
    <x v="4"/>
    <d v="2018-11-01T00:00:00"/>
    <s v="-"/>
    <s v="Mantenimiento Mecanico"/>
    <d v="2023-01-03T00:00:00"/>
    <d v="1899-12-30T09:03:36"/>
    <d v="2023-01-03T00:00:00"/>
    <d v="1899-12-30T09:08:12"/>
    <n v="276"/>
    <n v="4.5999999999999996"/>
    <s v="microparada"/>
    <s v="microparada"/>
    <n v="1"/>
    <s v="enero"/>
    <s v="M"/>
    <m/>
    <s v="microparada"/>
    <m/>
    <m/>
    <m/>
  </r>
  <r>
    <n v="133597"/>
    <x v="14"/>
    <s v="Moreno"/>
    <x v="2"/>
    <d v="2020-02-20T00:00:00"/>
    <s v="Martín"/>
    <s v="Mantenimiento Electrico"/>
    <d v="2023-01-03T00:00:00"/>
    <d v="1899-12-30T09:15:28"/>
    <d v="2023-01-03T00:00:00"/>
    <d v="1899-12-30T09:15:58"/>
    <n v="30"/>
    <n v="0.5"/>
    <s v="microparada"/>
    <s v="microparada"/>
    <n v="1"/>
    <s v="enero"/>
    <s v="M"/>
    <m/>
    <s v="microparada"/>
    <m/>
    <m/>
    <m/>
  </r>
  <r>
    <n v="133598"/>
    <x v="14"/>
    <s v="Moreno"/>
    <x v="2"/>
    <d v="2020-02-20T00:00:00"/>
    <s v="Martín"/>
    <s v="Mantenimiento Electrico"/>
    <d v="2023-01-03T00:00:00"/>
    <d v="1899-12-30T09:16:14"/>
    <d v="2023-01-03T00:00:00"/>
    <d v="1899-12-30T09:37:23"/>
    <n v="1269"/>
    <n v="21.15"/>
    <s v="se regula camara"/>
    <s v="ajuste"/>
    <n v="1"/>
    <s v="enero"/>
    <s v="M"/>
    <m/>
    <s v="no"/>
    <m/>
    <m/>
    <m/>
  </r>
  <r>
    <n v="133601"/>
    <x v="3"/>
    <s v="Moreno"/>
    <x v="2"/>
    <d v="2020-02-20T00:00:00"/>
    <s v="Martín"/>
    <s v="Mantenimiento Mecanico"/>
    <d v="2023-01-03T00:00:00"/>
    <d v="1899-12-30T09:37:29"/>
    <d v="2023-01-03T00:00:00"/>
    <d v="1899-12-30T10:30:10"/>
    <n v="3161"/>
    <n v="52.68333333333333"/>
    <s v="sin informacion"/>
    <s v="sin informacion"/>
    <n v="1"/>
    <s v="enero"/>
    <s v="M"/>
    <s v="sin informacion"/>
    <s v="sin informacion"/>
    <s v="sin informacion"/>
    <s v="sin informacion"/>
    <s v="sin informacion"/>
  </r>
  <r>
    <n v="133603"/>
    <x v="18"/>
    <s v="Moreno"/>
    <x v="4"/>
    <d v="2018-11-01T00:00:00"/>
    <s v="-"/>
    <s v="Mantenimiento Mecanico"/>
    <d v="2023-01-03T00:00:00"/>
    <d v="1899-12-30T09:52:47"/>
    <d v="2023-01-03T00:00:00"/>
    <d v="1899-12-30T11:22:34"/>
    <n v="5387"/>
    <n v="89.783333333333331"/>
    <s v="sin informacion"/>
    <s v="sin informacion"/>
    <n v="1"/>
    <s v="enero"/>
    <s v="M"/>
    <s v="sin informacion"/>
    <s v="sin informacion"/>
    <s v="sin informacion"/>
    <s v="sin informacion"/>
    <s v="sin informacion"/>
  </r>
  <r>
    <n v="133607"/>
    <x v="19"/>
    <s v="Moreno"/>
    <x v="12"/>
    <d v="2020-02-21T00:00:00"/>
    <s v="Martín"/>
    <s v="Mantenimiento Mecanico"/>
    <d v="2023-01-03T00:00:00"/>
    <d v="1899-12-30T10:13:07"/>
    <d v="2023-01-03T00:00:00"/>
    <d v="1899-12-30T10:33:53"/>
    <n v="1246"/>
    <n v="20.766666666666666"/>
    <s v="sin informacion"/>
    <s v="sin informacion"/>
    <n v="1"/>
    <s v="enero"/>
    <s v="M"/>
    <s v="sin informacion"/>
    <s v="sin informacion"/>
    <s v="sin informacion"/>
    <s v="sin informacion"/>
    <s v="sin informacion"/>
  </r>
  <r>
    <n v="133612"/>
    <x v="0"/>
    <s v="Moreno"/>
    <x v="10"/>
    <d v="2018-11-01T00:00:00"/>
    <s v="-"/>
    <s v="Mantenimiento Electrico"/>
    <d v="2023-01-03T00:00:00"/>
    <d v="1899-12-30T11:06:11"/>
    <d v="2023-01-03T00:00:00"/>
    <d v="1899-12-30T11:45:21"/>
    <n v="2350"/>
    <n v="39.166666666666664"/>
    <s v="se cambió los cables de puesta Tierra de la llenadora"/>
    <s v="rotura"/>
    <n v="1"/>
    <s v="enero"/>
    <s v="M"/>
    <m/>
    <s v="si"/>
    <m/>
    <m/>
    <m/>
  </r>
  <r>
    <n v="133625"/>
    <x v="9"/>
    <s v="Moreno"/>
    <x v="6"/>
    <d v="2021-03-03T00:00:00"/>
    <s v="Martín"/>
    <s v="Mantenimiento Mecanico"/>
    <d v="2023-01-03T00:00:00"/>
    <d v="1899-12-30T12:55:05"/>
    <d v="2023-01-03T00:00:00"/>
    <d v="1899-12-30T12:59:17"/>
    <n v="252"/>
    <n v="4.2"/>
    <s v="microparada"/>
    <s v="microparada"/>
    <n v="1"/>
    <s v="enero"/>
    <s v="M"/>
    <m/>
    <s v="microparada"/>
    <m/>
    <m/>
    <m/>
  </r>
  <r>
    <n v="133626"/>
    <x v="18"/>
    <s v="Moreno"/>
    <x v="4"/>
    <d v="2018-11-01T00:00:00"/>
    <s v="-"/>
    <s v="Mantenimiento Mecanico"/>
    <d v="2023-01-03T00:00:00"/>
    <d v="1899-12-30T12:55:27"/>
    <d v="2023-01-03T00:00:00"/>
    <d v="1899-12-30T14:18:49"/>
    <n v="5002"/>
    <n v="83.36666666666666"/>
    <s v="sin informacion"/>
    <s v="sin informacion"/>
    <n v="1"/>
    <s v="enero"/>
    <s v="M"/>
    <s v="sin informacion"/>
    <s v="sin informacion"/>
    <s v="sin informacion"/>
    <s v="sin informacion"/>
    <s v="sin informacion"/>
  </r>
  <r>
    <n v="133629"/>
    <x v="14"/>
    <s v="Moreno"/>
    <x v="2"/>
    <d v="2020-02-20T00:00:00"/>
    <s v="Martín"/>
    <s v="Mantenimiento Electrico"/>
    <d v="2023-01-03T00:00:00"/>
    <d v="1899-12-30T13:19:11"/>
    <d v="2023-01-03T00:00:00"/>
    <d v="1899-12-30T14:49:01"/>
    <n v="5390"/>
    <n v="89.833333333333329"/>
    <s v="regulacion"/>
    <s v="ajuste"/>
    <n v="1"/>
    <s v="enero"/>
    <s v="M"/>
    <m/>
    <s v="no"/>
    <m/>
    <m/>
    <m/>
  </r>
  <r>
    <n v="133633"/>
    <x v="8"/>
    <s v="Moreno"/>
    <x v="4"/>
    <d v="2020-02-20T00:00:00"/>
    <s v="Martín"/>
    <s v="Mantenimiento Mecanico"/>
    <d v="2023-01-03T00:00:00"/>
    <d v="1899-12-30T14:42:46"/>
    <d v="2023-01-03T00:00:00"/>
    <d v="1899-12-30T15:19:45"/>
    <n v="2219"/>
    <n v="36.983333333333334"/>
    <s v="sin informacion"/>
    <s v="sin informacion"/>
    <n v="1"/>
    <s v="enero"/>
    <s v="T"/>
    <s v="sin informacion"/>
    <s v="sin informacion"/>
    <s v="sin informacion"/>
    <s v="sin informacion"/>
    <s v="sin informacion"/>
  </r>
  <r>
    <n v="133634"/>
    <x v="20"/>
    <s v="Moreno"/>
    <x v="1"/>
    <d v="2018-11-01T00:00:00"/>
    <s v="-"/>
    <s v="Mantenimiento Mecanico"/>
    <d v="2023-01-03T00:00:00"/>
    <d v="1899-12-30T14:51:40"/>
    <d v="2023-01-03T00:00:00"/>
    <d v="1899-12-30T16:05:43"/>
    <n v="4443"/>
    <n v="74.05"/>
    <s v="Carlos y Fede están regulando tetinadora. Problema de componente"/>
    <s v="no aplica"/>
    <n v="1"/>
    <s v="enero"/>
    <s v="T"/>
    <m/>
    <s v="no"/>
    <m/>
    <m/>
    <m/>
  </r>
  <r>
    <n v="133637"/>
    <x v="3"/>
    <s v="Moreno"/>
    <x v="4"/>
    <d v="2018-11-01T00:00:00"/>
    <s v="-"/>
    <s v="Mantenimiento Mecanico"/>
    <d v="2023-01-03T00:00:00"/>
    <d v="1899-12-30T15:20:09"/>
    <d v="2023-01-03T00:00:00"/>
    <d v="1899-12-30T15:35:43"/>
    <n v="934"/>
    <n v="15.566666666666666"/>
    <s v="Se resetea la máquina y se regula la velocidad de la máquina."/>
    <s v="ajuste"/>
    <n v="1"/>
    <s v="enero"/>
    <s v="T"/>
    <m/>
    <s v="no"/>
    <m/>
    <m/>
    <m/>
  </r>
  <r>
    <n v="133641"/>
    <x v="21"/>
    <s v="Moreno"/>
    <x v="5"/>
    <d v="2018-11-01T00:00:00"/>
    <s v="-"/>
    <s v="Mantenimiento Electrico"/>
    <d v="2023-01-03T00:00:00"/>
    <d v="1899-12-30T16:28:20"/>
    <d v="2023-01-03T00:00:00"/>
    <d v="1899-12-30T16:31:47"/>
    <n v="207"/>
    <n v="3.45"/>
    <s v="microparada"/>
    <s v="microparada"/>
    <n v="1"/>
    <s v="enero"/>
    <s v="T"/>
    <m/>
    <s v="microparada"/>
    <m/>
    <m/>
    <m/>
  </r>
  <r>
    <n v="133642"/>
    <x v="3"/>
    <s v="Moreno"/>
    <x v="1"/>
    <d v="2018-11-01T00:00:00"/>
    <s v="-"/>
    <s v="Mantenimiento Mecanico"/>
    <d v="2023-01-03T00:00:00"/>
    <d v="1899-12-30T16:30:43"/>
    <d v="2023-01-03T00:00:00"/>
    <d v="1899-12-30T16:38:09"/>
    <n v="446"/>
    <n v="7.4333333333333336"/>
    <s v="microparada"/>
    <s v="microparada"/>
    <n v="1"/>
    <s v="enero"/>
    <s v="T"/>
    <m/>
    <s v="microparada"/>
    <m/>
    <m/>
    <m/>
  </r>
  <r>
    <n v="133643"/>
    <x v="20"/>
    <s v="Moreno"/>
    <x v="1"/>
    <d v="2018-11-01T00:00:00"/>
    <s v="-"/>
    <s v="Mantenimiento Mecanico"/>
    <d v="2023-01-03T00:00:00"/>
    <d v="1899-12-30T16:47:05"/>
    <d v="2023-01-03T00:00:00"/>
    <d v="1899-12-30T17:02:24"/>
    <n v="919"/>
    <n v="15.316666666666666"/>
    <s v="Carlos y Fede están regulando tetinadora. Problema de componente"/>
    <s v="no aplica"/>
    <n v="1"/>
    <s v="enero"/>
    <s v="T"/>
    <m/>
    <s v="no"/>
    <m/>
    <m/>
    <m/>
  </r>
  <r>
    <n v="133646"/>
    <x v="19"/>
    <s v="Moreno"/>
    <x v="13"/>
    <d v="2018-11-01T00:00:00"/>
    <s v="-"/>
    <s v="Mantenimiento Mecanico"/>
    <d v="2023-01-03T00:00:00"/>
    <d v="1899-12-30T16:57:03"/>
    <d v="2023-01-03T00:00:00"/>
    <d v="1899-12-30T17:25:44"/>
    <n v="1721"/>
    <n v="28.683333333333334"/>
    <s v=" Se cambia tornillo y se repasa rosca"/>
    <s v="rotura"/>
    <n v="1"/>
    <s v="enero"/>
    <s v="T"/>
    <m/>
    <s v="si"/>
    <m/>
    <m/>
    <m/>
  </r>
  <r>
    <n v="133647"/>
    <x v="20"/>
    <s v="Moreno"/>
    <x v="1"/>
    <d v="2018-11-01T00:00:00"/>
    <s v="-"/>
    <s v="Mantenimiento Mecanico"/>
    <d v="2023-01-03T00:00:00"/>
    <d v="1899-12-30T17:05:05"/>
    <d v="2023-01-03T00:00:00"/>
    <d v="1899-12-30T17:15:20"/>
    <n v="615"/>
    <n v="10.25"/>
    <s v="Carlos y Fede están regulando tetinadora. Problema de componente"/>
    <s v="no aplica"/>
    <n v="1"/>
    <s v="enero"/>
    <s v="T"/>
    <m/>
    <s v="no"/>
    <m/>
    <m/>
    <m/>
  </r>
  <r>
    <n v="133649"/>
    <x v="5"/>
    <s v="Moreno"/>
    <x v="4"/>
    <d v="2018-11-01T00:00:00"/>
    <s v="-"/>
    <s v="Mantenimiento Electrico"/>
    <d v="2023-01-03T00:00:00"/>
    <d v="1899-12-30T17:14:29"/>
    <d v="2023-01-03T00:00:00"/>
    <d v="1899-12-30T17:42:54"/>
    <n v="1705"/>
    <n v="28.416666666666668"/>
    <s v="Se lubrica actuador y se revisan se sensores"/>
    <s v="ajuste"/>
    <n v="1"/>
    <s v="enero"/>
    <s v="T"/>
    <m/>
    <s v="no"/>
    <m/>
    <m/>
    <m/>
  </r>
  <r>
    <n v="133668"/>
    <x v="0"/>
    <s v="Moreno"/>
    <x v="13"/>
    <d v="2018-11-01T00:00:00"/>
    <s v="-"/>
    <s v="Mantenimiento Mecanico"/>
    <d v="2023-01-03T00:00:00"/>
    <d v="1899-12-30T19:50:33"/>
    <d v="2023-01-03T00:00:00"/>
    <d v="1899-12-30T19:50:38"/>
    <n v="5"/>
    <n v="8.3333333333333329E-2"/>
    <s v="microparada"/>
    <s v="microparada"/>
    <n v="1"/>
    <s v="enero"/>
    <s v="T"/>
    <m/>
    <s v="microparada"/>
    <m/>
    <m/>
    <m/>
  </r>
  <r>
    <n v="133680"/>
    <x v="6"/>
    <s v="Moreno"/>
    <x v="10"/>
    <d v="2018-11-01T00:00:00"/>
    <s v="-"/>
    <s v="Mantenimiento Mecanico"/>
    <d v="2023-01-04T00:00:00"/>
    <d v="1899-12-30T06:32:24"/>
    <d v="2023-01-04T00:00:00"/>
    <d v="1899-12-30T07:02:43"/>
    <n v="1819"/>
    <n v="30.316666666666666"/>
    <s v="sin informacion"/>
    <s v="sin informacion"/>
    <n v="1"/>
    <s v="enero"/>
    <s v="M"/>
    <s v="sin informacion"/>
    <s v="sin informacion"/>
    <s v="sin informacion"/>
    <s v="sin informacion"/>
    <s v="sin informacion"/>
  </r>
  <r>
    <n v="133688"/>
    <x v="6"/>
    <s v="Moreno"/>
    <x v="10"/>
    <d v="2018-11-01T00:00:00"/>
    <s v="-"/>
    <s v="Mantenimiento Mecanico"/>
    <d v="2023-01-04T00:00:00"/>
    <d v="1899-12-30T07:07:02"/>
    <d v="2023-01-04T00:00:00"/>
    <d v="1899-12-30T07:53:57"/>
    <n v="2815"/>
    <n v="46.916666666666664"/>
    <s v="sin informacion"/>
    <s v="sin informacion"/>
    <n v="1"/>
    <s v="enero"/>
    <s v="M"/>
    <s v="sin informacion"/>
    <s v="sin informacion"/>
    <s v="sin informacion"/>
    <s v="sin informacion"/>
    <s v="sin informacion"/>
  </r>
  <r>
    <n v="133689"/>
    <x v="0"/>
    <s v="Moreno"/>
    <x v="14"/>
    <d v="2018-11-01T00:00:00"/>
    <s v="-"/>
    <s v="Mantenimiento Electrico"/>
    <d v="2023-01-04T00:00:00"/>
    <d v="1899-12-30T07:14:06"/>
    <d v="2023-01-04T00:00:00"/>
    <d v="1899-12-30T07:16:27"/>
    <n v="141"/>
    <n v="2.35"/>
    <s v="microparada"/>
    <s v="microparada"/>
    <n v="1"/>
    <s v="enero"/>
    <s v="M"/>
    <m/>
    <s v="microparada"/>
    <m/>
    <m/>
    <m/>
  </r>
  <r>
    <n v="133691"/>
    <x v="0"/>
    <s v="Moreno"/>
    <x v="12"/>
    <d v="2018-11-01T00:00:00"/>
    <s v="-"/>
    <s v="Mantenimiento Electrico"/>
    <d v="2023-01-04T00:00:00"/>
    <d v="1899-12-30T07:16:49"/>
    <d v="2023-01-04T00:00:00"/>
    <d v="1899-12-30T07:30:16"/>
    <n v="807"/>
    <n v="13.45"/>
    <s v="se configura camara"/>
    <s v="ajuste"/>
    <n v="1"/>
    <s v="enero"/>
    <s v="M"/>
    <m/>
    <s v="no"/>
    <m/>
    <m/>
    <m/>
  </r>
  <r>
    <n v="133697"/>
    <x v="8"/>
    <s v="Moreno"/>
    <x v="4"/>
    <d v="2020-02-20T00:00:00"/>
    <s v="Martín"/>
    <s v="Mantenimiento Mecanico"/>
    <d v="2023-01-04T00:00:00"/>
    <d v="1899-12-30T07:45:31"/>
    <d v="2023-01-04T00:00:00"/>
    <d v="1899-12-30T09:01:59"/>
    <n v="4588"/>
    <n v="76.466666666666669"/>
    <s v="sin informacion"/>
    <s v="sin informacion"/>
    <n v="1"/>
    <s v="enero"/>
    <s v="M"/>
    <s v="sin informacion"/>
    <s v="sin informacion"/>
    <s v="sin informacion"/>
    <s v="sin informacion"/>
    <s v="sin informacion"/>
  </r>
  <r>
    <n v="133708"/>
    <x v="10"/>
    <s v="Moreno"/>
    <x v="7"/>
    <d v="2020-09-30T00:00:00"/>
    <s v="Martín"/>
    <s v="Mantenimiento Mecanico"/>
    <d v="2023-01-04T00:00:00"/>
    <d v="1899-12-30T09:08:10"/>
    <d v="2023-01-04T00:00:00"/>
    <d v="1899-12-30T11:04:41"/>
    <n v="6991"/>
    <n v="116.51666666666667"/>
    <s v="sin informacion"/>
    <s v="sin informacion"/>
    <n v="1"/>
    <s v="enero"/>
    <s v="M"/>
    <s v="sin informacion"/>
    <s v="sin informacion"/>
    <s v="sin informacion"/>
    <s v="sin informacion"/>
    <s v="sin informacion"/>
  </r>
  <r>
    <n v="133709"/>
    <x v="8"/>
    <s v="Moreno"/>
    <x v="4"/>
    <d v="2020-02-20T00:00:00"/>
    <s v="Martín"/>
    <s v="Mantenimiento Mecanico"/>
    <d v="2023-01-04T00:00:00"/>
    <d v="1899-12-30T09:16:37"/>
    <d v="2023-01-04T00:00:00"/>
    <d v="1899-12-30T11:42:12"/>
    <n v="8735"/>
    <n v="145.58333333333334"/>
    <s v="sincronizacion de cadenas"/>
    <s v="ajuste"/>
    <n v="1"/>
    <s v="enero"/>
    <s v="M"/>
    <m/>
    <s v="no"/>
    <m/>
    <m/>
    <m/>
  </r>
  <r>
    <n v="133711"/>
    <x v="11"/>
    <s v="Moreno"/>
    <x v="3"/>
    <d v="2021-02-04T00:00:00"/>
    <s v="Victor"/>
    <s v="Mantenimiento Mecanico"/>
    <d v="2023-01-04T00:00:00"/>
    <d v="1899-12-30T09:32:56"/>
    <d v="2023-01-04T00:00:00"/>
    <d v="1899-12-30T09:33:58"/>
    <n v="62"/>
    <n v="1.0333333333333334"/>
    <s v="microparada"/>
    <s v="microparada"/>
    <n v="1"/>
    <s v="enero"/>
    <s v="M"/>
    <m/>
    <s v="microparada"/>
    <m/>
    <m/>
    <m/>
  </r>
  <r>
    <n v="133713"/>
    <x v="11"/>
    <s v="Moreno"/>
    <x v="3"/>
    <d v="2021-02-04T00:00:00"/>
    <s v="Victor"/>
    <s v="Mantenimiento Electrico"/>
    <d v="2023-01-04T00:00:00"/>
    <d v="1899-12-30T09:34:06"/>
    <d v="2023-01-04T00:00:00"/>
    <d v="1899-12-30T09:59:48"/>
    <n v="1542"/>
    <n v="25.7"/>
    <s v="se reinstala hongo de emergencia"/>
    <s v="rotura"/>
    <n v="1"/>
    <s v="enero"/>
    <s v="M"/>
    <m/>
    <s v="si"/>
    <m/>
    <m/>
    <m/>
  </r>
  <r>
    <n v="133724"/>
    <x v="21"/>
    <s v="Moreno"/>
    <x v="5"/>
    <d v="2018-11-01T00:00:00"/>
    <s v="-"/>
    <s v="Mantenimiento Mecanico"/>
    <d v="2023-01-04T00:00:00"/>
    <d v="1899-12-30T10:32:07"/>
    <d v="2023-01-04T00:00:00"/>
    <d v="1899-12-30T11:49:28"/>
    <n v="4641"/>
    <n v="77.349999999999994"/>
    <s v="sin informacion"/>
    <s v="sin informacion"/>
    <n v="1"/>
    <s v="enero"/>
    <s v="M"/>
    <s v="sin informacion"/>
    <s v="sin informacion"/>
    <s v="sin informacion"/>
    <s v="sin informacion"/>
    <s v="sin informacion"/>
  </r>
  <r>
    <n v="133725"/>
    <x v="0"/>
    <s v="Moreno"/>
    <x v="9"/>
    <d v="2018-11-01T00:00:00"/>
    <s v="-"/>
    <s v="Mantenimiento Mecanico"/>
    <d v="2023-01-04T00:00:00"/>
    <d v="1899-12-30T10:53:46"/>
    <d v="2023-01-04T00:00:00"/>
    <d v="1899-12-30T11:04:39"/>
    <n v="653"/>
    <n v="10.883333333333333"/>
    <s v="se configura llenadora para que alcance la velocidad de crimpadora y no rebalse."/>
    <s v="ajuste"/>
    <n v="1"/>
    <s v="enero"/>
    <s v="M"/>
    <m/>
    <s v="no"/>
    <m/>
    <m/>
    <m/>
  </r>
  <r>
    <n v="133733"/>
    <x v="2"/>
    <s v="Moreno"/>
    <x v="3"/>
    <d v="2021-02-04T00:00:00"/>
    <s v="Victor"/>
    <s v="Mantenimiento Electrico"/>
    <d v="2023-01-04T00:00:00"/>
    <d v="1899-12-30T11:29:45"/>
    <d v="2023-01-04T00:00:00"/>
    <d v="1899-12-30T11:37:36"/>
    <n v="471"/>
    <n v="7.85"/>
    <s v="microparada"/>
    <s v="microparada"/>
    <n v="1"/>
    <s v="enero"/>
    <s v="M"/>
    <m/>
    <s v="microparada"/>
    <m/>
    <m/>
    <m/>
  </r>
  <r>
    <n v="133736"/>
    <x v="0"/>
    <s v="Moreno"/>
    <x v="4"/>
    <d v="2018-11-01T00:00:00"/>
    <s v="-"/>
    <s v="Mantenimiento Mecanico"/>
    <d v="2023-01-04T00:00:00"/>
    <d v="1899-12-30T11:45:10"/>
    <d v="2023-01-04T00:00:00"/>
    <d v="1899-12-30T12:01:58"/>
    <n v="1008"/>
    <n v="16.8"/>
    <s v="se resetea circuito de frio"/>
    <s v="ajuste"/>
    <n v="1"/>
    <s v="enero"/>
    <s v="M"/>
    <m/>
    <s v="no"/>
    <m/>
    <m/>
    <m/>
  </r>
  <r>
    <n v="133745"/>
    <x v="11"/>
    <s v="Moreno"/>
    <x v="10"/>
    <d v="2018-11-01T00:00:00"/>
    <s v="-"/>
    <s v="Mantenimiento Electrico"/>
    <d v="2023-01-04T00:00:00"/>
    <d v="1899-12-30T12:24:51"/>
    <d v="2023-01-04T00:00:00"/>
    <d v="1899-12-30T12:29:00"/>
    <n v="249"/>
    <n v="4.1500000000000004"/>
    <s v="microparada"/>
    <s v="microparada"/>
    <n v="1"/>
    <s v="enero"/>
    <s v="M"/>
    <m/>
    <s v="microparada"/>
    <m/>
    <m/>
    <m/>
  </r>
  <r>
    <n v="133747"/>
    <x v="18"/>
    <s v="Moreno"/>
    <x v="4"/>
    <d v="2018-11-01T00:00:00"/>
    <s v="-"/>
    <s v="Mantenimiento Mecanico"/>
    <d v="2023-01-04T00:00:00"/>
    <d v="1899-12-30T12:28:21"/>
    <d v="2023-01-04T00:00:00"/>
    <d v="1899-12-30T12:47:54"/>
    <n v="1173"/>
    <n v="19.55"/>
    <s v="sin informacion"/>
    <s v="sin informacion"/>
    <n v="1"/>
    <s v="enero"/>
    <s v="M"/>
    <s v="sin informacion"/>
    <s v="sin informacion"/>
    <s v="sin informacion"/>
    <s v="sin informacion"/>
    <s v="sin informacion"/>
  </r>
  <r>
    <n v="133748"/>
    <x v="12"/>
    <s v="Moreno"/>
    <x v="7"/>
    <d v="2018-11-01T00:00:00"/>
    <s v="-"/>
    <s v="Mantenimiento Electrico"/>
    <d v="2023-01-04T00:00:00"/>
    <d v="1899-12-30T12:30:36"/>
    <d v="2023-01-04T00:00:00"/>
    <d v="1899-12-30T12:38:01"/>
    <n v="445"/>
    <n v="7.416666666666667"/>
    <s v="microparada"/>
    <s v="microparada"/>
    <n v="1"/>
    <s v="enero"/>
    <s v="M"/>
    <m/>
    <s v="microparada"/>
    <m/>
    <m/>
    <m/>
  </r>
  <r>
    <n v="133757"/>
    <x v="22"/>
    <s v="Moreno"/>
    <x v="11"/>
    <d v="2018-11-01T00:00:00"/>
    <s v="-"/>
    <s v="Mantenimiento Mecanico"/>
    <d v="2023-01-04T00:00:00"/>
    <d v="1899-12-30T13:13:16"/>
    <d v="2023-01-04T00:00:00"/>
    <d v="1899-12-30T13:49:36"/>
    <n v="2180"/>
    <n v="36.333333333333336"/>
    <s v="sin informacion"/>
    <s v="sin informacion"/>
    <n v="1"/>
    <s v="enero"/>
    <s v="M"/>
    <s v="sin informacion"/>
    <s v="sin informacion"/>
    <s v="sin informacion"/>
    <s v="sin informacion"/>
    <s v="sin informacion"/>
  </r>
  <r>
    <n v="133761"/>
    <x v="2"/>
    <s v="Moreno"/>
    <x v="12"/>
    <d v="2020-02-21T00:00:00"/>
    <s v="Martín"/>
    <s v="Mantenimiento Mecanico"/>
    <d v="2023-01-04T00:00:00"/>
    <d v="1899-12-30T14:27:09"/>
    <d v="2023-01-04T00:00:00"/>
    <d v="1899-12-30T16:16:55"/>
    <n v="6586"/>
    <n v="109.76666666666667"/>
    <s v="regulación de estuchadora."/>
    <s v="ajuste"/>
    <n v="1"/>
    <s v="enero"/>
    <s v="T"/>
    <m/>
    <s v="no"/>
    <m/>
    <m/>
    <m/>
  </r>
  <r>
    <n v="133763"/>
    <x v="22"/>
    <s v="Moreno"/>
    <x v="11"/>
    <d v="2018-11-01T00:00:00"/>
    <s v="-"/>
    <s v="Mantenimiento Mecanico"/>
    <d v="2023-01-04T00:00:00"/>
    <d v="1899-12-30T14:28:34"/>
    <d v="2023-01-04T00:00:00"/>
    <d v="1899-12-30T18:31:08"/>
    <n v="14554"/>
    <n v="242.56666666666666"/>
    <s v="sin informacion"/>
    <s v="sin informacion"/>
    <n v="1"/>
    <s v="enero"/>
    <s v="T"/>
    <s v="sin informacion"/>
    <s v="sin informacion"/>
    <s v="sin informacion"/>
    <s v="sin informacion"/>
    <s v="sin informacion"/>
  </r>
  <r>
    <n v="133772"/>
    <x v="21"/>
    <s v="Moreno"/>
    <x v="13"/>
    <d v="2018-11-01T00:00:00"/>
    <s v="-"/>
    <s v="Mantenimiento Electrico"/>
    <d v="2023-01-04T00:00:00"/>
    <d v="1899-12-30T15:14:48"/>
    <d v="2023-01-04T00:00:00"/>
    <d v="1899-12-30T15:20:52"/>
    <n v="364"/>
    <n v="6.0666666666666664"/>
    <s v="microparada"/>
    <s v="microparada"/>
    <n v="1"/>
    <s v="enero"/>
    <s v="T"/>
    <m/>
    <s v="microparada"/>
    <m/>
    <m/>
    <m/>
  </r>
  <r>
    <n v="133774"/>
    <x v="21"/>
    <s v="Moreno"/>
    <x v="13"/>
    <d v="2018-11-01T00:00:00"/>
    <s v="-"/>
    <s v="Mantenimiento Electrico"/>
    <d v="2023-01-04T00:00:00"/>
    <d v="1899-12-30T15:36:15"/>
    <d v="2023-01-04T00:00:00"/>
    <d v="1899-12-30T15:56:54"/>
    <n v="1239"/>
    <n v="20.65"/>
    <s v="regulación"/>
    <s v="ajuste"/>
    <n v="1"/>
    <s v="enero"/>
    <s v="T"/>
    <m/>
    <s v="no"/>
    <m/>
    <m/>
    <m/>
  </r>
  <r>
    <n v="133790"/>
    <x v="1"/>
    <s v="Moreno"/>
    <x v="2"/>
    <d v="2020-10-16T00:00:00"/>
    <s v="Martín"/>
    <s v="Mantenimiento Mecanico"/>
    <d v="2023-01-04T00:00:00"/>
    <d v="1899-12-30T18:04:33"/>
    <d v="2023-01-04T00:00:00"/>
    <d v="1899-12-30T18:31:42"/>
    <n v="1629"/>
    <n v="27.15"/>
    <s v="Se cambia un tornillo, se repasa la rosca y se regula las cámaras"/>
    <s v="rotura"/>
    <n v="1"/>
    <s v="enero"/>
    <s v="T"/>
    <m/>
    <s v="si"/>
    <m/>
    <m/>
    <m/>
  </r>
  <r>
    <n v="133805"/>
    <x v="19"/>
    <s v="Moreno"/>
    <x v="9"/>
    <d v="2018-11-01T00:00:00"/>
    <s v="-"/>
    <s v="Mantenimiento Mecanico"/>
    <d v="2023-01-04T00:00:00"/>
    <d v="1899-12-30T20:19:24"/>
    <d v="2023-01-04T00:00:00"/>
    <d v="1899-12-30T21:19:46"/>
    <n v="3622"/>
    <n v="60.366666666666667"/>
    <s v="Se cambian cuchillas"/>
    <s v="rotura"/>
    <n v="1"/>
    <s v="enero"/>
    <s v="T"/>
    <m/>
    <s v="si"/>
    <m/>
    <m/>
    <m/>
  </r>
  <r>
    <n v="133809"/>
    <x v="23"/>
    <s v="Moreno"/>
    <x v="12"/>
    <d v="2018-11-01T00:00:00"/>
    <s v="-"/>
    <s v="Mantenimiento Electrico"/>
    <d v="2023-01-04T00:00:00"/>
    <d v="1899-12-30T23:45:52"/>
    <d v="2023-01-04T00:00:00"/>
    <d v="1899-12-30T23:50:00"/>
    <n v="32809"/>
    <n v="5"/>
    <s v="microparada"/>
    <s v="microparada"/>
    <n v="1"/>
    <s v="enero"/>
    <s v="N"/>
    <m/>
    <s v="microparada"/>
    <m/>
    <m/>
    <m/>
  </r>
  <r>
    <n v="133811"/>
    <x v="24"/>
    <s v="Moreno"/>
    <x v="14"/>
    <d v="2018-11-01T00:00:00"/>
    <s v="-"/>
    <s v="Mantenimiento Electrico"/>
    <d v="2023-01-04T00:00:00"/>
    <d v="1899-12-30T23:46:23"/>
    <d v="2023-01-05T00:00:00"/>
    <d v="1899-12-30T06:13:30"/>
    <n v="23227"/>
    <n v="387.11666666666667"/>
    <s v="sin informacion"/>
    <s v="sin informacion"/>
    <n v="1"/>
    <s v="enero"/>
    <s v="N"/>
    <s v="sin informacion"/>
    <s v="sin informacion"/>
    <s v="sin informacion"/>
    <s v="sin informacion"/>
    <s v="sin informacion"/>
  </r>
  <r>
    <n v="133820"/>
    <x v="0"/>
    <s v="Moreno"/>
    <x v="0"/>
    <d v="2018-11-01T00:00:00"/>
    <s v="-"/>
    <s v="Mantenimiento Electrico"/>
    <d v="2023-01-05T00:00:00"/>
    <d v="1899-12-30T07:34:09"/>
    <d v="2023-01-05T00:00:00"/>
    <d v="1899-12-30T08:11:42"/>
    <n v="2253"/>
    <n v="37.549999999999997"/>
    <s v="reemplazo de PT100"/>
    <s v="rotura"/>
    <n v="1"/>
    <s v="enero"/>
    <s v="M"/>
    <m/>
    <s v="si"/>
    <m/>
    <m/>
    <m/>
  </r>
  <r>
    <n v="133823"/>
    <x v="0"/>
    <s v="Moreno"/>
    <x v="2"/>
    <d v="2018-11-01T00:00:00"/>
    <s v="-"/>
    <s v="Mantenimiento Electrico"/>
    <d v="2023-01-05T00:00:00"/>
    <d v="1899-12-30T07:55:58"/>
    <d v="2023-01-05T00:00:00"/>
    <d v="1899-12-30T08:39:48"/>
    <n v="2630"/>
    <n v="43.833333333333336"/>
    <s v="regulacion"/>
    <s v="ajuste"/>
    <n v="1"/>
    <s v="enero"/>
    <s v="M"/>
    <m/>
    <s v="no"/>
    <m/>
    <m/>
    <m/>
  </r>
  <r>
    <n v="133827"/>
    <x v="1"/>
    <s v="Moreno"/>
    <x v="2"/>
    <d v="2020-10-16T00:00:00"/>
    <s v="Martín"/>
    <s v="Mantenimiento Electrico"/>
    <d v="2023-01-05T00:00:00"/>
    <d v="1899-12-30T09:18:09"/>
    <d v="2023-01-05T00:00:00"/>
    <d v="1899-12-30T09:34:57"/>
    <n v="1008"/>
    <n v="16.8"/>
    <s v="regulacion"/>
    <s v="ajuste"/>
    <n v="1"/>
    <s v="enero"/>
    <s v="M"/>
    <m/>
    <s v="no"/>
    <m/>
    <m/>
    <m/>
  </r>
  <r>
    <n v="133828"/>
    <x v="25"/>
    <s v="Moreno"/>
    <x v="11"/>
    <d v="2018-11-01T00:00:00"/>
    <s v="-"/>
    <s v="Mantenimiento Electrico"/>
    <d v="2023-01-05T00:00:00"/>
    <d v="1899-12-30T09:19:42"/>
    <d v="2023-01-05T00:00:00"/>
    <d v="1899-12-30T13:17:28"/>
    <n v="14266"/>
    <n v="237.76666666666668"/>
    <s v="problemas con sincronismo abb, joystick roto"/>
    <s v="ajuste"/>
    <n v="1"/>
    <s v="enero"/>
    <s v="M"/>
    <m/>
    <s v="no"/>
    <m/>
    <m/>
    <m/>
  </r>
  <r>
    <n v="133838"/>
    <x v="25"/>
    <s v="Moreno"/>
    <x v="4"/>
    <d v="2018-11-01T00:00:00"/>
    <s v="-"/>
    <s v="Mantenimiento Electrico"/>
    <d v="2023-01-05T00:00:00"/>
    <d v="1899-12-30T10:14:51"/>
    <d v="2023-01-05T00:00:00"/>
    <d v="1899-12-30T10:43:17"/>
    <n v="1706"/>
    <n v="28.433333333333334"/>
    <s v="resete de robot"/>
    <s v="ajuste"/>
    <n v="1"/>
    <s v="enero"/>
    <s v="M"/>
    <m/>
    <s v="no"/>
    <m/>
    <m/>
    <m/>
  </r>
  <r>
    <n v="133839"/>
    <x v="26"/>
    <s v="Moreno"/>
    <x v="1"/>
    <d v="2018-11-01T00:00:00"/>
    <s v="-"/>
    <s v="Mantenimiento Mecanico"/>
    <d v="2023-01-05T00:00:00"/>
    <d v="1899-12-30T10:46:37"/>
    <d v="2023-01-05T00:00:00"/>
    <d v="1899-12-30T11:26:49"/>
    <n v="2412"/>
    <n v="40.200000000000003"/>
    <s v="regulacion por componente"/>
    <s v="ajuste"/>
    <n v="1"/>
    <s v="enero"/>
    <s v="M"/>
    <m/>
    <s v="no"/>
    <m/>
    <m/>
    <m/>
  </r>
  <r>
    <n v="133842"/>
    <x v="23"/>
    <s v="Moreno"/>
    <x v="3"/>
    <d v="2023-01-04T00:00:00"/>
    <s v="Juan Manuel"/>
    <s v="Mantenimiento Electrico"/>
    <d v="2023-01-05T00:00:00"/>
    <d v="1899-12-30T11:22:45"/>
    <d v="2023-01-05T00:00:00"/>
    <d v="1899-12-30T11:25:06"/>
    <n v="141"/>
    <n v="2.35"/>
    <s v="microparada"/>
    <s v="microparada"/>
    <n v="1"/>
    <s v="enero"/>
    <s v="M"/>
    <m/>
    <s v="microparada"/>
    <m/>
    <m/>
    <m/>
  </r>
  <r>
    <n v="133843"/>
    <x v="18"/>
    <s v="Moreno"/>
    <x v="4"/>
    <d v="2018-11-01T00:00:00"/>
    <s v="-"/>
    <s v="Mantenimiento Mecanico"/>
    <d v="2023-01-05T00:00:00"/>
    <d v="1899-12-30T11:30:18"/>
    <d v="2023-01-05T00:00:00"/>
    <d v="1899-12-30T11:48:43"/>
    <n v="1105"/>
    <n v="18.416666666666668"/>
    <s v="regulacion"/>
    <s v="ajuste"/>
    <n v="1"/>
    <s v="enero"/>
    <s v="M"/>
    <m/>
    <s v="no"/>
    <m/>
    <m/>
    <m/>
  </r>
  <r>
    <n v="133846"/>
    <x v="25"/>
    <s v="Moreno"/>
    <x v="4"/>
    <d v="2018-11-01T00:00:00"/>
    <s v="-"/>
    <s v="Mantenimiento Electrico"/>
    <d v="2023-01-05T00:00:00"/>
    <d v="1899-12-30T11:48:50"/>
    <d v="2023-01-05T00:00:00"/>
    <d v="1899-12-30T12:13:19"/>
    <n v="1469"/>
    <n v="24.483333333333334"/>
    <s v="regulacion"/>
    <s v="ajuste"/>
    <n v="1"/>
    <s v="enero"/>
    <s v="M"/>
    <m/>
    <s v="no"/>
    <m/>
    <m/>
    <m/>
  </r>
  <r>
    <n v="133852"/>
    <x v="18"/>
    <s v="Moreno"/>
    <x v="4"/>
    <d v="2018-11-01T00:00:00"/>
    <s v="-"/>
    <s v="Mantenimiento Electrico"/>
    <d v="2023-01-05T00:00:00"/>
    <d v="1899-12-30T12:34:43"/>
    <d v="2023-01-05T00:00:00"/>
    <d v="1899-12-30T12:34:49"/>
    <n v="6"/>
    <n v="0.1"/>
    <s v="microparada"/>
    <s v="microparada"/>
    <n v="1"/>
    <s v="enero"/>
    <s v="M"/>
    <m/>
    <s v="microparada"/>
    <m/>
    <m/>
    <m/>
  </r>
  <r>
    <n v="133853"/>
    <x v="18"/>
    <s v="Moreno"/>
    <x v="4"/>
    <d v="2018-11-01T00:00:00"/>
    <s v="-"/>
    <s v="Mantenimiento Mecanico"/>
    <d v="2023-01-05T00:00:00"/>
    <d v="1899-12-30T12:34:59"/>
    <d v="2023-01-05T00:00:00"/>
    <d v="1899-12-30T12:59:44"/>
    <n v="1485"/>
    <n v="24.75"/>
    <s v="regulacion"/>
    <s v="ajuste"/>
    <n v="1"/>
    <s v="enero"/>
    <s v="M"/>
    <m/>
    <s v="no"/>
    <m/>
    <m/>
    <m/>
  </r>
  <r>
    <n v="133857"/>
    <x v="0"/>
    <s v="Moreno"/>
    <x v="0"/>
    <d v="2018-11-01T00:00:00"/>
    <s v="-"/>
    <s v="Mantenimiento Mecanico"/>
    <d v="2023-01-05T00:00:00"/>
    <d v="1899-12-30T13:06:17"/>
    <d v="2023-01-05T00:00:00"/>
    <d v="1899-12-30T13:13:44"/>
    <n v="447"/>
    <n v="7.45"/>
    <s v="microparada"/>
    <s v="microparada"/>
    <n v="1"/>
    <s v="enero"/>
    <s v="M"/>
    <m/>
    <s v="microparada"/>
    <m/>
    <m/>
    <m/>
  </r>
  <r>
    <n v="133860"/>
    <x v="23"/>
    <s v="Moreno"/>
    <x v="7"/>
    <d v="2020-03-10T00:00:00"/>
    <s v="Martín"/>
    <s v="Mantenimiento Electrico"/>
    <d v="2023-01-05T00:00:00"/>
    <d v="1899-12-30T13:26:55"/>
    <d v="2023-01-05T00:00:00"/>
    <d v="1899-12-30T13:37:05"/>
    <n v="610"/>
    <n v="10.166666666666666"/>
    <s v="regulacion"/>
    <s v="ajuste"/>
    <n v="1"/>
    <s v="enero"/>
    <s v="M"/>
    <m/>
    <s v="no"/>
    <m/>
    <m/>
    <m/>
  </r>
  <r>
    <n v="133864"/>
    <x v="10"/>
    <s v="Moreno"/>
    <x v="7"/>
    <d v="2020-09-30T00:00:00"/>
    <s v="Martín"/>
    <s v="Mantenimiento Mecanico"/>
    <d v="2023-01-05T00:00:00"/>
    <d v="1899-12-30T14:49:46"/>
    <d v="2023-01-05T00:00:00"/>
    <d v="1899-12-30T16:17:59"/>
    <n v="5293"/>
    <n v="88.216666666666669"/>
    <s v="ajuste de brazo de movimiento plegadores de cabeza"/>
    <s v="ajuste"/>
    <n v="1"/>
    <s v="enero"/>
    <s v="T"/>
    <m/>
    <s v="no"/>
    <m/>
    <m/>
    <m/>
  </r>
  <r>
    <n v="133865"/>
    <x v="11"/>
    <s v="Moreno"/>
    <x v="9"/>
    <d v="2018-11-01T00:00:00"/>
    <s v="-"/>
    <s v="Mantenimiento Mecanico"/>
    <d v="2023-01-05T00:00:00"/>
    <d v="1899-12-30T14:50:29"/>
    <d v="2023-01-05T00:00:00"/>
    <d v="1899-12-30T15:54:00"/>
    <n v="3811"/>
    <n v="63.516666666666666"/>
    <s v="Se destensa Correa y se regula "/>
    <s v="ajuste"/>
    <n v="1"/>
    <s v="enero"/>
    <s v="T"/>
    <m/>
    <s v="no"/>
    <m/>
    <m/>
    <m/>
  </r>
  <r>
    <n v="133866"/>
    <x v="6"/>
    <s v="Moreno"/>
    <x v="1"/>
    <d v="2018-11-01T00:00:00"/>
    <s v="-"/>
    <s v="Mantenimiento Mecanico"/>
    <d v="2023-01-05T00:00:00"/>
    <d v="1899-12-30T14:56:02"/>
    <d v="2023-01-05T00:00:00"/>
    <d v="1899-12-30T15:35:17"/>
    <n v="2355"/>
    <n v="39.25"/>
    <s v="Soluciona el maquinista "/>
    <s v="ajuste"/>
    <n v="1"/>
    <s v="enero"/>
    <s v="T"/>
    <m/>
    <s v="no"/>
    <m/>
    <m/>
    <m/>
  </r>
  <r>
    <n v="133869"/>
    <x v="0"/>
    <s v="Moreno"/>
    <x v="2"/>
    <d v="2018-11-01T00:00:00"/>
    <s v="-"/>
    <s v="Mantenimiento Mecanico"/>
    <d v="2023-01-05T00:00:00"/>
    <d v="1899-12-30T15:14:23"/>
    <d v="2023-01-05T00:00:00"/>
    <d v="1899-12-30T15:53:17"/>
    <n v="2334"/>
    <n v="38.9"/>
    <s v="regulacion"/>
    <s v="ajuste"/>
    <n v="1"/>
    <s v="enero"/>
    <s v="T"/>
    <m/>
    <s v="no"/>
    <m/>
    <m/>
    <m/>
  </r>
  <r>
    <n v="133878"/>
    <x v="0"/>
    <s v="Moreno"/>
    <x v="2"/>
    <d v="2018-11-01T00:00:00"/>
    <s v="-"/>
    <s v="Mantenimiento Mecanico"/>
    <d v="2023-01-05T00:00:00"/>
    <d v="1899-12-30T16:17:45"/>
    <d v="2023-01-05T00:00:00"/>
    <d v="1899-12-30T16:23:27"/>
    <n v="342"/>
    <n v="5.7"/>
    <s v="microparada"/>
    <s v="microparada"/>
    <n v="1"/>
    <s v="enero"/>
    <s v="T"/>
    <m/>
    <s v="microparada"/>
    <m/>
    <m/>
    <m/>
  </r>
  <r>
    <n v="133879"/>
    <x v="10"/>
    <s v="Moreno"/>
    <x v="7"/>
    <d v="2020-09-30T00:00:00"/>
    <s v="Martín"/>
    <s v="Mantenimiento Mecanico"/>
    <d v="2023-01-05T00:00:00"/>
    <d v="1899-12-30T16:19:18"/>
    <d v="2023-01-05T00:00:00"/>
    <d v="1899-12-30T17:27:10"/>
    <n v="4072"/>
    <n v="67.86666666666666"/>
    <s v="se  fabrica tornillo de ajuste para la regulación del empujando. También se cambia elevador"/>
    <s v="ajuste"/>
    <n v="1"/>
    <s v="enero"/>
    <s v="T"/>
    <m/>
    <s v="no"/>
    <m/>
    <m/>
    <m/>
  </r>
  <r>
    <n v="133884"/>
    <x v="27"/>
    <s v="Moreno"/>
    <x v="5"/>
    <d v="2018-11-01T00:00:00"/>
    <s v="-"/>
    <s v="Mantenimiento Electrico"/>
    <d v="2023-01-05T00:00:00"/>
    <d v="1899-12-30T16:45:20"/>
    <d v="2023-01-05T00:00:00"/>
    <d v="1899-12-30T17:06:35"/>
    <n v="1275"/>
    <n v="21.25"/>
    <s v="regulacion"/>
    <s v="ajuste"/>
    <n v="1"/>
    <s v="enero"/>
    <s v="T"/>
    <m/>
    <s v="no"/>
    <m/>
    <m/>
    <m/>
  </r>
  <r>
    <n v="133888"/>
    <x v="0"/>
    <s v="Moreno"/>
    <x v="7"/>
    <d v="2018-11-01T00:00:00"/>
    <s v="-"/>
    <s v="Mantenimiento Mecanico"/>
    <d v="2023-01-05T00:00:00"/>
    <d v="1899-12-30T17:48:01"/>
    <d v="2023-01-05T00:00:00"/>
    <d v="1899-12-30T17:54:18"/>
    <n v="377"/>
    <n v="6.2833333333333332"/>
    <s v="microparada"/>
    <s v="microparada"/>
    <n v="1"/>
    <s v="enero"/>
    <s v="T"/>
    <m/>
    <s v="microparada"/>
    <m/>
    <m/>
    <m/>
  </r>
  <r>
    <n v="133889"/>
    <x v="28"/>
    <s v="Moreno"/>
    <x v="6"/>
    <d v="2018-11-01T00:00:00"/>
    <s v="-"/>
    <s v="Mantenimiento Electrico"/>
    <d v="2023-01-05T00:00:00"/>
    <d v="1899-12-30T18:16:50"/>
    <d v="2023-01-05T00:00:00"/>
    <d v="1899-12-30T19:31:59"/>
    <n v="4509"/>
    <n v="75.150000000000006"/>
    <s v="Se hace punto cero al robot"/>
    <s v="ajuste"/>
    <n v="1"/>
    <s v="enero"/>
    <s v="T"/>
    <m/>
    <s v="no"/>
    <m/>
    <m/>
    <m/>
  </r>
  <r>
    <n v="133890"/>
    <x v="1"/>
    <s v="Moreno"/>
    <x v="2"/>
    <d v="2020-10-16T00:00:00"/>
    <s v="Martín"/>
    <s v="Mantenimiento Electrico"/>
    <d v="2023-01-05T00:00:00"/>
    <d v="1899-12-30T18:30:08"/>
    <d v="2023-01-05T00:00:00"/>
    <d v="1899-12-30T18:56:05"/>
    <n v="1557"/>
    <n v="25.95"/>
    <s v="regulacion"/>
    <s v="ajuste"/>
    <n v="1"/>
    <s v="enero"/>
    <s v="T"/>
    <m/>
    <s v="no"/>
    <m/>
    <m/>
    <m/>
  </r>
  <r>
    <n v="133894"/>
    <x v="1"/>
    <s v="Moreno"/>
    <x v="2"/>
    <d v="2020-10-16T00:00:00"/>
    <s v="Martín"/>
    <s v="Mantenimiento Electrico"/>
    <d v="2023-01-05T00:00:00"/>
    <d v="1899-12-30T19:09:41"/>
    <d v="2023-01-05T00:00:00"/>
    <d v="1899-12-30T19:36:56"/>
    <n v="1635"/>
    <n v="27.25"/>
    <s v="regulacion"/>
    <s v="ajuste"/>
    <n v="1"/>
    <s v="enero"/>
    <s v="T"/>
    <m/>
    <s v="no"/>
    <m/>
    <m/>
    <m/>
  </r>
  <r>
    <n v="133897"/>
    <x v="1"/>
    <s v="Moreno"/>
    <x v="2"/>
    <d v="2020-10-16T00:00:00"/>
    <s v="Martín"/>
    <s v="Mantenimiento Electrico"/>
    <d v="2023-01-05T00:00:00"/>
    <d v="1899-12-30T19:45:22"/>
    <d v="2023-01-05T00:00:00"/>
    <d v="1899-12-30T19:54:20"/>
    <n v="538"/>
    <n v="8.9666666666666668"/>
    <s v="microparada"/>
    <s v="microparada"/>
    <n v="1"/>
    <s v="enero"/>
    <s v="T"/>
    <m/>
    <s v="microparada"/>
    <m/>
    <m/>
    <m/>
  </r>
  <r>
    <n v="133899"/>
    <x v="0"/>
    <s v="Moreno"/>
    <x v="8"/>
    <d v="2018-11-01T00:00:00"/>
    <s v="-"/>
    <s v="Mantenimiento Mecanico"/>
    <d v="2023-01-05T00:00:00"/>
    <d v="1899-12-30T20:13:55"/>
    <d v="2023-01-05T00:00:00"/>
    <d v="1899-12-30T20:24:43"/>
    <n v="648"/>
    <n v="10.8"/>
    <s v="Regulación"/>
    <s v="ajuste"/>
    <n v="1"/>
    <s v="enero"/>
    <s v="T"/>
    <m/>
    <s v="no"/>
    <m/>
    <m/>
    <m/>
  </r>
  <r>
    <n v="133900"/>
    <x v="11"/>
    <s v="Moreno"/>
    <x v="14"/>
    <d v="2018-11-01T00:00:00"/>
    <s v="-"/>
    <s v="Mantenimiento Mecanico"/>
    <d v="2023-01-05T00:00:00"/>
    <d v="1899-12-30T20:15:48"/>
    <d v="2023-01-05T00:00:00"/>
    <d v="1899-12-30T20:36:02"/>
    <n v="1214"/>
    <n v="20.233333333333334"/>
    <s v="Se destraba la trasportadora"/>
    <s v="ajuste"/>
    <n v="1"/>
    <s v="enero"/>
    <s v="T"/>
    <m/>
    <s v="no"/>
    <m/>
    <m/>
    <m/>
  </r>
  <r>
    <n v="133903"/>
    <x v="1"/>
    <s v="Moreno"/>
    <x v="2"/>
    <d v="2020-10-16T00:00:00"/>
    <s v="Martín"/>
    <s v="Mantenimiento Electrico"/>
    <d v="2023-01-05T00:00:00"/>
    <d v="1899-12-30T20:41:55"/>
    <d v="2023-01-06T00:00:00"/>
    <d v="1899-12-30T01:35:00"/>
    <n v="17585"/>
    <n v="293.08333333333331"/>
    <s v="regulacion"/>
    <s v="ajuste"/>
    <n v="1"/>
    <s v="enero"/>
    <s v="T"/>
    <m/>
    <s v="no"/>
    <m/>
    <m/>
    <m/>
  </r>
  <r>
    <n v="133911"/>
    <x v="13"/>
    <s v="Moreno"/>
    <x v="6"/>
    <d v="2020-06-30T00:00:00"/>
    <s v="Martín"/>
    <s v="Mantenimiento Mecanico"/>
    <d v="2023-01-06T00:00:00"/>
    <d v="1899-12-30T06:42:32"/>
    <d v="2023-01-06T00:00:00"/>
    <d v="1899-12-30T06:54:06"/>
    <n v="694"/>
    <n v="11.566666666666666"/>
    <s v="regulacion"/>
    <s v="ajuste"/>
    <n v="1"/>
    <s v="enero"/>
    <s v="M"/>
    <m/>
    <s v="no"/>
    <m/>
    <m/>
    <m/>
  </r>
  <r>
    <n v="133912"/>
    <x v="18"/>
    <s v="Moreno"/>
    <x v="4"/>
    <d v="2018-11-01T00:00:00"/>
    <s v="-"/>
    <s v="Mantenimiento Mecanico"/>
    <d v="2023-01-06T00:00:00"/>
    <d v="1899-12-30T06:51:39"/>
    <d v="2023-01-06T00:00:00"/>
    <d v="1899-12-30T06:55:58"/>
    <n v="259"/>
    <n v="4.3166666666666664"/>
    <s v="microparada"/>
    <s v="microparada"/>
    <n v="1"/>
    <s v="enero"/>
    <s v="M"/>
    <m/>
    <s v="microparada"/>
    <m/>
    <m/>
    <m/>
  </r>
  <r>
    <n v="133913"/>
    <x v="13"/>
    <s v="Moreno"/>
    <x v="6"/>
    <d v="2020-06-30T00:00:00"/>
    <s v="Martín"/>
    <s v="Mantenimiento Electrico"/>
    <d v="2023-01-06T00:00:00"/>
    <d v="1899-12-30T06:54:15"/>
    <d v="2023-01-06T00:00:00"/>
    <d v="1899-12-30T07:02:38"/>
    <n v="503"/>
    <n v="8.3833333333333329"/>
    <s v="microparada"/>
    <s v="microparada"/>
    <n v="1"/>
    <s v="enero"/>
    <s v="M"/>
    <m/>
    <s v="microparada"/>
    <m/>
    <m/>
    <m/>
  </r>
  <r>
    <n v="133918"/>
    <x v="26"/>
    <s v="Moreno"/>
    <x v="1"/>
    <d v="2018-11-01T00:00:00"/>
    <s v="-"/>
    <s v="Mantenimiento Mecanico"/>
    <d v="2023-01-06T00:00:00"/>
    <d v="1899-12-30T07:54:01"/>
    <d v="2023-01-06T00:00:00"/>
    <d v="1899-12-30T08:19:55"/>
    <n v="1554"/>
    <n v="25.9"/>
    <s v="regulacion detobogan de tetinas"/>
    <s v="ajuste"/>
    <n v="1"/>
    <s v="enero"/>
    <s v="M"/>
    <m/>
    <s v="no"/>
    <m/>
    <m/>
    <m/>
  </r>
  <r>
    <n v="133920"/>
    <x v="10"/>
    <s v="Moreno"/>
    <x v="7"/>
    <d v="2020-09-30T00:00:00"/>
    <s v="Martín"/>
    <s v="Mantenimiento Mecanico"/>
    <d v="2023-01-06T00:00:00"/>
    <d v="1899-12-30T08:08:02"/>
    <d v="2023-01-06T00:00:00"/>
    <d v="1899-12-30T08:33:27"/>
    <n v="1525"/>
    <n v="25.416666666666668"/>
    <s v="se trabaja con la cascada de la linea 10"/>
    <s v="ajuste"/>
    <n v="1"/>
    <s v="enero"/>
    <s v="M"/>
    <m/>
    <s v="no"/>
    <m/>
    <m/>
    <m/>
  </r>
  <r>
    <n v="133921"/>
    <x v="25"/>
    <s v="Moreno"/>
    <x v="11"/>
    <d v="2018-11-01T00:00:00"/>
    <s v="-"/>
    <s v="Mantenimiento Electrico"/>
    <d v="2023-01-06T00:00:00"/>
    <d v="1899-12-30T08:25:17"/>
    <d v="2023-01-06T00:00:00"/>
    <d v="1899-12-30T11:02:50"/>
    <n v="9453"/>
    <n v="157.55000000000001"/>
    <s v="se trabaja con el joystick de linea 37, se encuentra roto"/>
    <s v="ajuste"/>
    <n v="1"/>
    <s v="enero"/>
    <s v="M"/>
    <m/>
    <s v="no"/>
    <m/>
    <m/>
    <m/>
  </r>
  <r>
    <n v="133922"/>
    <x v="10"/>
    <s v="Moreno"/>
    <x v="7"/>
    <d v="2020-09-30T00:00:00"/>
    <s v="Martín"/>
    <s v="Mantenimiento Electrico"/>
    <d v="2023-01-06T00:00:00"/>
    <d v="1899-12-30T08:33:33"/>
    <d v="2023-01-06T00:00:00"/>
    <d v="1899-12-30T08:37:15"/>
    <n v="222"/>
    <n v="3.7"/>
    <s v="microparada"/>
    <s v="microparada"/>
    <n v="1"/>
    <s v="enero"/>
    <s v="M"/>
    <m/>
    <s v="microparada"/>
    <m/>
    <m/>
    <m/>
  </r>
  <r>
    <n v="133925"/>
    <x v="9"/>
    <s v="Moreno"/>
    <x v="6"/>
    <d v="2021-03-03T00:00:00"/>
    <s v="Martín"/>
    <s v="Mantenimiento Mecanico"/>
    <d v="2023-01-06T00:00:00"/>
    <d v="1899-12-30T09:07:02"/>
    <d v="2023-01-06T00:00:00"/>
    <d v="1899-12-30T09:35:11"/>
    <n v="1689"/>
    <n v="28.15"/>
    <s v="se revisan valvulas de llenado"/>
    <s v="ajuste"/>
    <n v="1"/>
    <s v="enero"/>
    <s v="M"/>
    <m/>
    <s v="no"/>
    <m/>
    <m/>
    <m/>
  </r>
  <r>
    <n v="133927"/>
    <x v="25"/>
    <s v="Moreno"/>
    <x v="4"/>
    <d v="2018-11-01T00:00:00"/>
    <s v="-"/>
    <s v="Mantenimiento Electrico"/>
    <d v="2023-01-06T00:00:00"/>
    <d v="1899-12-30T09:15:02"/>
    <d v="2023-01-06T00:00:00"/>
    <d v="1899-12-30T10:10:46"/>
    <n v="3344"/>
    <n v="55.733333333333334"/>
    <s v="regulacion de brazo robotico"/>
    <s v="ajuste"/>
    <n v="1"/>
    <s v="enero"/>
    <s v="M"/>
    <m/>
    <s v="no"/>
    <m/>
    <m/>
    <m/>
  </r>
  <r>
    <n v="133928"/>
    <x v="1"/>
    <s v="Moreno"/>
    <x v="2"/>
    <d v="2020-10-16T00:00:00"/>
    <s v="Martín"/>
    <s v="Mantenimiento Electrico"/>
    <d v="2023-01-06T00:00:00"/>
    <d v="1899-12-30T09:20:15"/>
    <d v="2023-01-06T00:00:00"/>
    <d v="1899-12-30T12:32:25"/>
    <n v="11530"/>
    <n v="192.16666666666666"/>
    <s v="regulacion de cabezales"/>
    <s v="ajuste"/>
    <n v="1"/>
    <s v="enero"/>
    <s v="M"/>
    <m/>
    <s v="no"/>
    <m/>
    <m/>
    <m/>
  </r>
  <r>
    <n v="133931"/>
    <x v="21"/>
    <s v="Moreno"/>
    <x v="3"/>
    <d v="2022-07-14T00:00:00"/>
    <s v="Natalio"/>
    <s v="Mantenimiento Electrico"/>
    <d v="2023-01-06T00:00:00"/>
    <d v="1899-12-30T09:39:59"/>
    <d v="2023-01-06T00:00:00"/>
    <d v="1899-12-30T10:55:14"/>
    <n v="4515"/>
    <n v="75.25"/>
    <s v="problema eléctrico en Ink-jet, esta trabajando Daniel Ayala y Jorge Abuin."/>
    <s v="ajuste"/>
    <n v="1"/>
    <s v="enero"/>
    <s v="M"/>
    <m/>
    <s v="no"/>
    <m/>
    <m/>
    <m/>
  </r>
  <r>
    <n v="133944"/>
    <x v="0"/>
    <s v="Moreno"/>
    <x v="5"/>
    <d v="2018-11-01T00:00:00"/>
    <s v="-"/>
    <s v="Mantenimiento Electrico"/>
    <d v="2023-01-06T00:00:00"/>
    <d v="1899-12-30T11:51:10"/>
    <d v="2023-01-06T00:00:00"/>
    <d v="1899-12-30T12:06:22"/>
    <n v="912"/>
    <n v="15.2"/>
    <s v="se regula sensor/ maicol"/>
    <s v="ajuste"/>
    <n v="1"/>
    <s v="enero"/>
    <s v="M"/>
    <m/>
    <s v="no"/>
    <m/>
    <m/>
    <m/>
  </r>
  <r>
    <n v="133947"/>
    <x v="6"/>
    <s v="Moreno"/>
    <x v="15"/>
    <d v="2018-11-01T00:00:00"/>
    <s v="-"/>
    <s v="Mantenimiento Mecanico"/>
    <d v="2023-01-06T00:00:00"/>
    <d v="1899-12-30T11:56:24"/>
    <d v="2023-01-06T00:00:00"/>
    <d v="1899-12-30T12:08:41"/>
    <n v="737"/>
    <n v="12.283333333333333"/>
    <s v="regulación de etiquetadora."/>
    <s v="ajuste"/>
    <n v="1"/>
    <s v="enero"/>
    <s v="M"/>
    <m/>
    <s v="no"/>
    <m/>
    <m/>
    <m/>
  </r>
  <r>
    <n v="133951"/>
    <x v="18"/>
    <s v="Moreno"/>
    <x v="4"/>
    <d v="2018-11-01T00:00:00"/>
    <s v="-"/>
    <s v="Mantenimiento Mecanico"/>
    <d v="2023-01-06T00:00:00"/>
    <d v="1899-12-30T12:36:36"/>
    <d v="2023-01-06T00:00:00"/>
    <d v="1899-12-30T12:46:27"/>
    <n v="591"/>
    <n v="9.85"/>
    <s v="microparada"/>
    <s v="microparada"/>
    <n v="1"/>
    <s v="enero"/>
    <s v="M"/>
    <m/>
    <s v="microparada"/>
    <m/>
    <m/>
    <m/>
  </r>
  <r>
    <n v="133952"/>
    <x v="18"/>
    <s v="Moreno"/>
    <x v="4"/>
    <d v="2018-11-01T00:00:00"/>
    <s v="-"/>
    <s v="Mantenimiento Mecanico"/>
    <d v="2023-01-06T00:00:00"/>
    <d v="1899-12-30T12:46:32"/>
    <d v="2023-01-06T00:00:00"/>
    <d v="1899-12-30T13:02:59"/>
    <n v="987"/>
    <n v="16.45"/>
    <s v=" Regulación etiquetadora de fondo"/>
    <s v="ajuste"/>
    <n v="1"/>
    <s v="enero"/>
    <s v="M"/>
    <m/>
    <s v="no"/>
    <m/>
    <m/>
    <m/>
  </r>
  <r>
    <n v="133956"/>
    <x v="25"/>
    <s v="Moreno"/>
    <x v="11"/>
    <d v="2018-11-01T00:00:00"/>
    <s v="-"/>
    <s v="Mantenimiento Electrico"/>
    <d v="2023-01-06T00:00:00"/>
    <d v="1899-12-30T14:20:28"/>
    <d v="2023-01-06T00:00:00"/>
    <d v="1899-12-30T14:23:03"/>
    <n v="155"/>
    <n v="2.5833333333333335"/>
    <s v="microparada"/>
    <s v="microparada"/>
    <n v="1"/>
    <s v="enero"/>
    <s v="T"/>
    <m/>
    <s v="microparada"/>
    <m/>
    <m/>
    <m/>
  </r>
  <r>
    <n v="133965"/>
    <x v="1"/>
    <s v="Moreno"/>
    <x v="2"/>
    <d v="2020-10-16T00:00:00"/>
    <s v="Martín"/>
    <s v="Mantenimiento Electrico"/>
    <d v="2023-01-06T00:00:00"/>
    <d v="1899-12-30T15:20:49"/>
    <d v="2023-01-06T00:00:00"/>
    <d v="1899-12-30T15:31:22"/>
    <n v="633"/>
    <n v="10.55"/>
    <s v="regulacion"/>
    <s v="ajuste"/>
    <n v="1"/>
    <s v="enero"/>
    <s v="T"/>
    <m/>
    <s v="no"/>
    <m/>
    <m/>
    <m/>
  </r>
  <r>
    <n v="133968"/>
    <x v="1"/>
    <s v="Moreno"/>
    <x v="2"/>
    <d v="2020-10-16T00:00:00"/>
    <s v="Martín"/>
    <s v="Mantenimiento Mecanico"/>
    <d v="2023-01-06T00:00:00"/>
    <d v="1899-12-30T15:38:52"/>
    <d v="2023-01-06T00:00:00"/>
    <d v="1899-12-30T16:03:12"/>
    <n v="1460"/>
    <n v="24.333333333333332"/>
    <s v="regulacion"/>
    <s v="ajuste"/>
    <n v="1"/>
    <s v="enero"/>
    <s v="T"/>
    <m/>
    <s v="no"/>
    <m/>
    <m/>
    <m/>
  </r>
  <r>
    <n v="133975"/>
    <x v="29"/>
    <s v="Moreno"/>
    <x v="5"/>
    <d v="2019-10-08T00:00:00"/>
    <s v="Martín"/>
    <s v="Mantenimiento Mecanico"/>
    <d v="2023-01-06T00:00:00"/>
    <d v="1899-12-30T17:56:39"/>
    <d v="2023-01-06T00:00:00"/>
    <d v="1899-12-30T18:06:28"/>
    <n v="589"/>
    <n v="9.8166666666666664"/>
    <s v="microparada"/>
    <s v="microparada"/>
    <n v="1"/>
    <s v="enero"/>
    <s v="T"/>
    <m/>
    <s v="microparada"/>
    <m/>
    <m/>
    <m/>
  </r>
  <r>
    <n v="133976"/>
    <x v="6"/>
    <s v="Moreno"/>
    <x v="13"/>
    <d v="2019-10-08T00:00:00"/>
    <s v="Martín"/>
    <s v="Mantenimiento Mecanico"/>
    <d v="2023-01-06T00:00:00"/>
    <d v="1899-12-30T18:24:48"/>
    <d v="2023-01-06T00:00:00"/>
    <d v="1899-12-30T18:34:47"/>
    <n v="599"/>
    <n v="9.9833333333333325"/>
    <s v="microparada"/>
    <s v="microparada"/>
    <n v="1"/>
    <s v="enero"/>
    <s v="T"/>
    <m/>
    <s v="microparada"/>
    <m/>
    <m/>
    <m/>
  </r>
  <r>
    <n v="133977"/>
    <x v="12"/>
    <s v="Moreno"/>
    <x v="7"/>
    <d v="2018-11-01T00:00:00"/>
    <s v="-"/>
    <s v="Mantenimiento Mecanico"/>
    <d v="2023-01-06T00:00:00"/>
    <d v="1899-12-30T18:36:36"/>
    <d v="2023-01-06T00:00:00"/>
    <d v="1899-12-30T18:47:49"/>
    <n v="673"/>
    <n v="11.216666666666667"/>
    <s v=" Se ajusta tuerca y estrella."/>
    <s v="ajuste"/>
    <n v="1"/>
    <s v="enero"/>
    <s v="T"/>
    <m/>
    <s v="no"/>
    <m/>
    <m/>
    <m/>
  </r>
  <r>
    <n v="133978"/>
    <x v="0"/>
    <s v="Moreno"/>
    <x v="5"/>
    <d v="2018-11-01T00:00:00"/>
    <s v="-"/>
    <s v="Mantenimiento Electrico"/>
    <d v="2023-01-06T00:00:00"/>
    <d v="1899-12-30T18:45:37"/>
    <d v="2023-01-06T00:00:00"/>
    <d v="1899-12-30T20:17:30"/>
    <n v="5513"/>
    <n v="91.88333333333334"/>
    <s v="Regulación de sensor"/>
    <s v="ajuste"/>
    <n v="1"/>
    <s v="enero"/>
    <s v="T"/>
    <m/>
    <s v="no"/>
    <m/>
    <m/>
    <m/>
  </r>
  <r>
    <n v="133979"/>
    <x v="6"/>
    <s v="Moreno"/>
    <x v="13"/>
    <d v="2019-10-08T00:00:00"/>
    <s v="Martín"/>
    <s v="Mantenimiento Mecanico"/>
    <d v="2023-01-06T00:00:00"/>
    <d v="1899-12-30T18:47:55"/>
    <d v="2023-01-06T00:00:00"/>
    <d v="1899-12-30T21:41:45"/>
    <n v="10430"/>
    <n v="173.83333333333334"/>
    <s v=" limpia rodillo se acomoda de la banda, se cambió la lanza y se regula"/>
    <s v="ajuste"/>
    <n v="1"/>
    <s v="enero"/>
    <s v="T"/>
    <m/>
    <s v="no"/>
    <m/>
    <m/>
    <m/>
  </r>
  <r>
    <n v="133983"/>
    <x v="6"/>
    <s v="Moreno"/>
    <x v="10"/>
    <d v="2018-11-01T00:00:00"/>
    <s v="-"/>
    <s v="Mantenimiento Mecanico"/>
    <d v="2023-01-06T00:00:00"/>
    <d v="1899-12-30T19:14:08"/>
    <d v="2023-01-06T00:00:00"/>
    <d v="1899-12-30T19:29:20"/>
    <n v="912"/>
    <n v="15.2"/>
    <s v="Regulación"/>
    <s v="ajuste"/>
    <n v="1"/>
    <s v="enero"/>
    <s v="T"/>
    <m/>
    <s v="no"/>
    <m/>
    <m/>
    <m/>
  </r>
  <r>
    <n v="133988"/>
    <x v="6"/>
    <s v="Moreno"/>
    <x v="1"/>
    <d v="2018-11-01T00:00:00"/>
    <s v="-"/>
    <s v="Mantenimiento Mecanico"/>
    <d v="2023-01-06T00:00:00"/>
    <d v="1899-12-30T20:01:17"/>
    <d v="2023-01-06T00:00:00"/>
    <d v="1899-12-30T20:19:13"/>
    <n v="1076"/>
    <n v="17.933333333333334"/>
    <s v=" se cambia base del palpador "/>
    <s v="rotura"/>
    <n v="1"/>
    <s v="enero"/>
    <s v="T"/>
    <m/>
    <s v="si"/>
    <m/>
    <m/>
    <m/>
  </r>
  <r>
    <n v="133989"/>
    <x v="12"/>
    <s v="Moreno"/>
    <x v="7"/>
    <d v="2018-11-01T00:00:00"/>
    <s v="-"/>
    <s v="Mantenimiento Mecanico"/>
    <d v="2023-01-06T00:00:00"/>
    <d v="1899-12-30T20:48:52"/>
    <d v="2023-01-06T00:00:00"/>
    <d v="1899-12-30T20:49:41"/>
    <n v="49"/>
    <n v="0.81666666666666665"/>
    <s v="microparada"/>
    <s v="microparada"/>
    <n v="1"/>
    <s v="enero"/>
    <s v="T"/>
    <m/>
    <s v="microparada"/>
    <m/>
    <m/>
    <m/>
  </r>
  <r>
    <n v="133990"/>
    <x v="6"/>
    <s v="Moreno"/>
    <x v="1"/>
    <d v="2018-11-01T00:00:00"/>
    <s v="-"/>
    <s v="Mantenimiento Mecanico"/>
    <d v="2023-01-06T00:00:00"/>
    <d v="1899-12-30T20:51:10"/>
    <d v="2023-01-06T00:00:00"/>
    <d v="1899-12-30T21:16:36"/>
    <n v="1526"/>
    <n v="25.433333333333334"/>
    <s v=" se cambia base del palpador  nuevamente"/>
    <s v="rotura"/>
    <n v="1"/>
    <s v="enero"/>
    <s v="T"/>
    <m/>
    <s v="si"/>
    <m/>
    <m/>
    <m/>
  </r>
  <r>
    <n v="133993"/>
    <x v="0"/>
    <s v="Moreno"/>
    <x v="0"/>
    <d v="2018-11-01T00:00:00"/>
    <s v="-"/>
    <s v="Mantenimiento Mecanico"/>
    <d v="2023-01-09T00:00:00"/>
    <d v="1899-12-30T06:07:02"/>
    <d v="2023-01-09T00:00:00"/>
    <d v="1899-12-30T07:25:50"/>
    <n v="4728"/>
    <n v="78.8"/>
    <s v="manguera de llenado estrangulada"/>
    <s v="ajuste"/>
    <n v="2"/>
    <s v="enero"/>
    <s v="M"/>
    <m/>
    <s v="no"/>
    <m/>
    <m/>
    <m/>
  </r>
  <r>
    <n v="133994"/>
    <x v="25"/>
    <s v="Moreno"/>
    <x v="4"/>
    <d v="2018-11-01T00:00:00"/>
    <s v="-"/>
    <s v="Mantenimiento Electrico"/>
    <d v="2023-01-09T00:00:00"/>
    <d v="1899-12-30T06:11:16"/>
    <d v="2023-01-09T00:00:00"/>
    <d v="1899-12-30T06:18:53"/>
    <n v="457"/>
    <n v="7.6166666666666663"/>
    <s v="microparada"/>
    <s v="microparada"/>
    <n v="2"/>
    <s v="enero"/>
    <s v="M"/>
    <m/>
    <s v="microparada"/>
    <m/>
    <m/>
    <m/>
  </r>
  <r>
    <n v="133996"/>
    <x v="0"/>
    <s v="Moreno"/>
    <x v="2"/>
    <d v="2018-11-01T00:00:00"/>
    <s v="-"/>
    <s v="Mantenimiento Electrico"/>
    <d v="2023-01-09T00:00:00"/>
    <d v="1899-12-30T06:17:36"/>
    <d v="2023-01-09T00:00:00"/>
    <d v="1899-12-30T07:53:15"/>
    <n v="5739"/>
    <n v="95.65"/>
    <s v="se espera a que terminen de regular la etiqueta para probar, regulacion"/>
    <s v="ajuste"/>
    <n v="2"/>
    <s v="enero"/>
    <s v="M"/>
    <m/>
    <s v="no"/>
    <m/>
    <m/>
    <m/>
  </r>
  <r>
    <n v="133998"/>
    <x v="25"/>
    <s v="Moreno"/>
    <x v="4"/>
    <d v="2018-11-01T00:00:00"/>
    <s v="-"/>
    <s v="Mantenimiento Electrico"/>
    <d v="2023-01-09T00:00:00"/>
    <d v="1899-12-30T06:18:59"/>
    <d v="2023-01-09T00:00:00"/>
    <d v="1899-12-30T06:28:03"/>
    <n v="544"/>
    <n v="9.0666666666666664"/>
    <s v="microparada"/>
    <s v="microparada"/>
    <n v="2"/>
    <s v="enero"/>
    <s v="M"/>
    <m/>
    <s v="microparada"/>
    <m/>
    <m/>
    <m/>
  </r>
  <r>
    <n v="133999"/>
    <x v="6"/>
    <s v="Moreno"/>
    <x v="16"/>
    <d v="2018-11-01T00:00:00"/>
    <s v="-"/>
    <s v="Mantenimiento Electrico"/>
    <d v="2023-01-09T00:00:00"/>
    <d v="1899-12-30T06:19:54"/>
    <d v="2023-01-09T00:00:00"/>
    <d v="1899-12-30T07:50:06"/>
    <n v="5412"/>
    <n v="90.2"/>
    <s v="regulacion"/>
    <s v="ajuste"/>
    <n v="2"/>
    <s v="enero"/>
    <s v="M"/>
    <m/>
    <s v="no"/>
    <m/>
    <m/>
    <m/>
  </r>
  <r>
    <n v="134000"/>
    <x v="18"/>
    <s v="Moreno"/>
    <x v="4"/>
    <d v="2018-11-01T00:00:00"/>
    <s v="-"/>
    <s v="Mantenimiento Mecanico"/>
    <d v="2023-01-09T00:00:00"/>
    <d v="1899-12-30T06:28:08"/>
    <d v="2023-01-09T00:00:00"/>
    <d v="1899-12-30T06:33:12"/>
    <n v="304"/>
    <n v="5.0666666666666664"/>
    <s v="microparada"/>
    <s v="microparada"/>
    <n v="2"/>
    <s v="enero"/>
    <s v="M"/>
    <m/>
    <s v="microparada"/>
    <m/>
    <m/>
    <m/>
  </r>
  <r>
    <n v="134001"/>
    <x v="25"/>
    <s v="Moreno"/>
    <x v="4"/>
    <d v="2018-11-01T00:00:00"/>
    <s v="-"/>
    <s v="Mantenimiento Electrico"/>
    <d v="2023-01-09T00:00:00"/>
    <d v="1899-12-30T06:33:16"/>
    <d v="2023-01-09T00:00:00"/>
    <d v="1899-12-30T06:37:39"/>
    <n v="263"/>
    <n v="4.3833333333333337"/>
    <s v="microparada"/>
    <s v="microparada"/>
    <n v="2"/>
    <s v="enero"/>
    <s v="M"/>
    <m/>
    <s v="microparada"/>
    <m/>
    <m/>
    <m/>
  </r>
  <r>
    <n v="134002"/>
    <x v="30"/>
    <s v="Moreno"/>
    <x v="11"/>
    <d v="2020-02-20T00:00:00"/>
    <s v="Martín"/>
    <s v="Mantenimiento Mecanico"/>
    <d v="2023-01-09T00:00:00"/>
    <d v="1899-12-30T06:34:09"/>
    <d v="2023-01-09T00:00:00"/>
    <d v="1899-12-30T08:30:49"/>
    <n v="7000"/>
    <n v="116.66666666666667"/>
    <s v="regulación de maquinista"/>
    <s v="ajuste"/>
    <n v="2"/>
    <s v="enero"/>
    <s v="M"/>
    <m/>
    <s v="no"/>
    <m/>
    <m/>
    <m/>
  </r>
  <r>
    <n v="134010"/>
    <x v="23"/>
    <s v="Moreno"/>
    <x v="3"/>
    <d v="2023-01-04T00:00:00"/>
    <s v="Juan Manuel"/>
    <s v="Mantenimiento Electrico"/>
    <d v="2023-01-09T00:00:00"/>
    <d v="1899-12-30T07:34:44"/>
    <d v="2023-01-09T00:00:00"/>
    <d v="1899-12-30T07:42:23"/>
    <n v="459"/>
    <n v="7.65"/>
    <s v="microparada"/>
    <s v="microparada"/>
    <n v="2"/>
    <s v="enero"/>
    <s v="M"/>
    <m/>
    <s v="microparada"/>
    <m/>
    <m/>
    <m/>
  </r>
  <r>
    <n v="134011"/>
    <x v="28"/>
    <s v="Moreno"/>
    <x v="6"/>
    <d v="2018-11-01T00:00:00"/>
    <s v="-"/>
    <s v="Mantenimiento Electrico"/>
    <d v="2023-01-09T00:00:00"/>
    <d v="1899-12-30T07:36:30"/>
    <d v="2023-01-09T00:00:00"/>
    <d v="1899-12-30T11:43:57"/>
    <n v="14847"/>
    <n v="247.45"/>
    <s v="regulacion"/>
    <s v="ajuste"/>
    <n v="2"/>
    <s v="enero"/>
    <s v="M"/>
    <m/>
    <s v="no"/>
    <m/>
    <m/>
    <m/>
  </r>
  <r>
    <n v="134014"/>
    <x v="14"/>
    <s v="Moreno"/>
    <x v="2"/>
    <d v="2020-02-20T00:00:00"/>
    <s v="Martín"/>
    <s v="Mantenimiento Electrico"/>
    <d v="2023-01-09T00:00:00"/>
    <d v="1899-12-30T07:53:35"/>
    <d v="2023-01-09T00:00:00"/>
    <d v="1899-12-30T08:07:24"/>
    <n v="829"/>
    <n v="13.816666666666666"/>
    <s v="regulacion"/>
    <s v="ajuste"/>
    <n v="2"/>
    <s v="enero"/>
    <s v="M"/>
    <m/>
    <s v="no"/>
    <m/>
    <m/>
    <m/>
  </r>
  <r>
    <n v="134015"/>
    <x v="1"/>
    <s v="Moreno"/>
    <x v="2"/>
    <d v="2020-10-16T00:00:00"/>
    <s v="Martín"/>
    <s v="Mantenimiento Electrico"/>
    <d v="2023-01-09T00:00:00"/>
    <d v="1899-12-30T08:07:31"/>
    <d v="2023-01-09T00:00:00"/>
    <d v="1899-12-30T08:54:42"/>
    <n v="2831"/>
    <n v="47.18333333333333"/>
    <s v="regulacion"/>
    <s v="ajuste"/>
    <n v="2"/>
    <s v="enero"/>
    <s v="M"/>
    <m/>
    <s v="no"/>
    <m/>
    <m/>
    <m/>
  </r>
  <r>
    <n v="134019"/>
    <x v="0"/>
    <s v="Moreno"/>
    <x v="0"/>
    <d v="2018-11-01T00:00:00"/>
    <s v="-"/>
    <s v="Mantenimiento Mecanico"/>
    <d v="2023-01-09T00:00:00"/>
    <d v="1899-12-30T08:38:20"/>
    <d v="2023-01-09T00:00:00"/>
    <d v="1899-12-30T08:52:12"/>
    <n v="832"/>
    <n v="13.866666666666667"/>
    <s v="manguera de llenado estrangulada"/>
    <s v="ajuste"/>
    <n v="2"/>
    <s v="enero"/>
    <s v="M"/>
    <m/>
    <s v="no"/>
    <m/>
    <m/>
    <m/>
  </r>
  <r>
    <n v="134020"/>
    <x v="0"/>
    <s v="Moreno"/>
    <x v="0"/>
    <d v="2018-11-01T00:00:00"/>
    <s v="-"/>
    <s v="Mantenimiento Electrico"/>
    <d v="2023-01-09T00:00:00"/>
    <d v="1899-12-30T08:52:17"/>
    <d v="2023-01-09T00:00:00"/>
    <d v="1899-12-30T09:13:05"/>
    <n v="1248"/>
    <n v="20.8"/>
    <s v="manguera de llenado estrangulada"/>
    <s v="ajuste"/>
    <n v="2"/>
    <s v="enero"/>
    <s v="M"/>
    <m/>
    <s v="no"/>
    <m/>
    <m/>
    <m/>
  </r>
  <r>
    <n v="134021"/>
    <x v="17"/>
    <s v="Moreno"/>
    <x v="11"/>
    <d v="2021-03-08T00:00:00"/>
    <s v="Martín"/>
    <s v="Mantenimiento Mecanico"/>
    <d v="2023-01-09T00:00:00"/>
    <d v="1899-12-30T09:03:51"/>
    <d v="2023-01-09T00:00:00"/>
    <d v="1899-12-30T10:38:28"/>
    <n v="5677"/>
    <n v="94.61666666666666"/>
    <s v="se ajustó contratuerca de tornillo  Sin fin. En llenadora "/>
    <s v="ajuste"/>
    <n v="2"/>
    <s v="enero"/>
    <s v="M"/>
    <m/>
    <s v="no"/>
    <m/>
    <m/>
    <m/>
  </r>
  <r>
    <n v="134022"/>
    <x v="6"/>
    <s v="Moreno"/>
    <x v="16"/>
    <d v="2018-11-01T00:00:00"/>
    <s v="-"/>
    <s v="Mantenimiento Electrico"/>
    <d v="2023-01-09T00:00:00"/>
    <d v="1899-12-30T09:06:34"/>
    <d v="2023-01-09T00:00:00"/>
    <d v="1899-12-30T09:34:57"/>
    <n v="1703"/>
    <n v="28.383333333333333"/>
    <s v="etiquetadora se invierte giro"/>
    <s v="ajuste"/>
    <n v="2"/>
    <s v="enero"/>
    <s v="M"/>
    <m/>
    <s v="no"/>
    <m/>
    <m/>
    <m/>
  </r>
  <r>
    <n v="134027"/>
    <x v="14"/>
    <s v="Moreno"/>
    <x v="2"/>
    <d v="2020-02-20T00:00:00"/>
    <s v="Martín"/>
    <s v="Mantenimiento Electrico"/>
    <d v="2023-01-09T00:00:00"/>
    <d v="1899-12-30T09:26:56"/>
    <d v="2023-01-09T00:00:00"/>
    <d v="1899-12-30T10:16:41"/>
    <n v="2985"/>
    <n v="49.75"/>
    <s v="regulacion"/>
    <s v="ajuste"/>
    <n v="2"/>
    <s v="enero"/>
    <s v="M"/>
    <m/>
    <s v="no"/>
    <m/>
    <m/>
    <m/>
  </r>
  <r>
    <n v="134029"/>
    <x v="0"/>
    <s v="Moreno"/>
    <x v="16"/>
    <d v="2018-11-01T00:00:00"/>
    <s v="-"/>
    <s v="Mantenimiento Mecanico"/>
    <d v="2023-01-09T00:00:00"/>
    <d v="1899-12-30T09:35:21"/>
    <d v="2023-01-09T00:00:00"/>
    <d v="1899-12-30T11:11:43"/>
    <n v="5782"/>
    <n v="96.36666666666666"/>
    <s v="regulacion"/>
    <s v="ajuste"/>
    <n v="2"/>
    <s v="enero"/>
    <s v="M"/>
    <m/>
    <s v="no"/>
    <m/>
    <m/>
    <m/>
  </r>
  <r>
    <n v="134030"/>
    <x v="0"/>
    <s v="Moreno"/>
    <x v="10"/>
    <d v="2018-11-01T00:00:00"/>
    <s v="-"/>
    <s v="Mantenimiento Electrico"/>
    <d v="2023-01-09T00:00:00"/>
    <d v="1899-12-30T09:37:20"/>
    <d v="2023-01-09T00:00:00"/>
    <d v="1899-12-30T10:15:29"/>
    <n v="2289"/>
    <n v="38.15"/>
    <s v="regulacion"/>
    <s v="ajuste"/>
    <n v="2"/>
    <s v="enero"/>
    <s v="M"/>
    <m/>
    <s v="no"/>
    <m/>
    <m/>
    <m/>
  </r>
  <r>
    <n v="134032"/>
    <x v="6"/>
    <s v="Moreno"/>
    <x v="13"/>
    <d v="2019-10-08T00:00:00"/>
    <s v="Martín"/>
    <s v="Mantenimiento Mecanico"/>
    <d v="2023-01-09T00:00:00"/>
    <d v="1899-12-30T09:41:25"/>
    <d v="2023-01-09T00:00:00"/>
    <d v="1899-12-30T09:47:46"/>
    <n v="381"/>
    <n v="6.35"/>
    <s v="microparada"/>
    <s v="microparada"/>
    <n v="2"/>
    <s v="enero"/>
    <s v="M"/>
    <m/>
    <s v="microparada"/>
    <m/>
    <m/>
    <m/>
  </r>
  <r>
    <n v="134033"/>
    <x v="0"/>
    <s v="Moreno"/>
    <x v="12"/>
    <d v="2018-11-01T00:00:00"/>
    <s v="-"/>
    <s v="Mantenimiento Electrico"/>
    <d v="2023-01-09T00:00:00"/>
    <d v="1899-12-30T09:53:33"/>
    <d v="2023-01-09T00:00:00"/>
    <d v="1899-12-30T10:13:17"/>
    <n v="1184"/>
    <n v="19.733333333333334"/>
    <s v="regulacion de camara"/>
    <s v="ajuste"/>
    <n v="2"/>
    <s v="enero"/>
    <s v="M"/>
    <m/>
    <s v="no"/>
    <m/>
    <m/>
    <m/>
  </r>
  <r>
    <n v="134036"/>
    <x v="23"/>
    <s v="Moreno"/>
    <x v="3"/>
    <d v="2023-01-04T00:00:00"/>
    <s v="Juan Manuel"/>
    <s v="Mantenimiento Electrico"/>
    <d v="2023-01-09T00:00:00"/>
    <d v="1899-12-30T10:30:07"/>
    <d v="2023-01-09T00:00:00"/>
    <d v="1899-12-30T10:37:14"/>
    <n v="427"/>
    <n v="7.1166666666666663"/>
    <s v="microparada"/>
    <s v="microparada"/>
    <n v="2"/>
    <s v="enero"/>
    <s v="M"/>
    <m/>
    <s v="microparada"/>
    <m/>
    <m/>
    <m/>
  </r>
  <r>
    <n v="134042"/>
    <x v="23"/>
    <s v="Moreno"/>
    <x v="3"/>
    <d v="2023-01-04T00:00:00"/>
    <s v="Juan Manuel"/>
    <s v="Mantenimiento Mecanico"/>
    <d v="2023-01-09T00:00:00"/>
    <d v="1899-12-30T10:45:32"/>
    <d v="2023-01-09T00:00:00"/>
    <d v="1899-12-30T11:00:28"/>
    <n v="896"/>
    <n v="14.933333333333334"/>
    <s v="regulacipon"/>
    <s v="ajuste"/>
    <n v="2"/>
    <s v="enero"/>
    <s v="M"/>
    <m/>
    <s v="no"/>
    <m/>
    <m/>
    <m/>
  </r>
  <r>
    <n v="134045"/>
    <x v="0"/>
    <s v="Moreno"/>
    <x v="10"/>
    <d v="2018-11-01T00:00:00"/>
    <s v="-"/>
    <s v="Mantenimiento Electrico"/>
    <d v="2023-01-09T00:00:00"/>
    <d v="1899-12-30T10:59:00"/>
    <d v="2023-01-09T00:00:00"/>
    <d v="1899-12-30T11:21:14"/>
    <n v="1334"/>
    <n v="22.233333333333334"/>
    <s v="regulacion"/>
    <s v="ajuste"/>
    <n v="2"/>
    <s v="enero"/>
    <s v="M"/>
    <m/>
    <s v="no"/>
    <m/>
    <m/>
    <m/>
  </r>
  <r>
    <n v="134047"/>
    <x v="0"/>
    <s v="Moreno"/>
    <x v="9"/>
    <d v="2018-11-01T00:00:00"/>
    <s v="-"/>
    <s v="Mantenimiento Electrico"/>
    <d v="2023-01-09T00:00:00"/>
    <d v="1899-12-30T11:15:44"/>
    <d v="2023-01-09T00:00:00"/>
    <d v="1899-12-30T11:17:54"/>
    <n v="130"/>
    <n v="2.1666666666666665"/>
    <s v="microparada"/>
    <s v="microparada"/>
    <n v="2"/>
    <s v="enero"/>
    <s v="M"/>
    <m/>
    <s v="microparada"/>
    <m/>
    <m/>
    <m/>
  </r>
  <r>
    <n v="134048"/>
    <x v="23"/>
    <s v="Moreno"/>
    <x v="3"/>
    <d v="2023-01-04T00:00:00"/>
    <s v="Juan Manuel"/>
    <s v="Mantenimiento Electrico"/>
    <d v="2023-01-09T00:00:00"/>
    <d v="1899-12-30T11:22:12"/>
    <d v="2023-01-09T00:00:00"/>
    <d v="1899-12-30T11:38:20"/>
    <n v="968"/>
    <n v="16.133333333333333"/>
    <s v="regulacion"/>
    <s v="ajuste"/>
    <n v="2"/>
    <s v="enero"/>
    <s v="M"/>
    <m/>
    <s v="no"/>
    <m/>
    <m/>
    <m/>
  </r>
  <r>
    <n v="134049"/>
    <x v="23"/>
    <s v="Moreno"/>
    <x v="3"/>
    <d v="2023-01-04T00:00:00"/>
    <s v="Juan Manuel"/>
    <s v="Mantenimiento Electrico"/>
    <d v="2023-01-09T00:00:00"/>
    <d v="1899-12-30T11:39:37"/>
    <d v="2023-01-09T00:00:00"/>
    <d v="1899-12-30T11:50:52"/>
    <n v="675"/>
    <n v="11.25"/>
    <s v="regulacion"/>
    <s v="ajuste"/>
    <n v="2"/>
    <s v="enero"/>
    <s v="M"/>
    <m/>
    <s v="no"/>
    <m/>
    <m/>
    <m/>
  </r>
  <r>
    <n v="134052"/>
    <x v="17"/>
    <s v="Moreno"/>
    <x v="11"/>
    <d v="2021-03-08T00:00:00"/>
    <s v="Martín"/>
    <s v="Mantenimiento Mecanico"/>
    <d v="2023-01-09T00:00:00"/>
    <d v="1899-12-30T12:02:11"/>
    <d v="2023-01-09T00:00:00"/>
    <d v="1899-12-30T13:48:23"/>
    <n v="6372"/>
    <n v="106.2"/>
    <s v="sin informacion"/>
    <s v="sin informacion"/>
    <n v="2"/>
    <s v="enero"/>
    <s v="M"/>
    <s v="sin informacion"/>
    <s v="sin informacion"/>
    <s v="sin informacion"/>
    <s v="sin informacion"/>
    <s v="sin informacion"/>
  </r>
  <r>
    <n v="134054"/>
    <x v="1"/>
    <s v="Moreno"/>
    <x v="2"/>
    <d v="2020-10-16T00:00:00"/>
    <s v="Martín"/>
    <s v="Mantenimiento Electrico"/>
    <d v="2023-01-09T00:00:00"/>
    <d v="1899-12-30T12:32:36"/>
    <d v="2023-01-09T00:00:00"/>
    <d v="1899-12-30T14:52:20"/>
    <n v="8384"/>
    <n v="139.73333333333332"/>
    <s v="regulacion"/>
    <s v="ajuste"/>
    <n v="2"/>
    <s v="enero"/>
    <s v="M"/>
    <m/>
    <s v="no"/>
    <m/>
    <m/>
    <m/>
  </r>
  <r>
    <n v="134064"/>
    <x v="13"/>
    <s v="Moreno"/>
    <x v="6"/>
    <d v="2020-06-30T00:00:00"/>
    <s v="Martín"/>
    <s v="Mantenimiento Mecanico"/>
    <d v="2023-01-09T00:00:00"/>
    <d v="1899-12-30T14:19:19"/>
    <d v="2023-01-09T00:00:00"/>
    <d v="1899-12-30T17:33:57"/>
    <n v="11678"/>
    <n v="194.63333333333333"/>
    <s v="regulacion de equipo"/>
    <s v="ajuste"/>
    <n v="2"/>
    <s v="enero"/>
    <s v="T"/>
    <m/>
    <s v="no"/>
    <m/>
    <m/>
    <m/>
  </r>
  <r>
    <n v="134065"/>
    <x v="22"/>
    <s v="Moreno"/>
    <x v="17"/>
    <d v="2019-12-10T00:00:00"/>
    <s v="Martín"/>
    <s v="Mantenimiento Mecanico"/>
    <d v="2023-01-09T00:00:00"/>
    <d v="1899-12-30T14:19:48"/>
    <d v="2023-01-09T00:00:00"/>
    <d v="1899-12-30T14:32:54"/>
    <n v="786"/>
    <n v="13.1"/>
    <s v="manguera obstruida con tubo"/>
    <s v="ajuste"/>
    <n v="2"/>
    <s v="enero"/>
    <s v="T"/>
    <m/>
    <s v="no"/>
    <m/>
    <m/>
    <m/>
  </r>
  <r>
    <n v="134068"/>
    <x v="6"/>
    <s v="Moreno"/>
    <x v="10"/>
    <d v="2018-11-01T00:00:00"/>
    <s v="-"/>
    <s v="Mantenimiento Mecanico"/>
    <d v="2023-01-09T00:00:00"/>
    <d v="1899-12-30T14:46:35"/>
    <d v="2023-01-09T00:00:00"/>
    <d v="1899-12-30T15:57:25"/>
    <n v="4250"/>
    <n v="70.833333333333329"/>
    <s v="regulacion"/>
    <s v="ajuste"/>
    <n v="2"/>
    <s v="enero"/>
    <s v="T"/>
    <m/>
    <s v="no"/>
    <m/>
    <m/>
    <m/>
  </r>
  <r>
    <n v="134069"/>
    <x v="17"/>
    <s v="Moreno"/>
    <x v="11"/>
    <d v="2021-03-08T00:00:00"/>
    <s v="Martín"/>
    <s v="Mantenimiento Mecanico"/>
    <d v="2023-01-09T00:00:00"/>
    <d v="1899-12-30T14:49:54"/>
    <d v="2023-01-09T00:00:00"/>
    <d v="1899-12-30T15:33:24"/>
    <n v="2610"/>
    <n v="43.5"/>
    <s v="sin informacion"/>
    <s v="sin informacion"/>
    <n v="2"/>
    <s v="enero"/>
    <s v="T"/>
    <s v="sin informacion"/>
    <s v="sin informacion"/>
    <s v="sin informacion"/>
    <s v="sin informacion"/>
    <s v="sin informacion"/>
  </r>
  <r>
    <n v="134071"/>
    <x v="1"/>
    <s v="Moreno"/>
    <x v="2"/>
    <d v="2020-10-16T00:00:00"/>
    <s v="Martín"/>
    <s v="Mantenimiento Electrico"/>
    <d v="2023-01-09T00:00:00"/>
    <d v="1899-12-30T14:52:26"/>
    <d v="2023-01-09T00:00:00"/>
    <d v="1899-12-30T15:47:27"/>
    <n v="3301"/>
    <n v="55.016666666666666"/>
    <s v="regulacion"/>
    <s v="ajuste"/>
    <n v="2"/>
    <s v="enero"/>
    <s v="T"/>
    <m/>
    <s v="no"/>
    <m/>
    <m/>
    <m/>
  </r>
  <r>
    <n v="134075"/>
    <x v="31"/>
    <s v="Moreno"/>
    <x v="18"/>
    <d v="2018-11-01T00:00:00"/>
    <s v="-"/>
    <s v="Mantenimiento Electrico"/>
    <d v="2023-01-09T00:00:00"/>
    <d v="1899-12-30T15:03:22"/>
    <d v="2023-01-09T00:00:00"/>
    <d v="1899-12-30T15:04:36"/>
    <n v="74"/>
    <n v="1.2333333333333334"/>
    <s v="microparada"/>
    <s v="microparada"/>
    <n v="2"/>
    <s v="enero"/>
    <s v="T"/>
    <m/>
    <s v="microparada"/>
    <m/>
    <m/>
    <m/>
  </r>
  <r>
    <n v="134077"/>
    <x v="6"/>
    <s v="Moreno"/>
    <x v="13"/>
    <d v="2019-10-08T00:00:00"/>
    <s v="Martín"/>
    <s v="Mantenimiento Mecanico"/>
    <d v="2023-01-09T00:00:00"/>
    <d v="1899-12-30T15:05:40"/>
    <d v="2023-01-09T00:00:00"/>
    <d v="1899-12-30T16:03:19"/>
    <n v="3459"/>
    <n v="57.65"/>
    <s v="regulacion"/>
    <s v="ajuste"/>
    <n v="2"/>
    <s v="enero"/>
    <s v="T"/>
    <m/>
    <s v="no"/>
    <m/>
    <m/>
    <m/>
  </r>
  <r>
    <n v="134078"/>
    <x v="0"/>
    <s v="Moreno"/>
    <x v="5"/>
    <d v="2018-11-01T00:00:00"/>
    <s v="-"/>
    <s v="Mantenimiento Mecanico"/>
    <d v="2023-01-09T00:00:00"/>
    <d v="1899-12-30T15:05:42"/>
    <d v="2023-01-09T00:00:00"/>
    <d v="1899-12-30T15:46:45"/>
    <n v="2463"/>
    <n v="41.05"/>
    <s v="regulacion de llenadora"/>
    <s v="ajuste"/>
    <n v="2"/>
    <s v="enero"/>
    <s v="T"/>
    <m/>
    <s v="no"/>
    <m/>
    <m/>
    <m/>
  </r>
  <r>
    <n v="134079"/>
    <x v="23"/>
    <s v="Moreno"/>
    <x v="19"/>
    <d v="2018-11-01T00:00:00"/>
    <s v="-"/>
    <s v="Mantenimiento Mecanico"/>
    <d v="2023-01-09T00:00:00"/>
    <d v="1899-12-30T15:11:27"/>
    <d v="2023-01-09T00:00:00"/>
    <d v="1899-12-30T15:41:15"/>
    <n v="1788"/>
    <n v="29.8"/>
    <s v="se destraba y realiza punto cero"/>
    <s v="ajuste"/>
    <n v="2"/>
    <s v="enero"/>
    <s v="T"/>
    <m/>
    <s v="no"/>
    <m/>
    <m/>
    <m/>
  </r>
  <r>
    <n v="134081"/>
    <x v="31"/>
    <s v="Moreno"/>
    <x v="18"/>
    <d v="2018-11-01T00:00:00"/>
    <s v="-"/>
    <s v="Mantenimiento Electrico"/>
    <d v="2023-01-09T00:00:00"/>
    <d v="1899-12-30T15:22:27"/>
    <d v="2023-01-09T00:00:00"/>
    <d v="1899-12-30T15:55:28"/>
    <n v="1981"/>
    <n v="33.016666666666666"/>
    <s v="se acomoda jirafa desplazada del lugar"/>
    <s v="ajuste"/>
    <n v="2"/>
    <s v="enero"/>
    <s v="T"/>
    <m/>
    <s v="no"/>
    <m/>
    <m/>
    <m/>
  </r>
  <r>
    <n v="134082"/>
    <x v="0"/>
    <s v="Moreno"/>
    <x v="9"/>
    <d v="2018-11-01T00:00:00"/>
    <s v="-"/>
    <s v="Mantenimiento Mecanico"/>
    <d v="2023-01-09T00:00:00"/>
    <d v="1899-12-30T15:46:22"/>
    <d v="2023-01-09T00:00:00"/>
    <d v="1899-12-30T16:42:53"/>
    <n v="3391"/>
    <n v="56.516666666666666"/>
    <s v="regulacion de llenadora"/>
    <s v="ajuste"/>
    <n v="2"/>
    <s v="enero"/>
    <s v="T"/>
    <m/>
    <s v="no"/>
    <m/>
    <m/>
    <m/>
  </r>
  <r>
    <n v="134085"/>
    <x v="32"/>
    <s v="Moreno"/>
    <x v="10"/>
    <d v="2022-07-14T00:00:00"/>
    <s v="Natalio"/>
    <s v="Mantenimiento Mecanico"/>
    <d v="2023-01-09T00:00:00"/>
    <d v="1899-12-30T16:36:47"/>
    <d v="2023-01-09T00:00:00"/>
    <d v="1899-12-30T17:03:13"/>
    <n v="1586"/>
    <n v="26.433333333333334"/>
    <s v="regulacion"/>
    <s v="ajuste"/>
    <n v="2"/>
    <s v="enero"/>
    <s v="T"/>
    <m/>
    <s v="no"/>
    <m/>
    <m/>
    <m/>
  </r>
  <r>
    <n v="134092"/>
    <x v="32"/>
    <s v="Moreno"/>
    <x v="10"/>
    <d v="2022-07-14T00:00:00"/>
    <s v="Natalio"/>
    <s v="Mantenimiento Mecanico"/>
    <d v="2023-01-09T00:00:00"/>
    <d v="1899-12-30T17:19:35"/>
    <d v="2023-01-09T00:00:00"/>
    <d v="1899-12-30T17:27:47"/>
    <n v="492"/>
    <n v="8.1999999999999993"/>
    <s v="microparada"/>
    <s v="microparada"/>
    <n v="2"/>
    <s v="enero"/>
    <s v="T"/>
    <m/>
    <s v="microparada"/>
    <m/>
    <m/>
    <m/>
  </r>
  <r>
    <n v="134095"/>
    <x v="0"/>
    <s v="Moreno"/>
    <x v="5"/>
    <d v="2018-11-01T00:00:00"/>
    <s v="-"/>
    <s v="Mantenimiento Mecanico"/>
    <d v="2023-01-09T00:00:00"/>
    <d v="1899-12-30T17:38:47"/>
    <d v="2023-01-09T00:00:00"/>
    <d v="1899-12-30T17:41:34"/>
    <n v="167"/>
    <n v="2.7833333333333332"/>
    <s v="microparada"/>
    <s v="microparada"/>
    <n v="2"/>
    <s v="enero"/>
    <s v="T"/>
    <m/>
    <s v="microparada"/>
    <m/>
    <m/>
    <m/>
  </r>
  <r>
    <n v="134099"/>
    <x v="6"/>
    <s v="Moreno"/>
    <x v="13"/>
    <d v="2019-10-08T00:00:00"/>
    <s v="Martín"/>
    <s v="Mantenimiento Electrico"/>
    <d v="2023-01-09T00:00:00"/>
    <d v="1899-12-30T18:06:15"/>
    <d v="2023-01-09T00:00:00"/>
    <d v="1899-12-30T18:10:33"/>
    <n v="258"/>
    <n v="4.3"/>
    <s v="microparada"/>
    <s v="microparada"/>
    <n v="2"/>
    <s v="enero"/>
    <s v="T"/>
    <m/>
    <s v="microparada"/>
    <m/>
    <m/>
    <m/>
  </r>
  <r>
    <n v="134103"/>
    <x v="6"/>
    <s v="Moreno"/>
    <x v="10"/>
    <d v="2018-11-01T00:00:00"/>
    <s v="-"/>
    <s v="Mantenimiento Mecanico"/>
    <d v="2023-01-09T00:00:00"/>
    <d v="1899-12-30T18:27:13"/>
    <d v="2023-01-09T00:00:00"/>
    <d v="1899-12-30T18:42:08"/>
    <n v="895"/>
    <n v="14.916666666666666"/>
    <s v="regulacion"/>
    <s v="ajuste"/>
    <n v="2"/>
    <s v="enero"/>
    <s v="T"/>
    <m/>
    <s v="no"/>
    <m/>
    <m/>
    <m/>
  </r>
  <r>
    <n v="134105"/>
    <x v="0"/>
    <s v="Moreno"/>
    <x v="5"/>
    <d v="2018-11-01T00:00:00"/>
    <s v="-"/>
    <s v="Mantenimiento Mecanico"/>
    <d v="2023-01-09T00:00:00"/>
    <d v="1899-12-30T18:32:54"/>
    <d v="2023-01-09T00:00:00"/>
    <d v="1899-12-30T18:34:38"/>
    <n v="104"/>
    <n v="1.7333333333333334"/>
    <s v="microparada"/>
    <s v="microparada"/>
    <n v="2"/>
    <s v="enero"/>
    <s v="T"/>
    <m/>
    <s v="microparada"/>
    <m/>
    <m/>
    <m/>
  </r>
  <r>
    <n v="134107"/>
    <x v="2"/>
    <s v="Moreno"/>
    <x v="19"/>
    <d v="2018-11-01T00:00:00"/>
    <s v="-"/>
    <s v="Mantenimiento Mecanico"/>
    <d v="2023-01-09T00:00:00"/>
    <d v="1899-12-30T19:03:05"/>
    <d v="2023-01-09T00:00:00"/>
    <d v="1899-12-30T19:25:11"/>
    <n v="1326"/>
    <n v="22.1"/>
    <s v="regulacion"/>
    <s v="ajuste"/>
    <n v="2"/>
    <s v="enero"/>
    <s v="T"/>
    <m/>
    <s v="no"/>
    <m/>
    <m/>
    <m/>
  </r>
  <r>
    <n v="134108"/>
    <x v="0"/>
    <s v="Moreno"/>
    <x v="5"/>
    <d v="2018-11-01T00:00:00"/>
    <s v="-"/>
    <s v="Mantenimiento Mecanico"/>
    <d v="2023-01-09T00:00:00"/>
    <d v="1899-12-30T19:46:26"/>
    <d v="2023-01-09T00:00:00"/>
    <d v="1899-12-30T20:10:43"/>
    <n v="1457"/>
    <n v="24.283333333333335"/>
    <s v="se coloca reten faltante"/>
    <s v="ajuste"/>
    <n v="2"/>
    <s v="enero"/>
    <s v="T"/>
    <m/>
    <s v="no"/>
    <m/>
    <m/>
    <m/>
  </r>
  <r>
    <n v="134112"/>
    <x v="33"/>
    <s v="Moreno"/>
    <x v="17"/>
    <d v="2018-11-01T00:00:00"/>
    <s v="-"/>
    <s v="Mantenimiento Mecanico"/>
    <d v="2023-01-09T00:00:00"/>
    <d v="1899-12-30T19:58:23"/>
    <d v="2023-01-09T00:00:00"/>
    <d v="1899-12-30T20:24:08"/>
    <n v="1545"/>
    <n v="25.75"/>
    <s v="Se conecta pinza cocodrilo desconectada"/>
    <s v="ajuste"/>
    <n v="2"/>
    <s v="enero"/>
    <s v="T"/>
    <m/>
    <s v="no"/>
    <m/>
    <m/>
    <m/>
  </r>
  <r>
    <n v="134124"/>
    <x v="32"/>
    <s v="Moreno"/>
    <x v="10"/>
    <d v="2022-07-14T00:00:00"/>
    <s v="Natalio"/>
    <s v="Mantenimiento Mecanico"/>
    <d v="2023-01-10T00:00:00"/>
    <d v="1899-12-30T06:35:09"/>
    <d v="2023-01-10T00:00:00"/>
    <d v="1899-12-30T07:20:25"/>
    <n v="2716"/>
    <n v="45.266666666666666"/>
    <s v="sin informacion"/>
    <s v="sin informacion"/>
    <n v="2"/>
    <s v="enero"/>
    <s v="M"/>
    <s v="sin informacion"/>
    <s v="sin informacion"/>
    <s v="sin informacion"/>
    <s v="sin informacion"/>
    <s v="sin informacion"/>
  </r>
  <r>
    <n v="134128"/>
    <x v="0"/>
    <s v="Moreno"/>
    <x v="9"/>
    <d v="2018-11-01T00:00:00"/>
    <s v="-"/>
    <s v="Mantenimiento Mecanico"/>
    <d v="2023-01-10T00:00:00"/>
    <d v="1899-12-30T07:16:28"/>
    <d v="2023-01-10T00:00:00"/>
    <d v="1899-12-30T07:22:38"/>
    <n v="370"/>
    <n v="6.166666666666667"/>
    <s v="microparada"/>
    <s v="microparada"/>
    <n v="2"/>
    <s v="enero"/>
    <s v="M"/>
    <m/>
    <s v="microparada"/>
    <m/>
    <m/>
    <m/>
  </r>
  <r>
    <n v="134130"/>
    <x v="0"/>
    <s v="Moreno"/>
    <x v="9"/>
    <d v="2018-11-01T00:00:00"/>
    <s v="-"/>
    <s v="Mantenimiento Electrico"/>
    <d v="2023-01-10T00:00:00"/>
    <d v="1899-12-30T07:26:37"/>
    <d v="2023-01-10T00:00:00"/>
    <d v="1899-12-30T07:37:45"/>
    <n v="668"/>
    <n v="11.133333333333333"/>
    <s v="habilitacion de salida de malas"/>
    <s v="ajuste"/>
    <n v="2"/>
    <s v="enero"/>
    <s v="M"/>
    <m/>
    <s v="no"/>
    <m/>
    <m/>
    <m/>
  </r>
  <r>
    <n v="134139"/>
    <x v="34"/>
    <s v="Moreno"/>
    <x v="7"/>
    <d v="2021-03-10T00:00:00"/>
    <s v="Martín"/>
    <s v="Mantenimiento Electrico"/>
    <d v="2023-01-10T00:00:00"/>
    <d v="1899-12-30T08:40:30"/>
    <d v="2023-01-10T00:00:00"/>
    <d v="1899-12-30T08:45:27"/>
    <n v="297"/>
    <n v="4.95"/>
    <s v="microparada"/>
    <s v="microparada"/>
    <n v="2"/>
    <s v="enero"/>
    <s v="M"/>
    <m/>
    <s v="microparada"/>
    <m/>
    <m/>
    <m/>
  </r>
  <r>
    <n v="134146"/>
    <x v="13"/>
    <s v="Moreno"/>
    <x v="6"/>
    <d v="2020-06-30T00:00:00"/>
    <s v="Martín"/>
    <s v="Mantenimiento Electrico"/>
    <d v="2023-01-10T00:00:00"/>
    <d v="1899-12-30T09:46:21"/>
    <d v="2023-01-10T00:00:00"/>
    <d v="1899-12-30T10:07:39"/>
    <n v="1278"/>
    <n v="21.3"/>
    <s v="reemplazo de potenciometro de abastecedor"/>
    <s v="rotura"/>
    <n v="2"/>
    <s v="enero"/>
    <s v="M"/>
    <m/>
    <s v="si"/>
    <m/>
    <m/>
    <m/>
  </r>
  <r>
    <n v="134150"/>
    <x v="13"/>
    <s v="Moreno"/>
    <x v="6"/>
    <d v="2020-06-30T00:00:00"/>
    <s v="Martín"/>
    <s v="Mantenimiento Electrico"/>
    <d v="2023-01-10T00:00:00"/>
    <d v="1899-12-30T10:30:32"/>
    <d v="2023-01-10T00:00:00"/>
    <d v="1899-12-30T10:34:27"/>
    <n v="235"/>
    <n v="3.9166666666666665"/>
    <s v="microparada"/>
    <s v="microparada"/>
    <n v="2"/>
    <s v="enero"/>
    <s v="M"/>
    <m/>
    <s v="microparada"/>
    <m/>
    <m/>
    <m/>
  </r>
  <r>
    <n v="134152"/>
    <x v="28"/>
    <s v="Moreno"/>
    <x v="6"/>
    <d v="2018-11-01T00:00:00"/>
    <s v="-"/>
    <s v="Mantenimiento Mecanico"/>
    <d v="2023-01-10T00:00:00"/>
    <d v="1899-12-30T10:48:07"/>
    <d v="2023-01-10T00:00:00"/>
    <d v="1899-12-30T11:57:10"/>
    <n v="4143"/>
    <n v="69.05"/>
    <s v="regulacion"/>
    <s v="ajuste"/>
    <n v="2"/>
    <s v="enero"/>
    <s v="M"/>
    <m/>
    <s v="no"/>
    <m/>
    <m/>
    <m/>
  </r>
  <r>
    <n v="134153"/>
    <x v="0"/>
    <s v="Moreno"/>
    <x v="10"/>
    <d v="2018-11-01T00:00:00"/>
    <s v="-"/>
    <s v="Mantenimiento Mecanico"/>
    <d v="2023-01-10T00:00:00"/>
    <d v="1899-12-30T10:48:42"/>
    <d v="2023-01-10T00:00:00"/>
    <d v="1899-12-30T10:55:04"/>
    <n v="382"/>
    <n v="6.3666666666666663"/>
    <s v="microparada"/>
    <s v="microparada"/>
    <n v="2"/>
    <s v="enero"/>
    <s v="M"/>
    <m/>
    <s v="microparada"/>
    <m/>
    <m/>
    <m/>
  </r>
  <r>
    <n v="134162"/>
    <x v="35"/>
    <s v="Moreno"/>
    <x v="18"/>
    <d v="2018-11-01T00:00:00"/>
    <s v="-"/>
    <s v="Mantenimiento Mecanico"/>
    <d v="2023-01-10T00:00:00"/>
    <d v="1899-12-30T12:33:53"/>
    <d v="2023-01-10T00:00:00"/>
    <d v="1899-12-30T13:03:12"/>
    <n v="1759"/>
    <n v="29.316666666666666"/>
    <s v="sin informacion"/>
    <s v="sin informacion"/>
    <n v="2"/>
    <s v="enero"/>
    <s v="M"/>
    <s v="sin informacion"/>
    <s v="sin informacion"/>
    <s v="sin informacion"/>
    <s v="sin informacion"/>
    <s v="sin informacion"/>
  </r>
  <r>
    <n v="134163"/>
    <x v="0"/>
    <s v="Moreno"/>
    <x v="0"/>
    <d v="2018-11-01T00:00:00"/>
    <s v="-"/>
    <s v="Mantenimiento Mecanico"/>
    <d v="2023-01-10T00:00:00"/>
    <d v="1899-12-30T12:34:00"/>
    <d v="2023-01-10T00:00:00"/>
    <d v="1899-12-30T13:03:43"/>
    <n v="1783"/>
    <n v="29.716666666666665"/>
    <s v="sin informacion"/>
    <s v="sin informacion"/>
    <n v="2"/>
    <s v="enero"/>
    <s v="M"/>
    <s v="sin informacion"/>
    <s v="sin informacion"/>
    <s v="sin informacion"/>
    <s v="sin informacion"/>
    <s v="sin informacion"/>
  </r>
  <r>
    <n v="134171"/>
    <x v="4"/>
    <s v="Moreno"/>
    <x v="4"/>
    <d v="2019-12-10T00:00:00"/>
    <s v="Martín"/>
    <s v="Mantenimiento Mecanico"/>
    <d v="2023-01-10T00:00:00"/>
    <d v="1899-12-30T13:17:59"/>
    <d v="2023-01-10T00:00:00"/>
    <d v="1899-12-30T13:32:40"/>
    <n v="881"/>
    <n v="14.683333333333334"/>
    <s v="se acomoda cable canal"/>
    <s v="ajuste"/>
    <n v="2"/>
    <s v="enero"/>
    <s v="M"/>
    <m/>
    <s v="no"/>
    <m/>
    <m/>
    <m/>
  </r>
  <r>
    <n v="134174"/>
    <x v="1"/>
    <s v="Moreno"/>
    <x v="2"/>
    <d v="2020-10-16T00:00:00"/>
    <s v="Martín"/>
    <s v="Mantenimiento Electrico"/>
    <d v="2023-01-10T00:00:00"/>
    <d v="1899-12-30T14:07:29"/>
    <d v="2023-01-10T00:00:00"/>
    <d v="1899-12-30T14:37:57"/>
    <n v="1828"/>
    <n v="30.466666666666665"/>
    <s v="regulacion"/>
    <s v="ajuste"/>
    <n v="2"/>
    <s v="enero"/>
    <s v="T"/>
    <m/>
    <s v="no"/>
    <m/>
    <m/>
    <m/>
  </r>
  <r>
    <n v="134179"/>
    <x v="0"/>
    <s v="Moreno"/>
    <x v="17"/>
    <d v="2018-11-01T00:00:00"/>
    <s v="-"/>
    <s v="Mantenimiento Mecanico"/>
    <d v="2023-01-10T00:00:00"/>
    <d v="1899-12-30T14:39:05"/>
    <d v="2023-01-10T00:00:00"/>
    <d v="1899-12-30T14:48:46"/>
    <n v="581"/>
    <n v="9.6833333333333336"/>
    <s v="microparada"/>
    <s v="microparada"/>
    <n v="2"/>
    <s v="enero"/>
    <s v="T"/>
    <m/>
    <s v="microparada"/>
    <m/>
    <m/>
    <m/>
  </r>
  <r>
    <n v="134181"/>
    <x v="0"/>
    <s v="Moreno"/>
    <x v="1"/>
    <d v="2018-11-01T00:00:00"/>
    <s v="-"/>
    <s v="Mantenimiento Mecanico"/>
    <d v="2023-01-10T00:00:00"/>
    <d v="1899-12-30T15:04:07"/>
    <d v="2023-01-10T00:00:00"/>
    <d v="1899-12-30T15:04:39"/>
    <n v="32"/>
    <n v="0.53333333333333333"/>
    <s v="microparada"/>
    <s v="microparada"/>
    <n v="2"/>
    <s v="enero"/>
    <s v="T"/>
    <m/>
    <s v="microparada"/>
    <m/>
    <m/>
    <m/>
  </r>
  <r>
    <n v="134184"/>
    <x v="0"/>
    <s v="Moreno"/>
    <x v="7"/>
    <d v="2018-11-01T00:00:00"/>
    <s v="-"/>
    <s v="Mantenimiento Mecanico"/>
    <d v="2023-01-10T00:00:00"/>
    <d v="1899-12-30T15:13:12"/>
    <d v="2023-01-10T00:00:00"/>
    <d v="1899-12-30T15:16:47"/>
    <n v="215"/>
    <n v="3.5833333333333335"/>
    <s v="microparada"/>
    <s v="microparada"/>
    <n v="2"/>
    <s v="enero"/>
    <s v="T"/>
    <m/>
    <s v="microparada"/>
    <m/>
    <m/>
    <m/>
  </r>
  <r>
    <n v="134190"/>
    <x v="11"/>
    <s v="Moreno"/>
    <x v="6"/>
    <d v="2018-11-01T00:00:00"/>
    <s v="-"/>
    <s v="Mantenimiento Mecanico"/>
    <d v="2023-01-10T00:00:00"/>
    <d v="1899-12-30T16:45:41"/>
    <d v="2023-01-10T00:00:00"/>
    <d v="1899-12-30T18:28:47"/>
    <n v="6186"/>
    <n v="103.1"/>
    <s v="sin informacion"/>
    <s v="sin informacion"/>
    <n v="2"/>
    <s v="enero"/>
    <s v="T"/>
    <s v="sin informacion"/>
    <s v="sin informacion"/>
    <s v="sin informacion"/>
    <s v="sin informacion"/>
    <s v="sin informacion"/>
  </r>
  <r>
    <n v="134193"/>
    <x v="0"/>
    <s v="Moreno"/>
    <x v="5"/>
    <d v="2018-11-01T00:00:00"/>
    <s v="-"/>
    <s v="Mantenimiento Mecanico"/>
    <d v="2023-01-10T00:00:00"/>
    <d v="1899-12-30T17:02:25"/>
    <d v="2023-01-10T00:00:00"/>
    <d v="1899-12-30T17:03:12"/>
    <n v="47"/>
    <n v="0.78333333333333333"/>
    <s v="microparada"/>
    <s v="microparada"/>
    <n v="2"/>
    <s v="enero"/>
    <s v="T"/>
    <m/>
    <s v="microparada"/>
    <m/>
    <m/>
    <m/>
  </r>
  <r>
    <n v="134195"/>
    <x v="10"/>
    <s v="Moreno"/>
    <x v="7"/>
    <d v="2020-09-30T00:00:00"/>
    <s v="Martín"/>
    <s v="Mantenimiento Mecanico"/>
    <d v="2023-01-10T00:00:00"/>
    <d v="1899-12-30T17:11:24"/>
    <d v="2023-01-10T00:00:00"/>
    <d v="1899-12-30T18:05:55"/>
    <n v="3271"/>
    <n v="54.516666666666666"/>
    <s v="Se ajusta embrague del empujandor"/>
    <s v="ajuste"/>
    <n v="2"/>
    <s v="enero"/>
    <s v="T"/>
    <m/>
    <s v="no"/>
    <m/>
    <m/>
    <m/>
  </r>
  <r>
    <n v="134197"/>
    <x v="6"/>
    <s v="Moreno"/>
    <x v="12"/>
    <d v="2018-11-01T00:00:00"/>
    <s v="-"/>
    <s v="Mantenimiento Mecanico"/>
    <d v="2023-01-10T00:00:00"/>
    <d v="1899-12-30T17:25:19"/>
    <d v="2023-01-10T00:00:00"/>
    <d v="1899-12-30T17:34:50"/>
    <n v="571"/>
    <n v="9.5166666666666675"/>
    <s v="microparada"/>
    <s v="microparada"/>
    <n v="2"/>
    <s v="enero"/>
    <s v="T"/>
    <m/>
    <s v="microparada"/>
    <m/>
    <m/>
    <m/>
  </r>
  <r>
    <n v="134207"/>
    <x v="6"/>
    <s v="Moreno"/>
    <x v="12"/>
    <d v="2018-11-01T00:00:00"/>
    <s v="-"/>
    <s v="Mantenimiento Mecanico"/>
    <d v="2023-01-10T00:00:00"/>
    <d v="1899-12-30T18:07:50"/>
    <d v="2023-01-10T00:00:00"/>
    <d v="1899-12-30T19:31:31"/>
    <n v="5021"/>
    <n v="83.683333333333337"/>
    <s v="regula rodillo moletiado"/>
    <s v="ajuste"/>
    <n v="2"/>
    <s v="enero"/>
    <s v="T"/>
    <m/>
    <s v="no"/>
    <m/>
    <m/>
    <m/>
  </r>
  <r>
    <n v="134209"/>
    <x v="17"/>
    <s v="Moreno"/>
    <x v="11"/>
    <d v="2021-03-08T00:00:00"/>
    <s v="Martín"/>
    <s v="Mantenimiento Mecanico"/>
    <d v="2023-01-10T00:00:00"/>
    <d v="1899-12-30T18:17:17"/>
    <d v="2023-01-10T00:00:00"/>
    <d v="1899-12-30T18:54:11"/>
    <n v="2214"/>
    <n v="36.9"/>
    <s v="Se cambia el pico"/>
    <s v="ajuste"/>
    <n v="2"/>
    <s v="enero"/>
    <s v="T"/>
    <m/>
    <s v="no"/>
    <m/>
    <m/>
    <m/>
  </r>
  <r>
    <n v="134213"/>
    <x v="1"/>
    <s v="Moreno"/>
    <x v="2"/>
    <d v="2020-10-16T00:00:00"/>
    <s v="Martín"/>
    <s v="Mantenimiento Mecanico"/>
    <d v="2023-01-10T00:00:00"/>
    <d v="1899-12-30T18:47:34"/>
    <d v="2023-01-10T00:00:00"/>
    <d v="1899-12-30T19:16:59"/>
    <n v="1765"/>
    <n v="29.416666666666668"/>
    <s v="regulacion"/>
    <s v="ajuste"/>
    <n v="2"/>
    <s v="enero"/>
    <s v="T"/>
    <m/>
    <s v="no"/>
    <m/>
    <m/>
    <m/>
  </r>
  <r>
    <n v="134215"/>
    <x v="1"/>
    <s v="Moreno"/>
    <x v="2"/>
    <d v="2020-10-16T00:00:00"/>
    <s v="Martín"/>
    <s v="Mantenimiento Mecanico"/>
    <d v="2023-01-10T00:00:00"/>
    <d v="1899-12-30T19:18:54"/>
    <d v="2023-01-11T00:00:00"/>
    <d v="1899-12-30T06:02:11"/>
    <n v="38597"/>
    <n v="643.2833333333333"/>
    <s v="regulacion"/>
    <s v="ajuste"/>
    <n v="2"/>
    <s v="enero"/>
    <s v="T"/>
    <m/>
    <s v="no"/>
    <m/>
    <m/>
    <m/>
  </r>
  <r>
    <n v="134216"/>
    <x v="6"/>
    <s v="Moreno"/>
    <x v="15"/>
    <d v="2018-11-01T00:00:00"/>
    <s v="-"/>
    <s v="Mantenimiento Mecanico"/>
    <d v="2023-01-10T00:00:00"/>
    <d v="1899-12-30T19:43:39"/>
    <d v="2023-01-10T00:00:00"/>
    <d v="1899-12-30T19:52:12"/>
    <n v="513"/>
    <n v="8.5500000000000007"/>
    <s v="microparada"/>
    <s v="microparada"/>
    <n v="2"/>
    <s v="enero"/>
    <s v="T"/>
    <m/>
    <s v="microparada"/>
    <m/>
    <m/>
    <m/>
  </r>
  <r>
    <n v="134219"/>
    <x v="17"/>
    <s v="Moreno"/>
    <x v="11"/>
    <d v="2021-03-08T00:00:00"/>
    <s v="Martín"/>
    <s v="Mantenimiento Mecanico"/>
    <d v="2023-01-10T00:00:00"/>
    <d v="1899-12-30T20:06:15"/>
    <d v="2023-01-10T00:00:00"/>
    <d v="1899-12-30T20:07:37"/>
    <n v="82"/>
    <n v="1.3666666666666667"/>
    <s v="microparada"/>
    <s v="microparada"/>
    <n v="2"/>
    <s v="enero"/>
    <s v="T"/>
    <m/>
    <s v="microparada"/>
    <m/>
    <m/>
    <m/>
  </r>
  <r>
    <n v="134220"/>
    <x v="6"/>
    <s v="Moreno"/>
    <x v="12"/>
    <d v="2018-11-01T00:00:00"/>
    <s v="-"/>
    <s v="Mantenimiento Mecanico"/>
    <d v="2023-01-10T00:00:00"/>
    <d v="1899-12-30T20:26:47"/>
    <d v="2023-01-10T00:00:00"/>
    <d v="1899-12-30T21:26:13"/>
    <n v="3566"/>
    <n v="59.43333333333333"/>
    <s v="regulacion"/>
    <s v="ajuste"/>
    <n v="2"/>
    <s v="enero"/>
    <s v="T"/>
    <m/>
    <s v="no"/>
    <m/>
    <m/>
    <m/>
  </r>
  <r>
    <n v="134221"/>
    <x v="0"/>
    <s v="Moreno"/>
    <x v="18"/>
    <d v="2018-11-01T00:00:00"/>
    <s v="-"/>
    <s v="Mantenimiento Electrico"/>
    <d v="2023-01-10T00:00:00"/>
    <d v="1899-12-30T20:34:11"/>
    <d v="2023-01-10T00:00:00"/>
    <d v="1899-12-30T20:41:21"/>
    <n v="430"/>
    <n v="7.166666666666667"/>
    <s v="microparada"/>
    <s v="microparada"/>
    <n v="2"/>
    <s v="enero"/>
    <s v="T"/>
    <m/>
    <s v="microparada"/>
    <m/>
    <m/>
    <m/>
  </r>
  <r>
    <n v="134222"/>
    <x v="18"/>
    <s v="Moreno"/>
    <x v="11"/>
    <d v="2018-11-01T00:00:00"/>
    <s v="-"/>
    <s v="Mantenimiento Mecanico"/>
    <d v="2023-01-10T00:00:00"/>
    <d v="1899-12-30T20:34:46"/>
    <d v="2023-01-10T00:00:00"/>
    <d v="1899-12-30T21:32:09"/>
    <n v="3443"/>
    <n v="57.383333333333333"/>
    <s v="La máquina está cortando las etiquetas, se estuvo trabajando para evitar que se corte, se sacó tensión en el brazo de debobinado. También se pregunta si había repuesto del rodillo de tracción, ya que el mismo tiene desgaste, en el pañol no figura que exista el repuesto"/>
    <s v="ajuste"/>
    <n v="2"/>
    <s v="enero"/>
    <s v="T"/>
    <m/>
    <s v="no"/>
    <m/>
    <m/>
    <m/>
  </r>
  <r>
    <n v="134223"/>
    <x v="0"/>
    <s v="Moreno"/>
    <x v="18"/>
    <d v="2018-11-01T00:00:00"/>
    <s v="-"/>
    <s v="Mantenimiento Electrico"/>
    <d v="2023-01-10T00:00:00"/>
    <d v="1899-12-30T21:31:34"/>
    <d v="2023-01-10T00:00:00"/>
    <d v="1899-12-30T21:38:07"/>
    <n v="393"/>
    <n v="6.55"/>
    <s v="microparada"/>
    <s v="microparada"/>
    <n v="2"/>
    <s v="enero"/>
    <s v="T"/>
    <m/>
    <s v="microparada"/>
    <m/>
    <m/>
    <m/>
  </r>
  <r>
    <n v="134226"/>
    <x v="0"/>
    <s v="Moreno"/>
    <x v="2"/>
    <d v="2018-11-01T00:00:00"/>
    <s v="-"/>
    <s v="Mantenimiento Mecanico"/>
    <d v="2023-01-11T00:00:00"/>
    <d v="1899-12-30T06:02:16"/>
    <d v="2023-01-11T00:00:00"/>
    <d v="1899-12-30T07:42:32"/>
    <n v="6016"/>
    <n v="100.26666666666667"/>
    <s v="regulacion"/>
    <s v="ajuste"/>
    <n v="2"/>
    <s v="enero"/>
    <s v="M"/>
    <m/>
    <s v="no"/>
    <m/>
    <m/>
    <m/>
  </r>
  <r>
    <n v="134234"/>
    <x v="4"/>
    <s v="Moreno"/>
    <x v="4"/>
    <d v="2019-12-10T00:00:00"/>
    <s v="Martín"/>
    <s v="Mantenimiento Mecanico"/>
    <d v="2023-01-11T00:00:00"/>
    <d v="1899-12-30T06:52:14"/>
    <d v="2023-01-11T00:00:00"/>
    <d v="1899-12-30T07:15:33"/>
    <n v="1399"/>
    <n v="23.316666666666666"/>
    <s v="se reinicia brazo ABB"/>
    <s v="ajuste"/>
    <n v="2"/>
    <s v="enero"/>
    <s v="M"/>
    <m/>
    <s v="no"/>
    <m/>
    <m/>
    <m/>
  </r>
  <r>
    <n v="134241"/>
    <x v="14"/>
    <s v="Moreno"/>
    <x v="2"/>
    <d v="2020-02-20T00:00:00"/>
    <s v="Martín"/>
    <s v="Mantenimiento Electrico"/>
    <d v="2023-01-11T00:00:00"/>
    <d v="1899-12-30T07:42:38"/>
    <d v="2023-01-11T00:00:00"/>
    <d v="1899-12-30T08:15:59"/>
    <n v="2001"/>
    <n v="33.35"/>
    <s v="regulacion"/>
    <s v="ajuste"/>
    <n v="2"/>
    <s v="enero"/>
    <s v="M"/>
    <m/>
    <s v="no"/>
    <m/>
    <m/>
    <m/>
  </r>
  <r>
    <n v="134252"/>
    <x v="0"/>
    <s v="Moreno"/>
    <x v="14"/>
    <d v="2018-11-01T00:00:00"/>
    <s v="-"/>
    <s v="Mantenimiento Mecanico"/>
    <d v="2023-01-11T00:00:00"/>
    <d v="1899-12-30T09:16:18"/>
    <d v="2023-01-11T00:00:00"/>
    <d v="1899-12-30T09:16:24"/>
    <n v="6"/>
    <n v="0.1"/>
    <s v="microparada"/>
    <s v="microparada"/>
    <n v="2"/>
    <s v="enero"/>
    <s v="M"/>
    <m/>
    <s v="microparada"/>
    <m/>
    <m/>
    <m/>
  </r>
  <r>
    <n v="134261"/>
    <x v="6"/>
    <s v="Moreno"/>
    <x v="10"/>
    <d v="2018-11-01T00:00:00"/>
    <s v="-"/>
    <s v="Mantenimiento Mecanico"/>
    <d v="2023-01-11T00:00:00"/>
    <d v="1899-12-30T10:00:51"/>
    <d v="2023-01-11T00:00:00"/>
    <d v="1899-12-30T10:29:10"/>
    <n v="1699"/>
    <n v="28.316666666666666"/>
    <s v=" cambio de correa de traccion, cambio de rodillo y regulaciones varias!"/>
    <s v="ajuste"/>
    <n v="2"/>
    <s v="enero"/>
    <s v="M"/>
    <m/>
    <s v="no"/>
    <m/>
    <m/>
    <m/>
  </r>
  <r>
    <n v="134265"/>
    <x v="21"/>
    <s v="Moreno"/>
    <x v="14"/>
    <d v="2018-11-01T00:00:00"/>
    <s v="-"/>
    <s v="Mantenimiento Electrico"/>
    <d v="2023-01-11T00:00:00"/>
    <d v="1899-12-30T10:32:12"/>
    <d v="2023-01-11T00:00:00"/>
    <d v="1899-12-30T10:32:40"/>
    <n v="28"/>
    <n v="0.46666666666666667"/>
    <s v="microparada"/>
    <s v="microparada"/>
    <n v="2"/>
    <s v="enero"/>
    <s v="M"/>
    <m/>
    <s v="microparada"/>
    <m/>
    <m/>
    <m/>
  </r>
  <r>
    <n v="134266"/>
    <x v="0"/>
    <s v="Moreno"/>
    <x v="14"/>
    <d v="2018-11-01T00:00:00"/>
    <s v="-"/>
    <s v="Mantenimiento Electrico"/>
    <d v="2023-01-11T00:00:00"/>
    <d v="1899-12-30T10:33:20"/>
    <d v="2023-01-11T00:00:00"/>
    <d v="1899-12-30T10:37:11"/>
    <n v="231"/>
    <n v="3.85"/>
    <s v="microparada"/>
    <s v="microparada"/>
    <n v="2"/>
    <s v="enero"/>
    <s v="M"/>
    <m/>
    <s v="microparada"/>
    <m/>
    <m/>
    <m/>
  </r>
  <r>
    <n v="134267"/>
    <x v="6"/>
    <s v="Moreno"/>
    <x v="10"/>
    <d v="2018-11-01T00:00:00"/>
    <s v="-"/>
    <s v="Mantenimiento Mecanico"/>
    <d v="2023-01-11T00:00:00"/>
    <d v="1899-12-30T10:36:26"/>
    <d v="2023-01-11T00:00:00"/>
    <d v="1899-12-30T10:49:56"/>
    <n v="810"/>
    <n v="13.5"/>
    <s v=" cambio de correa de traccion, cambio de rodillo y regulaciones varias!"/>
    <s v="ajuste"/>
    <n v="2"/>
    <s v="enero"/>
    <s v="M"/>
    <m/>
    <s v="no"/>
    <m/>
    <m/>
    <m/>
  </r>
  <r>
    <n v="134270"/>
    <x v="6"/>
    <s v="Moreno"/>
    <x v="10"/>
    <d v="2018-11-01T00:00:00"/>
    <s v="-"/>
    <s v="Mantenimiento Mecanico"/>
    <d v="2023-01-11T00:00:00"/>
    <d v="1899-12-30T11:17:57"/>
    <d v="2023-01-11T00:00:00"/>
    <d v="1899-12-30T11:21:15"/>
    <n v="198"/>
    <n v="3.3"/>
    <s v="microparada"/>
    <s v="microparada"/>
    <n v="2"/>
    <s v="enero"/>
    <s v="M"/>
    <m/>
    <s v="microparada"/>
    <m/>
    <m/>
    <m/>
  </r>
  <r>
    <n v="134280"/>
    <x v="1"/>
    <s v="Moreno"/>
    <x v="2"/>
    <d v="2020-10-16T00:00:00"/>
    <s v="Martín"/>
    <s v="Mantenimiento Electrico"/>
    <d v="2023-01-11T00:00:00"/>
    <d v="1899-12-30T12:04:25"/>
    <d v="2023-01-11T00:00:00"/>
    <d v="1899-12-30T12:12:14"/>
    <n v="469"/>
    <n v="7.8166666666666664"/>
    <s v="microparada"/>
    <s v="microparada"/>
    <n v="2"/>
    <s v="enero"/>
    <s v="M"/>
    <m/>
    <s v="microparada"/>
    <m/>
    <m/>
    <m/>
  </r>
  <r>
    <n v="134281"/>
    <x v="6"/>
    <s v="Moreno"/>
    <x v="10"/>
    <d v="2018-11-01T00:00:00"/>
    <s v="-"/>
    <s v="Mantenimiento Mecanico"/>
    <d v="2023-01-11T00:00:00"/>
    <d v="1899-12-30T12:21:12"/>
    <d v="2023-01-11T00:00:00"/>
    <d v="1899-12-30T14:36:48"/>
    <n v="8136"/>
    <n v="135.6"/>
    <s v=" cambio de correa de traccion, cambio de rodillo y regulaciones varias!"/>
    <s v="ajuste"/>
    <n v="2"/>
    <s v="enero"/>
    <s v="M"/>
    <m/>
    <s v="no"/>
    <m/>
    <m/>
    <m/>
  </r>
  <r>
    <n v="134282"/>
    <x v="36"/>
    <s v="Moreno"/>
    <x v="9"/>
    <d v="2018-11-01T00:00:00"/>
    <s v="-"/>
    <s v="Mantenimiento Mecanico"/>
    <d v="2023-01-11T00:00:00"/>
    <d v="1899-12-30T12:21:38"/>
    <d v="2023-01-11T00:00:00"/>
    <d v="1899-12-30T12:24:26"/>
    <n v="168"/>
    <n v="2.8"/>
    <s v="microparada"/>
    <s v="microparada"/>
    <n v="2"/>
    <s v="enero"/>
    <s v="M"/>
    <m/>
    <s v="microparada"/>
    <m/>
    <m/>
    <m/>
  </r>
  <r>
    <n v="134287"/>
    <x v="37"/>
    <s v="Moreno"/>
    <x v="5"/>
    <d v="2018-11-01T00:00:00"/>
    <s v="-"/>
    <s v="Mantenimiento Mecanico"/>
    <d v="2023-01-11T00:00:00"/>
    <d v="1899-12-30T12:54:22"/>
    <d v="2023-01-11T00:00:00"/>
    <d v="1899-12-30T15:38:06"/>
    <n v="9824"/>
    <n v="163.73333333333332"/>
    <s v="tensor con desgaste, se utiliza el de linea 45"/>
    <s v="ajuste"/>
    <n v="2"/>
    <s v="enero"/>
    <s v="M"/>
    <m/>
    <s v="no"/>
    <m/>
    <m/>
    <m/>
  </r>
  <r>
    <n v="134288"/>
    <x v="6"/>
    <s v="Moreno"/>
    <x v="13"/>
    <d v="2019-10-08T00:00:00"/>
    <s v="Martín"/>
    <s v="Mantenimiento Electrico"/>
    <d v="2023-01-11T00:00:00"/>
    <d v="1899-12-30T12:55:11"/>
    <d v="2023-01-11T00:00:00"/>
    <d v="1899-12-30T13:02:46"/>
    <n v="455"/>
    <n v="7.583333333333333"/>
    <s v="microparada"/>
    <s v="microparada"/>
    <n v="2"/>
    <s v="enero"/>
    <s v="M"/>
    <m/>
    <s v="microparada"/>
    <m/>
    <m/>
    <m/>
  </r>
  <r>
    <n v="134293"/>
    <x v="28"/>
    <s v="Moreno"/>
    <x v="6"/>
    <d v="2018-11-01T00:00:00"/>
    <s v="-"/>
    <s v="Mantenimiento Mecanico"/>
    <d v="2023-01-11T00:00:00"/>
    <d v="1899-12-30T14:13:47"/>
    <d v="2023-01-11T00:00:00"/>
    <d v="1899-12-30T14:14:13"/>
    <n v="26"/>
    <n v="0.43333333333333335"/>
    <s v="microparada"/>
    <s v="microparada"/>
    <n v="2"/>
    <s v="enero"/>
    <s v="T"/>
    <m/>
    <s v="microparada"/>
    <m/>
    <m/>
    <m/>
  </r>
  <r>
    <n v="134294"/>
    <x v="28"/>
    <s v="Moreno"/>
    <x v="6"/>
    <d v="2018-11-01T00:00:00"/>
    <s v="-"/>
    <s v="Mantenimiento Mecanico"/>
    <d v="2023-01-11T00:00:00"/>
    <d v="1899-12-30T14:14:17"/>
    <d v="2023-01-11T00:00:00"/>
    <d v="1899-12-30T14:28:05"/>
    <n v="828"/>
    <n v="13.8"/>
    <s v="regulacion"/>
    <s v="ajuste"/>
    <n v="2"/>
    <s v="enero"/>
    <s v="T"/>
    <m/>
    <s v="no"/>
    <m/>
    <m/>
    <m/>
  </r>
  <r>
    <n v="134310"/>
    <x v="2"/>
    <s v="Moreno"/>
    <x v="19"/>
    <d v="2018-11-01T00:00:00"/>
    <s v="-"/>
    <s v="Mantenimiento Mecanico"/>
    <d v="2023-01-11T00:00:00"/>
    <d v="1899-12-30T16:17:14"/>
    <d v="2023-01-11T00:00:00"/>
    <d v="1899-12-30T16:58:04"/>
    <n v="2450"/>
    <n v="40.833333333333336"/>
    <s v="regulacion"/>
    <s v="ajuste"/>
    <n v="2"/>
    <s v="enero"/>
    <s v="T"/>
    <m/>
    <s v="no"/>
    <m/>
    <m/>
    <m/>
  </r>
  <r>
    <n v="134312"/>
    <x v="15"/>
    <s v="Moreno"/>
    <x v="10"/>
    <d v="2022-07-14T00:00:00"/>
    <s v="Natalio"/>
    <s v="Mantenimiento Mecanico"/>
    <d v="2023-01-11T00:00:00"/>
    <d v="1899-12-30T16:39:04"/>
    <d v="2023-01-11T00:00:00"/>
    <d v="1899-12-30T16:45:48"/>
    <n v="404"/>
    <n v="6.7333333333333334"/>
    <s v="microparada"/>
    <s v="microparada"/>
    <n v="2"/>
    <s v="enero"/>
    <s v="T"/>
    <m/>
    <s v="microparada"/>
    <m/>
    <m/>
    <m/>
  </r>
  <r>
    <n v="134313"/>
    <x v="28"/>
    <s v="Moreno"/>
    <x v="6"/>
    <d v="2018-11-01T00:00:00"/>
    <s v="-"/>
    <s v="Mantenimiento Electrico"/>
    <d v="2023-01-11T00:00:00"/>
    <d v="1899-12-30T16:56:28"/>
    <d v="2023-01-11T00:00:00"/>
    <d v="1899-12-30T17:38:21"/>
    <n v="2513"/>
    <n v="41.883333333333333"/>
    <s v="regulacion"/>
    <s v="ajuste"/>
    <n v="2"/>
    <s v="enero"/>
    <s v="T"/>
    <m/>
    <s v="no"/>
    <m/>
    <m/>
    <m/>
  </r>
  <r>
    <n v="134318"/>
    <x v="19"/>
    <s v="Moreno"/>
    <x v="9"/>
    <d v="2018-11-01T00:00:00"/>
    <s v="-"/>
    <s v="Mantenimiento Mecanico"/>
    <d v="2023-01-11T00:00:00"/>
    <d v="1899-12-30T17:25:18"/>
    <d v="2023-01-11T00:00:00"/>
    <d v="1899-12-30T17:39:56"/>
    <n v="878"/>
    <n v="14.633333333333333"/>
    <s v="se cambian tornillos de actuador"/>
    <s v="rotura"/>
    <n v="2"/>
    <s v="enero"/>
    <s v="T"/>
    <m/>
    <s v="si"/>
    <m/>
    <m/>
    <m/>
  </r>
  <r>
    <n v="134329"/>
    <x v="0"/>
    <s v="Moreno"/>
    <x v="12"/>
    <d v="2018-11-01T00:00:00"/>
    <s v="-"/>
    <s v="Mantenimiento Electrico"/>
    <d v="2023-01-11T00:00:00"/>
    <d v="1899-12-30T18:44:54"/>
    <d v="2023-01-11T00:00:00"/>
    <d v="1899-12-30T19:00:25"/>
    <n v="931"/>
    <n v="15.516666666666667"/>
    <s v="regulacion de camara"/>
    <s v="ajuste"/>
    <n v="2"/>
    <s v="enero"/>
    <s v="T"/>
    <m/>
    <s v="no"/>
    <m/>
    <m/>
    <m/>
  </r>
  <r>
    <n v="134330"/>
    <x v="6"/>
    <s v="Moreno"/>
    <x v="14"/>
    <d v="2018-11-01T00:00:00"/>
    <s v="-"/>
    <s v="Mantenimiento Mecanico"/>
    <d v="2023-01-11T00:00:00"/>
    <d v="1899-12-30T18:45:03"/>
    <d v="2023-01-11T00:00:00"/>
    <d v="1899-12-30T18:54:28"/>
    <n v="565"/>
    <n v="9.4166666666666661"/>
    <s v="microparada"/>
    <s v="microparada"/>
    <n v="2"/>
    <s v="enero"/>
    <s v="T"/>
    <m/>
    <s v="microparada"/>
    <m/>
    <m/>
    <m/>
  </r>
  <r>
    <n v="134336"/>
    <x v="6"/>
    <s v="Moreno"/>
    <x v="10"/>
    <d v="2018-11-01T00:00:00"/>
    <s v="-"/>
    <s v="Mantenimiento Mecanico"/>
    <d v="2023-01-11T00:00:00"/>
    <d v="1899-12-30T19:52:30"/>
    <d v="2023-01-11T00:00:00"/>
    <d v="1899-12-30T20:12:05"/>
    <n v="1175"/>
    <n v="19.583333333333332"/>
    <s v="regulacion y cambio de rollo de etiquetas"/>
    <s v="ajuste"/>
    <n v="2"/>
    <s v="enero"/>
    <s v="T"/>
    <m/>
    <s v="no"/>
    <m/>
    <m/>
    <m/>
  </r>
  <r>
    <n v="134338"/>
    <x v="23"/>
    <s v="Moreno"/>
    <x v="3"/>
    <d v="2023-01-04T00:00:00"/>
    <s v="Juan Manuel"/>
    <s v="Mantenimiento Mecanico"/>
    <d v="2023-01-11T00:00:00"/>
    <d v="1899-12-30T20:18:03"/>
    <d v="2023-01-11T00:00:00"/>
    <d v="1899-12-30T20:45:44"/>
    <n v="1661"/>
    <n v="27.683333333333334"/>
    <s v="reinicio"/>
    <s v="ajuste"/>
    <n v="2"/>
    <s v="enero"/>
    <s v="T"/>
    <m/>
    <s v="no"/>
    <m/>
    <m/>
    <m/>
  </r>
  <r>
    <n v="134339"/>
    <x v="6"/>
    <s v="Moreno"/>
    <x v="10"/>
    <d v="2018-11-01T00:00:00"/>
    <s v="-"/>
    <s v="Mantenimiento Mecanico"/>
    <d v="2023-01-11T00:00:00"/>
    <d v="1899-12-30T20:23:16"/>
    <d v="2023-01-11T00:00:00"/>
    <d v="1899-12-30T20:47:39"/>
    <n v="1463"/>
    <n v="24.383333333333333"/>
    <s v="regulacion"/>
    <s v="ajuste"/>
    <n v="2"/>
    <s v="enero"/>
    <s v="T"/>
    <m/>
    <s v="no"/>
    <m/>
    <m/>
    <m/>
  </r>
  <r>
    <n v="134353"/>
    <x v="25"/>
    <s v="Moreno"/>
    <x v="4"/>
    <d v="2018-11-01T00:00:00"/>
    <s v="-"/>
    <s v="Mantenimiento Electrico"/>
    <d v="2023-01-12T00:00:00"/>
    <d v="1899-12-30T06:22:36"/>
    <d v="2023-01-12T00:00:00"/>
    <d v="1899-12-30T07:00:31"/>
    <n v="2275"/>
    <n v="37.916666666666664"/>
    <s v="se reposicióna el brazo ABB"/>
    <s v="ajuste"/>
    <n v="2"/>
    <s v="enero"/>
    <s v="M"/>
    <m/>
    <s v="no"/>
    <m/>
    <m/>
    <m/>
  </r>
  <r>
    <n v="134364"/>
    <x v="0"/>
    <s v="Moreno"/>
    <x v="5"/>
    <d v="2018-11-01T00:00:00"/>
    <s v="-"/>
    <s v="Mantenimiento Electrico"/>
    <d v="2023-01-12T00:00:00"/>
    <d v="1899-12-30T06:52:23"/>
    <d v="2023-01-12T00:00:00"/>
    <d v="1899-12-30T07:58:03"/>
    <n v="3940"/>
    <n v="65.666666666666671"/>
    <s v="sin informacion"/>
    <s v="sin informacion"/>
    <n v="2"/>
    <s v="enero"/>
    <s v="M"/>
    <s v="sin informacion"/>
    <s v="sin informacion"/>
    <s v="sin informacion"/>
    <s v="sin informacion"/>
    <s v="sin informacion"/>
  </r>
  <r>
    <n v="134369"/>
    <x v="28"/>
    <s v="Moreno"/>
    <x v="6"/>
    <d v="2018-11-01T00:00:00"/>
    <s v="-"/>
    <s v="Mantenimiento Electrico"/>
    <d v="2023-01-12T00:00:00"/>
    <d v="1899-12-30T07:15:33"/>
    <d v="2023-01-12T00:00:00"/>
    <d v="1899-12-30T12:02:54"/>
    <n v="17241"/>
    <n v="287.35000000000002"/>
    <s v="puesta a punto de embalador, con backup"/>
    <s v="ajuste"/>
    <n v="2"/>
    <s v="enero"/>
    <s v="M"/>
    <m/>
    <s v="no"/>
    <m/>
    <m/>
    <m/>
  </r>
  <r>
    <n v="134374"/>
    <x v="17"/>
    <s v="Moreno"/>
    <x v="11"/>
    <d v="2021-03-08T00:00:00"/>
    <s v="Martín"/>
    <s v="Mantenimiento Mecanico"/>
    <d v="2023-01-12T00:00:00"/>
    <d v="1899-12-30T08:15:52"/>
    <d v="2023-01-12T00:00:00"/>
    <d v="1899-12-30T10:32:24"/>
    <n v="8192"/>
    <n v="136.53333333333333"/>
    <s v="puesta a punto de estrella"/>
    <s v="ajuste"/>
    <n v="2"/>
    <s v="enero"/>
    <s v="M"/>
    <m/>
    <s v="no"/>
    <m/>
    <m/>
    <m/>
  </r>
  <r>
    <n v="134377"/>
    <x v="37"/>
    <s v="Moreno"/>
    <x v="5"/>
    <d v="2018-11-01T00:00:00"/>
    <s v="-"/>
    <s v="Mantenimiento Mecanico"/>
    <d v="2023-01-12T00:00:00"/>
    <d v="1899-12-30T09:00:33"/>
    <d v="2023-01-12T00:00:00"/>
    <d v="1899-12-30T11:08:01"/>
    <n v="7648"/>
    <n v="127.46666666666667"/>
    <s v="reemplazo de banda "/>
    <s v="rotura"/>
    <n v="2"/>
    <s v="enero"/>
    <s v="M"/>
    <m/>
    <s v="si"/>
    <m/>
    <m/>
    <m/>
  </r>
  <r>
    <n v="134378"/>
    <x v="19"/>
    <s v="Moreno"/>
    <x v="12"/>
    <d v="2020-02-21T00:00:00"/>
    <s v="Martín"/>
    <s v="Mantenimiento Mecanico"/>
    <d v="2023-01-12T00:00:00"/>
    <d v="1899-12-30T09:10:00"/>
    <d v="2023-01-12T00:00:00"/>
    <d v="1899-12-30T09:43:32"/>
    <n v="2012"/>
    <n v="33.533333333333331"/>
    <s v="sin informacion"/>
    <s v="sin informacion"/>
    <n v="2"/>
    <s v="enero"/>
    <s v="M"/>
    <s v="sin informacion"/>
    <s v="sin informacion"/>
    <s v="sin informacion"/>
    <s v="sin informacion"/>
    <s v="sin informacion"/>
  </r>
  <r>
    <n v="134388"/>
    <x v="17"/>
    <s v="Moreno"/>
    <x v="11"/>
    <d v="2021-03-08T00:00:00"/>
    <s v="Martín"/>
    <s v="Mantenimiento Mecanico"/>
    <d v="2023-01-12T00:00:00"/>
    <d v="1899-12-30T10:47:18"/>
    <d v="2023-01-12T00:00:00"/>
    <d v="1899-12-30T15:04:47"/>
    <n v="15449"/>
    <n v="257.48333333333335"/>
    <s v="regulacion de estrella llenadora"/>
    <s v="ajuste"/>
    <n v="2"/>
    <s v="enero"/>
    <s v="M"/>
    <m/>
    <s v="no"/>
    <m/>
    <m/>
    <m/>
  </r>
  <r>
    <n v="134394"/>
    <x v="2"/>
    <s v="Moreno"/>
    <x v="3"/>
    <d v="2021-02-04T00:00:00"/>
    <s v="Victor"/>
    <s v="Mantenimiento Electrico"/>
    <d v="2023-01-12T00:00:00"/>
    <d v="1899-12-30T12:32:20"/>
    <d v="2023-01-12T00:00:00"/>
    <d v="1899-12-30T13:20:40"/>
    <n v="2900"/>
    <n v="48.333333333333336"/>
    <s v="reemplazo de fibra optica"/>
    <s v="rotura"/>
    <n v="2"/>
    <s v="enero"/>
    <s v="M"/>
    <m/>
    <s v="si"/>
    <m/>
    <m/>
    <m/>
  </r>
  <r>
    <n v="134405"/>
    <x v="15"/>
    <s v="Moreno"/>
    <x v="10"/>
    <d v="2022-07-14T00:00:00"/>
    <s v="Natalio"/>
    <s v="Mantenimiento Mecanico"/>
    <d v="2023-01-12T00:00:00"/>
    <d v="1899-12-30T14:32:16"/>
    <d v="2023-01-12T00:00:00"/>
    <d v="1899-12-30T14:37:16"/>
    <n v="300"/>
    <n v="5"/>
    <s v="microparada"/>
    <s v="microparada"/>
    <n v="2"/>
    <s v="enero"/>
    <s v="T"/>
    <m/>
    <s v="microparada"/>
    <m/>
    <m/>
    <m/>
  </r>
  <r>
    <n v="134406"/>
    <x v="0"/>
    <s v="Moreno"/>
    <x v="5"/>
    <d v="2018-11-01T00:00:00"/>
    <s v="-"/>
    <s v="Mantenimiento Electrico"/>
    <d v="2023-01-12T00:00:00"/>
    <d v="1899-12-30T14:32:18"/>
    <d v="2023-01-12T00:00:00"/>
    <d v="1899-12-30T14:35:16"/>
    <n v="178"/>
    <n v="2.9666666666666668"/>
    <s v="microparada"/>
    <s v="microparada"/>
    <n v="2"/>
    <s v="enero"/>
    <s v="T"/>
    <m/>
    <s v="microparada"/>
    <m/>
    <m/>
    <m/>
  </r>
  <r>
    <n v="134409"/>
    <x v="0"/>
    <s v="Moreno"/>
    <x v="5"/>
    <d v="2018-11-01T00:00:00"/>
    <s v="-"/>
    <s v="Mantenimiento Mecanico"/>
    <d v="2023-01-12T00:00:00"/>
    <d v="1899-12-30T14:41:36"/>
    <d v="2023-01-12T00:00:00"/>
    <d v="1899-12-30T14:50:19"/>
    <n v="523"/>
    <n v="8.7166666666666668"/>
    <s v="microparada"/>
    <s v="microparada"/>
    <n v="2"/>
    <s v="enero"/>
    <s v="T"/>
    <m/>
    <s v="microparada"/>
    <m/>
    <m/>
    <m/>
  </r>
  <r>
    <n v="134412"/>
    <x v="0"/>
    <s v="Moreno"/>
    <x v="18"/>
    <d v="2018-11-01T00:00:00"/>
    <s v="-"/>
    <s v="Mantenimiento Mecanico"/>
    <d v="2023-01-12T00:00:00"/>
    <d v="1899-12-30T14:55:38"/>
    <d v="2023-01-12T00:00:00"/>
    <d v="1899-12-30T15:02:20"/>
    <n v="402"/>
    <n v="6.7"/>
    <s v="microparada"/>
    <s v="microparada"/>
    <n v="2"/>
    <s v="enero"/>
    <s v="T"/>
    <m/>
    <s v="microparada"/>
    <m/>
    <m/>
    <m/>
  </r>
  <r>
    <n v="134414"/>
    <x v="0"/>
    <s v="Moreno"/>
    <x v="5"/>
    <d v="2018-11-01T00:00:00"/>
    <s v="-"/>
    <s v="Mantenimiento Electrico"/>
    <d v="2023-01-12T00:00:00"/>
    <d v="1899-12-30T15:02:35"/>
    <d v="2023-01-12T00:00:00"/>
    <d v="1899-12-30T15:09:48"/>
    <n v="433"/>
    <n v="7.2166666666666668"/>
    <s v="microparada"/>
    <s v="microparada"/>
    <n v="2"/>
    <s v="enero"/>
    <s v="T"/>
    <m/>
    <s v="microparada"/>
    <m/>
    <m/>
    <m/>
  </r>
  <r>
    <n v="134415"/>
    <x v="0"/>
    <s v="Moreno"/>
    <x v="4"/>
    <d v="2018-11-01T00:00:00"/>
    <s v="-"/>
    <s v="Mantenimiento Electrico"/>
    <d v="2023-01-12T00:00:00"/>
    <d v="1899-12-30T15:05:11"/>
    <d v="2023-01-12T00:00:00"/>
    <d v="1899-12-30T18:16:36"/>
    <n v="11485"/>
    <n v="191.41666666666666"/>
    <s v=" se reposicióna el brazo"/>
    <s v="ajuste"/>
    <n v="2"/>
    <s v="enero"/>
    <s v="T"/>
    <m/>
    <s v="no"/>
    <m/>
    <m/>
    <m/>
  </r>
  <r>
    <n v="134416"/>
    <x v="0"/>
    <s v="Moreno"/>
    <x v="9"/>
    <d v="2018-11-01T00:00:00"/>
    <s v="-"/>
    <s v="Mantenimiento Mecanico"/>
    <d v="2023-01-12T00:00:00"/>
    <d v="1899-12-30T15:09:37"/>
    <d v="2023-01-12T00:00:00"/>
    <d v="1899-12-30T15:14:41"/>
    <n v="304"/>
    <n v="5.0666666666666664"/>
    <s v="microparada"/>
    <s v="microparada"/>
    <n v="2"/>
    <s v="enero"/>
    <s v="T"/>
    <m/>
    <s v="microparada"/>
    <m/>
    <m/>
    <m/>
  </r>
  <r>
    <n v="134418"/>
    <x v="38"/>
    <s v="Moreno"/>
    <x v="6"/>
    <d v="2019-10-08T00:00:00"/>
    <s v="Martín"/>
    <s v="Mantenimiento Electrico"/>
    <d v="2023-01-12T00:00:00"/>
    <d v="1899-12-30T15:28:28"/>
    <d v="2023-01-12T00:00:00"/>
    <d v="1899-12-30T15:40:18"/>
    <n v="710"/>
    <n v="11.833333333333334"/>
    <s v="regulacion"/>
    <s v="ajuste"/>
    <n v="2"/>
    <s v="enero"/>
    <s v="T"/>
    <m/>
    <s v="no"/>
    <m/>
    <m/>
    <m/>
  </r>
  <r>
    <n v="134420"/>
    <x v="0"/>
    <s v="Moreno"/>
    <x v="12"/>
    <d v="2018-11-01T00:00:00"/>
    <s v="-"/>
    <s v="Mantenimiento Electrico"/>
    <d v="2023-01-12T00:00:00"/>
    <d v="1899-12-30T15:50:30"/>
    <d v="2023-01-12T00:00:00"/>
    <d v="1899-12-30T16:09:18"/>
    <n v="1128"/>
    <n v="18.8"/>
    <s v="sin informacion"/>
    <s v="sin informacion"/>
    <n v="2"/>
    <s v="enero"/>
    <s v="T"/>
    <s v="sin informacion"/>
    <s v="sin informacion"/>
    <s v="sin informacion"/>
    <s v="sin informacion"/>
    <s v="sin informacion"/>
  </r>
  <r>
    <n v="134423"/>
    <x v="19"/>
    <s v="Moreno"/>
    <x v="9"/>
    <d v="2018-11-01T00:00:00"/>
    <s v="-"/>
    <s v="Mantenimiento Mecanico"/>
    <d v="2023-01-12T00:00:00"/>
    <d v="1899-12-30T16:20:54"/>
    <d v="2023-01-12T00:00:00"/>
    <d v="1899-12-30T17:07:00"/>
    <n v="2766"/>
    <n v="46.1"/>
    <s v=" se regulan pisones."/>
    <s v="ajuste"/>
    <n v="2"/>
    <s v="enero"/>
    <s v="T"/>
    <m/>
    <s v="no"/>
    <m/>
    <m/>
    <m/>
  </r>
  <r>
    <n v="134424"/>
    <x v="37"/>
    <s v="Moreno"/>
    <x v="5"/>
    <d v="2018-11-01T00:00:00"/>
    <s v="-"/>
    <s v="Mantenimiento Electrico"/>
    <d v="2023-01-12T00:00:00"/>
    <d v="1899-12-30T16:41:55"/>
    <d v="2023-01-12T00:00:00"/>
    <d v="1899-12-30T16:42:00"/>
    <n v="5"/>
    <n v="8.3333333333333329E-2"/>
    <s v="microparada"/>
    <s v="microparada"/>
    <n v="2"/>
    <s v="enero"/>
    <s v="T"/>
    <m/>
    <s v="microparada"/>
    <m/>
    <m/>
    <m/>
  </r>
  <r>
    <n v="134426"/>
    <x v="37"/>
    <s v="Moreno"/>
    <x v="5"/>
    <d v="2018-11-01T00:00:00"/>
    <s v="-"/>
    <s v="Mantenimiento Mecanico"/>
    <d v="2023-01-12T00:00:00"/>
    <d v="1899-12-30T16:42:12"/>
    <d v="2023-01-12T00:00:00"/>
    <d v="1899-12-30T17:17:15"/>
    <n v="2103"/>
    <n v="35.049999999999997"/>
    <s v="se ajusta soporte del actuador flojo"/>
    <s v="ajuste"/>
    <n v="2"/>
    <s v="enero"/>
    <s v="T"/>
    <m/>
    <s v="no"/>
    <m/>
    <m/>
    <m/>
  </r>
  <r>
    <n v="134428"/>
    <x v="15"/>
    <s v="Moreno"/>
    <x v="10"/>
    <d v="2022-07-14T00:00:00"/>
    <s v="Natalio"/>
    <s v="Mantenimiento Mecanico"/>
    <d v="2023-01-12T00:00:00"/>
    <d v="1899-12-30T16:56:18"/>
    <d v="2023-01-12T00:00:00"/>
    <d v="1899-12-30T17:28:55"/>
    <n v="1957"/>
    <n v="32.616666666666667"/>
    <s v=" se ajusta eje del girador, se limpia y regula"/>
    <s v="ajuste"/>
    <n v="2"/>
    <s v="enero"/>
    <s v="T"/>
    <m/>
    <s v="no"/>
    <m/>
    <m/>
    <m/>
  </r>
  <r>
    <n v="134430"/>
    <x v="2"/>
    <s v="Moreno"/>
    <x v="12"/>
    <d v="2020-02-21T00:00:00"/>
    <s v="Martín"/>
    <s v="Mantenimiento Mecanico"/>
    <d v="2023-01-12T00:00:00"/>
    <d v="1899-12-30T17:00:39"/>
    <d v="2023-01-12T00:00:00"/>
    <d v="1899-12-30T17:30:42"/>
    <n v="1803"/>
    <n v="30.05"/>
    <s v="Se regula posición de una de las correas con tacos."/>
    <s v="ajuste"/>
    <n v="2"/>
    <s v="enero"/>
    <s v="T"/>
    <m/>
    <s v="no"/>
    <m/>
    <m/>
    <m/>
  </r>
  <r>
    <n v="134431"/>
    <x v="19"/>
    <s v="Moreno"/>
    <x v="9"/>
    <d v="2018-11-01T00:00:00"/>
    <s v="-"/>
    <s v="Mantenimiento Mecanico"/>
    <d v="2023-01-12T00:00:00"/>
    <d v="1899-12-30T17:07:04"/>
    <d v="2023-01-12T00:00:00"/>
    <d v="1899-12-30T17:30:43"/>
    <n v="1419"/>
    <n v="23.65"/>
    <s v="se regula la cuchilla"/>
    <s v="ajuste"/>
    <n v="2"/>
    <s v="enero"/>
    <s v="T"/>
    <m/>
    <s v="no"/>
    <m/>
    <m/>
    <m/>
  </r>
  <r>
    <n v="134432"/>
    <x v="21"/>
    <s v="Moreno"/>
    <x v="11"/>
    <d v="2018-11-01T00:00:00"/>
    <s v="-"/>
    <s v="Mantenimiento Mecanico"/>
    <d v="2023-01-12T00:00:00"/>
    <d v="1899-12-30T17:19:45"/>
    <d v="2023-01-12T00:00:00"/>
    <d v="1899-12-30T17:34:07"/>
    <n v="862"/>
    <n v="14.366666666666667"/>
    <s v="Regulación"/>
    <s v="ajuste"/>
    <n v="2"/>
    <s v="enero"/>
    <s v="T"/>
    <m/>
    <s v="no"/>
    <m/>
    <m/>
    <m/>
  </r>
  <r>
    <n v="134434"/>
    <x v="39"/>
    <s v="Moreno"/>
    <x v="5"/>
    <d v="2018-11-01T00:00:00"/>
    <s v="-"/>
    <s v="Mantenimiento Mecanico"/>
    <d v="2023-01-12T00:00:00"/>
    <d v="1899-12-30T17:22:52"/>
    <d v="2023-01-12T00:00:00"/>
    <d v="1899-12-30T17:25:36"/>
    <n v="164"/>
    <n v="2.7333333333333334"/>
    <s v="microparada"/>
    <s v="microparada"/>
    <n v="2"/>
    <s v="enero"/>
    <s v="T"/>
    <m/>
    <s v="microparada"/>
    <m/>
    <m/>
    <m/>
  </r>
  <r>
    <n v="134437"/>
    <x v="15"/>
    <s v="Moreno"/>
    <x v="10"/>
    <d v="2022-07-14T00:00:00"/>
    <s v="Natalio"/>
    <s v="Mantenimiento Mecanico"/>
    <d v="2023-01-12T00:00:00"/>
    <d v="1899-12-30T17:37:20"/>
    <d v="2023-01-12T00:00:00"/>
    <d v="1899-12-30T18:04:31"/>
    <n v="1631"/>
    <n v="27.183333333333334"/>
    <s v="e rompe el freno de los puck se remplaza y coloca regulador de aire ya que la causa fue la presión elevada en el actuador"/>
    <s v="ajuste"/>
    <n v="2"/>
    <s v="enero"/>
    <s v="T"/>
    <m/>
    <s v="no"/>
    <m/>
    <m/>
    <m/>
  </r>
  <r>
    <n v="134440"/>
    <x v="1"/>
    <s v="Moreno"/>
    <x v="2"/>
    <d v="2020-10-16T00:00:00"/>
    <s v="Martín"/>
    <s v="Mantenimiento Electrico"/>
    <d v="2023-01-12T00:00:00"/>
    <d v="1899-12-30T17:59:23"/>
    <d v="2023-01-12T00:00:00"/>
    <d v="1899-12-30T18:16:11"/>
    <n v="1008"/>
    <n v="16.8"/>
    <s v="regulacion"/>
    <s v="ajuste"/>
    <n v="2"/>
    <s v="enero"/>
    <s v="T"/>
    <m/>
    <s v="no"/>
    <m/>
    <m/>
    <m/>
  </r>
  <r>
    <n v="134443"/>
    <x v="3"/>
    <s v="Moreno"/>
    <x v="5"/>
    <d v="2018-11-01T00:00:00"/>
    <s v="-"/>
    <s v="Mantenimiento Mecanico"/>
    <d v="2023-01-12T00:00:00"/>
    <d v="1899-12-30T18:39:35"/>
    <d v="2023-01-12T00:00:00"/>
    <d v="1899-12-30T18:59:19"/>
    <n v="1184"/>
    <n v="19.733333333333334"/>
    <s v=" soluciona el maquinista"/>
    <s v="ajuste"/>
    <n v="2"/>
    <s v="enero"/>
    <s v="T"/>
    <m/>
    <s v="no"/>
    <m/>
    <m/>
    <m/>
  </r>
  <r>
    <n v="134447"/>
    <x v="17"/>
    <s v="Moreno"/>
    <x v="11"/>
    <d v="2021-03-08T00:00:00"/>
    <s v="Martín"/>
    <s v="Mantenimiento Mecanico"/>
    <d v="2023-01-12T00:00:00"/>
    <d v="1899-12-30T18:52:12"/>
    <d v="2023-01-12T00:00:00"/>
    <d v="1899-12-30T19:33:34"/>
    <n v="2482"/>
    <n v="41.366666666666667"/>
    <s v="Puesta a punto de estrella y se limpia el rodante"/>
    <s v="ajuste"/>
    <n v="2"/>
    <s v="enero"/>
    <s v="T"/>
    <m/>
    <s v="no"/>
    <m/>
    <m/>
    <m/>
  </r>
  <r>
    <n v="134450"/>
    <x v="3"/>
    <s v="Moreno"/>
    <x v="5"/>
    <d v="2018-11-01T00:00:00"/>
    <s v="-"/>
    <s v="Mantenimiento Mecanico"/>
    <d v="2023-01-12T00:00:00"/>
    <d v="1899-12-30T19:26:01"/>
    <d v="2023-01-12T00:00:00"/>
    <d v="1899-12-30T20:10:23"/>
    <n v="2662"/>
    <n v="44.366666666666667"/>
    <s v="soluciona el maquinista"/>
    <s v="ajuste"/>
    <n v="2"/>
    <s v="enero"/>
    <s v="T"/>
    <m/>
    <s v="no"/>
    <m/>
    <m/>
    <m/>
  </r>
  <r>
    <n v="134453"/>
    <x v="22"/>
    <s v="Moreno"/>
    <x v="3"/>
    <d v="2021-02-04T00:00:00"/>
    <s v="Victor"/>
    <s v="Mantenimiento Mecanico"/>
    <d v="2023-01-12T00:00:00"/>
    <d v="1899-12-30T20:09:16"/>
    <d v="2023-01-12T00:00:00"/>
    <d v="1899-12-30T21:05:04"/>
    <n v="3348"/>
    <n v="55.8"/>
    <s v="De retoca acrílico de entrada al lacer."/>
    <s v="ajuste"/>
    <n v="2"/>
    <s v="enero"/>
    <s v="T"/>
    <m/>
    <s v="no"/>
    <m/>
    <m/>
    <m/>
  </r>
  <r>
    <n v="134455"/>
    <x v="27"/>
    <s v="Moreno"/>
    <x v="2"/>
    <d v="2018-11-01T00:00:00"/>
    <s v="-"/>
    <s v="Mantenimiento Electrico"/>
    <d v="2023-01-12T00:00:00"/>
    <d v="1899-12-30T20:24:34"/>
    <d v="2023-01-12T00:00:00"/>
    <d v="1899-12-30T20:36:08"/>
    <n v="694"/>
    <n v="11.566666666666666"/>
    <s v="regulacion"/>
    <s v="ajuste"/>
    <n v="2"/>
    <s v="enero"/>
    <s v="T"/>
    <m/>
    <s v="no"/>
    <m/>
    <m/>
    <m/>
  </r>
  <r>
    <n v="134464"/>
    <x v="0"/>
    <s v="Moreno"/>
    <x v="4"/>
    <d v="2018-11-01T00:00:00"/>
    <s v="-"/>
    <s v="Mantenimiento Mecanico"/>
    <d v="2023-01-13T00:00:00"/>
    <d v="1899-12-30T06:19:43"/>
    <d v="2023-01-13T00:00:00"/>
    <d v="1899-12-30T06:26:51"/>
    <n v="428"/>
    <n v="7.1333333333333337"/>
    <s v="microparada"/>
    <s v="microparada"/>
    <n v="2"/>
    <s v="enero"/>
    <s v="M"/>
    <m/>
    <s v="microparada"/>
    <m/>
    <m/>
    <m/>
  </r>
  <r>
    <n v="134465"/>
    <x v="0"/>
    <s v="Moreno"/>
    <x v="2"/>
    <d v="2018-11-01T00:00:00"/>
    <s v="-"/>
    <s v="Mantenimiento Electrico"/>
    <d v="2023-01-13T00:00:00"/>
    <d v="1899-12-30T06:19:53"/>
    <d v="2023-01-13T00:00:00"/>
    <d v="1899-12-30T06:46:25"/>
    <n v="1592"/>
    <n v="26.533333333333335"/>
    <s v="regulacion"/>
    <s v="ajuste"/>
    <n v="2"/>
    <s v="enero"/>
    <s v="M"/>
    <m/>
    <s v="no"/>
    <m/>
    <m/>
    <m/>
  </r>
  <r>
    <n v="134468"/>
    <x v="0"/>
    <s v="Moreno"/>
    <x v="4"/>
    <d v="2018-11-01T00:00:00"/>
    <s v="-"/>
    <s v="Mantenimiento Electrico"/>
    <d v="2023-01-13T00:00:00"/>
    <d v="1899-12-30T06:26:57"/>
    <d v="2023-01-13T00:00:00"/>
    <d v="1899-12-30T06:40:29"/>
    <n v="812"/>
    <n v="13.533333333333333"/>
    <s v="se encuentra un mecanimo de labial en cinta de bandeja obstullendo sensor"/>
    <s v="ajuste"/>
    <n v="2"/>
    <s v="enero"/>
    <s v="M"/>
    <m/>
    <s v="no"/>
    <m/>
    <m/>
    <m/>
  </r>
  <r>
    <n v="134472"/>
    <x v="15"/>
    <s v="Moreno"/>
    <x v="10"/>
    <d v="2022-07-14T00:00:00"/>
    <s v="Natalio"/>
    <s v="Mantenimiento Mecanico"/>
    <d v="2023-01-13T00:00:00"/>
    <d v="1899-12-30T06:52:02"/>
    <d v="2023-01-13T00:00:00"/>
    <d v="1899-12-30T07:09:26"/>
    <n v="1044"/>
    <n v="17.399999999999999"/>
    <s v="se coloca guia y soporte faltante en la entrada del giradorse trabaja con los mecanicos de linea"/>
    <s v="ajuste"/>
    <n v="2"/>
    <s v="enero"/>
    <s v="M"/>
    <m/>
    <s v="no"/>
    <m/>
    <m/>
    <m/>
  </r>
  <r>
    <n v="134475"/>
    <x v="14"/>
    <s v="Moreno"/>
    <x v="2"/>
    <d v="2020-02-20T00:00:00"/>
    <s v="Martín"/>
    <s v="Mantenimiento Electrico"/>
    <d v="2023-01-13T00:00:00"/>
    <d v="1899-12-30T07:56:34"/>
    <d v="2023-01-13T00:00:00"/>
    <d v="1899-12-30T08:14:42"/>
    <n v="1088"/>
    <n v="18.133333333333333"/>
    <s v="regulacion"/>
    <s v="ajuste"/>
    <n v="2"/>
    <s v="enero"/>
    <s v="M"/>
    <m/>
    <s v="no"/>
    <m/>
    <m/>
    <m/>
  </r>
  <r>
    <n v="134488"/>
    <x v="1"/>
    <s v="Moreno"/>
    <x v="2"/>
    <d v="2020-10-16T00:00:00"/>
    <s v="Martín"/>
    <s v="Mantenimiento Electrico"/>
    <d v="2023-01-13T00:00:00"/>
    <d v="1899-12-30T09:56:51"/>
    <d v="2023-01-13T00:00:00"/>
    <d v="1899-12-30T09:59:12"/>
    <n v="141"/>
    <n v="2.35"/>
    <s v="microparada"/>
    <s v="microparada"/>
    <n v="2"/>
    <s v="enero"/>
    <s v="M"/>
    <m/>
    <s v="microparada"/>
    <m/>
    <m/>
    <m/>
  </r>
  <r>
    <n v="134490"/>
    <x v="22"/>
    <s v="Moreno"/>
    <x v="11"/>
    <d v="2018-11-01T00:00:00"/>
    <s v="-"/>
    <s v="Mantenimiento Mecanico"/>
    <d v="2023-01-13T00:00:00"/>
    <d v="1899-12-30T10:00:25"/>
    <d v="2023-01-13T00:00:00"/>
    <d v="1899-12-30T11:16:33"/>
    <n v="4568"/>
    <n v="76.13333333333334"/>
    <s v="Se cambia llave de corte L-37 abastecedor de pinceles. "/>
    <s v="rotura"/>
    <n v="2"/>
    <s v="enero"/>
    <s v="M"/>
    <m/>
    <s v="si"/>
    <m/>
    <m/>
    <m/>
  </r>
  <r>
    <n v="134498"/>
    <x v="6"/>
    <s v="Moreno"/>
    <x v="16"/>
    <d v="2018-11-01T00:00:00"/>
    <s v="-"/>
    <s v="Mantenimiento Electrico"/>
    <d v="2023-01-13T00:00:00"/>
    <d v="1899-12-30T10:50:46"/>
    <d v="2023-01-13T00:00:00"/>
    <d v="1899-12-30T11:17:40"/>
    <n v="1614"/>
    <n v="26.9"/>
    <s v="Regulación"/>
    <s v="ajuste"/>
    <n v="2"/>
    <s v="enero"/>
    <s v="M"/>
    <m/>
    <s v="no"/>
    <m/>
    <m/>
    <m/>
  </r>
  <r>
    <n v="134505"/>
    <x v="0"/>
    <s v="Moreno"/>
    <x v="18"/>
    <d v="2018-11-01T00:00:00"/>
    <s v="-"/>
    <s v="Mantenimiento Mecanico"/>
    <d v="2023-01-13T00:00:00"/>
    <d v="1899-12-30T11:32:03"/>
    <d v="2023-01-13T00:00:00"/>
    <d v="1899-12-30T11:38:08"/>
    <n v="365"/>
    <n v="6.083333333333333"/>
    <s v="microparada"/>
    <s v="microparada"/>
    <n v="2"/>
    <s v="enero"/>
    <s v="M"/>
    <m/>
    <s v="microparada"/>
    <m/>
    <m/>
    <m/>
  </r>
  <r>
    <n v="134516"/>
    <x v="11"/>
    <s v="Moreno"/>
    <x v="10"/>
    <d v="2018-11-01T00:00:00"/>
    <s v="-"/>
    <s v="Mantenimiento Mecanico"/>
    <d v="2023-01-13T00:00:00"/>
    <d v="1899-12-30T13:21:23"/>
    <d v="2023-01-13T00:00:00"/>
    <d v="1899-12-30T14:20:02"/>
    <n v="3519"/>
    <n v="58.65"/>
    <s v=" esta acumulación de Puks hace que el girador se trabe, vamos a colocar otro freno"/>
    <s v="ajuste"/>
    <n v="2"/>
    <s v="enero"/>
    <s v="M"/>
    <m/>
    <s v="no"/>
    <m/>
    <m/>
    <m/>
  </r>
  <r>
    <n v="134519"/>
    <x v="11"/>
    <s v="Moreno"/>
    <x v="14"/>
    <d v="2018-11-01T00:00:00"/>
    <s v="-"/>
    <s v="Mantenimiento Mecanico"/>
    <d v="2023-01-13T00:00:00"/>
    <d v="1899-12-30T14:38:46"/>
    <d v="2023-01-13T00:00:00"/>
    <d v="1899-12-30T14:47:50"/>
    <n v="544"/>
    <n v="9.0666666666666664"/>
    <s v="microparada"/>
    <s v="microparada"/>
    <n v="2"/>
    <s v="enero"/>
    <s v="T"/>
    <m/>
    <s v="microparada"/>
    <m/>
    <m/>
    <m/>
  </r>
  <r>
    <n v="134520"/>
    <x v="3"/>
    <s v="Moreno"/>
    <x v="1"/>
    <d v="2018-11-01T00:00:00"/>
    <s v="-"/>
    <s v="Mantenimiento Mecanico"/>
    <d v="2023-01-13T00:00:00"/>
    <d v="1899-12-30T14:47:21"/>
    <d v="2023-01-13T00:00:00"/>
    <d v="1899-12-30T15:23:26"/>
    <n v="2165"/>
    <n v="36.083333333333336"/>
    <s v="Se ajusta y sube engranaje caído"/>
    <s v="ajuste"/>
    <n v="2"/>
    <s v="enero"/>
    <s v="T"/>
    <m/>
    <s v="no"/>
    <m/>
    <m/>
    <m/>
  </r>
  <r>
    <n v="134521"/>
    <x v="11"/>
    <s v="Moreno"/>
    <x v="14"/>
    <d v="2018-11-01T00:00:00"/>
    <s v="-"/>
    <s v="Mantenimiento Electrico"/>
    <d v="2023-01-13T00:00:00"/>
    <d v="1899-12-30T14:47:58"/>
    <d v="2023-01-13T00:00:00"/>
    <d v="1899-12-30T15:24:47"/>
    <n v="2209"/>
    <n v="36.81666666666667"/>
    <s v="se levantan disyuntores,"/>
    <s v="ajuste"/>
    <n v="2"/>
    <s v="enero"/>
    <s v="T"/>
    <m/>
    <s v="no"/>
    <m/>
    <m/>
    <m/>
  </r>
  <r>
    <n v="134522"/>
    <x v="15"/>
    <s v="Moreno"/>
    <x v="10"/>
    <d v="2022-07-14T00:00:00"/>
    <s v="Natalio"/>
    <s v="Mantenimiento Electrico"/>
    <d v="2023-01-13T00:00:00"/>
    <d v="1899-12-30T14:54:27"/>
    <d v="2023-01-13T00:00:00"/>
    <d v="1899-12-30T14:56:39"/>
    <n v="132"/>
    <n v="2.2000000000000002"/>
    <s v="microparada"/>
    <s v="microparada"/>
    <n v="2"/>
    <s v="enero"/>
    <s v="T"/>
    <m/>
    <s v="microparada"/>
    <m/>
    <m/>
    <m/>
  </r>
  <r>
    <n v="134523"/>
    <x v="15"/>
    <s v="Moreno"/>
    <x v="10"/>
    <d v="2022-07-14T00:00:00"/>
    <s v="Natalio"/>
    <s v="Mantenimiento Mecanico"/>
    <d v="2023-01-13T00:00:00"/>
    <d v="1899-12-30T14:56:46"/>
    <d v="2023-01-13T00:00:00"/>
    <d v="1899-12-30T15:08:26"/>
    <n v="700"/>
    <n v="11.666666666666666"/>
    <s v="problemas con acumulacion de pucks"/>
    <s v="ajuste"/>
    <n v="2"/>
    <s v="enero"/>
    <s v="T"/>
    <m/>
    <s v="no"/>
    <m/>
    <m/>
    <m/>
  </r>
  <r>
    <n v="134528"/>
    <x v="15"/>
    <s v="Moreno"/>
    <x v="10"/>
    <d v="2022-07-14T00:00:00"/>
    <s v="Natalio"/>
    <s v="Mantenimiento Electrico"/>
    <d v="2023-01-13T00:00:00"/>
    <d v="1899-12-30T15:24:23"/>
    <d v="2023-01-13T00:00:00"/>
    <d v="1899-12-30T15:24:28"/>
    <n v="5"/>
    <n v="8.3333333333333329E-2"/>
    <s v="microparada"/>
    <s v="microparada"/>
    <n v="2"/>
    <s v="enero"/>
    <s v="T"/>
    <m/>
    <s v="microparada"/>
    <m/>
    <m/>
    <m/>
  </r>
  <r>
    <n v="134529"/>
    <x v="15"/>
    <s v="Moreno"/>
    <x v="10"/>
    <d v="2022-07-14T00:00:00"/>
    <s v="Natalio"/>
    <s v="Mantenimiento Mecanico"/>
    <d v="2023-01-13T00:00:00"/>
    <d v="1899-12-30T15:24:37"/>
    <d v="2023-01-13T00:00:00"/>
    <d v="1899-12-30T15:39:25"/>
    <n v="888"/>
    <n v="14.8"/>
    <s v="problemas con acumulacion de pucks"/>
    <s v="ajuste"/>
    <n v="2"/>
    <s v="enero"/>
    <s v="T"/>
    <m/>
    <s v="no"/>
    <m/>
    <m/>
    <m/>
  </r>
  <r>
    <n v="134532"/>
    <x v="12"/>
    <s v="Moreno"/>
    <x v="3"/>
    <d v="2021-02-04T00:00:00"/>
    <s v="Victor"/>
    <s v="Mantenimiento Mecanico"/>
    <d v="2023-01-13T00:00:00"/>
    <d v="1899-12-30T16:25:10"/>
    <d v="2023-01-13T00:00:00"/>
    <d v="1899-12-30T16:43:08"/>
    <n v="1078"/>
    <n v="17.966666666666665"/>
    <s v="Se cambia centro de mordaza, porque estaba muy deformado, y se regula"/>
    <s v="ajuste"/>
    <n v="2"/>
    <s v="enero"/>
    <s v="T"/>
    <m/>
    <s v="no"/>
    <m/>
    <m/>
    <m/>
  </r>
  <r>
    <n v="134534"/>
    <x v="6"/>
    <s v="Moreno"/>
    <x v="13"/>
    <d v="2019-10-08T00:00:00"/>
    <s v="Martín"/>
    <s v="Mantenimiento Mecanico"/>
    <d v="2023-01-13T00:00:00"/>
    <d v="1899-12-30T16:44:05"/>
    <d v="2023-01-13T00:00:00"/>
    <d v="1899-12-30T17:47:36"/>
    <n v="3811"/>
    <n v="63.516666666666666"/>
    <s v=" se cambia correa, se limpia palpador de etiquetas y se limpia rodillo de tracción"/>
    <s v="rotura"/>
    <n v="2"/>
    <s v="enero"/>
    <s v="T"/>
    <m/>
    <s v="si"/>
    <m/>
    <m/>
    <m/>
  </r>
  <r>
    <n v="134537"/>
    <x v="30"/>
    <s v="Moreno"/>
    <x v="11"/>
    <d v="2020-02-20T00:00:00"/>
    <s v="Martín"/>
    <s v="Mantenimiento Mecanico"/>
    <d v="2023-01-13T00:00:00"/>
    <d v="1899-12-30T17:41:45"/>
    <d v="2023-01-13T00:00:00"/>
    <d v="1899-12-30T17:54:15"/>
    <n v="750"/>
    <n v="12.5"/>
    <s v="se cambia un tornillo con manija por uno hexagonal"/>
    <s v="rotura"/>
    <n v="2"/>
    <s v="enero"/>
    <s v="T"/>
    <m/>
    <s v="si"/>
    <m/>
    <m/>
    <m/>
  </r>
  <r>
    <n v="134538"/>
    <x v="15"/>
    <s v="Moreno"/>
    <x v="10"/>
    <d v="2022-07-14T00:00:00"/>
    <s v="Natalio"/>
    <s v="Mantenimiento Mecanico"/>
    <d v="2023-01-13T00:00:00"/>
    <d v="1899-12-30T17:45:27"/>
    <d v="2023-01-13T00:00:00"/>
    <d v="1899-12-30T17:57:23"/>
    <n v="716"/>
    <n v="11.933333333333334"/>
    <s v="regulacion y colocacion de gira pucks"/>
    <s v="ajuste"/>
    <n v="2"/>
    <s v="enero"/>
    <s v="T"/>
    <m/>
    <s v="no"/>
    <m/>
    <m/>
    <m/>
  </r>
  <r>
    <n v="134540"/>
    <x v="0"/>
    <s v="Moreno"/>
    <x v="1"/>
    <d v="2018-11-01T00:00:00"/>
    <s v="-"/>
    <s v="Mantenimiento Mecanico"/>
    <d v="2023-01-13T00:00:00"/>
    <d v="1899-12-30T18:21:37"/>
    <d v="2023-01-13T00:00:00"/>
    <d v="1899-12-30T19:54:08"/>
    <n v="5551"/>
    <n v="92.516666666666666"/>
    <s v="se cambian rodamientos del pico 1"/>
    <s v="rotura"/>
    <n v="2"/>
    <s v="enero"/>
    <s v="T"/>
    <m/>
    <s v="si"/>
    <m/>
    <m/>
    <m/>
  </r>
  <r>
    <n v="134541"/>
    <x v="39"/>
    <s v="Moreno"/>
    <x v="6"/>
    <d v="2019-09-23T00:00:00"/>
    <s v="Martín"/>
    <s v="Mantenimiento Mecanico"/>
    <d v="2023-01-13T00:00:00"/>
    <d v="1899-12-30T18:24:21"/>
    <d v="2023-01-13T00:00:00"/>
    <d v="1899-12-30T18:39:28"/>
    <n v="907"/>
    <n v="15.116666666666667"/>
    <s v="lubricacion de rodillo"/>
    <s v="ajuste"/>
    <n v="2"/>
    <s v="enero"/>
    <s v="T"/>
    <m/>
    <s v="no"/>
    <m/>
    <m/>
    <m/>
  </r>
  <r>
    <n v="134542"/>
    <x v="15"/>
    <s v="Moreno"/>
    <x v="10"/>
    <d v="2022-07-14T00:00:00"/>
    <s v="Natalio"/>
    <s v="Mantenimiento Mecanico"/>
    <d v="2023-01-13T00:00:00"/>
    <d v="1899-12-30T18:28:14"/>
    <d v="2023-01-13T00:00:00"/>
    <d v="1899-12-30T18:56:09"/>
    <n v="1675"/>
    <n v="27.916666666666668"/>
    <s v="regulacion y colocacion de gira pucks"/>
    <s v="ajuste"/>
    <n v="2"/>
    <s v="enero"/>
    <s v="T"/>
    <m/>
    <s v="no"/>
    <m/>
    <m/>
    <m/>
  </r>
  <r>
    <n v="134543"/>
    <x v="0"/>
    <s v="Moreno"/>
    <x v="8"/>
    <d v="2018-11-01T00:00:00"/>
    <s v="-"/>
    <s v="Mantenimiento Mecanico"/>
    <d v="2023-01-13T00:00:00"/>
    <d v="1899-12-30T18:29:17"/>
    <d v="2023-01-13T00:00:00"/>
    <d v="1899-12-30T21:32:46"/>
    <n v="11009"/>
    <n v="183.48333333333332"/>
    <s v="reemplazo de biela mecanica"/>
    <s v="rotura"/>
    <n v="2"/>
    <s v="enero"/>
    <s v="T"/>
    <m/>
    <s v="si"/>
    <m/>
    <m/>
    <m/>
  </r>
  <r>
    <n v="134544"/>
    <x v="13"/>
    <s v="Moreno"/>
    <x v="6"/>
    <d v="2020-06-30T00:00:00"/>
    <s v="Martín"/>
    <s v="Mantenimiento Mecanico"/>
    <d v="2023-01-13T00:00:00"/>
    <d v="1899-12-30T18:39:45"/>
    <d v="2023-01-13T00:00:00"/>
    <d v="1899-12-30T18:49:16"/>
    <n v="571"/>
    <n v="9.5166666666666675"/>
    <s v="microparada"/>
    <s v="microparada"/>
    <n v="2"/>
    <s v="enero"/>
    <s v="T"/>
    <m/>
    <s v="microparada"/>
    <m/>
    <m/>
    <m/>
  </r>
  <r>
    <n v="134545"/>
    <x v="30"/>
    <s v="Moreno"/>
    <x v="11"/>
    <d v="2020-02-20T00:00:00"/>
    <s v="Martín"/>
    <s v="Mantenimiento Mecanico"/>
    <d v="2023-01-13T00:00:00"/>
    <d v="1899-12-30T18:41:15"/>
    <d v="2023-01-13T00:00:00"/>
    <d v="1899-12-30T19:13:56"/>
    <n v="1961"/>
    <n v="32.68333333333333"/>
    <s v="regulacion de sensor de fundas"/>
    <s v="ajuste"/>
    <n v="2"/>
    <s v="enero"/>
    <s v="T"/>
    <m/>
    <s v="no"/>
    <m/>
    <m/>
    <m/>
  </r>
  <r>
    <n v="134547"/>
    <x v="6"/>
    <s v="Moreno"/>
    <x v="13"/>
    <d v="2019-10-08T00:00:00"/>
    <s v="Martín"/>
    <s v="Mantenimiento Mecanico"/>
    <d v="2023-01-13T00:00:00"/>
    <d v="1899-12-30T19:11:03"/>
    <d v="2023-01-13T00:00:00"/>
    <d v="1899-12-30T20:38:24"/>
    <n v="5241"/>
    <n v="87.35"/>
    <s v="resuelve el maquinista "/>
    <s v="ajuste"/>
    <n v="2"/>
    <s v="enero"/>
    <s v="T"/>
    <m/>
    <s v="no"/>
    <m/>
    <m/>
    <m/>
  </r>
  <r>
    <n v="134551"/>
    <x v="30"/>
    <s v="Moreno"/>
    <x v="11"/>
    <d v="2020-02-20T00:00:00"/>
    <s v="Martín"/>
    <s v="Mantenimiento Mecanico"/>
    <d v="2023-01-13T00:00:00"/>
    <d v="1899-12-30T20:25:05"/>
    <d v="2023-01-13T00:00:00"/>
    <d v="1899-12-30T20:26:42"/>
    <n v="97"/>
    <n v="1.6166666666666667"/>
    <s v="microparada"/>
    <s v="microparada"/>
    <n v="2"/>
    <s v="enero"/>
    <s v="T"/>
    <m/>
    <s v="microparada"/>
    <m/>
    <m/>
    <m/>
  </r>
  <r>
    <n v="134554"/>
    <x v="30"/>
    <s v="Moreno"/>
    <x v="11"/>
    <d v="2020-02-20T00:00:00"/>
    <s v="Martín"/>
    <s v="Mantenimiento Mecanico"/>
    <d v="2023-01-13T00:00:00"/>
    <d v="1899-12-30T20:36:11"/>
    <d v="2023-01-13T00:00:00"/>
    <d v="1899-12-30T20:38:03"/>
    <n v="112"/>
    <n v="1.8666666666666667"/>
    <s v="microparada"/>
    <s v="microparada"/>
    <n v="2"/>
    <s v="enero"/>
    <s v="T"/>
    <m/>
    <s v="microparada"/>
    <m/>
    <m/>
    <m/>
  </r>
  <r>
    <n v="134557"/>
    <x v="30"/>
    <s v="Moreno"/>
    <x v="11"/>
    <d v="2020-02-20T00:00:00"/>
    <s v="Martín"/>
    <s v="Mantenimiento Electrico"/>
    <d v="2023-01-13T00:00:00"/>
    <d v="1899-12-30T20:45:44"/>
    <d v="2023-01-13T00:00:00"/>
    <d v="1899-12-30T21:43:55"/>
    <n v="3491"/>
    <n v="58.18333333333333"/>
    <s v="regulacion de sensor de fundas"/>
    <s v="ajuste"/>
    <n v="2"/>
    <s v="enero"/>
    <s v="T"/>
    <m/>
    <s v="no"/>
    <m/>
    <m/>
    <m/>
  </r>
  <r>
    <n v="134607"/>
    <x v="22"/>
    <s v="Moreno"/>
    <x v="7"/>
    <d v="2021-02-12T00:00:00"/>
    <s v="Martín"/>
    <s v="Mantenimiento Electrico"/>
    <d v="2023-01-16T00:00:00"/>
    <d v="1899-12-30T06:40:48"/>
    <d v="2023-01-16T00:00:00"/>
    <d v="1899-12-30T07:05:14"/>
    <n v="1466"/>
    <n v="24.433333333333334"/>
    <s v="se prende Videojet y se configura"/>
    <s v="ajuste"/>
    <n v="3"/>
    <s v="enero"/>
    <s v="M"/>
    <m/>
    <s v="no"/>
    <m/>
    <m/>
    <m/>
  </r>
  <r>
    <n v="134609"/>
    <x v="8"/>
    <s v="Moreno"/>
    <x v="4"/>
    <d v="2020-02-20T00:00:00"/>
    <s v="Martín"/>
    <s v="Mantenimiento Mecanico"/>
    <d v="2023-01-16T00:00:00"/>
    <d v="1899-12-30T06:47:08"/>
    <d v="2023-01-16T00:00:00"/>
    <d v="1899-12-30T06:59:51"/>
    <n v="763"/>
    <n v="12.716666666666667"/>
    <s v="llave de aire pricipal cerrada"/>
    <s v="ajuste"/>
    <n v="3"/>
    <s v="enero"/>
    <s v="M"/>
    <m/>
    <s v="no"/>
    <m/>
    <m/>
    <m/>
  </r>
  <r>
    <n v="134611"/>
    <x v="28"/>
    <s v="Moreno"/>
    <x v="6"/>
    <d v="2018-11-01T00:00:00"/>
    <s v="-"/>
    <s v="Mantenimiento Electrico"/>
    <d v="2023-01-16T00:00:00"/>
    <d v="1899-12-30T07:33:27"/>
    <d v="2023-01-16T00:00:00"/>
    <d v="1899-12-30T07:38:48"/>
    <n v="321"/>
    <n v="5.35"/>
    <s v="microparada"/>
    <s v="microparada"/>
    <n v="3"/>
    <s v="enero"/>
    <s v="M"/>
    <m/>
    <s v="microparada"/>
    <m/>
    <m/>
    <m/>
  </r>
  <r>
    <n v="134616"/>
    <x v="6"/>
    <s v="Moreno"/>
    <x v="6"/>
    <d v="2018-11-01T00:00:00"/>
    <s v="-"/>
    <s v="Mantenimiento Electrico"/>
    <d v="2023-01-16T00:00:00"/>
    <d v="1899-12-30T08:06:02"/>
    <d v="2023-01-16T00:00:00"/>
    <d v="1899-12-30T08:26:44"/>
    <n v="1242"/>
    <n v="20.7"/>
    <s v=" sensor de recorrido no leía actuador trabado se posicióna sensor"/>
    <s v="ajuste"/>
    <n v="3"/>
    <s v="enero"/>
    <s v="M"/>
    <m/>
    <s v="no"/>
    <m/>
    <m/>
    <m/>
  </r>
  <r>
    <n v="134621"/>
    <x v="6"/>
    <s v="Moreno"/>
    <x v="6"/>
    <d v="2018-11-01T00:00:00"/>
    <s v="-"/>
    <s v="Mantenimiento Mecanico"/>
    <d v="2023-01-16T00:00:00"/>
    <d v="1899-12-30T09:12:43"/>
    <d v="2023-01-16T00:00:00"/>
    <d v="1899-12-30T09:59:59"/>
    <n v="2836"/>
    <n v="47.266666666666666"/>
    <s v="sensor de recorrido no leía actuador trabado se posicióna sensor"/>
    <s v="ajuste"/>
    <n v="3"/>
    <s v="enero"/>
    <s v="M"/>
    <m/>
    <s v="no"/>
    <m/>
    <m/>
    <m/>
  </r>
  <r>
    <n v="134629"/>
    <x v="0"/>
    <s v="Moreno"/>
    <x v="5"/>
    <d v="2018-11-01T00:00:00"/>
    <s v="-"/>
    <s v="Mantenimiento Electrico"/>
    <d v="2023-01-16T00:00:00"/>
    <d v="1899-12-30T11:32:55"/>
    <d v="2023-01-16T00:00:00"/>
    <d v="1899-12-30T11:51:36"/>
    <n v="1121"/>
    <n v="18.683333333333334"/>
    <s v="se regula sensor de presencia de envase"/>
    <s v="ajuste"/>
    <n v="3"/>
    <s v="enero"/>
    <s v="M"/>
    <m/>
    <s v="no"/>
    <m/>
    <m/>
    <m/>
  </r>
  <r>
    <n v="134633"/>
    <x v="17"/>
    <s v="Moreno"/>
    <x v="11"/>
    <d v="2021-03-08T00:00:00"/>
    <s v="Martín"/>
    <s v="Mantenimiento Mecanico"/>
    <d v="2023-01-16T00:00:00"/>
    <d v="1899-12-30T11:50:45"/>
    <d v="2023-01-16T00:00:00"/>
    <d v="1899-12-30T12:10:49"/>
    <n v="1204"/>
    <n v="20.066666666666666"/>
    <s v="sin informacion"/>
    <s v="sin informacion"/>
    <n v="3"/>
    <s v="enero"/>
    <s v="M"/>
    <s v="sin informacion"/>
    <s v="sin informacion"/>
    <s v="sin informacion"/>
    <s v="sin informacion"/>
    <s v="sin informacion"/>
  </r>
  <r>
    <n v="134636"/>
    <x v="0"/>
    <s v="Moreno"/>
    <x v="5"/>
    <d v="2018-11-01T00:00:00"/>
    <s v="-"/>
    <s v="Mantenimiento Electrico"/>
    <d v="2023-01-16T00:00:00"/>
    <d v="1899-12-30T12:05:40"/>
    <d v="2023-01-16T00:00:00"/>
    <d v="1899-12-30T12:10:11"/>
    <n v="271"/>
    <n v="4.5166666666666666"/>
    <s v="microparada"/>
    <s v="microparada"/>
    <n v="3"/>
    <s v="enero"/>
    <s v="M"/>
    <m/>
    <s v="microparada"/>
    <m/>
    <m/>
    <m/>
  </r>
  <r>
    <n v="134638"/>
    <x v="0"/>
    <s v="Moreno"/>
    <x v="5"/>
    <d v="2018-11-01T00:00:00"/>
    <s v="-"/>
    <s v="Mantenimiento Mecanico"/>
    <d v="2023-01-16T00:00:00"/>
    <d v="1899-12-30T12:10:19"/>
    <d v="2023-01-16T00:00:00"/>
    <d v="1899-12-30T12:59:44"/>
    <n v="2965"/>
    <n v="49.416666666666664"/>
    <s v="no se encuentra a nadie en la linea"/>
    <s v="no aplica"/>
    <n v="3"/>
    <s v="enero"/>
    <s v="M"/>
    <s v="no aplica"/>
    <s v="no aplica"/>
    <s v="no aplica"/>
    <s v="no aplica"/>
    <s v="no aplica"/>
  </r>
  <r>
    <n v="134641"/>
    <x v="2"/>
    <s v="Moreno"/>
    <x v="3"/>
    <d v="2021-02-04T00:00:00"/>
    <s v="Victor"/>
    <s v="Mantenimiento Mecanico"/>
    <d v="2023-01-16T00:00:00"/>
    <d v="1899-12-30T12:14:50"/>
    <d v="2023-01-16T00:00:00"/>
    <d v="1899-12-30T14:13:41"/>
    <n v="7131"/>
    <n v="118.85"/>
    <s v="soluciona maquinista"/>
    <s v="ajuste"/>
    <n v="3"/>
    <s v="enero"/>
    <s v="M"/>
    <m/>
    <s v="no"/>
    <m/>
    <m/>
    <m/>
  </r>
  <r>
    <n v="134644"/>
    <x v="9"/>
    <s v="Moreno"/>
    <x v="6"/>
    <d v="2021-03-03T00:00:00"/>
    <s v="Martín"/>
    <s v="Mantenimiento Electrico"/>
    <d v="2023-01-16T00:00:00"/>
    <d v="1899-12-30T12:28:20"/>
    <d v="2023-01-16T00:00:00"/>
    <d v="1899-12-30T12:32:49"/>
    <n v="269"/>
    <n v="4.4833333333333334"/>
    <s v="microparada"/>
    <s v="microparada"/>
    <n v="3"/>
    <s v="enero"/>
    <s v="M"/>
    <m/>
    <s v="microparada"/>
    <m/>
    <m/>
    <m/>
  </r>
  <r>
    <n v="134645"/>
    <x v="10"/>
    <s v="Moreno"/>
    <x v="7"/>
    <d v="2020-09-30T00:00:00"/>
    <s v="Martín"/>
    <s v="Mantenimiento Electrico"/>
    <d v="2023-01-16T00:00:00"/>
    <d v="1899-12-30T12:29:12"/>
    <d v="2023-01-16T00:00:00"/>
    <d v="1899-12-30T13:00:29"/>
    <n v="1877"/>
    <n v="31.283333333333335"/>
    <s v=" se aflojó un cable del sensor de temperatura"/>
    <s v="ajuste"/>
    <n v="3"/>
    <s v="enero"/>
    <s v="M"/>
    <m/>
    <s v="no"/>
    <m/>
    <m/>
    <m/>
  </r>
  <r>
    <n v="134649"/>
    <x v="0"/>
    <s v="Moreno"/>
    <x v="5"/>
    <d v="2018-11-01T00:00:00"/>
    <s v="-"/>
    <s v="Mantenimiento Electrico"/>
    <d v="2023-01-16T00:00:00"/>
    <d v="1899-12-30T12:59:57"/>
    <d v="2023-01-16T00:00:00"/>
    <d v="1899-12-30T13:00:42"/>
    <n v="45"/>
    <n v="0.75"/>
    <s v="microparada"/>
    <s v="microparada"/>
    <n v="3"/>
    <s v="enero"/>
    <s v="M"/>
    <m/>
    <s v="microparada"/>
    <m/>
    <m/>
    <m/>
  </r>
  <r>
    <n v="134650"/>
    <x v="12"/>
    <s v="Moreno"/>
    <x v="7"/>
    <d v="2018-11-01T00:00:00"/>
    <s v="-"/>
    <s v="Mantenimiento Electrico"/>
    <d v="2023-01-16T00:00:00"/>
    <d v="1899-12-30T13:00:37"/>
    <d v="2023-01-16T00:00:00"/>
    <d v="1899-12-30T13:04:59"/>
    <n v="262"/>
    <n v="4.3666666666666663"/>
    <s v="microparada"/>
    <s v="microparada"/>
    <n v="3"/>
    <s v="enero"/>
    <s v="M"/>
    <m/>
    <s v="microparada"/>
    <m/>
    <m/>
    <m/>
  </r>
  <r>
    <n v="134652"/>
    <x v="27"/>
    <s v="Moreno"/>
    <x v="2"/>
    <d v="2018-11-01T00:00:00"/>
    <s v="-"/>
    <s v="Mantenimiento Electrico"/>
    <d v="2023-01-16T00:00:00"/>
    <d v="1899-12-30T14:20:50"/>
    <d v="2023-01-16T00:00:00"/>
    <d v="1899-12-30T14:26:35"/>
    <n v="345"/>
    <n v="5.75"/>
    <s v="microparada"/>
    <s v="microparada"/>
    <n v="3"/>
    <s v="enero"/>
    <s v="T"/>
    <m/>
    <s v="microparada"/>
    <m/>
    <m/>
    <m/>
  </r>
  <r>
    <n v="134654"/>
    <x v="31"/>
    <s v="Moreno"/>
    <x v="17"/>
    <d v="2018-11-01T00:00:00"/>
    <s v="-"/>
    <s v="Mantenimiento Mecanico"/>
    <d v="2023-01-16T00:00:00"/>
    <d v="1899-12-30T14:22:53"/>
    <d v="2023-01-16T00:00:00"/>
    <d v="1899-12-30T14:24:43"/>
    <n v="110"/>
    <n v="1.8333333333333333"/>
    <s v="microparada"/>
    <s v="microparada"/>
    <n v="3"/>
    <s v="enero"/>
    <s v="T"/>
    <m/>
    <s v="microparada"/>
    <m/>
    <m/>
    <m/>
  </r>
  <r>
    <n v="134656"/>
    <x v="27"/>
    <s v="Moreno"/>
    <x v="2"/>
    <d v="2018-11-01T00:00:00"/>
    <s v="-"/>
    <s v="Mantenimiento Electrico"/>
    <d v="2023-01-16T00:00:00"/>
    <d v="1899-12-30T14:29:15"/>
    <d v="2023-01-16T00:00:00"/>
    <d v="1899-12-30T14:30:18"/>
    <n v="63"/>
    <n v="1.05"/>
    <s v="microparada"/>
    <s v="microparada"/>
    <n v="3"/>
    <s v="enero"/>
    <s v="T"/>
    <m/>
    <s v="microparada"/>
    <m/>
    <m/>
    <m/>
  </r>
  <r>
    <n v="134658"/>
    <x v="0"/>
    <s v="Moreno"/>
    <x v="1"/>
    <d v="2018-11-01T00:00:00"/>
    <s v="-"/>
    <s v="Mantenimiento Mecanico"/>
    <d v="2023-01-16T00:00:00"/>
    <d v="1899-12-30T14:42:01"/>
    <d v="2023-01-16T00:00:00"/>
    <d v="1899-12-30T15:02:26"/>
    <n v="1225"/>
    <n v="20.416666666666668"/>
    <s v="Se cambian posicionadores"/>
    <s v="rotura"/>
    <n v="3"/>
    <s v="enero"/>
    <s v="T"/>
    <m/>
    <s v="si"/>
    <m/>
    <m/>
    <m/>
  </r>
  <r>
    <n v="134659"/>
    <x v="21"/>
    <s v="Moreno"/>
    <x v="9"/>
    <d v="2018-11-01T00:00:00"/>
    <s v="-"/>
    <s v="Mantenimiento Electrico"/>
    <d v="2023-01-16T00:00:00"/>
    <d v="1899-12-30T14:44:59"/>
    <d v="2023-01-16T00:00:00"/>
    <d v="1899-12-30T15:18:01"/>
    <n v="1982"/>
    <n v="33.033333333333331"/>
    <s v="regulacion"/>
    <s v="ajuste"/>
    <n v="3"/>
    <s v="enero"/>
    <s v="T"/>
    <m/>
    <s v="no"/>
    <m/>
    <m/>
    <m/>
  </r>
  <r>
    <n v="134660"/>
    <x v="0"/>
    <s v="Moreno"/>
    <x v="5"/>
    <d v="2018-11-01T00:00:00"/>
    <s v="-"/>
    <s v="Mantenimiento Mecanico"/>
    <d v="2023-01-16T00:00:00"/>
    <d v="1899-12-30T14:48:08"/>
    <d v="2023-01-16T00:00:00"/>
    <d v="1899-12-30T15:24:19"/>
    <n v="2171"/>
    <n v="36.18333333333333"/>
    <s v="La máquina está teniendo problemas con la carga en el primer picó. Se cortó el llenado y el maquinista va a vaciar llenadora, así se revisa la bomba"/>
    <s v="rotura"/>
    <n v="3"/>
    <s v="enero"/>
    <s v="T"/>
    <m/>
    <s v="si"/>
    <m/>
    <m/>
    <m/>
  </r>
  <r>
    <n v="134665"/>
    <x v="0"/>
    <s v="Moreno"/>
    <x v="18"/>
    <d v="2018-11-01T00:00:00"/>
    <s v="-"/>
    <s v="Mantenimiento Mecanico"/>
    <d v="2023-01-16T00:00:00"/>
    <d v="1899-12-30T15:14:13"/>
    <d v="2023-01-16T00:00:00"/>
    <d v="1899-12-30T15:23:11"/>
    <n v="538"/>
    <n v="8.9666666666666668"/>
    <s v="microparada"/>
    <s v="microparada"/>
    <n v="3"/>
    <s v="enero"/>
    <s v="T"/>
    <m/>
    <s v="microparada"/>
    <m/>
    <m/>
    <m/>
  </r>
  <r>
    <n v="134667"/>
    <x v="3"/>
    <s v="Moreno"/>
    <x v="10"/>
    <d v="2018-11-01T00:00:00"/>
    <s v="-"/>
    <s v="Mantenimiento Electrico"/>
    <d v="2023-01-16T00:00:00"/>
    <d v="1899-12-30T15:17:14"/>
    <d v="2023-01-16T00:00:00"/>
    <d v="1899-12-30T15:20:42"/>
    <n v="208"/>
    <n v="3.4666666666666668"/>
    <s v="microparada"/>
    <s v="microparada"/>
    <n v="3"/>
    <s v="enero"/>
    <s v="T"/>
    <m/>
    <s v="microparada"/>
    <m/>
    <m/>
    <m/>
  </r>
  <r>
    <n v="134668"/>
    <x v="0"/>
    <s v="Moreno"/>
    <x v="5"/>
    <d v="2018-11-01T00:00:00"/>
    <s v="-"/>
    <s v="Mantenimiento Mecanico"/>
    <d v="2023-01-16T00:00:00"/>
    <d v="1899-12-30T15:24:47"/>
    <d v="2023-01-16T00:00:00"/>
    <d v="1899-12-30T15:25:46"/>
    <n v="59"/>
    <n v="0.98333333333333328"/>
    <s v="microparada"/>
    <s v="microparada"/>
    <n v="3"/>
    <s v="enero"/>
    <s v="T"/>
    <m/>
    <s v="microparada"/>
    <m/>
    <m/>
    <m/>
  </r>
  <r>
    <n v="134669"/>
    <x v="0"/>
    <s v="Moreno"/>
    <x v="13"/>
    <d v="2018-11-01T00:00:00"/>
    <s v="-"/>
    <s v="Mantenimiento Mecanico"/>
    <d v="2023-01-16T00:00:00"/>
    <d v="1899-12-30T15:29:20"/>
    <d v="2023-01-16T00:00:00"/>
    <d v="1899-12-30T15:43:32"/>
    <n v="852"/>
    <n v="14.2"/>
    <s v="Resuelve el maquinista"/>
    <s v="ajuste"/>
    <n v="3"/>
    <s v="enero"/>
    <s v="T"/>
    <m/>
    <s v="no"/>
    <m/>
    <m/>
    <m/>
  </r>
  <r>
    <n v="134670"/>
    <x v="17"/>
    <s v="Moreno"/>
    <x v="11"/>
    <d v="2021-03-08T00:00:00"/>
    <s v="Martín"/>
    <s v="Mantenimiento Mecanico"/>
    <d v="2023-01-16T00:00:00"/>
    <d v="1899-12-30T15:37:14"/>
    <d v="2023-01-16T00:00:00"/>
    <d v="1899-12-30T15:37:51"/>
    <n v="37"/>
    <n v="0.6166666666666667"/>
    <s v="microparada"/>
    <s v="microparada"/>
    <n v="3"/>
    <s v="enero"/>
    <s v="T"/>
    <m/>
    <s v="microparada"/>
    <m/>
    <m/>
    <m/>
  </r>
  <r>
    <n v="134671"/>
    <x v="17"/>
    <s v="Moreno"/>
    <x v="11"/>
    <d v="2021-03-08T00:00:00"/>
    <s v="Martín"/>
    <s v="Mantenimiento Mecanico"/>
    <d v="2023-01-16T00:00:00"/>
    <d v="1899-12-30T15:38:19"/>
    <d v="2023-01-16T00:00:00"/>
    <d v="1899-12-30T15:50:27"/>
    <n v="728"/>
    <n v="12.133333333333333"/>
    <s v="regulacion"/>
    <s v="ajuste"/>
    <n v="3"/>
    <s v="enero"/>
    <s v="T"/>
    <m/>
    <s v="no"/>
    <m/>
    <m/>
    <m/>
  </r>
  <r>
    <n v="134674"/>
    <x v="23"/>
    <s v="Moreno"/>
    <x v="19"/>
    <d v="2018-11-01T00:00:00"/>
    <s v="-"/>
    <s v="Mantenimiento Electrico"/>
    <d v="2023-01-16T00:00:00"/>
    <d v="1899-12-30T16:07:22"/>
    <d v="2023-01-16T00:00:00"/>
    <d v="1899-12-30T16:12:32"/>
    <n v="310"/>
    <n v="5.166666666666667"/>
    <s v="microparada"/>
    <s v="microparada"/>
    <n v="3"/>
    <s v="enero"/>
    <s v="T"/>
    <m/>
    <s v="microparada"/>
    <m/>
    <m/>
    <m/>
  </r>
  <r>
    <n v="134680"/>
    <x v="3"/>
    <s v="Moreno"/>
    <x v="10"/>
    <d v="2018-11-01T00:00:00"/>
    <s v="-"/>
    <s v="Mantenimiento Electrico"/>
    <d v="2023-01-16T00:00:00"/>
    <d v="1899-12-30T16:55:58"/>
    <d v="2023-01-16T00:00:00"/>
    <d v="1899-12-30T17:04:38"/>
    <n v="520"/>
    <n v="8.6666666666666661"/>
    <s v="microparada"/>
    <s v="microparada"/>
    <n v="3"/>
    <s v="enero"/>
    <s v="T"/>
    <m/>
    <s v="microparada"/>
    <m/>
    <m/>
    <m/>
  </r>
  <r>
    <n v="134683"/>
    <x v="0"/>
    <s v="Moreno"/>
    <x v="5"/>
    <d v="2018-11-01T00:00:00"/>
    <s v="-"/>
    <s v="Mantenimiento Mecanico"/>
    <d v="2023-01-16T00:00:00"/>
    <d v="1899-12-30T17:33:54"/>
    <d v="2023-01-16T00:00:00"/>
    <d v="1899-12-30T17:41:38"/>
    <n v="464"/>
    <n v="7.7333333333333334"/>
    <s v="microparada"/>
    <s v="microparada"/>
    <n v="3"/>
    <s v="enero"/>
    <s v="T"/>
    <m/>
    <s v="microparada"/>
    <m/>
    <m/>
    <m/>
  </r>
  <r>
    <n v="134689"/>
    <x v="28"/>
    <s v="Moreno"/>
    <x v="6"/>
    <d v="2018-11-01T00:00:00"/>
    <s v="-"/>
    <s v="Mantenimiento Mecanico"/>
    <d v="2023-01-16T00:00:00"/>
    <d v="1899-12-30T18:11:54"/>
    <d v="2023-01-17T00:00:00"/>
    <d v="1899-12-30T06:03:33"/>
    <n v="42699"/>
    <n v="711.65"/>
    <s v="Se cargó un backups de la máquina se le dio un punto cero varias veces. Pero el problema persiste. El tomador queda cruzado, golpea los frascos y se traba. Queda para revisar."/>
    <s v="ajuste"/>
    <n v="3"/>
    <s v="enero"/>
    <s v="T"/>
    <m/>
    <s v="no"/>
    <m/>
    <m/>
    <m/>
  </r>
  <r>
    <n v="134690"/>
    <x v="12"/>
    <s v="Moreno"/>
    <x v="7"/>
    <d v="2018-11-01T00:00:00"/>
    <s v="-"/>
    <s v="Mantenimiento Electrico"/>
    <d v="2023-01-16T00:00:00"/>
    <d v="1899-12-30T18:23:18"/>
    <d v="2023-01-16T00:00:00"/>
    <d v="1899-12-30T18:40:56"/>
    <n v="1058"/>
    <n v="17.633333333333333"/>
    <s v=" regulación de cámara"/>
    <s v="ajuste"/>
    <n v="3"/>
    <s v="enero"/>
    <s v="T"/>
    <m/>
    <s v="no"/>
    <m/>
    <m/>
    <m/>
  </r>
  <r>
    <n v="134692"/>
    <x v="18"/>
    <s v="Moreno"/>
    <x v="11"/>
    <d v="2018-11-01T00:00:00"/>
    <s v="-"/>
    <s v="Mantenimiento Mecanico"/>
    <d v="2023-01-16T00:00:00"/>
    <d v="1899-12-30T18:59:22"/>
    <d v="2023-01-16T00:00:00"/>
    <d v="1899-12-30T19:11:34"/>
    <n v="732"/>
    <n v="12.2"/>
    <s v="regulación"/>
    <s v="ajuste"/>
    <n v="3"/>
    <s v="enero"/>
    <s v="T"/>
    <m/>
    <s v="no"/>
    <m/>
    <m/>
    <m/>
  </r>
  <r>
    <n v="134694"/>
    <x v="6"/>
    <s v="Moreno"/>
    <x v="1"/>
    <d v="2018-11-01T00:00:00"/>
    <s v="-"/>
    <s v="Mantenimiento Mecanico"/>
    <d v="2023-01-16T00:00:00"/>
    <d v="1899-12-30T19:30:00"/>
    <d v="2023-01-16T00:00:00"/>
    <d v="1899-12-30T19:54:32"/>
    <n v="1472"/>
    <n v="24.533333333333335"/>
    <s v="se coloca resorte en el brazo, se regula palpador y se regula la máquina"/>
    <s v="ajuste"/>
    <n v="3"/>
    <s v="enero"/>
    <s v="T"/>
    <m/>
    <s v="no"/>
    <m/>
    <m/>
    <m/>
  </r>
  <r>
    <n v="134698"/>
    <x v="6"/>
    <s v="Moreno"/>
    <x v="1"/>
    <d v="2018-11-01T00:00:00"/>
    <s v="-"/>
    <s v="Mantenimiento Mecanico"/>
    <d v="2023-01-16T00:00:00"/>
    <d v="1899-12-30T20:24:09"/>
    <d v="2023-01-16T00:00:00"/>
    <d v="1899-12-30T21:04:13"/>
    <n v="2404"/>
    <n v="40.06666666666667"/>
    <s v="se coloca resorte en el brazo, se regula palpador y se regula la máquina"/>
    <s v="ajuste"/>
    <n v="3"/>
    <s v="enero"/>
    <s v="T"/>
    <m/>
    <s v="no"/>
    <m/>
    <m/>
    <m/>
  </r>
  <r>
    <n v="134700"/>
    <x v="2"/>
    <s v="Moreno"/>
    <x v="3"/>
    <d v="2021-02-04T00:00:00"/>
    <s v="Victor"/>
    <s v="Mantenimiento Electrico"/>
    <d v="2023-01-16T00:00:00"/>
    <d v="1899-12-30T21:05:55"/>
    <d v="2023-01-16T00:00:00"/>
    <d v="1899-12-30T21:05:58"/>
    <n v="3"/>
    <n v="0.05"/>
    <s v="microparada"/>
    <s v="microparada"/>
    <n v="3"/>
    <s v="enero"/>
    <s v="T"/>
    <m/>
    <s v="microparada"/>
    <m/>
    <m/>
    <m/>
  </r>
  <r>
    <n v="134701"/>
    <x v="2"/>
    <s v="Moreno"/>
    <x v="3"/>
    <d v="2021-02-04T00:00:00"/>
    <s v="Victor"/>
    <s v="Mantenimiento Mecanico"/>
    <d v="2023-01-16T00:00:00"/>
    <d v="1899-12-30T21:06:07"/>
    <d v="2023-01-16T00:00:00"/>
    <d v="1899-12-30T21:29:13"/>
    <n v="1386"/>
    <n v="23.1"/>
    <s v=" Soluciona el maquinista"/>
    <s v="ajuste"/>
    <n v="3"/>
    <s v="enero"/>
    <s v="T"/>
    <m/>
    <s v="no"/>
    <m/>
    <m/>
    <m/>
  </r>
  <r>
    <n v="134703"/>
    <x v="24"/>
    <s v="Moreno"/>
    <x v="7"/>
    <d v="2018-11-01T00:00:00"/>
    <s v="-"/>
    <s v="Mantenimiento Mecanico"/>
    <d v="2023-01-16T00:00:00"/>
    <d v="1899-12-30T21:19:35"/>
    <d v="2023-01-16T00:00:00"/>
    <d v="1899-12-30T21:25:34"/>
    <n v="359"/>
    <n v="5.9833333333333334"/>
    <s v="microparada"/>
    <s v="microparada"/>
    <n v="3"/>
    <s v="enero"/>
    <s v="T"/>
    <m/>
    <s v="microparada"/>
    <m/>
    <m/>
    <m/>
  </r>
  <r>
    <n v="134714"/>
    <x v="28"/>
    <s v="Moreno"/>
    <x v="6"/>
    <d v="2018-11-01T00:00:00"/>
    <s v="-"/>
    <s v="Mantenimiento Electrico"/>
    <d v="2023-01-17T00:00:00"/>
    <d v="1899-12-30T06:16:45"/>
    <d v="2023-01-18T00:00:00"/>
    <d v="1899-12-30T11:54:25"/>
    <n v="106660"/>
    <n v="1777.6666666666667"/>
    <s v="se regula embalador y colocador de sobretapas"/>
    <s v="ajuste"/>
    <n v="3"/>
    <s v="enero"/>
    <s v="M"/>
    <m/>
    <s v="no"/>
    <m/>
    <m/>
    <m/>
  </r>
  <r>
    <n v="134719"/>
    <x v="3"/>
    <s v="Moreno"/>
    <x v="2"/>
    <d v="2020-02-20T00:00:00"/>
    <s v="Martín"/>
    <s v="Mantenimiento Mecanico"/>
    <d v="2023-01-17T00:00:00"/>
    <d v="1899-12-30T06:47:05"/>
    <d v="2023-01-17T00:00:00"/>
    <d v="1899-12-30T06:52:37"/>
    <n v="332"/>
    <n v="5.5333333333333332"/>
    <s v="microparada"/>
    <s v="microparada"/>
    <n v="3"/>
    <s v="enero"/>
    <s v="M"/>
    <m/>
    <s v="microparada"/>
    <m/>
    <m/>
    <m/>
  </r>
  <r>
    <n v="134721"/>
    <x v="0"/>
    <s v="Moreno"/>
    <x v="12"/>
    <d v="2018-11-01T00:00:00"/>
    <s v="-"/>
    <s v="Mantenimiento Electrico"/>
    <d v="2023-01-17T00:00:00"/>
    <d v="1899-12-30T06:53:33"/>
    <d v="2023-01-17T00:00:00"/>
    <d v="1899-12-30T08:08:49"/>
    <n v="4516"/>
    <n v="75.266666666666666"/>
    <s v="regulacion de camara"/>
    <s v="ajuste"/>
    <n v="3"/>
    <s v="enero"/>
    <s v="M"/>
    <m/>
    <s v="no"/>
    <m/>
    <m/>
    <m/>
  </r>
  <r>
    <n v="134723"/>
    <x v="23"/>
    <s v="Moreno"/>
    <x v="3"/>
    <d v="2023-01-04T00:00:00"/>
    <s v="Juan Manuel"/>
    <s v="Mantenimiento Electrico"/>
    <d v="2023-01-17T00:00:00"/>
    <d v="1899-12-30T07:05:51"/>
    <d v="2023-01-17T00:00:00"/>
    <d v="1899-12-30T07:09:51"/>
    <n v="240"/>
    <n v="4"/>
    <s v="microparada"/>
    <s v="microparada"/>
    <n v="3"/>
    <s v="enero"/>
    <s v="M"/>
    <m/>
    <s v="microparada"/>
    <m/>
    <m/>
    <m/>
  </r>
  <r>
    <n v="134724"/>
    <x v="0"/>
    <s v="Moreno"/>
    <x v="1"/>
    <d v="2018-11-01T00:00:00"/>
    <s v="-"/>
    <s v="Mantenimiento Mecanico"/>
    <d v="2023-01-17T00:00:00"/>
    <d v="1899-12-30T07:11:46"/>
    <d v="2023-01-17T00:00:00"/>
    <d v="1899-12-30T09:48:15"/>
    <n v="9389"/>
    <n v="156.48333333333332"/>
    <s v="se traba el barral de posicionadores, se cambian posicionadores y se realizan regulaciones varias"/>
    <s v="ajuste"/>
    <n v="3"/>
    <s v="enero"/>
    <s v="M"/>
    <m/>
    <s v="no"/>
    <m/>
    <m/>
    <m/>
  </r>
  <r>
    <n v="134725"/>
    <x v="0"/>
    <s v="Moreno"/>
    <x v="4"/>
    <d v="2018-11-01T00:00:00"/>
    <s v="-"/>
    <s v="Mantenimiento Mecanico"/>
    <d v="2023-01-17T00:00:00"/>
    <d v="1899-12-30T07:12:42"/>
    <d v="2023-01-17T00:00:00"/>
    <d v="1899-12-30T07:32:54"/>
    <n v="1212"/>
    <n v="20.2"/>
    <s v="reemplazo de manguera de aire"/>
    <s v="rotura"/>
    <n v="3"/>
    <s v="enero"/>
    <s v="M"/>
    <m/>
    <s v="si"/>
    <m/>
    <m/>
    <m/>
  </r>
  <r>
    <n v="134737"/>
    <x v="21"/>
    <s v="Moreno"/>
    <x v="9"/>
    <d v="2018-11-01T00:00:00"/>
    <s v="-"/>
    <s v="Mantenimiento Electrico"/>
    <d v="2023-01-17T00:00:00"/>
    <d v="1899-12-30T08:42:39"/>
    <d v="2023-01-17T00:00:00"/>
    <d v="1899-12-30T08:58:09"/>
    <n v="930"/>
    <n v="15.5"/>
    <s v="se regula amplificador de fibras"/>
    <s v="ajuste"/>
    <n v="3"/>
    <s v="enero"/>
    <s v="M"/>
    <m/>
    <s v="no"/>
    <m/>
    <m/>
    <m/>
  </r>
  <r>
    <n v="134740"/>
    <x v="0"/>
    <s v="Moreno"/>
    <x v="0"/>
    <d v="2018-11-01T00:00:00"/>
    <s v="-"/>
    <s v="Mantenimiento Mecanico"/>
    <d v="2023-01-17T00:00:00"/>
    <d v="1899-12-30T08:51:07"/>
    <d v="2023-01-17T00:00:00"/>
    <d v="1899-12-30T09:35:52"/>
    <n v="2685"/>
    <n v="44.75"/>
    <s v="ajuste de cuchillas"/>
    <s v="ajuste"/>
    <n v="3"/>
    <s v="enero"/>
    <s v="M"/>
    <m/>
    <s v="no"/>
    <m/>
    <m/>
    <m/>
  </r>
  <r>
    <n v="134742"/>
    <x v="3"/>
    <s v="Moreno"/>
    <x v="2"/>
    <d v="2020-02-20T00:00:00"/>
    <s v="Martín"/>
    <s v="Mantenimiento Mecanico"/>
    <d v="2023-01-17T00:00:00"/>
    <d v="1899-12-30T09:01:22"/>
    <d v="2023-01-17T00:00:00"/>
    <d v="1899-12-30T09:14:05"/>
    <n v="763"/>
    <n v="12.716666666666667"/>
    <s v="regulacion de torqueadores"/>
    <s v="ajuste"/>
    <n v="3"/>
    <s v="enero"/>
    <s v="M"/>
    <m/>
    <s v="no"/>
    <m/>
    <m/>
    <m/>
  </r>
  <r>
    <n v="134745"/>
    <x v="0"/>
    <s v="Moreno"/>
    <x v="0"/>
    <d v="2018-11-01T00:00:00"/>
    <s v="-"/>
    <s v="Mantenimiento Mecanico"/>
    <d v="2023-01-17T00:00:00"/>
    <d v="1899-12-30T09:36:21"/>
    <d v="2023-01-17T00:00:00"/>
    <d v="1899-12-30T13:27:11"/>
    <n v="13850"/>
    <n v="230.83333333333334"/>
    <s v="se encuentra vaina de pico rota lo cual ejercia precion y asi que la maquina quede trabada, tambien se colocaron tuerca faltantes en seguidor de leva de expulsador de tubos"/>
    <s v="rotura"/>
    <n v="3"/>
    <s v="enero"/>
    <s v="M"/>
    <m/>
    <s v="si"/>
    <m/>
    <m/>
    <m/>
  </r>
  <r>
    <n v="134747"/>
    <x v="0"/>
    <s v="Moreno"/>
    <x v="1"/>
    <d v="2018-11-01T00:00:00"/>
    <s v="-"/>
    <s v="Mantenimiento Mecanico"/>
    <d v="2023-01-17T00:00:00"/>
    <d v="1899-12-30T09:48:44"/>
    <d v="2023-01-17T00:00:00"/>
    <d v="1899-12-30T10:13:17"/>
    <n v="1473"/>
    <n v="24.55"/>
    <s v="cambio de eje de pico, se trabo y se doblo el mismo"/>
    <s v="rotura"/>
    <n v="3"/>
    <s v="enero"/>
    <s v="M"/>
    <m/>
    <s v="si"/>
    <m/>
    <m/>
    <m/>
  </r>
  <r>
    <n v="134751"/>
    <x v="0"/>
    <s v="Moreno"/>
    <x v="4"/>
    <d v="2018-11-01T00:00:00"/>
    <s v="-"/>
    <s v="Mantenimiento Mecanico"/>
    <d v="2023-01-17T00:00:00"/>
    <d v="1899-12-30T10:06:11"/>
    <d v="2023-01-17T00:00:00"/>
    <d v="1899-12-30T11:22:02"/>
    <n v="4551"/>
    <n v="75.849999999999994"/>
    <s v="no dejaba calibrar algunos puntos se reviso y se detecto sensores sucios carros de desplazamientos con mucha mugre mangueras quebradas por el tiempo..queda funcionando..SE RECOMIENDA UNA LIMPIEZA PROFUNDA Y CAMBIOS DE LAS MANGUERAS PARA EVITAR ESTAS DEMORAS"/>
    <s v="ajuste"/>
    <n v="3"/>
    <s v="enero"/>
    <s v="M"/>
    <m/>
    <s v="no"/>
    <m/>
    <m/>
    <m/>
  </r>
  <r>
    <n v="134759"/>
    <x v="3"/>
    <s v="Moreno"/>
    <x v="2"/>
    <d v="2020-02-20T00:00:00"/>
    <s v="Martín"/>
    <s v="Mantenimiento Mecanico"/>
    <d v="2023-01-17T00:00:00"/>
    <d v="1899-12-30T11:51:49"/>
    <d v="2023-01-17T00:00:00"/>
    <d v="1899-12-30T13:11:27"/>
    <n v="4778"/>
    <n v="79.63333333333334"/>
    <s v="regulacion de torqueadores"/>
    <s v="ajuste"/>
    <n v="3"/>
    <s v="enero"/>
    <s v="M"/>
    <m/>
    <s v="no"/>
    <m/>
    <m/>
    <m/>
  </r>
  <r>
    <n v="134764"/>
    <x v="22"/>
    <s v="Moreno"/>
    <x v="3"/>
    <d v="2021-02-04T00:00:00"/>
    <s v="Victor"/>
    <s v="Mantenimiento Mecanico"/>
    <d v="2023-01-17T00:00:00"/>
    <d v="1899-12-30T13:15:02"/>
    <d v="2023-01-17T00:00:00"/>
    <d v="1899-12-30T13:35:37"/>
    <n v="1235"/>
    <n v="20.583333333333332"/>
    <s v="ajuste de tornillo"/>
    <s v="ajuste"/>
    <n v="3"/>
    <s v="enero"/>
    <s v="M"/>
    <m/>
    <s v="no"/>
    <m/>
    <m/>
    <m/>
  </r>
  <r>
    <n v="134767"/>
    <x v="6"/>
    <s v="Moreno"/>
    <x v="15"/>
    <d v="2018-11-01T00:00:00"/>
    <s v="-"/>
    <s v="Mantenimiento Mecanico"/>
    <d v="2023-01-17T00:00:00"/>
    <d v="1899-12-30T14:17:56"/>
    <d v="2023-01-17T00:00:00"/>
    <d v="1899-12-30T14:20:23"/>
    <n v="147"/>
    <n v="2.4500000000000002"/>
    <s v="microparada"/>
    <s v="microparada"/>
    <n v="3"/>
    <s v="enero"/>
    <s v="T"/>
    <m/>
    <s v="microparada"/>
    <m/>
    <m/>
    <m/>
  </r>
  <r>
    <n v="134770"/>
    <x v="0"/>
    <s v="Moreno"/>
    <x v="4"/>
    <d v="2018-11-01T00:00:00"/>
    <s v="-"/>
    <s v="Mantenimiento Mecanico"/>
    <d v="2023-01-17T00:00:00"/>
    <d v="1899-12-30T14:41:58"/>
    <d v="2023-01-17T00:00:00"/>
    <d v="1899-12-30T14:48:32"/>
    <n v="394"/>
    <n v="6.5666666666666664"/>
    <s v="microparada"/>
    <s v="microparada"/>
    <n v="3"/>
    <s v="enero"/>
    <s v="T"/>
    <m/>
    <s v="microparada"/>
    <m/>
    <m/>
    <m/>
  </r>
  <r>
    <n v="134773"/>
    <x v="3"/>
    <s v="Moreno"/>
    <x v="10"/>
    <d v="2018-11-01T00:00:00"/>
    <s v="-"/>
    <s v="Mantenimiento Electrico"/>
    <d v="2023-01-17T00:00:00"/>
    <d v="1899-12-30T15:14:55"/>
    <d v="2023-01-17T00:00:00"/>
    <d v="1899-12-30T16:02:08"/>
    <n v="2833"/>
    <n v="47.216666666666669"/>
    <s v="sin informacion"/>
    <s v="sin informacion"/>
    <n v="3"/>
    <s v="enero"/>
    <s v="T"/>
    <s v="sin informacion"/>
    <s v="sin informacion"/>
    <s v="sin informacion"/>
    <s v="sin informacion"/>
    <s v="sin informacion"/>
  </r>
  <r>
    <n v="134774"/>
    <x v="0"/>
    <s v="Moreno"/>
    <x v="16"/>
    <d v="2018-11-01T00:00:00"/>
    <s v="-"/>
    <s v="Mantenimiento Electrico"/>
    <d v="2023-01-17T00:00:00"/>
    <d v="1899-12-30T15:16:27"/>
    <d v="2023-01-17T00:00:00"/>
    <d v="1899-12-30T15:18:22"/>
    <n v="115"/>
    <n v="1.9166666666666667"/>
    <s v="microparada"/>
    <s v="microparada"/>
    <n v="3"/>
    <s v="enero"/>
    <s v="T"/>
    <m/>
    <s v="microparada"/>
    <m/>
    <m/>
    <m/>
  </r>
  <r>
    <n v="134784"/>
    <x v="31"/>
    <s v="Moreno"/>
    <x v="18"/>
    <d v="2018-11-01T00:00:00"/>
    <s v="-"/>
    <s v="Mantenimiento Mecanico"/>
    <d v="2023-01-17T00:00:00"/>
    <d v="1899-12-30T16:40:56"/>
    <d v="2023-01-17T00:00:00"/>
    <d v="1899-12-30T17:33:27"/>
    <n v="3151"/>
    <n v="52.516666666666666"/>
    <s v="se cambian rodillos del rodante y se limpia"/>
    <s v="rotura"/>
    <n v="3"/>
    <s v="enero"/>
    <s v="T"/>
    <m/>
    <s v="si"/>
    <m/>
    <m/>
    <m/>
  </r>
  <r>
    <n v="134785"/>
    <x v="0"/>
    <s v="Moreno"/>
    <x v="17"/>
    <d v="2018-11-01T00:00:00"/>
    <s v="-"/>
    <s v="Mantenimiento Mecanico"/>
    <d v="2023-01-17T00:00:00"/>
    <d v="1899-12-30T16:49:49"/>
    <d v="2023-01-17T00:00:00"/>
    <d v="1899-12-30T17:19:22"/>
    <n v="1773"/>
    <n v="29.55"/>
    <s v="Se cambia resorte roto"/>
    <s v="rotura"/>
    <n v="3"/>
    <s v="enero"/>
    <s v="T"/>
    <m/>
    <s v="si"/>
    <m/>
    <m/>
    <m/>
  </r>
  <r>
    <n v="134788"/>
    <x v="3"/>
    <s v="Moreno"/>
    <x v="11"/>
    <d v="2018-11-01T00:00:00"/>
    <s v="-"/>
    <s v="Mantenimiento Mecanico"/>
    <d v="2023-01-17T00:00:00"/>
    <d v="1899-12-30T17:11:19"/>
    <d v="2023-01-17T00:00:00"/>
    <d v="1899-12-30T17:47:56"/>
    <n v="2197"/>
    <n v="36.616666666666667"/>
    <s v=" Se regulan los parámetros"/>
    <s v="ajuste"/>
    <n v="3"/>
    <s v="enero"/>
    <s v="T"/>
    <m/>
    <s v="no"/>
    <m/>
    <m/>
    <m/>
  </r>
  <r>
    <n v="134792"/>
    <x v="31"/>
    <s v="Moreno"/>
    <x v="18"/>
    <d v="2018-11-01T00:00:00"/>
    <s v="-"/>
    <s v="Mantenimiento Mecanico"/>
    <d v="2023-01-17T00:00:00"/>
    <d v="1899-12-30T17:39:04"/>
    <d v="2023-01-17T00:00:00"/>
    <d v="1899-12-30T18:14:14"/>
    <n v="2110"/>
    <n v="35.166666666666664"/>
    <s v="se cambian rodillos del rodante y se limpia"/>
    <s v="rotura"/>
    <n v="3"/>
    <s v="enero"/>
    <s v="T"/>
    <m/>
    <s v="si"/>
    <m/>
    <m/>
    <m/>
  </r>
  <r>
    <n v="134800"/>
    <x v="22"/>
    <s v="Moreno"/>
    <x v="3"/>
    <d v="2021-02-04T00:00:00"/>
    <s v="Victor"/>
    <s v="Mantenimiento Mecanico"/>
    <d v="2023-01-17T00:00:00"/>
    <d v="1899-12-30T20:36:45"/>
    <d v="2023-01-17T00:00:00"/>
    <d v="1899-12-30T20:50:50"/>
    <n v="845"/>
    <n v="14.083333333333334"/>
    <s v="Se endereza soporte del sensor, que se encontraba doblado"/>
    <s v="ajuste"/>
    <n v="3"/>
    <s v="enero"/>
    <s v="T"/>
    <m/>
    <s v="no"/>
    <m/>
    <m/>
    <m/>
  </r>
  <r>
    <n v="134823"/>
    <x v="0"/>
    <s v="Moreno"/>
    <x v="2"/>
    <d v="2018-11-01T00:00:00"/>
    <s v="-"/>
    <s v="Mantenimiento Mecanico"/>
    <d v="2023-01-18T00:00:00"/>
    <d v="1899-12-30T09:47:52"/>
    <d v="2023-01-18T00:00:00"/>
    <d v="1899-12-30T10:11:43"/>
    <n v="1431"/>
    <n v="23.85"/>
    <s v="sin informacion"/>
    <s v="sin informacion"/>
    <n v="3"/>
    <s v="enero"/>
    <s v="M"/>
    <s v="sin informacion"/>
    <s v="sin informacion"/>
    <s v="sin informacion"/>
    <s v="sin informacion"/>
    <s v="sin informacion"/>
  </r>
  <r>
    <n v="134829"/>
    <x v="0"/>
    <s v="Moreno"/>
    <x v="5"/>
    <d v="2018-11-01T00:00:00"/>
    <s v="-"/>
    <s v="Mantenimiento Electrico"/>
    <d v="2023-01-18T00:00:00"/>
    <d v="1899-12-30T10:44:07"/>
    <d v="2023-01-18T00:00:00"/>
    <d v="1899-12-30T10:58:29"/>
    <n v="862"/>
    <n v="14.366666666666667"/>
    <s v="se regula sensor presencia de producto en frasco"/>
    <s v="ajuste"/>
    <n v="3"/>
    <s v="enero"/>
    <s v="M"/>
    <m/>
    <s v="no"/>
    <m/>
    <m/>
    <m/>
  </r>
  <r>
    <n v="134830"/>
    <x v="6"/>
    <s v="Moreno"/>
    <x v="5"/>
    <d v="2018-11-01T00:00:00"/>
    <s v="-"/>
    <s v="Mantenimiento Mecanico"/>
    <d v="2023-01-18T00:00:00"/>
    <d v="1899-12-30T11:03:11"/>
    <d v="2023-01-18T00:00:00"/>
    <d v="1899-12-30T11:10:56"/>
    <n v="465"/>
    <n v="7.75"/>
    <s v="microparada"/>
    <s v="microparada"/>
    <n v="3"/>
    <s v="enero"/>
    <s v="M"/>
    <m/>
    <s v="microparada"/>
    <m/>
    <m/>
    <m/>
  </r>
  <r>
    <n v="134841"/>
    <x v="2"/>
    <s v="Moreno"/>
    <x v="19"/>
    <d v="2018-11-01T00:00:00"/>
    <s v="-"/>
    <s v="Mantenimiento Mecanico"/>
    <d v="2023-01-18T00:00:00"/>
    <d v="1899-12-30T12:43:43"/>
    <d v="2023-01-18T00:00:00"/>
    <d v="1899-12-30T13:16:53"/>
    <n v="1990"/>
    <n v="33.166666666666664"/>
    <s v="sin informacion"/>
    <s v="sin informacion"/>
    <n v="3"/>
    <s v="enero"/>
    <s v="M"/>
    <s v="sin informacion"/>
    <s v="sin informacion"/>
    <s v="sin informacion"/>
    <s v="sin informacion"/>
    <s v="sin informacion"/>
  </r>
  <r>
    <n v="134856"/>
    <x v="2"/>
    <s v="Moreno"/>
    <x v="3"/>
    <d v="2021-02-04T00:00:00"/>
    <s v="Victor"/>
    <s v="Mantenimiento Electrico"/>
    <d v="2023-01-18T00:00:00"/>
    <d v="1899-12-30T15:34:36"/>
    <d v="2023-01-18T00:00:00"/>
    <d v="1899-12-30T15:52:41"/>
    <n v="1085"/>
    <n v="18.083333333333332"/>
    <s v="sin informacion"/>
    <s v="sin informacion"/>
    <n v="3"/>
    <s v="enero"/>
    <s v="T"/>
    <s v="sin informacion"/>
    <s v="sin informacion"/>
    <s v="sin informacion"/>
    <s v="sin informacion"/>
    <s v="sin informacion"/>
  </r>
  <r>
    <n v="134862"/>
    <x v="34"/>
    <s v="Moreno"/>
    <x v="7"/>
    <d v="2021-03-10T00:00:00"/>
    <s v="Martín"/>
    <s v="Mantenimiento Mecanico"/>
    <d v="2023-01-18T00:00:00"/>
    <d v="1899-12-30T16:23:15"/>
    <d v="2023-01-18T00:00:00"/>
    <d v="1899-12-30T16:34:21"/>
    <n v="666"/>
    <n v="11.1"/>
    <s v=" regulación de torqueadora  mecánico por favor. Gracias."/>
    <s v="ajuste"/>
    <n v="3"/>
    <s v="enero"/>
    <s v="T"/>
    <m/>
    <s v="no"/>
    <m/>
    <m/>
    <m/>
  </r>
  <r>
    <n v="134867"/>
    <x v="0"/>
    <s v="Moreno"/>
    <x v="12"/>
    <d v="2018-11-01T00:00:00"/>
    <s v="-"/>
    <s v="Mantenimiento Mecanico"/>
    <d v="2023-01-18T00:00:00"/>
    <d v="1899-12-30T17:21:24"/>
    <d v="2023-01-18T00:00:00"/>
    <d v="1899-12-30T18:01:41"/>
    <n v="2417"/>
    <n v="40.283333333333331"/>
    <s v="Se hace rosca nueva en el centradores móvil"/>
    <s v="rotura"/>
    <n v="3"/>
    <s v="enero"/>
    <s v="T"/>
    <m/>
    <s v="no"/>
    <m/>
    <m/>
    <m/>
  </r>
  <r>
    <n v="134869"/>
    <x v="24"/>
    <s v="Moreno"/>
    <x v="9"/>
    <d v="2018-11-01T00:00:00"/>
    <s v="-"/>
    <s v="Mantenimiento Electrico"/>
    <d v="2023-01-18T00:00:00"/>
    <d v="1899-12-30T17:34:40"/>
    <d v="2023-01-18T00:00:00"/>
    <d v="1899-12-30T17:40:53"/>
    <n v="373"/>
    <n v="6.2166666666666668"/>
    <s v="microparada"/>
    <s v="microparada"/>
    <n v="3"/>
    <s v="enero"/>
    <s v="T"/>
    <m/>
    <s v="microparada"/>
    <m/>
    <m/>
    <m/>
  </r>
  <r>
    <n v="134872"/>
    <x v="17"/>
    <s v="Moreno"/>
    <x v="11"/>
    <d v="2021-03-08T00:00:00"/>
    <s v="Martín"/>
    <s v="Mantenimiento Mecanico"/>
    <d v="2023-01-18T00:00:00"/>
    <d v="1899-12-30T17:39:27"/>
    <d v="2023-01-18T00:00:00"/>
    <d v="1899-12-30T17:52:18"/>
    <n v="771"/>
    <n v="12.85"/>
    <s v="Se va traba la estrella por problemas con varios puck deformes"/>
    <s v="ajuste"/>
    <n v="3"/>
    <s v="enero"/>
    <s v="T"/>
    <m/>
    <s v="no"/>
    <m/>
    <m/>
    <m/>
  </r>
  <r>
    <n v="134873"/>
    <x v="0"/>
    <s v="Moreno"/>
    <x v="15"/>
    <d v="2018-11-01T00:00:00"/>
    <s v="-"/>
    <s v="Mantenimiento Mecanico"/>
    <d v="2023-01-18T00:00:00"/>
    <d v="1899-12-30T17:56:01"/>
    <d v="2023-01-18T00:00:00"/>
    <d v="1899-12-30T20:42:43"/>
    <n v="10002"/>
    <n v="166.7"/>
    <s v="Se sale Correa del servo de las bombas"/>
    <s v="ajuste"/>
    <n v="3"/>
    <s v="enero"/>
    <s v="T"/>
    <m/>
    <s v="no"/>
    <m/>
    <m/>
    <m/>
  </r>
  <r>
    <n v="134880"/>
    <x v="19"/>
    <s v="Moreno"/>
    <x v="12"/>
    <d v="2020-02-21T00:00:00"/>
    <s v="Martín"/>
    <s v="Mantenimiento Mecanico"/>
    <d v="2023-01-18T00:00:00"/>
    <d v="1899-12-30T18:29:57"/>
    <d v="2023-01-18T00:00:00"/>
    <d v="1899-12-30T19:10:05"/>
    <n v="2408"/>
    <n v="40.133333333333333"/>
    <s v="Se cambia amortiguador de la puerta"/>
    <s v="rotura"/>
    <n v="3"/>
    <s v="enero"/>
    <s v="T"/>
    <m/>
    <s v="si"/>
    <m/>
    <m/>
    <m/>
  </r>
  <r>
    <n v="134886"/>
    <x v="34"/>
    <s v="Moreno"/>
    <x v="7"/>
    <d v="2021-03-10T00:00:00"/>
    <s v="Martín"/>
    <s v="Mantenimiento Mecanico"/>
    <d v="2023-01-18T00:00:00"/>
    <d v="1899-12-30T19:53:01"/>
    <d v="2023-01-18T00:00:00"/>
    <d v="1899-12-30T20:41:28"/>
    <n v="2907"/>
    <n v="48.45"/>
    <s v=" se cambia freno y se destraba roscadora"/>
    <s v="rotura"/>
    <n v="3"/>
    <s v="enero"/>
    <s v="T"/>
    <m/>
    <s v="si"/>
    <m/>
    <m/>
    <m/>
  </r>
  <r>
    <n v="134887"/>
    <x v="13"/>
    <s v="Moreno"/>
    <x v="6"/>
    <d v="2020-06-30T00:00:00"/>
    <s v="Martín"/>
    <s v="Mantenimiento Electrico"/>
    <d v="2023-01-18T00:00:00"/>
    <d v="1899-12-30T19:53:52"/>
    <d v="2023-01-18T00:00:00"/>
    <d v="1899-12-30T20:22:50"/>
    <n v="1738"/>
    <n v="28.966666666666665"/>
    <s v="Regulación "/>
    <s v="ajuste"/>
    <n v="3"/>
    <s v="enero"/>
    <s v="T"/>
    <m/>
    <s v="no"/>
    <m/>
    <m/>
    <m/>
  </r>
  <r>
    <n v="134890"/>
    <x v="11"/>
    <s v="Moreno"/>
    <x v="6"/>
    <d v="2018-11-01T00:00:00"/>
    <s v="-"/>
    <s v="Mantenimiento Mecanico"/>
    <d v="2023-01-18T00:00:00"/>
    <d v="1899-12-30T21:25:25"/>
    <d v="2023-01-18T00:00:00"/>
    <d v="1899-12-30T21:37:36"/>
    <n v="731"/>
    <n v="12.183333333333334"/>
    <s v="Se saca polea y se endereza la arandela el mismo y se regula la tensión"/>
    <s v="ajuste"/>
    <n v="3"/>
    <s v="enero"/>
    <s v="T"/>
    <m/>
    <s v="no"/>
    <m/>
    <m/>
    <m/>
  </r>
  <r>
    <n v="134896"/>
    <x v="3"/>
    <s v="Moreno"/>
    <x v="2"/>
    <d v="2020-02-20T00:00:00"/>
    <s v="Martín"/>
    <s v="Mantenimiento Mecanico"/>
    <d v="2023-01-19T00:00:00"/>
    <d v="1899-12-30T06:09:44"/>
    <d v="2023-01-19T00:00:00"/>
    <d v="1899-12-30T07:16:13"/>
    <n v="3989"/>
    <n v="66.483333333333334"/>
    <s v="se ajusta estrella de torqueado"/>
    <s v="ajuste"/>
    <n v="3"/>
    <s v="enero"/>
    <s v="M"/>
    <m/>
    <s v="no"/>
    <m/>
    <m/>
    <m/>
  </r>
  <r>
    <n v="134905"/>
    <x v="1"/>
    <s v="Moreno"/>
    <x v="2"/>
    <d v="2020-10-16T00:00:00"/>
    <s v="Martín"/>
    <s v="Mantenimiento Electrico"/>
    <d v="2023-01-19T00:00:00"/>
    <d v="1899-12-30T07:16:20"/>
    <d v="2023-01-19T00:00:00"/>
    <d v="1899-12-30T08:30:32"/>
    <n v="4452"/>
    <n v="74.2"/>
    <s v="regulacion de cabezales de etiquetado"/>
    <s v="ajuste"/>
    <n v="3"/>
    <s v="enero"/>
    <s v="M"/>
    <m/>
    <s v="no"/>
    <m/>
    <m/>
    <m/>
  </r>
  <r>
    <n v="134908"/>
    <x v="0"/>
    <s v="Moreno"/>
    <x v="7"/>
    <d v="2018-11-01T00:00:00"/>
    <s v="-"/>
    <s v="Mantenimiento Mecanico"/>
    <d v="2023-01-19T00:00:00"/>
    <d v="1899-12-30T07:30:00"/>
    <d v="2023-01-19T00:00:00"/>
    <d v="1899-12-30T11:52:21"/>
    <n v="15741"/>
    <n v="262.35000000000002"/>
    <s v="cambio de posicionadores y regulacion de calesita"/>
    <s v="ajuste"/>
    <n v="3"/>
    <s v="enero"/>
    <s v="M"/>
    <m/>
    <s v="no"/>
    <m/>
    <m/>
    <m/>
  </r>
  <r>
    <n v="134913"/>
    <x v="21"/>
    <s v="Moreno"/>
    <x v="6"/>
    <d v="2018-11-01T00:00:00"/>
    <s v="-"/>
    <s v="Mantenimiento Mecanico"/>
    <d v="2023-01-19T00:00:00"/>
    <d v="1899-12-30T07:47:55"/>
    <d v="2023-01-19T00:00:00"/>
    <d v="1899-12-30T08:11:17"/>
    <n v="1402"/>
    <n v="23.366666666666667"/>
    <s v="se tensa banda de salida"/>
    <s v="ajuste"/>
    <n v="3"/>
    <s v="enero"/>
    <s v="M"/>
    <m/>
    <s v="no"/>
    <m/>
    <m/>
    <m/>
  </r>
  <r>
    <n v="134920"/>
    <x v="0"/>
    <s v="Moreno"/>
    <x v="5"/>
    <d v="2018-11-01T00:00:00"/>
    <s v="-"/>
    <s v="Mantenimiento Electrico"/>
    <d v="2023-01-19T00:00:00"/>
    <d v="1899-12-30T08:42:13"/>
    <d v="2023-01-19T00:00:00"/>
    <d v="1899-12-30T08:52:11"/>
    <n v="598"/>
    <n v="9.9666666666666668"/>
    <s v="microparada"/>
    <s v="microparada"/>
    <n v="3"/>
    <s v="enero"/>
    <s v="M"/>
    <m/>
    <s v="microparada"/>
    <m/>
    <m/>
    <m/>
  </r>
  <r>
    <n v="134922"/>
    <x v="0"/>
    <s v="Moreno"/>
    <x v="9"/>
    <d v="2018-11-01T00:00:00"/>
    <s v="-"/>
    <s v="Mantenimiento Electrico"/>
    <d v="2023-01-19T00:00:00"/>
    <d v="1899-12-30T09:13:34"/>
    <d v="2023-01-19T00:00:00"/>
    <d v="1899-12-30T09:21:42"/>
    <n v="488"/>
    <n v="8.1333333333333329"/>
    <s v="microparada"/>
    <s v="microparada"/>
    <n v="3"/>
    <s v="enero"/>
    <s v="M"/>
    <m/>
    <s v="microparada"/>
    <m/>
    <m/>
    <m/>
  </r>
  <r>
    <n v="134933"/>
    <x v="14"/>
    <s v="Moreno"/>
    <x v="2"/>
    <d v="2020-02-20T00:00:00"/>
    <s v="Martín"/>
    <s v="Mantenimiento Electrico"/>
    <d v="2023-01-19T00:00:00"/>
    <d v="1899-12-30T10:15:56"/>
    <d v="2023-01-19T00:00:00"/>
    <d v="1899-12-30T11:23:15"/>
    <n v="4039"/>
    <n v="67.316666666666663"/>
    <s v="regulacion de camara"/>
    <s v="ajuste"/>
    <n v="3"/>
    <s v="enero"/>
    <s v="M"/>
    <m/>
    <s v="no"/>
    <m/>
    <m/>
    <m/>
  </r>
  <r>
    <n v="134936"/>
    <x v="6"/>
    <s v="Moreno"/>
    <x v="13"/>
    <d v="2019-10-08T00:00:00"/>
    <s v="Martín"/>
    <s v="Mantenimiento Mecanico"/>
    <d v="2023-01-19T00:00:00"/>
    <d v="1899-12-30T10:30:30"/>
    <d v="2023-01-19T00:00:00"/>
    <d v="1899-12-30T10:41:16"/>
    <n v="646"/>
    <n v="10.766666666666667"/>
    <s v="regulacion"/>
    <s v="ajuste"/>
    <n v="3"/>
    <s v="enero"/>
    <s v="M"/>
    <m/>
    <s v="no"/>
    <m/>
    <m/>
    <m/>
  </r>
  <r>
    <n v="134938"/>
    <x v="6"/>
    <s v="Moreno"/>
    <x v="13"/>
    <d v="2019-10-08T00:00:00"/>
    <s v="Martín"/>
    <s v="Mantenimiento Electrico"/>
    <d v="2023-01-19T00:00:00"/>
    <d v="1899-12-30T10:41:26"/>
    <d v="2023-01-19T00:00:00"/>
    <d v="1899-12-30T12:15:01"/>
    <n v="5615"/>
    <n v="93.583333333333329"/>
    <s v="regulacion"/>
    <s v="ajuste"/>
    <n v="3"/>
    <s v="enero"/>
    <s v="M"/>
    <m/>
    <s v="no"/>
    <m/>
    <m/>
    <m/>
  </r>
  <r>
    <n v="134943"/>
    <x v="0"/>
    <s v="Moreno"/>
    <x v="18"/>
    <d v="2018-11-01T00:00:00"/>
    <s v="-"/>
    <s v="Mantenimiento Mecanico"/>
    <d v="2023-01-19T00:00:00"/>
    <d v="1899-12-30T11:10:45"/>
    <d v="2023-01-19T00:00:00"/>
    <d v="1899-12-30T11:23:41"/>
    <n v="776"/>
    <n v="12.933333333333334"/>
    <s v="se invierte cuchilla inferior, queda funcionando"/>
    <s v="ajuste"/>
    <n v="3"/>
    <s v="enero"/>
    <s v="M"/>
    <m/>
    <s v="no"/>
    <m/>
    <m/>
    <m/>
  </r>
  <r>
    <n v="134944"/>
    <x v="3"/>
    <s v="Moreno"/>
    <x v="2"/>
    <d v="2020-02-20T00:00:00"/>
    <s v="Martín"/>
    <s v="Mantenimiento Mecanico"/>
    <d v="2023-01-19T00:00:00"/>
    <d v="1899-12-30T11:23:21"/>
    <d v="2023-01-19T00:00:00"/>
    <d v="1899-12-30T14:48:27"/>
    <n v="12306"/>
    <n v="205.1"/>
    <s v="se ajusta estrella de torqueado"/>
    <s v="ajuste"/>
    <n v="3"/>
    <s v="enero"/>
    <s v="M"/>
    <m/>
    <s v="no"/>
    <m/>
    <m/>
    <m/>
  </r>
  <r>
    <n v="134945"/>
    <x v="0"/>
    <s v="Moreno"/>
    <x v="18"/>
    <d v="2018-11-01T00:00:00"/>
    <s v="-"/>
    <s v="Mantenimiento Mecanico"/>
    <d v="2023-01-19T00:00:00"/>
    <d v="1899-12-30T11:31:57"/>
    <d v="2023-01-19T00:00:00"/>
    <d v="1899-12-30T11:54:02"/>
    <n v="1325"/>
    <n v="22.083333333333332"/>
    <s v="regulacion de cuchillas"/>
    <s v="ajuste"/>
    <n v="3"/>
    <s v="enero"/>
    <s v="M"/>
    <m/>
    <s v="no"/>
    <m/>
    <m/>
    <m/>
  </r>
  <r>
    <n v="134960"/>
    <x v="21"/>
    <s v="Moreno"/>
    <x v="5"/>
    <d v="2018-11-01T00:00:00"/>
    <s v="-"/>
    <s v="Mantenimiento Mecanico"/>
    <d v="2023-01-19T00:00:00"/>
    <d v="1899-12-30T14:39:00"/>
    <d v="2023-01-19T00:00:00"/>
    <d v="1899-12-30T14:46:52"/>
    <n v="472"/>
    <n v="7.8666666666666663"/>
    <s v="microparada"/>
    <s v="microparada"/>
    <n v="3"/>
    <s v="enero"/>
    <s v="T"/>
    <m/>
    <s v="microparada"/>
    <m/>
    <m/>
    <m/>
  </r>
  <r>
    <n v="134970"/>
    <x v="6"/>
    <s v="Moreno"/>
    <x v="6"/>
    <d v="2018-11-01T00:00:00"/>
    <s v="-"/>
    <s v="Mantenimiento Electrico"/>
    <d v="2023-01-19T00:00:00"/>
    <d v="1899-12-30T15:42:44"/>
    <d v="2023-01-19T00:00:00"/>
    <d v="1899-12-30T15:52:44"/>
    <n v="600"/>
    <n v="10"/>
    <s v="microparada"/>
    <s v="microparada"/>
    <n v="3"/>
    <s v="enero"/>
    <s v="T"/>
    <m/>
    <s v="microparada"/>
    <m/>
    <m/>
    <m/>
  </r>
  <r>
    <n v="134972"/>
    <x v="38"/>
    <s v="Moreno"/>
    <x v="11"/>
    <d v="2018-11-01T00:00:00"/>
    <s v="-"/>
    <s v="Mantenimiento Mecanico"/>
    <d v="2023-01-19T00:00:00"/>
    <d v="1899-12-30T16:07:41"/>
    <d v="2023-01-19T00:00:00"/>
    <d v="1899-12-30T18:22:09"/>
    <n v="8068"/>
    <n v="134.46666666666667"/>
    <s v="se desarma y destraba alimentador de pinceles"/>
    <s v="ajuste"/>
    <n v="3"/>
    <s v="enero"/>
    <s v="T"/>
    <m/>
    <s v="no"/>
    <m/>
    <m/>
    <m/>
  </r>
  <r>
    <n v="134973"/>
    <x v="21"/>
    <s v="Moreno"/>
    <x v="13"/>
    <d v="2018-11-01T00:00:00"/>
    <s v="-"/>
    <s v="Mantenimiento Electrico"/>
    <d v="2023-01-19T00:00:00"/>
    <d v="1899-12-30T16:37:33"/>
    <d v="2023-01-19T00:00:00"/>
    <d v="1899-12-30T16:42:54"/>
    <n v="321"/>
    <n v="5.35"/>
    <s v="microparada"/>
    <s v="microparada"/>
    <n v="3"/>
    <s v="enero"/>
    <s v="T"/>
    <m/>
    <s v="microparada"/>
    <m/>
    <m/>
    <m/>
  </r>
  <r>
    <n v="134974"/>
    <x v="23"/>
    <s v="Moreno"/>
    <x v="3"/>
    <d v="2023-01-04T00:00:00"/>
    <s v="Juan Manuel"/>
    <s v="Mantenimiento Electrico"/>
    <d v="2023-01-19T00:00:00"/>
    <d v="1899-12-30T16:39:14"/>
    <d v="2023-01-19T00:00:00"/>
    <d v="1899-12-30T18:37:16"/>
    <n v="7082"/>
    <n v="118.03333333333333"/>
    <s v="sin informacion"/>
    <s v="sin informacion"/>
    <n v="3"/>
    <s v="enero"/>
    <s v="T"/>
    <s v="sin informacion"/>
    <s v="sin informacion"/>
    <s v="sin informacion"/>
    <s v="sin informacion"/>
    <s v="sin informacion"/>
  </r>
  <r>
    <n v="134975"/>
    <x v="6"/>
    <s v="Moreno"/>
    <x v="13"/>
    <d v="2019-10-08T00:00:00"/>
    <s v="Martín"/>
    <s v="Mantenimiento Electrico"/>
    <d v="2023-01-19T00:00:00"/>
    <d v="1899-12-30T16:43:00"/>
    <d v="2023-01-19T00:00:00"/>
    <d v="1899-12-30T17:17:52"/>
    <n v="2092"/>
    <n v="34.866666666666667"/>
    <s v="se cambia palpador"/>
    <s v="rotura"/>
    <n v="3"/>
    <s v="enero"/>
    <s v="T"/>
    <m/>
    <s v="si"/>
    <m/>
    <m/>
    <m/>
  </r>
  <r>
    <n v="134977"/>
    <x v="0"/>
    <s v="Moreno"/>
    <x v="0"/>
    <d v="2018-11-01T00:00:00"/>
    <s v="-"/>
    <s v="Mantenimiento Mecanico"/>
    <d v="2023-01-19T00:00:00"/>
    <d v="1899-12-30T17:50:40"/>
    <d v="2023-01-19T00:00:00"/>
    <d v="1899-12-30T17:55:28"/>
    <n v="288"/>
    <n v="4.8"/>
    <s v="microparada"/>
    <s v="microparada"/>
    <n v="3"/>
    <s v="enero"/>
    <s v="T"/>
    <m/>
    <s v="microparada"/>
    <m/>
    <m/>
    <m/>
  </r>
  <r>
    <n v="134978"/>
    <x v="6"/>
    <s v="Moreno"/>
    <x v="13"/>
    <d v="2019-10-08T00:00:00"/>
    <s v="Martín"/>
    <s v="Mantenimiento Mecanico"/>
    <d v="2023-01-19T00:00:00"/>
    <d v="1899-12-30T17:53:52"/>
    <d v="2023-01-19T00:00:00"/>
    <d v="1899-12-30T18:05:17"/>
    <n v="685"/>
    <n v="11.416666666666666"/>
    <s v="llamado se ajusta freno del plato de la etiquetadora"/>
    <s v="ajuste"/>
    <n v="3"/>
    <s v="enero"/>
    <s v="T"/>
    <m/>
    <s v="no"/>
    <m/>
    <m/>
    <m/>
  </r>
  <r>
    <n v="134983"/>
    <x v="23"/>
    <s v="Moreno"/>
    <x v="19"/>
    <d v="2018-11-01T00:00:00"/>
    <s v="-"/>
    <s v="Mantenimiento Mecanico"/>
    <d v="2023-01-19T00:00:00"/>
    <d v="1899-12-30T18:39:10"/>
    <d v="2023-01-19T00:00:00"/>
    <d v="1899-12-30T18:43:02"/>
    <n v="232"/>
    <n v="3.8666666666666667"/>
    <s v="microparada"/>
    <s v="microparada"/>
    <n v="3"/>
    <s v="enero"/>
    <s v="T"/>
    <m/>
    <s v="microparada"/>
    <m/>
    <m/>
    <m/>
  </r>
  <r>
    <n v="134985"/>
    <x v="28"/>
    <s v="Moreno"/>
    <x v="6"/>
    <d v="2018-11-01T00:00:00"/>
    <s v="-"/>
    <s v="Mantenimiento Electrico"/>
    <d v="2023-01-19T00:00:00"/>
    <d v="1899-12-30T18:43:58"/>
    <d v="2023-01-19T00:00:00"/>
    <d v="1899-12-30T19:30:33"/>
    <n v="2795"/>
    <n v="46.583333333333336"/>
    <s v="sin informacion"/>
    <s v="sin informacion"/>
    <n v="3"/>
    <s v="enero"/>
    <s v="T"/>
    <s v="sin informacion"/>
    <s v="sin informacion"/>
    <s v="sin informacion"/>
    <s v="sin informacion"/>
    <s v="sin informacion"/>
  </r>
  <r>
    <n v="134986"/>
    <x v="0"/>
    <s v="Moreno"/>
    <x v="2"/>
    <d v="2018-11-01T00:00:00"/>
    <s v="-"/>
    <s v="Mantenimiento Mecanico"/>
    <d v="2023-01-19T00:00:00"/>
    <d v="1899-12-30T18:45:56"/>
    <d v="2023-01-19T00:00:00"/>
    <d v="1899-12-30T18:55:26"/>
    <n v="570"/>
    <n v="9.5"/>
    <s v="microparada"/>
    <s v="microparada"/>
    <n v="3"/>
    <s v="enero"/>
    <s v="T"/>
    <m/>
    <s v="microparada"/>
    <m/>
    <m/>
    <m/>
  </r>
  <r>
    <n v="134991"/>
    <x v="6"/>
    <s v="Moreno"/>
    <x v="10"/>
    <d v="2018-11-01T00:00:00"/>
    <s v="-"/>
    <s v="Mantenimiento Mecanico"/>
    <d v="2023-01-19T00:00:00"/>
    <d v="1899-12-30T19:15:19"/>
    <d v="2023-01-19T00:00:00"/>
    <d v="1899-12-30T19:47:40"/>
    <n v="1941"/>
    <n v="32.35"/>
    <s v="regulacion"/>
    <s v="ajuste"/>
    <n v="3"/>
    <s v="enero"/>
    <s v="T"/>
    <m/>
    <s v="no"/>
    <m/>
    <m/>
    <m/>
  </r>
  <r>
    <n v="134993"/>
    <x v="1"/>
    <s v="Moreno"/>
    <x v="2"/>
    <d v="2020-10-16T00:00:00"/>
    <s v="Martín"/>
    <s v="Mantenimiento Electrico"/>
    <d v="2023-01-19T00:00:00"/>
    <d v="1899-12-30T19:26:49"/>
    <d v="2023-01-19T00:00:00"/>
    <d v="1899-12-30T21:09:40"/>
    <n v="6171"/>
    <n v="102.85"/>
    <s v="regulacion de sensores y camara"/>
    <s v="ajuste"/>
    <n v="3"/>
    <s v="enero"/>
    <s v="T"/>
    <m/>
    <s v="no"/>
    <m/>
    <m/>
    <m/>
  </r>
  <r>
    <n v="134998"/>
    <x v="0"/>
    <s v="Moreno"/>
    <x v="0"/>
    <d v="2018-11-01T00:00:00"/>
    <s v="-"/>
    <s v="Mantenimiento Mecanico"/>
    <d v="2023-01-19T00:00:00"/>
    <d v="1899-12-30T20:48:22"/>
    <d v="2023-01-19T00:00:00"/>
    <d v="1899-12-30T21:04:00"/>
    <n v="938"/>
    <n v="15.633333333333333"/>
    <s v="se regula cuchilla"/>
    <s v="ajuste"/>
    <n v="3"/>
    <s v="enero"/>
    <s v="T"/>
    <m/>
    <s v="no"/>
    <m/>
    <m/>
    <m/>
  </r>
  <r>
    <n v="134999"/>
    <x v="6"/>
    <s v="Moreno"/>
    <x v="8"/>
    <d v="2018-11-01T00:00:00"/>
    <s v="-"/>
    <s v="Mantenimiento Mecanico"/>
    <d v="2023-01-19T00:00:00"/>
    <d v="1899-12-30T20:51:41"/>
    <d v="2023-01-19T00:00:00"/>
    <d v="1899-12-30T21:29:53"/>
    <n v="2292"/>
    <n v="38.200000000000003"/>
    <s v="se cambia correa"/>
    <s v="rotura"/>
    <n v="3"/>
    <s v="enero"/>
    <s v="T"/>
    <m/>
    <s v="si"/>
    <m/>
    <m/>
    <m/>
  </r>
  <r>
    <n v="135005"/>
    <x v="19"/>
    <s v="Moreno"/>
    <x v="12"/>
    <d v="2020-02-21T00:00:00"/>
    <s v="Martín"/>
    <s v="Mantenimiento Electrico"/>
    <d v="2023-01-19T00:00:00"/>
    <d v="1899-12-30T21:29:05"/>
    <d v="2023-01-19T00:00:00"/>
    <d v="1899-12-30T21:53:11"/>
    <n v="1446"/>
    <n v="24.1"/>
    <s v="se cambia termocupla"/>
    <s v="rotura"/>
    <n v="3"/>
    <s v="enero"/>
    <s v="T"/>
    <m/>
    <s v="si"/>
    <m/>
    <m/>
    <m/>
  </r>
  <r>
    <n v="135011"/>
    <x v="11"/>
    <s v="Moreno"/>
    <x v="14"/>
    <d v="2018-11-01T00:00:00"/>
    <s v="-"/>
    <s v="Mantenimiento Electrico"/>
    <d v="2023-01-20T00:00:00"/>
    <d v="1899-12-30T06:47:22"/>
    <d v="2023-01-20T00:00:00"/>
    <d v="1899-12-30T06:47:27"/>
    <n v="5"/>
    <n v="8.3333333333333329E-2"/>
    <s v="microparada"/>
    <s v="microparada"/>
    <n v="3"/>
    <s v="enero"/>
    <s v="M"/>
    <m/>
    <s v="microparada"/>
    <m/>
    <m/>
    <m/>
  </r>
  <r>
    <n v="135017"/>
    <x v="0"/>
    <s v="Moreno"/>
    <x v="5"/>
    <d v="2018-11-01T00:00:00"/>
    <s v="-"/>
    <s v="Mantenimiento Electrico"/>
    <d v="2023-01-20T00:00:00"/>
    <d v="1899-12-30T07:09:39"/>
    <d v="2023-01-20T00:00:00"/>
    <d v="1899-12-30T07:18:01"/>
    <n v="502"/>
    <n v="8.3666666666666671"/>
    <s v="microparada"/>
    <s v="microparada"/>
    <n v="3"/>
    <s v="enero"/>
    <s v="M"/>
    <m/>
    <s v="microparada"/>
    <m/>
    <m/>
    <m/>
  </r>
  <r>
    <n v="135018"/>
    <x v="0"/>
    <s v="Moreno"/>
    <x v="4"/>
    <d v="2018-11-01T00:00:00"/>
    <s v="-"/>
    <s v="Mantenimiento Electrico"/>
    <d v="2023-01-20T00:00:00"/>
    <d v="1899-12-30T07:16:42"/>
    <d v="2023-01-20T00:00:00"/>
    <d v="1899-12-30T07:20:22"/>
    <n v="220"/>
    <n v="3.6666666666666665"/>
    <s v="microparada"/>
    <s v="microparada"/>
    <n v="3"/>
    <s v="enero"/>
    <s v="M"/>
    <m/>
    <s v="microparada"/>
    <m/>
    <m/>
    <m/>
  </r>
  <r>
    <n v="135020"/>
    <x v="0"/>
    <s v="Moreno"/>
    <x v="4"/>
    <d v="2018-11-01T00:00:00"/>
    <s v="-"/>
    <s v="Mantenimiento Mecanico"/>
    <d v="2023-01-20T00:00:00"/>
    <d v="1899-12-30T07:20:38"/>
    <d v="2023-01-20T00:00:00"/>
    <d v="1899-12-30T07:34:46"/>
    <n v="848"/>
    <n v="14.133333333333333"/>
    <s v="regulacion"/>
    <s v="ajuste"/>
    <n v="3"/>
    <s v="enero"/>
    <s v="M"/>
    <m/>
    <s v="no"/>
    <m/>
    <m/>
    <m/>
  </r>
  <r>
    <n v="135021"/>
    <x v="0"/>
    <s v="Moreno"/>
    <x v="15"/>
    <d v="2018-11-01T00:00:00"/>
    <s v="-"/>
    <s v="Mantenimiento Mecanico"/>
    <d v="2023-01-20T00:00:00"/>
    <d v="1899-12-30T07:29:04"/>
    <d v="2023-01-20T00:00:00"/>
    <d v="1899-12-30T07:54:38"/>
    <n v="1534"/>
    <n v="25.566666666666666"/>
    <s v="se rompe brida de motor de regulacion de altura de tapa alta"/>
    <s v="ajuste"/>
    <n v="3"/>
    <s v="enero"/>
    <s v="M"/>
    <m/>
    <s v="no"/>
    <m/>
    <m/>
    <m/>
  </r>
  <r>
    <n v="135022"/>
    <x v="6"/>
    <s v="Moreno"/>
    <x v="1"/>
    <d v="2018-11-01T00:00:00"/>
    <s v="-"/>
    <s v="Mantenimiento Mecanico"/>
    <d v="2023-01-20T00:00:00"/>
    <d v="1899-12-30T07:34:06"/>
    <d v="2023-01-20T00:00:00"/>
    <d v="1899-12-30T09:16:37"/>
    <n v="6151"/>
    <n v="102.51666666666667"/>
    <s v="regulacion"/>
    <s v="ajuste"/>
    <n v="3"/>
    <s v="enero"/>
    <s v="M"/>
    <m/>
    <s v="no"/>
    <m/>
    <m/>
    <m/>
  </r>
  <r>
    <n v="135023"/>
    <x v="0"/>
    <s v="Moreno"/>
    <x v="4"/>
    <d v="2018-11-01T00:00:00"/>
    <s v="-"/>
    <s v="Mantenimiento Electrico"/>
    <d v="2023-01-20T00:00:00"/>
    <d v="1899-12-30T07:34:54"/>
    <d v="2023-01-20T00:00:00"/>
    <d v="1899-12-30T07:42:58"/>
    <n v="484"/>
    <n v="8.0666666666666664"/>
    <s v="microparada"/>
    <s v="microparada"/>
    <n v="3"/>
    <s v="enero"/>
    <s v="M"/>
    <m/>
    <s v="microparada"/>
    <m/>
    <m/>
    <m/>
  </r>
  <r>
    <n v="135024"/>
    <x v="0"/>
    <s v="Moreno"/>
    <x v="5"/>
    <d v="2018-11-01T00:00:00"/>
    <s v="-"/>
    <s v="Mantenimiento Electrico"/>
    <d v="2023-01-20T00:00:00"/>
    <d v="1899-12-30T07:43:11"/>
    <d v="2023-01-20T00:00:00"/>
    <d v="1899-12-30T08:00:32"/>
    <n v="1041"/>
    <n v="17.350000000000001"/>
    <s v="regulacion"/>
    <s v="ajuste"/>
    <n v="3"/>
    <s v="enero"/>
    <s v="M"/>
    <m/>
    <s v="no"/>
    <m/>
    <m/>
    <m/>
  </r>
  <r>
    <n v="135025"/>
    <x v="0"/>
    <s v="Moreno"/>
    <x v="4"/>
    <d v="2018-11-01T00:00:00"/>
    <s v="-"/>
    <s v="Mantenimiento Mecanico"/>
    <d v="2023-01-20T00:00:00"/>
    <d v="1899-12-30T07:43:18"/>
    <d v="2023-01-20T00:00:00"/>
    <d v="1899-12-30T08:06:38"/>
    <n v="1400"/>
    <n v="23.333333333333332"/>
    <s v="regulacion de fibra optica"/>
    <s v="ajuste"/>
    <n v="3"/>
    <s v="enero"/>
    <s v="M"/>
    <m/>
    <s v="no"/>
    <m/>
    <m/>
    <m/>
  </r>
  <r>
    <n v="135032"/>
    <x v="6"/>
    <s v="Moreno"/>
    <x v="15"/>
    <d v="2018-11-01T00:00:00"/>
    <s v="-"/>
    <s v="Mantenimiento Electrico"/>
    <d v="2023-01-20T00:00:00"/>
    <d v="1899-12-30T07:54:44"/>
    <d v="2023-01-20T00:00:00"/>
    <d v="1899-12-30T08:10:25"/>
    <n v="941"/>
    <n v="15.683333333333334"/>
    <s v="regulacion"/>
    <s v="ajuste"/>
    <n v="3"/>
    <s v="enero"/>
    <s v="M"/>
    <m/>
    <s v="no"/>
    <m/>
    <m/>
    <m/>
  </r>
  <r>
    <n v="135034"/>
    <x v="0"/>
    <s v="Moreno"/>
    <x v="4"/>
    <d v="2018-11-01T00:00:00"/>
    <s v="-"/>
    <s v="Mantenimiento Electrico"/>
    <d v="2023-01-20T00:00:00"/>
    <d v="1899-12-30T08:06:44"/>
    <d v="2023-01-20T00:00:00"/>
    <d v="1899-12-30T08:07:32"/>
    <n v="48"/>
    <n v="0.8"/>
    <s v="microparada"/>
    <s v="microparada"/>
    <n v="3"/>
    <s v="enero"/>
    <s v="M"/>
    <m/>
    <s v="microparada"/>
    <m/>
    <m/>
    <m/>
  </r>
  <r>
    <n v="135035"/>
    <x v="0"/>
    <s v="Moreno"/>
    <x v="4"/>
    <d v="2018-11-01T00:00:00"/>
    <s v="-"/>
    <s v="Mantenimiento Mecanico"/>
    <d v="2023-01-20T00:00:00"/>
    <d v="1899-12-30T08:09:46"/>
    <d v="2023-01-20T00:00:00"/>
    <d v="1899-12-30T10:04:53"/>
    <n v="6907"/>
    <n v="115.11666666666666"/>
    <s v="limpieza de vacuometro"/>
    <s v="ajuste"/>
    <n v="3"/>
    <s v="enero"/>
    <s v="M"/>
    <m/>
    <s v="no"/>
    <m/>
    <m/>
    <m/>
  </r>
  <r>
    <n v="135036"/>
    <x v="6"/>
    <s v="Moreno"/>
    <x v="15"/>
    <d v="2018-11-01T00:00:00"/>
    <s v="-"/>
    <s v="Mantenimiento Electrico"/>
    <d v="2023-01-20T00:00:00"/>
    <d v="1899-12-30T08:10:32"/>
    <d v="2023-01-20T00:00:00"/>
    <d v="1899-12-30T08:20:34"/>
    <n v="602"/>
    <n v="10.033333333333333"/>
    <s v="regulacion"/>
    <s v="ajuste"/>
    <n v="3"/>
    <s v="enero"/>
    <s v="M"/>
    <m/>
    <s v="no"/>
    <m/>
    <m/>
    <m/>
  </r>
  <r>
    <n v="135041"/>
    <x v="19"/>
    <s v="Moreno"/>
    <x v="9"/>
    <d v="2018-11-01T00:00:00"/>
    <s v="-"/>
    <s v="Mantenimiento Mecanico"/>
    <d v="2023-01-20T00:00:00"/>
    <d v="1899-12-30T08:51:41"/>
    <d v="2023-01-20T00:00:00"/>
    <d v="1899-12-30T09:36:56"/>
    <n v="2715"/>
    <n v="45.25"/>
    <s v="regulacion de corte de celofan"/>
    <s v="ajuste"/>
    <n v="3"/>
    <s v="enero"/>
    <s v="M"/>
    <m/>
    <s v="no"/>
    <m/>
    <m/>
    <m/>
  </r>
  <r>
    <n v="135047"/>
    <x v="1"/>
    <s v="Moreno"/>
    <x v="2"/>
    <d v="2020-10-16T00:00:00"/>
    <s v="Martín"/>
    <s v="Mantenimiento Electrico"/>
    <d v="2023-01-20T00:00:00"/>
    <d v="1899-12-30T09:13:54"/>
    <d v="2023-01-20T00:00:00"/>
    <d v="1899-12-30T10:46:48"/>
    <n v="5574"/>
    <n v="92.9"/>
    <s v="regulacion de etiqueta de frente"/>
    <s v="ajuste"/>
    <n v="3"/>
    <s v="enero"/>
    <s v="M"/>
    <m/>
    <s v="no"/>
    <m/>
    <m/>
    <m/>
  </r>
  <r>
    <n v="135056"/>
    <x v="0"/>
    <s v="Moreno"/>
    <x v="4"/>
    <d v="2018-11-01T00:00:00"/>
    <s v="-"/>
    <s v="Mantenimiento Mecanico"/>
    <d v="2023-01-20T00:00:00"/>
    <d v="1899-12-30T10:05:01"/>
    <d v="2023-01-20T00:00:00"/>
    <d v="1899-12-30T10:05:31"/>
    <n v="30"/>
    <n v="0.5"/>
    <s v="microparada"/>
    <s v="microparada"/>
    <n v="3"/>
    <s v="enero"/>
    <s v="M"/>
    <m/>
    <s v="microparada"/>
    <m/>
    <m/>
    <m/>
  </r>
  <r>
    <n v="135057"/>
    <x v="0"/>
    <s v="Moreno"/>
    <x v="4"/>
    <d v="2018-11-01T00:00:00"/>
    <s v="-"/>
    <s v="Mantenimiento Electrico"/>
    <d v="2023-01-20T00:00:00"/>
    <d v="1899-12-30T10:05:38"/>
    <d v="2023-01-20T00:00:00"/>
    <d v="1899-12-30T10:22:14"/>
    <n v="996"/>
    <n v="16.600000000000001"/>
    <s v="regulacion de fibras opticas"/>
    <s v="ajuste"/>
    <n v="3"/>
    <s v="enero"/>
    <s v="M"/>
    <m/>
    <s v="no"/>
    <m/>
    <m/>
    <m/>
  </r>
  <r>
    <n v="135059"/>
    <x v="0"/>
    <s v="Moreno"/>
    <x v="4"/>
    <d v="2018-11-01T00:00:00"/>
    <s v="-"/>
    <s v="Mantenimiento Mecanico"/>
    <d v="2023-01-20T00:00:00"/>
    <d v="1899-12-30T10:22:25"/>
    <d v="2023-01-20T00:00:00"/>
    <d v="1899-12-30T10:58:49"/>
    <n v="2184"/>
    <n v="36.4"/>
    <s v="regulacion de fibras opticas"/>
    <s v="ajuste"/>
    <n v="3"/>
    <s v="enero"/>
    <s v="M"/>
    <m/>
    <s v="no"/>
    <m/>
    <m/>
    <m/>
  </r>
  <r>
    <n v="135065"/>
    <x v="38"/>
    <s v="Moreno"/>
    <x v="11"/>
    <d v="2018-11-01T00:00:00"/>
    <s v="-"/>
    <s v="Mantenimiento Mecanico"/>
    <d v="2023-01-20T00:00:00"/>
    <d v="1899-12-30T10:40:49"/>
    <d v="2023-01-20T00:00:00"/>
    <d v="1899-12-30T11:51:32"/>
    <n v="4243"/>
    <n v="70.716666666666669"/>
    <s v="cambio de carro lineal y colocacion de tornillos faltantes"/>
    <s v="rotura"/>
    <n v="3"/>
    <s v="enero"/>
    <s v="M"/>
    <m/>
    <s v="si"/>
    <m/>
    <m/>
    <m/>
  </r>
  <r>
    <n v="135067"/>
    <x v="34"/>
    <s v="Moreno"/>
    <x v="7"/>
    <d v="2021-03-10T00:00:00"/>
    <s v="Martín"/>
    <s v="Mantenimiento Mecanico"/>
    <d v="2023-01-20T00:00:00"/>
    <d v="1899-12-30T11:22:30"/>
    <d v="2023-01-20T00:00:00"/>
    <d v="1899-12-30T13:17:27"/>
    <n v="6897"/>
    <n v="114.95"/>
    <s v="se afloja regulador de torque que se encontraba clavado"/>
    <s v="ajuste"/>
    <n v="3"/>
    <s v="enero"/>
    <s v="M"/>
    <m/>
    <s v="no"/>
    <m/>
    <m/>
    <m/>
  </r>
  <r>
    <n v="135070"/>
    <x v="21"/>
    <s v="Moreno"/>
    <x v="16"/>
    <d v="2018-11-01T00:00:00"/>
    <s v="-"/>
    <s v="Mantenimiento Electrico"/>
    <d v="2023-01-20T00:00:00"/>
    <d v="1899-12-30T12:39:29"/>
    <d v="2023-01-20T00:00:00"/>
    <d v="1899-12-30T12:48:50"/>
    <n v="561"/>
    <n v="9.35"/>
    <s v="microparada"/>
    <s v="microparada"/>
    <n v="3"/>
    <s v="enero"/>
    <s v="M"/>
    <m/>
    <s v="microparada"/>
    <m/>
    <m/>
    <m/>
  </r>
  <r>
    <n v="135071"/>
    <x v="1"/>
    <s v="Moreno"/>
    <x v="2"/>
    <d v="2020-10-16T00:00:00"/>
    <s v="Martín"/>
    <s v="Mantenimiento Electrico"/>
    <d v="2023-01-20T00:00:00"/>
    <d v="1899-12-30T12:57:34"/>
    <d v="2023-01-20T00:00:00"/>
    <d v="1899-12-30T14:04:37"/>
    <n v="4023"/>
    <n v="67.05"/>
    <s v="regulacion de camara de etiquetas"/>
    <s v="ajuste"/>
    <n v="3"/>
    <s v="enero"/>
    <s v="M"/>
    <m/>
    <s v="no"/>
    <m/>
    <m/>
    <m/>
  </r>
  <r>
    <n v="135075"/>
    <x v="1"/>
    <s v="Moreno"/>
    <x v="2"/>
    <d v="2020-10-16T00:00:00"/>
    <s v="Martín"/>
    <s v="Mantenimiento Electrico"/>
    <d v="2023-01-20T00:00:00"/>
    <d v="1899-12-30T14:17:25"/>
    <d v="2023-01-20T00:00:00"/>
    <d v="1899-12-30T14:29:08"/>
    <n v="703"/>
    <n v="11.716666666666667"/>
    <s v="regulacion de camara de etiquetas"/>
    <s v="ajuste"/>
    <n v="3"/>
    <s v="enero"/>
    <s v="T"/>
    <m/>
    <s v="no"/>
    <m/>
    <m/>
    <m/>
  </r>
  <r>
    <n v="135076"/>
    <x v="0"/>
    <s v="Moreno"/>
    <x v="15"/>
    <d v="2018-11-01T00:00:00"/>
    <s v="-"/>
    <s v="Mantenimiento Mecanico"/>
    <d v="2023-01-20T00:00:00"/>
    <d v="1899-12-30T14:44:56"/>
    <d v="2023-01-20T00:00:00"/>
    <d v="1899-12-30T14:46:00"/>
    <n v="64"/>
    <n v="1.0666666666666667"/>
    <s v="microparada"/>
    <s v="microparada"/>
    <n v="3"/>
    <s v="enero"/>
    <s v="T"/>
    <m/>
    <s v="microparada"/>
    <m/>
    <m/>
    <m/>
  </r>
  <r>
    <n v="135079"/>
    <x v="6"/>
    <s v="Moreno"/>
    <x v="10"/>
    <d v="2018-11-01T00:00:00"/>
    <s v="-"/>
    <s v="Mantenimiento Mecanico"/>
    <d v="2023-01-20T00:00:00"/>
    <d v="1899-12-30T15:11:09"/>
    <d v="2023-01-20T00:00:00"/>
    <d v="1899-12-30T16:38:38"/>
    <n v="5249"/>
    <n v="87.483333333333334"/>
    <s v="regulación"/>
    <s v="ajuste"/>
    <n v="3"/>
    <s v="enero"/>
    <s v="T"/>
    <m/>
    <s v="no"/>
    <m/>
    <m/>
    <m/>
  </r>
  <r>
    <n v="135082"/>
    <x v="21"/>
    <s v="Moreno"/>
    <x v="3"/>
    <d v="2022-07-14T00:00:00"/>
    <s v="Natalio"/>
    <s v="Mantenimiento Electrico"/>
    <d v="2023-01-20T00:00:00"/>
    <d v="1899-12-30T15:51:28"/>
    <d v="2023-01-20T00:00:00"/>
    <d v="1899-12-30T15:51:32"/>
    <n v="4"/>
    <n v="6.6666666666666666E-2"/>
    <s v="microparada"/>
    <s v="microparada"/>
    <n v="3"/>
    <s v="enero"/>
    <s v="T"/>
    <m/>
    <s v="microparada"/>
    <m/>
    <m/>
    <m/>
  </r>
  <r>
    <n v="135083"/>
    <x v="2"/>
    <s v="Moreno"/>
    <x v="3"/>
    <d v="2021-02-04T00:00:00"/>
    <s v="Victor"/>
    <s v="Mantenimiento Electrico"/>
    <d v="2023-01-20T00:00:00"/>
    <d v="1899-12-30T15:51:51"/>
    <d v="2023-01-20T00:00:00"/>
    <d v="1899-12-30T16:30:07"/>
    <n v="2296"/>
    <n v="38.266666666666666"/>
    <s v="regulacion"/>
    <s v="ajuste"/>
    <n v="3"/>
    <s v="enero"/>
    <s v="T"/>
    <m/>
    <s v="no"/>
    <m/>
    <m/>
    <m/>
  </r>
  <r>
    <n v="135086"/>
    <x v="2"/>
    <s v="Moreno"/>
    <x v="3"/>
    <d v="2021-02-04T00:00:00"/>
    <s v="Victor"/>
    <s v="Mantenimiento Electrico"/>
    <d v="2023-01-20T00:00:00"/>
    <d v="1899-12-30T16:35:47"/>
    <d v="2023-01-20T00:00:00"/>
    <d v="1899-12-30T16:37:42"/>
    <n v="115"/>
    <n v="1.9166666666666667"/>
    <s v="microparada"/>
    <s v="microparada"/>
    <n v="3"/>
    <s v="enero"/>
    <s v="T"/>
    <m/>
    <s v="microparada"/>
    <m/>
    <m/>
    <m/>
  </r>
  <r>
    <n v="135089"/>
    <x v="28"/>
    <s v="Moreno"/>
    <x v="17"/>
    <d v="2018-11-01T00:00:00"/>
    <s v="-"/>
    <s v="Mantenimiento Mecanico"/>
    <d v="2023-01-20T00:00:00"/>
    <d v="1899-12-30T17:16:35"/>
    <d v="2023-01-20T00:00:00"/>
    <d v="1899-12-30T17:16:47"/>
    <n v="12"/>
    <n v="0.2"/>
    <s v="microparada"/>
    <s v="microparada"/>
    <n v="3"/>
    <s v="enero"/>
    <s v="T"/>
    <m/>
    <s v="microparada"/>
    <m/>
    <m/>
    <m/>
  </r>
  <r>
    <n v="135093"/>
    <x v="0"/>
    <s v="Moreno"/>
    <x v="16"/>
    <d v="2018-11-01T00:00:00"/>
    <s v="-"/>
    <s v="Mantenimiento Mecanico"/>
    <d v="2023-01-20T00:00:00"/>
    <d v="1899-12-30T18:08:03"/>
    <d v="2023-01-20T00:00:00"/>
    <d v="1899-12-30T18:20:09"/>
    <n v="726"/>
    <n v="12.1"/>
    <s v="regulacion"/>
    <s v="ajuste"/>
    <n v="3"/>
    <s v="enero"/>
    <s v="T"/>
    <m/>
    <s v="no"/>
    <m/>
    <m/>
    <m/>
  </r>
  <r>
    <n v="135094"/>
    <x v="0"/>
    <s v="Moreno"/>
    <x v="3"/>
    <d v="2021-02-04T00:00:00"/>
    <s v="Victor"/>
    <s v="Mantenimiento Electrico"/>
    <d v="2023-01-20T00:00:00"/>
    <d v="1899-12-30T18:29:39"/>
    <d v="2023-01-20T00:00:00"/>
    <d v="1899-12-30T19:32:59"/>
    <n v="3800"/>
    <n v="63.333333333333336"/>
    <s v="regulacion"/>
    <s v="ajuste"/>
    <n v="3"/>
    <s v="enero"/>
    <s v="T"/>
    <m/>
    <s v="no"/>
    <m/>
    <m/>
    <m/>
  </r>
  <r>
    <n v="135096"/>
    <x v="0"/>
    <s v="Moreno"/>
    <x v="16"/>
    <d v="2018-11-01T00:00:00"/>
    <s v="-"/>
    <s v="Mantenimiento Mecanico"/>
    <d v="2023-01-20T00:00:00"/>
    <d v="1899-12-30T19:37:24"/>
    <d v="2023-01-20T00:00:00"/>
    <d v="1899-12-30T19:53:07"/>
    <n v="943"/>
    <n v="15.716666666666667"/>
    <s v="regulacion"/>
    <s v="ajuste"/>
    <n v="3"/>
    <s v="enero"/>
    <s v="T"/>
    <m/>
    <s v="no"/>
    <m/>
    <m/>
    <m/>
  </r>
  <r>
    <n v="135107"/>
    <x v="0"/>
    <s v="Moreno"/>
    <x v="4"/>
    <d v="2018-11-01T00:00:00"/>
    <s v="-"/>
    <s v="Mantenimiento Mecanico"/>
    <d v="2023-01-23T00:00:00"/>
    <d v="1899-12-30T06:14:07"/>
    <d v="2023-01-23T00:00:00"/>
    <d v="1899-12-30T06:26:04"/>
    <n v="717"/>
    <n v="11.95"/>
    <s v="regulacion"/>
    <s v="ajuste"/>
    <n v="4"/>
    <s v="enero"/>
    <s v="M"/>
    <m/>
    <s v="no"/>
    <m/>
    <m/>
    <m/>
  </r>
  <r>
    <n v="135112"/>
    <x v="21"/>
    <s v="Moreno"/>
    <x v="5"/>
    <d v="2018-11-01T00:00:00"/>
    <s v="-"/>
    <s v="Mantenimiento Electrico"/>
    <d v="2023-01-23T00:00:00"/>
    <d v="1899-12-30T06:25:49"/>
    <d v="2023-01-23T00:00:00"/>
    <d v="1899-12-30T07:15:47"/>
    <n v="2998"/>
    <n v="49.966666666666669"/>
    <s v="regulacion de inkjet"/>
    <s v="ajuste"/>
    <n v="4"/>
    <s v="enero"/>
    <s v="M"/>
    <m/>
    <s v="no"/>
    <m/>
    <m/>
    <m/>
  </r>
  <r>
    <n v="135113"/>
    <x v="0"/>
    <s v="Moreno"/>
    <x v="4"/>
    <d v="2018-11-01T00:00:00"/>
    <s v="-"/>
    <s v="Mantenimiento Electrico"/>
    <d v="2023-01-23T00:00:00"/>
    <d v="1899-12-30T06:26:09"/>
    <d v="2023-01-23T00:00:00"/>
    <d v="1899-12-30T07:51:01"/>
    <n v="5092"/>
    <n v="84.86666666666666"/>
    <s v="reemplazo de fibra optica"/>
    <s v="rotura"/>
    <n v="4"/>
    <s v="enero"/>
    <s v="M"/>
    <m/>
    <s v="si"/>
    <m/>
    <m/>
    <m/>
  </r>
  <r>
    <n v="135119"/>
    <x v="19"/>
    <s v="Moreno"/>
    <x v="12"/>
    <d v="2020-02-21T00:00:00"/>
    <s v="Martín"/>
    <s v="Mantenimiento Mecanico"/>
    <d v="2023-01-23T00:00:00"/>
    <d v="1899-12-30T07:07:47"/>
    <d v="2023-01-23T00:00:00"/>
    <d v="1899-12-30T07:47:06"/>
    <n v="2359"/>
    <n v="39.31666666666667"/>
    <s v="regulacion  diferencia entre chapas sujetadora de celofan"/>
    <s v="ajuste"/>
    <n v="4"/>
    <s v="enero"/>
    <s v="M"/>
    <m/>
    <s v="no"/>
    <m/>
    <m/>
    <m/>
  </r>
  <r>
    <n v="135122"/>
    <x v="40"/>
    <s v="Moreno"/>
    <x v="5"/>
    <d v="2019-10-08T00:00:00"/>
    <s v="Martín"/>
    <s v="Mantenimiento Mecanico"/>
    <d v="2023-01-23T00:00:00"/>
    <d v="1899-12-30T07:16:00"/>
    <d v="2023-01-23T00:00:00"/>
    <d v="1899-12-30T09:24:04"/>
    <n v="7684"/>
    <n v="128.06666666666666"/>
    <s v="se cambian tornillos rotos de brazo sujetador de pinzas, rodamientos y segers."/>
    <s v="rotura"/>
    <n v="4"/>
    <s v="enero"/>
    <s v="M"/>
    <m/>
    <s v="si"/>
    <m/>
    <m/>
    <m/>
  </r>
  <r>
    <n v="135123"/>
    <x v="28"/>
    <s v="Moreno"/>
    <x v="2"/>
    <d v="2018-11-01T00:00:00"/>
    <s v="-"/>
    <s v="Mantenimiento Mecanico"/>
    <d v="2023-01-23T00:00:00"/>
    <d v="1899-12-30T07:25:16"/>
    <d v="2023-01-23T00:00:00"/>
    <d v="1899-12-30T07:53:13"/>
    <n v="1677"/>
    <n v="27.95"/>
    <s v="regulacion"/>
    <s v="ajuste"/>
    <n v="4"/>
    <s v="enero"/>
    <s v="M"/>
    <m/>
    <s v="no"/>
    <m/>
    <m/>
    <m/>
  </r>
  <r>
    <n v="135126"/>
    <x v="6"/>
    <s v="Moreno"/>
    <x v="16"/>
    <d v="2018-11-01T00:00:00"/>
    <s v="-"/>
    <s v="Mantenimiento Electrico"/>
    <d v="2023-01-23T00:00:00"/>
    <d v="1899-12-30T07:43:17"/>
    <d v="2023-01-23T00:00:00"/>
    <d v="1899-12-30T08:22:45"/>
    <n v="2368"/>
    <n v="39.466666666666669"/>
    <s v="Se regulan parámetros y sensor de etiquetadora"/>
    <s v="ajuste"/>
    <n v="4"/>
    <s v="enero"/>
    <s v="M"/>
    <m/>
    <s v="no"/>
    <m/>
    <m/>
    <m/>
  </r>
  <r>
    <n v="135127"/>
    <x v="22"/>
    <s v="Moreno"/>
    <x v="7"/>
    <d v="2021-02-12T00:00:00"/>
    <s v="Martín"/>
    <s v="Mantenimiento Electrico"/>
    <d v="2023-01-23T00:00:00"/>
    <d v="1899-12-30T07:45:15"/>
    <d v="2023-01-23T00:00:00"/>
    <d v="1899-12-30T09:16:30"/>
    <n v="5475"/>
    <n v="91.25"/>
    <s v="se cambia filtro de laser"/>
    <s v="ajuste"/>
    <n v="4"/>
    <s v="enero"/>
    <s v="M"/>
    <m/>
    <s v="no"/>
    <m/>
    <m/>
    <m/>
  </r>
  <r>
    <n v="135129"/>
    <x v="26"/>
    <s v="Moreno"/>
    <x v="1"/>
    <d v="2018-11-01T00:00:00"/>
    <s v="-"/>
    <s v="Mantenimiento Mecanico"/>
    <d v="2023-01-23T00:00:00"/>
    <d v="1899-12-30T08:11:28"/>
    <d v="2023-01-23T00:00:00"/>
    <d v="1899-12-30T10:01:16"/>
    <n v="6588"/>
    <n v="109.8"/>
    <s v="soluciona mecanico regulacion "/>
    <s v="ajuste"/>
    <n v="4"/>
    <s v="enero"/>
    <s v="M"/>
    <m/>
    <s v="no"/>
    <m/>
    <m/>
    <m/>
  </r>
  <r>
    <n v="135132"/>
    <x v="28"/>
    <s v="Moreno"/>
    <x v="6"/>
    <d v="2018-11-01T00:00:00"/>
    <s v="-"/>
    <s v="Mantenimiento Mecanico"/>
    <d v="2023-01-23T00:00:00"/>
    <d v="1899-12-30T08:21:07"/>
    <d v="2023-01-23T00:00:00"/>
    <d v="1899-12-30T09:42:37"/>
    <n v="4890"/>
    <n v="81.5"/>
    <s v="puesta a punto"/>
    <s v="ajuste"/>
    <n v="4"/>
    <s v="enero"/>
    <s v="M"/>
    <m/>
    <s v="no"/>
    <m/>
    <m/>
    <m/>
  </r>
  <r>
    <n v="135133"/>
    <x v="15"/>
    <s v="Moreno"/>
    <x v="3"/>
    <d v="2021-02-04T00:00:00"/>
    <s v="Victor"/>
    <s v="Mantenimiento Mecanico"/>
    <d v="2023-01-23T00:00:00"/>
    <d v="1899-12-30T08:27:45"/>
    <d v="2023-01-23T00:00:00"/>
    <d v="1899-12-30T09:31:56"/>
    <n v="3851"/>
    <n v="64.183333333333337"/>
    <s v="regulacion de velicidad de cinta y giro"/>
    <s v="ajuste"/>
    <n v="4"/>
    <s v="enero"/>
    <s v="M"/>
    <m/>
    <s v="no"/>
    <m/>
    <m/>
    <m/>
  </r>
  <r>
    <n v="135141"/>
    <x v="40"/>
    <s v="Moreno"/>
    <x v="5"/>
    <d v="2019-10-08T00:00:00"/>
    <s v="Martín"/>
    <s v="Mantenimiento Mecanico"/>
    <d v="2023-01-23T00:00:00"/>
    <d v="1899-12-30T09:28:15"/>
    <d v="2023-01-23T00:00:00"/>
    <d v="1899-12-30T09:54:23"/>
    <n v="1568"/>
    <n v="26.133333333333333"/>
    <s v="regulacion y armado de las piezas"/>
    <s v="ajuste"/>
    <n v="4"/>
    <s v="enero"/>
    <s v="M"/>
    <m/>
    <s v="no"/>
    <m/>
    <m/>
    <m/>
  </r>
  <r>
    <n v="135143"/>
    <x v="6"/>
    <s v="Moreno"/>
    <x v="6"/>
    <d v="2018-11-01T00:00:00"/>
    <s v="-"/>
    <s v="Mantenimiento Electrico"/>
    <d v="2023-01-23T00:00:00"/>
    <d v="1899-12-30T09:46:49"/>
    <d v="2023-01-23T00:00:00"/>
    <d v="1899-12-30T10:07:47"/>
    <n v="1258"/>
    <n v="20.966666666666665"/>
    <s v="regulacion de bajada"/>
    <s v="ajuste"/>
    <n v="4"/>
    <s v="enero"/>
    <s v="M"/>
    <m/>
    <s v="no"/>
    <m/>
    <m/>
    <m/>
  </r>
  <r>
    <n v="135147"/>
    <x v="38"/>
    <s v="Moreno"/>
    <x v="6"/>
    <d v="2019-10-08T00:00:00"/>
    <s v="Martín"/>
    <s v="Mantenimiento Mecanico"/>
    <d v="2023-01-23T00:00:00"/>
    <d v="1899-12-30T10:27:51"/>
    <d v="2023-01-23T00:00:00"/>
    <d v="1899-12-30T10:34:25"/>
    <n v="394"/>
    <n v="6.5666666666666664"/>
    <s v="microparada"/>
    <s v="microparada"/>
    <n v="4"/>
    <s v="enero"/>
    <s v="M"/>
    <m/>
    <s v="microparada"/>
    <m/>
    <m/>
    <m/>
  </r>
  <r>
    <n v="135148"/>
    <x v="22"/>
    <s v="Moreno"/>
    <x v="10"/>
    <d v="2022-07-14T00:00:00"/>
    <s v="Natalio"/>
    <s v="Mantenimiento Mecanico"/>
    <d v="2023-01-23T00:00:00"/>
    <d v="1899-12-30T10:34:16"/>
    <d v="2023-01-23T00:00:00"/>
    <d v="1899-12-30T10:56:17"/>
    <n v="1321"/>
    <n v="22.016666666666666"/>
    <s v=" cambio de racor roto"/>
    <s v="rotura"/>
    <n v="4"/>
    <s v="enero"/>
    <s v="M"/>
    <m/>
    <s v="si"/>
    <m/>
    <m/>
    <m/>
  </r>
  <r>
    <n v="135149"/>
    <x v="6"/>
    <s v="Moreno"/>
    <x v="6"/>
    <d v="2018-11-01T00:00:00"/>
    <s v="-"/>
    <s v="Mantenimiento Electrico"/>
    <d v="2023-01-23T00:00:00"/>
    <d v="1899-12-30T10:34:42"/>
    <d v="2023-01-23T00:00:00"/>
    <d v="1899-12-30T10:45:55"/>
    <n v="673"/>
    <n v="11.216666666666667"/>
    <s v="regulacion"/>
    <s v="ajuste"/>
    <n v="4"/>
    <s v="enero"/>
    <s v="M"/>
    <m/>
    <s v="no"/>
    <m/>
    <m/>
    <m/>
  </r>
  <r>
    <n v="135151"/>
    <x v="28"/>
    <s v="Moreno"/>
    <x v="6"/>
    <d v="2018-11-01T00:00:00"/>
    <s v="-"/>
    <s v="Mantenimiento Electrico"/>
    <d v="2023-01-23T00:00:00"/>
    <d v="1899-12-30T11:06:31"/>
    <d v="2023-01-23T00:00:00"/>
    <d v="1899-12-30T12:13:22"/>
    <n v="4011"/>
    <n v="66.849999999999994"/>
    <s v="regulacion"/>
    <s v="ajuste"/>
    <n v="4"/>
    <s v="enero"/>
    <s v="M"/>
    <m/>
    <s v="no"/>
    <m/>
    <m/>
    <m/>
  </r>
  <r>
    <n v="135153"/>
    <x v="40"/>
    <s v="Moreno"/>
    <x v="5"/>
    <d v="2019-10-08T00:00:00"/>
    <s v="Martín"/>
    <s v="Mantenimiento Mecanico"/>
    <d v="2023-01-23T00:00:00"/>
    <d v="1899-12-30T11:29:57"/>
    <d v="2023-01-23T00:00:00"/>
    <d v="1899-12-30T11:43:26"/>
    <n v="809"/>
    <n v="13.483333333333333"/>
    <s v="regulacion y armado de las piezas"/>
    <s v="ajuste"/>
    <n v="4"/>
    <s v="enero"/>
    <s v="M"/>
    <m/>
    <s v="no"/>
    <m/>
    <m/>
    <m/>
  </r>
  <r>
    <n v="135165"/>
    <x v="40"/>
    <s v="Moreno"/>
    <x v="5"/>
    <d v="2019-10-08T00:00:00"/>
    <s v="Martín"/>
    <s v="Mantenimiento Mecanico"/>
    <d v="2023-01-23T00:00:00"/>
    <d v="1899-12-30T12:32:00"/>
    <d v="2023-01-23T00:00:00"/>
    <d v="1899-12-30T12:55:54"/>
    <n v="1434"/>
    <n v="23.9"/>
    <s v="regulacion y armado de las piezas"/>
    <s v="ajuste"/>
    <n v="4"/>
    <s v="enero"/>
    <s v="M"/>
    <m/>
    <s v="no"/>
    <m/>
    <m/>
    <m/>
  </r>
  <r>
    <n v="135169"/>
    <x v="40"/>
    <s v="Moreno"/>
    <x v="5"/>
    <d v="2019-10-08T00:00:00"/>
    <s v="Martín"/>
    <s v="Mantenimiento Mecanico"/>
    <d v="2023-01-23T00:00:00"/>
    <d v="1899-12-30T12:56:11"/>
    <d v="2023-01-23T00:00:00"/>
    <d v="1899-12-30T13:39:33"/>
    <n v="2602"/>
    <n v="43.366666666666667"/>
    <s v="regulacion y armado de las piezas"/>
    <s v="ajuste"/>
    <n v="4"/>
    <s v="enero"/>
    <s v="M"/>
    <m/>
    <s v="no"/>
    <m/>
    <m/>
    <m/>
  </r>
  <r>
    <n v="135175"/>
    <x v="21"/>
    <s v="Moreno"/>
    <x v="8"/>
    <d v="2018-11-01T00:00:00"/>
    <s v="-"/>
    <s v="Mantenimiento Electrico"/>
    <d v="2023-01-23T00:00:00"/>
    <d v="1899-12-30T14:44:24"/>
    <d v="2023-01-23T00:00:00"/>
    <d v="1899-12-30T15:22:05"/>
    <n v="2261"/>
    <n v="37.68333333333333"/>
    <s v="se cambia soporte de fibra optica"/>
    <s v="rotura"/>
    <n v="4"/>
    <s v="enero"/>
    <s v="T"/>
    <m/>
    <s v="si"/>
    <m/>
    <m/>
    <m/>
  </r>
  <r>
    <n v="135180"/>
    <x v="35"/>
    <s v="Moreno"/>
    <x v="17"/>
    <d v="2018-11-01T00:00:00"/>
    <s v="-"/>
    <s v="Mantenimiento Electrico"/>
    <d v="2023-01-23T00:00:00"/>
    <d v="1899-12-30T15:14:31"/>
    <d v="2023-01-23T00:00:00"/>
    <d v="1899-12-30T15:14:38"/>
    <n v="7"/>
    <n v="0.11666666666666667"/>
    <s v="microparada"/>
    <s v="microparada"/>
    <n v="4"/>
    <s v="enero"/>
    <s v="T"/>
    <m/>
    <s v="microparada"/>
    <m/>
    <m/>
    <m/>
  </r>
  <r>
    <n v="135182"/>
    <x v="3"/>
    <s v="Moreno"/>
    <x v="5"/>
    <d v="2018-11-01T00:00:00"/>
    <s v="-"/>
    <s v="Mantenimiento Mecanico"/>
    <d v="2023-01-23T00:00:00"/>
    <d v="1899-12-30T15:18:47"/>
    <d v="2023-01-23T00:00:00"/>
    <d v="1899-12-30T15:19:07"/>
    <n v="20"/>
    <n v="0.33333333333333331"/>
    <s v="microparada"/>
    <s v="microparada"/>
    <n v="4"/>
    <s v="enero"/>
    <s v="T"/>
    <m/>
    <s v="microparada"/>
    <m/>
    <m/>
    <m/>
  </r>
  <r>
    <n v="135183"/>
    <x v="3"/>
    <s v="Moreno"/>
    <x v="5"/>
    <d v="2018-11-01T00:00:00"/>
    <s v="-"/>
    <s v="Mantenimiento Mecanico"/>
    <d v="2023-01-23T00:00:00"/>
    <d v="1899-12-30T15:20:00"/>
    <d v="2023-01-23T00:00:00"/>
    <d v="1899-12-30T15:50:02"/>
    <n v="1802"/>
    <n v="30.033333333333335"/>
    <s v="regulacion de parametros"/>
    <s v="ajuste"/>
    <n v="4"/>
    <s v="enero"/>
    <s v="T"/>
    <m/>
    <s v="no"/>
    <m/>
    <m/>
    <m/>
  </r>
  <r>
    <n v="135185"/>
    <x v="21"/>
    <s v="Moreno"/>
    <x v="8"/>
    <d v="2018-11-01T00:00:00"/>
    <s v="-"/>
    <s v="Mantenimiento Mecanico"/>
    <d v="2023-01-23T00:00:00"/>
    <d v="1899-12-30T15:28:47"/>
    <d v="2023-01-23T00:00:00"/>
    <d v="1899-12-30T16:10:15"/>
    <n v="2488"/>
    <n v="41.466666666666669"/>
    <s v=" A pedido del maquinista se alarga el soporte superior de los envases,"/>
    <s v="ajuste"/>
    <n v="4"/>
    <s v="enero"/>
    <s v="T"/>
    <m/>
    <s v="no"/>
    <m/>
    <m/>
    <m/>
  </r>
  <r>
    <n v="135198"/>
    <x v="3"/>
    <s v="Moreno"/>
    <x v="10"/>
    <d v="2018-11-01T00:00:00"/>
    <s v="-"/>
    <s v="Mantenimiento Mecanico"/>
    <d v="2023-01-23T00:00:00"/>
    <d v="1899-12-30T16:46:30"/>
    <d v="2023-01-23T00:00:00"/>
    <d v="1899-12-30T16:58:07"/>
    <n v="697"/>
    <n v="11.616666666666667"/>
    <s v="problemas con presion de aire"/>
    <s v="no aplica"/>
    <n v="4"/>
    <s v="enero"/>
    <s v="T"/>
    <s v="no aplica"/>
    <s v="no aplica"/>
    <s v="no aplica"/>
    <s v="no aplica"/>
    <s v="no aplica"/>
  </r>
  <r>
    <n v="135200"/>
    <x v="0"/>
    <s v="Moreno"/>
    <x v="18"/>
    <d v="2018-11-01T00:00:00"/>
    <s v="-"/>
    <s v="Mantenimiento Mecanico"/>
    <d v="2023-01-23T00:00:00"/>
    <d v="1899-12-30T16:47:59"/>
    <d v="2023-01-23T00:00:00"/>
    <d v="1899-12-30T16:53:00"/>
    <n v="301"/>
    <n v="5.0166666666666666"/>
    <s v="microparada"/>
    <s v="microparada"/>
    <n v="4"/>
    <s v="enero"/>
    <s v="T"/>
    <m/>
    <s v="microparada"/>
    <m/>
    <m/>
    <m/>
  </r>
  <r>
    <n v="135218"/>
    <x v="1"/>
    <s v="Moreno"/>
    <x v="2"/>
    <d v="2020-10-16T00:00:00"/>
    <s v="Martín"/>
    <s v="Mantenimiento Electrico"/>
    <d v="2023-01-23T00:00:00"/>
    <d v="1899-12-30T17:31:32"/>
    <d v="2023-01-23T00:00:00"/>
    <d v="1899-12-30T18:24:01"/>
    <n v="3149"/>
    <n v="52.483333333333334"/>
    <s v="no aplica"/>
    <s v="no aplica"/>
    <n v="4"/>
    <s v="enero"/>
    <s v="T"/>
    <s v="no aplica"/>
    <s v="no aplica"/>
    <s v="no aplica"/>
    <s v="no aplica"/>
    <s v="no aplica"/>
  </r>
  <r>
    <n v="135219"/>
    <x v="21"/>
    <s v="Moreno"/>
    <x v="6"/>
    <d v="2018-11-01T00:00:00"/>
    <s v="-"/>
    <s v="Mantenimiento Electrico"/>
    <d v="2023-01-23T00:00:00"/>
    <d v="1899-12-30T17:34:15"/>
    <d v="2023-01-23T00:00:00"/>
    <d v="1899-12-30T17:35:34"/>
    <n v="79"/>
    <n v="1.3166666666666667"/>
    <s v="microparada"/>
    <s v="microparada"/>
    <n v="4"/>
    <s v="enero"/>
    <s v="T"/>
    <m/>
    <s v="microparada"/>
    <m/>
    <m/>
    <m/>
  </r>
  <r>
    <n v="135220"/>
    <x v="6"/>
    <s v="Moreno"/>
    <x v="6"/>
    <d v="2018-11-01T00:00:00"/>
    <s v="-"/>
    <s v="Mantenimiento Mecanico"/>
    <d v="2023-01-23T00:00:00"/>
    <d v="1899-12-30T17:35:42"/>
    <d v="2023-01-23T00:00:00"/>
    <d v="1899-12-30T17:38:25"/>
    <n v="163"/>
    <n v="2.7166666666666668"/>
    <s v="microparada"/>
    <s v="microparada"/>
    <n v="4"/>
    <s v="enero"/>
    <s v="T"/>
    <m/>
    <s v="microparada"/>
    <m/>
    <m/>
    <m/>
  </r>
  <r>
    <n v="135221"/>
    <x v="10"/>
    <s v="Moreno"/>
    <x v="7"/>
    <d v="2020-09-30T00:00:00"/>
    <s v="Martín"/>
    <s v="Mantenimiento Mecanico"/>
    <d v="2023-01-23T00:00:00"/>
    <d v="1899-12-30T17:39:54"/>
    <d v="2023-01-23T00:00:00"/>
    <d v="1899-12-30T18:09:16"/>
    <n v="1762"/>
    <n v="29.366666666666667"/>
    <s v="Se destraba embrague "/>
    <s v="ajuste"/>
    <n v="4"/>
    <s v="enero"/>
    <s v="T"/>
    <m/>
    <s v="no"/>
    <m/>
    <m/>
    <m/>
  </r>
  <r>
    <n v="135222"/>
    <x v="21"/>
    <s v="Moreno"/>
    <x v="6"/>
    <d v="2018-11-01T00:00:00"/>
    <s v="-"/>
    <s v="Mantenimiento Mecanico"/>
    <d v="2023-01-23T00:00:00"/>
    <d v="1899-12-30T17:40:33"/>
    <d v="2023-01-23T00:00:00"/>
    <d v="1899-12-30T18:12:04"/>
    <n v="1891"/>
    <n v="31.516666666666666"/>
    <s v=" resuelve maquinista. "/>
    <s v="ajuste"/>
    <n v="4"/>
    <s v="enero"/>
    <s v="T"/>
    <m/>
    <s v="no"/>
    <m/>
    <m/>
    <m/>
  </r>
  <r>
    <n v="135223"/>
    <x v="3"/>
    <s v="Moreno"/>
    <x v="8"/>
    <d v="2018-11-01T00:00:00"/>
    <s v="-"/>
    <s v="Mantenimiento Mecanico"/>
    <d v="2023-01-23T00:00:00"/>
    <d v="1899-12-30T17:40:37"/>
    <d v="2023-01-23T00:00:00"/>
    <d v="1899-12-30T17:50:12"/>
    <n v="575"/>
    <n v="9.5833333333333339"/>
    <s v="microparada"/>
    <s v="microparada"/>
    <n v="4"/>
    <s v="enero"/>
    <s v="T"/>
    <m/>
    <s v="microparada"/>
    <m/>
    <m/>
    <m/>
  </r>
  <r>
    <n v="135224"/>
    <x v="6"/>
    <s v="Moreno"/>
    <x v="6"/>
    <d v="2018-11-01T00:00:00"/>
    <s v="-"/>
    <s v="Mantenimiento Mecanico"/>
    <d v="2023-01-23T00:00:00"/>
    <d v="1899-12-30T17:45:09"/>
    <d v="2023-01-23T00:00:00"/>
    <d v="1899-12-30T18:12:01"/>
    <n v="1612"/>
    <n v="26.866666666666667"/>
    <s v="Regulación de parámetros"/>
    <s v="ajuste"/>
    <n v="4"/>
    <s v="enero"/>
    <s v="T"/>
    <m/>
    <s v="no"/>
    <m/>
    <m/>
    <m/>
  </r>
  <r>
    <n v="135228"/>
    <x v="0"/>
    <s v="Moreno"/>
    <x v="18"/>
    <d v="2018-11-01T00:00:00"/>
    <s v="-"/>
    <s v="Mantenimiento Mecanico"/>
    <d v="2023-01-23T00:00:00"/>
    <d v="1899-12-30T18:48:24"/>
    <d v="2023-01-23T00:00:00"/>
    <d v="1899-12-30T18:50:59"/>
    <n v="155"/>
    <n v="2.5833333333333335"/>
    <s v="microparada"/>
    <s v="microparada"/>
    <n v="4"/>
    <s v="enero"/>
    <s v="T"/>
    <m/>
    <s v="microparada"/>
    <m/>
    <m/>
    <m/>
  </r>
  <r>
    <n v="135235"/>
    <x v="0"/>
    <s v="Moreno"/>
    <x v="16"/>
    <d v="2018-11-01T00:00:00"/>
    <s v="-"/>
    <s v="Mantenimiento Electrico"/>
    <d v="2023-01-23T00:00:00"/>
    <d v="1899-12-30T19:43:36"/>
    <d v="2023-01-23T00:00:00"/>
    <d v="1899-12-30T20:59:37"/>
    <n v="4561"/>
    <n v="76.016666666666666"/>
    <s v="Cambio de contacto"/>
    <s v="ajuste"/>
    <n v="4"/>
    <s v="enero"/>
    <s v="T"/>
    <m/>
    <s v="no"/>
    <m/>
    <m/>
    <m/>
  </r>
  <r>
    <n v="135236"/>
    <x v="0"/>
    <s v="Moreno"/>
    <x v="2"/>
    <d v="2018-11-01T00:00:00"/>
    <s v="-"/>
    <s v="Mantenimiento Electrico"/>
    <d v="2023-01-23T00:00:00"/>
    <d v="1899-12-30T19:49:03"/>
    <d v="2023-01-23T00:00:00"/>
    <d v="1899-12-30T19:50:06"/>
    <n v="63"/>
    <n v="1.05"/>
    <s v="microparada"/>
    <s v="microparada"/>
    <n v="4"/>
    <s v="enero"/>
    <s v="T"/>
    <m/>
    <s v="microparada"/>
    <m/>
    <m/>
    <m/>
  </r>
  <r>
    <n v="135237"/>
    <x v="0"/>
    <s v="Moreno"/>
    <x v="2"/>
    <d v="2018-11-01T00:00:00"/>
    <s v="-"/>
    <s v="Mantenimiento Electrico"/>
    <d v="2023-01-23T00:00:00"/>
    <d v="1899-12-30T19:55:21"/>
    <d v="2023-01-23T00:00:00"/>
    <d v="1899-12-30T21:00:00"/>
    <n v="3879"/>
    <n v="64.650000000000006"/>
    <s v="regulacion"/>
    <s v="ajuste"/>
    <n v="4"/>
    <s v="enero"/>
    <s v="T"/>
    <m/>
    <s v="no"/>
    <m/>
    <m/>
    <m/>
  </r>
  <r>
    <n v="135238"/>
    <x v="2"/>
    <s v="Moreno"/>
    <x v="3"/>
    <d v="2021-02-04T00:00:00"/>
    <s v="Victor"/>
    <s v="Mantenimiento Mecanico"/>
    <d v="2023-01-23T00:00:00"/>
    <d v="1899-12-30T20:00:06"/>
    <d v="2023-01-23T00:00:00"/>
    <d v="1899-12-30T20:50:45"/>
    <n v="3039"/>
    <n v="50.65"/>
    <s v="sin informacion"/>
    <s v="sin informacion"/>
    <n v="4"/>
    <s v="enero"/>
    <s v="T"/>
    <s v="sin informacion"/>
    <s v="sin informacion"/>
    <s v="sin informacion"/>
    <s v="sin informacion"/>
    <s v="sin informacion"/>
  </r>
  <r>
    <n v="135239"/>
    <x v="0"/>
    <s v="Moreno"/>
    <x v="12"/>
    <d v="2018-11-01T00:00:00"/>
    <s v="-"/>
    <s v="Mantenimiento Electrico"/>
    <d v="2023-01-23T00:00:00"/>
    <d v="1899-12-30T20:10:34"/>
    <d v="2023-01-23T00:00:00"/>
    <d v="1899-12-30T21:24:55"/>
    <n v="4461"/>
    <n v="74.349999999999994"/>
    <s v="se reinicia camara"/>
    <s v="ajuste"/>
    <n v="4"/>
    <s v="enero"/>
    <s v="T"/>
    <m/>
    <s v="no"/>
    <m/>
    <m/>
    <m/>
  </r>
  <r>
    <n v="135240"/>
    <x v="3"/>
    <s v="Moreno"/>
    <x v="6"/>
    <d v="2018-11-01T00:00:00"/>
    <s v="-"/>
    <s v="Mantenimiento Mecanico"/>
    <d v="2023-01-23T00:00:00"/>
    <d v="1899-12-30T20:20:06"/>
    <d v="2023-01-23T00:00:00"/>
    <d v="1899-12-30T21:45:44"/>
    <n v="5138"/>
    <n v="85.63333333333334"/>
    <s v="regulacion de parametros"/>
    <s v="ajuste"/>
    <n v="4"/>
    <s v="enero"/>
    <s v="T"/>
    <m/>
    <s v="no"/>
    <m/>
    <m/>
    <m/>
  </r>
  <r>
    <n v="135241"/>
    <x v="40"/>
    <s v="Moreno"/>
    <x v="5"/>
    <d v="2019-10-08T00:00:00"/>
    <s v="Martín"/>
    <s v="Mantenimiento Mecanico"/>
    <d v="2023-01-23T00:00:00"/>
    <d v="1899-12-30T20:21:05"/>
    <d v="2023-01-23T00:00:00"/>
    <d v="1899-12-30T20:30:56"/>
    <n v="591"/>
    <n v="9.85"/>
    <s v="microparada"/>
    <s v="microparada"/>
    <n v="4"/>
    <s v="enero"/>
    <s v="T"/>
    <m/>
    <s v="microparada"/>
    <m/>
    <m/>
    <m/>
  </r>
  <r>
    <n v="135247"/>
    <x v="10"/>
    <s v="Moreno"/>
    <x v="7"/>
    <d v="2020-09-30T00:00:00"/>
    <s v="Martín"/>
    <s v="Mantenimiento Mecanico"/>
    <d v="2023-01-23T00:00:00"/>
    <d v="1899-12-30T21:04:02"/>
    <d v="2023-01-23T00:00:00"/>
    <d v="1899-12-30T21:11:13"/>
    <n v="431"/>
    <n v="7.1833333333333336"/>
    <s v="microparada"/>
    <s v="microparada"/>
    <n v="4"/>
    <s v="enero"/>
    <s v="T"/>
    <m/>
    <s v="microparada"/>
    <m/>
    <m/>
    <m/>
  </r>
  <r>
    <n v="135248"/>
    <x v="0"/>
    <s v="Moreno"/>
    <x v="4"/>
    <d v="2018-11-01T00:00:00"/>
    <s v="-"/>
    <s v="Mantenimiento Electrico"/>
    <d v="2023-01-24T00:00:00"/>
    <d v="1899-12-30T05:57:29"/>
    <d v="2023-01-24T00:00:00"/>
    <d v="1899-12-30T06:10:51"/>
    <n v="802"/>
    <n v="13.366666666666667"/>
    <s v="regulacion, a espera de maquinista"/>
    <s v="ajuste"/>
    <n v="4"/>
    <s v="enero"/>
    <s v="N"/>
    <m/>
    <s v="no"/>
    <m/>
    <m/>
    <m/>
  </r>
  <r>
    <n v="135258"/>
    <x v="1"/>
    <s v="Moreno"/>
    <x v="2"/>
    <d v="2020-10-16T00:00:00"/>
    <s v="Martín"/>
    <s v="Mantenimiento Electrico"/>
    <d v="2023-01-24T00:00:00"/>
    <d v="1899-12-30T06:41:10"/>
    <d v="2023-01-24T00:00:00"/>
    <d v="1899-12-30T06:51:45"/>
    <n v="635"/>
    <n v="10.583333333333334"/>
    <s v="regulacion de camaras"/>
    <s v="ajuste"/>
    <n v="4"/>
    <s v="enero"/>
    <s v="M"/>
    <m/>
    <s v="no"/>
    <m/>
    <m/>
    <m/>
  </r>
  <r>
    <n v="135274"/>
    <x v="6"/>
    <s v="Moreno"/>
    <x v="13"/>
    <d v="2019-10-08T00:00:00"/>
    <s v="Martín"/>
    <s v="Mantenimiento Electrico"/>
    <d v="2023-01-24T00:00:00"/>
    <d v="1899-12-30T08:09:15"/>
    <d v="2023-01-24T00:00:00"/>
    <d v="1899-12-30T08:58:41"/>
    <n v="2966"/>
    <n v="49.43333333333333"/>
    <s v="se cambia conector de etiquetadora"/>
    <s v="rotura"/>
    <n v="4"/>
    <s v="enero"/>
    <s v="M"/>
    <m/>
    <s v="si"/>
    <m/>
    <m/>
    <m/>
  </r>
  <r>
    <n v="135278"/>
    <x v="0"/>
    <s v="Moreno"/>
    <x v="5"/>
    <d v="2018-11-01T00:00:00"/>
    <s v="-"/>
    <s v="Mantenimiento Electrico"/>
    <d v="2023-01-24T00:00:00"/>
    <d v="1899-12-30T09:27:47"/>
    <d v="2023-01-24T00:00:00"/>
    <d v="1899-12-30T10:04:34"/>
    <n v="2207"/>
    <n v="36.783333333333331"/>
    <s v="se regula pinza de tomador de bombas"/>
    <s v="ajuste"/>
    <n v="4"/>
    <s v="enero"/>
    <s v="M"/>
    <m/>
    <s v="no"/>
    <m/>
    <m/>
    <m/>
  </r>
  <r>
    <n v="135284"/>
    <x v="10"/>
    <s v="Moreno"/>
    <x v="7"/>
    <d v="2020-09-30T00:00:00"/>
    <s v="Martín"/>
    <s v="Mantenimiento Mecanico"/>
    <d v="2023-01-24T00:00:00"/>
    <d v="1899-12-30T09:45:02"/>
    <d v="2023-01-24T00:00:00"/>
    <d v="1899-12-30T10:01:11"/>
    <n v="969"/>
    <n v="16.149999999999999"/>
    <s v="se corrije cruce de cuchilla inferior"/>
    <s v="ajuste"/>
    <n v="4"/>
    <s v="enero"/>
    <s v="M"/>
    <m/>
    <s v="no"/>
    <m/>
    <m/>
    <m/>
  </r>
  <r>
    <n v="135287"/>
    <x v="17"/>
    <s v="Moreno"/>
    <x v="11"/>
    <d v="2021-03-08T00:00:00"/>
    <s v="Martín"/>
    <s v="Mantenimiento Mecanico"/>
    <d v="2023-01-24T00:00:00"/>
    <d v="1899-12-30T10:45:12"/>
    <d v="2023-01-24T00:00:00"/>
    <d v="1899-12-30T11:04:34"/>
    <n v="1162"/>
    <n v="19.366666666666667"/>
    <s v="problemas con diferencia de pucks"/>
    <s v="ajuste"/>
    <n v="4"/>
    <s v="enero"/>
    <s v="M"/>
    <m/>
    <s v="no"/>
    <m/>
    <m/>
    <m/>
  </r>
  <r>
    <n v="135290"/>
    <x v="14"/>
    <s v="Moreno"/>
    <x v="2"/>
    <d v="2020-02-20T00:00:00"/>
    <s v="Martín"/>
    <s v="Mantenimiento Electrico"/>
    <d v="2023-01-24T00:00:00"/>
    <d v="1899-12-30T10:53:38"/>
    <d v="2023-01-24T00:00:00"/>
    <d v="1899-12-30T11:21:38"/>
    <n v="1680"/>
    <n v="28"/>
    <s v="regulacion de camaras"/>
    <s v="ajuste"/>
    <n v="4"/>
    <s v="enero"/>
    <s v="M"/>
    <m/>
    <s v="no"/>
    <m/>
    <m/>
    <m/>
  </r>
  <r>
    <n v="135296"/>
    <x v="1"/>
    <s v="Moreno"/>
    <x v="2"/>
    <d v="2020-10-16T00:00:00"/>
    <s v="Martín"/>
    <s v="Mantenimiento Electrico"/>
    <d v="2023-01-24T00:00:00"/>
    <d v="1899-12-30T11:54:39"/>
    <d v="2023-01-24T00:00:00"/>
    <d v="1899-12-30T13:03:49"/>
    <n v="4150"/>
    <n v="69.166666666666671"/>
    <s v="regulacion de camaras"/>
    <s v="ajuste"/>
    <n v="4"/>
    <s v="enero"/>
    <s v="M"/>
    <m/>
    <s v="no"/>
    <m/>
    <m/>
    <m/>
  </r>
  <r>
    <n v="135297"/>
    <x v="9"/>
    <s v="Moreno"/>
    <x v="6"/>
    <d v="2021-03-03T00:00:00"/>
    <s v="Martín"/>
    <s v="Mantenimiento Mecanico"/>
    <d v="2023-01-24T00:00:00"/>
    <d v="1899-12-30T12:38:30"/>
    <d v="2023-01-24T00:00:00"/>
    <d v="1899-12-30T12:38:34"/>
    <n v="4"/>
    <n v="6.6666666666666666E-2"/>
    <s v="microparada"/>
    <s v="microparada"/>
    <n v="4"/>
    <s v="enero"/>
    <s v="M"/>
    <m/>
    <s v="microparada"/>
    <m/>
    <m/>
    <m/>
  </r>
  <r>
    <n v="135301"/>
    <x v="0"/>
    <s v="Moreno"/>
    <x v="12"/>
    <d v="2018-11-01T00:00:00"/>
    <s v="-"/>
    <s v="Mantenimiento Mecanico"/>
    <d v="2023-01-24T00:00:00"/>
    <d v="1899-12-30T13:24:30"/>
    <d v="2023-01-24T00:00:00"/>
    <d v="1899-12-30T14:09:21"/>
    <n v="2691"/>
    <n v="44.85"/>
    <s v="se reinicia camara"/>
    <s v="ajuste"/>
    <n v="4"/>
    <s v="enero"/>
    <s v="M"/>
    <m/>
    <s v="no"/>
    <m/>
    <m/>
    <m/>
  </r>
  <r>
    <n v="135304"/>
    <x v="1"/>
    <s v="Moreno"/>
    <x v="2"/>
    <d v="2020-10-16T00:00:00"/>
    <s v="Martín"/>
    <s v="Mantenimiento Electrico"/>
    <d v="2023-01-24T00:00:00"/>
    <d v="1899-12-30T14:16:06"/>
    <d v="2023-01-24T00:00:00"/>
    <d v="1899-12-30T15:07:04"/>
    <n v="3058"/>
    <n v="50.966666666666669"/>
    <s v="Regulación de camaras, cambio de cable cabezal 14"/>
    <s v="ajuste"/>
    <n v="4"/>
    <s v="enero"/>
    <s v="T"/>
    <m/>
    <s v="no"/>
    <m/>
    <m/>
    <m/>
  </r>
  <r>
    <n v="135306"/>
    <x v="0"/>
    <s v="Moreno"/>
    <x v="18"/>
    <d v="2018-11-01T00:00:00"/>
    <s v="-"/>
    <s v="Mantenimiento Mecanico"/>
    <d v="2023-01-24T00:00:00"/>
    <d v="1899-12-30T14:21:03"/>
    <d v="2023-01-24T00:00:00"/>
    <d v="1899-12-30T14:34:27"/>
    <n v="804"/>
    <n v="13.4"/>
    <s v=" Se cambian resortes de la mordaza"/>
    <s v="ajuste"/>
    <n v="4"/>
    <s v="enero"/>
    <s v="T"/>
    <m/>
    <s v="no"/>
    <m/>
    <m/>
    <m/>
  </r>
  <r>
    <n v="135321"/>
    <x v="23"/>
    <s v="Moreno"/>
    <x v="3"/>
    <d v="2023-01-04T00:00:00"/>
    <s v="Juan Manuel"/>
    <s v="Mantenimiento Electrico"/>
    <d v="2023-01-24T00:00:00"/>
    <d v="1899-12-30T15:11:21"/>
    <d v="2023-01-24T00:00:00"/>
    <d v="1899-12-30T15:25:58"/>
    <n v="877"/>
    <n v="14.616666666666667"/>
    <s v=" Regulación "/>
    <s v="ajuste"/>
    <n v="4"/>
    <s v="enero"/>
    <s v="T"/>
    <m/>
    <s v="no"/>
    <m/>
    <m/>
    <m/>
  </r>
  <r>
    <n v="135322"/>
    <x v="29"/>
    <s v="Moreno"/>
    <x v="5"/>
    <d v="2019-10-08T00:00:00"/>
    <s v="Martín"/>
    <s v="Mantenimiento Electrico"/>
    <d v="2023-01-24T00:00:00"/>
    <d v="1899-12-30T15:15:20"/>
    <d v="2023-01-24T00:00:00"/>
    <d v="1899-12-30T15:51:14"/>
    <n v="2154"/>
    <n v="35.9"/>
    <s v="Cambio de conector "/>
    <s v="rotura"/>
    <n v="4"/>
    <s v="enero"/>
    <s v="T"/>
    <m/>
    <s v="si"/>
    <m/>
    <m/>
    <m/>
  </r>
  <r>
    <n v="135324"/>
    <x v="4"/>
    <s v="Moreno"/>
    <x v="6"/>
    <d v="2023-01-16T00:00:00"/>
    <s v="Juan Manuel"/>
    <s v="Mantenimiento Electrico"/>
    <d v="2023-01-24T00:00:00"/>
    <d v="1899-12-30T15:30:07"/>
    <d v="2023-01-24T00:00:00"/>
    <d v="1899-12-30T15:41:15"/>
    <n v="668"/>
    <n v="11.133333333333333"/>
    <s v="Se conecta cable del sensor de tolva"/>
    <s v="ajuste"/>
    <n v="4"/>
    <s v="enero"/>
    <s v="T"/>
    <m/>
    <s v="no"/>
    <m/>
    <m/>
    <m/>
  </r>
  <r>
    <n v="135326"/>
    <x v="3"/>
    <s v="Moreno"/>
    <x v="2"/>
    <d v="2020-02-20T00:00:00"/>
    <s v="Martín"/>
    <s v="Mantenimiento Mecanico"/>
    <d v="2023-01-24T00:00:00"/>
    <d v="1899-12-30T15:37:54"/>
    <d v="2023-01-24T00:00:00"/>
    <d v="1899-12-30T15:57:07"/>
    <n v="1153"/>
    <n v="19.216666666666665"/>
    <s v="Se cambian resortes"/>
    <s v="rotura"/>
    <n v="4"/>
    <s v="enero"/>
    <s v="T"/>
    <m/>
    <s v="si"/>
    <m/>
    <m/>
    <m/>
  </r>
  <r>
    <n v="135328"/>
    <x v="0"/>
    <s v="Moreno"/>
    <x v="16"/>
    <d v="2018-11-01T00:00:00"/>
    <s v="-"/>
    <s v="Mantenimiento Electrico"/>
    <d v="2023-01-24T00:00:00"/>
    <d v="1899-12-30T15:41:41"/>
    <d v="2023-01-24T00:00:00"/>
    <d v="1899-12-30T15:48:44"/>
    <n v="423"/>
    <n v="7.05"/>
    <s v="microparada"/>
    <s v="microparada"/>
    <n v="4"/>
    <s v="enero"/>
    <s v="T"/>
    <m/>
    <s v="microparada"/>
    <m/>
    <m/>
    <m/>
  </r>
  <r>
    <n v="135343"/>
    <x v="2"/>
    <s v="Moreno"/>
    <x v="3"/>
    <d v="2021-02-04T00:00:00"/>
    <s v="Victor"/>
    <s v="Mantenimiento Electrico"/>
    <d v="2023-01-24T00:00:00"/>
    <d v="1899-12-30T18:06:16"/>
    <d v="2023-01-24T00:00:00"/>
    <d v="1899-12-30T18:14:24"/>
    <n v="488"/>
    <n v="8.1333333333333329"/>
    <s v="microparada"/>
    <s v="microparada"/>
    <n v="4"/>
    <s v="enero"/>
    <s v="T"/>
    <m/>
    <s v="microparada"/>
    <m/>
    <m/>
    <m/>
  </r>
  <r>
    <n v="135356"/>
    <x v="17"/>
    <s v="Moreno"/>
    <x v="11"/>
    <d v="2021-03-08T00:00:00"/>
    <s v="Martín"/>
    <s v="Mantenimiento Mecanico"/>
    <d v="2023-01-24T00:00:00"/>
    <d v="1899-12-30T19:04:39"/>
    <d v="2023-01-24T00:00:00"/>
    <d v="1899-12-30T19:17:13"/>
    <n v="754"/>
    <n v="12.566666666666666"/>
    <s v=" Regulación"/>
    <s v="ajuste"/>
    <n v="4"/>
    <s v="enero"/>
    <s v="T"/>
    <m/>
    <s v="no"/>
    <m/>
    <m/>
    <m/>
  </r>
  <r>
    <n v="135359"/>
    <x v="1"/>
    <s v="Moreno"/>
    <x v="2"/>
    <d v="2020-10-16T00:00:00"/>
    <s v="Martín"/>
    <s v="Mantenimiento Electrico"/>
    <d v="2023-01-24T00:00:00"/>
    <d v="1899-12-30T20:25:07"/>
    <d v="2023-01-24T00:00:00"/>
    <d v="1899-12-30T20:39:16"/>
    <n v="849"/>
    <n v="14.15"/>
    <s v="Regulación de cámara"/>
    <s v="ajuste"/>
    <n v="4"/>
    <s v="enero"/>
    <s v="T"/>
    <m/>
    <s v="no"/>
    <m/>
    <m/>
    <m/>
  </r>
  <r>
    <n v="135360"/>
    <x v="6"/>
    <s v="Moreno"/>
    <x v="16"/>
    <d v="2018-11-01T00:00:00"/>
    <s v="-"/>
    <s v="Mantenimiento Mecanico"/>
    <d v="2023-01-24T00:00:00"/>
    <d v="1899-12-30T20:40:41"/>
    <d v="2023-01-24T00:00:00"/>
    <d v="1899-12-30T21:17:47"/>
    <n v="2226"/>
    <n v="37.1"/>
    <s v="Soluciona maquinista"/>
    <s v="ajuste"/>
    <n v="4"/>
    <s v="enero"/>
    <s v="T"/>
    <m/>
    <s v="no"/>
    <m/>
    <m/>
    <m/>
  </r>
  <r>
    <n v="135361"/>
    <x v="1"/>
    <s v="Moreno"/>
    <x v="2"/>
    <d v="2020-10-16T00:00:00"/>
    <s v="Martín"/>
    <s v="Mantenimiento Electrico"/>
    <d v="2023-01-24T00:00:00"/>
    <d v="1899-12-30T20:41:01"/>
    <d v="2023-01-24T00:00:00"/>
    <d v="1899-12-30T20:56:19"/>
    <n v="918"/>
    <n v="15.3"/>
    <s v="Regulación de cámara"/>
    <s v="ajuste"/>
    <n v="4"/>
    <s v="enero"/>
    <s v="T"/>
    <m/>
    <s v="no"/>
    <m/>
    <m/>
    <m/>
  </r>
  <r>
    <n v="135362"/>
    <x v="17"/>
    <s v="Moreno"/>
    <x v="11"/>
    <d v="2021-03-08T00:00:00"/>
    <s v="Martín"/>
    <s v="Mantenimiento Mecanico"/>
    <d v="2023-01-24T00:00:00"/>
    <d v="1899-12-30T20:48:12"/>
    <d v="2023-01-24T00:00:00"/>
    <d v="1899-12-30T21:38:35"/>
    <n v="3023"/>
    <n v="50.383333333333333"/>
    <s v="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
    <s v="ajuste"/>
    <n v="4"/>
    <s v="enero"/>
    <s v="T"/>
    <m/>
    <s v="no"/>
    <m/>
    <m/>
    <m/>
  </r>
  <r>
    <n v="135363"/>
    <x v="0"/>
    <s v="Moreno"/>
    <x v="0"/>
    <d v="2018-11-01T00:00:00"/>
    <s v="-"/>
    <s v="Mantenimiento Electrico"/>
    <d v="2023-01-24T00:00:00"/>
    <d v="1899-12-30T20:59:14"/>
    <d v="2023-01-24T00:00:00"/>
    <d v="1899-12-30T21:32:10"/>
    <n v="1976"/>
    <n v="32.93333333333333"/>
    <s v="Regulación de sensor de tacos"/>
    <s v="ajuste"/>
    <n v="4"/>
    <s v="enero"/>
    <s v="T"/>
    <m/>
    <s v="no"/>
    <m/>
    <m/>
    <m/>
  </r>
  <r>
    <n v="135374"/>
    <x v="23"/>
    <s v="Moreno"/>
    <x v="7"/>
    <d v="2020-03-10T00:00:00"/>
    <s v="Martín"/>
    <s v="Mantenimiento Mecanico"/>
    <d v="2023-01-25T00:00:00"/>
    <d v="1899-12-30T06:44:52"/>
    <d v="2023-01-25T00:00:00"/>
    <d v="1899-12-30T06:58:54"/>
    <n v="842"/>
    <n v="14.033333333333333"/>
    <s v=" regulacion"/>
    <s v="ajuste"/>
    <n v="4"/>
    <s v="enero"/>
    <s v="M"/>
    <m/>
    <s v="no"/>
    <m/>
    <m/>
    <m/>
  </r>
  <r>
    <n v="135376"/>
    <x v="23"/>
    <s v="Moreno"/>
    <x v="7"/>
    <d v="2020-03-10T00:00:00"/>
    <s v="Martín"/>
    <s v="Mantenimiento Electrico"/>
    <d v="2023-01-25T00:00:00"/>
    <d v="1899-12-30T06:59:01"/>
    <d v="2023-01-25T00:00:00"/>
    <d v="1899-12-30T07:03:56"/>
    <n v="295"/>
    <n v="4.916666666666667"/>
    <s v="microparada"/>
    <s v="microparada"/>
    <n v="4"/>
    <s v="enero"/>
    <s v="M"/>
    <m/>
    <s v="microparada"/>
    <m/>
    <m/>
    <m/>
  </r>
  <r>
    <n v="135383"/>
    <x v="0"/>
    <s v="Moreno"/>
    <x v="18"/>
    <d v="2018-11-01T00:00:00"/>
    <s v="-"/>
    <s v="Mantenimiento Mecanico"/>
    <d v="2023-01-25T00:00:00"/>
    <d v="1899-12-30T08:56:27"/>
    <d v="2023-01-25T00:00:00"/>
    <d v="1899-12-30T09:24:35"/>
    <n v="1688"/>
    <n v="28.133333333333333"/>
    <s v="cinta de subida para embalaje patinaba"/>
    <s v="ajuste"/>
    <n v="4"/>
    <s v="enero"/>
    <s v="M"/>
    <m/>
    <s v="no"/>
    <m/>
    <m/>
    <m/>
  </r>
  <r>
    <n v="135385"/>
    <x v="2"/>
    <s v="Moreno"/>
    <x v="20"/>
    <d v="2021-10-06T00:00:00"/>
    <s v="Sebastian "/>
    <s v="Mantenimiento Electrico"/>
    <d v="2023-01-25T00:00:00"/>
    <d v="1899-12-30T09:03:17"/>
    <d v="2023-01-25T00:00:00"/>
    <d v="1899-12-30T09:42:53"/>
    <n v="2376"/>
    <n v="39.6"/>
    <s v="se le instala cable puesta a tierra con pinzas"/>
    <s v="ajuste"/>
    <n v="4"/>
    <s v="enero"/>
    <s v="M"/>
    <m/>
    <s v="no"/>
    <m/>
    <m/>
    <m/>
  </r>
  <r>
    <n v="135393"/>
    <x v="1"/>
    <s v="Moreno"/>
    <x v="2"/>
    <d v="2020-10-16T00:00:00"/>
    <s v="Martín"/>
    <s v="Mantenimiento Electrico"/>
    <d v="2023-01-25T00:00:00"/>
    <d v="1899-12-30T09:37:25"/>
    <d v="2023-01-25T00:00:00"/>
    <d v="1899-12-30T10:23:12"/>
    <n v="2747"/>
    <n v="45.783333333333331"/>
    <s v="se quemo una tarjeta de la etiquetadora"/>
    <s v="rotura"/>
    <n v="4"/>
    <s v="enero"/>
    <s v="M"/>
    <m/>
    <s v="si"/>
    <m/>
    <m/>
    <m/>
  </r>
  <r>
    <n v="135398"/>
    <x v="3"/>
    <s v="Moreno"/>
    <x v="2"/>
    <d v="2020-02-20T00:00:00"/>
    <s v="Martín"/>
    <s v="Mantenimiento Mecanico"/>
    <d v="2023-01-25T00:00:00"/>
    <d v="1899-12-30T10:23:19"/>
    <d v="2023-01-25T00:00:00"/>
    <d v="1899-12-30T13:27:59"/>
    <n v="11080"/>
    <n v="184.66666666666666"/>
    <s v="se quemo una tarjeta de la etiquetadora"/>
    <s v="rotura"/>
    <n v="4"/>
    <s v="enero"/>
    <s v="M"/>
    <m/>
    <s v="si"/>
    <m/>
    <m/>
    <m/>
  </r>
  <r>
    <n v="135404"/>
    <x v="3"/>
    <s v="Moreno"/>
    <x v="10"/>
    <d v="2018-11-01T00:00:00"/>
    <s v="-"/>
    <s v="Mantenimiento Mecanico"/>
    <d v="2023-01-25T00:00:00"/>
    <d v="1899-12-30T12:03:23"/>
    <d v="2023-01-25T00:00:00"/>
    <d v="1899-12-30T12:35:44"/>
    <n v="1941"/>
    <n v="32.35"/>
    <s v=" torqueadora regulacion"/>
    <s v="ajuste"/>
    <n v="4"/>
    <s v="enero"/>
    <s v="M"/>
    <m/>
    <s v="no"/>
    <m/>
    <m/>
    <m/>
  </r>
  <r>
    <n v="135415"/>
    <x v="0"/>
    <s v="Moreno"/>
    <x v="13"/>
    <d v="2018-11-01T00:00:00"/>
    <s v="-"/>
    <s v="Mantenimiento Mecanico"/>
    <d v="2023-01-25T00:00:00"/>
    <d v="1899-12-30T12:44:15"/>
    <d v="2023-01-25T00:00:00"/>
    <d v="1899-12-30T13:21:06"/>
    <n v="2211"/>
    <n v="36.85"/>
    <s v="cambio d correa de cinta transportadora de tapas"/>
    <s v="rotura"/>
    <n v="4"/>
    <s v="enero"/>
    <s v="M"/>
    <m/>
    <s v="si"/>
    <m/>
    <m/>
    <m/>
  </r>
  <r>
    <n v="135418"/>
    <x v="6"/>
    <s v="Moreno"/>
    <x v="3"/>
    <d v="2021-08-25T00:00:00"/>
    <s v="Martín"/>
    <s v="Mantenimiento Electrico"/>
    <d v="2023-01-25T00:00:00"/>
    <d v="1899-12-30T12:51:56"/>
    <d v="2023-01-25T00:00:00"/>
    <d v="1899-12-30T12:57:16"/>
    <n v="320"/>
    <n v="5.333333333333333"/>
    <s v="microparada"/>
    <s v="microparada"/>
    <n v="4"/>
    <s v="enero"/>
    <s v="M"/>
    <m/>
    <s v="microparada"/>
    <m/>
    <m/>
    <m/>
  </r>
  <r>
    <n v="135440"/>
    <x v="1"/>
    <s v="Moreno"/>
    <x v="2"/>
    <d v="2020-10-16T00:00:00"/>
    <s v="Martín"/>
    <s v="Mantenimiento Electrico"/>
    <d v="2023-01-25T00:00:00"/>
    <d v="1899-12-30T14:17:48"/>
    <d v="2023-01-25T00:00:00"/>
    <d v="1899-12-30T15:33:11"/>
    <n v="4523"/>
    <n v="75.38333333333334"/>
    <s v="Se conectan cables cortados y desconectados del cabezales 1 y 2. Se configura camaras"/>
    <s v="rotura"/>
    <n v="4"/>
    <s v="enero"/>
    <s v="T"/>
    <m/>
    <s v="si"/>
    <m/>
    <m/>
    <m/>
  </r>
  <r>
    <n v="135455"/>
    <x v="0"/>
    <s v="Moreno"/>
    <x v="13"/>
    <d v="2018-11-01T00:00:00"/>
    <s v="-"/>
    <s v="Mantenimiento Electrico"/>
    <d v="2023-01-25T00:00:00"/>
    <d v="1899-12-30T15:40:16"/>
    <d v="2023-01-25T00:00:00"/>
    <d v="1899-12-30T16:08:29"/>
    <n v="1693"/>
    <n v="28.216666666666665"/>
    <s v="Se retoca soporte de sensor"/>
    <s v="ajuste"/>
    <n v="4"/>
    <s v="enero"/>
    <s v="T"/>
    <m/>
    <s v="no"/>
    <m/>
    <m/>
    <m/>
  </r>
  <r>
    <n v="135457"/>
    <x v="1"/>
    <s v="Moreno"/>
    <x v="2"/>
    <d v="2020-10-16T00:00:00"/>
    <s v="Martín"/>
    <s v="Mantenimiento Electrico"/>
    <d v="2023-01-25T00:00:00"/>
    <d v="1899-12-30T15:56:28"/>
    <d v="2023-01-25T00:00:00"/>
    <d v="1899-12-30T16:03:01"/>
    <n v="393"/>
    <n v="6.55"/>
    <s v="microparada"/>
    <s v="microparada"/>
    <n v="4"/>
    <s v="enero"/>
    <s v="T"/>
    <m/>
    <s v="microparada"/>
    <m/>
    <m/>
    <m/>
  </r>
  <r>
    <n v="135460"/>
    <x v="0"/>
    <s v="Moreno"/>
    <x v="13"/>
    <d v="2018-11-01T00:00:00"/>
    <s v="-"/>
    <s v="Mantenimiento Mecanico"/>
    <d v="2023-01-25T00:00:00"/>
    <d v="1899-12-30T16:08:37"/>
    <d v="2023-01-25T00:00:00"/>
    <d v="1899-12-30T16:18:18"/>
    <n v="581"/>
    <n v="9.6833333333333336"/>
    <s v="microparada"/>
    <s v="microparada"/>
    <n v="4"/>
    <s v="enero"/>
    <s v="T"/>
    <m/>
    <s v="microparada"/>
    <m/>
    <m/>
    <m/>
  </r>
  <r>
    <n v="135467"/>
    <x v="0"/>
    <s v="Moreno"/>
    <x v="15"/>
    <d v="2018-11-01T00:00:00"/>
    <s v="-"/>
    <s v="Mantenimiento Electrico"/>
    <d v="2023-01-25T00:00:00"/>
    <d v="1899-12-30T17:04:56"/>
    <d v="2023-01-25T00:00:00"/>
    <d v="1899-12-30T17:14:03"/>
    <n v="547"/>
    <n v="9.1166666666666671"/>
    <s v="microparada"/>
    <s v="microparada"/>
    <n v="4"/>
    <s v="enero"/>
    <s v="T"/>
    <m/>
    <s v="microparada"/>
    <m/>
    <m/>
    <m/>
  </r>
  <r>
    <n v="135479"/>
    <x v="11"/>
    <s v="Moreno"/>
    <x v="15"/>
    <d v="2018-11-01T00:00:00"/>
    <s v="-"/>
    <s v="Mantenimiento Mecanico"/>
    <d v="2023-01-25T00:00:00"/>
    <d v="1899-12-30T18:28:55"/>
    <d v="2023-01-25T00:00:00"/>
    <d v="1899-12-30T18:46:48"/>
    <n v="1073"/>
    <n v="17.883333333333333"/>
    <s v="Se cambió engranaje"/>
    <s v="rotura"/>
    <n v="4"/>
    <s v="enero"/>
    <s v="T"/>
    <m/>
    <s v="si"/>
    <m/>
    <m/>
    <m/>
  </r>
  <r>
    <n v="135489"/>
    <x v="21"/>
    <s v="Moreno"/>
    <x v="15"/>
    <d v="2018-11-01T00:00:00"/>
    <s v="-"/>
    <s v="Mantenimiento Electrico"/>
    <d v="2023-01-25T00:00:00"/>
    <d v="1899-12-30T20:04:17"/>
    <d v="2023-01-25T00:00:00"/>
    <d v="1899-12-30T20:12:32"/>
    <n v="495"/>
    <n v="8.25"/>
    <s v="microparada"/>
    <s v="microparada"/>
    <n v="4"/>
    <s v="enero"/>
    <s v="T"/>
    <m/>
    <s v="microparada"/>
    <m/>
    <m/>
    <m/>
  </r>
  <r>
    <n v="135492"/>
    <x v="1"/>
    <s v="Moreno"/>
    <x v="2"/>
    <d v="2020-10-16T00:00:00"/>
    <s v="Martín"/>
    <s v="Mantenimiento Electrico"/>
    <d v="2023-01-25T00:00:00"/>
    <d v="1899-12-30T20:29:18"/>
    <d v="2023-01-25T00:00:00"/>
    <d v="1899-12-30T20:30:38"/>
    <n v="80"/>
    <n v="1.3333333333333333"/>
    <s v="microparada"/>
    <s v="microparada"/>
    <n v="4"/>
    <s v="enero"/>
    <s v="T"/>
    <m/>
    <s v="microparada"/>
    <m/>
    <m/>
    <m/>
  </r>
  <r>
    <n v="135493"/>
    <x v="11"/>
    <s v="Moreno"/>
    <x v="15"/>
    <d v="2018-11-01T00:00:00"/>
    <s v="-"/>
    <s v="Mantenimiento Mecanico"/>
    <d v="2023-01-25T00:00:00"/>
    <d v="1899-12-30T20:29:53"/>
    <d v="2023-01-25T00:00:00"/>
    <d v="1899-12-30T20:36:07"/>
    <n v="374"/>
    <n v="6.2333333333333334"/>
    <s v="microparada"/>
    <s v="microparada"/>
    <n v="4"/>
    <s v="enero"/>
    <s v="T"/>
    <m/>
    <s v="microparada"/>
    <m/>
    <m/>
    <m/>
  </r>
  <r>
    <n v="135494"/>
    <x v="2"/>
    <s v="Moreno"/>
    <x v="3"/>
    <d v="2021-02-04T00:00:00"/>
    <s v="Victor"/>
    <s v="Mantenimiento Mecanico"/>
    <d v="2023-01-25T00:00:00"/>
    <d v="1899-12-30T20:34:56"/>
    <d v="2023-01-25T00:00:00"/>
    <d v="1899-12-30T21:18:54"/>
    <n v="2638"/>
    <n v="43.966666666666669"/>
    <s v=" Regulación "/>
    <s v="ajuste"/>
    <n v="4"/>
    <s v="enero"/>
    <s v="T"/>
    <m/>
    <s v="no"/>
    <m/>
    <m/>
    <m/>
  </r>
  <r>
    <n v="135495"/>
    <x v="6"/>
    <s v="Moreno"/>
    <x v="8"/>
    <d v="2018-11-01T00:00:00"/>
    <s v="-"/>
    <s v="Mantenimiento Mecanico"/>
    <d v="2023-01-25T00:00:00"/>
    <d v="1899-12-30T20:36:55"/>
    <d v="2023-01-25T00:00:00"/>
    <d v="1899-12-30T20:58:20"/>
    <n v="1285"/>
    <n v="21.416666666666668"/>
    <s v="Soluciona el maquinista"/>
    <s v="ajuste"/>
    <n v="4"/>
    <s v="enero"/>
    <s v="T"/>
    <m/>
    <s v="no"/>
    <m/>
    <m/>
    <m/>
  </r>
  <r>
    <n v="135496"/>
    <x v="6"/>
    <s v="Moreno"/>
    <x v="5"/>
    <d v="2018-11-01T00:00:00"/>
    <s v="-"/>
    <s v="Mantenimiento Mecanico"/>
    <d v="2023-01-25T00:00:00"/>
    <d v="1899-12-30T20:40:04"/>
    <d v="2023-01-25T00:00:00"/>
    <d v="1899-12-30T21:05:42"/>
    <n v="1538"/>
    <n v="25.633333333333333"/>
    <s v="sin informacion"/>
    <s v="sin informacion"/>
    <n v="4"/>
    <s v="enero"/>
    <s v="T"/>
    <s v="sin informacion"/>
    <s v="sin informacion"/>
    <s v="sin informacion"/>
    <s v="sin informacion"/>
    <s v="sin informacion"/>
  </r>
  <r>
    <n v="135497"/>
    <x v="11"/>
    <s v="Moreno"/>
    <x v="15"/>
    <d v="2018-11-01T00:00:00"/>
    <s v="-"/>
    <s v="Mantenimiento Electrico"/>
    <d v="2023-01-25T00:00:00"/>
    <d v="1899-12-30T20:51:38"/>
    <d v="2023-01-25T00:00:00"/>
    <d v="1899-12-30T20:52:41"/>
    <n v="63"/>
    <n v="1.05"/>
    <s v="microparada"/>
    <s v="microparada"/>
    <n v="4"/>
    <s v="enero"/>
    <s v="T"/>
    <m/>
    <s v="microparada"/>
    <m/>
    <m/>
    <m/>
  </r>
  <r>
    <n v="135503"/>
    <x v="1"/>
    <s v="Moreno"/>
    <x v="2"/>
    <d v="2020-10-16T00:00:00"/>
    <s v="Martín"/>
    <s v="Mantenimiento Electrico"/>
    <d v="2023-01-26T00:00:00"/>
    <d v="1899-12-30T06:09:14"/>
    <d v="2023-01-26T00:00:00"/>
    <d v="1899-12-30T06:52:33"/>
    <n v="2599"/>
    <n v="43.31666666666667"/>
    <s v=" se cambia sensor y conector"/>
    <s v="rotura"/>
    <n v="4"/>
    <s v="enero"/>
    <s v="M"/>
    <m/>
    <s v="si"/>
    <m/>
    <m/>
    <m/>
  </r>
  <r>
    <n v="135506"/>
    <x v="11"/>
    <s v="Moreno"/>
    <x v="15"/>
    <d v="2018-11-01T00:00:00"/>
    <s v="-"/>
    <s v="Mantenimiento Electrico"/>
    <d v="2023-01-26T00:00:00"/>
    <d v="1899-12-30T06:21:27"/>
    <d v="2023-01-26T00:00:00"/>
    <d v="1899-12-30T06:51:08"/>
    <n v="1781"/>
    <n v="29.683333333333334"/>
    <s v="variador de fue a falla"/>
    <s v="ajuste"/>
    <n v="4"/>
    <s v="enero"/>
    <s v="M"/>
    <m/>
    <s v="no"/>
    <m/>
    <m/>
    <m/>
  </r>
  <r>
    <n v="135507"/>
    <x v="4"/>
    <s v="Moreno"/>
    <x v="6"/>
    <d v="2023-01-16T00:00:00"/>
    <s v="Juan Manuel"/>
    <s v="Mantenimiento Electrico"/>
    <d v="2023-01-26T00:00:00"/>
    <d v="1899-12-30T06:22:02"/>
    <d v="2023-01-26T00:00:00"/>
    <d v="1899-12-30T07:17:28"/>
    <n v="3326"/>
    <n v="55.43333333333333"/>
    <s v="se cambia conector de la tolva"/>
    <s v="rotura"/>
    <n v="4"/>
    <s v="enero"/>
    <s v="M"/>
    <m/>
    <s v="si"/>
    <m/>
    <m/>
    <m/>
  </r>
  <r>
    <n v="135510"/>
    <x v="11"/>
    <s v="Moreno"/>
    <x v="15"/>
    <d v="2018-11-01T00:00:00"/>
    <s v="-"/>
    <s v="Mantenimiento Mecanico"/>
    <d v="2023-01-26T00:00:00"/>
    <d v="1899-12-30T07:02:17"/>
    <d v="2023-01-26T00:00:00"/>
    <d v="1899-12-30T07:30:57"/>
    <n v="1720"/>
    <n v="28.666666666666668"/>
    <s v="se cambia engranaje de micarta por engranaje derling. En transferencia."/>
    <s v="rotura"/>
    <n v="4"/>
    <s v="enero"/>
    <s v="M"/>
    <m/>
    <s v="si"/>
    <m/>
    <m/>
    <m/>
  </r>
  <r>
    <n v="135514"/>
    <x v="21"/>
    <s v="Moreno"/>
    <x v="15"/>
    <d v="2018-11-01T00:00:00"/>
    <s v="-"/>
    <s v="Mantenimiento Electrico"/>
    <d v="2023-01-26T00:00:00"/>
    <d v="1899-12-30T07:56:55"/>
    <d v="2023-01-26T00:00:00"/>
    <d v="1899-12-30T08:06:14"/>
    <n v="559"/>
    <n v="9.3166666666666664"/>
    <s v="microparada"/>
    <s v="microparada"/>
    <n v="4"/>
    <s v="enero"/>
    <s v="M"/>
    <m/>
    <s v="microparada"/>
    <m/>
    <m/>
    <m/>
  </r>
  <r>
    <n v="135517"/>
    <x v="11"/>
    <s v="Moreno"/>
    <x v="3"/>
    <d v="2021-02-04T00:00:00"/>
    <s v="Victor"/>
    <s v="Mantenimiento Mecanico"/>
    <d v="2023-01-26T00:00:00"/>
    <d v="1899-12-30T08:12:20"/>
    <d v="2023-01-26T00:00:00"/>
    <d v="1899-12-30T08:14:37"/>
    <n v="137"/>
    <n v="2.2833333333333332"/>
    <s v="microparada"/>
    <s v="microparada"/>
    <n v="4"/>
    <s v="enero"/>
    <s v="M"/>
    <m/>
    <s v="microparada"/>
    <m/>
    <m/>
    <m/>
  </r>
  <r>
    <n v="135525"/>
    <x v="0"/>
    <s v="Moreno"/>
    <x v="8"/>
    <d v="2018-11-01T00:00:00"/>
    <s v="-"/>
    <s v="Mantenimiento Mecanico"/>
    <d v="2023-01-26T00:00:00"/>
    <d v="1899-12-30T10:05:11"/>
    <d v="2023-01-26T00:00:00"/>
    <d v="1899-12-30T10:05:17"/>
    <n v="6"/>
    <n v="0.1"/>
    <s v="microparada"/>
    <s v="microparada"/>
    <n v="4"/>
    <s v="enero"/>
    <s v="M"/>
    <m/>
    <s v="microparada"/>
    <m/>
    <m/>
    <m/>
  </r>
  <r>
    <n v="135527"/>
    <x v="1"/>
    <s v="Moreno"/>
    <x v="2"/>
    <d v="2020-10-16T00:00:00"/>
    <s v="Martín"/>
    <s v="Mantenimiento Electrico"/>
    <d v="2023-01-26T00:00:00"/>
    <d v="1899-12-30T10:18:19"/>
    <d v="2023-01-26T00:00:00"/>
    <d v="1899-12-30T10:51:40"/>
    <n v="2001"/>
    <n v="33.35"/>
    <s v="regulacion"/>
    <s v="ajuste"/>
    <n v="4"/>
    <s v="enero"/>
    <s v="M"/>
    <m/>
    <s v="no"/>
    <m/>
    <m/>
    <m/>
  </r>
  <r>
    <n v="135528"/>
    <x v="11"/>
    <s v="Moreno"/>
    <x v="15"/>
    <d v="2018-11-01T00:00:00"/>
    <s v="-"/>
    <s v="Mantenimiento Mecanico"/>
    <d v="2023-01-26T00:00:00"/>
    <d v="1899-12-30T10:20:37"/>
    <d v="2023-01-26T00:00:00"/>
    <d v="1899-12-30T11:34:31"/>
    <n v="4434"/>
    <n v="73.900000000000006"/>
    <s v="se vuelve a  barrer chavetero de engranaje, se cambia por otro."/>
    <s v="rotura"/>
    <n v="4"/>
    <s v="enero"/>
    <s v="M"/>
    <m/>
    <s v="si"/>
    <m/>
    <m/>
    <m/>
  </r>
  <r>
    <n v="135529"/>
    <x v="0"/>
    <s v="Moreno"/>
    <x v="12"/>
    <d v="2018-11-01T00:00:00"/>
    <s v="-"/>
    <s v="Mantenimiento Electrico"/>
    <d v="2023-01-26T00:00:00"/>
    <d v="1899-12-30T10:24:03"/>
    <d v="2023-01-26T00:00:00"/>
    <d v="1899-12-30T12:22:05"/>
    <n v="7082"/>
    <n v="118.03333333333333"/>
    <s v="sin informacion"/>
    <s v="sin informacion"/>
    <n v="4"/>
    <s v="enero"/>
    <s v="M"/>
    <s v="sin informacion"/>
    <s v="sin informacion"/>
    <s v="sin informacion"/>
    <s v="sin informacion"/>
    <s v="sin informacion"/>
  </r>
  <r>
    <n v="135534"/>
    <x v="0"/>
    <s v="Moreno"/>
    <x v="8"/>
    <d v="2018-11-01T00:00:00"/>
    <s v="-"/>
    <s v="Mantenimiento Electrico"/>
    <d v="2023-01-26T00:00:00"/>
    <d v="1899-12-30T11:06:24"/>
    <d v="2023-01-26T00:00:00"/>
    <d v="1899-12-30T11:27:24"/>
    <n v="1260"/>
    <n v="21"/>
    <s v="no aplica"/>
    <s v="no aplica"/>
    <n v="4"/>
    <s v="enero"/>
    <s v="M"/>
    <s v="no aplica"/>
    <s v="no aplica"/>
    <s v="no aplica"/>
    <s v="no aplica"/>
    <s v="no aplica"/>
  </r>
  <r>
    <n v="135536"/>
    <x v="19"/>
    <s v="Moreno"/>
    <x v="9"/>
    <d v="2018-11-01T00:00:00"/>
    <s v="-"/>
    <s v="Mantenimiento Mecanico"/>
    <d v="2023-01-26T00:00:00"/>
    <d v="1899-12-30T11:29:53"/>
    <d v="2023-01-26T00:00:00"/>
    <d v="1899-12-30T12:41:12"/>
    <n v="4279"/>
    <n v="71.316666666666663"/>
    <s v="se regula sensor de de pinzas y actuador de apertura y cierre del celofán/ se trabajo con Roberto"/>
    <s v="ajuste"/>
    <n v="4"/>
    <s v="enero"/>
    <s v="M"/>
    <m/>
    <s v="no"/>
    <m/>
    <m/>
    <m/>
  </r>
  <r>
    <n v="135542"/>
    <x v="11"/>
    <s v="Moreno"/>
    <x v="15"/>
    <d v="2018-11-01T00:00:00"/>
    <s v="-"/>
    <s v="Mantenimiento Mecanico"/>
    <d v="2023-01-26T00:00:00"/>
    <d v="1899-12-30T11:55:31"/>
    <d v="2023-01-26T00:00:00"/>
    <d v="1899-12-30T12:55:36"/>
    <n v="3605"/>
    <n v="60.083333333333336"/>
    <s v="se trabaja con la transportadora, se encuentra correa muy tensa"/>
    <s v="ajuste"/>
    <n v="4"/>
    <s v="enero"/>
    <s v="M"/>
    <m/>
    <s v="no"/>
    <m/>
    <m/>
    <m/>
  </r>
  <r>
    <n v="135557"/>
    <x v="21"/>
    <s v="Moreno"/>
    <x v="0"/>
    <d v="2018-11-01T00:00:00"/>
    <s v="-"/>
    <s v="Mantenimiento Electrico"/>
    <d v="2023-01-26T00:00:00"/>
    <d v="1899-12-30T15:07:24"/>
    <d v="2023-01-26T00:00:00"/>
    <d v="1899-12-30T15:19:56"/>
    <n v="752"/>
    <n v="12.533333333333333"/>
    <s v="Se coloca sensor y fibra óptica faltante"/>
    <s v="ajuste"/>
    <n v="4"/>
    <s v="enero"/>
    <s v="T"/>
    <m/>
    <s v="no"/>
    <m/>
    <m/>
    <m/>
  </r>
  <r>
    <n v="135559"/>
    <x v="6"/>
    <s v="Moreno"/>
    <x v="19"/>
    <d v="2018-11-01T00:00:00"/>
    <s v="-"/>
    <s v="Mantenimiento Electrico"/>
    <d v="2023-01-26T00:00:00"/>
    <d v="1899-12-30T15:15:37"/>
    <d v="2023-01-26T00:00:00"/>
    <d v="1899-12-30T16:22:44"/>
    <n v="4027"/>
    <n v="67.11666666666666"/>
    <s v="Regulación "/>
    <s v="ajuste"/>
    <n v="4"/>
    <s v="enero"/>
    <s v="T"/>
    <m/>
    <s v="no"/>
    <m/>
    <m/>
    <m/>
  </r>
  <r>
    <n v="135569"/>
    <x v="6"/>
    <s v="Moreno"/>
    <x v="16"/>
    <d v="2018-11-01T00:00:00"/>
    <s v="-"/>
    <s v="Mantenimiento Electrico"/>
    <d v="2023-01-26T00:00:00"/>
    <d v="1899-12-30T17:20:36"/>
    <d v="2023-01-26T00:00:00"/>
    <d v="1899-12-30T17:25:39"/>
    <n v="303"/>
    <n v="5.05"/>
    <s v="microparada"/>
    <s v="microparada"/>
    <n v="4"/>
    <s v="enero"/>
    <s v="T"/>
    <m/>
    <s v="microparada"/>
    <m/>
    <m/>
    <m/>
  </r>
  <r>
    <n v="135574"/>
    <x v="9"/>
    <s v="Moreno"/>
    <x v="6"/>
    <d v="2021-03-03T00:00:00"/>
    <s v="Martín"/>
    <s v="Mantenimiento Mecanico"/>
    <d v="2023-01-26T00:00:00"/>
    <d v="1899-12-30T17:55:12"/>
    <d v="2023-01-26T00:00:00"/>
    <d v="1899-12-30T18:35:22"/>
    <n v="2410"/>
    <n v="40.166666666666664"/>
    <s v="Se limpia válvula de 3 vias"/>
    <s v="ajuste"/>
    <n v="4"/>
    <s v="enero"/>
    <s v="T"/>
    <m/>
    <s v="no"/>
    <m/>
    <m/>
    <m/>
  </r>
  <r>
    <n v="135576"/>
    <x v="2"/>
    <s v="Moreno"/>
    <x v="3"/>
    <d v="2021-02-04T00:00:00"/>
    <s v="Victor"/>
    <s v="Mantenimiento Mecanico"/>
    <d v="2023-01-26T00:00:00"/>
    <d v="1899-12-30T18:45:44"/>
    <d v="2023-01-26T00:00:00"/>
    <d v="1899-12-30T19:54:00"/>
    <n v="4096"/>
    <n v="68.266666666666666"/>
    <s v="Regulación"/>
    <s v="ajuste"/>
    <n v="4"/>
    <s v="enero"/>
    <s v="T"/>
    <m/>
    <s v="no"/>
    <m/>
    <m/>
    <m/>
  </r>
  <r>
    <n v="135579"/>
    <x v="2"/>
    <s v="Moreno"/>
    <x v="3"/>
    <d v="2021-02-04T00:00:00"/>
    <s v="Victor"/>
    <s v="Mantenimiento Mecanico"/>
    <d v="2023-01-26T00:00:00"/>
    <d v="1899-12-30T19:54:07"/>
    <d v="2023-01-26T00:00:00"/>
    <d v="1899-12-30T20:35:42"/>
    <n v="2495"/>
    <n v="41.583333333333336"/>
    <s v="Regulación"/>
    <s v="ajuste"/>
    <n v="4"/>
    <s v="enero"/>
    <s v="T"/>
    <m/>
    <s v="no"/>
    <m/>
    <m/>
    <m/>
  </r>
  <r>
    <n v="135585"/>
    <x v="2"/>
    <s v="Moreno"/>
    <x v="9"/>
    <d v="2018-11-01T00:00:00"/>
    <s v="-"/>
    <s v="Mantenimiento Mecanico"/>
    <d v="2023-01-26T00:00:00"/>
    <d v="1899-12-30T21:16:25"/>
    <d v="2023-01-26T00:00:00"/>
    <d v="1899-12-30T21:23:53"/>
    <n v="448"/>
    <n v="7.4666666666666668"/>
    <s v="microparada"/>
    <s v="microparada"/>
    <n v="4"/>
    <s v="enero"/>
    <s v="T"/>
    <m/>
    <s v="microparada"/>
    <m/>
    <m/>
    <m/>
  </r>
  <r>
    <n v="135588"/>
    <x v="2"/>
    <s v="Moreno"/>
    <x v="9"/>
    <d v="2018-11-01T00:00:00"/>
    <s v="-"/>
    <s v="Mantenimiento Mecanico"/>
    <d v="2023-01-26T00:00:00"/>
    <d v="1899-12-30T23:15:40"/>
    <d v="2023-01-27T00:00:00"/>
    <d v="1899-12-30T00:36:13"/>
    <n v="4833"/>
    <n v="80.55"/>
    <s v="sin informacion"/>
    <s v="sin informacion"/>
    <n v="4"/>
    <s v="enero"/>
    <s v="N"/>
    <s v="sin informacion"/>
    <s v="sin informacion"/>
    <s v="sin informacion"/>
    <s v="sin informacion"/>
    <s v="sin informacion"/>
  </r>
  <r>
    <n v="135598"/>
    <x v="19"/>
    <s v="Moreno"/>
    <x v="9"/>
    <d v="2018-11-01T00:00:00"/>
    <s v="-"/>
    <s v="Mantenimiento Mecanico"/>
    <d v="2023-01-27T00:00:00"/>
    <d v="1899-12-30T06:13:41"/>
    <d v="2023-01-27T00:00:00"/>
    <d v="1899-12-30T06:41:09"/>
    <n v="1648"/>
    <n v="27.466666666666665"/>
    <s v="regulacion"/>
    <s v="ajuste"/>
    <n v="4"/>
    <s v="enero"/>
    <s v="M"/>
    <m/>
    <s v="no"/>
    <m/>
    <m/>
    <m/>
  </r>
  <r>
    <n v="135603"/>
    <x v="2"/>
    <s v="Moreno"/>
    <x v="9"/>
    <d v="2018-11-01T00:00:00"/>
    <s v="-"/>
    <s v="Mantenimiento Mecanico"/>
    <d v="2023-01-27T00:00:00"/>
    <d v="1899-12-30T06:41:20"/>
    <d v="2023-01-27T00:00:00"/>
    <d v="1899-12-30T07:21:46"/>
    <n v="2426"/>
    <n v="40.43333333333333"/>
    <s v="se ajusta gusano de eje de reductor con juego"/>
    <s v="ajuste"/>
    <n v="4"/>
    <s v="enero"/>
    <s v="M"/>
    <m/>
    <s v="no"/>
    <m/>
    <m/>
    <m/>
  </r>
  <r>
    <n v="135605"/>
    <x v="2"/>
    <s v="Moreno"/>
    <x v="9"/>
    <d v="2018-11-01T00:00:00"/>
    <s v="-"/>
    <s v="Mantenimiento Electrico"/>
    <d v="2023-01-27T00:00:00"/>
    <d v="1899-12-30T07:21:55"/>
    <d v="2023-01-27T00:00:00"/>
    <d v="1899-12-30T07:29:13"/>
    <n v="438"/>
    <n v="7.3"/>
    <s v="microparada"/>
    <s v="microparada"/>
    <n v="4"/>
    <s v="enero"/>
    <s v="M"/>
    <m/>
    <s v="microparada"/>
    <m/>
    <m/>
    <m/>
  </r>
  <r>
    <n v="135608"/>
    <x v="2"/>
    <s v="Moreno"/>
    <x v="9"/>
    <d v="2018-11-01T00:00:00"/>
    <s v="-"/>
    <s v="Mantenimiento Mecanico"/>
    <d v="2023-01-27T00:00:00"/>
    <d v="1899-12-30T07:39:10"/>
    <d v="2023-01-27T00:00:00"/>
    <d v="1899-12-30T09:57:03"/>
    <n v="8273"/>
    <n v="137.88333333333333"/>
    <s v="se ajusta gusano de eje de reductor con juego"/>
    <s v="ajuste"/>
    <n v="4"/>
    <s v="enero"/>
    <s v="M"/>
    <m/>
    <s v="no"/>
    <m/>
    <m/>
    <m/>
  </r>
  <r>
    <n v="135609"/>
    <x v="11"/>
    <s v="Moreno"/>
    <x v="15"/>
    <d v="2018-11-01T00:00:00"/>
    <s v="-"/>
    <s v="Mantenimiento Mecanico"/>
    <d v="2023-01-27T00:00:00"/>
    <d v="1899-12-30T07:40:05"/>
    <d v="2023-01-27T00:00:00"/>
    <d v="1899-12-30T11:39:53"/>
    <n v="14388"/>
    <n v="239.8"/>
    <s v="estamos reemplazando variador de motorreductor y control de transferencia."/>
    <s v="rotura"/>
    <n v="4"/>
    <s v="enero"/>
    <s v="M"/>
    <m/>
    <s v="si"/>
    <m/>
    <m/>
    <m/>
  </r>
  <r>
    <n v="135613"/>
    <x v="26"/>
    <s v="Moreno"/>
    <x v="1"/>
    <d v="2018-11-01T00:00:00"/>
    <s v="-"/>
    <s v="Mantenimiento Mecanico"/>
    <d v="2023-01-27T00:00:00"/>
    <d v="1899-12-30T07:50:10"/>
    <d v="2023-01-27T00:00:00"/>
    <d v="1899-12-30T08:09:42"/>
    <n v="1172"/>
    <n v="19.533333333333335"/>
    <s v="falso contacto de seguridad de puerta"/>
    <s v="ajuste"/>
    <n v="4"/>
    <s v="enero"/>
    <s v="M"/>
    <m/>
    <s v="no"/>
    <m/>
    <m/>
    <m/>
  </r>
  <r>
    <n v="135620"/>
    <x v="28"/>
    <s v="Moreno"/>
    <x v="6"/>
    <d v="2018-11-01T00:00:00"/>
    <s v="-"/>
    <s v="Mantenimiento Electrico"/>
    <d v="2023-01-27T00:00:00"/>
    <d v="1899-12-30T09:28:42"/>
    <d v="2023-01-27T00:00:00"/>
    <d v="1899-12-30T09:40:26"/>
    <n v="704"/>
    <n v="11.733333333333333"/>
    <s v="se trabó un pulsador"/>
    <s v="ajuste"/>
    <n v="4"/>
    <s v="enero"/>
    <s v="M"/>
    <m/>
    <s v="no"/>
    <m/>
    <m/>
    <m/>
  </r>
  <r>
    <n v="135621"/>
    <x v="9"/>
    <s v="Moreno"/>
    <x v="6"/>
    <d v="2021-03-03T00:00:00"/>
    <s v="Martín"/>
    <s v="Mantenimiento Mecanico"/>
    <d v="2023-01-27T00:00:00"/>
    <d v="1899-12-30T09:51:07"/>
    <d v="2023-01-27T00:00:00"/>
    <d v="1899-12-30T10:24:51"/>
    <n v="2024"/>
    <n v="33.733333333333334"/>
    <s v="se limpia valvula de tres vias"/>
    <s v="ajuste"/>
    <n v="4"/>
    <s v="enero"/>
    <s v="M"/>
    <m/>
    <s v="no"/>
    <m/>
    <m/>
    <m/>
  </r>
  <r>
    <n v="135631"/>
    <x v="11"/>
    <s v="Moreno"/>
    <x v="15"/>
    <d v="2018-11-01T00:00:00"/>
    <s v="-"/>
    <s v="Mantenimiento Electrico"/>
    <d v="2023-01-27T00:00:00"/>
    <d v="1899-12-30T11:40:04"/>
    <d v="2023-01-27T00:00:00"/>
    <d v="1899-12-30T12:44:54"/>
    <n v="3890"/>
    <n v="64.833333333333329"/>
    <s v="se instalo variador nuevo y estaba en proceso de prueba. Ya se regulo lo que es la frecuencia y Corriente para que se valla a falla en cualquier mala fuerza que haga y no rompa el engranaje"/>
    <s v="ajuste"/>
    <n v="4"/>
    <s v="enero"/>
    <s v="M"/>
    <m/>
    <s v="no"/>
    <m/>
    <m/>
    <m/>
  </r>
  <r>
    <n v="135643"/>
    <x v="2"/>
    <s v="Moreno"/>
    <x v="20"/>
    <d v="2021-10-06T00:00:00"/>
    <s v="Sebastian "/>
    <s v="Mantenimiento Electrico"/>
    <d v="2023-01-27T00:00:00"/>
    <d v="1899-12-30T14:20:55"/>
    <d v="2023-01-27T00:00:00"/>
    <d v="1899-12-30T14:49:27"/>
    <n v="1712"/>
    <n v="28.533333333333335"/>
    <s v=" Se cortó cable del empujandor"/>
    <s v="rotura"/>
    <n v="4"/>
    <s v="enero"/>
    <s v="T"/>
    <m/>
    <s v="si"/>
    <m/>
    <m/>
    <m/>
  </r>
  <r>
    <n v="135644"/>
    <x v="2"/>
    <s v="Moreno"/>
    <x v="3"/>
    <d v="2021-02-04T00:00:00"/>
    <s v="Victor"/>
    <s v="Mantenimiento Mecanico"/>
    <d v="2023-01-27T00:00:00"/>
    <d v="1899-12-30T14:37:16"/>
    <d v="2023-01-27T00:00:00"/>
    <d v="1899-12-30T14:56:03"/>
    <n v="1127"/>
    <n v="18.783333333333335"/>
    <s v=" Falso contacto en el sensor del baja protectores."/>
    <s v="ajuste"/>
    <n v="4"/>
    <s v="enero"/>
    <s v="T"/>
    <m/>
    <s v="no"/>
    <m/>
    <m/>
    <m/>
  </r>
  <r>
    <n v="135651"/>
    <x v="28"/>
    <s v="Moreno"/>
    <x v="2"/>
    <d v="2018-11-01T00:00:00"/>
    <s v="-"/>
    <s v="Mantenimiento Electrico"/>
    <d v="2023-01-27T00:00:00"/>
    <d v="1899-12-30T15:35:08"/>
    <d v="2023-01-27T00:00:00"/>
    <d v="1899-12-30T17:53:44"/>
    <n v="8316"/>
    <n v="138.6"/>
    <s v="regulacion"/>
    <s v="ajuste"/>
    <n v="4"/>
    <s v="enero"/>
    <s v="T"/>
    <m/>
    <s v="no"/>
    <m/>
    <m/>
    <m/>
  </r>
  <r>
    <n v="135652"/>
    <x v="9"/>
    <s v="Moreno"/>
    <x v="6"/>
    <d v="2021-03-03T00:00:00"/>
    <s v="Martín"/>
    <s v="Mantenimiento Mecanico"/>
    <d v="2023-01-27T00:00:00"/>
    <d v="1899-12-30T15:45:52"/>
    <d v="2023-01-27T00:00:00"/>
    <d v="1899-12-30T16:51:06"/>
    <n v="3914"/>
    <n v="65.233333333333334"/>
    <s v="Se cambió válvula de 3 vias del lado derecho"/>
    <s v="rotura"/>
    <n v="4"/>
    <s v="enero"/>
    <s v="T"/>
    <m/>
    <s v="si"/>
    <m/>
    <m/>
    <m/>
  </r>
  <r>
    <n v="135662"/>
    <x v="41"/>
    <s v="Moreno"/>
    <x v="2"/>
    <d v="2020-02-20T00:00:00"/>
    <s v="Martín"/>
    <s v="Mantenimiento Electrico"/>
    <d v="2023-01-27T00:00:00"/>
    <d v="1899-12-30T17:53:49"/>
    <d v="2023-01-27T00:00:00"/>
    <d v="1899-12-30T18:02:14"/>
    <n v="505"/>
    <n v="8.4166666666666661"/>
    <s v="microparada"/>
    <s v="microparada"/>
    <n v="4"/>
    <s v="enero"/>
    <s v="T"/>
    <m/>
    <s v="microparada"/>
    <m/>
    <m/>
    <m/>
  </r>
  <r>
    <n v="135664"/>
    <x v="28"/>
    <s v="Moreno"/>
    <x v="2"/>
    <d v="2018-11-01T00:00:00"/>
    <s v="-"/>
    <s v="Mantenimiento Electrico"/>
    <d v="2023-01-27T00:00:00"/>
    <d v="1899-12-30T18:02:29"/>
    <d v="2023-01-27T00:00:00"/>
    <d v="1899-12-30T19:25:42"/>
    <n v="4993"/>
    <n v="83.216666666666669"/>
    <s v="regulacion"/>
    <s v="ajuste"/>
    <n v="4"/>
    <s v="enero"/>
    <s v="T"/>
    <m/>
    <s v="no"/>
    <m/>
    <m/>
    <m/>
  </r>
  <r>
    <n v="135670"/>
    <x v="0"/>
    <s v="Moreno"/>
    <x v="18"/>
    <d v="2018-11-01T00:00:00"/>
    <s v="-"/>
    <s v="Mantenimiento Electrico"/>
    <d v="2023-01-27T00:00:00"/>
    <d v="1899-12-30T19:02:10"/>
    <d v="2023-01-27T00:00:00"/>
    <d v="1899-12-30T19:10:01"/>
    <n v="471"/>
    <n v="7.85"/>
    <s v="microparada"/>
    <s v="microparada"/>
    <n v="4"/>
    <s v="enero"/>
    <s v="T"/>
    <m/>
    <s v="microparada"/>
    <m/>
    <m/>
    <m/>
  </r>
  <r>
    <n v="135673"/>
    <x v="1"/>
    <s v="Moreno"/>
    <x v="2"/>
    <d v="2020-10-16T00:00:00"/>
    <s v="Martín"/>
    <s v="Mantenimiento Electrico"/>
    <d v="2023-01-27T00:00:00"/>
    <d v="1899-12-30T19:34:46"/>
    <d v="2023-01-27T00:00:00"/>
    <d v="1899-12-30T20:09:22"/>
    <n v="2076"/>
    <n v="34.6"/>
    <s v="regulacion"/>
    <s v="ajuste"/>
    <n v="4"/>
    <s v="enero"/>
    <s v="T"/>
    <m/>
    <s v="no"/>
    <m/>
    <m/>
    <m/>
  </r>
  <r>
    <n v="135674"/>
    <x v="9"/>
    <s v="Moreno"/>
    <x v="6"/>
    <d v="2021-03-03T00:00:00"/>
    <s v="Martín"/>
    <s v="Mantenimiento Electrico"/>
    <d v="2023-01-27T00:00:00"/>
    <d v="1899-12-30T19:44:12"/>
    <d v="2023-01-27T00:00:00"/>
    <d v="1899-12-30T20:29:40"/>
    <n v="2728"/>
    <n v="45.466666666666669"/>
    <s v="Se cambian centradores de envases, desgastados"/>
    <s v="ajuste"/>
    <n v="4"/>
    <s v="enero"/>
    <s v="T"/>
    <m/>
    <s v="no"/>
    <m/>
    <m/>
    <m/>
  </r>
  <r>
    <n v="135680"/>
    <x v="19"/>
    <s v="Moreno"/>
    <x v="3"/>
    <d v="2021-02-04T00:00:00"/>
    <s v="Victor"/>
    <s v="Mantenimiento Mecanico"/>
    <d v="2023-01-27T00:00:00"/>
    <d v="1899-12-30T20:25:50"/>
    <d v="2023-01-27T00:00:00"/>
    <d v="1899-12-30T20:53:23"/>
    <n v="1653"/>
    <n v="27.55"/>
    <s v="Regulación de empujador"/>
    <s v="ajuste"/>
    <n v="4"/>
    <s v="enero"/>
    <s v="T"/>
    <m/>
    <s v="no"/>
    <m/>
    <m/>
    <m/>
  </r>
  <r>
    <n v="135681"/>
    <x v="0"/>
    <s v="Moreno"/>
    <x v="1"/>
    <d v="2018-11-01T00:00:00"/>
    <s v="-"/>
    <s v="Mantenimiento Electrico"/>
    <d v="2023-01-27T00:00:00"/>
    <d v="1899-12-30T20:29:15"/>
    <d v="2023-01-27T00:00:00"/>
    <d v="1899-12-30T20:29:20"/>
    <n v="5"/>
    <n v="8.3333333333333329E-2"/>
    <s v="microparada"/>
    <s v="microparada"/>
    <n v="4"/>
    <s v="enero"/>
    <s v="T"/>
    <m/>
    <s v="microparada"/>
    <m/>
    <m/>
    <m/>
  </r>
  <r>
    <n v="135682"/>
    <x v="0"/>
    <s v="Moreno"/>
    <x v="1"/>
    <d v="2018-11-01T00:00:00"/>
    <s v="-"/>
    <s v="Mantenimiento Mecanico"/>
    <d v="2023-01-27T00:00:00"/>
    <d v="1899-12-30T20:29:27"/>
    <d v="2023-01-28T00:00:00"/>
    <d v="1899-12-30T06:53:58"/>
    <n v="37471"/>
    <n v="624.51666666666665"/>
    <s v="Barral pico número 8 doblado, se cambia por uno nuevo"/>
    <s v="rotura"/>
    <n v="5"/>
    <s v="enero"/>
    <s v="T"/>
    <m/>
    <s v="si"/>
    <m/>
    <m/>
    <m/>
  </r>
  <r>
    <n v="135684"/>
    <x v="6"/>
    <s v="Moreno"/>
    <x v="14"/>
    <d v="2018-11-01T00:00:00"/>
    <s v="-"/>
    <s v="Mantenimiento Mecanico"/>
    <d v="2023-01-27T00:00:00"/>
    <d v="1899-12-30T20:38:43"/>
    <d v="2023-01-27T00:00:00"/>
    <d v="1899-12-30T20:56:27"/>
    <n v="1064"/>
    <n v="17.733333333333334"/>
    <s v="Se limpia rodillo de tracción"/>
    <s v="ajuste"/>
    <n v="4"/>
    <s v="enero"/>
    <s v="T"/>
    <m/>
    <s v="no"/>
    <m/>
    <m/>
    <m/>
  </r>
  <r>
    <n v="135685"/>
    <x v="37"/>
    <s v="Moreno"/>
    <x v="15"/>
    <d v="2018-11-01T00:00:00"/>
    <s v="-"/>
    <s v="Mantenimiento Electrico"/>
    <d v="2023-01-27T00:00:00"/>
    <d v="1899-12-30T20:56:54"/>
    <d v="2023-01-27T00:00:00"/>
    <d v="1899-12-30T21:20:15"/>
    <n v="1401"/>
    <n v="23.35"/>
    <s v=" Se resetea variador"/>
    <s v="ajuste"/>
    <n v="4"/>
    <s v="enero"/>
    <s v="T"/>
    <m/>
    <s v="no"/>
    <m/>
    <m/>
    <m/>
  </r>
  <r>
    <n v="135704"/>
    <x v="34"/>
    <s v="Moreno"/>
    <x v="7"/>
    <d v="2021-03-10T00:00:00"/>
    <s v="Martín"/>
    <s v="Mantenimiento Mecanico"/>
    <d v="2023-01-28T00:00:00"/>
    <d v="1899-12-30T09:53:54"/>
    <d v="2023-01-28T00:00:00"/>
    <d v="1899-12-30T09:58:30"/>
    <n v="276"/>
    <n v="4.5999999999999996"/>
    <s v="microparada"/>
    <s v="microparada"/>
    <n v="5"/>
    <s v="enero"/>
    <s v="M"/>
    <m/>
    <s v="microparada"/>
    <m/>
    <m/>
    <m/>
  </r>
  <r>
    <n v="135707"/>
    <x v="6"/>
    <s v="Moreno"/>
    <x v="13"/>
    <d v="2019-10-08T00:00:00"/>
    <s v="Martín"/>
    <s v="Mantenimiento Electrico"/>
    <d v="2023-01-28T00:00:00"/>
    <d v="1899-12-30T10:21:52"/>
    <d v="2023-01-28T00:00:00"/>
    <d v="1899-12-30T10:30:47"/>
    <n v="535"/>
    <n v="8.9166666666666661"/>
    <s v="microparada"/>
    <s v="microparada"/>
    <n v="5"/>
    <s v="enero"/>
    <s v="M"/>
    <m/>
    <s v="microparada"/>
    <m/>
    <m/>
    <m/>
  </r>
  <r>
    <n v="135712"/>
    <x v="0"/>
    <s v="Moreno"/>
    <x v="4"/>
    <d v="2018-11-01T00:00:00"/>
    <s v="-"/>
    <s v="Mantenimiento Mecanico"/>
    <d v="2023-01-28T00:00:00"/>
    <d v="1899-12-30T11:15:47"/>
    <d v="2023-01-28T00:00:00"/>
    <d v="1899-12-30T11:20:23"/>
    <n v="276"/>
    <n v="4.5999999999999996"/>
    <s v="microparada"/>
    <s v="microparada"/>
    <n v="5"/>
    <s v="enero"/>
    <s v="M"/>
    <m/>
    <s v="microparada"/>
    <m/>
    <m/>
    <m/>
  </r>
  <r>
    <n v="135713"/>
    <x v="19"/>
    <s v="Moreno"/>
    <x v="3"/>
    <d v="2021-02-04T00:00:00"/>
    <s v="Victor"/>
    <s v="Mantenimiento Electrico"/>
    <d v="2023-01-28T00:00:00"/>
    <d v="1899-12-30T11:18:57"/>
    <d v="2023-01-28T00:00:00"/>
    <d v="1899-12-30T11:26:11"/>
    <n v="434"/>
    <n v="7.2333333333333334"/>
    <s v="microparada"/>
    <s v="microparada"/>
    <n v="5"/>
    <s v="enero"/>
    <s v="M"/>
    <m/>
    <s v="microparada"/>
    <m/>
    <m/>
    <m/>
  </r>
  <r>
    <n v="135719"/>
    <x v="6"/>
    <s v="Moreno"/>
    <x v="14"/>
    <d v="2018-11-01T00:00:00"/>
    <s v="-"/>
    <s v="Mantenimiento Mecanico"/>
    <d v="2023-01-28T00:00:00"/>
    <d v="1899-12-30T12:13:12"/>
    <d v="2023-01-28T00:00:00"/>
    <d v="1899-12-30T12:17:45"/>
    <n v="273"/>
    <n v="4.55"/>
    <s v="microparada"/>
    <s v="microparada"/>
    <n v="5"/>
    <s v="enero"/>
    <s v="M"/>
    <m/>
    <s v="microparada"/>
    <m/>
    <m/>
    <m/>
  </r>
  <r>
    <n v="135721"/>
    <x v="0"/>
    <s v="Moreno"/>
    <x v="16"/>
    <d v="2018-11-01T00:00:00"/>
    <s v="-"/>
    <s v="Mantenimiento Electrico"/>
    <d v="2023-01-28T00:00:00"/>
    <d v="1899-12-30T12:30:22"/>
    <d v="2023-01-28T00:00:00"/>
    <d v="1899-12-30T12:32:32"/>
    <n v="130"/>
    <n v="2.1666666666666665"/>
    <s v="microparada"/>
    <s v="microparada"/>
    <n v="5"/>
    <s v="enero"/>
    <s v="M"/>
    <m/>
    <s v="microparada"/>
    <m/>
    <m/>
    <m/>
  </r>
  <r>
    <n v="135723"/>
    <x v="0"/>
    <s v="Moreno"/>
    <x v="4"/>
    <d v="2018-11-01T00:00:00"/>
    <s v="-"/>
    <s v="Mantenimiento Mecanico"/>
    <d v="2023-01-28T00:00:00"/>
    <d v="1899-12-30T13:42:47"/>
    <d v="2023-01-28T00:00:00"/>
    <d v="1899-12-30T13:44:09"/>
    <n v="82"/>
    <n v="1.3666666666666667"/>
    <s v="microparada"/>
    <s v="microparada"/>
    <n v="5"/>
    <s v="enero"/>
    <s v="M"/>
    <m/>
    <s v="microparada"/>
    <m/>
    <m/>
    <m/>
  </r>
  <r>
    <n v="135749"/>
    <x v="0"/>
    <s v="Moreno"/>
    <x v="16"/>
    <d v="2018-11-01T00:00:00"/>
    <s v="-"/>
    <s v="Mantenimiento Electrico"/>
    <d v="2023-01-29T00:00:00"/>
    <d v="1899-12-30T19:37:35"/>
    <d v="2023-01-30T00:00:00"/>
    <d v="1899-12-30T06:11:17"/>
    <n v="38022"/>
    <n v="633.70000000000005"/>
    <s v="no aplica"/>
    <s v="no aplica"/>
    <n v="5"/>
    <s v="enero"/>
    <s v="T"/>
    <s v="no aplica"/>
    <s v="no aplica"/>
    <s v="no aplica"/>
    <s v="no aplica"/>
    <s v="no aplica"/>
  </r>
  <r>
    <n v="135759"/>
    <x v="0"/>
    <s v="Moreno"/>
    <x v="4"/>
    <d v="2018-11-01T00:00:00"/>
    <s v="-"/>
    <s v="Mantenimiento Electrico"/>
    <d v="2023-01-30T00:00:00"/>
    <d v="1899-12-30T06:54:52"/>
    <d v="2023-01-30T00:00:00"/>
    <d v="1899-12-30T07:01:55"/>
    <n v="423"/>
    <n v="7.05"/>
    <s v="microparada"/>
    <s v="microparada"/>
    <n v="5"/>
    <s v="enero"/>
    <s v="M"/>
    <m/>
    <s v="microparada"/>
    <m/>
    <m/>
    <m/>
  </r>
  <r>
    <n v="135760"/>
    <x v="19"/>
    <s v="Moreno"/>
    <x v="9"/>
    <d v="2018-11-01T00:00:00"/>
    <s v="-"/>
    <s v="Mantenimiento Mecanico"/>
    <d v="2023-01-30T00:00:00"/>
    <d v="1899-12-30T06:57:01"/>
    <d v="2023-01-30T00:00:00"/>
    <d v="1899-12-30T07:33:14"/>
    <n v="2173"/>
    <n v="36.216666666666669"/>
    <s v="se cambian piezas para mejorar el agarre del celofan"/>
    <s v="rotura"/>
    <n v="5"/>
    <s v="enero"/>
    <s v="M"/>
    <m/>
    <s v="si"/>
    <m/>
    <m/>
    <m/>
  </r>
  <r>
    <n v="135762"/>
    <x v="0"/>
    <s v="Moreno"/>
    <x v="4"/>
    <d v="2018-11-01T00:00:00"/>
    <s v="-"/>
    <s v="Mantenimiento Mecanico"/>
    <d v="2023-01-30T00:00:00"/>
    <d v="1899-12-30T07:02:02"/>
    <d v="2023-01-30T00:00:00"/>
    <d v="1899-12-30T09:40:17"/>
    <n v="9495"/>
    <n v="158.25"/>
    <s v=" se configura parámetros de temperatura de máxima. Se trabajo con Fede Segre y Adriel. Y se volvió a controlar todo el sistema de refrigeración con Julián"/>
    <s v="ajuste"/>
    <n v="5"/>
    <s v="enero"/>
    <s v="M"/>
    <m/>
    <s v="no"/>
    <m/>
    <m/>
    <m/>
  </r>
  <r>
    <n v="135763"/>
    <x v="7"/>
    <s v="Moreno"/>
    <x v="2"/>
    <d v="2018-11-01T00:00:00"/>
    <s v="-"/>
    <s v="Mantenimiento Electrico"/>
    <d v="2023-01-30T00:00:00"/>
    <d v="1899-12-30T07:17:59"/>
    <d v="2023-01-30T00:00:00"/>
    <d v="1899-12-30T08:37:29"/>
    <n v="4770"/>
    <n v="79.5"/>
    <s v="regulacion"/>
    <s v="ajuste"/>
    <n v="5"/>
    <s v="enero"/>
    <s v="M"/>
    <m/>
    <s v="no"/>
    <m/>
    <m/>
    <m/>
  </r>
  <r>
    <n v="135768"/>
    <x v="0"/>
    <s v="Moreno"/>
    <x v="18"/>
    <d v="2018-11-01T00:00:00"/>
    <s v="-"/>
    <s v="Mantenimiento Mecanico"/>
    <d v="2023-01-30T00:00:00"/>
    <d v="1899-12-30T08:39:48"/>
    <d v="2023-01-30T00:00:00"/>
    <d v="1899-12-30T14:41:09"/>
    <n v="21681"/>
    <n v="361.35"/>
    <s v="consulta sobre estado de un rodante"/>
    <s v="no aplica"/>
    <n v="5"/>
    <s v="enero"/>
    <s v="M"/>
    <s v="no aplica"/>
    <s v="no aplica"/>
    <s v="no aplica"/>
    <s v="no aplica"/>
    <s v="no aplica"/>
  </r>
  <r>
    <n v="135770"/>
    <x v="12"/>
    <s v="Moreno"/>
    <x v="9"/>
    <d v="2018-11-01T00:00:00"/>
    <s v="-"/>
    <s v="Mantenimiento Mecanico"/>
    <d v="2023-01-30T00:00:00"/>
    <d v="1899-12-30T09:05:14"/>
    <d v="2023-01-30T00:00:00"/>
    <d v="1899-12-30T09:05:20"/>
    <n v="6"/>
    <n v="0.1"/>
    <s v="microparada"/>
    <s v="microparada"/>
    <n v="5"/>
    <s v="enero"/>
    <s v="M"/>
    <m/>
    <s v="microparada"/>
    <m/>
    <m/>
    <m/>
  </r>
  <r>
    <n v="135771"/>
    <x v="19"/>
    <s v="Moreno"/>
    <x v="9"/>
    <d v="2018-11-01T00:00:00"/>
    <s v="-"/>
    <s v="Mantenimiento Mecanico"/>
    <d v="2023-01-30T00:00:00"/>
    <d v="1899-12-30T09:05:27"/>
    <d v="2023-01-30T00:00:00"/>
    <d v="1899-12-30T09:25:05"/>
    <n v="1178"/>
    <n v="19.633333333333333"/>
    <s v="error de tipeo"/>
    <s v="no aplica"/>
    <n v="5"/>
    <s v="enero"/>
    <s v="M"/>
    <s v="no aplica"/>
    <s v="no aplica"/>
    <s v="no aplica"/>
    <s v="no aplica"/>
    <s v="no aplica"/>
  </r>
  <r>
    <n v="135773"/>
    <x v="27"/>
    <s v="Moreno"/>
    <x v="2"/>
    <d v="2018-11-01T00:00:00"/>
    <s v="-"/>
    <s v="Mantenimiento Electrico"/>
    <d v="2023-01-30T00:00:00"/>
    <d v="1899-12-30T09:12:06"/>
    <d v="2023-01-30T00:00:00"/>
    <d v="1899-12-30T09:20:40"/>
    <n v="514"/>
    <n v="8.5666666666666664"/>
    <s v="microparada"/>
    <s v="microparada"/>
    <n v="5"/>
    <s v="enero"/>
    <s v="M"/>
    <m/>
    <s v="microparada"/>
    <m/>
    <m/>
    <m/>
  </r>
  <r>
    <n v="135776"/>
    <x v="27"/>
    <s v="Moreno"/>
    <x v="2"/>
    <d v="2018-11-01T00:00:00"/>
    <s v="-"/>
    <s v="Mantenimiento Electrico"/>
    <d v="2023-01-30T00:00:00"/>
    <d v="1899-12-30T09:28:40"/>
    <d v="2023-01-30T00:00:00"/>
    <d v="1899-12-30T10:26:29"/>
    <n v="3469"/>
    <n v="57.81666666666667"/>
    <s v="regulacion"/>
    <s v="ajuste"/>
    <n v="5"/>
    <s v="enero"/>
    <s v="M"/>
    <m/>
    <s v="no"/>
    <m/>
    <m/>
    <m/>
  </r>
  <r>
    <n v="135779"/>
    <x v="0"/>
    <s v="Moreno"/>
    <x v="4"/>
    <d v="2018-11-01T00:00:00"/>
    <s v="-"/>
    <s v="Mantenimiento Mecanico"/>
    <d v="2023-01-30T00:00:00"/>
    <d v="1899-12-30T09:40:24"/>
    <d v="2023-01-30T00:00:00"/>
    <d v="1899-12-30T10:57:00"/>
    <n v="4596"/>
    <n v="76.599999999999994"/>
    <s v="se cambia oring con gustavo y roberto"/>
    <s v="rotura"/>
    <n v="5"/>
    <s v="enero"/>
    <s v="M"/>
    <m/>
    <s v="si"/>
    <m/>
    <m/>
    <m/>
  </r>
  <r>
    <n v="135781"/>
    <x v="2"/>
    <s v="Moreno"/>
    <x v="9"/>
    <d v="2018-11-01T00:00:00"/>
    <s v="-"/>
    <s v="Mantenimiento Mecanico"/>
    <d v="2023-01-30T00:00:00"/>
    <d v="1899-12-30T09:51:36"/>
    <d v="2023-01-30T00:00:00"/>
    <d v="1899-12-30T10:21:47"/>
    <n v="1811"/>
    <n v="30.183333333333334"/>
    <s v=" estuchadora se ajustan gusanos de reductor de liners"/>
    <s v="ajuste"/>
    <n v="5"/>
    <s v="enero"/>
    <s v="M"/>
    <m/>
    <s v="no"/>
    <m/>
    <m/>
    <m/>
  </r>
  <r>
    <n v="135782"/>
    <x v="0"/>
    <s v="Moreno"/>
    <x v="14"/>
    <d v="2018-11-01T00:00:00"/>
    <s v="-"/>
    <s v="Mantenimiento Electrico"/>
    <d v="2023-01-30T00:00:00"/>
    <d v="1899-12-30T10:03:02"/>
    <d v="2023-01-30T00:00:00"/>
    <d v="1899-12-30T10:17:23"/>
    <n v="861"/>
    <n v="14.35"/>
    <s v="se repone disyuntor"/>
    <s v="ajuste"/>
    <n v="5"/>
    <s v="enero"/>
    <s v="M"/>
    <m/>
    <s v="no"/>
    <m/>
    <m/>
    <m/>
  </r>
  <r>
    <n v="135786"/>
    <x v="6"/>
    <s v="Moreno"/>
    <x v="15"/>
    <d v="2018-11-01T00:00:00"/>
    <s v="-"/>
    <s v="Mantenimiento Mecanico"/>
    <d v="2023-01-30T00:00:00"/>
    <d v="1899-12-30T10:30:23"/>
    <d v="2023-01-30T00:00:00"/>
    <d v="1899-12-30T10:49:37"/>
    <n v="1154"/>
    <n v="19.233333333333334"/>
    <s v=" se cambia Correa etiquetadora se trabaja con Roberto."/>
    <s v="rotura"/>
    <n v="5"/>
    <s v="enero"/>
    <s v="M"/>
    <m/>
    <s v="si"/>
    <m/>
    <m/>
    <m/>
  </r>
  <r>
    <n v="135791"/>
    <x v="0"/>
    <s v="Moreno"/>
    <x v="9"/>
    <d v="2018-11-01T00:00:00"/>
    <s v="-"/>
    <s v="Mantenimiento Electrico"/>
    <d v="2023-01-30T00:00:00"/>
    <d v="1899-12-30T10:59:45"/>
    <d v="2023-01-30T00:00:00"/>
    <d v="1899-12-30T11:06:45"/>
    <n v="420"/>
    <n v="7"/>
    <s v="microparada"/>
    <s v="microparada"/>
    <n v="5"/>
    <s v="enero"/>
    <s v="M"/>
    <m/>
    <s v="microparada"/>
    <m/>
    <m/>
    <m/>
  </r>
  <r>
    <n v="135792"/>
    <x v="0"/>
    <s v="Moreno"/>
    <x v="14"/>
    <d v="2018-11-01T00:00:00"/>
    <s v="-"/>
    <s v="Mantenimiento Electrico"/>
    <d v="2023-01-30T00:00:00"/>
    <d v="1899-12-30T10:59:58"/>
    <d v="2023-01-30T00:00:00"/>
    <d v="1899-12-30T11:04:12"/>
    <n v="254"/>
    <n v="4.2333333333333334"/>
    <s v="microparada"/>
    <s v="microparada"/>
    <n v="5"/>
    <s v="enero"/>
    <s v="M"/>
    <m/>
    <s v="microparada"/>
    <m/>
    <m/>
    <m/>
  </r>
  <r>
    <n v="135793"/>
    <x v="6"/>
    <s v="Moreno"/>
    <x v="10"/>
    <d v="2018-11-01T00:00:00"/>
    <s v="-"/>
    <s v="Mantenimiento Mecanico"/>
    <d v="2023-01-30T00:00:00"/>
    <d v="1899-12-30T11:00:15"/>
    <d v="2023-01-30T00:00:00"/>
    <d v="1899-12-30T14:41:01"/>
    <n v="13246"/>
    <n v="220.76666666666668"/>
    <s v="no aplica"/>
    <s v="no aplica"/>
    <n v="5"/>
    <s v="enero"/>
    <s v="M"/>
    <s v="no aplica"/>
    <s v="no aplica"/>
    <s v="no aplica"/>
    <s v="no aplica"/>
    <s v="no aplica"/>
  </r>
  <r>
    <n v="135794"/>
    <x v="6"/>
    <s v="Moreno"/>
    <x v="19"/>
    <d v="2018-11-01T00:00:00"/>
    <s v="-"/>
    <s v="Mantenimiento Electrico"/>
    <d v="2023-01-30T00:00:00"/>
    <d v="1899-12-30T11:00:27"/>
    <d v="2023-01-30T00:00:00"/>
    <d v="1899-12-30T11:05:29"/>
    <n v="302"/>
    <n v="5.0333333333333332"/>
    <s v="microparada"/>
    <s v="microparada"/>
    <n v="5"/>
    <s v="enero"/>
    <s v="M"/>
    <m/>
    <s v="microparada"/>
    <m/>
    <m/>
    <m/>
  </r>
  <r>
    <n v="135795"/>
    <x v="10"/>
    <s v="Moreno"/>
    <x v="7"/>
    <d v="2020-09-30T00:00:00"/>
    <s v="Martín"/>
    <s v="Mantenimiento Mecanico"/>
    <d v="2023-01-30T00:00:00"/>
    <d v="1899-12-30T11:00:46"/>
    <d v="2023-01-30T00:00:00"/>
    <d v="1899-12-30T14:39:59"/>
    <n v="13153"/>
    <n v="219.21666666666667"/>
    <s v="no aplica"/>
    <s v="no aplica"/>
    <n v="5"/>
    <s v="enero"/>
    <s v="M"/>
    <s v="no aplica"/>
    <s v="no aplica"/>
    <s v="no aplica"/>
    <s v="no aplica"/>
    <s v="no aplica"/>
  </r>
  <r>
    <n v="135796"/>
    <x v="6"/>
    <s v="Moreno"/>
    <x v="1"/>
    <d v="2018-11-01T00:00:00"/>
    <s v="-"/>
    <s v="Mantenimiento Mecanico"/>
    <d v="2023-01-30T00:00:00"/>
    <d v="1899-12-30T11:01:05"/>
    <d v="2023-01-30T00:00:00"/>
    <d v="1899-12-30T14:38:32"/>
    <n v="13047"/>
    <n v="217.45"/>
    <s v="no aplica"/>
    <s v="no aplica"/>
    <n v="5"/>
    <s v="enero"/>
    <s v="M"/>
    <s v="no aplica"/>
    <s v="no aplica"/>
    <s v="no aplica"/>
    <s v="no aplica"/>
    <s v="no aplica"/>
  </r>
  <r>
    <n v="135797"/>
    <x v="0"/>
    <s v="Moreno"/>
    <x v="5"/>
    <d v="2018-11-01T00:00:00"/>
    <s v="-"/>
    <s v="Mantenimiento Mecanico"/>
    <d v="2023-01-30T00:00:00"/>
    <d v="1899-12-30T11:09:57"/>
    <d v="2023-01-30T00:00:00"/>
    <d v="1899-12-30T11:36:00"/>
    <n v="1563"/>
    <n v="26.05"/>
    <s v="regulacion"/>
    <s v="ajuste"/>
    <n v="5"/>
    <s v="enero"/>
    <s v="M"/>
    <m/>
    <s v="no"/>
    <m/>
    <m/>
    <m/>
  </r>
  <r>
    <n v="135798"/>
    <x v="14"/>
    <s v="Moreno"/>
    <x v="2"/>
    <d v="2020-02-20T00:00:00"/>
    <s v="Martín"/>
    <s v="Mantenimiento Electrico"/>
    <d v="2023-01-30T00:00:00"/>
    <d v="1899-12-30T11:18:33"/>
    <d v="2023-01-30T00:00:00"/>
    <d v="1899-12-30T11:41:12"/>
    <n v="1359"/>
    <n v="22.65"/>
    <s v="regulacion"/>
    <s v="ajuste"/>
    <n v="5"/>
    <s v="enero"/>
    <s v="M"/>
    <m/>
    <s v="no"/>
    <m/>
    <m/>
    <m/>
  </r>
  <r>
    <n v="135799"/>
    <x v="14"/>
    <s v="Moreno"/>
    <x v="2"/>
    <d v="2020-02-20T00:00:00"/>
    <s v="Martín"/>
    <s v="Mantenimiento Electrico"/>
    <d v="2023-01-30T00:00:00"/>
    <d v="1899-12-30T11:46:08"/>
    <d v="2023-01-30T00:00:00"/>
    <d v="1899-12-30T11:53:58"/>
    <n v="470"/>
    <n v="7.833333333333333"/>
    <s v="microparada"/>
    <s v="microparada"/>
    <n v="5"/>
    <s v="enero"/>
    <s v="M"/>
    <m/>
    <s v="microparada"/>
    <m/>
    <m/>
    <m/>
  </r>
  <r>
    <n v="135801"/>
    <x v="14"/>
    <s v="Moreno"/>
    <x v="2"/>
    <d v="2020-02-20T00:00:00"/>
    <s v="Martín"/>
    <s v="Mantenimiento Mecanico"/>
    <d v="2023-01-30T00:00:00"/>
    <d v="1899-12-30T12:05:59"/>
    <d v="2023-01-30T00:00:00"/>
    <d v="1899-12-30T12:06:04"/>
    <n v="5"/>
    <n v="8.3333333333333329E-2"/>
    <s v="microparada"/>
    <s v="microparada"/>
    <n v="5"/>
    <s v="enero"/>
    <s v="M"/>
    <m/>
    <s v="microparada"/>
    <m/>
    <m/>
    <m/>
  </r>
  <r>
    <n v="135802"/>
    <x v="14"/>
    <s v="Moreno"/>
    <x v="2"/>
    <d v="2020-02-20T00:00:00"/>
    <s v="Martín"/>
    <s v="Mantenimiento Electrico"/>
    <d v="2023-01-30T00:00:00"/>
    <d v="1899-12-30T12:06:11"/>
    <d v="2023-01-30T00:00:00"/>
    <d v="1899-12-30T12:54:30"/>
    <n v="2899"/>
    <n v="48.31666666666667"/>
    <s v="regulacion"/>
    <s v="ajuste"/>
    <n v="5"/>
    <s v="enero"/>
    <s v="M"/>
    <m/>
    <s v="no"/>
    <m/>
    <m/>
    <m/>
  </r>
  <r>
    <n v="135806"/>
    <x v="1"/>
    <s v="Moreno"/>
    <x v="2"/>
    <d v="2020-10-16T00:00:00"/>
    <s v="Martín"/>
    <s v="Mantenimiento Electrico"/>
    <d v="2023-01-30T00:00:00"/>
    <d v="1899-12-30T13:45:22"/>
    <d v="2023-01-30T00:00:00"/>
    <d v="1899-12-30T13:59:12"/>
    <n v="830"/>
    <n v="13.833333333333334"/>
    <s v="regulacion de camara"/>
    <s v="ajuste"/>
    <n v="5"/>
    <s v="enero"/>
    <s v="M"/>
    <m/>
    <s v="no"/>
    <m/>
    <m/>
    <m/>
  </r>
  <r>
    <n v="135810"/>
    <x v="10"/>
    <s v="Moreno"/>
    <x v="7"/>
    <d v="2020-09-30T00:00:00"/>
    <s v="Martín"/>
    <s v="Mantenimiento Mecanico"/>
    <d v="2023-01-30T00:00:00"/>
    <d v="1899-12-30T14:40:06"/>
    <d v="2023-01-30T00:00:00"/>
    <d v="1899-12-30T14:40:28"/>
    <n v="22"/>
    <n v="0.36666666666666664"/>
    <s v="microparada"/>
    <s v="microparada"/>
    <n v="5"/>
    <s v="enero"/>
    <s v="T"/>
    <m/>
    <s v="microparada"/>
    <m/>
    <m/>
    <m/>
  </r>
  <r>
    <n v="135813"/>
    <x v="0"/>
    <s v="Moreno"/>
    <x v="4"/>
    <d v="2018-11-01T00:00:00"/>
    <s v="-"/>
    <s v="Mantenimiento Electrico"/>
    <d v="2023-01-30T00:00:00"/>
    <d v="1899-12-30T14:58:22"/>
    <d v="2023-01-30T00:00:00"/>
    <d v="1899-12-30T14:58:25"/>
    <n v="3"/>
    <n v="0.05"/>
    <s v="microparada"/>
    <s v="microparada"/>
    <n v="5"/>
    <s v="enero"/>
    <s v="T"/>
    <m/>
    <s v="microparada"/>
    <m/>
    <m/>
    <m/>
  </r>
  <r>
    <n v="135814"/>
    <x v="25"/>
    <s v="Moreno"/>
    <x v="4"/>
    <d v="2018-11-01T00:00:00"/>
    <s v="-"/>
    <s v="Mantenimiento Electrico"/>
    <d v="2023-01-30T00:00:00"/>
    <d v="1899-12-30T14:58:34"/>
    <d v="2023-01-30T00:00:00"/>
    <d v="1899-12-30T15:27:17"/>
    <n v="1723"/>
    <n v="28.716666666666665"/>
    <s v="regulacion"/>
    <s v="ajuste"/>
    <n v="5"/>
    <s v="enero"/>
    <s v="T"/>
    <m/>
    <s v="no"/>
    <m/>
    <m/>
    <m/>
  </r>
  <r>
    <n v="135819"/>
    <x v="29"/>
    <s v="Moreno"/>
    <x v="15"/>
    <d v="2019-10-08T00:00:00"/>
    <s v="Martín"/>
    <s v="Mantenimiento Electrico"/>
    <d v="2023-01-30T00:00:00"/>
    <d v="1899-12-30T15:22:43"/>
    <d v="2023-01-30T00:00:00"/>
    <d v="1899-12-30T15:37:50"/>
    <n v="907"/>
    <n v="15.116666666666667"/>
    <s v="Manguera estrangulada"/>
    <s v="ajuste"/>
    <n v="5"/>
    <s v="enero"/>
    <s v="T"/>
    <m/>
    <s v="no"/>
    <m/>
    <m/>
    <m/>
  </r>
  <r>
    <n v="135820"/>
    <x v="31"/>
    <s v="Moreno"/>
    <x v="17"/>
    <d v="2018-11-01T00:00:00"/>
    <s v="-"/>
    <s v="Mantenimiento Mecanico"/>
    <d v="2023-01-30T00:00:00"/>
    <d v="1899-12-30T15:39:53"/>
    <d v="2023-01-30T00:00:00"/>
    <d v="1899-12-30T15:46:21"/>
    <n v="388"/>
    <n v="6.4666666666666668"/>
    <s v="microparada"/>
    <s v="microparada"/>
    <n v="5"/>
    <s v="enero"/>
    <s v="T"/>
    <m/>
    <s v="microparada"/>
    <m/>
    <m/>
    <m/>
  </r>
  <r>
    <n v="135822"/>
    <x v="22"/>
    <s v="Moreno"/>
    <x v="3"/>
    <d v="2021-02-04T00:00:00"/>
    <s v="Victor"/>
    <s v="Mantenimiento Electrico"/>
    <d v="2023-01-30T00:00:00"/>
    <d v="1899-12-30T15:42:16"/>
    <d v="2023-01-30T00:00:00"/>
    <d v="1899-12-30T16:04:45"/>
    <n v="1349"/>
    <n v="22.483333333333334"/>
    <s v="Aspiradora apagada"/>
    <s v="ajuste"/>
    <n v="5"/>
    <s v="enero"/>
    <s v="T"/>
    <m/>
    <s v="no"/>
    <m/>
    <m/>
    <m/>
  </r>
  <r>
    <n v="135824"/>
    <x v="11"/>
    <s v="Moreno"/>
    <x v="5"/>
    <d v="2018-11-01T00:00:00"/>
    <s v="-"/>
    <s v="Mantenimiento Mecanico"/>
    <d v="2023-01-30T00:00:00"/>
    <d v="1899-12-30T15:49:06"/>
    <d v="2023-01-30T00:00:00"/>
    <d v="1899-12-30T15:58:20"/>
    <n v="554"/>
    <n v="9.2333333333333325"/>
    <s v="microparada"/>
    <s v="microparada"/>
    <n v="5"/>
    <s v="enero"/>
    <s v="T"/>
    <m/>
    <s v="microparada"/>
    <m/>
    <m/>
    <m/>
  </r>
  <r>
    <n v="135832"/>
    <x v="6"/>
    <s v="Moreno"/>
    <x v="10"/>
    <d v="2018-11-01T00:00:00"/>
    <s v="-"/>
    <s v="Mantenimiento Mecanico"/>
    <d v="2023-01-30T00:00:00"/>
    <d v="1899-12-30T16:47:49"/>
    <d v="2023-01-30T00:00:00"/>
    <d v="1899-12-30T17:00:47"/>
    <n v="778"/>
    <n v="12.966666666666667"/>
    <s v="la etiqueta regulación y problemas de componentes."/>
    <s v="ajuste"/>
    <n v="5"/>
    <s v="enero"/>
    <s v="T"/>
    <m/>
    <s v="no"/>
    <m/>
    <m/>
    <m/>
  </r>
  <r>
    <n v="135833"/>
    <x v="29"/>
    <s v="Moreno"/>
    <x v="15"/>
    <d v="2019-10-08T00:00:00"/>
    <s v="Martín"/>
    <s v="Mantenimiento Electrico"/>
    <d v="2023-01-30T00:00:00"/>
    <d v="1899-12-30T16:51:17"/>
    <d v="2023-01-30T00:00:00"/>
    <d v="1899-12-30T16:57:13"/>
    <n v="356"/>
    <n v="5.9333333333333336"/>
    <s v="microparada"/>
    <s v="microparada"/>
    <n v="5"/>
    <s v="enero"/>
    <s v="T"/>
    <m/>
    <s v="microparada"/>
    <m/>
    <m/>
    <m/>
  </r>
  <r>
    <n v="135834"/>
    <x v="6"/>
    <s v="Moreno"/>
    <x v="10"/>
    <d v="2018-11-01T00:00:00"/>
    <s v="-"/>
    <s v="Mantenimiento Mecanico"/>
    <d v="2023-01-30T00:00:00"/>
    <d v="1899-12-30T17:05:42"/>
    <d v="2023-01-30T00:00:00"/>
    <d v="1899-12-30T17:19:00"/>
    <n v="798"/>
    <n v="13.3"/>
    <s v="regulaicon"/>
    <s v="ajuste"/>
    <n v="5"/>
    <s v="enero"/>
    <s v="T"/>
    <m/>
    <s v="no"/>
    <m/>
    <m/>
    <m/>
  </r>
  <r>
    <n v="135835"/>
    <x v="6"/>
    <s v="Moreno"/>
    <x v="10"/>
    <d v="2018-11-01T00:00:00"/>
    <s v="-"/>
    <s v="Mantenimiento Mecanico"/>
    <d v="2023-01-30T00:00:00"/>
    <d v="1899-12-30T17:25:29"/>
    <d v="2023-01-30T00:00:00"/>
    <d v="1899-12-30T17:41:09"/>
    <n v="940"/>
    <n v="15.666666666666666"/>
    <s v="problemas de componentes"/>
    <s v="no aplica"/>
    <n v="5"/>
    <s v="enero"/>
    <s v="T"/>
    <s v="no aplica"/>
    <s v="no aplica"/>
    <s v="no aplica"/>
    <s v="no aplica"/>
    <s v="no aplica"/>
  </r>
  <r>
    <n v="135836"/>
    <x v="30"/>
    <s v="Moreno"/>
    <x v="11"/>
    <d v="2020-02-20T00:00:00"/>
    <s v="Martín"/>
    <s v="Mantenimiento Mecanico"/>
    <d v="2023-01-30T00:00:00"/>
    <d v="1899-12-30T17:29:30"/>
    <d v="2023-01-30T00:00:00"/>
    <d v="1899-12-30T18:01:58"/>
    <n v="1948"/>
    <n v="32.466666666666669"/>
    <s v="Regulación"/>
    <s v="ajuste"/>
    <n v="5"/>
    <s v="enero"/>
    <s v="T"/>
    <m/>
    <s v="no"/>
    <m/>
    <m/>
    <m/>
  </r>
  <r>
    <n v="135837"/>
    <x v="2"/>
    <s v="Moreno"/>
    <x v="19"/>
    <d v="2018-11-01T00:00:00"/>
    <s v="-"/>
    <s v="Mantenimiento Mecanico"/>
    <d v="2023-01-30T00:00:00"/>
    <d v="1899-12-30T17:32:48"/>
    <d v="2023-01-30T00:00:00"/>
    <d v="1899-12-30T17:42:46"/>
    <n v="598"/>
    <n v="9.9666666666666668"/>
    <s v="microparada"/>
    <s v="microparada"/>
    <n v="5"/>
    <s v="enero"/>
    <s v="T"/>
    <m/>
    <s v="microparada"/>
    <m/>
    <m/>
    <m/>
  </r>
  <r>
    <n v="135840"/>
    <x v="0"/>
    <s v="Moreno"/>
    <x v="0"/>
    <d v="2018-11-01T00:00:00"/>
    <s v="-"/>
    <s v="Mantenimiento Electrico"/>
    <d v="2023-01-30T00:00:00"/>
    <d v="1899-12-30T17:36:25"/>
    <d v="2023-01-30T00:00:00"/>
    <d v="1899-12-30T17:36:29"/>
    <n v="4"/>
    <n v="6.6666666666666666E-2"/>
    <s v="microparada"/>
    <s v="microparada"/>
    <n v="5"/>
    <s v="enero"/>
    <s v="T"/>
    <m/>
    <s v="microparada"/>
    <m/>
    <m/>
    <m/>
  </r>
  <r>
    <n v="135841"/>
    <x v="0"/>
    <s v="Moreno"/>
    <x v="0"/>
    <d v="2018-11-01T00:00:00"/>
    <s v="-"/>
    <s v="Mantenimiento Mecanico"/>
    <d v="2023-01-30T00:00:00"/>
    <d v="1899-12-30T17:36:33"/>
    <d v="2023-01-30T00:00:00"/>
    <d v="1899-12-30T17:55:54"/>
    <n v="1161"/>
    <n v="19.350000000000001"/>
    <s v="regulacion de temperatura"/>
    <s v="ajuste"/>
    <n v="5"/>
    <s v="enero"/>
    <s v="T"/>
    <m/>
    <s v="no"/>
    <m/>
    <m/>
    <m/>
  </r>
  <r>
    <n v="135842"/>
    <x v="0"/>
    <s v="Moreno"/>
    <x v="15"/>
    <d v="2018-11-01T00:00:00"/>
    <s v="-"/>
    <s v="Mantenimiento Mecanico"/>
    <d v="2023-01-30T00:00:00"/>
    <d v="1899-12-30T17:43:29"/>
    <d v="2023-01-30T00:00:00"/>
    <d v="1899-12-30T17:57:05"/>
    <n v="816"/>
    <n v="13.6"/>
    <s v=" Regulación"/>
    <s v="ajuste"/>
    <n v="5"/>
    <s v="enero"/>
    <s v="T"/>
    <m/>
    <s v="no"/>
    <m/>
    <m/>
    <m/>
  </r>
  <r>
    <n v="135843"/>
    <x v="0"/>
    <s v="Moreno"/>
    <x v="0"/>
    <d v="2018-11-01T00:00:00"/>
    <s v="-"/>
    <s v="Mantenimiento Mecanico"/>
    <d v="2023-01-30T00:00:00"/>
    <d v="1899-12-30T17:56:00"/>
    <d v="2023-01-30T00:00:00"/>
    <d v="1899-12-30T18:23:07"/>
    <n v="1627"/>
    <n v="27.116666666666667"/>
    <s v="Se suplementa mordaza y se regula la temperatura"/>
    <s v="ajuste"/>
    <n v="5"/>
    <s v="enero"/>
    <s v="T"/>
    <m/>
    <s v="no"/>
    <m/>
    <m/>
    <m/>
  </r>
  <r>
    <n v="135847"/>
    <x v="21"/>
    <s v="Moreno"/>
    <x v="3"/>
    <d v="2022-07-14T00:00:00"/>
    <s v="Natalio"/>
    <s v="Mantenimiento Mecanico"/>
    <d v="2023-01-30T00:00:00"/>
    <d v="1899-12-30T18:02:18"/>
    <d v="2023-01-30T00:00:00"/>
    <d v="1899-12-30T19:24:44"/>
    <n v="4946"/>
    <n v="82.433333333333337"/>
    <s v=" se cambia el equipo"/>
    <s v="ajuste"/>
    <n v="5"/>
    <s v="enero"/>
    <s v="T"/>
    <m/>
    <s v="no"/>
    <m/>
    <m/>
    <m/>
  </r>
  <r>
    <n v="135853"/>
    <x v="23"/>
    <s v="Moreno"/>
    <x v="19"/>
    <d v="2018-11-01T00:00:00"/>
    <s v="-"/>
    <s v="Mantenimiento Mecanico"/>
    <d v="2023-01-30T00:00:00"/>
    <d v="1899-12-30T19:13:59"/>
    <d v="2023-01-30T00:00:00"/>
    <d v="1899-12-30T19:14:06"/>
    <n v="7"/>
    <n v="0.11666666666666667"/>
    <s v="microparada"/>
    <s v="microparada"/>
    <n v="5"/>
    <s v="enero"/>
    <s v="T"/>
    <m/>
    <s v="microparada"/>
    <m/>
    <m/>
    <m/>
  </r>
  <r>
    <n v="135854"/>
    <x v="23"/>
    <s v="Moreno"/>
    <x v="19"/>
    <d v="2018-11-01T00:00:00"/>
    <s v="-"/>
    <s v="Mantenimiento Electrico"/>
    <d v="2023-01-30T00:00:00"/>
    <d v="1899-12-30T19:14:14"/>
    <d v="2023-01-30T00:00:00"/>
    <d v="1899-12-30T19:24:32"/>
    <n v="618"/>
    <n v="10.3"/>
    <s v="Soluciona el maquinista "/>
    <s v="ajuste"/>
    <n v="5"/>
    <s v="enero"/>
    <s v="T"/>
    <m/>
    <s v="no"/>
    <m/>
    <m/>
    <m/>
  </r>
  <r>
    <n v="135855"/>
    <x v="0"/>
    <s v="Moreno"/>
    <x v="3"/>
    <d v="2021-02-04T00:00:00"/>
    <s v="Victor"/>
    <s v="Mantenimiento Mecanico"/>
    <d v="2023-01-30T00:00:00"/>
    <d v="1899-12-30T19:24:54"/>
    <d v="2023-01-30T00:00:00"/>
    <d v="1899-12-30T19:25:00"/>
    <n v="6"/>
    <n v="0.1"/>
    <s v="microparada"/>
    <s v="microparada"/>
    <n v="5"/>
    <s v="enero"/>
    <s v="T"/>
    <m/>
    <s v="microparada"/>
    <m/>
    <m/>
    <m/>
  </r>
  <r>
    <n v="135857"/>
    <x v="21"/>
    <s v="Moreno"/>
    <x v="3"/>
    <d v="2022-07-14T00:00:00"/>
    <s v="Natalio"/>
    <s v="Mantenimiento Mecanico"/>
    <d v="2023-01-30T00:00:00"/>
    <d v="1899-12-30T19:27:36"/>
    <d v="2023-01-30T00:00:00"/>
    <d v="1899-12-30T21:07:40"/>
    <n v="6004"/>
    <n v="100.06666666666666"/>
    <s v="se tuvo que volver a cambiar el equipo ya que se tapó "/>
    <s v="ajuste"/>
    <n v="5"/>
    <s v="enero"/>
    <s v="T"/>
    <m/>
    <s v="no"/>
    <m/>
    <m/>
    <m/>
  </r>
  <r>
    <n v="135858"/>
    <x v="1"/>
    <s v="Moreno"/>
    <x v="2"/>
    <d v="2020-10-16T00:00:00"/>
    <s v="Martín"/>
    <s v="Mantenimiento Electrico"/>
    <d v="2023-01-30T00:00:00"/>
    <d v="1899-12-30T19:43:53"/>
    <d v="2023-01-30T00:00:00"/>
    <d v="1899-12-30T20:06:45"/>
    <n v="1372"/>
    <n v="22.866666666666667"/>
    <s v="se regulan cámaras y laser"/>
    <s v="ajuste"/>
    <n v="5"/>
    <s v="enero"/>
    <s v="T"/>
    <m/>
    <s v="no"/>
    <m/>
    <m/>
    <m/>
  </r>
  <r>
    <n v="135859"/>
    <x v="6"/>
    <s v="Moreno"/>
    <x v="10"/>
    <d v="2018-11-01T00:00:00"/>
    <s v="-"/>
    <s v="Mantenimiento Mecanico"/>
    <d v="2023-01-30T00:00:00"/>
    <d v="1899-12-30T19:45:43"/>
    <d v="2023-01-30T00:00:00"/>
    <d v="1899-12-30T20:29:40"/>
    <n v="2637"/>
    <n v="43.95"/>
    <s v="se cambia rollo de etiqueta"/>
    <s v="no aplica"/>
    <n v="5"/>
    <s v="enero"/>
    <s v="T"/>
    <s v="no aplica"/>
    <s v="no aplica"/>
    <s v="no aplica"/>
    <s v="no aplica"/>
    <s v="no aplica"/>
  </r>
  <r>
    <n v="135860"/>
    <x v="28"/>
    <s v="Moreno"/>
    <x v="6"/>
    <d v="2018-11-01T00:00:00"/>
    <s v="-"/>
    <s v="Mantenimiento Electrico"/>
    <d v="2023-01-30T00:00:00"/>
    <d v="1899-12-30T19:47:39"/>
    <d v="2023-01-30T00:00:00"/>
    <d v="1899-12-30T20:47:02"/>
    <n v="3563"/>
    <n v="59.383333333333333"/>
    <s v="Se resetea el brazo y se hace punto cero"/>
    <s v="ajuste"/>
    <n v="5"/>
    <s v="enero"/>
    <s v="T"/>
    <m/>
    <s v="no"/>
    <m/>
    <m/>
    <m/>
  </r>
  <r>
    <n v="135865"/>
    <x v="1"/>
    <s v="Moreno"/>
    <x v="2"/>
    <d v="2020-10-16T00:00:00"/>
    <s v="Martín"/>
    <s v="Mantenimiento Electrico"/>
    <d v="2023-01-30T00:00:00"/>
    <d v="1899-12-30T20:06:58"/>
    <d v="2023-01-30T00:00:00"/>
    <d v="1899-12-30T20:42:07"/>
    <n v="2109"/>
    <n v="35.15"/>
    <s v="se regulan cámaras y laser"/>
    <s v="ajuste"/>
    <n v="5"/>
    <s v="enero"/>
    <s v="T"/>
    <m/>
    <s v="no"/>
    <m/>
    <m/>
    <m/>
  </r>
  <r>
    <n v="135866"/>
    <x v="21"/>
    <s v="Moreno"/>
    <x v="3"/>
    <d v="2022-07-14T00:00:00"/>
    <s v="Natalio"/>
    <s v="Mantenimiento Mecanico"/>
    <d v="2023-01-30T00:00:00"/>
    <d v="1899-12-30T21:07:47"/>
    <d v="2023-01-30T00:00:00"/>
    <d v="1899-12-30T21:41:05"/>
    <n v="1998"/>
    <n v="33.299999999999997"/>
    <s v="regulacion"/>
    <s v="ajuste"/>
    <n v="5"/>
    <s v="enero"/>
    <s v="T"/>
    <m/>
    <s v="no"/>
    <m/>
    <m/>
    <m/>
  </r>
  <r>
    <n v="135867"/>
    <x v="0"/>
    <s v="Moreno"/>
    <x v="2"/>
    <d v="2018-11-01T00:00:00"/>
    <s v="-"/>
    <s v="Mantenimiento Mecanico"/>
    <d v="2023-01-31T00:00:00"/>
    <d v="1899-12-30T01:04:32"/>
    <d v="2023-01-31T00:00:00"/>
    <d v="1899-12-30T06:23:45"/>
    <n v="19153"/>
    <n v="319.21666666666664"/>
    <s v="no aplica"/>
    <s v="no aplica"/>
    <n v="5"/>
    <s v="enero"/>
    <s v="N"/>
    <s v="no aplica"/>
    <s v="no aplica"/>
    <s v="no aplica"/>
    <s v="no aplica"/>
    <s v="no aplica"/>
  </r>
  <r>
    <n v="135879"/>
    <x v="10"/>
    <s v="Moreno"/>
    <x v="7"/>
    <d v="2020-09-30T00:00:00"/>
    <s v="Martín"/>
    <s v="Mantenimiento Electrico"/>
    <d v="2023-01-31T00:00:00"/>
    <d v="1899-12-30T06:19:15"/>
    <d v="2023-01-31T00:00:00"/>
    <d v="1899-12-30T06:30:15"/>
    <n v="660"/>
    <n v="11"/>
    <s v="soluciona maquinista"/>
    <s v="ajuste"/>
    <n v="5"/>
    <s v="enero"/>
    <s v="M"/>
    <m/>
    <s v="no"/>
    <m/>
    <m/>
    <m/>
  </r>
  <r>
    <n v="135881"/>
    <x v="14"/>
    <s v="Moreno"/>
    <x v="2"/>
    <d v="2020-02-20T00:00:00"/>
    <s v="Martín"/>
    <s v="Mantenimiento Electrico"/>
    <d v="2023-01-31T00:00:00"/>
    <d v="1899-12-30T06:23:54"/>
    <d v="2023-01-31T00:00:00"/>
    <d v="1899-12-30T06:55:23"/>
    <n v="1889"/>
    <n v="31.483333333333334"/>
    <s v="regulacion de camra"/>
    <s v="ajuste"/>
    <n v="5"/>
    <s v="enero"/>
    <s v="M"/>
    <m/>
    <s v="no"/>
    <m/>
    <m/>
    <m/>
  </r>
  <r>
    <n v="135889"/>
    <x v="3"/>
    <s v="Moreno"/>
    <x v="2"/>
    <d v="2020-02-20T00:00:00"/>
    <s v="Martín"/>
    <s v="Mantenimiento Mecanico"/>
    <d v="2023-01-31T00:00:00"/>
    <d v="1899-12-30T06:55:29"/>
    <d v="2023-01-31T00:00:00"/>
    <d v="1899-12-30T07:09:38"/>
    <n v="849"/>
    <n v="14.15"/>
    <s v="sin informacion"/>
    <s v="sin informacion"/>
    <n v="5"/>
    <s v="enero"/>
    <s v="M"/>
    <s v="sin informacion"/>
    <s v="sin informacion"/>
    <s v="sin informacion"/>
    <s v="sin informacion"/>
    <s v="sin informacion"/>
  </r>
  <r>
    <n v="135894"/>
    <x v="19"/>
    <s v="Moreno"/>
    <x v="12"/>
    <d v="2020-02-21T00:00:00"/>
    <s v="Martín"/>
    <s v="Mantenimiento Electrico"/>
    <d v="2023-01-31T00:00:00"/>
    <d v="1899-12-30T07:00:41"/>
    <d v="2023-01-31T00:00:00"/>
    <d v="1899-12-30T07:31:31"/>
    <n v="1850"/>
    <n v="30.833333333333332"/>
    <s v="se repone termica"/>
    <s v="rotura"/>
    <n v="5"/>
    <s v="enero"/>
    <s v="M"/>
    <m/>
    <s v="si"/>
    <m/>
    <m/>
    <m/>
  </r>
  <r>
    <n v="135908"/>
    <x v="0"/>
    <s v="Moreno"/>
    <x v="0"/>
    <d v="2018-11-01T00:00:00"/>
    <s v="-"/>
    <s v="Mantenimiento Mecanico"/>
    <d v="2023-01-31T00:00:00"/>
    <d v="1899-12-30T07:45:41"/>
    <d v="2023-01-31T00:00:00"/>
    <d v="1899-12-30T08:35:24"/>
    <n v="2983"/>
    <n v="49.716666666666669"/>
    <s v="relleno ranura mordaza,"/>
    <s v="ajuste"/>
    <n v="5"/>
    <s v="enero"/>
    <s v="M"/>
    <m/>
    <s v="no"/>
    <m/>
    <m/>
    <m/>
  </r>
  <r>
    <n v="135917"/>
    <x v="0"/>
    <s v="Moreno"/>
    <x v="3"/>
    <d v="2021-02-04T00:00:00"/>
    <s v="Victor"/>
    <s v="Mantenimiento Electrico"/>
    <d v="2023-01-31T00:00:00"/>
    <d v="1899-12-30T08:03:28"/>
    <d v="2023-01-31T00:00:00"/>
    <d v="1899-12-30T08:11:10"/>
    <n v="462"/>
    <n v="7.7"/>
    <s v="microparada"/>
    <s v="microparada"/>
    <n v="5"/>
    <s v="enero"/>
    <s v="M"/>
    <m/>
    <s v="microparada"/>
    <m/>
    <m/>
    <m/>
  </r>
  <r>
    <n v="135923"/>
    <x v="0"/>
    <s v="Moreno"/>
    <x v="0"/>
    <d v="2018-11-01T00:00:00"/>
    <s v="-"/>
    <s v="Mantenimiento Mecanico"/>
    <d v="2023-01-31T00:00:00"/>
    <d v="1899-12-30T08:37:04"/>
    <d v="2023-01-31T00:00:00"/>
    <d v="1899-12-30T08:38:51"/>
    <n v="107"/>
    <n v="1.7833333333333334"/>
    <s v="microparada"/>
    <s v="microparada"/>
    <n v="5"/>
    <s v="enero"/>
    <s v="M"/>
    <m/>
    <s v="microparada"/>
    <m/>
    <m/>
    <m/>
  </r>
  <r>
    <n v="135925"/>
    <x v="27"/>
    <s v="Moreno"/>
    <x v="12"/>
    <d v="2018-11-01T00:00:00"/>
    <s v="-"/>
    <s v="Mantenimiento Electrico"/>
    <d v="2023-01-31T00:00:00"/>
    <d v="1899-12-30T08:39:16"/>
    <d v="2023-01-31T00:00:00"/>
    <d v="1899-12-30T08:50:42"/>
    <n v="686"/>
    <n v="11.433333333333334"/>
    <s v="se repone termica"/>
    <s v="ajuste"/>
    <n v="5"/>
    <s v="enero"/>
    <s v="M"/>
    <m/>
    <s v="no"/>
    <m/>
    <m/>
    <m/>
  </r>
  <r>
    <n v="135928"/>
    <x v="0"/>
    <s v="Moreno"/>
    <x v="17"/>
    <d v="2018-11-01T00:00:00"/>
    <s v="-"/>
    <s v="Mantenimiento Mecanico"/>
    <d v="2023-01-31T00:00:00"/>
    <d v="1899-12-30T08:51:27"/>
    <d v="2023-01-31T00:00:00"/>
    <d v="1899-12-30T10:30:34"/>
    <n v="5947"/>
    <n v="99.11666666666666"/>
    <s v="sin informacion"/>
    <s v="sin informacion"/>
    <n v="5"/>
    <s v="enero"/>
    <s v="M"/>
    <s v="sin informacion"/>
    <s v="sin informacion"/>
    <s v="sin informacion"/>
    <s v="sin informacion"/>
    <s v="sin informacion"/>
  </r>
  <r>
    <n v="135933"/>
    <x v="21"/>
    <s v="Moreno"/>
    <x v="14"/>
    <d v="2018-11-01T00:00:00"/>
    <s v="-"/>
    <s v="Mantenimiento Electrico"/>
    <d v="2023-01-31T00:00:00"/>
    <d v="1899-12-30T09:26:27"/>
    <d v="2023-01-31T00:00:00"/>
    <d v="1899-12-30T09:37:51"/>
    <n v="684"/>
    <n v="11.4"/>
    <s v="no aplica"/>
    <s v="no aplica"/>
    <n v="5"/>
    <s v="enero"/>
    <s v="M"/>
    <s v="no aplica"/>
    <s v="no aplica"/>
    <s v="no aplica"/>
    <s v="no aplica"/>
    <s v="no aplica"/>
  </r>
  <r>
    <n v="135934"/>
    <x v="40"/>
    <s v="Moreno"/>
    <x v="5"/>
    <d v="2019-10-08T00:00:00"/>
    <s v="Martín"/>
    <s v="Mantenimiento Mecanico"/>
    <d v="2023-01-31T00:00:00"/>
    <d v="1899-12-30T09:35:08"/>
    <d v="2023-01-31T00:00:00"/>
    <d v="1899-12-30T10:04:57"/>
    <n v="1789"/>
    <n v="29.816666666666666"/>
    <s v="sin informacion"/>
    <s v="ajuste"/>
    <n v="5"/>
    <s v="enero"/>
    <s v="M"/>
    <m/>
    <s v="no"/>
    <m/>
    <m/>
    <m/>
  </r>
  <r>
    <n v="135938"/>
    <x v="27"/>
    <s v="Moreno"/>
    <x v="14"/>
    <d v="2018-11-01T00:00:00"/>
    <s v="-"/>
    <s v="Mantenimiento Electrico"/>
    <d v="2023-01-31T00:00:00"/>
    <d v="1899-12-30T09:43:26"/>
    <d v="2023-01-31T00:00:00"/>
    <d v="1899-12-30T09:59:57"/>
    <n v="991"/>
    <n v="16.516666666666666"/>
    <s v="variador en falla"/>
    <s v="rotura"/>
    <n v="5"/>
    <s v="enero"/>
    <s v="M"/>
    <m/>
    <s v="si"/>
    <m/>
    <m/>
    <m/>
  </r>
  <r>
    <n v="135941"/>
    <x v="4"/>
    <s v="Moreno"/>
    <x v="6"/>
    <d v="2023-01-16T00:00:00"/>
    <s v="Juan Manuel"/>
    <s v="Mantenimiento Electrico"/>
    <d v="2023-01-31T00:00:00"/>
    <d v="1899-12-30T10:09:23"/>
    <d v="2023-01-31T00:00:00"/>
    <d v="1899-12-30T10:40:59"/>
    <n v="1896"/>
    <n v="31.6"/>
    <s v="se cambia el cable del sensor"/>
    <s v="ajuste"/>
    <n v="5"/>
    <s v="enero"/>
    <s v="M"/>
    <m/>
    <s v="no"/>
    <m/>
    <m/>
    <m/>
  </r>
  <r>
    <n v="135944"/>
    <x v="0"/>
    <s v="Moreno"/>
    <x v="7"/>
    <d v="2018-11-01T00:00:00"/>
    <s v="-"/>
    <s v="Mantenimiento Mecanico"/>
    <d v="2023-01-31T00:00:00"/>
    <d v="1899-12-30T10:22:50"/>
    <d v="2023-01-31T00:00:00"/>
    <d v="1899-12-30T10:26:42"/>
    <n v="232"/>
    <n v="3.8666666666666667"/>
    <s v="microparada"/>
    <s v="microparada"/>
    <n v="5"/>
    <s v="enero"/>
    <s v="M"/>
    <m/>
    <s v="microparada"/>
    <m/>
    <m/>
    <m/>
  </r>
  <r>
    <n v="135945"/>
    <x v="0"/>
    <s v="Moreno"/>
    <x v="5"/>
    <d v="2018-11-01T00:00:00"/>
    <s v="-"/>
    <s v="Mantenimiento Electrico"/>
    <d v="2023-01-31T00:00:00"/>
    <d v="1899-12-30T10:31:49"/>
    <d v="2023-01-31T00:00:00"/>
    <d v="1899-12-30T10:45:19"/>
    <n v="810"/>
    <n v="13.5"/>
    <s v="se regulan sensores presencia de pucks"/>
    <s v="ajuste"/>
    <n v="5"/>
    <s v="enero"/>
    <s v="M"/>
    <m/>
    <s v="no"/>
    <m/>
    <m/>
    <m/>
  </r>
  <r>
    <n v="135949"/>
    <x v="6"/>
    <s v="Moreno"/>
    <x v="1"/>
    <d v="2018-11-01T00:00:00"/>
    <s v="-"/>
    <s v="Mantenimiento Mecanico"/>
    <d v="2023-01-31T00:00:00"/>
    <d v="1899-12-30T11:52:29"/>
    <d v="2023-01-31T00:00:00"/>
    <d v="1899-12-30T12:10:32"/>
    <n v="1083"/>
    <n v="18.05"/>
    <s v="sin informacion"/>
    <s v="sin informacion"/>
    <n v="5"/>
    <s v="enero"/>
    <s v="M"/>
    <s v="sin informacion"/>
    <s v="sin informacion"/>
    <s v="sin informacion"/>
    <s v="sin informacion"/>
    <s v="sin informacion"/>
  </r>
  <r>
    <n v="135953"/>
    <x v="28"/>
    <s v="Moreno"/>
    <x v="2"/>
    <d v="2018-11-01T00:00:00"/>
    <s v="-"/>
    <s v="Mantenimiento Mecanico"/>
    <d v="2023-01-31T00:00:00"/>
    <d v="1899-12-30T12:42:16"/>
    <d v="2023-01-31T00:00:00"/>
    <d v="1899-12-30T14:05:57"/>
    <n v="5021"/>
    <n v="83.683333333333337"/>
    <s v="regulacion"/>
    <s v="ajuste"/>
    <n v="5"/>
    <s v="enero"/>
    <s v="M"/>
    <m/>
    <s v="no"/>
    <m/>
    <m/>
    <m/>
  </r>
  <r>
    <n v="135960"/>
    <x v="2"/>
    <s v="Moreno"/>
    <x v="20"/>
    <d v="2021-10-06T00:00:00"/>
    <s v="Sebastian "/>
    <s v="Mantenimiento Mecanico"/>
    <d v="2023-01-31T00:00:00"/>
    <d v="1899-12-30T14:15:26"/>
    <d v="2023-01-31T00:00:00"/>
    <d v="1899-12-30T18:49:01"/>
    <n v="16415"/>
    <n v="273.58333333333331"/>
    <s v="Se colocan los peines, se le cambian tornillos en mal estado  y se lubrica las partes móviles,"/>
    <s v="rotura"/>
    <n v="5"/>
    <s v="enero"/>
    <s v="T"/>
    <m/>
    <s v="si"/>
    <m/>
    <m/>
    <m/>
  </r>
  <r>
    <n v="135962"/>
    <x v="1"/>
    <s v="Moreno"/>
    <x v="2"/>
    <d v="2020-10-16T00:00:00"/>
    <s v="Martín"/>
    <s v="Mantenimiento Electrico"/>
    <d v="2023-01-31T00:00:00"/>
    <d v="1899-12-30T14:18:32"/>
    <d v="2023-01-31T00:00:00"/>
    <d v="1899-12-30T14:38:38"/>
    <n v="1206"/>
    <n v="20.100000000000001"/>
    <s v="regulacion"/>
    <s v="ajuste"/>
    <n v="5"/>
    <s v="enero"/>
    <s v="T"/>
    <m/>
    <s v="no"/>
    <m/>
    <m/>
    <m/>
  </r>
  <r>
    <n v="135966"/>
    <x v="28"/>
    <s v="Moreno"/>
    <x v="2"/>
    <d v="2018-11-01T00:00:00"/>
    <s v="-"/>
    <s v="Mantenimiento Electrico"/>
    <d v="2023-01-31T00:00:00"/>
    <d v="1899-12-30T14:38:45"/>
    <d v="2023-01-31T00:00:00"/>
    <d v="1899-12-30T14:55:41"/>
    <n v="1016"/>
    <n v="16.933333333333334"/>
    <s v="Regulación "/>
    <s v="ajuste"/>
    <n v="5"/>
    <s v="enero"/>
    <s v="T"/>
    <m/>
    <s v="no"/>
    <m/>
    <m/>
    <m/>
  </r>
  <r>
    <n v="135967"/>
    <x v="3"/>
    <s v="Moreno"/>
    <x v="10"/>
    <d v="2018-11-01T00:00:00"/>
    <s v="-"/>
    <s v="Mantenimiento Mecanico"/>
    <d v="2023-01-31T00:00:00"/>
    <d v="1899-12-30T14:53:42"/>
    <d v="2023-01-31T00:00:00"/>
    <d v="1899-12-30T15:19:26"/>
    <n v="1544"/>
    <n v="25.733333333333334"/>
    <s v="Se cambia oring"/>
    <s v="ajuste"/>
    <n v="5"/>
    <s v="enero"/>
    <s v="T"/>
    <m/>
    <s v="no"/>
    <m/>
    <m/>
    <m/>
  </r>
  <r>
    <n v="135968"/>
    <x v="0"/>
    <s v="Moreno"/>
    <x v="5"/>
    <d v="2018-11-01T00:00:00"/>
    <s v="-"/>
    <s v="Mantenimiento Electrico"/>
    <d v="2023-01-31T00:00:00"/>
    <d v="1899-12-30T15:08:16"/>
    <d v="2023-01-31T00:00:00"/>
    <d v="1899-12-30T15:13:59"/>
    <n v="343"/>
    <n v="5.7166666666666668"/>
    <s v="microparada"/>
    <s v="microparada"/>
    <n v="5"/>
    <s v="enero"/>
    <s v="T"/>
    <m/>
    <s v="microparada"/>
    <m/>
    <m/>
    <m/>
  </r>
  <r>
    <n v="135970"/>
    <x v="11"/>
    <s v="Moreno"/>
    <x v="3"/>
    <d v="2021-02-04T00:00:00"/>
    <s v="Victor"/>
    <s v="Mantenimiento Mecanico"/>
    <d v="2023-01-31T00:00:00"/>
    <d v="1899-12-30T15:20:03"/>
    <d v="2023-01-31T00:00:00"/>
    <d v="1899-12-30T15:42:39"/>
    <n v="1356"/>
    <n v="22.6"/>
    <s v="Se saca un eslabón"/>
    <s v="rotura"/>
    <n v="5"/>
    <s v="enero"/>
    <s v="T"/>
    <m/>
    <s v="si"/>
    <m/>
    <m/>
    <m/>
  </r>
  <r>
    <n v="135972"/>
    <x v="28"/>
    <s v="Moreno"/>
    <x v="2"/>
    <d v="2018-11-01T00:00:00"/>
    <s v="-"/>
    <s v="Mantenimiento Mecanico"/>
    <d v="2023-01-31T00:00:00"/>
    <d v="1899-12-30T15:28:58"/>
    <d v="2023-01-31T00:00:00"/>
    <d v="1899-12-30T15:52:59"/>
    <n v="1441"/>
    <n v="24.016666666666666"/>
    <s v="regulacion de  puente entre inta y embalador"/>
    <s v="ajuste"/>
    <n v="5"/>
    <s v="enero"/>
    <s v="T"/>
    <m/>
    <s v="no"/>
    <m/>
    <m/>
    <m/>
  </r>
  <r>
    <n v="135973"/>
    <x v="0"/>
    <s v="Moreno"/>
    <x v="5"/>
    <d v="2018-11-01T00:00:00"/>
    <s v="-"/>
    <s v="Mantenimiento Electrico"/>
    <d v="2023-01-31T00:00:00"/>
    <d v="1899-12-30T15:34:00"/>
    <d v="2023-01-31T00:00:00"/>
    <d v="1899-12-30T15:54:11"/>
    <n v="1211"/>
    <n v="20.183333333333334"/>
    <s v=" se acomoda sensor de pucks"/>
    <s v="ajuste"/>
    <n v="5"/>
    <s v="enero"/>
    <s v="T"/>
    <m/>
    <s v="no"/>
    <m/>
    <m/>
    <m/>
  </r>
  <r>
    <n v="135976"/>
    <x v="28"/>
    <s v="Moreno"/>
    <x v="2"/>
    <d v="2018-11-01T00:00:00"/>
    <s v="-"/>
    <s v="Mantenimiento Mecanico"/>
    <d v="2023-01-31T00:00:00"/>
    <d v="1899-12-30T15:53:07"/>
    <d v="2023-01-31T00:00:00"/>
    <d v="1899-12-30T15:55:31"/>
    <n v="144"/>
    <n v="2.4"/>
    <s v="microparada"/>
    <s v="microparada"/>
    <n v="5"/>
    <s v="enero"/>
    <s v="T"/>
    <m/>
    <s v="microparada"/>
    <m/>
    <m/>
    <m/>
  </r>
  <r>
    <n v="135983"/>
    <x v="28"/>
    <s v="Moreno"/>
    <x v="2"/>
    <d v="2018-11-01T00:00:00"/>
    <s v="-"/>
    <s v="Mantenimiento Mecanico"/>
    <d v="2023-01-31T00:00:00"/>
    <d v="1899-12-30T16:54:42"/>
    <d v="2023-01-31T00:00:00"/>
    <d v="1899-12-30T17:06:56"/>
    <n v="734"/>
    <n v="12.233333333333333"/>
    <s v="Cable de ethernet desconectada "/>
    <s v="ajuste"/>
    <n v="5"/>
    <s v="enero"/>
    <s v="T"/>
    <m/>
    <s v="no"/>
    <m/>
    <m/>
    <m/>
  </r>
  <r>
    <n v="135986"/>
    <x v="0"/>
    <s v="Moreno"/>
    <x v="17"/>
    <d v="2018-11-01T00:00:00"/>
    <s v="-"/>
    <s v="Mantenimiento Mecanico"/>
    <d v="2023-01-31T00:00:00"/>
    <d v="1899-12-30T17:21:00"/>
    <d v="2023-01-31T00:00:00"/>
    <d v="1899-12-30T17:21:06"/>
    <n v="6"/>
    <n v="0.1"/>
    <s v="microparada"/>
    <s v="microparada"/>
    <n v="5"/>
    <s v="enero"/>
    <s v="T"/>
    <m/>
    <s v="microparada"/>
    <m/>
    <m/>
    <m/>
  </r>
  <r>
    <n v="135990"/>
    <x v="42"/>
    <s v="Moreno"/>
    <x v="5"/>
    <d v="2019-10-08T00:00:00"/>
    <s v="Martín"/>
    <s v="Mantenimiento Electrico"/>
    <d v="2023-01-31T00:00:00"/>
    <d v="1899-12-30T17:34:24"/>
    <d v="2023-01-31T00:00:00"/>
    <d v="1899-12-30T17:45:16"/>
    <n v="652"/>
    <n v="10.866666666666667"/>
    <s v="regulacion"/>
    <s v="ajuste"/>
    <n v="5"/>
    <s v="enero"/>
    <s v="T"/>
    <m/>
    <s v="no"/>
    <m/>
    <m/>
    <m/>
  </r>
  <r>
    <n v="135991"/>
    <x v="19"/>
    <s v="Moreno"/>
    <x v="9"/>
    <d v="2018-11-01T00:00:00"/>
    <s v="-"/>
    <s v="Mantenimiento Mecanico"/>
    <d v="2023-01-31T00:00:00"/>
    <d v="1899-12-30T17:43:07"/>
    <d v="2023-01-31T00:00:00"/>
    <d v="1899-12-30T18:05:23"/>
    <n v="1336"/>
    <n v="22.266666666666666"/>
    <s v="Se tensa Correa de las pinzas"/>
    <s v="ajuste"/>
    <n v="5"/>
    <s v="enero"/>
    <s v="T"/>
    <m/>
    <s v="no"/>
    <m/>
    <m/>
    <m/>
  </r>
  <r>
    <n v="135996"/>
    <x v="42"/>
    <s v="Moreno"/>
    <x v="5"/>
    <d v="2019-10-08T00:00:00"/>
    <s v="Martín"/>
    <s v="Mantenimiento Electrico"/>
    <d v="2023-01-31T00:00:00"/>
    <d v="1899-12-30T18:12:13"/>
    <d v="2023-01-31T00:00:00"/>
    <d v="1899-12-30T18:12:25"/>
    <n v="12"/>
    <n v="0.2"/>
    <s v="microparada"/>
    <s v="microparada"/>
    <n v="5"/>
    <s v="enero"/>
    <s v="T"/>
    <m/>
    <s v="microparada"/>
    <m/>
    <m/>
    <m/>
  </r>
  <r>
    <n v="135997"/>
    <x v="0"/>
    <s v="Moreno"/>
    <x v="5"/>
    <d v="2018-11-01T00:00:00"/>
    <s v="-"/>
    <s v="Mantenimiento Electrico"/>
    <d v="2023-01-31T00:00:00"/>
    <d v="1899-12-30T18:12:39"/>
    <d v="2023-01-31T00:00:00"/>
    <d v="1899-12-30T18:30:10"/>
    <n v="1051"/>
    <n v="17.516666666666666"/>
    <s v="regulacion"/>
    <s v="ajuste"/>
    <n v="5"/>
    <s v="enero"/>
    <s v="T"/>
    <m/>
    <s v="no"/>
    <m/>
    <m/>
    <m/>
  </r>
  <r>
    <n v="136002"/>
    <x v="6"/>
    <s v="Moreno"/>
    <x v="15"/>
    <d v="2018-11-01T00:00:00"/>
    <s v="-"/>
    <s v="Mantenimiento Mecanico"/>
    <d v="2023-01-31T00:00:00"/>
    <d v="1899-12-30T18:37:23"/>
    <d v="2023-01-31T00:00:00"/>
    <d v="1899-12-30T18:57:18"/>
    <n v="1195"/>
    <n v="19.916666666666668"/>
    <s v="Se cambian flejes rotos"/>
    <s v="rotura"/>
    <n v="5"/>
    <s v="enero"/>
    <s v="T"/>
    <m/>
    <s v="si"/>
    <m/>
    <m/>
    <m/>
  </r>
  <r>
    <n v="136004"/>
    <x v="42"/>
    <s v="Moreno"/>
    <x v="5"/>
    <d v="2019-10-08T00:00:00"/>
    <s v="Martín"/>
    <s v="Mantenimiento Electrico"/>
    <d v="2023-01-31T00:00:00"/>
    <d v="1899-12-30T18:50:40"/>
    <d v="2023-01-31T00:00:00"/>
    <d v="1899-12-30T18:59:49"/>
    <n v="549"/>
    <n v="9.15"/>
    <s v="microparada"/>
    <s v="microparada"/>
    <n v="5"/>
    <s v="enero"/>
    <s v="T"/>
    <m/>
    <s v="microparada"/>
    <m/>
    <m/>
    <m/>
  </r>
  <r>
    <n v="136011"/>
    <x v="0"/>
    <s v="Moreno"/>
    <x v="2"/>
    <d v="2018-11-01T00:00:00"/>
    <s v="-"/>
    <s v="Mantenimiento Electrico"/>
    <d v="2023-01-31T00:00:00"/>
    <d v="1899-12-30T19:43:55"/>
    <d v="2023-01-31T00:00:00"/>
    <d v="1899-12-30T19:51:51"/>
    <n v="476"/>
    <n v="7.9333333333333336"/>
    <s v="microparada"/>
    <s v="microparada"/>
    <n v="5"/>
    <s v="enero"/>
    <s v="T"/>
    <m/>
    <s v="microparada"/>
    <m/>
    <m/>
    <m/>
  </r>
  <r>
    <n v="136012"/>
    <x v="0"/>
    <s v="Moreno"/>
    <x v="9"/>
    <d v="2018-11-01T00:00:00"/>
    <s v="-"/>
    <s v="Mantenimiento Mecanico"/>
    <d v="2023-01-31T00:00:00"/>
    <d v="1899-12-30T19:48:16"/>
    <d v="2023-01-31T00:00:00"/>
    <d v="1899-12-30T20:37:57"/>
    <n v="2981"/>
    <n v="49.68333333333333"/>
    <s v="Se cambia  una pieza que perdía producto,"/>
    <s v="rotura"/>
    <n v="5"/>
    <s v="enero"/>
    <s v="T"/>
    <m/>
    <s v="si"/>
    <m/>
    <m/>
    <m/>
  </r>
  <r>
    <n v="136014"/>
    <x v="3"/>
    <s v="Moreno"/>
    <x v="10"/>
    <d v="2018-11-01T00:00:00"/>
    <s v="-"/>
    <s v="Mantenimiento Mecanico"/>
    <d v="2023-01-31T00:00:00"/>
    <d v="1899-12-30T19:56:27"/>
    <d v="2023-01-31T00:00:00"/>
    <d v="1899-12-30T20:00:41"/>
    <n v="254"/>
    <n v="4.2333333333333334"/>
    <s v="microparada"/>
    <s v="microparada"/>
    <n v="5"/>
    <s v="enero"/>
    <s v="T"/>
    <m/>
    <s v="microparada"/>
    <m/>
    <m/>
    <m/>
  </r>
  <r>
    <n v="136016"/>
    <x v="6"/>
    <s v="Moreno"/>
    <x v="15"/>
    <d v="2018-11-01T00:00:00"/>
    <s v="-"/>
    <s v="Mantenimiento Mecanico"/>
    <d v="2023-01-31T00:00:00"/>
    <d v="1899-12-30T20:13:28"/>
    <d v="2023-01-31T00:00:00"/>
    <d v="1899-12-30T20:30:25"/>
    <n v="1017"/>
    <n v="16.95"/>
    <s v="Se cambian flejes rotos"/>
    <s v="rotura"/>
    <n v="5"/>
    <s v="enero"/>
    <s v="T"/>
    <m/>
    <s v="si"/>
    <m/>
    <m/>
    <m/>
  </r>
  <r>
    <n v="136018"/>
    <x v="1"/>
    <s v="Moreno"/>
    <x v="2"/>
    <d v="2020-10-16T00:00:00"/>
    <s v="Martín"/>
    <s v="Mantenimiento Electrico"/>
    <d v="2023-01-31T00:00:00"/>
    <d v="1899-12-30T20:35:21"/>
    <d v="2023-01-31T00:00:00"/>
    <d v="1899-12-30T21:09:40"/>
    <n v="2059"/>
    <n v="34.31666666666667"/>
    <s v="regulación de cámara"/>
    <s v="ajuste"/>
    <n v="5"/>
    <s v="enero"/>
    <s v="T"/>
    <m/>
    <s v="no"/>
    <m/>
    <m/>
    <m/>
  </r>
  <r>
    <n v="136019"/>
    <x v="17"/>
    <s v="Moreno"/>
    <x v="11"/>
    <d v="2021-03-08T00:00:00"/>
    <s v="Martín"/>
    <s v="Mantenimiento Mecanico"/>
    <d v="2023-01-31T00:00:00"/>
    <d v="1899-12-30T20:46:38"/>
    <d v="2023-01-31T00:00:00"/>
    <d v="1899-12-30T21:22:06"/>
    <n v="2128"/>
    <n v="35.466666666666669"/>
    <s v="Se cambia un eslabón roto"/>
    <s v="rotura"/>
    <n v="5"/>
    <s v="enero"/>
    <s v="T"/>
    <m/>
    <s v="si"/>
    <m/>
    <m/>
    <m/>
  </r>
  <r>
    <n v="136024"/>
    <x v="2"/>
    <s v="Moreno"/>
    <x v="19"/>
    <d v="2018-11-01T00:00:00"/>
    <s v="-"/>
    <s v="Mantenimiento Electrico"/>
    <d v="2023-02-01T00:00:00"/>
    <d v="1899-12-30T06:03:19"/>
    <d v="2023-02-01T00:00:00"/>
    <d v="1899-12-30T06:48:48"/>
    <n v="2729"/>
    <n v="45.483333333333334"/>
    <s v=" se cambia cable en falso contacto del comando Manual"/>
    <s v="rotura"/>
    <n v="5"/>
    <s v="febrero"/>
    <s v="M"/>
    <m/>
    <s v="si"/>
    <m/>
    <m/>
    <m/>
  </r>
  <r>
    <n v="136029"/>
    <x v="6"/>
    <s v="Moreno"/>
    <x v="1"/>
    <d v="2018-11-01T00:00:00"/>
    <s v="-"/>
    <s v="Mantenimiento Mecanico"/>
    <d v="2023-02-01T00:00:00"/>
    <d v="1899-12-30T06:27:36"/>
    <d v="2023-02-01T00:00:00"/>
    <d v="1899-12-30T07:07:19"/>
    <n v="2383"/>
    <n v="39.716666666666669"/>
    <s v="regulacion"/>
    <s v="ajuste"/>
    <n v="5"/>
    <s v="febrero"/>
    <s v="M"/>
    <m/>
    <s v="no"/>
    <m/>
    <m/>
    <m/>
  </r>
  <r>
    <n v="136038"/>
    <x v="0"/>
    <s v="Moreno"/>
    <x v="15"/>
    <d v="2018-11-01T00:00:00"/>
    <s v="-"/>
    <s v="Mantenimiento Electrico"/>
    <d v="2023-02-01T00:00:00"/>
    <d v="1899-12-30T07:36:10"/>
    <d v="2023-02-01T00:00:00"/>
    <d v="1899-12-30T08:53:45"/>
    <n v="4655"/>
    <n v="77.583333333333329"/>
    <s v="la bomba de la tolva estaba en 2 fase una fase sin conectar"/>
    <s v="rotura"/>
    <n v="5"/>
    <s v="febrero"/>
    <s v="M"/>
    <m/>
    <s v="no"/>
    <m/>
    <m/>
    <m/>
  </r>
  <r>
    <n v="136041"/>
    <x v="0"/>
    <s v="Moreno"/>
    <x v="7"/>
    <d v="2018-11-01T00:00:00"/>
    <s v="-"/>
    <s v="Mantenimiento Mecanico"/>
    <d v="2023-02-01T00:00:00"/>
    <d v="1899-12-30T09:08:03"/>
    <d v="2023-02-01T00:00:00"/>
    <d v="1899-12-30T09:24:43"/>
    <n v="1000"/>
    <n v="16.666666666666668"/>
    <s v="empujador de puc tornillos rotos y faltantes"/>
    <s v="rotura"/>
    <n v="5"/>
    <s v="febrero"/>
    <s v="M"/>
    <m/>
    <s v="si"/>
    <m/>
    <m/>
    <m/>
  </r>
  <r>
    <n v="136081"/>
    <x v="19"/>
    <s v="Moreno"/>
    <x v="12"/>
    <d v="2020-02-21T00:00:00"/>
    <s v="Martín"/>
    <s v="Mantenimiento Electrico"/>
    <d v="2023-02-01T00:00:00"/>
    <d v="1899-12-30T13:52:38"/>
    <d v="2023-02-01T00:00:00"/>
    <d v="1899-12-30T14:00:42"/>
    <n v="484"/>
    <n v="8.0666666666666664"/>
    <s v="microparada"/>
    <s v="microparada"/>
    <n v="5"/>
    <s v="febrero"/>
    <s v="M"/>
    <m/>
    <s v="microparada"/>
    <m/>
    <m/>
    <m/>
  </r>
  <r>
    <n v="136090"/>
    <x v="0"/>
    <s v="Moreno"/>
    <x v="5"/>
    <d v="2018-11-01T00:00:00"/>
    <s v="-"/>
    <s v="Mantenimiento Mecanico"/>
    <d v="2023-02-01T00:00:00"/>
    <d v="1899-12-30T14:54:20"/>
    <d v="2023-02-01T00:00:00"/>
    <d v="1899-12-30T14:56:04"/>
    <n v="104"/>
    <n v="1.7333333333333334"/>
    <s v="microparada"/>
    <s v="microparada"/>
    <n v="5"/>
    <s v="febrero"/>
    <s v="T"/>
    <m/>
    <s v="microparada"/>
    <m/>
    <m/>
    <m/>
  </r>
  <r>
    <n v="136091"/>
    <x v="0"/>
    <s v="Moreno"/>
    <x v="18"/>
    <d v="2018-11-01T00:00:00"/>
    <s v="-"/>
    <s v="Mantenimiento Electrico"/>
    <d v="2023-02-01T00:00:00"/>
    <d v="1899-12-30T15:02:00"/>
    <d v="2023-02-01T00:00:00"/>
    <d v="1899-12-30T15:23:44"/>
    <n v="1304"/>
    <n v="21.733333333333334"/>
    <s v="se instalo iluminación LED con una termica unipolar de corte."/>
    <s v="no aplica"/>
    <n v="5"/>
    <s v="febrero"/>
    <s v="T"/>
    <s v="no aplica"/>
    <s v="no aplica"/>
    <s v="no aplica"/>
    <s v="no aplica"/>
    <s v="no aplica"/>
  </r>
  <r>
    <n v="136093"/>
    <x v="0"/>
    <s v="Moreno"/>
    <x v="1"/>
    <d v="2018-11-01T00:00:00"/>
    <s v="-"/>
    <s v="Mantenimiento Mecanico"/>
    <d v="2023-02-01T00:00:00"/>
    <d v="1899-12-30T15:09:54"/>
    <d v="2023-02-01T00:00:00"/>
    <d v="1899-12-30T15:35:50"/>
    <n v="1556"/>
    <n v="25.933333333333334"/>
    <s v="regulación "/>
    <s v="ajuste"/>
    <n v="5"/>
    <s v="febrero"/>
    <s v="T"/>
    <m/>
    <s v="no"/>
    <m/>
    <m/>
    <m/>
  </r>
  <r>
    <n v="136095"/>
    <x v="0"/>
    <s v="Moreno"/>
    <x v="19"/>
    <d v="2018-11-01T00:00:00"/>
    <s v="-"/>
    <s v="Mantenimiento Electrico"/>
    <d v="2023-02-01T00:00:00"/>
    <d v="1899-12-30T15:14:25"/>
    <d v="2023-02-01T00:00:00"/>
    <d v="1899-12-30T15:35:41"/>
    <n v="1276"/>
    <n v="21.266666666666666"/>
    <s v=" Soluciona el maquinista"/>
    <s v="ajuste"/>
    <n v="5"/>
    <s v="febrero"/>
    <s v="T"/>
    <m/>
    <s v="no"/>
    <m/>
    <m/>
    <m/>
  </r>
  <r>
    <n v="136099"/>
    <x v="0"/>
    <s v="Moreno"/>
    <x v="17"/>
    <d v="2018-11-01T00:00:00"/>
    <s v="-"/>
    <s v="Mantenimiento Mecanico"/>
    <d v="2023-02-01T00:00:00"/>
    <d v="1899-12-30T15:44:17"/>
    <d v="2023-02-01T00:00:00"/>
    <d v="1899-12-30T16:12:28"/>
    <n v="1691"/>
    <n v="28.183333333333334"/>
    <s v=" se regula la mordaza, altura y también la temperatura de la resistencia "/>
    <s v="ajuste"/>
    <n v="5"/>
    <s v="febrero"/>
    <s v="T"/>
    <m/>
    <s v="no"/>
    <m/>
    <m/>
    <m/>
  </r>
  <r>
    <n v="136105"/>
    <x v="24"/>
    <s v="Moreno"/>
    <x v="14"/>
    <d v="2018-11-01T00:00:00"/>
    <s v="-"/>
    <s v="Mantenimiento Mecanico"/>
    <d v="2023-02-01T00:00:00"/>
    <d v="1899-12-30T16:13:33"/>
    <d v="2023-02-01T00:00:00"/>
    <d v="1899-12-30T16:14:58"/>
    <n v="85"/>
    <n v="1.4166666666666667"/>
    <s v="microparada"/>
    <s v="microparada"/>
    <n v="5"/>
    <s v="febrero"/>
    <s v="T"/>
    <m/>
    <s v="microparada"/>
    <m/>
    <m/>
    <m/>
  </r>
  <r>
    <n v="136112"/>
    <x v="1"/>
    <s v="Moreno"/>
    <x v="2"/>
    <d v="2020-10-16T00:00:00"/>
    <s v="Martín"/>
    <s v="Mantenimiento Electrico"/>
    <d v="2023-02-01T00:00:00"/>
    <d v="1899-12-30T16:39:54"/>
    <d v="2023-02-01T00:00:00"/>
    <d v="1899-12-30T17:31:30"/>
    <n v="3096"/>
    <n v="51.6"/>
    <s v="regulacion de tornillo de entrada"/>
    <s v="ajuste"/>
    <n v="5"/>
    <s v="febrero"/>
    <s v="T"/>
    <m/>
    <s v="no"/>
    <m/>
    <m/>
    <m/>
  </r>
  <r>
    <n v="136113"/>
    <x v="0"/>
    <s v="Moreno"/>
    <x v="17"/>
    <d v="2018-11-01T00:00:00"/>
    <s v="-"/>
    <s v="Mantenimiento Mecanico"/>
    <d v="2023-02-01T00:00:00"/>
    <d v="1899-12-30T16:49:38"/>
    <d v="2023-02-01T00:00:00"/>
    <d v="1899-12-30T18:47:08"/>
    <n v="7050"/>
    <n v="117.5"/>
    <s v="mecánicos regulación de mordazas"/>
    <s v="ajuste"/>
    <n v="5"/>
    <s v="febrero"/>
    <s v="T"/>
    <m/>
    <s v="no"/>
    <m/>
    <m/>
    <m/>
  </r>
  <r>
    <n v="136115"/>
    <x v="21"/>
    <s v="Moreno"/>
    <x v="0"/>
    <d v="2018-11-01T00:00:00"/>
    <s v="-"/>
    <s v="Mantenimiento Electrico"/>
    <d v="2023-02-01T00:00:00"/>
    <d v="1899-12-30T17:11:00"/>
    <d v="2023-02-01T00:00:00"/>
    <d v="1899-12-30T17:29:46"/>
    <n v="1126"/>
    <n v="18.766666666666666"/>
    <s v="Se conecta la fibra óptica"/>
    <s v="ajuste"/>
    <n v="5"/>
    <s v="febrero"/>
    <s v="T"/>
    <m/>
    <s v="no"/>
    <m/>
    <m/>
    <m/>
  </r>
  <r>
    <n v="136116"/>
    <x v="32"/>
    <s v="Moreno"/>
    <x v="10"/>
    <d v="2022-07-14T00:00:00"/>
    <s v="Natalio"/>
    <s v="Mantenimiento Mecanico"/>
    <d v="2023-02-01T00:00:00"/>
    <d v="1899-12-30T17:11:52"/>
    <d v="2023-02-01T00:00:00"/>
    <d v="1899-12-30T17:31:52"/>
    <n v="1200"/>
    <n v="20"/>
    <s v="Se regula sensor y se sacan 10 puck de la línea"/>
    <s v="ajuste"/>
    <n v="5"/>
    <s v="febrero"/>
    <s v="T"/>
    <m/>
    <s v="no"/>
    <m/>
    <m/>
    <m/>
  </r>
  <r>
    <n v="136117"/>
    <x v="23"/>
    <s v="Moreno"/>
    <x v="19"/>
    <d v="2018-11-01T00:00:00"/>
    <s v="-"/>
    <s v="Mantenimiento Mecanico"/>
    <d v="2023-02-01T00:00:00"/>
    <d v="1899-12-30T17:28:01"/>
    <d v="2023-02-01T00:00:00"/>
    <d v="1899-12-30T17:34:51"/>
    <n v="410"/>
    <n v="6.833333333333333"/>
    <s v="microparada"/>
    <s v="microparada"/>
    <n v="5"/>
    <s v="febrero"/>
    <s v="T"/>
    <m/>
    <s v="microparada"/>
    <m/>
    <m/>
    <m/>
  </r>
  <r>
    <n v="136118"/>
    <x v="21"/>
    <s v="Moreno"/>
    <x v="0"/>
    <d v="2018-11-01T00:00:00"/>
    <s v="-"/>
    <s v="Mantenimiento Electrico"/>
    <d v="2023-02-01T00:00:00"/>
    <d v="1899-12-30T17:29:50"/>
    <d v="2023-02-01T00:00:00"/>
    <d v="1899-12-30T17:29:53"/>
    <n v="3"/>
    <n v="0.05"/>
    <s v="microparada"/>
    <s v="microparada"/>
    <n v="5"/>
    <s v="febrero"/>
    <s v="T"/>
    <m/>
    <s v="microparada"/>
    <m/>
    <m/>
    <m/>
  </r>
  <r>
    <n v="136124"/>
    <x v="29"/>
    <s v="Moreno"/>
    <x v="16"/>
    <d v="2019-10-08T00:00:00"/>
    <s v="Martín"/>
    <s v="Mantenimiento Mecanico"/>
    <d v="2023-02-01T00:00:00"/>
    <d v="1899-12-30T18:43:07"/>
    <d v="2023-02-01T00:00:00"/>
    <d v="1899-12-30T18:46:36"/>
    <n v="209"/>
    <n v="3.4833333333333334"/>
    <s v="microparada"/>
    <s v="microparada"/>
    <n v="5"/>
    <s v="febrero"/>
    <s v="T"/>
    <m/>
    <s v="microparada"/>
    <m/>
    <m/>
    <m/>
  </r>
  <r>
    <n v="136129"/>
    <x v="2"/>
    <s v="Moreno"/>
    <x v="20"/>
    <d v="2021-10-06T00:00:00"/>
    <s v="Sebastian "/>
    <s v="Mantenimiento Mecanico"/>
    <d v="2023-02-01T00:00:00"/>
    <d v="1899-12-30T19:38:11"/>
    <d v="2023-02-01T00:00:00"/>
    <d v="1899-12-30T19:45:32"/>
    <n v="441"/>
    <n v="7.35"/>
    <s v="microparada"/>
    <s v="microparada"/>
    <n v="5"/>
    <s v="febrero"/>
    <s v="T"/>
    <m/>
    <s v="microparada"/>
    <m/>
    <m/>
    <m/>
  </r>
  <r>
    <n v="136133"/>
    <x v="6"/>
    <s v="Moreno"/>
    <x v="15"/>
    <d v="2018-11-01T00:00:00"/>
    <s v="-"/>
    <s v="Mantenimiento Mecanico"/>
    <d v="2023-02-01T00:00:00"/>
    <d v="1899-12-30T19:57:25"/>
    <d v="2023-02-01T00:00:00"/>
    <d v="1899-12-30T20:05:07"/>
    <n v="462"/>
    <n v="7.7"/>
    <s v="microparada"/>
    <s v="microparada"/>
    <n v="5"/>
    <s v="febrero"/>
    <s v="T"/>
    <m/>
    <s v="microparada"/>
    <m/>
    <m/>
    <m/>
  </r>
  <r>
    <n v="136139"/>
    <x v="42"/>
    <s v="Moreno"/>
    <x v="15"/>
    <d v="2019-10-08T00:00:00"/>
    <s v="Martín"/>
    <s v="Mantenimiento Mecanico"/>
    <d v="2023-02-01T00:00:00"/>
    <d v="1899-12-30T21:10:35"/>
    <d v="2023-02-02T00:00:00"/>
    <d v="1899-12-30T01:41:40"/>
    <n v="16265"/>
    <n v="271.08333333333331"/>
    <s v="queda para enderezar un soporte del transfer ya que los otros dos ya los enderezamos y colocar el tranfer"/>
    <s v="rotura"/>
    <n v="5"/>
    <s v="febrero"/>
    <s v="T"/>
    <m/>
    <s v="si"/>
    <m/>
    <m/>
    <m/>
  </r>
  <r>
    <n v="136145"/>
    <x v="42"/>
    <s v="Moreno"/>
    <x v="15"/>
    <d v="2019-10-08T00:00:00"/>
    <s v="Martín"/>
    <s v="Mantenimiento Mecanico"/>
    <d v="2023-02-02T00:00:00"/>
    <d v="1899-12-30T06:18:27"/>
    <d v="2023-02-02T00:00:00"/>
    <d v="1899-12-30T06:33:58"/>
    <n v="931"/>
    <n v="15.516666666666667"/>
    <s v="se regula transfer"/>
    <s v="ajuste"/>
    <n v="5"/>
    <s v="febrero"/>
    <s v="M"/>
    <m/>
    <s v="no"/>
    <m/>
    <m/>
    <m/>
  </r>
  <r>
    <n v="136153"/>
    <x v="2"/>
    <s v="Moreno"/>
    <x v="20"/>
    <d v="2021-10-06T00:00:00"/>
    <s v="Sebastian "/>
    <s v="Mantenimiento Mecanico"/>
    <d v="2023-02-02T00:00:00"/>
    <d v="1899-12-30T06:55:15"/>
    <d v="2023-02-02T00:00:00"/>
    <d v="1899-12-30T09:34:50"/>
    <n v="9575"/>
    <n v="159.58333333333334"/>
    <s v="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
    <s v="no aplica"/>
    <n v="5"/>
    <s v="febrero"/>
    <s v="M"/>
    <s v="no aplica"/>
    <s v="no aplica"/>
    <s v="no aplica"/>
    <s v="no aplica"/>
    <s v="no aplica"/>
  </r>
  <r>
    <n v="136158"/>
    <x v="23"/>
    <s v="Moreno"/>
    <x v="7"/>
    <d v="2020-03-10T00:00:00"/>
    <s v="Martín"/>
    <s v="Mantenimiento Electrico"/>
    <d v="2023-02-02T00:00:00"/>
    <d v="1899-12-30T07:27:06"/>
    <d v="2023-02-02T00:00:00"/>
    <d v="1899-12-30T07:51:48"/>
    <n v="1482"/>
    <n v="24.7"/>
    <s v="se regula parámetros"/>
    <s v="ajuste"/>
    <n v="5"/>
    <s v="febrero"/>
    <s v="M"/>
    <m/>
    <s v="no"/>
    <m/>
    <m/>
    <m/>
  </r>
  <r>
    <n v="136162"/>
    <x v="28"/>
    <s v="Moreno"/>
    <x v="15"/>
    <d v="2018-11-01T00:00:00"/>
    <s v="-"/>
    <s v="Mantenimiento Mecanico"/>
    <d v="2023-02-02T00:00:00"/>
    <d v="1899-12-30T08:48:33"/>
    <d v="2023-02-02T00:00:00"/>
    <d v="1899-12-30T08:48:40"/>
    <n v="7"/>
    <n v="0.11666666666666667"/>
    <s v="microparada"/>
    <s v="microparada"/>
    <n v="5"/>
    <s v="febrero"/>
    <s v="M"/>
    <m/>
    <s v="microparada"/>
    <m/>
    <m/>
    <m/>
  </r>
  <r>
    <n v="136166"/>
    <x v="21"/>
    <s v="Moreno"/>
    <x v="3"/>
    <d v="2022-07-14T00:00:00"/>
    <s v="Natalio"/>
    <s v="Mantenimiento Electrico"/>
    <d v="2023-02-02T00:00:00"/>
    <d v="1899-12-30T09:47:13"/>
    <d v="2023-02-02T00:00:00"/>
    <d v="1899-12-30T09:47:17"/>
    <n v="4"/>
    <n v="6.6666666666666666E-2"/>
    <s v="microparada"/>
    <s v="microparada"/>
    <n v="5"/>
    <s v="febrero"/>
    <s v="M"/>
    <m/>
    <s v="microparada"/>
    <m/>
    <m/>
    <m/>
  </r>
  <r>
    <n v="136175"/>
    <x v="10"/>
    <s v="Moreno"/>
    <x v="7"/>
    <d v="2020-09-30T00:00:00"/>
    <s v="Martín"/>
    <s v="Mantenimiento Mecanico"/>
    <d v="2023-02-02T00:00:00"/>
    <d v="1899-12-30T11:02:57"/>
    <d v="2023-02-02T00:00:00"/>
    <d v="1899-12-30T11:26:04"/>
    <n v="1387"/>
    <n v="23.116666666666667"/>
    <s v="regulacion"/>
    <s v="ajuste"/>
    <n v="5"/>
    <s v="febrero"/>
    <s v="M"/>
    <m/>
    <s v="no"/>
    <m/>
    <m/>
    <m/>
  </r>
  <r>
    <n v="136176"/>
    <x v="32"/>
    <s v="Moreno"/>
    <x v="10"/>
    <d v="2022-07-14T00:00:00"/>
    <s v="Natalio"/>
    <s v="Mantenimiento Electrico"/>
    <d v="2023-02-02T00:00:00"/>
    <d v="1899-12-30T11:07:29"/>
    <d v="2023-02-02T00:00:00"/>
    <d v="1899-12-30T11:07:37"/>
    <n v="8"/>
    <n v="0.13333333333333333"/>
    <s v="microparada"/>
    <s v="microparada"/>
    <n v="5"/>
    <s v="febrero"/>
    <s v="M"/>
    <m/>
    <s v="microparada"/>
    <m/>
    <m/>
    <m/>
  </r>
  <r>
    <n v="136177"/>
    <x v="32"/>
    <s v="Moreno"/>
    <x v="10"/>
    <d v="2022-07-14T00:00:00"/>
    <s v="Natalio"/>
    <s v="Mantenimiento Mecanico"/>
    <d v="2023-02-02T00:00:00"/>
    <d v="1899-12-30T11:07:46"/>
    <d v="2023-02-02T00:00:00"/>
    <d v="1899-12-30T11:21:23"/>
    <n v="817"/>
    <n v="13.616666666666667"/>
    <s v="Modificación de parámetro y corrección de posición del sensor"/>
    <s v="ajuste"/>
    <n v="5"/>
    <s v="febrero"/>
    <s v="M"/>
    <m/>
    <s v="no"/>
    <m/>
    <m/>
    <m/>
  </r>
  <r>
    <n v="136179"/>
    <x v="22"/>
    <s v="Moreno"/>
    <x v="10"/>
    <d v="2022-07-14T00:00:00"/>
    <s v="Natalio"/>
    <s v="Mantenimiento Electrico"/>
    <d v="2023-02-02T00:00:00"/>
    <d v="1899-12-30T11:35:18"/>
    <d v="2023-02-02T00:00:00"/>
    <d v="1899-12-30T11:39:52"/>
    <n v="274"/>
    <n v="4.5666666666666664"/>
    <s v="microparada"/>
    <s v="microparada"/>
    <n v="5"/>
    <s v="febrero"/>
    <s v="M"/>
    <m/>
    <s v="microparada"/>
    <m/>
    <m/>
    <m/>
  </r>
  <r>
    <n v="136187"/>
    <x v="22"/>
    <s v="Moreno"/>
    <x v="10"/>
    <d v="2022-07-14T00:00:00"/>
    <s v="Natalio"/>
    <s v="Mantenimiento Electrico"/>
    <d v="2023-02-02T00:00:00"/>
    <d v="1899-12-30T13:00:00"/>
    <d v="2023-02-02T00:00:00"/>
    <d v="1899-12-30T13:09:09"/>
    <n v="549"/>
    <n v="9.15"/>
    <s v="microparada"/>
    <s v="microparada"/>
    <n v="5"/>
    <s v="febrero"/>
    <s v="M"/>
    <m/>
    <s v="microparada"/>
    <m/>
    <m/>
    <m/>
  </r>
  <r>
    <n v="136203"/>
    <x v="0"/>
    <s v="Moreno"/>
    <x v="5"/>
    <d v="2018-11-01T00:00:00"/>
    <s v="-"/>
    <s v="Mantenimiento Mecanico"/>
    <d v="2023-02-02T00:00:00"/>
    <d v="1899-12-30T15:35:38"/>
    <d v="2023-02-02T00:00:00"/>
    <d v="1899-12-30T16:05:42"/>
    <n v="1804"/>
    <n v="30.066666666666666"/>
    <s v=" Se purga la máquina "/>
    <s v="ajuste"/>
    <n v="5"/>
    <s v="febrero"/>
    <s v="T"/>
    <m/>
    <s v="no"/>
    <m/>
    <m/>
    <m/>
  </r>
  <r>
    <n v="136207"/>
    <x v="32"/>
    <s v="Moreno"/>
    <x v="10"/>
    <d v="2022-07-14T00:00:00"/>
    <s v="Natalio"/>
    <s v="Mantenimiento Mecanico"/>
    <d v="2023-02-02T00:00:00"/>
    <d v="1899-12-30T16:16:53"/>
    <d v="2023-02-02T00:00:00"/>
    <d v="1899-12-30T16:26:07"/>
    <n v="554"/>
    <n v="9.2333333333333325"/>
    <s v="microparada"/>
    <s v="microparada"/>
    <n v="5"/>
    <s v="febrero"/>
    <s v="T"/>
    <m/>
    <s v="microparada"/>
    <m/>
    <m/>
    <m/>
  </r>
  <r>
    <n v="136211"/>
    <x v="1"/>
    <s v="Moreno"/>
    <x v="2"/>
    <d v="2020-10-16T00:00:00"/>
    <s v="Martín"/>
    <s v="Mantenimiento Electrico"/>
    <d v="2023-02-02T00:00:00"/>
    <d v="1899-12-30T16:50:42"/>
    <d v="2023-02-02T00:00:00"/>
    <d v="1899-12-30T17:01:56"/>
    <n v="674"/>
    <n v="11.233333333333333"/>
    <s v="eléctricos regulación etiquetadora."/>
    <s v="ajuste"/>
    <n v="5"/>
    <s v="febrero"/>
    <s v="T"/>
    <m/>
    <s v="no"/>
    <m/>
    <m/>
    <m/>
  </r>
  <r>
    <n v="136213"/>
    <x v="0"/>
    <s v="Moreno"/>
    <x v="3"/>
    <d v="2021-02-04T00:00:00"/>
    <s v="Victor"/>
    <s v="Mantenimiento Electrico"/>
    <d v="2023-02-02T00:00:00"/>
    <d v="1899-12-30T17:11:34"/>
    <d v="2023-02-02T00:00:00"/>
    <d v="1899-12-30T17:17:11"/>
    <n v="337"/>
    <n v="5.6166666666666663"/>
    <s v="microparada"/>
    <s v="microparada"/>
    <n v="5"/>
    <s v="febrero"/>
    <s v="T"/>
    <m/>
    <s v="microparada"/>
    <m/>
    <m/>
    <m/>
  </r>
  <r>
    <n v="136216"/>
    <x v="0"/>
    <s v="Moreno"/>
    <x v="3"/>
    <d v="2021-02-04T00:00:00"/>
    <s v="Victor"/>
    <s v="Mantenimiento Mecanico"/>
    <d v="2023-02-02T00:00:00"/>
    <d v="1899-12-30T17:34:58"/>
    <d v="2023-02-02T00:00:00"/>
    <d v="1899-12-30T18:40:10"/>
    <n v="3912"/>
    <n v="65.2"/>
    <s v="Se corta cadena principal y se cambia sensor"/>
    <s v="rotura"/>
    <n v="5"/>
    <s v="febrero"/>
    <s v="T"/>
    <m/>
    <s v="si"/>
    <m/>
    <m/>
    <m/>
  </r>
  <r>
    <n v="136218"/>
    <x v="9"/>
    <s v="Moreno"/>
    <x v="6"/>
    <d v="2021-03-03T00:00:00"/>
    <s v="Martín"/>
    <s v="Mantenimiento Mecanico"/>
    <d v="2023-02-02T00:00:00"/>
    <d v="1899-12-30T17:38:47"/>
    <d v="2023-02-02T00:00:00"/>
    <d v="1899-12-30T17:42:24"/>
    <n v="217"/>
    <n v="3.6166666666666667"/>
    <s v="microparada"/>
    <s v="microparada"/>
    <n v="5"/>
    <s v="febrero"/>
    <s v="T"/>
    <m/>
    <s v="microparada"/>
    <m/>
    <m/>
    <m/>
  </r>
  <r>
    <n v="136219"/>
    <x v="2"/>
    <s v="Moreno"/>
    <x v="19"/>
    <d v="2018-11-01T00:00:00"/>
    <s v="-"/>
    <s v="Mantenimiento Mecanico"/>
    <d v="2023-02-02T00:00:00"/>
    <d v="1899-12-30T17:42:13"/>
    <d v="2023-02-02T00:00:00"/>
    <d v="1899-12-30T20:06:49"/>
    <n v="8676"/>
    <n v="144.6"/>
    <s v="Regulación "/>
    <s v="ajuste"/>
    <n v="5"/>
    <s v="febrero"/>
    <s v="T"/>
    <m/>
    <s v="no"/>
    <m/>
    <m/>
    <m/>
  </r>
  <r>
    <n v="136224"/>
    <x v="0"/>
    <s v="Moreno"/>
    <x v="3"/>
    <d v="2021-02-04T00:00:00"/>
    <s v="Victor"/>
    <s v="Mantenimiento Electrico"/>
    <d v="2023-02-02T00:00:00"/>
    <d v="1899-12-30T18:40:21"/>
    <d v="2023-02-02T00:00:00"/>
    <d v="1899-12-30T18:52:44"/>
    <n v="743"/>
    <n v="12.383333333333333"/>
    <s v="Se corta cadena principal y se cambia sensor"/>
    <s v="rotura"/>
    <n v="5"/>
    <s v="febrero"/>
    <s v="T"/>
    <m/>
    <s v="si"/>
    <m/>
    <m/>
    <m/>
  </r>
  <r>
    <n v="136225"/>
    <x v="10"/>
    <s v="Moreno"/>
    <x v="7"/>
    <d v="2020-09-30T00:00:00"/>
    <s v="Martín"/>
    <s v="Mantenimiento Mecanico"/>
    <d v="2023-02-02T00:00:00"/>
    <d v="1899-12-30T18:43:54"/>
    <d v="2023-02-02T00:00:00"/>
    <d v="1899-12-30T18:52:03"/>
    <n v="489"/>
    <n v="8.15"/>
    <s v="microparada"/>
    <s v="microparada"/>
    <n v="5"/>
    <s v="febrero"/>
    <s v="T"/>
    <m/>
    <s v="microparada"/>
    <m/>
    <m/>
    <m/>
  </r>
  <r>
    <n v="136231"/>
    <x v="21"/>
    <s v="Moreno"/>
    <x v="19"/>
    <d v="2018-11-01T00:00:00"/>
    <s v="-"/>
    <s v="Mantenimiento Mecanico"/>
    <d v="2023-02-02T00:00:00"/>
    <d v="1899-12-30T20:20:03"/>
    <d v="2023-02-02T00:00:00"/>
    <d v="1899-12-30T20:20:15"/>
    <n v="12"/>
    <n v="0.2"/>
    <s v="microparada"/>
    <s v="microparada"/>
    <n v="5"/>
    <s v="febrero"/>
    <s v="T"/>
    <m/>
    <s v="microparada"/>
    <m/>
    <m/>
    <m/>
  </r>
  <r>
    <n v="136232"/>
    <x v="37"/>
    <s v="Moreno"/>
    <x v="15"/>
    <d v="2018-11-01T00:00:00"/>
    <s v="-"/>
    <s v="Mantenimiento Mecanico"/>
    <d v="2023-02-02T00:00:00"/>
    <d v="1899-12-30T20:21:40"/>
    <d v="2023-02-02T00:00:00"/>
    <d v="1899-12-30T20:21:47"/>
    <n v="7"/>
    <n v="0.11666666666666667"/>
    <s v="microparada"/>
    <s v="microparada"/>
    <n v="5"/>
    <s v="febrero"/>
    <s v="T"/>
    <m/>
    <s v="microparada"/>
    <m/>
    <m/>
    <m/>
  </r>
  <r>
    <n v="136233"/>
    <x v="6"/>
    <s v="Moreno"/>
    <x v="10"/>
    <d v="2018-11-01T00:00:00"/>
    <s v="-"/>
    <s v="Mantenimiento Mecanico"/>
    <d v="2023-02-02T00:00:00"/>
    <d v="1899-12-30T20:22:04"/>
    <d v="2023-02-02T00:00:00"/>
    <d v="1899-12-30T20:22:12"/>
    <n v="8"/>
    <n v="0.13333333333333333"/>
    <s v="microparada"/>
    <s v="microparada"/>
    <n v="5"/>
    <s v="febrero"/>
    <s v="T"/>
    <m/>
    <s v="microparada"/>
    <m/>
    <m/>
    <m/>
  </r>
  <r>
    <n v="136239"/>
    <x v="10"/>
    <s v="Moreno"/>
    <x v="7"/>
    <d v="2020-09-30T00:00:00"/>
    <s v="Martín"/>
    <s v="Mantenimiento Mecanico"/>
    <d v="2023-02-03T00:00:00"/>
    <d v="1899-12-30T06:03:53"/>
    <d v="2023-02-03T00:00:00"/>
    <d v="1899-12-30T06:32:44"/>
    <n v="1731"/>
    <n v="28.85"/>
    <s v="regulacion"/>
    <s v="ajuste"/>
    <n v="5"/>
    <s v="febrero"/>
    <s v="M"/>
    <m/>
    <s v="no"/>
    <m/>
    <m/>
    <m/>
  </r>
  <r>
    <n v="136242"/>
    <x v="0"/>
    <s v="Moreno"/>
    <x v="3"/>
    <d v="2021-02-04T00:00:00"/>
    <s v="Victor"/>
    <s v="Mantenimiento Electrico"/>
    <d v="2023-02-03T00:00:00"/>
    <d v="1899-12-30T06:29:34"/>
    <d v="2023-02-03T00:00:00"/>
    <d v="1899-12-30T06:33:36"/>
    <n v="242"/>
    <n v="4.0333333333333332"/>
    <s v="microparada"/>
    <s v="microparada"/>
    <n v="5"/>
    <s v="febrero"/>
    <s v="M"/>
    <m/>
    <s v="microparada"/>
    <m/>
    <m/>
    <m/>
  </r>
  <r>
    <n v="136243"/>
    <x v="10"/>
    <s v="Moreno"/>
    <x v="7"/>
    <d v="2020-09-30T00:00:00"/>
    <s v="Martín"/>
    <s v="Mantenimiento Electrico"/>
    <d v="2023-02-03T00:00:00"/>
    <d v="1899-12-30T06:32:50"/>
    <d v="2023-02-03T00:00:00"/>
    <d v="1899-12-30T06:44:41"/>
    <n v="711"/>
    <n v="11.85"/>
    <s v="regulacion"/>
    <s v="ajuste"/>
    <n v="5"/>
    <s v="febrero"/>
    <s v="M"/>
    <m/>
    <s v="no"/>
    <m/>
    <m/>
    <m/>
  </r>
  <r>
    <n v="136245"/>
    <x v="0"/>
    <s v="Moreno"/>
    <x v="3"/>
    <d v="2021-02-04T00:00:00"/>
    <s v="Victor"/>
    <s v="Mantenimiento Electrico"/>
    <d v="2023-02-03T00:00:00"/>
    <d v="1899-12-30T06:39:18"/>
    <d v="2023-02-03T00:00:00"/>
    <d v="1899-12-30T06:54:06"/>
    <n v="888"/>
    <n v="14.8"/>
    <s v="se regula sensor"/>
    <s v="ajuste"/>
    <n v="5"/>
    <s v="febrero"/>
    <s v="M"/>
    <m/>
    <s v="no"/>
    <m/>
    <m/>
    <m/>
  </r>
  <r>
    <n v="136256"/>
    <x v="2"/>
    <s v="Moreno"/>
    <x v="20"/>
    <d v="2021-10-06T00:00:00"/>
    <s v="Sebastian "/>
    <s v="Mantenimiento Mecanico"/>
    <d v="2023-02-03T00:00:00"/>
    <d v="1899-12-30T07:18:29"/>
    <d v="2023-02-03T00:00:00"/>
    <d v="1899-12-30T07:44:01"/>
    <n v="1532"/>
    <n v="25.533333333333335"/>
    <s v="regulacion"/>
    <s v="ajuste"/>
    <n v="5"/>
    <s v="febrero"/>
    <s v="M"/>
    <m/>
    <s v="no"/>
    <m/>
    <m/>
    <m/>
  </r>
  <r>
    <n v="136260"/>
    <x v="22"/>
    <s v="Moreno"/>
    <x v="10"/>
    <d v="2022-07-14T00:00:00"/>
    <s v="Natalio"/>
    <s v="Mantenimiento Electrico"/>
    <d v="2023-02-03T00:00:00"/>
    <d v="1899-12-30T08:02:05"/>
    <d v="2023-02-03T00:00:00"/>
    <d v="1899-12-30T09:02:42"/>
    <n v="3637"/>
    <n v="60.616666666666667"/>
    <s v="soluciona el maquinista"/>
    <s v="ajuste"/>
    <n v="5"/>
    <s v="febrero"/>
    <s v="M"/>
    <m/>
    <s v="no"/>
    <m/>
    <m/>
    <m/>
  </r>
  <r>
    <n v="136273"/>
    <x v="24"/>
    <s v="Moreno"/>
    <x v="10"/>
    <d v="2018-11-01T00:00:00"/>
    <s v="-"/>
    <s v="Mantenimiento Electrico"/>
    <d v="2023-02-03T00:00:00"/>
    <d v="1899-12-30T09:24:06"/>
    <d v="2023-02-03T00:00:00"/>
    <d v="1899-12-30T10:07:40"/>
    <n v="2614"/>
    <n v="43.56666666666667"/>
    <s v="regulacion, problemas con bajador ( formato)"/>
    <s v="no aplica"/>
    <n v="5"/>
    <s v="febrero"/>
    <s v="M"/>
    <s v="no aplica"/>
    <s v="no aplica"/>
    <s v="no aplica"/>
    <s v="no aplica"/>
    <s v="no aplica"/>
  </r>
  <r>
    <n v="136281"/>
    <x v="14"/>
    <s v="Moreno"/>
    <x v="2"/>
    <d v="2020-02-20T00:00:00"/>
    <s v="Martín"/>
    <s v="Mantenimiento Electrico"/>
    <d v="2023-02-03T00:00:00"/>
    <d v="1899-12-30T09:59:04"/>
    <d v="2023-02-03T00:00:00"/>
    <d v="1899-12-30T10:07:07"/>
    <n v="483"/>
    <n v="8.0500000000000007"/>
    <s v="microparada"/>
    <s v="microparada"/>
    <n v="5"/>
    <s v="febrero"/>
    <s v="M"/>
    <m/>
    <s v="microparada"/>
    <m/>
    <m/>
    <m/>
  </r>
  <r>
    <n v="136286"/>
    <x v="13"/>
    <s v="Moreno"/>
    <x v="6"/>
    <d v="2020-06-30T00:00:00"/>
    <s v="Martín"/>
    <s v="Mantenimiento Mecanico"/>
    <d v="2023-02-03T00:00:00"/>
    <d v="1899-12-30T10:14:52"/>
    <d v="2023-02-03T00:00:00"/>
    <d v="1899-12-30T10:51:07"/>
    <n v="2175"/>
    <n v="36.25"/>
    <s v="regulacion"/>
    <s v="ajuste"/>
    <n v="5"/>
    <s v="febrero"/>
    <s v="M"/>
    <m/>
    <s v="no"/>
    <m/>
    <m/>
    <m/>
  </r>
  <r>
    <n v="136312"/>
    <x v="11"/>
    <s v="Moreno"/>
    <x v="10"/>
    <d v="2018-11-01T00:00:00"/>
    <s v="-"/>
    <s v="Mantenimiento Electrico"/>
    <d v="2023-02-03T00:00:00"/>
    <d v="1899-12-30T11:31:23"/>
    <d v="2023-02-03T00:00:00"/>
    <d v="1899-12-30T12:45:43"/>
    <n v="4460"/>
    <n v="74.333333333333329"/>
    <s v="regulacion"/>
    <s v="ajuste"/>
    <n v="5"/>
    <s v="febrero"/>
    <s v="M"/>
    <m/>
    <s v="no"/>
    <m/>
    <m/>
    <m/>
  </r>
  <r>
    <n v="136313"/>
    <x v="28"/>
    <s v="Moreno"/>
    <x v="15"/>
    <d v="2018-11-01T00:00:00"/>
    <s v="-"/>
    <s v="Mantenimiento Electrico"/>
    <d v="2023-02-03T00:00:00"/>
    <d v="1899-12-30T11:31:51"/>
    <d v="2023-02-03T00:00:00"/>
    <d v="1899-12-30T11:31:55"/>
    <n v="4"/>
    <n v="6.6666666666666666E-2"/>
    <s v="microparada"/>
    <s v="microparada"/>
    <n v="5"/>
    <s v="febrero"/>
    <s v="M"/>
    <m/>
    <s v="microparada"/>
    <m/>
    <m/>
    <m/>
  </r>
  <r>
    <n v="136314"/>
    <x v="0"/>
    <s v="Moreno"/>
    <x v="2"/>
    <d v="2018-11-01T00:00:00"/>
    <s v="-"/>
    <s v="Mantenimiento Electrico"/>
    <d v="2023-02-03T00:00:00"/>
    <d v="1899-12-30T11:32:21"/>
    <d v="2023-02-03T00:00:00"/>
    <d v="1899-12-30T14:42:29"/>
    <n v="11408"/>
    <n v="190.13333333333333"/>
    <s v="regulacion prueba versalles"/>
    <s v="no aplica"/>
    <n v="5"/>
    <s v="febrero"/>
    <s v="M"/>
    <s v="no aplica"/>
    <s v="no aplica"/>
    <s v="no aplica"/>
    <s v="no aplica"/>
    <s v="no aplica"/>
  </r>
  <r>
    <n v="136316"/>
    <x v="28"/>
    <s v="Moreno"/>
    <x v="15"/>
    <d v="2018-11-01T00:00:00"/>
    <s v="-"/>
    <s v="Mantenimiento Mecanico"/>
    <d v="2023-02-03T00:00:00"/>
    <d v="1899-12-30T11:42:04"/>
    <d v="2023-02-03T00:00:00"/>
    <d v="1899-12-30T12:24:13"/>
    <n v="2529"/>
    <n v="42.15"/>
    <s v="no hubo llamado"/>
    <s v="no aplica"/>
    <n v="5"/>
    <s v="febrero"/>
    <s v="M"/>
    <s v="no aplica"/>
    <s v="no aplica"/>
    <s v="no aplica"/>
    <s v="no aplica"/>
    <s v="no aplica"/>
  </r>
  <r>
    <n v="136332"/>
    <x v="9"/>
    <s v="Moreno"/>
    <x v="6"/>
    <d v="2021-03-03T00:00:00"/>
    <s v="Martín"/>
    <s v="Mantenimiento Mecanico"/>
    <d v="2023-02-03T00:00:00"/>
    <d v="1899-12-30T14:21:24"/>
    <d v="2023-02-03T00:00:00"/>
    <d v="1899-12-30T14:31:53"/>
    <n v="629"/>
    <n v="10.483333333333333"/>
    <s v="cambio espina de colocador de pinceles"/>
    <s v="rotura"/>
    <n v="5"/>
    <s v="febrero"/>
    <s v="T"/>
    <m/>
    <s v="si"/>
    <m/>
    <m/>
    <m/>
  </r>
  <r>
    <n v="136334"/>
    <x v="22"/>
    <s v="Moreno"/>
    <x v="3"/>
    <d v="2021-02-04T00:00:00"/>
    <s v="Victor"/>
    <s v="Mantenimiento Electrico"/>
    <d v="2023-02-03T00:00:00"/>
    <d v="1899-12-30T14:47:18"/>
    <d v="2023-02-03T00:00:00"/>
    <d v="1899-12-30T15:05:38"/>
    <n v="1100"/>
    <n v="18.333333333333332"/>
    <s v="soporte de sensor doblado"/>
    <s v="ajuste"/>
    <n v="5"/>
    <s v="febrero"/>
    <s v="T"/>
    <m/>
    <s v="no"/>
    <m/>
    <m/>
    <m/>
  </r>
  <r>
    <n v="136344"/>
    <x v="0"/>
    <s v="Moreno"/>
    <x v="13"/>
    <d v="2018-11-01T00:00:00"/>
    <s v="-"/>
    <s v="Mantenimiento Mecanico"/>
    <d v="2023-02-03T00:00:00"/>
    <d v="1899-12-30T15:53:11"/>
    <d v="2023-02-03T00:00:00"/>
    <d v="1899-12-30T16:05:20"/>
    <n v="729"/>
    <n v="12.15"/>
    <s v="regulación de tapadora"/>
    <s v="ajuste"/>
    <n v="5"/>
    <s v="febrero"/>
    <s v="T"/>
    <m/>
    <s v="no"/>
    <m/>
    <m/>
    <m/>
  </r>
  <r>
    <n v="136348"/>
    <x v="13"/>
    <s v="Moreno"/>
    <x v="6"/>
    <d v="2020-06-30T00:00:00"/>
    <s v="Martín"/>
    <s v="Mantenimiento Mecanico"/>
    <d v="2023-02-03T00:00:00"/>
    <d v="1899-12-30T16:33:54"/>
    <d v="2023-02-03T00:00:00"/>
    <d v="1899-12-30T16:39:43"/>
    <n v="349"/>
    <n v="5.8166666666666664"/>
    <s v="microparada"/>
    <s v="microparada"/>
    <n v="5"/>
    <s v="febrero"/>
    <s v="T"/>
    <m/>
    <s v="microparada"/>
    <m/>
    <m/>
    <m/>
  </r>
  <r>
    <n v="136349"/>
    <x v="0"/>
    <s v="Moreno"/>
    <x v="17"/>
    <d v="2018-11-01T00:00:00"/>
    <s v="-"/>
    <s v="Mantenimiento Electrico"/>
    <d v="2023-02-03T00:00:00"/>
    <d v="1899-12-30T16:43:07"/>
    <d v="2023-02-03T00:00:00"/>
    <d v="1899-12-30T18:34:54"/>
    <n v="6707"/>
    <n v="111.78333333333333"/>
    <s v="reemplazo de controlador de temperatura"/>
    <s v="rotura"/>
    <n v="5"/>
    <s v="febrero"/>
    <s v="T"/>
    <m/>
    <s v="si"/>
    <m/>
    <m/>
    <m/>
  </r>
  <r>
    <n v="136352"/>
    <x v="28"/>
    <s v="Moreno"/>
    <x v="6"/>
    <d v="2018-11-01T00:00:00"/>
    <s v="-"/>
    <s v="Mantenimiento Electrico"/>
    <d v="2023-02-03T00:00:00"/>
    <d v="1899-12-30T17:07:52"/>
    <d v="2023-02-03T00:00:00"/>
    <d v="1899-12-30T17:57:03"/>
    <n v="2951"/>
    <n v="49.18333333333333"/>
    <s v="se llevó a condiciones iniciales el brazo por error de comunicación con PLC"/>
    <s v="ajuste"/>
    <n v="5"/>
    <s v="febrero"/>
    <s v="T"/>
    <m/>
    <s v="no"/>
    <m/>
    <m/>
    <m/>
  </r>
  <r>
    <n v="136354"/>
    <x v="2"/>
    <s v="Moreno"/>
    <x v="12"/>
    <d v="2020-02-21T00:00:00"/>
    <s v="Martín"/>
    <s v="Mantenimiento Mecanico"/>
    <d v="2023-02-03T00:00:00"/>
    <d v="1899-12-30T17:43:12"/>
    <d v="2023-02-03T00:00:00"/>
    <d v="1899-12-30T18:20:25"/>
    <n v="2233"/>
    <n v="37.216666666666669"/>
    <s v=" no era la estuchadora era la celofanado regulación"/>
    <s v="ajuste"/>
    <n v="5"/>
    <s v="febrero"/>
    <s v="T"/>
    <m/>
    <s v="no"/>
    <m/>
    <m/>
    <m/>
  </r>
  <r>
    <n v="136362"/>
    <x v="34"/>
    <s v="Moreno"/>
    <x v="7"/>
    <d v="2021-03-10T00:00:00"/>
    <s v="Martín"/>
    <s v="Mantenimiento Mecanico"/>
    <d v="2023-02-03T00:00:00"/>
    <d v="1899-12-30T18:47:38"/>
    <d v="2023-02-03T00:00:00"/>
    <d v="1899-12-30T20:20:29"/>
    <n v="5571"/>
    <n v="92.85"/>
    <s v=" se le puso los topes de la torqueadora y se probó torqueando a mano y el resultado es él mismo la supervisora está al tanto"/>
    <s v="rotura"/>
    <n v="5"/>
    <s v="febrero"/>
    <s v="T"/>
    <m/>
    <s v="si"/>
    <m/>
    <m/>
    <m/>
  </r>
  <r>
    <n v="136365"/>
    <x v="22"/>
    <s v="Moreno"/>
    <x v="10"/>
    <d v="2022-07-14T00:00:00"/>
    <s v="Natalio"/>
    <s v="Mantenimiento Mecanico"/>
    <d v="2023-02-03T00:00:00"/>
    <d v="1899-12-30T19:13:58"/>
    <d v="2023-02-03T00:00:00"/>
    <d v="1899-12-30T19:29:03"/>
    <n v="905"/>
    <n v="15.083333333333334"/>
    <s v="se salió correa del rodante del láser"/>
    <s v="ajuste"/>
    <n v="5"/>
    <s v="febrero"/>
    <s v="T"/>
    <m/>
    <s v="no"/>
    <m/>
    <m/>
    <m/>
  </r>
  <r>
    <n v="136367"/>
    <x v="2"/>
    <s v="Moreno"/>
    <x v="3"/>
    <d v="2021-02-04T00:00:00"/>
    <s v="Victor"/>
    <s v="Mantenimiento Mecanico"/>
    <d v="2023-02-03T00:00:00"/>
    <d v="1899-12-30T20:32:18"/>
    <d v="2023-02-03T00:00:00"/>
    <d v="1899-12-30T20:32:55"/>
    <n v="37"/>
    <n v="0.6166666666666667"/>
    <s v="microparada"/>
    <s v="microparada"/>
    <n v="5"/>
    <s v="febrero"/>
    <s v="T"/>
    <m/>
    <s v="microparada"/>
    <m/>
    <m/>
    <m/>
  </r>
  <r>
    <n v="136375"/>
    <x v="3"/>
    <s v="Moreno"/>
    <x v="10"/>
    <d v="2018-11-01T00:00:00"/>
    <s v="-"/>
    <s v="Mantenimiento Mecanico"/>
    <d v="2023-02-06T00:00:00"/>
    <d v="1899-12-30T06:43:07"/>
    <d v="2023-02-06T00:00:00"/>
    <d v="1899-12-30T06:59:30"/>
    <n v="983"/>
    <n v="16.383333333333333"/>
    <s v="  falla en el roscado por baja presion de aire"/>
    <s v="ajuste"/>
    <n v="6"/>
    <s v="febrero"/>
    <s v="M"/>
    <m/>
    <s v="no"/>
    <m/>
    <m/>
    <m/>
  </r>
  <r>
    <n v="136382"/>
    <x v="32"/>
    <s v="Moreno"/>
    <x v="10"/>
    <d v="2022-07-14T00:00:00"/>
    <s v="Natalio"/>
    <s v="Mantenimiento Electrico"/>
    <d v="2023-02-06T00:00:00"/>
    <d v="1899-12-30T07:18:45"/>
    <d v="2023-02-06T00:00:00"/>
    <d v="1899-12-30T07:40:33"/>
    <n v="1308"/>
    <n v="21.8"/>
    <s v="parámetro de frenador de puck"/>
    <s v="ajuste"/>
    <n v="6"/>
    <s v="febrero"/>
    <s v="M"/>
    <m/>
    <s v="no"/>
    <m/>
    <m/>
    <m/>
  </r>
  <r>
    <n v="136387"/>
    <x v="2"/>
    <s v="Moreno"/>
    <x v="9"/>
    <d v="2018-11-01T00:00:00"/>
    <s v="-"/>
    <s v="Mantenimiento Mecanico"/>
    <d v="2023-02-06T00:00:00"/>
    <d v="1899-12-30T07:27:42"/>
    <d v="2023-02-06T00:00:00"/>
    <d v="1899-12-30T08:39:38"/>
    <n v="4316"/>
    <n v="71.933333333333337"/>
    <s v="se aprieta eje y se cambia chaveta de movimiento de liners"/>
    <s v="ajuste"/>
    <n v="6"/>
    <s v="febrero"/>
    <s v="M"/>
    <m/>
    <s v="no"/>
    <m/>
    <m/>
    <m/>
  </r>
  <r>
    <n v="136389"/>
    <x v="22"/>
    <s v="Moreno"/>
    <x v="10"/>
    <d v="2022-07-14T00:00:00"/>
    <s v="Natalio"/>
    <s v="Mantenimiento Electrico"/>
    <d v="2023-02-06T00:00:00"/>
    <d v="1899-12-30T07:40:41"/>
    <d v="2023-02-06T00:00:00"/>
    <d v="1899-12-30T08:44:08"/>
    <n v="3807"/>
    <n v="63.45"/>
    <s v="regulación de láser"/>
    <s v="ajuste"/>
    <n v="6"/>
    <s v="febrero"/>
    <s v="M"/>
    <m/>
    <s v="no"/>
    <m/>
    <m/>
    <m/>
  </r>
  <r>
    <n v="136394"/>
    <x v="39"/>
    <s v="Moreno"/>
    <x v="2"/>
    <d v="2018-11-01T00:00:00"/>
    <s v="-"/>
    <s v="Mantenimiento Electrico"/>
    <d v="2023-02-06T00:00:00"/>
    <d v="1899-12-30T08:32:15"/>
    <d v="2023-02-06T00:00:00"/>
    <d v="1899-12-30T09:11:03"/>
    <n v="2328"/>
    <n v="38.799999999999997"/>
    <s v="regulacion"/>
    <s v="ajuste"/>
    <n v="6"/>
    <s v="febrero"/>
    <s v="M"/>
    <m/>
    <s v="no"/>
    <m/>
    <m/>
    <m/>
  </r>
  <r>
    <n v="136395"/>
    <x v="0"/>
    <s v="Moreno"/>
    <x v="18"/>
    <d v="2018-11-01T00:00:00"/>
    <s v="-"/>
    <s v="Mantenimiento Mecanico"/>
    <d v="2023-02-06T00:00:00"/>
    <d v="1899-12-30T08:42:44"/>
    <d v="2023-02-06T00:00:00"/>
    <d v="1899-12-30T09:18:37"/>
    <n v="2153"/>
    <n v="35.883333333333333"/>
    <s v="se cambia racor de mordaza por rotura"/>
    <s v="rotura"/>
    <n v="6"/>
    <s v="febrero"/>
    <s v="M"/>
    <m/>
    <s v="si"/>
    <m/>
    <m/>
    <m/>
  </r>
  <r>
    <n v="136399"/>
    <x v="1"/>
    <s v="Moreno"/>
    <x v="2"/>
    <d v="2020-10-16T00:00:00"/>
    <s v="Martín"/>
    <s v="Mantenimiento Electrico"/>
    <d v="2023-02-06T00:00:00"/>
    <d v="1899-12-30T09:11:15"/>
    <d v="2023-02-06T00:00:00"/>
    <d v="1899-12-30T16:20:18"/>
    <n v="25743"/>
    <n v="429.05"/>
    <s v="regulacion"/>
    <s v="ajuste"/>
    <n v="6"/>
    <s v="febrero"/>
    <s v="M"/>
    <m/>
    <s v="no"/>
    <m/>
    <m/>
    <m/>
  </r>
  <r>
    <n v="136400"/>
    <x v="32"/>
    <s v="Moreno"/>
    <x v="10"/>
    <d v="2022-07-14T00:00:00"/>
    <s v="Natalio"/>
    <s v="Mantenimiento Electrico"/>
    <d v="2023-02-06T00:00:00"/>
    <d v="1899-12-30T09:34:02"/>
    <d v="2023-02-06T00:00:00"/>
    <d v="1899-12-30T10:16:16"/>
    <n v="2534"/>
    <n v="42.233333333333334"/>
    <s v=" se realizo cambio de posicion de actuadores para retirar tuerca cupla de piston y conseguir corregir diferencia de alturas"/>
    <s v="ajuste"/>
    <n v="6"/>
    <s v="febrero"/>
    <s v="M"/>
    <m/>
    <s v="no"/>
    <m/>
    <m/>
    <m/>
  </r>
  <r>
    <n v="136405"/>
    <x v="37"/>
    <s v="Moreno"/>
    <x v="15"/>
    <d v="2018-11-01T00:00:00"/>
    <s v="-"/>
    <s v="Mantenimiento Electrico"/>
    <d v="2023-02-06T00:00:00"/>
    <d v="1899-12-30T10:27:20"/>
    <d v="2023-02-06T00:00:00"/>
    <d v="1899-12-30T10:39:00"/>
    <n v="700"/>
    <n v="11.666666666666666"/>
    <s v="sin informacion"/>
    <s v="sin informacion"/>
    <n v="6"/>
    <s v="febrero"/>
    <s v="M"/>
    <s v="sin informacion"/>
    <s v="sin informacion"/>
    <s v="sin informacion"/>
    <s v="sin informacion"/>
    <s v="sin informacion"/>
  </r>
  <r>
    <n v="136407"/>
    <x v="0"/>
    <s v="Moreno"/>
    <x v="12"/>
    <d v="2018-11-01T00:00:00"/>
    <s v="-"/>
    <s v="Mantenimiento Mecanico"/>
    <d v="2023-02-06T00:00:00"/>
    <d v="1899-12-30T10:32:27"/>
    <d v="2023-02-06T00:00:00"/>
    <d v="1899-12-30T10:56:29"/>
    <n v="1442"/>
    <n v="24.033333333333335"/>
    <s v="cambio de manguera y sopapa de vacio por rotura en tomador de bombas"/>
    <s v="rotura"/>
    <n v="6"/>
    <s v="febrero"/>
    <s v="M"/>
    <m/>
    <s v="si"/>
    <m/>
    <m/>
    <m/>
  </r>
  <r>
    <n v="136408"/>
    <x v="0"/>
    <s v="Moreno"/>
    <x v="18"/>
    <d v="2018-11-01T00:00:00"/>
    <s v="-"/>
    <s v="Mantenimiento Mecanico"/>
    <d v="2023-02-06T00:00:00"/>
    <d v="1899-12-30T10:34:48"/>
    <d v="2023-02-06T00:00:00"/>
    <d v="1899-12-30T10:41:28"/>
    <n v="400"/>
    <n v="6.666666666666667"/>
    <s v="microparada"/>
    <s v="microparada"/>
    <n v="6"/>
    <s v="febrero"/>
    <s v="M"/>
    <m/>
    <s v="microparada"/>
    <m/>
    <m/>
    <m/>
  </r>
  <r>
    <n v="136417"/>
    <x v="19"/>
    <s v="Moreno"/>
    <x v="12"/>
    <d v="2020-02-21T00:00:00"/>
    <s v="Martín"/>
    <s v="Mantenimiento Mecanico"/>
    <d v="2023-02-06T00:00:00"/>
    <d v="1899-12-30T13:15:49"/>
    <d v="2023-02-06T00:00:00"/>
    <d v="1899-12-30T13:33:14"/>
    <n v="1045"/>
    <n v="17.416666666666668"/>
    <s v="se suplementa el tren de plegadores con carton para un mejor plegado del celofan"/>
    <s v="ajuste"/>
    <n v="6"/>
    <s v="febrero"/>
    <s v="M"/>
    <m/>
    <s v="no"/>
    <m/>
    <m/>
    <m/>
  </r>
  <r>
    <n v="136421"/>
    <x v="28"/>
    <s v="Moreno"/>
    <x v="6"/>
    <d v="2018-11-01T00:00:00"/>
    <s v="-"/>
    <s v="Mantenimiento Electrico"/>
    <d v="2023-02-06T00:00:00"/>
    <d v="1899-12-30T14:37:56"/>
    <d v="2023-02-06T00:00:00"/>
    <d v="1899-12-30T15:22:20"/>
    <n v="2664"/>
    <n v="44.4"/>
    <s v="sin informacion"/>
    <s v="sin informacion"/>
    <n v="6"/>
    <s v="febrero"/>
    <s v="T"/>
    <s v="sin informacion"/>
    <s v="sin informacion"/>
    <s v="sin informacion"/>
    <s v="sin informacion"/>
    <s v="sin informacion"/>
  </r>
  <r>
    <n v="136422"/>
    <x v="32"/>
    <s v="Moreno"/>
    <x v="10"/>
    <d v="2022-07-14T00:00:00"/>
    <s v="Natalio"/>
    <s v="Mantenimiento Mecanico"/>
    <d v="2023-02-06T00:00:00"/>
    <d v="1899-12-30T14:39:25"/>
    <d v="2023-02-06T00:00:00"/>
    <d v="1899-12-30T14:42:16"/>
    <n v="171"/>
    <n v="2.85"/>
    <s v="microparada"/>
    <s v="microparada"/>
    <n v="6"/>
    <s v="febrero"/>
    <s v="T"/>
    <m/>
    <s v="microparada"/>
    <m/>
    <m/>
    <m/>
  </r>
  <r>
    <n v="136424"/>
    <x v="0"/>
    <s v="Moreno"/>
    <x v="17"/>
    <d v="2018-11-01T00:00:00"/>
    <s v="-"/>
    <s v="Mantenimiento Mecanico"/>
    <d v="2023-02-06T00:00:00"/>
    <d v="1899-12-30T14:45:25"/>
    <d v="2023-02-06T00:00:00"/>
    <d v="1899-12-30T15:16:08"/>
    <n v="1843"/>
    <n v="30.716666666666665"/>
    <s v="sin informacion"/>
    <s v="sin informacion"/>
    <n v="6"/>
    <s v="febrero"/>
    <s v="T"/>
    <s v="sin informacion"/>
    <s v="sin informacion"/>
    <s v="sin informacion"/>
    <s v="sin informacion"/>
    <s v="sin informacion"/>
  </r>
  <r>
    <n v="136426"/>
    <x v="0"/>
    <s v="Moreno"/>
    <x v="8"/>
    <d v="2018-11-01T00:00:00"/>
    <s v="-"/>
    <s v="Mantenimiento Mecanico"/>
    <d v="2023-02-06T00:00:00"/>
    <d v="1899-12-30T15:01:22"/>
    <d v="2023-02-06T00:00:00"/>
    <d v="1899-12-30T15:22:18"/>
    <n v="1256"/>
    <n v="20.933333333333334"/>
    <s v="se colocó una pieza  nueva en la llenadora de la línea 4 y la puerta queda abierta y la llenadora no arranca"/>
    <s v="ajuste"/>
    <n v="6"/>
    <s v="febrero"/>
    <s v="T"/>
    <m/>
    <s v="no"/>
    <m/>
    <m/>
    <m/>
  </r>
  <r>
    <n v="136440"/>
    <x v="0"/>
    <s v="Moreno"/>
    <x v="10"/>
    <d v="2018-11-01T00:00:00"/>
    <s v="-"/>
    <s v="Mantenimiento Electrico"/>
    <d v="2023-02-06T00:00:00"/>
    <d v="1899-12-30T16:48:42"/>
    <d v="2023-02-06T00:00:00"/>
    <d v="1899-12-30T17:26:33"/>
    <n v="2271"/>
    <n v="37.85"/>
    <s v=" cambio de sensor de acumulación"/>
    <s v="rotura"/>
    <n v="6"/>
    <s v="febrero"/>
    <s v="T"/>
    <m/>
    <s v="si"/>
    <m/>
    <m/>
    <m/>
  </r>
  <r>
    <n v="136444"/>
    <x v="0"/>
    <s v="Moreno"/>
    <x v="5"/>
    <d v="2018-11-01T00:00:00"/>
    <s v="-"/>
    <s v="Mantenimiento Electrico"/>
    <d v="2023-02-06T00:00:00"/>
    <d v="1899-12-30T17:01:56"/>
    <d v="2023-02-06T00:00:00"/>
    <d v="1899-12-30T17:16:05"/>
    <n v="849"/>
    <n v="14.15"/>
    <s v="sin informacion"/>
    <s v="sin informacion"/>
    <n v="6"/>
    <s v="febrero"/>
    <s v="T"/>
    <s v="sin informacion"/>
    <s v="sin informacion"/>
    <s v="sin informacion"/>
    <s v="sin informacion"/>
    <s v="sin informacion"/>
  </r>
  <r>
    <n v="136445"/>
    <x v="12"/>
    <s v="Moreno"/>
    <x v="3"/>
    <d v="2021-02-04T00:00:00"/>
    <s v="Victor"/>
    <s v="Mantenimiento Mecanico"/>
    <d v="2023-02-06T00:00:00"/>
    <d v="1899-12-30T17:06:31"/>
    <d v="2023-02-06T00:00:00"/>
    <d v="1899-12-30T18:25:16"/>
    <n v="4725"/>
    <n v="78.75"/>
    <s v="sin informacion"/>
    <s v="sin informacion"/>
    <n v="6"/>
    <s v="febrero"/>
    <s v="T"/>
    <s v="sin informacion"/>
    <s v="sin informacion"/>
    <s v="sin informacion"/>
    <s v="sin informacion"/>
    <s v="sin informacion"/>
  </r>
  <r>
    <n v="136447"/>
    <x v="28"/>
    <s v="Moreno"/>
    <x v="6"/>
    <d v="2018-11-01T00:00:00"/>
    <s v="-"/>
    <s v="Mantenimiento Mecanico"/>
    <d v="2023-02-06T00:00:00"/>
    <d v="1899-12-30T18:14:44"/>
    <d v="2023-02-06T00:00:00"/>
    <d v="1899-12-30T18:14:48"/>
    <n v="4"/>
    <n v="6.6666666666666666E-2"/>
    <s v="microparada"/>
    <s v="microparada"/>
    <n v="6"/>
    <s v="febrero"/>
    <s v="T"/>
    <m/>
    <s v="microparada"/>
    <m/>
    <m/>
    <m/>
  </r>
  <r>
    <n v="136449"/>
    <x v="42"/>
    <s v="Moreno"/>
    <x v="15"/>
    <d v="2019-10-08T00:00:00"/>
    <s v="Martín"/>
    <s v="Mantenimiento Mecanico"/>
    <d v="2023-02-06T00:00:00"/>
    <d v="1899-12-30T18:17:08"/>
    <d v="2023-02-06T00:00:00"/>
    <d v="1899-12-30T18:56:43"/>
    <n v="2375"/>
    <n v="39.583333333333336"/>
    <s v="sin informacion"/>
    <s v="sin informacion"/>
    <n v="6"/>
    <s v="febrero"/>
    <s v="T"/>
    <s v="sin informacion"/>
    <s v="sin informacion"/>
    <s v="sin informacion"/>
    <s v="sin informacion"/>
    <s v="sin informacion"/>
  </r>
  <r>
    <n v="136450"/>
    <x v="0"/>
    <s v="Moreno"/>
    <x v="18"/>
    <d v="2018-11-01T00:00:00"/>
    <s v="-"/>
    <s v="Mantenimiento Mecanico"/>
    <d v="2023-02-06T00:00:00"/>
    <d v="1899-12-30T18:19:30"/>
    <d v="2023-02-06T00:00:00"/>
    <d v="1899-12-30T18:24:58"/>
    <n v="328"/>
    <n v="5.4666666666666668"/>
    <s v="microparada"/>
    <s v="microparada"/>
    <n v="6"/>
    <s v="febrero"/>
    <s v="T"/>
    <m/>
    <s v="microparada"/>
    <m/>
    <m/>
    <m/>
  </r>
  <r>
    <n v="136456"/>
    <x v="12"/>
    <s v="Moreno"/>
    <x v="3"/>
    <d v="2021-02-04T00:00:00"/>
    <s v="Victor"/>
    <s v="Mantenimiento Mecanico"/>
    <d v="2023-02-06T00:00:00"/>
    <d v="1899-12-30T19:35:47"/>
    <d v="2023-02-06T00:00:00"/>
    <d v="1899-12-30T20:46:35"/>
    <n v="4248"/>
    <n v="70.8"/>
    <s v="sin informacion"/>
    <s v="sin informacion"/>
    <n v="6"/>
    <s v="febrero"/>
    <s v="T"/>
    <s v="sin informacion"/>
    <s v="sin informacion"/>
    <s v="sin informacion"/>
    <s v="sin informacion"/>
    <s v="sin informacion"/>
  </r>
  <r>
    <n v="136461"/>
    <x v="13"/>
    <s v="Moreno"/>
    <x v="6"/>
    <d v="2020-06-30T00:00:00"/>
    <s v="Martín"/>
    <s v="Mantenimiento Mecanico"/>
    <d v="2023-02-06T00:00:00"/>
    <d v="1899-12-30T20:07:38"/>
    <d v="2023-02-07T00:00:00"/>
    <d v="1899-12-30T07:29:33"/>
    <n v="40915"/>
    <n v="681.91666666666663"/>
    <s v="regulacion"/>
    <s v="ajuste"/>
    <n v="6"/>
    <s v="febrero"/>
    <s v="T"/>
    <m/>
    <s v="no"/>
    <m/>
    <m/>
    <m/>
  </r>
  <r>
    <n v="136463"/>
    <x v="3"/>
    <s v="Moreno"/>
    <x v="10"/>
    <d v="2018-11-01T00:00:00"/>
    <s v="-"/>
    <s v="Mantenimiento Mecanico"/>
    <d v="2023-02-06T00:00:00"/>
    <d v="1899-12-30T20:25:14"/>
    <d v="2023-02-06T00:00:00"/>
    <d v="1899-12-30T20:48:50"/>
    <n v="1416"/>
    <n v="23.6"/>
    <s v="se ajusta tornillos del cabezal"/>
    <s v="ajuste"/>
    <n v="6"/>
    <s v="febrero"/>
    <s v="T"/>
    <m/>
    <s v="no"/>
    <m/>
    <m/>
    <m/>
  </r>
  <r>
    <n v="136466"/>
    <x v="28"/>
    <s v="Moreno"/>
    <x v="0"/>
    <d v="2018-11-01T00:00:00"/>
    <s v="-"/>
    <s v="Mantenimiento Mecanico"/>
    <d v="2023-02-06T00:00:00"/>
    <d v="1899-12-30T20:42:45"/>
    <d v="2023-02-06T00:00:00"/>
    <d v="1899-12-30T21:11:51"/>
    <n v="1746"/>
    <n v="29.1"/>
    <s v="manguera estrangulada del embalador"/>
    <s v="ajuste"/>
    <n v="6"/>
    <s v="febrero"/>
    <s v="T"/>
    <m/>
    <s v="no"/>
    <m/>
    <m/>
    <m/>
  </r>
  <r>
    <n v="136469"/>
    <x v="3"/>
    <s v="Moreno"/>
    <x v="10"/>
    <d v="2018-11-01T00:00:00"/>
    <s v="-"/>
    <s v="Mantenimiento Electrico"/>
    <d v="2023-02-06T00:00:00"/>
    <d v="1899-12-30T20:49:05"/>
    <d v="2023-02-06T00:00:00"/>
    <d v="1899-12-30T21:49:33"/>
    <n v="3628"/>
    <n v="60.466666666666669"/>
    <s v="se ajusta tornillos del cabezal"/>
    <s v="ajuste"/>
    <n v="6"/>
    <s v="febrero"/>
    <s v="T"/>
    <m/>
    <s v="no"/>
    <m/>
    <m/>
    <m/>
  </r>
  <r>
    <n v="136480"/>
    <x v="22"/>
    <s v="Moreno"/>
    <x v="10"/>
    <d v="2022-07-14T00:00:00"/>
    <s v="Natalio"/>
    <s v="Mantenimiento Electrico"/>
    <d v="2023-02-07T00:00:00"/>
    <d v="1899-12-30T06:20:26"/>
    <d v="2023-02-07T00:00:00"/>
    <d v="1899-12-30T06:21:39"/>
    <n v="73"/>
    <n v="1.2166666666666666"/>
    <s v="microparada"/>
    <s v="microparada"/>
    <n v="6"/>
    <s v="febrero"/>
    <s v="M"/>
    <m/>
    <s v="microparada"/>
    <m/>
    <m/>
    <m/>
  </r>
  <r>
    <n v="136481"/>
    <x v="22"/>
    <s v="Moreno"/>
    <x v="10"/>
    <d v="2022-07-14T00:00:00"/>
    <s v="Natalio"/>
    <s v="Mantenimiento Mecanico"/>
    <d v="2023-02-07T00:00:00"/>
    <d v="1899-12-30T06:21:46"/>
    <d v="2023-02-07T00:00:00"/>
    <d v="1899-12-30T06:39:05"/>
    <n v="1039"/>
    <n v="17.316666666666666"/>
    <s v="regulacion"/>
    <s v="ajuste"/>
    <n v="6"/>
    <s v="febrero"/>
    <s v="M"/>
    <m/>
    <s v="no"/>
    <m/>
    <m/>
    <m/>
  </r>
  <r>
    <n v="136491"/>
    <x v="12"/>
    <s v="Moreno"/>
    <x v="3"/>
    <d v="2021-02-04T00:00:00"/>
    <s v="Victor"/>
    <s v="Mantenimiento Mecanico"/>
    <d v="2023-02-07T00:00:00"/>
    <d v="1899-12-30T06:59:47"/>
    <d v="2023-02-07T00:00:00"/>
    <d v="1899-12-30T06:59:54"/>
    <n v="7"/>
    <n v="0.11666666666666667"/>
    <s v="microparada"/>
    <s v="microparada"/>
    <n v="6"/>
    <s v="febrero"/>
    <s v="M"/>
    <m/>
    <s v="microparada"/>
    <m/>
    <m/>
    <m/>
  </r>
  <r>
    <n v="136502"/>
    <x v="13"/>
    <s v="Moreno"/>
    <x v="6"/>
    <d v="2020-06-30T00:00:00"/>
    <s v="Martín"/>
    <s v="Mantenimiento Mecanico"/>
    <d v="2023-02-07T00:00:00"/>
    <d v="1899-12-30T07:40:39"/>
    <d v="2023-02-07T00:00:00"/>
    <d v="1899-12-30T12:05:37"/>
    <n v="15898"/>
    <n v="264.96666666666664"/>
    <s v="regulación sobre tapa"/>
    <s v="ajuste"/>
    <n v="6"/>
    <s v="febrero"/>
    <s v="M"/>
    <m/>
    <s v="no"/>
    <m/>
    <m/>
    <m/>
  </r>
  <r>
    <n v="136505"/>
    <x v="15"/>
    <s v="Moreno"/>
    <x v="10"/>
    <d v="2022-07-14T00:00:00"/>
    <s v="Natalio"/>
    <s v="Mantenimiento Electrico"/>
    <d v="2023-02-07T00:00:00"/>
    <d v="1899-12-30T07:58:30"/>
    <d v="2023-02-07T00:00:00"/>
    <d v="1899-12-30T08:48:42"/>
    <n v="3012"/>
    <n v="50.2"/>
    <s v=" regulaciones en girador de Puks."/>
    <s v="ajuste"/>
    <n v="6"/>
    <s v="febrero"/>
    <s v="M"/>
    <m/>
    <s v="no"/>
    <m/>
    <m/>
    <m/>
  </r>
  <r>
    <n v="136509"/>
    <x v="15"/>
    <s v="Moreno"/>
    <x v="10"/>
    <d v="2022-07-14T00:00:00"/>
    <s v="Natalio"/>
    <s v="Mantenimiento Electrico"/>
    <d v="2023-02-07T00:00:00"/>
    <d v="1899-12-30T09:02:41"/>
    <d v="2023-02-07T00:00:00"/>
    <d v="1899-12-30T09:13:51"/>
    <n v="670"/>
    <n v="11.166666666666666"/>
    <s v=" regulaciones en girador de Puks."/>
    <s v="ajuste"/>
    <n v="6"/>
    <s v="febrero"/>
    <s v="M"/>
    <m/>
    <s v="no"/>
    <m/>
    <m/>
    <m/>
  </r>
  <r>
    <n v="136511"/>
    <x v="0"/>
    <s v="Moreno"/>
    <x v="18"/>
    <d v="2018-11-01T00:00:00"/>
    <s v="-"/>
    <s v="Mantenimiento Mecanico"/>
    <d v="2023-02-07T00:00:00"/>
    <d v="1899-12-30T09:39:24"/>
    <d v="2023-02-07T00:00:00"/>
    <d v="1899-12-30T09:44:16"/>
    <n v="292"/>
    <n v="4.8666666666666663"/>
    <s v="microparada"/>
    <s v="microparada"/>
    <n v="6"/>
    <s v="febrero"/>
    <s v="M"/>
    <m/>
    <s v="microparada"/>
    <m/>
    <m/>
    <m/>
  </r>
  <r>
    <n v="136516"/>
    <x v="11"/>
    <s v="Moreno"/>
    <x v="15"/>
    <d v="2018-11-01T00:00:00"/>
    <s v="-"/>
    <s v="Mantenimiento Mecanico"/>
    <d v="2023-02-07T00:00:00"/>
    <d v="1899-12-30T10:58:03"/>
    <d v="2023-02-07T00:00:00"/>
    <d v="1899-12-30T12:39:49"/>
    <n v="6106"/>
    <n v="101.76666666666667"/>
    <s v="sin informacion"/>
    <s v="sin informacion"/>
    <n v="6"/>
    <s v="febrero"/>
    <s v="M"/>
    <s v="sin informacion"/>
    <s v="sin informacion"/>
    <s v="sin informacion"/>
    <s v="sin informacion"/>
    <s v="sin informacion"/>
  </r>
  <r>
    <n v="136529"/>
    <x v="39"/>
    <s v="Moreno"/>
    <x v="2"/>
    <d v="2018-11-01T00:00:00"/>
    <s v="-"/>
    <s v="Mantenimiento Mecanico"/>
    <d v="2023-02-07T00:00:00"/>
    <d v="1899-12-30T15:08:32"/>
    <d v="2023-02-07T00:00:00"/>
    <d v="1899-12-30T15:09:43"/>
    <n v="71"/>
    <n v="1.1833333333333333"/>
    <s v="microparada"/>
    <s v="microparada"/>
    <n v="6"/>
    <s v="febrero"/>
    <s v="T"/>
    <m/>
    <s v="microparada"/>
    <m/>
    <m/>
    <m/>
  </r>
  <r>
    <n v="136530"/>
    <x v="14"/>
    <s v="Moreno"/>
    <x v="2"/>
    <d v="2020-02-20T00:00:00"/>
    <s v="Martín"/>
    <s v="Mantenimiento Electrico"/>
    <d v="2023-02-07T00:00:00"/>
    <d v="1899-12-30T15:10:32"/>
    <d v="2023-02-07T00:00:00"/>
    <d v="1899-12-30T15:32:45"/>
    <n v="1333"/>
    <n v="22.216666666666665"/>
    <s v="regulacion"/>
    <s v="ajuste"/>
    <n v="6"/>
    <s v="febrero"/>
    <s v="T"/>
    <m/>
    <s v="no"/>
    <m/>
    <m/>
    <m/>
  </r>
  <r>
    <n v="136532"/>
    <x v="13"/>
    <s v="Moreno"/>
    <x v="6"/>
    <d v="2020-06-30T00:00:00"/>
    <s v="Martín"/>
    <s v="Mantenimiento Mecanico"/>
    <d v="2023-02-07T00:00:00"/>
    <d v="1899-12-30T15:29:46"/>
    <d v="2023-02-07T00:00:00"/>
    <d v="1899-12-30T17:49:48"/>
    <n v="8402"/>
    <n v="140.03333333333333"/>
    <s v="regulacion de sobretapa"/>
    <s v="ajuste"/>
    <n v="6"/>
    <s v="febrero"/>
    <s v="T"/>
    <m/>
    <s v="no"/>
    <m/>
    <m/>
    <m/>
  </r>
  <r>
    <n v="136540"/>
    <x v="12"/>
    <s v="Moreno"/>
    <x v="3"/>
    <d v="2021-02-04T00:00:00"/>
    <s v="Victor"/>
    <s v="Mantenimiento Mecanico"/>
    <d v="2023-02-07T00:00:00"/>
    <d v="1899-12-30T16:39:59"/>
    <d v="2023-02-07T00:00:00"/>
    <d v="1899-12-30T16:40:47"/>
    <n v="48"/>
    <n v="0.8"/>
    <s v="microparada"/>
    <s v="microparada"/>
    <n v="6"/>
    <s v="febrero"/>
    <s v="T"/>
    <m/>
    <s v="microparada"/>
    <m/>
    <m/>
    <m/>
  </r>
  <r>
    <n v="136541"/>
    <x v="1"/>
    <s v="Moreno"/>
    <x v="2"/>
    <d v="2020-10-16T00:00:00"/>
    <s v="Martín"/>
    <s v="Mantenimiento Electrico"/>
    <d v="2023-02-07T00:00:00"/>
    <d v="1899-12-30T16:41:18"/>
    <d v="2023-02-07T00:00:00"/>
    <d v="1899-12-30T17:58:46"/>
    <n v="4648"/>
    <n v="77.466666666666669"/>
    <s v="regulacion de etiquetado"/>
    <s v="ajuste"/>
    <n v="6"/>
    <s v="febrero"/>
    <s v="T"/>
    <m/>
    <s v="no"/>
    <m/>
    <m/>
    <m/>
  </r>
  <r>
    <n v="136547"/>
    <x v="40"/>
    <s v="Moreno"/>
    <x v="15"/>
    <d v="2019-10-08T00:00:00"/>
    <s v="Martín"/>
    <s v="Mantenimiento Mecanico"/>
    <d v="2023-02-07T00:00:00"/>
    <d v="1899-12-30T17:39:25"/>
    <d v="2023-02-07T00:00:00"/>
    <d v="1899-12-30T17:53:38"/>
    <n v="853"/>
    <n v="14.216666666666667"/>
    <s v="colocacion de correa"/>
    <s v="ajuste"/>
    <n v="6"/>
    <s v="febrero"/>
    <s v="T"/>
    <m/>
    <s v="no"/>
    <m/>
    <m/>
    <m/>
  </r>
  <r>
    <n v="136548"/>
    <x v="23"/>
    <s v="Moreno"/>
    <x v="3"/>
    <d v="2023-01-04T00:00:00"/>
    <s v="Juan Manuel"/>
    <s v="Mantenimiento Mecanico"/>
    <d v="2023-02-07T00:00:00"/>
    <d v="1899-12-30T17:52:35"/>
    <d v="2023-02-07T00:00:00"/>
    <d v="1899-12-30T18:18:27"/>
    <n v="1552"/>
    <n v="25.866666666666667"/>
    <s v="regulacion"/>
    <s v="ajuste"/>
    <n v="6"/>
    <s v="febrero"/>
    <s v="T"/>
    <m/>
    <s v="no"/>
    <m/>
    <m/>
    <m/>
  </r>
  <r>
    <n v="136549"/>
    <x v="3"/>
    <s v="Moreno"/>
    <x v="10"/>
    <d v="2018-11-01T00:00:00"/>
    <s v="-"/>
    <s v="Mantenimiento Electrico"/>
    <d v="2023-02-07T00:00:00"/>
    <d v="1899-12-30T18:00:35"/>
    <d v="2023-02-07T00:00:00"/>
    <d v="1899-12-30T18:22:00"/>
    <n v="1285"/>
    <n v="21.416666666666668"/>
    <s v="regulacion"/>
    <s v="ajuste"/>
    <n v="6"/>
    <s v="febrero"/>
    <s v="T"/>
    <m/>
    <s v="no"/>
    <m/>
    <m/>
    <m/>
  </r>
  <r>
    <n v="136552"/>
    <x v="27"/>
    <s v="Moreno"/>
    <x v="2"/>
    <d v="2018-11-01T00:00:00"/>
    <s v="-"/>
    <s v="Mantenimiento Mecanico"/>
    <d v="2023-02-07T00:00:00"/>
    <d v="1899-12-30T18:48:08"/>
    <d v="2023-02-07T00:00:00"/>
    <d v="1899-12-30T19:10:38"/>
    <n v="1350"/>
    <n v="22.5"/>
    <s v="regulacion de tobogan de tapas"/>
    <s v="ajuste"/>
    <n v="6"/>
    <s v="febrero"/>
    <s v="T"/>
    <m/>
    <s v="no"/>
    <m/>
    <m/>
    <m/>
  </r>
  <r>
    <n v="136559"/>
    <x v="27"/>
    <s v="Moreno"/>
    <x v="2"/>
    <d v="2018-11-01T00:00:00"/>
    <s v="-"/>
    <s v="Mantenimiento Mecanico"/>
    <d v="2023-02-07T00:00:00"/>
    <d v="1899-12-30T19:29:37"/>
    <d v="2023-02-07T00:00:00"/>
    <d v="1899-12-30T19:35:54"/>
    <n v="377"/>
    <n v="6.2833333333333332"/>
    <s v="microparada"/>
    <s v="microparada"/>
    <n v="6"/>
    <s v="febrero"/>
    <s v="T"/>
    <m/>
    <s v="microparada"/>
    <m/>
    <m/>
    <m/>
  </r>
  <r>
    <n v="136560"/>
    <x v="3"/>
    <s v="Moreno"/>
    <x v="2"/>
    <d v="2020-02-20T00:00:00"/>
    <s v="Martín"/>
    <s v="Mantenimiento Mecanico"/>
    <d v="2023-02-07T00:00:00"/>
    <d v="1899-12-30T19:44:50"/>
    <d v="2023-02-07T00:00:00"/>
    <d v="1899-12-30T20:49:34"/>
    <n v="3884"/>
    <n v="64.733333333333334"/>
    <s v="regulacion de torqueadores"/>
    <s v="ajuste"/>
    <n v="6"/>
    <s v="febrero"/>
    <s v="T"/>
    <m/>
    <s v="no"/>
    <m/>
    <m/>
    <m/>
  </r>
  <r>
    <n v="136565"/>
    <x v="11"/>
    <s v="Moreno"/>
    <x v="8"/>
    <d v="2018-11-01T00:00:00"/>
    <s v="-"/>
    <s v="Mantenimiento Mecanico"/>
    <d v="2023-02-07T00:00:00"/>
    <d v="1899-12-30T20:40:55"/>
    <d v="2023-02-07T00:00:00"/>
    <d v="1899-12-30T21:25:05"/>
    <n v="2650"/>
    <n v="44.166666666666664"/>
    <s v="reparacion de cangilon salido"/>
    <s v="ajuste"/>
    <n v="6"/>
    <s v="febrero"/>
    <s v="T"/>
    <m/>
    <s v="no"/>
    <m/>
    <m/>
    <m/>
  </r>
  <r>
    <n v="136566"/>
    <x v="15"/>
    <s v="Moreno"/>
    <x v="3"/>
    <d v="2021-02-04T00:00:00"/>
    <s v="Victor"/>
    <s v="Mantenimiento Mecanico"/>
    <d v="2023-02-07T00:00:00"/>
    <d v="1899-12-30T20:49:03"/>
    <d v="2023-02-07T00:00:00"/>
    <d v="1899-12-30T21:02:03"/>
    <n v="780"/>
    <n v="13"/>
    <s v="regulación"/>
    <s v="ajuste"/>
    <n v="6"/>
    <s v="febrero"/>
    <s v="T"/>
    <m/>
    <s v="no"/>
    <m/>
    <m/>
    <m/>
  </r>
  <r>
    <n v="136567"/>
    <x v="32"/>
    <s v="Moreno"/>
    <x v="10"/>
    <d v="2022-07-14T00:00:00"/>
    <s v="Natalio"/>
    <s v="Mantenimiento Mecanico"/>
    <d v="2023-02-07T00:00:00"/>
    <d v="1899-12-30T21:23:28"/>
    <d v="2023-02-07T00:00:00"/>
    <d v="1899-12-30T21:32:12"/>
    <n v="524"/>
    <n v="8.7333333333333325"/>
    <s v="microparada"/>
    <s v="microparada"/>
    <n v="6"/>
    <s v="febrero"/>
    <s v="T"/>
    <m/>
    <s v="microparada"/>
    <m/>
    <m/>
    <m/>
  </r>
  <r>
    <n v="136574"/>
    <x v="2"/>
    <s v="Moreno"/>
    <x v="12"/>
    <d v="2020-02-21T00:00:00"/>
    <s v="Martín"/>
    <s v="Mantenimiento Mecanico"/>
    <d v="2023-02-08T00:00:00"/>
    <d v="1899-12-30T06:18:09"/>
    <d v="2023-02-08T00:00:00"/>
    <d v="1899-12-30T06:27:35"/>
    <n v="566"/>
    <n v="9.4333333333333336"/>
    <s v="microparada"/>
    <s v="microparada"/>
    <n v="6"/>
    <s v="febrero"/>
    <s v="M"/>
    <m/>
    <s v="microparada"/>
    <m/>
    <m/>
    <m/>
  </r>
  <r>
    <n v="136577"/>
    <x v="22"/>
    <s v="Moreno"/>
    <x v="2"/>
    <d v="2018-11-01T00:00:00"/>
    <s v="-"/>
    <s v="Mantenimiento Electrico"/>
    <d v="2023-02-08T00:00:00"/>
    <d v="1899-12-30T06:28:49"/>
    <d v="2023-02-08T00:00:00"/>
    <d v="1899-12-30T12:12:32"/>
    <n v="20623"/>
    <n v="343.71666666666664"/>
    <s v=" regulaciones."/>
    <s v="ajuste"/>
    <n v="6"/>
    <s v="febrero"/>
    <s v="M"/>
    <m/>
    <s v="no"/>
    <m/>
    <m/>
    <m/>
  </r>
  <r>
    <n v="136596"/>
    <x v="22"/>
    <s v="Moreno"/>
    <x v="10"/>
    <d v="2022-07-14T00:00:00"/>
    <s v="Natalio"/>
    <s v="Mantenimiento Electrico"/>
    <d v="2023-02-08T00:00:00"/>
    <d v="1899-12-30T08:57:18"/>
    <d v="2023-02-08T00:00:00"/>
    <d v="1899-12-30T09:14:06"/>
    <n v="1008"/>
    <n v="16.8"/>
    <s v=" regulaciones."/>
    <s v="ajuste"/>
    <n v="6"/>
    <s v="febrero"/>
    <s v="M"/>
    <m/>
    <s v="no"/>
    <m/>
    <m/>
    <m/>
  </r>
  <r>
    <n v="136597"/>
    <x v="6"/>
    <s v="Moreno"/>
    <x v="10"/>
    <d v="2018-11-01T00:00:00"/>
    <s v="-"/>
    <s v="Mantenimiento Mecanico"/>
    <d v="2023-02-08T00:00:00"/>
    <d v="1899-12-30T09:14:18"/>
    <d v="2023-02-08T00:00:00"/>
    <d v="1899-12-30T09:31:16"/>
    <n v="1018"/>
    <n v="16.966666666666665"/>
    <s v=" regulaciones."/>
    <s v="ajuste"/>
    <n v="6"/>
    <s v="febrero"/>
    <s v="M"/>
    <m/>
    <s v="no"/>
    <m/>
    <m/>
    <m/>
  </r>
  <r>
    <n v="136604"/>
    <x v="6"/>
    <s v="Moreno"/>
    <x v="1"/>
    <d v="2018-11-01T00:00:00"/>
    <s v="-"/>
    <s v="Mantenimiento Mecanico"/>
    <d v="2023-02-08T00:00:00"/>
    <d v="1899-12-30T10:42:58"/>
    <d v="2023-02-08T00:00:00"/>
    <d v="1899-12-30T13:14:26"/>
    <n v="9088"/>
    <n v="151.46666666666667"/>
    <s v="regulacion de etiquetadora con correa  desgastada"/>
    <s v="ajuste"/>
    <n v="6"/>
    <s v="febrero"/>
    <s v="M"/>
    <m/>
    <s v="no"/>
    <m/>
    <m/>
    <m/>
  </r>
  <r>
    <n v="136606"/>
    <x v="28"/>
    <s v="Moreno"/>
    <x v="6"/>
    <d v="2018-11-01T00:00:00"/>
    <s v="-"/>
    <s v="Mantenimiento Mecanico"/>
    <d v="2023-02-08T00:00:00"/>
    <d v="1899-12-30T11:07:27"/>
    <d v="2023-02-08T00:00:00"/>
    <d v="1899-12-30T11:07:30"/>
    <n v="3"/>
    <n v="0.05"/>
    <s v="microparada"/>
    <s v="microparada"/>
    <n v="6"/>
    <s v="febrero"/>
    <s v="M"/>
    <m/>
    <s v="microparada"/>
    <m/>
    <m/>
    <m/>
  </r>
  <r>
    <n v="136612"/>
    <x v="3"/>
    <s v="Moreno"/>
    <x v="2"/>
    <d v="2020-02-20T00:00:00"/>
    <s v="Martín"/>
    <s v="Mantenimiento Mecanico"/>
    <d v="2023-02-08T00:00:00"/>
    <d v="1899-12-30T12:12:59"/>
    <d v="2023-02-08T00:00:00"/>
    <d v="1899-12-30T12:15:04"/>
    <n v="125"/>
    <n v="2.0833333333333335"/>
    <s v="microparada"/>
    <s v="microparada"/>
    <n v="6"/>
    <s v="febrero"/>
    <s v="M"/>
    <m/>
    <s v="microparada"/>
    <m/>
    <m/>
    <m/>
  </r>
  <r>
    <n v="136613"/>
    <x v="3"/>
    <s v="Moreno"/>
    <x v="2"/>
    <d v="2020-02-20T00:00:00"/>
    <s v="Martín"/>
    <s v="Mantenimiento Mecanico"/>
    <d v="2023-02-08T00:00:00"/>
    <d v="1899-12-30T12:16:51"/>
    <d v="2023-02-08T00:00:00"/>
    <d v="1899-12-30T12:17:00"/>
    <n v="9"/>
    <n v="0.15"/>
    <s v="microparada"/>
    <s v="microparada"/>
    <n v="6"/>
    <s v="febrero"/>
    <s v="M"/>
    <m/>
    <s v="microparada"/>
    <m/>
    <m/>
    <m/>
  </r>
  <r>
    <n v="136615"/>
    <x v="3"/>
    <s v="Moreno"/>
    <x v="10"/>
    <d v="2018-11-01T00:00:00"/>
    <s v="-"/>
    <s v="Mantenimiento Mecanico"/>
    <d v="2023-02-08T00:00:00"/>
    <d v="1899-12-30T12:21:26"/>
    <d v="2023-02-08T00:00:00"/>
    <d v="1899-12-30T13:10:51"/>
    <n v="2965"/>
    <n v="49.416666666666664"/>
    <s v="regulacion"/>
    <s v="ajuste"/>
    <n v="6"/>
    <s v="febrero"/>
    <s v="M"/>
    <m/>
    <s v="no"/>
    <m/>
    <m/>
    <m/>
  </r>
  <r>
    <n v="136617"/>
    <x v="21"/>
    <s v="Moreno"/>
    <x v="5"/>
    <d v="2018-11-01T00:00:00"/>
    <s v="-"/>
    <s v="Mantenimiento Mecanico"/>
    <d v="2023-02-08T00:00:00"/>
    <d v="1899-12-30T12:29:12"/>
    <d v="2023-02-08T00:00:00"/>
    <d v="1899-12-30T13:02:08"/>
    <n v="1976"/>
    <n v="32.93333333333333"/>
    <s v="regulacion"/>
    <s v="ajuste"/>
    <n v="6"/>
    <s v="febrero"/>
    <s v="M"/>
    <m/>
    <s v="no"/>
    <m/>
    <m/>
    <m/>
  </r>
  <r>
    <n v="136638"/>
    <x v="22"/>
    <s v="Moreno"/>
    <x v="2"/>
    <d v="2018-11-01T00:00:00"/>
    <s v="-"/>
    <s v="Mantenimiento Electrico"/>
    <d v="2023-02-08T00:00:00"/>
    <d v="1899-12-30T14:33:29"/>
    <d v="2023-02-08T00:00:00"/>
    <d v="1899-12-30T14:39:12"/>
    <n v="343"/>
    <n v="5.7166666666666668"/>
    <s v="microparada"/>
    <s v="microparada"/>
    <n v="6"/>
    <s v="febrero"/>
    <s v="T"/>
    <m/>
    <s v="microparada"/>
    <m/>
    <m/>
    <m/>
  </r>
  <r>
    <n v="136643"/>
    <x v="19"/>
    <s v="Moreno"/>
    <x v="3"/>
    <d v="2021-02-04T00:00:00"/>
    <s v="Victor"/>
    <s v="Mantenimiento Mecanico"/>
    <d v="2023-02-08T00:00:00"/>
    <d v="1899-12-30T15:06:30"/>
    <d v="2023-02-08T00:00:00"/>
    <d v="1899-12-30T16:12:32"/>
    <n v="3962"/>
    <n v="66.033333333333331"/>
    <s v="regulacion de bandas de entrada"/>
    <s v="ajuste"/>
    <n v="6"/>
    <s v="febrero"/>
    <s v="T"/>
    <m/>
    <s v="no"/>
    <m/>
    <m/>
    <m/>
  </r>
  <r>
    <n v="136644"/>
    <x v="39"/>
    <s v="Moreno"/>
    <x v="2"/>
    <d v="2018-11-01T00:00:00"/>
    <s v="-"/>
    <s v="Mantenimiento Electrico"/>
    <d v="2023-02-08T00:00:00"/>
    <d v="1899-12-30T15:14:42"/>
    <d v="2023-02-08T00:00:00"/>
    <d v="1899-12-30T16:05:14"/>
    <n v="3032"/>
    <n v="50.533333333333331"/>
    <s v="regulacion"/>
    <s v="ajuste"/>
    <n v="6"/>
    <s v="febrero"/>
    <s v="T"/>
    <m/>
    <s v="no"/>
    <m/>
    <m/>
    <m/>
  </r>
  <r>
    <n v="136649"/>
    <x v="32"/>
    <s v="Moreno"/>
    <x v="10"/>
    <d v="2022-07-14T00:00:00"/>
    <s v="Natalio"/>
    <s v="Mantenimiento Electrico"/>
    <d v="2023-02-08T00:00:00"/>
    <d v="1899-12-30T15:46:05"/>
    <d v="2023-02-08T00:00:00"/>
    <d v="1899-12-30T15:46:13"/>
    <n v="8"/>
    <n v="0.13333333333333333"/>
    <s v="microparada"/>
    <s v="microparada"/>
    <n v="6"/>
    <s v="febrero"/>
    <s v="T"/>
    <m/>
    <s v="microparada"/>
    <m/>
    <m/>
    <m/>
  </r>
  <r>
    <n v="136650"/>
    <x v="32"/>
    <s v="Moreno"/>
    <x v="10"/>
    <d v="2022-07-14T00:00:00"/>
    <s v="Natalio"/>
    <s v="Mantenimiento Mecanico"/>
    <d v="2023-02-08T00:00:00"/>
    <d v="1899-12-30T15:46:22"/>
    <d v="2023-02-08T00:00:00"/>
    <d v="1899-12-30T16:13:46"/>
    <n v="1644"/>
    <n v="27.4"/>
    <s v="problemas con pieza de formato"/>
    <s v="no aplica"/>
    <n v="6"/>
    <s v="febrero"/>
    <s v="T"/>
    <s v="no aplica"/>
    <s v="no aplica"/>
    <s v="no aplica"/>
    <s v="no aplica"/>
    <s v="no aplica"/>
  </r>
  <r>
    <n v="136653"/>
    <x v="39"/>
    <s v="Moreno"/>
    <x v="2"/>
    <d v="2018-11-01T00:00:00"/>
    <s v="-"/>
    <s v="Mantenimiento Mecanico"/>
    <d v="2023-02-08T00:00:00"/>
    <d v="1899-12-30T16:05:18"/>
    <d v="2023-02-08T00:00:00"/>
    <d v="1899-12-30T16:36:27"/>
    <n v="1869"/>
    <n v="31.15"/>
    <s v="regulacion"/>
    <s v="ajuste"/>
    <n v="6"/>
    <s v="febrero"/>
    <s v="T"/>
    <m/>
    <s v="no"/>
    <m/>
    <m/>
    <m/>
  </r>
  <r>
    <n v="136655"/>
    <x v="15"/>
    <s v="Moreno"/>
    <x v="3"/>
    <d v="2021-02-04T00:00:00"/>
    <s v="Victor"/>
    <s v="Mantenimiento Mecanico"/>
    <d v="2023-02-08T00:00:00"/>
    <d v="1899-12-30T16:37:01"/>
    <d v="2023-02-08T00:00:00"/>
    <d v="1899-12-30T16:47:22"/>
    <n v="621"/>
    <n v="10.35"/>
    <s v="regulación de girador de pucks"/>
    <s v="ajuste"/>
    <n v="6"/>
    <s v="febrero"/>
    <s v="T"/>
    <m/>
    <s v="no"/>
    <m/>
    <m/>
    <m/>
  </r>
  <r>
    <n v="136656"/>
    <x v="19"/>
    <s v="Moreno"/>
    <x v="3"/>
    <d v="2021-02-04T00:00:00"/>
    <s v="Victor"/>
    <s v="Mantenimiento Mecanico"/>
    <d v="2023-02-08T00:00:00"/>
    <d v="1899-12-30T16:47:28"/>
    <d v="2023-02-08T00:00:00"/>
    <d v="1899-12-30T21:23:34"/>
    <n v="16566"/>
    <n v="276.10000000000002"/>
    <s v="Estamos cambiando Banda y rodamientos a Rodillos"/>
    <s v="rotura"/>
    <n v="6"/>
    <s v="febrero"/>
    <s v="T"/>
    <m/>
    <s v="si"/>
    <m/>
    <m/>
    <m/>
  </r>
  <r>
    <n v="136657"/>
    <x v="1"/>
    <s v="Moreno"/>
    <x v="2"/>
    <d v="2020-10-16T00:00:00"/>
    <s v="Martín"/>
    <s v="Mantenimiento Mecanico"/>
    <d v="2023-02-08T00:00:00"/>
    <d v="1899-12-30T16:48:09"/>
    <d v="2023-02-08T00:00:00"/>
    <d v="1899-12-30T17:03:11"/>
    <n v="902"/>
    <n v="15.033333333333333"/>
    <s v="regulacion"/>
    <s v="ajuste"/>
    <n v="6"/>
    <s v="febrero"/>
    <s v="T"/>
    <m/>
    <s v="no"/>
    <m/>
    <m/>
    <m/>
  </r>
  <r>
    <n v="136659"/>
    <x v="1"/>
    <s v="Moreno"/>
    <x v="2"/>
    <d v="2020-10-16T00:00:00"/>
    <s v="Martín"/>
    <s v="Mantenimiento Mecanico"/>
    <d v="2023-02-08T00:00:00"/>
    <d v="1899-12-30T17:08:40"/>
    <d v="2023-02-08T00:00:00"/>
    <d v="1899-12-30T19:41:53"/>
    <n v="9193"/>
    <n v="153.21666666666667"/>
    <s v="regulacion"/>
    <s v="ajuste"/>
    <n v="6"/>
    <s v="febrero"/>
    <s v="T"/>
    <m/>
    <s v="no"/>
    <m/>
    <m/>
    <m/>
  </r>
  <r>
    <n v="136664"/>
    <x v="6"/>
    <s v="Moreno"/>
    <x v="13"/>
    <d v="2019-10-08T00:00:00"/>
    <s v="Martín"/>
    <s v="Mantenimiento Mecanico"/>
    <d v="2023-02-08T00:00:00"/>
    <d v="1899-12-30T18:04:12"/>
    <d v="2023-02-08T00:00:00"/>
    <d v="1899-12-30T18:53:13"/>
    <n v="2941"/>
    <n v="49.016666666666666"/>
    <s v=" Se regula palpador y parámetros de la maquina"/>
    <s v="ajuste"/>
    <n v="6"/>
    <s v="febrero"/>
    <s v="T"/>
    <m/>
    <s v="no"/>
    <m/>
    <m/>
    <m/>
  </r>
  <r>
    <n v="136668"/>
    <x v="35"/>
    <s v="Moreno"/>
    <x v="0"/>
    <d v="2018-11-01T00:00:00"/>
    <s v="-"/>
    <s v="Mantenimiento Electrico"/>
    <d v="2023-02-08T00:00:00"/>
    <d v="1899-12-30T18:50:53"/>
    <d v="2023-02-08T00:00:00"/>
    <d v="1899-12-30T18:51:01"/>
    <n v="8"/>
    <n v="0.13333333333333333"/>
    <s v="microparada"/>
    <s v="microparada"/>
    <n v="6"/>
    <s v="febrero"/>
    <s v="T"/>
    <m/>
    <s v="microparada"/>
    <m/>
    <m/>
    <m/>
  </r>
  <r>
    <n v="136669"/>
    <x v="35"/>
    <s v="Moreno"/>
    <x v="18"/>
    <d v="2018-11-01T00:00:00"/>
    <s v="-"/>
    <s v="Mantenimiento Electrico"/>
    <d v="2023-02-08T00:00:00"/>
    <d v="1899-12-30T18:51:12"/>
    <d v="2023-02-08T00:00:00"/>
    <d v="1899-12-30T18:56:56"/>
    <n v="344"/>
    <n v="5.7333333333333334"/>
    <s v="microparada"/>
    <s v="microparada"/>
    <n v="6"/>
    <s v="febrero"/>
    <s v="T"/>
    <m/>
    <s v="microparada"/>
    <m/>
    <m/>
    <m/>
  </r>
  <r>
    <n v="136675"/>
    <x v="11"/>
    <s v="Moreno"/>
    <x v="14"/>
    <d v="2018-11-01T00:00:00"/>
    <s v="-"/>
    <s v="Mantenimiento Mecanico"/>
    <d v="2023-02-08T00:00:00"/>
    <d v="1899-12-30T19:55:42"/>
    <d v="2023-02-08T00:00:00"/>
    <d v="1899-12-30T20:00:24"/>
    <n v="282"/>
    <n v="4.7"/>
    <s v="microparada"/>
    <s v="microparada"/>
    <n v="6"/>
    <s v="febrero"/>
    <s v="T"/>
    <m/>
    <s v="microparada"/>
    <m/>
    <m/>
    <m/>
  </r>
  <r>
    <n v="136677"/>
    <x v="37"/>
    <s v="Moreno"/>
    <x v="15"/>
    <d v="2018-11-01T00:00:00"/>
    <s v="-"/>
    <s v="Mantenimiento Electrico"/>
    <d v="2023-02-08T00:00:00"/>
    <d v="1899-12-30T20:19:53"/>
    <d v="2023-02-08T00:00:00"/>
    <d v="1899-12-30T20:19:58"/>
    <n v="5"/>
    <n v="8.3333333333333329E-2"/>
    <s v="microparada"/>
    <s v="microparada"/>
    <n v="6"/>
    <s v="febrero"/>
    <s v="T"/>
    <m/>
    <s v="microparada"/>
    <m/>
    <m/>
    <m/>
  </r>
  <r>
    <n v="136678"/>
    <x v="37"/>
    <s v="Moreno"/>
    <x v="15"/>
    <d v="2018-11-01T00:00:00"/>
    <s v="-"/>
    <s v="Mantenimiento Mecanico"/>
    <d v="2023-02-08T00:00:00"/>
    <d v="1899-12-30T20:20:04"/>
    <d v="2023-02-08T00:00:00"/>
    <d v="1899-12-30T20:25:05"/>
    <n v="301"/>
    <n v="5.0166666666666666"/>
    <s v="microparada"/>
    <s v="microparada"/>
    <n v="6"/>
    <s v="febrero"/>
    <s v="T"/>
    <m/>
    <s v="microparada"/>
    <m/>
    <m/>
    <m/>
  </r>
  <r>
    <n v="136679"/>
    <x v="1"/>
    <s v="Moreno"/>
    <x v="2"/>
    <d v="2020-10-16T00:00:00"/>
    <s v="Martín"/>
    <s v="Mantenimiento Electrico"/>
    <d v="2023-02-08T00:00:00"/>
    <d v="1899-12-30T20:32:41"/>
    <d v="2023-02-08T00:00:00"/>
    <d v="1899-12-30T20:58:59"/>
    <n v="1578"/>
    <n v="26.3"/>
    <s v="regulacion"/>
    <s v="ajuste"/>
    <n v="6"/>
    <s v="febrero"/>
    <s v="T"/>
    <m/>
    <s v="no"/>
    <m/>
    <m/>
    <m/>
  </r>
  <r>
    <n v="136682"/>
    <x v="11"/>
    <s v="Moreno"/>
    <x v="6"/>
    <d v="2018-11-01T00:00:00"/>
    <s v="-"/>
    <s v="Mantenimiento Mecanico"/>
    <d v="2023-02-08T00:00:00"/>
    <d v="1899-12-30T21:21:59"/>
    <d v="2023-02-08T00:00:00"/>
    <d v="1899-12-30T21:40:53"/>
    <n v="1134"/>
    <n v="18.899999999999999"/>
    <s v="Se desarma polea, se endereza arandela de la polea y se tensa correa"/>
    <s v="ajuste"/>
    <n v="6"/>
    <s v="febrero"/>
    <s v="T"/>
    <m/>
    <s v="no"/>
    <m/>
    <m/>
    <m/>
  </r>
  <r>
    <n v="136684"/>
    <x v="11"/>
    <s v="Moreno"/>
    <x v="8"/>
    <d v="2018-11-01T00:00:00"/>
    <s v="-"/>
    <s v="Mantenimiento Mecanico"/>
    <d v="2023-02-08T00:00:00"/>
    <d v="1899-12-30T23:11:53"/>
    <d v="2023-02-08T00:00:00"/>
    <d v="1899-12-30T23:26:44"/>
    <n v="891"/>
    <n v="14.85"/>
    <s v="se habia despegado taco de transportadora"/>
    <s v="ajuste"/>
    <n v="6"/>
    <s v="febrero"/>
    <s v="N"/>
    <m/>
    <s v="no"/>
    <m/>
    <m/>
    <m/>
  </r>
  <r>
    <n v="136690"/>
    <x v="12"/>
    <s v="Moreno"/>
    <x v="7"/>
    <d v="2018-11-01T00:00:00"/>
    <s v="-"/>
    <s v="Mantenimiento Mecanico"/>
    <d v="2023-02-09T00:00:00"/>
    <d v="1899-12-30T06:28:25"/>
    <d v="2023-02-09T00:00:00"/>
    <d v="1899-12-30T06:38:04"/>
    <n v="579"/>
    <n v="9.65"/>
    <s v="microparada"/>
    <s v="microparada"/>
    <n v="6"/>
    <s v="febrero"/>
    <s v="M"/>
    <m/>
    <s v="microparada"/>
    <m/>
    <m/>
    <m/>
  </r>
  <r>
    <n v="136692"/>
    <x v="12"/>
    <s v="Moreno"/>
    <x v="7"/>
    <d v="2018-11-01T00:00:00"/>
    <s v="-"/>
    <s v="Mantenimiento Mecanico"/>
    <d v="2023-02-09T00:00:00"/>
    <d v="1899-12-30T06:42:33"/>
    <d v="2023-02-09T00:00:00"/>
    <d v="1899-12-30T06:50:08"/>
    <n v="455"/>
    <n v="7.583333333333333"/>
    <s v="microparada"/>
    <s v="microparada"/>
    <n v="6"/>
    <s v="febrero"/>
    <s v="M"/>
    <m/>
    <s v="microparada"/>
    <m/>
    <m/>
    <m/>
  </r>
  <r>
    <n v="136697"/>
    <x v="28"/>
    <s v="Moreno"/>
    <x v="2"/>
    <d v="2018-11-01T00:00:00"/>
    <s v="-"/>
    <s v="Mantenimiento Mecanico"/>
    <d v="2023-02-09T00:00:00"/>
    <d v="1899-12-30T07:30:41"/>
    <d v="2023-02-09T00:00:00"/>
    <d v="1899-12-30T07:45:10"/>
    <n v="869"/>
    <n v="14.483333333333333"/>
    <s v="regulacion"/>
    <s v="ajuste"/>
    <n v="6"/>
    <s v="febrero"/>
    <s v="M"/>
    <m/>
    <s v="no"/>
    <m/>
    <m/>
    <m/>
  </r>
  <r>
    <n v="136698"/>
    <x v="42"/>
    <s v="Moreno"/>
    <x v="5"/>
    <d v="2019-10-08T00:00:00"/>
    <s v="Martín"/>
    <s v="Mantenimiento Electrico"/>
    <d v="2023-02-09T00:00:00"/>
    <d v="1899-12-30T07:42:56"/>
    <d v="2023-02-09T00:00:00"/>
    <d v="1899-12-30T08:37:59"/>
    <n v="3303"/>
    <n v="55.05"/>
    <s v=" regulación parámetros y sensor"/>
    <s v="ajuste"/>
    <n v="6"/>
    <s v="febrero"/>
    <s v="M"/>
    <m/>
    <s v="no"/>
    <m/>
    <m/>
    <m/>
  </r>
  <r>
    <n v="136706"/>
    <x v="22"/>
    <s v="Moreno"/>
    <x v="2"/>
    <d v="2018-11-01T00:00:00"/>
    <s v="-"/>
    <s v="Mantenimiento Electrico"/>
    <d v="2023-02-09T00:00:00"/>
    <d v="1899-12-30T08:42:04"/>
    <d v="2023-02-09T00:00:00"/>
    <d v="1899-12-30T09:51:38"/>
    <n v="4174"/>
    <n v="69.566666666666663"/>
    <s v="regulacion"/>
    <s v="ajuste"/>
    <n v="6"/>
    <s v="febrero"/>
    <s v="M"/>
    <m/>
    <s v="no"/>
    <m/>
    <m/>
    <m/>
  </r>
  <r>
    <n v="136710"/>
    <x v="19"/>
    <s v="Moreno"/>
    <x v="12"/>
    <d v="2020-02-21T00:00:00"/>
    <s v="Martín"/>
    <s v="Mantenimiento Mecanico"/>
    <d v="2023-02-09T00:00:00"/>
    <d v="1899-12-30T09:40:57"/>
    <d v="2023-02-09T00:00:00"/>
    <d v="1899-12-30T09:54:36"/>
    <n v="819"/>
    <n v="13.65"/>
    <s v=" cambio de placa de empujador"/>
    <s v="ajuste"/>
    <n v="6"/>
    <s v="febrero"/>
    <s v="M"/>
    <m/>
    <s v="no"/>
    <m/>
    <m/>
    <m/>
  </r>
  <r>
    <n v="136711"/>
    <x v="19"/>
    <s v="Moreno"/>
    <x v="12"/>
    <d v="2020-02-21T00:00:00"/>
    <s v="Martín"/>
    <s v="Mantenimiento Mecanico"/>
    <d v="2023-02-09T00:00:00"/>
    <d v="1899-12-30T09:55:52"/>
    <d v="2023-02-09T00:00:00"/>
    <d v="1899-12-30T09:57:46"/>
    <n v="114"/>
    <n v="1.9"/>
    <s v="microparada"/>
    <s v="microparada"/>
    <n v="6"/>
    <s v="febrero"/>
    <s v="M"/>
    <m/>
    <s v="microparada"/>
    <m/>
    <m/>
    <m/>
  </r>
  <r>
    <n v="136712"/>
    <x v="1"/>
    <s v="Moreno"/>
    <x v="2"/>
    <d v="2020-10-16T00:00:00"/>
    <s v="Martín"/>
    <s v="Mantenimiento Electrico"/>
    <d v="2023-02-09T00:00:00"/>
    <d v="1899-12-30T09:55:57"/>
    <d v="2023-02-09T00:00:00"/>
    <d v="1899-12-30T10:04:49"/>
    <n v="532"/>
    <n v="8.8666666666666671"/>
    <s v="microparada"/>
    <s v="microparada"/>
    <n v="6"/>
    <s v="febrero"/>
    <s v="M"/>
    <m/>
    <s v="microparada"/>
    <m/>
    <m/>
    <m/>
  </r>
  <r>
    <n v="136713"/>
    <x v="19"/>
    <s v="Moreno"/>
    <x v="12"/>
    <d v="2020-02-21T00:00:00"/>
    <s v="Martín"/>
    <s v="Mantenimiento Mecanico"/>
    <d v="2023-02-09T00:00:00"/>
    <d v="1899-12-30T09:58:03"/>
    <d v="2023-02-09T00:00:00"/>
    <d v="1899-12-30T10:01:00"/>
    <n v="177"/>
    <n v="2.95"/>
    <s v="microparada"/>
    <s v="microparada"/>
    <n v="6"/>
    <s v="febrero"/>
    <s v="M"/>
    <m/>
    <s v="microparada"/>
    <m/>
    <m/>
    <m/>
  </r>
  <r>
    <n v="136715"/>
    <x v="19"/>
    <s v="Moreno"/>
    <x v="12"/>
    <d v="2020-02-21T00:00:00"/>
    <s v="Martín"/>
    <s v="Mantenimiento Mecanico"/>
    <d v="2023-02-09T00:00:00"/>
    <d v="1899-12-30T10:01:06"/>
    <d v="2023-02-09T00:00:00"/>
    <d v="1899-12-30T10:40:41"/>
    <n v="2375"/>
    <n v="39.583333333333336"/>
    <s v=" cambio de placa de empujador"/>
    <s v="ajuste"/>
    <n v="6"/>
    <s v="febrero"/>
    <s v="M"/>
    <m/>
    <s v="no"/>
    <m/>
    <m/>
    <m/>
  </r>
  <r>
    <n v="136719"/>
    <x v="21"/>
    <s v="Moreno"/>
    <x v="7"/>
    <d v="2018-11-01T00:00:00"/>
    <s v="-"/>
    <s v="Mantenimiento Electrico"/>
    <d v="2023-02-09T00:00:00"/>
    <d v="1899-12-30T10:57:08"/>
    <d v="2023-02-09T00:00:00"/>
    <d v="1899-12-30T11:46:56"/>
    <n v="2988"/>
    <n v="49.8"/>
    <s v="tenía problema de lectura el inkjet ya quedó solucionado"/>
    <s v="ajuste"/>
    <n v="6"/>
    <s v="febrero"/>
    <s v="M"/>
    <m/>
    <s v="no"/>
    <m/>
    <m/>
    <m/>
  </r>
  <r>
    <n v="136728"/>
    <x v="0"/>
    <s v="Moreno"/>
    <x v="10"/>
    <d v="2018-11-01T00:00:00"/>
    <s v="-"/>
    <s v="Mantenimiento Mecanico"/>
    <d v="2023-02-09T00:00:00"/>
    <d v="1899-12-30T13:27:54"/>
    <d v="2023-02-09T00:00:00"/>
    <d v="1899-12-30T13:36:28"/>
    <n v="514"/>
    <n v="8.5666666666666664"/>
    <s v="microparada"/>
    <s v="microparada"/>
    <n v="6"/>
    <s v="febrero"/>
    <s v="M"/>
    <m/>
    <s v="microparada"/>
    <m/>
    <m/>
    <m/>
  </r>
  <r>
    <n v="136735"/>
    <x v="0"/>
    <s v="Moreno"/>
    <x v="17"/>
    <d v="2018-11-01T00:00:00"/>
    <s v="-"/>
    <s v="Mantenimiento Mecanico"/>
    <d v="2023-02-09T00:00:00"/>
    <d v="1899-12-30T15:25:16"/>
    <d v="2023-02-09T00:00:00"/>
    <d v="1899-12-30T17:05:45"/>
    <n v="6029"/>
    <n v="100.48333333333333"/>
    <s v="sin informacion"/>
    <s v="sin informacion"/>
    <n v="6"/>
    <s v="febrero"/>
    <s v="T"/>
    <s v="sin informacion"/>
    <s v="sin informacion"/>
    <s v="sin informacion"/>
    <s v="sin informacion"/>
    <s v="sin informacion"/>
  </r>
  <r>
    <n v="136738"/>
    <x v="21"/>
    <s v="Moreno"/>
    <x v="10"/>
    <d v="2018-11-01T00:00:00"/>
    <s v="-"/>
    <s v="Mantenimiento Electrico"/>
    <d v="2023-02-09T00:00:00"/>
    <d v="1899-12-30T16:35:46"/>
    <d v="2023-02-09T00:00:00"/>
    <d v="1899-12-30T16:35:49"/>
    <n v="3"/>
    <n v="0.05"/>
    <s v="microparada"/>
    <s v="microparada"/>
    <n v="6"/>
    <s v="febrero"/>
    <s v="T"/>
    <m/>
    <s v="microparada"/>
    <m/>
    <m/>
    <m/>
  </r>
  <r>
    <n v="136740"/>
    <x v="19"/>
    <s v="Moreno"/>
    <x v="9"/>
    <d v="2018-11-01T00:00:00"/>
    <s v="-"/>
    <s v="Mantenimiento Mecanico"/>
    <d v="2023-02-09T00:00:00"/>
    <d v="1899-12-30T16:40:23"/>
    <d v="2023-02-09T00:00:00"/>
    <d v="1899-12-30T16:52:28"/>
    <n v="725"/>
    <n v="12.083333333333334"/>
    <s v="se cambian bandas laterales de alimentacion de estuche"/>
    <s v="rotura"/>
    <n v="6"/>
    <s v="febrero"/>
    <s v="T"/>
    <m/>
    <s v="si"/>
    <m/>
    <m/>
    <m/>
  </r>
  <r>
    <n v="136747"/>
    <x v="19"/>
    <s v="Moreno"/>
    <x v="9"/>
    <d v="2018-11-01T00:00:00"/>
    <s v="-"/>
    <s v="Mantenimiento Mecanico"/>
    <d v="2023-02-09T00:00:00"/>
    <d v="1899-12-30T17:19:18"/>
    <d v="2023-02-09T00:00:00"/>
    <d v="1899-12-30T17:48:16"/>
    <n v="1738"/>
    <n v="28.966666666666665"/>
    <s v="se cambian bandas laterales de alimentacion de estuche"/>
    <s v="rotura"/>
    <n v="6"/>
    <s v="febrero"/>
    <s v="T"/>
    <m/>
    <s v="si"/>
    <m/>
    <m/>
    <m/>
  </r>
  <r>
    <n v="136748"/>
    <x v="0"/>
    <s v="Moreno"/>
    <x v="17"/>
    <d v="2018-11-01T00:00:00"/>
    <s v="-"/>
    <s v="Mantenimiento Mecanico"/>
    <d v="2023-02-09T00:00:00"/>
    <d v="1899-12-30T17:29:13"/>
    <d v="2023-02-09T00:00:00"/>
    <d v="1899-12-30T19:12:18"/>
    <n v="6185"/>
    <n v="103.08333333333333"/>
    <s v="Regulación de mordaza"/>
    <s v="ajuste"/>
    <n v="6"/>
    <s v="febrero"/>
    <s v="T"/>
    <m/>
    <s v="no"/>
    <m/>
    <m/>
    <m/>
  </r>
  <r>
    <n v="136752"/>
    <x v="38"/>
    <s v="Moreno"/>
    <x v="6"/>
    <d v="2019-10-08T00:00:00"/>
    <s v="Martín"/>
    <s v="Mantenimiento Electrico"/>
    <d v="2023-02-09T00:00:00"/>
    <d v="1899-12-30T18:12:25"/>
    <d v="2023-02-09T00:00:00"/>
    <d v="1899-12-30T18:42:26"/>
    <n v="1801"/>
    <n v="30.016666666666666"/>
    <s v="sin informacion"/>
    <s v="sin informacion"/>
    <n v="6"/>
    <s v="febrero"/>
    <s v="T"/>
    <s v="sin informacion"/>
    <s v="sin informacion"/>
    <s v="sin informacion"/>
    <s v="sin informacion"/>
    <s v="sin informacion"/>
  </r>
  <r>
    <n v="136754"/>
    <x v="19"/>
    <s v="Moreno"/>
    <x v="9"/>
    <d v="2018-11-01T00:00:00"/>
    <s v="-"/>
    <s v="Mantenimiento Mecanico"/>
    <d v="2023-02-09T00:00:00"/>
    <d v="1899-12-30T18:26:35"/>
    <d v="2023-02-09T00:00:00"/>
    <d v="1899-12-30T19:43:40"/>
    <n v="4625"/>
    <n v="77.083333333333329"/>
    <s v="se regula pinzas,se limpian guias y se librican."/>
    <s v="ajuste"/>
    <n v="6"/>
    <s v="febrero"/>
    <s v="T"/>
    <m/>
    <s v="no"/>
    <m/>
    <m/>
    <m/>
  </r>
  <r>
    <n v="136755"/>
    <x v="0"/>
    <s v="Moreno"/>
    <x v="2"/>
    <d v="2018-11-01T00:00:00"/>
    <s v="-"/>
    <s v="Mantenimiento Mecanico"/>
    <d v="2023-02-09T00:00:00"/>
    <d v="1899-12-30T18:30:54"/>
    <d v="2023-02-09T00:00:00"/>
    <d v="1899-12-30T19:13:50"/>
    <n v="2576"/>
    <n v="42.93333333333333"/>
    <s v="regulacion"/>
    <s v="ajuste"/>
    <n v="6"/>
    <s v="febrero"/>
    <s v="T"/>
    <m/>
    <s v="no"/>
    <m/>
    <m/>
    <m/>
  </r>
  <r>
    <n v="136759"/>
    <x v="0"/>
    <s v="Moreno"/>
    <x v="0"/>
    <d v="2018-11-01T00:00:00"/>
    <s v="-"/>
    <s v="Mantenimiento Mecanico"/>
    <d v="2023-02-09T00:00:00"/>
    <d v="1899-12-30T19:01:43"/>
    <d v="2023-02-09T00:00:00"/>
    <d v="1899-12-30T19:12:25"/>
    <n v="642"/>
    <n v="10.7"/>
    <s v="Soluciona el maquinista, lubricando el bajador de tubos"/>
    <s v="ajuste"/>
    <n v="6"/>
    <s v="febrero"/>
    <s v="T"/>
    <m/>
    <s v="no"/>
    <m/>
    <m/>
    <m/>
  </r>
  <r>
    <n v="136762"/>
    <x v="9"/>
    <s v="Moreno"/>
    <x v="6"/>
    <d v="2021-03-03T00:00:00"/>
    <s v="Martín"/>
    <s v="Mantenimiento Mecanico"/>
    <d v="2023-02-09T00:00:00"/>
    <d v="1899-12-30T19:43:05"/>
    <d v="2023-02-09T00:00:00"/>
    <d v="1899-12-30T21:07:30"/>
    <n v="5065"/>
    <n v="84.416666666666671"/>
    <s v="se ajusta tuerca de la valvula de 3 vias"/>
    <s v="ajuste"/>
    <n v="6"/>
    <s v="febrero"/>
    <s v="T"/>
    <m/>
    <s v="no"/>
    <m/>
    <m/>
    <m/>
  </r>
  <r>
    <n v="136764"/>
    <x v="21"/>
    <s v="Moreno"/>
    <x v="3"/>
    <d v="2022-07-14T00:00:00"/>
    <s v="Natalio"/>
    <s v="Mantenimiento Mecanico"/>
    <d v="2023-02-09T00:00:00"/>
    <d v="1899-12-30T20:04:03"/>
    <d v="2023-02-09T00:00:00"/>
    <d v="1899-12-30T20:28:47"/>
    <n v="1484"/>
    <n v="24.733333333333334"/>
    <s v="regulación de injet"/>
    <s v="ajuste"/>
    <n v="6"/>
    <s v="febrero"/>
    <s v="T"/>
    <m/>
    <s v="no"/>
    <m/>
    <m/>
    <m/>
  </r>
  <r>
    <n v="136768"/>
    <x v="19"/>
    <s v="Moreno"/>
    <x v="9"/>
    <d v="2018-11-01T00:00:00"/>
    <s v="-"/>
    <s v="Mantenimiento Mecanico"/>
    <d v="2023-02-09T00:00:00"/>
    <d v="1899-12-30T20:50:36"/>
    <d v="2023-02-09T00:00:00"/>
    <d v="1899-12-30T21:28:05"/>
    <n v="2249"/>
    <n v="37.483333333333334"/>
    <s v=" Se ajusta sensor, se regula las pinzas, se tensan las correas y se lubrica"/>
    <s v="ajuste"/>
    <n v="6"/>
    <s v="febrero"/>
    <s v="T"/>
    <m/>
    <s v="no"/>
    <m/>
    <m/>
    <m/>
  </r>
  <r>
    <n v="136771"/>
    <x v="1"/>
    <s v="Moreno"/>
    <x v="2"/>
    <d v="2020-10-16T00:00:00"/>
    <s v="Martín"/>
    <s v="Mantenimiento Electrico"/>
    <d v="2023-02-10T00:00:00"/>
    <d v="1899-12-30T06:01:50"/>
    <d v="2023-02-10T00:00:00"/>
    <d v="1899-12-30T07:24:35"/>
    <n v="4965"/>
    <n v="82.75"/>
    <s v="regulacion"/>
    <s v="ajuste"/>
    <n v="6"/>
    <s v="febrero"/>
    <s v="M"/>
    <m/>
    <s v="no"/>
    <m/>
    <m/>
    <m/>
  </r>
  <r>
    <n v="136777"/>
    <x v="11"/>
    <s v="Moreno"/>
    <x v="14"/>
    <d v="2018-11-01T00:00:00"/>
    <s v="-"/>
    <s v="Mantenimiento Electrico"/>
    <d v="2023-02-10T00:00:00"/>
    <d v="1899-12-30T06:33:07"/>
    <d v="2023-02-10T00:00:00"/>
    <d v="1899-12-30T07:08:49"/>
    <n v="2142"/>
    <n v="35.700000000000003"/>
    <s v="salto de diferencial"/>
    <s v="ajuste"/>
    <n v="6"/>
    <s v="febrero"/>
    <s v="M"/>
    <m/>
    <s v="no"/>
    <m/>
    <m/>
    <m/>
  </r>
  <r>
    <n v="136790"/>
    <x v="10"/>
    <s v="Moreno"/>
    <x v="7"/>
    <d v="2020-09-30T00:00:00"/>
    <s v="Martín"/>
    <s v="Mantenimiento Mecanico"/>
    <d v="2023-02-10T00:00:00"/>
    <d v="1899-12-30T07:46:15"/>
    <d v="2023-02-10T00:00:00"/>
    <d v="1899-12-30T07:48:38"/>
    <n v="143"/>
    <n v="2.3833333333333333"/>
    <s v="microparada"/>
    <s v="microparada"/>
    <n v="6"/>
    <s v="febrero"/>
    <s v="M"/>
    <m/>
    <s v="microparada"/>
    <m/>
    <m/>
    <m/>
  </r>
  <r>
    <n v="136797"/>
    <x v="11"/>
    <s v="Moreno"/>
    <x v="14"/>
    <d v="2018-11-01T00:00:00"/>
    <s v="-"/>
    <s v="Mantenimiento Electrico"/>
    <d v="2023-02-10T00:00:00"/>
    <d v="1899-12-30T08:26:27"/>
    <d v="2023-02-10T00:00:00"/>
    <d v="1899-12-30T08:35:48"/>
    <n v="561"/>
    <n v="9.35"/>
    <s v="microparada"/>
    <s v="microparada"/>
    <n v="6"/>
    <s v="febrero"/>
    <s v="M"/>
    <m/>
    <s v="microparada"/>
    <m/>
    <m/>
    <m/>
  </r>
  <r>
    <n v="136805"/>
    <x v="3"/>
    <s v="Moreno"/>
    <x v="10"/>
    <d v="2018-11-01T00:00:00"/>
    <s v="-"/>
    <s v="Mantenimiento Mecanico"/>
    <d v="2023-02-10T00:00:00"/>
    <d v="1899-12-30T09:22:47"/>
    <d v="2023-02-10T00:00:00"/>
    <d v="1899-12-30T09:34:31"/>
    <n v="704"/>
    <n v="11.733333333333333"/>
    <s v="se cambia orring de apertura de pinzas"/>
    <s v="ajuste"/>
    <n v="6"/>
    <s v="febrero"/>
    <s v="M"/>
    <m/>
    <s v="no"/>
    <m/>
    <m/>
    <m/>
  </r>
  <r>
    <n v="136807"/>
    <x v="0"/>
    <s v="Moreno"/>
    <x v="15"/>
    <d v="2018-11-01T00:00:00"/>
    <s v="-"/>
    <s v="Mantenimiento Electrico"/>
    <d v="2023-02-10T00:00:00"/>
    <d v="1899-12-30T09:23:50"/>
    <d v="2023-02-10T00:00:00"/>
    <d v="1899-12-30T09:59:10"/>
    <n v="2120"/>
    <n v="35.333333333333336"/>
    <s v="regulacion de sensor de limite"/>
    <s v="ajuste"/>
    <n v="6"/>
    <s v="febrero"/>
    <s v="M"/>
    <m/>
    <s v="no"/>
    <m/>
    <m/>
    <m/>
  </r>
  <r>
    <n v="136809"/>
    <x v="0"/>
    <s v="Moreno"/>
    <x v="18"/>
    <d v="2018-11-01T00:00:00"/>
    <s v="-"/>
    <s v="Mantenimiento Electrico"/>
    <d v="2023-02-10T00:00:00"/>
    <d v="1899-12-30T09:36:01"/>
    <d v="2023-02-10T00:00:00"/>
    <d v="1899-12-30T09:47:46"/>
    <n v="705"/>
    <n v="11.75"/>
    <s v="Se regula sensor de tubo no expulsado"/>
    <s v="ajuste"/>
    <n v="6"/>
    <s v="febrero"/>
    <s v="M"/>
    <m/>
    <s v="no"/>
    <m/>
    <m/>
    <m/>
  </r>
  <r>
    <n v="136811"/>
    <x v="22"/>
    <s v="Moreno"/>
    <x v="10"/>
    <d v="2022-07-14T00:00:00"/>
    <s v="Natalio"/>
    <s v="Mantenimiento Electrico"/>
    <d v="2023-02-10T00:00:00"/>
    <d v="1899-12-30T09:47:58"/>
    <d v="2023-02-10T00:00:00"/>
    <d v="1899-12-30T10:14:12"/>
    <n v="1574"/>
    <n v="26.233333333333334"/>
    <s v="regulación láser"/>
    <s v="ajuste"/>
    <n v="6"/>
    <s v="febrero"/>
    <s v="M"/>
    <m/>
    <s v="no"/>
    <m/>
    <m/>
    <m/>
  </r>
  <r>
    <n v="136819"/>
    <x v="10"/>
    <s v="Moreno"/>
    <x v="7"/>
    <d v="2020-09-30T00:00:00"/>
    <s v="Martín"/>
    <s v="Mantenimiento Mecanico"/>
    <d v="2023-02-10T00:00:00"/>
    <d v="1899-12-30T10:55:37"/>
    <d v="2023-02-10T00:00:00"/>
    <d v="1899-12-30T11:42:35"/>
    <n v="2818"/>
    <n v="46.966666666666669"/>
    <s v="sin informacion"/>
    <s v="sin informacion"/>
    <n v="6"/>
    <s v="febrero"/>
    <s v="M"/>
    <s v="sin informacion"/>
    <s v="sin informacion"/>
    <s v="sin informacion"/>
    <s v="sin informacion"/>
    <s v="sin informacion"/>
  </r>
  <r>
    <n v="136821"/>
    <x v="1"/>
    <s v="Moreno"/>
    <x v="2"/>
    <d v="2020-10-16T00:00:00"/>
    <s v="Martín"/>
    <s v="Mantenimiento Electrico"/>
    <d v="2023-02-10T00:00:00"/>
    <d v="1899-12-30T10:59:21"/>
    <d v="2023-02-10T00:00:00"/>
    <d v="1899-12-30T11:10:02"/>
    <n v="641"/>
    <n v="10.683333333333334"/>
    <s v="regulacion"/>
    <s v="ajuste"/>
    <n v="6"/>
    <s v="febrero"/>
    <s v="M"/>
    <m/>
    <s v="no"/>
    <m/>
    <m/>
    <m/>
  </r>
  <r>
    <n v="136822"/>
    <x v="2"/>
    <s v="Moreno"/>
    <x v="20"/>
    <d v="2021-10-06T00:00:00"/>
    <s v="Sebastian "/>
    <s v="Mantenimiento Mecanico"/>
    <d v="2023-02-10T00:00:00"/>
    <d v="1899-12-30T11:07:32"/>
    <d v="2023-02-10T00:00:00"/>
    <d v="1899-12-30T11:46:21"/>
    <n v="2329"/>
    <n v="38.81666666666667"/>
    <s v="se coloca inserto en rosca barrida"/>
    <s v="rotura"/>
    <n v="6"/>
    <s v="febrero"/>
    <s v="M"/>
    <m/>
    <s v="si"/>
    <m/>
    <m/>
    <m/>
  </r>
  <r>
    <n v="136828"/>
    <x v="19"/>
    <s v="Moreno"/>
    <x v="3"/>
    <d v="2021-02-04T00:00:00"/>
    <s v="Victor"/>
    <s v="Mantenimiento Electrico"/>
    <d v="2023-02-10T00:00:00"/>
    <d v="1899-12-30T11:25:00"/>
    <d v="2023-02-10T00:00:00"/>
    <d v="1899-12-30T12:28:25"/>
    <n v="3805"/>
    <n v="63.416666666666664"/>
    <s v=" se cambió sensor inductivo más el cable en corto"/>
    <s v="rotura"/>
    <n v="6"/>
    <s v="febrero"/>
    <s v="M"/>
    <m/>
    <s v="si"/>
    <m/>
    <m/>
    <m/>
  </r>
  <r>
    <n v="136830"/>
    <x v="3"/>
    <s v="Moreno"/>
    <x v="10"/>
    <d v="2018-11-01T00:00:00"/>
    <s v="-"/>
    <s v="Mantenimiento Mecanico"/>
    <d v="2023-02-10T00:00:00"/>
    <d v="1899-12-30T11:39:22"/>
    <d v="2023-02-10T00:00:00"/>
    <d v="1899-12-30T12:07:31"/>
    <n v="1689"/>
    <n v="28.15"/>
    <s v="regulacion"/>
    <s v="ajuste"/>
    <n v="6"/>
    <s v="febrero"/>
    <s v="M"/>
    <m/>
    <s v="no"/>
    <m/>
    <m/>
    <m/>
  </r>
  <r>
    <n v="136835"/>
    <x v="19"/>
    <s v="Moreno"/>
    <x v="3"/>
    <d v="2021-02-04T00:00:00"/>
    <s v="Victor"/>
    <s v="Mantenimiento Mecanico"/>
    <d v="2023-02-10T00:00:00"/>
    <d v="1899-12-30T12:36:53"/>
    <d v="2023-02-10T00:00:00"/>
    <d v="1899-12-30T13:16:33"/>
    <n v="2380"/>
    <n v="39.666666666666664"/>
    <s v="se regula el sensor de debobinado"/>
    <s v="ajuste"/>
    <n v="6"/>
    <s v="febrero"/>
    <s v="M"/>
    <m/>
    <s v="no"/>
    <m/>
    <m/>
    <m/>
  </r>
  <r>
    <n v="136845"/>
    <x v="19"/>
    <s v="Moreno"/>
    <x v="3"/>
    <d v="2021-02-04T00:00:00"/>
    <s v="Victor"/>
    <s v="Mantenimiento Mecanico"/>
    <d v="2023-02-10T00:00:00"/>
    <d v="1899-12-30T14:30:26"/>
    <d v="2023-02-10T00:00:00"/>
    <d v="1899-12-30T14:37:59"/>
    <n v="453"/>
    <n v="7.55"/>
    <s v="microparada"/>
    <s v="microparada"/>
    <n v="6"/>
    <s v="febrero"/>
    <s v="T"/>
    <m/>
    <s v="microparada"/>
    <m/>
    <m/>
    <m/>
  </r>
  <r>
    <n v="136849"/>
    <x v="19"/>
    <s v="Moreno"/>
    <x v="3"/>
    <d v="2021-02-04T00:00:00"/>
    <s v="Victor"/>
    <s v="Mantenimiento Mecanico"/>
    <d v="2023-02-10T00:00:00"/>
    <d v="1899-12-30T14:58:07"/>
    <d v="2023-02-10T00:00:00"/>
    <d v="1899-12-30T15:10:19"/>
    <n v="732"/>
    <n v="12.2"/>
    <s v="se regula el sensor de debobinado"/>
    <s v="ajuste"/>
    <n v="6"/>
    <s v="febrero"/>
    <s v="T"/>
    <m/>
    <s v="no"/>
    <m/>
    <m/>
    <m/>
  </r>
  <r>
    <n v="136852"/>
    <x v="19"/>
    <s v="Moreno"/>
    <x v="3"/>
    <d v="2021-02-04T00:00:00"/>
    <s v="Victor"/>
    <s v="Mantenimiento Mecanico"/>
    <d v="2023-02-10T00:00:00"/>
    <d v="1899-12-30T15:19:28"/>
    <d v="2023-02-10T00:00:00"/>
    <d v="1899-12-30T16:12:33"/>
    <n v="3185"/>
    <n v="53.083333333333336"/>
    <s v="se regula el sensor de debobinado"/>
    <s v="ajuste"/>
    <n v="6"/>
    <s v="febrero"/>
    <s v="T"/>
    <m/>
    <s v="no"/>
    <m/>
    <m/>
    <m/>
  </r>
  <r>
    <n v="136854"/>
    <x v="2"/>
    <s v="Moreno"/>
    <x v="19"/>
    <d v="2018-11-01T00:00:00"/>
    <s v="-"/>
    <s v="Mantenimiento Mecanico"/>
    <d v="2023-02-10T00:00:00"/>
    <d v="1899-12-30T15:32:50"/>
    <d v="2023-02-10T00:00:00"/>
    <d v="1899-12-30T15:36:14"/>
    <n v="204"/>
    <n v="3.4"/>
    <s v="microparada"/>
    <s v="microparada"/>
    <n v="6"/>
    <s v="febrero"/>
    <s v="T"/>
    <m/>
    <s v="microparada"/>
    <m/>
    <m/>
    <m/>
  </r>
  <r>
    <n v="136855"/>
    <x v="1"/>
    <s v="Moreno"/>
    <x v="2"/>
    <d v="2020-10-16T00:00:00"/>
    <s v="Martín"/>
    <s v="Mantenimiento Electrico"/>
    <d v="2023-02-10T00:00:00"/>
    <d v="1899-12-30T15:40:26"/>
    <d v="2023-02-10T00:00:00"/>
    <d v="1899-12-30T15:47:45"/>
    <n v="439"/>
    <n v="7.3166666666666664"/>
    <s v="microparada"/>
    <s v="microparada"/>
    <n v="6"/>
    <s v="febrero"/>
    <s v="T"/>
    <m/>
    <s v="microparada"/>
    <m/>
    <m/>
    <m/>
  </r>
  <r>
    <n v="136858"/>
    <x v="0"/>
    <s v="Moreno"/>
    <x v="8"/>
    <d v="2018-11-01T00:00:00"/>
    <s v="-"/>
    <s v="Mantenimiento Mecanico"/>
    <d v="2023-02-10T00:00:00"/>
    <d v="1899-12-30T16:46:47"/>
    <d v="2023-02-10T00:00:00"/>
    <d v="1899-12-30T18:10:33"/>
    <n v="5026"/>
    <n v="83.766666666666666"/>
    <s v="Se cambian espinas elásticas partidas"/>
    <s v="ajuste"/>
    <n v="6"/>
    <s v="febrero"/>
    <s v="T"/>
    <m/>
    <s v="no"/>
    <m/>
    <m/>
    <m/>
  </r>
  <r>
    <n v="136859"/>
    <x v="1"/>
    <s v="Moreno"/>
    <x v="2"/>
    <d v="2020-10-16T00:00:00"/>
    <s v="Martín"/>
    <s v="Mantenimiento Electrico"/>
    <d v="2023-02-10T00:00:00"/>
    <d v="1899-12-30T16:50:21"/>
    <d v="2023-02-10T00:00:00"/>
    <d v="1899-12-30T17:06:18"/>
    <n v="957"/>
    <n v="15.95"/>
    <s v="regulacion"/>
    <s v="ajuste"/>
    <n v="6"/>
    <s v="febrero"/>
    <s v="T"/>
    <m/>
    <s v="no"/>
    <m/>
    <m/>
    <m/>
  </r>
  <r>
    <n v="136862"/>
    <x v="1"/>
    <s v="Moreno"/>
    <x v="2"/>
    <d v="2020-10-16T00:00:00"/>
    <s v="Martín"/>
    <s v="Mantenimiento Mecanico"/>
    <d v="2023-02-10T00:00:00"/>
    <d v="1899-12-30T18:10:10"/>
    <d v="2023-02-10T00:00:00"/>
    <d v="1899-12-30T18:40:02"/>
    <n v="1792"/>
    <n v="29.866666666666667"/>
    <s v="regulacion"/>
    <s v="ajuste"/>
    <n v="6"/>
    <s v="febrero"/>
    <s v="T"/>
    <m/>
    <s v="no"/>
    <m/>
    <m/>
    <m/>
  </r>
  <r>
    <n v="136869"/>
    <x v="1"/>
    <s v="Moreno"/>
    <x v="2"/>
    <d v="2020-10-16T00:00:00"/>
    <s v="Martín"/>
    <s v="Mantenimiento Mecanico"/>
    <d v="2023-02-10T00:00:00"/>
    <d v="1899-12-30T19:49:52"/>
    <d v="2023-02-11T00:00:00"/>
    <d v="1899-12-30T05:40:27"/>
    <n v="35435"/>
    <n v="590.58333333333337"/>
    <s v="regulacion"/>
    <s v="ajuste"/>
    <n v="7"/>
    <s v="febrero"/>
    <s v="T"/>
    <m/>
    <s v="no"/>
    <m/>
    <m/>
    <m/>
  </r>
  <r>
    <n v="136870"/>
    <x v="11"/>
    <s v="Moreno"/>
    <x v="6"/>
    <d v="2018-11-01T00:00:00"/>
    <s v="-"/>
    <s v="Mantenimiento Mecanico"/>
    <d v="2023-02-10T00:00:00"/>
    <d v="1899-12-30T20:10:47"/>
    <d v="2023-02-10T00:00:00"/>
    <d v="1899-12-30T20:32:55"/>
    <n v="1328"/>
    <n v="22.133333333333333"/>
    <s v="Se desarma polea y se endereza la arandela"/>
    <s v="ajuste"/>
    <n v="6"/>
    <s v="febrero"/>
    <s v="T"/>
    <m/>
    <s v="no"/>
    <m/>
    <m/>
    <m/>
  </r>
  <r>
    <n v="136871"/>
    <x v="11"/>
    <s v="Moreno"/>
    <x v="5"/>
    <d v="2018-11-01T00:00:00"/>
    <s v="-"/>
    <s v="Mantenimiento Mecanico"/>
    <d v="2023-02-10T00:00:00"/>
    <d v="1899-12-30T20:14:52"/>
    <d v="2023-02-10T00:00:00"/>
    <d v="1899-12-30T20:50:28"/>
    <n v="2136"/>
    <n v="35.6"/>
    <s v="Se desarma polea y se endereza la arandela"/>
    <s v="ajuste"/>
    <n v="6"/>
    <s v="febrero"/>
    <s v="T"/>
    <m/>
    <s v="no"/>
    <m/>
    <m/>
    <m/>
  </r>
  <r>
    <n v="136899"/>
    <x v="0"/>
    <s v="Moreno"/>
    <x v="2"/>
    <d v="2018-11-01T00:00:00"/>
    <s v="-"/>
    <s v="Mantenimiento Electrico"/>
    <d v="2023-02-13T00:00:00"/>
    <d v="1899-12-30T03:18:36"/>
    <d v="2023-02-13T00:00:00"/>
    <d v="1899-12-30T06:08:43"/>
    <n v="10207"/>
    <n v="170.11666666666667"/>
    <s v="regulacion "/>
    <s v="ajuste"/>
    <n v="7"/>
    <s v="febrero"/>
    <s v="N"/>
    <m/>
    <s v="no"/>
    <m/>
    <m/>
    <m/>
  </r>
  <r>
    <n v="136904"/>
    <x v="0"/>
    <s v="Moreno"/>
    <x v="2"/>
    <d v="2018-11-01T00:00:00"/>
    <s v="-"/>
    <s v="Mantenimiento Electrico"/>
    <d v="2023-02-13T00:00:00"/>
    <d v="1899-12-30T06:08:52"/>
    <d v="2023-02-13T00:00:00"/>
    <d v="1899-12-30T06:44:39"/>
    <n v="2147"/>
    <n v="35.783333333333331"/>
    <s v="regulacion"/>
    <s v="ajuste"/>
    <n v="7"/>
    <s v="febrero"/>
    <s v="M"/>
    <m/>
    <s v="no"/>
    <m/>
    <m/>
    <m/>
  </r>
  <r>
    <n v="136912"/>
    <x v="1"/>
    <s v="Moreno"/>
    <x v="2"/>
    <d v="2020-10-16T00:00:00"/>
    <s v="Martín"/>
    <s v="Mantenimiento Electrico"/>
    <d v="2023-02-13T00:00:00"/>
    <d v="1899-12-30T06:44:44"/>
    <d v="2023-02-13T00:00:00"/>
    <d v="1899-12-30T07:59:33"/>
    <n v="4489"/>
    <n v="74.816666666666663"/>
    <s v="se configuro cámara En etiquetadora y se acomodo Pulsador de rearme ."/>
    <s v="ajuste"/>
    <n v="7"/>
    <s v="febrero"/>
    <s v="M"/>
    <m/>
    <s v="no"/>
    <m/>
    <m/>
    <m/>
  </r>
  <r>
    <n v="136918"/>
    <x v="3"/>
    <s v="Moreno"/>
    <x v="2"/>
    <d v="2020-02-20T00:00:00"/>
    <s v="Martín"/>
    <s v="Mantenimiento Mecanico"/>
    <d v="2023-02-13T00:00:00"/>
    <d v="1899-12-30T08:08:53"/>
    <d v="2023-02-13T00:00:00"/>
    <d v="1899-12-30T08:20:42"/>
    <n v="709"/>
    <n v="11.816666666666666"/>
    <s v="regulacion"/>
    <s v="ajuste"/>
    <n v="7"/>
    <s v="febrero"/>
    <s v="M"/>
    <m/>
    <s v="no"/>
    <m/>
    <m/>
    <m/>
  </r>
  <r>
    <n v="136921"/>
    <x v="19"/>
    <s v="Moreno"/>
    <x v="3"/>
    <d v="2021-02-04T00:00:00"/>
    <s v="Victor"/>
    <s v="Mantenimiento Electrico"/>
    <d v="2023-02-13T00:00:00"/>
    <d v="1899-12-30T08:27:06"/>
    <d v="2023-02-13T00:00:00"/>
    <d v="1899-12-30T09:13:11"/>
    <n v="2765"/>
    <n v="46.083333333333336"/>
    <s v="regulación sensor bobina de celofán"/>
    <s v="ajuste"/>
    <n v="7"/>
    <s v="febrero"/>
    <s v="M"/>
    <m/>
    <s v="no"/>
    <m/>
    <m/>
    <m/>
  </r>
  <r>
    <n v="136926"/>
    <x v="19"/>
    <s v="Moreno"/>
    <x v="3"/>
    <d v="2021-02-04T00:00:00"/>
    <s v="Victor"/>
    <s v="Mantenimiento Electrico"/>
    <d v="2023-02-13T00:00:00"/>
    <d v="1899-12-30T09:13:18"/>
    <d v="2023-02-13T00:00:00"/>
    <d v="1899-12-30T09:24:24"/>
    <n v="666"/>
    <n v="11.1"/>
    <s v="regulación sensor bobina de celofán"/>
    <s v="ajuste"/>
    <n v="7"/>
    <s v="febrero"/>
    <s v="M"/>
    <m/>
    <s v="no"/>
    <m/>
    <m/>
    <m/>
  </r>
  <r>
    <n v="136927"/>
    <x v="3"/>
    <s v="Moreno"/>
    <x v="14"/>
    <d v="2018-11-01T00:00:00"/>
    <s v="-"/>
    <s v="Mantenimiento Electrico"/>
    <d v="2023-02-13T00:00:00"/>
    <d v="1899-12-30T09:14:03"/>
    <d v="2023-02-13T00:00:00"/>
    <d v="1899-12-30T09:44:01"/>
    <n v="1798"/>
    <n v="29.966666666666665"/>
    <s v="regulación de torqueadora"/>
    <s v="ajuste"/>
    <n v="7"/>
    <s v="febrero"/>
    <s v="M"/>
    <m/>
    <s v="no"/>
    <m/>
    <m/>
    <m/>
  </r>
  <r>
    <n v="136931"/>
    <x v="3"/>
    <s v="Moreno"/>
    <x v="5"/>
    <d v="2018-11-01T00:00:00"/>
    <s v="-"/>
    <s v="Mantenimiento Mecanico"/>
    <d v="2023-02-13T00:00:00"/>
    <d v="1899-12-30T09:43:26"/>
    <d v="2023-02-13T00:00:00"/>
    <d v="1899-12-30T10:03:12"/>
    <n v="1186"/>
    <n v="19.766666666666666"/>
    <s v="regulación de parámetros"/>
    <s v="ajuste"/>
    <n v="7"/>
    <s v="febrero"/>
    <s v="M"/>
    <m/>
    <s v="no"/>
    <m/>
    <m/>
    <m/>
  </r>
  <r>
    <n v="136934"/>
    <x v="0"/>
    <s v="Moreno"/>
    <x v="5"/>
    <d v="2018-11-01T00:00:00"/>
    <s v="-"/>
    <s v="Mantenimiento Electrico"/>
    <d v="2023-02-13T00:00:00"/>
    <d v="1899-12-30T10:03:23"/>
    <d v="2023-02-13T00:00:00"/>
    <d v="1899-12-30T10:34:06"/>
    <n v="1843"/>
    <n v="30.716666666666665"/>
    <s v="regulación de parámetros"/>
    <s v="ajuste"/>
    <n v="7"/>
    <s v="febrero"/>
    <s v="M"/>
    <m/>
    <s v="no"/>
    <m/>
    <m/>
    <m/>
  </r>
  <r>
    <n v="136952"/>
    <x v="6"/>
    <s v="Moreno"/>
    <x v="6"/>
    <d v="2018-11-01T00:00:00"/>
    <s v="-"/>
    <s v="Mantenimiento Mecanico"/>
    <d v="2023-02-13T00:00:00"/>
    <d v="1899-12-30T14:41:48"/>
    <d v="2023-02-13T00:00:00"/>
    <d v="1899-12-30T14:49:37"/>
    <n v="469"/>
    <n v="7.8166666666666664"/>
    <s v="microparada"/>
    <s v="microparada"/>
    <n v="7"/>
    <s v="febrero"/>
    <s v="T"/>
    <m/>
    <s v="microparada"/>
    <m/>
    <m/>
    <m/>
  </r>
  <r>
    <n v="136954"/>
    <x v="22"/>
    <s v="Moreno"/>
    <x v="2"/>
    <d v="2018-11-01T00:00:00"/>
    <s v="-"/>
    <s v="Mantenimiento Electrico"/>
    <d v="2023-02-13T00:00:00"/>
    <d v="1899-12-30T15:19:28"/>
    <d v="2023-02-13T00:00:00"/>
    <d v="1899-12-30T15:29:31"/>
    <n v="603"/>
    <n v="10.050000000000001"/>
    <s v="regulacion"/>
    <s v="ajuste"/>
    <n v="7"/>
    <s v="febrero"/>
    <s v="T"/>
    <m/>
    <s v="no"/>
    <m/>
    <m/>
    <m/>
  </r>
  <r>
    <n v="136960"/>
    <x v="24"/>
    <s v="Moreno"/>
    <x v="19"/>
    <d v="2018-11-01T00:00:00"/>
    <s v="-"/>
    <s v="Mantenimiento Mecanico"/>
    <d v="2023-02-13T00:00:00"/>
    <d v="1899-12-30T16:45:14"/>
    <d v="2023-02-13T00:00:00"/>
    <d v="1899-12-30T16:59:59"/>
    <n v="885"/>
    <n v="14.75"/>
    <s v="sin informacion"/>
    <s v="sin informacion"/>
    <n v="7"/>
    <s v="febrero"/>
    <s v="T"/>
    <s v="sin informacion"/>
    <s v="sin informacion"/>
    <s v="sin informacion"/>
    <s v="sin informacion"/>
    <s v="sin informacion"/>
  </r>
  <r>
    <n v="136961"/>
    <x v="0"/>
    <s v="Moreno"/>
    <x v="8"/>
    <d v="2018-11-01T00:00:00"/>
    <s v="-"/>
    <s v="Mantenimiento Mecanico"/>
    <d v="2023-02-13T00:00:00"/>
    <d v="1899-12-30T16:57:15"/>
    <d v="2023-02-13T00:00:00"/>
    <d v="1899-12-30T20:20:29"/>
    <n v="12194"/>
    <n v="203.23333333333332"/>
    <s v="sin informacion"/>
    <s v="sin informacion"/>
    <n v="7"/>
    <s v="febrero"/>
    <s v="T"/>
    <s v="sin informacion"/>
    <s v="sin informacion"/>
    <s v="sin informacion"/>
    <s v="sin informacion"/>
    <s v="sin informacion"/>
  </r>
  <r>
    <n v="136963"/>
    <x v="0"/>
    <s v="Moreno"/>
    <x v="5"/>
    <d v="2018-11-01T00:00:00"/>
    <s v="-"/>
    <s v="Mantenimiento Mecanico"/>
    <d v="2023-02-13T00:00:00"/>
    <d v="1899-12-30T17:43:11"/>
    <d v="2023-02-13T00:00:00"/>
    <d v="1899-12-30T19:35:30"/>
    <n v="6739"/>
    <n v="112.31666666666666"/>
    <s v="sin informacion"/>
    <s v="sin informacion"/>
    <n v="7"/>
    <s v="febrero"/>
    <s v="T"/>
    <s v="sin informacion"/>
    <s v="sin informacion"/>
    <s v="sin informacion"/>
    <s v="sin informacion"/>
    <s v="sin informacion"/>
  </r>
  <r>
    <n v="136965"/>
    <x v="19"/>
    <s v="Moreno"/>
    <x v="19"/>
    <d v="2018-11-01T00:00:00"/>
    <s v="-"/>
    <s v="Mantenimiento Mecanico"/>
    <d v="2023-02-13T00:00:00"/>
    <d v="1899-12-30T17:53:22"/>
    <d v="2023-02-13T00:00:00"/>
    <d v="1899-12-30T19:10:17"/>
    <n v="4615"/>
    <n v="76.916666666666671"/>
    <s v="sin informacion"/>
    <s v="sin informacion"/>
    <n v="7"/>
    <s v="febrero"/>
    <s v="T"/>
    <s v="sin informacion"/>
    <s v="sin informacion"/>
    <s v="sin informacion"/>
    <s v="sin informacion"/>
    <s v="sin informacion"/>
  </r>
  <r>
    <n v="136967"/>
    <x v="2"/>
    <s v="Moreno"/>
    <x v="9"/>
    <d v="2018-11-01T00:00:00"/>
    <s v="-"/>
    <s v="Mantenimiento Mecanico"/>
    <d v="2023-02-13T00:00:00"/>
    <d v="1899-12-30T18:04:53"/>
    <d v="2023-02-13T00:00:00"/>
    <d v="1899-12-30T18:57:03"/>
    <n v="3130"/>
    <n v="52.166666666666664"/>
    <s v="sin informacion"/>
    <s v="sin informacion"/>
    <n v="7"/>
    <s v="febrero"/>
    <s v="T"/>
    <s v="sin informacion"/>
    <s v="sin informacion"/>
    <s v="sin informacion"/>
    <s v="sin informacion"/>
    <s v="sin informacion"/>
  </r>
  <r>
    <n v="136968"/>
    <x v="2"/>
    <s v="Moreno"/>
    <x v="12"/>
    <d v="2020-02-21T00:00:00"/>
    <s v="Martín"/>
    <s v="Mantenimiento Mecanico"/>
    <d v="2023-02-13T00:00:00"/>
    <d v="1899-12-30T18:13:56"/>
    <d v="2023-02-13T00:00:00"/>
    <d v="1899-12-30T19:19:31"/>
    <n v="3935"/>
    <n v="65.583333333333329"/>
    <s v="sin informacion"/>
    <s v="sin informacion"/>
    <n v="7"/>
    <s v="febrero"/>
    <s v="T"/>
    <s v="sin informacion"/>
    <s v="sin informacion"/>
    <s v="sin informacion"/>
    <s v="sin informacion"/>
    <s v="sin informacion"/>
  </r>
  <r>
    <n v="136969"/>
    <x v="1"/>
    <s v="Moreno"/>
    <x v="2"/>
    <d v="2020-10-16T00:00:00"/>
    <s v="Martín"/>
    <s v="Mantenimiento Mecanico"/>
    <d v="2023-02-13T00:00:00"/>
    <d v="1899-12-30T18:26:44"/>
    <d v="2023-02-13T00:00:00"/>
    <d v="1899-12-30T18:42:43"/>
    <n v="959"/>
    <n v="15.983333333333333"/>
    <s v="sin informacion"/>
    <s v="sin informacion"/>
    <n v="7"/>
    <s v="febrero"/>
    <s v="T"/>
    <s v="sin informacion"/>
    <s v="sin informacion"/>
    <s v="sin informacion"/>
    <s v="sin informacion"/>
    <s v="sin informacion"/>
  </r>
  <r>
    <n v="136973"/>
    <x v="1"/>
    <s v="Moreno"/>
    <x v="2"/>
    <d v="2020-10-16T00:00:00"/>
    <s v="Martín"/>
    <s v="Mantenimiento Electrico"/>
    <d v="2023-02-13T00:00:00"/>
    <d v="1899-12-30T19:19:15"/>
    <d v="2023-02-13T00:00:00"/>
    <d v="1899-12-30T19:25:59"/>
    <n v="404"/>
    <n v="6.7333333333333334"/>
    <s v="microparada"/>
    <s v="microparada"/>
    <n v="7"/>
    <s v="febrero"/>
    <s v="T"/>
    <m/>
    <s v="microparada"/>
    <m/>
    <m/>
    <m/>
  </r>
  <r>
    <n v="136978"/>
    <x v="10"/>
    <s v="Moreno"/>
    <x v="7"/>
    <d v="2020-09-30T00:00:00"/>
    <s v="Martín"/>
    <s v="Mantenimiento Mecanico"/>
    <d v="2023-02-13T00:00:00"/>
    <d v="1899-12-30T20:18:37"/>
    <d v="2023-02-13T00:00:00"/>
    <d v="1899-12-30T21:53:32"/>
    <n v="5695"/>
    <n v="94.916666666666671"/>
    <s v="sin informacion"/>
    <s v="sin informacion"/>
    <n v="7"/>
    <s v="febrero"/>
    <s v="T"/>
    <s v="sin informacion"/>
    <s v="sin informacion"/>
    <s v="sin informacion"/>
    <s v="sin informacion"/>
    <s v="sin informacion"/>
  </r>
  <r>
    <n v="136982"/>
    <x v="6"/>
    <s v="Moreno"/>
    <x v="5"/>
    <d v="2018-11-01T00:00:00"/>
    <s v="-"/>
    <s v="Mantenimiento Mecanico"/>
    <d v="2023-02-13T00:00:00"/>
    <d v="1899-12-30T21:26:14"/>
    <d v="2023-02-13T00:00:00"/>
    <d v="1899-12-30T21:55:00"/>
    <n v="1726"/>
    <n v="28.766666666666666"/>
    <s v="sin informacion"/>
    <s v="sin informacion"/>
    <n v="7"/>
    <s v="febrero"/>
    <s v="T"/>
    <s v="sin informacion"/>
    <s v="sin informacion"/>
    <s v="sin informacion"/>
    <s v="sin informacion"/>
    <s v="sin informacion"/>
  </r>
  <r>
    <n v="136986"/>
    <x v="0"/>
    <s v="Moreno"/>
    <x v="2"/>
    <d v="2018-11-01T00:00:00"/>
    <s v="-"/>
    <s v="Mantenimiento Mecanico"/>
    <d v="2023-02-13T00:00:00"/>
    <d v="1899-12-30T23:04:38"/>
    <d v="2023-02-14T00:00:00"/>
    <d v="1899-12-30T03:03:59"/>
    <n v="14361"/>
    <n v="239.35"/>
    <s v="sin informacion"/>
    <s v="sin informacion"/>
    <n v="7"/>
    <s v="febrero"/>
    <s v="N"/>
    <s v="sin informacion"/>
    <s v="sin informacion"/>
    <s v="sin informacion"/>
    <s v="sin informacion"/>
    <s v="sin informacion"/>
  </r>
  <r>
    <n v="136988"/>
    <x v="0"/>
    <s v="Moreno"/>
    <x v="2"/>
    <d v="2018-11-01T00:00:00"/>
    <s v="-"/>
    <s v="Mantenimiento Electrico"/>
    <d v="2023-02-14T00:00:00"/>
    <d v="1899-12-30T03:04:18"/>
    <d v="2023-02-14T00:00:00"/>
    <d v="1899-12-30T03:33:16"/>
    <n v="1738"/>
    <n v="28.966666666666665"/>
    <s v="regulacion"/>
    <s v="ajuste"/>
    <n v="7"/>
    <s v="febrero"/>
    <s v="N"/>
    <m/>
    <s v="no"/>
    <m/>
    <m/>
    <m/>
  </r>
  <r>
    <n v="136991"/>
    <x v="0"/>
    <s v="Moreno"/>
    <x v="18"/>
    <d v="2018-11-01T00:00:00"/>
    <s v="-"/>
    <s v="Mantenimiento Mecanico"/>
    <d v="2023-02-14T00:00:00"/>
    <d v="1899-12-30T06:21:09"/>
    <d v="2023-02-14T00:00:00"/>
    <d v="1899-12-30T09:32:54"/>
    <n v="11505"/>
    <n v="191.75"/>
    <s v="falla en relevo térmico por tubo trabado"/>
    <s v="ajuste"/>
    <n v="7"/>
    <s v="febrero"/>
    <s v="M"/>
    <m/>
    <s v="no"/>
    <m/>
    <m/>
    <m/>
  </r>
  <r>
    <n v="136997"/>
    <x v="0"/>
    <s v="Moreno"/>
    <x v="5"/>
    <d v="2018-11-01T00:00:00"/>
    <s v="-"/>
    <s v="Mantenimiento Mecanico"/>
    <d v="2023-02-14T00:00:00"/>
    <d v="1899-12-30T07:25:23"/>
    <d v="2023-02-14T00:00:00"/>
    <d v="1899-12-30T08:04:43"/>
    <n v="2360"/>
    <n v="39.333333333333336"/>
    <s v="regulacion de parametros"/>
    <s v="ajuste"/>
    <n v="7"/>
    <s v="febrero"/>
    <s v="M"/>
    <m/>
    <s v="no"/>
    <m/>
    <m/>
    <m/>
  </r>
  <r>
    <n v="137019"/>
    <x v="0"/>
    <s v="Moreno"/>
    <x v="18"/>
    <d v="2018-11-01T00:00:00"/>
    <s v="-"/>
    <s v="Mantenimiento Mecanico"/>
    <d v="2023-02-14T00:00:00"/>
    <d v="1899-12-30T10:26:18"/>
    <d v="2023-02-14T00:00:00"/>
    <d v="1899-12-30T10:28:52"/>
    <n v="154"/>
    <n v="2.5666666666666669"/>
    <s v="microparada"/>
    <s v="microparada"/>
    <n v="7"/>
    <s v="febrero"/>
    <s v="M"/>
    <m/>
    <s v="microparada"/>
    <m/>
    <m/>
    <m/>
  </r>
  <r>
    <n v="137022"/>
    <x v="0"/>
    <s v="Moreno"/>
    <x v="18"/>
    <d v="2018-11-01T00:00:00"/>
    <s v="-"/>
    <s v="Mantenimiento Electrico"/>
    <d v="2023-02-14T00:00:00"/>
    <d v="1899-12-30T10:29:11"/>
    <d v="2023-02-14T00:00:00"/>
    <d v="1899-12-30T10:40:00"/>
    <n v="649"/>
    <n v="10.816666666666666"/>
    <s v="problemas con pantalla tactil"/>
    <s v="ajuste"/>
    <n v="7"/>
    <s v="febrero"/>
    <s v="M"/>
    <m/>
    <s v="no"/>
    <m/>
    <m/>
    <m/>
  </r>
  <r>
    <n v="137025"/>
    <x v="0"/>
    <s v="Moreno"/>
    <x v="18"/>
    <d v="2018-11-01T00:00:00"/>
    <s v="-"/>
    <s v="Mantenimiento Mecanico"/>
    <d v="2023-02-14T00:00:00"/>
    <d v="1899-12-30T10:42:16"/>
    <d v="2023-02-14T00:00:00"/>
    <d v="1899-12-30T11:20:44"/>
    <n v="2308"/>
    <n v="38.466666666666669"/>
    <s v="trabajaba la bomba en 2 fase una fase cortada desde la Bornera"/>
    <s v="ajuste"/>
    <n v="7"/>
    <s v="febrero"/>
    <s v="M"/>
    <m/>
    <s v="no"/>
    <m/>
    <m/>
    <m/>
  </r>
  <r>
    <n v="137026"/>
    <x v="0"/>
    <s v="Moreno"/>
    <x v="15"/>
    <d v="2018-11-01T00:00:00"/>
    <s v="-"/>
    <s v="Mantenimiento Mecanico"/>
    <d v="2023-02-14T00:00:00"/>
    <d v="1899-12-30T10:49:49"/>
    <d v="2023-02-14T00:00:00"/>
    <d v="1899-12-30T13:26:56"/>
    <n v="9427"/>
    <n v="157.11666666666667"/>
    <s v="sin informacion"/>
    <s v="sin informacion"/>
    <n v="7"/>
    <s v="febrero"/>
    <s v="M"/>
    <s v="sin informacion"/>
    <s v="sin informacion"/>
    <s v="sin informacion"/>
    <s v="sin informacion"/>
    <s v="sin informacion"/>
  </r>
  <r>
    <n v="137027"/>
    <x v="9"/>
    <s v="Moreno"/>
    <x v="6"/>
    <d v="2021-03-03T00:00:00"/>
    <s v="Martín"/>
    <s v="Mantenimiento Mecanico"/>
    <d v="2023-02-14T00:00:00"/>
    <d v="1899-12-30T10:54:17"/>
    <d v="2023-02-14T00:00:00"/>
    <d v="1899-12-30T11:04:10"/>
    <n v="593"/>
    <n v="9.8833333333333329"/>
    <s v="microparada"/>
    <s v="microparada"/>
    <n v="7"/>
    <s v="febrero"/>
    <s v="M"/>
    <m/>
    <s v="microparada"/>
    <m/>
    <m/>
    <m/>
  </r>
  <r>
    <n v="137028"/>
    <x v="0"/>
    <s v="Moreno"/>
    <x v="8"/>
    <d v="2018-11-01T00:00:00"/>
    <s v="-"/>
    <s v="Mantenimiento Electrico"/>
    <d v="2023-02-14T00:00:00"/>
    <d v="1899-12-30T10:58:17"/>
    <d v="2023-02-14T00:00:00"/>
    <d v="1899-12-30T13:02:46"/>
    <n v="7469"/>
    <n v="124.48333333333333"/>
    <s v="se regula parámetros del láser "/>
    <s v="ajuste"/>
    <n v="7"/>
    <s v="febrero"/>
    <s v="M"/>
    <m/>
    <s v="no"/>
    <m/>
    <m/>
    <m/>
  </r>
  <r>
    <n v="137030"/>
    <x v="0"/>
    <s v="Moreno"/>
    <x v="5"/>
    <d v="2018-11-01T00:00:00"/>
    <s v="-"/>
    <s v="Mantenimiento Electrico"/>
    <d v="2023-02-14T00:00:00"/>
    <d v="1899-12-30T11:00:29"/>
    <d v="2023-02-14T00:00:00"/>
    <d v="1899-12-30T11:53:05"/>
    <n v="3156"/>
    <n v="52.6"/>
    <s v="sin informacion"/>
    <s v="sin informacion"/>
    <n v="7"/>
    <s v="febrero"/>
    <s v="M"/>
    <s v="sin informacion"/>
    <s v="sin informacion"/>
    <s v="sin informacion"/>
    <s v="sin informacion"/>
    <s v="sin informacion"/>
  </r>
  <r>
    <n v="137031"/>
    <x v="1"/>
    <s v="Moreno"/>
    <x v="2"/>
    <d v="2020-10-16T00:00:00"/>
    <s v="Martín"/>
    <s v="Mantenimiento Electrico"/>
    <d v="2023-02-14T00:00:00"/>
    <d v="1899-12-30T11:02:56"/>
    <d v="2023-02-14T00:00:00"/>
    <d v="1899-12-30T11:28:47"/>
    <n v="1551"/>
    <n v="25.85"/>
    <s v="se repara joystick y pulsador"/>
    <s v="rotura"/>
    <n v="7"/>
    <s v="febrero"/>
    <s v="M"/>
    <m/>
    <s v="si"/>
    <m/>
    <m/>
    <m/>
  </r>
  <r>
    <n v="137033"/>
    <x v="0"/>
    <s v="Moreno"/>
    <x v="18"/>
    <d v="2018-11-01T00:00:00"/>
    <s v="-"/>
    <s v="Mantenimiento Electrico"/>
    <d v="2023-02-14T00:00:00"/>
    <d v="1899-12-30T11:21:23"/>
    <d v="2023-02-14T00:00:00"/>
    <d v="1899-12-30T14:48:43"/>
    <n v="12440"/>
    <n v="207.33333333333334"/>
    <s v="problemas con pantalla tactil"/>
    <s v="ajuste"/>
    <n v="7"/>
    <s v="febrero"/>
    <s v="M"/>
    <m/>
    <s v="no"/>
    <m/>
    <m/>
    <m/>
  </r>
  <r>
    <n v="137049"/>
    <x v="37"/>
    <s v="Moreno"/>
    <x v="15"/>
    <d v="2018-11-01T00:00:00"/>
    <s v="-"/>
    <s v="Mantenimiento Mecanico"/>
    <d v="2023-02-14T00:00:00"/>
    <d v="1899-12-30T14:24:22"/>
    <d v="2023-02-14T00:00:00"/>
    <d v="1899-12-30T14:27:30"/>
    <n v="188"/>
    <n v="3.1333333333333333"/>
    <s v="microparada"/>
    <s v="microparada"/>
    <n v="7"/>
    <s v="febrero"/>
    <s v="T"/>
    <m/>
    <s v="microparada"/>
    <m/>
    <m/>
    <m/>
  </r>
  <r>
    <n v="137051"/>
    <x v="0"/>
    <s v="Moreno"/>
    <x v="12"/>
    <d v="2018-11-01T00:00:00"/>
    <s v="-"/>
    <s v="Mantenimiento Electrico"/>
    <d v="2023-02-14T00:00:00"/>
    <d v="1899-12-30T14:44:05"/>
    <d v="2023-02-14T00:00:00"/>
    <d v="1899-12-30T15:24:15"/>
    <n v="2410"/>
    <n v="40.166666666666664"/>
    <s v="regulación cámara"/>
    <s v="ajuste"/>
    <n v="7"/>
    <s v="febrero"/>
    <s v="T"/>
    <m/>
    <s v="no"/>
    <m/>
    <m/>
    <m/>
  </r>
  <r>
    <n v="137052"/>
    <x v="37"/>
    <s v="Moreno"/>
    <x v="15"/>
    <d v="2018-11-01T00:00:00"/>
    <s v="-"/>
    <s v="Mantenimiento Mecanico"/>
    <d v="2023-02-14T00:00:00"/>
    <d v="1899-12-30T14:44:51"/>
    <d v="2023-02-14T00:00:00"/>
    <d v="1899-12-30T15:38:05"/>
    <n v="3194"/>
    <n v="53.233333333333334"/>
    <s v="sin informacion"/>
    <s v="sin informacion"/>
    <n v="7"/>
    <s v="febrero"/>
    <s v="T"/>
    <s v="sin informacion"/>
    <s v="sin informacion"/>
    <s v="sin informacion"/>
    <s v="sin informacion"/>
    <s v="sin informacion"/>
  </r>
  <r>
    <n v="137058"/>
    <x v="0"/>
    <s v="Moreno"/>
    <x v="8"/>
    <d v="2018-11-01T00:00:00"/>
    <s v="-"/>
    <s v="Mantenimiento Mecanico"/>
    <d v="2023-02-14T00:00:00"/>
    <d v="1899-12-30T15:30:57"/>
    <d v="2023-02-14T00:00:00"/>
    <d v="1899-12-30T15:34:07"/>
    <n v="190"/>
    <n v="3.1666666666666665"/>
    <s v="microparada"/>
    <s v="microparada"/>
    <n v="7"/>
    <s v="febrero"/>
    <s v="T"/>
    <m/>
    <s v="microparada"/>
    <m/>
    <m/>
    <m/>
  </r>
  <r>
    <n v="137061"/>
    <x v="1"/>
    <s v="Moreno"/>
    <x v="2"/>
    <d v="2020-10-16T00:00:00"/>
    <s v="Martín"/>
    <s v="Mantenimiento Electrico"/>
    <d v="2023-02-14T00:00:00"/>
    <d v="1899-12-30T16:10:13"/>
    <d v="2023-02-14T00:00:00"/>
    <d v="1899-12-30T16:32:34"/>
    <n v="1341"/>
    <n v="22.35"/>
    <s v="se posiciona sensor de acumulación antes de etiquetadora"/>
    <s v="ajuste"/>
    <n v="7"/>
    <s v="febrero"/>
    <s v="T"/>
    <m/>
    <s v="no"/>
    <m/>
    <m/>
    <m/>
  </r>
  <r>
    <n v="137062"/>
    <x v="31"/>
    <s v="Moreno"/>
    <x v="18"/>
    <d v="2018-11-01T00:00:00"/>
    <s v="-"/>
    <s v="Mantenimiento Electrico"/>
    <d v="2023-02-14T00:00:00"/>
    <d v="1899-12-30T16:55:15"/>
    <d v="2023-02-14T00:00:00"/>
    <d v="1899-12-30T17:02:03"/>
    <n v="408"/>
    <n v="6.8"/>
    <s v="microparada"/>
    <s v="microparada"/>
    <n v="7"/>
    <s v="febrero"/>
    <s v="T"/>
    <m/>
    <s v="microparada"/>
    <m/>
    <m/>
    <m/>
  </r>
  <r>
    <n v="137065"/>
    <x v="1"/>
    <s v="Moreno"/>
    <x v="2"/>
    <d v="2020-10-16T00:00:00"/>
    <s v="Martín"/>
    <s v="Mantenimiento Electrico"/>
    <d v="2023-02-14T00:00:00"/>
    <d v="1899-12-30T17:18:08"/>
    <d v="2023-02-14T00:00:00"/>
    <d v="1899-12-30T17:31:49"/>
    <n v="821"/>
    <n v="13.683333333333334"/>
    <s v="se posiciona sensor de acumulación antes de etiquetadora"/>
    <s v="ajuste"/>
    <n v="7"/>
    <s v="febrero"/>
    <s v="T"/>
    <m/>
    <s v="no"/>
    <m/>
    <m/>
    <m/>
  </r>
  <r>
    <n v="137066"/>
    <x v="0"/>
    <s v="Moreno"/>
    <x v="18"/>
    <d v="2018-11-01T00:00:00"/>
    <s v="-"/>
    <s v="Mantenimiento Mecanico"/>
    <d v="2023-02-14T00:00:00"/>
    <d v="1899-12-30T17:33:35"/>
    <d v="2023-02-14T00:00:00"/>
    <d v="1899-12-30T17:45:17"/>
    <n v="702"/>
    <n v="11.7"/>
    <s v="se reinicia balanza"/>
    <s v="ajuste"/>
    <n v="7"/>
    <s v="febrero"/>
    <s v="T"/>
    <m/>
    <s v="no"/>
    <m/>
    <m/>
    <m/>
  </r>
  <r>
    <n v="137072"/>
    <x v="0"/>
    <s v="Moreno"/>
    <x v="2"/>
    <d v="2018-11-01T00:00:00"/>
    <s v="-"/>
    <s v="Mantenimiento Electrico"/>
    <d v="2023-02-14T00:00:00"/>
    <d v="1899-12-30T19:08:02"/>
    <d v="2023-02-14T00:00:00"/>
    <d v="1899-12-30T19:17:10"/>
    <n v="548"/>
    <n v="9.1333333333333329"/>
    <s v="microparada"/>
    <s v="microparada"/>
    <n v="7"/>
    <s v="febrero"/>
    <s v="T"/>
    <m/>
    <s v="microparada"/>
    <m/>
    <m/>
    <m/>
  </r>
  <r>
    <n v="137073"/>
    <x v="2"/>
    <s v="Moreno"/>
    <x v="20"/>
    <d v="2021-10-06T00:00:00"/>
    <s v="Sebastian "/>
    <s v="Mantenimiento Mecanico"/>
    <d v="2023-02-14T00:00:00"/>
    <d v="1899-12-30T19:39:03"/>
    <d v="2023-02-14T00:00:00"/>
    <d v="1899-12-30T19:56:51"/>
    <n v="1068"/>
    <n v="17.8"/>
    <s v="rosca barrida en el  triángulo de cierre lateral"/>
    <s v="rotura"/>
    <n v="7"/>
    <s v="febrero"/>
    <s v="T"/>
    <m/>
    <s v="si"/>
    <m/>
    <m/>
    <m/>
  </r>
  <r>
    <n v="137075"/>
    <x v="2"/>
    <s v="Moreno"/>
    <x v="20"/>
    <d v="2021-10-06T00:00:00"/>
    <s v="Sebastian "/>
    <s v="Mantenimiento Mecanico"/>
    <d v="2023-02-14T00:00:00"/>
    <d v="1899-12-30T20:22:49"/>
    <d v="2023-02-14T00:00:00"/>
    <d v="1899-12-30T20:41:04"/>
    <n v="1095"/>
    <n v="18.25"/>
    <s v="cable de swich cortado"/>
    <s v="rotura"/>
    <n v="7"/>
    <s v="febrero"/>
    <s v="T"/>
    <m/>
    <s v="si"/>
    <m/>
    <m/>
    <m/>
  </r>
  <r>
    <n v="137076"/>
    <x v="2"/>
    <s v="Moreno"/>
    <x v="20"/>
    <d v="2021-10-06T00:00:00"/>
    <s v="Sebastian "/>
    <s v="Mantenimiento Electrico"/>
    <d v="2023-02-14T00:00:00"/>
    <d v="1899-12-30T20:44:22"/>
    <d v="2023-02-14T00:00:00"/>
    <d v="1899-12-30T20:58:14"/>
    <n v="832"/>
    <n v="13.866666666666667"/>
    <s v="cable de swich cortado"/>
    <s v="rotura"/>
    <n v="7"/>
    <s v="febrero"/>
    <s v="T"/>
    <m/>
    <s v="si"/>
    <m/>
    <m/>
    <m/>
  </r>
  <r>
    <n v="137083"/>
    <x v="0"/>
    <s v="Moreno"/>
    <x v="3"/>
    <d v="2021-02-04T00:00:00"/>
    <s v="Victor"/>
    <s v="Mantenimiento Mecanico"/>
    <d v="2023-02-15T00:00:00"/>
    <d v="1899-12-30T06:17:00"/>
    <d v="2023-02-15T00:00:00"/>
    <d v="1899-12-30T07:38:10"/>
    <n v="4870"/>
    <n v="81.166666666666671"/>
    <s v="sin informacion"/>
    <s v="sin informacion"/>
    <n v="7"/>
    <s v="febrero"/>
    <s v="M"/>
    <s v="sin informacion"/>
    <s v="sin informacion"/>
    <s v="sin informacion"/>
    <s v="sin informacion"/>
    <s v="sin informacion"/>
  </r>
  <r>
    <n v="137085"/>
    <x v="12"/>
    <s v="Moreno"/>
    <x v="9"/>
    <d v="2018-11-01T00:00:00"/>
    <s v="-"/>
    <s v="Mantenimiento Mecanico"/>
    <d v="2023-02-15T00:00:00"/>
    <d v="1899-12-30T06:24:20"/>
    <d v="2023-02-15T00:00:00"/>
    <d v="1899-12-30T06:31:46"/>
    <n v="446"/>
    <n v="7.4333333333333336"/>
    <s v="microparada"/>
    <s v="microparada"/>
    <n v="7"/>
    <s v="febrero"/>
    <s v="M"/>
    <m/>
    <s v="microparada"/>
    <m/>
    <m/>
    <m/>
  </r>
  <r>
    <n v="137088"/>
    <x v="33"/>
    <s v="Moreno"/>
    <x v="5"/>
    <d v="2018-11-01T00:00:00"/>
    <s v="-"/>
    <s v="Mantenimiento Mecanico"/>
    <d v="2023-02-15T00:00:00"/>
    <d v="1899-12-30T07:00:45"/>
    <d v="2023-02-15T00:00:00"/>
    <d v="1899-12-30T07:55:26"/>
    <n v="3281"/>
    <n v="54.68333333333333"/>
    <s v="reset de bomba moyno"/>
    <s v="ajuste"/>
    <n v="7"/>
    <s v="febrero"/>
    <s v="M"/>
    <m/>
    <s v="no"/>
    <m/>
    <m/>
    <m/>
  </r>
  <r>
    <n v="137093"/>
    <x v="1"/>
    <s v="Moreno"/>
    <x v="2"/>
    <d v="2020-10-16T00:00:00"/>
    <s v="Martín"/>
    <s v="Mantenimiento Electrico"/>
    <d v="2023-02-15T00:00:00"/>
    <d v="1899-12-30T07:49:10"/>
    <d v="2023-02-15T00:00:00"/>
    <d v="1899-12-30T07:59:01"/>
    <n v="591"/>
    <n v="9.85"/>
    <s v="microparada"/>
    <s v="microparada"/>
    <n v="7"/>
    <s v="febrero"/>
    <s v="M"/>
    <m/>
    <s v="microparada"/>
    <m/>
    <m/>
    <m/>
  </r>
  <r>
    <n v="137095"/>
    <x v="0"/>
    <s v="Moreno"/>
    <x v="8"/>
    <d v="2018-11-01T00:00:00"/>
    <s v="-"/>
    <s v="Mantenimiento Mecanico"/>
    <d v="2023-02-15T00:00:00"/>
    <d v="1899-12-30T07:51:24"/>
    <d v="2023-02-15T00:00:00"/>
    <d v="1899-12-30T08:01:42"/>
    <n v="618"/>
    <n v="10.3"/>
    <s v="sin informacion"/>
    <s v="sin informacion"/>
    <n v="7"/>
    <s v="febrero"/>
    <s v="M"/>
    <s v="sin informacion"/>
    <s v="sin informacion"/>
    <s v="sin informacion"/>
    <s v="sin informacion"/>
    <s v="sin informacion"/>
  </r>
  <r>
    <n v="137096"/>
    <x v="0"/>
    <s v="Moreno"/>
    <x v="5"/>
    <d v="2018-11-01T00:00:00"/>
    <s v="-"/>
    <s v="Mantenimiento Electrico"/>
    <d v="2023-02-15T00:00:00"/>
    <d v="1899-12-30T07:55:36"/>
    <d v="2023-02-15T00:00:00"/>
    <d v="1899-12-30T08:26:23"/>
    <n v="1847"/>
    <n v="30.783333333333335"/>
    <s v="regulacion de tapa alta "/>
    <s v="ajuste"/>
    <n v="7"/>
    <s v="febrero"/>
    <s v="M"/>
    <m/>
    <s v="no"/>
    <m/>
    <m/>
    <m/>
  </r>
  <r>
    <n v="137097"/>
    <x v="0"/>
    <s v="Moreno"/>
    <x v="15"/>
    <d v="2018-11-01T00:00:00"/>
    <s v="-"/>
    <s v="Mantenimiento Mecanico"/>
    <d v="2023-02-15T00:00:00"/>
    <d v="1899-12-30T08:00:19"/>
    <d v="2023-02-15T00:00:00"/>
    <d v="1899-12-30T08:48:50"/>
    <n v="2911"/>
    <n v="48.516666666666666"/>
    <s v="regulacion"/>
    <s v="ajuste"/>
    <n v="7"/>
    <s v="febrero"/>
    <s v="M"/>
    <m/>
    <s v="no"/>
    <m/>
    <m/>
    <m/>
  </r>
  <r>
    <n v="137103"/>
    <x v="0"/>
    <s v="Moreno"/>
    <x v="5"/>
    <d v="2018-11-01T00:00:00"/>
    <s v="-"/>
    <s v="Mantenimiento Electrico"/>
    <d v="2023-02-15T00:00:00"/>
    <d v="1899-12-30T08:55:17"/>
    <d v="2023-02-15T00:00:00"/>
    <d v="1899-12-30T08:55:19"/>
    <n v="2"/>
    <n v="3.3333333333333333E-2"/>
    <s v="microparada"/>
    <s v="microparada"/>
    <n v="7"/>
    <s v="febrero"/>
    <s v="M"/>
    <m/>
    <s v="microparada"/>
    <m/>
    <m/>
    <m/>
  </r>
  <r>
    <n v="137104"/>
    <x v="0"/>
    <s v="Moreno"/>
    <x v="5"/>
    <d v="2018-11-01T00:00:00"/>
    <s v="-"/>
    <s v="Mantenimiento Electrico"/>
    <d v="2023-02-15T00:00:00"/>
    <d v="1899-12-30T08:55:31"/>
    <d v="2023-02-15T00:00:00"/>
    <d v="1899-12-30T09:20:21"/>
    <n v="1490"/>
    <n v="24.833333333333332"/>
    <s v="regulacion de sensor tapas altas"/>
    <s v="ajuste"/>
    <n v="7"/>
    <s v="febrero"/>
    <s v="M"/>
    <m/>
    <s v="no"/>
    <m/>
    <m/>
    <m/>
  </r>
  <r>
    <n v="137106"/>
    <x v="1"/>
    <s v="Moreno"/>
    <x v="2"/>
    <d v="2020-10-16T00:00:00"/>
    <s v="Martín"/>
    <s v="Mantenimiento Electrico"/>
    <d v="2023-02-15T00:00:00"/>
    <d v="1899-12-30T09:00:32"/>
    <d v="2023-02-15T00:00:00"/>
    <d v="1899-12-30T10:48:00"/>
    <n v="6448"/>
    <n v="107.46666666666667"/>
    <s v="regulacion"/>
    <s v="ajuste"/>
    <n v="7"/>
    <s v="febrero"/>
    <s v="M"/>
    <m/>
    <s v="no"/>
    <m/>
    <m/>
    <m/>
  </r>
  <r>
    <n v="137107"/>
    <x v="0"/>
    <s v="Moreno"/>
    <x v="15"/>
    <d v="2018-11-01T00:00:00"/>
    <s v="-"/>
    <s v="Mantenimiento Mecanico"/>
    <d v="2023-02-15T00:00:00"/>
    <d v="1899-12-30T09:13:28"/>
    <d v="2023-02-15T00:00:00"/>
    <d v="1899-12-30T09:31:19"/>
    <n v="1071"/>
    <n v="17.850000000000001"/>
    <s v="regulacion"/>
    <s v="ajuste"/>
    <n v="7"/>
    <s v="febrero"/>
    <s v="M"/>
    <m/>
    <s v="no"/>
    <m/>
    <m/>
    <m/>
  </r>
  <r>
    <n v="137109"/>
    <x v="0"/>
    <s v="Moreno"/>
    <x v="9"/>
    <d v="2018-11-01T00:00:00"/>
    <s v="-"/>
    <s v="Mantenimiento Mecanico"/>
    <d v="2023-02-15T00:00:00"/>
    <d v="1899-12-30T09:23:00"/>
    <d v="2023-02-15T00:00:00"/>
    <d v="1899-12-30T13:25:51"/>
    <n v="14571"/>
    <n v="242.85"/>
    <s v="se ajusta crimpado"/>
    <s v="ajuste"/>
    <n v="7"/>
    <s v="febrero"/>
    <s v="M"/>
    <m/>
    <s v="no"/>
    <m/>
    <m/>
    <m/>
  </r>
  <r>
    <n v="137113"/>
    <x v="0"/>
    <s v="Moreno"/>
    <x v="5"/>
    <d v="2018-11-01T00:00:00"/>
    <s v="-"/>
    <s v="Mantenimiento Electrico"/>
    <d v="2023-02-15T00:00:00"/>
    <d v="1899-12-30T09:40:45"/>
    <d v="2023-02-15T00:00:00"/>
    <d v="1899-12-30T10:37:22"/>
    <n v="3397"/>
    <n v="56.616666666666667"/>
    <s v="regulacion de doble llenado"/>
    <s v="ajuste"/>
    <n v="7"/>
    <s v="febrero"/>
    <s v="M"/>
    <m/>
    <s v="no"/>
    <m/>
    <m/>
    <m/>
  </r>
  <r>
    <n v="137128"/>
    <x v="39"/>
    <s v="Moreno"/>
    <x v="2"/>
    <d v="2018-11-01T00:00:00"/>
    <s v="-"/>
    <s v="Mantenimiento Electrico"/>
    <d v="2023-02-15T00:00:00"/>
    <d v="1899-12-30T12:05:20"/>
    <d v="2023-02-15T00:00:00"/>
    <d v="1899-12-30T12:25:18"/>
    <n v="1198"/>
    <n v="19.966666666666665"/>
    <s v="regulacion"/>
    <s v="ajuste"/>
    <n v="7"/>
    <s v="febrero"/>
    <s v="M"/>
    <m/>
    <s v="no"/>
    <m/>
    <m/>
    <m/>
  </r>
  <r>
    <n v="137130"/>
    <x v="14"/>
    <s v="Moreno"/>
    <x v="2"/>
    <d v="2020-02-20T00:00:00"/>
    <s v="Martín"/>
    <s v="Mantenimiento Electrico"/>
    <d v="2023-02-15T00:00:00"/>
    <d v="1899-12-30T12:25:27"/>
    <d v="2023-02-15T00:00:00"/>
    <d v="1899-12-30T13:11:35"/>
    <n v="2768"/>
    <n v="46.133333333333333"/>
    <s v="regulacion"/>
    <s v="ajuste"/>
    <n v="7"/>
    <s v="febrero"/>
    <s v="M"/>
    <m/>
    <s v="no"/>
    <m/>
    <m/>
    <m/>
  </r>
  <r>
    <n v="137134"/>
    <x v="0"/>
    <s v="Moreno"/>
    <x v="0"/>
    <d v="2018-11-01T00:00:00"/>
    <s v="-"/>
    <s v="Mantenimiento Mecanico"/>
    <d v="2023-02-15T00:00:00"/>
    <d v="1899-12-30T13:34:10"/>
    <d v="2023-02-15T00:00:00"/>
    <d v="1899-12-30T13:46:47"/>
    <n v="757"/>
    <n v="12.616666666666667"/>
    <s v="regulacion"/>
    <s v="ajuste"/>
    <n v="7"/>
    <s v="febrero"/>
    <s v="M"/>
    <m/>
    <s v="no"/>
    <m/>
    <m/>
    <m/>
  </r>
  <r>
    <n v="137138"/>
    <x v="0"/>
    <s v="Moreno"/>
    <x v="18"/>
    <d v="2018-11-01T00:00:00"/>
    <s v="-"/>
    <s v="Mantenimiento Mecanico"/>
    <d v="2023-02-15T00:00:00"/>
    <d v="1899-12-30T14:26:27"/>
    <d v="2023-02-15T00:00:00"/>
    <d v="1899-12-30T14:34:53"/>
    <n v="506"/>
    <n v="8.4333333333333336"/>
    <s v="microparada"/>
    <s v="microparada"/>
    <n v="7"/>
    <s v="febrero"/>
    <s v="T"/>
    <m/>
    <s v="microparada"/>
    <m/>
    <m/>
    <m/>
  </r>
  <r>
    <n v="137141"/>
    <x v="0"/>
    <s v="Moreno"/>
    <x v="0"/>
    <d v="2018-11-01T00:00:00"/>
    <s v="-"/>
    <s v="Mantenimiento Mecanico"/>
    <d v="2023-02-15T00:00:00"/>
    <d v="1899-12-30T14:45:06"/>
    <d v="2023-02-15T00:00:00"/>
    <d v="1899-12-30T14:53:51"/>
    <n v="525"/>
    <n v="8.75"/>
    <s v="microparada"/>
    <s v="microparada"/>
    <n v="7"/>
    <s v="febrero"/>
    <s v="T"/>
    <m/>
    <s v="microparada"/>
    <m/>
    <m/>
    <m/>
  </r>
  <r>
    <n v="137142"/>
    <x v="0"/>
    <s v="Moreno"/>
    <x v="18"/>
    <d v="2018-11-01T00:00:00"/>
    <s v="-"/>
    <s v="Mantenimiento Mecanico"/>
    <d v="2023-02-15T00:00:00"/>
    <d v="1899-12-30T14:45:15"/>
    <d v="2023-02-15T00:00:00"/>
    <d v="1899-12-30T15:20:51"/>
    <n v="2136"/>
    <n v="35.6"/>
    <s v="sin informacion"/>
    <s v="sin informacion"/>
    <n v="7"/>
    <s v="febrero"/>
    <s v="T"/>
    <s v="sin informacion"/>
    <s v="sin informacion"/>
    <s v="sin informacion"/>
    <s v="sin informacion"/>
    <s v="sin informacion"/>
  </r>
  <r>
    <n v="137143"/>
    <x v="0"/>
    <s v="Moreno"/>
    <x v="8"/>
    <d v="2018-11-01T00:00:00"/>
    <s v="-"/>
    <s v="Mantenimiento Mecanico"/>
    <d v="2023-02-15T00:00:00"/>
    <d v="1899-12-30T14:50:26"/>
    <d v="2023-02-15T00:00:00"/>
    <d v="1899-12-30T15:00:45"/>
    <n v="619"/>
    <n v="10.316666666666666"/>
    <s v="regulacion"/>
    <s v="ajuste"/>
    <n v="7"/>
    <s v="febrero"/>
    <s v="T"/>
    <m/>
    <s v="no"/>
    <m/>
    <m/>
    <m/>
  </r>
  <r>
    <n v="137144"/>
    <x v="37"/>
    <s v="Moreno"/>
    <x v="15"/>
    <d v="2018-11-01T00:00:00"/>
    <s v="-"/>
    <s v="Mantenimiento Electrico"/>
    <d v="2023-02-15T00:00:00"/>
    <d v="1899-12-30T15:03:38"/>
    <d v="2023-02-15T00:00:00"/>
    <d v="1899-12-30T15:11:47"/>
    <n v="489"/>
    <n v="8.15"/>
    <s v="microparada"/>
    <s v="microparada"/>
    <n v="7"/>
    <s v="febrero"/>
    <s v="T"/>
    <m/>
    <s v="microparada"/>
    <m/>
    <m/>
    <m/>
  </r>
  <r>
    <n v="137145"/>
    <x v="0"/>
    <s v="Moreno"/>
    <x v="12"/>
    <d v="2018-11-01T00:00:00"/>
    <s v="-"/>
    <s v="Mantenimiento Mecanico"/>
    <d v="2023-02-15T00:00:00"/>
    <d v="1899-12-30T15:07:35"/>
    <d v="2023-02-15T00:00:00"/>
    <d v="1899-12-30T15:07:47"/>
    <n v="12"/>
    <n v="0.2"/>
    <s v="microparada"/>
    <s v="microparada"/>
    <n v="7"/>
    <s v="febrero"/>
    <s v="T"/>
    <m/>
    <s v="microparada"/>
    <m/>
    <m/>
    <m/>
  </r>
  <r>
    <n v="137154"/>
    <x v="27"/>
    <s v="Moreno"/>
    <x v="2"/>
    <d v="2018-11-01T00:00:00"/>
    <s v="-"/>
    <s v="Mantenimiento Electrico"/>
    <d v="2023-02-15T00:00:00"/>
    <d v="1899-12-30T16:39:51"/>
    <d v="2023-02-15T00:00:00"/>
    <d v="1899-12-30T18:38:15"/>
    <n v="7104"/>
    <n v="118.4"/>
    <s v="regulacion"/>
    <s v="ajuste"/>
    <n v="7"/>
    <s v="febrero"/>
    <s v="T"/>
    <m/>
    <s v="no"/>
    <m/>
    <m/>
    <m/>
  </r>
  <r>
    <n v="137159"/>
    <x v="9"/>
    <s v="Moreno"/>
    <x v="6"/>
    <d v="2021-03-03T00:00:00"/>
    <s v="Martín"/>
    <s v="Mantenimiento Mecanico"/>
    <d v="2023-02-15T00:00:00"/>
    <d v="1899-12-30T17:48:49"/>
    <d v="2023-02-15T00:00:00"/>
    <d v="1899-12-30T20:30:15"/>
    <n v="9686"/>
    <n v="161.43333333333334"/>
    <s v="se limpian valvulas"/>
    <s v="ajuste"/>
    <n v="7"/>
    <s v="febrero"/>
    <s v="T"/>
    <m/>
    <s v="no"/>
    <m/>
    <m/>
    <m/>
  </r>
  <r>
    <n v="137163"/>
    <x v="3"/>
    <s v="Moreno"/>
    <x v="2"/>
    <d v="2020-02-20T00:00:00"/>
    <s v="Martín"/>
    <s v="Mantenimiento Mecanico"/>
    <d v="2023-02-15T00:00:00"/>
    <d v="1899-12-30T18:38:36"/>
    <d v="2023-02-15T00:00:00"/>
    <d v="1899-12-30T21:37:27"/>
    <n v="10731"/>
    <n v="178.85"/>
    <s v="regulacion"/>
    <s v="ajuste"/>
    <n v="7"/>
    <s v="febrero"/>
    <s v="T"/>
    <m/>
    <s v="no"/>
    <m/>
    <m/>
    <m/>
  </r>
  <r>
    <n v="137166"/>
    <x v="0"/>
    <s v="Moreno"/>
    <x v="0"/>
    <d v="2018-11-01T00:00:00"/>
    <s v="-"/>
    <s v="Mantenimiento Electrico"/>
    <d v="2023-02-15T00:00:00"/>
    <d v="1899-12-30T20:10:13"/>
    <d v="2023-02-15T00:00:00"/>
    <d v="1899-12-30T20:41:00"/>
    <n v="1847"/>
    <n v="30.783333333333335"/>
    <s v="se regula sensor de leado"/>
    <s v="ajuste"/>
    <n v="7"/>
    <s v="febrero"/>
    <s v="T"/>
    <m/>
    <s v="no"/>
    <m/>
    <m/>
    <m/>
  </r>
  <r>
    <n v="137169"/>
    <x v="0"/>
    <s v="Moreno"/>
    <x v="0"/>
    <d v="2018-11-01T00:00:00"/>
    <s v="-"/>
    <s v="Mantenimiento Electrico"/>
    <d v="2023-02-15T00:00:00"/>
    <d v="1899-12-30T21:15:45"/>
    <d v="2023-02-15T00:00:00"/>
    <d v="1899-12-30T21:22:52"/>
    <n v="427"/>
    <n v="7.1166666666666663"/>
    <s v="microparada"/>
    <s v="microparada"/>
    <n v="7"/>
    <s v="febrero"/>
    <s v="T"/>
    <m/>
    <s v="microparada"/>
    <m/>
    <m/>
    <m/>
  </r>
  <r>
    <n v="137171"/>
    <x v="19"/>
    <s v="Moreno"/>
    <x v="19"/>
    <d v="2018-11-01T00:00:00"/>
    <s v="-"/>
    <s v="Mantenimiento Mecanico"/>
    <d v="2023-02-15T00:00:00"/>
    <d v="1899-12-30T21:28:35"/>
    <d v="2023-02-15T00:00:00"/>
    <d v="1899-12-30T23:01:15"/>
    <n v="5560"/>
    <n v="92.666666666666671"/>
    <s v="soporte tecnico"/>
    <s v="ajuste"/>
    <n v="7"/>
    <s v="febrero"/>
    <s v="T"/>
    <m/>
    <s v="no"/>
    <m/>
    <m/>
    <m/>
  </r>
  <r>
    <n v="137175"/>
    <x v="1"/>
    <s v="Moreno"/>
    <x v="2"/>
    <d v="2020-10-16T00:00:00"/>
    <s v="Martín"/>
    <s v="Mantenimiento Electrico"/>
    <d v="2023-02-15T00:00:00"/>
    <d v="1899-12-30T23:29:12"/>
    <d v="2023-02-16T00:00:00"/>
    <d v="1899-12-30T00:13:12"/>
    <n v="2640"/>
    <n v="44"/>
    <s v="regulacion"/>
    <s v="ajuste"/>
    <n v="7"/>
    <s v="febrero"/>
    <s v="N"/>
    <m/>
    <s v="no"/>
    <m/>
    <m/>
    <m/>
  </r>
  <r>
    <n v="137186"/>
    <x v="2"/>
    <s v="Moreno"/>
    <x v="13"/>
    <d v="2018-11-01T00:00:00"/>
    <s v="-"/>
    <s v="Mantenimiento Electrico"/>
    <d v="2023-02-16T00:00:00"/>
    <d v="1899-12-30T06:23:33"/>
    <d v="2023-02-16T00:00:00"/>
    <d v="1899-12-30T07:07:21"/>
    <n v="2628"/>
    <n v="43.8"/>
    <s v="se coloca fibra optica y amplificador"/>
    <s v="rotura"/>
    <n v="7"/>
    <s v="febrero"/>
    <s v="M"/>
    <m/>
    <s v="si"/>
    <m/>
    <m/>
    <m/>
  </r>
  <r>
    <n v="137190"/>
    <x v="1"/>
    <s v="Moreno"/>
    <x v="2"/>
    <d v="2020-10-16T00:00:00"/>
    <s v="Martín"/>
    <s v="Mantenimiento Electrico"/>
    <d v="2023-02-16T00:00:00"/>
    <d v="1899-12-30T06:28:36"/>
    <d v="2023-02-16T00:00:00"/>
    <d v="1899-12-30T06:28:47"/>
    <n v="11"/>
    <n v="0.18333333333333332"/>
    <s v="microparada"/>
    <s v="microparada"/>
    <n v="7"/>
    <s v="febrero"/>
    <s v="M"/>
    <m/>
    <s v="microparada"/>
    <m/>
    <m/>
    <m/>
  </r>
  <r>
    <n v="137192"/>
    <x v="9"/>
    <s v="Moreno"/>
    <x v="6"/>
    <d v="2021-03-03T00:00:00"/>
    <s v="Martín"/>
    <s v="Mantenimiento Mecanico"/>
    <d v="2023-02-16T00:00:00"/>
    <d v="1899-12-30T06:31:48"/>
    <d v="2023-02-16T00:00:00"/>
    <d v="1899-12-30T07:42:20"/>
    <n v="4232"/>
    <n v="70.533333333333331"/>
    <s v="se reemplazo banda transportadora lateral, una sola porque falta repuesto."/>
    <s v="rotura"/>
    <n v="7"/>
    <s v="febrero"/>
    <s v="M"/>
    <m/>
    <s v="si"/>
    <m/>
    <m/>
    <m/>
  </r>
  <r>
    <n v="137206"/>
    <x v="10"/>
    <s v="Moreno"/>
    <x v="7"/>
    <d v="2020-09-30T00:00:00"/>
    <s v="Martín"/>
    <s v="Mantenimiento Mecanico"/>
    <d v="2023-02-16T00:00:00"/>
    <d v="1899-12-30T06:59:56"/>
    <d v="2023-02-16T00:00:00"/>
    <d v="1899-12-30T09:15:17"/>
    <n v="8121"/>
    <n v="135.35"/>
    <s v=" Reemplazo de placa de 6mm por placas corregidas en espesor, se ingresa al Pañol de repuestos para proveedor externo"/>
    <s v="rotura"/>
    <n v="7"/>
    <s v="febrero"/>
    <s v="M"/>
    <m/>
    <s v="si"/>
    <m/>
    <m/>
    <m/>
  </r>
  <r>
    <n v="137212"/>
    <x v="2"/>
    <s v="Moreno"/>
    <x v="20"/>
    <d v="2021-10-06T00:00:00"/>
    <s v="Sebastian "/>
    <s v="Mantenimiento Mecanico"/>
    <d v="2023-02-16T00:00:00"/>
    <d v="1899-12-30T07:39:09"/>
    <d v="2023-02-16T00:00:00"/>
    <d v="1899-12-30T08:04:15"/>
    <n v="1506"/>
    <n v="25.1"/>
    <s v="sin informacion"/>
    <s v="sin informacion"/>
    <n v="7"/>
    <s v="febrero"/>
    <s v="M"/>
    <s v="sin informacion"/>
    <s v="sin informacion"/>
    <s v="sin informacion"/>
    <s v="sin informacion"/>
    <s v="sin informacion"/>
  </r>
  <r>
    <n v="137216"/>
    <x v="0"/>
    <s v="Moreno"/>
    <x v="8"/>
    <d v="2018-11-01T00:00:00"/>
    <s v="-"/>
    <s v="Mantenimiento Mecanico"/>
    <d v="2023-02-16T00:00:00"/>
    <d v="1899-12-30T08:21:15"/>
    <d v="2023-02-16T00:00:00"/>
    <d v="1899-12-30T09:33:43"/>
    <n v="4348"/>
    <n v="72.466666666666669"/>
    <s v=" corto espinas la llenadora haciendo arranque luego del Set-Up,"/>
    <s v="rotura"/>
    <n v="7"/>
    <s v="febrero"/>
    <s v="M"/>
    <m/>
    <s v="si"/>
    <m/>
    <m/>
    <m/>
  </r>
  <r>
    <n v="137220"/>
    <x v="1"/>
    <s v="Moreno"/>
    <x v="2"/>
    <d v="2020-10-16T00:00:00"/>
    <s v="Martín"/>
    <s v="Mantenimiento Electrico"/>
    <d v="2023-02-16T00:00:00"/>
    <d v="1899-12-30T08:49:39"/>
    <d v="2023-02-16T00:00:00"/>
    <d v="1899-12-30T10:07:06"/>
    <n v="4647"/>
    <n v="77.45"/>
    <s v="Regulación de etiquetadora"/>
    <s v="ajuste"/>
    <n v="7"/>
    <s v="febrero"/>
    <s v="M"/>
    <m/>
    <s v="no"/>
    <m/>
    <m/>
    <m/>
  </r>
  <r>
    <n v="137222"/>
    <x v="9"/>
    <s v="Moreno"/>
    <x v="6"/>
    <d v="2021-03-03T00:00:00"/>
    <s v="Martín"/>
    <s v="Mantenimiento Mecanico"/>
    <d v="2023-02-16T00:00:00"/>
    <d v="1899-12-30T09:04:08"/>
    <d v="2023-02-16T00:00:00"/>
    <d v="1899-12-30T10:02:43"/>
    <n v="3515"/>
    <n v="58.583333333333336"/>
    <s v="regulación de etiquetadora."/>
    <s v="ajuste"/>
    <n v="7"/>
    <s v="febrero"/>
    <s v="M"/>
    <m/>
    <s v="no"/>
    <m/>
    <m/>
    <m/>
  </r>
  <r>
    <n v="137224"/>
    <x v="0"/>
    <s v="Moreno"/>
    <x v="18"/>
    <d v="2018-11-01T00:00:00"/>
    <s v="-"/>
    <s v="Mantenimiento Mecanico"/>
    <d v="2023-02-16T00:00:00"/>
    <d v="1899-12-30T09:16:10"/>
    <d v="2023-02-16T00:00:00"/>
    <d v="1899-12-30T11:50:57"/>
    <n v="9287"/>
    <n v="154.78333333333333"/>
    <s v="sin informacion"/>
    <s v="sin informacion"/>
    <n v="7"/>
    <s v="febrero"/>
    <s v="M"/>
    <s v="sin informacion"/>
    <s v="sin informacion"/>
    <s v="sin informacion"/>
    <s v="sin informacion"/>
    <s v="sin informacion"/>
  </r>
  <r>
    <n v="137226"/>
    <x v="23"/>
    <s v="Moreno"/>
    <x v="7"/>
    <d v="2020-03-10T00:00:00"/>
    <s v="Martín"/>
    <s v="Mantenimiento Electrico"/>
    <d v="2023-02-16T00:00:00"/>
    <d v="1899-12-30T09:38:37"/>
    <d v="2023-02-16T00:00:00"/>
    <d v="1899-12-30T09:40:01"/>
    <n v="84"/>
    <n v="1.4"/>
    <s v="microparada"/>
    <s v="microparada"/>
    <n v="7"/>
    <s v="febrero"/>
    <s v="M"/>
    <m/>
    <s v="microparada"/>
    <m/>
    <m/>
    <m/>
  </r>
  <r>
    <n v="137228"/>
    <x v="1"/>
    <s v="Moreno"/>
    <x v="2"/>
    <d v="2020-10-16T00:00:00"/>
    <s v="Martín"/>
    <s v="Mantenimiento Mecanico"/>
    <d v="2023-02-16T00:00:00"/>
    <d v="1899-12-30T10:07:16"/>
    <d v="2023-02-16T00:00:00"/>
    <d v="1899-12-30T11:28:49"/>
    <n v="4893"/>
    <n v="81.55"/>
    <s v="Regulación de etiquetadora"/>
    <s v="ajuste"/>
    <n v="7"/>
    <s v="febrero"/>
    <s v="M"/>
    <m/>
    <s v="no"/>
    <m/>
    <m/>
    <m/>
  </r>
  <r>
    <n v="137229"/>
    <x v="15"/>
    <s v="Moreno"/>
    <x v="10"/>
    <d v="2022-07-14T00:00:00"/>
    <s v="Natalio"/>
    <s v="Mantenimiento Electrico"/>
    <d v="2023-02-16T00:00:00"/>
    <d v="1899-12-30T10:18:42"/>
    <d v="2023-02-16T00:00:00"/>
    <d v="1899-12-30T10:18:52"/>
    <n v="10"/>
    <n v="0.16666666666666666"/>
    <s v="microparada"/>
    <s v="microparada"/>
    <n v="7"/>
    <s v="febrero"/>
    <s v="M"/>
    <m/>
    <s v="microparada"/>
    <m/>
    <m/>
    <m/>
  </r>
  <r>
    <n v="137230"/>
    <x v="0"/>
    <s v="Moreno"/>
    <x v="8"/>
    <d v="2018-11-01T00:00:00"/>
    <s v="-"/>
    <s v="Mantenimiento Electrico"/>
    <d v="2023-02-16T00:00:00"/>
    <d v="1899-12-30T10:31:56"/>
    <d v="2023-02-16T00:00:00"/>
    <d v="1899-12-30T11:42:43"/>
    <n v="4247"/>
    <n v="70.783333333333331"/>
    <s v=" interviene mantenimiento por solicitud del supervisor de producción ( Variación de peso)"/>
    <s v="ajuste"/>
    <n v="7"/>
    <s v="febrero"/>
    <s v="M"/>
    <m/>
    <s v="no"/>
    <m/>
    <m/>
    <m/>
  </r>
  <r>
    <n v="137234"/>
    <x v="0"/>
    <s v="Moreno"/>
    <x v="3"/>
    <d v="2021-02-04T00:00:00"/>
    <s v="Victor"/>
    <s v="Mantenimiento Electrico"/>
    <d v="2023-02-16T00:00:00"/>
    <d v="1899-12-30T11:38:02"/>
    <d v="2023-02-16T00:00:00"/>
    <d v="1899-12-30T11:56:29"/>
    <n v="1107"/>
    <n v="18.45"/>
    <s v="sin informacion"/>
    <s v="sin informacion"/>
    <n v="7"/>
    <s v="febrero"/>
    <s v="M"/>
    <s v="sin informacion"/>
    <s v="sin informacion"/>
    <s v="sin informacion"/>
    <s v="sin informacion"/>
    <s v="sin informacion"/>
  </r>
  <r>
    <n v="137235"/>
    <x v="0"/>
    <s v="Moreno"/>
    <x v="8"/>
    <d v="2018-11-01T00:00:00"/>
    <s v="-"/>
    <s v="Mantenimiento Electrico"/>
    <d v="2023-02-16T00:00:00"/>
    <d v="1899-12-30T11:42:49"/>
    <d v="2023-02-16T00:00:00"/>
    <d v="1899-12-30T13:18:23"/>
    <n v="5734"/>
    <n v="95.566666666666663"/>
    <s v=" Regulación de parámetros del laser"/>
    <s v="ajuste"/>
    <n v="7"/>
    <s v="febrero"/>
    <s v="M"/>
    <m/>
    <s v="no"/>
    <m/>
    <m/>
    <m/>
  </r>
  <r>
    <n v="137237"/>
    <x v="11"/>
    <s v="Moreno"/>
    <x v="6"/>
    <d v="2018-11-01T00:00:00"/>
    <s v="-"/>
    <s v="Mantenimiento Mecanico"/>
    <d v="2023-02-16T00:00:00"/>
    <d v="1899-12-30T12:26:09"/>
    <d v="2023-02-16T00:00:00"/>
    <d v="1899-12-30T12:42:30"/>
    <n v="981"/>
    <n v="16.350000000000001"/>
    <s v="sin informacion"/>
    <s v="sin informacion"/>
    <n v="7"/>
    <s v="febrero"/>
    <s v="M"/>
    <s v="sin informacion"/>
    <s v="sin informacion"/>
    <s v="sin informacion"/>
    <s v="sin informacion"/>
    <s v="sin informacion"/>
  </r>
  <r>
    <n v="137238"/>
    <x v="11"/>
    <s v="Moreno"/>
    <x v="6"/>
    <d v="2018-11-01T00:00:00"/>
    <s v="-"/>
    <s v="Mantenimiento Mecanico"/>
    <d v="2023-02-16T00:00:00"/>
    <d v="1899-12-30T12:44:11"/>
    <d v="2023-02-16T00:00:00"/>
    <d v="1899-12-30T13:56:32"/>
    <n v="4341"/>
    <n v="72.349999999999994"/>
    <s v="sin informacion"/>
    <s v="sin informacion"/>
    <n v="7"/>
    <s v="febrero"/>
    <s v="M"/>
    <s v="sin informacion"/>
    <s v="sin informacion"/>
    <s v="sin informacion"/>
    <s v="sin informacion"/>
    <s v="sin informacion"/>
  </r>
  <r>
    <n v="137249"/>
    <x v="11"/>
    <s v="Moreno"/>
    <x v="6"/>
    <d v="2018-11-01T00:00:00"/>
    <s v="-"/>
    <s v="Mantenimiento Mecanico"/>
    <d v="2023-02-16T00:00:00"/>
    <d v="1899-12-30T15:48:14"/>
    <d v="2023-02-16T00:00:00"/>
    <d v="1899-12-30T16:23:16"/>
    <n v="2102"/>
    <n v="35.033333333333331"/>
    <s v="sin informacion"/>
    <s v="sin informacion"/>
    <n v="7"/>
    <s v="febrero"/>
    <s v="T"/>
    <s v="sin informacion"/>
    <s v="sin informacion"/>
    <s v="sin informacion"/>
    <s v="sin informacion"/>
    <s v="sin informacion"/>
  </r>
  <r>
    <n v="137252"/>
    <x v="0"/>
    <s v="Moreno"/>
    <x v="8"/>
    <d v="2018-11-01T00:00:00"/>
    <s v="-"/>
    <s v="Mantenimiento Mecanico"/>
    <d v="2023-02-16T00:00:00"/>
    <d v="1899-12-30T16:01:24"/>
    <d v="2023-02-16T00:00:00"/>
    <d v="1899-12-30T16:24:13"/>
    <n v="1369"/>
    <n v="22.816666666666666"/>
    <s v="sin informacion"/>
    <s v="sin informacion"/>
    <n v="7"/>
    <s v="febrero"/>
    <s v="T"/>
    <s v="sin informacion"/>
    <s v="sin informacion"/>
    <s v="sin informacion"/>
    <s v="sin informacion"/>
    <s v="sin informacion"/>
  </r>
  <r>
    <n v="137255"/>
    <x v="6"/>
    <s v="Moreno"/>
    <x v="14"/>
    <d v="2018-11-01T00:00:00"/>
    <s v="-"/>
    <s v="Mantenimiento Mecanico"/>
    <d v="2023-02-16T00:00:00"/>
    <d v="1899-12-30T16:23:02"/>
    <d v="2023-02-16T00:00:00"/>
    <d v="1899-12-30T17:23:56"/>
    <n v="3654"/>
    <n v="60.9"/>
    <s v="sin informacion"/>
    <s v="sin informacion"/>
    <n v="7"/>
    <s v="febrero"/>
    <s v="T"/>
    <s v="sin informacion"/>
    <s v="sin informacion"/>
    <s v="sin informacion"/>
    <s v="sin informacion"/>
    <s v="sin informacion"/>
  </r>
  <r>
    <n v="137258"/>
    <x v="0"/>
    <s v="Moreno"/>
    <x v="0"/>
    <d v="2018-11-01T00:00:00"/>
    <s v="-"/>
    <s v="Mantenimiento Mecanico"/>
    <d v="2023-02-16T00:00:00"/>
    <d v="1899-12-30T16:44:08"/>
    <d v="2023-02-16T00:00:00"/>
    <d v="1899-12-30T16:45:40"/>
    <n v="92"/>
    <n v="1.5333333333333334"/>
    <s v="microparada"/>
    <s v="microparada"/>
    <n v="7"/>
    <s v="febrero"/>
    <s v="T"/>
    <m/>
    <s v="microparada"/>
    <m/>
    <m/>
    <m/>
  </r>
  <r>
    <n v="137259"/>
    <x v="0"/>
    <s v="Moreno"/>
    <x v="8"/>
    <d v="2018-11-01T00:00:00"/>
    <s v="-"/>
    <s v="Mantenimiento Mecanico"/>
    <d v="2023-02-16T00:00:00"/>
    <d v="1899-12-30T16:48:57"/>
    <d v="2023-02-16T00:00:00"/>
    <d v="1899-12-30T18:01:41"/>
    <n v="4364"/>
    <n v="72.733333333333334"/>
    <s v="sin informacion"/>
    <s v="sin informacion"/>
    <n v="7"/>
    <s v="febrero"/>
    <s v="T"/>
    <s v="sin informacion"/>
    <s v="sin informacion"/>
    <s v="sin informacion"/>
    <s v="sin informacion"/>
    <s v="sin informacion"/>
  </r>
  <r>
    <n v="137261"/>
    <x v="11"/>
    <s v="Moreno"/>
    <x v="6"/>
    <d v="2018-11-01T00:00:00"/>
    <s v="-"/>
    <s v="Mantenimiento Mecanico"/>
    <d v="2023-02-16T00:00:00"/>
    <d v="1899-12-30T17:39:22"/>
    <d v="2023-02-16T00:00:00"/>
    <d v="1899-12-30T18:37:40"/>
    <n v="3498"/>
    <n v="58.3"/>
    <s v="sin informacion"/>
    <s v="sin informacion"/>
    <n v="7"/>
    <s v="febrero"/>
    <s v="T"/>
    <s v="sin informacion"/>
    <s v="sin informacion"/>
    <s v="sin informacion"/>
    <s v="sin informacion"/>
    <s v="sin informacion"/>
  </r>
  <r>
    <n v="137265"/>
    <x v="3"/>
    <s v="Moreno"/>
    <x v="14"/>
    <d v="2018-11-01T00:00:00"/>
    <s v="-"/>
    <s v="Mantenimiento Mecanico"/>
    <d v="2023-02-16T00:00:00"/>
    <d v="1899-12-30T18:32:08"/>
    <d v="2023-02-16T00:00:00"/>
    <d v="1899-12-30T18:49:06"/>
    <n v="1018"/>
    <n v="16.966666666666665"/>
    <s v="sin informacion"/>
    <s v="sin informacion"/>
    <n v="7"/>
    <s v="febrero"/>
    <s v="T"/>
    <s v="sin informacion"/>
    <s v="sin informacion"/>
    <s v="sin informacion"/>
    <s v="sin informacion"/>
    <s v="sin informacion"/>
  </r>
  <r>
    <n v="137267"/>
    <x v="3"/>
    <s v="Moreno"/>
    <x v="10"/>
    <d v="2018-11-01T00:00:00"/>
    <s v="-"/>
    <s v="Mantenimiento Mecanico"/>
    <d v="2023-02-16T00:00:00"/>
    <d v="1899-12-30T18:37:52"/>
    <d v="2023-02-16T00:00:00"/>
    <d v="1899-12-30T19:17:11"/>
    <n v="2359"/>
    <n v="39.31666666666667"/>
    <s v="sin informacion"/>
    <s v="sin informacion"/>
    <n v="7"/>
    <s v="febrero"/>
    <s v="T"/>
    <s v="sin informacion"/>
    <s v="sin informacion"/>
    <s v="sin informacion"/>
    <s v="sin informacion"/>
    <s v="sin informacion"/>
  </r>
  <r>
    <n v="137268"/>
    <x v="6"/>
    <s v="Moreno"/>
    <x v="15"/>
    <d v="2018-11-01T00:00:00"/>
    <s v="-"/>
    <s v="Mantenimiento Mecanico"/>
    <d v="2023-02-16T00:00:00"/>
    <d v="1899-12-30T18:38:51"/>
    <d v="2023-02-16T00:00:00"/>
    <d v="1899-12-30T19:31:29"/>
    <n v="3158"/>
    <n v="52.633333333333333"/>
    <s v="sin informacion"/>
    <s v="sin informacion"/>
    <n v="7"/>
    <s v="febrero"/>
    <s v="T"/>
    <s v="sin informacion"/>
    <s v="sin informacion"/>
    <s v="sin informacion"/>
    <s v="sin informacion"/>
    <s v="sin informacion"/>
  </r>
  <r>
    <n v="137269"/>
    <x v="41"/>
    <s v="Moreno"/>
    <x v="2"/>
    <d v="2020-02-20T00:00:00"/>
    <s v="Martín"/>
    <s v="Mantenimiento Mecanico"/>
    <d v="2023-02-16T00:00:00"/>
    <d v="1899-12-30T19:09:21"/>
    <d v="2023-02-16T00:00:00"/>
    <d v="1899-12-30T19:22:49"/>
    <n v="808"/>
    <n v="13.466666666666667"/>
    <s v="soporte tecnico, regulacion"/>
    <s v="ajuste"/>
    <n v="7"/>
    <s v="febrero"/>
    <s v="T"/>
    <m/>
    <s v="no"/>
    <m/>
    <m/>
    <m/>
  </r>
  <r>
    <n v="137272"/>
    <x v="7"/>
    <s v="Moreno"/>
    <x v="2"/>
    <d v="2018-11-01T00:00:00"/>
    <s v="-"/>
    <s v="Mantenimiento Mecanico"/>
    <d v="2023-02-16T00:00:00"/>
    <d v="1899-12-30T21:02:13"/>
    <d v="2023-02-16T00:00:00"/>
    <d v="1899-12-30T21:17:14"/>
    <n v="901"/>
    <n v="15.016666666666667"/>
    <s v="soporte tecnico, regulacion"/>
    <s v="ajuste"/>
    <n v="7"/>
    <s v="febrero"/>
    <s v="T"/>
    <m/>
    <s v="no"/>
    <m/>
    <m/>
    <m/>
  </r>
  <r>
    <n v="137273"/>
    <x v="41"/>
    <s v="Moreno"/>
    <x v="2"/>
    <d v="2020-02-20T00:00:00"/>
    <s v="Martín"/>
    <s v="Mantenimiento Electrico"/>
    <d v="2023-02-16T00:00:00"/>
    <d v="1899-12-30T23:36:10"/>
    <d v="2023-02-17T00:00:00"/>
    <d v="1899-12-30T00:46:59"/>
    <n v="4249"/>
    <n v="70.816666666666663"/>
    <s v="soporte tecnico, regulacion"/>
    <s v="ajuste"/>
    <n v="7"/>
    <s v="febrero"/>
    <s v="N"/>
    <m/>
    <s v="no"/>
    <m/>
    <m/>
    <m/>
  </r>
  <r>
    <n v="137275"/>
    <x v="27"/>
    <s v="Moreno"/>
    <x v="2"/>
    <d v="2018-11-01T00:00:00"/>
    <s v="-"/>
    <s v="Mantenimiento Mecanico"/>
    <d v="2023-02-17T00:00:00"/>
    <d v="1899-12-30T05:35:30"/>
    <d v="2023-02-17T00:00:00"/>
    <d v="1899-12-30T06:00:54"/>
    <n v="1524"/>
    <n v="25.4"/>
    <s v="regulacion de camara"/>
    <s v="ajuste"/>
    <n v="7"/>
    <s v="febrero"/>
    <s v="N"/>
    <m/>
    <s v="no"/>
    <m/>
    <m/>
    <m/>
  </r>
  <r>
    <n v="137277"/>
    <x v="27"/>
    <s v="Moreno"/>
    <x v="2"/>
    <d v="2018-11-01T00:00:00"/>
    <s v="-"/>
    <s v="Mantenimiento Mecanico"/>
    <d v="2023-02-17T00:00:00"/>
    <d v="1899-12-30T06:00:59"/>
    <d v="2023-02-17T00:00:00"/>
    <d v="1899-12-30T07:23:55"/>
    <n v="4976"/>
    <n v="82.933333333333337"/>
    <s v="regulacion de camara"/>
    <s v="ajuste"/>
    <n v="7"/>
    <s v="febrero"/>
    <s v="M"/>
    <m/>
    <s v="no"/>
    <m/>
    <m/>
    <m/>
  </r>
  <r>
    <n v="137280"/>
    <x v="0"/>
    <s v="Moreno"/>
    <x v="0"/>
    <d v="2018-11-01T00:00:00"/>
    <s v="-"/>
    <s v="Mantenimiento Mecanico"/>
    <d v="2023-02-17T00:00:00"/>
    <d v="1899-12-30T06:09:01"/>
    <d v="2023-02-17T00:00:00"/>
    <d v="1899-12-30T06:09:07"/>
    <n v="6"/>
    <n v="0.1"/>
    <s v="microparada"/>
    <s v="microparada"/>
    <n v="7"/>
    <s v="febrero"/>
    <s v="M"/>
    <m/>
    <s v="microparada"/>
    <m/>
    <m/>
    <m/>
  </r>
  <r>
    <n v="137281"/>
    <x v="0"/>
    <s v="Moreno"/>
    <x v="0"/>
    <d v="2018-11-01T00:00:00"/>
    <s v="-"/>
    <s v="Mantenimiento Mecanico"/>
    <d v="2023-02-17T00:00:00"/>
    <d v="1899-12-30T06:09:35"/>
    <d v="2023-02-17T00:00:00"/>
    <d v="1899-12-30T14:15:32"/>
    <n v="29157"/>
    <n v="485.95"/>
    <s v="sin informacion"/>
    <s v="sin informacion"/>
    <n v="7"/>
    <s v="febrero"/>
    <s v="M"/>
    <s v="sin informacion"/>
    <s v="sin informacion"/>
    <s v="sin informacion"/>
    <s v="sin informacion"/>
    <s v="sin informacion"/>
  </r>
  <r>
    <n v="137282"/>
    <x v="6"/>
    <s v="Moreno"/>
    <x v="10"/>
    <d v="2018-11-01T00:00:00"/>
    <s v="-"/>
    <s v="Mantenimiento Mecanico"/>
    <d v="2023-02-17T00:00:00"/>
    <d v="1899-12-30T06:16:48"/>
    <d v="2023-02-17T00:00:00"/>
    <d v="1899-12-30T06:35:57"/>
    <n v="1149"/>
    <n v="19.149999999999999"/>
    <s v="se cambia y adapta. Rodillo etiquetadora"/>
    <s v="ajuste"/>
    <n v="7"/>
    <s v="febrero"/>
    <s v="M"/>
    <m/>
    <s v="no"/>
    <m/>
    <m/>
    <m/>
  </r>
  <r>
    <n v="137284"/>
    <x v="11"/>
    <s v="Moreno"/>
    <x v="6"/>
    <d v="2018-11-01T00:00:00"/>
    <s v="-"/>
    <s v="Mantenimiento Mecanico"/>
    <d v="2023-02-17T00:00:00"/>
    <d v="1899-12-30T06:26:52"/>
    <d v="2023-02-17T00:00:00"/>
    <d v="1899-12-30T08:27:52"/>
    <n v="7260"/>
    <n v="121"/>
    <s v="sin informacion"/>
    <s v="sin informacion"/>
    <n v="7"/>
    <s v="febrero"/>
    <s v="M"/>
    <s v="sin informacion"/>
    <s v="sin informacion"/>
    <s v="sin informacion"/>
    <s v="sin informacion"/>
    <s v="sin informacion"/>
  </r>
  <r>
    <n v="137285"/>
    <x v="0"/>
    <s v="Moreno"/>
    <x v="3"/>
    <d v="2021-02-04T00:00:00"/>
    <s v="Victor"/>
    <s v="Mantenimiento Electrico"/>
    <d v="2023-02-17T00:00:00"/>
    <d v="1899-12-30T06:30:27"/>
    <d v="2023-02-17T00:00:00"/>
    <d v="1899-12-30T07:13:58"/>
    <n v="2611"/>
    <n v="43.516666666666666"/>
    <s v="se cambia sensor de lectura de cadena .se trabaja con maicol"/>
    <s v="rotura"/>
    <n v="7"/>
    <s v="febrero"/>
    <s v="M"/>
    <m/>
    <s v="si"/>
    <m/>
    <m/>
    <m/>
  </r>
  <r>
    <n v="137291"/>
    <x v="6"/>
    <s v="Moreno"/>
    <x v="10"/>
    <d v="2018-11-01T00:00:00"/>
    <s v="-"/>
    <s v="Mantenimiento Mecanico"/>
    <d v="2023-02-17T00:00:00"/>
    <d v="1899-12-30T06:53:47"/>
    <d v="2023-02-17T00:00:00"/>
    <d v="1899-12-30T07:11:49"/>
    <n v="1082"/>
    <n v="18.033333333333335"/>
    <s v="sin informacion"/>
    <s v="sin informacion"/>
    <n v="7"/>
    <s v="febrero"/>
    <s v="M"/>
    <s v="sin informacion"/>
    <s v="sin informacion"/>
    <s v="sin informacion"/>
    <s v="sin informacion"/>
    <s v="sin informacion"/>
  </r>
  <r>
    <n v="137298"/>
    <x v="0"/>
    <s v="Moreno"/>
    <x v="18"/>
    <d v="2018-11-01T00:00:00"/>
    <s v="-"/>
    <s v="Mantenimiento Mecanico"/>
    <d v="2023-02-17T00:00:00"/>
    <d v="1899-12-30T07:51:42"/>
    <d v="2023-02-17T00:00:00"/>
    <d v="1899-12-30T07:53:15"/>
    <n v="93"/>
    <n v="1.55"/>
    <s v="microparada"/>
    <s v="microparada"/>
    <n v="7"/>
    <s v="febrero"/>
    <s v="M"/>
    <m/>
    <s v="microparada"/>
    <m/>
    <m/>
    <m/>
  </r>
  <r>
    <n v="137300"/>
    <x v="0"/>
    <s v="Moreno"/>
    <x v="8"/>
    <d v="2018-11-01T00:00:00"/>
    <s v="-"/>
    <s v="Mantenimiento Mecanico"/>
    <d v="2023-02-17T00:00:00"/>
    <d v="1899-12-30T08:58:52"/>
    <d v="2023-02-17T00:00:00"/>
    <d v="1899-12-30T09:12:14"/>
    <n v="802"/>
    <n v="13.366666666666667"/>
    <s v="sin informacion"/>
    <s v="sin informacion"/>
    <n v="7"/>
    <s v="febrero"/>
    <s v="M"/>
    <s v="sin informacion"/>
    <s v="sin informacion"/>
    <s v="sin informacion"/>
    <s v="sin informacion"/>
    <s v="sin informacion"/>
  </r>
  <r>
    <n v="137301"/>
    <x v="34"/>
    <s v="Moreno"/>
    <x v="7"/>
    <d v="2021-03-10T00:00:00"/>
    <s v="Martín"/>
    <s v="Mantenimiento Mecanico"/>
    <d v="2023-02-17T00:00:00"/>
    <d v="1899-12-30T09:01:02"/>
    <d v="2023-02-17T00:00:00"/>
    <d v="1899-12-30T09:33:13"/>
    <n v="1931"/>
    <n v="32.18333333333333"/>
    <s v="sin informacion"/>
    <s v="sin informacion"/>
    <n v="7"/>
    <s v="febrero"/>
    <s v="M"/>
    <s v="sin informacion"/>
    <s v="sin informacion"/>
    <s v="sin informacion"/>
    <s v="sin informacion"/>
    <s v="sin informacion"/>
  </r>
  <r>
    <n v="137304"/>
    <x v="11"/>
    <s v="Moreno"/>
    <x v="6"/>
    <d v="2018-11-01T00:00:00"/>
    <s v="-"/>
    <s v="Mantenimiento Mecanico"/>
    <d v="2023-02-17T00:00:00"/>
    <d v="1899-12-30T09:14:21"/>
    <d v="2023-02-17T00:00:00"/>
    <d v="1899-12-30T09:33:37"/>
    <n v="1156"/>
    <n v="19.266666666666666"/>
    <s v="sin informacion"/>
    <s v="sin informacion"/>
    <n v="7"/>
    <s v="febrero"/>
    <s v="M"/>
    <s v="sin informacion"/>
    <s v="sin informacion"/>
    <s v="sin informacion"/>
    <s v="sin informacion"/>
    <s v="sin informacion"/>
  </r>
  <r>
    <n v="137307"/>
    <x v="0"/>
    <s v="Moreno"/>
    <x v="12"/>
    <d v="2018-11-01T00:00:00"/>
    <s v="-"/>
    <s v="Mantenimiento Mecanico"/>
    <d v="2023-02-17T00:00:00"/>
    <d v="1899-12-30T09:24:35"/>
    <d v="2023-02-17T00:00:00"/>
    <d v="1899-12-30T09:37:34"/>
    <n v="779"/>
    <n v="12.983333333333333"/>
    <s v="sin informacion"/>
    <s v="sin informacion"/>
    <n v="7"/>
    <s v="febrero"/>
    <s v="M"/>
    <s v="sin informacion"/>
    <s v="sin informacion"/>
    <s v="sin informacion"/>
    <s v="sin informacion"/>
    <s v="sin informacion"/>
  </r>
  <r>
    <n v="137313"/>
    <x v="3"/>
    <s v="Moreno"/>
    <x v="13"/>
    <d v="2018-11-01T00:00:00"/>
    <s v="-"/>
    <s v="Mantenimiento Electrico"/>
    <d v="2023-02-17T00:00:00"/>
    <d v="1899-12-30T09:37:25"/>
    <d v="2023-02-17T00:00:00"/>
    <d v="1899-12-30T09:51:06"/>
    <n v="821"/>
    <n v="13.683333333333334"/>
    <s v="modificacion de parametros"/>
    <s v="ajuste"/>
    <n v="7"/>
    <s v="febrero"/>
    <s v="M"/>
    <m/>
    <s v="no"/>
    <m/>
    <m/>
    <m/>
  </r>
  <r>
    <n v="137315"/>
    <x v="3"/>
    <s v="Moreno"/>
    <x v="13"/>
    <d v="2018-11-01T00:00:00"/>
    <s v="-"/>
    <s v="Mantenimiento Mecanico"/>
    <d v="2023-02-17T00:00:00"/>
    <d v="1899-12-30T09:51:19"/>
    <d v="2023-02-17T00:00:00"/>
    <d v="1899-12-30T10:04:17"/>
    <n v="778"/>
    <n v="12.966666666666667"/>
    <s v="sin informacion"/>
    <s v="sin informacion"/>
    <n v="7"/>
    <s v="febrero"/>
    <s v="M"/>
    <s v="sin informacion"/>
    <s v="sin informacion"/>
    <s v="sin informacion"/>
    <s v="sin informacion"/>
    <s v="sin informacion"/>
  </r>
  <r>
    <n v="137317"/>
    <x v="3"/>
    <s v="Moreno"/>
    <x v="13"/>
    <d v="2018-11-01T00:00:00"/>
    <s v="-"/>
    <s v="Mantenimiento Electrico"/>
    <d v="2023-02-17T00:00:00"/>
    <d v="1899-12-30T10:04:24"/>
    <d v="2023-02-17T00:00:00"/>
    <d v="1899-12-30T10:19:51"/>
    <n v="927"/>
    <n v="15.45"/>
    <s v="modificacion de parametros"/>
    <s v="ajuste"/>
    <n v="7"/>
    <s v="febrero"/>
    <s v="M"/>
    <m/>
    <s v="no"/>
    <m/>
    <m/>
    <m/>
  </r>
  <r>
    <n v="137318"/>
    <x v="7"/>
    <s v="Moreno"/>
    <x v="2"/>
    <d v="2018-11-01T00:00:00"/>
    <s v="-"/>
    <s v="Mantenimiento Electrico"/>
    <d v="2023-02-17T00:00:00"/>
    <d v="1899-12-30T10:12:04"/>
    <d v="2023-02-17T00:00:00"/>
    <d v="1899-12-30T10:24:01"/>
    <n v="717"/>
    <n v="11.95"/>
    <s v="sin informacion"/>
    <s v="sin informacion"/>
    <n v="7"/>
    <s v="febrero"/>
    <s v="M"/>
    <s v="sin informacion"/>
    <s v="sin informacion"/>
    <s v="sin informacion"/>
    <s v="sin informacion"/>
    <s v="sin informacion"/>
  </r>
  <r>
    <n v="137321"/>
    <x v="0"/>
    <s v="Moreno"/>
    <x v="16"/>
    <d v="2018-11-01T00:00:00"/>
    <s v="-"/>
    <s v="Mantenimiento Electrico"/>
    <d v="2023-02-17T00:00:00"/>
    <d v="1899-12-30T10:14:36"/>
    <d v="2023-02-17T00:00:00"/>
    <d v="1899-12-30T14:14:38"/>
    <n v="14402"/>
    <n v="240.03333333333333"/>
    <s v="sin informacion"/>
    <s v="sin informacion"/>
    <n v="7"/>
    <s v="febrero"/>
    <s v="M"/>
    <s v="sin informacion"/>
    <s v="sin informacion"/>
    <s v="sin informacion"/>
    <s v="sin informacion"/>
    <s v="sin informacion"/>
  </r>
  <r>
    <n v="137323"/>
    <x v="1"/>
    <s v="Moreno"/>
    <x v="2"/>
    <d v="2020-10-16T00:00:00"/>
    <s v="Martín"/>
    <s v="Mantenimiento Electrico"/>
    <d v="2023-02-17T00:00:00"/>
    <d v="1899-12-30T10:35:50"/>
    <d v="2023-02-17T00:00:00"/>
    <d v="1899-12-30T11:02:02"/>
    <n v="1572"/>
    <n v="26.2"/>
    <s v="sin informacion"/>
    <s v="sin informacion"/>
    <n v="7"/>
    <s v="febrero"/>
    <s v="M"/>
    <s v="sin informacion"/>
    <s v="sin informacion"/>
    <s v="sin informacion"/>
    <s v="sin informacion"/>
    <s v="sin informacion"/>
  </r>
  <r>
    <n v="137330"/>
    <x v="27"/>
    <s v="Moreno"/>
    <x v="13"/>
    <d v="2018-11-01T00:00:00"/>
    <s v="-"/>
    <s v="Mantenimiento Mecanico"/>
    <d v="2023-02-17T00:00:00"/>
    <d v="1899-12-30T11:23:37"/>
    <d v="2023-02-17T00:00:00"/>
    <d v="1899-12-30T12:03:06"/>
    <n v="2369"/>
    <n v="39.483333333333334"/>
    <s v="sin informacion"/>
    <s v="sin informacion"/>
    <n v="7"/>
    <s v="febrero"/>
    <s v="M"/>
    <s v="sin informacion"/>
    <s v="sin informacion"/>
    <s v="sin informacion"/>
    <s v="sin informacion"/>
    <s v="sin informacion"/>
  </r>
  <r>
    <n v="137343"/>
    <x v="11"/>
    <s v="Moreno"/>
    <x v="6"/>
    <d v="2018-11-01T00:00:00"/>
    <s v="-"/>
    <s v="Mantenimiento Mecanico"/>
    <d v="2023-02-17T00:00:00"/>
    <d v="1899-12-30T13:52:44"/>
    <d v="2023-02-17T00:00:00"/>
    <d v="1899-12-30T14:05:37"/>
    <n v="773"/>
    <n v="12.883333333333333"/>
    <s v="sin informacion"/>
    <s v="sin informacion"/>
    <n v="7"/>
    <s v="febrero"/>
    <s v="M"/>
    <s v="sin informacion"/>
    <s v="sin informacion"/>
    <s v="sin informacion"/>
    <s v="sin informacion"/>
    <s v="sin informacion"/>
  </r>
  <r>
    <n v="137347"/>
    <x v="10"/>
    <s v="Moreno"/>
    <x v="7"/>
    <d v="2020-09-30T00:00:00"/>
    <s v="Martín"/>
    <s v="Mantenimiento Mecanico"/>
    <d v="2023-02-17T00:00:00"/>
    <d v="1899-12-30T15:22:06"/>
    <d v="2023-02-17T00:00:00"/>
    <d v="1899-12-30T15:41:38"/>
    <n v="1172"/>
    <n v="19.533333333333335"/>
    <s v="sin informacion"/>
    <s v="sin informacion"/>
    <n v="7"/>
    <s v="febrero"/>
    <s v="T"/>
    <s v="sin informacion"/>
    <s v="sin informacion"/>
    <s v="sin informacion"/>
    <s v="sin informacion"/>
    <s v="sin informacion"/>
  </r>
  <r>
    <n v="137356"/>
    <x v="0"/>
    <s v="Moreno"/>
    <x v="16"/>
    <d v="2018-11-01T00:00:00"/>
    <s v="-"/>
    <s v="Mantenimiento Mecanico"/>
    <d v="2023-02-17T00:00:00"/>
    <d v="1899-12-30T17:17:04"/>
    <d v="2023-02-17T00:00:00"/>
    <d v="1899-12-30T17:34:42"/>
    <n v="1058"/>
    <n v="17.633333333333333"/>
    <s v="sin informacion"/>
    <s v="sin informacion"/>
    <n v="7"/>
    <s v="febrero"/>
    <s v="T"/>
    <s v="sin informacion"/>
    <s v="sin informacion"/>
    <s v="sin informacion"/>
    <s v="sin informacion"/>
    <s v="sin informacion"/>
  </r>
  <r>
    <n v="137357"/>
    <x v="1"/>
    <s v="Moreno"/>
    <x v="2"/>
    <d v="2020-10-16T00:00:00"/>
    <s v="Martín"/>
    <s v="Mantenimiento Electrico"/>
    <d v="2023-02-17T00:00:00"/>
    <d v="1899-12-30T17:20:36"/>
    <d v="2023-02-17T00:00:00"/>
    <d v="1899-12-30T17:33:28"/>
    <n v="772"/>
    <n v="12.866666666666667"/>
    <s v="sin informacion"/>
    <s v="sin informacion"/>
    <n v="7"/>
    <s v="febrero"/>
    <s v="T"/>
    <s v="sin informacion"/>
    <s v="sin informacion"/>
    <s v="sin informacion"/>
    <s v="sin informacion"/>
    <s v="sin informacion"/>
  </r>
  <r>
    <n v="137362"/>
    <x v="10"/>
    <s v="Moreno"/>
    <x v="7"/>
    <d v="2020-09-30T00:00:00"/>
    <s v="Martín"/>
    <s v="Mantenimiento Mecanico"/>
    <d v="2023-02-17T00:00:00"/>
    <d v="1899-12-30T18:00:05"/>
    <d v="2023-02-17T00:00:00"/>
    <d v="1899-12-30T18:00:55"/>
    <n v="50"/>
    <n v="0.83333333333333337"/>
    <s v="microparada"/>
    <s v="microparada"/>
    <n v="7"/>
    <s v="febrero"/>
    <s v="T"/>
    <m/>
    <s v="microparada"/>
    <m/>
    <m/>
    <m/>
  </r>
  <r>
    <n v="137363"/>
    <x v="0"/>
    <s v="Moreno"/>
    <x v="7"/>
    <d v="2018-11-01T00:00:00"/>
    <s v="-"/>
    <s v="Mantenimiento Mecanico"/>
    <d v="2023-02-17T00:00:00"/>
    <d v="1899-12-30T18:01:01"/>
    <d v="2023-02-17T00:00:00"/>
    <d v="1899-12-30T19:08:27"/>
    <n v="4046"/>
    <n v="67.433333333333337"/>
    <s v="sin informacion"/>
    <s v="sin informacion"/>
    <n v="7"/>
    <s v="febrero"/>
    <s v="T"/>
    <s v="sin informacion"/>
    <s v="sin informacion"/>
    <s v="sin informacion"/>
    <s v="sin informacion"/>
    <s v="sin informacion"/>
  </r>
  <r>
    <n v="137365"/>
    <x v="6"/>
    <s v="Moreno"/>
    <x v="1"/>
    <d v="2018-11-01T00:00:00"/>
    <s v="-"/>
    <s v="Mantenimiento Mecanico"/>
    <d v="2023-02-17T00:00:00"/>
    <d v="1899-12-30T18:32:21"/>
    <d v="2023-02-17T00:00:00"/>
    <d v="1899-12-30T18:44:43"/>
    <n v="742"/>
    <n v="12.366666666666667"/>
    <s v="sin informacion"/>
    <s v="sin informacion"/>
    <n v="7"/>
    <s v="febrero"/>
    <s v="T"/>
    <s v="sin informacion"/>
    <s v="sin informacion"/>
    <s v="sin informacion"/>
    <s v="sin informacion"/>
    <s v="sin informacion"/>
  </r>
  <r>
    <n v="137366"/>
    <x v="0"/>
    <s v="Moreno"/>
    <x v="18"/>
    <d v="2018-11-01T00:00:00"/>
    <s v="-"/>
    <s v="Mantenimiento Mecanico"/>
    <d v="2023-02-17T00:00:00"/>
    <d v="1899-12-30T18:40:05"/>
    <d v="2023-02-17T00:00:00"/>
    <d v="1899-12-30T19:13:22"/>
    <n v="1997"/>
    <n v="33.283333333333331"/>
    <s v="sin informacion"/>
    <s v="sin informacion"/>
    <n v="7"/>
    <s v="febrero"/>
    <s v="T"/>
    <s v="sin informacion"/>
    <s v="sin informacion"/>
    <s v="sin informacion"/>
    <s v="sin informacion"/>
    <s v="sin informacion"/>
  </r>
  <r>
    <n v="137369"/>
    <x v="0"/>
    <s v="Moreno"/>
    <x v="7"/>
    <d v="2018-11-01T00:00:00"/>
    <s v="-"/>
    <s v="Mantenimiento Mecanico"/>
    <d v="2023-02-17T00:00:00"/>
    <d v="1899-12-30T19:39:54"/>
    <d v="2023-02-17T00:00:00"/>
    <d v="1899-12-30T20:17:29"/>
    <n v="2255"/>
    <n v="37.583333333333336"/>
    <s v="sin informacion"/>
    <s v="sin informacion"/>
    <n v="7"/>
    <s v="febrero"/>
    <s v="T"/>
    <s v="sin informacion"/>
    <s v="sin informacion"/>
    <s v="sin informacion"/>
    <s v="sin informacion"/>
    <s v="sin informacion"/>
  </r>
  <r>
    <n v="137373"/>
    <x v="31"/>
    <s v="Moreno"/>
    <x v="18"/>
    <d v="2018-11-01T00:00:00"/>
    <s v="-"/>
    <s v="Mantenimiento Electrico"/>
    <d v="2023-02-17T00:00:00"/>
    <d v="1899-12-30T21:22:13"/>
    <d v="2023-02-17T00:00:00"/>
    <d v="1899-12-30T21:22:17"/>
    <n v="4"/>
    <n v="6.6666666666666666E-2"/>
    <s v="microparada"/>
    <s v="microparada"/>
    <n v="7"/>
    <s v="febrero"/>
    <s v="T"/>
    <m/>
    <s v="microparada"/>
    <m/>
    <m/>
    <m/>
  </r>
  <r>
    <n v="137394"/>
    <x v="0"/>
    <s v="Moreno"/>
    <x v="16"/>
    <d v="2018-11-01T00:00:00"/>
    <s v="-"/>
    <s v="Mantenimiento Electrico"/>
    <d v="2023-02-22T00:00:00"/>
    <d v="1899-12-30T06:25:52"/>
    <d v="2023-02-22T00:00:00"/>
    <d v="1899-12-30T07:08:32"/>
    <n v="2560"/>
    <n v="42.666666666666664"/>
    <s v=" se cambió contactor de llenado "/>
    <s v="rotura"/>
    <n v="8"/>
    <s v="febrero"/>
    <s v="M"/>
    <m/>
    <s v="si"/>
    <m/>
    <m/>
    <m/>
  </r>
  <r>
    <n v="137395"/>
    <x v="22"/>
    <s v="Moreno"/>
    <x v="10"/>
    <d v="2022-07-14T00:00:00"/>
    <s v="Natalio"/>
    <s v="Mantenimiento Electrico"/>
    <d v="2023-02-22T00:00:00"/>
    <d v="1899-12-30T06:28:38"/>
    <d v="2023-02-22T00:00:00"/>
    <d v="1899-12-30T07:09:22"/>
    <n v="2444"/>
    <n v="40.733333333333334"/>
    <s v="sin informacion"/>
    <s v="sin informacion"/>
    <n v="8"/>
    <s v="febrero"/>
    <s v="M"/>
    <s v="sin informacion"/>
    <s v="sin informacion"/>
    <s v="sin informacion"/>
    <s v="sin informacion"/>
    <s v="sin informacion"/>
  </r>
  <r>
    <n v="137399"/>
    <x v="0"/>
    <s v="Moreno"/>
    <x v="9"/>
    <d v="2018-11-01T00:00:00"/>
    <s v="-"/>
    <s v="Mantenimiento Mecanico"/>
    <d v="2023-02-22T00:00:00"/>
    <d v="1899-12-30T07:00:16"/>
    <d v="2023-02-22T00:00:00"/>
    <d v="1899-12-30T09:01:24"/>
    <n v="7268"/>
    <n v="121.13333333333334"/>
    <s v=" regulacion de picos de carga , valvula burquer , presurizacion de tolva"/>
    <s v="ajuste"/>
    <n v="8"/>
    <s v="febrero"/>
    <s v="M"/>
    <m/>
    <s v="no"/>
    <m/>
    <m/>
    <m/>
  </r>
  <r>
    <n v="137402"/>
    <x v="32"/>
    <s v="Moreno"/>
    <x v="10"/>
    <d v="2022-07-14T00:00:00"/>
    <s v="Natalio"/>
    <s v="Mantenimiento Mecanico"/>
    <d v="2023-02-22T00:00:00"/>
    <d v="1899-12-30T07:21:52"/>
    <d v="2023-02-22T00:00:00"/>
    <d v="1899-12-30T08:23:25"/>
    <n v="3693"/>
    <n v="61.55"/>
    <s v=" regulacion de plataforma de cabezales "/>
    <s v="ajuste"/>
    <n v="8"/>
    <s v="febrero"/>
    <s v="M"/>
    <m/>
    <s v="no"/>
    <m/>
    <m/>
    <m/>
  </r>
  <r>
    <n v="137412"/>
    <x v="0"/>
    <s v="Moreno"/>
    <x v="9"/>
    <d v="2018-11-01T00:00:00"/>
    <s v="-"/>
    <s v="Mantenimiento Mecanico"/>
    <d v="2023-02-22T00:00:00"/>
    <d v="1899-12-30T09:01:34"/>
    <d v="2023-02-22T00:00:00"/>
    <d v="1899-12-30T10:56:22"/>
    <n v="6888"/>
    <n v="114.8"/>
    <s v=" regulacion de picos de carga , valvula burquer , presurizacion de tolva"/>
    <s v="ajuste"/>
    <n v="8"/>
    <s v="febrero"/>
    <s v="M"/>
    <m/>
    <s v="no"/>
    <m/>
    <m/>
    <m/>
  </r>
  <r>
    <n v="137415"/>
    <x v="0"/>
    <s v="Moreno"/>
    <x v="0"/>
    <d v="2018-11-01T00:00:00"/>
    <s v="-"/>
    <s v="Mantenimiento Mecanico"/>
    <d v="2023-02-22T00:00:00"/>
    <d v="1899-12-30T09:29:45"/>
    <d v="2023-02-22T00:00:00"/>
    <d v="1899-12-30T09:35:59"/>
    <n v="374"/>
    <n v="6.2333333333333334"/>
    <s v="microparada"/>
    <s v="microparada"/>
    <n v="8"/>
    <s v="febrero"/>
    <s v="M"/>
    <m/>
    <s v="microparada"/>
    <m/>
    <m/>
    <m/>
  </r>
  <r>
    <n v="137418"/>
    <x v="22"/>
    <s v="Moreno"/>
    <x v="11"/>
    <d v="2018-11-01T00:00:00"/>
    <s v="-"/>
    <s v="Mantenimiento Electrico"/>
    <d v="2023-02-22T00:00:00"/>
    <d v="1899-12-30T09:47:29"/>
    <d v="2023-02-22T00:00:00"/>
    <d v="1899-12-30T10:56:30"/>
    <n v="4141"/>
    <n v="69.016666666666666"/>
    <s v="sin informacion"/>
    <s v="sin informacion"/>
    <n v="8"/>
    <s v="febrero"/>
    <s v="M"/>
    <s v="sin informacion"/>
    <s v="sin informacion"/>
    <s v="sin informacion"/>
    <s v="sin informacion"/>
    <s v="sin informacion"/>
  </r>
  <r>
    <n v="137419"/>
    <x v="6"/>
    <s v="Moreno"/>
    <x v="10"/>
    <d v="2018-11-01T00:00:00"/>
    <s v="-"/>
    <s v="Mantenimiento Electrico"/>
    <d v="2023-02-22T00:00:00"/>
    <d v="1899-12-30T09:55:07"/>
    <d v="2023-02-22T00:00:00"/>
    <d v="1899-12-30T10:56:46"/>
    <n v="3699"/>
    <n v="61.65"/>
    <s v="sin informacion"/>
    <s v="sin informacion"/>
    <n v="8"/>
    <s v="febrero"/>
    <s v="M"/>
    <s v="sin informacion"/>
    <s v="sin informacion"/>
    <s v="sin informacion"/>
    <s v="sin informacion"/>
    <s v="sin informacion"/>
  </r>
  <r>
    <n v="137422"/>
    <x v="1"/>
    <s v="Moreno"/>
    <x v="2"/>
    <d v="2020-10-16T00:00:00"/>
    <s v="Martín"/>
    <s v="Mantenimiento Electrico"/>
    <d v="2023-02-22T00:00:00"/>
    <d v="1899-12-30T10:04:34"/>
    <d v="2023-02-22T00:00:00"/>
    <d v="1899-12-30T10:56:06"/>
    <n v="3092"/>
    <n v="51.533333333333331"/>
    <s v="sin informacion"/>
    <s v="sin informacion"/>
    <n v="8"/>
    <s v="febrero"/>
    <s v="M"/>
    <s v="sin informacion"/>
    <s v="sin informacion"/>
    <s v="sin informacion"/>
    <s v="sin informacion"/>
    <s v="sin informacion"/>
  </r>
  <r>
    <n v="137430"/>
    <x v="0"/>
    <s v="Moreno"/>
    <x v="9"/>
    <d v="2018-11-01T00:00:00"/>
    <s v="-"/>
    <s v="Mantenimiento Mecanico"/>
    <d v="2023-02-22T00:00:00"/>
    <d v="1899-12-30T11:00:05"/>
    <d v="2023-02-22T00:00:00"/>
    <d v="1899-12-30T11:31:00"/>
    <n v="1855"/>
    <n v="30.916666666666668"/>
    <s v="sin informacion"/>
    <s v="sin informacion"/>
    <n v="8"/>
    <s v="febrero"/>
    <s v="M"/>
    <s v="sin informacion"/>
    <s v="sin informacion"/>
    <s v="sin informacion"/>
    <s v="sin informacion"/>
    <s v="sin informacion"/>
  </r>
  <r>
    <n v="137437"/>
    <x v="32"/>
    <s v="Moreno"/>
    <x v="10"/>
    <d v="2022-07-14T00:00:00"/>
    <s v="Natalio"/>
    <s v="Mantenimiento Mecanico"/>
    <d v="2023-02-22T00:00:00"/>
    <d v="1899-12-30T12:22:46"/>
    <d v="2023-02-22T00:00:00"/>
    <d v="1899-12-30T12:31:20"/>
    <n v="514"/>
    <n v="8.5666666666666664"/>
    <s v="microparada"/>
    <s v="microparada"/>
    <n v="8"/>
    <s v="febrero"/>
    <s v="M"/>
    <m/>
    <s v="microparada"/>
    <m/>
    <m/>
    <m/>
  </r>
  <r>
    <n v="137438"/>
    <x v="0"/>
    <s v="Moreno"/>
    <x v="15"/>
    <d v="2018-11-01T00:00:00"/>
    <s v="-"/>
    <s v="Mantenimiento Electrico"/>
    <d v="2023-02-22T00:00:00"/>
    <d v="1899-12-30T12:45:20"/>
    <d v="2023-02-22T00:00:00"/>
    <d v="1899-12-30T12:53:47"/>
    <n v="507"/>
    <n v="8.4499999999999993"/>
    <s v="microparada"/>
    <s v="microparada"/>
    <n v="8"/>
    <s v="febrero"/>
    <s v="M"/>
    <m/>
    <s v="microparada"/>
    <m/>
    <m/>
    <m/>
  </r>
  <r>
    <n v="137445"/>
    <x v="39"/>
    <s v="Moreno"/>
    <x v="2"/>
    <d v="2018-11-01T00:00:00"/>
    <s v="-"/>
    <s v="Mantenimiento Electrico"/>
    <d v="2023-02-22T00:00:00"/>
    <d v="1899-12-30T14:20:47"/>
    <d v="2023-02-22T00:00:00"/>
    <d v="1899-12-30T14:44:45"/>
    <n v="1438"/>
    <n v="23.966666666666665"/>
    <s v="regulacion camara de envases"/>
    <s v="ajuste"/>
    <n v="8"/>
    <s v="febrero"/>
    <s v="T"/>
    <m/>
    <s v="no"/>
    <m/>
    <m/>
    <m/>
  </r>
  <r>
    <n v="137451"/>
    <x v="6"/>
    <s v="Moreno"/>
    <x v="6"/>
    <d v="2018-11-01T00:00:00"/>
    <s v="-"/>
    <s v="Mantenimiento Electrico"/>
    <d v="2023-02-22T00:00:00"/>
    <d v="1899-12-30T15:40:54"/>
    <d v="2023-02-22T00:00:00"/>
    <d v="1899-12-30T17:12:46"/>
    <n v="5512"/>
    <n v="91.86666666666666"/>
    <s v="regulacion de etiqueta"/>
    <s v="ajuste"/>
    <n v="8"/>
    <s v="febrero"/>
    <s v="T"/>
    <m/>
    <s v="no"/>
    <m/>
    <m/>
    <m/>
  </r>
  <r>
    <n v="137454"/>
    <x v="0"/>
    <s v="Moreno"/>
    <x v="19"/>
    <d v="2018-11-01T00:00:00"/>
    <s v="-"/>
    <s v="Mantenimiento Electrico"/>
    <d v="2023-02-22T00:00:00"/>
    <d v="1899-12-30T16:22:12"/>
    <d v="2023-02-22T00:00:00"/>
    <d v="1899-12-30T16:36:00"/>
    <n v="828"/>
    <n v="13.8"/>
    <s v="se fija comando suelto"/>
    <s v="ajuste"/>
    <n v="8"/>
    <s v="febrero"/>
    <s v="T"/>
    <m/>
    <s v="no"/>
    <m/>
    <m/>
    <m/>
  </r>
  <r>
    <n v="137456"/>
    <x v="6"/>
    <s v="Moreno"/>
    <x v="16"/>
    <d v="2018-11-01T00:00:00"/>
    <s v="-"/>
    <s v="Mantenimiento Mecanico"/>
    <d v="2023-02-22T00:00:00"/>
    <d v="1899-12-30T17:15:46"/>
    <d v="2023-02-22T00:00:00"/>
    <d v="1899-12-30T17:24:46"/>
    <n v="540"/>
    <n v="9"/>
    <s v="microparada"/>
    <s v="microparada"/>
    <n v="8"/>
    <s v="febrero"/>
    <s v="T"/>
    <m/>
    <s v="microparada"/>
    <m/>
    <m/>
    <m/>
  </r>
  <r>
    <n v="137460"/>
    <x v="1"/>
    <s v="Moreno"/>
    <x v="2"/>
    <d v="2020-10-16T00:00:00"/>
    <s v="Martín"/>
    <s v="Mantenimiento Electrico"/>
    <d v="2023-02-22T00:00:00"/>
    <d v="1899-12-30T18:18:06"/>
    <d v="2023-02-22T00:00:00"/>
    <d v="1899-12-30T18:57:06"/>
    <n v="2340"/>
    <n v="39"/>
    <s v="regulacion"/>
    <s v="ajuste"/>
    <n v="8"/>
    <s v="febrero"/>
    <s v="T"/>
    <m/>
    <s v="no"/>
    <m/>
    <m/>
    <m/>
  </r>
  <r>
    <n v="137463"/>
    <x v="1"/>
    <s v="Moreno"/>
    <x v="2"/>
    <d v="2020-10-16T00:00:00"/>
    <s v="Martín"/>
    <s v="Mantenimiento Electrico"/>
    <d v="2023-02-22T00:00:00"/>
    <d v="1899-12-30T18:57:10"/>
    <d v="2023-02-22T00:00:00"/>
    <d v="1899-12-30T19:13:47"/>
    <n v="997"/>
    <n v="16.616666666666667"/>
    <s v="regulacion"/>
    <s v="ajuste"/>
    <n v="8"/>
    <s v="febrero"/>
    <s v="T"/>
    <m/>
    <s v="no"/>
    <m/>
    <m/>
    <m/>
  </r>
  <r>
    <n v="137467"/>
    <x v="3"/>
    <s v="Moreno"/>
    <x v="5"/>
    <d v="2018-11-01T00:00:00"/>
    <s v="-"/>
    <s v="Mantenimiento Mecanico"/>
    <d v="2023-02-22T00:00:00"/>
    <d v="1899-12-30T19:24:21"/>
    <d v="2023-02-23T00:00:00"/>
    <d v="1899-12-30T06:43:03"/>
    <n v="40722"/>
    <n v="678.7"/>
    <s v="iene roto los rodamientos de la pinzas, se reparan con ramientos que tenian guardados los maquinistas"/>
    <s v="rotura"/>
    <n v="8"/>
    <s v="febrero"/>
    <s v="T"/>
    <m/>
    <s v="si"/>
    <m/>
    <m/>
    <m/>
  </r>
  <r>
    <n v="137468"/>
    <x v="39"/>
    <s v="Moreno"/>
    <x v="2"/>
    <d v="2018-11-01T00:00:00"/>
    <s v="-"/>
    <s v="Mantenimiento Electrico"/>
    <d v="2023-02-22T00:00:00"/>
    <d v="1899-12-30T19:29:14"/>
    <d v="2023-02-22T00:00:00"/>
    <d v="1899-12-30T19:39:13"/>
    <n v="599"/>
    <n v="9.9833333333333325"/>
    <s v="microparada"/>
    <s v="microparada"/>
    <n v="8"/>
    <s v="febrero"/>
    <s v="T"/>
    <m/>
    <s v="microparada"/>
    <m/>
    <m/>
    <m/>
  </r>
  <r>
    <n v="137485"/>
    <x v="1"/>
    <s v="Moreno"/>
    <x v="2"/>
    <d v="2020-10-16T00:00:00"/>
    <s v="Martín"/>
    <s v="Mantenimiento Electrico"/>
    <d v="2023-02-23T00:00:00"/>
    <d v="1899-12-30T06:41:51"/>
    <d v="2023-02-23T00:00:00"/>
    <d v="1899-12-30T07:32:16"/>
    <n v="3025"/>
    <n v="50.416666666666664"/>
    <s v="se cambia sensor de etiqueta y se regula camara de envases caidos"/>
    <s v="ajuste"/>
    <n v="8"/>
    <s v="febrero"/>
    <s v="M"/>
    <m/>
    <s v="no"/>
    <m/>
    <m/>
    <m/>
  </r>
  <r>
    <n v="137494"/>
    <x v="19"/>
    <s v="Moreno"/>
    <x v="9"/>
    <d v="2018-11-01T00:00:00"/>
    <s v="-"/>
    <s v="Mantenimiento Mecanico"/>
    <d v="2023-02-23T00:00:00"/>
    <d v="1899-12-30T07:55:50"/>
    <d v="2023-02-23T00:00:00"/>
    <d v="1899-12-30T08:07:38"/>
    <n v="708"/>
    <n v="11.8"/>
    <s v="sin informacion"/>
    <s v="sin informacion"/>
    <n v="8"/>
    <s v="febrero"/>
    <s v="M"/>
    <s v="sin informacion"/>
    <s v="sin informacion"/>
    <s v="sin informacion"/>
    <s v="sin informacion"/>
    <s v="sin informacion"/>
  </r>
  <r>
    <n v="137499"/>
    <x v="37"/>
    <s v="Moreno"/>
    <x v="15"/>
    <d v="2018-11-01T00:00:00"/>
    <s v="-"/>
    <s v="Mantenimiento Electrico"/>
    <d v="2023-02-23T00:00:00"/>
    <d v="1899-12-30T08:54:33"/>
    <d v="2023-02-23T00:00:00"/>
    <d v="1899-12-30T09:05:28"/>
    <n v="655"/>
    <n v="10.916666666666666"/>
    <s v="se repara toma corriente para la pistola de calor"/>
    <s v="rotura"/>
    <n v="8"/>
    <s v="febrero"/>
    <s v="M"/>
    <m/>
    <s v="si"/>
    <m/>
    <m/>
    <m/>
  </r>
  <r>
    <n v="137503"/>
    <x v="0"/>
    <s v="Moreno"/>
    <x v="12"/>
    <d v="2018-11-01T00:00:00"/>
    <s v="-"/>
    <s v="Mantenimiento Electrico"/>
    <d v="2023-02-23T00:00:00"/>
    <d v="1899-12-30T09:22:19"/>
    <d v="2023-02-23T00:00:00"/>
    <d v="1899-12-30T09:29:11"/>
    <n v="412"/>
    <n v="6.8666666666666663"/>
    <s v="microparada"/>
    <s v="microparada"/>
    <n v="8"/>
    <s v="febrero"/>
    <s v="M"/>
    <m/>
    <s v="microparada"/>
    <m/>
    <m/>
    <m/>
  </r>
  <r>
    <n v="137542"/>
    <x v="6"/>
    <s v="Moreno"/>
    <x v="10"/>
    <d v="2018-11-01T00:00:00"/>
    <s v="-"/>
    <s v="Mantenimiento Electrico"/>
    <d v="2023-02-23T00:00:00"/>
    <d v="1899-12-30T14:20:34"/>
    <d v="2023-02-23T00:00:00"/>
    <d v="1899-12-30T14:41:00"/>
    <n v="1226"/>
    <n v="20.433333333333334"/>
    <s v="salto de diferencial y se regula etiqueta"/>
    <s v="ajuste"/>
    <n v="8"/>
    <s v="febrero"/>
    <s v="T"/>
    <m/>
    <s v="no"/>
    <m/>
    <m/>
    <m/>
  </r>
  <r>
    <n v="137544"/>
    <x v="19"/>
    <s v="Moreno"/>
    <x v="3"/>
    <d v="2021-02-04T00:00:00"/>
    <s v="Victor"/>
    <s v="Mantenimiento Mecanico"/>
    <d v="2023-02-23T00:00:00"/>
    <d v="1899-12-30T15:04:00"/>
    <d v="2023-02-23T00:00:00"/>
    <d v="1899-12-30T15:10:02"/>
    <n v="362"/>
    <n v="6.0333333333333332"/>
    <s v="microparada"/>
    <s v="microparada"/>
    <n v="8"/>
    <s v="febrero"/>
    <s v="T"/>
    <m/>
    <s v="microparada"/>
    <m/>
    <m/>
    <m/>
  </r>
  <r>
    <n v="137549"/>
    <x v="19"/>
    <s v="Moreno"/>
    <x v="19"/>
    <d v="2018-11-01T00:00:00"/>
    <s v="-"/>
    <s v="Mantenimiento Electrico"/>
    <d v="2023-02-23T00:00:00"/>
    <d v="1899-12-30T16:05:37"/>
    <d v="2023-02-23T00:00:00"/>
    <d v="1899-12-30T16:14:07"/>
    <n v="510"/>
    <n v="8.5"/>
    <s v="microparada"/>
    <s v="microparada"/>
    <n v="8"/>
    <s v="febrero"/>
    <s v="T"/>
    <m/>
    <s v="microparada"/>
    <m/>
    <m/>
    <m/>
  </r>
  <r>
    <n v="137555"/>
    <x v="6"/>
    <s v="Moreno"/>
    <x v="1"/>
    <d v="2018-11-01T00:00:00"/>
    <s v="-"/>
    <s v="Mantenimiento Mecanico"/>
    <d v="2023-02-23T00:00:00"/>
    <d v="1899-12-30T16:38:01"/>
    <d v="2023-02-23T00:00:00"/>
    <d v="1899-12-30T17:31:21"/>
    <n v="3200"/>
    <n v="53.333333333333336"/>
    <s v=" regulación de etiquetas"/>
    <s v="ajuste"/>
    <n v="8"/>
    <s v="febrero"/>
    <s v="T"/>
    <m/>
    <s v="no"/>
    <m/>
    <m/>
    <m/>
  </r>
  <r>
    <n v="137556"/>
    <x v="21"/>
    <s v="Moreno"/>
    <x v="9"/>
    <d v="2018-11-01T00:00:00"/>
    <s v="-"/>
    <s v="Mantenimiento Electrico"/>
    <d v="2023-02-23T00:00:00"/>
    <d v="1899-12-30T16:44:10"/>
    <d v="2023-02-23T00:00:00"/>
    <d v="1899-12-30T17:22:48"/>
    <n v="2318"/>
    <n v="38.633333333333333"/>
    <s v="se regula ink-jet y se fija fibra óptica"/>
    <s v="ajuste"/>
    <n v="8"/>
    <s v="febrero"/>
    <s v="T"/>
    <m/>
    <s v="no"/>
    <m/>
    <m/>
    <m/>
  </r>
  <r>
    <n v="137559"/>
    <x v="6"/>
    <s v="Moreno"/>
    <x v="10"/>
    <d v="2018-11-01T00:00:00"/>
    <s v="-"/>
    <s v="Mantenimiento Electrico"/>
    <d v="2023-02-23T00:00:00"/>
    <d v="1899-12-30T17:06:22"/>
    <d v="2023-02-23T00:00:00"/>
    <d v="1899-12-30T17:42:33"/>
    <n v="2171"/>
    <n v="36.18333333333333"/>
    <s v="sin informacion"/>
    <s v="sin informacion"/>
    <n v="8"/>
    <s v="febrero"/>
    <s v="T"/>
    <s v="sin informacion"/>
    <s v="sin informacion"/>
    <s v="sin informacion"/>
    <s v="sin informacion"/>
    <s v="sin informacion"/>
  </r>
  <r>
    <n v="137570"/>
    <x v="0"/>
    <s v="Moreno"/>
    <x v="18"/>
    <d v="2018-11-01T00:00:00"/>
    <s v="-"/>
    <s v="Mantenimiento Mecanico"/>
    <d v="2023-02-23T00:00:00"/>
    <d v="1899-12-30T18:04:51"/>
    <d v="2023-02-23T00:00:00"/>
    <d v="1899-12-30T18:34:18"/>
    <n v="1767"/>
    <n v="29.45"/>
    <s v="problema de presión de aire comprimido"/>
    <s v="no aplica"/>
    <n v="8"/>
    <s v="febrero"/>
    <s v="T"/>
    <s v="no aplica"/>
    <s v="no aplica"/>
    <s v="no aplica"/>
    <s v="no aplica"/>
    <s v="no aplica"/>
  </r>
  <r>
    <n v="137571"/>
    <x v="37"/>
    <s v="Moreno"/>
    <x v="15"/>
    <d v="2018-11-01T00:00:00"/>
    <s v="-"/>
    <s v="Mantenimiento Electrico"/>
    <d v="2023-02-23T00:00:00"/>
    <d v="1899-12-30T18:30:50"/>
    <d v="2023-02-23T00:00:00"/>
    <d v="1899-12-30T18:34:44"/>
    <n v="234"/>
    <n v="3.9"/>
    <s v="microparada"/>
    <s v="microparada"/>
    <n v="8"/>
    <s v="febrero"/>
    <s v="T"/>
    <m/>
    <s v="microparada"/>
    <m/>
    <m/>
    <m/>
  </r>
  <r>
    <n v="137572"/>
    <x v="0"/>
    <s v="Moreno"/>
    <x v="18"/>
    <d v="2018-11-01T00:00:00"/>
    <s v="-"/>
    <s v="Mantenimiento Electrico"/>
    <d v="2023-02-23T00:00:00"/>
    <d v="1899-12-30T18:34:28"/>
    <d v="2023-02-23T00:00:00"/>
    <d v="1899-12-30T18:36:01"/>
    <n v="93"/>
    <n v="1.55"/>
    <s v="microparada"/>
    <s v="microparada"/>
    <n v="8"/>
    <s v="febrero"/>
    <s v="T"/>
    <m/>
    <s v="microparada"/>
    <m/>
    <m/>
    <m/>
  </r>
  <r>
    <n v="137575"/>
    <x v="0"/>
    <s v="Moreno"/>
    <x v="2"/>
    <d v="2018-11-01T00:00:00"/>
    <s v="-"/>
    <s v="Mantenimiento Mecanico"/>
    <d v="2023-02-23T00:00:00"/>
    <d v="1899-12-30T19:16:12"/>
    <d v="2023-02-23T00:00:00"/>
    <d v="1899-12-30T19:32:48"/>
    <n v="996"/>
    <n v="16.600000000000001"/>
    <s v="sin informacion"/>
    <s v="sin informacion"/>
    <n v="8"/>
    <s v="febrero"/>
    <s v="T"/>
    <s v="sin informacion"/>
    <s v="sin informacion"/>
    <s v="sin informacion"/>
    <s v="sin informacion"/>
    <s v="sin informacion"/>
  </r>
  <r>
    <n v="137577"/>
    <x v="6"/>
    <s v="Moreno"/>
    <x v="16"/>
    <d v="2018-11-01T00:00:00"/>
    <s v="-"/>
    <s v="Mantenimiento Mecanico"/>
    <d v="2023-02-23T00:00:00"/>
    <d v="1899-12-30T19:37:04"/>
    <d v="2023-02-23T00:00:00"/>
    <d v="1899-12-30T19:56:13"/>
    <n v="1149"/>
    <n v="19.149999999999999"/>
    <s v="sin informacion"/>
    <s v="sin informacion"/>
    <n v="8"/>
    <s v="febrero"/>
    <s v="T"/>
    <s v="sin informacion"/>
    <s v="sin informacion"/>
    <s v="sin informacion"/>
    <s v="sin informacion"/>
    <s v="sin informacion"/>
  </r>
  <r>
    <n v="137584"/>
    <x v="6"/>
    <s v="Moreno"/>
    <x v="6"/>
    <d v="2018-11-01T00:00:00"/>
    <s v="-"/>
    <s v="Mantenimiento Electrico"/>
    <d v="2023-02-23T00:00:00"/>
    <d v="1899-12-30T21:06:17"/>
    <d v="2023-02-23T00:00:00"/>
    <d v="1899-12-30T21:18:59"/>
    <n v="762"/>
    <n v="12.7"/>
    <s v="sin informacion"/>
    <s v="sin informacion"/>
    <n v="8"/>
    <s v="febrero"/>
    <s v="T"/>
    <s v="sin informacion"/>
    <s v="sin informacion"/>
    <s v="sin informacion"/>
    <s v="sin informacion"/>
    <s v="sin informacion"/>
  </r>
  <r>
    <n v="137588"/>
    <x v="6"/>
    <s v="Moreno"/>
    <x v="12"/>
    <d v="2018-11-01T00:00:00"/>
    <s v="-"/>
    <s v="Mantenimiento Electrico"/>
    <d v="2023-02-23T00:00:00"/>
    <d v="1899-12-30T22:04:12"/>
    <d v="2023-02-23T00:00:00"/>
    <d v="1899-12-30T22:53:08"/>
    <n v="2936"/>
    <n v="48.93333333333333"/>
    <s v="sin informacion"/>
    <s v="sin informacion"/>
    <n v="8"/>
    <s v="febrero"/>
    <s v="N"/>
    <s v="sin informacion"/>
    <s v="sin informacion"/>
    <s v="sin informacion"/>
    <s v="sin informacion"/>
    <s v="sin informacion"/>
  </r>
  <r>
    <n v="137589"/>
    <x v="1"/>
    <s v="Moreno"/>
    <x v="2"/>
    <d v="2020-10-16T00:00:00"/>
    <s v="Martín"/>
    <s v="Mantenimiento Electrico"/>
    <d v="2023-02-24T00:00:00"/>
    <d v="1899-12-30T02:27:47"/>
    <d v="2023-02-24T00:00:00"/>
    <d v="1899-12-30T03:15:04"/>
    <n v="2837"/>
    <n v="47.283333333333331"/>
    <s v="se regulan ambas camaras de etiqueta"/>
    <s v="ajuste"/>
    <n v="8"/>
    <s v="febrero"/>
    <s v="N"/>
    <m/>
    <s v="no"/>
    <m/>
    <m/>
    <m/>
  </r>
  <r>
    <n v="137594"/>
    <x v="19"/>
    <s v="Moreno"/>
    <x v="3"/>
    <d v="2021-02-04T00:00:00"/>
    <s v="Victor"/>
    <s v="Mantenimiento Electrico"/>
    <d v="2023-02-24T00:00:00"/>
    <d v="1899-12-30T06:22:44"/>
    <d v="2023-02-24T00:00:00"/>
    <d v="1899-12-30T07:08:21"/>
    <n v="2737"/>
    <n v="45.616666666666667"/>
    <s v="regulacion de cruce  De cuchillas"/>
    <s v="ajuste"/>
    <n v="8"/>
    <s v="febrero"/>
    <s v="M"/>
    <m/>
    <s v="no"/>
    <m/>
    <m/>
    <m/>
  </r>
  <r>
    <n v="137596"/>
    <x v="27"/>
    <s v="Moreno"/>
    <x v="2"/>
    <d v="2018-11-01T00:00:00"/>
    <s v="-"/>
    <s v="Mantenimiento Mecanico"/>
    <d v="2023-02-24T00:00:00"/>
    <d v="1899-12-30T06:35:46"/>
    <d v="2023-02-24T00:00:00"/>
    <d v="1899-12-30T06:54:42"/>
    <n v="1136"/>
    <n v="18.933333333333334"/>
    <s v="sin informacion"/>
    <s v="sin informacion"/>
    <n v="8"/>
    <s v="febrero"/>
    <s v="M"/>
    <s v="sin informacion"/>
    <s v="sin informacion"/>
    <s v="sin informacion"/>
    <s v="sin informacion"/>
    <s v="sin informacion"/>
  </r>
  <r>
    <n v="137599"/>
    <x v="38"/>
    <s v="Moreno"/>
    <x v="11"/>
    <d v="2018-11-01T00:00:00"/>
    <s v="-"/>
    <s v="Mantenimiento Mecanico"/>
    <d v="2023-02-24T00:00:00"/>
    <d v="1899-12-30T06:55:02"/>
    <d v="2023-02-24T00:00:00"/>
    <d v="1899-12-30T06:57:42"/>
    <n v="160"/>
    <n v="2.6666666666666665"/>
    <s v="microparada"/>
    <s v="microparada"/>
    <n v="8"/>
    <s v="febrero"/>
    <s v="M"/>
    <m/>
    <s v="microparada"/>
    <m/>
    <m/>
    <m/>
  </r>
  <r>
    <n v="137600"/>
    <x v="0"/>
    <s v="Moreno"/>
    <x v="18"/>
    <d v="2018-11-01T00:00:00"/>
    <s v="-"/>
    <s v="Mantenimiento Mecanico"/>
    <d v="2023-02-24T00:00:00"/>
    <d v="1899-12-30T06:59:25"/>
    <d v="2023-02-24T00:00:00"/>
    <d v="1899-12-30T07:04:13"/>
    <n v="288"/>
    <n v="4.8"/>
    <s v="microparada"/>
    <s v="microparada"/>
    <n v="8"/>
    <s v="febrero"/>
    <s v="M"/>
    <m/>
    <s v="microparada"/>
    <m/>
    <m/>
    <m/>
  </r>
  <r>
    <n v="137601"/>
    <x v="1"/>
    <s v="Moreno"/>
    <x v="2"/>
    <d v="2020-10-16T00:00:00"/>
    <s v="Martín"/>
    <s v="Mantenimiento Electrico"/>
    <d v="2023-02-24T00:00:00"/>
    <d v="1899-12-30T07:02:56"/>
    <d v="2023-02-24T00:00:00"/>
    <d v="1899-12-30T07:30:32"/>
    <n v="1656"/>
    <n v="27.6"/>
    <s v="sin informacion"/>
    <s v="sin informacion"/>
    <n v="8"/>
    <s v="febrero"/>
    <s v="M"/>
    <s v="sin informacion"/>
    <s v="sin informacion"/>
    <s v="sin informacion"/>
    <s v="sin informacion"/>
    <s v="sin informacion"/>
  </r>
  <r>
    <n v="137608"/>
    <x v="19"/>
    <s v="Moreno"/>
    <x v="3"/>
    <d v="2021-02-04T00:00:00"/>
    <s v="Victor"/>
    <s v="Mantenimiento Mecanico"/>
    <d v="2023-02-24T00:00:00"/>
    <d v="1899-12-30T08:16:28"/>
    <d v="2023-02-24T00:00:00"/>
    <d v="1899-12-30T08:46:21"/>
    <n v="1793"/>
    <n v="29.883333333333333"/>
    <s v="se cambia sensor de cuchillas"/>
    <s v="rotura"/>
    <n v="8"/>
    <s v="febrero"/>
    <s v="M"/>
    <m/>
    <s v="si"/>
    <m/>
    <m/>
    <m/>
  </r>
  <r>
    <n v="137614"/>
    <x v="0"/>
    <s v="Moreno"/>
    <x v="3"/>
    <d v="2021-02-04T00:00:00"/>
    <s v="Victor"/>
    <s v="Mantenimiento Mecanico"/>
    <d v="2023-02-24T00:00:00"/>
    <d v="1899-12-30T09:07:22"/>
    <d v="2023-02-24T00:00:00"/>
    <d v="1899-12-30T10:35:12"/>
    <n v="5270"/>
    <n v="87.833333333333329"/>
    <s v="regulacion de llenadora"/>
    <s v="ajuste"/>
    <n v="8"/>
    <s v="febrero"/>
    <s v="M"/>
    <m/>
    <s v="no"/>
    <m/>
    <m/>
    <m/>
  </r>
  <r>
    <n v="137615"/>
    <x v="27"/>
    <s v="Moreno"/>
    <x v="12"/>
    <d v="2018-11-01T00:00:00"/>
    <s v="-"/>
    <s v="Mantenimiento Electrico"/>
    <d v="2023-02-24T00:00:00"/>
    <d v="1899-12-30T09:34:11"/>
    <d v="2023-02-24T00:00:00"/>
    <d v="1899-12-30T10:49:51"/>
    <n v="4540"/>
    <n v="75.666666666666671"/>
    <s v=" se levanta diferencial de tapadora"/>
    <s v="ajuste"/>
    <n v="8"/>
    <s v="febrero"/>
    <s v="M"/>
    <m/>
    <s v="no"/>
    <m/>
    <m/>
    <m/>
  </r>
  <r>
    <n v="137618"/>
    <x v="22"/>
    <s v="Moreno"/>
    <x v="11"/>
    <d v="2018-11-01T00:00:00"/>
    <s v="-"/>
    <s v="Mantenimiento Electrico"/>
    <d v="2023-02-24T00:00:00"/>
    <d v="1899-12-30T09:46:43"/>
    <d v="2023-02-24T00:00:00"/>
    <d v="1899-12-30T10:50:02"/>
    <n v="3799"/>
    <n v="63.31666666666667"/>
    <s v="regulacion de laser"/>
    <s v="ajuste"/>
    <n v="8"/>
    <s v="febrero"/>
    <s v="M"/>
    <m/>
    <s v="no"/>
    <m/>
    <m/>
    <m/>
  </r>
  <r>
    <n v="137619"/>
    <x v="0"/>
    <s v="Moreno"/>
    <x v="2"/>
    <d v="2018-11-01T00:00:00"/>
    <s v="-"/>
    <s v="Mantenimiento Electrico"/>
    <d v="2023-02-24T00:00:00"/>
    <d v="1899-12-30T10:06:07"/>
    <d v="2023-02-24T00:00:00"/>
    <d v="1899-12-30T10:11:30"/>
    <n v="323"/>
    <n v="5.3833333333333337"/>
    <s v="microparada"/>
    <s v="microparada"/>
    <n v="8"/>
    <s v="febrero"/>
    <s v="M"/>
    <m/>
    <s v="microparada"/>
    <m/>
    <m/>
    <m/>
  </r>
  <r>
    <n v="137622"/>
    <x v="19"/>
    <s v="Moreno"/>
    <x v="3"/>
    <d v="2021-02-04T00:00:00"/>
    <s v="Victor"/>
    <s v="Mantenimiento Mecanico"/>
    <d v="2023-02-24T00:00:00"/>
    <d v="1899-12-30T10:35:18"/>
    <d v="2023-02-24T00:00:00"/>
    <d v="1899-12-30T11:00:39"/>
    <n v="1521"/>
    <n v="25.35"/>
    <s v="se cambia sensor de cuchillas"/>
    <s v="rotura"/>
    <n v="8"/>
    <s v="febrero"/>
    <s v="M"/>
    <m/>
    <s v="si"/>
    <m/>
    <m/>
    <m/>
  </r>
  <r>
    <n v="137624"/>
    <x v="19"/>
    <s v="Moreno"/>
    <x v="3"/>
    <d v="2021-02-04T00:00:00"/>
    <s v="Victor"/>
    <s v="Mantenimiento Mecanico"/>
    <d v="2023-02-24T00:00:00"/>
    <d v="1899-12-30T11:06:43"/>
    <d v="2023-02-24T00:00:00"/>
    <d v="1899-12-30T11:38:29"/>
    <n v="1906"/>
    <n v="31.766666666666666"/>
    <s v="sin informacion"/>
    <s v="sin informacion"/>
    <n v="8"/>
    <s v="febrero"/>
    <s v="M"/>
    <s v="sin informacion"/>
    <s v="sin informacion"/>
    <s v="sin informacion"/>
    <s v="sin informacion"/>
    <s v="sin informacion"/>
  </r>
  <r>
    <n v="137627"/>
    <x v="19"/>
    <s v="Moreno"/>
    <x v="3"/>
    <d v="2021-02-04T00:00:00"/>
    <s v="Victor"/>
    <s v="Mantenimiento Electrico"/>
    <d v="2023-02-24T00:00:00"/>
    <d v="1899-12-30T11:38:38"/>
    <d v="2023-02-24T00:00:00"/>
    <d v="1899-12-30T12:00:46"/>
    <n v="1328"/>
    <n v="22.133333333333333"/>
    <s v="sin informacion"/>
    <s v="sin informacion"/>
    <n v="8"/>
    <s v="febrero"/>
    <s v="M"/>
    <s v="sin informacion"/>
    <s v="sin informacion"/>
    <s v="sin informacion"/>
    <s v="sin informacion"/>
    <s v="sin informacion"/>
  </r>
  <r>
    <n v="137629"/>
    <x v="0"/>
    <s v="Moreno"/>
    <x v="2"/>
    <d v="2018-11-01T00:00:00"/>
    <s v="-"/>
    <s v="Mantenimiento Mecanico"/>
    <d v="2023-02-24T00:00:00"/>
    <d v="1899-12-30T12:51:09"/>
    <d v="2023-02-24T00:00:00"/>
    <d v="1899-12-30T12:54:15"/>
    <n v="186"/>
    <n v="3.1"/>
    <s v="microparada"/>
    <s v="microparada"/>
    <n v="8"/>
    <s v="febrero"/>
    <s v="M"/>
    <m/>
    <s v="microparada"/>
    <m/>
    <m/>
    <m/>
  </r>
  <r>
    <n v="137636"/>
    <x v="0"/>
    <s v="Moreno"/>
    <x v="5"/>
    <d v="2018-11-01T00:00:00"/>
    <s v="-"/>
    <s v="Mantenimiento Electrico"/>
    <d v="2023-02-24T00:00:00"/>
    <d v="1899-12-30T14:17:12"/>
    <d v="2023-02-24T00:00:00"/>
    <d v="1899-12-30T14:21:23"/>
    <n v="251"/>
    <n v="4.1833333333333336"/>
    <s v="microparada"/>
    <s v="microparada"/>
    <n v="8"/>
    <s v="febrero"/>
    <s v="T"/>
    <m/>
    <s v="microparada"/>
    <m/>
    <m/>
    <m/>
  </r>
  <r>
    <n v="137638"/>
    <x v="6"/>
    <s v="Moreno"/>
    <x v="16"/>
    <d v="2018-11-01T00:00:00"/>
    <s v="-"/>
    <s v="Mantenimiento Mecanico"/>
    <d v="2023-02-24T00:00:00"/>
    <d v="1899-12-30T14:52:11"/>
    <d v="2023-02-24T00:00:00"/>
    <d v="1899-12-30T15:17:05"/>
    <n v="1494"/>
    <n v="24.9"/>
    <s v="sin informacion"/>
    <s v="sin informacion"/>
    <n v="8"/>
    <s v="febrero"/>
    <s v="T"/>
    <s v="sin informacion"/>
    <s v="sin informacion"/>
    <s v="sin informacion"/>
    <s v="sin informacion"/>
    <s v="sin informacion"/>
  </r>
  <r>
    <n v="137640"/>
    <x v="19"/>
    <s v="Moreno"/>
    <x v="3"/>
    <d v="2021-02-04T00:00:00"/>
    <s v="Victor"/>
    <s v="Mantenimiento Mecanico"/>
    <d v="2023-02-24T00:00:00"/>
    <d v="1899-12-30T14:53:13"/>
    <d v="2023-02-24T00:00:00"/>
    <d v="1899-12-30T15:22:19"/>
    <n v="1746"/>
    <n v="29.1"/>
    <s v="sin informacion"/>
    <s v="sin informacion"/>
    <n v="8"/>
    <s v="febrero"/>
    <s v="T"/>
    <s v="sin informacion"/>
    <s v="sin informacion"/>
    <s v="sin informacion"/>
    <s v="sin informacion"/>
    <s v="sin informacion"/>
  </r>
  <r>
    <n v="137642"/>
    <x v="19"/>
    <s v="Moreno"/>
    <x v="9"/>
    <d v="2018-11-01T00:00:00"/>
    <s v="-"/>
    <s v="Mantenimiento Mecanico"/>
    <d v="2023-02-24T00:00:00"/>
    <d v="1899-12-30T15:36:33"/>
    <d v="2023-02-24T00:00:00"/>
    <d v="1899-12-30T17:01:17"/>
    <n v="5084"/>
    <n v="84.733333333333334"/>
    <s v=" se tensa correa en celofanadora."/>
    <s v="ajuste"/>
    <n v="8"/>
    <s v="febrero"/>
    <s v="T"/>
    <m/>
    <s v="no"/>
    <m/>
    <m/>
    <m/>
  </r>
  <r>
    <n v="137647"/>
    <x v="39"/>
    <s v="Moreno"/>
    <x v="2"/>
    <d v="2018-11-01T00:00:00"/>
    <s v="-"/>
    <s v="Mantenimiento Electrico"/>
    <d v="2023-02-24T00:00:00"/>
    <d v="1899-12-30T16:41:41"/>
    <d v="2023-02-24T00:00:00"/>
    <d v="1899-12-30T16:45:21"/>
    <n v="220"/>
    <n v="3.6666666666666665"/>
    <s v="microparada"/>
    <s v="microparada"/>
    <n v="8"/>
    <s v="febrero"/>
    <s v="T"/>
    <m/>
    <s v="microparada"/>
    <m/>
    <m/>
    <m/>
  </r>
  <r>
    <n v="137650"/>
    <x v="43"/>
    <s v="Moreno"/>
    <x v="19"/>
    <d v="2020-09-30T00:00:00"/>
    <s v="Martín"/>
    <s v="Mantenimiento Mecanico"/>
    <d v="2023-02-24T00:00:00"/>
    <d v="1899-12-30T16:45:55"/>
    <d v="2023-02-24T00:00:00"/>
    <d v="1899-12-30T19:01:40"/>
    <n v="8145"/>
    <n v="135.75"/>
    <s v="sin informacion"/>
    <s v="sin informacion"/>
    <n v="8"/>
    <s v="febrero"/>
    <s v="T"/>
    <s v="sin informacion"/>
    <s v="sin informacion"/>
    <s v="sin informacion"/>
    <s v="sin informacion"/>
    <s v="sin informacion"/>
  </r>
  <r>
    <n v="137651"/>
    <x v="42"/>
    <s v="Moreno"/>
    <x v="15"/>
    <d v="2019-10-08T00:00:00"/>
    <s v="Martín"/>
    <s v="Mantenimiento Electrico"/>
    <d v="2023-02-24T00:00:00"/>
    <d v="1899-12-30T16:52:37"/>
    <d v="2023-02-24T00:00:00"/>
    <d v="1899-12-30T17:09:15"/>
    <n v="998"/>
    <n v="16.633333333333333"/>
    <s v="se regula y se posicióna sensor de fin de tranfer"/>
    <s v="ajuste"/>
    <n v="8"/>
    <s v="febrero"/>
    <s v="T"/>
    <m/>
    <s v="no"/>
    <m/>
    <m/>
    <m/>
  </r>
  <r>
    <n v="137653"/>
    <x v="0"/>
    <s v="Moreno"/>
    <x v="3"/>
    <d v="2021-02-04T00:00:00"/>
    <s v="Victor"/>
    <s v="Mantenimiento Mecanico"/>
    <d v="2023-02-24T00:00:00"/>
    <d v="1899-12-30T17:01:29"/>
    <d v="2023-02-24T00:00:00"/>
    <d v="1899-12-30T17:33:57"/>
    <n v="1948"/>
    <n v="32.466666666666669"/>
    <s v="sin informacion"/>
    <s v="sin informacion"/>
    <n v="8"/>
    <s v="febrero"/>
    <s v="T"/>
    <s v="sin informacion"/>
    <s v="sin informacion"/>
    <s v="sin informacion"/>
    <s v="sin informacion"/>
    <s v="sin informacion"/>
  </r>
  <r>
    <n v="137661"/>
    <x v="19"/>
    <s v="Moreno"/>
    <x v="3"/>
    <d v="2021-02-04T00:00:00"/>
    <s v="Victor"/>
    <s v="Mantenimiento Mecanico"/>
    <d v="2023-02-24T00:00:00"/>
    <d v="1899-12-30T18:05:17"/>
    <d v="2023-02-24T00:00:00"/>
    <d v="1899-12-30T18:53:06"/>
    <n v="2869"/>
    <n v="47.81666666666667"/>
    <s v="se reinicia"/>
    <s v="ajuste"/>
    <n v="8"/>
    <s v="febrero"/>
    <s v="T"/>
    <m/>
    <s v="no"/>
    <m/>
    <m/>
    <m/>
  </r>
  <r>
    <n v="137668"/>
    <x v="1"/>
    <s v="Moreno"/>
    <x v="2"/>
    <d v="2020-10-16T00:00:00"/>
    <s v="Martín"/>
    <s v="Mantenimiento Electrico"/>
    <d v="2023-02-24T00:00:00"/>
    <d v="1899-12-30T19:49:46"/>
    <d v="2023-02-24T00:00:00"/>
    <d v="1899-12-30T19:50:34"/>
    <n v="48"/>
    <n v="0.8"/>
    <s v="microparada"/>
    <s v="microparada"/>
    <n v="8"/>
    <s v="febrero"/>
    <s v="T"/>
    <m/>
    <s v="microparada"/>
    <m/>
    <m/>
    <m/>
  </r>
  <r>
    <n v="137669"/>
    <x v="0"/>
    <s v="Moreno"/>
    <x v="2"/>
    <d v="2018-11-01T00:00:00"/>
    <s v="-"/>
    <s v="Mantenimiento Mecanico"/>
    <d v="2023-02-24T00:00:00"/>
    <d v="1899-12-30T19:50:40"/>
    <d v="2023-02-24T00:00:00"/>
    <d v="1899-12-30T20:11:12"/>
    <n v="1232"/>
    <n v="20.533333333333335"/>
    <s v="sin informacion"/>
    <s v="sin informacion"/>
    <n v="8"/>
    <s v="febrero"/>
    <s v="T"/>
    <s v="sin informacion"/>
    <s v="sin informacion"/>
    <s v="sin informacion"/>
    <s v="sin informacion"/>
    <s v="sin informacion"/>
  </r>
  <r>
    <n v="137670"/>
    <x v="35"/>
    <s v="Moreno"/>
    <x v="18"/>
    <d v="2018-11-01T00:00:00"/>
    <s v="-"/>
    <s v="Mantenimiento Electrico"/>
    <d v="2023-02-24T00:00:00"/>
    <d v="1899-12-30T19:51:01"/>
    <d v="2023-02-24T00:00:00"/>
    <d v="1899-12-30T20:32:42"/>
    <n v="2501"/>
    <n v="41.68333333333333"/>
    <s v="se regulo parámetros"/>
    <s v="ajuste"/>
    <n v="8"/>
    <s v="febrero"/>
    <s v="T"/>
    <m/>
    <s v="no"/>
    <m/>
    <m/>
    <m/>
  </r>
  <r>
    <n v="137674"/>
    <x v="3"/>
    <s v="Moreno"/>
    <x v="5"/>
    <d v="2018-11-01T00:00:00"/>
    <s v="-"/>
    <s v="Mantenimiento Mecanico"/>
    <d v="2023-02-24T00:00:00"/>
    <d v="1899-12-30T20:52:35"/>
    <d v="2023-02-24T00:00:00"/>
    <d v="1899-12-30T21:05:49"/>
    <n v="794"/>
    <n v="13.233333333333333"/>
    <s v="sin informacion"/>
    <s v="sin informacion"/>
    <n v="8"/>
    <s v="febrero"/>
    <s v="T"/>
    <s v="sin informacion"/>
    <s v="sin informacion"/>
    <s v="sin informacion"/>
    <s v="sin informacion"/>
    <s v="sin informacion"/>
  </r>
  <r>
    <n v="137675"/>
    <x v="12"/>
    <s v="Moreno"/>
    <x v="3"/>
    <d v="2021-02-04T00:00:00"/>
    <s v="Victor"/>
    <s v="Mantenimiento Mecanico"/>
    <d v="2023-02-24T00:00:00"/>
    <d v="1899-12-30T20:52:35"/>
    <d v="2023-02-24T00:00:00"/>
    <d v="1899-12-30T21:11:13"/>
    <n v="1118"/>
    <n v="18.633333333333333"/>
    <s v="sin informacion"/>
    <s v="sin informacion"/>
    <n v="8"/>
    <s v="febrero"/>
    <s v="T"/>
    <s v="sin informacion"/>
    <s v="sin informacion"/>
    <s v="sin informacion"/>
    <s v="sin informacion"/>
    <s v="sin informacion"/>
  </r>
  <r>
    <n v="137764"/>
    <x v="15"/>
    <s v="Moreno"/>
    <x v="19"/>
    <d v="2021-08-24T00:00:00"/>
    <s v="Sebastian "/>
    <s v="Mantenimiento Electrico"/>
    <d v="2023-02-27T00:00:00"/>
    <d v="1899-12-30T07:08:49"/>
    <d v="2023-02-27T00:00:00"/>
    <d v="1899-12-30T07:21:24"/>
    <n v="755"/>
    <n v="12.583333333333334"/>
    <s v="sin informacion"/>
    <s v="sin informacion"/>
    <n v="9"/>
    <s v="febrero"/>
    <s v="M"/>
    <s v="sin informacion"/>
    <s v="sin informacion"/>
    <s v="sin informacion"/>
    <s v="sin informacion"/>
    <s v="sin informacion"/>
  </r>
  <r>
    <n v="137795"/>
    <x v="12"/>
    <s v="Moreno"/>
    <x v="7"/>
    <d v="2018-11-01T00:00:00"/>
    <s v="-"/>
    <s v="Mantenimiento Electrico"/>
    <d v="2023-02-27T00:00:00"/>
    <d v="1899-12-30T09:14:10"/>
    <d v="2023-02-27T00:00:00"/>
    <d v="1899-12-30T09:52:22"/>
    <n v="2292"/>
    <n v="38.200000000000003"/>
    <s v=" se regula camara"/>
    <s v="ajuste"/>
    <n v="9"/>
    <s v="febrero"/>
    <s v="M"/>
    <m/>
    <s v="no"/>
    <m/>
    <m/>
    <m/>
  </r>
  <r>
    <n v="137815"/>
    <x v="24"/>
    <s v="Moreno"/>
    <x v="3"/>
    <d v="2021-02-04T00:00:00"/>
    <s v="Victor"/>
    <s v="Mantenimiento Mecanico"/>
    <d v="2023-02-27T00:00:00"/>
    <d v="1899-12-30T12:19:24"/>
    <d v="2023-02-27T00:00:00"/>
    <d v="1899-12-30T12:19:29"/>
    <n v="5"/>
    <n v="8.3333333333333329E-2"/>
    <s v="microparada"/>
    <s v="microparada"/>
    <n v="9"/>
    <s v="febrero"/>
    <s v="M"/>
    <m/>
    <s v="microparada"/>
    <m/>
    <m/>
    <m/>
  </r>
  <r>
    <n v="137821"/>
    <x v="14"/>
    <s v="Moreno"/>
    <x v="2"/>
    <d v="2020-02-20T00:00:00"/>
    <s v="Martín"/>
    <s v="Mantenimiento Electrico"/>
    <d v="2023-02-27T00:00:00"/>
    <d v="1899-12-30T14:45:54"/>
    <d v="2023-02-27T00:00:00"/>
    <d v="1899-12-30T14:49:36"/>
    <n v="222"/>
    <n v="3.7"/>
    <s v="microparada"/>
    <s v="microparada"/>
    <n v="9"/>
    <s v="febrero"/>
    <s v="T"/>
    <m/>
    <s v="microparada"/>
    <m/>
    <m/>
    <m/>
  </r>
  <r>
    <n v="137823"/>
    <x v="2"/>
    <s v="Moreno"/>
    <x v="9"/>
    <d v="2018-11-01T00:00:00"/>
    <s v="-"/>
    <s v="Mantenimiento Mecanico"/>
    <d v="2023-02-27T00:00:00"/>
    <d v="1899-12-30T14:58:20"/>
    <d v="2023-02-27T00:00:00"/>
    <d v="1899-12-30T15:29:58"/>
    <n v="1898"/>
    <n v="31.633333333333333"/>
    <s v="sin informacion"/>
    <s v="sin informacion"/>
    <n v="9"/>
    <s v="febrero"/>
    <s v="T"/>
    <s v="sin informacion"/>
    <s v="sin informacion"/>
    <s v="sin informacion"/>
    <s v="sin informacion"/>
    <s v="sin informacion"/>
  </r>
  <r>
    <n v="137824"/>
    <x v="6"/>
    <s v="Moreno"/>
    <x v="1"/>
    <d v="2018-11-01T00:00:00"/>
    <s v="-"/>
    <s v="Mantenimiento Mecanico"/>
    <d v="2023-02-27T00:00:00"/>
    <d v="1899-12-30T15:18:52"/>
    <d v="2023-02-27T00:00:00"/>
    <d v="1899-12-30T16:09:12"/>
    <n v="3020"/>
    <n v="50.333333333333336"/>
    <s v="sin informacion"/>
    <s v="sin informacion"/>
    <n v="9"/>
    <s v="febrero"/>
    <s v="T"/>
    <s v="sin informacion"/>
    <s v="sin informacion"/>
    <s v="sin informacion"/>
    <s v="sin informacion"/>
    <s v="sin informacion"/>
  </r>
  <r>
    <n v="137833"/>
    <x v="0"/>
    <s v="Moreno"/>
    <x v="7"/>
    <d v="2018-11-01T00:00:00"/>
    <s v="-"/>
    <s v="Mantenimiento Mecanico"/>
    <d v="2023-02-27T00:00:00"/>
    <d v="1899-12-30T17:14:08"/>
    <d v="2023-02-27T00:00:00"/>
    <d v="1899-12-30T17:22:38"/>
    <n v="510"/>
    <n v="8.5"/>
    <s v="microparada"/>
    <s v="microparada"/>
    <n v="9"/>
    <s v="febrero"/>
    <s v="T"/>
    <m/>
    <s v="microparada"/>
    <m/>
    <m/>
    <m/>
  </r>
  <r>
    <n v="137836"/>
    <x v="6"/>
    <s v="Moreno"/>
    <x v="1"/>
    <d v="2018-11-01T00:00:00"/>
    <s v="-"/>
    <s v="Mantenimiento Mecanico"/>
    <d v="2023-02-27T00:00:00"/>
    <d v="1899-12-30T17:59:01"/>
    <d v="2023-02-27T00:00:00"/>
    <d v="1899-12-30T18:21:46"/>
    <n v="1365"/>
    <n v="22.75"/>
    <s v="sin informacion"/>
    <s v="sin informacion"/>
    <n v="9"/>
    <s v="febrero"/>
    <s v="T"/>
    <s v="sin informacion"/>
    <s v="sin informacion"/>
    <s v="sin informacion"/>
    <s v="sin informacion"/>
    <s v="sin informacion"/>
  </r>
  <r>
    <n v="137839"/>
    <x v="1"/>
    <s v="Moreno"/>
    <x v="2"/>
    <d v="2020-10-16T00:00:00"/>
    <s v="Martín"/>
    <s v="Mantenimiento Electrico"/>
    <d v="2023-02-27T00:00:00"/>
    <d v="1899-12-30T19:14:10"/>
    <d v="2023-02-27T00:00:00"/>
    <d v="1899-12-30T19:20:55"/>
    <n v="405"/>
    <n v="6.75"/>
    <s v="microparada"/>
    <s v="microparada"/>
    <n v="9"/>
    <s v="febrero"/>
    <s v="T"/>
    <m/>
    <s v="microparada"/>
    <m/>
    <m/>
    <m/>
  </r>
  <r>
    <n v="137841"/>
    <x v="1"/>
    <s v="Moreno"/>
    <x v="2"/>
    <d v="2020-10-16T00:00:00"/>
    <s v="Martín"/>
    <s v="Mantenimiento Electrico"/>
    <d v="2023-02-27T00:00:00"/>
    <d v="1899-12-30T19:40:48"/>
    <d v="2023-02-27T00:00:00"/>
    <d v="1899-12-30T20:30:58"/>
    <n v="3010"/>
    <n v="50.166666666666664"/>
    <s v="se regula parámetros de la cámara de etiqueta de frente"/>
    <s v="ajuste"/>
    <n v="9"/>
    <s v="febrero"/>
    <s v="T"/>
    <m/>
    <s v="no"/>
    <m/>
    <m/>
    <m/>
  </r>
  <r>
    <n v="137843"/>
    <x v="2"/>
    <s v="Moreno"/>
    <x v="3"/>
    <d v="2021-02-04T00:00:00"/>
    <s v="Victor"/>
    <s v="Mantenimiento Mecanico"/>
    <d v="2023-02-27T00:00:00"/>
    <d v="1899-12-30T20:15:37"/>
    <d v="2023-02-27T00:00:00"/>
    <d v="1899-12-30T20:24:55"/>
    <n v="558"/>
    <n v="9.3000000000000007"/>
    <s v="microparada"/>
    <s v="microparada"/>
    <n v="9"/>
    <s v="febrero"/>
    <s v="T"/>
    <m/>
    <s v="microparada"/>
    <m/>
    <m/>
    <m/>
  </r>
  <r>
    <n v="137844"/>
    <x v="19"/>
    <s v="Moreno"/>
    <x v="13"/>
    <d v="2018-11-01T00:00:00"/>
    <s v="-"/>
    <s v="Mantenimiento Mecanico"/>
    <d v="2023-02-27T00:00:00"/>
    <d v="1899-12-30T20:16:26"/>
    <d v="2023-02-27T00:00:00"/>
    <d v="1899-12-30T20:16:28"/>
    <n v="2"/>
    <n v="3.3333333333333333E-2"/>
    <s v="microparada"/>
    <s v="microparada"/>
    <n v="9"/>
    <s v="febrero"/>
    <s v="T"/>
    <m/>
    <s v="microparada"/>
    <m/>
    <m/>
    <m/>
  </r>
  <r>
    <n v="137845"/>
    <x v="19"/>
    <s v="Moreno"/>
    <x v="13"/>
    <d v="2018-11-01T00:00:00"/>
    <s v="-"/>
    <s v="Mantenimiento Electrico"/>
    <d v="2023-02-27T00:00:00"/>
    <d v="1899-12-30T20:16:40"/>
    <d v="2023-02-27T00:00:00"/>
    <d v="1899-12-30T20:34:38"/>
    <n v="1078"/>
    <n v="17.966666666666665"/>
    <s v="sin informacion"/>
    <s v="sin informacion"/>
    <n v="9"/>
    <s v="febrero"/>
    <s v="T"/>
    <s v="sin informacion"/>
    <s v="sin informacion"/>
    <s v="sin informacion"/>
    <s v="sin informacion"/>
    <s v="sin informacion"/>
  </r>
  <r>
    <n v="137846"/>
    <x v="2"/>
    <s v="Moreno"/>
    <x v="20"/>
    <d v="2021-10-06T00:00:00"/>
    <s v="Sebastian "/>
    <s v="Mantenimiento Mecanico"/>
    <d v="2023-02-27T00:00:00"/>
    <d v="1899-12-30T20:33:59"/>
    <d v="2023-02-27T00:00:00"/>
    <d v="1899-12-30T20:39:39"/>
    <n v="340"/>
    <n v="5.666666666666667"/>
    <s v="microparada"/>
    <s v="microparada"/>
    <n v="9"/>
    <s v="febrero"/>
    <s v="T"/>
    <m/>
    <s v="microparada"/>
    <m/>
    <m/>
    <m/>
  </r>
  <r>
    <n v="137849"/>
    <x v="0"/>
    <s v="Moreno"/>
    <x v="0"/>
    <d v="2018-11-01T00:00:00"/>
    <s v="-"/>
    <s v="Mantenimiento Mecanico"/>
    <d v="2023-02-27T00:00:00"/>
    <d v="1899-12-30T20:43:34"/>
    <d v="2023-02-27T00:00:00"/>
    <d v="1899-12-30T20:44:49"/>
    <n v="75"/>
    <n v="1.25"/>
    <s v="microparada"/>
    <s v="microparada"/>
    <n v="9"/>
    <s v="febrero"/>
    <s v="T"/>
    <m/>
    <s v="microparada"/>
    <m/>
    <m/>
    <m/>
  </r>
  <r>
    <n v="137851"/>
    <x v="2"/>
    <s v="Moreno"/>
    <x v="20"/>
    <d v="2021-10-06T00:00:00"/>
    <s v="Sebastian "/>
    <s v="Mantenimiento Mecanico"/>
    <d v="2023-02-27T00:00:00"/>
    <d v="1899-12-30T20:50:21"/>
    <d v="2023-02-27T00:00:00"/>
    <d v="1899-12-30T20:56:14"/>
    <n v="353"/>
    <n v="5.8833333333333337"/>
    <s v="microparada"/>
    <s v="microparada"/>
    <n v="9"/>
    <s v="febrero"/>
    <s v="T"/>
    <m/>
    <s v="microparada"/>
    <m/>
    <m/>
    <m/>
  </r>
  <r>
    <n v="137853"/>
    <x v="11"/>
    <s v="Moreno"/>
    <x v="3"/>
    <d v="2021-02-04T00:00:00"/>
    <s v="Victor"/>
    <s v="Mantenimiento Mecanico"/>
    <d v="2023-02-27T00:00:00"/>
    <d v="1899-12-30T21:08:02"/>
    <d v="2023-02-27T00:00:00"/>
    <d v="1899-12-30T21:17:10"/>
    <n v="548"/>
    <n v="9.1333333333333329"/>
    <s v="microparada"/>
    <s v="microparada"/>
    <n v="9"/>
    <s v="febrero"/>
    <s v="T"/>
    <m/>
    <s v="microparada"/>
    <m/>
    <m/>
    <m/>
  </r>
  <r>
    <n v="137854"/>
    <x v="43"/>
    <s v="Moreno"/>
    <x v="19"/>
    <d v="2020-09-30T00:00:00"/>
    <s v="Martín"/>
    <s v="Mantenimiento Mecanico"/>
    <d v="2023-02-27T00:00:00"/>
    <d v="1899-12-30T21:08:47"/>
    <d v="2023-02-27T00:00:00"/>
    <d v="1899-12-30T21:11:55"/>
    <n v="188"/>
    <n v="3.1333333333333333"/>
    <s v="microparada"/>
    <s v="microparada"/>
    <n v="9"/>
    <s v="febrero"/>
    <s v="T"/>
    <m/>
    <s v="microparada"/>
    <m/>
    <m/>
    <m/>
  </r>
  <r>
    <n v="137856"/>
    <x v="0"/>
    <s v="Moreno"/>
    <x v="2"/>
    <d v="2018-11-01T00:00:00"/>
    <s v="-"/>
    <s v="Mantenimiento Mecanico"/>
    <d v="2023-02-27T00:00:00"/>
    <d v="1899-12-30T21:22:37"/>
    <d v="2023-02-27T00:00:00"/>
    <d v="1899-12-30T21:26:09"/>
    <n v="212"/>
    <n v="3.5333333333333332"/>
    <s v="microparada"/>
    <s v="microparada"/>
    <n v="9"/>
    <s v="febrero"/>
    <s v="T"/>
    <m/>
    <s v="microparada"/>
    <m/>
    <m/>
    <m/>
  </r>
  <r>
    <n v="137858"/>
    <x v="1"/>
    <s v="Moreno"/>
    <x v="2"/>
    <d v="2020-10-16T00:00:00"/>
    <s v="Martín"/>
    <s v="Mantenimiento Electrico"/>
    <d v="2023-02-27T00:00:00"/>
    <d v="1899-12-30T23:10:03"/>
    <d v="2023-02-27T00:00:00"/>
    <d v="1899-12-30T23:32:50"/>
    <n v="1367"/>
    <n v="22.783333333333335"/>
    <s v="regulacion"/>
    <s v="ajuste"/>
    <n v="9"/>
    <s v="febrero"/>
    <s v="N"/>
    <m/>
    <s v="no"/>
    <m/>
    <m/>
    <m/>
  </r>
  <r>
    <n v="137863"/>
    <x v="6"/>
    <s v="Moreno"/>
    <x v="10"/>
    <d v="2018-11-01T00:00:00"/>
    <s v="-"/>
    <s v="Mantenimiento Electrico"/>
    <d v="2023-02-28T00:00:00"/>
    <d v="1899-12-30T06:19:11"/>
    <d v="2023-02-28T00:00:00"/>
    <d v="1899-12-30T06:32:34"/>
    <n v="803"/>
    <n v="13.383333333333333"/>
    <s v="sin informacion"/>
    <s v="sin informacion"/>
    <n v="9"/>
    <s v="febrero"/>
    <s v="M"/>
    <s v="sin informacion"/>
    <s v="sin informacion"/>
    <s v="sin informacion"/>
    <s v="sin informacion"/>
    <s v="sin informacion"/>
  </r>
  <r>
    <n v="137868"/>
    <x v="3"/>
    <s v="Moreno"/>
    <x v="1"/>
    <d v="2018-11-01T00:00:00"/>
    <s v="-"/>
    <s v="Mantenimiento Electrico"/>
    <d v="2023-02-28T00:00:00"/>
    <d v="1899-12-30T06:46:57"/>
    <d v="2023-02-28T00:00:00"/>
    <d v="1899-12-30T06:56:57"/>
    <n v="600"/>
    <n v="10"/>
    <s v="microparada"/>
    <s v="microparada"/>
    <n v="9"/>
    <s v="febrero"/>
    <s v="M"/>
    <m/>
    <s v="microparada"/>
    <m/>
    <m/>
    <m/>
  </r>
  <r>
    <n v="137869"/>
    <x v="3"/>
    <s v="Moreno"/>
    <x v="10"/>
    <d v="2018-11-01T00:00:00"/>
    <s v="-"/>
    <s v="Mantenimiento Mecanico"/>
    <d v="2023-02-28T00:00:00"/>
    <d v="1899-12-30T06:52:03"/>
    <d v="2023-02-28T00:00:00"/>
    <d v="1899-12-30T07:56:22"/>
    <n v="3859"/>
    <n v="64.316666666666663"/>
    <s v="sin informacion"/>
    <s v="sin informacion"/>
    <n v="9"/>
    <s v="febrero"/>
    <s v="M"/>
    <s v="sin informacion"/>
    <s v="sin informacion"/>
    <s v="sin informacion"/>
    <s v="sin informacion"/>
    <s v="sin informacion"/>
  </r>
  <r>
    <n v="137873"/>
    <x v="3"/>
    <s v="Moreno"/>
    <x v="10"/>
    <d v="2018-11-01T00:00:00"/>
    <s v="-"/>
    <s v="Mantenimiento Mecanico"/>
    <d v="2023-02-28T00:00:00"/>
    <d v="1899-12-30T07:56:35"/>
    <d v="2023-02-28T00:00:00"/>
    <d v="1899-12-30T08:15:00"/>
    <n v="1105"/>
    <n v="18.416666666666668"/>
    <s v="sin informacion"/>
    <s v="sin informacion"/>
    <n v="9"/>
    <s v="febrero"/>
    <s v="M"/>
    <s v="sin informacion"/>
    <s v="sin informacion"/>
    <s v="sin informacion"/>
    <s v="sin informacion"/>
    <s v="sin informacion"/>
  </r>
  <r>
    <n v="137874"/>
    <x v="3"/>
    <s v="Moreno"/>
    <x v="10"/>
    <d v="2018-11-01T00:00:00"/>
    <s v="-"/>
    <s v="Mantenimiento Electrico"/>
    <d v="2023-02-28T00:00:00"/>
    <d v="1899-12-30T08:15:09"/>
    <d v="2023-02-28T00:00:00"/>
    <d v="1899-12-30T10:16:07"/>
    <n v="7258"/>
    <n v="120.96666666666667"/>
    <s v=" se cambia cableado del motor rosqueadora"/>
    <s v="rotura"/>
    <n v="9"/>
    <s v="febrero"/>
    <s v="M"/>
    <m/>
    <s v="si"/>
    <m/>
    <m/>
    <m/>
  </r>
  <r>
    <n v="137892"/>
    <x v="19"/>
    <s v="Moreno"/>
    <x v="9"/>
    <d v="2018-11-01T00:00:00"/>
    <s v="-"/>
    <s v="Mantenimiento Electrico"/>
    <d v="2023-02-28T00:00:00"/>
    <d v="1899-12-30T11:46:09"/>
    <d v="2023-02-28T00:00:00"/>
    <d v="1899-12-30T12:18:35"/>
    <n v="1946"/>
    <n v="32.43333333333333"/>
    <s v="reducción de velocidad"/>
    <s v="ajuste"/>
    <n v="9"/>
    <s v="febrero"/>
    <s v="M"/>
    <m/>
    <s v="no"/>
    <m/>
    <m/>
    <m/>
  </r>
  <r>
    <n v="137903"/>
    <x v="19"/>
    <s v="Moreno"/>
    <x v="9"/>
    <d v="2018-11-01T00:00:00"/>
    <s v="-"/>
    <s v="Mantenimiento Mecanico"/>
    <d v="2023-02-28T00:00:00"/>
    <d v="1899-12-30T12:18:44"/>
    <d v="2023-02-28T00:00:00"/>
    <d v="1899-12-30T13:10:53"/>
    <n v="3129"/>
    <n v="52.15"/>
    <s v="reducción de velocidad"/>
    <s v="ajuste"/>
    <n v="9"/>
    <s v="febrero"/>
    <s v="M"/>
    <m/>
    <s v="no"/>
    <m/>
    <m/>
    <m/>
  </r>
  <r>
    <n v="137914"/>
    <x v="0"/>
    <s v="Moreno"/>
    <x v="14"/>
    <d v="2018-11-01T00:00:00"/>
    <s v="-"/>
    <s v="Mantenimiento Mecanico"/>
    <d v="2023-02-28T00:00:00"/>
    <d v="1899-12-30T13:14:31"/>
    <d v="2023-02-28T00:00:00"/>
    <d v="1899-12-30T13:20:35"/>
    <n v="364"/>
    <n v="6.0666666666666664"/>
    <s v="microparada"/>
    <s v="microparada"/>
    <n v="9"/>
    <s v="febrero"/>
    <s v="M"/>
    <m/>
    <s v="microparada"/>
    <m/>
    <m/>
    <m/>
  </r>
  <r>
    <n v="137915"/>
    <x v="0"/>
    <s v="Moreno"/>
    <x v="12"/>
    <d v="2018-11-01T00:00:00"/>
    <s v="-"/>
    <s v="Mantenimiento Electrico"/>
    <d v="2023-02-28T00:00:00"/>
    <d v="1899-12-30T13:16:56"/>
    <d v="2023-02-28T00:00:00"/>
    <d v="1899-12-30T13:58:46"/>
    <n v="2510"/>
    <n v="41.833333333333336"/>
    <s v="regulación de cámara"/>
    <s v="ajuste"/>
    <n v="9"/>
    <s v="febrero"/>
    <s v="M"/>
    <m/>
    <s v="no"/>
    <m/>
    <m/>
    <m/>
  </r>
  <r>
    <n v="137929"/>
    <x v="6"/>
    <s v="Moreno"/>
    <x v="1"/>
    <d v="2018-11-01T00:00:00"/>
    <s v="-"/>
    <s v="Mantenimiento Mecanico"/>
    <d v="2023-02-28T00:00:00"/>
    <d v="1899-12-30T15:42:17"/>
    <d v="2023-02-28T00:00:00"/>
    <d v="1899-12-30T16:00:46"/>
    <n v="1109"/>
    <n v="18.483333333333334"/>
    <s v=" soluciona mecánico de línea"/>
    <s v="ajuste"/>
    <n v="9"/>
    <s v="febrero"/>
    <s v="T"/>
    <m/>
    <s v="no"/>
    <m/>
    <m/>
    <m/>
  </r>
  <r>
    <n v="137930"/>
    <x v="0"/>
    <s v="Moreno"/>
    <x v="17"/>
    <d v="2018-11-01T00:00:00"/>
    <s v="-"/>
    <s v="Mantenimiento Mecanico"/>
    <d v="2023-02-28T00:00:00"/>
    <d v="1899-12-30T15:47:00"/>
    <d v="2023-02-28T00:00:00"/>
    <d v="1899-12-30T15:47:19"/>
    <n v="19"/>
    <n v="0.31666666666666665"/>
    <s v="microparada"/>
    <s v="microparada"/>
    <n v="9"/>
    <s v="febrero"/>
    <s v="T"/>
    <m/>
    <s v="microparada"/>
    <m/>
    <m/>
    <m/>
  </r>
  <r>
    <n v="137931"/>
    <x v="0"/>
    <s v="Moreno"/>
    <x v="17"/>
    <d v="2018-11-01T00:00:00"/>
    <s v="-"/>
    <s v="Mantenimiento Mecanico"/>
    <d v="2023-02-28T00:00:00"/>
    <d v="1899-12-30T15:47:32"/>
    <d v="2023-02-28T00:00:00"/>
    <d v="1899-12-30T15:52:51"/>
    <n v="319"/>
    <n v="5.3166666666666664"/>
    <s v="microparada"/>
    <s v="microparada"/>
    <n v="9"/>
    <s v="febrero"/>
    <s v="T"/>
    <m/>
    <s v="microparada"/>
    <m/>
    <m/>
    <m/>
  </r>
  <r>
    <n v="137933"/>
    <x v="6"/>
    <s v="Moreno"/>
    <x v="1"/>
    <d v="2018-11-01T00:00:00"/>
    <s v="-"/>
    <s v="Mantenimiento Mecanico"/>
    <d v="2023-02-28T00:00:00"/>
    <d v="1899-12-30T16:53:49"/>
    <d v="2023-02-28T00:00:00"/>
    <d v="1899-12-30T17:14:02"/>
    <n v="1213"/>
    <n v="20.216666666666665"/>
    <s v="regulación de sensor"/>
    <s v="ajuste"/>
    <n v="9"/>
    <s v="febrero"/>
    <s v="T"/>
    <m/>
    <s v="no"/>
    <m/>
    <m/>
    <m/>
  </r>
  <r>
    <n v="137934"/>
    <x v="3"/>
    <s v="Moreno"/>
    <x v="2"/>
    <d v="2020-02-20T00:00:00"/>
    <s v="Martín"/>
    <s v="Mantenimiento Mecanico"/>
    <d v="2023-02-28T00:00:00"/>
    <d v="1899-12-30T17:01:42"/>
    <d v="2023-02-28T00:00:00"/>
    <d v="1899-12-30T20:52:00"/>
    <n v="13818"/>
    <n v="230.3"/>
    <s v=" se fabrica eje de apertura de cabezal de rodamientos y eje externo del eje de apertura"/>
    <s v="rotura"/>
    <n v="9"/>
    <s v="febrero"/>
    <s v="T"/>
    <m/>
    <s v="si"/>
    <m/>
    <m/>
    <m/>
  </r>
  <r>
    <n v="137938"/>
    <x v="19"/>
    <s v="Moreno"/>
    <x v="9"/>
    <d v="2018-11-01T00:00:00"/>
    <s v="-"/>
    <s v="Mantenimiento Mecanico"/>
    <d v="2023-02-28T00:00:00"/>
    <d v="1899-12-30T17:40:10"/>
    <d v="2023-02-28T00:00:00"/>
    <d v="1899-12-30T17:46:30"/>
    <n v="380"/>
    <n v="6.333333333333333"/>
    <s v="microparada"/>
    <s v="microparada"/>
    <n v="9"/>
    <s v="febrero"/>
    <s v="T"/>
    <m/>
    <s v="microparada"/>
    <m/>
    <m/>
    <m/>
  </r>
  <r>
    <n v="137939"/>
    <x v="12"/>
    <s v="Moreno"/>
    <x v="7"/>
    <d v="2018-11-01T00:00:00"/>
    <s v="-"/>
    <s v="Mantenimiento Electrico"/>
    <d v="2023-02-28T00:00:00"/>
    <d v="1899-12-30T17:43:39"/>
    <d v="2023-02-28T00:00:00"/>
    <d v="1899-12-30T17:48:57"/>
    <n v="318"/>
    <n v="5.3"/>
    <s v="microparada"/>
    <s v="microparada"/>
    <n v="9"/>
    <s v="febrero"/>
    <s v="T"/>
    <m/>
    <s v="microparada"/>
    <m/>
    <m/>
    <m/>
  </r>
  <r>
    <n v="137942"/>
    <x v="12"/>
    <s v="Moreno"/>
    <x v="7"/>
    <d v="2018-11-01T00:00:00"/>
    <s v="-"/>
    <s v="Mantenimiento Electrico"/>
    <d v="2023-02-28T00:00:00"/>
    <d v="1899-12-30T18:15:24"/>
    <d v="2023-02-28T00:00:00"/>
    <d v="1899-12-30T18:34:42"/>
    <n v="1158"/>
    <n v="19.3"/>
    <s v="se prende camara"/>
    <s v="ajuste"/>
    <n v="9"/>
    <s v="febrero"/>
    <s v="T"/>
    <m/>
    <s v="no"/>
    <m/>
    <m/>
    <m/>
  </r>
  <r>
    <n v="137944"/>
    <x v="6"/>
    <s v="Moreno"/>
    <x v="15"/>
    <d v="2018-11-01T00:00:00"/>
    <s v="-"/>
    <s v="Mantenimiento Electrico"/>
    <d v="2023-02-28T00:00:00"/>
    <d v="1899-12-30T19:46:02"/>
    <d v="2023-02-28T00:00:00"/>
    <d v="1899-12-30T19:46:07"/>
    <n v="5"/>
    <n v="8.3333333333333329E-2"/>
    <s v="microparada"/>
    <s v="microparada"/>
    <n v="9"/>
    <s v="febrero"/>
    <s v="T"/>
    <m/>
    <s v="microparada"/>
    <m/>
    <m/>
    <m/>
  </r>
  <r>
    <n v="137945"/>
    <x v="6"/>
    <s v="Moreno"/>
    <x v="15"/>
    <d v="2018-11-01T00:00:00"/>
    <s v="-"/>
    <s v="Mantenimiento Mecanico"/>
    <d v="2023-02-28T00:00:00"/>
    <d v="1899-12-30T19:46:15"/>
    <d v="2023-02-28T00:00:00"/>
    <d v="1899-12-30T19:53:09"/>
    <n v="414"/>
    <n v="6.9"/>
    <s v="microparada"/>
    <s v="microparada"/>
    <n v="9"/>
    <s v="febrero"/>
    <s v="T"/>
    <m/>
    <s v="microparada"/>
    <m/>
    <m/>
    <m/>
  </r>
  <r>
    <n v="137948"/>
    <x v="24"/>
    <s v="Moreno"/>
    <x v="7"/>
    <d v="2018-11-01T00:00:00"/>
    <s v="-"/>
    <s v="Mantenimiento Mecanico"/>
    <d v="2023-02-28T00:00:00"/>
    <d v="1899-12-30T20:38:42"/>
    <d v="2023-02-28T00:00:00"/>
    <d v="1899-12-30T20:44:03"/>
    <n v="321"/>
    <n v="5.35"/>
    <s v="microparada"/>
    <s v="microparada"/>
    <n v="9"/>
    <s v="febrero"/>
    <s v="T"/>
    <m/>
    <s v="microparada"/>
    <m/>
    <m/>
    <m/>
  </r>
  <r>
    <n v="137951"/>
    <x v="24"/>
    <s v="Moreno"/>
    <x v="7"/>
    <d v="2018-11-01T00:00:00"/>
    <s v="-"/>
    <s v="Mantenimiento Mecanico"/>
    <d v="2023-02-28T00:00:00"/>
    <d v="1899-12-30T21:15:10"/>
    <d v="2023-02-28T00:00:00"/>
    <d v="1899-12-30T21:22:01"/>
    <n v="411"/>
    <n v="6.85"/>
    <s v="microparada"/>
    <s v="microparada"/>
    <n v="9"/>
    <s v="febrero"/>
    <s v="T"/>
    <m/>
    <s v="microparada"/>
    <m/>
    <m/>
    <m/>
  </r>
  <r>
    <n v="137952"/>
    <x v="3"/>
    <s v="Moreno"/>
    <x v="2"/>
    <d v="2020-02-20T00:00:00"/>
    <s v="Martín"/>
    <s v="Mantenimiento Mecanico"/>
    <d v="2023-02-28T00:00:00"/>
    <d v="1899-12-30T21:20:28"/>
    <d v="2023-02-28T00:00:00"/>
    <d v="1899-12-30T21:53:20"/>
    <n v="1972"/>
    <n v="32.866666666666667"/>
    <s v=" se fabrica eje de apertura de cabezal de rodamientos y eje externo del eje de apertura"/>
    <s v="rotura"/>
    <n v="9"/>
    <s v="febrero"/>
    <s v="T"/>
    <m/>
    <s v="si"/>
    <m/>
    <m/>
    <m/>
  </r>
  <r>
    <n v="137957"/>
    <x v="14"/>
    <s v="Moreno"/>
    <x v="2"/>
    <d v="2020-02-20T00:00:00"/>
    <s v="Martín"/>
    <s v="Mantenimiento Electrico"/>
    <d v="2023-03-01T00:00:00"/>
    <d v="1899-12-30T06:06:35"/>
    <d v="2023-03-01T00:00:00"/>
    <d v="1899-12-30T09:19:57"/>
    <n v="11602"/>
    <n v="193.36666666666667"/>
    <s v="regulacion"/>
    <s v="ajuste"/>
    <n v="9"/>
    <s v="marzo"/>
    <s v="M"/>
    <m/>
    <s v="no"/>
    <m/>
    <m/>
    <m/>
  </r>
  <r>
    <n v="137974"/>
    <x v="24"/>
    <s v="Moreno"/>
    <x v="7"/>
    <d v="2018-11-01T00:00:00"/>
    <s v="-"/>
    <s v="Mantenimiento Mecanico"/>
    <d v="2023-03-01T00:00:00"/>
    <d v="1899-12-30T09:43:12"/>
    <d v="2023-03-01T00:00:00"/>
    <d v="1899-12-30T10:12:29"/>
    <n v="1757"/>
    <n v="29.283333333333335"/>
    <s v="sin informacion"/>
    <s v="sin informacion"/>
    <n v="9"/>
    <s v="marzo"/>
    <s v="M"/>
    <s v="sin informacion"/>
    <s v="sin informacion"/>
    <s v="sin informacion"/>
    <s v="sin informacion"/>
    <s v="sin informacion"/>
  </r>
  <r>
    <n v="137982"/>
    <x v="15"/>
    <s v="Moreno"/>
    <x v="10"/>
    <d v="2022-07-14T00:00:00"/>
    <s v="Natalio"/>
    <s v="Mantenimiento Electrico"/>
    <d v="2023-03-01T00:00:00"/>
    <d v="1899-12-30T11:36:24"/>
    <d v="2023-03-01T00:00:00"/>
    <d v="1899-12-30T11:48:49"/>
    <n v="745"/>
    <n v="12.416666666666666"/>
    <s v="sin informacion"/>
    <s v="sin informacion"/>
    <n v="9"/>
    <s v="marzo"/>
    <s v="M"/>
    <s v="sin informacion"/>
    <s v="sin informacion"/>
    <s v="sin informacion"/>
    <s v="sin informacion"/>
    <s v="sin informacion"/>
  </r>
  <r>
    <n v="137987"/>
    <x v="3"/>
    <s v="Moreno"/>
    <x v="2"/>
    <d v="2020-02-20T00:00:00"/>
    <s v="Martín"/>
    <s v="Mantenimiento Mecanico"/>
    <d v="2023-03-01T00:00:00"/>
    <d v="1899-12-30T14:25:43"/>
    <d v="2023-03-02T00:00:00"/>
    <d v="1899-12-30T08:02:14"/>
    <n v="63391"/>
    <n v="1056.5166666666667"/>
    <s v="Rotura de cabezales "/>
    <s v="rotura"/>
    <n v="9"/>
    <s v="marzo"/>
    <s v="T"/>
    <m/>
    <s v="si"/>
    <m/>
    <m/>
    <m/>
  </r>
  <r>
    <n v="137993"/>
    <x v="2"/>
    <s v="Moreno"/>
    <x v="3"/>
    <d v="2021-02-04T00:00:00"/>
    <s v="Victor"/>
    <s v="Mantenimiento Mecanico"/>
    <d v="2023-03-01T00:00:00"/>
    <d v="1899-12-30T15:13:12"/>
    <d v="2023-03-01T00:00:00"/>
    <d v="1899-12-30T17:44:58"/>
    <n v="9106"/>
    <n v="151.76666666666668"/>
    <s v="sin informacion"/>
    <s v="sin informacion"/>
    <n v="9"/>
    <s v="marzo"/>
    <s v="T"/>
    <s v="sin informacion"/>
    <s v="sin informacion"/>
    <s v="sin informacion"/>
    <s v="sin informacion"/>
    <s v="sin informacion"/>
  </r>
  <r>
    <n v="138003"/>
    <x v="12"/>
    <s v="Moreno"/>
    <x v="7"/>
    <d v="2018-11-01T00:00:00"/>
    <s v="-"/>
    <s v="Mantenimiento Electrico"/>
    <d v="2023-03-01T00:00:00"/>
    <d v="1899-12-30T16:56:19"/>
    <d v="2023-03-01T00:00:00"/>
    <d v="1899-12-30T17:11:33"/>
    <n v="914"/>
    <n v="15.233333333333333"/>
    <s v="regulacion de camara"/>
    <s v="ajuste"/>
    <n v="9"/>
    <s v="marzo"/>
    <s v="T"/>
    <m/>
    <s v="no"/>
    <m/>
    <m/>
    <m/>
  </r>
  <r>
    <n v="138005"/>
    <x v="2"/>
    <s v="Moreno"/>
    <x v="20"/>
    <d v="2021-10-06T00:00:00"/>
    <s v="Sebastian "/>
    <s v="Mantenimiento Mecanico"/>
    <d v="2023-03-01T00:00:00"/>
    <d v="1899-12-30T17:23:09"/>
    <d v="2023-03-01T00:00:00"/>
    <d v="1899-12-30T17:30:24"/>
    <n v="435"/>
    <n v="7.25"/>
    <s v="microparada"/>
    <s v="microparada"/>
    <n v="9"/>
    <s v="marzo"/>
    <s v="T"/>
    <m/>
    <s v="microparada"/>
    <m/>
    <m/>
    <m/>
  </r>
  <r>
    <n v="138007"/>
    <x v="19"/>
    <s v="Moreno"/>
    <x v="9"/>
    <d v="2018-11-01T00:00:00"/>
    <s v="-"/>
    <s v="Mantenimiento Mecanico"/>
    <d v="2023-03-01T00:00:00"/>
    <d v="1899-12-30T17:34:25"/>
    <d v="2023-03-01T00:00:00"/>
    <d v="1899-12-30T17:56:17"/>
    <n v="1312"/>
    <n v="21.866666666666667"/>
    <s v="sin informacion"/>
    <s v="sin informacion"/>
    <n v="9"/>
    <s v="marzo"/>
    <s v="T"/>
    <s v="sin informacion"/>
    <s v="sin informacion"/>
    <s v="sin informacion"/>
    <s v="sin informacion"/>
    <s v="sin informacion"/>
  </r>
  <r>
    <n v="138010"/>
    <x v="2"/>
    <s v="Moreno"/>
    <x v="3"/>
    <d v="2021-02-04T00:00:00"/>
    <s v="Victor"/>
    <s v="Mantenimiento Electrico"/>
    <d v="2023-03-01T00:00:00"/>
    <d v="1899-12-30T18:13:24"/>
    <d v="2023-03-01T00:00:00"/>
    <d v="1899-12-30T18:24:12"/>
    <n v="648"/>
    <n v="10.8"/>
    <s v=" regulación de estuchadora"/>
    <s v="ajuste"/>
    <n v="9"/>
    <s v="marzo"/>
    <s v="T"/>
    <m/>
    <s v="no"/>
    <m/>
    <m/>
    <m/>
  </r>
  <r>
    <n v="138017"/>
    <x v="31"/>
    <s v="Moreno"/>
    <x v="17"/>
    <d v="2018-11-01T00:00:00"/>
    <s v="-"/>
    <s v="Mantenimiento Electrico"/>
    <d v="2023-03-01T00:00:00"/>
    <d v="1899-12-30T19:40:58"/>
    <d v="2023-03-01T00:00:00"/>
    <d v="1899-12-30T19:44:53"/>
    <n v="235"/>
    <n v="3.9166666666666665"/>
    <s v="microparada"/>
    <s v="microparada"/>
    <n v="9"/>
    <s v="marzo"/>
    <s v="T"/>
    <m/>
    <s v="microparada"/>
    <m/>
    <m/>
    <m/>
  </r>
  <r>
    <n v="138021"/>
    <x v="2"/>
    <s v="Moreno"/>
    <x v="3"/>
    <d v="2021-02-04T00:00:00"/>
    <s v="Victor"/>
    <s v="Mantenimiento Mecanico"/>
    <d v="2023-03-01T00:00:00"/>
    <d v="1899-12-30T20:07:37"/>
    <d v="2023-03-01T00:00:00"/>
    <d v="1899-12-30T20:30:33"/>
    <n v="1376"/>
    <n v="22.933333333333334"/>
    <s v=" regulación de estuchadora"/>
    <s v="ajuste"/>
    <n v="9"/>
    <s v="marzo"/>
    <s v="T"/>
    <m/>
    <s v="no"/>
    <m/>
    <m/>
    <m/>
  </r>
  <r>
    <n v="138022"/>
    <x v="3"/>
    <s v="Moreno"/>
    <x v="5"/>
    <d v="2018-11-01T00:00:00"/>
    <s v="-"/>
    <s v="Mantenimiento Mecanico"/>
    <d v="2023-03-01T00:00:00"/>
    <d v="1899-12-30T21:02:42"/>
    <d v="2023-03-02T00:00:00"/>
    <d v="1899-12-30T06:25:29"/>
    <n v="33767"/>
    <n v="562.7833333333333"/>
    <s v="se terminaron de romper rodamientos de pinzas torqueadora y no hay repuestos"/>
    <s v="rotura"/>
    <n v="9"/>
    <s v="marzo"/>
    <s v="T"/>
    <m/>
    <s v="si"/>
    <m/>
    <m/>
    <m/>
  </r>
  <r>
    <n v="138024"/>
    <x v="0"/>
    <s v="Moreno"/>
    <x v="14"/>
    <d v="2018-11-01T00:00:00"/>
    <s v="-"/>
    <s v="Mantenimiento Mecanico"/>
    <d v="2023-03-01T00:00:00"/>
    <d v="1899-12-30T21:09:58"/>
    <d v="2023-03-01T00:00:00"/>
    <d v="1899-12-30T21:33:09"/>
    <n v="1391"/>
    <n v="23.183333333333334"/>
    <s v="sin informacion"/>
    <s v="sin informacion"/>
    <n v="9"/>
    <s v="marzo"/>
    <s v="T"/>
    <s v="sin informacion"/>
    <s v="sin informacion"/>
    <s v="sin informacion"/>
    <s v="sin informacion"/>
    <s v="sin informacion"/>
  </r>
  <r>
    <n v="138028"/>
    <x v="0"/>
    <s v="Moreno"/>
    <x v="7"/>
    <d v="2018-11-01T00:00:00"/>
    <s v="-"/>
    <s v="Mantenimiento Electrico"/>
    <d v="2023-03-02T00:00:00"/>
    <d v="1899-12-30T06:07:46"/>
    <d v="2023-03-02T00:00:00"/>
    <d v="1899-12-30T06:07:57"/>
    <n v="11"/>
    <n v="0.18333333333333332"/>
    <s v="microparada"/>
    <s v="microparada"/>
    <n v="9"/>
    <s v="marzo"/>
    <s v="M"/>
    <m/>
    <s v="microparada"/>
    <m/>
    <m/>
    <m/>
  </r>
  <r>
    <n v="138033"/>
    <x v="27"/>
    <s v="Moreno"/>
    <x v="12"/>
    <d v="2018-11-01T00:00:00"/>
    <s v="-"/>
    <s v="Mantenimiento Electrico"/>
    <d v="2023-03-02T00:00:00"/>
    <d v="1899-12-30T06:19:18"/>
    <d v="2023-03-02T00:00:00"/>
    <d v="1899-12-30T06:32:42"/>
    <n v="804"/>
    <n v="13.4"/>
    <s v="se levanta diyuntor"/>
    <s v="ajuste"/>
    <n v="9"/>
    <s v="marzo"/>
    <s v="M"/>
    <m/>
    <s v="no"/>
    <m/>
    <m/>
    <m/>
  </r>
  <r>
    <n v="138034"/>
    <x v="3"/>
    <s v="Moreno"/>
    <x v="5"/>
    <d v="2018-11-01T00:00:00"/>
    <s v="-"/>
    <s v="Mantenimiento Mecanico"/>
    <d v="2023-03-02T00:00:00"/>
    <d v="1899-12-30T06:25:36"/>
    <d v="2023-03-02T00:00:00"/>
    <d v="1899-12-30T06:31:11"/>
    <n v="335"/>
    <n v="5.583333333333333"/>
    <s v="microparada"/>
    <s v="microparada"/>
    <n v="9"/>
    <s v="marzo"/>
    <s v="M"/>
    <m/>
    <s v="microparada"/>
    <m/>
    <m/>
    <m/>
  </r>
  <r>
    <n v="138035"/>
    <x v="0"/>
    <s v="Moreno"/>
    <x v="7"/>
    <d v="2018-11-01T00:00:00"/>
    <s v="-"/>
    <s v="Mantenimiento Electrico"/>
    <d v="2023-03-02T00:00:00"/>
    <d v="1899-12-30T06:26:10"/>
    <d v="2023-03-02T00:00:00"/>
    <d v="1899-12-30T06:54:46"/>
    <n v="1716"/>
    <n v="28.6"/>
    <s v="se cambia reflectivo."/>
    <s v="rotura"/>
    <n v="9"/>
    <s v="marzo"/>
    <s v="M"/>
    <m/>
    <s v="si"/>
    <m/>
    <m/>
    <m/>
  </r>
  <r>
    <n v="138037"/>
    <x v="0"/>
    <s v="Moreno"/>
    <x v="12"/>
    <d v="2018-11-01T00:00:00"/>
    <s v="-"/>
    <s v="Mantenimiento Electrico"/>
    <d v="2023-03-02T00:00:00"/>
    <d v="1899-12-30T06:41:51"/>
    <d v="2023-03-02T00:00:00"/>
    <d v="1899-12-30T06:55:19"/>
    <n v="808"/>
    <n v="13.466666666666667"/>
    <s v="se regula camara"/>
    <s v="ajuste"/>
    <n v="9"/>
    <s v="marzo"/>
    <s v="M"/>
    <m/>
    <s v="no"/>
    <m/>
    <m/>
    <m/>
  </r>
  <r>
    <n v="138040"/>
    <x v="3"/>
    <s v="Moreno"/>
    <x v="5"/>
    <d v="2018-11-01T00:00:00"/>
    <s v="-"/>
    <s v="Mantenimiento Mecanico"/>
    <d v="2023-03-02T00:00:00"/>
    <d v="1899-12-30T07:03:19"/>
    <d v="2023-03-02T00:00:00"/>
    <d v="1899-12-30T07:14:08"/>
    <n v="649"/>
    <n v="10.816666666666666"/>
    <s v="se colocaron tornillos faltantes"/>
    <s v="ajuste"/>
    <n v="9"/>
    <s v="marzo"/>
    <s v="M"/>
    <m/>
    <s v="no"/>
    <m/>
    <m/>
    <m/>
  </r>
  <r>
    <n v="138041"/>
    <x v="19"/>
    <s v="Moreno"/>
    <x v="9"/>
    <d v="2018-11-01T00:00:00"/>
    <s v="-"/>
    <s v="Mantenimiento Mecanico"/>
    <d v="2023-03-02T00:00:00"/>
    <d v="1899-12-30T07:25:54"/>
    <d v="2023-03-02T00:00:00"/>
    <d v="1899-12-30T07:44:50"/>
    <n v="1136"/>
    <n v="18.933333333333334"/>
    <s v="se enderezo bastago enpujador de liner"/>
    <s v="ajuste"/>
    <n v="9"/>
    <s v="marzo"/>
    <s v="M"/>
    <m/>
    <s v="no"/>
    <m/>
    <m/>
    <m/>
  </r>
  <r>
    <n v="138042"/>
    <x v="28"/>
    <s v="Moreno"/>
    <x v="6"/>
    <d v="2018-11-01T00:00:00"/>
    <s v="-"/>
    <s v="Mantenimiento Electrico"/>
    <d v="2023-03-02T00:00:00"/>
    <d v="1899-12-30T07:29:43"/>
    <d v="2023-03-02T00:00:00"/>
    <d v="1899-12-30T07:55:01"/>
    <n v="1518"/>
    <n v="25.3"/>
    <s v="regulacion"/>
    <s v="ajuste"/>
    <n v="9"/>
    <s v="marzo"/>
    <s v="M"/>
    <m/>
    <s v="no"/>
    <m/>
    <m/>
    <m/>
  </r>
  <r>
    <n v="138043"/>
    <x v="0"/>
    <s v="Moreno"/>
    <x v="12"/>
    <d v="2018-11-01T00:00:00"/>
    <s v="-"/>
    <s v="Mantenimiento Mecanico"/>
    <d v="2023-03-02T00:00:00"/>
    <d v="1899-12-30T07:35:03"/>
    <d v="2023-03-02T00:00:00"/>
    <d v="1899-12-30T07:45:02"/>
    <n v="599"/>
    <n v="9.9833333333333325"/>
    <s v="microparada"/>
    <s v="microparada"/>
    <n v="9"/>
    <s v="marzo"/>
    <s v="M"/>
    <m/>
    <s v="microparada"/>
    <m/>
    <m/>
    <m/>
  </r>
  <r>
    <n v="138046"/>
    <x v="2"/>
    <s v="Moreno"/>
    <x v="9"/>
    <d v="2018-11-01T00:00:00"/>
    <s v="-"/>
    <s v="Mantenimiento Mecanico"/>
    <d v="2023-03-02T00:00:00"/>
    <d v="1899-12-30T08:11:50"/>
    <d v="2023-03-02T00:00:00"/>
    <d v="1899-12-30T08:53:02"/>
    <n v="2472"/>
    <n v="41.2"/>
    <s v="se enderezo bastago enpujador de liner"/>
    <s v="ajuste"/>
    <n v="9"/>
    <s v="marzo"/>
    <s v="M"/>
    <m/>
    <s v="no"/>
    <m/>
    <m/>
    <m/>
  </r>
  <r>
    <n v="138058"/>
    <x v="17"/>
    <s v="Moreno"/>
    <x v="11"/>
    <d v="2021-03-08T00:00:00"/>
    <s v="Martín"/>
    <s v="Mantenimiento Electrico"/>
    <d v="2023-03-02T00:00:00"/>
    <d v="1899-12-30T10:01:45"/>
    <d v="2023-03-02T00:00:00"/>
    <d v="1899-12-30T10:02:34"/>
    <n v="49"/>
    <n v="0.81666666666666665"/>
    <s v="microparada"/>
    <s v="microparada"/>
    <n v="9"/>
    <s v="marzo"/>
    <s v="M"/>
    <m/>
    <s v="microparada"/>
    <m/>
    <m/>
    <m/>
  </r>
  <r>
    <n v="138068"/>
    <x v="13"/>
    <s v="Moreno"/>
    <x v="6"/>
    <d v="2020-06-30T00:00:00"/>
    <s v="Martín"/>
    <s v="Mantenimiento Mecanico"/>
    <d v="2023-03-02T00:00:00"/>
    <d v="1899-12-30T11:18:11"/>
    <d v="2023-03-02T00:00:00"/>
    <d v="1899-12-30T11:35:34"/>
    <n v="1043"/>
    <n v="17.383333333333333"/>
    <s v="regulacion"/>
    <s v="ajuste"/>
    <n v="9"/>
    <s v="marzo"/>
    <s v="M"/>
    <m/>
    <s v="no"/>
    <m/>
    <m/>
    <m/>
  </r>
  <r>
    <n v="138070"/>
    <x v="0"/>
    <s v="Moreno"/>
    <x v="18"/>
    <d v="2018-11-01T00:00:00"/>
    <s v="-"/>
    <s v="Mantenimiento Electrico"/>
    <d v="2023-03-02T00:00:00"/>
    <d v="1899-12-30T12:09:22"/>
    <d v="2023-03-02T00:00:00"/>
    <d v="1899-12-30T12:57:48"/>
    <n v="2906"/>
    <n v="48.43333333333333"/>
    <s v="sin informacion"/>
    <s v="sin informacion"/>
    <n v="9"/>
    <s v="marzo"/>
    <s v="M"/>
    <s v="sin informacion"/>
    <s v="sin informacion"/>
    <s v="sin informacion"/>
    <s v="sin informacion"/>
    <s v="sin informacion"/>
  </r>
  <r>
    <n v="138084"/>
    <x v="3"/>
    <s v="Moreno"/>
    <x v="10"/>
    <d v="2018-11-01T00:00:00"/>
    <s v="-"/>
    <s v="Mantenimiento Mecanico"/>
    <d v="2023-03-02T00:00:00"/>
    <d v="1899-12-30T14:48:15"/>
    <d v="2023-03-02T00:00:00"/>
    <d v="1899-12-30T15:14:54"/>
    <n v="1599"/>
    <n v="26.65"/>
    <s v="se cambia orín de pinzas de torqueadora"/>
    <s v="rotura"/>
    <n v="9"/>
    <s v="marzo"/>
    <s v="T"/>
    <m/>
    <s v="si"/>
    <m/>
    <m/>
    <m/>
  </r>
  <r>
    <n v="138088"/>
    <x v="6"/>
    <s v="Moreno"/>
    <x v="16"/>
    <d v="2018-11-01T00:00:00"/>
    <s v="-"/>
    <s v="Mantenimiento Mecanico"/>
    <d v="2023-03-02T00:00:00"/>
    <d v="1899-12-30T15:54:27"/>
    <d v="2023-03-02T00:00:00"/>
    <d v="1899-12-30T16:15:26"/>
    <n v="1259"/>
    <n v="20.983333333333334"/>
    <s v="sin informacion"/>
    <s v="sin informacion"/>
    <n v="9"/>
    <s v="marzo"/>
    <s v="T"/>
    <s v="sin informacion"/>
    <s v="sin informacion"/>
    <s v="sin informacion"/>
    <s v="sin informacion"/>
    <s v="sin informacion"/>
  </r>
  <r>
    <n v="138090"/>
    <x v="38"/>
    <s v="Moreno"/>
    <x v="6"/>
    <d v="2019-10-08T00:00:00"/>
    <s v="Martín"/>
    <s v="Mantenimiento Mecanico"/>
    <d v="2023-03-02T00:00:00"/>
    <d v="1899-12-30T15:56:55"/>
    <d v="2023-03-02T00:00:00"/>
    <d v="1899-12-30T16:13:23"/>
    <n v="988"/>
    <n v="16.466666666666665"/>
    <s v="sin informacion"/>
    <s v="sin informacion"/>
    <n v="9"/>
    <s v="marzo"/>
    <s v="T"/>
    <s v="sin informacion"/>
    <s v="sin informacion"/>
    <s v="sin informacion"/>
    <s v="sin informacion"/>
    <s v="sin informacion"/>
  </r>
  <r>
    <n v="138095"/>
    <x v="0"/>
    <s v="Moreno"/>
    <x v="9"/>
    <d v="2018-11-01T00:00:00"/>
    <s v="-"/>
    <s v="Mantenimiento Mecanico"/>
    <d v="2023-03-02T00:00:00"/>
    <d v="1899-12-30T16:49:39"/>
    <d v="2023-03-02T00:00:00"/>
    <d v="1899-12-30T17:34:04"/>
    <n v="2665"/>
    <n v="44.416666666666664"/>
    <s v="sin informacion"/>
    <s v="sin informacion"/>
    <n v="9"/>
    <s v="marzo"/>
    <s v="T"/>
    <s v="sin informacion"/>
    <s v="sin informacion"/>
    <s v="sin informacion"/>
    <s v="sin informacion"/>
    <s v="sin informacion"/>
  </r>
  <r>
    <n v="138098"/>
    <x v="0"/>
    <s v="Moreno"/>
    <x v="13"/>
    <d v="2018-11-01T00:00:00"/>
    <s v="-"/>
    <s v="Mantenimiento Mecanico"/>
    <d v="2023-03-02T00:00:00"/>
    <d v="1899-12-30T17:40:29"/>
    <d v="2023-03-02T00:00:00"/>
    <d v="1899-12-30T17:56:00"/>
    <n v="931"/>
    <n v="15.516666666666667"/>
    <s v="sin informacion"/>
    <s v="sin informacion"/>
    <n v="9"/>
    <s v="marzo"/>
    <s v="T"/>
    <s v="sin informacion"/>
    <s v="sin informacion"/>
    <s v="sin informacion"/>
    <s v="sin informacion"/>
    <s v="sin informacion"/>
  </r>
  <r>
    <n v="138100"/>
    <x v="11"/>
    <s v="Moreno"/>
    <x v="13"/>
    <d v="2018-11-01T00:00:00"/>
    <s v="-"/>
    <s v="Mantenimiento Mecanico"/>
    <d v="2023-03-02T00:00:00"/>
    <d v="1899-12-30T18:22:30"/>
    <d v="2023-03-02T00:00:00"/>
    <d v="1899-12-30T19:01:19"/>
    <n v="2329"/>
    <n v="38.81666666666667"/>
    <s v="se ajustan cardan de la transportadora"/>
    <s v="ajuste"/>
    <n v="9"/>
    <s v="marzo"/>
    <s v="T"/>
    <m/>
    <s v="no"/>
    <m/>
    <m/>
    <m/>
  </r>
  <r>
    <n v="138104"/>
    <x v="11"/>
    <s v="Moreno"/>
    <x v="13"/>
    <d v="2018-11-01T00:00:00"/>
    <s v="-"/>
    <s v="Mantenimiento Mecanico"/>
    <d v="2023-03-02T00:00:00"/>
    <d v="1899-12-30T20:01:49"/>
    <d v="2023-03-02T00:00:00"/>
    <d v="1899-12-30T21:00:27"/>
    <n v="3518"/>
    <n v="58.633333333333333"/>
    <s v="se ajustan cardan de la transportadora"/>
    <s v="ajuste"/>
    <n v="9"/>
    <s v="marzo"/>
    <s v="T"/>
    <m/>
    <s v="no"/>
    <m/>
    <m/>
    <m/>
  </r>
  <r>
    <n v="138105"/>
    <x v="19"/>
    <s v="Moreno"/>
    <x v="3"/>
    <d v="2021-02-04T00:00:00"/>
    <s v="Victor"/>
    <s v="Mantenimiento Mecanico"/>
    <d v="2023-03-02T00:00:00"/>
    <d v="1899-12-30T20:21:55"/>
    <d v="2023-03-02T00:00:00"/>
    <d v="1899-12-30T21:48:32"/>
    <n v="5197"/>
    <n v="86.61666666666666"/>
    <s v="se trabaja con la regulación pero el estuché es más grande y deja escapar el linner"/>
    <s v="ajuste"/>
    <n v="9"/>
    <s v="marzo"/>
    <s v="T"/>
    <m/>
    <s v="no"/>
    <m/>
    <m/>
    <m/>
  </r>
  <r>
    <n v="138106"/>
    <x v="3"/>
    <s v="Moreno"/>
    <x v="6"/>
    <d v="2018-11-01T00:00:00"/>
    <s v="-"/>
    <s v="Mantenimiento Mecanico"/>
    <d v="2023-03-02T00:00:00"/>
    <d v="1899-12-30T20:23:32"/>
    <d v="2023-03-02T00:00:00"/>
    <d v="1899-12-30T20:44:31"/>
    <n v="1259"/>
    <n v="20.983333333333334"/>
    <s v="sin informacion"/>
    <s v="sin informacion"/>
    <n v="9"/>
    <s v="marzo"/>
    <s v="T"/>
    <s v="sin informacion"/>
    <s v="sin informacion"/>
    <s v="sin informacion"/>
    <s v="sin informacion"/>
    <s v="sin informacion"/>
  </r>
  <r>
    <n v="138109"/>
    <x v="21"/>
    <s v="Moreno"/>
    <x v="9"/>
    <d v="2018-11-01T00:00:00"/>
    <s v="-"/>
    <s v="Mantenimiento Electrico"/>
    <d v="2023-03-02T00:00:00"/>
    <d v="1899-12-30T20:48:17"/>
    <d v="2023-03-02T00:00:00"/>
    <d v="1899-12-30T21:04:17"/>
    <n v="960"/>
    <n v="16"/>
    <s v=" se regula parámetros y se posiciona fibra"/>
    <s v="ajuste"/>
    <n v="9"/>
    <s v="marzo"/>
    <s v="T"/>
    <m/>
    <s v="no"/>
    <m/>
    <m/>
    <m/>
  </r>
  <r>
    <n v="138110"/>
    <x v="11"/>
    <s v="Moreno"/>
    <x v="13"/>
    <d v="2018-11-01T00:00:00"/>
    <s v="-"/>
    <s v="Mantenimiento Mecanico"/>
    <d v="2023-03-02T00:00:00"/>
    <d v="1899-12-30T21:00:46"/>
    <d v="2023-03-02T00:00:00"/>
    <d v="1899-12-30T21:07:00"/>
    <n v="374"/>
    <n v="6.2333333333333334"/>
    <s v="microparada"/>
    <s v="microparada"/>
    <n v="9"/>
    <s v="marzo"/>
    <s v="T"/>
    <m/>
    <s v="microparada"/>
    <m/>
    <m/>
    <m/>
  </r>
  <r>
    <n v="138113"/>
    <x v="2"/>
    <s v="Moreno"/>
    <x v="20"/>
    <d v="2021-10-06T00:00:00"/>
    <s v="Sebastian "/>
    <s v="Mantenimiento Electrico"/>
    <d v="2023-03-03T00:00:00"/>
    <d v="1899-12-30T06:28:12"/>
    <d v="2023-03-03T00:00:00"/>
    <d v="1899-12-30T06:44:41"/>
    <n v="989"/>
    <n v="16.483333333333334"/>
    <s v="problemas  con el cierre"/>
    <s v="ajuste"/>
    <n v="9"/>
    <s v="marzo"/>
    <s v="M"/>
    <m/>
    <s v="no"/>
    <m/>
    <m/>
    <m/>
  </r>
  <r>
    <n v="138122"/>
    <x v="13"/>
    <s v="Moreno"/>
    <x v="6"/>
    <d v="2020-06-30T00:00:00"/>
    <s v="Martín"/>
    <s v="Mantenimiento Electrico"/>
    <d v="2023-03-03T00:00:00"/>
    <d v="1899-12-30T07:16:38"/>
    <d v="2023-03-03T00:00:00"/>
    <d v="1899-12-30T07:19:33"/>
    <n v="175"/>
    <n v="2.9166666666666665"/>
    <s v="microparada"/>
    <s v="microparada"/>
    <n v="9"/>
    <s v="marzo"/>
    <s v="M"/>
    <m/>
    <s v="microparada"/>
    <m/>
    <m/>
    <m/>
  </r>
  <r>
    <n v="138123"/>
    <x v="0"/>
    <s v="Moreno"/>
    <x v="18"/>
    <d v="2018-11-01T00:00:00"/>
    <s v="-"/>
    <s v="Mantenimiento Electrico"/>
    <d v="2023-03-03T00:00:00"/>
    <d v="1899-12-30T07:25:44"/>
    <d v="2023-03-03T00:00:00"/>
    <d v="1899-12-30T09:25:13"/>
    <n v="7169"/>
    <n v="119.48333333333333"/>
    <s v="se cambia Resistencia y termocupla del calentador "/>
    <s v="rotura"/>
    <n v="9"/>
    <s v="marzo"/>
    <s v="M"/>
    <m/>
    <s v="si"/>
    <m/>
    <m/>
    <m/>
  </r>
  <r>
    <n v="138129"/>
    <x v="43"/>
    <s v="Moreno"/>
    <x v="19"/>
    <d v="2020-09-30T00:00:00"/>
    <s v="Martín"/>
    <s v="Mantenimiento Electrico"/>
    <d v="2023-03-03T00:00:00"/>
    <d v="1899-12-30T08:50:59"/>
    <d v="2023-03-03T00:00:00"/>
    <d v="1899-12-30T08:52:48"/>
    <n v="109"/>
    <n v="1.8166666666666667"/>
    <s v="microparada"/>
    <s v="microparada"/>
    <n v="9"/>
    <s v="marzo"/>
    <s v="M"/>
    <m/>
    <s v="microparada"/>
    <m/>
    <m/>
    <m/>
  </r>
  <r>
    <n v="138131"/>
    <x v="38"/>
    <s v="Moreno"/>
    <x v="6"/>
    <d v="2019-10-08T00:00:00"/>
    <s v="Martín"/>
    <s v="Mantenimiento Mecanico"/>
    <d v="2023-03-03T00:00:00"/>
    <d v="1899-12-30T09:08:07"/>
    <d v="2023-03-03T00:00:00"/>
    <d v="1899-12-30T09:43:32"/>
    <n v="2125"/>
    <n v="35.416666666666664"/>
    <s v="sin informacion"/>
    <s v="sin informacion"/>
    <n v="9"/>
    <s v="marzo"/>
    <s v="M"/>
    <s v="sin informacion"/>
    <s v="sin informacion"/>
    <s v="sin informacion"/>
    <s v="sin informacion"/>
    <s v="sin informacion"/>
  </r>
  <r>
    <n v="138132"/>
    <x v="43"/>
    <s v="Moreno"/>
    <x v="19"/>
    <d v="2020-09-30T00:00:00"/>
    <s v="Martín"/>
    <s v="Mantenimiento Electrico"/>
    <d v="2023-03-03T00:00:00"/>
    <d v="1899-12-30T09:09:53"/>
    <d v="2023-03-03T00:00:00"/>
    <d v="1899-12-30T09:26:08"/>
    <n v="975"/>
    <n v="16.25"/>
    <s v="regulación sensor crimpadora"/>
    <s v="ajuste"/>
    <n v="9"/>
    <s v="marzo"/>
    <s v="M"/>
    <m/>
    <s v="no"/>
    <m/>
    <m/>
    <m/>
  </r>
  <r>
    <n v="138135"/>
    <x v="10"/>
    <s v="Moreno"/>
    <x v="7"/>
    <d v="2020-09-30T00:00:00"/>
    <s v="Martín"/>
    <s v="Mantenimiento Mecanico"/>
    <d v="2023-03-03T00:00:00"/>
    <d v="1899-12-30T09:18:52"/>
    <d v="2023-03-03T00:00:00"/>
    <d v="1899-12-30T09:18:56"/>
    <n v="4"/>
    <n v="6.6666666666666666E-2"/>
    <s v="microparada"/>
    <s v="microparada"/>
    <n v="9"/>
    <s v="marzo"/>
    <s v="M"/>
    <m/>
    <s v="microparada"/>
    <m/>
    <m/>
    <m/>
  </r>
  <r>
    <n v="138136"/>
    <x v="10"/>
    <s v="Moreno"/>
    <x v="7"/>
    <d v="2020-09-30T00:00:00"/>
    <s v="Martín"/>
    <s v="Mantenimiento Electrico"/>
    <d v="2023-03-03T00:00:00"/>
    <d v="1899-12-30T09:19:03"/>
    <d v="2023-03-03T00:00:00"/>
    <d v="1899-12-30T09:23:06"/>
    <n v="243"/>
    <n v="4.05"/>
    <s v="microparada"/>
    <s v="microparada"/>
    <n v="9"/>
    <s v="marzo"/>
    <s v="M"/>
    <m/>
    <s v="microparada"/>
    <m/>
    <m/>
    <m/>
  </r>
  <r>
    <n v="138139"/>
    <x v="2"/>
    <s v="Moreno"/>
    <x v="20"/>
    <d v="2021-10-06T00:00:00"/>
    <s v="Sebastian "/>
    <s v="Mantenimiento Electrico"/>
    <d v="2023-03-03T00:00:00"/>
    <d v="1899-12-30T09:49:31"/>
    <d v="2023-03-03T00:00:00"/>
    <d v="1899-12-30T10:09:25"/>
    <n v="1194"/>
    <n v="19.899999999999999"/>
    <s v="cable cortado"/>
    <s v="rotura"/>
    <n v="9"/>
    <s v="marzo"/>
    <s v="M"/>
    <m/>
    <s v="no"/>
    <m/>
    <m/>
    <m/>
  </r>
  <r>
    <n v="138143"/>
    <x v="0"/>
    <s v="Moreno"/>
    <x v="18"/>
    <d v="2018-11-01T00:00:00"/>
    <s v="-"/>
    <s v="Mantenimiento Electrico"/>
    <d v="2023-03-03T00:00:00"/>
    <d v="1899-12-30T10:36:10"/>
    <d v="2023-03-03T00:00:00"/>
    <d v="1899-12-30T11:00:26"/>
    <n v="1456"/>
    <n v="24.266666666666666"/>
    <s v="sin informacion"/>
    <s v="sin informacion"/>
    <n v="9"/>
    <s v="marzo"/>
    <s v="M"/>
    <s v="sin informacion"/>
    <s v="sin informacion"/>
    <s v="sin informacion"/>
    <s v="sin informacion"/>
    <s v="sin informacion"/>
  </r>
  <r>
    <n v="138144"/>
    <x v="2"/>
    <s v="Moreno"/>
    <x v="20"/>
    <d v="2021-10-06T00:00:00"/>
    <s v="Sebastian "/>
    <s v="Mantenimiento Electrico"/>
    <d v="2023-03-03T00:00:00"/>
    <d v="1899-12-30T10:41:14"/>
    <d v="2023-03-03T00:00:00"/>
    <d v="1899-12-30T10:54:46"/>
    <n v="812"/>
    <n v="13.533333333333333"/>
    <s v="sin informacion"/>
    <s v="sin informacion"/>
    <n v="9"/>
    <s v="marzo"/>
    <s v="M"/>
    <s v="sin informacion"/>
    <s v="sin informacion"/>
    <s v="sin informacion"/>
    <s v="sin informacion"/>
    <s v="sin informacion"/>
  </r>
  <r>
    <n v="138147"/>
    <x v="2"/>
    <s v="Moreno"/>
    <x v="20"/>
    <d v="2021-10-06T00:00:00"/>
    <s v="Sebastian "/>
    <s v="Mantenimiento Mecanico"/>
    <d v="2023-03-03T00:00:00"/>
    <d v="1899-12-30T11:23:38"/>
    <d v="2023-03-03T00:00:00"/>
    <d v="1899-12-30T12:17:11"/>
    <n v="3213"/>
    <n v="53.55"/>
    <s v="sin informacion"/>
    <s v="sin informacion"/>
    <n v="9"/>
    <s v="marzo"/>
    <s v="M"/>
    <s v="sin informacion"/>
    <s v="sin informacion"/>
    <s v="sin informacion"/>
    <s v="sin informacion"/>
    <s v="sin informacion"/>
  </r>
  <r>
    <n v="138152"/>
    <x v="23"/>
    <s v="Moreno"/>
    <x v="19"/>
    <d v="2018-11-01T00:00:00"/>
    <s v="-"/>
    <s v="Mantenimiento Electrico"/>
    <d v="2023-03-03T00:00:00"/>
    <d v="1899-12-30T11:46:38"/>
    <d v="2023-03-03T00:00:00"/>
    <d v="1899-12-30T12:02:52"/>
    <n v="974"/>
    <n v="16.233333333333334"/>
    <s v="sin informacion"/>
    <s v="sin informacion"/>
    <n v="9"/>
    <s v="marzo"/>
    <s v="M"/>
    <s v="sin informacion"/>
    <s v="sin informacion"/>
    <s v="sin informacion"/>
    <s v="sin informacion"/>
    <s v="sin informacion"/>
  </r>
  <r>
    <n v="138161"/>
    <x v="6"/>
    <s v="Moreno"/>
    <x v="16"/>
    <d v="2018-11-01T00:00:00"/>
    <s v="-"/>
    <s v="Mantenimiento Mecanico"/>
    <d v="2023-03-03T00:00:00"/>
    <d v="1899-12-30T14:34:13"/>
    <d v="2023-03-03T00:00:00"/>
    <d v="1899-12-30T14:38:01"/>
    <n v="228"/>
    <n v="3.8"/>
    <s v="microparada"/>
    <s v="microparada"/>
    <n v="9"/>
    <s v="marzo"/>
    <s v="T"/>
    <m/>
    <s v="microparada"/>
    <m/>
    <m/>
    <m/>
  </r>
  <r>
    <n v="138162"/>
    <x v="13"/>
    <s v="Moreno"/>
    <x v="6"/>
    <d v="2020-06-30T00:00:00"/>
    <s v="Martín"/>
    <s v="Mantenimiento Mecanico"/>
    <d v="2023-03-03T00:00:00"/>
    <d v="1899-12-30T14:47:08"/>
    <d v="2023-03-03T00:00:00"/>
    <d v="1899-12-30T15:33:02"/>
    <n v="2754"/>
    <n v="45.9"/>
    <s v=" se ajustan actuadores de la sobre tapa"/>
    <s v="ajuste"/>
    <n v="9"/>
    <s v="marzo"/>
    <s v="T"/>
    <m/>
    <s v="no"/>
    <m/>
    <m/>
    <m/>
  </r>
  <r>
    <n v="138163"/>
    <x v="0"/>
    <s v="Moreno"/>
    <x v="7"/>
    <d v="2018-11-01T00:00:00"/>
    <s v="-"/>
    <s v="Mantenimiento Electrico"/>
    <d v="2023-03-03T00:00:00"/>
    <d v="1899-12-30T14:50:35"/>
    <d v="2023-03-03T00:00:00"/>
    <d v="1899-12-30T15:17:03"/>
    <n v="1588"/>
    <n v="26.466666666666665"/>
    <s v=" se regula pescadores de llenadora"/>
    <s v="ajuste"/>
    <n v="9"/>
    <s v="marzo"/>
    <s v="T"/>
    <m/>
    <s v="no"/>
    <m/>
    <m/>
    <m/>
  </r>
  <r>
    <n v="138166"/>
    <x v="0"/>
    <s v="Moreno"/>
    <x v="7"/>
    <d v="2018-11-01T00:00:00"/>
    <s v="-"/>
    <s v="Mantenimiento Mecanico"/>
    <d v="2023-03-03T00:00:00"/>
    <d v="1899-12-30T15:17:08"/>
    <d v="2023-03-03T00:00:00"/>
    <d v="1899-12-30T15:31:29"/>
    <n v="861"/>
    <n v="14.35"/>
    <s v=" se regula pescadores de llenadora"/>
    <s v="ajuste"/>
    <n v="9"/>
    <s v="marzo"/>
    <s v="T"/>
    <m/>
    <s v="no"/>
    <m/>
    <m/>
    <m/>
  </r>
  <r>
    <n v="138168"/>
    <x v="35"/>
    <s v="Moreno"/>
    <x v="18"/>
    <d v="2018-11-01T00:00:00"/>
    <s v="-"/>
    <s v="Mantenimiento Mecanico"/>
    <d v="2023-03-03T00:00:00"/>
    <d v="1899-12-30T15:32:02"/>
    <d v="2023-03-03T00:00:00"/>
    <d v="1899-12-30T16:04:55"/>
    <n v="1973"/>
    <n v="32.883333333333333"/>
    <s v="se ajusta tensor de cargador dé tubos"/>
    <s v="ajuste"/>
    <n v="9"/>
    <s v="marzo"/>
    <s v="T"/>
    <m/>
    <s v="no"/>
    <m/>
    <m/>
    <m/>
  </r>
  <r>
    <n v="138174"/>
    <x v="44"/>
    <s v="Moreno"/>
    <x v="0"/>
    <d v="2018-11-01T00:00:00"/>
    <s v="-"/>
    <s v="Mantenimiento Mecanico"/>
    <d v="2023-03-03T00:00:00"/>
    <d v="1899-12-30T17:01:29"/>
    <d v="2023-03-03T00:00:00"/>
    <d v="1899-12-30T17:30:16"/>
    <n v="1727"/>
    <n v="28.783333333333335"/>
    <s v="se cortó tornillo en eje de mordaza y de la lubrica"/>
    <s v="rotura"/>
    <n v="9"/>
    <s v="marzo"/>
    <s v="T"/>
    <m/>
    <s v="si"/>
    <m/>
    <m/>
    <m/>
  </r>
  <r>
    <n v="138175"/>
    <x v="0"/>
    <s v="Moreno"/>
    <x v="3"/>
    <d v="2021-02-04T00:00:00"/>
    <s v="Victor"/>
    <s v="Mantenimiento Mecanico"/>
    <d v="2023-03-03T00:00:00"/>
    <d v="1899-12-30T17:24:16"/>
    <d v="2023-03-03T00:00:00"/>
    <d v="1899-12-30T18:09:47"/>
    <n v="2731"/>
    <n v="45.516666666666666"/>
    <s v="se sube la calesita de la llenadora"/>
    <s v="ajuste"/>
    <n v="9"/>
    <s v="marzo"/>
    <s v="T"/>
    <m/>
    <s v="no"/>
    <m/>
    <m/>
    <m/>
  </r>
  <r>
    <n v="138177"/>
    <x v="44"/>
    <s v="Moreno"/>
    <x v="0"/>
    <d v="2018-11-01T00:00:00"/>
    <s v="-"/>
    <s v="Mantenimiento Mecanico"/>
    <d v="2023-03-03T00:00:00"/>
    <d v="1899-12-30T18:02:50"/>
    <d v="2023-03-03T00:00:00"/>
    <d v="1899-12-30T19:32:18"/>
    <n v="5368"/>
    <n v="89.466666666666669"/>
    <s v="se cortó tornillo en eje de mordaza y de la lubrica"/>
    <s v="rotura"/>
    <n v="9"/>
    <s v="marzo"/>
    <s v="T"/>
    <m/>
    <s v="si"/>
    <m/>
    <m/>
    <m/>
  </r>
  <r>
    <n v="138183"/>
    <x v="2"/>
    <s v="Moreno"/>
    <x v="20"/>
    <d v="2021-10-06T00:00:00"/>
    <s v="Sebastian "/>
    <s v="Mantenimiento Electrico"/>
    <d v="2023-03-03T00:00:00"/>
    <d v="1899-12-30T21:26:48"/>
    <d v="2023-03-03T00:00:00"/>
    <d v="1899-12-30T21:34:06"/>
    <n v="438"/>
    <n v="7.3"/>
    <s v="microparada"/>
    <s v="microparada"/>
    <n v="9"/>
    <s v="marzo"/>
    <s v="T"/>
    <m/>
    <s v="microparada"/>
    <m/>
    <m/>
    <m/>
  </r>
  <r>
    <n v="138189"/>
    <x v="27"/>
    <s v="Moreno"/>
    <x v="12"/>
    <d v="2018-11-01T00:00:00"/>
    <s v="-"/>
    <s v="Mantenimiento Electrico"/>
    <d v="2023-03-06T00:00:00"/>
    <d v="1899-12-30T06:15:58"/>
    <d v="2023-03-06T00:00:00"/>
    <d v="1899-12-30T06:31:27"/>
    <n v="929"/>
    <n v="15.483333333333333"/>
    <s v="se levanta diyuntor y se configura camara"/>
    <s v="ajuste"/>
    <n v="10"/>
    <s v="marzo"/>
    <s v="M"/>
    <m/>
    <s v="no"/>
    <m/>
    <m/>
    <m/>
  </r>
  <r>
    <n v="138195"/>
    <x v="0"/>
    <s v="Moreno"/>
    <x v="5"/>
    <d v="2018-11-01T00:00:00"/>
    <s v="-"/>
    <s v="Mantenimiento Electrico"/>
    <d v="2023-03-06T00:00:00"/>
    <d v="1899-12-30T07:06:35"/>
    <d v="2023-03-06T00:00:00"/>
    <d v="1899-12-30T07:18:45"/>
    <n v="730"/>
    <n v="12.166666666666666"/>
    <s v="sin informacion"/>
    <s v="sin informacion"/>
    <n v="10"/>
    <s v="marzo"/>
    <s v="M"/>
    <s v="sin informacion"/>
    <s v="sin informacion"/>
    <s v="sin informacion"/>
    <s v="sin informacion"/>
    <s v="sin informacion"/>
  </r>
  <r>
    <n v="138196"/>
    <x v="17"/>
    <s v="Moreno"/>
    <x v="11"/>
    <d v="2021-03-08T00:00:00"/>
    <s v="Martín"/>
    <s v="Mantenimiento Mecanico"/>
    <d v="2023-03-06T00:00:00"/>
    <d v="1899-12-30T07:22:38"/>
    <d v="2023-03-06T00:00:00"/>
    <d v="1899-12-30T08:11:26"/>
    <n v="2928"/>
    <n v="48.8"/>
    <s v="sin informacion"/>
    <s v="sin informacion"/>
    <n v="10"/>
    <s v="marzo"/>
    <s v="M"/>
    <s v="sin informacion"/>
    <s v="sin informacion"/>
    <s v="sin informacion"/>
    <s v="sin informacion"/>
    <s v="sin informacion"/>
  </r>
  <r>
    <n v="138197"/>
    <x v="0"/>
    <s v="Moreno"/>
    <x v="18"/>
    <d v="2018-11-01T00:00:00"/>
    <s v="-"/>
    <s v="Mantenimiento Mecanico"/>
    <d v="2023-03-06T00:00:00"/>
    <d v="1899-12-30T07:23:09"/>
    <d v="2023-03-06T00:00:00"/>
    <d v="1899-12-30T07:58:58"/>
    <n v="2149"/>
    <n v="35.81666666666667"/>
    <s v="sin informacion"/>
    <s v="sin informacion"/>
    <n v="10"/>
    <s v="marzo"/>
    <s v="M"/>
    <s v="sin informacion"/>
    <s v="sin informacion"/>
    <s v="sin informacion"/>
    <s v="sin informacion"/>
    <s v="sin informacion"/>
  </r>
  <r>
    <n v="138200"/>
    <x v="13"/>
    <s v="Moreno"/>
    <x v="6"/>
    <d v="2020-06-30T00:00:00"/>
    <s v="Martín"/>
    <s v="Mantenimiento Mecanico"/>
    <d v="2023-03-06T00:00:00"/>
    <d v="1899-12-30T07:53:27"/>
    <d v="2023-03-06T00:00:00"/>
    <d v="1899-12-30T08:11:35"/>
    <n v="1088"/>
    <n v="18.133333333333333"/>
    <s v="sin informacion"/>
    <s v="sin informacion"/>
    <n v="10"/>
    <s v="marzo"/>
    <s v="M"/>
    <s v="sin informacion"/>
    <s v="sin informacion"/>
    <s v="sin informacion"/>
    <s v="sin informacion"/>
    <s v="sin informacion"/>
  </r>
  <r>
    <n v="138202"/>
    <x v="0"/>
    <s v="Moreno"/>
    <x v="13"/>
    <d v="2018-11-01T00:00:00"/>
    <s v="-"/>
    <s v="Mantenimiento Mecanico"/>
    <d v="2023-03-06T00:00:00"/>
    <d v="1899-12-30T08:34:01"/>
    <d v="2023-03-06T00:00:00"/>
    <d v="1899-12-30T09:28:08"/>
    <n v="3247"/>
    <n v="54.116666666666667"/>
    <s v="sin informacion"/>
    <s v="sin informacion"/>
    <n v="10"/>
    <s v="marzo"/>
    <s v="M"/>
    <s v="sin informacion"/>
    <s v="sin informacion"/>
    <s v="sin informacion"/>
    <s v="sin informacion"/>
    <s v="sin informacion"/>
  </r>
  <r>
    <n v="138203"/>
    <x v="0"/>
    <s v="Moreno"/>
    <x v="12"/>
    <d v="2018-11-01T00:00:00"/>
    <s v="-"/>
    <s v="Mantenimiento Electrico"/>
    <d v="2023-03-06T00:00:00"/>
    <d v="1899-12-30T08:46:16"/>
    <d v="2023-03-06T00:00:00"/>
    <d v="1899-12-30T08:59:11"/>
    <n v="775"/>
    <n v="12.916666666666666"/>
    <s v="se levanta diyuntor y se configura camara"/>
    <s v="ajuste"/>
    <n v="10"/>
    <s v="marzo"/>
    <s v="M"/>
    <m/>
    <s v="no"/>
    <m/>
    <m/>
    <m/>
  </r>
  <r>
    <n v="138209"/>
    <x v="1"/>
    <s v="Moreno"/>
    <x v="2"/>
    <d v="2020-10-16T00:00:00"/>
    <s v="Martín"/>
    <s v="Mantenimiento Electrico"/>
    <d v="2023-03-06T00:00:00"/>
    <d v="1899-12-30T09:42:05"/>
    <d v="2023-03-06T00:00:00"/>
    <d v="1899-12-30T10:20:43"/>
    <n v="2318"/>
    <n v="38.633333333333333"/>
    <s v="sin informacion"/>
    <s v="sin informacion"/>
    <n v="10"/>
    <s v="marzo"/>
    <s v="M"/>
    <s v="sin informacion"/>
    <s v="sin informacion"/>
    <s v="sin informacion"/>
    <s v="sin informacion"/>
    <s v="sin informacion"/>
  </r>
  <r>
    <n v="138210"/>
    <x v="13"/>
    <s v="Moreno"/>
    <x v="6"/>
    <d v="2020-06-30T00:00:00"/>
    <s v="Martín"/>
    <s v="Mantenimiento Electrico"/>
    <d v="2023-03-06T00:00:00"/>
    <d v="1899-12-30T10:24:33"/>
    <d v="2023-03-06T00:00:00"/>
    <d v="1899-12-30T10:31:53"/>
    <n v="440"/>
    <n v="7.333333333333333"/>
    <s v="microparada"/>
    <s v="microparada"/>
    <n v="10"/>
    <s v="marzo"/>
    <s v="M"/>
    <m/>
    <s v="microparada"/>
    <m/>
    <m/>
    <m/>
  </r>
  <r>
    <n v="138213"/>
    <x v="0"/>
    <s v="Moreno"/>
    <x v="12"/>
    <d v="2018-11-01T00:00:00"/>
    <s v="-"/>
    <s v="Mantenimiento Electrico"/>
    <d v="2023-03-06T00:00:00"/>
    <d v="1899-12-30T10:47:11"/>
    <d v="2023-03-06T00:00:00"/>
    <d v="1899-12-30T12:39:40"/>
    <n v="6749"/>
    <n v="112.48333333333333"/>
    <s v="sin informacion"/>
    <s v="sin informacion"/>
    <n v="10"/>
    <s v="marzo"/>
    <s v="M"/>
    <s v="sin informacion"/>
    <s v="sin informacion"/>
    <s v="sin informacion"/>
    <s v="sin informacion"/>
    <s v="sin informacion"/>
  </r>
  <r>
    <n v="138214"/>
    <x v="39"/>
    <s v="Moreno"/>
    <x v="2"/>
    <d v="2018-11-01T00:00:00"/>
    <s v="-"/>
    <s v="Mantenimiento Electrico"/>
    <d v="2023-03-06T00:00:00"/>
    <d v="1899-12-30T11:00:40"/>
    <d v="2023-03-06T00:00:00"/>
    <d v="1899-12-30T12:58:08"/>
    <n v="7048"/>
    <n v="117.46666666666667"/>
    <s v="regulacion"/>
    <s v="ajuste"/>
    <n v="10"/>
    <s v="marzo"/>
    <s v="M"/>
    <m/>
    <s v="no"/>
    <m/>
    <m/>
    <m/>
  </r>
  <r>
    <n v="138216"/>
    <x v="23"/>
    <s v="Moreno"/>
    <x v="3"/>
    <d v="2023-01-04T00:00:00"/>
    <s v="Juan Manuel"/>
    <s v="Mantenimiento Electrico"/>
    <d v="2023-03-06T00:00:00"/>
    <d v="1899-12-30T11:28:21"/>
    <d v="2023-03-06T00:00:00"/>
    <d v="1899-12-30T11:37:53"/>
    <n v="572"/>
    <n v="9.5333333333333332"/>
    <s v="microparada"/>
    <s v="microparada"/>
    <n v="10"/>
    <s v="marzo"/>
    <s v="M"/>
    <m/>
    <s v="microparada"/>
    <m/>
    <m/>
    <m/>
  </r>
  <r>
    <n v="138218"/>
    <x v="23"/>
    <s v="Moreno"/>
    <x v="3"/>
    <d v="2023-01-04T00:00:00"/>
    <s v="Juan Manuel"/>
    <s v="Mantenimiento Electrico"/>
    <d v="2023-03-06T00:00:00"/>
    <d v="1899-12-30T11:39:59"/>
    <d v="2023-03-06T00:00:00"/>
    <d v="1899-12-30T12:08:36"/>
    <n v="1717"/>
    <n v="28.616666666666667"/>
    <s v="sin informacion"/>
    <s v="sin informacion"/>
    <n v="10"/>
    <s v="marzo"/>
    <s v="M"/>
    <s v="sin informacion"/>
    <s v="sin informacion"/>
    <s v="sin informacion"/>
    <s v="sin informacion"/>
    <s v="sin informacion"/>
  </r>
  <r>
    <n v="138220"/>
    <x v="23"/>
    <s v="Moreno"/>
    <x v="3"/>
    <d v="2023-01-04T00:00:00"/>
    <s v="Juan Manuel"/>
    <s v="Mantenimiento Electrico"/>
    <d v="2023-03-06T00:00:00"/>
    <d v="1899-12-30T12:40:23"/>
    <d v="2023-03-06T00:00:00"/>
    <d v="1899-12-30T13:30:49"/>
    <n v="3026"/>
    <n v="50.43333333333333"/>
    <s v="sin informacion"/>
    <s v="sin informacion"/>
    <n v="10"/>
    <s v="marzo"/>
    <s v="M"/>
    <s v="sin informacion"/>
    <s v="sin informacion"/>
    <s v="sin informacion"/>
    <s v="sin informacion"/>
    <s v="sin informacion"/>
  </r>
  <r>
    <n v="138223"/>
    <x v="40"/>
    <s v="Moreno"/>
    <x v="15"/>
    <d v="2019-10-08T00:00:00"/>
    <s v="Martín"/>
    <s v="Mantenimiento Mecanico"/>
    <d v="2023-03-06T00:00:00"/>
    <d v="1899-12-30T13:04:27"/>
    <d v="2023-03-06T00:00:00"/>
    <d v="1899-12-30T13:36:01"/>
    <n v="1894"/>
    <n v="31.566666666666666"/>
    <s v="sin informacion"/>
    <s v="sin informacion"/>
    <n v="10"/>
    <s v="marzo"/>
    <s v="M"/>
    <s v="sin informacion"/>
    <s v="sin informacion"/>
    <s v="sin informacion"/>
    <s v="sin informacion"/>
    <s v="sin informacion"/>
  </r>
  <r>
    <n v="138234"/>
    <x v="37"/>
    <s v="Moreno"/>
    <x v="15"/>
    <d v="2018-11-01T00:00:00"/>
    <s v="-"/>
    <s v="Mantenimiento Electrico"/>
    <d v="2023-03-06T00:00:00"/>
    <d v="1899-12-30T16:36:33"/>
    <d v="2023-03-06T00:00:00"/>
    <d v="1899-12-30T21:09:28"/>
    <n v="16375"/>
    <n v="272.91666666666669"/>
    <s v="se rompió la pistola de calor "/>
    <s v="rotura"/>
    <n v="10"/>
    <s v="marzo"/>
    <s v="T"/>
    <m/>
    <s v="si"/>
    <m/>
    <m/>
    <m/>
  </r>
  <r>
    <n v="138235"/>
    <x v="23"/>
    <s v="Moreno"/>
    <x v="3"/>
    <d v="2023-01-04T00:00:00"/>
    <s v="Juan Manuel"/>
    <s v="Mantenimiento Electrico"/>
    <d v="2023-03-06T00:00:00"/>
    <d v="1899-12-30T16:57:30"/>
    <d v="2023-03-06T00:00:00"/>
    <d v="1899-12-30T18:15:11"/>
    <n v="4661"/>
    <n v="77.683333333333337"/>
    <s v="sin informacion"/>
    <s v="sin informacion"/>
    <n v="10"/>
    <s v="marzo"/>
    <s v="T"/>
    <s v="sin informacion"/>
    <s v="sin informacion"/>
    <s v="sin informacion"/>
    <s v="sin informacion"/>
    <s v="sin informacion"/>
  </r>
  <r>
    <n v="138236"/>
    <x v="0"/>
    <s v="Moreno"/>
    <x v="0"/>
    <d v="2018-11-01T00:00:00"/>
    <s v="-"/>
    <s v="Mantenimiento Electrico"/>
    <d v="2023-03-06T00:00:00"/>
    <d v="1899-12-30T17:00:50"/>
    <d v="2023-03-06T00:00:00"/>
    <d v="1899-12-30T17:25:43"/>
    <n v="1493"/>
    <n v="24.883333333333333"/>
    <s v="tiraba falla cuando encendían la Luz LED se instala la llave de corte desde la fuente"/>
    <s v="ajuste"/>
    <n v="10"/>
    <s v="marzo"/>
    <s v="T"/>
    <m/>
    <s v="no"/>
    <m/>
    <m/>
    <m/>
  </r>
  <r>
    <n v="138246"/>
    <x v="13"/>
    <s v="Moreno"/>
    <x v="6"/>
    <d v="2020-06-30T00:00:00"/>
    <s v="Martín"/>
    <s v="Mantenimiento Mecanico"/>
    <d v="2023-03-06T00:00:00"/>
    <d v="1899-12-30T19:28:45"/>
    <d v="2023-03-06T00:00:00"/>
    <d v="1899-12-30T23:07:50"/>
    <n v="13145"/>
    <n v="219.08333333333334"/>
    <s v="regulacion"/>
    <s v="ajuste"/>
    <n v="10"/>
    <s v="marzo"/>
    <s v="T"/>
    <m/>
    <s v="no"/>
    <m/>
    <m/>
    <m/>
  </r>
  <r>
    <n v="138249"/>
    <x v="22"/>
    <s v="Moreno"/>
    <x v="10"/>
    <d v="2022-07-14T00:00:00"/>
    <s v="Natalio"/>
    <s v="Mantenimiento Mecanico"/>
    <d v="2023-03-06T00:00:00"/>
    <d v="1899-12-30T20:57:38"/>
    <d v="2023-03-06T00:00:00"/>
    <d v="1899-12-30T21:53:58"/>
    <n v="3380"/>
    <n v="56.333333333333336"/>
    <s v="se pega correa de transporte en la parte del láser queda para probar si no se despega ya que no hay correa"/>
    <s v="rotura"/>
    <n v="10"/>
    <s v="marzo"/>
    <s v="T"/>
    <m/>
    <s v="si"/>
    <m/>
    <m/>
    <m/>
  </r>
  <r>
    <n v="138252"/>
    <x v="13"/>
    <s v="Moreno"/>
    <x v="6"/>
    <d v="2020-06-30T00:00:00"/>
    <s v="Martín"/>
    <s v="Mantenimiento Electrico"/>
    <d v="2023-03-07T00:00:00"/>
    <d v="1899-12-30T06:31:05"/>
    <d v="2023-03-07T00:00:00"/>
    <d v="1899-12-30T06:59:17"/>
    <n v="1692"/>
    <n v="28.2"/>
    <s v="regulacion de sensor y  cambio de tornillo"/>
    <s v="ajuste"/>
    <n v="10"/>
    <s v="marzo"/>
    <s v="M"/>
    <m/>
    <s v="no"/>
    <m/>
    <m/>
    <m/>
  </r>
  <r>
    <n v="138254"/>
    <x v="0"/>
    <s v="Moreno"/>
    <x v="12"/>
    <d v="2018-11-01T00:00:00"/>
    <s v="-"/>
    <s v="Mantenimiento Electrico"/>
    <d v="2023-03-07T00:00:00"/>
    <d v="1899-12-30T06:49:34"/>
    <d v="2023-03-07T00:00:00"/>
    <d v="1899-12-30T07:17:34"/>
    <n v="1680"/>
    <n v="28"/>
    <s v="configuracion de  camara .se trabaja con maicol"/>
    <s v="ajuste"/>
    <n v="10"/>
    <s v="marzo"/>
    <s v="M"/>
    <m/>
    <s v="no"/>
    <m/>
    <m/>
    <m/>
  </r>
  <r>
    <n v="138257"/>
    <x v="23"/>
    <s v="Moreno"/>
    <x v="3"/>
    <d v="2023-01-04T00:00:00"/>
    <s v="Juan Manuel"/>
    <s v="Mantenimiento Electrico"/>
    <d v="2023-03-07T00:00:00"/>
    <d v="1899-12-30T07:10:23"/>
    <d v="2023-03-07T00:00:00"/>
    <d v="1899-12-30T08:03:49"/>
    <n v="3206"/>
    <n v="53.43333333333333"/>
    <s v="fuera de punto la pick and place la línea 32"/>
    <s v="ajuste"/>
    <n v="10"/>
    <s v="marzo"/>
    <s v="M"/>
    <m/>
    <s v="no"/>
    <m/>
    <m/>
    <m/>
  </r>
  <r>
    <n v="138271"/>
    <x v="22"/>
    <s v="Moreno"/>
    <x v="10"/>
    <d v="2022-07-14T00:00:00"/>
    <s v="Natalio"/>
    <s v="Mantenimiento Electrico"/>
    <d v="2023-03-07T00:00:00"/>
    <d v="1899-12-30T10:06:21"/>
    <d v="2023-03-07T00:00:00"/>
    <d v="1899-12-30T10:06:28"/>
    <n v="7"/>
    <n v="0.11666666666666667"/>
    <s v="microparada"/>
    <s v="microparada"/>
    <n v="10"/>
    <s v="marzo"/>
    <s v="M"/>
    <m/>
    <s v="microparada"/>
    <m/>
    <m/>
    <m/>
  </r>
  <r>
    <n v="138272"/>
    <x v="22"/>
    <s v="Moreno"/>
    <x v="10"/>
    <d v="2022-07-14T00:00:00"/>
    <s v="Natalio"/>
    <s v="Mantenimiento Mecanico"/>
    <d v="2023-03-07T00:00:00"/>
    <d v="1899-12-30T10:06:37"/>
    <d v="2023-03-07T00:00:00"/>
    <d v="1899-12-30T10:09:30"/>
    <n v="173"/>
    <n v="2.8833333333333333"/>
    <s v="microparada"/>
    <s v="microparada"/>
    <n v="10"/>
    <s v="marzo"/>
    <s v="M"/>
    <m/>
    <s v="microparada"/>
    <m/>
    <m/>
    <m/>
  </r>
  <r>
    <n v="138273"/>
    <x v="24"/>
    <s v="Moreno"/>
    <x v="7"/>
    <d v="2018-11-01T00:00:00"/>
    <s v="-"/>
    <s v="Mantenimiento Mecanico"/>
    <d v="2023-03-07T00:00:00"/>
    <d v="1899-12-30T10:13:04"/>
    <d v="2023-03-07T00:00:00"/>
    <d v="1899-12-30T10:22:59"/>
    <n v="595"/>
    <n v="9.9166666666666661"/>
    <s v="microparada"/>
    <s v="microparada"/>
    <n v="10"/>
    <s v="marzo"/>
    <s v="M"/>
    <m/>
    <s v="microparada"/>
    <m/>
    <m/>
    <m/>
  </r>
  <r>
    <n v="138275"/>
    <x v="1"/>
    <s v="Moreno"/>
    <x v="2"/>
    <d v="2020-10-16T00:00:00"/>
    <s v="Martín"/>
    <s v="Mantenimiento Electrico"/>
    <d v="2023-03-07T00:00:00"/>
    <d v="1899-12-30T10:29:00"/>
    <d v="2023-03-07T00:00:00"/>
    <d v="1899-12-30T12:23:48"/>
    <n v="6888"/>
    <n v="114.8"/>
    <s v="soporte técnico permanente trabaja con técnico Krones"/>
    <s v="ajuste"/>
    <n v="10"/>
    <s v="marzo"/>
    <s v="M"/>
    <m/>
    <s v="no"/>
    <m/>
    <m/>
    <m/>
  </r>
  <r>
    <n v="138282"/>
    <x v="19"/>
    <s v="Moreno"/>
    <x v="3"/>
    <d v="2021-02-04T00:00:00"/>
    <s v="Victor"/>
    <s v="Mantenimiento Mecanico"/>
    <d v="2023-03-07T00:00:00"/>
    <d v="1899-12-30T12:01:12"/>
    <d v="2023-03-07T00:00:00"/>
    <d v="1899-12-30T12:49:46"/>
    <n v="2914"/>
    <n v="48.56666666666667"/>
    <s v="sin informacion"/>
    <s v="sin informacion"/>
    <n v="10"/>
    <s v="marzo"/>
    <s v="M"/>
    <s v="sin informacion"/>
    <s v="sin informacion"/>
    <s v="sin informacion"/>
    <s v="sin informacion"/>
    <s v="sin informacion"/>
  </r>
  <r>
    <n v="138283"/>
    <x v="13"/>
    <s v="Moreno"/>
    <x v="6"/>
    <d v="2020-06-30T00:00:00"/>
    <s v="Martín"/>
    <s v="Mantenimiento Electrico"/>
    <d v="2023-03-07T00:00:00"/>
    <d v="1899-12-30T12:08:15"/>
    <d v="2023-03-07T00:00:00"/>
    <d v="1899-12-30T15:13:58"/>
    <n v="11143"/>
    <n v="185.71666666666667"/>
    <s v="reemplaza guías de actuador posterior sobre tapa"/>
    <s v="ajuste"/>
    <n v="10"/>
    <s v="marzo"/>
    <s v="M"/>
    <m/>
    <s v="no"/>
    <m/>
    <m/>
    <m/>
  </r>
  <r>
    <n v="138284"/>
    <x v="35"/>
    <s v="Moreno"/>
    <x v="0"/>
    <d v="2018-11-01T00:00:00"/>
    <s v="-"/>
    <s v="Mantenimiento Mecanico"/>
    <d v="2023-03-07T00:00:00"/>
    <d v="1899-12-30T12:11:18"/>
    <d v="2023-03-07T00:00:00"/>
    <d v="1899-12-30T13:45:32"/>
    <n v="5654"/>
    <n v="94.233333333333334"/>
    <s v="sin informacion"/>
    <s v="sin informacion"/>
    <n v="10"/>
    <s v="marzo"/>
    <s v="M"/>
    <s v="sin informacion"/>
    <s v="sin informacion"/>
    <s v="sin informacion"/>
    <s v="sin informacion"/>
    <s v="sin informacion"/>
  </r>
  <r>
    <n v="138285"/>
    <x v="3"/>
    <s v="Moreno"/>
    <x v="2"/>
    <d v="2020-02-20T00:00:00"/>
    <s v="Martín"/>
    <s v="Mantenimiento Mecanico"/>
    <d v="2023-03-07T00:00:00"/>
    <d v="1899-12-30T12:23:58"/>
    <d v="2023-03-07T00:00:00"/>
    <d v="1899-12-30T13:22:51"/>
    <n v="3533"/>
    <n v="58.883333333333333"/>
    <s v="soporte técnico permanente trabaja con técnico Krones"/>
    <s v="ajuste"/>
    <n v="10"/>
    <s v="marzo"/>
    <s v="M"/>
    <m/>
    <s v="no"/>
    <m/>
    <m/>
    <m/>
  </r>
  <r>
    <n v="138290"/>
    <x v="3"/>
    <s v="Moreno"/>
    <x v="2"/>
    <d v="2020-02-20T00:00:00"/>
    <s v="Martín"/>
    <s v="Mantenimiento Mecanico"/>
    <d v="2023-03-07T00:00:00"/>
    <d v="1899-12-30T13:23:08"/>
    <d v="2023-03-07T00:00:00"/>
    <d v="1899-12-30T16:12:06"/>
    <n v="10138"/>
    <n v="168.96666666666667"/>
    <s v="soporte técnico permanente trabaja con técnico Krones"/>
    <s v="ajuste"/>
    <n v="10"/>
    <s v="marzo"/>
    <s v="M"/>
    <m/>
    <s v="no"/>
    <m/>
    <m/>
    <m/>
  </r>
  <r>
    <n v="138291"/>
    <x v="24"/>
    <s v="Moreno"/>
    <x v="7"/>
    <d v="2018-11-01T00:00:00"/>
    <s v="-"/>
    <s v="Mantenimiento Mecanico"/>
    <d v="2023-03-07T00:00:00"/>
    <d v="1899-12-30T13:24:02"/>
    <d v="2023-03-07T00:00:00"/>
    <d v="1899-12-30T14:59:29"/>
    <n v="5727"/>
    <n v="95.45"/>
    <s v="Se coloca protección salida del primer bajador"/>
    <s v="ajuste"/>
    <n v="10"/>
    <s v="marzo"/>
    <s v="M"/>
    <m/>
    <s v="no"/>
    <m/>
    <m/>
    <m/>
  </r>
  <r>
    <n v="138293"/>
    <x v="28"/>
    <s v="Moreno"/>
    <x v="15"/>
    <d v="2018-11-01T00:00:00"/>
    <s v="-"/>
    <s v="Mantenimiento Mecanico"/>
    <d v="2023-03-07T00:00:00"/>
    <d v="1899-12-30T14:05:45"/>
    <d v="2023-03-07T00:00:00"/>
    <d v="1899-12-30T14:16:21"/>
    <n v="636"/>
    <n v="10.6"/>
    <s v="sin informacion"/>
    <s v="sin informacion"/>
    <n v="10"/>
    <s v="marzo"/>
    <s v="T"/>
    <s v="sin informacion"/>
    <s v="sin informacion"/>
    <s v="sin informacion"/>
    <s v="sin informacion"/>
    <s v="sin informacion"/>
  </r>
  <r>
    <n v="138299"/>
    <x v="19"/>
    <s v="Moreno"/>
    <x v="13"/>
    <d v="2018-11-01T00:00:00"/>
    <s v="-"/>
    <s v="Mantenimiento Mecanico"/>
    <d v="2023-03-07T00:00:00"/>
    <d v="1899-12-30T14:55:29"/>
    <d v="2023-03-07T00:00:00"/>
    <d v="1899-12-30T15:04:12"/>
    <n v="523"/>
    <n v="8.7166666666666668"/>
    <s v="microparada"/>
    <s v="microparada"/>
    <n v="10"/>
    <s v="marzo"/>
    <s v="T"/>
    <m/>
    <s v="microparada"/>
    <m/>
    <m/>
    <m/>
  </r>
  <r>
    <n v="138300"/>
    <x v="0"/>
    <s v="Moreno"/>
    <x v="14"/>
    <d v="2018-11-01T00:00:00"/>
    <s v="-"/>
    <s v="Mantenimiento Mecanico"/>
    <d v="2023-03-07T00:00:00"/>
    <d v="1899-12-30T15:03:03"/>
    <d v="2023-03-07T00:00:00"/>
    <d v="1899-12-30T15:12:34"/>
    <n v="571"/>
    <n v="9.5166666666666675"/>
    <s v="microparada"/>
    <s v="microparada"/>
    <n v="10"/>
    <s v="marzo"/>
    <s v="T"/>
    <m/>
    <s v="microparada"/>
    <m/>
    <m/>
    <m/>
  </r>
  <r>
    <n v="138301"/>
    <x v="0"/>
    <s v="Moreno"/>
    <x v="12"/>
    <d v="2018-11-01T00:00:00"/>
    <s v="-"/>
    <s v="Mantenimiento Mecanico"/>
    <d v="2023-03-07T00:00:00"/>
    <d v="1899-12-30T15:04:44"/>
    <d v="2023-03-07T00:00:00"/>
    <d v="1899-12-30T15:45:01"/>
    <n v="2417"/>
    <n v="40.283333333333331"/>
    <s v="esta arreglando rebabas de leva plástica y juego en actuador."/>
    <s v="ajuste"/>
    <n v="10"/>
    <s v="marzo"/>
    <s v="T"/>
    <m/>
    <s v="no"/>
    <m/>
    <m/>
    <m/>
  </r>
  <r>
    <n v="138302"/>
    <x v="24"/>
    <s v="Moreno"/>
    <x v="7"/>
    <d v="2018-11-01T00:00:00"/>
    <s v="-"/>
    <s v="Mantenimiento Mecanico"/>
    <d v="2023-03-07T00:00:00"/>
    <d v="1899-12-30T15:15:10"/>
    <d v="2023-03-07T00:00:00"/>
    <d v="1899-12-30T15:30:40"/>
    <n v="930"/>
    <n v="15.5"/>
    <s v="se reemplazo actuador común por actuador antigiro"/>
    <s v="ajuste"/>
    <n v="10"/>
    <s v="marzo"/>
    <s v="T"/>
    <m/>
    <s v="no"/>
    <m/>
    <m/>
    <m/>
  </r>
  <r>
    <n v="138306"/>
    <x v="3"/>
    <s v="Moreno"/>
    <x v="2"/>
    <d v="2020-02-20T00:00:00"/>
    <s v="Martín"/>
    <s v="Mantenimiento Mecanico"/>
    <d v="2023-03-07T00:00:00"/>
    <d v="1899-12-30T16:12:15"/>
    <d v="2023-03-07T00:00:00"/>
    <d v="1899-12-30T16:29:40"/>
    <n v="1045"/>
    <n v="17.416666666666668"/>
    <s v="soporte técnico permanente trabaja con técnico Krones"/>
    <s v="ajuste"/>
    <n v="10"/>
    <s v="marzo"/>
    <s v="T"/>
    <m/>
    <s v="no"/>
    <m/>
    <m/>
    <m/>
  </r>
  <r>
    <n v="138310"/>
    <x v="0"/>
    <s v="Moreno"/>
    <x v="18"/>
    <d v="2018-11-01T00:00:00"/>
    <s v="-"/>
    <s v="Mantenimiento Mecanico"/>
    <d v="2023-03-07T00:00:00"/>
    <d v="1899-12-30T16:47:56"/>
    <d v="2023-03-07T00:00:00"/>
    <d v="1899-12-30T17:09:05"/>
    <n v="1269"/>
    <n v="21.15"/>
    <s v="sin informacion"/>
    <s v="sin informacion"/>
    <n v="10"/>
    <s v="marzo"/>
    <s v="T"/>
    <s v="sin informacion"/>
    <s v="sin informacion"/>
    <s v="sin informacion"/>
    <s v="sin informacion"/>
    <s v="sin informacion"/>
  </r>
  <r>
    <n v="138311"/>
    <x v="0"/>
    <s v="Moreno"/>
    <x v="2"/>
    <d v="2018-11-01T00:00:00"/>
    <s v="-"/>
    <s v="Mantenimiento Mecanico"/>
    <d v="2023-03-07T00:00:00"/>
    <d v="1899-12-30T16:51:39"/>
    <d v="2023-03-07T00:00:00"/>
    <d v="1899-12-30T17:11:59"/>
    <n v="1220"/>
    <n v="20.333333333333332"/>
    <s v="soporte tecnico"/>
    <s v="ajuste"/>
    <n v="10"/>
    <s v="marzo"/>
    <s v="T"/>
    <m/>
    <s v="no"/>
    <m/>
    <m/>
    <m/>
  </r>
  <r>
    <n v="138324"/>
    <x v="3"/>
    <s v="Moreno"/>
    <x v="2"/>
    <d v="2020-02-20T00:00:00"/>
    <s v="Martín"/>
    <s v="Mantenimiento Mecanico"/>
    <d v="2023-03-07T00:00:00"/>
    <d v="1899-12-30T18:23:46"/>
    <d v="2023-03-07T00:00:00"/>
    <d v="1899-12-30T18:23:51"/>
    <n v="5"/>
    <n v="8.3333333333333329E-2"/>
    <s v="microparada"/>
    <s v="microparada"/>
    <n v="10"/>
    <s v="marzo"/>
    <s v="T"/>
    <m/>
    <s v="microparada"/>
    <m/>
    <m/>
    <m/>
  </r>
  <r>
    <n v="138330"/>
    <x v="3"/>
    <s v="Moreno"/>
    <x v="2"/>
    <d v="2020-02-20T00:00:00"/>
    <s v="Martín"/>
    <s v="Mantenimiento Mecanico"/>
    <d v="2023-03-07T00:00:00"/>
    <d v="1899-12-30T20:02:14"/>
    <d v="2023-03-07T00:00:00"/>
    <d v="1899-12-30T20:53:49"/>
    <n v="3095"/>
    <n v="51.583333333333336"/>
    <s v="soporte tecnico"/>
    <s v="ajuste"/>
    <n v="10"/>
    <s v="marzo"/>
    <s v="T"/>
    <m/>
    <s v="no"/>
    <m/>
    <m/>
    <m/>
  </r>
  <r>
    <n v="138334"/>
    <x v="3"/>
    <s v="Moreno"/>
    <x v="2"/>
    <d v="2020-02-20T00:00:00"/>
    <s v="Martín"/>
    <s v="Mantenimiento Mecanico"/>
    <d v="2023-03-07T00:00:00"/>
    <d v="1899-12-30T21:07:50"/>
    <d v="2023-03-07T00:00:00"/>
    <d v="1899-12-30T23:09:37"/>
    <n v="7307"/>
    <n v="121.78333333333333"/>
    <s v="soporte tecnico"/>
    <s v="ajuste"/>
    <n v="10"/>
    <s v="marzo"/>
    <s v="T"/>
    <m/>
    <s v="no"/>
    <m/>
    <m/>
    <m/>
  </r>
  <r>
    <n v="138335"/>
    <x v="21"/>
    <s v="Moreno"/>
    <x v="2"/>
    <d v="2021-08-24T00:00:00"/>
    <s v="Sebastian "/>
    <s v="Mantenimiento Mecanico"/>
    <d v="2023-03-08T00:00:00"/>
    <d v="1899-12-30T00:30:26"/>
    <d v="2023-03-08T00:00:00"/>
    <d v="1899-12-30T00:30:35"/>
    <n v="9"/>
    <n v="0.15"/>
    <s v="microparada"/>
    <s v="microparada"/>
    <n v="10"/>
    <s v="marzo"/>
    <s v="N"/>
    <m/>
    <s v="microparada"/>
    <m/>
    <m/>
    <m/>
  </r>
  <r>
    <n v="138336"/>
    <x v="0"/>
    <s v="Moreno"/>
    <x v="2"/>
    <d v="2018-11-01T00:00:00"/>
    <s v="-"/>
    <s v="Mantenimiento Mecanico"/>
    <d v="2023-03-08T00:00:00"/>
    <d v="1899-12-30T00:30:42"/>
    <d v="2023-03-08T00:00:00"/>
    <d v="1899-12-30T01:17:06"/>
    <n v="2784"/>
    <n v="46.4"/>
    <s v="soporte técnico permanente."/>
    <s v="ajuste"/>
    <n v="10"/>
    <s v="marzo"/>
    <s v="N"/>
    <m/>
    <s v="no"/>
    <m/>
    <m/>
    <m/>
  </r>
  <r>
    <n v="138341"/>
    <x v="12"/>
    <s v="Moreno"/>
    <x v="7"/>
    <d v="2018-11-01T00:00:00"/>
    <s v="-"/>
    <s v="Mantenimiento Electrico"/>
    <d v="2023-03-08T00:00:00"/>
    <d v="1899-12-30T06:33:42"/>
    <d v="2023-03-08T00:00:00"/>
    <d v="1899-12-30T07:19:13"/>
    <n v="2731"/>
    <n v="45.516666666666666"/>
    <s v="se colocaron 4 protecciones nuevas en bajadores."/>
    <s v="ajuste"/>
    <n v="10"/>
    <s v="marzo"/>
    <s v="M"/>
    <m/>
    <s v="no"/>
    <m/>
    <m/>
    <m/>
  </r>
  <r>
    <n v="138346"/>
    <x v="28"/>
    <s v="Moreno"/>
    <x v="6"/>
    <d v="2018-11-01T00:00:00"/>
    <s v="-"/>
    <s v="Mantenimiento Electrico"/>
    <d v="2023-03-08T00:00:00"/>
    <d v="1899-12-30T07:38:31"/>
    <d v="2023-03-08T00:00:00"/>
    <d v="1899-12-30T09:47:26"/>
    <n v="7735"/>
    <n v="128.91666666666666"/>
    <s v="regulacion"/>
    <s v="ajuste"/>
    <n v="10"/>
    <s v="marzo"/>
    <s v="M"/>
    <m/>
    <s v="no"/>
    <m/>
    <m/>
    <m/>
  </r>
  <r>
    <n v="138348"/>
    <x v="6"/>
    <s v="Moreno"/>
    <x v="1"/>
    <d v="2018-11-01T00:00:00"/>
    <s v="-"/>
    <s v="Mantenimiento Mecanico"/>
    <d v="2023-03-08T00:00:00"/>
    <d v="1899-12-30T09:25:04"/>
    <d v="2023-03-08T00:00:00"/>
    <d v="1899-12-30T10:02:25"/>
    <n v="2241"/>
    <n v="37.35"/>
    <s v="sin informacion"/>
    <s v="sin informacion"/>
    <n v="10"/>
    <s v="marzo"/>
    <s v="M"/>
    <s v="sin informacion"/>
    <s v="sin informacion"/>
    <s v="sin informacion"/>
    <s v="sin informacion"/>
    <s v="sin informacion"/>
  </r>
  <r>
    <n v="138360"/>
    <x v="24"/>
    <s v="Moreno"/>
    <x v="7"/>
    <d v="2018-11-01T00:00:00"/>
    <s v="-"/>
    <s v="Mantenimiento Mecanico"/>
    <d v="2023-03-08T00:00:00"/>
    <d v="1899-12-30T10:51:40"/>
    <d v="2023-03-08T00:00:00"/>
    <d v="1899-12-30T10:52:12"/>
    <n v="32"/>
    <n v="0.53333333333333333"/>
    <s v="microparada"/>
    <s v="microparada"/>
    <n v="10"/>
    <s v="marzo"/>
    <s v="M"/>
    <m/>
    <s v="microparada"/>
    <m/>
    <m/>
    <m/>
  </r>
  <r>
    <n v="138363"/>
    <x v="13"/>
    <s v="Moreno"/>
    <x v="6"/>
    <d v="2020-06-30T00:00:00"/>
    <s v="Martín"/>
    <s v="Mantenimiento Mecanico"/>
    <d v="2023-03-08T00:00:00"/>
    <d v="1899-12-30T11:56:57"/>
    <d v="2023-03-08T00:00:00"/>
    <d v="1899-12-30T11:59:42"/>
    <n v="165"/>
    <n v="2.75"/>
    <s v="microparada"/>
    <s v="microparada"/>
    <n v="10"/>
    <s v="marzo"/>
    <s v="M"/>
    <m/>
    <s v="microparada"/>
    <m/>
    <m/>
    <m/>
  </r>
  <r>
    <n v="138365"/>
    <x v="13"/>
    <s v="Moreno"/>
    <x v="6"/>
    <d v="2020-06-30T00:00:00"/>
    <s v="Martín"/>
    <s v="Mantenimiento Electrico"/>
    <d v="2023-03-08T00:00:00"/>
    <d v="1899-12-30T11:59:58"/>
    <d v="2023-03-08T00:00:00"/>
    <d v="1899-12-30T12:07:04"/>
    <n v="426"/>
    <n v="7.1"/>
    <s v="microparada"/>
    <s v="microparada"/>
    <n v="10"/>
    <s v="marzo"/>
    <s v="M"/>
    <m/>
    <s v="microparada"/>
    <m/>
    <m/>
    <m/>
  </r>
  <r>
    <n v="138366"/>
    <x v="3"/>
    <s v="Moreno"/>
    <x v="2"/>
    <d v="2020-02-20T00:00:00"/>
    <s v="Martín"/>
    <s v="Mantenimiento Mecanico"/>
    <d v="2023-03-08T00:00:00"/>
    <d v="1899-12-30T12:05:52"/>
    <d v="2023-03-08T00:00:00"/>
    <d v="1899-12-30T12:39:49"/>
    <n v="2037"/>
    <n v="33.950000000000003"/>
    <s v="soporte técnico permanente."/>
    <s v="ajuste"/>
    <n v="10"/>
    <s v="marzo"/>
    <s v="M"/>
    <m/>
    <s v="no"/>
    <m/>
    <m/>
    <m/>
  </r>
  <r>
    <n v="138373"/>
    <x v="0"/>
    <s v="Moreno"/>
    <x v="2"/>
    <d v="2018-11-01T00:00:00"/>
    <s v="-"/>
    <s v="Mantenimiento Mecanico"/>
    <d v="2023-03-08T00:00:00"/>
    <d v="1899-12-30T14:14:25"/>
    <d v="2023-03-08T00:00:00"/>
    <d v="1899-12-30T14:15:05"/>
    <n v="40"/>
    <n v="0.66666666666666663"/>
    <s v="microparada"/>
    <s v="microparada"/>
    <n v="10"/>
    <s v="marzo"/>
    <s v="T"/>
    <m/>
    <s v="microparada"/>
    <m/>
    <m/>
    <m/>
  </r>
  <r>
    <n v="138379"/>
    <x v="3"/>
    <s v="Moreno"/>
    <x v="2"/>
    <d v="2020-02-20T00:00:00"/>
    <s v="Martín"/>
    <s v="Mantenimiento Mecanico"/>
    <d v="2023-03-08T00:00:00"/>
    <d v="1899-12-30T15:14:20"/>
    <d v="2023-03-08T00:00:00"/>
    <d v="1899-12-30T15:17:08"/>
    <n v="168"/>
    <n v="2.8"/>
    <s v="microparada"/>
    <s v="microparada"/>
    <n v="10"/>
    <s v="marzo"/>
    <s v="T"/>
    <m/>
    <s v="microparada"/>
    <m/>
    <m/>
    <m/>
  </r>
  <r>
    <n v="138381"/>
    <x v="2"/>
    <s v="Moreno"/>
    <x v="19"/>
    <d v="2018-11-01T00:00:00"/>
    <s v="-"/>
    <s v="Mantenimiento Mecanico"/>
    <d v="2023-03-08T00:00:00"/>
    <d v="1899-12-30T15:31:18"/>
    <d v="2023-03-08T00:00:00"/>
    <d v="1899-12-30T15:57:57"/>
    <n v="1599"/>
    <n v="26.65"/>
    <s v=" regulación de estuchadora"/>
    <s v="ajuste"/>
    <n v="10"/>
    <s v="marzo"/>
    <s v="T"/>
    <m/>
    <s v="no"/>
    <m/>
    <m/>
    <m/>
  </r>
  <r>
    <n v="138382"/>
    <x v="21"/>
    <s v="Moreno"/>
    <x v="13"/>
    <d v="2018-11-01T00:00:00"/>
    <s v="-"/>
    <s v="Mantenimiento Mecanico"/>
    <d v="2023-03-08T00:00:00"/>
    <d v="1899-12-30T15:36:57"/>
    <d v="2023-03-08T00:00:00"/>
    <d v="1899-12-30T15:37:34"/>
    <n v="37"/>
    <n v="0.6166666666666667"/>
    <s v="microparada"/>
    <s v="microparada"/>
    <n v="10"/>
    <s v="marzo"/>
    <s v="T"/>
    <m/>
    <s v="microparada"/>
    <m/>
    <m/>
    <m/>
  </r>
  <r>
    <n v="138383"/>
    <x v="6"/>
    <s v="Moreno"/>
    <x v="13"/>
    <d v="2019-10-08T00:00:00"/>
    <s v="Martín"/>
    <s v="Mantenimiento Mecanico"/>
    <d v="2023-03-08T00:00:00"/>
    <d v="1899-12-30T15:37:44"/>
    <d v="2023-03-08T00:00:00"/>
    <d v="1899-12-30T17:36:04"/>
    <n v="7100"/>
    <n v="118.33333333333333"/>
    <s v="se le adapta un resorte"/>
    <s v="ajuste"/>
    <n v="10"/>
    <s v="marzo"/>
    <s v="T"/>
    <m/>
    <s v="no"/>
    <m/>
    <m/>
    <m/>
  </r>
  <r>
    <n v="138384"/>
    <x v="2"/>
    <s v="Moreno"/>
    <x v="20"/>
    <d v="2021-10-06T00:00:00"/>
    <s v="Sebastian "/>
    <s v="Mantenimiento Mecanico"/>
    <d v="2023-03-08T00:00:00"/>
    <d v="1899-12-30T15:37:57"/>
    <d v="2023-03-08T00:00:00"/>
    <d v="1899-12-30T16:14:19"/>
    <n v="2182"/>
    <n v="36.366666666666667"/>
    <s v="lubricación de leva"/>
    <s v="ajuste"/>
    <n v="10"/>
    <s v="marzo"/>
    <s v="T"/>
    <m/>
    <s v="no"/>
    <m/>
    <m/>
    <m/>
  </r>
  <r>
    <n v="138387"/>
    <x v="6"/>
    <s v="Moreno"/>
    <x v="10"/>
    <d v="2018-11-01T00:00:00"/>
    <s v="-"/>
    <s v="Mantenimiento Electrico"/>
    <d v="2023-03-08T00:00:00"/>
    <d v="1899-12-30T16:38:42"/>
    <d v="2023-03-08T00:00:00"/>
    <d v="1899-12-30T16:59:55"/>
    <n v="1273"/>
    <n v="21.216666666666665"/>
    <s v="Se regula etiqueta"/>
    <s v="ajuste"/>
    <n v="10"/>
    <s v="marzo"/>
    <s v="T"/>
    <m/>
    <s v="no"/>
    <m/>
    <m/>
    <m/>
  </r>
  <r>
    <n v="138388"/>
    <x v="28"/>
    <s v="Moreno"/>
    <x v="18"/>
    <d v="2018-11-01T00:00:00"/>
    <s v="-"/>
    <s v="Mantenimiento Electrico"/>
    <d v="2023-03-08T00:00:00"/>
    <d v="1899-12-30T16:59:48"/>
    <d v="2023-03-08T00:00:00"/>
    <d v="1899-12-30T17:21:15"/>
    <n v="1287"/>
    <n v="21.45"/>
    <s v="sin informacion"/>
    <s v="sin informacion"/>
    <n v="10"/>
    <s v="marzo"/>
    <s v="T"/>
    <s v="sin informacion"/>
    <s v="sin informacion"/>
    <s v="sin informacion"/>
    <s v="sin informacion"/>
    <s v="sin informacion"/>
  </r>
  <r>
    <n v="138390"/>
    <x v="28"/>
    <s v="Moreno"/>
    <x v="18"/>
    <d v="2018-11-01T00:00:00"/>
    <s v="-"/>
    <s v="Mantenimiento Electrico"/>
    <d v="2023-03-08T00:00:00"/>
    <d v="1899-12-30T17:28:15"/>
    <d v="2023-03-08T00:00:00"/>
    <d v="1899-12-30T17:30:58"/>
    <n v="163"/>
    <n v="2.7166666666666668"/>
    <s v="microparada"/>
    <s v="microparada"/>
    <n v="10"/>
    <s v="marzo"/>
    <s v="T"/>
    <m/>
    <s v="microparada"/>
    <m/>
    <m/>
    <m/>
  </r>
  <r>
    <n v="138391"/>
    <x v="1"/>
    <s v="Moreno"/>
    <x v="2"/>
    <d v="2020-10-16T00:00:00"/>
    <s v="Martín"/>
    <s v="Mantenimiento Electrico"/>
    <d v="2023-03-08T00:00:00"/>
    <d v="1899-12-30T17:30:05"/>
    <d v="2023-03-08T00:00:00"/>
    <d v="1899-12-30T18:01:06"/>
    <n v="1861"/>
    <n v="31.016666666666666"/>
    <s v="soporte técnico permanente."/>
    <s v="ajuste"/>
    <n v="10"/>
    <s v="marzo"/>
    <s v="T"/>
    <m/>
    <s v="no"/>
    <m/>
    <m/>
    <m/>
  </r>
  <r>
    <n v="138392"/>
    <x v="28"/>
    <s v="Moreno"/>
    <x v="18"/>
    <d v="2018-11-01T00:00:00"/>
    <s v="-"/>
    <s v="Mantenimiento Electrico"/>
    <d v="2023-03-08T00:00:00"/>
    <d v="1899-12-30T17:32:35"/>
    <d v="2023-03-08T00:00:00"/>
    <d v="1899-12-30T18:15:22"/>
    <n v="2567"/>
    <n v="42.783333333333331"/>
    <s v="sin informacion"/>
    <s v="sin informacion"/>
    <n v="10"/>
    <s v="marzo"/>
    <s v="T"/>
    <s v="sin informacion"/>
    <s v="sin informacion"/>
    <s v="sin informacion"/>
    <s v="sin informacion"/>
    <s v="sin informacion"/>
  </r>
  <r>
    <n v="138395"/>
    <x v="1"/>
    <s v="Moreno"/>
    <x v="2"/>
    <d v="2020-10-16T00:00:00"/>
    <s v="Martín"/>
    <s v="Mantenimiento Electrico"/>
    <d v="2023-03-08T00:00:00"/>
    <d v="1899-12-30T18:26:07"/>
    <d v="2023-03-08T00:00:00"/>
    <d v="1899-12-30T18:27:02"/>
    <n v="55"/>
    <n v="0.91666666666666663"/>
    <s v="microparada"/>
    <s v="microparada"/>
    <n v="10"/>
    <s v="marzo"/>
    <s v="T"/>
    <m/>
    <s v="microparada"/>
    <m/>
    <m/>
    <m/>
  </r>
  <r>
    <n v="138396"/>
    <x v="28"/>
    <s v="Moreno"/>
    <x v="18"/>
    <d v="2018-11-01T00:00:00"/>
    <s v="-"/>
    <s v="Mantenimiento Electrico"/>
    <d v="2023-03-08T00:00:00"/>
    <d v="1899-12-30T18:26:34"/>
    <d v="2023-03-08T00:00:00"/>
    <d v="1899-12-30T19:09:10"/>
    <n v="2556"/>
    <n v="42.6"/>
    <s v="sin informacion"/>
    <s v="sin informacion"/>
    <n v="10"/>
    <s v="marzo"/>
    <s v="T"/>
    <s v="sin informacion"/>
    <s v="sin informacion"/>
    <s v="sin informacion"/>
    <s v="sin informacion"/>
    <s v="sin informacion"/>
  </r>
  <r>
    <n v="138397"/>
    <x v="28"/>
    <s v="Moreno"/>
    <x v="0"/>
    <d v="2018-11-01T00:00:00"/>
    <s v="-"/>
    <s v="Mantenimiento Electrico"/>
    <d v="2023-03-08T00:00:00"/>
    <d v="1899-12-30T18:53:46"/>
    <d v="2023-03-08T00:00:00"/>
    <d v="1899-12-30T19:15:22"/>
    <n v="1296"/>
    <n v="21.6"/>
    <s v="sin informacion"/>
    <s v="sin informacion"/>
    <n v="10"/>
    <s v="marzo"/>
    <s v="T"/>
    <s v="sin informacion"/>
    <s v="sin informacion"/>
    <s v="sin informacion"/>
    <s v="sin informacion"/>
    <s v="sin informacion"/>
  </r>
  <r>
    <n v="138398"/>
    <x v="19"/>
    <s v="Moreno"/>
    <x v="12"/>
    <d v="2020-02-21T00:00:00"/>
    <s v="Martín"/>
    <s v="Mantenimiento Mecanico"/>
    <d v="2023-03-08T00:00:00"/>
    <d v="1899-12-30T18:55:16"/>
    <d v="2023-03-08T00:00:00"/>
    <d v="1899-12-30T19:31:27"/>
    <n v="2171"/>
    <n v="36.18333333333333"/>
    <s v=" se fabrica fleje"/>
    <s v="ajuste"/>
    <n v="10"/>
    <s v="marzo"/>
    <s v="T"/>
    <m/>
    <s v="no"/>
    <m/>
    <m/>
    <m/>
  </r>
  <r>
    <n v="138404"/>
    <x v="44"/>
    <s v="Moreno"/>
    <x v="18"/>
    <d v="2018-11-01T00:00:00"/>
    <s v="-"/>
    <s v="Mantenimiento Mecanico"/>
    <d v="2023-03-08T00:00:00"/>
    <d v="1899-12-30T19:58:03"/>
    <d v="2023-03-08T00:00:00"/>
    <d v="1899-12-30T20:01:16"/>
    <n v="193"/>
    <n v="3.2166666666666668"/>
    <s v="microparada"/>
    <s v="microparada"/>
    <n v="10"/>
    <s v="marzo"/>
    <s v="T"/>
    <m/>
    <s v="microparada"/>
    <m/>
    <m/>
    <m/>
  </r>
  <r>
    <n v="138405"/>
    <x v="44"/>
    <s v="Moreno"/>
    <x v="18"/>
    <d v="2018-11-01T00:00:00"/>
    <s v="-"/>
    <s v="Mantenimiento Mecanico"/>
    <d v="2023-03-08T00:00:00"/>
    <d v="1899-12-30T20:01:21"/>
    <d v="2023-03-08T00:00:00"/>
    <d v="1899-12-30T20:11:05"/>
    <n v="584"/>
    <n v="9.7333333333333325"/>
    <s v="microparada"/>
    <s v="microparada"/>
    <n v="10"/>
    <s v="marzo"/>
    <s v="T"/>
    <m/>
    <s v="microparada"/>
    <m/>
    <m/>
    <m/>
  </r>
  <r>
    <n v="138408"/>
    <x v="0"/>
    <s v="Moreno"/>
    <x v="0"/>
    <d v="2018-11-01T00:00:00"/>
    <s v="-"/>
    <s v="Mantenimiento Mecanico"/>
    <d v="2023-03-08T00:00:00"/>
    <d v="1899-12-30T20:52:23"/>
    <d v="2023-03-08T00:00:00"/>
    <d v="1899-12-30T21:00:51"/>
    <n v="508"/>
    <n v="8.4666666666666668"/>
    <s v="microparada"/>
    <s v="microparada"/>
    <n v="10"/>
    <s v="marzo"/>
    <s v="T"/>
    <m/>
    <s v="microparada"/>
    <m/>
    <m/>
    <m/>
  </r>
  <r>
    <n v="138410"/>
    <x v="6"/>
    <s v="Moreno"/>
    <x v="15"/>
    <d v="2018-11-01T00:00:00"/>
    <s v="-"/>
    <s v="Mantenimiento Electrico"/>
    <d v="2023-03-08T00:00:00"/>
    <d v="1899-12-30T21:05:20"/>
    <d v="2023-03-08T00:00:00"/>
    <d v="1899-12-30T21:11:53"/>
    <n v="393"/>
    <n v="6.55"/>
    <s v="microparada"/>
    <s v="microparada"/>
    <n v="10"/>
    <s v="marzo"/>
    <s v="T"/>
    <m/>
    <s v="microparada"/>
    <m/>
    <m/>
    <m/>
  </r>
  <r>
    <n v="138411"/>
    <x v="3"/>
    <s v="Moreno"/>
    <x v="2"/>
    <d v="2020-02-20T00:00:00"/>
    <s v="Martín"/>
    <s v="Mantenimiento Mecanico"/>
    <d v="2023-03-08T00:00:00"/>
    <d v="1899-12-30T21:17:51"/>
    <d v="2023-03-08T00:00:00"/>
    <d v="1899-12-30T21:29:06"/>
    <n v="675"/>
    <n v="11.25"/>
    <s v="Se configura camara "/>
    <s v="ajuste"/>
    <n v="10"/>
    <s v="marzo"/>
    <s v="T"/>
    <m/>
    <s v="no"/>
    <m/>
    <m/>
    <m/>
  </r>
  <r>
    <n v="138412"/>
    <x v="2"/>
    <s v="Moreno"/>
    <x v="19"/>
    <d v="2018-11-01T00:00:00"/>
    <s v="-"/>
    <s v="Mantenimiento Mecanico"/>
    <d v="2023-03-09T00:00:00"/>
    <d v="1899-12-30T00:01:03"/>
    <d v="2023-03-09T00:00:00"/>
    <d v="1899-12-30T01:38:15"/>
    <n v="5832"/>
    <n v="97.2"/>
    <s v="se rompió empujador de estuchadora."/>
    <s v="rotura"/>
    <n v="10"/>
    <s v="marzo"/>
    <s v="N"/>
    <m/>
    <s v="si"/>
    <m/>
    <m/>
    <m/>
  </r>
  <r>
    <n v="138413"/>
    <x v="27"/>
    <s v="Moreno"/>
    <x v="2"/>
    <d v="2018-11-01T00:00:00"/>
    <s v="-"/>
    <s v="Mantenimiento Electrico"/>
    <d v="2023-03-09T00:00:00"/>
    <d v="1899-12-30T05:04:07"/>
    <d v="2023-03-09T00:00:00"/>
    <d v="1899-12-30T05:20:34"/>
    <n v="987"/>
    <n v="16.45"/>
    <s v=" soldamos cable cortado del sensor que detecta presencia de bolas"/>
    <s v="rotura"/>
    <n v="10"/>
    <s v="marzo"/>
    <s v="N"/>
    <m/>
    <s v="no"/>
    <m/>
    <m/>
    <m/>
  </r>
  <r>
    <n v="138418"/>
    <x v="0"/>
    <s v="Moreno"/>
    <x v="0"/>
    <d v="2018-11-01T00:00:00"/>
    <s v="-"/>
    <s v="Mantenimiento Electrico"/>
    <d v="2023-03-09T00:00:00"/>
    <d v="1899-12-30T06:12:07"/>
    <d v="2023-03-09T00:00:00"/>
    <d v="1899-12-30T06:23:51"/>
    <n v="704"/>
    <n v="11.733333333333333"/>
    <s v="se ajusta termocupla "/>
    <s v="ajuste"/>
    <n v="10"/>
    <s v="marzo"/>
    <s v="M"/>
    <m/>
    <s v="no"/>
    <m/>
    <m/>
    <m/>
  </r>
  <r>
    <n v="138420"/>
    <x v="13"/>
    <s v="Moreno"/>
    <x v="6"/>
    <d v="2020-06-30T00:00:00"/>
    <s v="Martín"/>
    <s v="Mantenimiento Mecanico"/>
    <d v="2023-03-09T00:00:00"/>
    <d v="1899-12-30T06:21:35"/>
    <d v="2023-03-09T00:00:00"/>
    <d v="1899-12-30T06:28:33"/>
    <n v="418"/>
    <n v="6.9666666666666668"/>
    <s v="microparada"/>
    <s v="microparada"/>
    <n v="10"/>
    <s v="marzo"/>
    <s v="M"/>
    <m/>
    <s v="microparada"/>
    <m/>
    <m/>
    <m/>
  </r>
  <r>
    <n v="138426"/>
    <x v="14"/>
    <s v="Moreno"/>
    <x v="2"/>
    <d v="2020-02-20T00:00:00"/>
    <s v="Martín"/>
    <s v="Mantenimiento Electrico"/>
    <d v="2023-03-09T00:00:00"/>
    <d v="1899-12-30T06:44:13"/>
    <d v="2023-03-09T00:00:00"/>
    <d v="1899-12-30T06:45:46"/>
    <n v="93"/>
    <n v="1.55"/>
    <s v="microparada"/>
    <s v="microparada"/>
    <n v="10"/>
    <s v="marzo"/>
    <s v="M"/>
    <m/>
    <s v="microparada"/>
    <m/>
    <m/>
    <m/>
  </r>
  <r>
    <n v="138430"/>
    <x v="12"/>
    <s v="Moreno"/>
    <x v="7"/>
    <d v="2018-11-01T00:00:00"/>
    <s v="-"/>
    <s v="Mantenimiento Electrico"/>
    <d v="2023-03-09T00:00:00"/>
    <d v="1899-12-30T06:52:05"/>
    <d v="2023-03-09T00:00:00"/>
    <d v="1899-12-30T07:39:10"/>
    <n v="2825"/>
    <n v="47.083333333333336"/>
    <s v=" regulacion de camaras"/>
    <s v="ajuste"/>
    <n v="10"/>
    <s v="marzo"/>
    <s v="M"/>
    <m/>
    <s v="no"/>
    <m/>
    <m/>
    <m/>
  </r>
  <r>
    <n v="138431"/>
    <x v="13"/>
    <s v="Moreno"/>
    <x v="6"/>
    <d v="2020-06-30T00:00:00"/>
    <s v="Martín"/>
    <s v="Mantenimiento Mecanico"/>
    <d v="2023-03-09T00:00:00"/>
    <d v="1899-12-30T06:59:23"/>
    <d v="2023-03-09T00:00:00"/>
    <d v="1899-12-30T11:34:01"/>
    <n v="16478"/>
    <n v="274.63333333333333"/>
    <s v="se corto vástago del actuador de sobre tapa, están trabajando para solucionar este problema."/>
    <s v="rotura"/>
    <n v="10"/>
    <s v="marzo"/>
    <s v="M"/>
    <m/>
    <s v="si"/>
    <m/>
    <m/>
    <m/>
  </r>
  <r>
    <n v="138439"/>
    <x v="1"/>
    <s v="Moreno"/>
    <x v="2"/>
    <d v="2020-10-16T00:00:00"/>
    <s v="Martín"/>
    <s v="Mantenimiento Electrico"/>
    <d v="2023-03-09T00:00:00"/>
    <d v="1899-12-30T08:39:08"/>
    <d v="2023-03-09T00:00:00"/>
    <d v="1899-12-30T09:33:11"/>
    <n v="3243"/>
    <n v="54.05"/>
    <s v=" regulacion de camaras"/>
    <s v="ajuste"/>
    <n v="10"/>
    <s v="marzo"/>
    <s v="M"/>
    <m/>
    <s v="no"/>
    <m/>
    <m/>
    <m/>
  </r>
  <r>
    <n v="138444"/>
    <x v="6"/>
    <s v="Moreno"/>
    <x v="19"/>
    <d v="2018-11-01T00:00:00"/>
    <s v="-"/>
    <s v="Mantenimiento Electrico"/>
    <d v="2023-03-09T00:00:00"/>
    <d v="1899-12-30T09:42:03"/>
    <d v="2023-03-09T00:00:00"/>
    <d v="1899-12-30T10:12:35"/>
    <n v="1832"/>
    <n v="30.533333333333335"/>
    <s v="se le da tensión a la etiquetadora"/>
    <s v="ajuste"/>
    <n v="10"/>
    <s v="marzo"/>
    <s v="M"/>
    <m/>
    <s v="no"/>
    <m/>
    <m/>
    <m/>
  </r>
  <r>
    <n v="138461"/>
    <x v="6"/>
    <s v="Moreno"/>
    <x v="19"/>
    <d v="2018-11-01T00:00:00"/>
    <s v="-"/>
    <s v="Mantenimiento Electrico"/>
    <d v="2023-03-09T00:00:00"/>
    <d v="1899-12-30T10:44:30"/>
    <d v="2023-03-09T00:00:00"/>
    <d v="1899-12-30T15:17:42"/>
    <n v="16392"/>
    <n v="273.2"/>
    <s v="se le da tensión a la etiquetadora"/>
    <s v="ajuste"/>
    <n v="10"/>
    <s v="marzo"/>
    <s v="M"/>
    <m/>
    <s v="no"/>
    <m/>
    <m/>
    <m/>
  </r>
  <r>
    <n v="138468"/>
    <x v="3"/>
    <s v="Moreno"/>
    <x v="2"/>
    <d v="2020-02-20T00:00:00"/>
    <s v="Martín"/>
    <s v="Mantenimiento Mecanico"/>
    <d v="2023-03-09T00:00:00"/>
    <d v="1899-12-30T10:54:20"/>
    <d v="2023-03-09T00:00:00"/>
    <d v="1899-12-30T14:18:17"/>
    <n v="12237"/>
    <n v="203.95"/>
    <s v=" se coloca sensor suelto y se regula etiquetadora "/>
    <s v="ajuste"/>
    <n v="10"/>
    <s v="marzo"/>
    <s v="M"/>
    <m/>
    <s v="no"/>
    <m/>
    <m/>
    <m/>
  </r>
  <r>
    <n v="138471"/>
    <x v="0"/>
    <s v="Moreno"/>
    <x v="0"/>
    <d v="2018-11-01T00:00:00"/>
    <s v="-"/>
    <s v="Mantenimiento Electrico"/>
    <d v="2023-03-09T00:00:00"/>
    <d v="1899-12-30T11:22:48"/>
    <d v="2023-03-09T00:00:00"/>
    <d v="1899-12-30T13:07:19"/>
    <n v="6271"/>
    <n v="104.51666666666667"/>
    <s v=" se regula termocupla"/>
    <s v="ajuste"/>
    <n v="10"/>
    <s v="marzo"/>
    <s v="M"/>
    <m/>
    <s v="no"/>
    <m/>
    <m/>
    <m/>
  </r>
  <r>
    <n v="138473"/>
    <x v="13"/>
    <s v="Moreno"/>
    <x v="6"/>
    <d v="2020-06-30T00:00:00"/>
    <s v="Martín"/>
    <s v="Mantenimiento Mecanico"/>
    <d v="2023-03-09T00:00:00"/>
    <d v="1899-12-30T11:39:08"/>
    <d v="2023-03-09T00:00:00"/>
    <d v="1899-12-30T11:54:15"/>
    <n v="907"/>
    <n v="15.116666666666667"/>
    <s v="regulacion"/>
    <s v="ajuste"/>
    <n v="10"/>
    <s v="marzo"/>
    <s v="M"/>
    <m/>
    <s v="no"/>
    <m/>
    <m/>
    <m/>
  </r>
  <r>
    <n v="138477"/>
    <x v="13"/>
    <s v="Moreno"/>
    <x v="6"/>
    <d v="2020-06-30T00:00:00"/>
    <s v="Martín"/>
    <s v="Mantenimiento Mecanico"/>
    <d v="2023-03-09T00:00:00"/>
    <d v="1899-12-30T12:03:17"/>
    <d v="2023-03-09T00:00:00"/>
    <d v="1899-12-30T12:59:53"/>
    <n v="3396"/>
    <n v="56.6"/>
    <s v="regulacion"/>
    <s v="ajuste"/>
    <n v="10"/>
    <s v="marzo"/>
    <s v="M"/>
    <m/>
    <s v="no"/>
    <m/>
    <m/>
    <m/>
  </r>
  <r>
    <n v="138484"/>
    <x v="11"/>
    <s v="Moreno"/>
    <x v="3"/>
    <d v="2021-02-04T00:00:00"/>
    <s v="Victor"/>
    <s v="Mantenimiento Mecanico"/>
    <d v="2023-03-09T00:00:00"/>
    <d v="1899-12-30T13:00:02"/>
    <d v="2023-03-09T00:00:00"/>
    <d v="1899-12-30T14:30:41"/>
    <n v="5439"/>
    <n v="90.65"/>
    <s v="se cambia eslabones de la transportadora"/>
    <s v="rotura"/>
    <n v="10"/>
    <s v="marzo"/>
    <s v="M"/>
    <m/>
    <s v="si"/>
    <m/>
    <m/>
    <m/>
  </r>
  <r>
    <n v="138488"/>
    <x v="13"/>
    <s v="Moreno"/>
    <x v="6"/>
    <d v="2020-06-30T00:00:00"/>
    <s v="Martín"/>
    <s v="Mantenimiento Mecanico"/>
    <d v="2023-03-09T00:00:00"/>
    <d v="1899-12-30T14:16:33"/>
    <d v="2023-03-09T00:00:00"/>
    <d v="1899-12-30T16:03:20"/>
    <n v="6407"/>
    <n v="106.78333333333333"/>
    <s v="regulacion"/>
    <s v="ajuste"/>
    <n v="10"/>
    <s v="marzo"/>
    <s v="T"/>
    <m/>
    <s v="no"/>
    <m/>
    <m/>
    <m/>
  </r>
  <r>
    <n v="138492"/>
    <x v="3"/>
    <s v="Moreno"/>
    <x v="2"/>
    <d v="2020-02-20T00:00:00"/>
    <s v="Martín"/>
    <s v="Mantenimiento Mecanico"/>
    <d v="2023-03-09T00:00:00"/>
    <d v="1899-12-30T14:45:32"/>
    <d v="2023-03-09T00:00:00"/>
    <d v="1899-12-30T15:28:09"/>
    <n v="2557"/>
    <n v="42.616666666666667"/>
    <s v="se limpió Venturi de bolilla y se encuentra bastante sucio"/>
    <s v="ajuste"/>
    <n v="10"/>
    <s v="marzo"/>
    <s v="T"/>
    <m/>
    <s v="no"/>
    <m/>
    <m/>
    <m/>
  </r>
  <r>
    <n v="138493"/>
    <x v="6"/>
    <s v="Moreno"/>
    <x v="10"/>
    <d v="2018-11-01T00:00:00"/>
    <s v="-"/>
    <s v="Mantenimiento Electrico"/>
    <d v="2023-03-09T00:00:00"/>
    <d v="1899-12-30T15:00:23"/>
    <d v="2023-03-09T00:00:00"/>
    <d v="1899-12-30T15:00:31"/>
    <n v="8"/>
    <n v="0.13333333333333333"/>
    <s v="microparada"/>
    <s v="microparada"/>
    <n v="10"/>
    <s v="marzo"/>
    <s v="T"/>
    <m/>
    <s v="microparada"/>
    <m/>
    <m/>
    <m/>
  </r>
  <r>
    <n v="138495"/>
    <x v="6"/>
    <s v="Moreno"/>
    <x v="10"/>
    <d v="2018-11-01T00:00:00"/>
    <s v="-"/>
    <s v="Mantenimiento Electrico"/>
    <d v="2023-03-09T00:00:00"/>
    <d v="1899-12-30T15:00:51"/>
    <d v="2023-03-09T00:00:00"/>
    <d v="1899-12-30T17:40:54"/>
    <n v="9603"/>
    <n v="160.05000000000001"/>
    <s v=" hace prueba piloto con el ink-jet. Se regulo y Configuro"/>
    <s v="ajuste"/>
    <n v="10"/>
    <s v="marzo"/>
    <s v="T"/>
    <m/>
    <s v="no"/>
    <m/>
    <m/>
    <m/>
  </r>
  <r>
    <n v="138506"/>
    <x v="13"/>
    <s v="Moreno"/>
    <x v="6"/>
    <d v="2020-06-30T00:00:00"/>
    <s v="Martín"/>
    <s v="Mantenimiento Mecanico"/>
    <d v="2023-03-09T00:00:00"/>
    <d v="1899-12-30T16:52:34"/>
    <d v="2023-03-09T00:00:00"/>
    <d v="1899-12-30T17:59:43"/>
    <n v="4029"/>
    <n v="67.150000000000006"/>
    <s v="regulacion"/>
    <s v="ajuste"/>
    <n v="10"/>
    <s v="marzo"/>
    <s v="T"/>
    <m/>
    <s v="no"/>
    <m/>
    <m/>
    <m/>
  </r>
  <r>
    <n v="138509"/>
    <x v="31"/>
    <s v="Moreno"/>
    <x v="18"/>
    <d v="2018-11-01T00:00:00"/>
    <s v="-"/>
    <s v="Mantenimiento Electrico"/>
    <d v="2023-03-09T00:00:00"/>
    <d v="1899-12-30T17:30:49"/>
    <d v="2023-03-09T00:00:00"/>
    <d v="1899-12-30T18:26:49"/>
    <n v="3360"/>
    <n v="56"/>
    <s v="sin informacion"/>
    <s v="sin informacion"/>
    <n v="10"/>
    <s v="marzo"/>
    <s v="T"/>
    <s v="sin informacion"/>
    <s v="sin informacion"/>
    <s v="sin informacion"/>
    <s v="sin informacion"/>
    <s v="sin informacion"/>
  </r>
  <r>
    <n v="138511"/>
    <x v="24"/>
    <s v="Moreno"/>
    <x v="7"/>
    <d v="2018-11-01T00:00:00"/>
    <s v="-"/>
    <s v="Mantenimiento Mecanico"/>
    <d v="2023-03-09T00:00:00"/>
    <d v="1899-12-30T18:12:38"/>
    <d v="2023-03-09T00:00:00"/>
    <d v="1899-12-30T18:20:00"/>
    <n v="442"/>
    <n v="7.3666666666666663"/>
    <s v="microparada"/>
    <s v="microparada"/>
    <n v="10"/>
    <s v="marzo"/>
    <s v="T"/>
    <m/>
    <s v="microparada"/>
    <m/>
    <m/>
    <m/>
  </r>
  <r>
    <n v="138516"/>
    <x v="0"/>
    <s v="Moreno"/>
    <x v="18"/>
    <d v="2018-11-01T00:00:00"/>
    <s v="-"/>
    <s v="Mantenimiento Electrico"/>
    <d v="2023-03-09T00:00:00"/>
    <d v="1899-12-30T18:26:57"/>
    <d v="2023-03-09T00:00:00"/>
    <d v="1899-12-30T20:54:20"/>
    <n v="8843"/>
    <n v="147.38333333333333"/>
    <s v=" se cambia resistencia del Leister"/>
    <s v="rotura"/>
    <n v="10"/>
    <s v="marzo"/>
    <s v="T"/>
    <m/>
    <s v="si"/>
    <m/>
    <m/>
    <m/>
  </r>
  <r>
    <n v="138520"/>
    <x v="14"/>
    <s v="Moreno"/>
    <x v="2"/>
    <d v="2020-02-20T00:00:00"/>
    <s v="Martín"/>
    <s v="Mantenimiento Electrico"/>
    <d v="2023-03-09T00:00:00"/>
    <d v="1899-12-30T18:49:50"/>
    <d v="2023-03-09T00:00:00"/>
    <d v="1899-12-30T19:14:35"/>
    <n v="1485"/>
    <n v="24.75"/>
    <s v="regulacion"/>
    <s v="ajuste"/>
    <n v="10"/>
    <s v="marzo"/>
    <s v="T"/>
    <m/>
    <s v="no"/>
    <m/>
    <m/>
    <m/>
  </r>
  <r>
    <n v="138522"/>
    <x v="11"/>
    <s v="Moreno"/>
    <x v="3"/>
    <d v="2021-02-04T00:00:00"/>
    <s v="Victor"/>
    <s v="Mantenimiento Mecanico"/>
    <d v="2023-03-09T00:00:00"/>
    <d v="1899-12-30T19:28:25"/>
    <d v="2023-03-09T00:00:00"/>
    <d v="1899-12-30T19:58:38"/>
    <n v="1813"/>
    <n v="30.216666666666665"/>
    <s v="regulacion"/>
    <s v="ajuste"/>
    <n v="10"/>
    <s v="marzo"/>
    <s v="T"/>
    <m/>
    <s v="no"/>
    <m/>
    <m/>
    <m/>
  </r>
  <r>
    <n v="138524"/>
    <x v="7"/>
    <s v="Moreno"/>
    <x v="2"/>
    <d v="2018-11-01T00:00:00"/>
    <s v="-"/>
    <s v="Mantenimiento Electrico"/>
    <d v="2023-03-09T00:00:00"/>
    <d v="1899-12-30T20:05:20"/>
    <d v="2023-03-09T00:00:00"/>
    <d v="1899-12-30T20:05:26"/>
    <n v="6"/>
    <n v="0.1"/>
    <s v="microparada"/>
    <s v="microparada"/>
    <n v="10"/>
    <s v="marzo"/>
    <s v="T"/>
    <m/>
    <s v="microparada"/>
    <m/>
    <m/>
    <m/>
  </r>
  <r>
    <n v="138525"/>
    <x v="7"/>
    <s v="Moreno"/>
    <x v="2"/>
    <d v="2018-11-01T00:00:00"/>
    <s v="-"/>
    <s v="Mantenimiento Mecanico"/>
    <d v="2023-03-09T00:00:00"/>
    <d v="1899-12-30T20:05:32"/>
    <d v="2023-03-09T00:00:00"/>
    <d v="1899-12-30T20:37:06"/>
    <n v="1894"/>
    <n v="31.566666666666666"/>
    <s v="se limpió Venturi de bolilla y se encuentra bastante sucio"/>
    <s v="ajuste"/>
    <n v="10"/>
    <s v="marzo"/>
    <s v="T"/>
    <m/>
    <s v="no"/>
    <m/>
    <m/>
    <m/>
  </r>
  <r>
    <n v="138527"/>
    <x v="13"/>
    <s v="Moreno"/>
    <x v="6"/>
    <d v="2020-06-30T00:00:00"/>
    <s v="Martín"/>
    <s v="Mantenimiento Mecanico"/>
    <d v="2023-03-09T00:00:00"/>
    <d v="1899-12-30T20:53:49"/>
    <d v="2023-03-09T00:00:00"/>
    <d v="1899-12-30T21:55:17"/>
    <n v="3688"/>
    <n v="61.466666666666669"/>
    <s v="regulacion"/>
    <s v="ajuste"/>
    <n v="10"/>
    <s v="marzo"/>
    <s v="T"/>
    <m/>
    <s v="no"/>
    <m/>
    <m/>
    <m/>
  </r>
  <r>
    <n v="138528"/>
    <x v="7"/>
    <s v="Moreno"/>
    <x v="2"/>
    <d v="2018-11-01T00:00:00"/>
    <s v="-"/>
    <s v="Mantenimiento Electrico"/>
    <d v="2023-03-09T00:00:00"/>
    <d v="1899-12-30T22:54:50"/>
    <d v="2023-03-09T00:00:00"/>
    <d v="1899-12-30T22:54:53"/>
    <n v="3"/>
    <n v="0.05"/>
    <s v="microparada"/>
    <s v="microparada"/>
    <n v="10"/>
    <s v="marzo"/>
    <s v="N"/>
    <m/>
    <s v="microparada"/>
    <m/>
    <m/>
    <m/>
  </r>
  <r>
    <n v="138529"/>
    <x v="7"/>
    <s v="Moreno"/>
    <x v="2"/>
    <d v="2018-11-01T00:00:00"/>
    <s v="-"/>
    <s v="Mantenimiento Mecanico"/>
    <d v="2023-03-09T00:00:00"/>
    <d v="1899-12-30T22:55:01"/>
    <d v="2023-03-09T00:00:00"/>
    <d v="1899-12-30T23:13:37"/>
    <n v="1116"/>
    <n v="18.600000000000001"/>
    <s v="reemplazo de venturi"/>
    <s v="rotura"/>
    <n v="10"/>
    <s v="marzo"/>
    <s v="N"/>
    <m/>
    <s v="si"/>
    <m/>
    <m/>
    <m/>
  </r>
  <r>
    <n v="138530"/>
    <x v="3"/>
    <s v="Moreno"/>
    <x v="2"/>
    <d v="2020-02-20T00:00:00"/>
    <s v="Martín"/>
    <s v="Mantenimiento Electrico"/>
    <d v="2023-03-10T00:00:00"/>
    <d v="1899-12-30T01:19:42"/>
    <d v="2023-03-10T00:00:00"/>
    <d v="1899-12-30T03:17:57"/>
    <n v="7095"/>
    <n v="118.25"/>
    <s v="reemplazo de venturi"/>
    <s v="rotura"/>
    <n v="10"/>
    <s v="marzo"/>
    <s v="N"/>
    <m/>
    <s v="si"/>
    <m/>
    <m/>
    <m/>
  </r>
  <r>
    <n v="138532"/>
    <x v="3"/>
    <s v="Moreno"/>
    <x v="2"/>
    <d v="2020-02-20T00:00:00"/>
    <s v="Martín"/>
    <s v="Mantenimiento Mecanico"/>
    <d v="2023-03-10T00:00:00"/>
    <d v="1899-12-30T06:04:29"/>
    <d v="2023-03-10T00:00:00"/>
    <d v="1899-12-30T07:24:08"/>
    <n v="4779"/>
    <n v="79.650000000000006"/>
    <s v="regulación de ambas cámaras"/>
    <s v="ajuste"/>
    <n v="10"/>
    <s v="marzo"/>
    <s v="M"/>
    <m/>
    <s v="no"/>
    <m/>
    <m/>
    <m/>
  </r>
  <r>
    <n v="138533"/>
    <x v="0"/>
    <s v="Moreno"/>
    <x v="0"/>
    <d v="2018-11-01T00:00:00"/>
    <s v="-"/>
    <s v="Mantenimiento Mecanico"/>
    <d v="2023-03-10T00:00:00"/>
    <d v="1899-12-30T06:06:52"/>
    <d v="2023-03-10T00:00:00"/>
    <d v="1899-12-30T06:18:21"/>
    <n v="689"/>
    <n v="11.483333333333333"/>
    <s v="sin informacion"/>
    <s v="sin informacion"/>
    <n v="10"/>
    <s v="marzo"/>
    <s v="M"/>
    <s v="sin informacion"/>
    <s v="sin informacion"/>
    <s v="sin informacion"/>
    <s v="sin informacion"/>
    <s v="sin informacion"/>
  </r>
  <r>
    <n v="138534"/>
    <x v="0"/>
    <s v="Moreno"/>
    <x v="18"/>
    <d v="2018-11-01T00:00:00"/>
    <s v="-"/>
    <s v="Mantenimiento Electrico"/>
    <d v="2023-03-10T00:00:00"/>
    <d v="1899-12-30T06:11:47"/>
    <d v="2023-03-10T00:00:00"/>
    <d v="1899-12-30T11:35:20"/>
    <n v="19413"/>
    <n v="323.55"/>
    <s v="sin informacion"/>
    <s v="sin informacion"/>
    <n v="10"/>
    <s v="marzo"/>
    <s v="M"/>
    <s v="sin informacion"/>
    <s v="sin informacion"/>
    <s v="sin informacion"/>
    <s v="sin informacion"/>
    <s v="sin informacion"/>
  </r>
  <r>
    <n v="138535"/>
    <x v="0"/>
    <s v="Moreno"/>
    <x v="0"/>
    <d v="2018-11-01T00:00:00"/>
    <s v="-"/>
    <s v="Mantenimiento Electrico"/>
    <d v="2023-03-10T00:00:00"/>
    <d v="1899-12-30T06:18:28"/>
    <d v="2023-03-11T00:00:00"/>
    <d v="1899-12-30T14:04:15"/>
    <n v="114347"/>
    <n v="1905.7833333333333"/>
    <s v="sin informacion"/>
    <s v="sin informacion"/>
    <n v="11"/>
    <s v="marzo"/>
    <s v="M"/>
    <s v="sin informacion"/>
    <s v="sin informacion"/>
    <s v="sin informacion"/>
    <s v="sin informacion"/>
    <s v="sin informacion"/>
  </r>
  <r>
    <n v="138537"/>
    <x v="24"/>
    <s v="Moreno"/>
    <x v="7"/>
    <d v="2018-11-01T00:00:00"/>
    <s v="-"/>
    <s v="Mantenimiento Electrico"/>
    <d v="2023-03-10T00:00:00"/>
    <d v="1899-12-30T06:37:50"/>
    <d v="2023-03-10T00:00:00"/>
    <d v="1899-12-30T08:48:29"/>
    <n v="7839"/>
    <n v="130.65"/>
    <s v="sin informacion"/>
    <s v="sin informacion"/>
    <n v="10"/>
    <s v="marzo"/>
    <s v="M"/>
    <s v="sin informacion"/>
    <s v="sin informacion"/>
    <s v="sin informacion"/>
    <s v="sin informacion"/>
    <s v="sin informacion"/>
  </r>
  <r>
    <n v="138538"/>
    <x v="28"/>
    <s v="Moreno"/>
    <x v="15"/>
    <d v="2018-11-01T00:00:00"/>
    <s v="-"/>
    <s v="Mantenimiento Mecanico"/>
    <d v="2023-03-10T00:00:00"/>
    <d v="1899-12-30T06:38:47"/>
    <d v="2023-03-10T00:00:00"/>
    <d v="1899-12-30T06:56:00"/>
    <n v="1033"/>
    <n v="17.216666666666665"/>
    <s v="sin informacion"/>
    <s v="sin informacion"/>
    <n v="10"/>
    <s v="marzo"/>
    <s v="M"/>
    <s v="sin informacion"/>
    <s v="sin informacion"/>
    <s v="sin informacion"/>
    <s v="sin informacion"/>
    <s v="sin informacion"/>
  </r>
  <r>
    <n v="138543"/>
    <x v="1"/>
    <s v="Moreno"/>
    <x v="2"/>
    <d v="2020-10-16T00:00:00"/>
    <s v="Martín"/>
    <s v="Mantenimiento Electrico"/>
    <d v="2023-03-10T00:00:00"/>
    <d v="1899-12-30T07:24:16"/>
    <d v="2023-03-10T00:00:00"/>
    <d v="1899-12-30T07:44:25"/>
    <n v="1209"/>
    <n v="20.149999999999999"/>
    <s v="sin informacion"/>
    <s v="sin informacion"/>
    <n v="10"/>
    <s v="marzo"/>
    <s v="M"/>
    <s v="sin informacion"/>
    <s v="sin informacion"/>
    <s v="sin informacion"/>
    <s v="sin informacion"/>
    <s v="sin informacion"/>
  </r>
  <r>
    <n v="138553"/>
    <x v="24"/>
    <s v="Moreno"/>
    <x v="7"/>
    <d v="2018-11-01T00:00:00"/>
    <s v="-"/>
    <s v="Mantenimiento Electrico"/>
    <d v="2023-03-10T00:00:00"/>
    <d v="1899-12-30T09:31:13"/>
    <d v="2023-03-10T00:00:00"/>
    <d v="1899-12-30T09:54:33"/>
    <n v="1400"/>
    <n v="23.333333333333332"/>
    <s v="sin informacion"/>
    <s v="sin informacion"/>
    <n v="10"/>
    <s v="marzo"/>
    <s v="M"/>
    <s v="sin informacion"/>
    <s v="sin informacion"/>
    <s v="sin informacion"/>
    <s v="sin informacion"/>
    <s v="sin informacion"/>
  </r>
  <r>
    <n v="138556"/>
    <x v="24"/>
    <s v="Moreno"/>
    <x v="7"/>
    <d v="2018-11-01T00:00:00"/>
    <s v="-"/>
    <s v="Mantenimiento Electrico"/>
    <d v="2023-03-10T00:00:00"/>
    <d v="1899-12-30T10:17:06"/>
    <d v="2023-03-10T00:00:00"/>
    <d v="1899-12-30T11:23:52"/>
    <n v="4006"/>
    <n v="66.766666666666666"/>
    <s v="sin informacion"/>
    <s v="sin informacion"/>
    <n v="10"/>
    <s v="marzo"/>
    <s v="M"/>
    <s v="sin informacion"/>
    <s v="sin informacion"/>
    <s v="sin informacion"/>
    <s v="sin informacion"/>
    <s v="sin informacion"/>
  </r>
  <r>
    <n v="138559"/>
    <x v="21"/>
    <s v="Moreno"/>
    <x v="6"/>
    <d v="2018-11-01T00:00:00"/>
    <s v="-"/>
    <s v="Mantenimiento Electrico"/>
    <d v="2023-03-10T00:00:00"/>
    <d v="1899-12-30T10:44:35"/>
    <d v="2023-03-10T00:00:00"/>
    <d v="1899-12-30T10:44:51"/>
    <n v="16"/>
    <n v="0.26666666666666666"/>
    <s v="microparada"/>
    <s v="microparada"/>
    <n v="10"/>
    <s v="marzo"/>
    <s v="M"/>
    <m/>
    <s v="microparada"/>
    <m/>
    <m/>
    <m/>
  </r>
  <r>
    <n v="138563"/>
    <x v="0"/>
    <s v="Moreno"/>
    <x v="16"/>
    <d v="2018-11-01T00:00:00"/>
    <s v="-"/>
    <s v="Mantenimiento Electrico"/>
    <d v="2023-03-10T00:00:00"/>
    <d v="1899-12-30T12:33:03"/>
    <d v="2023-03-10T00:00:00"/>
    <d v="1899-12-30T13:04:28"/>
    <n v="1885"/>
    <n v="31.416666666666668"/>
    <s v="se cambia prisma roto"/>
    <s v="rotura"/>
    <n v="10"/>
    <s v="marzo"/>
    <s v="M"/>
    <m/>
    <s v="si"/>
    <m/>
    <m/>
    <m/>
  </r>
  <r>
    <n v="138566"/>
    <x v="33"/>
    <s v="Moreno"/>
    <x v="16"/>
    <d v="2018-11-01T00:00:00"/>
    <s v="-"/>
    <s v="Mantenimiento Electrico"/>
    <d v="2023-03-10T00:00:00"/>
    <d v="1899-12-30T13:14:40"/>
    <d v="2023-03-10T00:00:00"/>
    <d v="1899-12-30T13:26:54"/>
    <n v="734"/>
    <n v="12.233333333333333"/>
    <s v="sin informacion"/>
    <s v="sin informacion"/>
    <n v="10"/>
    <s v="marzo"/>
    <s v="M"/>
    <s v="sin informacion"/>
    <s v="sin informacion"/>
    <s v="sin informacion"/>
    <s v="sin informacion"/>
    <s v="sin informacion"/>
  </r>
  <r>
    <n v="138568"/>
    <x v="0"/>
    <s v="Moreno"/>
    <x v="8"/>
    <d v="2018-11-01T00:00:00"/>
    <s v="-"/>
    <s v="Mantenimiento Mecanico"/>
    <d v="2023-03-10T00:00:00"/>
    <d v="1899-12-30T14:39:50"/>
    <d v="2023-03-10T00:00:00"/>
    <d v="1899-12-30T15:07:17"/>
    <n v="1647"/>
    <n v="27.45"/>
    <s v="regulación del corte de llenado"/>
    <s v="ajuste"/>
    <n v="10"/>
    <s v="marzo"/>
    <s v="T"/>
    <m/>
    <s v="no"/>
    <m/>
    <m/>
    <m/>
  </r>
  <r>
    <n v="138574"/>
    <x v="7"/>
    <s v="Moreno"/>
    <x v="2"/>
    <d v="2018-11-01T00:00:00"/>
    <s v="-"/>
    <s v="Mantenimiento Mecanico"/>
    <d v="2023-03-10T00:00:00"/>
    <d v="1899-12-30T15:45:46"/>
    <d v="2023-03-10T00:00:00"/>
    <d v="1899-12-30T15:59:46"/>
    <n v="840"/>
    <n v="14"/>
    <s v="se cambia venturi de cabezal 1 de bolillas"/>
    <s v="rotura"/>
    <n v="10"/>
    <s v="marzo"/>
    <s v="T"/>
    <m/>
    <s v="si"/>
    <m/>
    <m/>
    <m/>
  </r>
  <r>
    <n v="138578"/>
    <x v="23"/>
    <s v="Moreno"/>
    <x v="7"/>
    <d v="2020-03-10T00:00:00"/>
    <s v="Martín"/>
    <s v="Mantenimiento Mecanico"/>
    <d v="2023-03-10T00:00:00"/>
    <d v="1899-12-30T17:35:28"/>
    <d v="2023-03-10T00:00:00"/>
    <d v="1899-12-30T17:47:31"/>
    <n v="723"/>
    <n v="12.05"/>
    <s v=" regulación de altura pico and play"/>
    <s v="ajuste"/>
    <n v="10"/>
    <s v="marzo"/>
    <s v="T"/>
    <m/>
    <s v="no"/>
    <m/>
    <m/>
    <m/>
  </r>
  <r>
    <n v="138580"/>
    <x v="0"/>
    <s v="Moreno"/>
    <x v="7"/>
    <d v="2018-11-01T00:00:00"/>
    <s v="-"/>
    <s v="Mantenimiento Mecanico"/>
    <d v="2023-03-10T00:00:00"/>
    <d v="1899-12-30T17:50:00"/>
    <d v="2023-03-10T00:00:00"/>
    <d v="1899-12-30T17:58:54"/>
    <n v="534"/>
    <n v="8.9"/>
    <s v="microparada"/>
    <s v="microparada"/>
    <n v="10"/>
    <s v="marzo"/>
    <s v="T"/>
    <m/>
    <s v="microparada"/>
    <m/>
    <m/>
    <m/>
  </r>
  <r>
    <n v="138581"/>
    <x v="0"/>
    <s v="Moreno"/>
    <x v="9"/>
    <d v="2018-11-01T00:00:00"/>
    <s v="-"/>
    <s v="Mantenimiento Mecanico"/>
    <d v="2023-03-10T00:00:00"/>
    <d v="1899-12-30T18:42:02"/>
    <d v="2023-03-10T00:00:00"/>
    <d v="1899-12-30T18:54:49"/>
    <n v="767"/>
    <n v="12.783333333333333"/>
    <s v="se cambia manguera y racor del aire de la llenadora"/>
    <s v="rotura"/>
    <n v="10"/>
    <s v="marzo"/>
    <s v="T"/>
    <m/>
    <s v="si"/>
    <m/>
    <m/>
    <m/>
  </r>
  <r>
    <n v="138584"/>
    <x v="1"/>
    <s v="Moreno"/>
    <x v="2"/>
    <d v="2020-10-16T00:00:00"/>
    <s v="Martín"/>
    <s v="Mantenimiento Electrico"/>
    <d v="2023-03-10T00:00:00"/>
    <d v="1899-12-30T19:29:31"/>
    <d v="2023-03-10T00:00:00"/>
    <d v="1899-12-30T19:41:25"/>
    <n v="714"/>
    <n v="11.9"/>
    <s v="se reinicia etiquetadora"/>
    <s v="ajuste"/>
    <n v="10"/>
    <s v="marzo"/>
    <s v="T"/>
    <m/>
    <s v="no"/>
    <m/>
    <m/>
    <m/>
  </r>
  <r>
    <n v="138587"/>
    <x v="27"/>
    <s v="Moreno"/>
    <x v="8"/>
    <d v="2018-11-01T00:00:00"/>
    <s v="-"/>
    <s v="Mantenimiento Mecanico"/>
    <d v="2023-03-10T00:00:00"/>
    <d v="1899-12-30T21:26:53"/>
    <d v="2023-03-10T00:00:00"/>
    <d v="1899-12-30T21:32:15"/>
    <n v="322"/>
    <n v="5.3666666666666663"/>
    <s v="microparada"/>
    <s v="microparada"/>
    <n v="10"/>
    <s v="marzo"/>
    <s v="T"/>
    <m/>
    <s v="microparada"/>
    <m/>
    <m/>
    <m/>
  </r>
  <r>
    <n v="138590"/>
    <x v="19"/>
    <s v="Moreno"/>
    <x v="9"/>
    <d v="2018-11-01T00:00:00"/>
    <s v="-"/>
    <s v="Mantenimiento Mecanico"/>
    <d v="2023-03-11T00:00:00"/>
    <d v="1899-12-30T15:21:35"/>
    <d v="2023-03-11T00:00:00"/>
    <d v="1899-12-30T16:21:43"/>
    <n v="3608"/>
    <n v="60.133333333333333"/>
    <s v="sin informacion"/>
    <s v="sin informacion"/>
    <n v="11"/>
    <s v="marzo"/>
    <s v="T"/>
    <s v="sin informacion"/>
    <s v="sin informacion"/>
    <s v="sin informacion"/>
    <s v="sin informacion"/>
    <s v="sin informacion"/>
  </r>
  <r>
    <n v="138592"/>
    <x v="1"/>
    <s v="Moreno"/>
    <x v="2"/>
    <d v="2020-10-16T00:00:00"/>
    <s v="Martín"/>
    <s v="Mantenimiento Mecanico"/>
    <d v="2023-03-12T00:00:00"/>
    <d v="1899-12-30T07:01:52"/>
    <d v="2023-03-12T00:00:00"/>
    <d v="1899-12-30T07:02:07"/>
    <n v="15"/>
    <n v="0.25"/>
    <s v="microparada"/>
    <s v="microparada"/>
    <n v="11"/>
    <s v="marzo"/>
    <s v="M"/>
    <m/>
    <s v="microparada"/>
    <m/>
    <m/>
    <m/>
  </r>
  <r>
    <n v="138594"/>
    <x v="12"/>
    <s v="Moreno"/>
    <x v="7"/>
    <d v="2018-11-01T00:00:00"/>
    <s v="-"/>
    <s v="Mantenimiento Electrico"/>
    <d v="2023-03-13T00:00:00"/>
    <d v="1899-12-30T06:04:31"/>
    <d v="2023-03-13T00:00:00"/>
    <d v="1899-12-30T06:44:36"/>
    <n v="2405"/>
    <n v="40.083333333333336"/>
    <s v="se regula sensor festo"/>
    <s v="ajuste"/>
    <n v="11"/>
    <s v="marzo"/>
    <s v="M"/>
    <m/>
    <s v="no"/>
    <m/>
    <m/>
    <m/>
  </r>
  <r>
    <n v="138606"/>
    <x v="3"/>
    <s v="Moreno"/>
    <x v="15"/>
    <d v="2020-02-20T00:00:00"/>
    <s v="Martín"/>
    <s v="Mantenimiento Electrico"/>
    <d v="2023-03-13T00:00:00"/>
    <d v="1899-12-30T06:22:53"/>
    <d v="2023-03-13T00:00:00"/>
    <d v="1899-12-30T09:07:56"/>
    <n v="9903"/>
    <n v="165.05"/>
    <s v="sin informacion"/>
    <s v="sin informacion"/>
    <n v="11"/>
    <s v="marzo"/>
    <s v="M"/>
    <s v="sin informacion"/>
    <s v="sin informacion"/>
    <s v="sin informacion"/>
    <s v="sin informacion"/>
    <s v="sin informacion"/>
  </r>
  <r>
    <n v="138609"/>
    <x v="1"/>
    <s v="Moreno"/>
    <x v="2"/>
    <d v="2020-10-16T00:00:00"/>
    <s v="Martín"/>
    <s v="Mantenimiento Electrico"/>
    <d v="2023-03-13T00:00:00"/>
    <d v="1899-12-30T06:31:42"/>
    <d v="2023-03-13T00:00:00"/>
    <d v="1899-12-30T14:49:28"/>
    <n v="29866"/>
    <n v="497.76666666666665"/>
    <s v=" están trabajando Victor, Maicol y Ezequiel por problemas en  motores posicionadores de etiquetadora."/>
    <s v="ajuste"/>
    <n v="11"/>
    <s v="marzo"/>
    <s v="M"/>
    <m/>
    <s v="no"/>
    <m/>
    <m/>
    <m/>
  </r>
  <r>
    <n v="138611"/>
    <x v="0"/>
    <s v="Moreno"/>
    <x v="10"/>
    <d v="2018-11-01T00:00:00"/>
    <s v="-"/>
    <s v="Mantenimiento Mecanico"/>
    <d v="2023-03-13T00:00:00"/>
    <d v="1899-12-30T06:41:46"/>
    <d v="2023-03-13T00:00:00"/>
    <d v="1899-12-30T08:17:49"/>
    <n v="5763"/>
    <n v="96.05"/>
    <s v="sin informacion"/>
    <s v="sin informacion"/>
    <n v="11"/>
    <s v="marzo"/>
    <s v="M"/>
    <s v="sin informacion"/>
    <s v="sin informacion"/>
    <s v="sin informacion"/>
    <s v="sin informacion"/>
    <s v="sin informacion"/>
  </r>
  <r>
    <n v="138612"/>
    <x v="38"/>
    <s v="Moreno"/>
    <x v="11"/>
    <d v="2018-11-01T00:00:00"/>
    <s v="-"/>
    <s v="Mantenimiento Mecanico"/>
    <d v="2023-03-13T00:00:00"/>
    <d v="1899-12-30T06:46:46"/>
    <d v="2023-03-13T00:00:00"/>
    <d v="1899-12-30T07:03:32"/>
    <n v="1006"/>
    <n v="16.766666666666666"/>
    <s v="sin informacion"/>
    <s v="sin informacion"/>
    <n v="11"/>
    <s v="marzo"/>
    <s v="M"/>
    <s v="sin informacion"/>
    <s v="sin informacion"/>
    <s v="sin informacion"/>
    <s v="sin informacion"/>
    <s v="sin informacion"/>
  </r>
  <r>
    <n v="138618"/>
    <x v="2"/>
    <s v="Moreno"/>
    <x v="9"/>
    <d v="2018-11-01T00:00:00"/>
    <s v="-"/>
    <s v="Mantenimiento Mecanico"/>
    <d v="2023-03-13T00:00:00"/>
    <d v="1899-12-30T07:35:07"/>
    <d v="2023-03-13T00:00:00"/>
    <d v="1899-12-30T07:41:13"/>
    <n v="366"/>
    <n v="6.1"/>
    <s v="microparada"/>
    <s v="microparada"/>
    <n v="11"/>
    <s v="marzo"/>
    <s v="M"/>
    <m/>
    <s v="microparada"/>
    <m/>
    <m/>
    <m/>
  </r>
  <r>
    <n v="138619"/>
    <x v="0"/>
    <s v="Moreno"/>
    <x v="18"/>
    <d v="2018-11-01T00:00:00"/>
    <s v="-"/>
    <s v="Mantenimiento Mecanico"/>
    <d v="2023-03-13T00:00:00"/>
    <d v="1899-12-30T07:38:59"/>
    <d v="2023-03-13T00:00:00"/>
    <d v="1899-12-30T07:54:13"/>
    <n v="914"/>
    <n v="15.233333333333333"/>
    <s v="sin informacion"/>
    <s v="sin informacion"/>
    <n v="11"/>
    <s v="marzo"/>
    <s v="M"/>
    <s v="sin informacion"/>
    <s v="sin informacion"/>
    <s v="sin informacion"/>
    <s v="sin informacion"/>
    <s v="sin informacion"/>
  </r>
  <r>
    <n v="138625"/>
    <x v="27"/>
    <s v="Moreno"/>
    <x v="12"/>
    <d v="2018-11-01T00:00:00"/>
    <s v="-"/>
    <s v="Mantenimiento Electrico"/>
    <d v="2023-03-13T00:00:00"/>
    <d v="1899-12-30T08:41:59"/>
    <d v="2023-03-13T00:00:00"/>
    <d v="1899-12-30T09:12:06"/>
    <n v="1807"/>
    <n v="30.116666666666667"/>
    <s v="sin informacion"/>
    <s v="sin informacion"/>
    <n v="11"/>
    <s v="marzo"/>
    <s v="M"/>
    <s v="sin informacion"/>
    <s v="sin informacion"/>
    <s v="sin informacion"/>
    <s v="sin informacion"/>
    <s v="sin informacion"/>
  </r>
  <r>
    <n v="138630"/>
    <x v="0"/>
    <s v="Moreno"/>
    <x v="18"/>
    <d v="2018-11-01T00:00:00"/>
    <s v="-"/>
    <s v="Mantenimiento Mecanico"/>
    <d v="2023-03-13T00:00:00"/>
    <d v="1899-12-30T09:14:34"/>
    <d v="2023-03-13T00:00:00"/>
    <d v="1899-12-30T13:50:29"/>
    <n v="16555"/>
    <n v="275.91666666666669"/>
    <s v="Se cambia motor de transmisión"/>
    <s v="ajuste"/>
    <n v="11"/>
    <s v="marzo"/>
    <s v="M"/>
    <m/>
    <s v="no"/>
    <m/>
    <m/>
    <m/>
  </r>
  <r>
    <n v="138633"/>
    <x v="24"/>
    <s v="Moreno"/>
    <x v="7"/>
    <d v="2018-11-01T00:00:00"/>
    <s v="-"/>
    <s v="Mantenimiento Electrico"/>
    <d v="2023-03-13T00:00:00"/>
    <d v="1899-12-30T09:21:13"/>
    <d v="2023-03-13T00:00:00"/>
    <d v="1899-12-30T09:28:14"/>
    <n v="421"/>
    <n v="7.0166666666666666"/>
    <s v="microparada"/>
    <s v="microparada"/>
    <n v="11"/>
    <s v="marzo"/>
    <s v="M"/>
    <m/>
    <s v="microparada"/>
    <m/>
    <m/>
    <m/>
  </r>
  <r>
    <n v="138634"/>
    <x v="0"/>
    <s v="Moreno"/>
    <x v="3"/>
    <d v="2021-02-04T00:00:00"/>
    <s v="Victor"/>
    <s v="Mantenimiento Electrico"/>
    <d v="2023-03-13T00:00:00"/>
    <d v="1899-12-30T10:16:40"/>
    <d v="2023-03-13T00:00:00"/>
    <d v="1899-12-30T10:32:38"/>
    <n v="958"/>
    <n v="15.966666666666667"/>
    <s v=" Llamaron por qué se paraba sola la línea"/>
    <s v="ajuste"/>
    <n v="11"/>
    <s v="marzo"/>
    <s v="M"/>
    <m/>
    <s v="no"/>
    <m/>
    <m/>
    <m/>
  </r>
  <r>
    <n v="138638"/>
    <x v="19"/>
    <s v="Moreno"/>
    <x v="3"/>
    <d v="2021-02-04T00:00:00"/>
    <s v="Victor"/>
    <s v="Mantenimiento Electrico"/>
    <d v="2023-03-13T00:00:00"/>
    <d v="1899-12-30T10:51:55"/>
    <d v="2023-03-13T00:00:00"/>
    <d v="1899-12-30T10:52:05"/>
    <n v="10"/>
    <n v="0.16666666666666666"/>
    <s v="microparada"/>
    <s v="microparada"/>
    <n v="11"/>
    <s v="marzo"/>
    <s v="M"/>
    <m/>
    <s v="microparada"/>
    <m/>
    <m/>
    <m/>
  </r>
  <r>
    <n v="138639"/>
    <x v="19"/>
    <s v="Moreno"/>
    <x v="3"/>
    <d v="2021-02-04T00:00:00"/>
    <s v="Victor"/>
    <s v="Mantenimiento Mecanico"/>
    <d v="2023-03-13T00:00:00"/>
    <d v="1899-12-30T10:52:13"/>
    <d v="2023-03-13T00:00:00"/>
    <d v="1899-12-30T10:52:47"/>
    <n v="34"/>
    <n v="0.56666666666666665"/>
    <s v="microparada"/>
    <s v="microparada"/>
    <n v="11"/>
    <s v="marzo"/>
    <s v="M"/>
    <m/>
    <s v="microparada"/>
    <m/>
    <m/>
    <m/>
  </r>
  <r>
    <n v="138641"/>
    <x v="38"/>
    <s v="Moreno"/>
    <x v="6"/>
    <d v="2019-10-08T00:00:00"/>
    <s v="Martín"/>
    <s v="Mantenimiento Electrico"/>
    <d v="2023-03-13T00:00:00"/>
    <d v="1899-12-30T11:46:44"/>
    <d v="2023-03-13T00:00:00"/>
    <d v="1899-12-30T11:48:09"/>
    <n v="85"/>
    <n v="1.4166666666666667"/>
    <s v="microparada"/>
    <s v="microparada"/>
    <n v="11"/>
    <s v="marzo"/>
    <s v="M"/>
    <m/>
    <s v="microparada"/>
    <m/>
    <m/>
    <m/>
  </r>
  <r>
    <n v="138642"/>
    <x v="38"/>
    <s v="Moreno"/>
    <x v="6"/>
    <d v="2019-10-08T00:00:00"/>
    <s v="Martín"/>
    <s v="Mantenimiento Mecanico"/>
    <d v="2023-03-13T00:00:00"/>
    <d v="1899-12-30T11:48:27"/>
    <d v="2023-03-13T00:00:00"/>
    <d v="1899-12-30T12:35:40"/>
    <n v="2833"/>
    <n v="47.216666666666669"/>
    <s v=" regulación"/>
    <s v="ajuste"/>
    <n v="11"/>
    <s v="marzo"/>
    <s v="M"/>
    <m/>
    <s v="no"/>
    <m/>
    <m/>
    <m/>
  </r>
  <r>
    <n v="138659"/>
    <x v="6"/>
    <s v="Moreno"/>
    <x v="10"/>
    <d v="2018-11-01T00:00:00"/>
    <s v="-"/>
    <s v="Mantenimiento Electrico"/>
    <d v="2023-03-13T00:00:00"/>
    <d v="1899-12-30T15:09:12"/>
    <d v="2023-03-13T00:00:00"/>
    <d v="1899-12-30T15:16:33"/>
    <n v="441"/>
    <n v="7.35"/>
    <s v="microparada"/>
    <s v="microparada"/>
    <n v="11"/>
    <s v="marzo"/>
    <s v="T"/>
    <m/>
    <s v="microparada"/>
    <m/>
    <m/>
    <m/>
  </r>
  <r>
    <n v="138663"/>
    <x v="6"/>
    <s v="Moreno"/>
    <x v="6"/>
    <d v="2018-11-01T00:00:00"/>
    <s v="-"/>
    <s v="Mantenimiento Electrico"/>
    <d v="2023-03-13T00:00:00"/>
    <d v="1899-12-30T16:00:05"/>
    <d v="2023-03-13T00:00:00"/>
    <d v="1899-12-30T16:54:37"/>
    <n v="3272"/>
    <n v="54.533333333333331"/>
    <s v="se regula"/>
    <s v="ajuste"/>
    <n v="11"/>
    <s v="marzo"/>
    <s v="T"/>
    <m/>
    <s v="no"/>
    <m/>
    <m/>
    <m/>
  </r>
  <r>
    <n v="138665"/>
    <x v="6"/>
    <s v="Moreno"/>
    <x v="10"/>
    <d v="2018-11-01T00:00:00"/>
    <s v="-"/>
    <s v="Mantenimiento Mecanico"/>
    <d v="2023-03-13T00:00:00"/>
    <d v="1899-12-30T16:07:43"/>
    <d v="2023-03-13T00:00:00"/>
    <d v="1899-12-30T19:31:29"/>
    <n v="12226"/>
    <n v="203.76666666666668"/>
    <s v="problemas con las estiquetas no se despegan de la bobina"/>
    <s v="no aplica"/>
    <n v="11"/>
    <s v="marzo"/>
    <s v="T"/>
    <s v="no aplica"/>
    <s v="no aplica"/>
    <s v="no aplica"/>
    <s v="no aplica"/>
    <s v="no aplica"/>
  </r>
  <r>
    <n v="138666"/>
    <x v="6"/>
    <s v="Moreno"/>
    <x v="16"/>
    <d v="2018-11-01T00:00:00"/>
    <s v="-"/>
    <s v="Mantenimiento Mecanico"/>
    <d v="2023-03-13T00:00:00"/>
    <d v="1899-12-30T16:20:22"/>
    <d v="2023-03-13T00:00:00"/>
    <d v="1899-12-30T16:52:33"/>
    <n v="1931"/>
    <n v="32.18333333333333"/>
    <s v="sin informacion"/>
    <s v="sin informacion"/>
    <n v="11"/>
    <s v="marzo"/>
    <s v="T"/>
    <s v="sin informacion"/>
    <s v="sin informacion"/>
    <s v="sin informacion"/>
    <s v="sin informacion"/>
    <s v="sin informacion"/>
  </r>
  <r>
    <n v="138669"/>
    <x v="0"/>
    <s v="Moreno"/>
    <x v="15"/>
    <d v="2018-11-01T00:00:00"/>
    <s v="-"/>
    <s v="Mantenimiento Electrico"/>
    <d v="2023-03-13T00:00:00"/>
    <d v="1899-12-30T17:20:02"/>
    <d v="2023-03-13T00:00:00"/>
    <d v="1899-12-30T17:31:57"/>
    <n v="715"/>
    <n v="11.916666666666666"/>
    <s v=" se regulan los amplificadores de la llenadora por cambio de productos"/>
    <s v="ajuste"/>
    <n v="11"/>
    <s v="marzo"/>
    <s v="T"/>
    <m/>
    <s v="no"/>
    <m/>
    <m/>
    <m/>
  </r>
  <r>
    <n v="138670"/>
    <x v="6"/>
    <s v="Moreno"/>
    <x v="16"/>
    <d v="2018-11-01T00:00:00"/>
    <s v="-"/>
    <s v="Mantenimiento Mecanico"/>
    <d v="2023-03-13T00:00:00"/>
    <d v="1899-12-30T17:31:46"/>
    <d v="2023-03-13T00:00:00"/>
    <d v="1899-12-30T17:35:07"/>
    <n v="201"/>
    <n v="3.35"/>
    <s v="microparada"/>
    <s v="microparada"/>
    <n v="11"/>
    <s v="marzo"/>
    <s v="T"/>
    <m/>
    <s v="microparada"/>
    <m/>
    <m/>
    <m/>
  </r>
  <r>
    <n v="138671"/>
    <x v="3"/>
    <s v="Moreno"/>
    <x v="2"/>
    <d v="2020-02-20T00:00:00"/>
    <s v="Martín"/>
    <s v="Mantenimiento Mecanico"/>
    <d v="2023-03-13T00:00:00"/>
    <d v="1899-12-30T17:45:24"/>
    <d v="2023-03-13T00:00:00"/>
    <d v="1899-12-30T18:02:31"/>
    <n v="1027"/>
    <n v="17.116666666666667"/>
    <s v="cable suelto de pulsador"/>
    <s v="ajuste"/>
    <n v="11"/>
    <s v="marzo"/>
    <s v="T"/>
    <m/>
    <s v="no"/>
    <m/>
    <m/>
    <m/>
  </r>
  <r>
    <n v="138673"/>
    <x v="0"/>
    <s v="Moreno"/>
    <x v="15"/>
    <d v="2018-11-01T00:00:00"/>
    <s v="-"/>
    <s v="Mantenimiento Electrico"/>
    <d v="2023-03-13T00:00:00"/>
    <d v="1899-12-30T17:56:00"/>
    <d v="2023-03-13T00:00:00"/>
    <d v="1899-12-30T18:34:25"/>
    <n v="2305"/>
    <n v="38.416666666666664"/>
    <s v="regulación de Transfer"/>
    <s v="ajuste"/>
    <n v="11"/>
    <s v="marzo"/>
    <s v="T"/>
    <m/>
    <s v="no"/>
    <m/>
    <m/>
    <m/>
  </r>
  <r>
    <n v="138674"/>
    <x v="21"/>
    <s v="Moreno"/>
    <x v="6"/>
    <d v="2018-11-01T00:00:00"/>
    <s v="-"/>
    <s v="Mantenimiento Electrico"/>
    <d v="2023-03-13T00:00:00"/>
    <d v="1899-12-30T17:57:17"/>
    <d v="2023-03-13T00:00:00"/>
    <d v="1899-12-30T18:39:37"/>
    <n v="2540"/>
    <n v="42.333333333333336"/>
    <s v="se regula"/>
    <s v="ajuste"/>
    <n v="11"/>
    <s v="marzo"/>
    <s v="T"/>
    <m/>
    <s v="no"/>
    <m/>
    <m/>
    <m/>
  </r>
  <r>
    <n v="138675"/>
    <x v="3"/>
    <s v="Moreno"/>
    <x v="2"/>
    <d v="2020-02-20T00:00:00"/>
    <s v="Martín"/>
    <s v="Mantenimiento Mecanico"/>
    <d v="2023-03-13T00:00:00"/>
    <d v="1899-12-30T18:05:37"/>
    <d v="2023-03-13T00:00:00"/>
    <d v="1899-12-30T18:12:03"/>
    <n v="386"/>
    <n v="6.4333333333333336"/>
    <s v="microparada"/>
    <s v="microparada"/>
    <n v="11"/>
    <s v="marzo"/>
    <s v="T"/>
    <m/>
    <s v="microparada"/>
    <m/>
    <m/>
    <m/>
  </r>
  <r>
    <n v="138676"/>
    <x v="41"/>
    <s v="Moreno"/>
    <x v="2"/>
    <d v="2020-02-20T00:00:00"/>
    <s v="Martín"/>
    <s v="Mantenimiento Mecanico"/>
    <d v="2023-03-13T00:00:00"/>
    <d v="1899-12-30T18:13:56"/>
    <d v="2023-03-13T00:00:00"/>
    <d v="1899-12-30T18:28:39"/>
    <n v="883"/>
    <n v="14.716666666666667"/>
    <s v="sin informacion"/>
    <s v="sin informacion"/>
    <n v="11"/>
    <s v="marzo"/>
    <s v="T"/>
    <s v="sin informacion"/>
    <s v="sin informacion"/>
    <s v="sin informacion"/>
    <s v="sin informacion"/>
    <s v="sin informacion"/>
  </r>
  <r>
    <n v="138679"/>
    <x v="1"/>
    <s v="Moreno"/>
    <x v="2"/>
    <d v="2020-10-16T00:00:00"/>
    <s v="Martín"/>
    <s v="Mantenimiento Electrico"/>
    <d v="2023-03-13T00:00:00"/>
    <d v="1899-12-30T18:28:55"/>
    <d v="2023-03-13T00:00:00"/>
    <d v="1899-12-30T18:33:48"/>
    <n v="293"/>
    <n v="4.8833333333333337"/>
    <s v="microparada"/>
    <s v="microparada"/>
    <n v="11"/>
    <s v="marzo"/>
    <s v="T"/>
    <m/>
    <s v="microparada"/>
    <m/>
    <m/>
    <m/>
  </r>
  <r>
    <n v="138683"/>
    <x v="6"/>
    <s v="Moreno"/>
    <x v="16"/>
    <d v="2018-11-01T00:00:00"/>
    <s v="-"/>
    <s v="Mantenimiento Mecanico"/>
    <d v="2023-03-13T00:00:00"/>
    <d v="1899-12-30T19:00:34"/>
    <d v="2023-03-13T00:00:00"/>
    <d v="1899-12-30T19:00:39"/>
    <n v="5"/>
    <n v="8.3333333333333329E-2"/>
    <s v="microparada"/>
    <s v="microparada"/>
    <n v="11"/>
    <s v="marzo"/>
    <s v="T"/>
    <m/>
    <s v="microparada"/>
    <m/>
    <m/>
    <m/>
  </r>
  <r>
    <n v="138687"/>
    <x v="11"/>
    <s v="Moreno"/>
    <x v="15"/>
    <d v="2018-11-01T00:00:00"/>
    <s v="-"/>
    <s v="Mantenimiento Electrico"/>
    <d v="2023-03-13T00:00:00"/>
    <d v="1899-12-30T20:05:54"/>
    <d v="2023-03-13T00:00:00"/>
    <d v="1899-12-30T20:20:50"/>
    <n v="896"/>
    <n v="14.933333333333334"/>
    <s v="sin informacion"/>
    <s v="sin informacion"/>
    <n v="11"/>
    <s v="marzo"/>
    <s v="T"/>
    <s v="sin informacion"/>
    <s v="sin informacion"/>
    <s v="sin informacion"/>
    <s v="sin informacion"/>
    <s v="sin informacion"/>
  </r>
  <r>
    <n v="138688"/>
    <x v="19"/>
    <s v="Moreno"/>
    <x v="13"/>
    <d v="2018-11-01T00:00:00"/>
    <s v="-"/>
    <s v="Mantenimiento Mecanico"/>
    <d v="2023-03-13T00:00:00"/>
    <d v="1899-12-30T20:23:45"/>
    <d v="2023-03-13T00:00:00"/>
    <d v="1899-12-30T21:10:16"/>
    <n v="2791"/>
    <n v="46.516666666666666"/>
    <s v="sin informacion"/>
    <s v="sin informacion"/>
    <n v="11"/>
    <s v="marzo"/>
    <s v="T"/>
    <s v="sin informacion"/>
    <s v="sin informacion"/>
    <s v="sin informacion"/>
    <s v="sin informacion"/>
    <s v="sin informacion"/>
  </r>
  <r>
    <n v="138690"/>
    <x v="11"/>
    <s v="Moreno"/>
    <x v="15"/>
    <d v="2018-11-01T00:00:00"/>
    <s v="-"/>
    <s v="Mantenimiento Electrico"/>
    <d v="2023-03-13T00:00:00"/>
    <d v="1899-12-30T20:32:28"/>
    <d v="2023-03-13T00:00:00"/>
    <d v="1899-12-30T21:04:13"/>
    <n v="1905"/>
    <n v="31.75"/>
    <s v="se regula parámetro del variador"/>
    <s v="ajuste"/>
    <n v="11"/>
    <s v="marzo"/>
    <s v="T"/>
    <m/>
    <s v="no"/>
    <m/>
    <m/>
    <m/>
  </r>
  <r>
    <n v="138700"/>
    <x v="0"/>
    <s v="Moreno"/>
    <x v="18"/>
    <d v="2018-11-01T00:00:00"/>
    <s v="-"/>
    <s v="Mantenimiento Electrico"/>
    <d v="2023-03-14T00:00:00"/>
    <d v="1899-12-30T06:30:48"/>
    <d v="2023-03-14T00:00:00"/>
    <d v="1899-12-30T06:58:02"/>
    <n v="1634"/>
    <n v="27.233333333333334"/>
    <s v="sin informacion"/>
    <s v="sin informacion"/>
    <n v="11"/>
    <s v="marzo"/>
    <s v="M"/>
    <s v="sin informacion"/>
    <s v="sin informacion"/>
    <s v="sin informacion"/>
    <s v="sin informacion"/>
    <s v="sin informacion"/>
  </r>
  <r>
    <n v="138702"/>
    <x v="0"/>
    <s v="Moreno"/>
    <x v="18"/>
    <d v="2018-11-01T00:00:00"/>
    <s v="-"/>
    <s v="Mantenimiento Electrico"/>
    <d v="2023-03-14T00:00:00"/>
    <d v="1899-12-30T07:06:02"/>
    <d v="2023-03-14T00:00:00"/>
    <d v="1899-12-30T07:07:09"/>
    <n v="67"/>
    <n v="1.1166666666666667"/>
    <s v="microparada"/>
    <s v="microparada"/>
    <n v="11"/>
    <s v="marzo"/>
    <s v="M"/>
    <m/>
    <s v="microparada"/>
    <m/>
    <m/>
    <m/>
  </r>
  <r>
    <n v="138703"/>
    <x v="0"/>
    <s v="Moreno"/>
    <x v="18"/>
    <d v="2018-11-01T00:00:00"/>
    <s v="-"/>
    <s v="Mantenimiento Mecanico"/>
    <d v="2023-03-14T00:00:00"/>
    <d v="1899-12-30T07:15:09"/>
    <d v="2023-03-14T00:00:00"/>
    <d v="1899-12-30T07:21:42"/>
    <n v="393"/>
    <n v="6.55"/>
    <s v="microparada"/>
    <s v="microparada"/>
    <n v="11"/>
    <s v="marzo"/>
    <s v="M"/>
    <m/>
    <s v="microparada"/>
    <m/>
    <m/>
    <m/>
  </r>
  <r>
    <n v="138713"/>
    <x v="11"/>
    <s v="Moreno"/>
    <x v="10"/>
    <d v="2018-11-01T00:00:00"/>
    <s v="-"/>
    <s v="Mantenimiento Mecanico"/>
    <d v="2023-03-14T00:00:00"/>
    <d v="1899-12-30T09:24:33"/>
    <d v="2023-03-14T00:00:00"/>
    <d v="1899-12-30T09:56:13"/>
    <n v="1900"/>
    <n v="31.666666666666668"/>
    <s v="sin informacion"/>
    <s v="sin informacion"/>
    <n v="11"/>
    <s v="marzo"/>
    <s v="M"/>
    <s v="sin informacion"/>
    <s v="sin informacion"/>
    <s v="sin informacion"/>
    <s v="sin informacion"/>
    <s v="sin informacion"/>
  </r>
  <r>
    <n v="138717"/>
    <x v="4"/>
    <s v="Moreno"/>
    <x v="6"/>
    <d v="2023-01-16T00:00:00"/>
    <s v="Juan Manuel"/>
    <s v="Mantenimiento Electrico"/>
    <d v="2023-03-14T00:00:00"/>
    <d v="1899-12-30T10:17:33"/>
    <d v="2023-03-14T00:00:00"/>
    <d v="1899-12-30T10:31:59"/>
    <n v="866"/>
    <n v="14.433333333333334"/>
    <s v=" no funcionaba el joystick"/>
    <s v="ajuste"/>
    <n v="11"/>
    <s v="marzo"/>
    <s v="M"/>
    <m/>
    <s v="no"/>
    <m/>
    <m/>
    <m/>
  </r>
  <r>
    <n v="138720"/>
    <x v="24"/>
    <s v="Moreno"/>
    <x v="7"/>
    <d v="2018-11-01T00:00:00"/>
    <s v="-"/>
    <s v="Mantenimiento Electrico"/>
    <d v="2023-03-14T00:00:00"/>
    <d v="1899-12-30T10:33:41"/>
    <d v="2023-03-14T00:00:00"/>
    <d v="1899-12-30T11:41:33"/>
    <n v="4072"/>
    <n v="67.86666666666666"/>
    <s v=" regulación freno de envases"/>
    <s v="ajuste"/>
    <n v="11"/>
    <s v="marzo"/>
    <s v="M"/>
    <m/>
    <s v="no"/>
    <m/>
    <m/>
    <m/>
  </r>
  <r>
    <n v="138722"/>
    <x v="0"/>
    <s v="Moreno"/>
    <x v="16"/>
    <d v="2018-11-01T00:00:00"/>
    <s v="-"/>
    <s v="Mantenimiento Electrico"/>
    <d v="2023-03-14T00:00:00"/>
    <d v="1899-12-30T11:27:00"/>
    <d v="2023-03-14T00:00:00"/>
    <d v="1899-12-30T11:27:12"/>
    <n v="12"/>
    <n v="0.2"/>
    <s v="microparada"/>
    <s v="microparada"/>
    <n v="11"/>
    <s v="marzo"/>
    <s v="M"/>
    <m/>
    <s v="microparada"/>
    <m/>
    <m/>
    <m/>
  </r>
  <r>
    <n v="138724"/>
    <x v="9"/>
    <s v="Moreno"/>
    <x v="6"/>
    <d v="2021-03-03T00:00:00"/>
    <s v="Martín"/>
    <s v="Mantenimiento Mecanico"/>
    <d v="2023-03-14T00:00:00"/>
    <d v="1899-12-30T12:10:11"/>
    <d v="2023-03-14T00:00:00"/>
    <d v="1899-12-30T12:16:33"/>
    <n v="382"/>
    <n v="6.3666666666666663"/>
    <s v="microparada"/>
    <s v="microparada"/>
    <n v="11"/>
    <s v="marzo"/>
    <s v="M"/>
    <m/>
    <s v="microparada"/>
    <m/>
    <m/>
    <m/>
  </r>
  <r>
    <n v="138727"/>
    <x v="9"/>
    <s v="Moreno"/>
    <x v="6"/>
    <d v="2021-03-03T00:00:00"/>
    <s v="Martín"/>
    <s v="Mantenimiento Electrico"/>
    <d v="2023-03-14T00:00:00"/>
    <d v="1899-12-30T12:30:53"/>
    <d v="2023-03-14T00:00:00"/>
    <d v="1899-12-30T12:30:58"/>
    <n v="5"/>
    <n v="8.3333333333333329E-2"/>
    <s v="microparada"/>
    <s v="microparada"/>
    <n v="11"/>
    <s v="marzo"/>
    <s v="M"/>
    <m/>
    <s v="microparada"/>
    <m/>
    <m/>
    <m/>
  </r>
  <r>
    <n v="138729"/>
    <x v="19"/>
    <s v="Moreno"/>
    <x v="3"/>
    <d v="2021-02-04T00:00:00"/>
    <s v="Victor"/>
    <s v="Mantenimiento Mecanico"/>
    <d v="2023-03-14T00:00:00"/>
    <d v="1899-12-30T12:48:59"/>
    <d v="2023-03-15T00:00:00"/>
    <d v="1899-12-30T06:18:48"/>
    <n v="62989"/>
    <n v="1049.8166666666666"/>
    <s v="sin informacion"/>
    <s v="sin informacion"/>
    <n v="11"/>
    <s v="marzo"/>
    <s v="M"/>
    <s v="sin informacion"/>
    <s v="sin informacion"/>
    <s v="sin informacion"/>
    <s v="sin informacion"/>
    <s v="sin informacion"/>
  </r>
  <r>
    <n v="138732"/>
    <x v="6"/>
    <s v="Moreno"/>
    <x v="16"/>
    <d v="2018-11-01T00:00:00"/>
    <s v="-"/>
    <s v="Mantenimiento Electrico"/>
    <d v="2023-03-14T00:00:00"/>
    <d v="1899-12-30T13:06:59"/>
    <d v="2023-03-14T00:00:00"/>
    <d v="1899-12-30T13:07:05"/>
    <n v="6"/>
    <n v="0.1"/>
    <s v="microparada"/>
    <s v="microparada"/>
    <n v="11"/>
    <s v="marzo"/>
    <s v="M"/>
    <m/>
    <s v="microparada"/>
    <m/>
    <m/>
    <m/>
  </r>
  <r>
    <n v="138733"/>
    <x v="6"/>
    <s v="Moreno"/>
    <x v="16"/>
    <d v="2018-11-01T00:00:00"/>
    <s v="-"/>
    <s v="Mantenimiento Mecanico"/>
    <d v="2023-03-14T00:00:00"/>
    <d v="1899-12-30T13:07:12"/>
    <d v="2023-03-14T00:00:00"/>
    <d v="1899-12-30T15:46:19"/>
    <n v="9547"/>
    <n v="159.11666666666667"/>
    <s v="soluciona maquinista"/>
    <s v="ajuste"/>
    <n v="11"/>
    <s v="marzo"/>
    <s v="M"/>
    <m/>
    <s v="no"/>
    <m/>
    <m/>
    <m/>
  </r>
  <r>
    <n v="138738"/>
    <x v="2"/>
    <s v="Moreno"/>
    <x v="9"/>
    <d v="2018-11-01T00:00:00"/>
    <s v="-"/>
    <s v="Mantenimiento Electrico"/>
    <d v="2023-03-14T00:00:00"/>
    <d v="1899-12-30T13:36:45"/>
    <d v="2023-03-14T00:00:00"/>
    <d v="1899-12-30T13:36:55"/>
    <n v="10"/>
    <n v="0.16666666666666666"/>
    <s v="microparada"/>
    <s v="microparada"/>
    <n v="11"/>
    <s v="marzo"/>
    <s v="M"/>
    <m/>
    <s v="microparada"/>
    <m/>
    <m/>
    <m/>
  </r>
  <r>
    <n v="138739"/>
    <x v="2"/>
    <s v="Moreno"/>
    <x v="9"/>
    <d v="2018-11-01T00:00:00"/>
    <s v="-"/>
    <s v="Mantenimiento Mecanico"/>
    <d v="2023-03-14T00:00:00"/>
    <d v="1899-12-30T13:37:05"/>
    <d v="2023-03-14T00:00:00"/>
    <d v="1899-12-30T13:39:00"/>
    <n v="115"/>
    <n v="1.9166666666666667"/>
    <s v="microparada"/>
    <s v="microparada"/>
    <n v="11"/>
    <s v="marzo"/>
    <s v="M"/>
    <m/>
    <s v="microparada"/>
    <m/>
    <m/>
    <m/>
  </r>
  <r>
    <n v="138748"/>
    <x v="2"/>
    <s v="Moreno"/>
    <x v="9"/>
    <d v="2018-11-01T00:00:00"/>
    <s v="-"/>
    <s v="Mantenimiento Mecanico"/>
    <d v="2023-03-14T00:00:00"/>
    <d v="1899-12-30T14:23:51"/>
    <d v="2023-03-14T00:00:00"/>
    <d v="1899-12-30T14:25:14"/>
    <n v="83"/>
    <n v="1.3833333333333333"/>
    <s v="microparada"/>
    <s v="microparada"/>
    <n v="11"/>
    <s v="marzo"/>
    <s v="T"/>
    <m/>
    <s v="microparada"/>
    <m/>
    <m/>
    <m/>
  </r>
  <r>
    <n v="138754"/>
    <x v="38"/>
    <s v="Moreno"/>
    <x v="11"/>
    <d v="2018-11-01T00:00:00"/>
    <s v="-"/>
    <s v="Mantenimiento Mecanico"/>
    <d v="2023-03-14T00:00:00"/>
    <d v="1899-12-30T15:31:01"/>
    <d v="2023-03-14T00:00:00"/>
    <d v="1899-12-30T16:31:44"/>
    <n v="3643"/>
    <n v="60.716666666666669"/>
    <s v="se reinicia Variador"/>
    <s v="ajuste"/>
    <n v="11"/>
    <s v="marzo"/>
    <s v="T"/>
    <m/>
    <s v="no"/>
    <m/>
    <m/>
    <m/>
  </r>
  <r>
    <n v="138755"/>
    <x v="28"/>
    <s v="Moreno"/>
    <x v="6"/>
    <d v="2018-11-01T00:00:00"/>
    <s v="-"/>
    <s v="Mantenimiento Electrico"/>
    <d v="2023-03-14T00:00:00"/>
    <d v="1899-12-30T15:31:31"/>
    <d v="2023-03-14T00:00:00"/>
    <d v="1899-12-30T15:34:01"/>
    <n v="150"/>
    <n v="2.5"/>
    <s v="microparada"/>
    <s v="microparada"/>
    <n v="11"/>
    <s v="marzo"/>
    <s v="T"/>
    <m/>
    <s v="microparada"/>
    <m/>
    <m/>
    <m/>
  </r>
  <r>
    <n v="138757"/>
    <x v="37"/>
    <s v="Moreno"/>
    <x v="12"/>
    <d v="2018-11-01T00:00:00"/>
    <s v="-"/>
    <s v="Mantenimiento Electrico"/>
    <d v="2023-03-14T00:00:00"/>
    <d v="1899-12-30T15:32:20"/>
    <d v="2023-03-14T00:00:00"/>
    <d v="1899-12-30T15:52:46"/>
    <n v="1226"/>
    <n v="20.433333333333334"/>
    <s v=" se reinicia variador del abastecedor"/>
    <s v="ajuste"/>
    <n v="11"/>
    <s v="marzo"/>
    <s v="T"/>
    <m/>
    <s v="no"/>
    <m/>
    <m/>
    <m/>
  </r>
  <r>
    <n v="138758"/>
    <x v="6"/>
    <s v="Moreno"/>
    <x v="16"/>
    <d v="2018-11-01T00:00:00"/>
    <s v="-"/>
    <s v="Mantenimiento Mecanico"/>
    <d v="2023-03-14T00:00:00"/>
    <d v="1899-12-30T15:46:25"/>
    <d v="2023-03-14T00:00:00"/>
    <d v="1899-12-30T17:01:54"/>
    <n v="4529"/>
    <n v="75.483333333333334"/>
    <s v=" se cambia resorte de la etiquetadora y se regulo"/>
    <s v="rotura"/>
    <n v="11"/>
    <s v="marzo"/>
    <s v="T"/>
    <m/>
    <s v="si"/>
    <m/>
    <m/>
    <m/>
  </r>
  <r>
    <n v="138760"/>
    <x v="1"/>
    <s v="Moreno"/>
    <x v="2"/>
    <d v="2020-10-16T00:00:00"/>
    <s v="Martín"/>
    <s v="Mantenimiento Electrico"/>
    <d v="2023-03-14T00:00:00"/>
    <d v="1899-12-30T16:24:34"/>
    <d v="2023-03-14T00:00:00"/>
    <d v="1899-12-30T16:24:41"/>
    <n v="7"/>
    <n v="0.11666666666666667"/>
    <s v="microparada"/>
    <s v="microparada"/>
    <n v="11"/>
    <s v="marzo"/>
    <s v="T"/>
    <m/>
    <s v="microparada"/>
    <m/>
    <m/>
    <m/>
  </r>
  <r>
    <n v="138761"/>
    <x v="14"/>
    <s v="Moreno"/>
    <x v="2"/>
    <d v="2020-02-20T00:00:00"/>
    <s v="Martín"/>
    <s v="Mantenimiento Electrico"/>
    <d v="2023-03-14T00:00:00"/>
    <d v="1899-12-30T16:24:48"/>
    <d v="2023-03-14T00:00:00"/>
    <d v="1899-12-30T16:28:29"/>
    <n v="221"/>
    <n v="3.6833333333333331"/>
    <s v="microparada"/>
    <s v="microparada"/>
    <n v="11"/>
    <s v="marzo"/>
    <s v="T"/>
    <m/>
    <s v="microparada"/>
    <m/>
    <m/>
    <m/>
  </r>
  <r>
    <n v="138762"/>
    <x v="0"/>
    <s v="Moreno"/>
    <x v="18"/>
    <d v="2018-11-01T00:00:00"/>
    <s v="-"/>
    <s v="Mantenimiento Mecanico"/>
    <d v="2023-03-14T00:00:00"/>
    <d v="1899-12-30T16:44:11"/>
    <d v="2023-03-14T00:00:00"/>
    <d v="1899-12-30T16:44:15"/>
    <n v="4"/>
    <n v="6.6666666666666666E-2"/>
    <s v="microparada"/>
    <s v="microparada"/>
    <n v="11"/>
    <s v="marzo"/>
    <s v="T"/>
    <m/>
    <s v="microparada"/>
    <m/>
    <m/>
    <m/>
  </r>
  <r>
    <n v="138763"/>
    <x v="0"/>
    <s v="Moreno"/>
    <x v="18"/>
    <d v="2018-11-01T00:00:00"/>
    <s v="-"/>
    <s v="Mantenimiento Electrico"/>
    <d v="2023-03-14T00:00:00"/>
    <d v="1899-12-30T16:44:22"/>
    <d v="2023-03-14T00:00:00"/>
    <d v="1899-12-30T16:53:25"/>
    <n v="543"/>
    <n v="9.0500000000000007"/>
    <s v="microparada"/>
    <s v="microparada"/>
    <n v="11"/>
    <s v="marzo"/>
    <s v="T"/>
    <m/>
    <s v="microparada"/>
    <m/>
    <m/>
    <m/>
  </r>
  <r>
    <n v="138764"/>
    <x v="38"/>
    <s v="Moreno"/>
    <x v="11"/>
    <d v="2018-11-01T00:00:00"/>
    <s v="-"/>
    <s v="Mantenimiento Electrico"/>
    <d v="2023-03-14T00:00:00"/>
    <d v="1899-12-30T16:53:20"/>
    <d v="2023-03-14T00:00:00"/>
    <d v="1899-12-30T16:57:09"/>
    <n v="229"/>
    <n v="3.8166666666666669"/>
    <s v="microparada"/>
    <s v="microparada"/>
    <n v="11"/>
    <s v="marzo"/>
    <s v="T"/>
    <m/>
    <s v="microparada"/>
    <m/>
    <m/>
    <m/>
  </r>
  <r>
    <n v="138765"/>
    <x v="0"/>
    <s v="Moreno"/>
    <x v="18"/>
    <d v="2018-11-01T00:00:00"/>
    <s v="-"/>
    <s v="Mantenimiento Electrico"/>
    <d v="2023-03-14T00:00:00"/>
    <d v="1899-12-30T16:53:30"/>
    <d v="2023-03-15T00:00:00"/>
    <d v="1899-12-30T06:02:55"/>
    <n v="47365"/>
    <n v="789.41666666666663"/>
    <s v="sin informacion"/>
    <s v="sin informacion"/>
    <n v="11"/>
    <s v="marzo"/>
    <s v="T"/>
    <s v="sin informacion"/>
    <s v="sin informacion"/>
    <s v="sin informacion"/>
    <s v="sin informacion"/>
    <s v="sin informacion"/>
  </r>
  <r>
    <n v="138766"/>
    <x v="0"/>
    <s v="Moreno"/>
    <x v="2"/>
    <d v="2018-11-01T00:00:00"/>
    <s v="-"/>
    <s v="Mantenimiento Mecanico"/>
    <d v="2023-03-14T00:00:00"/>
    <d v="1899-12-30T17:54:54"/>
    <d v="2023-03-14T00:00:00"/>
    <d v="1899-12-30T18:57:58"/>
    <n v="3784"/>
    <n v="63.06666666666667"/>
    <s v="se regula inkjet"/>
    <s v="ajuste"/>
    <n v="11"/>
    <s v="marzo"/>
    <s v="T"/>
    <m/>
    <s v="no"/>
    <m/>
    <m/>
    <m/>
  </r>
  <r>
    <n v="138767"/>
    <x v="30"/>
    <s v="Moreno"/>
    <x v="11"/>
    <d v="2020-02-20T00:00:00"/>
    <s v="Martín"/>
    <s v="Mantenimiento Mecanico"/>
    <d v="2023-03-14T00:00:00"/>
    <d v="1899-12-30T18:29:26"/>
    <d v="2023-03-14T00:00:00"/>
    <d v="1899-12-30T18:51:42"/>
    <n v="1336"/>
    <n v="22.266666666666666"/>
    <s v=" regulación de fundas"/>
    <s v="ajuste"/>
    <n v="11"/>
    <s v="marzo"/>
    <s v="T"/>
    <m/>
    <s v="no"/>
    <m/>
    <m/>
    <m/>
  </r>
  <r>
    <n v="138772"/>
    <x v="0"/>
    <s v="Moreno"/>
    <x v="15"/>
    <d v="2018-11-01T00:00:00"/>
    <s v="-"/>
    <s v="Mantenimiento Mecanico"/>
    <d v="2023-03-14T00:00:00"/>
    <d v="1899-12-30T20:09:51"/>
    <d v="2023-03-14T00:00:00"/>
    <d v="1899-12-30T20:16:12"/>
    <n v="381"/>
    <n v="6.35"/>
    <s v="microparada"/>
    <s v="microparada"/>
    <n v="11"/>
    <s v="marzo"/>
    <s v="T"/>
    <m/>
    <s v="microparada"/>
    <m/>
    <m/>
    <m/>
  </r>
  <r>
    <n v="138774"/>
    <x v="6"/>
    <s v="Moreno"/>
    <x v="1"/>
    <d v="2018-11-01T00:00:00"/>
    <s v="-"/>
    <s v="Mantenimiento Mecanico"/>
    <d v="2023-03-14T00:00:00"/>
    <d v="1899-12-30T21:06:21"/>
    <d v="2023-03-14T00:00:00"/>
    <d v="1899-12-30T21:23:57"/>
    <n v="1056"/>
    <n v="17.600000000000001"/>
    <s v="regulación de palpador"/>
    <s v="ajuste"/>
    <n v="11"/>
    <s v="marzo"/>
    <s v="T"/>
    <m/>
    <s v="no"/>
    <m/>
    <m/>
    <m/>
  </r>
  <r>
    <n v="138777"/>
    <x v="3"/>
    <s v="Moreno"/>
    <x v="2"/>
    <d v="2020-02-20T00:00:00"/>
    <s v="Martín"/>
    <s v="Mantenimiento Mecanico"/>
    <d v="2023-03-15T00:00:00"/>
    <d v="1899-12-30T02:46:57"/>
    <d v="2023-03-15T00:00:00"/>
    <d v="1899-12-30T03:25:29"/>
    <n v="2312"/>
    <n v="38.533333333333331"/>
    <s v="se ajusta cabezal numero 1"/>
    <s v="ajuste"/>
    <n v="11"/>
    <s v="marzo"/>
    <s v="N"/>
    <m/>
    <s v="no"/>
    <m/>
    <m/>
    <m/>
  </r>
  <r>
    <n v="138779"/>
    <x v="0"/>
    <s v="Moreno"/>
    <x v="18"/>
    <d v="2018-11-01T00:00:00"/>
    <s v="-"/>
    <s v="Mantenimiento Electrico"/>
    <d v="2023-03-15T00:00:00"/>
    <d v="1899-12-30T06:03:03"/>
    <d v="2023-03-15T00:00:00"/>
    <d v="1899-12-30T09:05:27"/>
    <n v="10944"/>
    <n v="182.4"/>
    <s v="sin informacion"/>
    <s v="sin informacion"/>
    <n v="11"/>
    <s v="marzo"/>
    <s v="M"/>
    <s v="sin informacion"/>
    <s v="sin informacion"/>
    <s v="sin informacion"/>
    <s v="sin informacion"/>
    <s v="sin informacion"/>
  </r>
  <r>
    <n v="138781"/>
    <x v="9"/>
    <s v="Moreno"/>
    <x v="6"/>
    <d v="2021-03-03T00:00:00"/>
    <s v="Martín"/>
    <s v="Mantenimiento Mecanico"/>
    <d v="2023-03-15T00:00:00"/>
    <d v="1899-12-30T06:25:45"/>
    <d v="2023-03-15T00:00:00"/>
    <d v="1899-12-30T07:06:13"/>
    <n v="2428"/>
    <n v="40.466666666666669"/>
    <s v="sin informacion"/>
    <s v="sin informacion"/>
    <n v="11"/>
    <s v="marzo"/>
    <s v="M"/>
    <s v="sin informacion"/>
    <s v="sin informacion"/>
    <s v="sin informacion"/>
    <s v="sin informacion"/>
    <s v="sin informacion"/>
  </r>
  <r>
    <n v="138782"/>
    <x v="2"/>
    <s v="Moreno"/>
    <x v="19"/>
    <d v="2018-11-01T00:00:00"/>
    <s v="-"/>
    <s v="Mantenimiento Mecanico"/>
    <d v="2023-03-15T00:00:00"/>
    <d v="1899-12-30T06:33:24"/>
    <d v="2023-03-15T00:00:00"/>
    <d v="1899-12-30T09:03:44"/>
    <n v="9020"/>
    <n v="150.33333333333334"/>
    <s v="sin informacion"/>
    <s v="sin informacion"/>
    <n v="11"/>
    <s v="marzo"/>
    <s v="M"/>
    <s v="sin informacion"/>
    <s v="sin informacion"/>
    <s v="sin informacion"/>
    <s v="sin informacion"/>
    <s v="sin informacion"/>
  </r>
  <r>
    <n v="138784"/>
    <x v="14"/>
    <s v="Moreno"/>
    <x v="2"/>
    <d v="2020-02-20T00:00:00"/>
    <s v="Martín"/>
    <s v="Mantenimiento Electrico"/>
    <d v="2023-03-15T00:00:00"/>
    <d v="1899-12-30T06:43:53"/>
    <d v="2023-03-15T00:00:00"/>
    <d v="1899-12-30T06:45:31"/>
    <n v="98"/>
    <n v="1.6333333333333333"/>
    <s v="microparada"/>
    <s v="microparada"/>
    <n v="11"/>
    <s v="marzo"/>
    <s v="M"/>
    <m/>
    <s v="microparada"/>
    <m/>
    <m/>
    <m/>
  </r>
  <r>
    <n v="138785"/>
    <x v="17"/>
    <s v="Moreno"/>
    <x v="11"/>
    <d v="2021-03-08T00:00:00"/>
    <s v="Martín"/>
    <s v="Mantenimiento Mecanico"/>
    <d v="2023-03-15T00:00:00"/>
    <d v="1899-12-30T06:48:05"/>
    <d v="2023-03-15T00:00:00"/>
    <d v="1899-12-30T07:29:10"/>
    <n v="2465"/>
    <n v="41.083333333333336"/>
    <s v="sin informacion"/>
    <s v="sin informacion"/>
    <n v="11"/>
    <s v="marzo"/>
    <s v="M"/>
    <s v="sin informacion"/>
    <s v="sin informacion"/>
    <s v="sin informacion"/>
    <s v="sin informacion"/>
    <s v="sin informacion"/>
  </r>
  <r>
    <n v="138786"/>
    <x v="19"/>
    <s v="Moreno"/>
    <x v="3"/>
    <d v="2021-02-04T00:00:00"/>
    <s v="Victor"/>
    <s v="Mantenimiento Mecanico"/>
    <d v="2023-03-15T00:00:00"/>
    <d v="1899-12-30T06:52:55"/>
    <d v="2023-03-15T00:00:00"/>
    <d v="1899-12-30T07:52:48"/>
    <n v="3593"/>
    <n v="59.883333333333333"/>
    <s v="sin informacion"/>
    <s v="sin informacion"/>
    <n v="11"/>
    <s v="marzo"/>
    <s v="M"/>
    <s v="sin informacion"/>
    <s v="sin informacion"/>
    <s v="sin informacion"/>
    <s v="sin informacion"/>
    <s v="sin informacion"/>
  </r>
  <r>
    <n v="138789"/>
    <x v="27"/>
    <s v="Moreno"/>
    <x v="2"/>
    <d v="2018-11-01T00:00:00"/>
    <s v="-"/>
    <s v="Mantenimiento Electrico"/>
    <d v="2023-03-15T00:00:00"/>
    <d v="1899-12-30T07:03:52"/>
    <d v="2023-03-15T00:00:00"/>
    <d v="1899-12-30T07:13:23"/>
    <n v="571"/>
    <n v="9.5166666666666675"/>
    <s v="microparada"/>
    <s v="microparada"/>
    <n v="11"/>
    <s v="marzo"/>
    <s v="M"/>
    <m/>
    <s v="microparada"/>
    <m/>
    <m/>
    <m/>
  </r>
  <r>
    <n v="138803"/>
    <x v="26"/>
    <s v="Moreno"/>
    <x v="1"/>
    <d v="2018-11-01T00:00:00"/>
    <s v="-"/>
    <s v="Mantenimiento Mecanico"/>
    <d v="2023-03-15T00:00:00"/>
    <d v="1899-12-30T08:38:00"/>
    <d v="2023-03-15T00:00:00"/>
    <d v="1899-12-30T09:05:31"/>
    <n v="1651"/>
    <n v="27.516666666666666"/>
    <s v="sin informacion"/>
    <s v="sin informacion"/>
    <n v="11"/>
    <s v="marzo"/>
    <s v="M"/>
    <s v="sin informacion"/>
    <s v="sin informacion"/>
    <s v="sin informacion"/>
    <s v="sin informacion"/>
    <s v="sin informacion"/>
  </r>
  <r>
    <n v="138804"/>
    <x v="19"/>
    <s v="Moreno"/>
    <x v="12"/>
    <d v="2020-02-21T00:00:00"/>
    <s v="Martín"/>
    <s v="Mantenimiento Mecanico"/>
    <d v="2023-03-15T00:00:00"/>
    <d v="1899-12-30T08:49:26"/>
    <d v="2023-03-15T00:00:00"/>
    <d v="1899-12-30T08:56:22"/>
    <n v="416"/>
    <n v="6.9333333333333336"/>
    <s v="microparada"/>
    <s v="microparada"/>
    <n v="11"/>
    <s v="marzo"/>
    <s v="M"/>
    <m/>
    <s v="microparada"/>
    <m/>
    <m/>
    <m/>
  </r>
  <r>
    <n v="138811"/>
    <x v="0"/>
    <s v="Moreno"/>
    <x v="19"/>
    <d v="2018-11-01T00:00:00"/>
    <s v="-"/>
    <s v="Mantenimiento Electrico"/>
    <d v="2023-03-15T00:00:00"/>
    <d v="1899-12-30T09:22:12"/>
    <d v="2023-03-15T00:00:00"/>
    <d v="1899-12-30T12:02:17"/>
    <n v="9605"/>
    <n v="160.08333333333334"/>
    <s v="sin informacion"/>
    <s v="sin informacion"/>
    <n v="11"/>
    <s v="marzo"/>
    <s v="M"/>
    <s v="sin informacion"/>
    <s v="sin informacion"/>
    <s v="sin informacion"/>
    <s v="sin informacion"/>
    <s v="sin informacion"/>
  </r>
  <r>
    <n v="138817"/>
    <x v="11"/>
    <s v="Moreno"/>
    <x v="9"/>
    <d v="2018-11-01T00:00:00"/>
    <s v="-"/>
    <s v="Mantenimiento Electrico"/>
    <d v="2023-03-15T00:00:00"/>
    <d v="1899-12-30T10:46:43"/>
    <d v="2023-03-15T00:00:00"/>
    <d v="1899-12-30T10:48:08"/>
    <n v="85"/>
    <n v="1.4166666666666667"/>
    <s v="microparada"/>
    <s v="microparada"/>
    <n v="11"/>
    <s v="marzo"/>
    <s v="M"/>
    <m/>
    <s v="microparada"/>
    <m/>
    <m/>
    <m/>
  </r>
  <r>
    <n v="138820"/>
    <x v="22"/>
    <s v="Moreno"/>
    <x v="3"/>
    <d v="2021-02-04T00:00:00"/>
    <s v="Victor"/>
    <s v="Mantenimiento Mecanico"/>
    <d v="2023-03-15T00:00:00"/>
    <d v="1899-12-30T10:58:41"/>
    <d v="2023-03-15T00:00:00"/>
    <d v="1899-12-30T11:30:50"/>
    <n v="1929"/>
    <n v="32.15"/>
    <s v="sin informacion"/>
    <s v="sin informacion"/>
    <n v="11"/>
    <s v="marzo"/>
    <s v="M"/>
    <s v="sin informacion"/>
    <s v="sin informacion"/>
    <s v="sin informacion"/>
    <s v="sin informacion"/>
    <s v="sin informacion"/>
  </r>
  <r>
    <n v="138825"/>
    <x v="3"/>
    <s v="Moreno"/>
    <x v="2"/>
    <d v="2020-02-20T00:00:00"/>
    <s v="Martín"/>
    <s v="Mantenimiento Mecanico"/>
    <d v="2023-03-15T00:00:00"/>
    <d v="1899-12-30T11:49:31"/>
    <d v="2023-03-15T00:00:00"/>
    <d v="1899-12-30T12:21:42"/>
    <n v="1931"/>
    <n v="32.18333333333333"/>
    <s v="sin informacion"/>
    <s v="sin informacion"/>
    <n v="11"/>
    <s v="marzo"/>
    <s v="M"/>
    <s v="sin informacion"/>
    <s v="sin informacion"/>
    <s v="sin informacion"/>
    <s v="sin informacion"/>
    <s v="sin informacion"/>
  </r>
  <r>
    <n v="138826"/>
    <x v="3"/>
    <s v="Moreno"/>
    <x v="5"/>
    <d v="2018-11-01T00:00:00"/>
    <s v="-"/>
    <s v="Mantenimiento Mecanico"/>
    <d v="2023-03-15T00:00:00"/>
    <d v="1899-12-30T12:01:13"/>
    <d v="2023-03-15T00:00:00"/>
    <d v="1899-12-30T12:37:39"/>
    <n v="2186"/>
    <n v="36.43333333333333"/>
    <s v="sin informacion"/>
    <s v="sin informacion"/>
    <n v="11"/>
    <s v="marzo"/>
    <s v="M"/>
    <s v="sin informacion"/>
    <s v="sin informacion"/>
    <s v="sin informacion"/>
    <s v="sin informacion"/>
    <s v="sin informacion"/>
  </r>
  <r>
    <n v="138827"/>
    <x v="0"/>
    <s v="Moreno"/>
    <x v="19"/>
    <d v="2018-11-01T00:00:00"/>
    <s v="-"/>
    <s v="Mantenimiento Mecanico"/>
    <d v="2023-03-15T00:00:00"/>
    <d v="1899-12-30T12:02:57"/>
    <d v="2023-03-15T00:00:00"/>
    <d v="1899-12-30T12:04:52"/>
    <n v="115"/>
    <n v="1.9166666666666667"/>
    <s v="microparada"/>
    <s v="microparada"/>
    <n v="11"/>
    <s v="marzo"/>
    <s v="M"/>
    <m/>
    <s v="microparada"/>
    <m/>
    <m/>
    <m/>
  </r>
  <r>
    <n v="138828"/>
    <x v="0"/>
    <s v="Moreno"/>
    <x v="19"/>
    <d v="2018-11-01T00:00:00"/>
    <s v="-"/>
    <s v="Mantenimiento Electrico"/>
    <d v="2023-03-15T00:00:00"/>
    <d v="1899-12-30T12:05:18"/>
    <d v="2023-03-15T00:00:00"/>
    <d v="1899-12-30T14:02:19"/>
    <n v="7021"/>
    <n v="117.01666666666667"/>
    <s v="se emprolija cablerio de laser"/>
    <s v="ajuste"/>
    <n v="11"/>
    <s v="marzo"/>
    <s v="M"/>
    <m/>
    <s v="no"/>
    <m/>
    <m/>
    <m/>
  </r>
  <r>
    <n v="138831"/>
    <x v="0"/>
    <s v="Moreno"/>
    <x v="10"/>
    <d v="2018-11-01T00:00:00"/>
    <s v="-"/>
    <s v="Mantenimiento Mecanico"/>
    <d v="2023-03-15T00:00:00"/>
    <d v="1899-12-30T12:28:02"/>
    <d v="2023-03-15T00:00:00"/>
    <d v="1899-12-30T12:53:18"/>
    <n v="1516"/>
    <n v="25.266666666666666"/>
    <s v="sin informacion"/>
    <s v="sin informacion"/>
    <n v="11"/>
    <s v="marzo"/>
    <s v="M"/>
    <s v="sin informacion"/>
    <s v="sin informacion"/>
    <s v="sin informacion"/>
    <s v="sin informacion"/>
    <s v="sin informacion"/>
  </r>
  <r>
    <n v="138842"/>
    <x v="0"/>
    <s v="Moreno"/>
    <x v="13"/>
    <d v="2018-11-01T00:00:00"/>
    <s v="-"/>
    <s v="Mantenimiento Electrico"/>
    <d v="2023-03-15T00:00:00"/>
    <d v="1899-12-30T15:20:27"/>
    <d v="2023-03-15T00:00:00"/>
    <d v="1899-12-30T15:50:04"/>
    <n v="1777"/>
    <n v="29.616666666666667"/>
    <s v="se regula sensor"/>
    <s v="ajuste"/>
    <n v="11"/>
    <s v="marzo"/>
    <s v="T"/>
    <m/>
    <s v="no"/>
    <m/>
    <m/>
    <m/>
  </r>
  <r>
    <n v="138843"/>
    <x v="6"/>
    <s v="Moreno"/>
    <x v="1"/>
    <d v="2018-11-01T00:00:00"/>
    <s v="-"/>
    <s v="Mantenimiento Mecanico"/>
    <d v="2023-03-15T00:00:00"/>
    <d v="1899-12-30T15:24:01"/>
    <d v="2023-03-15T00:00:00"/>
    <d v="1899-12-30T16:36:12"/>
    <n v="4331"/>
    <n v="72.183333333333337"/>
    <s v="cambio de sensor inductivo"/>
    <s v="rotura"/>
    <n v="11"/>
    <s v="marzo"/>
    <s v="T"/>
    <m/>
    <s v="si"/>
    <m/>
    <m/>
    <m/>
  </r>
  <r>
    <n v="138846"/>
    <x v="6"/>
    <s v="Moreno"/>
    <x v="13"/>
    <d v="2019-10-08T00:00:00"/>
    <s v="Martín"/>
    <s v="Mantenimiento Electrico"/>
    <d v="2023-03-15T00:00:00"/>
    <d v="1899-12-30T15:50:13"/>
    <d v="2023-03-15T00:00:00"/>
    <d v="1899-12-30T16:12:22"/>
    <n v="1329"/>
    <n v="22.15"/>
    <s v=" se regula etiqueta"/>
    <s v="ajuste"/>
    <n v="11"/>
    <s v="marzo"/>
    <s v="T"/>
    <m/>
    <s v="no"/>
    <m/>
    <m/>
    <m/>
  </r>
  <r>
    <n v="138847"/>
    <x v="0"/>
    <s v="Moreno"/>
    <x v="0"/>
    <d v="2018-11-01T00:00:00"/>
    <s v="-"/>
    <s v="Mantenimiento Mecanico"/>
    <d v="2023-03-15T00:00:00"/>
    <d v="1899-12-30T15:55:33"/>
    <d v="2023-03-15T00:00:00"/>
    <d v="1899-12-30T16:01:10"/>
    <n v="337"/>
    <n v="5.6166666666666663"/>
    <s v="microparada"/>
    <s v="microparada"/>
    <n v="11"/>
    <s v="marzo"/>
    <s v="T"/>
    <m/>
    <s v="microparada"/>
    <m/>
    <m/>
    <m/>
  </r>
  <r>
    <n v="138848"/>
    <x v="28"/>
    <s v="Moreno"/>
    <x v="0"/>
    <d v="2018-11-01T00:00:00"/>
    <s v="-"/>
    <s v="Mantenimiento Mecanico"/>
    <d v="2023-03-15T00:00:00"/>
    <d v="1899-12-30T16:01:21"/>
    <d v="2023-03-15T00:00:00"/>
    <d v="1899-12-30T16:19:23"/>
    <n v="1082"/>
    <n v="18.033333333333335"/>
    <s v="ponteciometro en 0 por eso no funcionaba el abastecedo"/>
    <s v="no aplica"/>
    <n v="11"/>
    <s v="marzo"/>
    <s v="T"/>
    <s v="no aplica"/>
    <s v="no aplica"/>
    <s v="no aplica"/>
    <s v="no aplica"/>
    <s v="no aplica"/>
  </r>
  <r>
    <n v="138851"/>
    <x v="28"/>
    <s v="Moreno"/>
    <x v="0"/>
    <d v="2018-11-01T00:00:00"/>
    <s v="-"/>
    <s v="Mantenimiento Mecanico"/>
    <d v="2023-03-15T00:00:00"/>
    <d v="1899-12-30T16:19:28"/>
    <d v="2023-03-15T00:00:00"/>
    <d v="1899-12-30T16:30:04"/>
    <n v="636"/>
    <n v="10.6"/>
    <s v="ponteciometro en 0 por eso no funcionaba el abastecedo"/>
    <s v="no aplica"/>
    <n v="11"/>
    <s v="marzo"/>
    <s v="T"/>
    <s v="no aplica"/>
    <s v="no aplica"/>
    <s v="no aplica"/>
    <s v="no aplica"/>
    <s v="no aplica"/>
  </r>
  <r>
    <n v="138852"/>
    <x v="6"/>
    <s v="Moreno"/>
    <x v="1"/>
    <d v="2018-11-01T00:00:00"/>
    <s v="-"/>
    <s v="Mantenimiento Electrico"/>
    <d v="2023-03-15T00:00:00"/>
    <d v="1899-12-30T16:36:18"/>
    <d v="2023-03-15T00:00:00"/>
    <d v="1899-12-30T18:13:43"/>
    <n v="5845"/>
    <n v="97.416666666666671"/>
    <s v="cambio de sensor inductivo"/>
    <s v="rotura"/>
    <n v="11"/>
    <s v="marzo"/>
    <s v="T"/>
    <m/>
    <s v="si"/>
    <m/>
    <m/>
    <m/>
  </r>
  <r>
    <n v="138853"/>
    <x v="35"/>
    <s v="Moreno"/>
    <x v="0"/>
    <d v="2018-11-01T00:00:00"/>
    <s v="-"/>
    <s v="Mantenimiento Electrico"/>
    <d v="2023-03-15T00:00:00"/>
    <d v="1899-12-30T16:53:07"/>
    <d v="2023-03-15T00:00:00"/>
    <d v="1899-12-30T17:28:24"/>
    <n v="2117"/>
    <n v="35.283333333333331"/>
    <s v="se encuentra potenciometro en cero"/>
    <s v="no aplica"/>
    <n v="11"/>
    <s v="marzo"/>
    <s v="T"/>
    <s v="no aplica"/>
    <s v="no aplica"/>
    <s v="no aplica"/>
    <s v="no aplica"/>
    <s v="no aplica"/>
  </r>
  <r>
    <n v="138856"/>
    <x v="19"/>
    <s v="Moreno"/>
    <x v="12"/>
    <d v="2020-02-21T00:00:00"/>
    <s v="Martín"/>
    <s v="Mantenimiento Mecanico"/>
    <d v="2023-03-15T00:00:00"/>
    <d v="1899-12-30T17:16:59"/>
    <d v="2023-03-15T00:00:00"/>
    <d v="1899-12-30T19:36:07"/>
    <n v="8348"/>
    <n v="139.13333333333333"/>
    <s v="regulación de  pison de celofán y regulación de fleje"/>
    <s v="ajuste"/>
    <n v="11"/>
    <s v="marzo"/>
    <s v="T"/>
    <m/>
    <s v="no"/>
    <m/>
    <m/>
    <m/>
  </r>
  <r>
    <n v="138857"/>
    <x v="0"/>
    <s v="Moreno"/>
    <x v="14"/>
    <d v="2018-11-01T00:00:00"/>
    <s v="-"/>
    <s v="Mantenimiento Electrico"/>
    <d v="2023-03-15T00:00:00"/>
    <d v="1899-12-30T17:32:39"/>
    <d v="2023-03-15T00:00:00"/>
    <d v="1899-12-30T17:38:35"/>
    <n v="356"/>
    <n v="5.9333333333333336"/>
    <s v="microparada"/>
    <s v="microparada"/>
    <n v="11"/>
    <s v="marzo"/>
    <s v="T"/>
    <m/>
    <s v="microparada"/>
    <m/>
    <m/>
    <m/>
  </r>
  <r>
    <n v="138858"/>
    <x v="1"/>
    <s v="Moreno"/>
    <x v="2"/>
    <d v="2020-10-16T00:00:00"/>
    <s v="Martín"/>
    <s v="Mantenimiento Electrico"/>
    <d v="2023-03-15T00:00:00"/>
    <d v="1899-12-30T17:38:43"/>
    <d v="2023-03-15T00:00:00"/>
    <d v="1899-12-30T17:40:14"/>
    <n v="91"/>
    <n v="1.5166666666666666"/>
    <s v="microparada"/>
    <s v="microparada"/>
    <n v="11"/>
    <s v="marzo"/>
    <s v="T"/>
    <m/>
    <s v="microparada"/>
    <m/>
    <m/>
    <m/>
  </r>
  <r>
    <n v="138859"/>
    <x v="25"/>
    <s v="Moreno"/>
    <x v="11"/>
    <d v="2018-11-01T00:00:00"/>
    <s v="-"/>
    <s v="Mantenimiento Mecanico"/>
    <d v="2023-03-15T00:00:00"/>
    <d v="1899-12-30T18:10:40"/>
    <d v="2023-03-15T00:00:00"/>
    <d v="1899-12-30T18:21:00"/>
    <n v="620"/>
    <n v="10.333333333333334"/>
    <s v="sin informacion"/>
    <s v="sin informacion"/>
    <n v="11"/>
    <s v="marzo"/>
    <s v="T"/>
    <s v="sin informacion"/>
    <s v="sin informacion"/>
    <s v="sin informacion"/>
    <s v="sin informacion"/>
    <s v="sin informacion"/>
  </r>
  <r>
    <n v="138863"/>
    <x v="44"/>
    <s v="Moreno"/>
    <x v="0"/>
    <d v="2018-11-01T00:00:00"/>
    <s v="-"/>
    <s v="Mantenimiento Mecanico"/>
    <d v="2023-03-15T00:00:00"/>
    <d v="1899-12-30T19:34:30"/>
    <d v="2023-03-15T00:00:00"/>
    <d v="1899-12-30T20:06:31"/>
    <n v="1921"/>
    <n v="32.016666666666666"/>
    <s v=" se colocó resorte de mordaza"/>
    <s v="ajuste"/>
    <n v="11"/>
    <s v="marzo"/>
    <s v="T"/>
    <m/>
    <s v="no"/>
    <m/>
    <m/>
    <m/>
  </r>
  <r>
    <n v="138865"/>
    <x v="0"/>
    <s v="Moreno"/>
    <x v="15"/>
    <d v="2018-11-01T00:00:00"/>
    <s v="-"/>
    <s v="Mantenimiento Electrico"/>
    <d v="2023-03-15T00:00:00"/>
    <d v="1899-12-30T20:08:37"/>
    <d v="2023-03-15T00:00:00"/>
    <d v="1899-12-30T20:20:27"/>
    <n v="710"/>
    <n v="11.833333333333334"/>
    <s v="e ajusta electro de la presurizadora"/>
    <s v="ajuste"/>
    <n v="11"/>
    <s v="marzo"/>
    <s v="T"/>
    <m/>
    <s v="no"/>
    <m/>
    <m/>
    <m/>
  </r>
  <r>
    <n v="138876"/>
    <x v="39"/>
    <s v="Moreno"/>
    <x v="2"/>
    <d v="2018-11-01T00:00:00"/>
    <s v="-"/>
    <s v="Mantenimiento Mecanico"/>
    <d v="2023-03-16T00:00:00"/>
    <d v="1899-12-30T02:28:39"/>
    <d v="2023-03-16T00:00:00"/>
    <d v="1899-12-30T06:11:51"/>
    <n v="13392"/>
    <n v="223.2"/>
    <s v="sin informacion"/>
    <s v="sin informacion"/>
    <n v="11"/>
    <s v="marzo"/>
    <s v="N"/>
    <s v="sin informacion"/>
    <s v="sin informacion"/>
    <s v="sin informacion"/>
    <s v="sin informacion"/>
    <s v="sin informacion"/>
  </r>
  <r>
    <n v="138888"/>
    <x v="38"/>
    <s v="Moreno"/>
    <x v="11"/>
    <d v="2018-11-01T00:00:00"/>
    <s v="-"/>
    <s v="Mantenimiento Mecanico"/>
    <d v="2023-03-16T00:00:00"/>
    <d v="1899-12-30T06:36:53"/>
    <d v="2023-03-16T00:00:00"/>
    <d v="1899-12-30T07:25:05"/>
    <n v="2892"/>
    <n v="48.2"/>
    <s v="sin informacion"/>
    <s v="sin informacion"/>
    <n v="11"/>
    <s v="marzo"/>
    <s v="M"/>
    <s v="sin informacion"/>
    <s v="sin informacion"/>
    <s v="sin informacion"/>
    <s v="sin informacion"/>
    <s v="sin informacion"/>
  </r>
  <r>
    <n v="138890"/>
    <x v="34"/>
    <s v="Moreno"/>
    <x v="7"/>
    <d v="2021-03-10T00:00:00"/>
    <s v="Martín"/>
    <s v="Mantenimiento Mecanico"/>
    <d v="2023-03-16T00:00:00"/>
    <d v="1899-12-30T07:01:52"/>
    <d v="2023-03-16T00:00:00"/>
    <d v="1899-12-30T07:19:54"/>
    <n v="1082"/>
    <n v="18.033333333333335"/>
    <s v="sin informacion"/>
    <s v="sin informacion"/>
    <n v="11"/>
    <s v="marzo"/>
    <s v="M"/>
    <s v="sin informacion"/>
    <s v="sin informacion"/>
    <s v="sin informacion"/>
    <s v="sin informacion"/>
    <s v="sin informacion"/>
  </r>
  <r>
    <n v="138891"/>
    <x v="39"/>
    <s v="Moreno"/>
    <x v="2"/>
    <d v="2018-11-01T00:00:00"/>
    <s v="-"/>
    <s v="Mantenimiento Mecanico"/>
    <d v="2023-03-16T00:00:00"/>
    <d v="1899-12-30T07:04:48"/>
    <d v="2023-03-16T00:00:00"/>
    <d v="1899-12-30T07:19:45"/>
    <n v="897"/>
    <n v="14.95"/>
    <s v="sin informacion"/>
    <s v="sin informacion"/>
    <n v="11"/>
    <s v="marzo"/>
    <s v="M"/>
    <s v="sin informacion"/>
    <s v="sin informacion"/>
    <s v="sin informacion"/>
    <s v="sin informacion"/>
    <s v="sin informacion"/>
  </r>
  <r>
    <n v="138894"/>
    <x v="0"/>
    <s v="Moreno"/>
    <x v="18"/>
    <d v="2018-11-01T00:00:00"/>
    <s v="-"/>
    <s v="Mantenimiento Mecanico"/>
    <d v="2023-03-16T00:00:00"/>
    <d v="1899-12-30T07:20:12"/>
    <d v="2023-03-16T00:00:00"/>
    <d v="1899-12-30T07:26:35"/>
    <n v="383"/>
    <n v="6.3833333333333337"/>
    <s v="microparada"/>
    <s v="microparada"/>
    <n v="11"/>
    <s v="marzo"/>
    <s v="M"/>
    <m/>
    <s v="microparada"/>
    <m/>
    <m/>
    <m/>
  </r>
  <r>
    <n v="138897"/>
    <x v="24"/>
    <s v="Moreno"/>
    <x v="7"/>
    <d v="2018-11-01T00:00:00"/>
    <s v="-"/>
    <s v="Mantenimiento Electrico"/>
    <d v="2023-03-16T00:00:00"/>
    <d v="1899-12-30T07:30:07"/>
    <d v="2023-03-16T00:00:00"/>
    <d v="1899-12-30T07:30:23"/>
    <n v="16"/>
    <n v="0.26666666666666666"/>
    <s v="microparada"/>
    <s v="microparada"/>
    <n v="11"/>
    <s v="marzo"/>
    <s v="M"/>
    <m/>
    <s v="microparada"/>
    <m/>
    <m/>
    <m/>
  </r>
  <r>
    <n v="138898"/>
    <x v="22"/>
    <s v="Moreno"/>
    <x v="7"/>
    <d v="2021-02-12T00:00:00"/>
    <s v="Martín"/>
    <s v="Mantenimiento Electrico"/>
    <d v="2023-03-16T00:00:00"/>
    <d v="1899-12-30T07:30:30"/>
    <d v="2023-03-16T00:00:00"/>
    <d v="1899-12-30T07:35:40"/>
    <n v="310"/>
    <n v="5.166666666666667"/>
    <s v="microparada"/>
    <s v="microparada"/>
    <n v="11"/>
    <s v="marzo"/>
    <s v="M"/>
    <m/>
    <s v="microparada"/>
    <m/>
    <m/>
    <m/>
  </r>
  <r>
    <n v="138899"/>
    <x v="28"/>
    <s v="Moreno"/>
    <x v="2"/>
    <d v="2018-11-01T00:00:00"/>
    <s v="-"/>
    <s v="Mantenimiento Mecanico"/>
    <d v="2023-03-16T00:00:00"/>
    <d v="1899-12-30T07:35:37"/>
    <d v="2023-03-16T00:00:00"/>
    <d v="1899-12-30T09:03:19"/>
    <n v="5262"/>
    <n v="87.7"/>
    <s v="sin informacion"/>
    <s v="sin informacion"/>
    <n v="11"/>
    <s v="marzo"/>
    <s v="M"/>
    <s v="sin informacion"/>
    <s v="sin informacion"/>
    <s v="sin informacion"/>
    <s v="sin informacion"/>
    <s v="sin informacion"/>
  </r>
  <r>
    <n v="138901"/>
    <x v="33"/>
    <s v="Moreno"/>
    <x v="15"/>
    <d v="2018-11-01T00:00:00"/>
    <s v="-"/>
    <s v="Mantenimiento Electrico"/>
    <d v="2023-03-16T00:00:00"/>
    <d v="1899-12-30T07:40:15"/>
    <d v="2023-03-16T00:00:00"/>
    <d v="1899-12-30T07:48:59"/>
    <n v="524"/>
    <n v="8.7333333333333325"/>
    <s v="microparada"/>
    <s v="microparada"/>
    <n v="11"/>
    <s v="marzo"/>
    <s v="M"/>
    <m/>
    <s v="microparada"/>
    <m/>
    <m/>
    <m/>
  </r>
  <r>
    <n v="138903"/>
    <x v="34"/>
    <s v="Moreno"/>
    <x v="7"/>
    <d v="2021-03-10T00:00:00"/>
    <s v="Martín"/>
    <s v="Mantenimiento Mecanico"/>
    <d v="2023-03-16T00:00:00"/>
    <d v="1899-12-30T07:52:38"/>
    <d v="2023-03-16T00:00:00"/>
    <d v="1899-12-30T08:25:31"/>
    <n v="1973"/>
    <n v="32.883333333333333"/>
    <s v="sin informacion"/>
    <s v="sin informacion"/>
    <n v="11"/>
    <s v="marzo"/>
    <s v="M"/>
    <s v="sin informacion"/>
    <s v="sin informacion"/>
    <s v="sin informacion"/>
    <s v="sin informacion"/>
    <s v="sin informacion"/>
  </r>
  <r>
    <n v="138913"/>
    <x v="6"/>
    <s v="Moreno"/>
    <x v="10"/>
    <d v="2018-11-01T00:00:00"/>
    <s v="-"/>
    <s v="Mantenimiento Electrico"/>
    <d v="2023-03-16T00:00:00"/>
    <d v="1899-12-30T08:59:38"/>
    <d v="2023-03-16T00:00:00"/>
    <d v="1899-12-30T09:06:53"/>
    <n v="435"/>
    <n v="7.25"/>
    <s v="microparada"/>
    <s v="microparada"/>
    <n v="11"/>
    <s v="marzo"/>
    <s v="M"/>
    <m/>
    <s v="microparada"/>
    <m/>
    <m/>
    <m/>
  </r>
  <r>
    <n v="138940"/>
    <x v="34"/>
    <s v="Moreno"/>
    <x v="7"/>
    <d v="2021-03-10T00:00:00"/>
    <s v="Martín"/>
    <s v="Mantenimiento Mecanico"/>
    <d v="2023-03-16T00:00:00"/>
    <d v="1899-12-30T09:57:05"/>
    <d v="2023-03-16T00:00:00"/>
    <d v="1899-12-30T10:24:12"/>
    <n v="1627"/>
    <n v="27.116666666666667"/>
    <s v="sin informacion"/>
    <s v="sin informacion"/>
    <n v="11"/>
    <s v="marzo"/>
    <s v="M"/>
    <s v="sin informacion"/>
    <s v="sin informacion"/>
    <s v="sin informacion"/>
    <s v="sin informacion"/>
    <s v="sin informacion"/>
  </r>
  <r>
    <n v="138943"/>
    <x v="39"/>
    <s v="Moreno"/>
    <x v="2"/>
    <d v="2018-11-01T00:00:00"/>
    <s v="-"/>
    <s v="Mantenimiento Electrico"/>
    <d v="2023-03-16T00:00:00"/>
    <d v="1899-12-30T10:14:49"/>
    <d v="2023-03-16T00:00:00"/>
    <d v="1899-12-30T10:19:45"/>
    <n v="296"/>
    <n v="4.9333333333333336"/>
    <s v="microparada"/>
    <s v="microparada"/>
    <n v="11"/>
    <s v="marzo"/>
    <s v="M"/>
    <m/>
    <s v="microparada"/>
    <m/>
    <m/>
    <m/>
  </r>
  <r>
    <n v="138947"/>
    <x v="19"/>
    <s v="Moreno"/>
    <x v="12"/>
    <d v="2020-02-21T00:00:00"/>
    <s v="Martín"/>
    <s v="Mantenimiento Mecanico"/>
    <d v="2023-03-16T00:00:00"/>
    <d v="1899-12-30T10:25:14"/>
    <d v="2023-03-16T00:00:00"/>
    <d v="1899-12-30T11:05:26"/>
    <n v="2412"/>
    <n v="40.200000000000003"/>
    <s v="sin informacion"/>
    <s v="sin informacion"/>
    <n v="11"/>
    <s v="marzo"/>
    <s v="M"/>
    <s v="sin informacion"/>
    <s v="sin informacion"/>
    <s v="sin informacion"/>
    <s v="sin informacion"/>
    <s v="sin informacion"/>
  </r>
  <r>
    <n v="138949"/>
    <x v="0"/>
    <s v="Moreno"/>
    <x v="18"/>
    <d v="2018-11-01T00:00:00"/>
    <s v="-"/>
    <s v="Mantenimiento Mecanico"/>
    <d v="2023-03-16T00:00:00"/>
    <d v="1899-12-30T10:43:10"/>
    <d v="2023-03-16T00:00:00"/>
    <d v="1899-12-30T12:27:28"/>
    <n v="6258"/>
    <n v="104.3"/>
    <s v="sin informacion"/>
    <s v="sin informacion"/>
    <n v="11"/>
    <s v="marzo"/>
    <s v="M"/>
    <s v="sin informacion"/>
    <s v="sin informacion"/>
    <s v="sin informacion"/>
    <s v="sin informacion"/>
    <s v="sin informacion"/>
  </r>
  <r>
    <n v="138953"/>
    <x v="39"/>
    <s v="Moreno"/>
    <x v="2"/>
    <d v="2018-11-01T00:00:00"/>
    <s v="-"/>
    <s v="Mantenimiento Electrico"/>
    <d v="2023-03-16T00:00:00"/>
    <d v="1899-12-30T11:02:28"/>
    <d v="2023-03-16T00:00:00"/>
    <d v="1899-12-30T11:18:45"/>
    <n v="977"/>
    <n v="16.283333333333335"/>
    <s v="sin informacion"/>
    <s v="sin informacion"/>
    <n v="11"/>
    <s v="marzo"/>
    <s v="M"/>
    <s v="sin informacion"/>
    <s v="sin informacion"/>
    <s v="sin informacion"/>
    <s v="sin informacion"/>
    <s v="sin informacion"/>
  </r>
  <r>
    <n v="138955"/>
    <x v="39"/>
    <s v="Moreno"/>
    <x v="2"/>
    <d v="2018-11-01T00:00:00"/>
    <s v="-"/>
    <s v="Mantenimiento Electrico"/>
    <d v="2023-03-16T00:00:00"/>
    <d v="1899-12-30T11:23:18"/>
    <d v="2023-03-16T00:00:00"/>
    <d v="1899-12-30T12:01:20"/>
    <n v="2282"/>
    <n v="38.033333333333331"/>
    <s v="sin informacion"/>
    <s v="sin informacion"/>
    <n v="11"/>
    <s v="marzo"/>
    <s v="M"/>
    <s v="sin informacion"/>
    <s v="sin informacion"/>
    <s v="sin informacion"/>
    <s v="sin informacion"/>
    <s v="sin informacion"/>
  </r>
  <r>
    <n v="138959"/>
    <x v="10"/>
    <s v="Moreno"/>
    <x v="7"/>
    <d v="2020-09-30T00:00:00"/>
    <s v="Martín"/>
    <s v="Mantenimiento Mecanico"/>
    <d v="2023-03-16T00:00:00"/>
    <d v="1899-12-30T11:54:14"/>
    <d v="2023-03-16T00:00:00"/>
    <d v="1899-12-30T14:24:36"/>
    <n v="9022"/>
    <n v="150.36666666666667"/>
    <s v="sin informacion"/>
    <s v="sin informacion"/>
    <n v="11"/>
    <s v="marzo"/>
    <s v="M"/>
    <s v="sin informacion"/>
    <s v="sin informacion"/>
    <s v="sin informacion"/>
    <s v="sin informacion"/>
    <s v="sin informacion"/>
  </r>
  <r>
    <n v="138961"/>
    <x v="0"/>
    <s v="Moreno"/>
    <x v="18"/>
    <d v="2018-11-01T00:00:00"/>
    <s v="-"/>
    <s v="Mantenimiento Mecanico"/>
    <d v="2023-03-16T00:00:00"/>
    <d v="1899-12-30T12:27:34"/>
    <d v="2023-03-16T00:00:00"/>
    <d v="1899-12-30T14:47:36"/>
    <n v="8402"/>
    <n v="140.03333333333333"/>
    <s v="sin informacion"/>
    <s v="sin informacion"/>
    <n v="11"/>
    <s v="marzo"/>
    <s v="M"/>
    <s v="sin informacion"/>
    <s v="sin informacion"/>
    <s v="sin informacion"/>
    <s v="sin informacion"/>
    <s v="sin informacion"/>
  </r>
  <r>
    <n v="138965"/>
    <x v="19"/>
    <s v="Moreno"/>
    <x v="12"/>
    <d v="2020-02-21T00:00:00"/>
    <s v="Martín"/>
    <s v="Mantenimiento Mecanico"/>
    <d v="2023-03-16T00:00:00"/>
    <d v="1899-12-30T13:18:03"/>
    <d v="2023-03-16T00:00:00"/>
    <d v="1899-12-30T14:36:14"/>
    <n v="4691"/>
    <n v="78.183333333333337"/>
    <s v="celofanadora se corto tornillo Allen complicado"/>
    <s v="rotura"/>
    <n v="11"/>
    <s v="marzo"/>
    <s v="M"/>
    <m/>
    <s v="si"/>
    <m/>
    <m/>
    <m/>
  </r>
  <r>
    <n v="138970"/>
    <x v="19"/>
    <s v="Moreno"/>
    <x v="12"/>
    <d v="2020-02-21T00:00:00"/>
    <s v="Martín"/>
    <s v="Mantenimiento Mecanico"/>
    <d v="2023-03-16T00:00:00"/>
    <d v="1899-12-30T14:39:10"/>
    <d v="2023-03-16T00:00:00"/>
    <d v="1899-12-30T17:16:18"/>
    <n v="9428"/>
    <n v="157.13333333333333"/>
    <s v="celofanadora se corto tornillo Allen complicado"/>
    <s v="rotura"/>
    <n v="11"/>
    <s v="marzo"/>
    <s v="T"/>
    <m/>
    <s v="si"/>
    <m/>
    <m/>
    <m/>
  </r>
  <r>
    <n v="138974"/>
    <x v="6"/>
    <s v="Moreno"/>
    <x v="6"/>
    <d v="2018-11-01T00:00:00"/>
    <s v="-"/>
    <s v="Mantenimiento Electrico"/>
    <d v="2023-03-16T00:00:00"/>
    <d v="1899-12-30T15:33:18"/>
    <d v="2023-03-16T00:00:00"/>
    <d v="1899-12-30T16:02:41"/>
    <n v="1763"/>
    <n v="29.383333333333333"/>
    <s v="regulación de etiqueta"/>
    <s v="ajuste"/>
    <n v="11"/>
    <s v="marzo"/>
    <s v="T"/>
    <m/>
    <s v="no"/>
    <m/>
    <m/>
    <m/>
  </r>
  <r>
    <n v="138984"/>
    <x v="41"/>
    <s v="Moreno"/>
    <x v="2"/>
    <d v="2020-02-20T00:00:00"/>
    <s v="Martín"/>
    <s v="Mantenimiento Mecanico"/>
    <d v="2023-03-16T00:00:00"/>
    <d v="1899-12-30T18:09:05"/>
    <d v="2023-03-16T00:00:00"/>
    <d v="1899-12-30T18:37:22"/>
    <n v="1697"/>
    <n v="28.283333333333335"/>
    <s v=" se ajusta tornillo del centrado de envases"/>
    <s v="ajuste"/>
    <n v="11"/>
    <s v="marzo"/>
    <s v="T"/>
    <m/>
    <s v="no"/>
    <m/>
    <m/>
    <m/>
  </r>
  <r>
    <n v="138985"/>
    <x v="6"/>
    <s v="Moreno"/>
    <x v="15"/>
    <d v="2018-11-01T00:00:00"/>
    <s v="-"/>
    <s v="Mantenimiento Electrico"/>
    <d v="2023-03-16T00:00:00"/>
    <d v="1899-12-30T18:09:42"/>
    <d v="2023-03-16T00:00:00"/>
    <d v="1899-12-30T18:28:22"/>
    <n v="1120"/>
    <n v="18.666666666666668"/>
    <s v=" se regula etiquetadora"/>
    <s v="ajuste"/>
    <n v="11"/>
    <s v="marzo"/>
    <s v="T"/>
    <m/>
    <s v="no"/>
    <m/>
    <m/>
    <m/>
  </r>
  <r>
    <n v="138987"/>
    <x v="0"/>
    <s v="Moreno"/>
    <x v="15"/>
    <d v="2018-11-01T00:00:00"/>
    <s v="-"/>
    <s v="Mantenimiento Mecanico"/>
    <d v="2023-03-16T00:00:00"/>
    <d v="1899-12-30T18:37:35"/>
    <d v="2023-03-16T00:00:00"/>
    <d v="1899-12-30T18:45:54"/>
    <n v="499"/>
    <n v="8.3166666666666664"/>
    <s v="microparada"/>
    <s v="microparada"/>
    <n v="11"/>
    <s v="marzo"/>
    <s v="T"/>
    <m/>
    <s v="microparada"/>
    <m/>
    <m/>
    <m/>
  </r>
  <r>
    <n v="138996"/>
    <x v="6"/>
    <s v="Moreno"/>
    <x v="15"/>
    <d v="2018-11-01T00:00:00"/>
    <s v="-"/>
    <s v="Mantenimiento Electrico"/>
    <d v="2023-03-16T00:00:00"/>
    <d v="1899-12-30T21:20:07"/>
    <d v="2023-03-16T00:00:00"/>
    <d v="1899-12-30T21:23:47"/>
    <n v="220"/>
    <n v="3.6666666666666665"/>
    <s v="microparada"/>
    <s v="microparada"/>
    <n v="11"/>
    <s v="marzo"/>
    <s v="T"/>
    <m/>
    <s v="microparada"/>
    <m/>
    <m/>
    <m/>
  </r>
  <r>
    <n v="138997"/>
    <x v="6"/>
    <s v="Moreno"/>
    <x v="15"/>
    <d v="2018-11-01T00:00:00"/>
    <s v="-"/>
    <s v="Mantenimiento Electrico"/>
    <d v="2023-03-16T00:00:00"/>
    <d v="1899-12-30T21:23:54"/>
    <d v="2023-03-16T00:00:00"/>
    <d v="1899-12-30T21:34:20"/>
    <n v="626"/>
    <n v="10.433333333333334"/>
    <s v=" se regula etiquetadora"/>
    <s v="ajuste"/>
    <n v="11"/>
    <s v="marzo"/>
    <s v="T"/>
    <m/>
    <s v="no"/>
    <m/>
    <m/>
    <m/>
  </r>
  <r>
    <n v="139007"/>
    <x v="19"/>
    <s v="Moreno"/>
    <x v="12"/>
    <d v="2020-02-21T00:00:00"/>
    <s v="Martín"/>
    <s v="Mantenimiento Mecanico"/>
    <d v="2023-03-17T00:00:00"/>
    <d v="1899-12-30T06:51:51"/>
    <d v="2023-03-17T00:00:00"/>
    <d v="1899-12-30T08:28:23"/>
    <n v="5792"/>
    <n v="96.533333333333331"/>
    <s v="sin informacion"/>
    <s v="sin informacion"/>
    <n v="11"/>
    <s v="marzo"/>
    <s v="M"/>
    <s v="sin informacion"/>
    <s v="sin informacion"/>
    <s v="sin informacion"/>
    <s v="sin informacion"/>
    <s v="sin informacion"/>
  </r>
  <r>
    <n v="139009"/>
    <x v="0"/>
    <s v="Moreno"/>
    <x v="18"/>
    <d v="2018-11-01T00:00:00"/>
    <s v="-"/>
    <s v="Mantenimiento Mecanico"/>
    <d v="2023-03-17T00:00:00"/>
    <d v="1899-12-30T07:03:05"/>
    <d v="2023-03-17T00:00:00"/>
    <d v="1899-12-30T08:43:10"/>
    <n v="6005"/>
    <n v="100.08333333333333"/>
    <s v="sin informacion"/>
    <s v="sin informacion"/>
    <n v="11"/>
    <s v="marzo"/>
    <s v="M"/>
    <s v="sin informacion"/>
    <s v="sin informacion"/>
    <s v="sin informacion"/>
    <s v="sin informacion"/>
    <s v="sin informacion"/>
  </r>
  <r>
    <n v="139014"/>
    <x v="29"/>
    <s v="Moreno"/>
    <x v="15"/>
    <d v="2019-10-08T00:00:00"/>
    <s v="Martín"/>
    <s v="Mantenimiento Mecanico"/>
    <d v="2023-03-17T00:00:00"/>
    <d v="1899-12-30T07:19:47"/>
    <d v="2023-03-17T00:00:00"/>
    <d v="1899-12-30T07:34:51"/>
    <n v="904"/>
    <n v="15.066666666666666"/>
    <s v="sin informacion"/>
    <s v="sin informacion"/>
    <n v="11"/>
    <s v="marzo"/>
    <s v="M"/>
    <s v="sin informacion"/>
    <s v="sin informacion"/>
    <s v="sin informacion"/>
    <s v="sin informacion"/>
    <s v="sin informacion"/>
  </r>
  <r>
    <n v="139032"/>
    <x v="38"/>
    <s v="Moreno"/>
    <x v="11"/>
    <d v="2018-11-01T00:00:00"/>
    <s v="-"/>
    <s v="Mantenimiento Mecanico"/>
    <d v="2023-03-17T00:00:00"/>
    <d v="1899-12-30T08:35:35"/>
    <d v="2023-03-17T00:00:00"/>
    <d v="1899-12-30T11:11:04"/>
    <n v="9329"/>
    <n v="155.48333333333332"/>
    <s v="sin informacion"/>
    <s v="sin informacion"/>
    <n v="11"/>
    <s v="marzo"/>
    <s v="M"/>
    <s v="sin informacion"/>
    <s v="sin informacion"/>
    <s v="sin informacion"/>
    <s v="sin informacion"/>
    <s v="sin informacion"/>
  </r>
  <r>
    <n v="139040"/>
    <x v="0"/>
    <s v="Moreno"/>
    <x v="18"/>
    <d v="2018-11-01T00:00:00"/>
    <s v="-"/>
    <s v="Mantenimiento Mecanico"/>
    <d v="2023-03-17T00:00:00"/>
    <d v="1899-12-30T09:13:26"/>
    <d v="2023-03-17T00:00:00"/>
    <d v="1899-12-30T09:13:50"/>
    <n v="24"/>
    <n v="0.4"/>
    <s v="microparada"/>
    <s v="microparada"/>
    <n v="11"/>
    <s v="marzo"/>
    <s v="M"/>
    <m/>
    <s v="microparada"/>
    <m/>
    <m/>
    <m/>
  </r>
  <r>
    <n v="139041"/>
    <x v="0"/>
    <s v="Moreno"/>
    <x v="18"/>
    <d v="2018-11-01T00:00:00"/>
    <s v="-"/>
    <s v="Mantenimiento Electrico"/>
    <d v="2023-03-17T00:00:00"/>
    <d v="1899-12-30T09:13:56"/>
    <d v="2023-03-17T00:00:00"/>
    <d v="1899-12-30T09:21:15"/>
    <n v="439"/>
    <n v="7.3166666666666664"/>
    <s v="microparada"/>
    <s v="microparada"/>
    <n v="11"/>
    <s v="marzo"/>
    <s v="M"/>
    <m/>
    <s v="microparada"/>
    <m/>
    <m/>
    <m/>
  </r>
  <r>
    <n v="139043"/>
    <x v="0"/>
    <s v="Moreno"/>
    <x v="18"/>
    <d v="2018-11-01T00:00:00"/>
    <s v="-"/>
    <s v="Mantenimiento Mecanico"/>
    <d v="2023-03-17T00:00:00"/>
    <d v="1899-12-30T09:21:31"/>
    <d v="2023-03-17T00:00:00"/>
    <d v="1899-12-30T09:37:23"/>
    <n v="952"/>
    <n v="15.866666666666667"/>
    <s v="regulacion de sensor "/>
    <s v="ajuste"/>
    <n v="11"/>
    <s v="marzo"/>
    <s v="M"/>
    <m/>
    <s v="no"/>
    <m/>
    <m/>
    <m/>
  </r>
  <r>
    <n v="139045"/>
    <x v="3"/>
    <s v="Moreno"/>
    <x v="2"/>
    <d v="2020-02-20T00:00:00"/>
    <s v="Martín"/>
    <s v="Mantenimiento Mecanico"/>
    <d v="2023-03-17T00:00:00"/>
    <d v="1899-12-30T09:37:25"/>
    <d v="2023-03-17T00:00:00"/>
    <d v="1899-12-30T09:55:05"/>
    <n v="1060"/>
    <n v="17.666666666666668"/>
    <s v=" se colocó alimentación descarte de tapas altas"/>
    <s v="ajuste"/>
    <n v="11"/>
    <s v="marzo"/>
    <s v="M"/>
    <m/>
    <s v="no"/>
    <m/>
    <m/>
    <m/>
  </r>
  <r>
    <n v="139048"/>
    <x v="19"/>
    <s v="Moreno"/>
    <x v="12"/>
    <d v="2020-02-21T00:00:00"/>
    <s v="Martín"/>
    <s v="Mantenimiento Mecanico"/>
    <d v="2023-03-17T00:00:00"/>
    <d v="1899-12-30T09:45:09"/>
    <d v="2023-03-17T00:00:00"/>
    <d v="1899-12-30T10:17:59"/>
    <n v="1970"/>
    <n v="32.833333333333336"/>
    <s v="sin informacion"/>
    <s v="sin informacion"/>
    <n v="11"/>
    <s v="marzo"/>
    <s v="M"/>
    <s v="sin informacion"/>
    <s v="sin informacion"/>
    <s v="sin informacion"/>
    <s v="sin informacion"/>
    <s v="sin informacion"/>
  </r>
  <r>
    <n v="139049"/>
    <x v="3"/>
    <s v="Moreno"/>
    <x v="2"/>
    <d v="2020-02-20T00:00:00"/>
    <s v="Martín"/>
    <s v="Mantenimiento Electrico"/>
    <d v="2023-03-17T00:00:00"/>
    <d v="1899-12-30T09:55:20"/>
    <d v="2023-03-17T00:00:00"/>
    <d v="1899-12-30T11:11:33"/>
    <n v="4573"/>
    <n v="76.216666666666669"/>
    <s v="falsa lectura de sensor"/>
    <s v="ajuste"/>
    <n v="11"/>
    <s v="marzo"/>
    <s v="M"/>
    <m/>
    <s v="no"/>
    <m/>
    <m/>
    <m/>
  </r>
  <r>
    <n v="139052"/>
    <x v="22"/>
    <s v="Moreno"/>
    <x v="19"/>
    <d v="2021-08-24T00:00:00"/>
    <s v="Sebastian "/>
    <s v="Mantenimiento Electrico"/>
    <d v="2023-03-17T00:00:00"/>
    <d v="1899-12-30T10:05:27"/>
    <d v="2023-03-17T00:00:00"/>
    <d v="1899-12-30T14:22:09"/>
    <n v="15402"/>
    <n v="256.7"/>
    <s v="sin informacion"/>
    <s v="sin informacion"/>
    <n v="11"/>
    <s v="marzo"/>
    <s v="M"/>
    <s v="sin informacion"/>
    <s v="sin informacion"/>
    <s v="sin informacion"/>
    <s v="sin informacion"/>
    <s v="sin informacion"/>
  </r>
  <r>
    <n v="139055"/>
    <x v="19"/>
    <s v="Moreno"/>
    <x v="12"/>
    <d v="2020-02-21T00:00:00"/>
    <s v="Martín"/>
    <s v="Mantenimiento Electrico"/>
    <d v="2023-03-17T00:00:00"/>
    <d v="1899-12-30T10:18:14"/>
    <d v="2023-03-17T00:00:00"/>
    <d v="1899-12-30T11:05:52"/>
    <n v="2858"/>
    <n v="47.633333333333333"/>
    <s v="sin informacion"/>
    <s v="sin informacion"/>
    <n v="11"/>
    <s v="marzo"/>
    <s v="M"/>
    <s v="sin informacion"/>
    <s v="sin informacion"/>
    <s v="sin informacion"/>
    <s v="sin informacion"/>
    <s v="sin informacion"/>
  </r>
  <r>
    <n v="139059"/>
    <x v="3"/>
    <s v="Moreno"/>
    <x v="5"/>
    <d v="2018-11-01T00:00:00"/>
    <s v="-"/>
    <s v="Mantenimiento Mecanico"/>
    <d v="2023-03-17T00:00:00"/>
    <d v="1899-12-30T10:34:58"/>
    <d v="2023-03-17T00:00:00"/>
    <d v="1899-12-30T10:48:27"/>
    <n v="809"/>
    <n v="13.483333333333333"/>
    <s v="sin informacion"/>
    <s v="sin informacion"/>
    <n v="11"/>
    <s v="marzo"/>
    <s v="M"/>
    <s v="sin informacion"/>
    <s v="sin informacion"/>
    <s v="sin informacion"/>
    <s v="sin informacion"/>
    <s v="sin informacion"/>
  </r>
  <r>
    <n v="139069"/>
    <x v="23"/>
    <s v="Moreno"/>
    <x v="7"/>
    <d v="2020-03-10T00:00:00"/>
    <s v="Martín"/>
    <s v="Mantenimiento Electrico"/>
    <d v="2023-03-17T00:00:00"/>
    <d v="1899-12-30T12:05:30"/>
    <d v="2023-03-17T00:00:00"/>
    <d v="1899-12-30T14:22:01"/>
    <n v="8191"/>
    <n v="136.51666666666668"/>
    <s v="se cortaron 3 tornillos"/>
    <s v="rotura"/>
    <n v="11"/>
    <s v="marzo"/>
    <s v="M"/>
    <m/>
    <s v="si"/>
    <m/>
    <m/>
    <m/>
  </r>
  <r>
    <n v="139074"/>
    <x v="6"/>
    <s v="Moreno"/>
    <x v="10"/>
    <d v="2018-11-01T00:00:00"/>
    <s v="-"/>
    <s v="Mantenimiento Electrico"/>
    <d v="2023-03-17T00:00:00"/>
    <d v="1899-12-30T13:04:38"/>
    <d v="2023-03-17T00:00:00"/>
    <d v="1899-12-30T13:22:59"/>
    <n v="1101"/>
    <n v="18.350000000000001"/>
    <s v="regulación de sensor"/>
    <s v="ajuste"/>
    <n v="11"/>
    <s v="marzo"/>
    <s v="M"/>
    <m/>
    <s v="no"/>
    <m/>
    <m/>
    <m/>
  </r>
  <r>
    <n v="139081"/>
    <x v="39"/>
    <s v="Moreno"/>
    <x v="2"/>
    <d v="2018-11-01T00:00:00"/>
    <s v="-"/>
    <s v="Mantenimiento Electrico"/>
    <d v="2023-03-17T00:00:00"/>
    <d v="1899-12-30T14:47:39"/>
    <d v="2023-03-17T00:00:00"/>
    <d v="1899-12-30T15:02:11"/>
    <n v="872"/>
    <n v="14.533333333333333"/>
    <s v="sin informacion"/>
    <s v="sin informacion"/>
    <n v="11"/>
    <s v="marzo"/>
    <s v="T"/>
    <s v="sin informacion"/>
    <s v="sin informacion"/>
    <s v="sin informacion"/>
    <s v="sin informacion"/>
    <s v="sin informacion"/>
  </r>
  <r>
    <n v="139082"/>
    <x v="37"/>
    <s v="Moreno"/>
    <x v="15"/>
    <d v="2018-11-01T00:00:00"/>
    <s v="-"/>
    <s v="Mantenimiento Electrico"/>
    <d v="2023-03-17T00:00:00"/>
    <d v="1899-12-30T15:13:26"/>
    <d v="2023-03-17T00:00:00"/>
    <d v="1899-12-30T15:28:07"/>
    <n v="881"/>
    <n v="14.683333333333334"/>
    <s v="se resetea variador"/>
    <s v="ajuste"/>
    <n v="11"/>
    <s v="marzo"/>
    <s v="T"/>
    <m/>
    <s v="no"/>
    <m/>
    <m/>
    <m/>
  </r>
  <r>
    <n v="139083"/>
    <x v="3"/>
    <s v="Moreno"/>
    <x v="5"/>
    <d v="2018-11-01T00:00:00"/>
    <s v="-"/>
    <s v="Mantenimiento Mecanico"/>
    <d v="2023-03-17T00:00:00"/>
    <d v="1899-12-30T15:19:45"/>
    <d v="2023-03-17T00:00:00"/>
    <d v="1899-12-30T18:15:51"/>
    <n v="10566"/>
    <n v="176.1"/>
    <s v="sin informacion"/>
    <s v="sin informacion"/>
    <n v="11"/>
    <s v="marzo"/>
    <s v="T"/>
    <s v="sin informacion"/>
    <s v="sin informacion"/>
    <s v="sin informacion"/>
    <s v="sin informacion"/>
    <s v="sin informacion"/>
  </r>
  <r>
    <n v="139084"/>
    <x v="10"/>
    <s v="Moreno"/>
    <x v="7"/>
    <d v="2020-09-30T00:00:00"/>
    <s v="Martín"/>
    <s v="Mantenimiento Mecanico"/>
    <d v="2023-03-17T00:00:00"/>
    <d v="1899-12-30T15:25:47"/>
    <d v="2023-03-17T00:00:00"/>
    <d v="1899-12-30T17:36:21"/>
    <n v="7834"/>
    <n v="130.56666666666666"/>
    <s v="se cortaron 3 tornillos"/>
    <s v="rotura"/>
    <n v="11"/>
    <s v="marzo"/>
    <s v="T"/>
    <m/>
    <s v="si"/>
    <m/>
    <m/>
    <m/>
  </r>
  <r>
    <n v="139086"/>
    <x v="0"/>
    <s v="Moreno"/>
    <x v="2"/>
    <d v="2018-11-01T00:00:00"/>
    <s v="-"/>
    <s v="Mantenimiento Electrico"/>
    <d v="2023-03-17T00:00:00"/>
    <d v="1899-12-30T15:35:35"/>
    <d v="2023-03-17T00:00:00"/>
    <d v="1899-12-30T15:41:48"/>
    <n v="373"/>
    <n v="6.2166666666666668"/>
    <s v="microparada"/>
    <s v="microparada"/>
    <n v="11"/>
    <s v="marzo"/>
    <s v="T"/>
    <m/>
    <s v="microparada"/>
    <m/>
    <m/>
    <m/>
  </r>
  <r>
    <n v="139089"/>
    <x v="3"/>
    <s v="Moreno"/>
    <x v="2"/>
    <d v="2020-02-20T00:00:00"/>
    <s v="Martín"/>
    <s v="Mantenimiento Mecanico"/>
    <d v="2023-03-17T00:00:00"/>
    <d v="1899-12-30T16:33:22"/>
    <d v="2023-03-17T00:00:00"/>
    <d v="1899-12-30T17:08:21"/>
    <n v="2099"/>
    <n v="34.983333333333334"/>
    <s v="sin informacion"/>
    <s v="sin informacion"/>
    <n v="11"/>
    <s v="marzo"/>
    <s v="T"/>
    <s v="sin informacion"/>
    <s v="sin informacion"/>
    <s v="sin informacion"/>
    <s v="sin informacion"/>
    <s v="sin informacion"/>
  </r>
  <r>
    <n v="139092"/>
    <x v="6"/>
    <s v="Moreno"/>
    <x v="10"/>
    <d v="2018-11-01T00:00:00"/>
    <s v="-"/>
    <s v="Mantenimiento Electrico"/>
    <d v="2023-03-17T00:00:00"/>
    <d v="1899-12-30T17:20:31"/>
    <d v="2023-03-17T00:00:00"/>
    <d v="1899-12-30T17:44:08"/>
    <n v="1417"/>
    <n v="23.616666666666667"/>
    <s v="regulación de sensor"/>
    <s v="ajuste"/>
    <n v="11"/>
    <s v="marzo"/>
    <s v="T"/>
    <m/>
    <s v="no"/>
    <m/>
    <m/>
    <m/>
  </r>
  <r>
    <n v="139094"/>
    <x v="0"/>
    <s v="Moreno"/>
    <x v="18"/>
    <d v="2018-11-01T00:00:00"/>
    <s v="-"/>
    <s v="Mantenimiento Mecanico"/>
    <d v="2023-03-17T00:00:00"/>
    <d v="1899-12-30T18:24:02"/>
    <d v="2023-03-17T00:00:00"/>
    <d v="1899-12-30T18:30:58"/>
    <n v="416"/>
    <n v="6.9333333333333336"/>
    <s v="microparada"/>
    <s v="microparada"/>
    <n v="11"/>
    <s v="marzo"/>
    <s v="T"/>
    <m/>
    <s v="microparada"/>
    <m/>
    <m/>
    <m/>
  </r>
  <r>
    <n v="139102"/>
    <x v="17"/>
    <s v="Moreno"/>
    <x v="11"/>
    <d v="2021-03-08T00:00:00"/>
    <s v="Martín"/>
    <s v="Mantenimiento Mecanico"/>
    <d v="2023-03-17T00:00:00"/>
    <d v="1899-12-30T19:08:26"/>
    <d v="2023-03-17T00:00:00"/>
    <d v="1899-12-30T20:05:28"/>
    <n v="3422"/>
    <n v="57.033333333333331"/>
    <s v=" se le dio soporte al maquinista"/>
    <s v="ajuste"/>
    <n v="11"/>
    <s v="marzo"/>
    <s v="T"/>
    <m/>
    <s v="no"/>
    <m/>
    <m/>
    <m/>
  </r>
  <r>
    <n v="139110"/>
    <x v="9"/>
    <s v="Moreno"/>
    <x v="6"/>
    <d v="2021-03-03T00:00:00"/>
    <s v="Martín"/>
    <s v="Mantenimiento Electrico"/>
    <d v="2023-03-17T00:00:00"/>
    <d v="1899-12-30T21:03:08"/>
    <d v="2023-03-17T00:00:00"/>
    <d v="1899-12-30T21:13:41"/>
    <n v="633"/>
    <n v="10.55"/>
    <s v="sin informacion"/>
    <s v="sin informacion"/>
    <n v="11"/>
    <s v="marzo"/>
    <s v="T"/>
    <s v="sin informacion"/>
    <s v="sin informacion"/>
    <s v="sin informacion"/>
    <s v="sin informacion"/>
    <s v="sin informacion"/>
  </r>
  <r>
    <n v="139117"/>
    <x v="12"/>
    <s v="Moreno"/>
    <x v="7"/>
    <d v="2018-11-01T00:00:00"/>
    <s v="-"/>
    <s v="Mantenimiento Electrico"/>
    <d v="2023-03-20T00:00:00"/>
    <d v="1899-12-30T06:03:23"/>
    <d v="2023-03-20T00:00:00"/>
    <d v="1899-12-30T07:47:15"/>
    <n v="6232"/>
    <n v="103.86666666666666"/>
    <s v="sin informacion"/>
    <s v="sin informacion"/>
    <n v="12"/>
    <s v="marzo"/>
    <s v="M"/>
    <s v="sin informacion"/>
    <s v="sin informacion"/>
    <s v="sin informacion"/>
    <s v="sin informacion"/>
    <s v="sin informacion"/>
  </r>
  <r>
    <n v="139134"/>
    <x v="19"/>
    <s v="Moreno"/>
    <x v="12"/>
    <d v="2020-02-21T00:00:00"/>
    <s v="Martín"/>
    <s v="Mantenimiento Mecanico"/>
    <d v="2023-03-20T00:00:00"/>
    <d v="1899-12-30T07:01:19"/>
    <d v="2023-03-20T00:00:00"/>
    <d v="1899-12-30T07:01:29"/>
    <n v="10"/>
    <n v="0.16666666666666666"/>
    <s v="microparada"/>
    <s v="microparada"/>
    <n v="12"/>
    <s v="marzo"/>
    <s v="M"/>
    <m/>
    <s v="microparada"/>
    <m/>
    <m/>
    <m/>
  </r>
  <r>
    <n v="139135"/>
    <x v="19"/>
    <s v="Moreno"/>
    <x v="12"/>
    <d v="2020-02-21T00:00:00"/>
    <s v="Martín"/>
    <s v="Mantenimiento Mecanico"/>
    <d v="2023-03-20T00:00:00"/>
    <d v="1899-12-30T07:03:56"/>
    <d v="2023-03-20T00:00:00"/>
    <d v="1899-12-30T07:37:38"/>
    <n v="2022"/>
    <n v="33.700000000000003"/>
    <s v=" Celofanadora soluciona mecánico de línea"/>
    <s v="ajuste"/>
    <n v="12"/>
    <s v="marzo"/>
    <s v="M"/>
    <m/>
    <s v="no"/>
    <m/>
    <m/>
    <m/>
  </r>
  <r>
    <n v="139137"/>
    <x v="2"/>
    <s v="Moreno"/>
    <x v="20"/>
    <d v="2021-10-06T00:00:00"/>
    <s v="Sebastian "/>
    <s v="Mantenimiento Electrico"/>
    <d v="2023-03-20T00:00:00"/>
    <d v="1899-12-30T07:09:57"/>
    <d v="2023-03-20T00:00:00"/>
    <d v="1899-12-30T07:10:11"/>
    <n v="14"/>
    <n v="0.23333333333333334"/>
    <s v="microparada"/>
    <s v="microparada"/>
    <n v="12"/>
    <s v="marzo"/>
    <s v="M"/>
    <m/>
    <s v="microparada"/>
    <m/>
    <m/>
    <m/>
  </r>
  <r>
    <n v="139164"/>
    <x v="19"/>
    <s v="Moreno"/>
    <x v="9"/>
    <d v="2018-11-01T00:00:00"/>
    <s v="-"/>
    <s v="Mantenimiento Mecanico"/>
    <d v="2023-03-20T00:00:00"/>
    <d v="1899-12-30T10:25:23"/>
    <d v="2023-03-20T00:00:00"/>
    <d v="1899-12-30T11:08:44"/>
    <n v="2601"/>
    <n v="43.35"/>
    <s v="sin informacion"/>
    <s v="sin informacion"/>
    <n v="12"/>
    <s v="marzo"/>
    <s v="M"/>
    <s v="sin informacion"/>
    <s v="sin informacion"/>
    <s v="sin informacion"/>
    <s v="sin informacion"/>
    <s v="sin informacion"/>
  </r>
  <r>
    <n v="139165"/>
    <x v="42"/>
    <s v="Moreno"/>
    <x v="15"/>
    <d v="2019-10-08T00:00:00"/>
    <s v="Martín"/>
    <s v="Mantenimiento Mecanico"/>
    <d v="2023-03-20T00:00:00"/>
    <d v="1899-12-30T10:43:49"/>
    <d v="2023-03-20T00:00:00"/>
    <d v="1899-12-30T10:59:15"/>
    <n v="926"/>
    <n v="15.433333333333334"/>
    <s v="sin informacion"/>
    <s v="sin informacion"/>
    <n v="12"/>
    <s v="marzo"/>
    <s v="M"/>
    <s v="sin informacion"/>
    <s v="sin informacion"/>
    <s v="sin informacion"/>
    <s v="sin informacion"/>
    <s v="sin informacion"/>
  </r>
  <r>
    <n v="139166"/>
    <x v="42"/>
    <s v="Moreno"/>
    <x v="15"/>
    <d v="2019-10-08T00:00:00"/>
    <s v="Martín"/>
    <s v="Mantenimiento Mecanico"/>
    <d v="2023-03-20T00:00:00"/>
    <d v="1899-12-30T11:21:32"/>
    <d v="2023-03-20T00:00:00"/>
    <d v="1899-12-30T11:21:38"/>
    <n v="6"/>
    <n v="0.1"/>
    <s v="microparada"/>
    <s v="microparada"/>
    <n v="12"/>
    <s v="marzo"/>
    <s v="M"/>
    <m/>
    <s v="microparada"/>
    <m/>
    <m/>
    <m/>
  </r>
  <r>
    <n v="139167"/>
    <x v="42"/>
    <s v="Moreno"/>
    <x v="15"/>
    <d v="2019-10-08T00:00:00"/>
    <s v="Martín"/>
    <s v="Mantenimiento Mecanico"/>
    <d v="2023-03-20T00:00:00"/>
    <d v="1899-12-30T11:22:05"/>
    <d v="2023-03-20T00:00:00"/>
    <d v="1899-12-30T12:44:26"/>
    <n v="4941"/>
    <n v="82.35"/>
    <s v="sin informacion"/>
    <s v="sin informacion"/>
    <n v="12"/>
    <s v="marzo"/>
    <s v="M"/>
    <s v="sin informacion"/>
    <s v="sin informacion"/>
    <s v="sin informacion"/>
    <s v="sin informacion"/>
    <s v="sin informacion"/>
  </r>
  <r>
    <n v="139169"/>
    <x v="11"/>
    <s v="Moreno"/>
    <x v="8"/>
    <d v="2018-11-01T00:00:00"/>
    <s v="-"/>
    <s v="Mantenimiento Mecanico"/>
    <d v="2023-03-20T00:00:00"/>
    <d v="1899-12-30T11:31:14"/>
    <d v="2023-03-20T00:00:00"/>
    <d v="1899-12-30T12:26:10"/>
    <n v="3296"/>
    <n v="54.93333333333333"/>
    <s v="Eslabón de transportadora despegado "/>
    <s v="rotura"/>
    <n v="12"/>
    <s v="marzo"/>
    <s v="M"/>
    <m/>
    <s v="si"/>
    <m/>
    <m/>
    <m/>
  </r>
  <r>
    <n v="139174"/>
    <x v="9"/>
    <s v="Moreno"/>
    <x v="6"/>
    <d v="2021-03-03T00:00:00"/>
    <s v="Martín"/>
    <s v="Mantenimiento Mecanico"/>
    <d v="2023-03-20T00:00:00"/>
    <d v="1899-12-30T13:04:03"/>
    <d v="2023-03-20T00:00:00"/>
    <d v="1899-12-30T14:17:51"/>
    <n v="4428"/>
    <n v="73.8"/>
    <s v="sin informacion"/>
    <s v="sin informacion"/>
    <n v="12"/>
    <s v="marzo"/>
    <s v="M"/>
    <s v="sin informacion"/>
    <s v="sin informacion"/>
    <s v="sin informacion"/>
    <s v="sin informacion"/>
    <s v="sin informacion"/>
  </r>
  <r>
    <n v="139179"/>
    <x v="21"/>
    <s v="Moreno"/>
    <x v="8"/>
    <d v="2018-11-01T00:00:00"/>
    <s v="-"/>
    <s v="Mantenimiento Electrico"/>
    <d v="2023-03-20T00:00:00"/>
    <d v="1899-12-30T14:27:29"/>
    <d v="2023-03-20T00:00:00"/>
    <d v="1899-12-30T14:27:35"/>
    <n v="6"/>
    <n v="0.1"/>
    <s v="microparada"/>
    <s v="microparada"/>
    <n v="12"/>
    <s v="marzo"/>
    <s v="T"/>
    <m/>
    <s v="microparada"/>
    <m/>
    <m/>
    <m/>
  </r>
  <r>
    <n v="139181"/>
    <x v="0"/>
    <s v="Moreno"/>
    <x v="18"/>
    <d v="2018-11-01T00:00:00"/>
    <s v="-"/>
    <s v="Mantenimiento Mecanico"/>
    <d v="2023-03-20T00:00:00"/>
    <d v="1899-12-30T14:57:25"/>
    <d v="2023-03-20T00:00:00"/>
    <d v="1899-12-30T15:06:47"/>
    <n v="562"/>
    <n v="9.3666666666666671"/>
    <s v="microparada"/>
    <s v="microparada"/>
    <n v="12"/>
    <s v="marzo"/>
    <s v="T"/>
    <m/>
    <s v="microparada"/>
    <m/>
    <m/>
    <m/>
  </r>
  <r>
    <n v="139185"/>
    <x v="3"/>
    <s v="Moreno"/>
    <x v="5"/>
    <d v="2018-11-01T00:00:00"/>
    <s v="-"/>
    <s v="Mantenimiento Mecanico"/>
    <d v="2023-03-20T00:00:00"/>
    <d v="1899-12-30T15:45:35"/>
    <d v="2023-03-20T00:00:00"/>
    <d v="1899-12-30T16:02:34"/>
    <n v="1019"/>
    <n v="16.983333333333334"/>
    <s v="ajusta manchón de torqueadora"/>
    <s v="ajuste"/>
    <n v="12"/>
    <s v="marzo"/>
    <s v="T"/>
    <m/>
    <s v="no"/>
    <m/>
    <m/>
    <m/>
  </r>
  <r>
    <n v="139187"/>
    <x v="9"/>
    <s v="Moreno"/>
    <x v="6"/>
    <d v="2021-03-03T00:00:00"/>
    <s v="Martín"/>
    <s v="Mantenimiento Electrico"/>
    <d v="2023-03-20T00:00:00"/>
    <d v="1899-12-30T16:45:56"/>
    <d v="2023-03-20T00:00:00"/>
    <d v="1899-12-30T18:02:56"/>
    <n v="4620"/>
    <n v="77"/>
    <s v="se reconectan cables de marcha parada y rearme"/>
    <s v="ajuste"/>
    <n v="12"/>
    <s v="marzo"/>
    <s v="T"/>
    <m/>
    <s v="no"/>
    <m/>
    <m/>
    <m/>
  </r>
  <r>
    <n v="139188"/>
    <x v="6"/>
    <s v="Moreno"/>
    <x v="10"/>
    <d v="2018-11-01T00:00:00"/>
    <s v="-"/>
    <s v="Mantenimiento Electrico"/>
    <d v="2023-03-20T00:00:00"/>
    <d v="1899-12-30T16:51:52"/>
    <d v="2023-03-20T00:00:00"/>
    <d v="1899-12-30T16:58:43"/>
    <n v="411"/>
    <n v="6.85"/>
    <s v="microparada"/>
    <s v="microparada"/>
    <n v="12"/>
    <s v="marzo"/>
    <s v="T"/>
    <m/>
    <s v="microparada"/>
    <m/>
    <m/>
    <m/>
  </r>
  <r>
    <n v="139191"/>
    <x v="1"/>
    <s v="Moreno"/>
    <x v="2"/>
    <d v="2020-10-16T00:00:00"/>
    <s v="Martín"/>
    <s v="Mantenimiento Mecanico"/>
    <d v="2023-03-20T00:00:00"/>
    <d v="1899-12-30T17:22:05"/>
    <d v="2023-03-20T00:00:00"/>
    <d v="1899-12-30T17:34:38"/>
    <n v="753"/>
    <n v="12.55"/>
    <s v="se barrió la rosca de prisionero de plató de etiquetadora"/>
    <s v="rotura"/>
    <n v="12"/>
    <s v="marzo"/>
    <s v="T"/>
    <m/>
    <s v="si"/>
    <m/>
    <m/>
    <m/>
  </r>
  <r>
    <n v="139192"/>
    <x v="1"/>
    <s v="Moreno"/>
    <x v="2"/>
    <d v="2020-10-16T00:00:00"/>
    <s v="Martín"/>
    <s v="Mantenimiento Mecanico"/>
    <d v="2023-03-20T00:00:00"/>
    <d v="1899-12-30T17:34:53"/>
    <d v="2023-03-20T00:00:00"/>
    <d v="1899-12-30T18:06:42"/>
    <n v="1909"/>
    <n v="31.816666666666666"/>
    <s v="se barrió la rosca de prisionero de plató de etiquetadora"/>
    <s v="rotura"/>
    <n v="12"/>
    <s v="marzo"/>
    <s v="T"/>
    <m/>
    <s v="si"/>
    <m/>
    <m/>
    <m/>
  </r>
  <r>
    <n v="139193"/>
    <x v="6"/>
    <s v="Moreno"/>
    <x v="8"/>
    <d v="2018-11-01T00:00:00"/>
    <s v="-"/>
    <s v="Mantenimiento Mecanico"/>
    <d v="2023-03-20T00:00:00"/>
    <d v="1899-12-30T17:56:18"/>
    <d v="2023-03-20T00:00:00"/>
    <d v="1899-12-30T18:14:14"/>
    <n v="1076"/>
    <n v="17.933333333333334"/>
    <s v="regulacion"/>
    <s v="ajuste"/>
    <n v="12"/>
    <s v="marzo"/>
    <s v="T"/>
    <m/>
    <s v="no"/>
    <m/>
    <m/>
    <m/>
  </r>
  <r>
    <n v="139196"/>
    <x v="1"/>
    <s v="Moreno"/>
    <x v="2"/>
    <d v="2020-10-16T00:00:00"/>
    <s v="Martín"/>
    <s v="Mantenimiento Electrico"/>
    <d v="2023-03-20T00:00:00"/>
    <d v="1899-12-30T18:11:31"/>
    <d v="2023-03-20T00:00:00"/>
    <d v="1899-12-30T20:19:18"/>
    <n v="7667"/>
    <n v="127.78333333333333"/>
    <s v="se barrió la rosca de prisionero de plató de etiquetadora"/>
    <s v="rotura"/>
    <n v="12"/>
    <s v="marzo"/>
    <s v="T"/>
    <m/>
    <s v="si"/>
    <m/>
    <m/>
    <m/>
  </r>
  <r>
    <n v="139207"/>
    <x v="0"/>
    <s v="Moreno"/>
    <x v="17"/>
    <d v="2018-11-01T00:00:00"/>
    <s v="-"/>
    <s v="Mantenimiento Mecanico"/>
    <d v="2023-03-20T00:00:00"/>
    <d v="1899-12-30T20:23:22"/>
    <d v="2023-03-20T00:00:00"/>
    <d v="1899-12-30T20:42:19"/>
    <n v="1137"/>
    <n v="18.95"/>
    <s v="ventosa tapada"/>
    <s v="ajuste"/>
    <n v="12"/>
    <s v="marzo"/>
    <s v="T"/>
    <m/>
    <s v="no"/>
    <m/>
    <m/>
    <m/>
  </r>
  <r>
    <n v="139213"/>
    <x v="28"/>
    <s v="Moreno"/>
    <x v="6"/>
    <d v="2018-11-01T00:00:00"/>
    <s v="-"/>
    <s v="Mantenimiento Electrico"/>
    <d v="2023-03-21T00:00:00"/>
    <d v="1899-12-30T06:42:40"/>
    <d v="2023-03-21T00:00:00"/>
    <d v="1899-12-30T07:24:18"/>
    <n v="2498"/>
    <n v="41.633333333333333"/>
    <s v="reset de brazo embalador"/>
    <s v="ajuste"/>
    <n v="12"/>
    <s v="marzo"/>
    <s v="M"/>
    <m/>
    <s v="no"/>
    <m/>
    <m/>
    <m/>
  </r>
  <r>
    <n v="139215"/>
    <x v="22"/>
    <s v="Moreno"/>
    <x v="19"/>
    <d v="2021-08-24T00:00:00"/>
    <s v="Sebastian "/>
    <s v="Mantenimiento Electrico"/>
    <d v="2023-03-21T00:00:00"/>
    <d v="1899-12-30T06:56:24"/>
    <d v="2023-03-21T00:00:00"/>
    <d v="1899-12-30T07:20:12"/>
    <n v="1428"/>
    <n v="23.8"/>
    <s v="regulacion"/>
    <s v="ajuste"/>
    <n v="12"/>
    <s v="marzo"/>
    <s v="M"/>
    <m/>
    <s v="no"/>
    <m/>
    <m/>
    <m/>
  </r>
  <r>
    <n v="139220"/>
    <x v="0"/>
    <s v="Moreno"/>
    <x v="18"/>
    <d v="2018-11-01T00:00:00"/>
    <s v="-"/>
    <s v="Mantenimiento Mecanico"/>
    <d v="2023-03-21T00:00:00"/>
    <d v="1899-12-30T07:42:22"/>
    <d v="2023-03-21T00:00:00"/>
    <d v="1899-12-30T07:49:46"/>
    <n v="444"/>
    <n v="7.4"/>
    <s v="microparada"/>
    <s v="microparada"/>
    <n v="12"/>
    <s v="marzo"/>
    <s v="M"/>
    <m/>
    <s v="microparada"/>
    <m/>
    <m/>
    <m/>
  </r>
  <r>
    <n v="139221"/>
    <x v="24"/>
    <s v="Moreno"/>
    <x v="19"/>
    <d v="2018-11-01T00:00:00"/>
    <s v="-"/>
    <s v="Mantenimiento Electrico"/>
    <d v="2023-03-21T00:00:00"/>
    <d v="1899-12-30T07:46:46"/>
    <d v="2023-03-21T00:00:00"/>
    <d v="1899-12-30T07:53:53"/>
    <n v="427"/>
    <n v="7.1166666666666663"/>
    <s v="microparada"/>
    <s v="microparada"/>
    <n v="12"/>
    <s v="marzo"/>
    <s v="M"/>
    <m/>
    <s v="microparada"/>
    <m/>
    <m/>
    <m/>
  </r>
  <r>
    <n v="139223"/>
    <x v="0"/>
    <s v="Moreno"/>
    <x v="8"/>
    <d v="2018-11-01T00:00:00"/>
    <s v="-"/>
    <s v="Mantenimiento Electrico"/>
    <d v="2023-03-21T00:00:00"/>
    <d v="1899-12-30T07:54:41"/>
    <d v="2023-03-21T00:00:00"/>
    <d v="1899-12-30T08:31:13"/>
    <n v="2192"/>
    <n v="36.533333333333331"/>
    <s v="sin informacion"/>
    <s v="sin informacion"/>
    <n v="12"/>
    <s v="marzo"/>
    <s v="M"/>
    <s v="sin informacion"/>
    <s v="sin informacion"/>
    <s v="sin informacion"/>
    <s v="sin informacion"/>
    <s v="sin informacion"/>
  </r>
  <r>
    <n v="139227"/>
    <x v="28"/>
    <s v="Moreno"/>
    <x v="6"/>
    <d v="2018-11-01T00:00:00"/>
    <s v="-"/>
    <s v="Mantenimiento Mecanico"/>
    <d v="2023-03-21T00:00:00"/>
    <d v="1899-12-30T08:18:29"/>
    <d v="2023-03-21T00:00:00"/>
    <d v="1899-12-30T08:37:29"/>
    <n v="1140"/>
    <n v="19"/>
    <s v="sin informacion"/>
    <s v="sin informacion"/>
    <n v="12"/>
    <s v="marzo"/>
    <s v="M"/>
    <s v="sin informacion"/>
    <s v="sin informacion"/>
    <s v="sin informacion"/>
    <s v="sin informacion"/>
    <s v="sin informacion"/>
  </r>
  <r>
    <n v="139230"/>
    <x v="22"/>
    <s v="Moreno"/>
    <x v="19"/>
    <d v="2021-08-24T00:00:00"/>
    <s v="Sebastian "/>
    <s v="Mantenimiento Electrico"/>
    <d v="2023-03-21T00:00:00"/>
    <d v="1899-12-30T08:36:27"/>
    <d v="2023-03-21T00:00:00"/>
    <d v="1899-12-30T12:33:21"/>
    <n v="14214"/>
    <n v="236.9"/>
    <s v="regulacion"/>
    <s v="ajuste"/>
    <n v="12"/>
    <s v="marzo"/>
    <s v="M"/>
    <m/>
    <s v="no"/>
    <m/>
    <m/>
    <m/>
  </r>
  <r>
    <n v="139245"/>
    <x v="13"/>
    <s v="Moreno"/>
    <x v="6"/>
    <d v="2020-06-30T00:00:00"/>
    <s v="Martín"/>
    <s v="Mantenimiento Mecanico"/>
    <d v="2023-03-21T00:00:00"/>
    <d v="1899-12-30T11:51:52"/>
    <d v="2023-03-21T00:00:00"/>
    <d v="1899-12-30T12:46:37"/>
    <n v="3285"/>
    <n v="54.75"/>
    <s v="sin informacion"/>
    <s v="sin informacion"/>
    <n v="12"/>
    <s v="marzo"/>
    <s v="M"/>
    <s v="sin informacion"/>
    <s v="sin informacion"/>
    <s v="sin informacion"/>
    <s v="sin informacion"/>
    <s v="sin informacion"/>
  </r>
  <r>
    <n v="139270"/>
    <x v="1"/>
    <s v="Moreno"/>
    <x v="2"/>
    <d v="2020-10-16T00:00:00"/>
    <s v="Martín"/>
    <s v="Mantenimiento Mecanico"/>
    <d v="2023-03-21T00:00:00"/>
    <d v="1899-12-30T14:14:59"/>
    <d v="2023-03-21T00:00:00"/>
    <d v="1899-12-30T14:23:07"/>
    <n v="488"/>
    <n v="8.1333333333333329"/>
    <s v="microparada"/>
    <s v="microparada"/>
    <n v="12"/>
    <s v="marzo"/>
    <s v="T"/>
    <m/>
    <s v="microparada"/>
    <m/>
    <m/>
    <m/>
  </r>
  <r>
    <n v="139276"/>
    <x v="38"/>
    <s v="Moreno"/>
    <x v="6"/>
    <d v="2019-10-08T00:00:00"/>
    <s v="Martín"/>
    <s v="Mantenimiento Mecanico"/>
    <d v="2023-03-21T00:00:00"/>
    <d v="1899-12-30T14:36:35"/>
    <d v="2023-03-21T00:00:00"/>
    <d v="1899-12-30T15:17:40"/>
    <n v="2465"/>
    <n v="41.083333333333336"/>
    <s v="sin informacion"/>
    <s v="sin informacion"/>
    <n v="12"/>
    <s v="marzo"/>
    <s v="T"/>
    <s v="sin informacion"/>
    <s v="sin informacion"/>
    <s v="sin informacion"/>
    <s v="sin informacion"/>
    <s v="sin informacion"/>
  </r>
  <r>
    <n v="139277"/>
    <x v="1"/>
    <s v="Moreno"/>
    <x v="2"/>
    <d v="2020-10-16T00:00:00"/>
    <s v="Martín"/>
    <s v="Mantenimiento Mecanico"/>
    <d v="2023-03-21T00:00:00"/>
    <d v="1899-12-30T14:37:54"/>
    <d v="2023-03-21T00:00:00"/>
    <d v="1899-12-30T14:42:14"/>
    <n v="260"/>
    <n v="4.333333333333333"/>
    <s v="microparada"/>
    <s v="microparada"/>
    <n v="12"/>
    <s v="marzo"/>
    <s v="T"/>
    <m/>
    <s v="microparada"/>
    <m/>
    <m/>
    <m/>
  </r>
  <r>
    <n v="139280"/>
    <x v="24"/>
    <s v="Moreno"/>
    <x v="19"/>
    <d v="2018-11-01T00:00:00"/>
    <s v="-"/>
    <s v="Mantenimiento Mecanico"/>
    <d v="2023-03-21T00:00:00"/>
    <d v="1899-12-30T15:17:47"/>
    <d v="2023-03-21T00:00:00"/>
    <d v="1899-12-30T15:36:18"/>
    <n v="1111"/>
    <n v="18.516666666666666"/>
    <s v=" cambio de bobina de electo de martillo"/>
    <s v="rotura"/>
    <n v="12"/>
    <s v="marzo"/>
    <s v="T"/>
    <m/>
    <s v="si"/>
    <m/>
    <m/>
    <m/>
  </r>
  <r>
    <n v="139282"/>
    <x v="24"/>
    <s v="Moreno"/>
    <x v="19"/>
    <d v="2018-11-01T00:00:00"/>
    <s v="-"/>
    <s v="Mantenimiento Electrico"/>
    <d v="2023-03-21T00:00:00"/>
    <d v="1899-12-30T15:36:24"/>
    <d v="2023-03-21T00:00:00"/>
    <d v="1899-12-30T16:13:25"/>
    <n v="2221"/>
    <n v="37.016666666666666"/>
    <s v=" cambio de bobina de electo de martillo"/>
    <s v="rotura"/>
    <n v="12"/>
    <s v="marzo"/>
    <s v="T"/>
    <m/>
    <s v="si"/>
    <m/>
    <m/>
    <m/>
  </r>
  <r>
    <n v="139283"/>
    <x v="13"/>
    <s v="Moreno"/>
    <x v="6"/>
    <d v="2020-06-30T00:00:00"/>
    <s v="Martín"/>
    <s v="Mantenimiento Mecanico"/>
    <d v="2023-03-21T00:00:00"/>
    <d v="1899-12-30T15:39:51"/>
    <d v="2023-03-21T00:00:00"/>
    <d v="1899-12-30T16:09:03"/>
    <n v="1752"/>
    <n v="29.2"/>
    <s v="regulacion"/>
    <s v="ajuste"/>
    <n v="12"/>
    <s v="marzo"/>
    <s v="T"/>
    <m/>
    <s v="no"/>
    <m/>
    <m/>
    <m/>
  </r>
  <r>
    <n v="139287"/>
    <x v="2"/>
    <s v="Moreno"/>
    <x v="19"/>
    <d v="2018-11-01T00:00:00"/>
    <s v="-"/>
    <s v="Mantenimiento Mecanico"/>
    <d v="2023-03-21T00:00:00"/>
    <d v="1899-12-30T17:44:19"/>
    <d v="2023-03-21T00:00:00"/>
    <d v="1899-12-30T18:10:55"/>
    <n v="1596"/>
    <n v="26.6"/>
    <s v="reemplazo de brazo empujador"/>
    <s v="rotura"/>
    <n v="12"/>
    <s v="marzo"/>
    <s v="T"/>
    <m/>
    <s v="si"/>
    <m/>
    <m/>
    <m/>
  </r>
  <r>
    <n v="139292"/>
    <x v="23"/>
    <s v="Moreno"/>
    <x v="19"/>
    <d v="2018-11-01T00:00:00"/>
    <s v="-"/>
    <s v="Mantenimiento Electrico"/>
    <d v="2023-03-21T00:00:00"/>
    <d v="1899-12-30T19:17:37"/>
    <d v="2023-03-21T00:00:00"/>
    <d v="1899-12-30T19:30:11"/>
    <n v="754"/>
    <n v="12.566666666666666"/>
    <s v="se reinicia pick and play"/>
    <s v="ajuste"/>
    <n v="12"/>
    <s v="marzo"/>
    <s v="T"/>
    <m/>
    <s v="no"/>
    <m/>
    <m/>
    <m/>
  </r>
  <r>
    <n v="139293"/>
    <x v="1"/>
    <s v="Moreno"/>
    <x v="2"/>
    <d v="2020-10-16T00:00:00"/>
    <s v="Martín"/>
    <s v="Mantenimiento Electrico"/>
    <d v="2023-03-21T00:00:00"/>
    <d v="1899-12-30T19:27:01"/>
    <d v="2023-03-21T00:00:00"/>
    <d v="1899-12-30T19:27:19"/>
    <n v="18"/>
    <n v="0.3"/>
    <s v="microparada"/>
    <s v="microparada"/>
    <n v="12"/>
    <s v="marzo"/>
    <s v="T"/>
    <m/>
    <s v="microparada"/>
    <m/>
    <m/>
    <m/>
  </r>
  <r>
    <n v="139295"/>
    <x v="13"/>
    <s v="Moreno"/>
    <x v="6"/>
    <d v="2020-06-30T00:00:00"/>
    <s v="Martín"/>
    <s v="Mantenimiento Mecanico"/>
    <d v="2023-03-21T00:00:00"/>
    <d v="1899-12-30T19:47:13"/>
    <d v="2023-03-21T00:00:00"/>
    <d v="1899-12-30T20:58:23"/>
    <n v="4270"/>
    <n v="71.166666666666671"/>
    <s v="regulación de colocador de pinceles,regulación de sensor de posición sobre tapa,regulación de pistones sobretapa"/>
    <s v="ajuste"/>
    <n v="12"/>
    <s v="marzo"/>
    <s v="T"/>
    <m/>
    <s v="no"/>
    <m/>
    <m/>
    <m/>
  </r>
  <r>
    <n v="139299"/>
    <x v="11"/>
    <s v="Moreno"/>
    <x v="14"/>
    <d v="2018-11-01T00:00:00"/>
    <s v="-"/>
    <s v="Mantenimiento Mecanico"/>
    <d v="2023-03-21T00:00:00"/>
    <d v="1899-12-30T20:13:35"/>
    <d v="2023-03-21T00:00:00"/>
    <d v="1899-12-30T20:39:26"/>
    <n v="1551"/>
    <n v="25.85"/>
    <s v=" se despegó taco de goma de la transportadora"/>
    <s v="rotura"/>
    <n v="12"/>
    <s v="marzo"/>
    <s v="T"/>
    <m/>
    <s v="si"/>
    <m/>
    <m/>
    <m/>
  </r>
  <r>
    <n v="139300"/>
    <x v="23"/>
    <s v="Moreno"/>
    <x v="19"/>
    <d v="2018-11-01T00:00:00"/>
    <s v="-"/>
    <s v="Mantenimiento Electrico"/>
    <d v="2023-03-21T00:00:00"/>
    <d v="1899-12-30T20:53:41"/>
    <d v="2023-03-21T00:00:00"/>
    <d v="1899-12-30T21:00:09"/>
    <n v="388"/>
    <n v="6.4666666666666668"/>
    <s v="microparada"/>
    <s v="microparada"/>
    <n v="12"/>
    <s v="marzo"/>
    <s v="T"/>
    <m/>
    <s v="microparada"/>
    <m/>
    <m/>
    <m/>
  </r>
  <r>
    <n v="139301"/>
    <x v="13"/>
    <s v="Moreno"/>
    <x v="6"/>
    <d v="2020-06-30T00:00:00"/>
    <s v="Martín"/>
    <s v="Mantenimiento Electrico"/>
    <d v="2023-03-21T00:00:00"/>
    <d v="1899-12-30T20:58:37"/>
    <d v="2023-03-21T00:00:00"/>
    <d v="1899-12-30T21:35:59"/>
    <n v="2242"/>
    <n v="37.366666666666667"/>
    <s v="regulación de colocador de pinceles,regulación de sensor de posición sobre tapa,regulación de pistones sobretapa"/>
    <s v="ajuste"/>
    <n v="12"/>
    <s v="marzo"/>
    <s v="T"/>
    <m/>
    <s v="no"/>
    <m/>
    <m/>
    <m/>
  </r>
  <r>
    <n v="139302"/>
    <x v="23"/>
    <s v="Moreno"/>
    <x v="19"/>
    <d v="2018-11-01T00:00:00"/>
    <s v="-"/>
    <s v="Mantenimiento Electrico"/>
    <d v="2023-03-21T00:00:00"/>
    <d v="1899-12-30T21:01:27"/>
    <d v="2023-03-21T00:00:00"/>
    <d v="1899-12-30T21:23:06"/>
    <n v="1299"/>
    <n v="21.65"/>
    <s v="se reinicia pick and play"/>
    <s v="ajuste"/>
    <n v="12"/>
    <s v="marzo"/>
    <s v="T"/>
    <m/>
    <s v="no"/>
    <m/>
    <m/>
    <m/>
  </r>
  <r>
    <n v="139304"/>
    <x v="41"/>
    <s v="Moreno"/>
    <x v="2"/>
    <d v="2020-02-20T00:00:00"/>
    <s v="Martín"/>
    <s v="Mantenimiento Electrico"/>
    <d v="2023-03-21T00:00:00"/>
    <d v="1899-12-30T22:37:53"/>
    <d v="2023-03-21T00:00:00"/>
    <d v="1899-12-30T22:48:40"/>
    <n v="647"/>
    <n v="10.783333333333333"/>
    <s v="torqueadora se cambian ventosas. Segundo llamado se cambian goma de estrella. Las mismas estaban gastadas y los envases giraban loco por lo tanto no permitía que el envase quede firme para poder torquear y que no lo descarte."/>
    <s v="rotura"/>
    <n v="12"/>
    <s v="marzo"/>
    <s v="N"/>
    <m/>
    <s v="si"/>
    <m/>
    <m/>
    <m/>
  </r>
  <r>
    <n v="139305"/>
    <x v="41"/>
    <s v="Moreno"/>
    <x v="2"/>
    <d v="2020-02-20T00:00:00"/>
    <s v="Martín"/>
    <s v="Mantenimiento Mecanico"/>
    <d v="2023-03-21T00:00:00"/>
    <d v="1899-12-30T22:48:48"/>
    <d v="2023-03-21T00:00:00"/>
    <d v="1899-12-30T23:04:35"/>
    <n v="947"/>
    <n v="15.783333333333333"/>
    <s v="torqueadora se cambian ventosas. Segundo llamado se cambian goma de estrella. Las mismas estaban gastadas y los envases giraban loco por lo tanto no permitía que el envase quede firme para poder torquear y que no lo descarte."/>
    <s v="rotura"/>
    <n v="12"/>
    <s v="marzo"/>
    <s v="N"/>
    <m/>
    <s v="si"/>
    <m/>
    <m/>
    <m/>
  </r>
  <r>
    <n v="139307"/>
    <x v="3"/>
    <s v="Moreno"/>
    <x v="2"/>
    <d v="2020-02-20T00:00:00"/>
    <s v="Martín"/>
    <s v="Mantenimiento Mecanico"/>
    <d v="2023-03-22T00:00:00"/>
    <d v="1899-12-30T00:31:38"/>
    <d v="2023-03-22T00:00:00"/>
    <d v="1899-12-30T01:27:54"/>
    <n v="3376"/>
    <n v="56.266666666666666"/>
    <s v="regulacion"/>
    <s v="ajuste"/>
    <n v="12"/>
    <s v="marzo"/>
    <s v="N"/>
    <m/>
    <s v="no"/>
    <m/>
    <m/>
    <m/>
  </r>
  <r>
    <n v="139308"/>
    <x v="1"/>
    <s v="Moreno"/>
    <x v="2"/>
    <d v="2020-10-16T00:00:00"/>
    <s v="Martín"/>
    <s v="Mantenimiento Electrico"/>
    <d v="2023-03-22T00:00:00"/>
    <d v="1899-12-30T02:24:24"/>
    <d v="2023-03-22T00:00:00"/>
    <d v="1899-12-30T05:14:09"/>
    <n v="10185"/>
    <n v="169.75"/>
    <s v="reemplazo de placas etiqeutadora"/>
    <s v="rotura"/>
    <n v="12"/>
    <s v="marzo"/>
    <s v="N"/>
    <m/>
    <s v="si"/>
    <m/>
    <m/>
    <m/>
  </r>
  <r>
    <n v="139309"/>
    <x v="0"/>
    <s v="Moreno"/>
    <x v="2"/>
    <d v="2018-11-01T00:00:00"/>
    <s v="-"/>
    <s v="Mantenimiento Mecanico"/>
    <d v="2023-03-22T00:00:00"/>
    <d v="1899-12-30T05:14:21"/>
    <d v="2023-03-22T00:00:00"/>
    <d v="1899-12-30T05:41:13"/>
    <n v="1612"/>
    <n v="26.866666666666667"/>
    <s v="regulacion"/>
    <s v="ajuste"/>
    <n v="12"/>
    <s v="marzo"/>
    <s v="N"/>
    <m/>
    <s v="no"/>
    <m/>
    <m/>
    <m/>
  </r>
  <r>
    <n v="139312"/>
    <x v="0"/>
    <s v="Moreno"/>
    <x v="2"/>
    <d v="2018-11-01T00:00:00"/>
    <s v="-"/>
    <s v="Mantenimiento Mecanico"/>
    <d v="2023-03-22T00:00:00"/>
    <d v="1899-12-30T06:07:19"/>
    <d v="2023-03-22T00:00:00"/>
    <d v="1899-12-30T06:29:15"/>
    <n v="1316"/>
    <n v="21.933333333333334"/>
    <s v="regulacion"/>
    <s v="ajuste"/>
    <n v="12"/>
    <s v="marzo"/>
    <s v="M"/>
    <m/>
    <s v="no"/>
    <m/>
    <m/>
    <m/>
  </r>
  <r>
    <n v="139315"/>
    <x v="0"/>
    <s v="Moreno"/>
    <x v="18"/>
    <d v="2018-11-01T00:00:00"/>
    <s v="-"/>
    <s v="Mantenimiento Mecanico"/>
    <d v="2023-03-22T00:00:00"/>
    <d v="1899-12-30T06:12:29"/>
    <d v="2023-03-22T00:00:00"/>
    <d v="1899-12-30T06:21:17"/>
    <n v="528"/>
    <n v="8.8000000000000007"/>
    <s v="microparada"/>
    <s v="microparada"/>
    <n v="12"/>
    <s v="marzo"/>
    <s v="M"/>
    <m/>
    <s v="microparada"/>
    <m/>
    <m/>
    <m/>
  </r>
  <r>
    <n v="139325"/>
    <x v="13"/>
    <s v="Moreno"/>
    <x v="6"/>
    <d v="2020-06-30T00:00:00"/>
    <s v="Martín"/>
    <s v="Mantenimiento Mecanico"/>
    <d v="2023-03-22T00:00:00"/>
    <d v="1899-12-30T06:40:58"/>
    <d v="2023-03-22T00:00:00"/>
    <d v="1899-12-30T07:53:06"/>
    <n v="4328"/>
    <n v="72.13333333333334"/>
    <s v="puesta en marcha"/>
    <s v="ajuste"/>
    <n v="12"/>
    <s v="marzo"/>
    <s v="M"/>
    <m/>
    <s v="no"/>
    <m/>
    <m/>
    <m/>
  </r>
  <r>
    <n v="139331"/>
    <x v="23"/>
    <s v="Moreno"/>
    <x v="3"/>
    <d v="2023-01-04T00:00:00"/>
    <s v="Juan Manuel"/>
    <s v="Mantenimiento Electrico"/>
    <d v="2023-03-22T00:00:00"/>
    <d v="1899-12-30T07:16:56"/>
    <d v="2023-03-22T00:00:00"/>
    <d v="1899-12-30T07:52:16"/>
    <n v="2120"/>
    <n v="35.333333333333336"/>
    <s v="reset"/>
    <s v="ajuste"/>
    <n v="12"/>
    <s v="marzo"/>
    <s v="M"/>
    <m/>
    <s v="no"/>
    <m/>
    <m/>
    <m/>
  </r>
  <r>
    <n v="139334"/>
    <x v="21"/>
    <s v="Moreno"/>
    <x v="8"/>
    <d v="2018-11-01T00:00:00"/>
    <s v="-"/>
    <s v="Mantenimiento Electrico"/>
    <d v="2023-03-22T00:00:00"/>
    <d v="1899-12-30T07:45:34"/>
    <d v="2023-03-22T00:00:00"/>
    <d v="1899-12-30T07:55:34"/>
    <n v="600"/>
    <n v="10"/>
    <s v="microparada"/>
    <s v="microparada"/>
    <n v="12"/>
    <s v="marzo"/>
    <s v="M"/>
    <m/>
    <s v="microparada"/>
    <m/>
    <m/>
    <m/>
  </r>
  <r>
    <n v="139337"/>
    <x v="2"/>
    <s v="Moreno"/>
    <x v="3"/>
    <d v="2021-02-04T00:00:00"/>
    <s v="Victor"/>
    <s v="Mantenimiento Mecanico"/>
    <d v="2023-03-22T00:00:00"/>
    <d v="1899-12-30T08:33:04"/>
    <d v="2023-03-22T00:00:00"/>
    <d v="1899-12-30T09:33:07"/>
    <n v="3603"/>
    <n v="60.05"/>
    <s v="regulacion"/>
    <s v="ajuste"/>
    <n v="12"/>
    <s v="marzo"/>
    <s v="M"/>
    <m/>
    <s v="no"/>
    <m/>
    <m/>
    <m/>
  </r>
  <r>
    <n v="139354"/>
    <x v="0"/>
    <s v="Moreno"/>
    <x v="12"/>
    <d v="2018-11-01T00:00:00"/>
    <s v="-"/>
    <s v="Mantenimiento Electrico"/>
    <d v="2023-03-22T00:00:00"/>
    <d v="1899-12-30T10:19:59"/>
    <d v="2023-03-22T00:00:00"/>
    <d v="1899-12-30T10:24:41"/>
    <n v="282"/>
    <n v="4.7"/>
    <s v="microparada"/>
    <s v="microparada"/>
    <n v="12"/>
    <s v="marzo"/>
    <s v="M"/>
    <m/>
    <s v="microparada"/>
    <m/>
    <m/>
    <m/>
  </r>
  <r>
    <n v="139358"/>
    <x v="0"/>
    <s v="Moreno"/>
    <x v="14"/>
    <d v="2018-11-01T00:00:00"/>
    <s v="-"/>
    <s v="Mantenimiento Electrico"/>
    <d v="2023-03-22T00:00:00"/>
    <d v="1899-12-30T11:07:04"/>
    <d v="2023-03-22T00:00:00"/>
    <d v="1899-12-30T11:08:35"/>
    <n v="91"/>
    <n v="1.5166666666666666"/>
    <s v="microparada"/>
    <s v="microparada"/>
    <n v="12"/>
    <s v="marzo"/>
    <s v="M"/>
    <m/>
    <s v="microparada"/>
    <m/>
    <m/>
    <m/>
  </r>
  <r>
    <n v="139359"/>
    <x v="0"/>
    <s v="Moreno"/>
    <x v="8"/>
    <d v="2018-11-01T00:00:00"/>
    <s v="-"/>
    <s v="Mantenimiento Electrico"/>
    <d v="2023-03-22T00:00:00"/>
    <d v="1899-12-30T11:50:59"/>
    <d v="2023-03-22T00:00:00"/>
    <d v="1899-12-30T11:57:33"/>
    <n v="394"/>
    <n v="6.5666666666666664"/>
    <s v="microparada"/>
    <s v="microparada"/>
    <n v="12"/>
    <s v="marzo"/>
    <s v="M"/>
    <m/>
    <s v="microparada"/>
    <m/>
    <m/>
    <m/>
  </r>
  <r>
    <n v="139364"/>
    <x v="3"/>
    <s v="Moreno"/>
    <x v="2"/>
    <d v="2020-02-20T00:00:00"/>
    <s v="Martín"/>
    <s v="Mantenimiento Electrico"/>
    <d v="2023-03-22T00:00:00"/>
    <d v="1899-12-30T13:04:30"/>
    <d v="2023-03-22T00:00:00"/>
    <d v="1899-12-30T13:11:44"/>
    <n v="434"/>
    <n v="7.2333333333333334"/>
    <s v="microparada"/>
    <s v="microparada"/>
    <n v="12"/>
    <s v="marzo"/>
    <s v="M"/>
    <m/>
    <s v="microparada"/>
    <m/>
    <m/>
    <m/>
  </r>
  <r>
    <n v="139365"/>
    <x v="10"/>
    <s v="Moreno"/>
    <x v="7"/>
    <d v="2020-09-30T00:00:00"/>
    <s v="Martín"/>
    <s v="Mantenimiento Mecanico"/>
    <d v="2023-03-22T00:00:00"/>
    <d v="1899-12-30T13:10:39"/>
    <d v="2023-03-22T00:00:00"/>
    <d v="1899-12-30T15:00:29"/>
    <n v="6590"/>
    <n v="109.83333333333333"/>
    <s v="sin informacion"/>
    <s v="sin informacion"/>
    <n v="12"/>
    <s v="marzo"/>
    <s v="M"/>
    <s v="sin informacion"/>
    <s v="sin informacion"/>
    <s v="sin informacion"/>
    <s v="sin informacion"/>
    <s v="sin informacion"/>
  </r>
  <r>
    <n v="139371"/>
    <x v="0"/>
    <s v="Moreno"/>
    <x v="12"/>
    <d v="2018-11-01T00:00:00"/>
    <s v="-"/>
    <s v="Mantenimiento Mecanico"/>
    <d v="2023-03-22T00:00:00"/>
    <d v="1899-12-30T15:40:01"/>
    <d v="2023-03-22T00:00:00"/>
    <d v="1899-12-30T16:02:41"/>
    <n v="1360"/>
    <n v="22.666666666666668"/>
    <s v=" la cadena de la transportadora le falta limpieza se frena por la mugre y se le sacó 3 eslabónes"/>
    <s v="ajuste"/>
    <n v="12"/>
    <s v="marzo"/>
    <s v="T"/>
    <m/>
    <s v="no"/>
    <m/>
    <m/>
    <m/>
  </r>
  <r>
    <n v="139374"/>
    <x v="6"/>
    <s v="Moreno"/>
    <x v="10"/>
    <d v="2018-11-01T00:00:00"/>
    <s v="-"/>
    <s v="Mantenimiento Mecanico"/>
    <d v="2023-03-22T00:00:00"/>
    <d v="1899-12-30T15:58:56"/>
    <d v="2023-03-22T00:00:00"/>
    <d v="1899-12-30T16:08:32"/>
    <n v="576"/>
    <n v="9.6"/>
    <s v="microparada"/>
    <s v="microparada"/>
    <n v="12"/>
    <s v="marzo"/>
    <s v="T"/>
    <m/>
    <s v="microparada"/>
    <m/>
    <m/>
    <m/>
  </r>
  <r>
    <n v="139375"/>
    <x v="6"/>
    <s v="Moreno"/>
    <x v="13"/>
    <d v="2019-10-08T00:00:00"/>
    <s v="Martín"/>
    <s v="Mantenimiento Electrico"/>
    <d v="2023-03-22T00:00:00"/>
    <d v="1899-12-30T16:28:39"/>
    <d v="2023-03-22T00:00:00"/>
    <d v="1899-12-30T16:33:20"/>
    <n v="281"/>
    <n v="4.6833333333333336"/>
    <s v="microparada"/>
    <s v="microparada"/>
    <n v="12"/>
    <s v="marzo"/>
    <s v="T"/>
    <m/>
    <s v="microparada"/>
    <m/>
    <m/>
    <m/>
  </r>
  <r>
    <n v="139383"/>
    <x v="27"/>
    <s v="Moreno"/>
    <x v="2"/>
    <d v="2018-11-01T00:00:00"/>
    <s v="-"/>
    <s v="Mantenimiento Mecanico"/>
    <d v="2023-03-22T00:00:00"/>
    <d v="1899-12-30T18:39:50"/>
    <d v="2023-03-22T00:00:00"/>
    <d v="1899-12-30T19:01:13"/>
    <n v="1283"/>
    <n v="21.383333333333333"/>
    <s v="regulacion"/>
    <s v="ajuste"/>
    <n v="12"/>
    <s v="marzo"/>
    <s v="T"/>
    <m/>
    <s v="no"/>
    <m/>
    <m/>
    <m/>
  </r>
  <r>
    <n v="139387"/>
    <x v="6"/>
    <s v="Moreno"/>
    <x v="13"/>
    <d v="2019-10-08T00:00:00"/>
    <s v="Martín"/>
    <s v="Mantenimiento Mecanico"/>
    <d v="2023-03-22T00:00:00"/>
    <d v="1899-12-30T19:00:33"/>
    <d v="2023-03-22T00:00:00"/>
    <d v="1899-12-30T19:13:56"/>
    <n v="803"/>
    <n v="13.383333333333333"/>
    <s v="se regula palpador"/>
    <s v="ajuste"/>
    <n v="12"/>
    <s v="marzo"/>
    <s v="T"/>
    <m/>
    <s v="no"/>
    <m/>
    <m/>
    <m/>
  </r>
  <r>
    <n v="139391"/>
    <x v="13"/>
    <s v="Moreno"/>
    <x v="6"/>
    <d v="2020-06-30T00:00:00"/>
    <s v="Martín"/>
    <s v="Mantenimiento Electrico"/>
    <d v="2023-03-22T00:00:00"/>
    <d v="1899-12-30T20:20:05"/>
    <d v="2023-03-22T00:00:00"/>
    <d v="1899-12-30T20:59:25"/>
    <n v="2360"/>
    <n v="39.333333333333336"/>
    <s v="sin informacion"/>
    <s v="sin informacion"/>
    <n v="12"/>
    <s v="marzo"/>
    <s v="T"/>
    <s v="sin informacion"/>
    <s v="sin informacion"/>
    <s v="sin informacion"/>
    <s v="sin informacion"/>
    <s v="sin informacion"/>
  </r>
  <r>
    <n v="139397"/>
    <x v="27"/>
    <s v="Moreno"/>
    <x v="2"/>
    <d v="2018-11-01T00:00:00"/>
    <s v="-"/>
    <s v="Mantenimiento Mecanico"/>
    <d v="2023-03-23T00:00:00"/>
    <d v="1899-12-30T01:15:41"/>
    <d v="2023-03-23T00:00:00"/>
    <d v="1899-12-30T01:30:50"/>
    <n v="909"/>
    <n v="15.15"/>
    <s v="regulacion"/>
    <s v="ajuste"/>
    <n v="12"/>
    <s v="marzo"/>
    <s v="N"/>
    <m/>
    <s v="no"/>
    <m/>
    <m/>
    <m/>
  </r>
  <r>
    <n v="139398"/>
    <x v="27"/>
    <s v="Moreno"/>
    <x v="2"/>
    <d v="2018-11-01T00:00:00"/>
    <s v="-"/>
    <s v="Mantenimiento Mecanico"/>
    <d v="2023-03-23T00:00:00"/>
    <d v="1899-12-30T02:08:44"/>
    <d v="2023-03-23T00:00:00"/>
    <d v="1899-12-30T02:42:20"/>
    <n v="2016"/>
    <n v="33.6"/>
    <s v="regulacion"/>
    <s v="ajuste"/>
    <n v="12"/>
    <s v="marzo"/>
    <s v="N"/>
    <m/>
    <s v="no"/>
    <m/>
    <m/>
    <m/>
  </r>
  <r>
    <n v="139399"/>
    <x v="27"/>
    <s v="Moreno"/>
    <x v="2"/>
    <d v="2018-11-01T00:00:00"/>
    <s v="-"/>
    <s v="Mantenimiento Mecanico"/>
    <d v="2023-03-23T00:00:00"/>
    <d v="1899-12-30T04:46:53"/>
    <d v="2023-03-23T00:00:00"/>
    <d v="1899-12-30T05:33:26"/>
    <n v="2793"/>
    <n v="46.55"/>
    <s v="regulacion"/>
    <s v="ajuste"/>
    <n v="12"/>
    <s v="marzo"/>
    <s v="N"/>
    <m/>
    <s v="no"/>
    <m/>
    <m/>
    <m/>
  </r>
  <r>
    <n v="139401"/>
    <x v="27"/>
    <s v="Moreno"/>
    <x v="2"/>
    <d v="2018-11-01T00:00:00"/>
    <s v="-"/>
    <s v="Mantenimiento Mecanico"/>
    <d v="2023-03-23T00:00:00"/>
    <d v="1899-12-30T05:34:46"/>
    <d v="2023-03-23T00:00:00"/>
    <d v="1899-12-30T06:21:06"/>
    <n v="2780"/>
    <n v="46.333333333333336"/>
    <s v="regulacion"/>
    <s v="ajuste"/>
    <n v="12"/>
    <s v="marzo"/>
    <s v="N"/>
    <m/>
    <s v="no"/>
    <m/>
    <m/>
    <m/>
  </r>
  <r>
    <n v="139405"/>
    <x v="27"/>
    <s v="Moreno"/>
    <x v="2"/>
    <d v="2018-11-01T00:00:00"/>
    <s v="-"/>
    <s v="Mantenimiento Mecanico"/>
    <d v="2023-03-23T00:00:00"/>
    <d v="1899-12-30T06:21:13"/>
    <d v="2023-03-23T00:00:00"/>
    <d v="1899-12-30T08:07:42"/>
    <n v="6389"/>
    <n v="106.48333333333333"/>
    <s v="regulacion"/>
    <s v="ajuste"/>
    <n v="12"/>
    <s v="marzo"/>
    <s v="M"/>
    <m/>
    <s v="no"/>
    <m/>
    <m/>
    <m/>
  </r>
  <r>
    <n v="139407"/>
    <x v="9"/>
    <s v="Moreno"/>
    <x v="6"/>
    <d v="2021-03-03T00:00:00"/>
    <s v="Martín"/>
    <s v="Mantenimiento Electrico"/>
    <d v="2023-03-23T00:00:00"/>
    <d v="1899-12-30T06:24:55"/>
    <d v="2023-03-23T00:00:00"/>
    <d v="1899-12-30T06:55:12"/>
    <n v="1817"/>
    <n v="30.283333333333335"/>
    <s v="sin informacion"/>
    <s v="sin informacion"/>
    <n v="12"/>
    <s v="marzo"/>
    <s v="M"/>
    <s v="sin informacion"/>
    <s v="sin informacion"/>
    <s v="sin informacion"/>
    <s v="sin informacion"/>
    <s v="sin informacion"/>
  </r>
  <r>
    <n v="139410"/>
    <x v="3"/>
    <s v="Moreno"/>
    <x v="15"/>
    <d v="2020-02-20T00:00:00"/>
    <s v="Martín"/>
    <s v="Mantenimiento Mecanico"/>
    <d v="2023-03-23T00:00:00"/>
    <d v="1899-12-30T07:12:42"/>
    <d v="2023-03-23T00:00:00"/>
    <d v="1899-12-30T07:36:06"/>
    <n v="1404"/>
    <n v="23.4"/>
    <s v="sin informacion"/>
    <s v="sin informacion"/>
    <n v="12"/>
    <s v="marzo"/>
    <s v="M"/>
    <s v="sin informacion"/>
    <s v="sin informacion"/>
    <s v="sin informacion"/>
    <s v="sin informacion"/>
    <s v="sin informacion"/>
  </r>
  <r>
    <n v="139412"/>
    <x v="34"/>
    <s v="Moreno"/>
    <x v="7"/>
    <d v="2021-03-10T00:00:00"/>
    <s v="Martín"/>
    <s v="Mantenimiento Mecanico"/>
    <d v="2023-03-23T00:00:00"/>
    <d v="1899-12-30T07:31:31"/>
    <d v="2023-03-23T00:00:00"/>
    <d v="1899-12-30T07:44:29"/>
    <n v="778"/>
    <n v="12.966666666666667"/>
    <s v="sin informacion"/>
    <s v="sin informacion"/>
    <n v="12"/>
    <s v="marzo"/>
    <s v="M"/>
    <s v="sin informacion"/>
    <s v="sin informacion"/>
    <s v="sin informacion"/>
    <s v="sin informacion"/>
    <s v="sin informacion"/>
  </r>
  <r>
    <n v="139419"/>
    <x v="3"/>
    <s v="Moreno"/>
    <x v="2"/>
    <d v="2020-02-20T00:00:00"/>
    <s v="Martín"/>
    <s v="Mantenimiento Mecanico"/>
    <d v="2023-03-23T00:00:00"/>
    <d v="1899-12-30T08:33:40"/>
    <d v="2023-03-23T00:00:00"/>
    <d v="1899-12-30T09:08:09"/>
    <n v="2069"/>
    <n v="34.483333333333334"/>
    <s v="sin informacion"/>
    <s v="sin informacion"/>
    <n v="12"/>
    <s v="marzo"/>
    <s v="M"/>
    <s v="sin informacion"/>
    <s v="sin informacion"/>
    <s v="sin informacion"/>
    <s v="sin informacion"/>
    <s v="sin informacion"/>
  </r>
  <r>
    <n v="139428"/>
    <x v="19"/>
    <s v="Moreno"/>
    <x v="13"/>
    <d v="2018-11-01T00:00:00"/>
    <s v="-"/>
    <s v="Mantenimiento Electrico"/>
    <d v="2023-03-23T00:00:00"/>
    <d v="1899-12-30T09:10:03"/>
    <d v="2023-03-23T00:00:00"/>
    <d v="1899-12-30T09:24:40"/>
    <n v="877"/>
    <n v="14.616666666666667"/>
    <s v="sin informacion"/>
    <s v="sin informacion"/>
    <n v="12"/>
    <s v="marzo"/>
    <s v="M"/>
    <s v="sin informacion"/>
    <s v="sin informacion"/>
    <s v="sin informacion"/>
    <s v="sin informacion"/>
    <s v="sin informacion"/>
  </r>
  <r>
    <n v="139443"/>
    <x v="0"/>
    <s v="Moreno"/>
    <x v="3"/>
    <d v="2021-02-04T00:00:00"/>
    <s v="Victor"/>
    <s v="Mantenimiento Mecanico"/>
    <d v="2023-03-23T00:00:00"/>
    <d v="1899-12-30T10:30:54"/>
    <d v="2023-03-23T00:00:00"/>
    <d v="1899-12-30T10:38:18"/>
    <n v="444"/>
    <n v="7.4"/>
    <s v="microparada"/>
    <s v="microparada"/>
    <n v="12"/>
    <s v="marzo"/>
    <s v="M"/>
    <m/>
    <s v="microparada"/>
    <m/>
    <m/>
    <m/>
  </r>
  <r>
    <n v="139445"/>
    <x v="23"/>
    <s v="Moreno"/>
    <x v="3"/>
    <d v="2023-01-04T00:00:00"/>
    <s v="Juan Manuel"/>
    <s v="Mantenimiento Electrico"/>
    <d v="2023-03-23T00:00:00"/>
    <d v="1899-12-30T11:27:35"/>
    <d v="2023-03-23T00:00:00"/>
    <d v="1899-12-30T11:54:21"/>
    <n v="1606"/>
    <n v="26.766666666666666"/>
    <s v="sin informacion"/>
    <s v="sin informacion"/>
    <n v="12"/>
    <s v="marzo"/>
    <s v="M"/>
    <s v="sin informacion"/>
    <s v="sin informacion"/>
    <s v="sin informacion"/>
    <s v="sin informacion"/>
    <s v="sin informacion"/>
  </r>
  <r>
    <n v="139453"/>
    <x v="28"/>
    <s v="Moreno"/>
    <x v="6"/>
    <d v="2018-11-01T00:00:00"/>
    <s v="-"/>
    <s v="Mantenimiento Electrico"/>
    <d v="2023-03-23T00:00:00"/>
    <d v="1899-12-30T12:38:42"/>
    <d v="2023-03-23T00:00:00"/>
    <d v="1899-12-30T13:34:35"/>
    <n v="3353"/>
    <n v="55.883333333333333"/>
    <s v="se sube la velocidad de brazo"/>
    <s v="ajuste"/>
    <n v="12"/>
    <s v="marzo"/>
    <s v="M"/>
    <m/>
    <s v="no"/>
    <m/>
    <m/>
    <m/>
  </r>
  <r>
    <n v="139460"/>
    <x v="22"/>
    <s v="Moreno"/>
    <x v="10"/>
    <d v="2022-07-14T00:00:00"/>
    <s v="Natalio"/>
    <s v="Mantenimiento Mecanico"/>
    <d v="2023-03-23T00:00:00"/>
    <d v="1899-12-30T14:54:01"/>
    <d v="2023-03-23T00:00:00"/>
    <d v="1899-12-30T16:25:22"/>
    <n v="5481"/>
    <n v="91.35"/>
    <s v="Laser se colocaron seguro Seger se ajustaron pricionero de chaveta y se colocaron abrazaderas nuevas en la bomba"/>
    <s v="ajuste"/>
    <n v="12"/>
    <s v="marzo"/>
    <s v="T"/>
    <m/>
    <s v="no"/>
    <m/>
    <m/>
    <m/>
  </r>
  <r>
    <n v="139468"/>
    <x v="36"/>
    <s v="Moreno"/>
    <x v="10"/>
    <d v="2018-11-01T00:00:00"/>
    <s v="-"/>
    <s v="Mantenimiento Mecanico"/>
    <d v="2023-03-23T00:00:00"/>
    <d v="1899-12-30T16:39:10"/>
    <d v="2023-03-23T00:00:00"/>
    <d v="1899-12-30T17:22:49"/>
    <n v="2619"/>
    <n v="43.65"/>
    <s v=" colocaron abrazaderas nuevas en la bomba"/>
    <s v="ajuste"/>
    <n v="12"/>
    <s v="marzo"/>
    <s v="T"/>
    <m/>
    <s v="no"/>
    <m/>
    <m/>
    <m/>
  </r>
  <r>
    <n v="139472"/>
    <x v="0"/>
    <s v="Moreno"/>
    <x v="8"/>
    <d v="2018-11-01T00:00:00"/>
    <s v="-"/>
    <s v="Mantenimiento Mecanico"/>
    <d v="2023-03-23T00:00:00"/>
    <d v="1899-12-30T17:33:51"/>
    <d v="2023-03-23T00:00:00"/>
    <d v="1899-12-30T17:34:24"/>
    <n v="33"/>
    <n v="0.55000000000000004"/>
    <s v="microparada"/>
    <s v="microparada"/>
    <n v="12"/>
    <s v="marzo"/>
    <s v="T"/>
    <m/>
    <s v="microparada"/>
    <m/>
    <m/>
    <m/>
  </r>
  <r>
    <n v="139474"/>
    <x v="28"/>
    <s v="Moreno"/>
    <x v="6"/>
    <d v="2018-11-01T00:00:00"/>
    <s v="-"/>
    <s v="Mantenimiento Electrico"/>
    <d v="2023-03-23T00:00:00"/>
    <d v="1899-12-30T18:13:44"/>
    <d v="2023-03-23T00:00:00"/>
    <d v="1899-12-30T18:17:16"/>
    <n v="212"/>
    <n v="3.5333333333333332"/>
    <s v="microparada"/>
    <s v="microparada"/>
    <n v="12"/>
    <s v="marzo"/>
    <s v="T"/>
    <m/>
    <s v="microparada"/>
    <m/>
    <m/>
    <m/>
  </r>
  <r>
    <n v="139476"/>
    <x v="0"/>
    <s v="Moreno"/>
    <x v="12"/>
    <d v="2018-11-01T00:00:00"/>
    <s v="-"/>
    <s v="Mantenimiento Electrico"/>
    <d v="2023-03-23T00:00:00"/>
    <d v="1899-12-30T18:55:23"/>
    <d v="2023-03-23T00:00:00"/>
    <d v="1899-12-30T19:04:17"/>
    <n v="534"/>
    <n v="8.9"/>
    <s v="microparada"/>
    <s v="microparada"/>
    <n v="12"/>
    <s v="marzo"/>
    <s v="T"/>
    <m/>
    <s v="microparada"/>
    <m/>
    <m/>
    <m/>
  </r>
  <r>
    <n v="139477"/>
    <x v="6"/>
    <s v="Moreno"/>
    <x v="16"/>
    <d v="2018-11-01T00:00:00"/>
    <s v="-"/>
    <s v="Mantenimiento Electrico"/>
    <d v="2023-03-23T00:00:00"/>
    <d v="1899-12-30T20:02:42"/>
    <d v="2023-03-23T00:00:00"/>
    <d v="1899-12-30T20:28:44"/>
    <n v="1562"/>
    <n v="26.033333333333335"/>
    <s v=" regulación de palpador"/>
    <s v="ajuste"/>
    <n v="12"/>
    <s v="marzo"/>
    <s v="T"/>
    <m/>
    <s v="no"/>
    <m/>
    <m/>
    <m/>
  </r>
  <r>
    <n v="139478"/>
    <x v="1"/>
    <s v="Moreno"/>
    <x v="2"/>
    <d v="2020-10-16T00:00:00"/>
    <s v="Martín"/>
    <s v="Mantenimiento Electrico"/>
    <d v="2023-03-23T00:00:00"/>
    <d v="1899-12-30T20:20:41"/>
    <d v="2023-03-23T00:00:00"/>
    <d v="1899-12-30T21:01:27"/>
    <n v="2446"/>
    <n v="40.766666666666666"/>
    <s v="etiquetadora regulación"/>
    <s v="ajuste"/>
    <n v="12"/>
    <s v="marzo"/>
    <s v="T"/>
    <m/>
    <s v="no"/>
    <m/>
    <m/>
    <m/>
  </r>
  <r>
    <n v="139549"/>
    <x v="0"/>
    <s v="Moreno"/>
    <x v="18"/>
    <d v="2018-11-01T00:00:00"/>
    <s v="-"/>
    <s v="Mantenimiento Mecanico"/>
    <d v="2023-03-27T00:00:00"/>
    <d v="1899-12-30T06:14:49"/>
    <d v="2023-03-27T00:00:00"/>
    <d v="1899-12-30T06:14:53"/>
    <n v="4"/>
    <n v="6.6666666666666666E-2"/>
    <s v="microparada"/>
    <s v="microparada"/>
    <n v="13"/>
    <s v="marzo"/>
    <s v="M"/>
    <m/>
    <s v="microparada"/>
    <m/>
    <m/>
    <m/>
  </r>
  <r>
    <n v="139553"/>
    <x v="42"/>
    <s v="Moreno"/>
    <x v="15"/>
    <d v="2019-10-08T00:00:00"/>
    <s v="Martín"/>
    <s v="Mantenimiento Mecanico"/>
    <d v="2023-03-27T00:00:00"/>
    <d v="1899-12-30T06:42:10"/>
    <d v="2023-03-27T00:00:00"/>
    <d v="1899-12-30T07:01:50"/>
    <n v="1180"/>
    <n v="19.666666666666668"/>
    <s v="regulacion"/>
    <s v="ajuste"/>
    <n v="13"/>
    <s v="marzo"/>
    <s v="M"/>
    <m/>
    <s v="no"/>
    <m/>
    <m/>
    <m/>
  </r>
  <r>
    <n v="139556"/>
    <x v="24"/>
    <s v="Moreno"/>
    <x v="7"/>
    <d v="2018-11-01T00:00:00"/>
    <s v="-"/>
    <s v="Mantenimiento Mecanico"/>
    <d v="2023-03-27T00:00:00"/>
    <d v="1899-12-30T07:07:43"/>
    <d v="2023-03-27T00:00:00"/>
    <d v="1899-12-30T07:21:03"/>
    <n v="800"/>
    <n v="13.333333333333334"/>
    <s v="solicitud de colocacion de luminaria"/>
    <s v="ajuste"/>
    <n v="13"/>
    <s v="marzo"/>
    <s v="M"/>
    <m/>
    <s v="no"/>
    <m/>
    <m/>
    <m/>
  </r>
  <r>
    <n v="139557"/>
    <x v="31"/>
    <s v="Moreno"/>
    <x v="17"/>
    <d v="2018-11-01T00:00:00"/>
    <s v="-"/>
    <s v="Mantenimiento Electrico"/>
    <d v="2023-03-27T00:00:00"/>
    <d v="1899-12-30T07:09:45"/>
    <d v="2023-03-27T00:00:00"/>
    <d v="1899-12-30T07:55:10"/>
    <n v="2725"/>
    <n v="45.416666666666664"/>
    <s v="balanza dinámica no operativa por problemas técnicos Línea parada( están trabajando para resolver falla)"/>
    <s v="ajuste"/>
    <n v="13"/>
    <s v="marzo"/>
    <s v="M"/>
    <m/>
    <s v="no"/>
    <m/>
    <m/>
    <m/>
  </r>
  <r>
    <n v="139558"/>
    <x v="14"/>
    <s v="Moreno"/>
    <x v="2"/>
    <d v="2020-02-20T00:00:00"/>
    <s v="Martín"/>
    <s v="Mantenimiento Electrico"/>
    <d v="2023-03-27T00:00:00"/>
    <d v="1899-12-30T07:14:09"/>
    <d v="2023-03-27T00:00:00"/>
    <d v="1899-12-30T07:37:03"/>
    <n v="1374"/>
    <n v="22.9"/>
    <s v=" se regulan camaras por cambio de fragancia"/>
    <s v="ajuste"/>
    <n v="13"/>
    <s v="marzo"/>
    <s v="M"/>
    <m/>
    <s v="no"/>
    <m/>
    <m/>
    <m/>
  </r>
  <r>
    <n v="139560"/>
    <x v="12"/>
    <s v="Moreno"/>
    <x v="7"/>
    <d v="2018-11-01T00:00:00"/>
    <s v="-"/>
    <s v="Mantenimiento Electrico"/>
    <d v="2023-03-27T00:00:00"/>
    <d v="1899-12-30T07:21:29"/>
    <d v="2023-03-27T00:00:00"/>
    <d v="1899-12-30T08:00:40"/>
    <n v="2351"/>
    <n v="39.18333333333333"/>
    <s v=" regulacion de camara"/>
    <s v="ajuste"/>
    <n v="13"/>
    <s v="marzo"/>
    <s v="M"/>
    <m/>
    <s v="no"/>
    <m/>
    <m/>
    <m/>
  </r>
  <r>
    <n v="139562"/>
    <x v="19"/>
    <s v="Moreno"/>
    <x v="12"/>
    <d v="2020-02-21T00:00:00"/>
    <s v="Martín"/>
    <s v="Mantenimiento Mecanico"/>
    <d v="2023-03-27T00:00:00"/>
    <d v="1899-12-30T07:32:42"/>
    <d v="2023-03-27T00:00:00"/>
    <d v="1899-12-30T07:55:14"/>
    <n v="1352"/>
    <n v="22.533333333333335"/>
    <s v="sin informacion"/>
    <s v="sin informacion"/>
    <n v="13"/>
    <s v="marzo"/>
    <s v="M"/>
    <s v="sin informacion"/>
    <s v="sin informacion"/>
    <s v="sin informacion"/>
    <s v="sin informacion"/>
    <s v="sin informacion"/>
  </r>
  <r>
    <n v="139565"/>
    <x v="22"/>
    <s v="Moreno"/>
    <x v="2"/>
    <d v="2018-11-01T00:00:00"/>
    <s v="-"/>
    <s v="Mantenimiento Electrico"/>
    <d v="2023-03-27T00:00:00"/>
    <d v="1899-12-30T07:41:09"/>
    <d v="2023-03-27T00:00:00"/>
    <d v="1899-12-30T07:58:02"/>
    <n v="1013"/>
    <n v="16.883333333333333"/>
    <s v="sin informacion"/>
    <s v="sin informacion"/>
    <n v="13"/>
    <s v="marzo"/>
    <s v="M"/>
    <s v="sin informacion"/>
    <s v="sin informacion"/>
    <s v="sin informacion"/>
    <s v="sin informacion"/>
    <s v="sin informacion"/>
  </r>
  <r>
    <n v="139566"/>
    <x v="0"/>
    <s v="Moreno"/>
    <x v="18"/>
    <d v="2018-11-01T00:00:00"/>
    <s v="-"/>
    <s v="Mantenimiento Mecanico"/>
    <d v="2023-03-27T00:00:00"/>
    <d v="1899-12-30T07:44:45"/>
    <d v="2023-03-27T00:00:00"/>
    <d v="1899-12-30T08:01:31"/>
    <n v="1006"/>
    <n v="16.766666666666666"/>
    <s v="sin informacion"/>
    <s v="sin informacion"/>
    <n v="13"/>
    <s v="marzo"/>
    <s v="M"/>
    <s v="sin informacion"/>
    <s v="sin informacion"/>
    <s v="sin informacion"/>
    <s v="sin informacion"/>
    <s v="sin informacion"/>
  </r>
  <r>
    <n v="139567"/>
    <x v="11"/>
    <s v="Moreno"/>
    <x v="6"/>
    <d v="2018-11-01T00:00:00"/>
    <s v="-"/>
    <s v="Mantenimiento Mecanico"/>
    <d v="2023-03-27T00:00:00"/>
    <d v="1899-12-30T07:54:54"/>
    <d v="2023-03-27T00:00:00"/>
    <d v="1899-12-30T07:58:42"/>
    <n v="228"/>
    <n v="3.8"/>
    <s v="microparada"/>
    <s v="microparada"/>
    <n v="13"/>
    <s v="marzo"/>
    <s v="M"/>
    <m/>
    <s v="microparada"/>
    <m/>
    <m/>
    <m/>
  </r>
  <r>
    <n v="139569"/>
    <x v="0"/>
    <s v="Moreno"/>
    <x v="18"/>
    <d v="2018-11-01T00:00:00"/>
    <s v="-"/>
    <s v="Mantenimiento Mecanico"/>
    <d v="2023-03-27T00:00:00"/>
    <d v="1899-12-30T08:31:09"/>
    <d v="2023-03-27T00:00:00"/>
    <d v="1899-12-30T08:56:36"/>
    <n v="1527"/>
    <n v="25.45"/>
    <s v="sin informacion"/>
    <s v="sin informacion"/>
    <n v="13"/>
    <s v="marzo"/>
    <s v="M"/>
    <s v="sin informacion"/>
    <s v="sin informacion"/>
    <s v="sin informacion"/>
    <s v="sin informacion"/>
    <s v="sin informacion"/>
  </r>
  <r>
    <n v="139570"/>
    <x v="0"/>
    <s v="Moreno"/>
    <x v="4"/>
    <d v="2018-11-01T00:00:00"/>
    <s v="-"/>
    <s v="Mantenimiento Electrico"/>
    <d v="2023-03-27T00:00:00"/>
    <d v="1899-12-30T08:47:02"/>
    <d v="2023-03-27T00:00:00"/>
    <d v="1899-12-30T08:59:26"/>
    <n v="744"/>
    <n v="12.4"/>
    <s v="sin informacion"/>
    <s v="sin informacion"/>
    <n v="13"/>
    <s v="marzo"/>
    <s v="M"/>
    <s v="sin informacion"/>
    <s v="sin informacion"/>
    <s v="sin informacion"/>
    <s v="sin informacion"/>
    <s v="sin informacion"/>
  </r>
  <r>
    <n v="139571"/>
    <x v="27"/>
    <s v="Moreno"/>
    <x v="12"/>
    <d v="2018-11-01T00:00:00"/>
    <s v="-"/>
    <s v="Mantenimiento Electrico"/>
    <d v="2023-03-27T00:00:00"/>
    <d v="1899-12-30T08:57:41"/>
    <d v="2023-03-27T00:00:00"/>
    <d v="1899-12-30T08:59:05"/>
    <n v="84"/>
    <n v="1.4"/>
    <s v="microparada"/>
    <s v="microparada"/>
    <n v="13"/>
    <s v="marzo"/>
    <s v="M"/>
    <m/>
    <s v="microparada"/>
    <m/>
    <m/>
    <m/>
  </r>
  <r>
    <n v="139572"/>
    <x v="3"/>
    <s v="Moreno"/>
    <x v="2"/>
    <d v="2020-02-20T00:00:00"/>
    <s v="Martín"/>
    <s v="Mantenimiento Mecanico"/>
    <d v="2023-03-27T00:00:00"/>
    <d v="1899-12-30T09:02:49"/>
    <d v="2023-03-27T00:00:00"/>
    <d v="1899-12-30T09:05:57"/>
    <n v="188"/>
    <n v="3.1333333333333333"/>
    <s v="microparada"/>
    <s v="microparada"/>
    <n v="13"/>
    <s v="marzo"/>
    <s v="M"/>
    <m/>
    <s v="microparada"/>
    <m/>
    <m/>
    <m/>
  </r>
  <r>
    <n v="139573"/>
    <x v="0"/>
    <s v="Moreno"/>
    <x v="18"/>
    <d v="2018-11-01T00:00:00"/>
    <s v="-"/>
    <s v="Mantenimiento Mecanico"/>
    <d v="2023-03-27T00:00:00"/>
    <d v="1899-12-30T09:08:25"/>
    <d v="2023-03-27T00:00:00"/>
    <d v="1899-12-30T09:43:01"/>
    <n v="2076"/>
    <n v="34.6"/>
    <s v="sin informacion"/>
    <s v="sin informacion"/>
    <n v="13"/>
    <s v="marzo"/>
    <s v="M"/>
    <s v="sin informacion"/>
    <s v="sin informacion"/>
    <s v="sin informacion"/>
    <s v="sin informacion"/>
    <s v="sin informacion"/>
  </r>
  <r>
    <n v="139577"/>
    <x v="9"/>
    <s v="Moreno"/>
    <x v="6"/>
    <d v="2021-03-03T00:00:00"/>
    <s v="Martín"/>
    <s v="Mantenimiento Mecanico"/>
    <d v="2023-03-27T00:00:00"/>
    <d v="1899-12-30T09:40:41"/>
    <d v="2023-03-27T00:00:00"/>
    <d v="1899-12-30T09:57:22"/>
    <n v="1001"/>
    <n v="16.683333333333334"/>
    <s v="sin informacion"/>
    <s v="sin informacion"/>
    <n v="13"/>
    <s v="marzo"/>
    <s v="M"/>
    <s v="sin informacion"/>
    <s v="sin informacion"/>
    <s v="sin informacion"/>
    <s v="sin informacion"/>
    <s v="sin informacion"/>
  </r>
  <r>
    <n v="139578"/>
    <x v="0"/>
    <s v="Moreno"/>
    <x v="4"/>
    <d v="2018-11-01T00:00:00"/>
    <s v="-"/>
    <s v="Mantenimiento Mecanico"/>
    <d v="2023-03-27T00:00:00"/>
    <d v="1899-12-30T09:41:18"/>
    <d v="2023-03-27T00:00:00"/>
    <d v="1899-12-30T10:20:07"/>
    <n v="2329"/>
    <n v="38.81666666666667"/>
    <s v="sin informacion"/>
    <s v="sin informacion"/>
    <n v="13"/>
    <s v="marzo"/>
    <s v="M"/>
    <s v="sin informacion"/>
    <s v="sin informacion"/>
    <s v="sin informacion"/>
    <s v="sin informacion"/>
    <s v="sin informacion"/>
  </r>
  <r>
    <n v="139579"/>
    <x v="42"/>
    <s v="Moreno"/>
    <x v="15"/>
    <d v="2019-10-08T00:00:00"/>
    <s v="Martín"/>
    <s v="Mantenimiento Mecanico"/>
    <d v="2023-03-27T00:00:00"/>
    <d v="1899-12-30T09:43:51"/>
    <d v="2023-03-27T00:00:00"/>
    <d v="1899-12-30T09:46:03"/>
    <n v="132"/>
    <n v="2.2000000000000002"/>
    <s v="microparada"/>
    <s v="microparada"/>
    <n v="13"/>
    <s v="marzo"/>
    <s v="M"/>
    <m/>
    <s v="microparada"/>
    <m/>
    <m/>
    <m/>
  </r>
  <r>
    <n v="139589"/>
    <x v="19"/>
    <s v="Moreno"/>
    <x v="13"/>
    <d v="2018-11-01T00:00:00"/>
    <s v="-"/>
    <s v="Mantenimiento Mecanico"/>
    <d v="2023-03-27T00:00:00"/>
    <d v="1899-12-30T10:43:29"/>
    <d v="2023-03-27T00:00:00"/>
    <d v="1899-12-30T12:04:44"/>
    <n v="4875"/>
    <n v="81.25"/>
    <s v="sin informacion"/>
    <s v="sin informacion"/>
    <n v="13"/>
    <s v="marzo"/>
    <s v="M"/>
    <s v="sin informacion"/>
    <s v="sin informacion"/>
    <s v="sin informacion"/>
    <s v="sin informacion"/>
    <s v="sin informacion"/>
  </r>
  <r>
    <n v="139590"/>
    <x v="0"/>
    <s v="Moreno"/>
    <x v="10"/>
    <d v="2018-11-01T00:00:00"/>
    <s v="-"/>
    <s v="Mantenimiento Electrico"/>
    <d v="2023-03-27T00:00:00"/>
    <d v="1899-12-30T10:53:11"/>
    <d v="2023-03-27T00:00:00"/>
    <d v="1899-12-30T10:53:42"/>
    <n v="31"/>
    <n v="0.51666666666666672"/>
    <s v="microparada"/>
    <s v="microparada"/>
    <n v="13"/>
    <s v="marzo"/>
    <s v="M"/>
    <m/>
    <s v="microparada"/>
    <m/>
    <m/>
    <m/>
  </r>
  <r>
    <n v="139593"/>
    <x v="9"/>
    <s v="Moreno"/>
    <x v="6"/>
    <d v="2021-03-03T00:00:00"/>
    <s v="Martín"/>
    <s v="Mantenimiento Mecanico"/>
    <d v="2023-03-27T00:00:00"/>
    <d v="1899-12-30T11:20:42"/>
    <d v="2023-03-27T00:00:00"/>
    <d v="1899-12-30T12:06:25"/>
    <n v="2743"/>
    <n v="45.716666666666669"/>
    <s v="sin informacion"/>
    <s v="sin informacion"/>
    <n v="13"/>
    <s v="marzo"/>
    <s v="M"/>
    <s v="sin informacion"/>
    <s v="sin informacion"/>
    <s v="sin informacion"/>
    <s v="sin informacion"/>
    <s v="sin informacion"/>
  </r>
  <r>
    <n v="139595"/>
    <x v="1"/>
    <s v="Moreno"/>
    <x v="2"/>
    <d v="2020-10-16T00:00:00"/>
    <s v="Martín"/>
    <s v="Mantenimiento Electrico"/>
    <d v="2023-03-27T00:00:00"/>
    <d v="1899-12-30T11:34:48"/>
    <d v="2023-03-27T00:00:00"/>
    <d v="1899-12-30T11:38:45"/>
    <n v="237"/>
    <n v="3.95"/>
    <s v="microparada"/>
    <s v="microparada"/>
    <n v="13"/>
    <s v="marzo"/>
    <s v="M"/>
    <m/>
    <s v="microparada"/>
    <m/>
    <m/>
    <m/>
  </r>
  <r>
    <n v="139596"/>
    <x v="40"/>
    <s v="Moreno"/>
    <x v="15"/>
    <d v="2019-10-08T00:00:00"/>
    <s v="Martín"/>
    <s v="Mantenimiento Mecanico"/>
    <d v="2023-03-27T00:00:00"/>
    <d v="1899-12-30T11:36:59"/>
    <d v="2023-03-27T00:00:00"/>
    <d v="1899-12-30T11:56:29"/>
    <n v="1170"/>
    <n v="19.5"/>
    <s v="sin informacion"/>
    <s v="sin informacion"/>
    <n v="13"/>
    <s v="marzo"/>
    <s v="M"/>
    <s v="sin informacion"/>
    <s v="sin informacion"/>
    <s v="sin informacion"/>
    <s v="sin informacion"/>
    <s v="sin informacion"/>
  </r>
  <r>
    <n v="139598"/>
    <x v="0"/>
    <s v="Moreno"/>
    <x v="4"/>
    <d v="2018-11-01T00:00:00"/>
    <s v="-"/>
    <s v="Mantenimiento Mecanico"/>
    <d v="2023-03-27T00:00:00"/>
    <d v="1899-12-30T12:34:42"/>
    <d v="2023-03-27T00:00:00"/>
    <d v="1899-12-30T14:21:40"/>
    <n v="6418"/>
    <n v="106.96666666666667"/>
    <s v="se coloca luminaria"/>
    <s v="ajuste"/>
    <n v="13"/>
    <s v="marzo"/>
    <s v="M"/>
    <m/>
    <s v="no"/>
    <m/>
    <m/>
    <m/>
  </r>
  <r>
    <n v="139599"/>
    <x v="0"/>
    <s v="Moreno"/>
    <x v="7"/>
    <d v="2018-11-01T00:00:00"/>
    <s v="-"/>
    <s v="Mantenimiento Mecanico"/>
    <d v="2023-03-27T00:00:00"/>
    <d v="1899-12-30T13:18:01"/>
    <d v="2023-03-27T00:00:00"/>
    <d v="1899-12-30T14:21:56"/>
    <n v="3835"/>
    <n v="63.916666666666664"/>
    <s v="sin informacion"/>
    <s v="sin informacion"/>
    <n v="13"/>
    <s v="marzo"/>
    <s v="M"/>
    <s v="sin informacion"/>
    <s v="sin informacion"/>
    <s v="sin informacion"/>
    <s v="sin informacion"/>
    <s v="sin informacion"/>
  </r>
  <r>
    <n v="139607"/>
    <x v="0"/>
    <s v="Moreno"/>
    <x v="3"/>
    <d v="2021-02-04T00:00:00"/>
    <s v="Victor"/>
    <s v="Mantenimiento Mecanico"/>
    <d v="2023-03-27T00:00:00"/>
    <d v="1899-12-30T14:36:07"/>
    <d v="2023-03-27T00:00:00"/>
    <d v="1899-12-30T15:34:18"/>
    <n v="3491"/>
    <n v="58.18333333333333"/>
    <s v="sin informacion"/>
    <s v="sin informacion"/>
    <n v="13"/>
    <s v="marzo"/>
    <s v="T"/>
    <s v="sin informacion"/>
    <s v="sin informacion"/>
    <s v="sin informacion"/>
    <s v="sin informacion"/>
    <s v="sin informacion"/>
  </r>
  <r>
    <n v="139608"/>
    <x v="1"/>
    <s v="Moreno"/>
    <x v="2"/>
    <d v="2020-10-16T00:00:00"/>
    <s v="Martín"/>
    <s v="Mantenimiento Electrico"/>
    <d v="2023-03-27T00:00:00"/>
    <d v="1899-12-30T14:37:50"/>
    <d v="2023-03-27T00:00:00"/>
    <d v="1899-12-30T14:44:25"/>
    <n v="395"/>
    <n v="6.583333333333333"/>
    <s v="microparada"/>
    <s v="microparada"/>
    <n v="13"/>
    <s v="marzo"/>
    <s v="T"/>
    <m/>
    <s v="microparada"/>
    <m/>
    <m/>
    <m/>
  </r>
  <r>
    <n v="139609"/>
    <x v="10"/>
    <s v="Moreno"/>
    <x v="7"/>
    <d v="2020-09-30T00:00:00"/>
    <s v="Martín"/>
    <s v="Mantenimiento Mecanico"/>
    <d v="2023-03-27T00:00:00"/>
    <d v="1899-12-30T14:39:47"/>
    <d v="2023-03-27T00:00:00"/>
    <d v="1899-12-30T18:08:32"/>
    <n v="12525"/>
    <n v="208.75"/>
    <s v="sin informacion"/>
    <s v="sin informacion"/>
    <n v="13"/>
    <s v="marzo"/>
    <s v="T"/>
    <s v="sin informacion"/>
    <s v="sin informacion"/>
    <s v="sin informacion"/>
    <s v="sin informacion"/>
    <s v="sin informacion"/>
  </r>
  <r>
    <n v="139611"/>
    <x v="19"/>
    <s v="Moreno"/>
    <x v="9"/>
    <d v="2018-11-01T00:00:00"/>
    <s v="-"/>
    <s v="Mantenimiento Mecanico"/>
    <d v="2023-03-27T00:00:00"/>
    <d v="1899-12-30T14:59:09"/>
    <d v="2023-03-27T00:00:00"/>
    <d v="1899-12-30T16:57:45"/>
    <n v="7116"/>
    <n v="118.6"/>
    <s v="sin informacion"/>
    <s v="sin informacion"/>
    <n v="13"/>
    <s v="marzo"/>
    <s v="T"/>
    <s v="sin informacion"/>
    <s v="sin informacion"/>
    <s v="sin informacion"/>
    <s v="sin informacion"/>
    <s v="sin informacion"/>
  </r>
  <r>
    <n v="139613"/>
    <x v="19"/>
    <s v="Moreno"/>
    <x v="13"/>
    <d v="2018-11-01T00:00:00"/>
    <s v="-"/>
    <s v="Mantenimiento Mecanico"/>
    <d v="2023-03-27T00:00:00"/>
    <d v="1899-12-30T15:09:05"/>
    <d v="2023-03-27T00:00:00"/>
    <d v="1899-12-30T18:20:26"/>
    <n v="11481"/>
    <n v="191.35"/>
    <s v="se realizaron regulaciones maquinista"/>
    <s v="ajuste"/>
    <n v="13"/>
    <s v="marzo"/>
    <s v="T"/>
    <m/>
    <s v="no"/>
    <m/>
    <m/>
    <m/>
  </r>
  <r>
    <n v="139617"/>
    <x v="0"/>
    <s v="Moreno"/>
    <x v="3"/>
    <d v="2021-02-04T00:00:00"/>
    <s v="Victor"/>
    <s v="Mantenimiento Electrico"/>
    <d v="2023-03-27T00:00:00"/>
    <d v="1899-12-30T15:47:15"/>
    <d v="2023-03-27T00:00:00"/>
    <d v="1899-12-30T16:12:20"/>
    <n v="1505"/>
    <n v="25.083333333333332"/>
    <s v="cambio de sensor por rotura y regulación"/>
    <s v="ajuste"/>
    <n v="13"/>
    <s v="marzo"/>
    <s v="T"/>
    <m/>
    <s v="no"/>
    <m/>
    <m/>
    <m/>
  </r>
  <r>
    <n v="139618"/>
    <x v="0"/>
    <s v="Moreno"/>
    <x v="3"/>
    <d v="2021-02-04T00:00:00"/>
    <s v="Victor"/>
    <s v="Mantenimiento Electrico"/>
    <d v="2023-03-27T00:00:00"/>
    <d v="1899-12-30T16:18:46"/>
    <d v="2023-03-27T00:00:00"/>
    <d v="1899-12-30T16:33:32"/>
    <n v="886"/>
    <n v="14.766666666666667"/>
    <s v="cambio de sensor por rotura y regulación"/>
    <s v="ajuste"/>
    <n v="13"/>
    <s v="marzo"/>
    <s v="T"/>
    <m/>
    <s v="no"/>
    <m/>
    <m/>
    <m/>
  </r>
  <r>
    <n v="139619"/>
    <x v="6"/>
    <s v="Moreno"/>
    <x v="1"/>
    <d v="2018-11-01T00:00:00"/>
    <s v="-"/>
    <s v="Mantenimiento Mecanico"/>
    <d v="2023-03-27T00:00:00"/>
    <d v="1899-12-30T16:31:10"/>
    <d v="2023-03-27T00:00:00"/>
    <d v="1899-12-30T16:52:26"/>
    <n v="1276"/>
    <n v="21.266666666666666"/>
    <s v="cambio de correa"/>
    <s v="rotura"/>
    <n v="13"/>
    <s v="marzo"/>
    <s v="T"/>
    <m/>
    <s v="si"/>
    <m/>
    <m/>
    <m/>
  </r>
  <r>
    <n v="139622"/>
    <x v="0"/>
    <s v="Moreno"/>
    <x v="18"/>
    <d v="2018-11-01T00:00:00"/>
    <s v="-"/>
    <s v="Mantenimiento Mecanico"/>
    <d v="2023-03-27T00:00:00"/>
    <d v="1899-12-30T17:04:45"/>
    <d v="2023-03-27T00:00:00"/>
    <d v="1899-12-30T18:27:56"/>
    <n v="4991"/>
    <n v="83.183333333333337"/>
    <s v="sin informacion"/>
    <s v="sin informacion"/>
    <n v="13"/>
    <s v="marzo"/>
    <s v="T"/>
    <s v="sin informacion"/>
    <s v="sin informacion"/>
    <s v="sin informacion"/>
    <s v="sin informacion"/>
    <s v="sin informacion"/>
  </r>
  <r>
    <n v="139623"/>
    <x v="19"/>
    <s v="Moreno"/>
    <x v="9"/>
    <d v="2018-11-01T00:00:00"/>
    <s v="-"/>
    <s v="Mantenimiento Mecanico"/>
    <d v="2023-03-27T00:00:00"/>
    <d v="1899-12-30T17:10:06"/>
    <d v="2023-03-27T00:00:00"/>
    <d v="1899-12-30T18:43:48"/>
    <n v="5622"/>
    <n v="93.7"/>
    <s v="sin informacion"/>
    <s v="sin informacion"/>
    <n v="13"/>
    <s v="marzo"/>
    <s v="T"/>
    <s v="sin informacion"/>
    <s v="sin informacion"/>
    <s v="sin informacion"/>
    <s v="sin informacion"/>
    <s v="sin informacion"/>
  </r>
  <r>
    <n v="139624"/>
    <x v="0"/>
    <s v="Moreno"/>
    <x v="4"/>
    <d v="2018-11-01T00:00:00"/>
    <s v="-"/>
    <s v="Mantenimiento Mecanico"/>
    <d v="2023-03-27T00:00:00"/>
    <d v="1899-12-30T17:49:55"/>
    <d v="2023-03-27T00:00:00"/>
    <d v="1899-12-30T18:43:29"/>
    <n v="3214"/>
    <n v="53.56666666666667"/>
    <s v="sin informacion"/>
    <s v="sin informacion"/>
    <n v="13"/>
    <s v="marzo"/>
    <s v="T"/>
    <s v="sin informacion"/>
    <s v="sin informacion"/>
    <s v="sin informacion"/>
    <s v="sin informacion"/>
    <s v="sin informacion"/>
  </r>
  <r>
    <n v="139627"/>
    <x v="0"/>
    <s v="Moreno"/>
    <x v="3"/>
    <d v="2021-02-04T00:00:00"/>
    <s v="Victor"/>
    <s v="Mantenimiento Electrico"/>
    <d v="2023-03-27T00:00:00"/>
    <d v="1899-12-30T18:16:57"/>
    <d v="2023-03-27T00:00:00"/>
    <d v="1899-12-30T18:44:54"/>
    <n v="1677"/>
    <n v="27.95"/>
    <s v="sin informacion"/>
    <s v="sin informacion"/>
    <n v="13"/>
    <s v="marzo"/>
    <s v="T"/>
    <s v="sin informacion"/>
    <s v="sin informacion"/>
    <s v="sin informacion"/>
    <s v="sin informacion"/>
    <s v="sin informacion"/>
  </r>
  <r>
    <n v="139633"/>
    <x v="0"/>
    <s v="Moreno"/>
    <x v="3"/>
    <d v="2021-02-04T00:00:00"/>
    <s v="Victor"/>
    <s v="Mantenimiento Electrico"/>
    <d v="2023-03-27T00:00:00"/>
    <d v="1899-12-30T20:14:42"/>
    <d v="2023-03-27T00:00:00"/>
    <d v="1899-12-30T20:28:18"/>
    <n v="816"/>
    <n v="13.6"/>
    <s v="sin informacion"/>
    <s v="sin informacion"/>
    <n v="13"/>
    <s v="marzo"/>
    <s v="T"/>
    <s v="sin informacion"/>
    <s v="sin informacion"/>
    <s v="sin informacion"/>
    <s v="sin informacion"/>
    <s v="sin informacion"/>
  </r>
  <r>
    <n v="139635"/>
    <x v="10"/>
    <s v="Moreno"/>
    <x v="7"/>
    <d v="2020-09-30T00:00:00"/>
    <s v="Martín"/>
    <s v="Mantenimiento Mecanico"/>
    <d v="2023-03-27T00:00:00"/>
    <d v="1899-12-30T21:05:55"/>
    <d v="2023-03-27T00:00:00"/>
    <d v="1899-12-30T21:32:12"/>
    <n v="1577"/>
    <n v="26.283333333333335"/>
    <s v="sin informacion"/>
    <s v="sin informacion"/>
    <n v="13"/>
    <s v="marzo"/>
    <s v="T"/>
    <s v="sin informacion"/>
    <s v="sin informacion"/>
    <s v="sin informacion"/>
    <s v="sin informacion"/>
    <s v="sin informacion"/>
  </r>
  <r>
    <n v="139637"/>
    <x v="36"/>
    <s v="Moreno"/>
    <x v="10"/>
    <d v="2018-11-01T00:00:00"/>
    <s v="-"/>
    <s v="Mantenimiento Mecanico"/>
    <d v="2023-03-27T00:00:00"/>
    <d v="1899-12-30T23:03:15"/>
    <d v="2023-03-27T00:00:00"/>
    <d v="1899-12-30T23:03:18"/>
    <n v="3"/>
    <n v="0.05"/>
    <s v="microparada"/>
    <s v="microparada"/>
    <n v="13"/>
    <s v="marzo"/>
    <s v="N"/>
    <m/>
    <s v="microparada"/>
    <m/>
    <m/>
    <m/>
  </r>
  <r>
    <n v="139647"/>
    <x v="0"/>
    <s v="Moreno"/>
    <x v="4"/>
    <d v="2018-11-01T00:00:00"/>
    <s v="-"/>
    <s v="Mantenimiento Mecanico"/>
    <d v="2023-03-28T00:00:00"/>
    <d v="1899-12-30T06:09:51"/>
    <d v="2023-03-28T00:00:00"/>
    <d v="1899-12-30T07:04:03"/>
    <n v="3252"/>
    <n v="54.2"/>
    <s v="se regula amplificador de la fibra óptica de presencia de puck"/>
    <s v="ajuste"/>
    <n v="13"/>
    <s v="marzo"/>
    <s v="M"/>
    <m/>
    <s v="no"/>
    <m/>
    <m/>
    <m/>
  </r>
  <r>
    <n v="139704"/>
    <x v="9"/>
    <s v="Moreno"/>
    <x v="6"/>
    <d v="2021-03-03T00:00:00"/>
    <s v="Martín"/>
    <s v="Mantenimiento Mecanico"/>
    <d v="2023-03-28T00:00:00"/>
    <d v="1899-12-30T11:33:45"/>
    <d v="2023-03-28T00:00:00"/>
    <d v="1899-12-30T11:37:16"/>
    <n v="211"/>
    <n v="3.5166666666666666"/>
    <s v="microparada"/>
    <s v="microparada"/>
    <n v="13"/>
    <s v="marzo"/>
    <s v="M"/>
    <m/>
    <s v="microparada"/>
    <m/>
    <m/>
    <m/>
  </r>
  <r>
    <n v="139706"/>
    <x v="9"/>
    <s v="Moreno"/>
    <x v="6"/>
    <d v="2021-03-03T00:00:00"/>
    <s v="Martín"/>
    <s v="Mantenimiento Mecanico"/>
    <d v="2023-03-28T00:00:00"/>
    <d v="1899-12-30T11:39:29"/>
    <d v="2023-03-28T00:00:00"/>
    <d v="1899-12-30T12:01:44"/>
    <n v="1335"/>
    <n v="22.25"/>
    <s v="sin informacion"/>
    <s v="sin informacion"/>
    <n v="13"/>
    <s v="marzo"/>
    <s v="M"/>
    <s v="sin informacion"/>
    <s v="sin informacion"/>
    <s v="sin informacion"/>
    <s v="sin informacion"/>
    <s v="sin informacion"/>
  </r>
  <r>
    <n v="139710"/>
    <x v="9"/>
    <s v="Moreno"/>
    <x v="6"/>
    <d v="2021-03-03T00:00:00"/>
    <s v="Martín"/>
    <s v="Mantenimiento Mecanico"/>
    <d v="2023-03-28T00:00:00"/>
    <d v="1899-12-30T12:48:56"/>
    <d v="2023-03-28T00:00:00"/>
    <d v="1899-12-30T13:25:46"/>
    <n v="2210"/>
    <n v="36.833333333333336"/>
    <s v="sin informacion"/>
    <s v="sin informacion"/>
    <n v="13"/>
    <s v="marzo"/>
    <s v="M"/>
    <s v="sin informacion"/>
    <s v="sin informacion"/>
    <s v="sin informacion"/>
    <s v="sin informacion"/>
    <s v="sin informacion"/>
  </r>
  <r>
    <n v="139715"/>
    <x v="1"/>
    <s v="Moreno"/>
    <x v="2"/>
    <d v="2020-10-16T00:00:00"/>
    <s v="Martín"/>
    <s v="Mantenimiento Electrico"/>
    <d v="2023-03-28T00:00:00"/>
    <d v="1899-12-30T14:21:07"/>
    <d v="2023-03-28T00:00:00"/>
    <d v="1899-12-30T14:38:18"/>
    <n v="1031"/>
    <n v="17.183333333333334"/>
    <s v="sin informacion"/>
    <s v="sin informacion"/>
    <n v="13"/>
    <s v="marzo"/>
    <s v="T"/>
    <s v="sin informacion"/>
    <s v="sin informacion"/>
    <s v="sin informacion"/>
    <s v="sin informacion"/>
    <s v="sin informacion"/>
  </r>
  <r>
    <n v="139716"/>
    <x v="6"/>
    <s v="Moreno"/>
    <x v="8"/>
    <d v="2018-11-01T00:00:00"/>
    <s v="-"/>
    <s v="Mantenimiento Mecanico"/>
    <d v="2023-03-28T00:00:00"/>
    <d v="1899-12-30T14:21:52"/>
    <d v="2023-03-28T00:00:00"/>
    <d v="1899-12-30T15:15:07"/>
    <n v="3195"/>
    <n v="53.25"/>
    <s v="sin informacion"/>
    <s v="sin informacion"/>
    <n v="13"/>
    <s v="marzo"/>
    <s v="T"/>
    <s v="sin informacion"/>
    <s v="sin informacion"/>
    <s v="sin informacion"/>
    <s v="sin informacion"/>
    <s v="sin informacion"/>
  </r>
  <r>
    <n v="139717"/>
    <x v="0"/>
    <s v="Moreno"/>
    <x v="18"/>
    <d v="2018-11-01T00:00:00"/>
    <s v="-"/>
    <s v="Mantenimiento Mecanico"/>
    <d v="2023-03-28T00:00:00"/>
    <d v="1899-12-30T14:41:26"/>
    <d v="2023-03-28T00:00:00"/>
    <d v="1899-12-30T14:50:51"/>
    <n v="565"/>
    <n v="9.4166666666666661"/>
    <s v="microparada"/>
    <s v="microparada"/>
    <n v="13"/>
    <s v="marzo"/>
    <s v="T"/>
    <m/>
    <s v="microparada"/>
    <m/>
    <m/>
    <m/>
  </r>
  <r>
    <n v="139718"/>
    <x v="27"/>
    <s v="Moreno"/>
    <x v="19"/>
    <d v="2018-11-01T00:00:00"/>
    <s v="-"/>
    <s v="Mantenimiento Mecanico"/>
    <d v="2023-03-28T00:00:00"/>
    <d v="1899-12-30T14:49:25"/>
    <d v="2023-03-28T00:00:00"/>
    <d v="1899-12-30T15:03:01"/>
    <n v="816"/>
    <n v="13.6"/>
    <s v=" tapadora se coloca cadena"/>
    <s v="ajuste"/>
    <n v="13"/>
    <s v="marzo"/>
    <s v="T"/>
    <m/>
    <s v="no"/>
    <m/>
    <m/>
    <m/>
  </r>
  <r>
    <n v="139719"/>
    <x v="10"/>
    <s v="Moreno"/>
    <x v="7"/>
    <d v="2020-09-30T00:00:00"/>
    <s v="Martín"/>
    <s v="Mantenimiento Mecanico"/>
    <d v="2023-03-28T00:00:00"/>
    <d v="1899-12-30T15:08:08"/>
    <d v="2023-03-28T00:00:00"/>
    <d v="1899-12-30T15:28:12"/>
    <n v="1204"/>
    <n v="20.066666666666666"/>
    <s v="se coloca espina elástica"/>
    <s v="ajuste"/>
    <n v="13"/>
    <s v="marzo"/>
    <s v="T"/>
    <m/>
    <s v="no"/>
    <m/>
    <m/>
    <m/>
  </r>
  <r>
    <n v="139722"/>
    <x v="6"/>
    <s v="Moreno"/>
    <x v="19"/>
    <d v="2018-11-01T00:00:00"/>
    <s v="-"/>
    <s v="Mantenimiento Mecanico"/>
    <d v="2023-03-28T00:00:00"/>
    <d v="1899-12-30T15:24:01"/>
    <d v="2023-03-28T00:00:00"/>
    <d v="1899-12-30T15:50:06"/>
    <n v="1565"/>
    <n v="26.083333333333332"/>
    <s v="etiquetadora regulación"/>
    <s v="ajuste"/>
    <n v="13"/>
    <s v="marzo"/>
    <s v="T"/>
    <m/>
    <s v="no"/>
    <m/>
    <m/>
    <m/>
  </r>
  <r>
    <n v="139726"/>
    <x v="6"/>
    <s v="Moreno"/>
    <x v="19"/>
    <d v="2018-11-01T00:00:00"/>
    <s v="-"/>
    <s v="Mantenimiento Electrico"/>
    <d v="2023-03-28T00:00:00"/>
    <d v="1899-12-30T16:26:13"/>
    <d v="2023-03-28T00:00:00"/>
    <d v="1899-12-30T17:11:07"/>
    <n v="2694"/>
    <n v="44.9"/>
    <s v="etiquetadora regulación"/>
    <s v="ajuste"/>
    <n v="13"/>
    <s v="marzo"/>
    <s v="T"/>
    <m/>
    <s v="no"/>
    <m/>
    <m/>
    <m/>
  </r>
  <r>
    <n v="139731"/>
    <x v="0"/>
    <s v="Moreno"/>
    <x v="2"/>
    <d v="2018-11-01T00:00:00"/>
    <s v="-"/>
    <s v="Mantenimiento Mecanico"/>
    <d v="2023-03-28T00:00:00"/>
    <d v="1899-12-30T17:14:23"/>
    <d v="2023-03-28T00:00:00"/>
    <d v="1899-12-30T17:20:58"/>
    <n v="395"/>
    <n v="6.583333333333333"/>
    <s v="microparada"/>
    <s v="microparada"/>
    <n v="13"/>
    <s v="marzo"/>
    <s v="T"/>
    <m/>
    <s v="microparada"/>
    <m/>
    <m/>
    <m/>
  </r>
  <r>
    <n v="139733"/>
    <x v="22"/>
    <s v="Moreno"/>
    <x v="3"/>
    <d v="2021-02-04T00:00:00"/>
    <s v="Victor"/>
    <s v="Mantenimiento Mecanico"/>
    <d v="2023-03-28T00:00:00"/>
    <d v="1899-12-30T17:21:20"/>
    <d v="2023-03-28T00:00:00"/>
    <d v="1899-12-30T17:39:08"/>
    <n v="1068"/>
    <n v="17.8"/>
    <s v="se ajusta girador de packs"/>
    <s v="ajuste"/>
    <n v="13"/>
    <s v="marzo"/>
    <s v="T"/>
    <m/>
    <s v="no"/>
    <m/>
    <m/>
    <m/>
  </r>
  <r>
    <n v="139734"/>
    <x v="0"/>
    <s v="Moreno"/>
    <x v="2"/>
    <d v="2018-11-01T00:00:00"/>
    <s v="-"/>
    <s v="Mantenimiento Mecanico"/>
    <d v="2023-03-28T00:00:00"/>
    <d v="1899-12-30T17:27:06"/>
    <d v="2023-03-28T00:00:00"/>
    <d v="1899-12-30T17:45:42"/>
    <n v="1116"/>
    <n v="18.600000000000001"/>
    <s v=" regulación de sensor"/>
    <s v="ajuste"/>
    <n v="13"/>
    <s v="marzo"/>
    <s v="T"/>
    <m/>
    <s v="no"/>
    <m/>
    <m/>
    <m/>
  </r>
  <r>
    <n v="139737"/>
    <x v="15"/>
    <s v="Moreno"/>
    <x v="3"/>
    <d v="2021-02-04T00:00:00"/>
    <s v="Victor"/>
    <s v="Mantenimiento Mecanico"/>
    <d v="2023-03-28T00:00:00"/>
    <d v="1899-12-30T17:46:35"/>
    <d v="2023-03-28T00:00:00"/>
    <d v="1899-12-30T17:54:25"/>
    <n v="470"/>
    <n v="7.833333333333333"/>
    <s v="microparada"/>
    <s v="microparada"/>
    <n v="13"/>
    <s v="marzo"/>
    <s v="T"/>
    <m/>
    <s v="microparada"/>
    <m/>
    <m/>
    <m/>
  </r>
  <r>
    <n v="139739"/>
    <x v="27"/>
    <s v="Moreno"/>
    <x v="19"/>
    <d v="2018-11-01T00:00:00"/>
    <s v="-"/>
    <s v="Mantenimiento Mecanico"/>
    <d v="2023-03-28T00:00:00"/>
    <d v="1899-12-30T17:53:43"/>
    <d v="2023-03-28T00:00:00"/>
    <d v="1899-12-30T18:05:08"/>
    <n v="685"/>
    <n v="11.416666666666666"/>
    <s v="sin informacion"/>
    <s v="sin informacion"/>
    <n v="13"/>
    <s v="marzo"/>
    <s v="T"/>
    <s v="sin informacion"/>
    <s v="sin informacion"/>
    <s v="sin informacion"/>
    <s v="sin informacion"/>
    <s v="sin informacion"/>
  </r>
  <r>
    <n v="139742"/>
    <x v="10"/>
    <s v="Moreno"/>
    <x v="7"/>
    <d v="2020-09-30T00:00:00"/>
    <s v="Martín"/>
    <s v="Mantenimiento Mecanico"/>
    <d v="2023-03-28T00:00:00"/>
    <d v="1899-12-30T18:30:58"/>
    <d v="2023-03-28T00:00:00"/>
    <d v="1899-12-30T18:53:48"/>
    <n v="1370"/>
    <n v="22.833333333333332"/>
    <s v="se regula pinzas y flejes"/>
    <s v="ajuste"/>
    <n v="13"/>
    <s v="marzo"/>
    <s v="T"/>
    <m/>
    <s v="no"/>
    <m/>
    <m/>
    <m/>
  </r>
  <r>
    <n v="139747"/>
    <x v="27"/>
    <s v="Moreno"/>
    <x v="19"/>
    <d v="2018-11-01T00:00:00"/>
    <s v="-"/>
    <s v="Mantenimiento Mecanico"/>
    <d v="2023-03-28T00:00:00"/>
    <d v="1899-12-30T19:14:19"/>
    <d v="2023-03-28T00:00:00"/>
    <d v="1899-12-30T19:18:26"/>
    <n v="247"/>
    <n v="4.1166666666666663"/>
    <s v="microparada"/>
    <s v="microparada"/>
    <n v="13"/>
    <s v="marzo"/>
    <s v="T"/>
    <m/>
    <s v="microparada"/>
    <m/>
    <m/>
    <m/>
  </r>
  <r>
    <n v="139749"/>
    <x v="0"/>
    <s v="Moreno"/>
    <x v="12"/>
    <d v="2018-11-01T00:00:00"/>
    <s v="-"/>
    <s v="Mantenimiento Electrico"/>
    <d v="2023-03-28T00:00:00"/>
    <d v="1899-12-30T21:02:05"/>
    <d v="2023-03-28T00:00:00"/>
    <d v="1899-12-30T21:13:47"/>
    <n v="702"/>
    <n v="11.7"/>
    <s v="sin informacion"/>
    <s v="sin informacion"/>
    <n v="13"/>
    <s v="marzo"/>
    <s v="T"/>
    <s v="sin informacion"/>
    <s v="sin informacion"/>
    <s v="sin informacion"/>
    <s v="sin informacion"/>
    <s v="sin informacion"/>
  </r>
  <r>
    <n v="139750"/>
    <x v="0"/>
    <s v="Moreno"/>
    <x v="12"/>
    <d v="2018-11-01T00:00:00"/>
    <s v="-"/>
    <s v="Mantenimiento Electrico"/>
    <d v="2023-03-28T00:00:00"/>
    <d v="1899-12-30T21:15:54"/>
    <d v="2023-03-28T00:00:00"/>
    <d v="1899-12-30T21:30:24"/>
    <n v="870"/>
    <n v="14.5"/>
    <s v="sin informacion"/>
    <s v="sin informacion"/>
    <n v="13"/>
    <s v="marzo"/>
    <s v="T"/>
    <s v="sin informacion"/>
    <s v="sin informacion"/>
    <s v="sin informacion"/>
    <s v="sin informacion"/>
    <s v="sin informacion"/>
  </r>
  <r>
    <n v="139757"/>
    <x v="0"/>
    <s v="Moreno"/>
    <x v="4"/>
    <d v="2018-11-01T00:00:00"/>
    <s v="-"/>
    <s v="Mantenimiento Electrico"/>
    <d v="2023-03-29T00:00:00"/>
    <d v="1899-12-30T06:06:08"/>
    <d v="2023-03-29T00:00:00"/>
    <d v="1899-12-30T07:15:04"/>
    <n v="4136"/>
    <n v="68.933333333333337"/>
    <s v="estuvimos con Daniel trabajando en la línea por qué no habilitaba el pilz y ahora estamos esperando a que llegue a temperatura el chiller para que arranque"/>
    <s v="ajuste"/>
    <n v="13"/>
    <s v="marzo"/>
    <s v="M"/>
    <m/>
    <s v="no"/>
    <m/>
    <m/>
    <m/>
  </r>
  <r>
    <n v="139758"/>
    <x v="0"/>
    <s v="Moreno"/>
    <x v="18"/>
    <d v="2018-11-01T00:00:00"/>
    <s v="-"/>
    <s v="Mantenimiento Mecanico"/>
    <d v="2023-03-29T00:00:00"/>
    <d v="1899-12-30T06:06:29"/>
    <d v="2023-03-29T00:00:00"/>
    <d v="1899-12-30T08:19:29"/>
    <n v="7980"/>
    <n v="133"/>
    <s v="se cambia resistencia del Leiste"/>
    <s v="rotura"/>
    <n v="13"/>
    <s v="marzo"/>
    <s v="M"/>
    <m/>
    <s v="si"/>
    <m/>
    <m/>
    <m/>
  </r>
  <r>
    <n v="139761"/>
    <x v="22"/>
    <s v="Moreno"/>
    <x v="3"/>
    <d v="2021-02-04T00:00:00"/>
    <s v="Victor"/>
    <s v="Mantenimiento Mecanico"/>
    <d v="2023-03-29T00:00:00"/>
    <d v="1899-12-30T06:17:07"/>
    <d v="2023-03-29T00:00:00"/>
    <d v="1899-12-30T06:50:30"/>
    <n v="2003"/>
    <n v="33.383333333333333"/>
    <s v="sin informacion"/>
    <s v="sin informacion"/>
    <n v="13"/>
    <s v="marzo"/>
    <s v="M"/>
    <s v="sin informacion"/>
    <s v="sin informacion"/>
    <s v="sin informacion"/>
    <s v="sin informacion"/>
    <s v="sin informacion"/>
  </r>
  <r>
    <n v="139764"/>
    <x v="28"/>
    <s v="Moreno"/>
    <x v="6"/>
    <d v="2018-11-01T00:00:00"/>
    <s v="-"/>
    <s v="Mantenimiento Electrico"/>
    <d v="2023-03-29T00:00:00"/>
    <d v="1899-12-30T06:57:28"/>
    <d v="2023-03-29T00:00:00"/>
    <d v="1899-12-30T07:11:19"/>
    <n v="831"/>
    <n v="13.85"/>
    <s v="variador en falla"/>
    <s v="ajuste"/>
    <n v="13"/>
    <s v="marzo"/>
    <s v="M"/>
    <m/>
    <s v="no"/>
    <m/>
    <m/>
    <m/>
  </r>
  <r>
    <n v="139765"/>
    <x v="22"/>
    <s v="Moreno"/>
    <x v="3"/>
    <d v="2021-02-04T00:00:00"/>
    <s v="Victor"/>
    <s v="Mantenimiento Mecanico"/>
    <d v="2023-03-29T00:00:00"/>
    <d v="1899-12-30T06:57:51"/>
    <d v="2023-03-29T00:00:00"/>
    <d v="1899-12-30T07:27:25"/>
    <n v="1774"/>
    <n v="29.566666666666666"/>
    <s v="sin informacion"/>
    <s v="sin informacion"/>
    <n v="13"/>
    <s v="marzo"/>
    <s v="M"/>
    <s v="sin informacion"/>
    <s v="sin informacion"/>
    <s v="sin informacion"/>
    <s v="sin informacion"/>
    <s v="sin informacion"/>
  </r>
  <r>
    <n v="139767"/>
    <x v="25"/>
    <s v="Moreno"/>
    <x v="4"/>
    <d v="2018-11-01T00:00:00"/>
    <s v="-"/>
    <s v="Mantenimiento Electrico"/>
    <d v="2023-03-29T00:00:00"/>
    <d v="1899-12-30T07:17:40"/>
    <d v="2023-03-29T00:00:00"/>
    <d v="1899-12-30T07:24:21"/>
    <n v="401"/>
    <n v="6.6833333333333336"/>
    <s v="microparada"/>
    <s v="microparada"/>
    <n v="13"/>
    <s v="marzo"/>
    <s v="M"/>
    <m/>
    <s v="microparada"/>
    <m/>
    <m/>
    <m/>
  </r>
  <r>
    <n v="139770"/>
    <x v="11"/>
    <s v="Moreno"/>
    <x v="9"/>
    <d v="2018-11-01T00:00:00"/>
    <s v="-"/>
    <s v="Mantenimiento Electrico"/>
    <d v="2023-03-29T00:00:00"/>
    <d v="1899-12-30T07:56:27"/>
    <d v="2023-03-29T00:00:00"/>
    <d v="1899-12-30T08:01:31"/>
    <n v="304"/>
    <n v="5.0666666666666664"/>
    <s v="microparada"/>
    <s v="microparada"/>
    <n v="13"/>
    <s v="marzo"/>
    <s v="M"/>
    <m/>
    <s v="microparada"/>
    <m/>
    <m/>
    <m/>
  </r>
  <r>
    <n v="139773"/>
    <x v="3"/>
    <s v="Moreno"/>
    <x v="4"/>
    <d v="2018-11-01T00:00:00"/>
    <s v="-"/>
    <s v="Mantenimiento Mecanico"/>
    <d v="2023-03-29T00:00:00"/>
    <d v="1899-12-30T08:47:01"/>
    <d v="2023-03-29T00:00:00"/>
    <d v="1899-12-30T08:54:58"/>
    <n v="477"/>
    <n v="7.95"/>
    <s v="microparada"/>
    <s v="microparada"/>
    <n v="13"/>
    <s v="marzo"/>
    <s v="M"/>
    <m/>
    <s v="microparada"/>
    <m/>
    <m/>
    <m/>
  </r>
  <r>
    <n v="139776"/>
    <x v="39"/>
    <s v="Moreno"/>
    <x v="2"/>
    <d v="2018-11-01T00:00:00"/>
    <s v="-"/>
    <s v="Mantenimiento Mecanico"/>
    <d v="2023-03-29T00:00:00"/>
    <d v="1899-12-30T08:50:21"/>
    <d v="2023-03-29T00:00:00"/>
    <d v="1899-12-30T08:55:35"/>
    <n v="314"/>
    <n v="5.2333333333333334"/>
    <s v="microparada"/>
    <s v="microparada"/>
    <n v="13"/>
    <s v="marzo"/>
    <s v="M"/>
    <m/>
    <s v="microparada"/>
    <m/>
    <m/>
    <m/>
  </r>
  <r>
    <n v="139778"/>
    <x v="39"/>
    <s v="Moreno"/>
    <x v="2"/>
    <d v="2018-11-01T00:00:00"/>
    <s v="-"/>
    <s v="Mantenimiento Electrico"/>
    <d v="2023-03-29T00:00:00"/>
    <d v="1899-12-30T08:55:43"/>
    <d v="2023-03-29T00:00:00"/>
    <d v="1899-12-30T09:04:31"/>
    <n v="528"/>
    <n v="8.8000000000000007"/>
    <s v="microparada"/>
    <s v="microparada"/>
    <n v="13"/>
    <s v="marzo"/>
    <s v="M"/>
    <m/>
    <s v="microparada"/>
    <m/>
    <m/>
    <m/>
  </r>
  <r>
    <n v="139787"/>
    <x v="28"/>
    <s v="Moreno"/>
    <x v="6"/>
    <d v="2018-11-01T00:00:00"/>
    <s v="-"/>
    <s v="Mantenimiento Electrico"/>
    <d v="2023-03-29T00:00:00"/>
    <d v="1899-12-30T11:08:18"/>
    <d v="2023-03-29T00:00:00"/>
    <d v="1899-12-30T11:24:06"/>
    <n v="948"/>
    <n v="15.8"/>
    <s v="sin informacion"/>
    <s v="sin informacion"/>
    <n v="13"/>
    <s v="marzo"/>
    <s v="M"/>
    <s v="sin informacion"/>
    <s v="sin informacion"/>
    <s v="sin informacion"/>
    <s v="sin informacion"/>
    <s v="sin informacion"/>
  </r>
  <r>
    <n v="139809"/>
    <x v="22"/>
    <s v="Moreno"/>
    <x v="19"/>
    <d v="2021-08-24T00:00:00"/>
    <s v="Sebastian "/>
    <s v="Mantenimiento Electrico"/>
    <d v="2023-03-29T00:00:00"/>
    <d v="1899-12-30T14:25:19"/>
    <d v="2023-03-29T00:00:00"/>
    <d v="1899-12-30T15:07:03"/>
    <n v="2504"/>
    <n v="41.733333333333334"/>
    <s v="regulación de laser"/>
    <s v="ajuste"/>
    <n v="13"/>
    <s v="marzo"/>
    <s v="T"/>
    <m/>
    <s v="no"/>
    <m/>
    <m/>
    <m/>
  </r>
  <r>
    <n v="139810"/>
    <x v="11"/>
    <s v="Moreno"/>
    <x v="9"/>
    <d v="2018-11-01T00:00:00"/>
    <s v="-"/>
    <s v="Mantenimiento Electrico"/>
    <d v="2023-03-29T00:00:00"/>
    <d v="1899-12-30T14:34:39"/>
    <d v="2023-03-29T00:00:00"/>
    <d v="1899-12-30T14:35:28"/>
    <n v="49"/>
    <n v="0.81666666666666665"/>
    <s v="microparada"/>
    <s v="microparada"/>
    <n v="13"/>
    <s v="marzo"/>
    <s v="T"/>
    <m/>
    <s v="microparada"/>
    <m/>
    <m/>
    <m/>
  </r>
  <r>
    <n v="139811"/>
    <x v="11"/>
    <s v="Moreno"/>
    <x v="9"/>
    <d v="2018-11-01T00:00:00"/>
    <s v="-"/>
    <s v="Mantenimiento Mecanico"/>
    <d v="2023-03-29T00:00:00"/>
    <d v="1899-12-30T14:35:46"/>
    <d v="2023-03-29T00:00:00"/>
    <d v="1899-12-30T14:43:39"/>
    <n v="473"/>
    <n v="7.8833333333333337"/>
    <s v="microparada"/>
    <s v="microparada"/>
    <n v="13"/>
    <s v="marzo"/>
    <s v="T"/>
    <m/>
    <s v="microparada"/>
    <m/>
    <m/>
    <m/>
  </r>
  <r>
    <n v="139818"/>
    <x v="22"/>
    <s v="Moreno"/>
    <x v="19"/>
    <d v="2021-08-24T00:00:00"/>
    <s v="Sebastian "/>
    <s v="Mantenimiento Mecanico"/>
    <d v="2023-03-29T00:00:00"/>
    <d v="1899-12-30T16:44:39"/>
    <d v="2023-03-29T00:00:00"/>
    <d v="1899-12-30T18:08:59"/>
    <n v="5060"/>
    <n v="84.333333333333329"/>
    <s v="regulación de laser"/>
    <s v="ajuste"/>
    <n v="13"/>
    <s v="marzo"/>
    <s v="T"/>
    <m/>
    <s v="no"/>
    <m/>
    <m/>
    <m/>
  </r>
  <r>
    <n v="139820"/>
    <x v="19"/>
    <s v="Moreno"/>
    <x v="3"/>
    <d v="2021-02-04T00:00:00"/>
    <s v="Victor"/>
    <s v="Mantenimiento Electrico"/>
    <d v="2023-03-29T00:00:00"/>
    <d v="1899-12-30T16:58:45"/>
    <d v="2023-03-29T00:00:00"/>
    <d v="1899-12-30T17:34:44"/>
    <n v="2159"/>
    <n v="35.983333333333334"/>
    <s v="cables de resistencia haciendo corto"/>
    <s v="rotura"/>
    <n v="13"/>
    <s v="marzo"/>
    <s v="T"/>
    <m/>
    <s v="si"/>
    <m/>
    <m/>
    <m/>
  </r>
  <r>
    <n v="139832"/>
    <x v="6"/>
    <s v="Moreno"/>
    <x v="19"/>
    <d v="2018-11-01T00:00:00"/>
    <s v="-"/>
    <s v="Mantenimiento Mecanico"/>
    <d v="2023-03-29T00:00:00"/>
    <d v="1899-12-30T19:28:28"/>
    <d v="2023-03-29T00:00:00"/>
    <d v="1899-12-30T20:11:26"/>
    <n v="2578"/>
    <n v="42.966666666666669"/>
    <s v="regulación de etiquetadora"/>
    <s v="ajuste"/>
    <n v="13"/>
    <s v="marzo"/>
    <s v="T"/>
    <m/>
    <s v="no"/>
    <m/>
    <m/>
    <m/>
  </r>
  <r>
    <n v="139838"/>
    <x v="6"/>
    <s v="Moreno"/>
    <x v="19"/>
    <d v="2018-11-01T00:00:00"/>
    <s v="-"/>
    <s v="Mantenimiento Mecanico"/>
    <d v="2023-03-29T00:00:00"/>
    <d v="1899-12-30T20:33:55"/>
    <d v="2023-03-29T00:00:00"/>
    <d v="1899-12-30T21:20:27"/>
    <n v="2792"/>
    <n v="46.533333333333331"/>
    <s v="regulación de etiquetadora"/>
    <s v="ajuste"/>
    <n v="13"/>
    <s v="marzo"/>
    <s v="T"/>
    <m/>
    <s v="no"/>
    <m/>
    <m/>
    <m/>
  </r>
  <r>
    <n v="139840"/>
    <x v="29"/>
    <s v="Moreno"/>
    <x v="15"/>
    <d v="2019-10-08T00:00:00"/>
    <s v="Martín"/>
    <s v="Mantenimiento Electrico"/>
    <d v="2023-03-29T00:00:00"/>
    <d v="1899-12-30T21:07:15"/>
    <d v="2023-03-29T00:00:00"/>
    <d v="1899-12-30T21:17:03"/>
    <n v="588"/>
    <n v="9.8000000000000007"/>
    <s v="microparada"/>
    <s v="microparada"/>
    <n v="13"/>
    <s v="marzo"/>
    <s v="T"/>
    <m/>
    <s v="microparada"/>
    <m/>
    <m/>
    <m/>
  </r>
  <r>
    <n v="139841"/>
    <x v="22"/>
    <s v="Moreno"/>
    <x v="3"/>
    <d v="2021-02-04T00:00:00"/>
    <s v="Victor"/>
    <s v="Mantenimiento Mecanico"/>
    <d v="2023-03-29T00:00:00"/>
    <d v="1899-12-30T21:29:21"/>
    <d v="2023-03-29T00:00:00"/>
    <d v="1899-12-30T21:44:07"/>
    <n v="886"/>
    <n v="14.766666666666667"/>
    <s v="se endereza guía de salida de láser"/>
    <s v="ajuste"/>
    <n v="13"/>
    <s v="marzo"/>
    <s v="T"/>
    <m/>
    <s v="no"/>
    <m/>
    <m/>
    <m/>
  </r>
  <r>
    <n v="139848"/>
    <x v="28"/>
    <s v="Moreno"/>
    <x v="2"/>
    <d v="2018-11-01T00:00:00"/>
    <s v="-"/>
    <s v="Mantenimiento Mecanico"/>
    <d v="2023-03-30T00:00:00"/>
    <d v="1899-12-30T06:18:12"/>
    <d v="2023-03-30T00:00:00"/>
    <d v="1899-12-30T06:44:45"/>
    <n v="1593"/>
    <n v="26.55"/>
    <s v="regulacion"/>
    <s v="ajuste"/>
    <n v="13"/>
    <s v="marzo"/>
    <s v="M"/>
    <m/>
    <s v="no"/>
    <m/>
    <m/>
    <m/>
  </r>
  <r>
    <n v="139851"/>
    <x v="0"/>
    <s v="Moreno"/>
    <x v="4"/>
    <d v="2018-11-01T00:00:00"/>
    <s v="-"/>
    <s v="Mantenimiento Mecanico"/>
    <d v="2023-03-30T00:00:00"/>
    <d v="1899-12-30T06:23:14"/>
    <d v="2023-03-30T00:00:00"/>
    <d v="1899-12-30T07:33:21"/>
    <n v="4207"/>
    <n v="70.11666666666666"/>
    <s v="sin informacion"/>
    <s v="sin informacion"/>
    <n v="13"/>
    <s v="marzo"/>
    <s v="M"/>
    <s v="sin informacion"/>
    <s v="sin informacion"/>
    <s v="sin informacion"/>
    <s v="sin informacion"/>
    <s v="sin informacion"/>
  </r>
  <r>
    <n v="139858"/>
    <x v="27"/>
    <s v="Moreno"/>
    <x v="19"/>
    <d v="2018-11-01T00:00:00"/>
    <s v="-"/>
    <s v="Mantenimiento Mecanico"/>
    <d v="2023-03-30T00:00:00"/>
    <d v="1899-12-30T07:14:11"/>
    <d v="2023-03-30T00:00:00"/>
    <d v="1899-12-30T07:29:13"/>
    <n v="902"/>
    <n v="15.033333333333333"/>
    <s v="sin informacion"/>
    <s v="sin informacion"/>
    <n v="13"/>
    <s v="marzo"/>
    <s v="M"/>
    <s v="sin informacion"/>
    <s v="sin informacion"/>
    <s v="sin informacion"/>
    <s v="sin informacion"/>
    <s v="sin informacion"/>
  </r>
  <r>
    <n v="139860"/>
    <x v="27"/>
    <s v="Moreno"/>
    <x v="19"/>
    <d v="2018-11-01T00:00:00"/>
    <s v="-"/>
    <s v="Mantenimiento Mecanico"/>
    <d v="2023-03-30T00:00:00"/>
    <d v="1899-12-30T07:37:40"/>
    <d v="2023-03-30T00:00:00"/>
    <d v="1899-12-30T08:13:52"/>
    <n v="2172"/>
    <n v="36.200000000000003"/>
    <s v="sin informacion"/>
    <s v="sin informacion"/>
    <n v="13"/>
    <s v="marzo"/>
    <s v="M"/>
    <s v="sin informacion"/>
    <s v="sin informacion"/>
    <s v="sin informacion"/>
    <s v="sin informacion"/>
    <s v="sin informacion"/>
  </r>
  <r>
    <n v="139864"/>
    <x v="2"/>
    <s v="Moreno"/>
    <x v="19"/>
    <d v="2018-11-01T00:00:00"/>
    <s v="-"/>
    <s v="Mantenimiento Mecanico"/>
    <d v="2023-03-30T00:00:00"/>
    <d v="1899-12-30T09:36:25"/>
    <d v="2023-03-30T00:00:00"/>
    <d v="1899-12-30T10:02:27"/>
    <n v="1562"/>
    <n v="26.033333333333335"/>
    <s v="sin informacion"/>
    <s v="sin informacion"/>
    <n v="13"/>
    <s v="marzo"/>
    <s v="M"/>
    <s v="sin informacion"/>
    <s v="sin informacion"/>
    <s v="sin informacion"/>
    <s v="sin informacion"/>
    <s v="sin informacion"/>
  </r>
  <r>
    <n v="139867"/>
    <x v="1"/>
    <s v="Moreno"/>
    <x v="2"/>
    <d v="2020-10-16T00:00:00"/>
    <s v="Martín"/>
    <s v="Mantenimiento Electrico"/>
    <d v="2023-03-30T00:00:00"/>
    <d v="1899-12-30T10:31:00"/>
    <d v="2023-03-30T00:00:00"/>
    <d v="1899-12-30T10:46:57"/>
    <n v="957"/>
    <n v="15.95"/>
    <s v="regulacion"/>
    <s v="ajuste"/>
    <n v="13"/>
    <s v="marzo"/>
    <s v="M"/>
    <m/>
    <s v="no"/>
    <m/>
    <m/>
    <m/>
  </r>
  <r>
    <n v="139869"/>
    <x v="1"/>
    <s v="Moreno"/>
    <x v="2"/>
    <d v="2020-10-16T00:00:00"/>
    <s v="Martín"/>
    <s v="Mantenimiento Mecanico"/>
    <d v="2023-03-30T00:00:00"/>
    <d v="1899-12-30T11:11:34"/>
    <d v="2023-03-30T00:00:00"/>
    <d v="1899-12-30T11:49:31"/>
    <n v="2277"/>
    <n v="37.950000000000003"/>
    <s v="regulacion"/>
    <s v="ajuste"/>
    <n v="13"/>
    <s v="marzo"/>
    <s v="M"/>
    <m/>
    <s v="no"/>
    <m/>
    <m/>
    <m/>
  </r>
  <r>
    <n v="139871"/>
    <x v="0"/>
    <s v="Moreno"/>
    <x v="3"/>
    <d v="2021-02-04T00:00:00"/>
    <s v="Victor"/>
    <s v="Mantenimiento Electrico"/>
    <d v="2023-03-30T00:00:00"/>
    <d v="1899-12-30T11:41:36"/>
    <d v="2023-03-30T00:00:00"/>
    <d v="1899-12-30T12:32:09"/>
    <n v="3033"/>
    <n v="50.55"/>
    <s v="sin informacion"/>
    <s v="sin informacion"/>
    <n v="13"/>
    <s v="marzo"/>
    <s v="M"/>
    <s v="sin informacion"/>
    <s v="sin informacion"/>
    <s v="sin informacion"/>
    <s v="sin informacion"/>
    <s v="sin informacion"/>
  </r>
  <r>
    <n v="139872"/>
    <x v="10"/>
    <s v="Moreno"/>
    <x v="7"/>
    <d v="2020-09-30T00:00:00"/>
    <s v="Martín"/>
    <s v="Mantenimiento Mecanico"/>
    <d v="2023-03-30T00:00:00"/>
    <d v="1899-12-30T11:42:19"/>
    <d v="2023-03-30T00:00:00"/>
    <d v="1899-12-30T12:03:35"/>
    <n v="1276"/>
    <n v="21.266666666666666"/>
    <s v="sin informacion"/>
    <s v="sin informacion"/>
    <n v="13"/>
    <s v="marzo"/>
    <s v="M"/>
    <s v="sin informacion"/>
    <s v="sin informacion"/>
    <s v="sin informacion"/>
    <s v="sin informacion"/>
    <s v="sin informacion"/>
  </r>
  <r>
    <n v="139875"/>
    <x v="1"/>
    <s v="Moreno"/>
    <x v="2"/>
    <d v="2020-10-16T00:00:00"/>
    <s v="Martín"/>
    <s v="Mantenimiento Electrico"/>
    <d v="2023-03-30T00:00:00"/>
    <d v="1899-12-30T12:31:43"/>
    <d v="2023-03-30T00:00:00"/>
    <d v="1899-12-30T12:35:23"/>
    <n v="220"/>
    <n v="3.6666666666666665"/>
    <s v="microparada"/>
    <s v="microparada"/>
    <n v="13"/>
    <s v="marzo"/>
    <s v="M"/>
    <m/>
    <s v="microparada"/>
    <m/>
    <m/>
    <m/>
  </r>
  <r>
    <n v="139880"/>
    <x v="0"/>
    <s v="Moreno"/>
    <x v="8"/>
    <d v="2018-11-01T00:00:00"/>
    <s v="-"/>
    <s v="Mantenimiento Mecanico"/>
    <d v="2023-03-30T00:00:00"/>
    <d v="1899-12-30T14:26:15"/>
    <d v="2023-03-30T00:00:00"/>
    <d v="1899-12-30T14:32:05"/>
    <n v="350"/>
    <n v="5.833333333333333"/>
    <s v="microparada"/>
    <s v="microparada"/>
    <n v="13"/>
    <s v="marzo"/>
    <s v="T"/>
    <m/>
    <s v="microparada"/>
    <m/>
    <m/>
    <m/>
  </r>
  <r>
    <n v="139881"/>
    <x v="22"/>
    <s v="Moreno"/>
    <x v="19"/>
    <d v="2021-08-24T00:00:00"/>
    <s v="Sebastian "/>
    <s v="Mantenimiento Electrico"/>
    <d v="2023-03-30T00:00:00"/>
    <d v="1899-12-30T14:39:37"/>
    <d v="2023-03-30T00:00:00"/>
    <d v="1899-12-30T14:54:56"/>
    <n v="919"/>
    <n v="15.316666666666666"/>
    <s v=" regulación de laser"/>
    <s v="ajuste"/>
    <n v="13"/>
    <s v="marzo"/>
    <s v="T"/>
    <m/>
    <s v="no"/>
    <m/>
    <m/>
    <m/>
  </r>
  <r>
    <n v="139885"/>
    <x v="1"/>
    <s v="Moreno"/>
    <x v="2"/>
    <d v="2020-10-16T00:00:00"/>
    <s v="Martín"/>
    <s v="Mantenimiento Electrico"/>
    <d v="2023-03-30T00:00:00"/>
    <d v="1899-12-30T14:52:49"/>
    <d v="2023-03-30T00:00:00"/>
    <d v="1899-12-30T15:05:41"/>
    <n v="772"/>
    <n v="12.866666666666667"/>
    <s v="regulacion"/>
    <s v="ajuste"/>
    <n v="13"/>
    <s v="marzo"/>
    <s v="T"/>
    <m/>
    <s v="no"/>
    <m/>
    <m/>
    <m/>
  </r>
  <r>
    <n v="139888"/>
    <x v="22"/>
    <s v="Moreno"/>
    <x v="19"/>
    <d v="2021-08-24T00:00:00"/>
    <s v="Sebastian "/>
    <s v="Mantenimiento Electrico"/>
    <d v="2023-03-30T00:00:00"/>
    <d v="1899-12-30T15:05:38"/>
    <d v="2023-03-30T00:00:00"/>
    <d v="1899-12-30T15:28:16"/>
    <n v="1358"/>
    <n v="22.633333333333333"/>
    <s v=" regulación de laser"/>
    <s v="ajuste"/>
    <n v="13"/>
    <s v="marzo"/>
    <s v="T"/>
    <m/>
    <s v="no"/>
    <m/>
    <m/>
    <m/>
  </r>
  <r>
    <n v="139900"/>
    <x v="10"/>
    <s v="Moreno"/>
    <x v="7"/>
    <d v="2020-09-30T00:00:00"/>
    <s v="Martín"/>
    <s v="Mantenimiento Mecanico"/>
    <d v="2023-03-30T00:00:00"/>
    <d v="1899-12-30T16:49:12"/>
    <d v="2023-03-30T00:00:00"/>
    <d v="1899-12-30T17:34:04"/>
    <n v="2692"/>
    <n v="44.866666666666667"/>
    <s v="regulación de sensor de cuchilla"/>
    <s v="ajuste"/>
    <n v="13"/>
    <s v="marzo"/>
    <s v="T"/>
    <m/>
    <s v="no"/>
    <m/>
    <m/>
    <m/>
  </r>
  <r>
    <n v="139901"/>
    <x v="6"/>
    <s v="Moreno"/>
    <x v="16"/>
    <d v="2018-11-01T00:00:00"/>
    <s v="-"/>
    <s v="Mantenimiento Mecanico"/>
    <d v="2023-03-30T00:00:00"/>
    <d v="1899-12-30T17:08:31"/>
    <d v="2023-03-30T00:00:00"/>
    <d v="1899-12-30T17:34:27"/>
    <n v="1556"/>
    <n v="25.933333333333334"/>
    <s v="regulación de etiqueta"/>
    <s v="ajuste"/>
    <n v="13"/>
    <s v="marzo"/>
    <s v="T"/>
    <m/>
    <s v="no"/>
    <m/>
    <m/>
    <m/>
  </r>
  <r>
    <n v="139911"/>
    <x v="2"/>
    <s v="Moreno"/>
    <x v="19"/>
    <d v="2018-11-01T00:00:00"/>
    <s v="-"/>
    <s v="Mantenimiento Electrico"/>
    <d v="2023-03-30T00:00:00"/>
    <d v="1899-12-30T18:42:52"/>
    <d v="2023-03-30T00:00:00"/>
    <d v="1899-12-30T19:57:45"/>
    <n v="4493"/>
    <n v="74.88333333333334"/>
    <s v="estuchadora fuera de punto"/>
    <s v="ajuste"/>
    <n v="13"/>
    <s v="marzo"/>
    <s v="T"/>
    <m/>
    <s v="no"/>
    <m/>
    <m/>
    <m/>
  </r>
  <r>
    <n v="139912"/>
    <x v="0"/>
    <s v="Moreno"/>
    <x v="2"/>
    <d v="2018-11-01T00:00:00"/>
    <s v="-"/>
    <s v="Mantenimiento Electrico"/>
    <d v="2023-03-30T00:00:00"/>
    <d v="1899-12-30T19:56:08"/>
    <d v="2023-03-30T00:00:00"/>
    <d v="1899-12-30T20:01:06"/>
    <n v="298"/>
    <n v="4.9666666666666668"/>
    <s v="microparada"/>
    <s v="microparada"/>
    <n v="13"/>
    <s v="marzo"/>
    <s v="T"/>
    <m/>
    <s v="microparada"/>
    <m/>
    <m/>
    <m/>
  </r>
  <r>
    <n v="139917"/>
    <x v="0"/>
    <s v="Moreno"/>
    <x v="12"/>
    <d v="2018-11-01T00:00:00"/>
    <s v="-"/>
    <s v="Mantenimiento Mecanico"/>
    <d v="2023-03-30T00:00:00"/>
    <d v="1899-12-30T20:47:40"/>
    <d v="2023-03-30T00:00:00"/>
    <d v="1899-12-30T21:11:17"/>
    <n v="1417"/>
    <n v="23.616666666666667"/>
    <s v="sin informacion"/>
    <s v="sin informacion"/>
    <n v="13"/>
    <s v="marzo"/>
    <s v="T"/>
    <s v="sin informacion"/>
    <s v="sin informacion"/>
    <s v="sin informacion"/>
    <s v="sin informacion"/>
    <s v="sin informacion"/>
  </r>
  <r>
    <n v="139919"/>
    <x v="1"/>
    <s v="Moreno"/>
    <x v="2"/>
    <d v="2020-10-16T00:00:00"/>
    <s v="Martín"/>
    <s v="Mantenimiento Electrico"/>
    <d v="2023-03-30T00:00:00"/>
    <d v="1899-12-30T23:35:00"/>
    <d v="2023-03-30T00:00:00"/>
    <d v="1899-12-30T23:53:46"/>
    <n v="1126"/>
    <n v="18.766666666666666"/>
    <s v="regulacion"/>
    <s v="ajuste"/>
    <n v="13"/>
    <s v="marzo"/>
    <s v="N"/>
    <m/>
    <s v="no"/>
    <m/>
    <m/>
    <m/>
  </r>
  <r>
    <n v="139928"/>
    <x v="24"/>
    <s v="Moreno"/>
    <x v="19"/>
    <d v="2018-11-01T00:00:00"/>
    <s v="-"/>
    <s v="Mantenimiento Mecanico"/>
    <d v="2023-03-31T00:00:00"/>
    <d v="1899-12-30T06:29:06"/>
    <d v="2023-03-31T00:00:00"/>
    <d v="1899-12-30T06:52:56"/>
    <n v="1430"/>
    <n v="23.833333333333332"/>
    <s v="sin informacion"/>
    <s v="sin informacion"/>
    <n v="13"/>
    <s v="marzo"/>
    <s v="M"/>
    <s v="sin informacion"/>
    <s v="sin informacion"/>
    <s v="sin informacion"/>
    <s v="sin informacion"/>
    <s v="sin informacion"/>
  </r>
  <r>
    <n v="139930"/>
    <x v="27"/>
    <s v="Moreno"/>
    <x v="2"/>
    <d v="2018-11-01T00:00:00"/>
    <s v="-"/>
    <s v="Mantenimiento Mecanico"/>
    <d v="2023-03-31T00:00:00"/>
    <d v="1899-12-30T06:43:05"/>
    <d v="2023-03-31T00:00:00"/>
    <d v="1899-12-30T06:58:38"/>
    <n v="933"/>
    <n v="15.55"/>
    <s v="se cambian tornillos de resorte a gas "/>
    <s v="rotura"/>
    <n v="13"/>
    <s v="marzo"/>
    <s v="M"/>
    <m/>
    <s v="si"/>
    <m/>
    <m/>
    <m/>
  </r>
  <r>
    <n v="139936"/>
    <x v="34"/>
    <s v="Moreno"/>
    <x v="7"/>
    <d v="2021-03-10T00:00:00"/>
    <s v="Martín"/>
    <s v="Mantenimiento Mecanico"/>
    <d v="2023-03-31T00:00:00"/>
    <d v="1899-12-30T07:50:33"/>
    <d v="2023-03-31T00:00:00"/>
    <d v="1899-12-30T08:26:37"/>
    <n v="2164"/>
    <n v="36.06666666666667"/>
    <s v="se desinstala iluminación y sensor de presencia de puck por pruebas"/>
    <s v="ajuste"/>
    <n v="13"/>
    <s v="marzo"/>
    <s v="M"/>
    <m/>
    <s v="no"/>
    <m/>
    <m/>
    <m/>
  </r>
  <r>
    <n v="139942"/>
    <x v="0"/>
    <s v="Moreno"/>
    <x v="4"/>
    <d v="2018-11-01T00:00:00"/>
    <s v="-"/>
    <s v="Mantenimiento Mecanico"/>
    <d v="2023-03-31T00:00:00"/>
    <d v="1899-12-30T08:55:10"/>
    <d v="2023-03-31T00:00:00"/>
    <d v="1899-12-30T09:31:37"/>
    <n v="2187"/>
    <n v="36.450000000000003"/>
    <s v="sin informacion"/>
    <s v="sin informacion"/>
    <n v="13"/>
    <s v="marzo"/>
    <s v="M"/>
    <s v="sin informacion"/>
    <s v="sin informacion"/>
    <s v="sin informacion"/>
    <s v="sin informacion"/>
    <s v="sin informacion"/>
  </r>
  <r>
    <n v="139944"/>
    <x v="0"/>
    <s v="Moreno"/>
    <x v="3"/>
    <d v="2021-02-04T00:00:00"/>
    <s v="Victor"/>
    <s v="Mantenimiento Electrico"/>
    <d v="2023-03-31T00:00:00"/>
    <d v="1899-12-30T09:04:26"/>
    <d v="2023-03-31T00:00:00"/>
    <d v="1899-12-30T09:04:37"/>
    <n v="11"/>
    <n v="0.18333333333333332"/>
    <s v="microparada"/>
    <s v="microparada"/>
    <n v="13"/>
    <s v="marzo"/>
    <s v="M"/>
    <m/>
    <s v="microparada"/>
    <m/>
    <m/>
    <m/>
  </r>
  <r>
    <n v="139953"/>
    <x v="45"/>
    <s v="Moreno"/>
    <x v="4"/>
    <d v="2019-12-10T00:00:00"/>
    <s v="Martín"/>
    <s v="Mantenimiento Mecanico"/>
    <d v="2023-03-31T00:00:00"/>
    <d v="1899-12-30T09:32:55"/>
    <d v="2023-03-31T00:00:00"/>
    <d v="1899-12-30T09:33:30"/>
    <n v="35"/>
    <n v="0.58333333333333337"/>
    <s v="microparada"/>
    <s v="microparada"/>
    <n v="13"/>
    <s v="marzo"/>
    <s v="M"/>
    <m/>
    <s v="microparada"/>
    <m/>
    <m/>
    <m/>
  </r>
  <r>
    <n v="139954"/>
    <x v="0"/>
    <s v="Moreno"/>
    <x v="4"/>
    <d v="2018-11-01T00:00:00"/>
    <s v="-"/>
    <s v="Mantenimiento Mecanico"/>
    <d v="2023-03-31T00:00:00"/>
    <d v="1899-12-30T09:33:11"/>
    <d v="2023-03-31T00:00:00"/>
    <d v="1899-12-30T09:47:18"/>
    <n v="847"/>
    <n v="14.116666666666667"/>
    <s v=" se trabo cinta de rodante"/>
    <s v="ajuste"/>
    <n v="13"/>
    <s v="marzo"/>
    <s v="M"/>
    <m/>
    <s v="no"/>
    <m/>
    <m/>
    <m/>
  </r>
  <r>
    <n v="139960"/>
    <x v="0"/>
    <s v="Moreno"/>
    <x v="4"/>
    <d v="2018-11-01T00:00:00"/>
    <s v="-"/>
    <s v="Mantenimiento Mecanico"/>
    <d v="2023-03-31T00:00:00"/>
    <d v="1899-12-30T09:47:27"/>
    <d v="2023-03-31T00:00:00"/>
    <d v="1899-12-30T10:40:43"/>
    <n v="3196"/>
    <n v="53.266666666666666"/>
    <s v=" se trabo cinta de rodante"/>
    <s v="ajuste"/>
    <n v="13"/>
    <s v="marzo"/>
    <s v="M"/>
    <m/>
    <s v="no"/>
    <m/>
    <m/>
    <m/>
  </r>
  <r>
    <n v="139963"/>
    <x v="0"/>
    <s v="Moreno"/>
    <x v="3"/>
    <d v="2021-02-04T00:00:00"/>
    <s v="Victor"/>
    <s v="Mantenimiento Mecanico"/>
    <d v="2023-03-31T00:00:00"/>
    <d v="1899-12-30T09:56:12"/>
    <d v="2023-03-31T00:00:00"/>
    <d v="1899-12-30T10:43:13"/>
    <n v="2821"/>
    <n v="47.016666666666666"/>
    <s v="sin informacion"/>
    <s v="sin informacion"/>
    <n v="13"/>
    <s v="marzo"/>
    <s v="M"/>
    <s v="sin informacion"/>
    <s v="sin informacion"/>
    <s v="sin informacion"/>
    <s v="sin informacion"/>
    <s v="sin informacion"/>
  </r>
  <r>
    <n v="139965"/>
    <x v="10"/>
    <s v="Moreno"/>
    <x v="7"/>
    <d v="2020-09-30T00:00:00"/>
    <s v="Martín"/>
    <s v="Mantenimiento Mecanico"/>
    <d v="2023-03-31T00:00:00"/>
    <d v="1899-12-30T09:58:34"/>
    <d v="2023-03-31T00:00:00"/>
    <d v="1899-12-30T10:37:07"/>
    <n v="2313"/>
    <n v="38.549999999999997"/>
    <s v="sin informacion"/>
    <s v="sin informacion"/>
    <n v="13"/>
    <s v="marzo"/>
    <s v="M"/>
    <s v="sin informacion"/>
    <s v="sin informacion"/>
    <s v="sin informacion"/>
    <s v="sin informacion"/>
    <s v="sin informacion"/>
  </r>
  <r>
    <n v="139966"/>
    <x v="0"/>
    <s v="Moreno"/>
    <x v="14"/>
    <d v="2018-11-01T00:00:00"/>
    <s v="-"/>
    <s v="Mantenimiento Electrico"/>
    <d v="2023-03-31T00:00:00"/>
    <d v="1899-12-30T09:59:03"/>
    <d v="2023-03-31T00:00:00"/>
    <d v="1899-12-30T10:10:25"/>
    <n v="682"/>
    <n v="11.366666666666667"/>
    <s v="se levanta térmica"/>
    <s v="ajuste"/>
    <n v="13"/>
    <s v="marzo"/>
    <s v="M"/>
    <m/>
    <s v="no"/>
    <m/>
    <m/>
    <m/>
  </r>
  <r>
    <n v="139971"/>
    <x v="10"/>
    <s v="Moreno"/>
    <x v="7"/>
    <d v="2020-09-30T00:00:00"/>
    <s v="Martín"/>
    <s v="Mantenimiento Mecanico"/>
    <d v="2023-03-31T00:00:00"/>
    <d v="1899-12-30T10:37:12"/>
    <d v="2023-03-31T00:00:00"/>
    <d v="1899-12-30T14:29:18"/>
    <n v="13926"/>
    <n v="232.1"/>
    <s v="sin informacion"/>
    <s v="sin informacion"/>
    <n v="13"/>
    <s v="marzo"/>
    <s v="M"/>
    <s v="sin informacion"/>
    <s v="sin informacion"/>
    <s v="sin informacion"/>
    <s v="sin informacion"/>
    <s v="sin informacion"/>
  </r>
  <r>
    <n v="139976"/>
    <x v="5"/>
    <s v="Moreno"/>
    <x v="4"/>
    <d v="2018-11-01T00:00:00"/>
    <s v="-"/>
    <s v="Mantenimiento Mecanico"/>
    <d v="2023-03-31T00:00:00"/>
    <d v="1899-12-30T11:02:50"/>
    <d v="2023-03-31T00:00:00"/>
    <d v="1899-12-30T11:04:54"/>
    <n v="124"/>
    <n v="2.0666666666666669"/>
    <s v="microparada"/>
    <s v="microparada"/>
    <n v="13"/>
    <s v="marzo"/>
    <s v="M"/>
    <m/>
    <s v="microparada"/>
    <m/>
    <m/>
    <m/>
  </r>
  <r>
    <n v="139977"/>
    <x v="27"/>
    <s v="Moreno"/>
    <x v="4"/>
    <d v="2018-11-01T00:00:00"/>
    <s v="-"/>
    <s v="Mantenimiento Electrico"/>
    <d v="2023-03-31T00:00:00"/>
    <d v="1899-12-30T11:05:09"/>
    <d v="2023-03-31T00:00:00"/>
    <d v="1899-12-30T11:20:26"/>
    <n v="917"/>
    <n v="15.283333333333333"/>
    <s v="sin informacion"/>
    <s v="sin informacion"/>
    <n v="13"/>
    <s v="marzo"/>
    <s v="M"/>
    <s v="sin informacion"/>
    <s v="sin informacion"/>
    <s v="sin informacion"/>
    <s v="sin informacion"/>
    <s v="sin informacion"/>
  </r>
  <r>
    <n v="139979"/>
    <x v="27"/>
    <s v="Moreno"/>
    <x v="4"/>
    <d v="2018-11-01T00:00:00"/>
    <s v="-"/>
    <s v="Mantenimiento Electrico"/>
    <d v="2023-03-31T00:00:00"/>
    <d v="1899-12-30T11:21:10"/>
    <d v="2023-03-31T00:00:00"/>
    <d v="1899-12-30T13:15:46"/>
    <n v="6876"/>
    <n v="114.6"/>
    <s v="sin informacion"/>
    <s v="sin informacion"/>
    <n v="13"/>
    <s v="marzo"/>
    <s v="M"/>
    <s v="sin informacion"/>
    <s v="sin informacion"/>
    <s v="sin informacion"/>
    <s v="sin informacion"/>
    <s v="sin informacion"/>
  </r>
  <r>
    <n v="139992"/>
    <x v="24"/>
    <s v="Moreno"/>
    <x v="19"/>
    <d v="2018-11-01T00:00:00"/>
    <s v="-"/>
    <s v="Mantenimiento Mecanico"/>
    <d v="2023-03-31T00:00:00"/>
    <d v="1899-12-30T16:28:00"/>
    <d v="2023-03-31T00:00:00"/>
    <d v="1899-12-30T16:44:18"/>
    <n v="978"/>
    <n v="16.3"/>
    <s v="sin informacion"/>
    <s v="sin informacion"/>
    <n v="13"/>
    <s v="marzo"/>
    <s v="T"/>
    <s v="sin informacion"/>
    <s v="sin informacion"/>
    <s v="sin informacion"/>
    <s v="sin informacion"/>
    <s v="sin informacion"/>
  </r>
  <r>
    <n v="139994"/>
    <x v="18"/>
    <s v="Moreno"/>
    <x v="9"/>
    <d v="2018-11-01T00:00:00"/>
    <s v="-"/>
    <s v="Mantenimiento Electrico"/>
    <d v="2023-03-31T00:00:00"/>
    <d v="1899-12-30T17:13:33"/>
    <d v="2023-03-31T00:00:00"/>
    <d v="1899-12-30T17:33:58"/>
    <n v="1225"/>
    <n v="20.416666666666668"/>
    <s v="regulación de sensor ubicado en el tenso"/>
    <s v="ajuste"/>
    <n v="13"/>
    <s v="marzo"/>
    <s v="T"/>
    <m/>
    <s v="no"/>
    <m/>
    <m/>
    <m/>
  </r>
  <r>
    <n v="139995"/>
    <x v="0"/>
    <s v="Moreno"/>
    <x v="0"/>
    <d v="2018-11-01T00:00:00"/>
    <s v="-"/>
    <s v="Mantenimiento Electrico"/>
    <d v="2023-03-31T00:00:00"/>
    <d v="1899-12-30T17:15:06"/>
    <d v="2023-03-31T00:00:00"/>
    <d v="1899-12-30T17:34:37"/>
    <n v="1171"/>
    <n v="19.516666666666666"/>
    <s v="tenía cunas equivocadas"/>
    <s v="no aplica"/>
    <n v="13"/>
    <s v="marzo"/>
    <s v="T"/>
    <s v="no aplica"/>
    <s v="no aplica"/>
    <s v="no aplica"/>
    <s v="no aplica"/>
    <s v="no aplica"/>
  </r>
  <r>
    <n v="139997"/>
    <x v="27"/>
    <s v="Moreno"/>
    <x v="2"/>
    <d v="2018-11-01T00:00:00"/>
    <s v="-"/>
    <s v="Mantenimiento Mecanico"/>
    <d v="2023-03-31T00:00:00"/>
    <d v="1899-12-30T17:24:03"/>
    <d v="2023-03-31T00:00:00"/>
    <d v="1899-12-30T17:32:00"/>
    <n v="477"/>
    <n v="7.95"/>
    <s v="microparada"/>
    <s v="microparada"/>
    <n v="13"/>
    <s v="marzo"/>
    <s v="T"/>
    <m/>
    <s v="microparada"/>
    <m/>
    <m/>
    <m/>
  </r>
  <r>
    <n v="139998"/>
    <x v="2"/>
    <s v="Moreno"/>
    <x v="20"/>
    <d v="2021-10-06T00:00:00"/>
    <s v="Sebastian "/>
    <s v="Mantenimiento Mecanico"/>
    <d v="2023-03-31T00:00:00"/>
    <d v="1899-12-30T18:34:54"/>
    <d v="2023-03-31T00:00:00"/>
    <d v="1899-12-30T18:39:02"/>
    <n v="248"/>
    <n v="4.1333333333333337"/>
    <s v="microparada"/>
    <s v="microparada"/>
    <n v="13"/>
    <s v="marzo"/>
    <s v="T"/>
    <m/>
    <s v="microparada"/>
    <m/>
    <m/>
    <m/>
  </r>
  <r>
    <n v="140003"/>
    <x v="27"/>
    <s v="Moreno"/>
    <x v="2"/>
    <d v="2018-11-01T00:00:00"/>
    <s v="-"/>
    <s v="Mantenimiento Electrico"/>
    <d v="2023-03-31T00:00:00"/>
    <d v="1899-12-30T20:11:02"/>
    <d v="2023-03-31T00:00:00"/>
    <d v="1899-12-30T20:28:25"/>
    <n v="1043"/>
    <n v="17.383333333333333"/>
    <s v="se acomodan cables de motores que estaban expuestos"/>
    <s v="ajuste"/>
    <n v="13"/>
    <s v="marzo"/>
    <s v="T"/>
    <m/>
    <s v="no"/>
    <m/>
    <m/>
    <m/>
  </r>
  <r>
    <n v="140006"/>
    <x v="24"/>
    <s v="Moreno"/>
    <x v="12"/>
    <d v="2018-11-01T00:00:00"/>
    <s v="-"/>
    <s v="Mantenimiento Electrico"/>
    <d v="2023-04-03T00:00:00"/>
    <d v="1899-12-30T06:22:55"/>
    <d v="2023-04-03T00:00:00"/>
    <d v="1899-12-30T09:56:10"/>
    <n v="12795"/>
    <n v="213.25"/>
    <s v="sin informacion"/>
    <s v="sin informacion"/>
    <n v="14"/>
    <s v="abril"/>
    <s v="M"/>
    <s v="sin informacion"/>
    <s v="sin informacion"/>
    <s v="sin informacion"/>
    <s v="sin informacion"/>
    <s v="sin informacion"/>
  </r>
  <r>
    <n v="140007"/>
    <x v="0"/>
    <s v="Moreno"/>
    <x v="9"/>
    <d v="2018-11-01T00:00:00"/>
    <s v="-"/>
    <s v="Mantenimiento Electrico"/>
    <d v="2023-04-03T00:00:00"/>
    <d v="1899-12-30T08:45:29"/>
    <d v="2023-04-03T00:00:00"/>
    <d v="1899-12-30T09:37:46"/>
    <n v="3137"/>
    <n v="52.283333333333331"/>
    <s v="regulacion"/>
    <s v="ajuste"/>
    <n v="14"/>
    <s v="abril"/>
    <s v="M"/>
    <m/>
    <s v="no"/>
    <m/>
    <m/>
    <m/>
  </r>
  <r>
    <n v="140022"/>
    <x v="4"/>
    <s v="Moreno"/>
    <x v="4"/>
    <d v="2019-12-10T00:00:00"/>
    <s v="Martín"/>
    <s v="Mantenimiento Mecanico"/>
    <d v="2023-04-03T00:00:00"/>
    <d v="1899-12-30T11:27:02"/>
    <d v="2023-04-03T00:00:00"/>
    <d v="1899-12-30T11:40:52"/>
    <n v="830"/>
    <n v="13.833333333333334"/>
    <s v="se destraba cinta de rodante"/>
    <s v="ajuste"/>
    <n v="14"/>
    <s v="abril"/>
    <s v="M"/>
    <m/>
    <s v="no"/>
    <m/>
    <m/>
    <m/>
  </r>
  <r>
    <n v="140025"/>
    <x v="27"/>
    <s v="Moreno"/>
    <x v="19"/>
    <d v="2018-11-01T00:00:00"/>
    <s v="-"/>
    <s v="Mantenimiento Mecanico"/>
    <d v="2023-04-03T00:00:00"/>
    <d v="1899-12-30T12:22:04"/>
    <d v="2023-04-03T00:00:00"/>
    <d v="1899-12-30T12:36:38"/>
    <n v="874"/>
    <n v="14.566666666666666"/>
    <s v="sin informacion"/>
    <s v="sin informacion"/>
    <n v="14"/>
    <s v="abril"/>
    <s v="M"/>
    <s v="sin informacion"/>
    <s v="sin informacion"/>
    <s v="sin informacion"/>
    <s v="sin informacion"/>
    <s v="sin informacion"/>
  </r>
  <r>
    <n v="140026"/>
    <x v="38"/>
    <s v="Moreno"/>
    <x v="6"/>
    <d v="2019-10-08T00:00:00"/>
    <s v="Martín"/>
    <s v="Mantenimiento Mecanico"/>
    <d v="2023-04-03T00:00:00"/>
    <d v="1899-12-30T12:35:55"/>
    <d v="2023-04-03T00:00:00"/>
    <d v="1899-12-30T12:36:49"/>
    <n v="54"/>
    <n v="0.9"/>
    <s v="microparada"/>
    <s v="microparada"/>
    <n v="14"/>
    <s v="abril"/>
    <s v="M"/>
    <m/>
    <s v="microparada"/>
    <m/>
    <m/>
    <m/>
  </r>
  <r>
    <n v="140027"/>
    <x v="38"/>
    <s v="Moreno"/>
    <x v="6"/>
    <d v="2019-10-08T00:00:00"/>
    <s v="Martín"/>
    <s v="Mantenimiento Electrico"/>
    <d v="2023-04-03T00:00:00"/>
    <d v="1899-12-30T12:36:56"/>
    <d v="2023-04-03T00:00:00"/>
    <d v="1899-12-30T13:23:30"/>
    <n v="2794"/>
    <n v="46.56666666666667"/>
    <s v="sin informacion"/>
    <s v="sin informacion"/>
    <n v="14"/>
    <s v="abril"/>
    <s v="M"/>
    <s v="sin informacion"/>
    <s v="sin informacion"/>
    <s v="sin informacion"/>
    <s v="sin informacion"/>
    <s v="sin informacion"/>
  </r>
  <r>
    <n v="140029"/>
    <x v="0"/>
    <s v="Moreno"/>
    <x v="9"/>
    <d v="2018-11-01T00:00:00"/>
    <s v="-"/>
    <s v="Mantenimiento Electrico"/>
    <d v="2023-04-03T00:00:00"/>
    <d v="1899-12-30T12:58:38"/>
    <d v="2023-04-03T00:00:00"/>
    <d v="1899-12-30T15:11:26"/>
    <n v="7968"/>
    <n v="132.80000000000001"/>
    <s v="regulacion"/>
    <s v="ajuste"/>
    <n v="14"/>
    <s v="abril"/>
    <s v="M"/>
    <m/>
    <s v="no"/>
    <m/>
    <m/>
    <m/>
  </r>
  <r>
    <n v="140034"/>
    <x v="6"/>
    <s v="Moreno"/>
    <x v="1"/>
    <d v="2018-11-01T00:00:00"/>
    <s v="-"/>
    <s v="Mantenimiento Mecanico"/>
    <d v="2023-04-03T00:00:00"/>
    <d v="1899-12-30T14:52:59"/>
    <d v="2023-04-03T00:00:00"/>
    <d v="1899-12-30T15:09:12"/>
    <n v="973"/>
    <n v="16.216666666666665"/>
    <s v="sin informacion"/>
    <s v="sin informacion"/>
    <n v="14"/>
    <s v="abril"/>
    <s v="T"/>
    <s v="sin informacion"/>
    <s v="sin informacion"/>
    <s v="sin informacion"/>
    <s v="sin informacion"/>
    <s v="sin informacion"/>
  </r>
  <r>
    <n v="140044"/>
    <x v="6"/>
    <s v="Moreno"/>
    <x v="1"/>
    <d v="2018-11-01T00:00:00"/>
    <s v="-"/>
    <s v="Mantenimiento Mecanico"/>
    <d v="2023-04-03T00:00:00"/>
    <d v="1899-12-30T18:08:27"/>
    <d v="2023-04-03T00:00:00"/>
    <d v="1899-12-30T18:18:19"/>
    <n v="592"/>
    <n v="9.8666666666666671"/>
    <s v="microparada"/>
    <s v="microparada"/>
    <n v="14"/>
    <s v="abril"/>
    <s v="T"/>
    <m/>
    <s v="microparada"/>
    <m/>
    <m/>
    <m/>
  </r>
  <r>
    <n v="140045"/>
    <x v="0"/>
    <s v="Moreno"/>
    <x v="18"/>
    <d v="2018-11-01T00:00:00"/>
    <s v="-"/>
    <s v="Mantenimiento Mecanico"/>
    <d v="2023-04-03T00:00:00"/>
    <d v="1899-12-30T18:30:11"/>
    <d v="2023-04-03T00:00:00"/>
    <d v="1899-12-30T18:36:10"/>
    <n v="359"/>
    <n v="5.9833333333333334"/>
    <s v="microparada"/>
    <s v="microparada"/>
    <n v="14"/>
    <s v="abril"/>
    <s v="T"/>
    <m/>
    <s v="microparada"/>
    <m/>
    <m/>
    <m/>
  </r>
  <r>
    <n v="140046"/>
    <x v="0"/>
    <s v="Moreno"/>
    <x v="4"/>
    <d v="2018-11-01T00:00:00"/>
    <s v="-"/>
    <s v="Mantenimiento Mecanico"/>
    <d v="2023-04-03T00:00:00"/>
    <d v="1899-12-30T18:41:36"/>
    <d v="2023-04-03T00:00:00"/>
    <d v="1899-12-30T19:26:06"/>
    <n v="2670"/>
    <n v="44.5"/>
    <s v=" pikin forzado y cambio de oring de brazo"/>
    <s v="ajuste"/>
    <n v="14"/>
    <s v="abril"/>
    <s v="T"/>
    <m/>
    <s v="no"/>
    <m/>
    <m/>
    <m/>
  </r>
  <r>
    <n v="140049"/>
    <x v="34"/>
    <s v="Moreno"/>
    <x v="3"/>
    <d v="2021-03-10T00:00:00"/>
    <s v="Martín"/>
    <s v="Mantenimiento Mecanico"/>
    <d v="2023-04-03T00:00:00"/>
    <d v="1899-12-30T19:07:03"/>
    <d v="2023-04-03T00:00:00"/>
    <d v="1899-12-30T19:49:06"/>
    <n v="2523"/>
    <n v="42.05"/>
    <s v="roscadora regulación de parámetros de salida y entrada"/>
    <s v="ajuste"/>
    <n v="14"/>
    <s v="abril"/>
    <s v="T"/>
    <m/>
    <s v="no"/>
    <m/>
    <m/>
    <m/>
  </r>
  <r>
    <n v="140051"/>
    <x v="0"/>
    <s v="Moreno"/>
    <x v="17"/>
    <d v="2018-11-01T00:00:00"/>
    <s v="-"/>
    <s v="Mantenimiento Electrico"/>
    <d v="2023-04-03T00:00:00"/>
    <d v="1899-12-30T19:37:21"/>
    <d v="2023-04-03T00:00:00"/>
    <d v="1899-12-30T20:18:38"/>
    <n v="2477"/>
    <n v="41.283333333333331"/>
    <s v="cables de sensor arrancados"/>
    <s v="rotura"/>
    <n v="14"/>
    <s v="abril"/>
    <s v="T"/>
    <m/>
    <s v="no"/>
    <m/>
    <m/>
    <m/>
  </r>
  <r>
    <n v="140055"/>
    <x v="19"/>
    <s v="Moreno"/>
    <x v="3"/>
    <d v="2021-02-04T00:00:00"/>
    <s v="Victor"/>
    <s v="Mantenimiento Mecanico"/>
    <d v="2023-04-03T00:00:00"/>
    <d v="1899-12-30T20:58:43"/>
    <d v="2023-04-03T00:00:00"/>
    <d v="1899-12-30T21:14:06"/>
    <n v="923"/>
    <n v="15.383333333333333"/>
    <s v="celofanadora regulación de tensión de banda transportadora"/>
    <s v="ajuste"/>
    <n v="14"/>
    <s v="abril"/>
    <s v="T"/>
    <m/>
    <s v="no"/>
    <m/>
    <m/>
    <m/>
  </r>
  <r>
    <n v="140403"/>
    <x v="27"/>
    <s v="Moreno"/>
    <x v="2"/>
    <d v="2018-11-01T00:00:00"/>
    <s v="-"/>
    <s v="Mantenimiento Mecanico"/>
    <d v="2023-04-12T00:00:00"/>
    <d v="1899-12-30T02:25:31"/>
    <d v="2023-04-12T00:00:00"/>
    <d v="1899-12-30T06:09:03"/>
    <n v="13412"/>
    <n v="223.53333333333333"/>
    <s v="regulacion"/>
    <s v="ajuste"/>
    <n v="15"/>
    <s v="abril"/>
    <s v="N"/>
    <m/>
    <s v="no"/>
    <m/>
    <m/>
    <m/>
  </r>
  <r>
    <n v="140410"/>
    <x v="0"/>
    <s v="Moreno"/>
    <x v="4"/>
    <d v="2018-11-01T00:00:00"/>
    <s v="-"/>
    <s v="Mantenimiento Electrico"/>
    <d v="2023-04-12T00:00:00"/>
    <d v="1899-12-30T06:43:48"/>
    <d v="2023-04-12T00:00:00"/>
    <d v="1899-12-30T07:22:55"/>
    <n v="2347"/>
    <n v="39.116666666666667"/>
    <s v="sin informacion"/>
    <s v="sin informacion"/>
    <n v="15"/>
    <s v="abril"/>
    <s v="M"/>
    <s v="sin informacion"/>
    <s v="sin informacion"/>
    <s v="sin informacion"/>
    <s v="sin informacion"/>
    <s v="sin informacion"/>
  </r>
  <r>
    <n v="140411"/>
    <x v="3"/>
    <s v="Moreno"/>
    <x v="10"/>
    <d v="2018-11-01T00:00:00"/>
    <s v="-"/>
    <s v="Mantenimiento Electrico"/>
    <d v="2023-04-12T00:00:00"/>
    <d v="1899-12-30T06:48:05"/>
    <d v="2023-04-12T00:00:00"/>
    <d v="1899-12-30T06:48:11"/>
    <n v="6"/>
    <n v="0.1"/>
    <s v="microparada"/>
    <s v="microparada"/>
    <n v="15"/>
    <s v="abril"/>
    <s v="M"/>
    <m/>
    <s v="microparada"/>
    <m/>
    <m/>
    <m/>
  </r>
  <r>
    <n v="140412"/>
    <x v="1"/>
    <s v="Moreno"/>
    <x v="2"/>
    <d v="2020-10-16T00:00:00"/>
    <s v="Martín"/>
    <s v="Mantenimiento Electrico"/>
    <d v="2023-04-12T00:00:00"/>
    <d v="1899-12-30T06:49:01"/>
    <d v="2023-04-12T00:00:00"/>
    <d v="1899-12-30T06:49:10"/>
    <n v="9"/>
    <n v="0.15"/>
    <s v="microparada"/>
    <s v="microparada"/>
    <n v="15"/>
    <s v="abril"/>
    <s v="M"/>
    <m/>
    <s v="microparada"/>
    <m/>
    <m/>
    <m/>
  </r>
  <r>
    <n v="140428"/>
    <x v="28"/>
    <s v="Moreno"/>
    <x v="2"/>
    <d v="2018-11-01T00:00:00"/>
    <s v="-"/>
    <s v="Mantenimiento Mecanico"/>
    <d v="2023-04-12T00:00:00"/>
    <d v="1899-12-30T08:39:49"/>
    <d v="2023-04-12T00:00:00"/>
    <d v="1899-12-30T08:45:12"/>
    <n v="323"/>
    <n v="5.3833333333333337"/>
    <s v="microparada"/>
    <s v="microparada"/>
    <n v="15"/>
    <s v="abril"/>
    <s v="M"/>
    <m/>
    <s v="microparada"/>
    <m/>
    <m/>
    <m/>
  </r>
  <r>
    <n v="140431"/>
    <x v="7"/>
    <s v="Moreno"/>
    <x v="2"/>
    <d v="2018-11-01T00:00:00"/>
    <s v="-"/>
    <s v="Mantenimiento Mecanico"/>
    <d v="2023-04-12T00:00:00"/>
    <d v="1899-12-30T09:13:15"/>
    <d v="2023-04-12T00:00:00"/>
    <d v="1899-12-30T09:49:07"/>
    <n v="2152"/>
    <n v="35.866666666666667"/>
    <s v="sin informacion"/>
    <s v="sin informacion"/>
    <n v="15"/>
    <s v="abril"/>
    <s v="M"/>
    <s v="sin informacion"/>
    <s v="sin informacion"/>
    <s v="sin informacion"/>
    <s v="sin informacion"/>
    <s v="sin informacion"/>
  </r>
  <r>
    <n v="140433"/>
    <x v="8"/>
    <s v="Moreno"/>
    <x v="4"/>
    <d v="2020-02-20T00:00:00"/>
    <s v="Martín"/>
    <s v="Mantenimiento Electrico"/>
    <d v="2023-04-12T00:00:00"/>
    <d v="1899-12-30T09:24:40"/>
    <d v="2023-04-12T00:00:00"/>
    <d v="1899-12-30T10:04:43"/>
    <n v="2403"/>
    <n v="40.049999999999997"/>
    <s v="sin informacion"/>
    <s v="sin informacion"/>
    <n v="15"/>
    <s v="abril"/>
    <s v="M"/>
    <s v="sin informacion"/>
    <s v="sin informacion"/>
    <s v="sin informacion"/>
    <s v="sin informacion"/>
    <s v="sin informacion"/>
  </r>
  <r>
    <n v="140436"/>
    <x v="1"/>
    <s v="Moreno"/>
    <x v="2"/>
    <d v="2020-10-16T00:00:00"/>
    <s v="Martín"/>
    <s v="Mantenimiento Electrico"/>
    <d v="2023-04-12T00:00:00"/>
    <d v="1899-12-30T09:50:33"/>
    <d v="2023-04-12T00:00:00"/>
    <d v="1899-12-30T10:03:44"/>
    <n v="791"/>
    <n v="13.183333333333334"/>
    <s v="sin informacion"/>
    <s v="sin informacion"/>
    <n v="15"/>
    <s v="abril"/>
    <s v="M"/>
    <s v="sin informacion"/>
    <s v="sin informacion"/>
    <s v="sin informacion"/>
    <s v="sin informacion"/>
    <s v="sin informacion"/>
  </r>
  <r>
    <n v="140438"/>
    <x v="1"/>
    <s v="Moreno"/>
    <x v="2"/>
    <d v="2020-10-16T00:00:00"/>
    <s v="Martín"/>
    <s v="Mantenimiento Electrico"/>
    <d v="2023-04-12T00:00:00"/>
    <d v="1899-12-30T10:03:52"/>
    <d v="2023-04-12T00:00:00"/>
    <d v="1899-12-30T10:26:44"/>
    <n v="1372"/>
    <n v="22.866666666666667"/>
    <s v="sin informacion"/>
    <s v="sin informacion"/>
    <n v="15"/>
    <s v="abril"/>
    <s v="M"/>
    <s v="sin informacion"/>
    <s v="sin informacion"/>
    <s v="sin informacion"/>
    <s v="sin informacion"/>
    <s v="sin informacion"/>
  </r>
  <r>
    <n v="140439"/>
    <x v="3"/>
    <s v="Moreno"/>
    <x v="4"/>
    <d v="2018-11-01T00:00:00"/>
    <s v="-"/>
    <s v="Mantenimiento Mecanico"/>
    <d v="2023-04-12T00:00:00"/>
    <d v="1899-12-30T10:04:50"/>
    <d v="2023-04-12T00:00:00"/>
    <d v="1899-12-30T10:55:27"/>
    <n v="3037"/>
    <n v="50.616666666666667"/>
    <s v="sin informacion"/>
    <s v="sin informacion"/>
    <n v="15"/>
    <s v="abril"/>
    <s v="M"/>
    <s v="sin informacion"/>
    <s v="sin informacion"/>
    <s v="sin informacion"/>
    <s v="sin informacion"/>
    <s v="sin informacion"/>
  </r>
  <r>
    <n v="140440"/>
    <x v="7"/>
    <s v="Moreno"/>
    <x v="2"/>
    <d v="2018-11-01T00:00:00"/>
    <s v="-"/>
    <s v="Mantenimiento Mecanico"/>
    <d v="2023-04-12T00:00:00"/>
    <d v="1899-12-30T10:27:07"/>
    <d v="2023-04-12T00:00:00"/>
    <d v="1899-12-30T10:39:51"/>
    <n v="764"/>
    <n v="12.733333333333333"/>
    <s v="sin informacion"/>
    <s v="sin informacion"/>
    <n v="15"/>
    <s v="abril"/>
    <s v="M"/>
    <s v="sin informacion"/>
    <s v="sin informacion"/>
    <s v="sin informacion"/>
    <s v="sin informacion"/>
    <s v="sin informacion"/>
  </r>
  <r>
    <n v="140441"/>
    <x v="1"/>
    <s v="Moreno"/>
    <x v="2"/>
    <d v="2020-10-16T00:00:00"/>
    <s v="Martín"/>
    <s v="Mantenimiento Electrico"/>
    <d v="2023-04-12T00:00:00"/>
    <d v="1899-12-30T10:39:59"/>
    <d v="2023-04-12T00:00:00"/>
    <d v="1899-12-30T11:27:16"/>
    <n v="2837"/>
    <n v="47.283333333333331"/>
    <s v="sin informacion"/>
    <s v="sin informacion"/>
    <n v="15"/>
    <s v="abril"/>
    <s v="M"/>
    <s v="sin informacion"/>
    <s v="sin informacion"/>
    <s v="sin informacion"/>
    <s v="sin informacion"/>
    <s v="sin informacion"/>
  </r>
  <r>
    <n v="140443"/>
    <x v="0"/>
    <s v="Moreno"/>
    <x v="0"/>
    <d v="2018-11-01T00:00:00"/>
    <s v="-"/>
    <s v="Mantenimiento Mecanico"/>
    <d v="2023-04-12T00:00:00"/>
    <d v="1899-12-30T11:05:10"/>
    <d v="2023-04-12T00:00:00"/>
    <d v="1899-12-30T12:54:05"/>
    <n v="6535"/>
    <n v="108.91666666666667"/>
    <s v="sin informacion"/>
    <s v="sin informacion"/>
    <n v="15"/>
    <s v="abril"/>
    <s v="M"/>
    <s v="sin informacion"/>
    <s v="sin informacion"/>
    <s v="sin informacion"/>
    <s v="sin informacion"/>
    <s v="sin informacion"/>
  </r>
  <r>
    <n v="140449"/>
    <x v="0"/>
    <s v="Moreno"/>
    <x v="3"/>
    <d v="2021-02-04T00:00:00"/>
    <s v="Victor"/>
    <s v="Mantenimiento Mecanico"/>
    <d v="2023-04-12T00:00:00"/>
    <d v="1899-12-30T12:04:05"/>
    <d v="2023-04-12T00:00:00"/>
    <d v="1899-12-30T12:16:11"/>
    <n v="726"/>
    <n v="12.1"/>
    <s v="sin informacion"/>
    <s v="sin informacion"/>
    <n v="15"/>
    <s v="abril"/>
    <s v="M"/>
    <s v="sin informacion"/>
    <s v="sin informacion"/>
    <s v="sin informacion"/>
    <s v="sin informacion"/>
    <s v="sin informacion"/>
  </r>
  <r>
    <n v="140451"/>
    <x v="3"/>
    <s v="Moreno"/>
    <x v="2"/>
    <d v="2020-02-20T00:00:00"/>
    <s v="Martín"/>
    <s v="Mantenimiento Mecanico"/>
    <d v="2023-04-12T00:00:00"/>
    <d v="1899-12-30T12:55:48"/>
    <d v="2023-04-12T00:00:00"/>
    <d v="1899-12-30T13:02:32"/>
    <n v="404"/>
    <n v="6.7333333333333334"/>
    <s v="microparada"/>
    <s v="microparada"/>
    <n v="15"/>
    <s v="abril"/>
    <s v="M"/>
    <m/>
    <s v="microparada"/>
    <m/>
    <m/>
    <m/>
  </r>
  <r>
    <n v="140453"/>
    <x v="3"/>
    <s v="Moreno"/>
    <x v="2"/>
    <d v="2020-02-20T00:00:00"/>
    <s v="Martín"/>
    <s v="Mantenimiento Mecanico"/>
    <d v="2023-04-12T00:00:00"/>
    <d v="1899-12-30T13:04:56"/>
    <d v="2023-04-12T00:00:00"/>
    <d v="1899-12-30T13:16:20"/>
    <n v="684"/>
    <n v="11.4"/>
    <s v="gusano fuera de punto"/>
    <s v="ajuste"/>
    <n v="15"/>
    <s v="abril"/>
    <s v="M"/>
    <m/>
    <s v="no"/>
    <m/>
    <m/>
    <m/>
  </r>
  <r>
    <n v="140463"/>
    <x v="0"/>
    <s v="Moreno"/>
    <x v="2"/>
    <d v="2018-11-01T00:00:00"/>
    <s v="-"/>
    <s v="Mantenimiento Electrico"/>
    <d v="2023-04-12T00:00:00"/>
    <d v="1899-12-30T15:05:25"/>
    <d v="2023-04-12T00:00:00"/>
    <d v="1899-12-30T15:05:29"/>
    <n v="4"/>
    <n v="6.6666666666666666E-2"/>
    <s v="microparada"/>
    <s v="microparada"/>
    <n v="15"/>
    <s v="abril"/>
    <s v="T"/>
    <m/>
    <s v="microparada"/>
    <m/>
    <m/>
    <m/>
  </r>
  <r>
    <n v="140469"/>
    <x v="2"/>
    <s v="Moreno"/>
    <x v="3"/>
    <d v="2021-02-04T00:00:00"/>
    <s v="Victor"/>
    <s v="Mantenimiento Mecanico"/>
    <d v="2023-04-12T00:00:00"/>
    <d v="1899-12-30T15:33:11"/>
    <d v="2023-04-12T00:00:00"/>
    <d v="1899-12-30T15:37:59"/>
    <n v="288"/>
    <n v="4.8"/>
    <s v="microparada"/>
    <s v="microparada"/>
    <n v="15"/>
    <s v="abril"/>
    <s v="T"/>
    <m/>
    <s v="microparada"/>
    <m/>
    <m/>
    <m/>
  </r>
  <r>
    <n v="140474"/>
    <x v="21"/>
    <s v="Moreno"/>
    <x v="8"/>
    <d v="2018-11-01T00:00:00"/>
    <s v="-"/>
    <s v="Mantenimiento Electrico"/>
    <d v="2023-04-12T00:00:00"/>
    <d v="1899-12-30T17:02:32"/>
    <d v="2023-04-12T00:00:00"/>
    <d v="1899-12-30T17:03:43"/>
    <n v="71"/>
    <n v="1.1833333333333333"/>
    <s v="microparada"/>
    <s v="microparada"/>
    <n v="15"/>
    <s v="abril"/>
    <s v="T"/>
    <m/>
    <s v="microparada"/>
    <m/>
    <m/>
    <m/>
  </r>
  <r>
    <n v="140481"/>
    <x v="24"/>
    <s v="Moreno"/>
    <x v="3"/>
    <d v="2021-02-04T00:00:00"/>
    <s v="Victor"/>
    <s v="Mantenimiento Electrico"/>
    <d v="2023-04-12T00:00:00"/>
    <d v="1899-12-30T18:03:23"/>
    <d v="2023-04-12T00:00:00"/>
    <d v="1899-12-30T18:18:32"/>
    <n v="909"/>
    <n v="15.15"/>
    <s v="falso contacto en electroválvula"/>
    <s v="ajuste"/>
    <n v="15"/>
    <s v="abril"/>
    <s v="T"/>
    <m/>
    <s v="no"/>
    <m/>
    <m/>
    <m/>
  </r>
  <r>
    <n v="140487"/>
    <x v="23"/>
    <s v="Moreno"/>
    <x v="3"/>
    <d v="2023-01-04T00:00:00"/>
    <s v="Juan Manuel"/>
    <s v="Mantenimiento Electrico"/>
    <d v="2023-04-12T00:00:00"/>
    <d v="1899-12-30T19:45:02"/>
    <d v="2023-04-12T00:00:00"/>
    <d v="1899-12-30T21:00:47"/>
    <n v="4545"/>
    <n v="75.75"/>
    <s v="sin informacion"/>
    <s v="sin informacion"/>
    <n v="15"/>
    <s v="abril"/>
    <s v="T"/>
    <s v="sin informacion"/>
    <s v="sin informacion"/>
    <s v="sin informacion"/>
    <s v="sin informacion"/>
    <s v="sin informacion"/>
  </r>
  <r>
    <n v="140490"/>
    <x v="19"/>
    <s v="Moreno"/>
    <x v="3"/>
    <d v="2021-02-04T00:00:00"/>
    <s v="Victor"/>
    <s v="Mantenimiento Mecanico"/>
    <d v="2023-04-12T00:00:00"/>
    <d v="1899-12-30T21:01:03"/>
    <d v="2023-04-12T00:00:00"/>
    <d v="1899-12-30T22:35:23"/>
    <n v="5660"/>
    <n v="94.333333333333329"/>
    <s v="ajuste de pisones"/>
    <s v="ajuste"/>
    <n v="15"/>
    <s v="abril"/>
    <s v="T"/>
    <m/>
    <s v="no"/>
    <m/>
    <m/>
    <m/>
  </r>
  <r>
    <n v="140493"/>
    <x v="1"/>
    <s v="Moreno"/>
    <x v="2"/>
    <d v="2020-10-16T00:00:00"/>
    <s v="Martín"/>
    <s v="Mantenimiento Electrico"/>
    <d v="2023-04-12T00:00:00"/>
    <d v="1899-12-30T23:02:41"/>
    <d v="2023-04-12T00:00:00"/>
    <d v="1899-12-30T23:12:50"/>
    <n v="609"/>
    <n v="10.15"/>
    <s v="sin informacion"/>
    <s v="sin informacion"/>
    <n v="15"/>
    <s v="abril"/>
    <s v="N"/>
    <s v="sin informacion"/>
    <s v="sin informacion"/>
    <s v="sin informacion"/>
    <s v="sin informacion"/>
    <s v="sin informacion"/>
  </r>
  <r>
    <n v="140497"/>
    <x v="27"/>
    <s v="Moreno"/>
    <x v="2"/>
    <d v="2018-11-01T00:00:00"/>
    <s v="-"/>
    <s v="Mantenimiento Mecanico"/>
    <d v="2023-04-13T00:00:00"/>
    <d v="1899-12-30T06:09:56"/>
    <d v="2023-04-13T00:00:00"/>
    <d v="1899-12-30T07:08:52"/>
    <n v="3536"/>
    <n v="58.93333333333333"/>
    <s v="se posiciona y regula el sensor del abastecedor de tapas"/>
    <s v="ajuste"/>
    <n v="15"/>
    <s v="abril"/>
    <s v="M"/>
    <m/>
    <s v="no"/>
    <m/>
    <m/>
    <m/>
  </r>
  <r>
    <n v="140505"/>
    <x v="0"/>
    <s v="Moreno"/>
    <x v="15"/>
    <d v="2018-11-01T00:00:00"/>
    <s v="-"/>
    <s v="Mantenimiento Mecanico"/>
    <d v="2023-04-13T00:00:00"/>
    <d v="1899-12-30T08:08:07"/>
    <d v="2023-04-13T00:00:00"/>
    <d v="1899-12-30T08:53:37"/>
    <n v="2730"/>
    <n v="45.5"/>
    <s v="se cortó correa de las bombas, la correa que encontramos era otra medida por lo que el tornero Cristian fabricó una camisa para el tensor, queda para probar en el siguiente turno. Se laburo con Luciano y Gustavo."/>
    <s v="rotura"/>
    <n v="15"/>
    <s v="abril"/>
    <s v="M"/>
    <m/>
    <s v="si"/>
    <m/>
    <m/>
    <m/>
  </r>
  <r>
    <n v="140510"/>
    <x v="0"/>
    <s v="Moreno"/>
    <x v="15"/>
    <d v="2018-11-01T00:00:00"/>
    <s v="-"/>
    <s v="Mantenimiento Mecanico"/>
    <d v="2023-04-13T00:00:00"/>
    <d v="1899-12-30T09:11:28"/>
    <d v="2023-04-13T00:00:00"/>
    <d v="1899-12-30T13:16:56"/>
    <n v="14728"/>
    <n v="245.46666666666667"/>
    <s v="se cortó correa de las bombas, la correa que encontramos era otra medida por lo que el tornero Cristian fabricó una camisa para el tensor, queda para probar en el siguiente turno. Se laburo con Luciano y Gustavo."/>
    <s v="rotura"/>
    <n v="15"/>
    <s v="abril"/>
    <s v="M"/>
    <m/>
    <s v="si"/>
    <m/>
    <m/>
    <m/>
  </r>
  <r>
    <n v="140524"/>
    <x v="1"/>
    <s v="Moreno"/>
    <x v="2"/>
    <d v="2020-10-16T00:00:00"/>
    <s v="Martín"/>
    <s v="Mantenimiento Electrico"/>
    <d v="2023-04-13T00:00:00"/>
    <d v="1899-12-30T11:37:26"/>
    <d v="2023-04-13T00:00:00"/>
    <d v="1899-12-30T11:48:44"/>
    <n v="678"/>
    <n v="11.3"/>
    <s v="se posiciona y regula sensor de abastecedor de tapas"/>
    <s v="ajuste"/>
    <n v="15"/>
    <s v="abril"/>
    <s v="M"/>
    <m/>
    <s v="no"/>
    <m/>
    <m/>
    <m/>
  </r>
  <r>
    <n v="140526"/>
    <x v="19"/>
    <s v="Moreno"/>
    <x v="3"/>
    <d v="2021-02-04T00:00:00"/>
    <s v="Victor"/>
    <s v="Mantenimiento Mecanico"/>
    <d v="2023-04-13T00:00:00"/>
    <d v="1899-12-30T12:00:51"/>
    <d v="2023-04-13T00:00:00"/>
    <d v="1899-12-30T12:18:38"/>
    <n v="1067"/>
    <n v="17.783333333333335"/>
    <s v="sin informacion"/>
    <s v="sin informacion"/>
    <n v="15"/>
    <s v="abril"/>
    <s v="M"/>
    <s v="sin informacion"/>
    <s v="sin informacion"/>
    <s v="sin informacion"/>
    <s v="sin informacion"/>
    <s v="sin informacion"/>
  </r>
  <r>
    <n v="140527"/>
    <x v="0"/>
    <s v="Moreno"/>
    <x v="0"/>
    <d v="2018-11-01T00:00:00"/>
    <s v="-"/>
    <s v="Mantenimiento Mecanico"/>
    <d v="2023-04-13T00:00:00"/>
    <d v="1899-12-30T12:02:04"/>
    <d v="2023-04-13T00:00:00"/>
    <d v="1899-12-30T14:02:25"/>
    <n v="7221"/>
    <n v="120.35"/>
    <s v="sin informacion"/>
    <s v="sin informacion"/>
    <n v="15"/>
    <s v="abril"/>
    <s v="M"/>
    <s v="sin informacion"/>
    <s v="sin informacion"/>
    <s v="sin informacion"/>
    <s v="sin informacion"/>
    <s v="sin informacion"/>
  </r>
  <r>
    <n v="140528"/>
    <x v="8"/>
    <s v="Moreno"/>
    <x v="4"/>
    <d v="2020-02-20T00:00:00"/>
    <s v="Martín"/>
    <s v="Mantenimiento Electrico"/>
    <d v="2023-04-13T00:00:00"/>
    <d v="1899-12-30T12:18:41"/>
    <d v="2023-04-13T00:00:00"/>
    <d v="1899-12-30T12:26:49"/>
    <n v="488"/>
    <n v="8.1333333333333329"/>
    <s v="microparada"/>
    <s v="microparada"/>
    <n v="15"/>
    <s v="abril"/>
    <s v="M"/>
    <m/>
    <s v="microparada"/>
    <m/>
    <m/>
    <m/>
  </r>
  <r>
    <n v="140530"/>
    <x v="19"/>
    <s v="Moreno"/>
    <x v="3"/>
    <d v="2021-02-04T00:00:00"/>
    <s v="Victor"/>
    <s v="Mantenimiento Electrico"/>
    <d v="2023-04-13T00:00:00"/>
    <d v="1899-12-30T12:19:07"/>
    <d v="2023-04-13T00:00:00"/>
    <d v="1899-12-30T13:33:50"/>
    <n v="4483"/>
    <n v="74.716666666666669"/>
    <s v="regulacion"/>
    <s v="ajuste"/>
    <n v="15"/>
    <s v="abril"/>
    <s v="M"/>
    <m/>
    <s v="no"/>
    <m/>
    <m/>
    <m/>
  </r>
  <r>
    <n v="140532"/>
    <x v="8"/>
    <s v="Moreno"/>
    <x v="4"/>
    <d v="2020-02-20T00:00:00"/>
    <s v="Martín"/>
    <s v="Mantenimiento Mecanico"/>
    <d v="2023-04-13T00:00:00"/>
    <d v="1899-12-30T12:26:59"/>
    <d v="2023-04-13T00:00:00"/>
    <d v="1899-12-30T12:28:06"/>
    <n v="67"/>
    <n v="1.1166666666666667"/>
    <s v="microparada"/>
    <s v="microparada"/>
    <n v="15"/>
    <s v="abril"/>
    <s v="M"/>
    <m/>
    <s v="microparada"/>
    <m/>
    <m/>
    <m/>
  </r>
  <r>
    <n v="140533"/>
    <x v="8"/>
    <s v="Moreno"/>
    <x v="4"/>
    <d v="2020-02-20T00:00:00"/>
    <s v="Martín"/>
    <s v="Mantenimiento Electrico"/>
    <d v="2023-04-13T00:00:00"/>
    <d v="1899-12-30T12:28:12"/>
    <d v="2023-04-13T00:00:00"/>
    <d v="1899-12-30T12:35:13"/>
    <n v="421"/>
    <n v="7.0166666666666666"/>
    <s v="microparada"/>
    <s v="microparada"/>
    <n v="15"/>
    <s v="abril"/>
    <s v="M"/>
    <m/>
    <s v="microparada"/>
    <m/>
    <m/>
    <m/>
  </r>
  <r>
    <n v="140535"/>
    <x v="8"/>
    <s v="Moreno"/>
    <x v="4"/>
    <d v="2020-02-20T00:00:00"/>
    <s v="Martín"/>
    <s v="Mantenimiento Electrico"/>
    <d v="2023-04-13T00:00:00"/>
    <d v="1899-12-30T12:35:46"/>
    <d v="2023-04-13T00:00:00"/>
    <d v="1899-12-30T12:43:10"/>
    <n v="444"/>
    <n v="7.4"/>
    <s v="microparada"/>
    <s v="microparada"/>
    <n v="15"/>
    <s v="abril"/>
    <s v="M"/>
    <m/>
    <s v="microparada"/>
    <m/>
    <m/>
    <m/>
  </r>
  <r>
    <n v="140545"/>
    <x v="8"/>
    <s v="Moreno"/>
    <x v="4"/>
    <d v="2020-02-20T00:00:00"/>
    <s v="Martín"/>
    <s v="Mantenimiento Electrico"/>
    <d v="2023-04-13T00:00:00"/>
    <d v="1899-12-30T14:36:08"/>
    <d v="2023-04-13T00:00:00"/>
    <d v="1899-12-30T14:45:40"/>
    <n v="572"/>
    <n v="9.5333333333333332"/>
    <s v="microparada"/>
    <s v="microparada"/>
    <n v="15"/>
    <s v="abril"/>
    <s v="T"/>
    <m/>
    <s v="microparada"/>
    <m/>
    <m/>
    <m/>
  </r>
  <r>
    <n v="140547"/>
    <x v="25"/>
    <s v="Moreno"/>
    <x v="11"/>
    <d v="2018-11-01T00:00:00"/>
    <s v="-"/>
    <s v="Mantenimiento Electrico"/>
    <d v="2023-04-13T00:00:00"/>
    <d v="1899-12-30T14:57:04"/>
    <d v="2023-04-13T00:00:00"/>
    <d v="1899-12-30T14:57:08"/>
    <n v="4"/>
    <n v="6.6666666666666666E-2"/>
    <s v="microparada"/>
    <s v="microparada"/>
    <n v="15"/>
    <s v="abril"/>
    <s v="T"/>
    <m/>
    <s v="microparada"/>
    <m/>
    <m/>
    <m/>
  </r>
  <r>
    <n v="140549"/>
    <x v="46"/>
    <s v="Moreno"/>
    <x v="12"/>
    <d v="2020-01-13T00:00:00"/>
    <s v="Martín"/>
    <s v="Mantenimiento Electrico"/>
    <d v="2023-04-13T00:00:00"/>
    <d v="1899-12-30T15:30:05"/>
    <d v="2023-04-13T00:00:00"/>
    <d v="1899-12-30T15:45:01"/>
    <n v="896"/>
    <n v="14.933333333333334"/>
    <s v="soluciona maquinista"/>
    <s v="ajuste"/>
    <n v="15"/>
    <s v="abril"/>
    <s v="T"/>
    <m/>
    <s v="no"/>
    <m/>
    <m/>
    <m/>
  </r>
  <r>
    <n v="140552"/>
    <x v="2"/>
    <s v="Moreno"/>
    <x v="3"/>
    <d v="2021-02-04T00:00:00"/>
    <s v="Victor"/>
    <s v="Mantenimiento Electrico"/>
    <d v="2023-04-13T00:00:00"/>
    <d v="1899-12-30T15:42:02"/>
    <d v="2023-04-13T00:00:00"/>
    <d v="1899-12-30T16:03:45"/>
    <n v="1303"/>
    <n v="21.716666666666665"/>
    <s v="regulacion"/>
    <s v="ajuste"/>
    <n v="15"/>
    <s v="abril"/>
    <s v="T"/>
    <m/>
    <s v="no"/>
    <m/>
    <m/>
    <m/>
  </r>
  <r>
    <n v="140553"/>
    <x v="8"/>
    <s v="Moreno"/>
    <x v="4"/>
    <d v="2020-02-20T00:00:00"/>
    <s v="Martín"/>
    <s v="Mantenimiento Electrico"/>
    <d v="2023-04-13T00:00:00"/>
    <d v="1899-12-30T15:44:13"/>
    <d v="2023-04-13T00:00:00"/>
    <d v="1899-12-30T15:54:07"/>
    <n v="594"/>
    <n v="9.9"/>
    <s v="microparada"/>
    <s v="microparada"/>
    <n v="15"/>
    <s v="abril"/>
    <s v="T"/>
    <m/>
    <s v="microparada"/>
    <m/>
    <m/>
    <m/>
  </r>
  <r>
    <n v="140554"/>
    <x v="0"/>
    <s v="Moreno"/>
    <x v="18"/>
    <d v="2018-11-01T00:00:00"/>
    <s v="-"/>
    <s v="Mantenimiento Electrico"/>
    <d v="2023-04-13T00:00:00"/>
    <d v="1899-12-30T15:49:55"/>
    <d v="2023-04-13T00:00:00"/>
    <d v="1899-12-30T15:52:58"/>
    <n v="183"/>
    <n v="3.05"/>
    <s v="microparada"/>
    <s v="microparada"/>
    <n v="15"/>
    <s v="abril"/>
    <s v="T"/>
    <m/>
    <s v="microparada"/>
    <m/>
    <m/>
    <m/>
  </r>
  <r>
    <n v="140558"/>
    <x v="0"/>
    <s v="Moreno"/>
    <x v="15"/>
    <d v="2018-11-01T00:00:00"/>
    <s v="-"/>
    <s v="Mantenimiento Mecanico"/>
    <d v="2023-04-13T00:00:00"/>
    <d v="1899-12-30T17:03:43"/>
    <d v="2023-04-13T00:00:00"/>
    <d v="1899-12-30T17:18:17"/>
    <n v="874"/>
    <n v="14.566666666666666"/>
    <s v="soluciona maquinista"/>
    <s v="ajuste"/>
    <n v="15"/>
    <s v="abril"/>
    <s v="T"/>
    <m/>
    <s v="no"/>
    <m/>
    <m/>
    <m/>
  </r>
  <r>
    <n v="140566"/>
    <x v="6"/>
    <s v="Moreno"/>
    <x v="15"/>
    <d v="2018-11-01T00:00:00"/>
    <s v="-"/>
    <s v="Mantenimiento Mecanico"/>
    <d v="2023-04-13T00:00:00"/>
    <d v="1899-12-30T18:04:59"/>
    <d v="2023-04-13T00:00:00"/>
    <d v="1899-12-30T18:25:23"/>
    <n v="1224"/>
    <n v="20.399999999999999"/>
    <s v="cambio de flejes"/>
    <s v="ajuste"/>
    <n v="15"/>
    <s v="abril"/>
    <s v="T"/>
    <m/>
    <s v="no"/>
    <m/>
    <m/>
    <m/>
  </r>
  <r>
    <n v="140570"/>
    <x v="19"/>
    <s v="Moreno"/>
    <x v="3"/>
    <d v="2021-02-04T00:00:00"/>
    <s v="Victor"/>
    <s v="Mantenimiento Mecanico"/>
    <d v="2023-04-13T00:00:00"/>
    <d v="1899-12-30T19:44:34"/>
    <d v="2023-04-13T00:00:00"/>
    <d v="1899-12-30T20:03:40"/>
    <n v="1146"/>
    <n v="19.100000000000001"/>
    <s v="se regula pisones de celofanadora"/>
    <s v="ajuste"/>
    <n v="15"/>
    <s v="abril"/>
    <s v="T"/>
    <m/>
    <s v="no"/>
    <m/>
    <m/>
    <m/>
  </r>
  <r>
    <n v="140571"/>
    <x v="21"/>
    <s v="Moreno"/>
    <x v="1"/>
    <d v="2018-11-01T00:00:00"/>
    <s v="-"/>
    <s v="Mantenimiento Mecanico"/>
    <d v="2023-04-13T00:00:00"/>
    <d v="1899-12-30T19:52:35"/>
    <d v="2023-04-13T00:00:00"/>
    <d v="1899-12-30T20:24:18"/>
    <n v="1903"/>
    <n v="31.716666666666665"/>
    <s v="se trabaja en rodillo de traccion"/>
    <s v="ajuste"/>
    <n v="15"/>
    <s v="abril"/>
    <s v="T"/>
    <m/>
    <s v="no"/>
    <m/>
    <m/>
    <m/>
  </r>
  <r>
    <n v="140574"/>
    <x v="6"/>
    <s v="Moreno"/>
    <x v="1"/>
    <d v="2018-11-01T00:00:00"/>
    <s v="-"/>
    <s v="Mantenimiento Mecanico"/>
    <d v="2023-04-13T00:00:00"/>
    <d v="1899-12-30T21:00:40"/>
    <d v="2023-04-13T00:00:00"/>
    <d v="1899-12-30T21:10:40"/>
    <n v="600"/>
    <n v="10"/>
    <s v="microparada"/>
    <s v="microparada"/>
    <n v="15"/>
    <s v="abril"/>
    <s v="T"/>
    <m/>
    <s v="microparada"/>
    <m/>
    <m/>
    <m/>
  </r>
  <r>
    <n v="140576"/>
    <x v="0"/>
    <s v="Moreno"/>
    <x v="15"/>
    <d v="2018-11-01T00:00:00"/>
    <s v="-"/>
    <s v="Mantenimiento Mecanico"/>
    <d v="2023-04-13T00:00:00"/>
    <d v="1899-12-30T21:26:28"/>
    <d v="2023-04-13T00:00:00"/>
    <d v="1899-12-30T21:29:14"/>
    <n v="166"/>
    <n v="2.7666666666666666"/>
    <s v="microparada"/>
    <s v="microparada"/>
    <n v="15"/>
    <s v="abril"/>
    <s v="T"/>
    <m/>
    <s v="microparada"/>
    <m/>
    <m/>
    <m/>
  </r>
  <r>
    <n v="140584"/>
    <x v="3"/>
    <s v="Moreno"/>
    <x v="2"/>
    <d v="2020-02-20T00:00:00"/>
    <s v="Martín"/>
    <s v="Mantenimiento Mecanico"/>
    <d v="2023-04-14T00:00:00"/>
    <d v="1899-12-30T06:41:31"/>
    <d v="2023-04-14T00:00:00"/>
    <d v="1899-12-30T08:54:07"/>
    <n v="7956"/>
    <n v="132.6"/>
    <s v="regulacion de apertura de cabezal"/>
    <s v="ajuste"/>
    <n v="15"/>
    <s v="abril"/>
    <s v="M"/>
    <m/>
    <s v="no"/>
    <m/>
    <m/>
    <m/>
  </r>
  <r>
    <n v="140587"/>
    <x v="47"/>
    <s v="Moreno"/>
    <x v="15"/>
    <d v="2018-11-01T00:00:00"/>
    <s v="-"/>
    <s v="Mantenimiento Electrico"/>
    <d v="2023-04-14T00:00:00"/>
    <d v="1899-12-30T07:00:00"/>
    <d v="2023-04-14T00:00:00"/>
    <d v="1899-12-30T07:20:43"/>
    <n v="1243"/>
    <n v="20.716666666666665"/>
    <s v="se encuentra cabezal de termosellado quemado"/>
    <s v="no aplica"/>
    <n v="15"/>
    <s v="abril"/>
    <s v="M"/>
    <s v="no aplica"/>
    <s v="no aplica"/>
    <s v="no aplica"/>
    <s v="no aplica"/>
    <s v="no aplica"/>
  </r>
  <r>
    <n v="140596"/>
    <x v="1"/>
    <s v="Moreno"/>
    <x v="2"/>
    <d v="2020-10-16T00:00:00"/>
    <s v="Martín"/>
    <s v="Mantenimiento Electrico"/>
    <d v="2023-04-14T00:00:00"/>
    <d v="1899-12-30T08:59:48"/>
    <d v="2023-04-14T00:00:00"/>
    <d v="1899-12-30T10:17:20"/>
    <n v="4652"/>
    <n v="77.533333333333331"/>
    <s v="regulacion de etiquetado"/>
    <s v="ajuste"/>
    <n v="15"/>
    <s v="abril"/>
    <s v="M"/>
    <m/>
    <s v="no"/>
    <m/>
    <m/>
    <m/>
  </r>
  <r>
    <n v="140597"/>
    <x v="31"/>
    <s v="Moreno"/>
    <x v="0"/>
    <d v="2018-11-01T00:00:00"/>
    <s v="-"/>
    <s v="Mantenimiento Mecanico"/>
    <d v="2023-04-14T00:00:00"/>
    <d v="1899-12-30T09:30:26"/>
    <d v="2023-04-14T00:00:00"/>
    <d v="1899-12-30T10:29:52"/>
    <n v="3566"/>
    <n v="59.43333333333333"/>
    <s v="regulacion"/>
    <s v="ajuste"/>
    <n v="15"/>
    <s v="abril"/>
    <s v="M"/>
    <m/>
    <s v="no"/>
    <m/>
    <m/>
    <m/>
  </r>
  <r>
    <n v="140606"/>
    <x v="1"/>
    <s v="Moreno"/>
    <x v="2"/>
    <d v="2020-10-16T00:00:00"/>
    <s v="Martín"/>
    <s v="Mantenimiento Electrico"/>
    <d v="2023-04-14T00:00:00"/>
    <d v="1899-12-30T10:28:28"/>
    <d v="2023-04-14T00:00:00"/>
    <d v="1899-12-30T10:44:00"/>
    <n v="932"/>
    <n v="15.533333333333333"/>
    <s v="regulacion"/>
    <s v="ajuste"/>
    <n v="15"/>
    <s v="abril"/>
    <s v="M"/>
    <m/>
    <s v="no"/>
    <m/>
    <m/>
    <m/>
  </r>
  <r>
    <n v="140607"/>
    <x v="0"/>
    <s v="Moreno"/>
    <x v="3"/>
    <d v="2021-02-04T00:00:00"/>
    <s v="Victor"/>
    <s v="Mantenimiento Mecanico"/>
    <d v="2023-04-14T00:00:00"/>
    <d v="1899-12-30T10:34:42"/>
    <d v="2023-04-14T00:00:00"/>
    <d v="1899-12-30T11:06:33"/>
    <n v="1911"/>
    <n v="31.85"/>
    <s v="regulacion"/>
    <s v="ajuste"/>
    <n v="15"/>
    <s v="abril"/>
    <s v="M"/>
    <m/>
    <s v="no"/>
    <m/>
    <m/>
    <m/>
  </r>
  <r>
    <n v="140608"/>
    <x v="1"/>
    <s v="Moreno"/>
    <x v="2"/>
    <d v="2020-10-16T00:00:00"/>
    <s v="Martín"/>
    <s v="Mantenimiento Electrico"/>
    <d v="2023-04-14T00:00:00"/>
    <d v="1899-12-30T10:54:33"/>
    <d v="2023-04-14T00:00:00"/>
    <d v="1899-12-30T11:18:55"/>
    <n v="1462"/>
    <n v="24.366666666666667"/>
    <s v="regulacion"/>
    <s v="ajuste"/>
    <n v="15"/>
    <s v="abril"/>
    <s v="M"/>
    <m/>
    <s v="no"/>
    <m/>
    <m/>
    <m/>
  </r>
  <r>
    <n v="140614"/>
    <x v="19"/>
    <s v="Moreno"/>
    <x v="3"/>
    <d v="2021-02-04T00:00:00"/>
    <s v="Victor"/>
    <s v="Mantenimiento Mecanico"/>
    <d v="2023-04-14T00:00:00"/>
    <d v="1899-12-30T12:39:17"/>
    <d v="2023-04-14T00:00:00"/>
    <d v="1899-12-30T12:43:37"/>
    <n v="260"/>
    <n v="4.333333333333333"/>
    <s v="microparada"/>
    <s v="microparada"/>
    <n v="15"/>
    <s v="abril"/>
    <s v="M"/>
    <m/>
    <s v="microparada"/>
    <m/>
    <m/>
    <m/>
  </r>
  <r>
    <n v="140617"/>
    <x v="19"/>
    <s v="Moreno"/>
    <x v="3"/>
    <d v="2021-02-04T00:00:00"/>
    <s v="Victor"/>
    <s v="Mantenimiento Electrico"/>
    <d v="2023-04-14T00:00:00"/>
    <d v="1899-12-30T12:58:21"/>
    <d v="2023-04-14T00:00:00"/>
    <d v="1899-12-30T13:36:29"/>
    <n v="2288"/>
    <n v="38.133333333333333"/>
    <s v="regulacion"/>
    <s v="ajuste"/>
    <n v="15"/>
    <s v="abril"/>
    <s v="M"/>
    <m/>
    <s v="no"/>
    <m/>
    <m/>
    <m/>
  </r>
  <r>
    <n v="140619"/>
    <x v="19"/>
    <s v="Moreno"/>
    <x v="12"/>
    <d v="2020-02-21T00:00:00"/>
    <s v="Martín"/>
    <s v="Mantenimiento Mecanico"/>
    <d v="2023-04-14T00:00:00"/>
    <d v="1899-12-30T13:57:59"/>
    <d v="2023-04-14T00:00:00"/>
    <d v="1899-12-30T15:05:05"/>
    <n v="4026"/>
    <n v="67.099999999999994"/>
    <s v="regulacion"/>
    <s v="ajuste"/>
    <n v="15"/>
    <s v="abril"/>
    <s v="M"/>
    <m/>
    <s v="no"/>
    <m/>
    <m/>
    <m/>
  </r>
  <r>
    <n v="140620"/>
    <x v="27"/>
    <s v="Moreno"/>
    <x v="2"/>
    <d v="2018-11-01T00:00:00"/>
    <s v="-"/>
    <s v="Mantenimiento Mecanico"/>
    <d v="2023-04-14T00:00:00"/>
    <d v="1899-12-30T14:17:00"/>
    <d v="2023-04-14T00:00:00"/>
    <d v="1899-12-30T14:22:07"/>
    <n v="307"/>
    <n v="5.1166666666666663"/>
    <s v="microparada"/>
    <s v="microparada"/>
    <n v="15"/>
    <s v="abril"/>
    <s v="T"/>
    <m/>
    <s v="microparada"/>
    <m/>
    <m/>
    <m/>
  </r>
  <r>
    <n v="140623"/>
    <x v="0"/>
    <s v="Moreno"/>
    <x v="3"/>
    <d v="2021-02-04T00:00:00"/>
    <s v="Victor"/>
    <s v="Mantenimiento Electrico"/>
    <d v="2023-04-14T00:00:00"/>
    <d v="1899-12-30T14:45:46"/>
    <d v="2023-04-14T00:00:00"/>
    <d v="1899-12-30T15:15:28"/>
    <n v="1782"/>
    <n v="29.7"/>
    <s v="cable cortado en comando manual"/>
    <s v="ajuste"/>
    <n v="15"/>
    <s v="abril"/>
    <s v="T"/>
    <m/>
    <s v="no"/>
    <m/>
    <m/>
    <m/>
  </r>
  <r>
    <n v="140624"/>
    <x v="3"/>
    <s v="Moreno"/>
    <x v="2"/>
    <d v="2020-02-20T00:00:00"/>
    <s v="Martín"/>
    <s v="Mantenimiento Mecanico"/>
    <d v="2023-04-14T00:00:00"/>
    <d v="1899-12-30T14:49:13"/>
    <d v="2023-04-14T00:00:00"/>
    <d v="1899-12-30T14:57:35"/>
    <n v="502"/>
    <n v="8.3666666666666671"/>
    <s v="microparada"/>
    <s v="microparada"/>
    <n v="15"/>
    <s v="abril"/>
    <s v="T"/>
    <m/>
    <s v="microparada"/>
    <m/>
    <m/>
    <m/>
  </r>
  <r>
    <n v="140626"/>
    <x v="0"/>
    <s v="Moreno"/>
    <x v="12"/>
    <d v="2018-11-01T00:00:00"/>
    <s v="-"/>
    <s v="Mantenimiento Electrico"/>
    <d v="2023-04-14T00:00:00"/>
    <d v="1899-12-30T15:11:08"/>
    <d v="2023-04-14T00:00:00"/>
    <d v="1899-12-30T15:35:28"/>
    <n v="1460"/>
    <n v="24.333333333333332"/>
    <s v="Se configura camara "/>
    <s v="ajuste"/>
    <n v="15"/>
    <s v="abril"/>
    <s v="T"/>
    <m/>
    <s v="no"/>
    <m/>
    <m/>
    <m/>
  </r>
  <r>
    <n v="140627"/>
    <x v="19"/>
    <s v="Moreno"/>
    <x v="3"/>
    <d v="2021-02-04T00:00:00"/>
    <s v="Victor"/>
    <s v="Mantenimiento Mecanico"/>
    <d v="2023-04-14T00:00:00"/>
    <d v="1899-12-30T15:15:36"/>
    <d v="2023-04-14T00:00:00"/>
    <d v="1899-12-30T16:41:47"/>
    <n v="5171"/>
    <n v="86.183333333333337"/>
    <s v="regulacion"/>
    <s v="ajuste"/>
    <n v="15"/>
    <s v="abril"/>
    <s v="T"/>
    <m/>
    <s v="no"/>
    <m/>
    <m/>
    <m/>
  </r>
  <r>
    <n v="140629"/>
    <x v="3"/>
    <s v="Moreno"/>
    <x v="2"/>
    <d v="2020-02-20T00:00:00"/>
    <s v="Martín"/>
    <s v="Mantenimiento Mecanico"/>
    <d v="2023-04-14T00:00:00"/>
    <d v="1899-12-30T15:18:27"/>
    <d v="2023-04-14T00:00:00"/>
    <d v="1899-12-30T15:24:33"/>
    <n v="366"/>
    <n v="6.1"/>
    <s v="microparada"/>
    <s v="microparada"/>
    <n v="15"/>
    <s v="abril"/>
    <s v="T"/>
    <m/>
    <s v="microparada"/>
    <m/>
    <m/>
    <m/>
  </r>
  <r>
    <n v="140636"/>
    <x v="6"/>
    <s v="Moreno"/>
    <x v="13"/>
    <d v="2019-10-08T00:00:00"/>
    <s v="Martín"/>
    <s v="Mantenimiento Electrico"/>
    <d v="2023-04-14T00:00:00"/>
    <d v="1899-12-30T16:21:52"/>
    <d v="2023-04-14T00:00:00"/>
    <d v="1899-12-30T17:21:35"/>
    <n v="3583"/>
    <n v="59.716666666666669"/>
    <s v="regulacion"/>
    <s v="ajuste"/>
    <n v="15"/>
    <s v="abril"/>
    <s v="T"/>
    <m/>
    <s v="no"/>
    <m/>
    <m/>
    <m/>
  </r>
  <r>
    <n v="140637"/>
    <x v="0"/>
    <s v="Moreno"/>
    <x v="3"/>
    <d v="2021-02-04T00:00:00"/>
    <s v="Victor"/>
    <s v="Mantenimiento Electrico"/>
    <d v="2023-04-14T00:00:00"/>
    <d v="1899-12-30T16:47:45"/>
    <d v="2023-04-14T00:00:00"/>
    <d v="1899-12-30T17:00:37"/>
    <n v="772"/>
    <n v="12.866666666666667"/>
    <s v="se regula sensor de calecita"/>
    <s v="ajuste"/>
    <n v="15"/>
    <s v="abril"/>
    <s v="T"/>
    <m/>
    <s v="no"/>
    <m/>
    <m/>
    <m/>
  </r>
  <r>
    <n v="140642"/>
    <x v="0"/>
    <s v="Moreno"/>
    <x v="12"/>
    <d v="2018-11-01T00:00:00"/>
    <s v="-"/>
    <s v="Mantenimiento Electrico"/>
    <d v="2023-04-14T00:00:00"/>
    <d v="1899-12-30T17:18:23"/>
    <d v="2023-04-14T00:00:00"/>
    <d v="1899-12-30T17:30:34"/>
    <n v="731"/>
    <n v="12.183333333333334"/>
    <s v="regulacion"/>
    <s v="ajuste"/>
    <n v="15"/>
    <s v="abril"/>
    <s v="T"/>
    <m/>
    <s v="no"/>
    <m/>
    <m/>
    <m/>
  </r>
  <r>
    <n v="140646"/>
    <x v="10"/>
    <s v="Moreno"/>
    <x v="7"/>
    <d v="2020-09-30T00:00:00"/>
    <s v="Martín"/>
    <s v="Mantenimiento Mecanico"/>
    <d v="2023-04-14T00:00:00"/>
    <d v="1899-12-30T18:17:22"/>
    <d v="2023-04-14T00:00:00"/>
    <d v="1899-12-30T19:03:07"/>
    <n v="2745"/>
    <n v="45.75"/>
    <s v="regulacion"/>
    <s v="ajuste"/>
    <n v="15"/>
    <s v="abril"/>
    <s v="T"/>
    <m/>
    <s v="no"/>
    <m/>
    <m/>
    <m/>
  </r>
  <r>
    <n v="140647"/>
    <x v="6"/>
    <s v="Moreno"/>
    <x v="6"/>
    <d v="2018-11-01T00:00:00"/>
    <s v="-"/>
    <s v="Mantenimiento Electrico"/>
    <d v="2023-04-14T00:00:00"/>
    <d v="1899-12-30T18:30:49"/>
    <d v="2023-04-14T00:00:00"/>
    <d v="1899-12-30T19:35:01"/>
    <n v="3852"/>
    <n v="64.2"/>
    <s v="se cambia m8 de sensor de etiqueta"/>
    <s v="rotura"/>
    <n v="15"/>
    <s v="abril"/>
    <s v="T"/>
    <m/>
    <s v="si"/>
    <m/>
    <m/>
    <m/>
  </r>
  <r>
    <n v="140651"/>
    <x v="1"/>
    <s v="Moreno"/>
    <x v="2"/>
    <d v="2020-10-16T00:00:00"/>
    <s v="Martín"/>
    <s v="Mantenimiento Electrico"/>
    <d v="2023-04-14T00:00:00"/>
    <d v="1899-12-30T19:17:27"/>
    <d v="2023-04-14T00:00:00"/>
    <d v="1899-12-30T19:37:23"/>
    <n v="1196"/>
    <n v="19.933333333333334"/>
    <s v="regulacion"/>
    <s v="ajuste"/>
    <n v="15"/>
    <s v="abril"/>
    <s v="T"/>
    <m/>
    <s v="no"/>
    <m/>
    <m/>
    <m/>
  </r>
  <r>
    <n v="140652"/>
    <x v="10"/>
    <s v="Moreno"/>
    <x v="7"/>
    <d v="2020-09-30T00:00:00"/>
    <s v="Martín"/>
    <s v="Mantenimiento Mecanico"/>
    <d v="2023-04-14T00:00:00"/>
    <d v="1899-12-30T19:20:39"/>
    <d v="2023-04-14T00:00:00"/>
    <d v="1899-12-30T19:24:10"/>
    <n v="211"/>
    <n v="3.5166666666666666"/>
    <s v="microparada"/>
    <s v="microparada"/>
    <n v="15"/>
    <s v="abril"/>
    <s v="T"/>
    <m/>
    <s v="microparada"/>
    <m/>
    <m/>
    <m/>
  </r>
  <r>
    <n v="140654"/>
    <x v="2"/>
    <s v="Moreno"/>
    <x v="19"/>
    <d v="2018-11-01T00:00:00"/>
    <s v="-"/>
    <s v="Mantenimiento Mecanico"/>
    <d v="2023-04-14T00:00:00"/>
    <d v="1899-12-30T19:26:40"/>
    <d v="2023-04-14T00:00:00"/>
    <d v="1899-12-30T20:28:58"/>
    <n v="3738"/>
    <n v="62.3"/>
    <s v="regulacion de estuchadora y pinzas de pick and place"/>
    <s v="ajuste"/>
    <n v="15"/>
    <s v="abril"/>
    <s v="T"/>
    <m/>
    <s v="no"/>
    <m/>
    <m/>
    <m/>
  </r>
  <r>
    <n v="140657"/>
    <x v="23"/>
    <s v="Moreno"/>
    <x v="19"/>
    <d v="2018-11-01T00:00:00"/>
    <s v="-"/>
    <s v="Mantenimiento Mecanico"/>
    <d v="2023-04-14T00:00:00"/>
    <d v="1899-12-30T20:44:09"/>
    <d v="2023-04-14T00:00:00"/>
    <d v="1899-12-30T20:52:35"/>
    <n v="506"/>
    <n v="8.4333333333333336"/>
    <s v="microparada"/>
    <s v="microparada"/>
    <n v="15"/>
    <s v="abril"/>
    <s v="T"/>
    <m/>
    <s v="microparada"/>
    <m/>
    <m/>
    <m/>
  </r>
  <r>
    <n v="140671"/>
    <x v="10"/>
    <s v="Moreno"/>
    <x v="7"/>
    <d v="2020-09-30T00:00:00"/>
    <s v="Martín"/>
    <s v="Mantenimiento Mecanico"/>
    <d v="2023-04-17T00:00:00"/>
    <d v="1899-12-30T06:01:31"/>
    <d v="2023-04-17T00:00:00"/>
    <d v="1899-12-30T06:33:49"/>
    <n v="1938"/>
    <n v="32.299999999999997"/>
    <s v="se encuentra problema de señal en las electrovalvulas debido a falla en los rele"/>
    <s v="rotura"/>
    <n v="16"/>
    <s v="abril"/>
    <s v="M"/>
    <m/>
    <s v="si"/>
    <m/>
    <m/>
    <m/>
  </r>
  <r>
    <n v="140672"/>
    <x v="4"/>
    <s v="Moreno"/>
    <x v="4"/>
    <d v="2019-12-10T00:00:00"/>
    <s v="Martín"/>
    <s v="Mantenimiento Mecanico"/>
    <d v="2023-04-17T00:00:00"/>
    <d v="1899-12-30T06:02:53"/>
    <d v="2023-04-17T00:00:00"/>
    <d v="1899-12-30T07:28:02"/>
    <n v="5109"/>
    <n v="85.15"/>
    <s v="se encuentra tolva calefaccionada con perdida de aceite"/>
    <s v="rotura"/>
    <n v="16"/>
    <s v="abril"/>
    <s v="M"/>
    <m/>
    <s v="si"/>
    <m/>
    <m/>
    <m/>
  </r>
  <r>
    <n v="140673"/>
    <x v="3"/>
    <s v="Moreno"/>
    <x v="2"/>
    <d v="2020-02-20T00:00:00"/>
    <s v="Martín"/>
    <s v="Mantenimiento Electrico"/>
    <d v="2023-04-17T00:00:00"/>
    <d v="1899-12-30T06:03:29"/>
    <d v="2023-04-17T00:00:00"/>
    <d v="1899-12-30T07:11:05"/>
    <n v="4056"/>
    <n v="67.599999999999994"/>
    <s v="reemplazo de sensor de bolilla"/>
    <s v="rotura"/>
    <n v="16"/>
    <s v="abril"/>
    <s v="M"/>
    <m/>
    <s v="si"/>
    <m/>
    <m/>
    <m/>
  </r>
  <r>
    <n v="140678"/>
    <x v="25"/>
    <s v="Moreno"/>
    <x v="11"/>
    <d v="2018-11-01T00:00:00"/>
    <s v="-"/>
    <s v="Mantenimiento Electrico"/>
    <d v="2023-04-17T00:00:00"/>
    <d v="1899-12-30T06:17:44"/>
    <d v="2023-04-17T00:00:00"/>
    <d v="1899-12-30T09:22:16"/>
    <n v="11072"/>
    <n v="184.53333333333333"/>
    <s v="se ajusto junto a victor funcionamiento del joystick"/>
    <s v="ajuste"/>
    <n v="16"/>
    <s v="abril"/>
    <s v="M"/>
    <m/>
    <s v="no"/>
    <m/>
    <m/>
    <m/>
  </r>
  <r>
    <n v="140681"/>
    <x v="10"/>
    <s v="Moreno"/>
    <x v="7"/>
    <d v="2020-09-30T00:00:00"/>
    <s v="Martín"/>
    <s v="Mantenimiento Electrico"/>
    <d v="2023-04-17T00:00:00"/>
    <d v="1899-12-30T06:33:55"/>
    <d v="2023-04-17T00:00:00"/>
    <d v="1899-12-30T11:10:22"/>
    <n v="16587"/>
    <n v="276.45"/>
    <s v="se encuentra problema de señal en las electrovalvulas debido a falla en los rele"/>
    <s v="rotura"/>
    <n v="16"/>
    <s v="abril"/>
    <s v="M"/>
    <m/>
    <s v="si"/>
    <m/>
    <m/>
    <m/>
  </r>
  <r>
    <n v="140686"/>
    <x v="3"/>
    <s v="Moreno"/>
    <x v="2"/>
    <d v="2020-02-20T00:00:00"/>
    <s v="Martín"/>
    <s v="Mantenimiento Mecanico"/>
    <d v="2023-04-17T00:00:00"/>
    <d v="1899-12-30T07:16:47"/>
    <d v="2023-04-17T00:00:00"/>
    <d v="1899-12-30T09:12:47"/>
    <n v="6960"/>
    <n v="116"/>
    <s v="se ajustan cabezales y configuran camaras"/>
    <s v="ajuste"/>
    <n v="16"/>
    <s v="abril"/>
    <s v="M"/>
    <m/>
    <s v="no"/>
    <m/>
    <m/>
    <m/>
  </r>
  <r>
    <n v="140696"/>
    <x v="0"/>
    <s v="Moreno"/>
    <x v="4"/>
    <d v="2018-11-01T00:00:00"/>
    <s v="-"/>
    <s v="Mantenimiento Mecanico"/>
    <d v="2023-04-17T00:00:00"/>
    <d v="1899-12-30T08:54:41"/>
    <d v="2023-04-17T00:00:00"/>
    <d v="1899-12-30T09:34:39"/>
    <n v="2398"/>
    <n v="39.966666666666669"/>
    <s v="reset de brazo embalador"/>
    <s v="ajuste"/>
    <n v="16"/>
    <s v="abril"/>
    <s v="M"/>
    <m/>
    <s v="no"/>
    <m/>
    <m/>
    <m/>
  </r>
  <r>
    <n v="140699"/>
    <x v="1"/>
    <s v="Moreno"/>
    <x v="2"/>
    <d v="2020-10-16T00:00:00"/>
    <s v="Martín"/>
    <s v="Mantenimiento Electrico"/>
    <d v="2023-04-17T00:00:00"/>
    <d v="1899-12-30T09:12:53"/>
    <d v="2023-04-17T00:00:00"/>
    <d v="1899-12-30T09:44:54"/>
    <n v="1921"/>
    <n v="32.016666666666666"/>
    <s v="regulacion"/>
    <s v="ajuste"/>
    <n v="16"/>
    <s v="abril"/>
    <s v="M"/>
    <m/>
    <s v="no"/>
    <m/>
    <m/>
    <m/>
  </r>
  <r>
    <n v="140701"/>
    <x v="3"/>
    <s v="Moreno"/>
    <x v="2"/>
    <d v="2020-02-20T00:00:00"/>
    <s v="Martín"/>
    <s v="Mantenimiento Mecanico"/>
    <d v="2023-04-17T00:00:00"/>
    <d v="1899-12-30T09:45:01"/>
    <d v="2023-04-17T00:00:00"/>
    <d v="1899-12-30T10:04:49"/>
    <n v="1188"/>
    <n v="19.8"/>
    <s v="regulacion"/>
    <s v="ajuste"/>
    <n v="16"/>
    <s v="abril"/>
    <s v="M"/>
    <m/>
    <s v="no"/>
    <m/>
    <m/>
    <m/>
  </r>
  <r>
    <n v="140705"/>
    <x v="0"/>
    <s v="Moreno"/>
    <x v="4"/>
    <d v="2018-11-01T00:00:00"/>
    <s v="-"/>
    <s v="Mantenimiento Electrico"/>
    <d v="2023-04-17T00:00:00"/>
    <d v="1899-12-30T10:10:13"/>
    <d v="2023-04-17T00:00:00"/>
    <d v="1899-12-30T10:10:18"/>
    <n v="5"/>
    <n v="8.3333333333333329E-2"/>
    <s v="microparada"/>
    <s v="microparada"/>
    <n v="16"/>
    <s v="abril"/>
    <s v="M"/>
    <m/>
    <s v="microparada"/>
    <m/>
    <m/>
    <m/>
  </r>
  <r>
    <n v="140706"/>
    <x v="0"/>
    <s v="Moreno"/>
    <x v="4"/>
    <d v="2018-11-01T00:00:00"/>
    <s v="-"/>
    <s v="Mantenimiento Mecanico"/>
    <d v="2023-04-17T00:00:00"/>
    <d v="1899-12-30T10:10:25"/>
    <d v="2023-04-17T00:00:00"/>
    <d v="1899-12-30T11:04:49"/>
    <n v="3264"/>
    <n v="54.4"/>
    <s v="regulacion"/>
    <s v="ajuste"/>
    <n v="16"/>
    <s v="abril"/>
    <s v="M"/>
    <m/>
    <s v="no"/>
    <m/>
    <m/>
    <m/>
  </r>
  <r>
    <n v="140708"/>
    <x v="21"/>
    <s v="Moreno"/>
    <x v="14"/>
    <d v="2018-11-01T00:00:00"/>
    <s v="-"/>
    <s v="Mantenimiento Electrico"/>
    <d v="2023-04-17T00:00:00"/>
    <d v="1899-12-30T10:21:16"/>
    <d v="2023-04-17T00:00:00"/>
    <d v="1899-12-30T10:44:18"/>
    <n v="1382"/>
    <n v="23.033333333333335"/>
    <s v="reemplazo de amplificador y fibra de inkjet"/>
    <s v="rotura"/>
    <n v="16"/>
    <s v="abril"/>
    <s v="M"/>
    <m/>
    <s v="si"/>
    <m/>
    <m/>
    <m/>
  </r>
  <r>
    <n v="140710"/>
    <x v="21"/>
    <s v="Moreno"/>
    <x v="14"/>
    <d v="2018-11-01T00:00:00"/>
    <s v="-"/>
    <s v="Mantenimiento Electrico"/>
    <d v="2023-04-17T00:00:00"/>
    <d v="1899-12-30T10:44:48"/>
    <d v="2023-04-17T00:00:00"/>
    <d v="1899-12-30T10:55:17"/>
    <n v="629"/>
    <n v="10.483333333333333"/>
    <s v="reemplazo de amplificador y fibra de inkjet"/>
    <s v="rotura"/>
    <n v="16"/>
    <s v="abril"/>
    <s v="M"/>
    <m/>
    <s v="si"/>
    <m/>
    <m/>
    <m/>
  </r>
  <r>
    <n v="140713"/>
    <x v="25"/>
    <s v="Moreno"/>
    <x v="4"/>
    <d v="2018-11-01T00:00:00"/>
    <s v="-"/>
    <s v="Mantenimiento Electrico"/>
    <d v="2023-04-17T00:00:00"/>
    <d v="1899-12-30T11:05:09"/>
    <d v="2023-04-17T00:00:00"/>
    <d v="1899-12-30T11:05:21"/>
    <n v="12"/>
    <n v="0.2"/>
    <s v="microparada"/>
    <s v="microparada"/>
    <n v="16"/>
    <s v="abril"/>
    <s v="M"/>
    <m/>
    <s v="microparada"/>
    <m/>
    <m/>
    <m/>
  </r>
  <r>
    <n v="140714"/>
    <x v="0"/>
    <s v="Moreno"/>
    <x v="4"/>
    <d v="2018-11-01T00:00:00"/>
    <s v="-"/>
    <s v="Mantenimiento Electrico"/>
    <d v="2023-04-17T00:00:00"/>
    <d v="1899-12-30T11:05:29"/>
    <d v="2023-04-17T00:00:00"/>
    <d v="1899-12-30T13:55:17"/>
    <n v="10188"/>
    <n v="169.8"/>
    <s v="regulacion"/>
    <s v="ajuste"/>
    <n v="16"/>
    <s v="abril"/>
    <s v="M"/>
    <m/>
    <s v="no"/>
    <m/>
    <m/>
    <m/>
  </r>
  <r>
    <n v="140715"/>
    <x v="10"/>
    <s v="Moreno"/>
    <x v="7"/>
    <d v="2020-09-30T00:00:00"/>
    <s v="Martín"/>
    <s v="Mantenimiento Electrico"/>
    <d v="2023-04-17T00:00:00"/>
    <d v="1899-12-30T11:10:32"/>
    <d v="2023-04-17T00:00:00"/>
    <d v="1899-12-30T11:13:56"/>
    <n v="204"/>
    <n v="3.4"/>
    <s v="microparada"/>
    <s v="microparada"/>
    <n v="16"/>
    <s v="abril"/>
    <s v="M"/>
    <m/>
    <s v="microparada"/>
    <m/>
    <m/>
    <m/>
  </r>
  <r>
    <n v="140717"/>
    <x v="10"/>
    <s v="Moreno"/>
    <x v="7"/>
    <d v="2020-09-30T00:00:00"/>
    <s v="Martín"/>
    <s v="Mantenimiento Mecanico"/>
    <d v="2023-04-17T00:00:00"/>
    <d v="1899-12-30T11:14:10"/>
    <d v="2023-04-17T00:00:00"/>
    <d v="1899-12-30T11:32:09"/>
    <n v="1079"/>
    <n v="17.983333333333334"/>
    <s v="se encuentra problema de señal en las electrovalvulas debido a falla en los rele"/>
    <s v="rotura"/>
    <n v="16"/>
    <s v="abril"/>
    <s v="M"/>
    <m/>
    <s v="si"/>
    <m/>
    <m/>
    <m/>
  </r>
  <r>
    <n v="140720"/>
    <x v="10"/>
    <s v="Moreno"/>
    <x v="7"/>
    <d v="2020-09-30T00:00:00"/>
    <s v="Martín"/>
    <s v="Mantenimiento Electrico"/>
    <d v="2023-04-17T00:00:00"/>
    <d v="1899-12-30T11:32:18"/>
    <d v="2023-04-17T00:00:00"/>
    <d v="1899-12-30T16:19:22"/>
    <n v="17224"/>
    <n v="287.06666666666666"/>
    <s v="se encuentra problema de señal en las electrovalvulas debido a falla en los rele"/>
    <s v="rotura"/>
    <n v="16"/>
    <s v="abril"/>
    <s v="M"/>
    <m/>
    <s v="si"/>
    <m/>
    <m/>
    <m/>
  </r>
  <r>
    <n v="140721"/>
    <x v="6"/>
    <s v="Moreno"/>
    <x v="1"/>
    <d v="2018-11-01T00:00:00"/>
    <s v="-"/>
    <s v="Mantenimiento Mecanico"/>
    <d v="2023-04-17T00:00:00"/>
    <d v="1899-12-30T12:08:14"/>
    <d v="2023-04-17T00:00:00"/>
    <d v="1899-12-30T12:38:43"/>
    <n v="1829"/>
    <n v="30.483333333333334"/>
    <s v="sin informacion"/>
    <s v="sin informacion"/>
    <n v="16"/>
    <s v="abril"/>
    <s v="M"/>
    <s v="sin informacion"/>
    <s v="sin informacion"/>
    <s v="sin informacion"/>
    <s v="sin informacion"/>
    <s v="sin informacion"/>
  </r>
  <r>
    <n v="140726"/>
    <x v="0"/>
    <s v="Moreno"/>
    <x v="10"/>
    <d v="2018-11-01T00:00:00"/>
    <s v="-"/>
    <s v="Mantenimiento Electrico"/>
    <d v="2023-04-17T00:00:00"/>
    <d v="1899-12-30T14:16:27"/>
    <d v="2023-04-17T00:00:00"/>
    <d v="1899-12-30T14:24:18"/>
    <n v="471"/>
    <n v="7.85"/>
    <s v="microparada"/>
    <s v="microparada"/>
    <n v="16"/>
    <s v="abril"/>
    <s v="T"/>
    <m/>
    <s v="microparada"/>
    <m/>
    <m/>
    <m/>
  </r>
  <r>
    <n v="140734"/>
    <x v="0"/>
    <s v="Moreno"/>
    <x v="18"/>
    <d v="2018-11-01T00:00:00"/>
    <s v="-"/>
    <s v="Mantenimiento Electrico"/>
    <d v="2023-04-17T00:00:00"/>
    <d v="1899-12-30T14:44:56"/>
    <d v="2023-04-17T00:00:00"/>
    <d v="1899-12-30T14:55:50"/>
    <n v="654"/>
    <n v="10.9"/>
    <s v="sin informacion"/>
    <s v="sin informacion"/>
    <n v="16"/>
    <s v="abril"/>
    <s v="T"/>
    <s v="sin informacion"/>
    <s v="sin informacion"/>
    <s v="sin informacion"/>
    <s v="sin informacion"/>
    <s v="sin informacion"/>
  </r>
  <r>
    <n v="140739"/>
    <x v="2"/>
    <s v="Moreno"/>
    <x v="9"/>
    <d v="2018-11-01T00:00:00"/>
    <s v="-"/>
    <s v="Mantenimiento Electrico"/>
    <d v="2023-04-17T00:00:00"/>
    <d v="1899-12-30T15:04:00"/>
    <d v="2023-04-17T00:00:00"/>
    <d v="1899-12-30T15:04:07"/>
    <n v="7"/>
    <n v="0.11666666666666667"/>
    <s v="microparada"/>
    <s v="microparada"/>
    <n v="16"/>
    <s v="abril"/>
    <s v="T"/>
    <m/>
    <s v="microparada"/>
    <m/>
    <m/>
    <m/>
  </r>
  <r>
    <n v="140740"/>
    <x v="2"/>
    <s v="Moreno"/>
    <x v="9"/>
    <d v="2018-11-01T00:00:00"/>
    <s v="-"/>
    <s v="Mantenimiento Mecanico"/>
    <d v="2023-04-17T00:00:00"/>
    <d v="1899-12-30T15:04:19"/>
    <d v="2023-04-17T00:00:00"/>
    <d v="1899-12-30T15:54:05"/>
    <n v="2986"/>
    <n v="49.766666666666666"/>
    <s v="sin informacion"/>
    <s v="sin informacion"/>
    <n v="16"/>
    <s v="abril"/>
    <s v="T"/>
    <s v="sin informacion"/>
    <s v="sin informacion"/>
    <s v="sin informacion"/>
    <s v="sin informacion"/>
    <s v="sin informacion"/>
  </r>
  <r>
    <n v="140743"/>
    <x v="10"/>
    <s v="Moreno"/>
    <x v="7"/>
    <d v="2020-09-30T00:00:00"/>
    <s v="Martín"/>
    <s v="Mantenimiento Electrico"/>
    <d v="2023-04-17T00:00:00"/>
    <d v="1899-12-30T16:19:56"/>
    <d v="2023-04-17T00:00:00"/>
    <d v="1899-12-30T17:40:42"/>
    <n v="4846"/>
    <n v="80.766666666666666"/>
    <s v="sin informacion"/>
    <s v="sin informacion"/>
    <n v="16"/>
    <s v="abril"/>
    <s v="T"/>
    <s v="sin informacion"/>
    <s v="sin informacion"/>
    <s v="sin informacion"/>
    <s v="sin informacion"/>
    <s v="sin informacion"/>
  </r>
  <r>
    <n v="140744"/>
    <x v="1"/>
    <s v="Moreno"/>
    <x v="2"/>
    <d v="2020-10-16T00:00:00"/>
    <s v="Martín"/>
    <s v="Mantenimiento Electrico"/>
    <d v="2023-04-17T00:00:00"/>
    <d v="1899-12-30T16:31:14"/>
    <d v="2023-04-17T00:00:00"/>
    <d v="1899-12-30T17:22:07"/>
    <n v="3053"/>
    <n v="50.883333333333333"/>
    <s v="regulacion"/>
    <s v="ajuste"/>
    <n v="16"/>
    <s v="abril"/>
    <s v="T"/>
    <m/>
    <s v="no"/>
    <m/>
    <m/>
    <m/>
  </r>
  <r>
    <n v="140746"/>
    <x v="6"/>
    <s v="Moreno"/>
    <x v="19"/>
    <d v="2018-11-01T00:00:00"/>
    <s v="-"/>
    <s v="Mantenimiento Mecanico"/>
    <d v="2023-04-17T00:00:00"/>
    <d v="1899-12-30T17:18:42"/>
    <d v="2023-04-17T00:00:00"/>
    <d v="1899-12-30T17:55:55"/>
    <n v="2233"/>
    <n v="37.216666666666669"/>
    <s v="sin informacion"/>
    <s v="sin informacion"/>
    <n v="16"/>
    <s v="abril"/>
    <s v="T"/>
    <s v="sin informacion"/>
    <s v="sin informacion"/>
    <s v="sin informacion"/>
    <s v="sin informacion"/>
    <s v="sin informacion"/>
  </r>
  <r>
    <n v="140747"/>
    <x v="10"/>
    <s v="Moreno"/>
    <x v="7"/>
    <d v="2020-09-30T00:00:00"/>
    <s v="Martín"/>
    <s v="Mantenimiento Mecanico"/>
    <d v="2023-04-17T00:00:00"/>
    <d v="1899-12-30T17:40:50"/>
    <d v="2023-04-17T00:00:00"/>
    <d v="1899-12-30T18:05:27"/>
    <n v="1477"/>
    <n v="24.616666666666667"/>
    <s v="regulacion"/>
    <s v="ajuste"/>
    <n v="16"/>
    <s v="abril"/>
    <s v="T"/>
    <m/>
    <s v="no"/>
    <m/>
    <m/>
    <m/>
  </r>
  <r>
    <n v="140748"/>
    <x v="19"/>
    <s v="Moreno"/>
    <x v="3"/>
    <d v="2021-02-04T00:00:00"/>
    <s v="Victor"/>
    <s v="Mantenimiento Mecanico"/>
    <d v="2023-04-17T00:00:00"/>
    <d v="1899-12-30T17:52:23"/>
    <d v="2023-04-17T00:00:00"/>
    <d v="1899-12-30T18:36:34"/>
    <n v="2651"/>
    <n v="44.18333333333333"/>
    <s v="regulacion"/>
    <s v="ajuste"/>
    <n v="16"/>
    <s v="abril"/>
    <s v="T"/>
    <m/>
    <s v="no"/>
    <m/>
    <m/>
    <m/>
  </r>
  <r>
    <n v="140752"/>
    <x v="38"/>
    <s v="Moreno"/>
    <x v="6"/>
    <d v="2019-10-08T00:00:00"/>
    <s v="Martín"/>
    <s v="Mantenimiento Electrico"/>
    <d v="2023-04-17T00:00:00"/>
    <d v="1899-12-30T17:59:29"/>
    <d v="2023-04-17T00:00:00"/>
    <d v="1899-12-30T18:10:19"/>
    <n v="650"/>
    <n v="10.833333333333334"/>
    <s v="regulacion"/>
    <s v="ajuste"/>
    <n v="16"/>
    <s v="abril"/>
    <s v="T"/>
    <m/>
    <s v="no"/>
    <m/>
    <m/>
    <m/>
  </r>
  <r>
    <n v="140753"/>
    <x v="10"/>
    <s v="Moreno"/>
    <x v="7"/>
    <d v="2020-09-30T00:00:00"/>
    <s v="Martín"/>
    <s v="Mantenimiento Mecanico"/>
    <d v="2023-04-17T00:00:00"/>
    <d v="1899-12-30T18:17:12"/>
    <d v="2023-04-17T00:00:00"/>
    <d v="1899-12-30T18:28:05"/>
    <n v="653"/>
    <n v="10.883333333333333"/>
    <s v="regulacion"/>
    <s v="ajuste"/>
    <n v="16"/>
    <s v="abril"/>
    <s v="T"/>
    <m/>
    <s v="no"/>
    <m/>
    <m/>
    <m/>
  </r>
  <r>
    <n v="140754"/>
    <x v="0"/>
    <s v="Moreno"/>
    <x v="12"/>
    <d v="2018-11-01T00:00:00"/>
    <s v="-"/>
    <s v="Mantenimiento Electrico"/>
    <d v="2023-04-17T00:00:00"/>
    <d v="1899-12-30T18:21:48"/>
    <d v="2023-04-17T00:00:00"/>
    <d v="1899-12-30T18:34:38"/>
    <n v="770"/>
    <n v="12.833333333333334"/>
    <s v="regulacion"/>
    <s v="ajuste"/>
    <n v="16"/>
    <s v="abril"/>
    <s v="T"/>
    <m/>
    <s v="no"/>
    <m/>
    <m/>
    <m/>
  </r>
  <r>
    <n v="140759"/>
    <x v="19"/>
    <s v="Moreno"/>
    <x v="12"/>
    <d v="2020-02-21T00:00:00"/>
    <s v="Martín"/>
    <s v="Mantenimiento Mecanico"/>
    <d v="2023-04-17T00:00:00"/>
    <d v="1899-12-30T20:07:09"/>
    <d v="2023-04-17T00:00:00"/>
    <d v="1899-12-30T20:43:54"/>
    <n v="2205"/>
    <n v="36.75"/>
    <s v="regulacion"/>
    <s v="ajuste"/>
    <n v="16"/>
    <s v="abril"/>
    <s v="T"/>
    <m/>
    <s v="no"/>
    <m/>
    <m/>
    <m/>
  </r>
  <r>
    <n v="140760"/>
    <x v="22"/>
    <s v="Moreno"/>
    <x v="19"/>
    <d v="2021-08-24T00:00:00"/>
    <s v="Sebastian "/>
    <s v="Mantenimiento Electrico"/>
    <d v="2023-04-17T00:00:00"/>
    <d v="1899-12-30T20:15:59"/>
    <d v="2023-04-17T00:00:00"/>
    <d v="1899-12-30T20:22:50"/>
    <n v="411"/>
    <n v="6.85"/>
    <s v="microparada"/>
    <s v="microparada"/>
    <n v="16"/>
    <s v="abril"/>
    <s v="T"/>
    <m/>
    <s v="microparada"/>
    <m/>
    <m/>
    <m/>
  </r>
  <r>
    <n v="140762"/>
    <x v="10"/>
    <s v="Moreno"/>
    <x v="7"/>
    <d v="2020-09-30T00:00:00"/>
    <s v="Martín"/>
    <s v="Mantenimiento Mecanico"/>
    <d v="2023-04-17T00:00:00"/>
    <d v="1899-12-30T20:44:58"/>
    <d v="2023-04-17T00:00:00"/>
    <d v="1899-12-30T21:01:59"/>
    <n v="1021"/>
    <n v="17.016666666666666"/>
    <s v="regulacion"/>
    <s v="ajuste"/>
    <n v="16"/>
    <s v="abril"/>
    <s v="T"/>
    <m/>
    <s v="no"/>
    <m/>
    <m/>
    <m/>
  </r>
  <r>
    <n v="140766"/>
    <x v="19"/>
    <s v="Moreno"/>
    <x v="3"/>
    <d v="2021-02-04T00:00:00"/>
    <s v="Victor"/>
    <s v="Mantenimiento Mecanico"/>
    <d v="2023-04-17T00:00:00"/>
    <d v="1899-12-30T21:26:50"/>
    <d v="2023-04-17T00:00:00"/>
    <d v="1899-12-30T21:47:00"/>
    <n v="1210"/>
    <n v="20.166666666666668"/>
    <s v="regulacion"/>
    <s v="ajuste"/>
    <n v="16"/>
    <s v="abril"/>
    <s v="T"/>
    <m/>
    <s v="no"/>
    <m/>
    <m/>
    <m/>
  </r>
  <r>
    <n v="140769"/>
    <x v="14"/>
    <s v="Moreno"/>
    <x v="2"/>
    <d v="2020-02-20T00:00:00"/>
    <s v="Martín"/>
    <s v="Mantenimiento Electrico"/>
    <d v="2023-04-18T00:00:00"/>
    <d v="1899-12-30T00:02:25"/>
    <d v="2023-04-18T00:00:00"/>
    <d v="1899-12-30T00:09:53"/>
    <n v="448"/>
    <n v="7.4666666666666668"/>
    <s v="microparada"/>
    <s v="microparada"/>
    <n v="16"/>
    <s v="abril"/>
    <s v="N"/>
    <m/>
    <s v="microparada"/>
    <m/>
    <m/>
    <m/>
  </r>
  <r>
    <n v="140770"/>
    <x v="1"/>
    <s v="Moreno"/>
    <x v="2"/>
    <d v="2020-10-16T00:00:00"/>
    <s v="Martín"/>
    <s v="Mantenimiento Electrico"/>
    <d v="2023-04-18T00:00:00"/>
    <d v="1899-12-30T06:03:35"/>
    <d v="2023-04-18T00:00:00"/>
    <d v="1899-12-30T06:25:48"/>
    <n v="1333"/>
    <n v="22.216666666666665"/>
    <s v="reset de camara"/>
    <s v="ajuste"/>
    <n v="16"/>
    <s v="abril"/>
    <s v="M"/>
    <m/>
    <s v="no"/>
    <m/>
    <m/>
    <m/>
  </r>
  <r>
    <n v="140774"/>
    <x v="0"/>
    <s v="Moreno"/>
    <x v="4"/>
    <d v="2018-11-01T00:00:00"/>
    <s v="-"/>
    <s v="Mantenimiento Mecanico"/>
    <d v="2023-04-18T00:00:00"/>
    <d v="1899-12-30T06:11:06"/>
    <d v="2023-04-18T00:00:00"/>
    <d v="1899-12-30T07:20:15"/>
    <n v="4149"/>
    <n v="69.150000000000006"/>
    <s v="ajuste de sensor de bandejas, valvula de aire cerrada"/>
    <s v="ajuste"/>
    <n v="16"/>
    <s v="abril"/>
    <s v="M"/>
    <m/>
    <s v="no"/>
    <m/>
    <m/>
    <m/>
  </r>
  <r>
    <n v="140776"/>
    <x v="19"/>
    <s v="Moreno"/>
    <x v="3"/>
    <d v="2021-02-04T00:00:00"/>
    <s v="Victor"/>
    <s v="Mantenimiento Mecanico"/>
    <d v="2023-04-18T00:00:00"/>
    <d v="1899-12-30T06:14:44"/>
    <d v="2023-04-18T00:00:00"/>
    <d v="1899-12-30T07:31:18"/>
    <n v="4594"/>
    <n v="76.566666666666663"/>
    <s v="sin informacion"/>
    <s v="sin informacion"/>
    <n v="16"/>
    <s v="abril"/>
    <s v="M"/>
    <s v="sin informacion"/>
    <s v="sin informacion"/>
    <s v="sin informacion"/>
    <s v="sin informacion"/>
    <s v="sin informacion"/>
  </r>
  <r>
    <n v="140778"/>
    <x v="10"/>
    <s v="Moreno"/>
    <x v="7"/>
    <d v="2020-09-30T00:00:00"/>
    <s v="Martín"/>
    <s v="Mantenimiento Mecanico"/>
    <d v="2023-04-18T00:00:00"/>
    <d v="1899-12-30T06:15:13"/>
    <d v="2023-04-18T00:00:00"/>
    <d v="1899-12-30T06:54:58"/>
    <n v="2385"/>
    <n v="39.75"/>
    <s v="sin informacion"/>
    <s v="sin informacion"/>
    <n v="16"/>
    <s v="abril"/>
    <s v="M"/>
    <s v="sin informacion"/>
    <s v="sin informacion"/>
    <s v="sin informacion"/>
    <s v="sin informacion"/>
    <s v="sin informacion"/>
  </r>
  <r>
    <n v="140782"/>
    <x v="38"/>
    <s v="Moreno"/>
    <x v="6"/>
    <d v="2019-10-08T00:00:00"/>
    <s v="Martín"/>
    <s v="Mantenimiento Electrico"/>
    <d v="2023-04-18T00:00:00"/>
    <d v="1899-12-30T06:45:17"/>
    <d v="2023-04-18T00:00:00"/>
    <d v="1899-12-30T06:45:39"/>
    <n v="22"/>
    <n v="0.36666666666666664"/>
    <s v="microparada"/>
    <s v="microparada"/>
    <n v="16"/>
    <s v="abril"/>
    <s v="M"/>
    <m/>
    <s v="microparada"/>
    <m/>
    <m/>
    <m/>
  </r>
  <r>
    <n v="140792"/>
    <x v="19"/>
    <s v="Moreno"/>
    <x v="12"/>
    <d v="2020-02-21T00:00:00"/>
    <s v="Martín"/>
    <s v="Mantenimiento Mecanico"/>
    <d v="2023-04-18T00:00:00"/>
    <d v="1899-12-30T07:44:37"/>
    <d v="2023-04-18T00:00:00"/>
    <d v="1899-12-30T09:49:02"/>
    <n v="7465"/>
    <n v="124.41666666666667"/>
    <s v="cambio de cuchillas"/>
    <s v="ajuste"/>
    <n v="16"/>
    <s v="abril"/>
    <s v="M"/>
    <m/>
    <s v="no"/>
    <m/>
    <m/>
    <m/>
  </r>
  <r>
    <n v="140807"/>
    <x v="2"/>
    <s v="Moreno"/>
    <x v="3"/>
    <d v="2021-02-04T00:00:00"/>
    <s v="Victor"/>
    <s v="Mantenimiento Mecanico"/>
    <d v="2023-04-18T00:00:00"/>
    <d v="1899-12-30T09:16:11"/>
    <d v="2023-04-18T00:00:00"/>
    <d v="1899-12-30T09:42:10"/>
    <n v="1559"/>
    <n v="25.983333333333334"/>
    <s v="sin informacion"/>
    <s v="sin informacion"/>
    <n v="16"/>
    <s v="abril"/>
    <s v="M"/>
    <s v="sin informacion"/>
    <s v="sin informacion"/>
    <s v="sin informacion"/>
    <s v="sin informacion"/>
    <s v="sin informacion"/>
  </r>
  <r>
    <n v="140811"/>
    <x v="27"/>
    <s v="Moreno"/>
    <x v="4"/>
    <d v="2018-11-01T00:00:00"/>
    <s v="-"/>
    <s v="Mantenimiento Electrico"/>
    <d v="2023-04-18T00:00:00"/>
    <d v="1899-12-30T09:33:31"/>
    <d v="2023-04-18T00:00:00"/>
    <d v="1899-12-30T11:03:34"/>
    <n v="5403"/>
    <n v="90.05"/>
    <s v="sin informacion"/>
    <s v="sin informacion"/>
    <n v="16"/>
    <s v="abril"/>
    <s v="M"/>
    <s v="sin informacion"/>
    <s v="sin informacion"/>
    <s v="sin informacion"/>
    <s v="sin informacion"/>
    <s v="sin informacion"/>
  </r>
  <r>
    <n v="140826"/>
    <x v="19"/>
    <s v="Moreno"/>
    <x v="12"/>
    <d v="2020-02-21T00:00:00"/>
    <s v="Martín"/>
    <s v="Mantenimiento Mecanico"/>
    <d v="2023-04-18T00:00:00"/>
    <d v="1899-12-30T11:11:44"/>
    <d v="2023-04-18T00:00:00"/>
    <d v="1899-12-30T11:16:12"/>
    <n v="268"/>
    <n v="4.4666666666666668"/>
    <s v="microparada"/>
    <s v="microparada"/>
    <n v="16"/>
    <s v="abril"/>
    <s v="M"/>
    <m/>
    <s v="microparada"/>
    <m/>
    <m/>
    <m/>
  </r>
  <r>
    <n v="140828"/>
    <x v="19"/>
    <s v="Moreno"/>
    <x v="12"/>
    <d v="2020-02-21T00:00:00"/>
    <s v="Martín"/>
    <s v="Mantenimiento Mecanico"/>
    <d v="2023-04-18T00:00:00"/>
    <d v="1899-12-30T11:19:02"/>
    <d v="2023-04-18T00:00:00"/>
    <d v="1899-12-30T12:34:34"/>
    <n v="4532"/>
    <n v="75.533333333333331"/>
    <s v="sin informacion"/>
    <s v="sin informacion"/>
    <n v="16"/>
    <s v="abril"/>
    <s v="M"/>
    <s v="sin informacion"/>
    <s v="sin informacion"/>
    <s v="sin informacion"/>
    <s v="sin informacion"/>
    <s v="sin informacion"/>
  </r>
  <r>
    <n v="140829"/>
    <x v="19"/>
    <s v="Moreno"/>
    <x v="3"/>
    <d v="2021-02-04T00:00:00"/>
    <s v="Victor"/>
    <s v="Mantenimiento Mecanico"/>
    <d v="2023-04-18T00:00:00"/>
    <d v="1899-12-30T11:27:20"/>
    <d v="2023-04-18T00:00:00"/>
    <d v="1899-12-30T12:15:01"/>
    <n v="2861"/>
    <n v="47.68333333333333"/>
    <s v="regulacion de pisones"/>
    <s v="ajuste"/>
    <n v="16"/>
    <s v="abril"/>
    <s v="M"/>
    <m/>
    <s v="no"/>
    <m/>
    <m/>
    <m/>
  </r>
  <r>
    <n v="140830"/>
    <x v="6"/>
    <s v="Moreno"/>
    <x v="19"/>
    <d v="2018-11-01T00:00:00"/>
    <s v="-"/>
    <s v="Mantenimiento Mecanico"/>
    <d v="2023-04-18T00:00:00"/>
    <d v="1899-12-30T11:36:28"/>
    <d v="2023-04-18T00:00:00"/>
    <d v="1899-12-30T11:44:32"/>
    <n v="484"/>
    <n v="8.0666666666666664"/>
    <s v="microparada"/>
    <s v="microparada"/>
    <n v="16"/>
    <s v="abril"/>
    <s v="M"/>
    <m/>
    <s v="microparada"/>
    <m/>
    <m/>
    <m/>
  </r>
  <r>
    <n v="140834"/>
    <x v="11"/>
    <s v="Moreno"/>
    <x v="10"/>
    <d v="2018-11-01T00:00:00"/>
    <s v="-"/>
    <s v="Mantenimiento Electrico"/>
    <d v="2023-04-18T00:00:00"/>
    <d v="1899-12-30T12:11:31"/>
    <d v="2023-04-18T00:00:00"/>
    <d v="1899-12-30T15:58:16"/>
    <n v="13605"/>
    <n v="226.75"/>
    <s v="sin informacion"/>
    <s v="sin informacion"/>
    <n v="16"/>
    <s v="abril"/>
    <s v="M"/>
    <s v="sin informacion"/>
    <s v="sin informacion"/>
    <s v="sin informacion"/>
    <s v="sin informacion"/>
    <s v="sin informacion"/>
  </r>
  <r>
    <n v="140836"/>
    <x v="19"/>
    <s v="Moreno"/>
    <x v="12"/>
    <d v="2020-02-21T00:00:00"/>
    <s v="Martín"/>
    <s v="Mantenimiento Mecanico"/>
    <d v="2023-04-18T00:00:00"/>
    <d v="1899-12-30T12:37:44"/>
    <d v="2023-04-18T00:00:00"/>
    <d v="1899-12-30T13:56:19"/>
    <n v="4715"/>
    <n v="78.583333333333329"/>
    <s v="sin informacion"/>
    <s v="sin informacion"/>
    <n v="16"/>
    <s v="abril"/>
    <s v="M"/>
    <s v="sin informacion"/>
    <s v="sin informacion"/>
    <s v="sin informacion"/>
    <s v="sin informacion"/>
    <s v="sin informacion"/>
  </r>
  <r>
    <n v="140843"/>
    <x v="19"/>
    <s v="Moreno"/>
    <x v="3"/>
    <d v="2021-02-04T00:00:00"/>
    <s v="Victor"/>
    <s v="Mantenimiento Mecanico"/>
    <d v="2023-04-18T00:00:00"/>
    <d v="1899-12-30T14:23:17"/>
    <d v="2023-04-18T00:00:00"/>
    <d v="1899-12-30T14:51:07"/>
    <n v="1670"/>
    <n v="27.833333333333332"/>
    <s v="sin informacion"/>
    <s v="sin informacion"/>
    <n v="16"/>
    <s v="abril"/>
    <s v="T"/>
    <s v="sin informacion"/>
    <s v="sin informacion"/>
    <s v="sin informacion"/>
    <s v="sin informacion"/>
    <s v="sin informacion"/>
  </r>
  <r>
    <n v="140848"/>
    <x v="19"/>
    <s v="Moreno"/>
    <x v="9"/>
    <d v="2018-11-01T00:00:00"/>
    <s v="-"/>
    <s v="Mantenimiento Mecanico"/>
    <d v="2023-04-18T00:00:00"/>
    <d v="1899-12-30T15:25:28"/>
    <d v="2023-04-18T00:00:00"/>
    <d v="1899-12-30T15:55:41"/>
    <n v="1813"/>
    <n v="30.216666666666665"/>
    <s v="cambio de pinza"/>
    <s v="rotura"/>
    <n v="16"/>
    <s v="abril"/>
    <s v="T"/>
    <m/>
    <s v="si"/>
    <m/>
    <m/>
    <m/>
  </r>
  <r>
    <n v="140855"/>
    <x v="19"/>
    <s v="Moreno"/>
    <x v="3"/>
    <d v="2021-02-04T00:00:00"/>
    <s v="Victor"/>
    <s v="Mantenimiento Mecanico"/>
    <d v="2023-04-18T00:00:00"/>
    <d v="1899-12-30T16:38:42"/>
    <d v="2023-04-18T00:00:00"/>
    <d v="1899-12-30T17:04:49"/>
    <n v="1567"/>
    <n v="26.116666666666667"/>
    <s v="regulacion apertura de pinzas"/>
    <s v="ajuste"/>
    <n v="16"/>
    <s v="abril"/>
    <s v="T"/>
    <m/>
    <s v="no"/>
    <m/>
    <m/>
    <m/>
  </r>
  <r>
    <n v="140860"/>
    <x v="6"/>
    <s v="Moreno"/>
    <x v="19"/>
    <d v="2018-11-01T00:00:00"/>
    <s v="-"/>
    <s v="Mantenimiento Mecanico"/>
    <d v="2023-04-18T00:00:00"/>
    <d v="1899-12-30T17:13:25"/>
    <d v="2023-04-18T00:00:00"/>
    <d v="1899-12-30T17:17:08"/>
    <n v="223"/>
    <n v="3.7166666666666668"/>
    <s v="microparada"/>
    <s v="microparada"/>
    <n v="16"/>
    <s v="abril"/>
    <s v="T"/>
    <m/>
    <s v="microparada"/>
    <m/>
    <m/>
    <m/>
  </r>
  <r>
    <n v="140862"/>
    <x v="6"/>
    <s v="Moreno"/>
    <x v="19"/>
    <d v="2018-11-01T00:00:00"/>
    <s v="-"/>
    <s v="Mantenimiento Electrico"/>
    <d v="2023-04-18T00:00:00"/>
    <d v="1899-12-30T17:17:15"/>
    <d v="2023-04-18T00:00:00"/>
    <d v="1899-12-30T17:20:35"/>
    <n v="200"/>
    <n v="3.3333333333333335"/>
    <s v="microparada"/>
    <s v="microparada"/>
    <n v="16"/>
    <s v="abril"/>
    <s v="T"/>
    <m/>
    <s v="microparada"/>
    <m/>
    <m/>
    <m/>
  </r>
  <r>
    <n v="140864"/>
    <x v="0"/>
    <s v="Moreno"/>
    <x v="7"/>
    <d v="2018-11-01T00:00:00"/>
    <s v="-"/>
    <s v="Mantenimiento Electrico"/>
    <d v="2023-04-18T00:00:00"/>
    <d v="1899-12-30T17:40:53"/>
    <d v="2023-04-18T00:00:00"/>
    <d v="1899-12-30T17:59:42"/>
    <n v="1129"/>
    <n v="18.816666666666666"/>
    <s v="sin informacion"/>
    <s v="sin informacion"/>
    <n v="16"/>
    <s v="abril"/>
    <s v="T"/>
    <s v="sin informacion"/>
    <s v="sin informacion"/>
    <s v="sin informacion"/>
    <s v="sin informacion"/>
    <s v="sin informacion"/>
  </r>
  <r>
    <n v="140866"/>
    <x v="6"/>
    <s v="Moreno"/>
    <x v="19"/>
    <d v="2018-11-01T00:00:00"/>
    <s v="-"/>
    <s v="Mantenimiento Mecanico"/>
    <d v="2023-04-18T00:00:00"/>
    <d v="1899-12-30T17:50:56"/>
    <d v="2023-04-18T00:00:00"/>
    <d v="1899-12-30T18:00:48"/>
    <n v="592"/>
    <n v="9.8666666666666671"/>
    <s v="microparada"/>
    <s v="microparada"/>
    <n v="16"/>
    <s v="abril"/>
    <s v="T"/>
    <m/>
    <s v="microparada"/>
    <m/>
    <m/>
    <m/>
  </r>
  <r>
    <n v="140867"/>
    <x v="0"/>
    <s v="Moreno"/>
    <x v="12"/>
    <d v="2018-11-01T00:00:00"/>
    <s v="-"/>
    <s v="Mantenimiento Electrico"/>
    <d v="2023-04-18T00:00:00"/>
    <d v="1899-12-30T17:51:40"/>
    <d v="2023-04-18T00:00:00"/>
    <d v="1899-12-30T18:02:16"/>
    <n v="636"/>
    <n v="10.6"/>
    <s v="regulacion de camara"/>
    <s v="ajuste"/>
    <n v="16"/>
    <s v="abril"/>
    <s v="T"/>
    <m/>
    <s v="no"/>
    <m/>
    <m/>
    <m/>
  </r>
  <r>
    <n v="140869"/>
    <x v="11"/>
    <s v="Moreno"/>
    <x v="19"/>
    <d v="2018-11-01T00:00:00"/>
    <s v="-"/>
    <s v="Mantenimiento Mecanico"/>
    <d v="2023-04-18T00:00:00"/>
    <d v="1899-12-30T18:13:20"/>
    <d v="2023-04-18T00:00:00"/>
    <d v="1899-12-30T18:42:04"/>
    <n v="1724"/>
    <n v="28.733333333333334"/>
    <s v="regulacion de centradores"/>
    <s v="ajuste"/>
    <n v="16"/>
    <s v="abril"/>
    <s v="T"/>
    <m/>
    <s v="no"/>
    <m/>
    <m/>
    <m/>
  </r>
  <r>
    <n v="140870"/>
    <x v="6"/>
    <s v="Moreno"/>
    <x v="14"/>
    <d v="2018-11-01T00:00:00"/>
    <s v="-"/>
    <s v="Mantenimiento Mecanico"/>
    <d v="2023-04-18T00:00:00"/>
    <d v="1899-12-30T18:26:26"/>
    <d v="2023-04-18T00:00:00"/>
    <d v="1899-12-30T18:41:47"/>
    <n v="921"/>
    <n v="15.35"/>
    <s v="sin informacion"/>
    <s v="sin informacion"/>
    <n v="16"/>
    <s v="abril"/>
    <s v="T"/>
    <s v="sin informacion"/>
    <s v="sin informacion"/>
    <s v="sin informacion"/>
    <s v="sin informacion"/>
    <s v="sin informacion"/>
  </r>
  <r>
    <n v="140874"/>
    <x v="33"/>
    <s v="Moreno"/>
    <x v="15"/>
    <d v="2018-11-01T00:00:00"/>
    <s v="-"/>
    <s v="Mantenimiento Mecanico"/>
    <d v="2023-04-18T00:00:00"/>
    <d v="1899-12-30T21:06:43"/>
    <d v="2023-04-18T00:00:00"/>
    <d v="1899-12-30T21:14:06"/>
    <n v="443"/>
    <n v="7.3833333333333337"/>
    <s v="microparada"/>
    <s v="microparada"/>
    <n v="16"/>
    <s v="abril"/>
    <s v="T"/>
    <m/>
    <s v="microparada"/>
    <m/>
    <m/>
    <m/>
  </r>
  <r>
    <n v="140878"/>
    <x v="2"/>
    <s v="Moreno"/>
    <x v="12"/>
    <d v="2020-02-21T00:00:00"/>
    <s v="Martín"/>
    <s v="Mantenimiento Mecanico"/>
    <d v="2023-04-19T00:00:00"/>
    <d v="1899-12-30T00:06:35"/>
    <d v="2023-04-19T00:00:00"/>
    <d v="1899-12-30T01:02:46"/>
    <n v="3371"/>
    <n v="56.18333333333333"/>
    <s v="se cambia correa de la estuchadora"/>
    <s v="rotura"/>
    <n v="16"/>
    <s v="abril"/>
    <s v="N"/>
    <m/>
    <s v="si"/>
    <m/>
    <m/>
    <m/>
  </r>
  <r>
    <n v="140882"/>
    <x v="1"/>
    <s v="Moreno"/>
    <x v="2"/>
    <d v="2020-10-16T00:00:00"/>
    <s v="Martín"/>
    <s v="Mantenimiento Electrico"/>
    <d v="2023-04-19T00:00:00"/>
    <d v="1899-12-30T04:04:11"/>
    <d v="2023-04-19T00:00:00"/>
    <d v="1899-12-30T04:17:35"/>
    <n v="804"/>
    <n v="13.4"/>
    <s v="regulacion de camara"/>
    <s v="ajuste"/>
    <n v="16"/>
    <s v="abril"/>
    <s v="N"/>
    <m/>
    <s v="no"/>
    <m/>
    <m/>
    <m/>
  </r>
  <r>
    <n v="140892"/>
    <x v="14"/>
    <s v="Moreno"/>
    <x v="2"/>
    <d v="2020-02-20T00:00:00"/>
    <s v="Martín"/>
    <s v="Mantenimiento Electrico"/>
    <d v="2023-04-19T00:00:00"/>
    <d v="1899-12-30T06:16:47"/>
    <d v="2023-04-19T00:00:00"/>
    <d v="1899-12-30T06:25:01"/>
    <n v="494"/>
    <n v="8.2333333333333325"/>
    <s v="microparada"/>
    <s v="microparada"/>
    <n v="16"/>
    <s v="abril"/>
    <s v="M"/>
    <m/>
    <s v="microparada"/>
    <m/>
    <m/>
    <m/>
  </r>
  <r>
    <n v="140894"/>
    <x v="6"/>
    <s v="Moreno"/>
    <x v="16"/>
    <d v="2018-11-01T00:00:00"/>
    <s v="-"/>
    <s v="Mantenimiento Mecanico"/>
    <d v="2023-04-19T00:00:00"/>
    <d v="1899-12-30T06:23:46"/>
    <d v="2023-04-19T00:00:00"/>
    <d v="1899-12-30T07:27:23"/>
    <n v="3817"/>
    <n v="63.616666666666667"/>
    <s v="sin informacion"/>
    <s v="sin informacion"/>
    <n v="16"/>
    <s v="abril"/>
    <s v="M"/>
    <s v="sin informacion"/>
    <s v="sin informacion"/>
    <s v="sin informacion"/>
    <s v="sin informacion"/>
    <s v="sin informacion"/>
  </r>
  <r>
    <n v="140897"/>
    <x v="8"/>
    <s v="Moreno"/>
    <x v="4"/>
    <d v="2020-02-20T00:00:00"/>
    <s v="Martín"/>
    <s v="Mantenimiento Mecanico"/>
    <d v="2023-04-19T00:00:00"/>
    <d v="1899-12-30T06:51:17"/>
    <d v="2023-04-19T00:00:00"/>
    <d v="1899-12-30T07:05:10"/>
    <n v="833"/>
    <n v="13.883333333333333"/>
    <s v="sin informacion"/>
    <s v="sin informacion"/>
    <n v="16"/>
    <s v="abril"/>
    <s v="M"/>
    <s v="sin informacion"/>
    <s v="sin informacion"/>
    <s v="sin informacion"/>
    <s v="sin informacion"/>
    <s v="sin informacion"/>
  </r>
  <r>
    <n v="140898"/>
    <x v="34"/>
    <s v="Moreno"/>
    <x v="7"/>
    <d v="2021-03-10T00:00:00"/>
    <s v="Martín"/>
    <s v="Mantenimiento Mecanico"/>
    <d v="2023-04-19T00:00:00"/>
    <d v="1899-12-30T07:16:56"/>
    <d v="2023-04-19T00:00:00"/>
    <d v="1899-12-30T07:33:32"/>
    <n v="996"/>
    <n v="16.600000000000001"/>
    <s v="sin informacion"/>
    <s v="sin informacion"/>
    <n v="16"/>
    <s v="abril"/>
    <s v="M"/>
    <s v="sin informacion"/>
    <s v="sin informacion"/>
    <s v="sin informacion"/>
    <s v="sin informacion"/>
    <s v="sin informacion"/>
  </r>
  <r>
    <n v="140899"/>
    <x v="38"/>
    <s v="Moreno"/>
    <x v="6"/>
    <d v="2019-10-08T00:00:00"/>
    <s v="Martín"/>
    <s v="Mantenimiento Electrico"/>
    <d v="2023-04-19T00:00:00"/>
    <d v="1899-12-30T07:20:03"/>
    <d v="2023-04-19T00:00:00"/>
    <d v="1899-12-30T07:20:12"/>
    <n v="9"/>
    <n v="0.15"/>
    <s v="microparada"/>
    <s v="microparada"/>
    <n v="16"/>
    <s v="abril"/>
    <s v="M"/>
    <m/>
    <s v="microparada"/>
    <m/>
    <m/>
    <m/>
  </r>
  <r>
    <n v="140902"/>
    <x v="19"/>
    <s v="Moreno"/>
    <x v="3"/>
    <d v="2021-02-04T00:00:00"/>
    <s v="Victor"/>
    <s v="Mantenimiento Mecanico"/>
    <d v="2023-04-19T00:00:00"/>
    <d v="1899-12-30T07:29:44"/>
    <d v="2023-04-19T00:00:00"/>
    <d v="1899-12-30T07:44:45"/>
    <n v="901"/>
    <n v="15.016666666666667"/>
    <s v="sin informacion"/>
    <s v="sin informacion"/>
    <n v="16"/>
    <s v="abril"/>
    <s v="M"/>
    <s v="sin informacion"/>
    <s v="sin informacion"/>
    <s v="sin informacion"/>
    <s v="sin informacion"/>
    <s v="sin informacion"/>
  </r>
  <r>
    <n v="140906"/>
    <x v="21"/>
    <s v="Moreno"/>
    <x v="5"/>
    <d v="2018-11-01T00:00:00"/>
    <s v="-"/>
    <s v="Mantenimiento Electrico"/>
    <d v="2023-04-19T00:00:00"/>
    <d v="1899-12-30T07:49:32"/>
    <d v="2023-04-19T00:00:00"/>
    <d v="1899-12-30T08:36:10"/>
    <n v="2798"/>
    <n v="46.633333333333333"/>
    <s v="falta fibra optica"/>
    <s v="rotura"/>
    <n v="16"/>
    <s v="abril"/>
    <s v="M"/>
    <m/>
    <s v="si"/>
    <m/>
    <m/>
    <m/>
  </r>
  <r>
    <n v="140916"/>
    <x v="25"/>
    <s v="Moreno"/>
    <x v="4"/>
    <d v="2018-11-01T00:00:00"/>
    <s v="-"/>
    <s v="Mantenimiento Mecanico"/>
    <d v="2023-04-19T00:00:00"/>
    <d v="1899-12-30T10:13:28"/>
    <d v="2023-04-19T00:00:00"/>
    <d v="1899-12-30T10:20:15"/>
    <n v="407"/>
    <n v="6.7833333333333332"/>
    <s v="microparada"/>
    <s v="microparada"/>
    <n v="16"/>
    <s v="abril"/>
    <s v="M"/>
    <m/>
    <s v="microparada"/>
    <m/>
    <m/>
    <m/>
  </r>
  <r>
    <n v="140919"/>
    <x v="25"/>
    <s v="Moreno"/>
    <x v="4"/>
    <d v="2018-11-01T00:00:00"/>
    <s v="-"/>
    <s v="Mantenimiento Electrico"/>
    <d v="2023-04-19T00:00:00"/>
    <d v="1899-12-30T10:20:53"/>
    <d v="2023-04-19T00:00:00"/>
    <d v="1899-12-30T10:32:40"/>
    <n v="707"/>
    <n v="11.783333333333333"/>
    <s v="sin informacion"/>
    <s v="sin informacion"/>
    <n v="16"/>
    <s v="abril"/>
    <s v="M"/>
    <s v="sin informacion"/>
    <s v="sin informacion"/>
    <s v="sin informacion"/>
    <s v="sin informacion"/>
    <s v="sin informacion"/>
  </r>
  <r>
    <n v="140925"/>
    <x v="24"/>
    <s v="Moreno"/>
    <x v="19"/>
    <d v="2018-11-01T00:00:00"/>
    <s v="-"/>
    <s v="Mantenimiento Mecanico"/>
    <d v="2023-04-19T00:00:00"/>
    <d v="1899-12-30T11:35:41"/>
    <d v="2023-04-19T00:00:00"/>
    <d v="1899-12-30T11:55:56"/>
    <n v="1215"/>
    <n v="20.25"/>
    <s v="se cambia electrovalvula de martillo"/>
    <s v="rotura"/>
    <n v="16"/>
    <s v="abril"/>
    <s v="M"/>
    <m/>
    <s v="si"/>
    <m/>
    <m/>
    <m/>
  </r>
  <r>
    <n v="140927"/>
    <x v="3"/>
    <s v="Moreno"/>
    <x v="5"/>
    <d v="2018-11-01T00:00:00"/>
    <s v="-"/>
    <s v="Mantenimiento Mecanico"/>
    <d v="2023-04-19T00:00:00"/>
    <d v="1899-12-30T11:47:26"/>
    <d v="2023-04-19T00:00:00"/>
    <d v="1899-12-30T11:51:23"/>
    <n v="237"/>
    <n v="3.95"/>
    <s v="microparada"/>
    <s v="microparada"/>
    <n v="16"/>
    <s v="abril"/>
    <s v="M"/>
    <m/>
    <s v="microparada"/>
    <m/>
    <m/>
    <m/>
  </r>
  <r>
    <n v="140929"/>
    <x v="19"/>
    <s v="Moreno"/>
    <x v="19"/>
    <d v="2018-11-01T00:00:00"/>
    <s v="-"/>
    <s v="Mantenimiento Electrico"/>
    <d v="2023-04-19T00:00:00"/>
    <d v="1899-12-30T12:06:46"/>
    <d v="2023-04-19T00:00:00"/>
    <d v="1899-12-30T12:21:26"/>
    <n v="880"/>
    <n v="14.666666666666666"/>
    <s v="sin informacion"/>
    <s v="sin informacion"/>
    <n v="16"/>
    <s v="abril"/>
    <s v="M"/>
    <s v="sin informacion"/>
    <s v="sin informacion"/>
    <s v="sin informacion"/>
    <s v="sin informacion"/>
    <s v="sin informacion"/>
  </r>
  <r>
    <n v="140930"/>
    <x v="13"/>
    <s v="Moreno"/>
    <x v="6"/>
    <d v="2020-06-30T00:00:00"/>
    <s v="Martín"/>
    <s v="Mantenimiento Electrico"/>
    <d v="2023-04-19T00:00:00"/>
    <d v="1899-12-30T12:23:07"/>
    <d v="2023-04-19T00:00:00"/>
    <d v="1899-12-30T12:26:04"/>
    <n v="177"/>
    <n v="2.95"/>
    <s v="microparada"/>
    <s v="microparada"/>
    <n v="16"/>
    <s v="abril"/>
    <s v="M"/>
    <m/>
    <s v="microparada"/>
    <m/>
    <m/>
    <m/>
  </r>
  <r>
    <n v="140931"/>
    <x v="3"/>
    <s v="Moreno"/>
    <x v="5"/>
    <d v="2018-11-01T00:00:00"/>
    <s v="-"/>
    <s v="Mantenimiento Mecanico"/>
    <d v="2023-04-19T00:00:00"/>
    <d v="1899-12-30T12:34:50"/>
    <d v="2023-04-19T00:00:00"/>
    <d v="1899-12-30T13:09:00"/>
    <n v="2050"/>
    <n v="34.166666666666664"/>
    <s v="sin informacion"/>
    <s v="sin informacion"/>
    <n v="16"/>
    <s v="abril"/>
    <s v="M"/>
    <s v="sin informacion"/>
    <s v="sin informacion"/>
    <s v="sin informacion"/>
    <s v="sin informacion"/>
    <s v="sin informacion"/>
  </r>
  <r>
    <n v="140933"/>
    <x v="24"/>
    <s v="Moreno"/>
    <x v="19"/>
    <d v="2018-11-01T00:00:00"/>
    <s v="-"/>
    <s v="Mantenimiento Mecanico"/>
    <d v="2023-04-19T00:00:00"/>
    <d v="1899-12-30T13:04:26"/>
    <d v="2023-04-19T00:00:00"/>
    <d v="1899-12-30T13:49:10"/>
    <n v="2684"/>
    <n v="44.733333333333334"/>
    <s v="sin informacion"/>
    <s v="sin informacion"/>
    <n v="16"/>
    <s v="abril"/>
    <s v="M"/>
    <s v="sin informacion"/>
    <s v="sin informacion"/>
    <s v="sin informacion"/>
    <s v="sin informacion"/>
    <s v="sin informacion"/>
  </r>
  <r>
    <n v="140952"/>
    <x v="12"/>
    <s v="Moreno"/>
    <x v="7"/>
    <d v="2018-11-01T00:00:00"/>
    <s v="-"/>
    <s v="Mantenimiento Electrico"/>
    <d v="2023-04-19T00:00:00"/>
    <d v="1899-12-30T16:54:30"/>
    <d v="2023-04-19T00:00:00"/>
    <d v="1899-12-30T17:21:07"/>
    <n v="1597"/>
    <n v="26.616666666666667"/>
    <s v="regulacion de camara"/>
    <s v="ajuste"/>
    <n v="16"/>
    <s v="abril"/>
    <s v="T"/>
    <m/>
    <s v="no"/>
    <m/>
    <m/>
    <m/>
  </r>
  <r>
    <n v="140956"/>
    <x v="2"/>
    <s v="Moreno"/>
    <x v="19"/>
    <d v="2018-11-01T00:00:00"/>
    <s v="-"/>
    <s v="Mantenimiento Electrico"/>
    <d v="2023-04-19T00:00:00"/>
    <d v="1899-12-30T17:19:06"/>
    <d v="2023-04-19T00:00:00"/>
    <d v="1899-12-30T17:19:10"/>
    <n v="4"/>
    <n v="6.6666666666666666E-2"/>
    <s v="microparada"/>
    <s v="microparada"/>
    <n v="16"/>
    <s v="abril"/>
    <s v="T"/>
    <m/>
    <s v="microparada"/>
    <m/>
    <m/>
    <m/>
  </r>
  <r>
    <n v="140957"/>
    <x v="2"/>
    <s v="Moreno"/>
    <x v="19"/>
    <d v="2018-11-01T00:00:00"/>
    <s v="-"/>
    <s v="Mantenimiento Mecanico"/>
    <d v="2023-04-19T00:00:00"/>
    <d v="1899-12-30T17:19:22"/>
    <d v="2023-04-19T00:00:00"/>
    <d v="1899-12-30T17:27:01"/>
    <n v="459"/>
    <n v="7.65"/>
    <s v="microparada"/>
    <s v="microparada"/>
    <n v="16"/>
    <s v="abril"/>
    <s v="T"/>
    <m/>
    <s v="microparada"/>
    <m/>
    <m/>
    <m/>
  </r>
  <r>
    <n v="140960"/>
    <x v="2"/>
    <s v="Moreno"/>
    <x v="19"/>
    <d v="2018-11-01T00:00:00"/>
    <s v="-"/>
    <s v="Mantenimiento Mecanico"/>
    <d v="2023-04-19T00:00:00"/>
    <d v="1899-12-30T18:08:11"/>
    <d v="2023-04-19T00:00:00"/>
    <d v="1899-12-30T18:35:35"/>
    <n v="1644"/>
    <n v="27.4"/>
    <s v="sin informacion"/>
    <s v="sin informacion"/>
    <n v="16"/>
    <s v="abril"/>
    <s v="T"/>
    <s v="sin informacion"/>
    <s v="sin informacion"/>
    <s v="sin informacion"/>
    <s v="sin informacion"/>
    <s v="sin informacion"/>
  </r>
  <r>
    <n v="140961"/>
    <x v="0"/>
    <s v="Moreno"/>
    <x v="12"/>
    <d v="2018-11-01T00:00:00"/>
    <s v="-"/>
    <s v="Mantenimiento Mecanico"/>
    <d v="2023-04-19T00:00:00"/>
    <d v="1899-12-30T18:26:08"/>
    <d v="2023-04-19T00:00:00"/>
    <d v="1899-12-30T21:53:20"/>
    <n v="12432"/>
    <n v="207.2"/>
    <s v="sin informacion"/>
    <s v="sin informacion"/>
    <n v="16"/>
    <s v="abril"/>
    <s v="T"/>
    <s v="sin informacion"/>
    <s v="sin informacion"/>
    <s v="sin informacion"/>
    <s v="sin informacion"/>
    <s v="sin informacion"/>
  </r>
  <r>
    <n v="140965"/>
    <x v="2"/>
    <s v="Moreno"/>
    <x v="19"/>
    <d v="2018-11-01T00:00:00"/>
    <s v="-"/>
    <s v="Mantenimiento Mecanico"/>
    <d v="2023-04-19T00:00:00"/>
    <d v="1899-12-30T19:40:33"/>
    <d v="2023-04-19T00:00:00"/>
    <d v="1899-12-30T20:10:36"/>
    <n v="1803"/>
    <n v="30.05"/>
    <s v="sin informacion"/>
    <s v="sin informacion"/>
    <n v="16"/>
    <s v="abril"/>
    <s v="T"/>
    <s v="sin informacion"/>
    <s v="sin informacion"/>
    <s v="sin informacion"/>
    <s v="sin informacion"/>
    <s v="sin informacion"/>
  </r>
  <r>
    <n v="140967"/>
    <x v="12"/>
    <s v="Moreno"/>
    <x v="7"/>
    <d v="2018-11-01T00:00:00"/>
    <s v="-"/>
    <s v="Mantenimiento Electrico"/>
    <d v="2023-04-19T00:00:00"/>
    <d v="1899-12-30T21:09:27"/>
    <d v="2023-04-19T00:00:00"/>
    <d v="1899-12-30T21:10:02"/>
    <n v="35"/>
    <n v="0.58333333333333337"/>
    <s v="microparada"/>
    <s v="microparada"/>
    <n v="16"/>
    <s v="abril"/>
    <s v="T"/>
    <m/>
    <s v="microparada"/>
    <m/>
    <m/>
    <m/>
  </r>
  <r>
    <n v="140970"/>
    <x v="0"/>
    <s v="Moreno"/>
    <x v="2"/>
    <d v="2018-11-01T00:00:00"/>
    <s v="-"/>
    <s v="Mantenimiento Mecanico"/>
    <d v="2023-04-20T00:00:00"/>
    <d v="1899-12-30T00:13:40"/>
    <d v="2023-04-20T00:00:00"/>
    <d v="1899-12-30T00:23:54"/>
    <n v="614"/>
    <n v="10.233333333333333"/>
    <s v="votaciones gremiales"/>
    <s v="no aplica"/>
    <n v="16"/>
    <s v="abril"/>
    <s v="N"/>
    <s v="no aplica"/>
    <s v="no aplica"/>
    <s v="no aplica"/>
    <s v="no aplica"/>
    <s v="no aplica"/>
  </r>
  <r>
    <n v="140973"/>
    <x v="28"/>
    <s v="Moreno"/>
    <x v="2"/>
    <d v="2018-11-01T00:00:00"/>
    <s v="-"/>
    <s v="Mantenimiento Mecanico"/>
    <d v="2023-04-20T00:00:00"/>
    <d v="1899-12-30T04:37:07"/>
    <d v="2023-04-20T00:00:00"/>
    <d v="1899-12-30T04:51:25"/>
    <n v="858"/>
    <n v="14.3"/>
    <s v="votaciones gremiales"/>
    <s v="no aplica"/>
    <n v="16"/>
    <s v="abril"/>
    <s v="N"/>
    <s v="no aplica"/>
    <s v="no aplica"/>
    <s v="no aplica"/>
    <s v="no aplica"/>
    <s v="no aplica"/>
  </r>
  <r>
    <n v="140974"/>
    <x v="28"/>
    <s v="Moreno"/>
    <x v="2"/>
    <d v="2018-11-01T00:00:00"/>
    <s v="-"/>
    <s v="Mantenimiento Electrico"/>
    <d v="2023-04-20T00:00:00"/>
    <d v="1899-12-30T04:51:32"/>
    <d v="2023-04-20T00:00:00"/>
    <d v="1899-12-30T05:18:19"/>
    <n v="1607"/>
    <n v="26.783333333333335"/>
    <s v="votaciones gremiales"/>
    <s v="no aplica"/>
    <n v="16"/>
    <s v="abril"/>
    <s v="N"/>
    <s v="no aplica"/>
    <s v="no aplica"/>
    <s v="no aplica"/>
    <s v="no aplica"/>
    <s v="no aplica"/>
  </r>
  <r>
    <n v="140977"/>
    <x v="0"/>
    <s v="Moreno"/>
    <x v="2"/>
    <d v="2018-11-01T00:00:00"/>
    <s v="-"/>
    <s v="Mantenimiento Mecanico"/>
    <d v="2023-04-20T00:00:00"/>
    <d v="1899-12-30T06:16:07"/>
    <d v="2023-04-20T00:00:00"/>
    <d v="1899-12-30T06:42:51"/>
    <n v="1604"/>
    <n v="26.733333333333334"/>
    <s v="votaciones gremiales"/>
    <s v="no aplica"/>
    <n v="16"/>
    <s v="abril"/>
    <s v="M"/>
    <s v="no aplica"/>
    <s v="no aplica"/>
    <s v="no aplica"/>
    <s v="no aplica"/>
    <s v="no aplica"/>
  </r>
  <r>
    <n v="140981"/>
    <x v="19"/>
    <s v="Moreno"/>
    <x v="3"/>
    <d v="2021-02-04T00:00:00"/>
    <s v="Victor"/>
    <s v="Mantenimiento Mecanico"/>
    <d v="2023-04-20T00:00:00"/>
    <d v="1899-12-30T07:11:29"/>
    <d v="2023-04-21T00:00:00"/>
    <d v="1899-12-30T06:03:06"/>
    <n v="82297"/>
    <n v="1371.6166666666666"/>
    <s v="votaciones gremiales"/>
    <s v="no aplica"/>
    <n v="16"/>
    <s v="abril"/>
    <s v="M"/>
    <s v="no aplica"/>
    <s v="no aplica"/>
    <s v="no aplica"/>
    <s v="no aplica"/>
    <s v="no aplica"/>
  </r>
  <r>
    <n v="140982"/>
    <x v="10"/>
    <s v="Moreno"/>
    <x v="7"/>
    <d v="2020-09-30T00:00:00"/>
    <s v="Martín"/>
    <s v="Mantenimiento Mecanico"/>
    <d v="2023-04-20T00:00:00"/>
    <d v="1899-12-30T07:12:21"/>
    <d v="2023-04-21T00:00:00"/>
    <d v="1899-12-30T06:02:47"/>
    <n v="82226"/>
    <n v="1370.4333333333334"/>
    <s v="votaciones gremiales"/>
    <s v="no aplica"/>
    <n v="16"/>
    <s v="abril"/>
    <s v="M"/>
    <s v="no aplica"/>
    <s v="no aplica"/>
    <s v="no aplica"/>
    <s v="no aplica"/>
    <s v="no aplica"/>
  </r>
  <r>
    <n v="140985"/>
    <x v="28"/>
    <s v="Moreno"/>
    <x v="2"/>
    <d v="2018-11-01T00:00:00"/>
    <s v="-"/>
    <s v="Mantenimiento Mecanico"/>
    <d v="2023-04-20T00:00:00"/>
    <d v="1899-12-30T08:08:55"/>
    <d v="2023-04-20T00:00:00"/>
    <d v="1899-12-30T08:47:00"/>
    <n v="2285"/>
    <n v="38.083333333333336"/>
    <s v="votaciones gremiales"/>
    <s v="no aplica"/>
    <n v="16"/>
    <s v="abril"/>
    <s v="M"/>
    <s v="no aplica"/>
    <s v="no aplica"/>
    <s v="no aplica"/>
    <s v="no aplica"/>
    <s v="no aplica"/>
  </r>
  <r>
    <n v="140996"/>
    <x v="27"/>
    <s v="Moreno"/>
    <x v="2"/>
    <d v="2018-11-01T00:00:00"/>
    <s v="-"/>
    <s v="Mantenimiento Mecanico"/>
    <d v="2023-04-20T00:00:00"/>
    <d v="1899-12-30T23:32:43"/>
    <d v="2023-04-21T00:00:00"/>
    <d v="1899-12-30T00:22:51"/>
    <n v="3008"/>
    <n v="50.133333333333333"/>
    <s v="votaciones gremiales"/>
    <s v="no aplica"/>
    <n v="16"/>
    <s v="abril"/>
    <s v="N"/>
    <s v="no aplica"/>
    <s v="no aplica"/>
    <s v="no aplica"/>
    <s v="no aplica"/>
    <s v="no aplica"/>
  </r>
  <r>
    <n v="140999"/>
    <x v="27"/>
    <s v="Moreno"/>
    <x v="2"/>
    <d v="2018-11-01T00:00:00"/>
    <s v="-"/>
    <s v="Mantenimiento Mecanico"/>
    <d v="2023-04-21T00:00:00"/>
    <d v="1899-12-30T01:23:08"/>
    <d v="2023-04-21T00:00:00"/>
    <d v="1899-12-30T01:48:52"/>
    <n v="1544"/>
    <n v="25.733333333333334"/>
    <s v="cable desconectado"/>
    <s v="ajuste"/>
    <n v="16"/>
    <s v="abril"/>
    <s v="N"/>
    <m/>
    <s v="no"/>
    <m/>
    <m/>
    <m/>
  </r>
  <r>
    <n v="141010"/>
    <x v="23"/>
    <s v="Moreno"/>
    <x v="3"/>
    <d v="2023-01-04T00:00:00"/>
    <s v="Juan Manuel"/>
    <s v="Mantenimiento Electrico"/>
    <d v="2023-04-21T00:00:00"/>
    <d v="1899-12-30T07:15:19"/>
    <d v="2023-04-21T00:00:00"/>
    <d v="1899-12-30T07:15:57"/>
    <n v="38"/>
    <n v="0.6333333333333333"/>
    <s v="microparada"/>
    <s v="microparada"/>
    <n v="16"/>
    <s v="abril"/>
    <s v="M"/>
    <m/>
    <s v="microparada"/>
    <m/>
    <m/>
    <m/>
  </r>
  <r>
    <n v="141012"/>
    <x v="23"/>
    <s v="Moreno"/>
    <x v="3"/>
    <d v="2023-01-04T00:00:00"/>
    <s v="Juan Manuel"/>
    <s v="Mantenimiento Electrico"/>
    <d v="2023-04-21T00:00:00"/>
    <d v="1899-12-30T07:31:33"/>
    <d v="2023-04-21T00:00:00"/>
    <d v="1899-12-30T07:43:43"/>
    <n v="730"/>
    <n v="12.166666666666666"/>
    <s v="limpieza de fibra pick and place"/>
    <s v="ajuste"/>
    <n v="16"/>
    <s v="abril"/>
    <s v="M"/>
    <m/>
    <s v="no"/>
    <m/>
    <m/>
    <m/>
  </r>
  <r>
    <n v="141013"/>
    <x v="6"/>
    <s v="Moreno"/>
    <x v="1"/>
    <d v="2018-11-01T00:00:00"/>
    <s v="-"/>
    <s v="Mantenimiento Electrico"/>
    <d v="2023-04-21T00:00:00"/>
    <d v="1899-12-30T07:35:55"/>
    <d v="2023-04-21T00:00:00"/>
    <d v="1899-12-30T08:11:38"/>
    <n v="2143"/>
    <n v="35.716666666666669"/>
    <s v="cambio de sensor palpador"/>
    <s v="ajuste"/>
    <n v="16"/>
    <s v="abril"/>
    <s v="M"/>
    <m/>
    <s v="no"/>
    <m/>
    <m/>
    <m/>
  </r>
  <r>
    <n v="141014"/>
    <x v="8"/>
    <s v="Moreno"/>
    <x v="4"/>
    <d v="2020-02-20T00:00:00"/>
    <s v="Martín"/>
    <s v="Mantenimiento Mecanico"/>
    <d v="2023-04-21T00:00:00"/>
    <d v="1899-12-30T07:42:58"/>
    <d v="2023-04-21T00:00:00"/>
    <d v="1899-12-30T07:56:11"/>
    <n v="793"/>
    <n v="13.216666666666667"/>
    <s v="sin informacion"/>
    <s v="sin informacion"/>
    <n v="16"/>
    <s v="abril"/>
    <s v="M"/>
    <s v="sin informacion"/>
    <s v="sin informacion"/>
    <s v="sin informacion"/>
    <s v="sin informacion"/>
    <s v="sin informacion"/>
  </r>
  <r>
    <n v="141015"/>
    <x v="19"/>
    <s v="Moreno"/>
    <x v="3"/>
    <d v="2021-02-04T00:00:00"/>
    <s v="Victor"/>
    <s v="Mantenimiento Mecanico"/>
    <d v="2023-04-21T00:00:00"/>
    <d v="1899-12-30T08:21:23"/>
    <d v="2023-04-21T00:00:00"/>
    <d v="1899-12-30T09:14:33"/>
    <n v="3190"/>
    <n v="53.166666666666664"/>
    <s v="sin informacion"/>
    <s v="sin informacion"/>
    <n v="16"/>
    <s v="abril"/>
    <s v="M"/>
    <s v="sin informacion"/>
    <s v="sin informacion"/>
    <s v="sin informacion"/>
    <s v="sin informacion"/>
    <s v="sin informacion"/>
  </r>
  <r>
    <n v="141018"/>
    <x v="28"/>
    <s v="Moreno"/>
    <x v="2"/>
    <d v="2018-11-01T00:00:00"/>
    <s v="-"/>
    <s v="Mantenimiento Electrico"/>
    <d v="2023-04-21T00:00:00"/>
    <d v="1899-12-30T08:31:04"/>
    <d v="2023-04-21T00:00:00"/>
    <d v="1899-12-30T08:41:10"/>
    <n v="606"/>
    <n v="10.1"/>
    <s v="sin informacion"/>
    <s v="sin informacion"/>
    <n v="16"/>
    <s v="abril"/>
    <s v="M"/>
    <s v="sin informacion"/>
    <s v="sin informacion"/>
    <s v="sin informacion"/>
    <s v="sin informacion"/>
    <s v="sin informacion"/>
  </r>
  <r>
    <n v="141022"/>
    <x v="27"/>
    <s v="Moreno"/>
    <x v="12"/>
    <d v="2018-11-01T00:00:00"/>
    <s v="-"/>
    <s v="Mantenimiento Mecanico"/>
    <d v="2023-04-21T00:00:00"/>
    <d v="1899-12-30T09:10:28"/>
    <d v="2023-04-21T00:00:00"/>
    <d v="1899-12-30T10:41:09"/>
    <n v="5441"/>
    <n v="90.683333333333337"/>
    <s v="sin informacion"/>
    <s v="sin informacion"/>
    <n v="16"/>
    <s v="abril"/>
    <s v="M"/>
    <s v="sin informacion"/>
    <s v="sin informacion"/>
    <s v="sin informacion"/>
    <s v="sin informacion"/>
    <s v="sin informacion"/>
  </r>
  <r>
    <n v="141024"/>
    <x v="0"/>
    <s v="Moreno"/>
    <x v="19"/>
    <d v="2018-11-01T00:00:00"/>
    <s v="-"/>
    <s v="Mantenimiento Mecanico"/>
    <d v="2023-04-21T00:00:00"/>
    <d v="1899-12-30T09:41:43"/>
    <d v="2023-04-21T00:00:00"/>
    <d v="1899-12-30T10:14:14"/>
    <n v="1951"/>
    <n v="32.516666666666666"/>
    <s v="sin informacion"/>
    <s v="sin informacion"/>
    <n v="16"/>
    <s v="abril"/>
    <s v="M"/>
    <s v="sin informacion"/>
    <s v="sin informacion"/>
    <s v="sin informacion"/>
    <s v="sin informacion"/>
    <s v="sin informacion"/>
  </r>
  <r>
    <n v="141025"/>
    <x v="0"/>
    <s v="Moreno"/>
    <x v="18"/>
    <d v="2018-11-01T00:00:00"/>
    <s v="-"/>
    <s v="Mantenimiento Mecanico"/>
    <d v="2023-04-21T00:00:00"/>
    <d v="1899-12-30T09:46:42"/>
    <d v="2023-04-21T00:00:00"/>
    <d v="1899-12-30T09:49:44"/>
    <n v="182"/>
    <n v="3.0333333333333332"/>
    <s v="microparada"/>
    <s v="microparada"/>
    <n v="16"/>
    <s v="abril"/>
    <s v="M"/>
    <m/>
    <s v="microparada"/>
    <m/>
    <m/>
    <m/>
  </r>
  <r>
    <n v="141026"/>
    <x v="28"/>
    <s v="Moreno"/>
    <x v="6"/>
    <d v="2018-11-01T00:00:00"/>
    <s v="-"/>
    <s v="Mantenimiento Mecanico"/>
    <d v="2023-04-21T00:00:00"/>
    <d v="1899-12-30T09:46:51"/>
    <d v="2023-04-21T00:00:00"/>
    <d v="1899-12-30T11:45:40"/>
    <n v="7129"/>
    <n v="118.81666666666666"/>
    <s v="sin informacion"/>
    <s v="sin informacion"/>
    <n v="16"/>
    <s v="abril"/>
    <s v="M"/>
    <s v="sin informacion"/>
    <s v="sin informacion"/>
    <s v="sin informacion"/>
    <s v="sin informacion"/>
    <s v="sin informacion"/>
  </r>
  <r>
    <n v="141028"/>
    <x v="0"/>
    <s v="Moreno"/>
    <x v="18"/>
    <d v="2018-11-01T00:00:00"/>
    <s v="-"/>
    <s v="Mantenimiento Mecanico"/>
    <d v="2023-04-21T00:00:00"/>
    <d v="1899-12-30T10:02:54"/>
    <d v="2023-04-21T00:00:00"/>
    <d v="1899-12-30T11:25:41"/>
    <n v="4967"/>
    <n v="82.783333333333331"/>
    <s v="sin informacion"/>
    <s v="sin informacion"/>
    <n v="16"/>
    <s v="abril"/>
    <s v="M"/>
    <s v="sin informacion"/>
    <s v="sin informacion"/>
    <s v="sin informacion"/>
    <s v="sin informacion"/>
    <s v="sin informacion"/>
  </r>
  <r>
    <n v="141029"/>
    <x v="11"/>
    <s v="Moreno"/>
    <x v="19"/>
    <d v="2018-11-01T00:00:00"/>
    <s v="-"/>
    <s v="Mantenimiento Electrico"/>
    <d v="2023-04-21T00:00:00"/>
    <d v="1899-12-30T10:14:35"/>
    <d v="2023-04-21T00:00:00"/>
    <d v="1899-12-30T10:19:35"/>
    <n v="300"/>
    <n v="5"/>
    <s v="microparada"/>
    <s v="microparada"/>
    <n v="16"/>
    <s v="abril"/>
    <s v="M"/>
    <m/>
    <s v="microparada"/>
    <m/>
    <m/>
    <m/>
  </r>
  <r>
    <n v="141030"/>
    <x v="22"/>
    <s v="Moreno"/>
    <x v="10"/>
    <d v="2022-07-14T00:00:00"/>
    <s v="Natalio"/>
    <s v="Mantenimiento Electrico"/>
    <d v="2023-04-21T00:00:00"/>
    <d v="1899-12-30T10:23:37"/>
    <d v="2023-04-21T00:00:00"/>
    <d v="1899-12-30T11:26:01"/>
    <n v="3744"/>
    <n v="62.4"/>
    <s v="sin informacion"/>
    <s v="sin informacion"/>
    <n v="16"/>
    <s v="abril"/>
    <s v="M"/>
    <s v="sin informacion"/>
    <s v="sin informacion"/>
    <s v="sin informacion"/>
    <s v="sin informacion"/>
    <s v="sin informacion"/>
  </r>
  <r>
    <n v="141033"/>
    <x v="2"/>
    <s v="Moreno"/>
    <x v="19"/>
    <d v="2018-11-01T00:00:00"/>
    <s v="-"/>
    <s v="Mantenimiento Mecanico"/>
    <d v="2023-04-21T00:00:00"/>
    <d v="1899-12-30T10:36:27"/>
    <d v="2023-04-21T00:00:00"/>
    <d v="1899-12-30T13:02:53"/>
    <n v="8786"/>
    <n v="146.43333333333334"/>
    <s v="sin informacion"/>
    <s v="sin informacion"/>
    <n v="16"/>
    <s v="abril"/>
    <s v="M"/>
    <s v="sin informacion"/>
    <s v="sin informacion"/>
    <s v="sin informacion"/>
    <s v="sin informacion"/>
    <s v="sin informacion"/>
  </r>
  <r>
    <n v="141034"/>
    <x v="27"/>
    <s v="Moreno"/>
    <x v="12"/>
    <d v="2018-11-01T00:00:00"/>
    <s v="-"/>
    <s v="Mantenimiento Mecanico"/>
    <d v="2023-04-21T00:00:00"/>
    <d v="1899-12-30T10:52:28"/>
    <d v="2023-04-21T00:00:00"/>
    <d v="1899-12-30T14:08:33"/>
    <n v="11765"/>
    <n v="196.08333333333334"/>
    <s v="sin informacion"/>
    <s v="sin informacion"/>
    <n v="16"/>
    <s v="abril"/>
    <s v="M"/>
    <s v="sin informacion"/>
    <s v="sin informacion"/>
    <s v="sin informacion"/>
    <s v="sin informacion"/>
    <s v="sin informacion"/>
  </r>
  <r>
    <n v="141037"/>
    <x v="0"/>
    <s v="Moreno"/>
    <x v="5"/>
    <d v="2018-11-01T00:00:00"/>
    <s v="-"/>
    <s v="Mantenimiento Mecanico"/>
    <d v="2023-04-21T00:00:00"/>
    <d v="1899-12-30T11:34:50"/>
    <d v="2023-04-21T00:00:00"/>
    <d v="1899-12-30T12:39:59"/>
    <n v="3909"/>
    <n v="65.150000000000006"/>
    <s v="sin informacion"/>
    <s v="sin informacion"/>
    <n v="16"/>
    <s v="abril"/>
    <s v="M"/>
    <s v="sin informacion"/>
    <s v="sin informacion"/>
    <s v="sin informacion"/>
    <s v="sin informacion"/>
    <s v="sin informacion"/>
  </r>
  <r>
    <n v="141038"/>
    <x v="13"/>
    <s v="Moreno"/>
    <x v="6"/>
    <d v="2020-06-30T00:00:00"/>
    <s v="Martín"/>
    <s v="Mantenimiento Mecanico"/>
    <d v="2023-04-21T00:00:00"/>
    <d v="1899-12-30T11:57:18"/>
    <d v="2023-04-21T00:00:00"/>
    <d v="1899-12-30T12:26:22"/>
    <n v="1744"/>
    <n v="29.066666666666666"/>
    <s v="sin informacion"/>
    <s v="sin informacion"/>
    <n v="16"/>
    <s v="abril"/>
    <s v="M"/>
    <s v="sin informacion"/>
    <s v="sin informacion"/>
    <s v="sin informacion"/>
    <s v="sin informacion"/>
    <s v="sin informacion"/>
  </r>
  <r>
    <n v="141047"/>
    <x v="1"/>
    <s v="Moreno"/>
    <x v="2"/>
    <d v="2020-10-16T00:00:00"/>
    <s v="Martín"/>
    <s v="Mantenimiento Electrico"/>
    <d v="2023-04-21T00:00:00"/>
    <d v="1899-12-30T13:24:26"/>
    <d v="2023-04-21T00:00:00"/>
    <d v="1899-12-30T14:20:55"/>
    <n v="3389"/>
    <n v="56.483333333333334"/>
    <s v="se cambia encoder"/>
    <s v="rotura"/>
    <n v="16"/>
    <s v="abril"/>
    <s v="M"/>
    <m/>
    <s v="si"/>
    <m/>
    <m/>
    <m/>
  </r>
  <r>
    <n v="141052"/>
    <x v="23"/>
    <s v="Moreno"/>
    <x v="19"/>
    <d v="2018-11-01T00:00:00"/>
    <s v="-"/>
    <s v="Mantenimiento Electrico"/>
    <d v="2023-04-21T00:00:00"/>
    <d v="1899-12-30T14:27:10"/>
    <d v="2023-04-21T00:00:00"/>
    <d v="1899-12-30T14:37:17"/>
    <n v="607"/>
    <n v="10.116666666666667"/>
    <s v="reinicio"/>
    <s v="ajuste"/>
    <n v="16"/>
    <s v="abril"/>
    <s v="T"/>
    <m/>
    <s v="no"/>
    <m/>
    <m/>
    <m/>
  </r>
  <r>
    <n v="141058"/>
    <x v="13"/>
    <s v="Moreno"/>
    <x v="6"/>
    <d v="2020-06-30T00:00:00"/>
    <s v="Martín"/>
    <s v="Mantenimiento Mecanico"/>
    <d v="2023-04-21T00:00:00"/>
    <d v="1899-12-30T16:49:49"/>
    <d v="2023-04-21T00:00:00"/>
    <d v="1899-12-30T17:57:32"/>
    <n v="4063"/>
    <n v="67.716666666666669"/>
    <s v="sin informacion"/>
    <s v="sin informacion"/>
    <n v="16"/>
    <s v="abril"/>
    <s v="T"/>
    <s v="sin informacion"/>
    <s v="sin informacion"/>
    <s v="sin informacion"/>
    <s v="sin informacion"/>
    <s v="sin informacion"/>
  </r>
  <r>
    <n v="141065"/>
    <x v="0"/>
    <s v="Moreno"/>
    <x v="12"/>
    <d v="2018-11-01T00:00:00"/>
    <s v="-"/>
    <s v="Mantenimiento Mecanico"/>
    <d v="2023-04-21T00:00:00"/>
    <d v="1899-12-30T20:19:02"/>
    <d v="2023-04-21T00:00:00"/>
    <d v="1899-12-30T21:31:19"/>
    <n v="4337"/>
    <n v="72.283333333333331"/>
    <s v="se cambia electro de la llenadora"/>
    <s v="rotura"/>
    <n v="16"/>
    <s v="abril"/>
    <s v="T"/>
    <m/>
    <s v="si"/>
    <m/>
    <m/>
    <m/>
  </r>
  <r>
    <n v="141067"/>
    <x v="10"/>
    <s v="Moreno"/>
    <x v="7"/>
    <d v="2020-09-30T00:00:00"/>
    <s v="Martín"/>
    <s v="Mantenimiento Mecanico"/>
    <d v="2023-04-21T00:00:00"/>
    <d v="1899-12-30T20:29:35"/>
    <d v="2023-04-21T00:00:00"/>
    <d v="1899-12-30T20:31:39"/>
    <n v="124"/>
    <n v="2.0666666666666669"/>
    <s v="microparada"/>
    <s v="microparada"/>
    <n v="16"/>
    <s v="abril"/>
    <s v="T"/>
    <m/>
    <s v="microparada"/>
    <m/>
    <m/>
    <m/>
  </r>
  <r>
    <n v="141132"/>
    <x v="23"/>
    <s v="Moreno"/>
    <x v="7"/>
    <d v="2020-03-10T00:00:00"/>
    <s v="Martín"/>
    <s v="Mantenimiento Mecanico"/>
    <d v="2023-04-24T00:00:00"/>
    <d v="1899-12-30T06:06:27"/>
    <d v="2023-04-24T00:00:00"/>
    <d v="1899-12-30T07:32:15"/>
    <n v="5148"/>
    <n v="85.8"/>
    <s v="reemplazo de correa"/>
    <s v="rotura"/>
    <n v="17"/>
    <s v="abril"/>
    <s v="M"/>
    <m/>
    <s v="si"/>
    <m/>
    <m/>
    <m/>
  </r>
  <r>
    <n v="141142"/>
    <x v="21"/>
    <s v="Moreno"/>
    <x v="5"/>
    <d v="2018-11-01T00:00:00"/>
    <s v="-"/>
    <s v="Mantenimiento Electrico"/>
    <d v="2023-04-24T00:00:00"/>
    <d v="1899-12-30T07:18:05"/>
    <d v="2023-04-24T00:00:00"/>
    <d v="1899-12-30T09:10:57"/>
    <n v="6772"/>
    <n v="112.86666666666666"/>
    <s v="se coloca cable y amplificador a inkjet"/>
    <s v="rotura"/>
    <n v="17"/>
    <s v="abril"/>
    <s v="M"/>
    <m/>
    <s v="si"/>
    <m/>
    <m/>
    <m/>
  </r>
  <r>
    <n v="141143"/>
    <x v="0"/>
    <s v="Moreno"/>
    <x v="4"/>
    <d v="2018-11-01T00:00:00"/>
    <s v="-"/>
    <s v="Mantenimiento Electrico"/>
    <d v="2023-04-24T00:00:00"/>
    <d v="1899-12-30T07:32:21"/>
    <d v="2023-04-24T00:00:00"/>
    <d v="1899-12-30T08:16:35"/>
    <n v="2654"/>
    <n v="44.233333333333334"/>
    <s v="manguera pinchada"/>
    <s v="rotura"/>
    <n v="17"/>
    <s v="abril"/>
    <s v="M"/>
    <m/>
    <s v="no"/>
    <m/>
    <m/>
    <m/>
  </r>
  <r>
    <n v="141144"/>
    <x v="1"/>
    <s v="Moreno"/>
    <x v="2"/>
    <d v="2020-10-16T00:00:00"/>
    <s v="Martín"/>
    <s v="Mantenimiento Electrico"/>
    <d v="2023-04-24T00:00:00"/>
    <d v="1899-12-30T07:33:56"/>
    <d v="2023-04-24T00:00:00"/>
    <d v="1899-12-30T07:42:32"/>
    <n v="516"/>
    <n v="8.6"/>
    <s v="microparada"/>
    <s v="microparada"/>
    <n v="17"/>
    <s v="abril"/>
    <s v="M"/>
    <m/>
    <s v="microparada"/>
    <m/>
    <m/>
    <m/>
  </r>
  <r>
    <n v="141146"/>
    <x v="0"/>
    <s v="Moreno"/>
    <x v="4"/>
    <d v="2018-11-01T00:00:00"/>
    <s v="-"/>
    <s v="Mantenimiento Mecanico"/>
    <d v="2023-04-24T00:00:00"/>
    <d v="1899-12-30T08:16:44"/>
    <d v="2023-04-24T00:00:00"/>
    <d v="1899-12-30T10:40:23"/>
    <n v="8619"/>
    <n v="143.65"/>
    <s v="sin informacion"/>
    <s v="sin informacion"/>
    <n v="17"/>
    <s v="abril"/>
    <s v="M"/>
    <s v="sin informacion"/>
    <s v="sin informacion"/>
    <s v="sin informacion"/>
    <s v="sin informacion"/>
    <s v="sin informacion"/>
  </r>
  <r>
    <n v="141161"/>
    <x v="0"/>
    <s v="Moreno"/>
    <x v="19"/>
    <d v="2018-11-01T00:00:00"/>
    <s v="-"/>
    <s v="Mantenimiento Mecanico"/>
    <d v="2023-04-24T00:00:00"/>
    <d v="1899-12-30T10:58:37"/>
    <d v="2023-04-24T00:00:00"/>
    <d v="1899-12-30T11:03:36"/>
    <n v="299"/>
    <n v="4.9833333333333334"/>
    <s v="microparada"/>
    <s v="microparada"/>
    <n v="17"/>
    <s v="abril"/>
    <s v="M"/>
    <m/>
    <s v="microparada"/>
    <m/>
    <m/>
    <m/>
  </r>
  <r>
    <n v="141168"/>
    <x v="0"/>
    <s v="Moreno"/>
    <x v="15"/>
    <d v="2018-11-01T00:00:00"/>
    <s v="-"/>
    <s v="Mantenimiento Electrico"/>
    <d v="2023-04-24T00:00:00"/>
    <d v="1899-12-30T11:22:49"/>
    <d v="2023-04-24T00:00:00"/>
    <d v="1899-12-30T11:23:45"/>
    <n v="56"/>
    <n v="0.93333333333333335"/>
    <s v="microparada"/>
    <s v="microparada"/>
    <n v="17"/>
    <s v="abril"/>
    <s v="M"/>
    <m/>
    <s v="microparada"/>
    <m/>
    <m/>
    <m/>
  </r>
  <r>
    <n v="141172"/>
    <x v="1"/>
    <s v="Moreno"/>
    <x v="2"/>
    <d v="2020-10-16T00:00:00"/>
    <s v="Martín"/>
    <s v="Mantenimiento Electrico"/>
    <d v="2023-04-24T00:00:00"/>
    <d v="1899-12-30T12:14:02"/>
    <d v="2023-04-24T00:00:00"/>
    <d v="1899-12-30T12:27:57"/>
    <n v="835"/>
    <n v="13.916666666666666"/>
    <s v="regulacion de camara"/>
    <s v="ajuste"/>
    <n v="17"/>
    <s v="abril"/>
    <s v="M"/>
    <m/>
    <s v="no"/>
    <m/>
    <m/>
    <m/>
  </r>
  <r>
    <n v="141174"/>
    <x v="22"/>
    <s v="Moreno"/>
    <x v="7"/>
    <d v="2021-02-12T00:00:00"/>
    <s v="Martín"/>
    <s v="Mantenimiento Electrico"/>
    <d v="2023-04-24T00:00:00"/>
    <d v="1899-12-30T12:17:06"/>
    <d v="2023-04-24T00:00:00"/>
    <d v="1899-12-30T13:25:45"/>
    <n v="4119"/>
    <n v="68.650000000000006"/>
    <s v="regulacion"/>
    <s v="ajuste"/>
    <n v="17"/>
    <s v="abril"/>
    <s v="M"/>
    <m/>
    <s v="no"/>
    <m/>
    <m/>
    <m/>
  </r>
  <r>
    <n v="141178"/>
    <x v="0"/>
    <s v="Moreno"/>
    <x v="14"/>
    <d v="2018-11-01T00:00:00"/>
    <s v="-"/>
    <s v="Mantenimiento Mecanico"/>
    <d v="2023-04-24T00:00:00"/>
    <d v="1899-12-30T12:41:55"/>
    <d v="2023-04-24T00:00:00"/>
    <d v="1899-12-30T12:48:49"/>
    <n v="414"/>
    <n v="6.9"/>
    <s v="microparada"/>
    <s v="microparada"/>
    <n v="17"/>
    <s v="abril"/>
    <s v="M"/>
    <m/>
    <s v="microparada"/>
    <m/>
    <m/>
    <m/>
  </r>
  <r>
    <n v="141182"/>
    <x v="10"/>
    <s v="Moreno"/>
    <x v="7"/>
    <d v="2020-09-30T00:00:00"/>
    <s v="Martín"/>
    <s v="Mantenimiento Mecanico"/>
    <d v="2023-04-24T00:00:00"/>
    <d v="1899-12-30T13:25:48"/>
    <d v="2023-04-24T00:00:00"/>
    <d v="1899-12-30T13:51:21"/>
    <n v="1533"/>
    <n v="25.55"/>
    <s v="se cortó tornillo de eje cuadrado"/>
    <s v="rotura"/>
    <n v="17"/>
    <s v="abril"/>
    <s v="M"/>
    <m/>
    <s v="si"/>
    <m/>
    <m/>
    <m/>
  </r>
  <r>
    <n v="141187"/>
    <x v="9"/>
    <s v="Moreno"/>
    <x v="6"/>
    <d v="2021-03-03T00:00:00"/>
    <s v="Martín"/>
    <s v="Mantenimiento Mecanico"/>
    <d v="2023-04-24T00:00:00"/>
    <d v="1899-12-30T14:29:40"/>
    <d v="2023-04-24T00:00:00"/>
    <d v="1899-12-30T15:58:11"/>
    <n v="5311"/>
    <n v="88.516666666666666"/>
    <s v="limpieza y ajuste de valvulas"/>
    <s v="ajuste"/>
    <n v="17"/>
    <s v="abril"/>
    <s v="T"/>
    <m/>
    <s v="no"/>
    <m/>
    <m/>
    <m/>
  </r>
  <r>
    <n v="141190"/>
    <x v="10"/>
    <s v="Moreno"/>
    <x v="7"/>
    <d v="2020-09-30T00:00:00"/>
    <s v="Martín"/>
    <s v="Mantenimiento Mecanico"/>
    <d v="2023-04-24T00:00:00"/>
    <d v="1899-12-30T15:04:04"/>
    <d v="2023-04-24T00:00:00"/>
    <d v="1899-12-30T15:56:07"/>
    <n v="3123"/>
    <n v="52.05"/>
    <s v="se cortó tornillo de eje cuadrado"/>
    <s v="rotura"/>
    <n v="17"/>
    <s v="abril"/>
    <s v="T"/>
    <m/>
    <s v="si"/>
    <m/>
    <m/>
    <m/>
  </r>
  <r>
    <n v="141198"/>
    <x v="10"/>
    <s v="Moreno"/>
    <x v="7"/>
    <d v="2020-09-30T00:00:00"/>
    <s v="Martín"/>
    <s v="Mantenimiento Mecanico"/>
    <d v="2023-04-24T00:00:00"/>
    <d v="1899-12-30T17:16:48"/>
    <d v="2023-04-24T00:00:00"/>
    <d v="1899-12-30T18:34:41"/>
    <n v="4673"/>
    <n v="77.88333333333334"/>
    <s v="se cortó tornillo de eje cuadrado"/>
    <s v="rotura"/>
    <n v="17"/>
    <s v="abril"/>
    <s v="T"/>
    <m/>
    <s v="si"/>
    <m/>
    <m/>
    <m/>
  </r>
  <r>
    <n v="141199"/>
    <x v="6"/>
    <s v="Moreno"/>
    <x v="15"/>
    <d v="2018-11-01T00:00:00"/>
    <s v="-"/>
    <s v="Mantenimiento Electrico"/>
    <d v="2023-04-24T00:00:00"/>
    <d v="1899-12-30T17:22:58"/>
    <d v="2023-04-24T00:00:00"/>
    <d v="1899-12-30T17:57:00"/>
    <n v="2042"/>
    <n v="34.033333333333331"/>
    <s v="cambio de sensor de etiqueta"/>
    <s v="rotura"/>
    <n v="17"/>
    <s v="abril"/>
    <s v="T"/>
    <m/>
    <s v="si"/>
    <m/>
    <m/>
    <m/>
  </r>
  <r>
    <n v="141200"/>
    <x v="6"/>
    <s v="Moreno"/>
    <x v="19"/>
    <d v="2018-11-01T00:00:00"/>
    <s v="-"/>
    <s v="Mantenimiento Mecanico"/>
    <d v="2023-04-24T00:00:00"/>
    <d v="1899-12-30T17:23:52"/>
    <d v="2023-04-24T00:00:00"/>
    <d v="1899-12-30T17:23:57"/>
    <n v="5"/>
    <n v="8.3333333333333329E-2"/>
    <s v="microparada"/>
    <s v="microparada"/>
    <n v="17"/>
    <s v="abril"/>
    <s v="T"/>
    <m/>
    <s v="microparada"/>
    <m/>
    <m/>
    <m/>
  </r>
  <r>
    <n v="141212"/>
    <x v="42"/>
    <s v="Moreno"/>
    <x v="15"/>
    <d v="2019-10-08T00:00:00"/>
    <s v="Martín"/>
    <s v="Mantenimiento Electrico"/>
    <d v="2023-04-24T00:00:00"/>
    <d v="1899-12-30T18:21:04"/>
    <d v="2023-04-24T00:00:00"/>
    <d v="1899-12-30T18:46:52"/>
    <n v="1548"/>
    <n v="25.8"/>
    <s v="se pone a punto transfer"/>
    <s v="ajuste"/>
    <n v="17"/>
    <s v="abril"/>
    <s v="T"/>
    <m/>
    <s v="no"/>
    <m/>
    <m/>
    <m/>
  </r>
  <r>
    <n v="141215"/>
    <x v="10"/>
    <s v="Moreno"/>
    <x v="7"/>
    <d v="2020-09-30T00:00:00"/>
    <s v="Martín"/>
    <s v="Mantenimiento Mecanico"/>
    <d v="2023-04-24T00:00:00"/>
    <d v="1899-12-30T18:34:54"/>
    <d v="2023-04-24T00:00:00"/>
    <d v="1899-12-30T21:22:57"/>
    <n v="10083"/>
    <n v="168.05"/>
    <s v="se cortó tornillo de eje cuadrado"/>
    <s v="rotura"/>
    <n v="17"/>
    <s v="abril"/>
    <s v="T"/>
    <m/>
    <s v="si"/>
    <m/>
    <m/>
    <m/>
  </r>
  <r>
    <n v="141222"/>
    <x v="42"/>
    <s v="Moreno"/>
    <x v="15"/>
    <d v="2019-10-08T00:00:00"/>
    <s v="Martín"/>
    <s v="Mantenimiento Electrico"/>
    <d v="2023-04-24T00:00:00"/>
    <d v="1899-12-30T20:39:32"/>
    <d v="2023-04-24T00:00:00"/>
    <d v="1899-12-30T20:57:55"/>
    <n v="1103"/>
    <n v="18.383333333333333"/>
    <s v="se reinicia"/>
    <s v="ajuste"/>
    <n v="17"/>
    <s v="abril"/>
    <s v="T"/>
    <m/>
    <s v="no"/>
    <m/>
    <m/>
    <m/>
  </r>
  <r>
    <n v="141223"/>
    <x v="0"/>
    <s v="Moreno"/>
    <x v="2"/>
    <d v="2018-11-01T00:00:00"/>
    <s v="-"/>
    <s v="Mantenimiento Mecanico"/>
    <d v="2023-04-24T00:00:00"/>
    <d v="1899-12-30T20:56:03"/>
    <d v="2023-04-24T00:00:00"/>
    <d v="1899-12-30T21:21:26"/>
    <n v="1523"/>
    <n v="25.383333333333333"/>
    <s v="se cambia pico de llenadora"/>
    <s v="rotura"/>
    <n v="17"/>
    <s v="abril"/>
    <s v="T"/>
    <m/>
    <s v="si"/>
    <m/>
    <m/>
    <m/>
  </r>
  <r>
    <n v="141227"/>
    <x v="42"/>
    <s v="Moreno"/>
    <x v="15"/>
    <d v="2019-10-08T00:00:00"/>
    <s v="Martín"/>
    <s v="Mantenimiento Electrico"/>
    <d v="2023-04-24T00:00:00"/>
    <d v="1899-12-30T21:16:35"/>
    <d v="2023-04-24T00:00:00"/>
    <d v="1899-12-30T21:44:42"/>
    <n v="1687"/>
    <n v="28.116666666666667"/>
    <s v="se reinicia"/>
    <s v="ajuste"/>
    <n v="17"/>
    <s v="abril"/>
    <s v="T"/>
    <m/>
    <s v="no"/>
    <m/>
    <m/>
    <m/>
  </r>
  <r>
    <n v="141230"/>
    <x v="1"/>
    <s v="Moreno"/>
    <x v="2"/>
    <d v="2020-10-16T00:00:00"/>
    <s v="Martín"/>
    <s v="Mantenimiento Electrico"/>
    <d v="2023-04-25T00:00:00"/>
    <d v="1899-12-30T00:18:20"/>
    <d v="2023-04-25T00:00:00"/>
    <d v="1899-12-30T00:22:36"/>
    <n v="256"/>
    <n v="4.2666666666666666"/>
    <s v="microparada"/>
    <s v="microparada"/>
    <n v="17"/>
    <s v="abril"/>
    <s v="N"/>
    <m/>
    <s v="microparada"/>
    <m/>
    <m/>
    <m/>
  </r>
  <r>
    <n v="141231"/>
    <x v="0"/>
    <s v="Moreno"/>
    <x v="2"/>
    <d v="2018-11-01T00:00:00"/>
    <s v="-"/>
    <s v="Mantenimiento Mecanico"/>
    <d v="2023-04-25T00:00:00"/>
    <d v="1899-12-30T02:51:58"/>
    <d v="2023-04-25T00:00:00"/>
    <d v="1899-12-30T03:32:12"/>
    <n v="2414"/>
    <n v="40.233333333333334"/>
    <s v="se cambia pico 14, se reemplaza oring"/>
    <s v="rotura"/>
    <n v="17"/>
    <s v="abril"/>
    <s v="N"/>
    <m/>
    <s v="si"/>
    <m/>
    <m/>
    <m/>
  </r>
  <r>
    <n v="141232"/>
    <x v="1"/>
    <s v="Moreno"/>
    <x v="2"/>
    <d v="2020-10-16T00:00:00"/>
    <s v="Martín"/>
    <s v="Mantenimiento Mecanico"/>
    <d v="2023-04-25T00:00:00"/>
    <d v="1899-12-30T05:19:06"/>
    <d v="2023-04-25T00:00:00"/>
    <d v="1899-12-30T05:38:03"/>
    <n v="1137"/>
    <n v="18.95"/>
    <s v="regulacion de camara"/>
    <s v="ajuste"/>
    <n v="17"/>
    <s v="abril"/>
    <s v="N"/>
    <m/>
    <s v="no"/>
    <m/>
    <m/>
    <m/>
  </r>
  <r>
    <n v="141239"/>
    <x v="10"/>
    <s v="Moreno"/>
    <x v="7"/>
    <d v="2020-09-30T00:00:00"/>
    <s v="Martín"/>
    <s v="Mantenimiento Mecanico"/>
    <d v="2023-04-25T00:00:00"/>
    <d v="1899-12-30T06:28:30"/>
    <d v="2023-04-25T00:00:00"/>
    <d v="1899-12-30T07:17:07"/>
    <n v="2917"/>
    <n v="48.616666666666667"/>
    <s v="sin informacion"/>
    <s v="sin informacion"/>
    <n v="17"/>
    <s v="abril"/>
    <s v="M"/>
    <s v="sin informacion"/>
    <s v="sin informacion"/>
    <s v="sin informacion"/>
    <s v="sin informacion"/>
    <s v="sin informacion"/>
  </r>
  <r>
    <n v="141240"/>
    <x v="28"/>
    <s v="Moreno"/>
    <x v="2"/>
    <d v="2018-11-01T00:00:00"/>
    <s v="-"/>
    <s v="Mantenimiento Mecanico"/>
    <d v="2023-04-25T00:00:00"/>
    <d v="1899-12-30T06:41:56"/>
    <d v="2023-04-25T00:00:00"/>
    <d v="1899-12-30T07:09:43"/>
    <n v="1667"/>
    <n v="27.783333333333335"/>
    <s v="regulacion"/>
    <s v="ajuste"/>
    <n v="17"/>
    <s v="abril"/>
    <s v="M"/>
    <m/>
    <s v="no"/>
    <m/>
    <m/>
    <m/>
  </r>
  <r>
    <n v="141244"/>
    <x v="0"/>
    <s v="Moreno"/>
    <x v="2"/>
    <d v="2018-11-01T00:00:00"/>
    <s v="-"/>
    <s v="Mantenimiento Mecanico"/>
    <d v="2023-04-25T00:00:00"/>
    <d v="1899-12-30T07:09:53"/>
    <d v="2023-04-25T00:00:00"/>
    <d v="1899-12-30T07:41:50"/>
    <n v="1917"/>
    <n v="31.95"/>
    <s v="regulacion"/>
    <s v="ajuste"/>
    <n v="17"/>
    <s v="abril"/>
    <s v="M"/>
    <m/>
    <s v="no"/>
    <m/>
    <m/>
    <m/>
  </r>
  <r>
    <n v="141247"/>
    <x v="10"/>
    <s v="Moreno"/>
    <x v="7"/>
    <d v="2020-09-30T00:00:00"/>
    <s v="Martín"/>
    <s v="Mantenimiento Electrico"/>
    <d v="2023-04-25T00:00:00"/>
    <d v="1899-12-30T07:17:12"/>
    <d v="2023-04-25T00:00:00"/>
    <d v="1899-12-30T07:59:49"/>
    <n v="2557"/>
    <n v="42.616666666666667"/>
    <s v="sin informacion"/>
    <s v="sin informacion"/>
    <n v="17"/>
    <s v="abril"/>
    <s v="M"/>
    <s v="sin informacion"/>
    <s v="sin informacion"/>
    <s v="sin informacion"/>
    <s v="sin informacion"/>
    <s v="sin informacion"/>
  </r>
  <r>
    <n v="141258"/>
    <x v="1"/>
    <s v="Moreno"/>
    <x v="2"/>
    <d v="2020-10-16T00:00:00"/>
    <s v="Martín"/>
    <s v="Mantenimiento Electrico"/>
    <d v="2023-04-25T00:00:00"/>
    <d v="1899-12-30T08:09:42"/>
    <d v="2023-04-25T00:00:00"/>
    <d v="1899-12-30T08:18:37"/>
    <n v="535"/>
    <n v="8.9166666666666661"/>
    <s v="microparada"/>
    <s v="microparada"/>
    <n v="17"/>
    <s v="abril"/>
    <s v="M"/>
    <m/>
    <s v="microparada"/>
    <m/>
    <m/>
    <m/>
  </r>
  <r>
    <n v="141259"/>
    <x v="10"/>
    <s v="Moreno"/>
    <x v="7"/>
    <d v="2020-09-30T00:00:00"/>
    <s v="Martín"/>
    <s v="Mantenimiento Electrico"/>
    <d v="2023-04-25T00:00:00"/>
    <d v="1899-12-30T08:18:34"/>
    <d v="2023-04-25T00:00:00"/>
    <d v="1899-12-30T08:53:52"/>
    <n v="2118"/>
    <n v="35.299999999999997"/>
    <s v="sin informacion"/>
    <s v="sin informacion"/>
    <n v="17"/>
    <s v="abril"/>
    <s v="M"/>
    <s v="sin informacion"/>
    <s v="sin informacion"/>
    <s v="sin informacion"/>
    <s v="sin informacion"/>
    <s v="sin informacion"/>
  </r>
  <r>
    <n v="141261"/>
    <x v="1"/>
    <s v="Moreno"/>
    <x v="2"/>
    <d v="2020-10-16T00:00:00"/>
    <s v="Martín"/>
    <s v="Mantenimiento Electrico"/>
    <d v="2023-04-25T00:00:00"/>
    <d v="1899-12-30T08:24:14"/>
    <d v="2023-04-25T00:00:00"/>
    <d v="1899-12-30T08:35:24"/>
    <n v="670"/>
    <n v="11.166666666666666"/>
    <s v="regulacion"/>
    <s v="ajuste"/>
    <n v="17"/>
    <s v="abril"/>
    <s v="M"/>
    <m/>
    <s v="no"/>
    <m/>
    <m/>
    <m/>
  </r>
  <r>
    <n v="141268"/>
    <x v="10"/>
    <s v="Moreno"/>
    <x v="7"/>
    <d v="2020-09-30T00:00:00"/>
    <s v="Martín"/>
    <s v="Mantenimiento Electrico"/>
    <d v="2023-04-25T00:00:00"/>
    <d v="1899-12-30T09:08:57"/>
    <d v="2023-04-25T00:00:00"/>
    <d v="1899-12-30T09:25:59"/>
    <n v="1022"/>
    <n v="17.033333333333335"/>
    <s v="sin informacion"/>
    <s v="sin informacion"/>
    <n v="17"/>
    <s v="abril"/>
    <s v="M"/>
    <s v="sin informacion"/>
    <s v="sin informacion"/>
    <s v="sin informacion"/>
    <s v="sin informacion"/>
    <s v="sin informacion"/>
  </r>
  <r>
    <n v="141270"/>
    <x v="1"/>
    <s v="Moreno"/>
    <x v="2"/>
    <d v="2020-10-16T00:00:00"/>
    <s v="Martín"/>
    <s v="Mantenimiento Electrico"/>
    <d v="2023-04-25T00:00:00"/>
    <d v="1899-12-30T09:22:51"/>
    <d v="2023-04-25T00:00:00"/>
    <d v="1899-12-30T09:30:06"/>
    <n v="435"/>
    <n v="7.25"/>
    <s v="microparada"/>
    <s v="microparada"/>
    <n v="17"/>
    <s v="abril"/>
    <s v="M"/>
    <m/>
    <s v="microparada"/>
    <m/>
    <m/>
    <m/>
  </r>
  <r>
    <n v="141274"/>
    <x v="10"/>
    <s v="Moreno"/>
    <x v="7"/>
    <d v="2020-09-30T00:00:00"/>
    <s v="Martín"/>
    <s v="Mantenimiento Mecanico"/>
    <d v="2023-04-25T00:00:00"/>
    <d v="1899-12-30T09:29:51"/>
    <d v="2023-04-25T00:00:00"/>
    <d v="1899-12-30T10:15:10"/>
    <n v="2719"/>
    <n v="45.31666666666667"/>
    <s v="sin informacion"/>
    <s v="sin informacion"/>
    <n v="17"/>
    <s v="abril"/>
    <s v="M"/>
    <s v="sin informacion"/>
    <s v="sin informacion"/>
    <s v="sin informacion"/>
    <s v="sin informacion"/>
    <s v="sin informacion"/>
  </r>
  <r>
    <n v="141275"/>
    <x v="0"/>
    <s v="Moreno"/>
    <x v="2"/>
    <d v="2018-11-01T00:00:00"/>
    <s v="-"/>
    <s v="Mantenimiento Mecanico"/>
    <d v="2023-04-25T00:00:00"/>
    <d v="1899-12-30T09:30:14"/>
    <d v="2023-04-25T00:00:00"/>
    <d v="1899-12-30T09:56:28"/>
    <n v="1574"/>
    <n v="26.233333333333334"/>
    <s v="regulacion"/>
    <s v="ajuste"/>
    <n v="17"/>
    <s v="abril"/>
    <s v="M"/>
    <m/>
    <s v="no"/>
    <m/>
    <m/>
    <m/>
  </r>
  <r>
    <n v="141284"/>
    <x v="4"/>
    <s v="Moreno"/>
    <x v="4"/>
    <d v="2019-12-10T00:00:00"/>
    <s v="Martín"/>
    <s v="Mantenimiento Mecanico"/>
    <d v="2023-04-25T00:00:00"/>
    <d v="1899-12-30T10:21:31"/>
    <d v="2023-04-25T00:00:00"/>
    <d v="1899-12-30T10:43:07"/>
    <n v="1296"/>
    <n v="21.6"/>
    <s v="sin informacion"/>
    <s v="sin informacion"/>
    <n v="17"/>
    <s v="abril"/>
    <s v="M"/>
    <s v="sin informacion"/>
    <s v="sin informacion"/>
    <s v="sin informacion"/>
    <s v="sin informacion"/>
    <s v="sin informacion"/>
  </r>
  <r>
    <n v="141292"/>
    <x v="2"/>
    <s v="Moreno"/>
    <x v="12"/>
    <d v="2020-02-21T00:00:00"/>
    <s v="Martín"/>
    <s v="Mantenimiento Mecanico"/>
    <d v="2023-04-25T00:00:00"/>
    <d v="1899-12-30T11:18:51"/>
    <d v="2023-04-25T00:00:00"/>
    <d v="1899-12-30T11:38:36"/>
    <n v="1185"/>
    <n v="19.75"/>
    <s v="sin informacion"/>
    <s v="sin informacion"/>
    <n v="17"/>
    <s v="abril"/>
    <s v="M"/>
    <s v="sin informacion"/>
    <s v="sin informacion"/>
    <s v="sin informacion"/>
    <s v="sin informacion"/>
    <s v="sin informacion"/>
  </r>
  <r>
    <n v="141297"/>
    <x v="3"/>
    <s v="Moreno"/>
    <x v="6"/>
    <d v="2018-11-01T00:00:00"/>
    <s v="-"/>
    <s v="Mantenimiento Mecanico"/>
    <d v="2023-04-25T00:00:00"/>
    <d v="1899-12-30T12:42:42"/>
    <d v="2023-04-25T00:00:00"/>
    <d v="1899-12-30T13:27:42"/>
    <n v="2700"/>
    <n v="45"/>
    <s v="sin informacion"/>
    <s v="sin informacion"/>
    <n v="17"/>
    <s v="abril"/>
    <s v="M"/>
    <s v="sin informacion"/>
    <s v="sin informacion"/>
    <s v="sin informacion"/>
    <s v="sin informacion"/>
    <s v="sin informacion"/>
  </r>
  <r>
    <n v="141299"/>
    <x v="0"/>
    <s v="Moreno"/>
    <x v="12"/>
    <d v="2018-11-01T00:00:00"/>
    <s v="-"/>
    <s v="Mantenimiento Electrico"/>
    <d v="2023-04-25T00:00:00"/>
    <d v="1899-12-30T12:53:36"/>
    <d v="2023-04-25T00:00:00"/>
    <d v="1899-12-30T13:11:37"/>
    <n v="1081"/>
    <n v="18.016666666666666"/>
    <s v="sin informacion"/>
    <s v="sin informacion"/>
    <n v="17"/>
    <s v="abril"/>
    <s v="M"/>
    <s v="sin informacion"/>
    <s v="sin informacion"/>
    <s v="sin informacion"/>
    <s v="sin informacion"/>
    <s v="sin informacion"/>
  </r>
  <r>
    <n v="141303"/>
    <x v="8"/>
    <s v="Moreno"/>
    <x v="4"/>
    <d v="2020-02-20T00:00:00"/>
    <s v="Martín"/>
    <s v="Mantenimiento Electrico"/>
    <d v="2023-04-25T00:00:00"/>
    <d v="1899-12-30T13:23:44"/>
    <d v="2023-04-25T00:00:00"/>
    <d v="1899-12-30T14:47:50"/>
    <n v="5046"/>
    <n v="84.1"/>
    <s v="se ajusta temperatura"/>
    <s v="ajuste"/>
    <n v="17"/>
    <s v="abril"/>
    <s v="M"/>
    <m/>
    <s v="no"/>
    <m/>
    <m/>
    <m/>
  </r>
  <r>
    <n v="141306"/>
    <x v="10"/>
    <s v="Moreno"/>
    <x v="7"/>
    <d v="2020-09-30T00:00:00"/>
    <s v="Martín"/>
    <s v="Mantenimiento Mecanico"/>
    <d v="2023-04-25T00:00:00"/>
    <d v="1899-12-30T14:19:34"/>
    <d v="2023-04-25T00:00:00"/>
    <d v="1899-12-30T14:21:47"/>
    <n v="133"/>
    <n v="2.2166666666666668"/>
    <s v="microparada"/>
    <s v="microparada"/>
    <n v="17"/>
    <s v="abril"/>
    <s v="T"/>
    <m/>
    <s v="microparada"/>
    <m/>
    <m/>
    <m/>
  </r>
  <r>
    <n v="141308"/>
    <x v="10"/>
    <s v="Moreno"/>
    <x v="7"/>
    <d v="2020-09-30T00:00:00"/>
    <s v="Martín"/>
    <s v="Mantenimiento Mecanico"/>
    <d v="2023-04-25T00:00:00"/>
    <d v="1899-12-30T14:31:03"/>
    <d v="2023-04-25T00:00:00"/>
    <d v="1899-12-30T14:55:20"/>
    <n v="1457"/>
    <n v="24.283333333333335"/>
    <s v="se cambia pisones"/>
    <s v="rotura"/>
    <n v="17"/>
    <s v="abril"/>
    <s v="T"/>
    <m/>
    <s v="si"/>
    <m/>
    <m/>
    <m/>
  </r>
  <r>
    <n v="141312"/>
    <x v="10"/>
    <s v="Moreno"/>
    <x v="7"/>
    <d v="2020-09-30T00:00:00"/>
    <s v="Martín"/>
    <s v="Mantenimiento Mecanico"/>
    <d v="2023-04-25T00:00:00"/>
    <d v="1899-12-30T15:08:18"/>
    <d v="2023-04-25T00:00:00"/>
    <d v="1899-12-30T15:34:50"/>
    <n v="1592"/>
    <n v="26.533333333333335"/>
    <s v="se cambia pisones"/>
    <s v="rotura"/>
    <n v="17"/>
    <s v="abril"/>
    <s v="T"/>
    <m/>
    <s v="si"/>
    <m/>
    <m/>
    <m/>
  </r>
  <r>
    <n v="141315"/>
    <x v="0"/>
    <s v="Moreno"/>
    <x v="17"/>
    <d v="2018-11-01T00:00:00"/>
    <s v="-"/>
    <s v="Mantenimiento Mecanico"/>
    <d v="2023-04-25T00:00:00"/>
    <d v="1899-12-30T15:31:14"/>
    <d v="2023-04-25T00:00:00"/>
    <d v="1899-12-30T15:47:30"/>
    <n v="976"/>
    <n v="16.266666666666666"/>
    <s v="sin informacion"/>
    <s v="sin informacion"/>
    <n v="17"/>
    <s v="abril"/>
    <s v="T"/>
    <s v="sin informacion"/>
    <s v="sin informacion"/>
    <s v="sin informacion"/>
    <s v="sin informacion"/>
    <s v="sin informacion"/>
  </r>
  <r>
    <n v="141316"/>
    <x v="14"/>
    <s v="Moreno"/>
    <x v="2"/>
    <d v="2020-02-20T00:00:00"/>
    <s v="Martín"/>
    <s v="Mantenimiento Electrico"/>
    <d v="2023-04-25T00:00:00"/>
    <d v="1899-12-30T15:34:34"/>
    <d v="2023-04-25T00:00:00"/>
    <d v="1899-12-30T16:24:24"/>
    <n v="2990"/>
    <n v="49.833333333333336"/>
    <s v="regulacion"/>
    <s v="ajuste"/>
    <n v="17"/>
    <s v="abril"/>
    <s v="T"/>
    <m/>
    <s v="no"/>
    <m/>
    <m/>
    <m/>
  </r>
  <r>
    <n v="141317"/>
    <x v="10"/>
    <s v="Moreno"/>
    <x v="7"/>
    <d v="2020-09-30T00:00:00"/>
    <s v="Martín"/>
    <s v="Mantenimiento Mecanico"/>
    <d v="2023-04-25T00:00:00"/>
    <d v="1899-12-30T15:37:00"/>
    <d v="2023-04-25T00:00:00"/>
    <d v="1899-12-30T15:41:12"/>
    <n v="252"/>
    <n v="4.2"/>
    <s v="microparada"/>
    <s v="microparada"/>
    <n v="17"/>
    <s v="abril"/>
    <s v="T"/>
    <m/>
    <s v="microparada"/>
    <m/>
    <m/>
    <m/>
  </r>
  <r>
    <n v="141326"/>
    <x v="9"/>
    <s v="Moreno"/>
    <x v="6"/>
    <d v="2021-03-03T00:00:00"/>
    <s v="Martín"/>
    <s v="Mantenimiento Electrico"/>
    <d v="2023-04-25T00:00:00"/>
    <d v="1899-12-30T17:23:47"/>
    <d v="2023-04-25T00:00:00"/>
    <d v="1899-12-30T17:36:52"/>
    <n v="785"/>
    <n v="13.083333333333334"/>
    <s v="sin informacion"/>
    <s v="sin informacion"/>
    <n v="17"/>
    <s v="abril"/>
    <s v="T"/>
    <s v="sin informacion"/>
    <s v="sin informacion"/>
    <s v="sin informacion"/>
    <s v="sin informacion"/>
    <s v="sin informacion"/>
  </r>
  <r>
    <n v="141327"/>
    <x v="0"/>
    <s v="Moreno"/>
    <x v="18"/>
    <d v="2018-11-01T00:00:00"/>
    <s v="-"/>
    <s v="Mantenimiento Electrico"/>
    <d v="2023-04-25T00:00:00"/>
    <d v="1899-12-30T17:41:50"/>
    <d v="2023-04-25T00:00:00"/>
    <d v="1899-12-30T17:42:28"/>
    <n v="38"/>
    <n v="0.6333333333333333"/>
    <s v="microparada"/>
    <s v="microparada"/>
    <n v="17"/>
    <s v="abril"/>
    <s v="T"/>
    <m/>
    <s v="microparada"/>
    <m/>
    <m/>
    <m/>
  </r>
  <r>
    <n v="141331"/>
    <x v="2"/>
    <s v="Moreno"/>
    <x v="3"/>
    <d v="2021-02-04T00:00:00"/>
    <s v="Victor"/>
    <s v="Mantenimiento Electrico"/>
    <d v="2023-04-25T00:00:00"/>
    <d v="1899-12-30T18:03:04"/>
    <d v="2023-04-25T00:00:00"/>
    <d v="1899-12-30T18:53:42"/>
    <n v="3038"/>
    <n v="50.633333333333333"/>
    <s v="sin informacion"/>
    <s v="sin informacion"/>
    <n v="17"/>
    <s v="abril"/>
    <s v="T"/>
    <s v="sin informacion"/>
    <s v="sin informacion"/>
    <s v="sin informacion"/>
    <s v="sin informacion"/>
    <s v="sin informacion"/>
  </r>
  <r>
    <n v="141332"/>
    <x v="0"/>
    <s v="Moreno"/>
    <x v="18"/>
    <d v="2018-11-01T00:00:00"/>
    <s v="-"/>
    <s v="Mantenimiento Mecanico"/>
    <d v="2023-04-25T00:00:00"/>
    <d v="1899-12-30T18:04:59"/>
    <d v="2023-04-25T00:00:00"/>
    <d v="1899-12-30T18:08:45"/>
    <n v="226"/>
    <n v="3.7666666666666666"/>
    <s v="microparada"/>
    <s v="microparada"/>
    <n v="17"/>
    <s v="abril"/>
    <s v="T"/>
    <m/>
    <s v="microparada"/>
    <m/>
    <m/>
    <m/>
  </r>
  <r>
    <n v="141334"/>
    <x v="0"/>
    <s v="Moreno"/>
    <x v="18"/>
    <d v="2018-11-01T00:00:00"/>
    <s v="-"/>
    <s v="Mantenimiento Electrico"/>
    <d v="2023-04-25T00:00:00"/>
    <d v="1899-12-30T18:08:56"/>
    <d v="2023-04-25T00:00:00"/>
    <d v="1899-12-30T18:29:39"/>
    <n v="1243"/>
    <n v="20.716666666666665"/>
    <s v="regulacion presion de aire"/>
    <s v="ajuste"/>
    <n v="17"/>
    <s v="abril"/>
    <s v="T"/>
    <m/>
    <s v="no"/>
    <m/>
    <m/>
    <m/>
  </r>
  <r>
    <n v="141338"/>
    <x v="0"/>
    <s v="Moreno"/>
    <x v="18"/>
    <d v="2018-11-01T00:00:00"/>
    <s v="-"/>
    <s v="Mantenimiento Mecanico"/>
    <d v="2023-04-25T00:00:00"/>
    <d v="1899-12-30T20:06:54"/>
    <d v="2023-04-25T00:00:00"/>
    <d v="1899-12-30T20:09:00"/>
    <n v="126"/>
    <n v="2.1"/>
    <s v="microparada"/>
    <s v="microparada"/>
    <n v="17"/>
    <s v="abril"/>
    <s v="T"/>
    <m/>
    <s v="microparada"/>
    <m/>
    <m/>
    <m/>
  </r>
  <r>
    <n v="141339"/>
    <x v="0"/>
    <s v="Moreno"/>
    <x v="18"/>
    <d v="2018-11-01T00:00:00"/>
    <s v="-"/>
    <s v="Mantenimiento Mecanico"/>
    <d v="2023-04-25T00:00:00"/>
    <d v="1899-12-30T20:29:47"/>
    <d v="2023-04-25T00:00:00"/>
    <d v="1899-12-30T20:31:33"/>
    <n v="106"/>
    <n v="1.7666666666666666"/>
    <s v="microparada"/>
    <s v="microparada"/>
    <n v="17"/>
    <s v="abril"/>
    <s v="T"/>
    <m/>
    <s v="microparada"/>
    <m/>
    <m/>
    <m/>
  </r>
  <r>
    <n v="141340"/>
    <x v="0"/>
    <s v="Moreno"/>
    <x v="18"/>
    <d v="2018-11-01T00:00:00"/>
    <s v="-"/>
    <s v="Mantenimiento Mecanico"/>
    <d v="2023-04-25T00:00:00"/>
    <d v="1899-12-30T20:43:09"/>
    <d v="2023-04-25T00:00:00"/>
    <d v="1899-12-30T20:47:17"/>
    <n v="248"/>
    <n v="4.1333333333333337"/>
    <s v="microparada"/>
    <s v="microparada"/>
    <n v="17"/>
    <s v="abril"/>
    <s v="T"/>
    <m/>
    <s v="microparada"/>
    <m/>
    <m/>
    <m/>
  </r>
  <r>
    <n v="141341"/>
    <x v="11"/>
    <s v="Moreno"/>
    <x v="6"/>
    <d v="2018-11-01T00:00:00"/>
    <s v="-"/>
    <s v="Mantenimiento Electrico"/>
    <d v="2023-04-25T00:00:00"/>
    <d v="1899-12-30T20:45:20"/>
    <d v="2023-04-25T00:00:00"/>
    <d v="1899-12-30T21:34:52"/>
    <n v="2972"/>
    <n v="49.533333333333331"/>
    <s v="sin informacion"/>
    <s v="sin informacion"/>
    <n v="17"/>
    <s v="abril"/>
    <s v="T"/>
    <s v="sin informacion"/>
    <s v="sin informacion"/>
    <s v="sin informacion"/>
    <s v="sin informacion"/>
    <s v="sin informacion"/>
  </r>
  <r>
    <n v="141342"/>
    <x v="27"/>
    <s v="Moreno"/>
    <x v="14"/>
    <d v="2018-11-01T00:00:00"/>
    <s v="-"/>
    <s v="Mantenimiento Mecanico"/>
    <d v="2023-04-25T00:00:00"/>
    <d v="1899-12-30T20:59:16"/>
    <d v="2023-04-25T00:00:00"/>
    <d v="1899-12-30T21:15:21"/>
    <n v="965"/>
    <n v="16.083333333333332"/>
    <s v="regulacion de tapadora"/>
    <s v="ajuste"/>
    <n v="17"/>
    <s v="abril"/>
    <s v="T"/>
    <m/>
    <s v="no"/>
    <m/>
    <m/>
    <m/>
  </r>
  <r>
    <n v="141347"/>
    <x v="1"/>
    <s v="Moreno"/>
    <x v="2"/>
    <d v="2020-10-16T00:00:00"/>
    <s v="Martín"/>
    <s v="Mantenimiento Electrico"/>
    <d v="2023-04-26T00:00:00"/>
    <d v="1899-12-30T01:13:15"/>
    <d v="2023-04-26T00:00:00"/>
    <d v="1899-12-30T02:28:08"/>
    <n v="4493"/>
    <n v="74.88333333333334"/>
    <s v="regulacion"/>
    <s v="ajuste"/>
    <n v="17"/>
    <s v="abril"/>
    <s v="N"/>
    <m/>
    <s v="no"/>
    <m/>
    <m/>
    <m/>
  </r>
  <r>
    <n v="141348"/>
    <x v="1"/>
    <s v="Moreno"/>
    <x v="2"/>
    <d v="2020-10-16T00:00:00"/>
    <s v="Martín"/>
    <s v="Mantenimiento Electrico"/>
    <d v="2023-04-26T00:00:00"/>
    <d v="1899-12-30T02:38:12"/>
    <d v="2023-04-26T00:00:00"/>
    <d v="1899-12-30T03:28:49"/>
    <n v="3037"/>
    <n v="50.616666666666667"/>
    <s v="regulacion"/>
    <s v="ajuste"/>
    <n v="17"/>
    <s v="abril"/>
    <s v="N"/>
    <m/>
    <s v="no"/>
    <m/>
    <m/>
    <m/>
  </r>
  <r>
    <n v="141349"/>
    <x v="1"/>
    <s v="Moreno"/>
    <x v="2"/>
    <d v="2020-10-16T00:00:00"/>
    <s v="Martín"/>
    <s v="Mantenimiento Mecanico"/>
    <d v="2023-04-26T00:00:00"/>
    <d v="1899-12-30T03:28:55"/>
    <d v="2023-04-26T00:00:00"/>
    <d v="1899-12-30T03:38:51"/>
    <n v="596"/>
    <n v="9.9333333333333336"/>
    <s v="microparada"/>
    <s v="microparada"/>
    <n v="17"/>
    <s v="abril"/>
    <s v="N"/>
    <m/>
    <s v="microparada"/>
    <m/>
    <m/>
    <m/>
  </r>
  <r>
    <n v="141353"/>
    <x v="39"/>
    <s v="Moreno"/>
    <x v="2"/>
    <d v="2018-11-01T00:00:00"/>
    <s v="-"/>
    <s v="Mantenimiento Electrico"/>
    <d v="2023-04-26T00:00:00"/>
    <d v="1899-12-30T05:28:43"/>
    <d v="2023-04-26T00:00:00"/>
    <d v="1899-12-30T06:02:55"/>
    <n v="2052"/>
    <n v="34.200000000000003"/>
    <s v="regulacion"/>
    <s v="ajuste"/>
    <n v="17"/>
    <s v="abril"/>
    <s v="N"/>
    <m/>
    <s v="no"/>
    <m/>
    <m/>
    <m/>
  </r>
  <r>
    <n v="141357"/>
    <x v="31"/>
    <s v="Moreno"/>
    <x v="18"/>
    <d v="2018-11-01T00:00:00"/>
    <s v="-"/>
    <s v="Mantenimiento Electrico"/>
    <d v="2023-04-26T00:00:00"/>
    <d v="1899-12-30T06:16:42"/>
    <d v="2023-04-26T00:00:00"/>
    <d v="1899-12-30T07:00:41"/>
    <n v="2639"/>
    <n v="43.983333333333334"/>
    <s v="reinicio"/>
    <s v="ajuste"/>
    <n v="17"/>
    <s v="abril"/>
    <s v="M"/>
    <m/>
    <s v="no"/>
    <m/>
    <m/>
    <m/>
  </r>
  <r>
    <n v="141360"/>
    <x v="10"/>
    <s v="Moreno"/>
    <x v="7"/>
    <d v="2020-09-30T00:00:00"/>
    <s v="Martín"/>
    <s v="Mantenimiento Mecanico"/>
    <d v="2023-04-26T00:00:00"/>
    <d v="1899-12-30T06:33:56"/>
    <d v="2023-04-26T00:00:00"/>
    <d v="1899-12-30T06:48:29"/>
    <n v="873"/>
    <n v="14.55"/>
    <s v="regulacion de cuchillas"/>
    <s v="ajuste"/>
    <n v="17"/>
    <s v="abril"/>
    <s v="M"/>
    <m/>
    <s v="no"/>
    <m/>
    <m/>
    <m/>
  </r>
  <r>
    <n v="141367"/>
    <x v="25"/>
    <s v="Moreno"/>
    <x v="4"/>
    <d v="2018-11-01T00:00:00"/>
    <s v="-"/>
    <s v="Mantenimiento Electrico"/>
    <d v="2023-04-26T00:00:00"/>
    <d v="1899-12-30T07:27:49"/>
    <d v="2023-04-26T00:00:00"/>
    <d v="1899-12-30T07:39:54"/>
    <n v="725"/>
    <n v="12.083333333333334"/>
    <s v="sin informacion"/>
    <s v="sin informacion"/>
    <n v="17"/>
    <s v="abril"/>
    <s v="M"/>
    <s v="sin informacion"/>
    <s v="sin informacion"/>
    <s v="sin informacion"/>
    <s v="sin informacion"/>
    <s v="sin informacion"/>
  </r>
  <r>
    <n v="141370"/>
    <x v="10"/>
    <s v="Moreno"/>
    <x v="7"/>
    <d v="2020-09-30T00:00:00"/>
    <s v="Martín"/>
    <s v="Mantenimiento Mecanico"/>
    <d v="2023-04-26T00:00:00"/>
    <d v="1899-12-30T07:47:48"/>
    <d v="2023-04-26T00:00:00"/>
    <d v="1899-12-30T09:34:47"/>
    <n v="6419"/>
    <n v="106.98333333333333"/>
    <s v="regulacion de cuchillas"/>
    <s v="ajuste"/>
    <n v="17"/>
    <s v="abril"/>
    <s v="M"/>
    <m/>
    <s v="no"/>
    <m/>
    <m/>
    <m/>
  </r>
  <r>
    <n v="141371"/>
    <x v="25"/>
    <s v="Moreno"/>
    <x v="4"/>
    <d v="2018-11-01T00:00:00"/>
    <s v="-"/>
    <s v="Mantenimiento Electrico"/>
    <d v="2023-04-26T00:00:00"/>
    <d v="1899-12-30T07:55:38"/>
    <d v="2023-04-26T00:00:00"/>
    <d v="1899-12-30T08:28:28"/>
    <n v="1970"/>
    <n v="32.833333333333336"/>
    <s v="sin informacion"/>
    <s v="sin informacion"/>
    <n v="17"/>
    <s v="abril"/>
    <s v="M"/>
    <s v="sin informacion"/>
    <s v="sin informacion"/>
    <s v="sin informacion"/>
    <s v="sin informacion"/>
    <s v="sin informacion"/>
  </r>
  <r>
    <n v="141376"/>
    <x v="14"/>
    <s v="Moreno"/>
    <x v="2"/>
    <d v="2020-02-20T00:00:00"/>
    <s v="Martín"/>
    <s v="Mantenimiento Electrico"/>
    <d v="2023-04-26T00:00:00"/>
    <d v="1899-12-30T08:33:15"/>
    <d v="2023-04-26T00:00:00"/>
    <d v="1899-12-30T08:41:41"/>
    <n v="506"/>
    <n v="8.4333333333333336"/>
    <s v="microparada"/>
    <s v="microparada"/>
    <n v="17"/>
    <s v="abril"/>
    <s v="M"/>
    <m/>
    <s v="microparada"/>
    <m/>
    <m/>
    <m/>
  </r>
  <r>
    <n v="141383"/>
    <x v="8"/>
    <s v="Moreno"/>
    <x v="4"/>
    <d v="2020-02-20T00:00:00"/>
    <s v="Martín"/>
    <s v="Mantenimiento Electrico"/>
    <d v="2023-04-26T00:00:00"/>
    <d v="1899-12-30T09:43:45"/>
    <d v="2023-04-26T00:00:00"/>
    <d v="1899-12-30T09:55:37"/>
    <n v="712"/>
    <n v="11.866666666666667"/>
    <s v="sin informacion"/>
    <s v="sin informacion"/>
    <n v="17"/>
    <s v="abril"/>
    <s v="M"/>
    <s v="sin informacion"/>
    <s v="sin informacion"/>
    <s v="sin informacion"/>
    <s v="sin informacion"/>
    <s v="sin informacion"/>
  </r>
  <r>
    <n v="141386"/>
    <x v="14"/>
    <s v="Moreno"/>
    <x v="2"/>
    <d v="2020-02-20T00:00:00"/>
    <s v="Martín"/>
    <s v="Mantenimiento Electrico"/>
    <d v="2023-04-26T00:00:00"/>
    <d v="1899-12-30T09:53:15"/>
    <d v="2023-04-26T00:00:00"/>
    <d v="1899-12-30T10:00:36"/>
    <n v="441"/>
    <n v="7.35"/>
    <s v="microparada"/>
    <s v="microparada"/>
    <n v="17"/>
    <s v="abril"/>
    <s v="M"/>
    <m/>
    <s v="microparada"/>
    <m/>
    <m/>
    <m/>
  </r>
  <r>
    <n v="141388"/>
    <x v="19"/>
    <s v="Moreno"/>
    <x v="12"/>
    <d v="2020-02-21T00:00:00"/>
    <s v="Martín"/>
    <s v="Mantenimiento Mecanico"/>
    <d v="2023-04-26T00:00:00"/>
    <d v="1899-12-30T10:23:41"/>
    <d v="2023-04-26T00:00:00"/>
    <d v="1899-12-30T10:55:19"/>
    <n v="1898"/>
    <n v="31.633333333333333"/>
    <s v="sin informacion"/>
    <s v="sin informacion"/>
    <n v="17"/>
    <s v="abril"/>
    <s v="M"/>
    <s v="sin informacion"/>
    <s v="sin informacion"/>
    <s v="sin informacion"/>
    <s v="sin informacion"/>
    <s v="sin informacion"/>
  </r>
  <r>
    <n v="141391"/>
    <x v="14"/>
    <s v="Moreno"/>
    <x v="2"/>
    <d v="2020-02-20T00:00:00"/>
    <s v="Martín"/>
    <s v="Mantenimiento Electrico"/>
    <d v="2023-04-26T00:00:00"/>
    <d v="1899-12-30T10:39:57"/>
    <d v="2023-04-26T00:00:00"/>
    <d v="1899-12-30T11:29:57"/>
    <n v="3000"/>
    <n v="50"/>
    <s v="regulacion"/>
    <s v="ajuste"/>
    <n v="17"/>
    <s v="abril"/>
    <s v="M"/>
    <m/>
    <s v="no"/>
    <m/>
    <m/>
    <m/>
  </r>
  <r>
    <n v="141393"/>
    <x v="27"/>
    <s v="Moreno"/>
    <x v="5"/>
    <d v="2018-11-01T00:00:00"/>
    <s v="-"/>
    <s v="Mantenimiento Electrico"/>
    <d v="2023-04-26T00:00:00"/>
    <d v="1899-12-30T12:20:07"/>
    <d v="2023-04-26T00:00:00"/>
    <d v="1899-12-30T14:26:38"/>
    <n v="7591"/>
    <n v="126.51666666666667"/>
    <s v="regulacion"/>
    <s v="ajuste"/>
    <n v="17"/>
    <s v="abril"/>
    <s v="M"/>
    <m/>
    <s v="no"/>
    <m/>
    <m/>
    <m/>
  </r>
  <r>
    <n v="141398"/>
    <x v="22"/>
    <s v="Moreno"/>
    <x v="2"/>
    <d v="2018-11-01T00:00:00"/>
    <s v="-"/>
    <s v="Mantenimiento Electrico"/>
    <d v="2023-04-26T00:00:00"/>
    <d v="1899-12-30T13:40:04"/>
    <d v="2023-04-26T00:00:00"/>
    <d v="1899-12-30T13:48:28"/>
    <n v="504"/>
    <n v="8.4"/>
    <s v="microparada"/>
    <s v="microparada"/>
    <n v="17"/>
    <s v="abril"/>
    <s v="M"/>
    <m/>
    <s v="microparada"/>
    <m/>
    <m/>
    <m/>
  </r>
  <r>
    <n v="141400"/>
    <x v="22"/>
    <s v="Moreno"/>
    <x v="2"/>
    <d v="2018-11-01T00:00:00"/>
    <s v="-"/>
    <s v="Mantenimiento Electrico"/>
    <d v="2023-04-26T00:00:00"/>
    <d v="1899-12-30T13:56:28"/>
    <d v="2023-04-26T00:00:00"/>
    <d v="1899-12-30T14:19:21"/>
    <n v="1373"/>
    <n v="22.883333333333333"/>
    <s v="regulacion"/>
    <s v="ajuste"/>
    <n v="17"/>
    <s v="abril"/>
    <s v="M"/>
    <m/>
    <s v="no"/>
    <m/>
    <m/>
    <m/>
  </r>
  <r>
    <n v="141401"/>
    <x v="14"/>
    <s v="Moreno"/>
    <x v="2"/>
    <d v="2020-02-20T00:00:00"/>
    <s v="Martín"/>
    <s v="Mantenimiento Electrico"/>
    <d v="2023-04-26T00:00:00"/>
    <d v="1899-12-30T14:23:27"/>
    <d v="2023-04-26T00:00:00"/>
    <d v="1899-12-30T14:50:52"/>
    <n v="1645"/>
    <n v="27.416666666666668"/>
    <s v="regulacion"/>
    <s v="ajuste"/>
    <n v="17"/>
    <s v="abril"/>
    <s v="T"/>
    <m/>
    <s v="no"/>
    <m/>
    <m/>
    <m/>
  </r>
  <r>
    <n v="141402"/>
    <x v="21"/>
    <s v="Moreno"/>
    <x v="8"/>
    <d v="2018-11-01T00:00:00"/>
    <s v="-"/>
    <s v="Mantenimiento Electrico"/>
    <d v="2023-04-26T00:00:00"/>
    <d v="1899-12-30T14:42:32"/>
    <d v="2023-04-26T00:00:00"/>
    <d v="1899-12-30T17:03:36"/>
    <n v="8464"/>
    <n v="141.06666666666666"/>
    <s v="sin informacion"/>
    <s v="sin informacion"/>
    <n v="17"/>
    <s v="abril"/>
    <s v="T"/>
    <s v="sin informacion"/>
    <s v="sin informacion"/>
    <s v="sin informacion"/>
    <s v="sin informacion"/>
    <s v="sin informacion"/>
  </r>
  <r>
    <n v="141403"/>
    <x v="0"/>
    <s v="Moreno"/>
    <x v="5"/>
    <d v="2018-11-01T00:00:00"/>
    <s v="-"/>
    <s v="Mantenimiento Mecanico"/>
    <d v="2023-04-26T00:00:00"/>
    <d v="1899-12-30T14:43:15"/>
    <d v="2023-04-26T00:00:00"/>
    <d v="1899-12-30T15:01:38"/>
    <n v="1103"/>
    <n v="18.383333333333333"/>
    <s v="falla en driver"/>
    <s v="ajuste"/>
    <n v="17"/>
    <s v="abril"/>
    <s v="T"/>
    <m/>
    <s v="no"/>
    <m/>
    <m/>
    <m/>
  </r>
  <r>
    <n v="141404"/>
    <x v="0"/>
    <s v="Moreno"/>
    <x v="12"/>
    <d v="2018-11-01T00:00:00"/>
    <s v="-"/>
    <s v="Mantenimiento Electrico"/>
    <d v="2023-04-26T00:00:00"/>
    <d v="1899-12-30T14:46:35"/>
    <d v="2023-04-26T00:00:00"/>
    <d v="1899-12-30T15:39:16"/>
    <n v="3161"/>
    <n v="52.68333333333333"/>
    <s v="sin informacion"/>
    <s v="sin informacion"/>
    <n v="17"/>
    <s v="abril"/>
    <s v="T"/>
    <s v="sin informacion"/>
    <s v="sin informacion"/>
    <s v="sin informacion"/>
    <s v="sin informacion"/>
    <s v="sin informacion"/>
  </r>
  <r>
    <n v="141407"/>
    <x v="0"/>
    <s v="Moreno"/>
    <x v="5"/>
    <d v="2018-11-01T00:00:00"/>
    <s v="-"/>
    <s v="Mantenimiento Electrico"/>
    <d v="2023-04-26T00:00:00"/>
    <d v="1899-12-30T15:18:19"/>
    <d v="2023-04-26T00:00:00"/>
    <d v="1899-12-30T19:42:48"/>
    <n v="15869"/>
    <n v="264.48333333333335"/>
    <s v="reemplazo de driver"/>
    <s v="rotura"/>
    <n v="17"/>
    <s v="abril"/>
    <s v="T"/>
    <m/>
    <s v="si"/>
    <m/>
    <m/>
    <m/>
  </r>
  <r>
    <n v="141408"/>
    <x v="6"/>
    <s v="Moreno"/>
    <x v="10"/>
    <d v="2018-11-01T00:00:00"/>
    <s v="-"/>
    <s v="Mantenimiento Mecanico"/>
    <d v="2023-04-26T00:00:00"/>
    <d v="1899-12-30T15:45:37"/>
    <d v="2023-04-26T00:00:00"/>
    <d v="1899-12-30T15:54:22"/>
    <n v="525"/>
    <n v="8.75"/>
    <s v="microparada"/>
    <s v="microparada"/>
    <n v="17"/>
    <s v="abril"/>
    <s v="T"/>
    <m/>
    <s v="microparada"/>
    <m/>
    <m/>
    <m/>
  </r>
  <r>
    <n v="141410"/>
    <x v="3"/>
    <s v="Moreno"/>
    <x v="16"/>
    <d v="2020-02-20T00:00:00"/>
    <s v="Martín"/>
    <s v="Mantenimiento Mecanico"/>
    <d v="2023-04-26T00:00:00"/>
    <d v="1899-12-30T16:00:09"/>
    <d v="2023-04-26T00:00:00"/>
    <d v="1899-12-30T16:00:15"/>
    <n v="6"/>
    <n v="0.1"/>
    <s v="microparada"/>
    <s v="microparada"/>
    <n v="17"/>
    <s v="abril"/>
    <s v="T"/>
    <m/>
    <s v="microparada"/>
    <m/>
    <m/>
    <m/>
  </r>
  <r>
    <n v="141413"/>
    <x v="10"/>
    <s v="Moreno"/>
    <x v="7"/>
    <d v="2020-09-30T00:00:00"/>
    <s v="Martín"/>
    <s v="Mantenimiento Mecanico"/>
    <d v="2023-04-26T00:00:00"/>
    <d v="1899-12-30T17:28:37"/>
    <d v="2023-04-26T00:00:00"/>
    <d v="1899-12-30T18:00:34"/>
    <n v="1917"/>
    <n v="31.95"/>
    <s v="resolvio maquinista"/>
    <s v="ajuste"/>
    <n v="17"/>
    <s v="abril"/>
    <s v="T"/>
    <m/>
    <s v="no"/>
    <m/>
    <m/>
    <m/>
  </r>
  <r>
    <n v="141415"/>
    <x v="27"/>
    <s v="Moreno"/>
    <x v="14"/>
    <d v="2018-11-01T00:00:00"/>
    <s v="-"/>
    <s v="Mantenimiento Mecanico"/>
    <d v="2023-04-26T00:00:00"/>
    <d v="1899-12-30T17:45:07"/>
    <d v="2023-04-26T00:00:00"/>
    <d v="1899-12-30T18:00:39"/>
    <n v="932"/>
    <n v="15.533333333333333"/>
    <s v="sin informacion"/>
    <s v="sin informacion"/>
    <n v="17"/>
    <s v="abril"/>
    <s v="T"/>
    <s v="sin informacion"/>
    <s v="sin informacion"/>
    <s v="sin informacion"/>
    <s v="sin informacion"/>
    <s v="sin informacion"/>
  </r>
  <r>
    <n v="141420"/>
    <x v="10"/>
    <s v="Moreno"/>
    <x v="7"/>
    <d v="2020-09-30T00:00:00"/>
    <s v="Martín"/>
    <s v="Mantenimiento Mecanico"/>
    <d v="2023-04-26T00:00:00"/>
    <d v="1899-12-30T18:32:48"/>
    <d v="2023-04-26T00:00:00"/>
    <d v="1899-12-30T18:45:12"/>
    <n v="744"/>
    <n v="12.4"/>
    <s v="regulacion de cuchillas"/>
    <s v="ajuste"/>
    <n v="17"/>
    <s v="abril"/>
    <s v="T"/>
    <m/>
    <s v="no"/>
    <m/>
    <m/>
    <m/>
  </r>
  <r>
    <n v="141422"/>
    <x v="27"/>
    <s v="Moreno"/>
    <x v="14"/>
    <d v="2018-11-01T00:00:00"/>
    <s v="-"/>
    <s v="Mantenimiento Mecanico"/>
    <d v="2023-04-26T00:00:00"/>
    <d v="1899-12-30T18:44:25"/>
    <d v="2023-04-26T00:00:00"/>
    <d v="1899-12-30T19:17:08"/>
    <n v="1963"/>
    <n v="32.716666666666669"/>
    <s v="sin informacion"/>
    <s v="sin informacion"/>
    <n v="17"/>
    <s v="abril"/>
    <s v="T"/>
    <s v="sin informacion"/>
    <s v="sin informacion"/>
    <s v="sin informacion"/>
    <s v="sin informacion"/>
    <s v="sin informacion"/>
  </r>
  <r>
    <n v="141431"/>
    <x v="0"/>
    <s v="Moreno"/>
    <x v="5"/>
    <d v="2018-11-01T00:00:00"/>
    <s v="-"/>
    <s v="Mantenimiento Electrico"/>
    <d v="2023-04-26T00:00:00"/>
    <d v="1899-12-30T20:59:11"/>
    <d v="2023-04-26T00:00:00"/>
    <d v="1899-12-30T21:06:09"/>
    <n v="418"/>
    <n v="6.9666666666666668"/>
    <s v="microparada"/>
    <s v="microparada"/>
    <n v="17"/>
    <s v="abril"/>
    <s v="T"/>
    <m/>
    <s v="microparada"/>
    <m/>
    <m/>
    <m/>
  </r>
  <r>
    <n v="141434"/>
    <x v="24"/>
    <s v="Moreno"/>
    <x v="12"/>
    <d v="2018-11-01T00:00:00"/>
    <s v="-"/>
    <s v="Mantenimiento Mecanico"/>
    <d v="2023-04-26T00:00:00"/>
    <d v="1899-12-30T21:22:34"/>
    <d v="2023-04-26T00:00:00"/>
    <d v="1899-12-30T21:50:00"/>
    <n v="1646"/>
    <n v="27.433333333333334"/>
    <s v="sin informacion"/>
    <s v="sin informacion"/>
    <n v="17"/>
    <s v="abril"/>
    <s v="T"/>
    <s v="sin informacion"/>
    <s v="sin informacion"/>
    <s v="sin informacion"/>
    <s v="sin informacion"/>
    <s v="sin informacion"/>
  </r>
  <r>
    <n v="141440"/>
    <x v="1"/>
    <s v="Moreno"/>
    <x v="2"/>
    <d v="2020-10-16T00:00:00"/>
    <s v="Martín"/>
    <s v="Mantenimiento Electrico"/>
    <d v="2023-04-27T00:00:00"/>
    <d v="1899-12-30T00:03:36"/>
    <d v="2023-04-27T00:00:00"/>
    <d v="1899-12-30T00:04:36"/>
    <n v="60"/>
    <n v="1"/>
    <s v="microparada"/>
    <s v="microparada"/>
    <n v="17"/>
    <s v="abril"/>
    <s v="N"/>
    <m/>
    <s v="microparada"/>
    <m/>
    <m/>
    <m/>
  </r>
  <r>
    <n v="141443"/>
    <x v="0"/>
    <s v="Moreno"/>
    <x v="5"/>
    <d v="2018-11-01T00:00:00"/>
    <s v="-"/>
    <s v="Mantenimiento Mecanico"/>
    <d v="2023-04-27T00:00:00"/>
    <d v="1899-12-30T06:16:28"/>
    <d v="2023-04-27T00:00:00"/>
    <d v="1899-12-30T09:05:05"/>
    <n v="10117"/>
    <n v="168.61666666666667"/>
    <s v="sin informacion"/>
    <s v="sin informacion"/>
    <n v="17"/>
    <s v="abril"/>
    <s v="M"/>
    <s v="sin informacion"/>
    <s v="sin informacion"/>
    <s v="sin informacion"/>
    <s v="sin informacion"/>
    <s v="sin informacion"/>
  </r>
  <r>
    <n v="141445"/>
    <x v="2"/>
    <s v="Moreno"/>
    <x v="13"/>
    <d v="2018-11-01T00:00:00"/>
    <s v="-"/>
    <s v="Mantenimiento Electrico"/>
    <d v="2023-04-27T00:00:00"/>
    <d v="1899-12-30T06:24:46"/>
    <d v="2023-04-27T00:00:00"/>
    <d v="1899-12-30T16:53:30"/>
    <n v="37724"/>
    <n v="628.73333333333335"/>
    <s v="se inicia estuchadora con otro joystick, queda parada puesta"/>
    <s v="ajuste"/>
    <n v="17"/>
    <s v="abril"/>
    <s v="M"/>
    <m/>
    <s v="no"/>
    <m/>
    <m/>
    <m/>
  </r>
  <r>
    <n v="141452"/>
    <x v="10"/>
    <s v="Moreno"/>
    <x v="7"/>
    <d v="2020-09-30T00:00:00"/>
    <s v="Martín"/>
    <s v="Mantenimiento Mecanico"/>
    <d v="2023-04-27T00:00:00"/>
    <d v="1899-12-30T07:35:53"/>
    <d v="2023-04-27T00:00:00"/>
    <d v="1899-12-30T08:43:23"/>
    <n v="4050"/>
    <n v="67.5"/>
    <s v="sin informacion"/>
    <s v="sin informacion"/>
    <n v="17"/>
    <s v="abril"/>
    <s v="M"/>
    <s v="sin informacion"/>
    <s v="sin informacion"/>
    <s v="sin informacion"/>
    <s v="sin informacion"/>
    <s v="sin informacion"/>
  </r>
  <r>
    <n v="141455"/>
    <x v="1"/>
    <s v="Moreno"/>
    <x v="2"/>
    <d v="2020-10-16T00:00:00"/>
    <s v="Martín"/>
    <s v="Mantenimiento Electrico"/>
    <d v="2023-04-27T00:00:00"/>
    <d v="1899-12-30T07:58:31"/>
    <d v="2023-04-27T00:00:00"/>
    <d v="1899-12-30T09:19:55"/>
    <n v="4884"/>
    <n v="81.400000000000006"/>
    <s v="se colocan forzadores y filtros de etiquetadora linea 33"/>
    <s v="ajuste"/>
    <n v="17"/>
    <s v="abril"/>
    <s v="M"/>
    <m/>
    <s v="no"/>
    <m/>
    <m/>
    <m/>
  </r>
  <r>
    <n v="141463"/>
    <x v="0"/>
    <s v="Moreno"/>
    <x v="5"/>
    <d v="2018-11-01T00:00:00"/>
    <s v="-"/>
    <s v="Mantenimiento Mecanico"/>
    <d v="2023-04-27T00:00:00"/>
    <d v="1899-12-30T09:23:30"/>
    <d v="2023-04-27T00:00:00"/>
    <d v="1899-12-30T09:52:00"/>
    <n v="1710"/>
    <n v="28.5"/>
    <s v="sin informacion"/>
    <s v="sin informacion"/>
    <n v="17"/>
    <s v="abril"/>
    <s v="M"/>
    <s v="sin informacion"/>
    <s v="sin informacion"/>
    <s v="sin informacion"/>
    <s v="sin informacion"/>
    <s v="sin informacion"/>
  </r>
  <r>
    <n v="141464"/>
    <x v="1"/>
    <s v="Moreno"/>
    <x v="2"/>
    <d v="2020-10-16T00:00:00"/>
    <s v="Martín"/>
    <s v="Mantenimiento Electrico"/>
    <d v="2023-04-27T00:00:00"/>
    <d v="1899-12-30T09:25:07"/>
    <d v="2023-04-27T00:00:00"/>
    <d v="1899-12-30T11:32:02"/>
    <n v="7615"/>
    <n v="126.91666666666667"/>
    <s v="se colocan forzadores y filtros de etiquetadora linea 33"/>
    <s v="rotura"/>
    <n v="17"/>
    <s v="abril"/>
    <s v="M"/>
    <m/>
    <s v="no"/>
    <m/>
    <m/>
    <m/>
  </r>
  <r>
    <n v="141465"/>
    <x v="0"/>
    <s v="Moreno"/>
    <x v="5"/>
    <d v="2018-11-01T00:00:00"/>
    <s v="-"/>
    <s v="Mantenimiento Electrico"/>
    <d v="2023-04-27T00:00:00"/>
    <d v="1899-12-30T09:52:06"/>
    <d v="2023-04-27T00:00:00"/>
    <d v="1899-12-30T11:03:55"/>
    <n v="4309"/>
    <n v="71.816666666666663"/>
    <s v="sin informacion"/>
    <s v="sin informacion"/>
    <n v="17"/>
    <s v="abril"/>
    <s v="M"/>
    <s v="sin informacion"/>
    <s v="sin informacion"/>
    <s v="sin informacion"/>
    <s v="sin informacion"/>
    <s v="sin informacion"/>
  </r>
  <r>
    <n v="141475"/>
    <x v="27"/>
    <s v="Moreno"/>
    <x v="4"/>
    <d v="2018-11-01T00:00:00"/>
    <s v="-"/>
    <s v="Mantenimiento Mecanico"/>
    <d v="2023-04-27T00:00:00"/>
    <d v="1899-12-30T11:04:21"/>
    <d v="2023-04-27T00:00:00"/>
    <d v="1899-12-30T11:11:20"/>
    <n v="419"/>
    <n v="6.9833333333333334"/>
    <s v="microparada"/>
    <s v="microparada"/>
    <n v="17"/>
    <s v="abril"/>
    <s v="M"/>
    <m/>
    <s v="microparada"/>
    <m/>
    <m/>
    <m/>
  </r>
  <r>
    <n v="141477"/>
    <x v="27"/>
    <s v="Moreno"/>
    <x v="4"/>
    <d v="2018-11-01T00:00:00"/>
    <s v="-"/>
    <s v="Mantenimiento Electrico"/>
    <d v="2023-04-27T00:00:00"/>
    <d v="1899-12-30T11:11:33"/>
    <d v="2023-04-27T00:00:00"/>
    <d v="1899-12-30T11:54:59"/>
    <n v="2606"/>
    <n v="43.43333333333333"/>
    <s v="sin informacion"/>
    <s v="sin informacion"/>
    <n v="17"/>
    <s v="abril"/>
    <s v="M"/>
    <s v="sin informacion"/>
    <s v="sin informacion"/>
    <s v="sin informacion"/>
    <s v="sin informacion"/>
    <s v="sin informacion"/>
  </r>
  <r>
    <n v="141482"/>
    <x v="0"/>
    <s v="Moreno"/>
    <x v="5"/>
    <d v="2018-11-01T00:00:00"/>
    <s v="-"/>
    <s v="Mantenimiento Electrico"/>
    <d v="2023-04-27T00:00:00"/>
    <d v="1899-12-30T11:27:08"/>
    <d v="2023-04-27T00:00:00"/>
    <d v="1899-12-30T15:27:13"/>
    <n v="14405"/>
    <n v="240.08333333333334"/>
    <s v="sin informacion"/>
    <s v="sin informacion"/>
    <n v="17"/>
    <s v="abril"/>
    <s v="M"/>
    <s v="sin informacion"/>
    <s v="sin informacion"/>
    <s v="sin informacion"/>
    <s v="sin informacion"/>
    <s v="sin informacion"/>
  </r>
  <r>
    <n v="141489"/>
    <x v="27"/>
    <s v="Moreno"/>
    <x v="4"/>
    <d v="2018-11-01T00:00:00"/>
    <s v="-"/>
    <s v="Mantenimiento Mecanico"/>
    <d v="2023-04-27T00:00:00"/>
    <d v="1899-12-30T12:26:37"/>
    <d v="2023-04-27T00:00:00"/>
    <d v="1899-12-30T12:34:22"/>
    <n v="465"/>
    <n v="7.75"/>
    <s v="microparada"/>
    <s v="microparada"/>
    <n v="17"/>
    <s v="abril"/>
    <s v="M"/>
    <m/>
    <s v="microparada"/>
    <m/>
    <m/>
    <m/>
  </r>
  <r>
    <n v="141495"/>
    <x v="1"/>
    <s v="Moreno"/>
    <x v="2"/>
    <d v="2020-10-16T00:00:00"/>
    <s v="Martín"/>
    <s v="Mantenimiento Electrico"/>
    <d v="2023-04-27T00:00:00"/>
    <d v="1899-12-30T13:45:39"/>
    <d v="2023-04-27T00:00:00"/>
    <d v="1899-12-30T14:56:36"/>
    <n v="4257"/>
    <n v="70.95"/>
    <s v="regulacion"/>
    <s v="ajuste"/>
    <n v="17"/>
    <s v="abril"/>
    <s v="M"/>
    <m/>
    <s v="no"/>
    <m/>
    <m/>
    <m/>
  </r>
  <r>
    <n v="141500"/>
    <x v="12"/>
    <s v="Moreno"/>
    <x v="7"/>
    <d v="2018-11-01T00:00:00"/>
    <s v="-"/>
    <s v="Mantenimiento Electrico"/>
    <d v="2023-04-27T00:00:00"/>
    <d v="1899-12-30T14:23:02"/>
    <d v="2023-04-27T00:00:00"/>
    <d v="1899-12-30T14:36:32"/>
    <n v="810"/>
    <n v="13.5"/>
    <s v="regulacion de camara"/>
    <s v="ajuste"/>
    <n v="17"/>
    <s v="abril"/>
    <s v="T"/>
    <m/>
    <s v="no"/>
    <m/>
    <m/>
    <m/>
  </r>
  <r>
    <n v="141509"/>
    <x v="3"/>
    <s v="Moreno"/>
    <x v="2"/>
    <d v="2020-02-20T00:00:00"/>
    <s v="Martín"/>
    <s v="Mantenimiento Mecanico"/>
    <d v="2023-04-27T00:00:00"/>
    <d v="1899-12-30T15:32:17"/>
    <d v="2023-04-27T00:00:00"/>
    <d v="1899-12-30T15:59:00"/>
    <n v="1603"/>
    <n v="26.716666666666665"/>
    <s v="regulacion"/>
    <s v="ajuste"/>
    <n v="17"/>
    <s v="abril"/>
    <s v="T"/>
    <m/>
    <s v="no"/>
    <m/>
    <m/>
    <m/>
  </r>
  <r>
    <n v="141512"/>
    <x v="0"/>
    <s v="Moreno"/>
    <x v="5"/>
    <d v="2018-11-01T00:00:00"/>
    <s v="-"/>
    <s v="Mantenimiento Electrico"/>
    <d v="2023-04-27T00:00:00"/>
    <d v="1899-12-30T16:52:40"/>
    <d v="2023-04-27T00:00:00"/>
    <d v="1899-12-30T17:24:57"/>
    <n v="1937"/>
    <n v="32.283333333333331"/>
    <s v="sin informacion"/>
    <s v="sin informacion"/>
    <n v="17"/>
    <s v="abril"/>
    <s v="T"/>
    <s v="sin informacion"/>
    <s v="sin informacion"/>
    <s v="sin informacion"/>
    <s v="sin informacion"/>
    <s v="sin informacion"/>
  </r>
  <r>
    <n v="141513"/>
    <x v="2"/>
    <s v="Moreno"/>
    <x v="9"/>
    <d v="2018-11-01T00:00:00"/>
    <s v="-"/>
    <s v="Mantenimiento Mecanico"/>
    <d v="2023-04-27T00:00:00"/>
    <d v="1899-12-30T17:00:41"/>
    <d v="2023-04-27T00:00:00"/>
    <d v="1899-12-30T17:16:45"/>
    <n v="964"/>
    <n v="16.066666666666666"/>
    <s v="regulacion de leva tomador de estuche"/>
    <s v="ajuste"/>
    <n v="17"/>
    <s v="abril"/>
    <s v="T"/>
    <m/>
    <s v="no"/>
    <m/>
    <m/>
    <m/>
  </r>
  <r>
    <n v="141516"/>
    <x v="6"/>
    <s v="Moreno"/>
    <x v="13"/>
    <d v="2019-10-08T00:00:00"/>
    <s v="Martín"/>
    <s v="Mantenimiento Electrico"/>
    <d v="2023-04-27T00:00:00"/>
    <d v="1899-12-30T17:44:44"/>
    <d v="2023-04-27T00:00:00"/>
    <d v="1899-12-30T17:54:46"/>
    <n v="602"/>
    <n v="10.033333333333333"/>
    <s v="se regula palpador de etiqueta"/>
    <s v="ajuste"/>
    <n v="17"/>
    <s v="abril"/>
    <s v="T"/>
    <m/>
    <s v="no"/>
    <m/>
    <m/>
    <m/>
  </r>
  <r>
    <n v="141517"/>
    <x v="2"/>
    <s v="Moreno"/>
    <x v="9"/>
    <d v="2018-11-01T00:00:00"/>
    <s v="-"/>
    <s v="Mantenimiento Mecanico"/>
    <d v="2023-04-27T00:00:00"/>
    <d v="1899-12-30T17:49:49"/>
    <d v="2023-04-27T00:00:00"/>
    <d v="1899-12-30T18:28:50"/>
    <n v="2341"/>
    <n v="39.016666666666666"/>
    <s v="sin informacion"/>
    <s v="sin informacion"/>
    <n v="17"/>
    <s v="abril"/>
    <s v="T"/>
    <s v="sin informacion"/>
    <s v="sin informacion"/>
    <s v="sin informacion"/>
    <s v="sin informacion"/>
    <s v="sin informacion"/>
  </r>
  <r>
    <n v="141521"/>
    <x v="2"/>
    <s v="Moreno"/>
    <x v="3"/>
    <d v="2021-02-04T00:00:00"/>
    <s v="Victor"/>
    <s v="Mantenimiento Electrico"/>
    <d v="2023-04-27T00:00:00"/>
    <d v="1899-12-30T18:01:18"/>
    <d v="2023-04-27T00:00:00"/>
    <d v="1899-12-30T19:04:28"/>
    <n v="3790"/>
    <n v="63.166666666666664"/>
    <s v="sin informacion"/>
    <s v="sin informacion"/>
    <n v="17"/>
    <s v="abril"/>
    <s v="T"/>
    <s v="sin informacion"/>
    <s v="sin informacion"/>
    <s v="sin informacion"/>
    <s v="sin informacion"/>
    <s v="sin informacion"/>
  </r>
  <r>
    <n v="141525"/>
    <x v="11"/>
    <s v="Moreno"/>
    <x v="8"/>
    <d v="2018-11-01T00:00:00"/>
    <s v="-"/>
    <s v="Mantenimiento Mecanico"/>
    <d v="2023-04-27T00:00:00"/>
    <d v="1899-12-30T18:51:14"/>
    <d v="2023-04-27T00:00:00"/>
    <d v="1899-12-30T18:52:40"/>
    <n v="86"/>
    <n v="1.4333333333333333"/>
    <s v="microparada"/>
    <s v="microparada"/>
    <n v="17"/>
    <s v="abril"/>
    <s v="T"/>
    <m/>
    <s v="microparada"/>
    <m/>
    <m/>
    <m/>
  </r>
  <r>
    <n v="141526"/>
    <x v="11"/>
    <s v="Moreno"/>
    <x v="8"/>
    <d v="2018-11-01T00:00:00"/>
    <s v="-"/>
    <s v="Mantenimiento Mecanico"/>
    <d v="2023-04-27T00:00:00"/>
    <d v="1899-12-30T18:55:30"/>
    <d v="2023-04-27T00:00:00"/>
    <d v="1899-12-30T19:03:47"/>
    <n v="497"/>
    <n v="8.2833333333333332"/>
    <s v="microparada"/>
    <s v="microparada"/>
    <n v="17"/>
    <s v="abril"/>
    <s v="T"/>
    <m/>
    <s v="microparada"/>
    <m/>
    <m/>
    <m/>
  </r>
  <r>
    <n v="141527"/>
    <x v="10"/>
    <s v="Moreno"/>
    <x v="7"/>
    <d v="2020-09-30T00:00:00"/>
    <s v="Martín"/>
    <s v="Mantenimiento Mecanico"/>
    <d v="2023-04-27T00:00:00"/>
    <d v="1899-12-30T19:25:06"/>
    <d v="2023-04-27T00:00:00"/>
    <d v="1899-12-30T19:40:47"/>
    <n v="941"/>
    <n v="15.683333333333334"/>
    <s v="sin informacion"/>
    <s v="sin informacion"/>
    <n v="17"/>
    <s v="abril"/>
    <s v="T"/>
    <s v="sin informacion"/>
    <s v="sin informacion"/>
    <s v="sin informacion"/>
    <s v="sin informacion"/>
    <s v="sin informacion"/>
  </r>
  <r>
    <n v="141531"/>
    <x v="19"/>
    <s v="Moreno"/>
    <x v="9"/>
    <d v="2018-11-01T00:00:00"/>
    <s v="-"/>
    <s v="Mantenimiento Mecanico"/>
    <d v="2023-04-27T00:00:00"/>
    <d v="1899-12-30T21:02:39"/>
    <d v="2023-04-27T00:00:00"/>
    <d v="1899-12-30T21:33:29"/>
    <n v="1850"/>
    <n v="30.833333333333332"/>
    <s v="sin informacion"/>
    <s v="sin informacion"/>
    <n v="17"/>
    <s v="abril"/>
    <s v="T"/>
    <s v="sin informacion"/>
    <s v="sin informacion"/>
    <s v="sin informacion"/>
    <s v="sin informacion"/>
    <s v="sin informacion"/>
  </r>
  <r>
    <n v="141535"/>
    <x v="19"/>
    <s v="Moreno"/>
    <x v="9"/>
    <d v="2018-11-01T00:00:00"/>
    <s v="-"/>
    <s v="Mantenimiento Mecanico"/>
    <d v="2023-04-28T00:00:00"/>
    <d v="1899-12-30T00:06:23"/>
    <d v="2023-04-28T00:00:00"/>
    <d v="1899-12-30T00:28:38"/>
    <n v="1335"/>
    <n v="22.25"/>
    <s v="sin informacion"/>
    <s v="sin informacion"/>
    <n v="17"/>
    <s v="abril"/>
    <s v="N"/>
    <s v="sin informacion"/>
    <s v="sin informacion"/>
    <s v="sin informacion"/>
    <s v="sin informacion"/>
    <s v="sin informacion"/>
  </r>
  <r>
    <n v="141537"/>
    <x v="19"/>
    <s v="Moreno"/>
    <x v="9"/>
    <d v="2018-11-01T00:00:00"/>
    <s v="-"/>
    <s v="Mantenimiento Mecanico"/>
    <d v="2023-04-28T00:00:00"/>
    <d v="1899-12-30T00:58:54"/>
    <d v="2023-04-28T00:00:00"/>
    <d v="1899-12-30T01:40:46"/>
    <n v="2512"/>
    <n v="41.866666666666667"/>
    <s v="sin informacion"/>
    <s v="sin informacion"/>
    <n v="17"/>
    <s v="abril"/>
    <s v="N"/>
    <s v="sin informacion"/>
    <s v="sin informacion"/>
    <s v="sin informacion"/>
    <s v="sin informacion"/>
    <s v="sin informacion"/>
  </r>
  <r>
    <n v="141538"/>
    <x v="41"/>
    <s v="Moreno"/>
    <x v="2"/>
    <d v="2020-02-20T00:00:00"/>
    <s v="Martín"/>
    <s v="Mantenimiento Mecanico"/>
    <d v="2023-04-28T00:00:00"/>
    <d v="1899-12-30T05:02:49"/>
    <d v="2023-04-28T00:00:00"/>
    <d v="1899-12-30T05:12:18"/>
    <n v="569"/>
    <n v="9.4833333333333325"/>
    <s v="microparada"/>
    <s v="microparada"/>
    <n v="17"/>
    <s v="abril"/>
    <s v="N"/>
    <m/>
    <s v="microparada"/>
    <m/>
    <m/>
    <m/>
  </r>
  <r>
    <n v="141543"/>
    <x v="10"/>
    <s v="Moreno"/>
    <x v="7"/>
    <d v="2020-09-30T00:00:00"/>
    <s v="Martín"/>
    <s v="Mantenimiento Mecanico"/>
    <d v="2023-04-28T00:00:00"/>
    <d v="1899-12-30T06:45:13"/>
    <d v="2023-04-28T00:00:00"/>
    <d v="1899-12-30T07:09:43"/>
    <n v="1470"/>
    <n v="24.5"/>
    <s v="sin informacion"/>
    <s v="sin informacion"/>
    <n v="17"/>
    <s v="abril"/>
    <s v="M"/>
    <s v="sin informacion"/>
    <s v="sin informacion"/>
    <s v="sin informacion"/>
    <s v="sin informacion"/>
    <s v="sin informacion"/>
  </r>
  <r>
    <n v="141546"/>
    <x v="27"/>
    <s v="Moreno"/>
    <x v="4"/>
    <d v="2018-11-01T00:00:00"/>
    <s v="-"/>
    <s v="Mantenimiento Electrico"/>
    <d v="2023-04-28T00:00:00"/>
    <d v="1899-12-30T06:49:34"/>
    <d v="2023-04-28T00:00:00"/>
    <d v="1899-12-30T07:09:12"/>
    <n v="1178"/>
    <n v="19.633333333333333"/>
    <s v="sin informacion"/>
    <s v="sin informacion"/>
    <n v="17"/>
    <s v="abril"/>
    <s v="M"/>
    <s v="sin informacion"/>
    <s v="sin informacion"/>
    <s v="sin informacion"/>
    <s v="sin informacion"/>
    <s v="sin informacion"/>
  </r>
  <r>
    <n v="141548"/>
    <x v="1"/>
    <s v="Moreno"/>
    <x v="2"/>
    <d v="2020-10-16T00:00:00"/>
    <s v="Martín"/>
    <s v="Mantenimiento Electrico"/>
    <d v="2023-04-28T00:00:00"/>
    <d v="1899-12-30T06:51:42"/>
    <d v="2023-04-28T00:00:00"/>
    <d v="1899-12-30T07:36:14"/>
    <n v="2672"/>
    <n v="44.533333333333331"/>
    <s v="regulacion"/>
    <s v="ajuste"/>
    <n v="17"/>
    <s v="abril"/>
    <s v="M"/>
    <m/>
    <s v="no"/>
    <m/>
    <m/>
    <m/>
  </r>
  <r>
    <n v="141550"/>
    <x v="27"/>
    <s v="Moreno"/>
    <x v="4"/>
    <d v="2018-11-01T00:00:00"/>
    <s v="-"/>
    <s v="Mantenimiento Mecanico"/>
    <d v="2023-04-28T00:00:00"/>
    <d v="1899-12-30T07:09:20"/>
    <d v="2023-04-28T00:00:00"/>
    <d v="1899-12-30T07:43:35"/>
    <n v="2055"/>
    <n v="34.25"/>
    <s v="sin informacion"/>
    <s v="sin informacion"/>
    <n v="17"/>
    <s v="abril"/>
    <s v="M"/>
    <s v="sin informacion"/>
    <s v="sin informacion"/>
    <s v="sin informacion"/>
    <s v="sin informacion"/>
    <s v="sin informacion"/>
  </r>
  <r>
    <n v="141554"/>
    <x v="19"/>
    <s v="Moreno"/>
    <x v="9"/>
    <d v="2018-11-01T00:00:00"/>
    <s v="-"/>
    <s v="Mantenimiento Mecanico"/>
    <d v="2023-04-28T00:00:00"/>
    <d v="1899-12-30T07:37:10"/>
    <d v="2023-04-28T00:00:00"/>
    <d v="1899-12-30T07:50:20"/>
    <n v="790"/>
    <n v="13.166666666666666"/>
    <s v="sin informacion"/>
    <s v="sin informacion"/>
    <n v="17"/>
    <s v="abril"/>
    <s v="M"/>
    <s v="sin informacion"/>
    <s v="sin informacion"/>
    <s v="sin informacion"/>
    <s v="sin informacion"/>
    <s v="sin informacion"/>
  </r>
  <r>
    <n v="141558"/>
    <x v="0"/>
    <s v="Moreno"/>
    <x v="2"/>
    <d v="2018-11-01T00:00:00"/>
    <s v="-"/>
    <s v="Mantenimiento Mecanico"/>
    <d v="2023-04-28T00:00:00"/>
    <d v="1899-12-30T08:43:30"/>
    <d v="2023-04-28T00:00:00"/>
    <d v="1899-12-30T08:59:12"/>
    <n v="942"/>
    <n v="15.7"/>
    <s v="regulacion"/>
    <s v="ajuste"/>
    <n v="17"/>
    <s v="abril"/>
    <s v="M"/>
    <m/>
    <s v="no"/>
    <m/>
    <m/>
    <m/>
  </r>
  <r>
    <n v="141563"/>
    <x v="12"/>
    <s v="Moreno"/>
    <x v="7"/>
    <d v="2018-11-01T00:00:00"/>
    <s v="-"/>
    <s v="Mantenimiento Electrico"/>
    <d v="2023-04-28T00:00:00"/>
    <d v="1899-12-30T09:43:44"/>
    <d v="2023-04-28T00:00:00"/>
    <d v="1899-12-30T12:04:48"/>
    <n v="8464"/>
    <n v="141.06666666666666"/>
    <s v="sin informacion"/>
    <s v="sin informacion"/>
    <n v="17"/>
    <s v="abril"/>
    <s v="M"/>
    <s v="sin informacion"/>
    <s v="sin informacion"/>
    <s v="sin informacion"/>
    <s v="sin informacion"/>
    <s v="sin informacion"/>
  </r>
  <r>
    <n v="141565"/>
    <x v="2"/>
    <s v="Moreno"/>
    <x v="3"/>
    <d v="2021-02-04T00:00:00"/>
    <s v="Victor"/>
    <s v="Mantenimiento Electrico"/>
    <d v="2023-04-28T00:00:00"/>
    <d v="1899-12-30T09:57:28"/>
    <d v="2023-04-28T00:00:00"/>
    <d v="1899-12-30T12:43:48"/>
    <n v="9980"/>
    <n v="166.33333333333334"/>
    <s v="sin informacion"/>
    <s v="sin informacion"/>
    <n v="17"/>
    <s v="abril"/>
    <s v="M"/>
    <s v="sin informacion"/>
    <s v="sin informacion"/>
    <s v="sin informacion"/>
    <s v="sin informacion"/>
    <s v="sin informacion"/>
  </r>
  <r>
    <n v="141566"/>
    <x v="3"/>
    <s v="Moreno"/>
    <x v="6"/>
    <d v="2018-11-01T00:00:00"/>
    <s v="-"/>
    <s v="Mantenimiento Mecanico"/>
    <d v="2023-04-28T00:00:00"/>
    <d v="1899-12-30T10:01:02"/>
    <d v="2023-04-28T00:00:00"/>
    <d v="1899-12-30T10:11:25"/>
    <n v="623"/>
    <n v="10.383333333333333"/>
    <s v="sin informacion"/>
    <s v="sin informacion"/>
    <n v="17"/>
    <s v="abril"/>
    <s v="M"/>
    <s v="sin informacion"/>
    <s v="sin informacion"/>
    <s v="sin informacion"/>
    <s v="sin informacion"/>
    <s v="sin informacion"/>
  </r>
  <r>
    <n v="141574"/>
    <x v="14"/>
    <s v="Moreno"/>
    <x v="2"/>
    <d v="2020-02-20T00:00:00"/>
    <s v="Martín"/>
    <s v="Mantenimiento Electrico"/>
    <d v="2023-04-28T00:00:00"/>
    <d v="1899-12-30T11:11:15"/>
    <d v="2023-04-28T00:00:00"/>
    <d v="1899-12-30T11:53:24"/>
    <n v="2529"/>
    <n v="42.15"/>
    <s v="regulacion"/>
    <s v="ajuste"/>
    <n v="17"/>
    <s v="abril"/>
    <s v="M"/>
    <m/>
    <s v="no"/>
    <m/>
    <m/>
    <m/>
  </r>
  <r>
    <n v="141580"/>
    <x v="30"/>
    <s v="Moreno"/>
    <x v="11"/>
    <d v="2020-02-20T00:00:00"/>
    <s v="Martín"/>
    <s v="Mantenimiento Mecanico"/>
    <d v="2023-04-28T00:00:00"/>
    <d v="1899-12-30T11:58:59"/>
    <d v="2023-04-28T00:00:00"/>
    <d v="1899-12-30T13:25:51"/>
    <n v="5212"/>
    <n v="86.86666666666666"/>
    <s v="sin informacion"/>
    <s v="sin informacion"/>
    <n v="17"/>
    <s v="abril"/>
    <s v="M"/>
    <s v="sin informacion"/>
    <s v="sin informacion"/>
    <s v="sin informacion"/>
    <s v="sin informacion"/>
    <s v="sin informacion"/>
  </r>
  <r>
    <n v="141581"/>
    <x v="10"/>
    <s v="Moreno"/>
    <x v="7"/>
    <d v="2020-09-30T00:00:00"/>
    <s v="Martín"/>
    <s v="Mantenimiento Mecanico"/>
    <d v="2023-04-28T00:00:00"/>
    <d v="1899-12-30T12:04:54"/>
    <d v="2023-04-28T00:00:00"/>
    <d v="1899-12-30T12:18:42"/>
    <n v="828"/>
    <n v="13.8"/>
    <s v="sin informacion"/>
    <s v="sin informacion"/>
    <n v="17"/>
    <s v="abril"/>
    <s v="M"/>
    <s v="sin informacion"/>
    <s v="sin informacion"/>
    <s v="sin informacion"/>
    <s v="sin informacion"/>
    <s v="sin informacion"/>
  </r>
  <r>
    <n v="141589"/>
    <x v="2"/>
    <s v="Moreno"/>
    <x v="3"/>
    <d v="2021-02-04T00:00:00"/>
    <s v="Victor"/>
    <s v="Mantenimiento Mecanico"/>
    <d v="2023-04-28T00:00:00"/>
    <d v="1899-12-30T12:53:06"/>
    <d v="2023-04-28T00:00:00"/>
    <d v="1899-12-30T12:53:40"/>
    <n v="34"/>
    <n v="0.56666666666666665"/>
    <s v="microparada"/>
    <s v="microparada"/>
    <n v="17"/>
    <s v="abril"/>
    <s v="M"/>
    <m/>
    <s v="microparada"/>
    <m/>
    <m/>
    <m/>
  </r>
  <r>
    <n v="141590"/>
    <x v="2"/>
    <s v="Moreno"/>
    <x v="3"/>
    <d v="2021-02-04T00:00:00"/>
    <s v="Victor"/>
    <s v="Mantenimiento Electrico"/>
    <d v="2023-04-28T00:00:00"/>
    <d v="1899-12-30T12:53:57"/>
    <d v="2023-04-28T00:00:00"/>
    <d v="1899-12-30T13:19:44"/>
    <n v="1547"/>
    <n v="25.783333333333335"/>
    <s v="regulacion"/>
    <s v="ajuste"/>
    <n v="17"/>
    <s v="abril"/>
    <s v="M"/>
    <m/>
    <s v="no"/>
    <m/>
    <m/>
    <m/>
  </r>
  <r>
    <n v="141591"/>
    <x v="39"/>
    <s v="Moreno"/>
    <x v="2"/>
    <d v="2018-11-01T00:00:00"/>
    <s v="-"/>
    <s v="Mantenimiento Electrico"/>
    <d v="2023-04-28T00:00:00"/>
    <d v="1899-12-30T13:08:56"/>
    <d v="2023-04-28T00:00:00"/>
    <d v="1899-12-30T13:30:31"/>
    <n v="1295"/>
    <n v="21.583333333333332"/>
    <s v="regulacion"/>
    <s v="ajuste"/>
    <n v="17"/>
    <s v="abril"/>
    <s v="M"/>
    <m/>
    <s v="no"/>
    <m/>
    <m/>
    <m/>
  </r>
  <r>
    <n v="141593"/>
    <x v="2"/>
    <s v="Moreno"/>
    <x v="3"/>
    <d v="2021-02-04T00:00:00"/>
    <s v="Victor"/>
    <s v="Mantenimiento Electrico"/>
    <d v="2023-04-28T00:00:00"/>
    <d v="1899-12-30T14:25:08"/>
    <d v="2023-04-28T00:00:00"/>
    <d v="1899-12-30T17:12:15"/>
    <n v="10027"/>
    <n v="167.11666666666667"/>
    <s v="cambio de sensor"/>
    <s v="rotura"/>
    <n v="17"/>
    <s v="abril"/>
    <s v="T"/>
    <m/>
    <s v="si"/>
    <m/>
    <m/>
    <m/>
  </r>
  <r>
    <n v="141598"/>
    <x v="23"/>
    <s v="Moreno"/>
    <x v="12"/>
    <d v="2018-11-01T00:00:00"/>
    <s v="-"/>
    <s v="Mantenimiento Mecanico"/>
    <d v="2023-04-28T00:00:00"/>
    <d v="1899-12-30T15:21:51"/>
    <d v="2023-04-28T00:00:00"/>
    <d v="1899-12-30T16:06:49"/>
    <n v="2698"/>
    <n v="44.966666666666669"/>
    <s v="resuelve maquinista"/>
    <s v="ajuste"/>
    <n v="17"/>
    <s v="abril"/>
    <s v="T"/>
    <m/>
    <s v="no"/>
    <m/>
    <m/>
    <m/>
  </r>
  <r>
    <n v="141604"/>
    <x v="24"/>
    <s v="Moreno"/>
    <x v="12"/>
    <d v="2018-11-01T00:00:00"/>
    <s v="-"/>
    <s v="Mantenimiento Mecanico"/>
    <d v="2023-04-28T00:00:00"/>
    <d v="1899-12-30T16:07:09"/>
    <d v="2023-04-28T00:00:00"/>
    <d v="1899-12-30T16:47:03"/>
    <n v="2394"/>
    <n v="39.9"/>
    <s v="regulacion"/>
    <s v="ajuste"/>
    <n v="17"/>
    <s v="abril"/>
    <s v="T"/>
    <m/>
    <s v="no"/>
    <m/>
    <m/>
    <m/>
  </r>
  <r>
    <n v="141606"/>
    <x v="23"/>
    <s v="Moreno"/>
    <x v="12"/>
    <d v="2018-11-01T00:00:00"/>
    <s v="-"/>
    <s v="Mantenimiento Mecanico"/>
    <d v="2023-04-28T00:00:00"/>
    <d v="1899-12-30T16:47:27"/>
    <d v="2023-04-28T00:00:00"/>
    <d v="1899-12-30T17:32:02"/>
    <n v="2675"/>
    <n v="44.583333333333336"/>
    <s v="resuelve maquinista"/>
    <s v="ajuste"/>
    <n v="17"/>
    <s v="abril"/>
    <s v="T"/>
    <m/>
    <s v="no"/>
    <m/>
    <m/>
    <m/>
  </r>
  <r>
    <n v="141610"/>
    <x v="24"/>
    <s v="Moreno"/>
    <x v="12"/>
    <d v="2018-11-01T00:00:00"/>
    <s v="-"/>
    <s v="Mantenimiento Mecanico"/>
    <d v="2023-04-28T00:00:00"/>
    <d v="1899-12-30T17:32:14"/>
    <d v="2023-04-28T00:00:00"/>
    <d v="1899-12-30T18:37:41"/>
    <n v="3927"/>
    <n v="65.45"/>
    <s v="regulacion"/>
    <s v="ajuste"/>
    <n v="17"/>
    <s v="abril"/>
    <s v="T"/>
    <m/>
    <s v="no"/>
    <m/>
    <m/>
    <m/>
  </r>
  <r>
    <n v="141612"/>
    <x v="29"/>
    <s v="Moreno"/>
    <x v="16"/>
    <d v="2019-10-08T00:00:00"/>
    <s v="Martín"/>
    <s v="Mantenimiento Mecanico"/>
    <d v="2023-04-28T00:00:00"/>
    <d v="1899-12-30T17:48:07"/>
    <d v="2023-04-28T00:00:00"/>
    <d v="1899-12-30T18:04:41"/>
    <n v="994"/>
    <n v="16.566666666666666"/>
    <s v="sin informacion"/>
    <s v="sin informacion"/>
    <n v="17"/>
    <s v="abril"/>
    <s v="T"/>
    <s v="sin informacion"/>
    <s v="sin informacion"/>
    <s v="sin informacion"/>
    <s v="sin informacion"/>
    <s v="sin informacion"/>
  </r>
  <r>
    <n v="141618"/>
    <x v="1"/>
    <s v="Moreno"/>
    <x v="2"/>
    <d v="2020-10-16T00:00:00"/>
    <s v="Martín"/>
    <s v="Mantenimiento Electrico"/>
    <d v="2023-04-28T00:00:00"/>
    <d v="1899-12-30T20:15:59"/>
    <d v="2023-04-28T00:00:00"/>
    <d v="1899-12-30T20:43:51"/>
    <n v="1672"/>
    <n v="27.866666666666667"/>
    <s v="regulacion"/>
    <s v="ajuste"/>
    <n v="17"/>
    <s v="abril"/>
    <s v="T"/>
    <m/>
    <s v="no"/>
    <m/>
    <m/>
    <m/>
  </r>
  <r>
    <n v="141622"/>
    <x v="11"/>
    <s v="Moreno"/>
    <x v="6"/>
    <d v="2018-11-01T00:00:00"/>
    <s v="-"/>
    <s v="Mantenimiento Mecanico"/>
    <d v="2023-04-28T00:00:00"/>
    <d v="1899-12-30T20:56:32"/>
    <d v="2023-04-28T00:00:00"/>
    <d v="1899-12-30T21:07:14"/>
    <n v="642"/>
    <n v="10.7"/>
    <s v="regulacion correa"/>
    <s v="ajuste"/>
    <n v="17"/>
    <s v="abril"/>
    <s v="T"/>
    <m/>
    <s v="no"/>
    <m/>
    <m/>
    <m/>
  </r>
  <r>
    <n v="141662"/>
    <x v="8"/>
    <s v="Moreno"/>
    <x v="4"/>
    <d v="2020-02-20T00:00:00"/>
    <s v="Martín"/>
    <s v="Mantenimiento Electrico"/>
    <d v="2023-05-02T00:00:00"/>
    <d v="1899-12-30T06:23:16"/>
    <d v="2023-05-02T00:00:00"/>
    <d v="1899-12-30T06:49:44"/>
    <n v="1588"/>
    <n v="26.466666666666665"/>
    <s v="sin informacion"/>
    <s v="sin informacion"/>
    <n v="18"/>
    <s v="mayo"/>
    <s v="M"/>
    <s v="sin informacion"/>
    <s v="sin informacion"/>
    <s v="sin informacion"/>
    <s v="sin informacion"/>
    <s v="sin informacion"/>
  </r>
  <r>
    <n v="141667"/>
    <x v="9"/>
    <s v="Moreno"/>
    <x v="6"/>
    <d v="2021-03-03T00:00:00"/>
    <s v="Martín"/>
    <s v="Mantenimiento Mecanico"/>
    <d v="2023-05-02T00:00:00"/>
    <d v="1899-12-30T06:45:57"/>
    <d v="2023-05-02T00:00:00"/>
    <d v="1899-12-30T07:15:18"/>
    <n v="1761"/>
    <n v="29.35"/>
    <s v="sin informacion"/>
    <s v="sin informacion"/>
    <n v="18"/>
    <s v="mayo"/>
    <s v="M"/>
    <s v="sin informacion"/>
    <s v="sin informacion"/>
    <s v="sin informacion"/>
    <s v="sin informacion"/>
    <s v="sin informacion"/>
  </r>
  <r>
    <n v="141670"/>
    <x v="8"/>
    <s v="Moreno"/>
    <x v="4"/>
    <d v="2020-02-20T00:00:00"/>
    <s v="Martín"/>
    <s v="Mantenimiento Mecanico"/>
    <d v="2023-05-02T00:00:00"/>
    <d v="1899-12-30T07:09:43"/>
    <d v="2023-05-02T00:00:00"/>
    <d v="1899-12-30T07:19:22"/>
    <n v="579"/>
    <n v="9.65"/>
    <s v="microparada"/>
    <s v="microparada"/>
    <n v="18"/>
    <s v="mayo"/>
    <s v="M"/>
    <m/>
    <s v="microparada"/>
    <m/>
    <m/>
    <m/>
  </r>
  <r>
    <n v="141672"/>
    <x v="8"/>
    <s v="Moreno"/>
    <x v="4"/>
    <d v="2020-02-20T00:00:00"/>
    <s v="Martín"/>
    <s v="Mantenimiento Electrico"/>
    <d v="2023-05-02T00:00:00"/>
    <d v="1899-12-30T07:19:30"/>
    <d v="2023-05-02T00:00:00"/>
    <d v="1899-12-30T07:58:36"/>
    <n v="2346"/>
    <n v="39.1"/>
    <s v="sin informacion"/>
    <s v="sin informacion"/>
    <n v="18"/>
    <s v="mayo"/>
    <s v="M"/>
    <s v="sin informacion"/>
    <s v="sin informacion"/>
    <s v="sin informacion"/>
    <s v="sin informacion"/>
    <s v="sin informacion"/>
  </r>
  <r>
    <n v="141680"/>
    <x v="8"/>
    <s v="Moreno"/>
    <x v="4"/>
    <d v="2020-02-20T00:00:00"/>
    <s v="Martín"/>
    <s v="Mantenimiento Mecanico"/>
    <d v="2023-05-02T00:00:00"/>
    <d v="1899-12-30T09:17:07"/>
    <d v="2023-05-02T00:00:00"/>
    <d v="1899-12-30T10:17:44"/>
    <n v="3637"/>
    <n v="60.616666666666667"/>
    <s v="sin informacion"/>
    <s v="sin informacion"/>
    <n v="18"/>
    <s v="mayo"/>
    <s v="M"/>
    <s v="sin informacion"/>
    <s v="sin informacion"/>
    <s v="sin informacion"/>
    <s v="sin informacion"/>
    <s v="sin informacion"/>
  </r>
  <r>
    <n v="141684"/>
    <x v="25"/>
    <s v="Moreno"/>
    <x v="11"/>
    <d v="2018-11-01T00:00:00"/>
    <s v="-"/>
    <s v="Mantenimiento Electrico"/>
    <d v="2023-05-02T00:00:00"/>
    <d v="1899-12-30T10:04:30"/>
    <d v="2023-05-02T00:00:00"/>
    <d v="1899-12-30T13:13:22"/>
    <n v="11332"/>
    <n v="188.86666666666667"/>
    <s v="se resetea con joystick"/>
    <s v="ajuste"/>
    <n v="18"/>
    <s v="mayo"/>
    <s v="M"/>
    <m/>
    <s v="no"/>
    <m/>
    <m/>
    <m/>
  </r>
  <r>
    <n v="141691"/>
    <x v="25"/>
    <s v="Moreno"/>
    <x v="4"/>
    <d v="2018-11-01T00:00:00"/>
    <s v="-"/>
    <s v="Mantenimiento Electrico"/>
    <d v="2023-05-02T00:00:00"/>
    <d v="1899-12-30T11:38:20"/>
    <d v="2023-05-02T00:00:00"/>
    <d v="1899-12-30T11:51:20"/>
    <n v="780"/>
    <n v="13"/>
    <s v="reset"/>
    <s v="ajuste"/>
    <n v="18"/>
    <s v="mayo"/>
    <s v="M"/>
    <m/>
    <s v="no"/>
    <m/>
    <m/>
    <m/>
  </r>
  <r>
    <n v="141695"/>
    <x v="8"/>
    <s v="Moreno"/>
    <x v="4"/>
    <d v="2020-02-20T00:00:00"/>
    <s v="Martín"/>
    <s v="Mantenimiento Mecanico"/>
    <d v="2023-05-02T00:00:00"/>
    <d v="1899-12-30T15:01:39"/>
    <d v="2023-05-02T00:00:00"/>
    <d v="1899-12-30T15:44:58"/>
    <n v="2599"/>
    <n v="43.31666666666667"/>
    <s v="se regula sensor de enfundadora"/>
    <s v="ajuste"/>
    <n v="18"/>
    <s v="mayo"/>
    <s v="T"/>
    <m/>
    <s v="no"/>
    <m/>
    <m/>
    <m/>
  </r>
  <r>
    <n v="141696"/>
    <x v="2"/>
    <s v="Moreno"/>
    <x v="19"/>
    <d v="2018-11-01T00:00:00"/>
    <s v="-"/>
    <s v="Mantenimiento Mecanico"/>
    <d v="2023-05-02T00:00:00"/>
    <d v="1899-12-30T15:07:44"/>
    <d v="2023-05-02T00:00:00"/>
    <d v="1899-12-30T15:20:50"/>
    <n v="786"/>
    <n v="13.1"/>
    <s v="sin informacion"/>
    <s v="sin informacion"/>
    <n v="18"/>
    <s v="mayo"/>
    <s v="T"/>
    <s v="sin informacion"/>
    <s v="sin informacion"/>
    <s v="sin informacion"/>
    <s v="sin informacion"/>
    <s v="sin informacion"/>
  </r>
  <r>
    <n v="141700"/>
    <x v="8"/>
    <s v="Moreno"/>
    <x v="4"/>
    <d v="2020-02-20T00:00:00"/>
    <s v="Martín"/>
    <s v="Mantenimiento Mecanico"/>
    <d v="2023-05-02T00:00:00"/>
    <d v="1899-12-30T15:45:19"/>
    <d v="2023-05-02T00:00:00"/>
    <d v="1899-12-30T16:14:11"/>
    <n v="1732"/>
    <n v="28.866666666666667"/>
    <s v="sin informacion"/>
    <s v="sin informacion"/>
    <n v="18"/>
    <s v="mayo"/>
    <s v="T"/>
    <s v="sin informacion"/>
    <s v="sin informacion"/>
    <s v="sin informacion"/>
    <s v="sin informacion"/>
    <s v="sin informacion"/>
  </r>
  <r>
    <n v="141701"/>
    <x v="21"/>
    <s v="Moreno"/>
    <x v="6"/>
    <d v="2018-11-01T00:00:00"/>
    <s v="-"/>
    <s v="Mantenimiento Electrico"/>
    <d v="2023-05-02T00:00:00"/>
    <d v="1899-12-30T16:51:22"/>
    <d v="2023-05-02T00:00:00"/>
    <d v="1899-12-30T16:57:22"/>
    <n v="360"/>
    <n v="6"/>
    <s v="microparada"/>
    <s v="microparada"/>
    <n v="18"/>
    <s v="mayo"/>
    <s v="T"/>
    <m/>
    <s v="microparada"/>
    <m/>
    <m/>
    <m/>
  </r>
  <r>
    <n v="141704"/>
    <x v="12"/>
    <s v="Moreno"/>
    <x v="12"/>
    <d v="2018-11-01T00:00:00"/>
    <s v="-"/>
    <s v="Mantenimiento Mecanico"/>
    <d v="2023-05-02T00:00:00"/>
    <d v="1899-12-30T17:15:48"/>
    <d v="2023-05-02T00:00:00"/>
    <d v="1899-12-30T17:36:45"/>
    <n v="1257"/>
    <n v="20.95"/>
    <s v="sin informacion"/>
    <s v="sin informacion"/>
    <n v="18"/>
    <s v="mayo"/>
    <s v="T"/>
    <s v="sin informacion"/>
    <s v="sin informacion"/>
    <s v="sin informacion"/>
    <s v="sin informacion"/>
    <s v="sin informacion"/>
  </r>
  <r>
    <n v="141708"/>
    <x v="4"/>
    <s v="Moreno"/>
    <x v="4"/>
    <d v="2019-12-10T00:00:00"/>
    <s v="Martín"/>
    <s v="Mantenimiento Mecanico"/>
    <d v="2023-05-02T00:00:00"/>
    <d v="1899-12-30T17:38:05"/>
    <d v="2023-05-02T00:00:00"/>
    <d v="1899-12-30T19:16:40"/>
    <n v="5915"/>
    <n v="98.583333333333329"/>
    <s v="se reemplaza eje de palanca subida de tolva"/>
    <s v="ajuste"/>
    <n v="18"/>
    <s v="mayo"/>
    <s v="T"/>
    <m/>
    <s v="no"/>
    <m/>
    <m/>
    <m/>
  </r>
  <r>
    <n v="141710"/>
    <x v="12"/>
    <s v="Moreno"/>
    <x v="7"/>
    <d v="2018-11-01T00:00:00"/>
    <s v="-"/>
    <s v="Mantenimiento Electrico"/>
    <d v="2023-05-02T00:00:00"/>
    <d v="1899-12-30T17:44:17"/>
    <d v="2023-05-02T00:00:00"/>
    <d v="1899-12-30T17:46:35"/>
    <n v="138"/>
    <n v="2.2999999999999998"/>
    <s v="microparada"/>
    <s v="microparada"/>
    <n v="18"/>
    <s v="mayo"/>
    <s v="T"/>
    <m/>
    <s v="microparada"/>
    <m/>
    <m/>
    <m/>
  </r>
  <r>
    <n v="141712"/>
    <x v="2"/>
    <s v="Moreno"/>
    <x v="3"/>
    <d v="2021-02-04T00:00:00"/>
    <s v="Victor"/>
    <s v="Mantenimiento Mecanico"/>
    <d v="2023-05-02T00:00:00"/>
    <d v="1899-12-30T18:44:03"/>
    <d v="2023-05-02T00:00:00"/>
    <d v="1899-12-30T20:24:07"/>
    <n v="6004"/>
    <n v="100.06666666666666"/>
    <s v="sin informacion"/>
    <s v="sin informacion"/>
    <n v="18"/>
    <s v="mayo"/>
    <s v="T"/>
    <s v="sin informacion"/>
    <s v="sin informacion"/>
    <s v="sin informacion"/>
    <s v="sin informacion"/>
    <s v="sin informacion"/>
  </r>
  <r>
    <n v="141716"/>
    <x v="0"/>
    <s v="Moreno"/>
    <x v="18"/>
    <d v="2018-11-01T00:00:00"/>
    <s v="-"/>
    <s v="Mantenimiento Electrico"/>
    <d v="2023-05-02T00:00:00"/>
    <d v="1899-12-30T19:03:18"/>
    <d v="2023-05-02T00:00:00"/>
    <d v="1899-12-30T19:40:01"/>
    <n v="2203"/>
    <n v="36.716666666666669"/>
    <s v="se cambia electrovalvula de llenado"/>
    <s v="rotura"/>
    <n v="18"/>
    <s v="mayo"/>
    <s v="T"/>
    <m/>
    <s v="si"/>
    <m/>
    <m/>
    <m/>
  </r>
  <r>
    <n v="141717"/>
    <x v="4"/>
    <s v="Moreno"/>
    <x v="4"/>
    <d v="2019-12-10T00:00:00"/>
    <s v="Martín"/>
    <s v="Mantenimiento Mecanico"/>
    <d v="2023-05-02T00:00:00"/>
    <d v="1899-12-30T19:16:53"/>
    <d v="2023-05-02T00:00:00"/>
    <d v="1899-12-30T19:38:28"/>
    <n v="1295"/>
    <n v="21.583333333333332"/>
    <s v="se conecta manguera de vacio"/>
    <s v="ajuste"/>
    <n v="18"/>
    <s v="mayo"/>
    <s v="T"/>
    <m/>
    <s v="no"/>
    <m/>
    <m/>
    <m/>
  </r>
  <r>
    <n v="141718"/>
    <x v="0"/>
    <s v="Moreno"/>
    <x v="18"/>
    <d v="2018-11-01T00:00:00"/>
    <s v="-"/>
    <s v="Mantenimiento Electrico"/>
    <d v="2023-05-02T00:00:00"/>
    <d v="1899-12-30T19:40:09"/>
    <d v="2023-05-02T00:00:00"/>
    <d v="1899-12-30T20:54:09"/>
    <n v="4440"/>
    <n v="74"/>
    <s v="se cambia electrovalvula de llenado"/>
    <s v="rotura"/>
    <n v="18"/>
    <s v="mayo"/>
    <s v="T"/>
    <m/>
    <s v="si"/>
    <m/>
    <m/>
    <m/>
  </r>
  <r>
    <n v="141719"/>
    <x v="6"/>
    <s v="Moreno"/>
    <x v="19"/>
    <d v="2018-11-01T00:00:00"/>
    <s v="-"/>
    <s v="Mantenimiento Mecanico"/>
    <d v="2023-05-02T00:00:00"/>
    <d v="1899-12-30T19:50:23"/>
    <d v="2023-05-02T00:00:00"/>
    <d v="1899-12-30T20:20:25"/>
    <n v="1802"/>
    <n v="30.033333333333335"/>
    <s v="se regula etiquetadora"/>
    <s v="ajuste"/>
    <n v="18"/>
    <s v="mayo"/>
    <s v="T"/>
    <m/>
    <s v="no"/>
    <m/>
    <m/>
    <m/>
  </r>
  <r>
    <n v="141720"/>
    <x v="0"/>
    <s v="Moreno"/>
    <x v="8"/>
    <d v="2018-11-01T00:00:00"/>
    <s v="-"/>
    <s v="Mantenimiento Mecanico"/>
    <d v="2023-05-02T00:00:00"/>
    <d v="1899-12-30T20:27:46"/>
    <d v="2023-05-02T00:00:00"/>
    <d v="1899-12-30T20:36:38"/>
    <n v="532"/>
    <n v="8.8666666666666671"/>
    <s v="microparada"/>
    <s v="microparada"/>
    <n v="18"/>
    <s v="mayo"/>
    <s v="T"/>
    <m/>
    <s v="microparada"/>
    <m/>
    <m/>
    <m/>
  </r>
  <r>
    <n v="141721"/>
    <x v="19"/>
    <s v="Moreno"/>
    <x v="12"/>
    <d v="2020-02-21T00:00:00"/>
    <s v="Martín"/>
    <s v="Mantenimiento Mecanico"/>
    <d v="2023-05-02T00:00:00"/>
    <d v="1899-12-30T20:30:49"/>
    <d v="2023-05-02T00:00:00"/>
    <d v="1899-12-30T21:36:34"/>
    <n v="3945"/>
    <n v="65.75"/>
    <s v="se cambian cuchillas"/>
    <s v="ajuste"/>
    <n v="18"/>
    <s v="mayo"/>
    <s v="T"/>
    <m/>
    <s v="no"/>
    <m/>
    <m/>
    <m/>
  </r>
  <r>
    <n v="141729"/>
    <x v="0"/>
    <s v="Moreno"/>
    <x v="4"/>
    <d v="2018-11-01T00:00:00"/>
    <s v="-"/>
    <s v="Mantenimiento Electrico"/>
    <d v="2023-05-03T00:00:00"/>
    <d v="1899-12-30T06:35:54"/>
    <d v="2023-05-03T00:00:00"/>
    <d v="1899-12-30T07:29:43"/>
    <n v="3229"/>
    <n v="53.81666666666667"/>
    <s v="sin informacion"/>
    <s v="sin informacion"/>
    <n v="18"/>
    <s v="mayo"/>
    <s v="M"/>
    <s v="sin informacion"/>
    <s v="sin informacion"/>
    <s v="sin informacion"/>
    <s v="sin informacion"/>
    <s v="sin informacion"/>
  </r>
  <r>
    <n v="141730"/>
    <x v="3"/>
    <s v="Moreno"/>
    <x v="2"/>
    <d v="2020-02-20T00:00:00"/>
    <s v="Martín"/>
    <s v="Mantenimiento Mecanico"/>
    <d v="2023-05-03T00:00:00"/>
    <d v="1899-12-30T06:38:42"/>
    <d v="2023-05-03T00:00:00"/>
    <d v="1899-12-30T06:53:10"/>
    <n v="868"/>
    <n v="14.466666666666667"/>
    <s v="regulacion"/>
    <s v="ajuste"/>
    <n v="18"/>
    <s v="mayo"/>
    <s v="M"/>
    <s v="regulacion"/>
    <s v="no"/>
    <s v="regulacion"/>
    <s v="regulacion"/>
    <s v="regulacion"/>
  </r>
  <r>
    <n v="141733"/>
    <x v="0"/>
    <s v="Moreno"/>
    <x v="2"/>
    <d v="2018-11-01T00:00:00"/>
    <s v="-"/>
    <s v="Mantenimiento Electrico"/>
    <d v="2023-05-03T00:00:00"/>
    <d v="1899-12-30T06:53:25"/>
    <d v="2023-05-03T00:00:00"/>
    <d v="1899-12-30T11:32:47"/>
    <n v="16762"/>
    <n v="279.36666666666667"/>
    <s v="regulacion"/>
    <s v="ajuste"/>
    <n v="18"/>
    <s v="mayo"/>
    <s v="M"/>
    <m/>
    <s v="no"/>
    <m/>
    <m/>
    <m/>
  </r>
  <r>
    <n v="141736"/>
    <x v="19"/>
    <s v="Moreno"/>
    <x v="3"/>
    <d v="2021-02-04T00:00:00"/>
    <s v="Victor"/>
    <s v="Mantenimiento Mecanico"/>
    <d v="2023-05-03T00:00:00"/>
    <d v="1899-12-30T07:20:14"/>
    <d v="2023-05-03T00:00:00"/>
    <d v="1899-12-30T07:46:31"/>
    <n v="1577"/>
    <n v="26.283333333333335"/>
    <s v="regulacion de corte celofan"/>
    <s v="ajuste"/>
    <n v="18"/>
    <s v="mayo"/>
    <s v="M"/>
    <m/>
    <s v="no"/>
    <m/>
    <m/>
    <m/>
  </r>
  <r>
    <n v="141741"/>
    <x v="44"/>
    <s v="Moreno"/>
    <x v="18"/>
    <d v="2018-11-01T00:00:00"/>
    <s v="-"/>
    <s v="Mantenimiento Electrico"/>
    <d v="2023-05-03T00:00:00"/>
    <d v="1899-12-30T08:44:53"/>
    <d v="2023-05-03T00:00:00"/>
    <d v="1899-12-30T11:34:23"/>
    <n v="10170"/>
    <n v="169.5"/>
    <s v="sin informacion"/>
    <s v="sin informacion"/>
    <n v="18"/>
    <s v="mayo"/>
    <s v="M"/>
    <s v="sin informacion"/>
    <s v="sin informacion"/>
    <s v="sin informacion"/>
    <s v="sin informacion"/>
    <s v="sin informacion"/>
  </r>
  <r>
    <n v="141760"/>
    <x v="48"/>
    <s v="Moreno"/>
    <x v="18"/>
    <d v="2023-05-03T00:00:00"/>
    <s v="Juan Manuel"/>
    <s v="Mantenimiento Electrico"/>
    <d v="2023-05-03T00:00:00"/>
    <d v="1899-12-30T11:34:30"/>
    <d v="2023-05-03T00:00:00"/>
    <d v="1899-12-30T13:09:06"/>
    <n v="5676"/>
    <n v="94.6"/>
    <s v="sin informacion"/>
    <s v="sin informacion"/>
    <n v="18"/>
    <s v="mayo"/>
    <s v="M"/>
    <s v="sin informacion"/>
    <s v="sin informacion"/>
    <s v="sin informacion"/>
    <s v="sin informacion"/>
    <s v="sin informacion"/>
  </r>
  <r>
    <n v="141762"/>
    <x v="10"/>
    <s v="Moreno"/>
    <x v="7"/>
    <d v="2020-09-30T00:00:00"/>
    <s v="Martín"/>
    <s v="Mantenimiento Electrico"/>
    <d v="2023-05-03T00:00:00"/>
    <d v="1899-12-30T12:07:22"/>
    <d v="2023-05-03T00:00:00"/>
    <d v="1899-12-30T12:13:35"/>
    <n v="373"/>
    <n v="6.2166666666666668"/>
    <s v="microparada"/>
    <s v="microparada"/>
    <n v="18"/>
    <s v="mayo"/>
    <s v="M"/>
    <s v="microparada"/>
    <s v="microparada"/>
    <s v="microparada"/>
    <s v="microparada"/>
    <s v="microparada"/>
  </r>
  <r>
    <n v="141764"/>
    <x v="10"/>
    <s v="Moreno"/>
    <x v="7"/>
    <d v="2020-09-30T00:00:00"/>
    <s v="Martín"/>
    <s v="Mantenimiento Mecanico"/>
    <d v="2023-05-03T00:00:00"/>
    <d v="1899-12-30T12:42:19"/>
    <d v="2023-05-03T00:00:00"/>
    <d v="1899-12-30T12:48:24"/>
    <n v="365"/>
    <n v="6.083333333333333"/>
    <s v="microparada"/>
    <s v="microparada"/>
    <n v="18"/>
    <s v="mayo"/>
    <s v="M"/>
    <s v="microparada"/>
    <s v="microparada"/>
    <s v="microparada"/>
    <s v="microparada"/>
    <s v="microparada"/>
  </r>
  <r>
    <n v="141765"/>
    <x v="3"/>
    <s v="Moreno"/>
    <x v="2"/>
    <d v="2020-02-20T00:00:00"/>
    <s v="Martín"/>
    <s v="Mantenimiento Mecanico"/>
    <d v="2023-05-03T00:00:00"/>
    <d v="1899-12-30T12:47:22"/>
    <d v="2023-05-03T00:00:00"/>
    <d v="1899-12-30T13:03:32"/>
    <n v="970"/>
    <n v="16.166666666666668"/>
    <s v="regulacion"/>
    <s v="ajuste"/>
    <n v="18"/>
    <s v="mayo"/>
    <s v="M"/>
    <m/>
    <s v="no"/>
    <m/>
    <m/>
    <m/>
  </r>
  <r>
    <n v="141766"/>
    <x v="10"/>
    <s v="Moreno"/>
    <x v="7"/>
    <d v="2020-09-30T00:00:00"/>
    <s v="Martín"/>
    <s v="Mantenimiento Mecanico"/>
    <d v="2023-05-03T00:00:00"/>
    <d v="1899-12-30T13:03:20"/>
    <d v="2023-05-03T00:00:00"/>
    <d v="1899-12-30T13:31:06"/>
    <n v="1666"/>
    <n v="27.766666666666666"/>
    <s v="sin informacion"/>
    <s v="sin informacion"/>
    <n v="18"/>
    <s v="mayo"/>
    <s v="M"/>
    <s v="sin informacion"/>
    <s v="sin informacion"/>
    <s v="sin informacion"/>
    <s v="sin informacion"/>
    <s v="sin informacion"/>
  </r>
  <r>
    <n v="141767"/>
    <x v="3"/>
    <s v="Moreno"/>
    <x v="2"/>
    <d v="2020-02-20T00:00:00"/>
    <s v="Martín"/>
    <s v="Mantenimiento Mecanico"/>
    <d v="2023-05-03T00:00:00"/>
    <d v="1899-12-30T13:03:36"/>
    <d v="2023-05-03T00:00:00"/>
    <d v="1899-12-30T17:12:43"/>
    <n v="14947"/>
    <n v="249.11666666666667"/>
    <s v="regulacion"/>
    <s v="ajuste"/>
    <n v="18"/>
    <s v="mayo"/>
    <s v="M"/>
    <m/>
    <s v="no"/>
    <m/>
    <m/>
    <m/>
  </r>
  <r>
    <n v="141772"/>
    <x v="0"/>
    <s v="Moreno"/>
    <x v="18"/>
    <d v="2018-11-01T00:00:00"/>
    <s v="-"/>
    <s v="Mantenimiento Electrico"/>
    <d v="2023-05-03T00:00:00"/>
    <d v="1899-12-30T14:39:26"/>
    <d v="2023-05-03T00:00:00"/>
    <d v="1899-12-30T15:02:49"/>
    <n v="1403"/>
    <n v="23.383333333333333"/>
    <s v="sin informacion"/>
    <s v="sin informacion"/>
    <n v="18"/>
    <s v="mayo"/>
    <s v="T"/>
    <s v="sin informacion"/>
    <s v="sin informacion"/>
    <s v="sin informacion"/>
    <s v="sin informacion"/>
    <s v="sin informacion"/>
  </r>
  <r>
    <n v="141773"/>
    <x v="8"/>
    <s v="Moreno"/>
    <x v="4"/>
    <d v="2020-02-20T00:00:00"/>
    <s v="Martín"/>
    <s v="Mantenimiento Mecanico"/>
    <d v="2023-05-03T00:00:00"/>
    <d v="1899-12-30T15:08:25"/>
    <d v="2023-05-03T00:00:00"/>
    <d v="1899-12-30T16:53:14"/>
    <n v="6289"/>
    <n v="104.81666666666666"/>
    <s v="sin informacion"/>
    <s v="sin informacion"/>
    <n v="18"/>
    <s v="mayo"/>
    <s v="T"/>
    <s v="sin informacion"/>
    <s v="sin informacion"/>
    <s v="sin informacion"/>
    <s v="sin informacion"/>
    <s v="sin informacion"/>
  </r>
  <r>
    <n v="141774"/>
    <x v="0"/>
    <s v="Moreno"/>
    <x v="8"/>
    <d v="2018-11-01T00:00:00"/>
    <s v="-"/>
    <s v="Mantenimiento Mecanico"/>
    <d v="2023-05-03T00:00:00"/>
    <d v="1899-12-30T15:12:05"/>
    <d v="2023-05-03T00:00:00"/>
    <d v="1899-12-30T16:12:12"/>
    <n v="3607"/>
    <n v="60.116666666666667"/>
    <s v="reemplazo de espina elastica"/>
    <s v="rotura"/>
    <n v="18"/>
    <s v="mayo"/>
    <s v="T"/>
    <m/>
    <s v="si"/>
    <m/>
    <m/>
    <m/>
  </r>
  <r>
    <n v="141775"/>
    <x v="0"/>
    <s v="Moreno"/>
    <x v="18"/>
    <d v="2018-11-01T00:00:00"/>
    <s v="-"/>
    <s v="Mantenimiento Mecanico"/>
    <d v="2023-05-03T00:00:00"/>
    <d v="1899-12-30T15:35:30"/>
    <d v="2023-05-03T00:00:00"/>
    <d v="1899-12-30T15:42:50"/>
    <n v="440"/>
    <n v="7.333333333333333"/>
    <s v="microparada"/>
    <s v="microparada"/>
    <n v="18"/>
    <s v="mayo"/>
    <s v="T"/>
    <s v="microparada"/>
    <s v="microparada"/>
    <s v="microparada"/>
    <s v="microparada"/>
    <s v="microparada"/>
  </r>
  <r>
    <n v="141777"/>
    <x v="23"/>
    <s v="Moreno"/>
    <x v="7"/>
    <d v="2020-03-10T00:00:00"/>
    <s v="Martín"/>
    <s v="Mantenimiento Mecanico"/>
    <d v="2023-05-03T00:00:00"/>
    <d v="1899-12-30T15:57:44"/>
    <d v="2023-05-03T00:00:00"/>
    <d v="1899-12-30T16:19:31"/>
    <n v="1307"/>
    <n v="21.783333333333335"/>
    <s v="sin informacion"/>
    <s v="sin informacion"/>
    <n v="18"/>
    <s v="mayo"/>
    <s v="T"/>
    <s v="sin informacion"/>
    <s v="sin informacion"/>
    <s v="sin informacion"/>
    <s v="sin informacion"/>
    <s v="sin informacion"/>
  </r>
  <r>
    <n v="141779"/>
    <x v="8"/>
    <s v="Moreno"/>
    <x v="4"/>
    <d v="2020-02-20T00:00:00"/>
    <s v="Martín"/>
    <s v="Mantenimiento Mecanico"/>
    <d v="2023-05-03T00:00:00"/>
    <d v="1899-12-30T17:27:20"/>
    <d v="2023-05-03T00:00:00"/>
    <d v="1899-12-30T17:44:23"/>
    <n v="1023"/>
    <n v="17.05"/>
    <s v="sin informacion"/>
    <s v="sin informacion"/>
    <n v="18"/>
    <s v="mayo"/>
    <s v="T"/>
    <s v="sin informacion"/>
    <s v="sin informacion"/>
    <s v="sin informacion"/>
    <s v="sin informacion"/>
    <s v="sin informacion"/>
  </r>
  <r>
    <n v="141780"/>
    <x v="8"/>
    <s v="Moreno"/>
    <x v="4"/>
    <d v="2020-02-20T00:00:00"/>
    <s v="Martín"/>
    <s v="Mantenimiento Mecanico"/>
    <d v="2023-05-03T00:00:00"/>
    <d v="1899-12-30T17:44:31"/>
    <d v="2023-05-03T00:00:00"/>
    <d v="1899-12-30T17:52:25"/>
    <n v="474"/>
    <n v="7.9"/>
    <s v="microparada"/>
    <s v="microparada"/>
    <n v="18"/>
    <s v="mayo"/>
    <s v="T"/>
    <s v="microparada"/>
    <s v="microparada"/>
    <s v="microparada"/>
    <s v="microparada"/>
    <s v="microparada"/>
  </r>
  <r>
    <n v="141781"/>
    <x v="6"/>
    <s v="Moreno"/>
    <x v="13"/>
    <d v="2019-10-08T00:00:00"/>
    <s v="Martín"/>
    <s v="Mantenimiento Mecanico"/>
    <d v="2023-05-03T00:00:00"/>
    <d v="1899-12-30T17:46:28"/>
    <d v="2023-05-03T00:00:00"/>
    <d v="1899-12-30T18:27:48"/>
    <n v="2480"/>
    <n v="41.333333333333336"/>
    <s v="sin informacion"/>
    <s v="sin informacion"/>
    <n v="18"/>
    <s v="mayo"/>
    <s v="T"/>
    <s v="sin informacion"/>
    <s v="sin informacion"/>
    <s v="sin informacion"/>
    <s v="sin informacion"/>
    <s v="sin informacion"/>
  </r>
  <r>
    <n v="141782"/>
    <x v="8"/>
    <s v="Moreno"/>
    <x v="4"/>
    <d v="2020-02-20T00:00:00"/>
    <s v="Martín"/>
    <s v="Mantenimiento Electrico"/>
    <d v="2023-05-03T00:00:00"/>
    <d v="1899-12-30T17:52:31"/>
    <d v="2023-05-03T00:00:00"/>
    <d v="1899-12-30T18:26:13"/>
    <n v="2022"/>
    <n v="33.700000000000003"/>
    <s v="sin informacion"/>
    <s v="sin informacion"/>
    <n v="18"/>
    <s v="mayo"/>
    <s v="T"/>
    <s v="sin informacion"/>
    <s v="sin informacion"/>
    <s v="sin informacion"/>
    <s v="sin informacion"/>
    <s v="sin informacion"/>
  </r>
  <r>
    <n v="141792"/>
    <x v="23"/>
    <s v="Moreno"/>
    <x v="19"/>
    <d v="2018-11-01T00:00:00"/>
    <s v="-"/>
    <s v="Mantenimiento Mecanico"/>
    <d v="2023-05-03T00:00:00"/>
    <d v="1899-12-30T19:50:15"/>
    <d v="2023-05-03T00:00:00"/>
    <d v="1899-12-30T19:54:15"/>
    <n v="240"/>
    <n v="4"/>
    <s v="microparada"/>
    <s v="microparada"/>
    <n v="18"/>
    <s v="mayo"/>
    <s v="T"/>
    <s v="microparada"/>
    <s v="microparada"/>
    <s v="microparada"/>
    <s v="microparada"/>
    <s v="microparada"/>
  </r>
  <r>
    <n v="141793"/>
    <x v="21"/>
    <s v="Moreno"/>
    <x v="16"/>
    <d v="2018-11-01T00:00:00"/>
    <s v="-"/>
    <s v="Mantenimiento Electrico"/>
    <d v="2023-05-03T00:00:00"/>
    <d v="1899-12-30T20:10:43"/>
    <d v="2023-05-03T00:00:00"/>
    <d v="1899-12-30T23:00:26"/>
    <n v="10183"/>
    <n v="169.71666666666667"/>
    <s v="sin informacion"/>
    <s v="sin informacion"/>
    <n v="18"/>
    <s v="mayo"/>
    <s v="T"/>
    <s v="sin informacion"/>
    <s v="sin informacion"/>
    <s v="sin informacion"/>
    <s v="sin informacion"/>
    <s v="sin informacion"/>
  </r>
  <r>
    <n v="141796"/>
    <x v="1"/>
    <s v="Moreno"/>
    <x v="2"/>
    <d v="2020-10-16T00:00:00"/>
    <s v="Martín"/>
    <s v="Mantenimiento Electrico"/>
    <d v="2023-05-03T00:00:00"/>
    <d v="1899-12-30T20:53:22"/>
    <d v="2023-05-03T00:00:00"/>
    <d v="1899-12-30T21:26:56"/>
    <n v="2014"/>
    <n v="33.56666666666667"/>
    <s v="regulacion"/>
    <s v="ajuste"/>
    <n v="18"/>
    <s v="mayo"/>
    <s v="T"/>
    <m/>
    <s v="no"/>
    <m/>
    <m/>
    <m/>
  </r>
  <r>
    <n v="141797"/>
    <x v="2"/>
    <s v="Moreno"/>
    <x v="20"/>
    <d v="2021-10-06T00:00:00"/>
    <s v="Sebastian "/>
    <s v="Mantenimiento Mecanico"/>
    <d v="2023-05-03T00:00:00"/>
    <d v="1899-12-30T21:11:27"/>
    <d v="2023-05-03T00:00:00"/>
    <d v="1899-12-30T21:14:47"/>
    <n v="200"/>
    <n v="3.3333333333333335"/>
    <s v="microparada"/>
    <s v="microparada"/>
    <n v="18"/>
    <s v="mayo"/>
    <s v="T"/>
    <s v="microparada"/>
    <s v="microparada"/>
    <s v="microparada"/>
    <s v="microparada"/>
    <s v="microparada"/>
  </r>
  <r>
    <n v="141799"/>
    <x v="1"/>
    <s v="Moreno"/>
    <x v="2"/>
    <d v="2020-10-16T00:00:00"/>
    <s v="Martín"/>
    <s v="Mantenimiento Electrico"/>
    <d v="2023-05-03T00:00:00"/>
    <d v="1899-12-30T22:33:45"/>
    <d v="2023-05-04T00:00:00"/>
    <d v="1899-12-30T02:27:41"/>
    <n v="14036"/>
    <n v="233.93333333333334"/>
    <s v="regulacion"/>
    <s v="ajuste"/>
    <n v="18"/>
    <s v="mayo"/>
    <s v="N"/>
    <m/>
    <s v="no"/>
    <m/>
    <m/>
    <m/>
  </r>
  <r>
    <n v="141803"/>
    <x v="11"/>
    <s v="Moreno"/>
    <x v="16"/>
    <d v="2018-11-01T00:00:00"/>
    <s v="-"/>
    <s v="Mantenimiento Electrico"/>
    <d v="2023-05-04T00:00:00"/>
    <d v="1899-12-30T06:06:17"/>
    <d v="2023-05-04T00:00:00"/>
    <d v="1899-12-30T06:19:44"/>
    <n v="807"/>
    <n v="13.45"/>
    <s v="sin informacion"/>
    <s v="sin informacion"/>
    <n v="18"/>
    <s v="mayo"/>
    <s v="M"/>
    <s v="sin informacion"/>
    <s v="sin informacion"/>
    <s v="sin informacion"/>
    <s v="sin informacion"/>
    <s v="sin informacion"/>
  </r>
  <r>
    <n v="141806"/>
    <x v="0"/>
    <s v="Moreno"/>
    <x v="12"/>
    <d v="2018-11-01T00:00:00"/>
    <s v="-"/>
    <s v="Mantenimiento Mecanico"/>
    <d v="2023-05-04T00:00:00"/>
    <d v="1899-12-30T06:31:53"/>
    <d v="2023-05-04T00:00:00"/>
    <d v="1899-12-30T10:53:43"/>
    <n v="15710"/>
    <n v="261.83333333333331"/>
    <s v="sin informacion"/>
    <s v="sin informacion"/>
    <n v="18"/>
    <s v="mayo"/>
    <s v="M"/>
    <s v="sin informacion"/>
    <s v="sin informacion"/>
    <s v="sin informacion"/>
    <s v="sin informacion"/>
    <s v="sin informacion"/>
  </r>
  <r>
    <n v="141813"/>
    <x v="0"/>
    <s v="Moreno"/>
    <x v="18"/>
    <d v="2018-11-01T00:00:00"/>
    <s v="-"/>
    <s v="Mantenimiento Electrico"/>
    <d v="2023-05-04T00:00:00"/>
    <d v="1899-12-30T08:57:07"/>
    <d v="2023-05-04T00:00:00"/>
    <d v="1899-12-30T09:03:40"/>
    <n v="393"/>
    <n v="6.55"/>
    <s v="microparada"/>
    <s v="microparada"/>
    <n v="18"/>
    <s v="mayo"/>
    <s v="M"/>
    <s v="microparada"/>
    <s v="microparada"/>
    <s v="microparada"/>
    <s v="microparada"/>
    <s v="microparada"/>
  </r>
  <r>
    <n v="141816"/>
    <x v="0"/>
    <s v="Moreno"/>
    <x v="2"/>
    <d v="2018-11-01T00:00:00"/>
    <s v="-"/>
    <s v="Mantenimiento Mecanico"/>
    <d v="2023-05-04T00:00:00"/>
    <d v="1899-12-30T09:24:45"/>
    <d v="2023-05-04T00:00:00"/>
    <d v="1899-12-30T16:44:00"/>
    <n v="26355"/>
    <n v="439.25"/>
    <s v="regulacion"/>
    <s v="ajuste"/>
    <n v="18"/>
    <s v="mayo"/>
    <s v="M"/>
    <m/>
    <s v="no"/>
    <m/>
    <m/>
    <m/>
  </r>
  <r>
    <n v="141817"/>
    <x v="3"/>
    <s v="Moreno"/>
    <x v="6"/>
    <d v="2018-11-01T00:00:00"/>
    <s v="-"/>
    <s v="Mantenimiento Mecanico"/>
    <d v="2023-05-04T00:00:00"/>
    <d v="1899-12-30T09:30:10"/>
    <d v="2023-05-04T00:00:00"/>
    <d v="1899-12-30T10:09:38"/>
    <n v="2368"/>
    <n v="39.466666666666669"/>
    <s v="sin informacion"/>
    <s v="sin informacion"/>
    <n v="18"/>
    <s v="mayo"/>
    <s v="M"/>
    <s v="sin informacion"/>
    <s v="sin informacion"/>
    <s v="sin informacion"/>
    <s v="sin informacion"/>
    <s v="sin informacion"/>
  </r>
  <r>
    <n v="141819"/>
    <x v="29"/>
    <s v="Moreno"/>
    <x v="5"/>
    <d v="2019-10-08T00:00:00"/>
    <s v="Martín"/>
    <s v="Mantenimiento Mecanico"/>
    <d v="2023-05-04T00:00:00"/>
    <d v="1899-12-30T09:50:51"/>
    <d v="2023-05-04T00:00:00"/>
    <d v="1899-12-30T10:22:45"/>
    <n v="1914"/>
    <n v="31.9"/>
    <s v="sin informacion"/>
    <s v="sin informacion"/>
    <n v="18"/>
    <s v="mayo"/>
    <s v="M"/>
    <s v="sin informacion"/>
    <s v="sin informacion"/>
    <s v="sin informacion"/>
    <s v="sin informacion"/>
    <s v="sin informacion"/>
  </r>
  <r>
    <n v="141823"/>
    <x v="0"/>
    <s v="Moreno"/>
    <x v="5"/>
    <d v="2018-11-01T00:00:00"/>
    <s v="-"/>
    <s v="Mantenimiento Electrico"/>
    <d v="2023-05-04T00:00:00"/>
    <d v="1899-12-30T10:22:59"/>
    <d v="2023-05-04T00:00:00"/>
    <d v="1899-12-30T11:57:58"/>
    <n v="5699"/>
    <n v="94.983333333333334"/>
    <s v="sin informacion"/>
    <s v="sin informacion"/>
    <n v="18"/>
    <s v="mayo"/>
    <s v="M"/>
    <s v="sin informacion"/>
    <s v="sin informacion"/>
    <s v="sin informacion"/>
    <s v="sin informacion"/>
    <s v="sin informacion"/>
  </r>
  <r>
    <n v="141828"/>
    <x v="4"/>
    <s v="Moreno"/>
    <x v="4"/>
    <d v="2019-12-10T00:00:00"/>
    <s v="Martín"/>
    <s v="Mantenimiento Mecanico"/>
    <d v="2023-05-04T00:00:00"/>
    <d v="1899-12-30T11:16:22"/>
    <d v="2023-05-04T00:00:00"/>
    <d v="1899-12-30T11:27:07"/>
    <n v="645"/>
    <n v="10.75"/>
    <s v="sin informacion"/>
    <s v="sin informacion"/>
    <n v="18"/>
    <s v="mayo"/>
    <s v="M"/>
    <s v="sin informacion"/>
    <s v="sin informacion"/>
    <s v="sin informacion"/>
    <s v="sin informacion"/>
    <s v="sin informacion"/>
  </r>
  <r>
    <n v="141839"/>
    <x v="30"/>
    <s v="Moreno"/>
    <x v="11"/>
    <d v="2020-02-20T00:00:00"/>
    <s v="Martín"/>
    <s v="Mantenimiento Mecanico"/>
    <d v="2023-05-04T00:00:00"/>
    <d v="1899-12-30T15:00:29"/>
    <d v="2023-05-04T00:00:00"/>
    <d v="1899-12-30T15:37:12"/>
    <n v="2203"/>
    <n v="36.716666666666669"/>
    <s v="sin informacion"/>
    <s v="sin informacion"/>
    <n v="18"/>
    <s v="mayo"/>
    <s v="T"/>
    <s v="sin informacion"/>
    <s v="sin informacion"/>
    <s v="sin informacion"/>
    <s v="sin informacion"/>
    <s v="sin informacion"/>
  </r>
  <r>
    <n v="141844"/>
    <x v="4"/>
    <s v="Moreno"/>
    <x v="4"/>
    <d v="2019-12-10T00:00:00"/>
    <s v="Martín"/>
    <s v="Mantenimiento Mecanico"/>
    <d v="2023-05-04T00:00:00"/>
    <d v="1899-12-30T15:34:15"/>
    <d v="2023-05-04T00:00:00"/>
    <d v="1899-12-30T15:40:12"/>
    <n v="357"/>
    <n v="5.95"/>
    <s v="microparada"/>
    <s v="microparada"/>
    <n v="18"/>
    <s v="mayo"/>
    <s v="T"/>
    <s v="microparada"/>
    <s v="microparada"/>
    <s v="microparada"/>
    <s v="microparada"/>
    <s v="microparada"/>
  </r>
  <r>
    <n v="141847"/>
    <x v="8"/>
    <s v="Moreno"/>
    <x v="4"/>
    <d v="2020-02-20T00:00:00"/>
    <s v="Martín"/>
    <s v="Mantenimiento Electrico"/>
    <d v="2023-05-04T00:00:00"/>
    <d v="1899-12-30T16:46:01"/>
    <d v="2023-05-04T00:00:00"/>
    <d v="1899-12-30T17:42:50"/>
    <n v="3409"/>
    <n v="56.81666666666667"/>
    <s v="se regula sensor"/>
    <s v="ajuste"/>
    <n v="18"/>
    <s v="mayo"/>
    <s v="T"/>
    <m/>
    <s v="no"/>
    <m/>
    <m/>
    <m/>
  </r>
  <r>
    <n v="141848"/>
    <x v="23"/>
    <s v="Moreno"/>
    <x v="19"/>
    <d v="2018-11-01T00:00:00"/>
    <s v="-"/>
    <s v="Mantenimiento Mecanico"/>
    <d v="2023-05-04T00:00:00"/>
    <d v="1899-12-30T17:28:15"/>
    <d v="2023-05-04T00:00:00"/>
    <d v="1899-12-30T17:33:12"/>
    <n v="297"/>
    <n v="4.95"/>
    <s v="microparada"/>
    <s v="microparada"/>
    <n v="18"/>
    <s v="mayo"/>
    <s v="T"/>
    <s v="microparada"/>
    <s v="microparada"/>
    <s v="microparada"/>
    <s v="microparada"/>
    <s v="microparada"/>
  </r>
  <r>
    <n v="141849"/>
    <x v="3"/>
    <s v="Moreno"/>
    <x v="2"/>
    <d v="2020-02-20T00:00:00"/>
    <s v="Martín"/>
    <s v="Mantenimiento Mecanico"/>
    <d v="2023-05-04T00:00:00"/>
    <d v="1899-12-30T17:29:29"/>
    <d v="2023-05-04T00:00:00"/>
    <d v="1899-12-30T18:51:03"/>
    <n v="4894"/>
    <n v="81.566666666666663"/>
    <s v="regulacion"/>
    <s v="ajuste"/>
    <n v="18"/>
    <s v="mayo"/>
    <s v="T"/>
    <m/>
    <s v="no"/>
    <m/>
    <m/>
    <m/>
  </r>
  <r>
    <n v="141850"/>
    <x v="0"/>
    <s v="Moreno"/>
    <x v="12"/>
    <d v="2018-11-01T00:00:00"/>
    <s v="-"/>
    <s v="Mantenimiento Electrico"/>
    <d v="2023-05-04T00:00:00"/>
    <d v="1899-12-30T17:53:41"/>
    <d v="2023-05-04T00:00:00"/>
    <d v="1899-12-30T18:06:02"/>
    <n v="741"/>
    <n v="12.35"/>
    <s v="se regula camara"/>
    <s v="ajuste"/>
    <n v="18"/>
    <s v="mayo"/>
    <s v="T"/>
    <m/>
    <s v="no"/>
    <m/>
    <m/>
    <m/>
  </r>
  <r>
    <n v="141851"/>
    <x v="9"/>
    <s v="Moreno"/>
    <x v="6"/>
    <d v="2021-03-03T00:00:00"/>
    <s v="Martín"/>
    <s v="Mantenimiento Mecanico"/>
    <d v="2023-05-04T00:00:00"/>
    <d v="1899-12-30T18:12:00"/>
    <d v="2023-05-04T00:00:00"/>
    <d v="1899-12-30T20:44:49"/>
    <n v="9169"/>
    <n v="152.81666666666666"/>
    <s v="se desarma y limpia todo conjunto de llenado"/>
    <s v="ajuste"/>
    <n v="18"/>
    <s v="mayo"/>
    <s v="T"/>
    <m/>
    <s v="no"/>
    <m/>
    <m/>
    <m/>
  </r>
  <r>
    <n v="141852"/>
    <x v="6"/>
    <s v="Moreno"/>
    <x v="19"/>
    <d v="2018-11-01T00:00:00"/>
    <s v="-"/>
    <s v="Mantenimiento Mecanico"/>
    <d v="2023-05-04T00:00:00"/>
    <d v="1899-12-30T18:21:08"/>
    <d v="2023-05-04T00:00:00"/>
    <d v="1899-12-30T20:11:23"/>
    <n v="6615"/>
    <n v="110.25"/>
    <s v="regulacion de etiquetadora"/>
    <s v="ajuste"/>
    <n v="18"/>
    <s v="mayo"/>
    <s v="T"/>
    <m/>
    <s v="no"/>
    <m/>
    <m/>
    <m/>
  </r>
  <r>
    <n v="141854"/>
    <x v="19"/>
    <s v="Moreno"/>
    <x v="3"/>
    <d v="2021-02-04T00:00:00"/>
    <s v="Victor"/>
    <s v="Mantenimiento Mecanico"/>
    <d v="2023-05-04T00:00:00"/>
    <d v="1899-12-30T19:26:51"/>
    <d v="2023-05-04T00:00:00"/>
    <d v="1899-12-30T19:50:37"/>
    <n v="1426"/>
    <n v="23.766666666666666"/>
    <s v="sin informacion"/>
    <s v="sin informacion"/>
    <n v="18"/>
    <s v="mayo"/>
    <s v="T"/>
    <s v="sin informacion"/>
    <s v="sin informacion"/>
    <s v="sin informacion"/>
    <s v="sin informacion"/>
    <s v="sin informacion"/>
  </r>
  <r>
    <n v="141856"/>
    <x v="0"/>
    <s v="Moreno"/>
    <x v="2"/>
    <d v="2018-11-01T00:00:00"/>
    <s v="-"/>
    <s v="Mantenimiento Mecanico"/>
    <d v="2023-05-04T00:00:00"/>
    <d v="1899-12-30T20:03:05"/>
    <d v="2023-05-04T00:00:00"/>
    <d v="1899-12-30T20:55:57"/>
    <n v="3172"/>
    <n v="52.866666666666667"/>
    <s v="regulacion"/>
    <s v="ajuste"/>
    <n v="18"/>
    <s v="mayo"/>
    <s v="T"/>
    <m/>
    <s v="no"/>
    <m/>
    <m/>
    <m/>
  </r>
  <r>
    <n v="141861"/>
    <x v="1"/>
    <s v="Moreno"/>
    <x v="2"/>
    <d v="2020-10-16T00:00:00"/>
    <s v="Martín"/>
    <s v="Mantenimiento Electrico"/>
    <d v="2023-05-04T00:00:00"/>
    <d v="1899-12-30T23:57:40"/>
    <d v="2023-05-05T00:00:00"/>
    <d v="1899-12-30T00:02:22"/>
    <n v="282"/>
    <n v="4.7"/>
    <s v="microparada"/>
    <s v="microparada"/>
    <n v="18"/>
    <s v="mayo"/>
    <s v="N"/>
    <s v="microparada"/>
    <s v="microparada"/>
    <s v="microparada"/>
    <s v="microparada"/>
    <s v="microparada"/>
  </r>
  <r>
    <n v="141863"/>
    <x v="19"/>
    <s v="Moreno"/>
    <x v="12"/>
    <d v="2020-02-21T00:00:00"/>
    <s v="Martín"/>
    <s v="Mantenimiento Electrico"/>
    <d v="2023-05-05T00:00:00"/>
    <d v="1899-12-30T01:32:19"/>
    <d v="2023-05-05T00:00:00"/>
    <d v="1899-12-30T02:05:57"/>
    <n v="2018"/>
    <n v="33.633333333333333"/>
    <s v="sin informacion"/>
    <s v="sin informacion"/>
    <n v="18"/>
    <s v="mayo"/>
    <s v="N"/>
    <s v="sin informacion"/>
    <s v="sin informacion"/>
    <s v="sin informacion"/>
    <s v="sin informacion"/>
    <s v="sin informacion"/>
  </r>
  <r>
    <n v="141869"/>
    <x v="9"/>
    <s v="Moreno"/>
    <x v="6"/>
    <d v="2021-03-03T00:00:00"/>
    <s v="Martín"/>
    <s v="Mantenimiento Mecanico"/>
    <d v="2023-05-05T00:00:00"/>
    <d v="1899-12-30T06:19:07"/>
    <d v="2023-05-05T00:00:00"/>
    <d v="1899-12-30T06:59:50"/>
    <n v="2443"/>
    <n v="40.716666666666669"/>
    <s v="sin informacion"/>
    <s v="sin informacion"/>
    <n v="18"/>
    <s v="mayo"/>
    <s v="M"/>
    <s v="sin informacion"/>
    <s v="sin informacion"/>
    <s v="sin informacion"/>
    <s v="sin informacion"/>
    <s v="sin informacion"/>
  </r>
  <r>
    <n v="141873"/>
    <x v="9"/>
    <s v="Moreno"/>
    <x v="6"/>
    <d v="2021-03-03T00:00:00"/>
    <s v="Martín"/>
    <s v="Mantenimiento Mecanico"/>
    <d v="2023-05-05T00:00:00"/>
    <d v="1899-12-30T07:44:37"/>
    <d v="2023-05-05T00:00:00"/>
    <d v="1899-12-30T08:12:18"/>
    <n v="1661"/>
    <n v="27.683333333333334"/>
    <s v="sin informacion"/>
    <s v="sin informacion"/>
    <n v="18"/>
    <s v="mayo"/>
    <s v="M"/>
    <s v="sin informacion"/>
    <s v="sin informacion"/>
    <s v="sin informacion"/>
    <s v="sin informacion"/>
    <s v="sin informacion"/>
  </r>
  <r>
    <n v="141877"/>
    <x v="1"/>
    <s v="Moreno"/>
    <x v="2"/>
    <d v="2020-10-16T00:00:00"/>
    <s v="Martín"/>
    <s v="Mantenimiento Electrico"/>
    <d v="2023-05-05T00:00:00"/>
    <d v="1899-12-30T08:35:08"/>
    <d v="2023-05-05T00:00:00"/>
    <d v="1899-12-30T09:01:04"/>
    <n v="1556"/>
    <n v="25.933333333333334"/>
    <s v="regulacion"/>
    <s v="ajuste"/>
    <n v="18"/>
    <s v="mayo"/>
    <s v="M"/>
    <m/>
    <s v="no"/>
    <m/>
    <m/>
    <m/>
  </r>
  <r>
    <n v="141878"/>
    <x v="0"/>
    <s v="Moreno"/>
    <x v="18"/>
    <d v="2018-11-01T00:00:00"/>
    <s v="-"/>
    <s v="Mantenimiento Mecanico"/>
    <d v="2023-05-05T00:00:00"/>
    <d v="1899-12-30T08:57:53"/>
    <d v="2023-05-05T00:00:00"/>
    <d v="1899-12-30T09:39:06"/>
    <n v="2473"/>
    <n v="41.216666666666669"/>
    <s v="reemplazo de leister"/>
    <s v="rotura"/>
    <n v="18"/>
    <s v="mayo"/>
    <s v="M"/>
    <m/>
    <s v="si"/>
    <m/>
    <m/>
    <m/>
  </r>
  <r>
    <n v="141881"/>
    <x v="1"/>
    <s v="Moreno"/>
    <x v="2"/>
    <d v="2020-10-16T00:00:00"/>
    <s v="Martín"/>
    <s v="Mantenimiento Electrico"/>
    <d v="2023-05-05T00:00:00"/>
    <d v="1899-12-30T09:09:38"/>
    <d v="2023-05-05T00:00:00"/>
    <d v="1899-12-30T09:18:10"/>
    <n v="512"/>
    <n v="8.5333333333333332"/>
    <s v="microparada"/>
    <s v="microparada"/>
    <n v="18"/>
    <s v="mayo"/>
    <s v="M"/>
    <s v="microparada"/>
    <s v="microparada"/>
    <s v="microparada"/>
    <s v="microparada"/>
    <s v="microparada"/>
  </r>
  <r>
    <n v="141882"/>
    <x v="0"/>
    <s v="Moreno"/>
    <x v="2"/>
    <d v="2018-11-01T00:00:00"/>
    <s v="-"/>
    <s v="Mantenimiento Mecanico"/>
    <d v="2023-05-05T00:00:00"/>
    <d v="1899-12-30T09:18:20"/>
    <d v="2023-05-05T00:00:00"/>
    <d v="1899-12-30T09:55:23"/>
    <n v="2223"/>
    <n v="37.049999999999997"/>
    <s v="regulacion"/>
    <s v="ajuste"/>
    <n v="18"/>
    <s v="mayo"/>
    <s v="M"/>
    <m/>
    <s v="no"/>
    <m/>
    <m/>
    <m/>
  </r>
  <r>
    <n v="141885"/>
    <x v="0"/>
    <s v="Moreno"/>
    <x v="18"/>
    <d v="2018-11-01T00:00:00"/>
    <s v="-"/>
    <s v="Mantenimiento Mecanico"/>
    <d v="2023-05-05T00:00:00"/>
    <d v="1899-12-30T09:46:16"/>
    <d v="2023-05-05T00:00:00"/>
    <d v="1899-12-30T10:12:30"/>
    <n v="1574"/>
    <n v="26.233333333333334"/>
    <s v="reemplazo de leister"/>
    <s v="rotura"/>
    <n v="18"/>
    <s v="mayo"/>
    <s v="M"/>
    <m/>
    <s v="si"/>
    <m/>
    <m/>
    <m/>
  </r>
  <r>
    <n v="141886"/>
    <x v="0"/>
    <s v="Moreno"/>
    <x v="2"/>
    <d v="2018-11-01T00:00:00"/>
    <s v="-"/>
    <s v="Mantenimiento Mecanico"/>
    <d v="2023-05-05T00:00:00"/>
    <d v="1899-12-30T09:55:42"/>
    <d v="2023-05-05T00:00:00"/>
    <d v="1899-12-30T14:25:12"/>
    <n v="16170"/>
    <n v="269.5"/>
    <s v="regulacion"/>
    <s v="ajuste"/>
    <n v="18"/>
    <s v="mayo"/>
    <s v="M"/>
    <m/>
    <s v="no"/>
    <m/>
    <m/>
    <m/>
  </r>
  <r>
    <n v="141887"/>
    <x v="8"/>
    <s v="Moreno"/>
    <x v="4"/>
    <d v="2020-02-20T00:00:00"/>
    <s v="Martín"/>
    <s v="Mantenimiento Electrico"/>
    <d v="2023-05-05T00:00:00"/>
    <d v="1899-12-30T10:12:30"/>
    <d v="2023-05-05T00:00:00"/>
    <d v="1899-12-30T10:22:22"/>
    <n v="592"/>
    <n v="9.8666666666666671"/>
    <s v="microparada"/>
    <s v="microparada"/>
    <n v="18"/>
    <s v="mayo"/>
    <s v="M"/>
    <s v="microparada"/>
    <s v="microparada"/>
    <s v="microparada"/>
    <s v="microparada"/>
    <s v="microparada"/>
  </r>
  <r>
    <n v="141888"/>
    <x v="0"/>
    <s v="Moreno"/>
    <x v="18"/>
    <d v="2018-11-01T00:00:00"/>
    <s v="-"/>
    <s v="Mantenimiento Electrico"/>
    <d v="2023-05-05T00:00:00"/>
    <d v="1899-12-30T10:12:44"/>
    <d v="2023-05-05T00:00:00"/>
    <d v="1899-12-30T13:35:56"/>
    <n v="12192"/>
    <n v="203.2"/>
    <s v="reemplazo de leister"/>
    <s v="rotura"/>
    <n v="18"/>
    <s v="mayo"/>
    <s v="M"/>
    <m/>
    <s v="si"/>
    <m/>
    <m/>
    <m/>
  </r>
  <r>
    <n v="141889"/>
    <x v="21"/>
    <s v="Moreno"/>
    <x v="6"/>
    <d v="2018-11-01T00:00:00"/>
    <s v="-"/>
    <s v="Mantenimiento Electrico"/>
    <d v="2023-05-05T00:00:00"/>
    <d v="1899-12-30T10:59:23"/>
    <d v="2023-05-05T00:00:00"/>
    <d v="1899-12-30T11:13:30"/>
    <n v="847"/>
    <n v="14.116666666666667"/>
    <s v="sin informacion"/>
    <s v="sin informacion"/>
    <n v="18"/>
    <s v="mayo"/>
    <s v="M"/>
    <s v="sin informacion"/>
    <s v="sin informacion"/>
    <s v="sin informacion"/>
    <s v="sin informacion"/>
    <s v="sin informacion"/>
  </r>
  <r>
    <n v="141893"/>
    <x v="34"/>
    <s v="Moreno"/>
    <x v="3"/>
    <d v="2021-03-10T00:00:00"/>
    <s v="Martín"/>
    <s v="Mantenimiento Mecanico"/>
    <d v="2023-05-05T00:00:00"/>
    <d v="1899-12-30T11:29:10"/>
    <d v="2023-05-05T00:00:00"/>
    <d v="1899-12-30T12:00:02"/>
    <n v="1852"/>
    <n v="30.866666666666667"/>
    <s v="ajuste de roscadora"/>
    <s v="ajuste"/>
    <n v="18"/>
    <s v="mayo"/>
    <s v="M"/>
    <m/>
    <s v="no"/>
    <m/>
    <m/>
    <m/>
  </r>
  <r>
    <n v="141894"/>
    <x v="0"/>
    <s v="Moreno"/>
    <x v="4"/>
    <d v="2018-11-01T00:00:00"/>
    <s v="-"/>
    <s v="Mantenimiento Electrico"/>
    <d v="2023-05-05T00:00:00"/>
    <d v="1899-12-30T11:50:00"/>
    <d v="2023-05-05T00:00:00"/>
    <d v="1899-12-30T12:06:17"/>
    <n v="977"/>
    <n v="16.283333333333335"/>
    <s v="sin informacion"/>
    <s v="sin informacion"/>
    <n v="18"/>
    <s v="mayo"/>
    <s v="M"/>
    <s v="sin informacion"/>
    <s v="sin informacion"/>
    <s v="sin informacion"/>
    <s v="sin informacion"/>
    <s v="sin informacion"/>
  </r>
  <r>
    <n v="141898"/>
    <x v="28"/>
    <s v="Moreno"/>
    <x v="15"/>
    <d v="2018-11-01T00:00:00"/>
    <s v="-"/>
    <s v="Mantenimiento Electrico"/>
    <d v="2023-05-05T00:00:00"/>
    <d v="1899-12-30T12:52:38"/>
    <d v="2023-05-05T00:00:00"/>
    <d v="1899-12-30T13:13:45"/>
    <n v="1267"/>
    <n v="21.116666666666667"/>
    <s v="sin informacion"/>
    <s v="sin informacion"/>
    <n v="18"/>
    <s v="mayo"/>
    <s v="M"/>
    <s v="sin informacion"/>
    <s v="sin informacion"/>
    <s v="sin informacion"/>
    <s v="sin informacion"/>
    <s v="sin informacion"/>
  </r>
  <r>
    <n v="141907"/>
    <x v="1"/>
    <s v="Moreno"/>
    <x v="2"/>
    <d v="2020-10-16T00:00:00"/>
    <s v="Martín"/>
    <s v="Mantenimiento Electrico"/>
    <d v="2023-05-05T00:00:00"/>
    <d v="1899-12-30T17:03:47"/>
    <d v="2023-05-05T00:00:00"/>
    <d v="1899-12-30T17:15:07"/>
    <n v="680"/>
    <n v="11.333333333333334"/>
    <s v="regulacion"/>
    <s v="ajuste"/>
    <n v="18"/>
    <s v="mayo"/>
    <s v="T"/>
    <m/>
    <s v="no"/>
    <m/>
    <m/>
    <m/>
  </r>
  <r>
    <n v="141911"/>
    <x v="12"/>
    <s v="Moreno"/>
    <x v="7"/>
    <d v="2018-11-01T00:00:00"/>
    <s v="-"/>
    <s v="Mantenimiento Electrico"/>
    <d v="2023-05-05T00:00:00"/>
    <d v="1899-12-30T17:56:14"/>
    <d v="2023-05-05T00:00:00"/>
    <d v="1899-12-30T18:01:07"/>
    <n v="293"/>
    <n v="4.8833333333333337"/>
    <s v="microparada"/>
    <s v="microparada"/>
    <n v="18"/>
    <s v="mayo"/>
    <s v="T"/>
    <s v="microparada"/>
    <s v="microparada"/>
    <s v="microparada"/>
    <s v="microparada"/>
    <s v="microparada"/>
  </r>
  <r>
    <n v="141913"/>
    <x v="24"/>
    <s v="Moreno"/>
    <x v="7"/>
    <d v="2018-11-01T00:00:00"/>
    <s v="-"/>
    <s v="Mantenimiento Electrico"/>
    <d v="2023-05-05T00:00:00"/>
    <d v="1899-12-30T18:07:07"/>
    <d v="2023-05-05T00:00:00"/>
    <d v="1899-12-30T18:37:50"/>
    <n v="1843"/>
    <n v="30.716666666666665"/>
    <s v="se prende y se regula camara"/>
    <s v="ajuste"/>
    <n v="18"/>
    <s v="mayo"/>
    <s v="T"/>
    <m/>
    <s v="no"/>
    <m/>
    <m/>
    <m/>
  </r>
  <r>
    <n v="141917"/>
    <x v="0"/>
    <s v="Moreno"/>
    <x v="17"/>
    <d v="2018-11-01T00:00:00"/>
    <s v="-"/>
    <s v="Mantenimiento Mecanico"/>
    <d v="2023-05-05T00:00:00"/>
    <d v="1899-12-30T19:05:41"/>
    <d v="2023-05-05T00:00:00"/>
    <d v="1899-12-30T20:29:14"/>
    <n v="5013"/>
    <n v="83.55"/>
    <s v="sin informacion"/>
    <s v="sin informacion"/>
    <n v="18"/>
    <s v="mayo"/>
    <s v="T"/>
    <s v="sin informacion"/>
    <s v="sin informacion"/>
    <s v="sin informacion"/>
    <s v="sin informacion"/>
    <s v="sin informacion"/>
  </r>
  <r>
    <n v="141918"/>
    <x v="9"/>
    <s v="Moreno"/>
    <x v="6"/>
    <d v="2021-03-03T00:00:00"/>
    <s v="Martín"/>
    <s v="Mantenimiento Mecanico"/>
    <d v="2023-05-05T00:00:00"/>
    <d v="1899-12-30T19:21:04"/>
    <d v="2023-05-05T00:00:00"/>
    <d v="1899-12-30T20:47:58"/>
    <n v="5214"/>
    <n v="86.9"/>
    <s v="se cambia hercules"/>
    <s v="rotura"/>
    <n v="18"/>
    <s v="mayo"/>
    <s v="T"/>
    <m/>
    <s v="si"/>
    <m/>
    <m/>
    <m/>
  </r>
  <r>
    <n v="141923"/>
    <x v="24"/>
    <s v="Moreno"/>
    <x v="12"/>
    <d v="2018-11-01T00:00:00"/>
    <s v="-"/>
    <s v="Mantenimiento Mecanico"/>
    <d v="2023-05-05T00:00:00"/>
    <d v="1899-12-30T20:19:24"/>
    <d v="2023-05-08T00:00:00"/>
    <d v="1899-12-30T06:11:06"/>
    <n v="208302"/>
    <n v="3471.7"/>
    <s v="no aplica"/>
    <s v="no aplica"/>
    <n v="19"/>
    <s v="mayo"/>
    <s v="T"/>
    <s v="no aplica"/>
    <s v="no aplica"/>
    <s v="no aplica"/>
    <s v="no aplica"/>
    <s v="no aplica"/>
  </r>
  <r>
    <n v="141926"/>
    <x v="10"/>
    <s v="Moreno"/>
    <x v="7"/>
    <d v="2020-09-30T00:00:00"/>
    <s v="Martín"/>
    <s v="Mantenimiento Mecanico"/>
    <d v="2023-05-05T00:00:00"/>
    <d v="1899-12-30T20:37:20"/>
    <d v="2023-05-05T00:00:00"/>
    <d v="1899-12-30T20:39:04"/>
    <n v="104"/>
    <n v="1.7333333333333334"/>
    <s v="microparada"/>
    <s v="microparada"/>
    <n v="18"/>
    <s v="mayo"/>
    <s v="T"/>
    <s v="microparada"/>
    <s v="microparada"/>
    <s v="microparada"/>
    <s v="microparada"/>
    <s v="microparada"/>
  </r>
  <r>
    <n v="141928"/>
    <x v="0"/>
    <s v="Moreno"/>
    <x v="4"/>
    <d v="2018-11-01T00:00:00"/>
    <s v="-"/>
    <s v="Mantenimiento Mecanico"/>
    <d v="2023-05-05T00:00:00"/>
    <d v="1899-12-30T21:10:41"/>
    <d v="2023-05-05T00:00:00"/>
    <d v="1899-12-30T21:19:46"/>
    <n v="545"/>
    <n v="9.0833333333333339"/>
    <s v="microparada"/>
    <s v="microparada"/>
    <n v="18"/>
    <s v="mayo"/>
    <s v="T"/>
    <s v="microparada"/>
    <s v="microparada"/>
    <s v="microparada"/>
    <s v="microparada"/>
    <s v="microparada"/>
  </r>
  <r>
    <n v="141934"/>
    <x v="0"/>
    <s v="Moreno"/>
    <x v="18"/>
    <d v="2018-11-01T00:00:00"/>
    <s v="-"/>
    <s v="Mantenimiento Mecanico"/>
    <d v="2023-05-08T00:00:00"/>
    <d v="1899-12-30T06:04:15"/>
    <d v="2023-05-08T00:00:00"/>
    <d v="1899-12-30T06:25:10"/>
    <n v="1255"/>
    <n v="20.916666666666668"/>
    <s v="sin informacion"/>
    <s v="sin informacion"/>
    <n v="19"/>
    <s v="mayo"/>
    <s v="M"/>
    <s v="sin informacion"/>
    <s v="sin informacion"/>
    <s v="sin informacion"/>
    <s v="sin informacion"/>
    <s v="sin informacion"/>
  </r>
  <r>
    <n v="141946"/>
    <x v="9"/>
    <s v="Moreno"/>
    <x v="6"/>
    <d v="2021-03-03T00:00:00"/>
    <s v="Martín"/>
    <s v="Mantenimiento Mecanico"/>
    <d v="2023-05-08T00:00:00"/>
    <d v="1899-12-30T06:55:54"/>
    <d v="2023-05-08T00:00:00"/>
    <d v="1899-12-30T07:25:34"/>
    <n v="1780"/>
    <n v="29.666666666666668"/>
    <s v="sin informacion"/>
    <s v="sin informacion"/>
    <n v="19"/>
    <s v="mayo"/>
    <s v="M"/>
    <s v="sin informacion"/>
    <s v="sin informacion"/>
    <s v="sin informacion"/>
    <s v="sin informacion"/>
    <s v="sin informacion"/>
  </r>
  <r>
    <n v="141947"/>
    <x v="11"/>
    <s v="Moreno"/>
    <x v="19"/>
    <d v="2018-11-01T00:00:00"/>
    <s v="-"/>
    <s v="Mantenimiento Electrico"/>
    <d v="2023-05-08T00:00:00"/>
    <d v="1899-12-30T07:03:54"/>
    <d v="2023-05-08T00:00:00"/>
    <d v="1899-12-30T08:30:55"/>
    <n v="5221"/>
    <n v="87.016666666666666"/>
    <s v="sin informacion"/>
    <s v="sin informacion"/>
    <n v="19"/>
    <s v="mayo"/>
    <s v="M"/>
    <s v="sin informacion"/>
    <s v="sin informacion"/>
    <s v="sin informacion"/>
    <s v="sin informacion"/>
    <s v="sin informacion"/>
  </r>
  <r>
    <n v="141948"/>
    <x v="3"/>
    <s v="Moreno"/>
    <x v="6"/>
    <d v="2018-11-01T00:00:00"/>
    <s v="-"/>
    <s v="Mantenimiento Mecanico"/>
    <d v="2023-05-08T00:00:00"/>
    <d v="1899-12-30T07:25:46"/>
    <d v="2023-05-08T00:00:00"/>
    <d v="1899-12-30T08:07:32"/>
    <n v="2506"/>
    <n v="41.766666666666666"/>
    <s v="sin informacion"/>
    <s v="sin informacion"/>
    <n v="19"/>
    <s v="mayo"/>
    <s v="M"/>
    <s v="sin informacion"/>
    <s v="sin informacion"/>
    <s v="sin informacion"/>
    <s v="sin informacion"/>
    <s v="sin informacion"/>
  </r>
  <r>
    <n v="141949"/>
    <x v="14"/>
    <s v="Moreno"/>
    <x v="2"/>
    <d v="2020-02-20T00:00:00"/>
    <s v="Martín"/>
    <s v="Mantenimiento Electrico"/>
    <d v="2023-05-08T00:00:00"/>
    <d v="1899-12-30T07:43:10"/>
    <d v="2023-05-08T00:00:00"/>
    <d v="1899-12-30T07:44:51"/>
    <n v="101"/>
    <n v="1.6833333333333333"/>
    <s v="microparada"/>
    <s v="microparada"/>
    <n v="19"/>
    <s v="mayo"/>
    <s v="M"/>
    <s v="microparada"/>
    <s v="microparada"/>
    <s v="microparada"/>
    <s v="microparada"/>
    <s v="microparada"/>
  </r>
  <r>
    <n v="141950"/>
    <x v="22"/>
    <s v="Moreno"/>
    <x v="2"/>
    <d v="2018-11-01T00:00:00"/>
    <s v="-"/>
    <s v="Mantenimiento Electrico"/>
    <d v="2023-05-08T00:00:00"/>
    <d v="1899-12-30T07:56:52"/>
    <d v="2023-05-08T00:00:00"/>
    <d v="1899-12-30T08:14:42"/>
    <n v="1070"/>
    <n v="17.833333333333332"/>
    <s v="sin informacion"/>
    <s v="sin informacion"/>
    <n v="19"/>
    <s v="mayo"/>
    <s v="M"/>
    <s v="sin informacion"/>
    <s v="sin informacion"/>
    <s v="sin informacion"/>
    <s v="sin informacion"/>
    <s v="sin informacion"/>
  </r>
  <r>
    <n v="141957"/>
    <x v="11"/>
    <s v="Moreno"/>
    <x v="19"/>
    <d v="2018-11-01T00:00:00"/>
    <s v="-"/>
    <s v="Mantenimiento Electrico"/>
    <d v="2023-05-08T00:00:00"/>
    <d v="1899-12-30T08:32:51"/>
    <d v="2023-05-08T00:00:00"/>
    <d v="1899-12-30T14:53:56"/>
    <n v="22865"/>
    <n v="381.08333333333331"/>
    <s v="sin informacion"/>
    <s v="sin informacion"/>
    <n v="19"/>
    <s v="mayo"/>
    <s v="M"/>
    <s v="sin informacion"/>
    <s v="sin informacion"/>
    <s v="sin informacion"/>
    <s v="sin informacion"/>
    <s v="sin informacion"/>
  </r>
  <r>
    <n v="141958"/>
    <x v="0"/>
    <s v="Moreno"/>
    <x v="2"/>
    <d v="2018-11-01T00:00:00"/>
    <s v="-"/>
    <s v="Mantenimiento Electrico"/>
    <d v="2023-05-08T00:00:00"/>
    <d v="1899-12-30T08:36:45"/>
    <d v="2023-05-08T00:00:00"/>
    <d v="1899-12-30T09:22:12"/>
    <n v="2727"/>
    <n v="45.45"/>
    <s v="sin informacion"/>
    <s v="sin informacion"/>
    <n v="19"/>
    <s v="mayo"/>
    <s v="M"/>
    <s v="sin informacion"/>
    <s v="sin informacion"/>
    <s v="sin informacion"/>
    <s v="sin informacion"/>
    <s v="sin informacion"/>
  </r>
  <r>
    <n v="141960"/>
    <x v="25"/>
    <s v="Moreno"/>
    <x v="4"/>
    <d v="2018-11-01T00:00:00"/>
    <s v="-"/>
    <s v="Mantenimiento Electrico"/>
    <d v="2023-05-08T00:00:00"/>
    <d v="1899-12-30T08:59:44"/>
    <d v="2023-05-08T00:00:00"/>
    <d v="1899-12-30T09:07:28"/>
    <n v="464"/>
    <n v="7.7333333333333334"/>
    <s v="microparada"/>
    <s v="microparada"/>
    <n v="19"/>
    <s v="mayo"/>
    <s v="M"/>
    <s v="microparada"/>
    <s v="microparada"/>
    <s v="microparada"/>
    <s v="microparada"/>
    <s v="microparada"/>
  </r>
  <r>
    <n v="141962"/>
    <x v="0"/>
    <s v="Moreno"/>
    <x v="18"/>
    <d v="2018-11-01T00:00:00"/>
    <s v="-"/>
    <s v="Mantenimiento Mecanico"/>
    <d v="2023-05-08T00:00:00"/>
    <d v="1899-12-30T09:02:38"/>
    <d v="2023-05-08T00:00:00"/>
    <d v="1899-12-30T10:51:54"/>
    <n v="6556"/>
    <n v="109.26666666666667"/>
    <s v="sin informacion"/>
    <s v="sin informacion"/>
    <n v="19"/>
    <s v="mayo"/>
    <s v="M"/>
    <s v="sin informacion"/>
    <s v="sin informacion"/>
    <s v="sin informacion"/>
    <s v="sin informacion"/>
    <s v="sin informacion"/>
  </r>
  <r>
    <n v="141963"/>
    <x v="25"/>
    <s v="Moreno"/>
    <x v="4"/>
    <d v="2018-11-01T00:00:00"/>
    <s v="-"/>
    <s v="Mantenimiento Electrico"/>
    <d v="2023-05-08T00:00:00"/>
    <d v="1899-12-30T09:07:35"/>
    <d v="2023-05-08T00:00:00"/>
    <d v="1899-12-30T09:53:48"/>
    <n v="2773"/>
    <n v="46.216666666666669"/>
    <s v="puesta en marcha de brazo"/>
    <s v="ajuste"/>
    <n v="19"/>
    <s v="mayo"/>
    <s v="M"/>
    <m/>
    <s v="no"/>
    <m/>
    <m/>
    <m/>
  </r>
  <r>
    <n v="141965"/>
    <x v="10"/>
    <s v="Moreno"/>
    <x v="7"/>
    <d v="2020-09-30T00:00:00"/>
    <s v="Martín"/>
    <s v="Mantenimiento Mecanico"/>
    <d v="2023-05-08T00:00:00"/>
    <d v="1899-12-30T09:36:13"/>
    <d v="2023-05-08T00:00:00"/>
    <d v="1899-12-30T11:11:37"/>
    <n v="5724"/>
    <n v="95.4"/>
    <s v="cambió de correas celofanadora "/>
    <s v="rotura"/>
    <n v="19"/>
    <s v="mayo"/>
    <s v="M"/>
    <m/>
    <s v="si"/>
    <m/>
    <m/>
    <m/>
  </r>
  <r>
    <n v="141971"/>
    <x v="27"/>
    <s v="Moreno"/>
    <x v="2"/>
    <d v="2018-11-01T00:00:00"/>
    <s v="-"/>
    <s v="Mantenimiento Mecanico"/>
    <d v="2023-05-08T00:00:00"/>
    <d v="1899-12-30T10:29:38"/>
    <d v="2023-05-08T00:00:00"/>
    <d v="1899-12-30T15:04:10"/>
    <n v="16472"/>
    <n v="274.53333333333336"/>
    <s v="sin informacion"/>
    <s v="sin informacion"/>
    <n v="19"/>
    <s v="mayo"/>
    <s v="M"/>
    <s v="sin informacion"/>
    <s v="sin informacion"/>
    <s v="sin informacion"/>
    <s v="sin informacion"/>
    <s v="sin informacion"/>
  </r>
  <r>
    <n v="141973"/>
    <x v="19"/>
    <s v="Moreno"/>
    <x v="13"/>
    <d v="2018-11-01T00:00:00"/>
    <s v="-"/>
    <s v="Mantenimiento Electrico"/>
    <d v="2023-05-08T00:00:00"/>
    <d v="1899-12-30T10:44:01"/>
    <d v="2023-05-08T00:00:00"/>
    <d v="1899-12-30T15:03:18"/>
    <n v="15557"/>
    <n v="259.28333333333336"/>
    <s v="cambio termocupla se trabajó"/>
    <s v="rotura"/>
    <n v="19"/>
    <s v="mayo"/>
    <s v="M"/>
    <m/>
    <s v="si"/>
    <m/>
    <m/>
    <m/>
  </r>
  <r>
    <n v="141980"/>
    <x v="0"/>
    <s v="Moreno"/>
    <x v="5"/>
    <d v="2018-11-01T00:00:00"/>
    <s v="-"/>
    <s v="Mantenimiento Mecanico"/>
    <d v="2023-05-08T00:00:00"/>
    <d v="1899-12-30T12:04:32"/>
    <d v="2023-05-08T00:00:00"/>
    <d v="1899-12-30T14:34:58"/>
    <n v="9026"/>
    <n v="150.43333333333334"/>
    <s v="sin informacion"/>
    <s v="sin informacion"/>
    <n v="19"/>
    <s v="mayo"/>
    <s v="M"/>
    <s v="sin informacion"/>
    <s v="sin informacion"/>
    <s v="sin informacion"/>
    <s v="sin informacion"/>
    <s v="sin informacion"/>
  </r>
  <r>
    <n v="141982"/>
    <x v="0"/>
    <s v="Moreno"/>
    <x v="14"/>
    <d v="2018-11-01T00:00:00"/>
    <s v="-"/>
    <s v="Mantenimiento Electrico"/>
    <d v="2023-05-08T00:00:00"/>
    <d v="1899-12-30T12:29:15"/>
    <d v="2023-05-08T00:00:00"/>
    <d v="1899-12-30T13:01:03"/>
    <n v="1908"/>
    <n v="31.8"/>
    <s v="se repone termica"/>
    <s v="ajuste"/>
    <n v="19"/>
    <s v="mayo"/>
    <s v="M"/>
    <m/>
    <s v="no"/>
    <m/>
    <m/>
    <m/>
  </r>
  <r>
    <n v="141984"/>
    <x v="0"/>
    <s v="Moreno"/>
    <x v="12"/>
    <d v="2018-11-01T00:00:00"/>
    <s v="-"/>
    <s v="Mantenimiento Mecanico"/>
    <d v="2023-05-08T00:00:00"/>
    <d v="1899-12-30T12:56:10"/>
    <d v="2023-05-08T00:00:00"/>
    <d v="1899-12-30T14:16:09"/>
    <n v="4799"/>
    <n v="79.983333333333334"/>
    <s v="sin informacion"/>
    <s v="sin informacion"/>
    <n v="19"/>
    <s v="mayo"/>
    <s v="M"/>
    <s v="sin informacion"/>
    <s v="sin informacion"/>
    <s v="sin informacion"/>
    <s v="sin informacion"/>
    <s v="sin informacion"/>
  </r>
  <r>
    <n v="141985"/>
    <x v="0"/>
    <s v="Moreno"/>
    <x v="14"/>
    <d v="2018-11-01T00:00:00"/>
    <s v="-"/>
    <s v="Mantenimiento Electrico"/>
    <d v="2023-05-08T00:00:00"/>
    <d v="1899-12-30T13:14:42"/>
    <d v="2023-05-08T00:00:00"/>
    <d v="1899-12-30T13:33:24"/>
    <n v="1122"/>
    <n v="18.7"/>
    <s v="se repone disyuntor de llenadora"/>
    <s v="ajuste"/>
    <n v="19"/>
    <s v="mayo"/>
    <s v="M"/>
    <m/>
    <s v="no"/>
    <m/>
    <m/>
    <m/>
  </r>
  <r>
    <n v="141986"/>
    <x v="0"/>
    <s v="Moreno"/>
    <x v="14"/>
    <d v="2018-11-01T00:00:00"/>
    <s v="-"/>
    <s v="Mantenimiento Electrico"/>
    <d v="2023-05-08T00:00:00"/>
    <d v="1899-12-30T14:16:09"/>
    <d v="2023-05-08T00:00:00"/>
    <d v="1899-12-30T15:03:29"/>
    <n v="2840"/>
    <n v="47.333333333333336"/>
    <s v="se repone disyuntor de llenadora"/>
    <s v="ajuste"/>
    <n v="19"/>
    <s v="mayo"/>
    <s v="T"/>
    <m/>
    <s v="no"/>
    <m/>
    <m/>
    <m/>
  </r>
  <r>
    <n v="141987"/>
    <x v="0"/>
    <s v="Moreno"/>
    <x v="12"/>
    <d v="2018-11-01T00:00:00"/>
    <s v="-"/>
    <s v="Mantenimiento Mecanico"/>
    <d v="2023-05-08T00:00:00"/>
    <d v="1899-12-30T14:16:17"/>
    <d v="2023-05-08T00:00:00"/>
    <d v="1899-12-30T15:06:20"/>
    <n v="3003"/>
    <n v="50.05"/>
    <s v="sin informacion"/>
    <s v="sin informacion"/>
    <n v="19"/>
    <s v="mayo"/>
    <s v="T"/>
    <s v="sin informacion"/>
    <s v="sin informacion"/>
    <s v="sin informacion"/>
    <s v="sin informacion"/>
    <s v="sin informacion"/>
  </r>
  <r>
    <n v="141989"/>
    <x v="6"/>
    <s v="Moreno"/>
    <x v="19"/>
    <d v="2018-11-01T00:00:00"/>
    <s v="-"/>
    <s v="Mantenimiento Mecanico"/>
    <d v="2023-05-08T00:00:00"/>
    <d v="1899-12-30T14:54:10"/>
    <d v="2023-05-08T00:00:00"/>
    <d v="1899-12-30T15:19:11"/>
    <n v="1501"/>
    <n v="25.016666666666666"/>
    <s v="regulación de etiquetadora"/>
    <s v="ajuste"/>
    <n v="19"/>
    <s v="mayo"/>
    <s v="T"/>
    <m/>
    <s v="no"/>
    <m/>
    <m/>
    <m/>
  </r>
  <r>
    <n v="141993"/>
    <x v="23"/>
    <s v="Moreno"/>
    <x v="19"/>
    <d v="2018-11-01T00:00:00"/>
    <s v="-"/>
    <s v="Mantenimiento Electrico"/>
    <d v="2023-05-08T00:00:00"/>
    <d v="1899-12-30T15:19:20"/>
    <d v="2023-05-08T00:00:00"/>
    <d v="1899-12-30T16:07:19"/>
    <n v="2879"/>
    <n v="47.983333333333334"/>
    <s v="sin informacion"/>
    <s v="sin informacion"/>
    <n v="19"/>
    <s v="mayo"/>
    <s v="T"/>
    <s v="sin informacion"/>
    <s v="sin informacion"/>
    <s v="sin informacion"/>
    <s v="sin informacion"/>
    <s v="sin informacion"/>
  </r>
  <r>
    <n v="141994"/>
    <x v="39"/>
    <s v="Moreno"/>
    <x v="2"/>
    <d v="2018-11-01T00:00:00"/>
    <s v="-"/>
    <s v="Mantenimiento Mecanico"/>
    <d v="2023-05-08T00:00:00"/>
    <d v="1899-12-30T15:23:36"/>
    <d v="2023-05-08T00:00:00"/>
    <d v="1899-12-30T15:42:44"/>
    <n v="1148"/>
    <n v="19.133333333333333"/>
    <s v="se ajusta pistón de ordenador"/>
    <s v="ajuste"/>
    <n v="19"/>
    <s v="mayo"/>
    <s v="T"/>
    <m/>
    <s v="no"/>
    <m/>
    <m/>
    <m/>
  </r>
  <r>
    <n v="141997"/>
    <x v="0"/>
    <s v="Moreno"/>
    <x v="2"/>
    <d v="2018-11-01T00:00:00"/>
    <s v="-"/>
    <s v="Mantenimiento Mecanico"/>
    <d v="2023-05-08T00:00:00"/>
    <d v="1899-12-30T17:00:39"/>
    <d v="2023-05-08T00:00:00"/>
    <d v="1899-12-30T17:04:21"/>
    <n v="222"/>
    <n v="3.7"/>
    <s v="microparada"/>
    <s v="microparada"/>
    <n v="19"/>
    <s v="mayo"/>
    <s v="T"/>
    <s v="microparada"/>
    <s v="microparada"/>
    <s v="microparada"/>
    <s v="microparada"/>
    <s v="microparada"/>
  </r>
  <r>
    <n v="141999"/>
    <x v="0"/>
    <s v="Moreno"/>
    <x v="2"/>
    <d v="2018-11-01T00:00:00"/>
    <s v="-"/>
    <s v="Mantenimiento Mecanico"/>
    <d v="2023-05-08T00:00:00"/>
    <d v="1899-12-30T17:08:02"/>
    <d v="2023-05-08T00:00:00"/>
    <d v="1899-12-30T17:20:11"/>
    <n v="729"/>
    <n v="12.15"/>
    <s v="sin informacion"/>
    <s v="sin informacion"/>
    <n v="19"/>
    <s v="mayo"/>
    <s v="T"/>
    <s v="sin informacion"/>
    <s v="sin informacion"/>
    <s v="sin informacion"/>
    <s v="sin informacion"/>
    <s v="sin informacion"/>
  </r>
  <r>
    <n v="142001"/>
    <x v="6"/>
    <s v="Moreno"/>
    <x v="19"/>
    <d v="2018-11-01T00:00:00"/>
    <s v="-"/>
    <s v="Mantenimiento Mecanico"/>
    <d v="2023-05-08T00:00:00"/>
    <d v="1899-12-30T17:27:13"/>
    <d v="2023-05-08T00:00:00"/>
    <d v="1899-12-30T18:20:10"/>
    <n v="3177"/>
    <n v="52.95"/>
    <s v="se cambia correa de etiquetadora y flejes del mismo sujetador de envases"/>
    <s v="rotura"/>
    <n v="19"/>
    <s v="mayo"/>
    <s v="T"/>
    <m/>
    <s v="si"/>
    <m/>
    <m/>
    <m/>
  </r>
  <r>
    <n v="142006"/>
    <x v="27"/>
    <s v="Moreno"/>
    <x v="2"/>
    <d v="2018-11-01T00:00:00"/>
    <s v="-"/>
    <s v="Mantenimiento Mecanico"/>
    <d v="2023-05-08T00:00:00"/>
    <d v="1899-12-30T18:54:53"/>
    <d v="2023-05-08T00:00:00"/>
    <d v="1899-12-30T18:56:59"/>
    <n v="126"/>
    <n v="2.1"/>
    <s v="microparada"/>
    <s v="microparada"/>
    <n v="19"/>
    <s v="mayo"/>
    <s v="T"/>
    <s v="microparada"/>
    <s v="microparada"/>
    <s v="microparada"/>
    <s v="microparada"/>
    <s v="microparada"/>
  </r>
  <r>
    <n v="142012"/>
    <x v="27"/>
    <s v="Moreno"/>
    <x v="2"/>
    <d v="2018-11-01T00:00:00"/>
    <s v="-"/>
    <s v="Mantenimiento Mecanico"/>
    <d v="2023-05-08T00:00:00"/>
    <d v="1899-12-30T19:55:52"/>
    <d v="2023-05-08T00:00:00"/>
    <d v="1899-12-30T20:11:50"/>
    <n v="958"/>
    <n v="15.966666666666667"/>
    <s v="sin informacion"/>
    <s v="sin informacion"/>
    <n v="19"/>
    <s v="mayo"/>
    <s v="T"/>
    <s v="sin informacion"/>
    <s v="sin informacion"/>
    <s v="sin informacion"/>
    <s v="sin informacion"/>
    <s v="sin informacion"/>
  </r>
  <r>
    <n v="142013"/>
    <x v="27"/>
    <s v="Moreno"/>
    <x v="2"/>
    <d v="2018-11-01T00:00:00"/>
    <s v="-"/>
    <s v="Mantenimiento Mecanico"/>
    <d v="2023-05-08T00:00:00"/>
    <d v="1899-12-30T20:12:37"/>
    <d v="2023-05-08T00:00:00"/>
    <d v="1899-12-30T20:23:04"/>
    <n v="627"/>
    <n v="10.45"/>
    <s v="sin informacion"/>
    <s v="sin informacion"/>
    <n v="19"/>
    <s v="mayo"/>
    <s v="T"/>
    <s v="sin informacion"/>
    <s v="sin informacion"/>
    <s v="sin informacion"/>
    <s v="sin informacion"/>
    <s v="sin informacion"/>
  </r>
  <r>
    <n v="142016"/>
    <x v="3"/>
    <s v="Moreno"/>
    <x v="15"/>
    <d v="2020-02-20T00:00:00"/>
    <s v="Martín"/>
    <s v="Mantenimiento Mecanico"/>
    <d v="2023-05-08T00:00:00"/>
    <d v="1899-12-30T20:52:36"/>
    <d v="2023-05-08T00:00:00"/>
    <d v="1899-12-30T21:10:24"/>
    <n v="1068"/>
    <n v="17.8"/>
    <s v="regulación de torqueadora"/>
    <s v="ajuste"/>
    <n v="19"/>
    <s v="mayo"/>
    <s v="T"/>
    <m/>
    <s v="no"/>
    <m/>
    <m/>
    <m/>
  </r>
  <r>
    <n v="142017"/>
    <x v="6"/>
    <s v="Moreno"/>
    <x v="6"/>
    <d v="2018-11-01T00:00:00"/>
    <s v="-"/>
    <s v="Mantenimiento Mecanico"/>
    <d v="2023-05-08T00:00:00"/>
    <d v="1899-12-30T21:21:54"/>
    <d v="2023-05-08T00:00:00"/>
    <d v="1899-12-30T21:25:47"/>
    <n v="233"/>
    <n v="3.8833333333333333"/>
    <s v="microparada"/>
    <s v="microparada"/>
    <n v="19"/>
    <s v="mayo"/>
    <s v="T"/>
    <s v="microparada"/>
    <s v="microparada"/>
    <s v="microparada"/>
    <s v="microparada"/>
    <s v="microparada"/>
  </r>
  <r>
    <n v="142019"/>
    <x v="6"/>
    <s v="Moreno"/>
    <x v="6"/>
    <d v="2018-11-01T00:00:00"/>
    <s v="-"/>
    <s v="Mantenimiento Electrico"/>
    <d v="2023-05-08T00:00:00"/>
    <d v="1899-12-30T21:25:52"/>
    <d v="2023-05-08T00:00:00"/>
    <d v="1899-12-30T21:43:24"/>
    <n v="1052"/>
    <n v="17.533333333333335"/>
    <s v="sin informacion"/>
    <s v="sin informacion"/>
    <n v="19"/>
    <s v="mayo"/>
    <s v="T"/>
    <s v="sin informacion"/>
    <s v="sin informacion"/>
    <s v="sin informacion"/>
    <s v="sin informacion"/>
    <s v="sin informacion"/>
  </r>
  <r>
    <n v="142023"/>
    <x v="17"/>
    <s v="Moreno"/>
    <x v="11"/>
    <d v="2021-03-08T00:00:00"/>
    <s v="Martín"/>
    <s v="Mantenimiento Mecanico"/>
    <d v="2023-05-09T00:00:00"/>
    <d v="1899-12-30T06:08:08"/>
    <d v="2023-05-09T00:00:00"/>
    <d v="1899-12-30T06:41:34"/>
    <n v="2006"/>
    <n v="33.43333333333333"/>
    <s v="sin informacion"/>
    <s v="sin informacion"/>
    <n v="19"/>
    <s v="mayo"/>
    <s v="M"/>
    <s v="sin informacion"/>
    <s v="sin informacion"/>
    <s v="sin informacion"/>
    <s v="sin informacion"/>
    <s v="sin informacion"/>
  </r>
  <r>
    <n v="142025"/>
    <x v="6"/>
    <s v="Moreno"/>
    <x v="6"/>
    <d v="2018-11-01T00:00:00"/>
    <s v="-"/>
    <s v="Mantenimiento Mecanico"/>
    <d v="2023-05-09T00:00:00"/>
    <d v="1899-12-30T06:19:55"/>
    <d v="2023-05-09T00:00:00"/>
    <d v="1899-12-30T06:25:53"/>
    <n v="358"/>
    <n v="5.9666666666666668"/>
    <s v="microparada"/>
    <s v="microparada"/>
    <n v="19"/>
    <s v="mayo"/>
    <s v="M"/>
    <s v="microparada"/>
    <s v="microparada"/>
    <s v="microparada"/>
    <s v="microparada"/>
    <s v="microparada"/>
  </r>
  <r>
    <n v="142029"/>
    <x v="13"/>
    <s v="Moreno"/>
    <x v="6"/>
    <d v="2020-06-30T00:00:00"/>
    <s v="Martín"/>
    <s v="Mantenimiento Electrico"/>
    <d v="2023-05-09T00:00:00"/>
    <d v="1899-12-30T06:58:41"/>
    <d v="2023-05-09T00:00:00"/>
    <d v="1899-12-30T07:06:09"/>
    <n v="448"/>
    <n v="7.4666666666666668"/>
    <s v="microparada"/>
    <s v="microparada"/>
    <n v="19"/>
    <s v="mayo"/>
    <s v="M"/>
    <s v="microparada"/>
    <s v="microparada"/>
    <s v="microparada"/>
    <s v="microparada"/>
    <s v="microparada"/>
  </r>
  <r>
    <n v="142030"/>
    <x v="10"/>
    <s v="Moreno"/>
    <x v="7"/>
    <d v="2020-09-30T00:00:00"/>
    <s v="Martín"/>
    <s v="Mantenimiento Mecanico"/>
    <d v="2023-05-09T00:00:00"/>
    <d v="1899-12-30T07:00:43"/>
    <d v="2023-05-09T00:00:00"/>
    <d v="1899-12-30T07:28:40"/>
    <n v="1677"/>
    <n v="27.95"/>
    <s v="sin informacion"/>
    <s v="sin informacion"/>
    <n v="19"/>
    <s v="mayo"/>
    <s v="M"/>
    <s v="sin informacion"/>
    <s v="sin informacion"/>
    <s v="sin informacion"/>
    <s v="sin informacion"/>
    <s v="sin informacion"/>
  </r>
  <r>
    <n v="142033"/>
    <x v="0"/>
    <s v="Moreno"/>
    <x v="14"/>
    <d v="2018-11-01T00:00:00"/>
    <s v="-"/>
    <s v="Mantenimiento Electrico"/>
    <d v="2023-05-09T00:00:00"/>
    <d v="1899-12-30T07:11:59"/>
    <d v="2023-05-09T00:00:00"/>
    <d v="1899-12-30T08:51:11"/>
    <n v="5952"/>
    <n v="99.2"/>
    <s v="se resetea variador en falla"/>
    <s v="ajuste"/>
    <n v="19"/>
    <s v="mayo"/>
    <s v="M"/>
    <m/>
    <s v="no"/>
    <m/>
    <m/>
    <m/>
  </r>
  <r>
    <n v="142036"/>
    <x v="10"/>
    <s v="Moreno"/>
    <x v="7"/>
    <d v="2020-09-30T00:00:00"/>
    <s v="Martín"/>
    <s v="Mantenimiento Mecanico"/>
    <d v="2023-05-09T00:00:00"/>
    <d v="1899-12-30T07:28:45"/>
    <d v="2023-05-09T00:00:00"/>
    <d v="1899-12-30T07:42:29"/>
    <n v="824"/>
    <n v="13.733333333333333"/>
    <s v="sin informacion"/>
    <s v="sin informacion"/>
    <n v="19"/>
    <s v="mayo"/>
    <s v="M"/>
    <s v="sin informacion"/>
    <s v="sin informacion"/>
    <s v="sin informacion"/>
    <s v="sin informacion"/>
    <s v="sin informacion"/>
  </r>
  <r>
    <n v="142040"/>
    <x v="38"/>
    <s v="Moreno"/>
    <x v="6"/>
    <d v="2019-10-08T00:00:00"/>
    <s v="Martín"/>
    <s v="Mantenimiento Mecanico"/>
    <d v="2023-05-09T00:00:00"/>
    <d v="1899-12-30T07:52:53"/>
    <d v="2023-05-09T00:00:00"/>
    <d v="1899-12-30T08:17:12"/>
    <n v="1459"/>
    <n v="24.316666666666666"/>
    <s v="regulacion de sensor "/>
    <s v="ajuste"/>
    <n v="19"/>
    <s v="mayo"/>
    <s v="M"/>
    <m/>
    <s v="no"/>
    <m/>
    <m/>
    <m/>
  </r>
  <r>
    <n v="142046"/>
    <x v="1"/>
    <s v="Moreno"/>
    <x v="2"/>
    <d v="2020-10-16T00:00:00"/>
    <s v="Martín"/>
    <s v="Mantenimiento Electrico"/>
    <d v="2023-05-09T00:00:00"/>
    <d v="1899-12-30T08:48:00"/>
    <d v="2023-05-09T00:00:00"/>
    <d v="1899-12-30T08:51:31"/>
    <n v="211"/>
    <n v="3.5166666666666666"/>
    <s v="microparada"/>
    <s v="microparada"/>
    <n v="19"/>
    <s v="mayo"/>
    <s v="M"/>
    <s v="microparada"/>
    <s v="microparada"/>
    <s v="microparada"/>
    <s v="microparada"/>
    <s v="microparada"/>
  </r>
  <r>
    <n v="142048"/>
    <x v="0"/>
    <s v="Moreno"/>
    <x v="7"/>
    <d v="2018-11-01T00:00:00"/>
    <s v="-"/>
    <s v="Mantenimiento Mecanico"/>
    <d v="2023-05-09T00:00:00"/>
    <d v="1899-12-30T09:06:13"/>
    <d v="2023-05-09T00:00:00"/>
    <d v="1899-12-30T09:33:03"/>
    <n v="1610"/>
    <n v="26.833333333333332"/>
    <s v="sin informacion"/>
    <s v="sin informacion"/>
    <n v="19"/>
    <s v="mayo"/>
    <s v="M"/>
    <s v="sin informacion"/>
    <s v="sin informacion"/>
    <s v="sin informacion"/>
    <s v="sin informacion"/>
    <s v="sin informacion"/>
  </r>
  <r>
    <n v="142049"/>
    <x v="4"/>
    <s v="Moreno"/>
    <x v="4"/>
    <d v="2019-12-10T00:00:00"/>
    <s v="Martín"/>
    <s v="Mantenimiento Mecanico"/>
    <d v="2023-05-09T00:00:00"/>
    <d v="1899-12-30T09:17:13"/>
    <d v="2023-05-09T00:00:00"/>
    <d v="1899-12-30T09:23:29"/>
    <n v="376"/>
    <n v="6.2666666666666666"/>
    <s v="microparada"/>
    <s v="microparada"/>
    <n v="19"/>
    <s v="mayo"/>
    <s v="M"/>
    <s v="microparada"/>
    <s v="microparada"/>
    <s v="microparada"/>
    <s v="microparada"/>
    <s v="microparada"/>
  </r>
  <r>
    <n v="142057"/>
    <x v="25"/>
    <s v="Moreno"/>
    <x v="4"/>
    <d v="2018-11-01T00:00:00"/>
    <s v="-"/>
    <s v="Mantenimiento Mecanico"/>
    <d v="2023-05-09T00:00:00"/>
    <d v="1899-12-30T10:19:34"/>
    <d v="2023-05-09T00:00:00"/>
    <d v="1899-12-30T10:21:16"/>
    <n v="102"/>
    <n v="1.7"/>
    <s v="microparada"/>
    <s v="microparada"/>
    <n v="19"/>
    <s v="mayo"/>
    <s v="M"/>
    <s v="microparada"/>
    <s v="microparada"/>
    <s v="microparada"/>
    <s v="microparada"/>
    <s v="microparada"/>
  </r>
  <r>
    <n v="142058"/>
    <x v="25"/>
    <s v="Moreno"/>
    <x v="4"/>
    <d v="2018-11-01T00:00:00"/>
    <s v="-"/>
    <s v="Mantenimiento Electrico"/>
    <d v="2023-05-09T00:00:00"/>
    <d v="1899-12-30T10:21:26"/>
    <d v="2023-05-09T00:00:00"/>
    <d v="1899-12-30T10:26:22"/>
    <n v="296"/>
    <n v="4.9333333333333336"/>
    <s v="microparada"/>
    <s v="microparada"/>
    <n v="19"/>
    <s v="mayo"/>
    <s v="M"/>
    <s v="microparada"/>
    <s v="microparada"/>
    <s v="microparada"/>
    <s v="microparada"/>
    <s v="microparada"/>
  </r>
  <r>
    <n v="142067"/>
    <x v="21"/>
    <s v="Moreno"/>
    <x v="3"/>
    <d v="2022-07-14T00:00:00"/>
    <s v="Natalio"/>
    <s v="Mantenimiento Electrico"/>
    <d v="2023-05-09T00:00:00"/>
    <d v="1899-12-30T11:25:56"/>
    <d v="2023-05-09T00:00:00"/>
    <d v="1899-12-30T11:26:00"/>
    <n v="4"/>
    <n v="6.6666666666666666E-2"/>
    <s v="microparada"/>
    <s v="microparada"/>
    <n v="19"/>
    <s v="mayo"/>
    <s v="M"/>
    <s v="microparada"/>
    <s v="microparada"/>
    <s v="microparada"/>
    <s v="microparada"/>
    <s v="microparada"/>
  </r>
  <r>
    <n v="142069"/>
    <x v="24"/>
    <s v="Moreno"/>
    <x v="19"/>
    <d v="2018-11-01T00:00:00"/>
    <s v="-"/>
    <s v="Mantenimiento Mecanico"/>
    <d v="2023-05-09T00:00:00"/>
    <d v="1899-12-30T11:44:29"/>
    <d v="2023-05-09T00:00:00"/>
    <d v="1899-12-30T12:01:38"/>
    <n v="1029"/>
    <n v="17.149999999999999"/>
    <s v="sin informacion"/>
    <s v="sin informacion"/>
    <n v="19"/>
    <s v="mayo"/>
    <s v="M"/>
    <s v="sin informacion"/>
    <s v="sin informacion"/>
    <s v="sin informacion"/>
    <s v="sin informacion"/>
    <s v="sin informacion"/>
  </r>
  <r>
    <n v="142078"/>
    <x v="6"/>
    <s v="Moreno"/>
    <x v="19"/>
    <d v="2018-11-01T00:00:00"/>
    <s v="-"/>
    <s v="Mantenimiento Mecanico"/>
    <d v="2023-05-09T00:00:00"/>
    <d v="1899-12-30T13:20:17"/>
    <d v="2023-05-09T00:00:00"/>
    <d v="1899-12-30T13:49:47"/>
    <n v="1770"/>
    <n v="29.5"/>
    <s v="sin informacion"/>
    <s v="sin informacion"/>
    <n v="19"/>
    <s v="mayo"/>
    <s v="M"/>
    <s v="sin informacion"/>
    <s v="sin informacion"/>
    <s v="sin informacion"/>
    <s v="sin informacion"/>
    <s v="sin informacion"/>
  </r>
  <r>
    <n v="142080"/>
    <x v="4"/>
    <s v="Moreno"/>
    <x v="4"/>
    <d v="2019-12-10T00:00:00"/>
    <s v="Martín"/>
    <s v="Mantenimiento Mecanico"/>
    <d v="2023-05-09T00:00:00"/>
    <d v="1899-12-30T14:38:59"/>
    <d v="2023-05-09T00:00:00"/>
    <d v="1899-12-30T15:22:43"/>
    <n v="2624"/>
    <n v="43.733333333333334"/>
    <s v="se ajusta rotula de tolva"/>
    <s v="ajuste"/>
    <n v="19"/>
    <s v="mayo"/>
    <s v="T"/>
    <m/>
    <s v="no"/>
    <m/>
    <m/>
    <m/>
  </r>
  <r>
    <n v="142081"/>
    <x v="2"/>
    <s v="Moreno"/>
    <x v="19"/>
    <d v="2018-11-01T00:00:00"/>
    <s v="-"/>
    <s v="Mantenimiento Mecanico"/>
    <d v="2023-05-09T00:00:00"/>
    <d v="1899-12-30T14:48:39"/>
    <d v="2023-05-09T00:00:00"/>
    <d v="1899-12-30T15:11:38"/>
    <n v="1379"/>
    <n v="22.983333333333334"/>
    <s v="se acomodo un eje "/>
    <s v="ajuste"/>
    <n v="19"/>
    <s v="mayo"/>
    <s v="T"/>
    <m/>
    <s v="no"/>
    <m/>
    <m/>
    <m/>
  </r>
  <r>
    <n v="142082"/>
    <x v="3"/>
    <s v="Moreno"/>
    <x v="1"/>
    <d v="2018-11-01T00:00:00"/>
    <s v="-"/>
    <s v="Mantenimiento Mecanico"/>
    <d v="2023-05-09T00:00:00"/>
    <d v="1899-12-30T15:07:37"/>
    <d v="2023-05-09T00:00:00"/>
    <d v="1899-12-30T20:11:09"/>
    <n v="18212"/>
    <n v="303.53333333333336"/>
    <s v="sin informacion"/>
    <s v="sin informacion"/>
    <n v="19"/>
    <s v="mayo"/>
    <s v="T"/>
    <s v="sin informacion"/>
    <s v="sin informacion"/>
    <s v="sin informacion"/>
    <s v="sin informacion"/>
    <s v="sin informacion"/>
  </r>
  <r>
    <n v="142083"/>
    <x v="0"/>
    <s v="Moreno"/>
    <x v="18"/>
    <d v="2018-11-01T00:00:00"/>
    <s v="-"/>
    <s v="Mantenimiento Mecanico"/>
    <d v="2023-05-09T00:00:00"/>
    <d v="1899-12-30T15:26:47"/>
    <d v="2023-05-09T00:00:00"/>
    <d v="1899-12-30T15:36:54"/>
    <n v="607"/>
    <n v="10.116666666666667"/>
    <s v="fue consulta por el llenado va a cambiar el pico"/>
    <s v="no aplica"/>
    <n v="19"/>
    <s v="mayo"/>
    <s v="T"/>
    <m/>
    <s v="no aplica"/>
    <m/>
    <m/>
    <m/>
  </r>
  <r>
    <n v="142084"/>
    <x v="0"/>
    <s v="Moreno"/>
    <x v="12"/>
    <d v="2018-11-01T00:00:00"/>
    <s v="-"/>
    <s v="Mantenimiento Mecanico"/>
    <d v="2023-05-09T00:00:00"/>
    <d v="1899-12-30T15:56:48"/>
    <d v="2023-05-09T00:00:00"/>
    <d v="1899-12-30T19:55:46"/>
    <n v="14338"/>
    <n v="238.96666666666667"/>
    <s v="se cambió tornillos de cuerpo enhebrador y se lubrica"/>
    <s v="rotura"/>
    <n v="19"/>
    <s v="mayo"/>
    <s v="T"/>
    <m/>
    <s v="si"/>
    <m/>
    <m/>
    <m/>
  </r>
  <r>
    <n v="142086"/>
    <x v="4"/>
    <s v="Moreno"/>
    <x v="4"/>
    <d v="2019-12-10T00:00:00"/>
    <s v="Martín"/>
    <s v="Mantenimiento Electrico"/>
    <d v="2023-05-09T00:00:00"/>
    <d v="1899-12-30T16:06:56"/>
    <d v="2023-05-09T00:00:00"/>
    <d v="1899-12-30T16:07:00"/>
    <n v="4"/>
    <n v="6.6666666666666666E-2"/>
    <s v="microparada"/>
    <s v="microparada"/>
    <n v="19"/>
    <s v="mayo"/>
    <s v="T"/>
    <s v="microparada"/>
    <s v="microparada"/>
    <s v="microparada"/>
    <s v="microparada"/>
    <s v="microparada"/>
  </r>
  <r>
    <n v="142087"/>
    <x v="4"/>
    <s v="Moreno"/>
    <x v="4"/>
    <d v="2019-12-10T00:00:00"/>
    <s v="Martín"/>
    <s v="Mantenimiento Mecanico"/>
    <d v="2023-05-09T00:00:00"/>
    <d v="1899-12-30T16:07:11"/>
    <d v="2023-05-09T00:00:00"/>
    <d v="1899-12-30T16:15:39"/>
    <n v="508"/>
    <n v="8.4666666666666668"/>
    <s v="microparada"/>
    <s v="microparada"/>
    <n v="19"/>
    <s v="mayo"/>
    <s v="T"/>
    <s v="microparada"/>
    <s v="microparada"/>
    <s v="microparada"/>
    <s v="microparada"/>
    <s v="microparada"/>
  </r>
  <r>
    <n v="142088"/>
    <x v="1"/>
    <s v="Moreno"/>
    <x v="2"/>
    <d v="2020-10-16T00:00:00"/>
    <s v="Martín"/>
    <s v="Mantenimiento Electrico"/>
    <d v="2023-05-09T00:00:00"/>
    <d v="1899-12-30T16:25:50"/>
    <d v="2023-05-09T00:00:00"/>
    <d v="1899-12-30T17:49:49"/>
    <n v="5039"/>
    <n v="83.983333333333334"/>
    <s v="se cambio sensor de etiqueta"/>
    <s v="rotura"/>
    <n v="19"/>
    <s v="mayo"/>
    <s v="T"/>
    <m/>
    <s v="si"/>
    <m/>
    <m/>
    <m/>
  </r>
  <r>
    <n v="142093"/>
    <x v="6"/>
    <s v="Moreno"/>
    <x v="14"/>
    <d v="2018-11-01T00:00:00"/>
    <s v="-"/>
    <s v="Mantenimiento Mecanico"/>
    <d v="2023-05-09T00:00:00"/>
    <d v="1899-12-30T18:00:49"/>
    <d v="2023-05-09T00:00:00"/>
    <d v="1899-12-30T18:25:18"/>
    <n v="1469"/>
    <n v="24.483333333333334"/>
    <s v="regulacion"/>
    <s v="ajuste"/>
    <n v="19"/>
    <s v="mayo"/>
    <s v="T"/>
    <m/>
    <s v="no"/>
    <m/>
    <m/>
    <m/>
  </r>
  <r>
    <n v="142094"/>
    <x v="1"/>
    <s v="Moreno"/>
    <x v="2"/>
    <d v="2020-10-16T00:00:00"/>
    <s v="Martín"/>
    <s v="Mantenimiento Electrico"/>
    <d v="2023-05-09T00:00:00"/>
    <d v="1899-12-30T18:05:35"/>
    <d v="2023-05-09T00:00:00"/>
    <d v="1899-12-30T20:44:13"/>
    <n v="9518"/>
    <n v="158.63333333333333"/>
    <s v="regulacion"/>
    <s v="ajuste"/>
    <n v="19"/>
    <s v="mayo"/>
    <s v="T"/>
    <m/>
    <s v="no"/>
    <m/>
    <m/>
    <m/>
  </r>
  <r>
    <n v="142099"/>
    <x v="6"/>
    <s v="Moreno"/>
    <x v="13"/>
    <d v="2019-10-08T00:00:00"/>
    <s v="Martín"/>
    <s v="Mantenimiento Electrico"/>
    <d v="2023-05-09T00:00:00"/>
    <d v="1899-12-30T21:11:09"/>
    <d v="2023-05-09T00:00:00"/>
    <d v="1899-12-30T21:42:49"/>
    <n v="1900"/>
    <n v="31.666666666666668"/>
    <s v="se reconecta sensor de etiqueta"/>
    <s v="ajuste"/>
    <n v="19"/>
    <s v="mayo"/>
    <s v="T"/>
    <m/>
    <s v="no"/>
    <m/>
    <m/>
    <m/>
  </r>
  <r>
    <n v="142104"/>
    <x v="1"/>
    <s v="Moreno"/>
    <x v="2"/>
    <d v="2020-10-16T00:00:00"/>
    <s v="Martín"/>
    <s v="Mantenimiento Mecanico"/>
    <d v="2023-05-10T00:00:00"/>
    <d v="1899-12-30T05:12:17"/>
    <d v="2023-05-10T00:00:00"/>
    <d v="1899-12-30T05:12:22"/>
    <n v="5"/>
    <n v="8.3333333333333329E-2"/>
    <s v="microparada"/>
    <s v="microparada"/>
    <n v="19"/>
    <s v="mayo"/>
    <s v="N"/>
    <s v="microparada"/>
    <s v="microparada"/>
    <s v="microparada"/>
    <s v="microparada"/>
    <s v="microparada"/>
  </r>
  <r>
    <n v="142110"/>
    <x v="30"/>
    <s v="Moreno"/>
    <x v="11"/>
    <d v="2020-02-20T00:00:00"/>
    <s v="Martín"/>
    <s v="Mantenimiento Electrico"/>
    <d v="2023-05-10T00:00:00"/>
    <d v="1899-12-30T06:18:21"/>
    <d v="2023-05-10T00:00:00"/>
    <d v="1899-12-30T06:48:58"/>
    <n v="1837"/>
    <n v="30.616666666666667"/>
    <s v="sin informacion"/>
    <s v="sin informacion"/>
    <n v="19"/>
    <s v="mayo"/>
    <s v="M"/>
    <s v="sin informacion"/>
    <s v="sin informacion"/>
    <s v="sin informacion"/>
    <s v="sin informacion"/>
    <s v="sin informacion"/>
  </r>
  <r>
    <n v="142111"/>
    <x v="10"/>
    <s v="Moreno"/>
    <x v="7"/>
    <d v="2020-09-30T00:00:00"/>
    <s v="Martín"/>
    <s v="Mantenimiento Mecanico"/>
    <d v="2023-05-10T00:00:00"/>
    <d v="1899-12-30T06:20:36"/>
    <d v="2023-05-10T00:00:00"/>
    <d v="1899-12-30T10:19:45"/>
    <n v="14349"/>
    <n v="239.15"/>
    <s v="regulacion de celofanadora"/>
    <s v="ajuste"/>
    <n v="19"/>
    <s v="mayo"/>
    <s v="M"/>
    <m/>
    <s v="no"/>
    <m/>
    <m/>
    <m/>
  </r>
  <r>
    <n v="142120"/>
    <x v="3"/>
    <s v="Moreno"/>
    <x v="14"/>
    <d v="2018-11-01T00:00:00"/>
    <s v="-"/>
    <s v="Mantenimiento Electrico"/>
    <d v="2023-05-10T00:00:00"/>
    <d v="1899-12-30T06:55:12"/>
    <d v="2023-05-10T00:00:00"/>
    <d v="1899-12-30T06:55:42"/>
    <n v="30"/>
    <n v="0.5"/>
    <s v="microparada"/>
    <s v="microparada"/>
    <n v="19"/>
    <s v="mayo"/>
    <s v="M"/>
    <s v="microparada"/>
    <s v="microparada"/>
    <s v="microparada"/>
    <s v="microparada"/>
    <s v="microparada"/>
  </r>
  <r>
    <n v="142122"/>
    <x v="38"/>
    <s v="Moreno"/>
    <x v="6"/>
    <d v="2019-10-08T00:00:00"/>
    <s v="Martín"/>
    <s v="Mantenimiento Mecanico"/>
    <d v="2023-05-10T00:00:00"/>
    <d v="1899-12-30T06:56:13"/>
    <d v="2023-05-10T00:00:00"/>
    <d v="1899-12-30T07:05:20"/>
    <n v="547"/>
    <n v="9.1166666666666671"/>
    <s v="microparada"/>
    <s v="microparada"/>
    <n v="19"/>
    <s v="mayo"/>
    <s v="M"/>
    <s v="microparada"/>
    <s v="microparada"/>
    <s v="microparada"/>
    <s v="microparada"/>
    <s v="microparada"/>
  </r>
  <r>
    <n v="142127"/>
    <x v="38"/>
    <s v="Moreno"/>
    <x v="6"/>
    <d v="2019-10-08T00:00:00"/>
    <s v="Martín"/>
    <s v="Mantenimiento Mecanico"/>
    <d v="2023-05-10T00:00:00"/>
    <d v="1899-12-30T07:05:33"/>
    <d v="2023-05-10T00:00:00"/>
    <d v="1899-12-30T07:55:12"/>
    <n v="2979"/>
    <n v="49.65"/>
    <s v="sin informacion"/>
    <s v="sin informacion"/>
    <n v="19"/>
    <s v="mayo"/>
    <s v="M"/>
    <s v="sin informacion"/>
    <s v="sin informacion"/>
    <s v="sin informacion"/>
    <s v="sin informacion"/>
    <s v="sin informacion"/>
  </r>
  <r>
    <n v="142132"/>
    <x v="4"/>
    <s v="Moreno"/>
    <x v="4"/>
    <d v="2019-12-10T00:00:00"/>
    <s v="Martín"/>
    <s v="Mantenimiento Mecanico"/>
    <d v="2023-05-10T00:00:00"/>
    <d v="1899-12-30T07:26:30"/>
    <d v="2023-05-10T00:00:00"/>
    <d v="1899-12-30T08:31:32"/>
    <n v="3902"/>
    <n v="65.033333333333331"/>
    <s v="revision perdida de aceite linea 35"/>
    <s v="ajuste"/>
    <n v="19"/>
    <s v="mayo"/>
    <s v="M"/>
    <m/>
    <s v="no"/>
    <m/>
    <m/>
    <m/>
  </r>
  <r>
    <n v="142133"/>
    <x v="11"/>
    <s v="Moreno"/>
    <x v="15"/>
    <d v="2018-11-01T00:00:00"/>
    <s v="-"/>
    <s v="Mantenimiento Mecanico"/>
    <d v="2023-05-10T00:00:00"/>
    <d v="1899-12-30T07:27:39"/>
    <d v="2023-05-10T00:00:00"/>
    <d v="1899-12-30T07:58:41"/>
    <n v="1862"/>
    <n v="31.033333333333335"/>
    <s v="sin informacion"/>
    <s v="sin informacion"/>
    <n v="19"/>
    <s v="mayo"/>
    <s v="M"/>
    <s v="sin informacion"/>
    <s v="sin informacion"/>
    <s v="sin informacion"/>
    <s v="sin informacion"/>
    <s v="sin informacion"/>
  </r>
  <r>
    <n v="142139"/>
    <x v="3"/>
    <s v="Moreno"/>
    <x v="2"/>
    <d v="2020-02-20T00:00:00"/>
    <s v="Martín"/>
    <s v="Mantenimiento Mecanico"/>
    <d v="2023-05-10T00:00:00"/>
    <d v="1899-12-30T08:14:59"/>
    <d v="2023-05-10T00:00:00"/>
    <d v="1899-12-30T11:56:02"/>
    <n v="13263"/>
    <n v="221.05"/>
    <s v="sin informacion"/>
    <s v="sin informacion"/>
    <n v="19"/>
    <s v="mayo"/>
    <s v="M"/>
    <s v="sin informacion"/>
    <s v="sin informacion"/>
    <s v="sin informacion"/>
    <s v="sin informacion"/>
    <s v="sin informacion"/>
  </r>
  <r>
    <n v="142144"/>
    <x v="0"/>
    <s v="Moreno"/>
    <x v="14"/>
    <d v="2018-11-01T00:00:00"/>
    <s v="-"/>
    <s v="Mantenimiento Electrico"/>
    <d v="2023-05-10T00:00:00"/>
    <d v="1899-12-30T08:51:22"/>
    <d v="2023-05-10T00:00:00"/>
    <d v="1899-12-30T08:53:19"/>
    <n v="117"/>
    <n v="1.95"/>
    <s v="microparada"/>
    <s v="microparada"/>
    <n v="19"/>
    <s v="mayo"/>
    <s v="M"/>
    <s v="microparada"/>
    <s v="microparada"/>
    <s v="microparada"/>
    <s v="microparada"/>
    <s v="microparada"/>
  </r>
  <r>
    <n v="142146"/>
    <x v="0"/>
    <s v="Moreno"/>
    <x v="14"/>
    <d v="2018-11-01T00:00:00"/>
    <s v="-"/>
    <s v="Mantenimiento Mecanico"/>
    <d v="2023-05-10T00:00:00"/>
    <d v="1899-12-30T08:53:28"/>
    <d v="2023-05-10T00:00:00"/>
    <d v="1899-12-30T08:57:12"/>
    <n v="224"/>
    <n v="3.7333333333333334"/>
    <s v="microparada"/>
    <s v="microparada"/>
    <n v="19"/>
    <s v="mayo"/>
    <s v="M"/>
    <s v="microparada"/>
    <s v="microparada"/>
    <s v="microparada"/>
    <s v="microparada"/>
    <s v="microparada"/>
  </r>
  <r>
    <n v="142147"/>
    <x v="11"/>
    <s v="Moreno"/>
    <x v="15"/>
    <d v="2018-11-01T00:00:00"/>
    <s v="-"/>
    <s v="Mantenimiento Mecanico"/>
    <d v="2023-05-10T00:00:00"/>
    <d v="1899-12-30T09:05:44"/>
    <d v="2023-05-10T00:00:00"/>
    <d v="1899-12-30T09:20:13"/>
    <n v="869"/>
    <n v="14.483333333333333"/>
    <s v="sin informacion"/>
    <s v="sin informacion"/>
    <n v="19"/>
    <s v="mayo"/>
    <s v="M"/>
    <s v="sin informacion"/>
    <s v="sin informacion"/>
    <s v="sin informacion"/>
    <s v="sin informacion"/>
    <s v="sin informacion"/>
  </r>
  <r>
    <n v="142149"/>
    <x v="4"/>
    <s v="Moreno"/>
    <x v="4"/>
    <d v="2019-12-10T00:00:00"/>
    <s v="Martín"/>
    <s v="Mantenimiento Mecanico"/>
    <d v="2023-05-10T00:00:00"/>
    <d v="1899-12-30T09:21:12"/>
    <d v="2023-05-10T00:00:00"/>
    <d v="1899-12-30T10:09:55"/>
    <n v="2923"/>
    <n v="48.716666666666669"/>
    <s v="sin informacion"/>
    <s v="sin informacion"/>
    <n v="19"/>
    <s v="mayo"/>
    <s v="M"/>
    <s v="sin informacion"/>
    <s v="sin informacion"/>
    <s v="sin informacion"/>
    <s v="sin informacion"/>
    <s v="sin informacion"/>
  </r>
  <r>
    <n v="142150"/>
    <x v="26"/>
    <s v="Moreno"/>
    <x v="1"/>
    <d v="2018-11-01T00:00:00"/>
    <s v="-"/>
    <s v="Mantenimiento Electrico"/>
    <d v="2023-05-10T00:00:00"/>
    <d v="1899-12-30T09:34:12"/>
    <d v="2023-05-10T00:00:00"/>
    <d v="1899-12-30T11:21:49"/>
    <n v="6457"/>
    <n v="107.61666666666666"/>
    <s v="regulacion de descarte de tetina"/>
    <s v="ajuste"/>
    <n v="19"/>
    <s v="mayo"/>
    <s v="M"/>
    <m/>
    <s v="no"/>
    <m/>
    <m/>
    <m/>
  </r>
  <r>
    <n v="142152"/>
    <x v="11"/>
    <s v="Moreno"/>
    <x v="16"/>
    <d v="2018-11-01T00:00:00"/>
    <s v="-"/>
    <s v="Mantenimiento Electrico"/>
    <d v="2023-05-10T00:00:00"/>
    <d v="1899-12-30T09:39:53"/>
    <d v="2023-05-10T00:00:00"/>
    <d v="1899-12-30T12:31:00"/>
    <n v="10267"/>
    <n v="171.11666666666667"/>
    <s v="sin informacion"/>
    <s v="sin informacion"/>
    <n v="19"/>
    <s v="mayo"/>
    <s v="M"/>
    <s v="sin informacion"/>
    <s v="sin informacion"/>
    <s v="sin informacion"/>
    <s v="sin informacion"/>
    <s v="sin informacion"/>
  </r>
  <r>
    <n v="142155"/>
    <x v="28"/>
    <s v="Moreno"/>
    <x v="6"/>
    <d v="2018-11-01T00:00:00"/>
    <s v="-"/>
    <s v="Mantenimiento Electrico"/>
    <d v="2023-05-10T00:00:00"/>
    <d v="1899-12-30T10:10:58"/>
    <d v="2023-05-10T00:00:00"/>
    <d v="1899-12-30T10:11:10"/>
    <n v="12"/>
    <n v="0.2"/>
    <s v="microparada"/>
    <s v="microparada"/>
    <n v="19"/>
    <s v="mayo"/>
    <s v="M"/>
    <s v="microparada"/>
    <s v="microparada"/>
    <s v="microparada"/>
    <s v="microparada"/>
    <s v="microparada"/>
  </r>
  <r>
    <n v="142158"/>
    <x v="11"/>
    <s v="Moreno"/>
    <x v="6"/>
    <d v="2018-11-01T00:00:00"/>
    <s v="-"/>
    <s v="Mantenimiento Mecanico"/>
    <d v="2023-05-10T00:00:00"/>
    <d v="1899-12-30T11:03:02"/>
    <d v="2023-05-10T00:00:00"/>
    <d v="1899-12-30T11:11:46"/>
    <n v="524"/>
    <n v="8.7333333333333325"/>
    <s v="microparada"/>
    <s v="microparada"/>
    <n v="19"/>
    <s v="mayo"/>
    <s v="M"/>
    <s v="microparada"/>
    <s v="microparada"/>
    <s v="microparada"/>
    <s v="microparada"/>
    <s v="microparada"/>
  </r>
  <r>
    <n v="142177"/>
    <x v="4"/>
    <s v="Moreno"/>
    <x v="4"/>
    <d v="2019-12-10T00:00:00"/>
    <s v="Martín"/>
    <s v="Mantenimiento Mecanico"/>
    <d v="2023-05-10T00:00:00"/>
    <d v="1899-12-30T14:26:30"/>
    <d v="2023-05-10T00:00:00"/>
    <d v="1899-12-30T15:25:36"/>
    <n v="3546"/>
    <n v="59.1"/>
    <s v="sin informacion"/>
    <s v="sin informacion"/>
    <n v="19"/>
    <s v="mayo"/>
    <s v="T"/>
    <s v="sin informacion"/>
    <s v="sin informacion"/>
    <s v="sin informacion"/>
    <s v="sin informacion"/>
    <s v="sin informacion"/>
  </r>
  <r>
    <n v="142183"/>
    <x v="48"/>
    <s v="Moreno"/>
    <x v="18"/>
    <d v="2023-05-03T00:00:00"/>
    <s v="Juan Manuel"/>
    <s v="Mantenimiento Mecanico"/>
    <d v="2023-05-10T00:00:00"/>
    <d v="1899-12-30T15:06:09"/>
    <d v="2023-05-10T00:00:00"/>
    <d v="1899-12-30T15:34:43"/>
    <n v="1714"/>
    <n v="28.566666666666666"/>
    <s v="Soporte técnico permanente "/>
    <s v="ajuste"/>
    <n v="19"/>
    <s v="mayo"/>
    <s v="T"/>
    <m/>
    <s v="no"/>
    <m/>
    <m/>
    <m/>
  </r>
  <r>
    <n v="142184"/>
    <x v="8"/>
    <s v="Moreno"/>
    <x v="4"/>
    <d v="2020-02-20T00:00:00"/>
    <s v="Martín"/>
    <s v="Mantenimiento Mecanico"/>
    <d v="2023-05-10T00:00:00"/>
    <d v="1899-12-30T15:33:54"/>
    <d v="2023-05-10T00:00:00"/>
    <d v="1899-12-30T16:05:05"/>
    <n v="1871"/>
    <n v="31.183333333333334"/>
    <s v="sin informacion"/>
    <s v="sin informacion"/>
    <n v="19"/>
    <s v="mayo"/>
    <s v="T"/>
    <s v="sin informacion"/>
    <s v="sin informacion"/>
    <s v="sin informacion"/>
    <s v="sin informacion"/>
    <s v="sin informacion"/>
  </r>
  <r>
    <n v="142192"/>
    <x v="28"/>
    <s v="Moreno"/>
    <x v="15"/>
    <d v="2018-11-01T00:00:00"/>
    <s v="-"/>
    <s v="Mantenimiento Mecanico"/>
    <d v="2023-05-10T00:00:00"/>
    <d v="1899-12-30T16:49:50"/>
    <d v="2023-05-10T00:00:00"/>
    <d v="1899-12-30T17:02:23"/>
    <n v="753"/>
    <n v="12.55"/>
    <s v="sin informacion"/>
    <s v="sin informacion"/>
    <n v="19"/>
    <s v="mayo"/>
    <s v="T"/>
    <s v="sin informacion"/>
    <s v="sin informacion"/>
    <s v="sin informacion"/>
    <s v="sin informacion"/>
    <s v="sin informacion"/>
  </r>
  <r>
    <n v="142194"/>
    <x v="8"/>
    <s v="Moreno"/>
    <x v="4"/>
    <d v="2020-02-20T00:00:00"/>
    <s v="Martín"/>
    <s v="Mantenimiento Electrico"/>
    <d v="2023-05-10T00:00:00"/>
    <d v="1899-12-30T17:09:17"/>
    <d v="2023-05-10T00:00:00"/>
    <d v="1899-12-30T17:25:01"/>
    <n v="944"/>
    <n v="15.733333333333333"/>
    <s v="sin informacion"/>
    <s v="sin informacion"/>
    <n v="19"/>
    <s v="mayo"/>
    <s v="T"/>
    <s v="sin informacion"/>
    <s v="sin informacion"/>
    <s v="sin informacion"/>
    <s v="sin informacion"/>
    <s v="sin informacion"/>
  </r>
  <r>
    <n v="142196"/>
    <x v="11"/>
    <s v="Moreno"/>
    <x v="1"/>
    <d v="2018-11-01T00:00:00"/>
    <s v="-"/>
    <s v="Mantenimiento Mecanico"/>
    <d v="2023-05-10T00:00:00"/>
    <d v="1899-12-30T17:43:32"/>
    <d v="2023-05-10T00:00:00"/>
    <d v="1899-12-30T17:49:23"/>
    <n v="351"/>
    <n v="5.85"/>
    <s v="microparada"/>
    <s v="microparada"/>
    <n v="19"/>
    <s v="mayo"/>
    <s v="T"/>
    <s v="microparada"/>
    <s v="microparada"/>
    <s v="microparada"/>
    <s v="microparada"/>
    <s v="microparada"/>
  </r>
  <r>
    <n v="142199"/>
    <x v="0"/>
    <s v="Moreno"/>
    <x v="2"/>
    <d v="2018-11-01T00:00:00"/>
    <s v="-"/>
    <s v="Mantenimiento Mecanico"/>
    <d v="2023-05-10T00:00:00"/>
    <d v="1899-12-30T17:54:25"/>
    <d v="2023-05-10T00:00:00"/>
    <d v="1899-12-30T18:21:41"/>
    <n v="1636"/>
    <n v="27.266666666666666"/>
    <s v="se lubrica valvula de apertura y aliviador"/>
    <s v="ajuste"/>
    <n v="19"/>
    <s v="mayo"/>
    <s v="T"/>
    <m/>
    <s v="no"/>
    <m/>
    <m/>
    <m/>
  </r>
  <r>
    <n v="142200"/>
    <x v="10"/>
    <s v="Moreno"/>
    <x v="7"/>
    <d v="2020-09-30T00:00:00"/>
    <s v="Martín"/>
    <s v="Mantenimiento Mecanico"/>
    <d v="2023-05-10T00:00:00"/>
    <d v="1899-12-30T17:56:39"/>
    <d v="2023-05-10T00:00:00"/>
    <d v="1899-12-30T19:00:50"/>
    <n v="3851"/>
    <n v="64.183333333333337"/>
    <s v="regulación de celofanadora"/>
    <s v="ajuste"/>
    <n v="19"/>
    <s v="mayo"/>
    <s v="T"/>
    <m/>
    <s v="no"/>
    <m/>
    <m/>
    <m/>
  </r>
  <r>
    <n v="142206"/>
    <x v="1"/>
    <s v="Moreno"/>
    <x v="2"/>
    <d v="2020-10-16T00:00:00"/>
    <s v="Martín"/>
    <s v="Mantenimiento Electrico"/>
    <d v="2023-05-10T00:00:00"/>
    <d v="1899-12-30T19:10:33"/>
    <d v="2023-05-10T00:00:00"/>
    <d v="1899-12-30T19:20:10"/>
    <n v="577"/>
    <n v="9.6166666666666671"/>
    <s v="microparada"/>
    <s v="microparada"/>
    <n v="19"/>
    <s v="mayo"/>
    <s v="T"/>
    <s v="microparada"/>
    <s v="microparada"/>
    <s v="microparada"/>
    <s v="microparada"/>
    <s v="microparada"/>
  </r>
  <r>
    <n v="142207"/>
    <x v="10"/>
    <s v="Moreno"/>
    <x v="7"/>
    <d v="2020-09-30T00:00:00"/>
    <s v="Martín"/>
    <s v="Mantenimiento Mecanico"/>
    <d v="2023-05-10T00:00:00"/>
    <d v="1899-12-30T19:27:18"/>
    <d v="2023-05-10T00:00:00"/>
    <d v="1899-12-30T21:45:24"/>
    <n v="8286"/>
    <n v="138.1"/>
    <s v="regulación de celofanadora"/>
    <s v="ajuste"/>
    <n v="19"/>
    <s v="mayo"/>
    <s v="T"/>
    <m/>
    <s v="no"/>
    <m/>
    <m/>
    <m/>
  </r>
  <r>
    <n v="142208"/>
    <x v="25"/>
    <s v="Moreno"/>
    <x v="4"/>
    <d v="2018-11-01T00:00:00"/>
    <s v="-"/>
    <s v="Mantenimiento Electrico"/>
    <d v="2023-05-10T00:00:00"/>
    <d v="1899-12-30T19:49:00"/>
    <d v="2023-05-10T00:00:00"/>
    <d v="1899-12-30T19:50:53"/>
    <n v="113"/>
    <n v="1.8833333333333333"/>
    <s v="microparada"/>
    <s v="microparada"/>
    <n v="19"/>
    <s v="mayo"/>
    <s v="T"/>
    <s v="microparada"/>
    <s v="microparada"/>
    <s v="microparada"/>
    <s v="microparada"/>
    <s v="microparada"/>
  </r>
  <r>
    <n v="142209"/>
    <x v="0"/>
    <s v="Moreno"/>
    <x v="2"/>
    <d v="2018-11-01T00:00:00"/>
    <s v="-"/>
    <s v="Mantenimiento Mecanico"/>
    <d v="2023-05-10T00:00:00"/>
    <d v="1899-12-30T20:06:16"/>
    <d v="2023-05-10T00:00:00"/>
    <d v="1899-12-30T20:41:23"/>
    <n v="2107"/>
    <n v="35.116666666666667"/>
    <s v="pico 1 se lubrica válvula de apertura y aliviador"/>
    <s v="ajuste"/>
    <n v="19"/>
    <s v="mayo"/>
    <s v="T"/>
    <m/>
    <s v="no"/>
    <m/>
    <m/>
    <m/>
  </r>
  <r>
    <n v="142210"/>
    <x v="21"/>
    <s v="Moreno"/>
    <x v="1"/>
    <d v="2018-11-01T00:00:00"/>
    <s v="-"/>
    <s v="Mantenimiento Mecanico"/>
    <d v="2023-05-10T00:00:00"/>
    <d v="1899-12-30T20:30:40"/>
    <d v="2023-05-10T00:00:00"/>
    <d v="1899-12-30T20:47:31"/>
    <n v="1011"/>
    <n v="16.850000000000001"/>
    <s v="regulacion de inkjet"/>
    <s v="ajuste"/>
    <n v="19"/>
    <s v="mayo"/>
    <s v="T"/>
    <m/>
    <s v="no"/>
    <m/>
    <m/>
    <m/>
  </r>
  <r>
    <n v="142211"/>
    <x v="27"/>
    <s v="Moreno"/>
    <x v="4"/>
    <d v="2018-11-01T00:00:00"/>
    <s v="-"/>
    <s v="Mantenimiento Electrico"/>
    <d v="2023-05-10T00:00:00"/>
    <d v="1899-12-30T20:44:33"/>
    <d v="2023-05-10T00:00:00"/>
    <d v="1899-12-30T21:06:29"/>
    <n v="1316"/>
    <n v="21.933333333333334"/>
    <s v="sin informacion"/>
    <s v="sin informacion"/>
    <n v="19"/>
    <s v="mayo"/>
    <s v="T"/>
    <s v="sin informacion"/>
    <s v="sin informacion"/>
    <s v="sin informacion"/>
    <s v="sin informacion"/>
    <s v="sin informacion"/>
  </r>
  <r>
    <n v="142212"/>
    <x v="21"/>
    <s v="Moreno"/>
    <x v="1"/>
    <d v="2018-11-01T00:00:00"/>
    <s v="-"/>
    <s v="Mantenimiento Mecanico"/>
    <d v="2023-05-10T00:00:00"/>
    <d v="1899-12-30T21:06:26"/>
    <d v="2023-05-10T00:00:00"/>
    <d v="1899-12-30T21:35:50"/>
    <n v="1764"/>
    <n v="29.4"/>
    <s v="regulacion de inkjet"/>
    <s v="ajuste"/>
    <n v="19"/>
    <s v="mayo"/>
    <s v="T"/>
    <m/>
    <s v="no"/>
    <m/>
    <m/>
    <m/>
  </r>
  <r>
    <n v="142221"/>
    <x v="13"/>
    <s v="Moreno"/>
    <x v="6"/>
    <d v="2020-06-30T00:00:00"/>
    <s v="Martín"/>
    <s v="Mantenimiento Mecanico"/>
    <d v="2023-05-11T00:00:00"/>
    <d v="1899-12-30T06:18:40"/>
    <d v="2023-05-11T00:00:00"/>
    <d v="1899-12-30T06:28:55"/>
    <n v="615"/>
    <n v="10.25"/>
    <s v="sin informacion"/>
    <s v="sin informacion"/>
    <n v="19"/>
    <s v="mayo"/>
    <s v="M"/>
    <s v="sin informacion"/>
    <s v="sin informacion"/>
    <s v="sin informacion"/>
    <s v="sin informacion"/>
    <s v="sin informacion"/>
  </r>
  <r>
    <n v="142228"/>
    <x v="2"/>
    <s v="Moreno"/>
    <x v="13"/>
    <d v="2018-11-01T00:00:00"/>
    <s v="-"/>
    <s v="Mantenimiento Electrico"/>
    <d v="2023-05-11T00:00:00"/>
    <d v="1899-12-30T07:11:48"/>
    <d v="2023-05-11T00:00:00"/>
    <d v="1899-12-30T14:55:28"/>
    <n v="27820"/>
    <n v="463.66666666666669"/>
    <s v="reset de brazo embalador"/>
    <s v="ajuste"/>
    <n v="19"/>
    <s v="mayo"/>
    <s v="M"/>
    <m/>
    <s v="no"/>
    <m/>
    <m/>
    <m/>
  </r>
  <r>
    <n v="142239"/>
    <x v="0"/>
    <s v="Moreno"/>
    <x v="18"/>
    <d v="2018-11-01T00:00:00"/>
    <s v="-"/>
    <s v="Mantenimiento Mecanico"/>
    <d v="2023-05-11T00:00:00"/>
    <d v="1899-12-30T09:07:11"/>
    <d v="2023-05-11T00:00:00"/>
    <d v="1899-12-30T09:29:19"/>
    <n v="1328"/>
    <n v="22.133333333333333"/>
    <s v="sin informacion"/>
    <s v="sin informacion"/>
    <n v="19"/>
    <s v="mayo"/>
    <s v="M"/>
    <s v="sin informacion"/>
    <s v="sin informacion"/>
    <s v="sin informacion"/>
    <s v="sin informacion"/>
    <s v="sin informacion"/>
  </r>
  <r>
    <n v="142252"/>
    <x v="3"/>
    <s v="Moreno"/>
    <x v="2"/>
    <d v="2020-02-20T00:00:00"/>
    <s v="Martín"/>
    <s v="Mantenimiento Mecanico"/>
    <d v="2023-05-11T00:00:00"/>
    <d v="1899-12-30T11:48:46"/>
    <d v="2023-05-11T00:00:00"/>
    <d v="1899-12-30T12:11:26"/>
    <n v="1360"/>
    <n v="22.666666666666668"/>
    <s v="sin informacion"/>
    <s v="sin informacion"/>
    <n v="19"/>
    <s v="mayo"/>
    <s v="M"/>
    <s v="sin informacion"/>
    <s v="sin informacion"/>
    <s v="sin informacion"/>
    <s v="sin informacion"/>
    <s v="sin informacion"/>
  </r>
  <r>
    <n v="142258"/>
    <x v="22"/>
    <s v="Moreno"/>
    <x v="3"/>
    <d v="2021-02-04T00:00:00"/>
    <s v="Victor"/>
    <s v="Mantenimiento Electrico"/>
    <d v="2023-05-11T00:00:00"/>
    <d v="1899-12-30T13:07:25"/>
    <d v="2023-05-11T00:00:00"/>
    <d v="1899-12-30T14:57:39"/>
    <n v="6614"/>
    <n v="110.23333333333333"/>
    <s v="sin informacion"/>
    <s v="sin informacion"/>
    <n v="19"/>
    <s v="mayo"/>
    <s v="M"/>
    <s v="sin informacion"/>
    <s v="sin informacion"/>
    <s v="sin informacion"/>
    <s v="sin informacion"/>
    <s v="sin informacion"/>
  </r>
  <r>
    <n v="142260"/>
    <x v="6"/>
    <s v="Moreno"/>
    <x v="6"/>
    <d v="2018-11-01T00:00:00"/>
    <s v="-"/>
    <s v="Mantenimiento Electrico"/>
    <d v="2023-05-11T00:00:00"/>
    <d v="1899-12-30T13:13:43"/>
    <d v="2023-05-11T00:00:00"/>
    <d v="1899-12-30T13:19:40"/>
    <n v="357"/>
    <n v="5.95"/>
    <s v="microparada"/>
    <s v="microparada"/>
    <n v="19"/>
    <s v="mayo"/>
    <s v="M"/>
    <s v="microparada"/>
    <s v="microparada"/>
    <s v="microparada"/>
    <s v="microparada"/>
    <s v="microparada"/>
  </r>
  <r>
    <n v="142264"/>
    <x v="4"/>
    <s v="Moreno"/>
    <x v="4"/>
    <d v="2019-12-10T00:00:00"/>
    <s v="Martín"/>
    <s v="Mantenimiento Electrico"/>
    <d v="2023-05-11T00:00:00"/>
    <d v="1899-12-30T14:25:12"/>
    <d v="2023-05-11T00:00:00"/>
    <d v="1899-12-30T14:48:53"/>
    <n v="1421"/>
    <n v="23.683333333333334"/>
    <s v="sin informacion"/>
    <s v="sin informacion"/>
    <n v="19"/>
    <s v="mayo"/>
    <s v="T"/>
    <s v="sin informacion"/>
    <s v="sin informacion"/>
    <s v="sin informacion"/>
    <s v="sin informacion"/>
    <s v="sin informacion"/>
  </r>
  <r>
    <n v="142270"/>
    <x v="10"/>
    <s v="Moreno"/>
    <x v="7"/>
    <d v="2020-09-30T00:00:00"/>
    <s v="Martín"/>
    <s v="Mantenimiento Mecanico"/>
    <d v="2023-05-11T00:00:00"/>
    <d v="1899-12-30T15:01:09"/>
    <d v="2023-05-11T00:00:00"/>
    <d v="1899-12-30T15:53:16"/>
    <n v="3127"/>
    <n v="52.116666666666667"/>
    <s v="sin informacion"/>
    <s v="sin informacion"/>
    <n v="19"/>
    <s v="mayo"/>
    <s v="T"/>
    <s v="sin informacion"/>
    <s v="sin informacion"/>
    <s v="sin informacion"/>
    <s v="sin informacion"/>
    <s v="sin informacion"/>
  </r>
  <r>
    <n v="142274"/>
    <x v="0"/>
    <s v="Moreno"/>
    <x v="12"/>
    <d v="2018-11-01T00:00:00"/>
    <s v="-"/>
    <s v="Mantenimiento Mecanico"/>
    <d v="2023-05-11T00:00:00"/>
    <d v="1899-12-30T15:08:40"/>
    <d v="2023-05-11T00:00:00"/>
    <d v="1899-12-30T15:31:55"/>
    <n v="1395"/>
    <n v="23.25"/>
    <s v="sin informacion"/>
    <s v="sin informacion"/>
    <n v="19"/>
    <s v="mayo"/>
    <s v="T"/>
    <s v="sin informacion"/>
    <s v="sin informacion"/>
    <s v="sin informacion"/>
    <s v="sin informacion"/>
    <s v="sin informacion"/>
  </r>
  <r>
    <n v="142276"/>
    <x v="25"/>
    <s v="Moreno"/>
    <x v="4"/>
    <d v="2018-11-01T00:00:00"/>
    <s v="-"/>
    <s v="Mantenimiento Electrico"/>
    <d v="2023-05-11T00:00:00"/>
    <d v="1899-12-30T15:56:15"/>
    <d v="2023-05-11T00:00:00"/>
    <d v="1899-12-30T16:12:18"/>
    <n v="963"/>
    <n v="16.05"/>
    <s v="reset de brazo embalador"/>
    <s v="ajuste"/>
    <n v="19"/>
    <s v="mayo"/>
    <s v="T"/>
    <m/>
    <s v="no"/>
    <m/>
    <m/>
    <m/>
  </r>
  <r>
    <n v="142280"/>
    <x v="6"/>
    <s v="Moreno"/>
    <x v="19"/>
    <d v="2018-11-01T00:00:00"/>
    <s v="-"/>
    <s v="Mantenimiento Mecanico"/>
    <d v="2023-05-11T00:00:00"/>
    <d v="1899-12-30T16:34:00"/>
    <d v="2023-05-11T00:00:00"/>
    <d v="1899-12-30T17:31:09"/>
    <n v="3429"/>
    <n v="57.15"/>
    <s v="regulación de etiquetadora"/>
    <s v="ajuste"/>
    <n v="19"/>
    <s v="mayo"/>
    <s v="T"/>
    <m/>
    <s v="no"/>
    <m/>
    <m/>
    <m/>
  </r>
  <r>
    <n v="142281"/>
    <x v="0"/>
    <s v="Moreno"/>
    <x v="8"/>
    <d v="2018-11-01T00:00:00"/>
    <s v="-"/>
    <s v="Mantenimiento Mecanico"/>
    <d v="2023-05-11T00:00:00"/>
    <d v="1899-12-30T17:03:44"/>
    <d v="2023-05-11T00:00:00"/>
    <d v="1899-12-30T17:14:45"/>
    <n v="661"/>
    <n v="11.016666666666667"/>
    <s v="sin informacion"/>
    <s v="sin informacion"/>
    <n v="19"/>
    <s v="mayo"/>
    <s v="T"/>
    <s v="sin informacion"/>
    <s v="sin informacion"/>
    <s v="sin informacion"/>
    <s v="sin informacion"/>
    <s v="sin informacion"/>
  </r>
  <r>
    <n v="142283"/>
    <x v="6"/>
    <s v="Moreno"/>
    <x v="19"/>
    <d v="2018-11-01T00:00:00"/>
    <s v="-"/>
    <s v="Mantenimiento Mecanico"/>
    <d v="2023-05-11T00:00:00"/>
    <d v="1899-12-30T17:31:30"/>
    <d v="2023-05-11T00:00:00"/>
    <d v="1899-12-30T18:39:24"/>
    <n v="4074"/>
    <n v="67.900000000000006"/>
    <s v="regulación de etiquetadora"/>
    <s v="ajuste"/>
    <n v="19"/>
    <s v="mayo"/>
    <s v="T"/>
    <m/>
    <s v="no"/>
    <m/>
    <m/>
    <m/>
  </r>
  <r>
    <n v="142286"/>
    <x v="0"/>
    <s v="Moreno"/>
    <x v="12"/>
    <d v="2018-11-01T00:00:00"/>
    <s v="-"/>
    <s v="Mantenimiento Mecanico"/>
    <d v="2023-05-11T00:00:00"/>
    <d v="1899-12-30T18:36:12"/>
    <d v="2023-05-11T00:00:00"/>
    <d v="1899-12-30T19:35:37"/>
    <n v="3565"/>
    <n v="59.416666666666664"/>
    <s v="sin informacion"/>
    <s v="sin informacion"/>
    <n v="19"/>
    <s v="mayo"/>
    <s v="T"/>
    <s v="sin informacion"/>
    <s v="sin informacion"/>
    <s v="sin informacion"/>
    <s v="sin informacion"/>
    <s v="sin informacion"/>
  </r>
  <r>
    <n v="142287"/>
    <x v="0"/>
    <s v="Moreno"/>
    <x v="2"/>
    <d v="2018-11-01T00:00:00"/>
    <s v="-"/>
    <s v="Mantenimiento Mecanico"/>
    <d v="2023-05-11T00:00:00"/>
    <d v="1899-12-30T19:18:56"/>
    <d v="2023-05-11T00:00:00"/>
    <d v="1899-12-30T19:49:18"/>
    <n v="1822"/>
    <n v="30.366666666666667"/>
    <s v="cambio de sensor inductivo que detecta los envases."/>
    <s v="rotura"/>
    <n v="19"/>
    <s v="mayo"/>
    <s v="T"/>
    <m/>
    <s v="si"/>
    <m/>
    <m/>
    <m/>
  </r>
  <r>
    <n v="142290"/>
    <x v="2"/>
    <s v="Moreno"/>
    <x v="12"/>
    <d v="2020-02-21T00:00:00"/>
    <s v="Martín"/>
    <s v="Mantenimiento Mecanico"/>
    <d v="2023-05-11T00:00:00"/>
    <d v="1899-12-30T21:06:41"/>
    <d v="2023-05-11T00:00:00"/>
    <d v="1899-12-30T21:06:45"/>
    <n v="4"/>
    <n v="6.6666666666666666E-2"/>
    <s v="microparada"/>
    <s v="microparada"/>
    <n v="19"/>
    <s v="mayo"/>
    <s v="T"/>
    <s v="microparada"/>
    <s v="microparada"/>
    <s v="microparada"/>
    <s v="microparada"/>
    <s v="microparada"/>
  </r>
  <r>
    <n v="142298"/>
    <x v="0"/>
    <s v="Moreno"/>
    <x v="2"/>
    <d v="2018-11-01T00:00:00"/>
    <s v="-"/>
    <s v="Mantenimiento Electrico"/>
    <d v="2023-05-12T00:00:00"/>
    <d v="1899-12-30T02:19:07"/>
    <d v="2023-05-12T00:00:00"/>
    <d v="1899-12-30T02:51:02"/>
    <n v="1915"/>
    <n v="31.916666666666668"/>
    <s v="cambio de sensor inductivo que detecta los envases."/>
    <s v="rotura"/>
    <n v="19"/>
    <s v="mayo"/>
    <s v="N"/>
    <m/>
    <s v="si"/>
    <m/>
    <m/>
    <m/>
  </r>
  <r>
    <n v="142299"/>
    <x v="39"/>
    <s v="Moreno"/>
    <x v="2"/>
    <d v="2018-11-01T00:00:00"/>
    <s v="-"/>
    <s v="Mantenimiento Mecanico"/>
    <d v="2023-05-12T00:00:00"/>
    <d v="1899-12-30T04:40:29"/>
    <d v="2023-05-12T00:00:00"/>
    <d v="1899-12-30T04:42:19"/>
    <n v="110"/>
    <n v="1.8333333333333333"/>
    <s v="microparada"/>
    <s v="microparada"/>
    <n v="19"/>
    <s v="mayo"/>
    <s v="N"/>
    <s v="microparada"/>
    <s v="microparada"/>
    <s v="microparada"/>
    <s v="microparada"/>
    <s v="microparada"/>
  </r>
  <r>
    <n v="142308"/>
    <x v="38"/>
    <s v="Moreno"/>
    <x v="6"/>
    <d v="2019-10-08T00:00:00"/>
    <s v="Martín"/>
    <s v="Mantenimiento Electrico"/>
    <d v="2023-05-12T00:00:00"/>
    <d v="1899-12-30T06:48:37"/>
    <d v="2023-05-12T00:00:00"/>
    <d v="1899-12-30T06:57:32"/>
    <n v="535"/>
    <n v="8.9166666666666661"/>
    <s v="microparada"/>
    <s v="microparada"/>
    <n v="19"/>
    <s v="mayo"/>
    <s v="M"/>
    <s v="microparada"/>
    <s v="microparada"/>
    <s v="microparada"/>
    <s v="microparada"/>
    <s v="microparada"/>
  </r>
  <r>
    <n v="142309"/>
    <x v="2"/>
    <s v="Moreno"/>
    <x v="3"/>
    <d v="2021-02-04T00:00:00"/>
    <s v="Victor"/>
    <s v="Mantenimiento Electrico"/>
    <d v="2023-05-12T00:00:00"/>
    <d v="1899-12-30T06:57:24"/>
    <d v="2023-05-12T00:00:00"/>
    <d v="1899-12-30T07:05:27"/>
    <n v="483"/>
    <n v="8.0500000000000007"/>
    <s v="microparada"/>
    <s v="microparada"/>
    <n v="19"/>
    <s v="mayo"/>
    <s v="M"/>
    <s v="microparada"/>
    <s v="microparada"/>
    <s v="microparada"/>
    <s v="microparada"/>
    <s v="microparada"/>
  </r>
  <r>
    <n v="142312"/>
    <x v="6"/>
    <s v="Moreno"/>
    <x v="12"/>
    <d v="2018-11-01T00:00:00"/>
    <s v="-"/>
    <s v="Mantenimiento Mecanico"/>
    <d v="2023-05-12T00:00:00"/>
    <d v="1899-12-30T07:12:02"/>
    <d v="2023-05-12T00:00:00"/>
    <d v="1899-12-30T08:08:05"/>
    <n v="3363"/>
    <n v="56.05"/>
    <s v="sin informacion"/>
    <s v="sin informacion"/>
    <n v="19"/>
    <s v="mayo"/>
    <s v="M"/>
    <s v="sin informacion"/>
    <s v="sin informacion"/>
    <s v="sin informacion"/>
    <s v="sin informacion"/>
    <s v="sin informacion"/>
  </r>
  <r>
    <n v="142319"/>
    <x v="2"/>
    <s v="Moreno"/>
    <x v="19"/>
    <d v="2018-11-01T00:00:00"/>
    <s v="-"/>
    <s v="Mantenimiento Electrico"/>
    <d v="2023-05-12T00:00:00"/>
    <d v="1899-12-30T08:58:36"/>
    <d v="2023-05-12T00:00:00"/>
    <d v="1899-12-30T09:45:07"/>
    <n v="2791"/>
    <n v="46.516666666666666"/>
    <s v="sin informacion"/>
    <s v="sin informacion"/>
    <n v="19"/>
    <s v="mayo"/>
    <s v="M"/>
    <s v="sin informacion"/>
    <s v="sin informacion"/>
    <s v="sin informacion"/>
    <s v="sin informacion"/>
    <s v="sin informacion"/>
  </r>
  <r>
    <n v="142320"/>
    <x v="0"/>
    <s v="Moreno"/>
    <x v="3"/>
    <d v="2021-02-04T00:00:00"/>
    <s v="Victor"/>
    <s v="Mantenimiento Electrico"/>
    <d v="2023-05-12T00:00:00"/>
    <d v="1899-12-30T09:05:42"/>
    <d v="2023-05-12T00:00:00"/>
    <d v="1899-12-30T09:05:47"/>
    <n v="5"/>
    <n v="8.3333333333333329E-2"/>
    <s v="microparada"/>
    <s v="microparada"/>
    <n v="19"/>
    <s v="mayo"/>
    <s v="M"/>
    <s v="microparada"/>
    <s v="microparada"/>
    <s v="microparada"/>
    <s v="microparada"/>
    <s v="microparada"/>
  </r>
  <r>
    <n v="142334"/>
    <x v="10"/>
    <s v="Moreno"/>
    <x v="7"/>
    <d v="2020-09-30T00:00:00"/>
    <s v="Martín"/>
    <s v="Mantenimiento Mecanico"/>
    <d v="2023-05-12T00:00:00"/>
    <d v="1899-12-30T10:01:01"/>
    <d v="2023-05-12T00:00:00"/>
    <d v="1899-12-30T11:48:26"/>
    <n v="6445"/>
    <n v="107.41666666666667"/>
    <s v="sin informacion"/>
    <s v="sin informacion"/>
    <n v="19"/>
    <s v="mayo"/>
    <s v="M"/>
    <s v="sin informacion"/>
    <s v="sin informacion"/>
    <s v="sin informacion"/>
    <s v="sin informacion"/>
    <s v="sin informacion"/>
  </r>
  <r>
    <n v="142335"/>
    <x v="0"/>
    <s v="Moreno"/>
    <x v="3"/>
    <d v="2021-02-04T00:00:00"/>
    <s v="Victor"/>
    <s v="Mantenimiento Mecanico"/>
    <d v="2023-05-12T00:00:00"/>
    <d v="1899-12-30T10:03:03"/>
    <d v="2023-05-12T00:00:00"/>
    <d v="1899-12-30T10:18:36"/>
    <n v="933"/>
    <n v="15.55"/>
    <s v="sin informacion"/>
    <s v="sin informacion"/>
    <n v="19"/>
    <s v="mayo"/>
    <s v="M"/>
    <s v="sin informacion"/>
    <s v="sin informacion"/>
    <s v="sin informacion"/>
    <s v="sin informacion"/>
    <s v="sin informacion"/>
  </r>
  <r>
    <n v="142341"/>
    <x v="2"/>
    <s v="Moreno"/>
    <x v="3"/>
    <d v="2021-02-04T00:00:00"/>
    <s v="Victor"/>
    <s v="Mantenimiento Electrico"/>
    <d v="2023-05-12T00:00:00"/>
    <d v="1899-12-30T10:23:22"/>
    <d v="2023-05-12T00:00:00"/>
    <d v="1899-12-30T11:21:13"/>
    <n v="3471"/>
    <n v="57.85"/>
    <s v="sin informacion"/>
    <s v="sin informacion"/>
    <n v="19"/>
    <s v="mayo"/>
    <s v="M"/>
    <s v="sin informacion"/>
    <s v="sin informacion"/>
    <s v="sin informacion"/>
    <s v="sin informacion"/>
    <s v="sin informacion"/>
  </r>
  <r>
    <n v="142347"/>
    <x v="3"/>
    <s v="Moreno"/>
    <x v="14"/>
    <d v="2018-11-01T00:00:00"/>
    <s v="-"/>
    <s v="Mantenimiento Electrico"/>
    <d v="2023-05-12T00:00:00"/>
    <d v="1899-12-30T10:41:24"/>
    <d v="2023-05-12T00:00:00"/>
    <d v="1899-12-30T11:39:32"/>
    <n v="3488"/>
    <n v="58.133333333333333"/>
    <s v="sin informacion"/>
    <s v="sin informacion"/>
    <n v="19"/>
    <s v="mayo"/>
    <s v="M"/>
    <s v="sin informacion"/>
    <s v="sin informacion"/>
    <s v="sin informacion"/>
    <s v="sin informacion"/>
    <s v="sin informacion"/>
  </r>
  <r>
    <n v="142353"/>
    <x v="3"/>
    <s v="Moreno"/>
    <x v="1"/>
    <d v="2018-11-01T00:00:00"/>
    <s v="-"/>
    <s v="Mantenimiento Mecanico"/>
    <d v="2023-05-12T00:00:00"/>
    <d v="1899-12-30T11:18:57"/>
    <d v="2023-05-12T00:00:00"/>
    <d v="1899-12-30T11:37:34"/>
    <n v="1117"/>
    <n v="18.616666666666667"/>
    <s v="sin informacion"/>
    <s v="sin informacion"/>
    <n v="19"/>
    <s v="mayo"/>
    <s v="M"/>
    <s v="sin informacion"/>
    <s v="sin informacion"/>
    <s v="sin informacion"/>
    <s v="sin informacion"/>
    <s v="sin informacion"/>
  </r>
  <r>
    <n v="142367"/>
    <x v="3"/>
    <s v="Moreno"/>
    <x v="6"/>
    <d v="2018-11-01T00:00:00"/>
    <s v="-"/>
    <s v="Mantenimiento Mecanico"/>
    <d v="2023-05-12T00:00:00"/>
    <d v="1899-12-30T13:25:53"/>
    <d v="2023-05-12T00:00:00"/>
    <d v="1899-12-30T13:31:48"/>
    <n v="355"/>
    <n v="5.916666666666667"/>
    <s v="microparada"/>
    <s v="microparada"/>
    <n v="19"/>
    <s v="mayo"/>
    <s v="M"/>
    <s v="microparada"/>
    <s v="microparada"/>
    <s v="microparada"/>
    <s v="microparada"/>
    <s v="microparada"/>
  </r>
  <r>
    <n v="142368"/>
    <x v="22"/>
    <s v="Moreno"/>
    <x v="19"/>
    <d v="2021-08-24T00:00:00"/>
    <s v="Sebastian "/>
    <s v="Mantenimiento Mecanico"/>
    <d v="2023-05-12T00:00:00"/>
    <d v="1899-12-30T14:30:16"/>
    <d v="2023-05-12T00:00:00"/>
    <d v="1899-12-30T14:38:04"/>
    <n v="468"/>
    <n v="7.8"/>
    <s v="microparada"/>
    <s v="microparada"/>
    <n v="19"/>
    <s v="mayo"/>
    <s v="T"/>
    <s v="microparada"/>
    <s v="microparada"/>
    <s v="microparada"/>
    <s v="microparada"/>
    <s v="microparada"/>
  </r>
  <r>
    <n v="142370"/>
    <x v="25"/>
    <s v="Moreno"/>
    <x v="4"/>
    <d v="2018-11-01T00:00:00"/>
    <s v="-"/>
    <s v="Mantenimiento Electrico"/>
    <d v="2023-05-12T00:00:00"/>
    <d v="1899-12-30T14:39:12"/>
    <d v="2023-05-12T00:00:00"/>
    <d v="1899-12-30T15:25:25"/>
    <n v="2773"/>
    <n v="46.216666666666669"/>
    <s v="sin informacion"/>
    <s v="sin informacion"/>
    <n v="19"/>
    <s v="mayo"/>
    <s v="T"/>
    <s v="sin informacion"/>
    <s v="sin informacion"/>
    <s v="sin informacion"/>
    <s v="sin informacion"/>
    <s v="sin informacion"/>
  </r>
  <r>
    <n v="142374"/>
    <x v="6"/>
    <s v="Moreno"/>
    <x v="15"/>
    <d v="2018-11-01T00:00:00"/>
    <s v="-"/>
    <s v="Mantenimiento Mecanico"/>
    <d v="2023-05-12T00:00:00"/>
    <d v="1899-12-30T15:41:31"/>
    <d v="2023-05-12T00:00:00"/>
    <d v="1899-12-30T15:51:36"/>
    <n v="605"/>
    <n v="10.083333333333334"/>
    <s v="se coloca guía a la salida de la transportadora"/>
    <s v="ajuste"/>
    <n v="19"/>
    <s v="mayo"/>
    <s v="T"/>
    <m/>
    <s v="no"/>
    <m/>
    <m/>
    <m/>
  </r>
  <r>
    <n v="142381"/>
    <x v="0"/>
    <s v="Moreno"/>
    <x v="3"/>
    <d v="2021-02-04T00:00:00"/>
    <s v="Victor"/>
    <s v="Mantenimiento Electrico"/>
    <d v="2023-05-12T00:00:00"/>
    <d v="1899-12-30T17:58:28"/>
    <d v="2023-05-12T00:00:00"/>
    <d v="1899-12-30T18:11:13"/>
    <n v="765"/>
    <n v="12.75"/>
    <s v="sin informacion"/>
    <s v="sin informacion"/>
    <n v="19"/>
    <s v="mayo"/>
    <s v="T"/>
    <s v="sin informacion"/>
    <s v="sin informacion"/>
    <s v="sin informacion"/>
    <s v="sin informacion"/>
    <s v="sin informacion"/>
  </r>
  <r>
    <n v="142384"/>
    <x v="13"/>
    <s v="Moreno"/>
    <x v="6"/>
    <d v="2020-06-30T00:00:00"/>
    <s v="Martín"/>
    <s v="Mantenimiento Electrico"/>
    <d v="2023-05-12T00:00:00"/>
    <d v="1899-12-30T18:39:46"/>
    <d v="2023-05-12T00:00:00"/>
    <d v="1899-12-30T18:53:09"/>
    <n v="803"/>
    <n v="13.383333333333333"/>
    <s v="se ajusta actuador de sobre tapa"/>
    <s v="ajuste"/>
    <n v="19"/>
    <s v="mayo"/>
    <s v="T"/>
    <m/>
    <s v="no"/>
    <m/>
    <m/>
    <m/>
  </r>
  <r>
    <n v="142386"/>
    <x v="13"/>
    <s v="Moreno"/>
    <x v="6"/>
    <d v="2020-06-30T00:00:00"/>
    <s v="Martín"/>
    <s v="Mantenimiento Mecanico"/>
    <d v="2023-05-12T00:00:00"/>
    <d v="1899-12-30T18:53:17"/>
    <d v="2023-05-12T00:00:00"/>
    <d v="1899-12-30T19:29:57"/>
    <n v="2200"/>
    <n v="36.666666666666664"/>
    <s v="se ajusta actuador de sobre tapa"/>
    <s v="ajuste"/>
    <n v="19"/>
    <s v="mayo"/>
    <s v="T"/>
    <m/>
    <s v="no"/>
    <m/>
    <m/>
    <m/>
  </r>
  <r>
    <n v="142388"/>
    <x v="0"/>
    <s v="Moreno"/>
    <x v="2"/>
    <d v="2018-11-01T00:00:00"/>
    <s v="-"/>
    <s v="Mantenimiento Mecanico"/>
    <d v="2023-05-12T00:00:00"/>
    <d v="1899-12-30T20:16:05"/>
    <d v="2023-05-12T00:00:00"/>
    <d v="1899-12-30T20:23:08"/>
    <n v="423"/>
    <n v="7.05"/>
    <s v="microparada"/>
    <s v="microparada"/>
    <n v="19"/>
    <s v="mayo"/>
    <s v="T"/>
    <s v="microparada"/>
    <s v="microparada"/>
    <s v="microparada"/>
    <s v="microparada"/>
    <s v="microparada"/>
  </r>
  <r>
    <n v="142399"/>
    <x v="0"/>
    <s v="Moreno"/>
    <x v="16"/>
    <d v="2018-11-01T00:00:00"/>
    <s v="-"/>
    <s v="Mantenimiento Mecanico"/>
    <d v="2023-05-13T00:00:00"/>
    <d v="1899-12-30T08:23:49"/>
    <d v="2023-05-13T00:00:00"/>
    <d v="1899-12-30T09:04:44"/>
    <n v="2455"/>
    <n v="40.916666666666664"/>
    <s v="sin informacion"/>
    <s v="sin informacion"/>
    <n v="20"/>
    <s v="mayo"/>
    <s v="M"/>
    <s v="sin informacion"/>
    <s v="sin informacion"/>
    <s v="sin informacion"/>
    <s v="sin informacion"/>
    <s v="sin informacion"/>
  </r>
  <r>
    <n v="142400"/>
    <x v="11"/>
    <s v="Moreno"/>
    <x v="8"/>
    <d v="2018-11-01T00:00:00"/>
    <s v="-"/>
    <s v="Mantenimiento Mecanico"/>
    <d v="2023-05-13T00:00:00"/>
    <d v="1899-12-30T09:39:46"/>
    <d v="2023-05-13T00:00:00"/>
    <d v="1899-12-30T10:01:12"/>
    <n v="1286"/>
    <n v="21.433333333333334"/>
    <s v="regulación etiquetadora y llenadora"/>
    <s v="ajuste"/>
    <n v="20"/>
    <s v="mayo"/>
    <s v="M"/>
    <m/>
    <s v="no"/>
    <m/>
    <m/>
    <m/>
  </r>
  <r>
    <n v="142401"/>
    <x v="6"/>
    <s v="Moreno"/>
    <x v="8"/>
    <d v="2018-11-01T00:00:00"/>
    <s v="-"/>
    <s v="Mantenimiento Mecanico"/>
    <d v="2023-05-13T00:00:00"/>
    <d v="1899-12-30T10:01:22"/>
    <d v="2023-05-13T00:00:00"/>
    <d v="1899-12-30T11:43:09"/>
    <n v="6107"/>
    <n v="101.78333333333333"/>
    <s v="se colocan motores espaciadores para etiquetadora "/>
    <s v="ajuste"/>
    <n v="20"/>
    <s v="mayo"/>
    <s v="M"/>
    <m/>
    <s v="no"/>
    <m/>
    <m/>
    <m/>
  </r>
  <r>
    <n v="142402"/>
    <x v="2"/>
    <s v="Moreno"/>
    <x v="3"/>
    <d v="2021-02-04T00:00:00"/>
    <s v="Victor"/>
    <s v="Mantenimiento Mecanico"/>
    <d v="2023-05-13T00:00:00"/>
    <d v="1899-12-30T10:05:11"/>
    <d v="2023-05-13T00:00:00"/>
    <d v="1899-12-30T10:45:13"/>
    <n v="2402"/>
    <n v="40.033333333333331"/>
    <s v="se cambió rodamiento"/>
    <s v="rotura"/>
    <n v="20"/>
    <s v="mayo"/>
    <s v="M"/>
    <m/>
    <s v="si"/>
    <m/>
    <m/>
    <m/>
  </r>
  <r>
    <n v="142405"/>
    <x v="25"/>
    <s v="Moreno"/>
    <x v="4"/>
    <d v="2018-11-01T00:00:00"/>
    <s v="-"/>
    <s v="Mantenimiento Electrico"/>
    <d v="2023-05-13T00:00:00"/>
    <d v="1899-12-30T10:39:25"/>
    <d v="2023-05-13T00:00:00"/>
    <d v="1899-12-30T11:08:05"/>
    <n v="1720"/>
    <n v="28.666666666666668"/>
    <s v="regulacion"/>
    <s v="ajuste"/>
    <n v="20"/>
    <s v="mayo"/>
    <s v="M"/>
    <m/>
    <s v="no"/>
    <m/>
    <m/>
    <m/>
  </r>
  <r>
    <n v="142407"/>
    <x v="11"/>
    <s v="Moreno"/>
    <x v="10"/>
    <d v="2018-11-01T00:00:00"/>
    <s v="-"/>
    <s v="Mantenimiento Electrico"/>
    <d v="2023-05-13T00:00:00"/>
    <d v="1899-12-30T11:08:42"/>
    <d v="2023-05-13T00:00:00"/>
    <d v="1899-12-30T11:55:37"/>
    <n v="2815"/>
    <n v="46.916666666666664"/>
    <s v="enderezan guias "/>
    <s v="ajuste"/>
    <n v="20"/>
    <s v="mayo"/>
    <s v="M"/>
    <m/>
    <s v="no"/>
    <m/>
    <m/>
    <m/>
  </r>
  <r>
    <n v="142411"/>
    <x v="4"/>
    <s v="Moreno"/>
    <x v="4"/>
    <d v="2019-12-10T00:00:00"/>
    <s v="Martín"/>
    <s v="Mantenimiento Mecanico"/>
    <d v="2023-05-13T00:00:00"/>
    <d v="1899-12-30T11:47:36"/>
    <d v="2023-05-13T00:00:00"/>
    <d v="1899-12-30T13:34:41"/>
    <n v="6425"/>
    <n v="107.08333333333333"/>
    <s v="regulacion"/>
    <s v="ajuste"/>
    <n v="20"/>
    <s v="mayo"/>
    <s v="M"/>
    <m/>
    <s v="no"/>
    <m/>
    <m/>
    <m/>
  </r>
  <r>
    <n v="142412"/>
    <x v="0"/>
    <s v="Moreno"/>
    <x v="8"/>
    <d v="2018-11-01T00:00:00"/>
    <s v="-"/>
    <s v="Mantenimiento Electrico"/>
    <d v="2023-05-13T00:00:00"/>
    <d v="1899-12-30T13:34:24"/>
    <d v="2023-05-13T00:00:00"/>
    <d v="1899-12-30T13:55:29"/>
    <n v="1265"/>
    <n v="21.083333333333332"/>
    <s v="se regula posicion de orquilla y de. Sensor acumulación"/>
    <s v="ajuste"/>
    <n v="20"/>
    <s v="mayo"/>
    <s v="M"/>
    <m/>
    <s v="no"/>
    <m/>
    <m/>
    <m/>
  </r>
  <r>
    <n v="142419"/>
    <x v="6"/>
    <s v="Moreno"/>
    <x v="19"/>
    <d v="2018-11-01T00:00:00"/>
    <s v="-"/>
    <s v="Mantenimiento Mecanico"/>
    <d v="2023-05-13T00:00:00"/>
    <d v="1899-12-30T14:47:41"/>
    <d v="2023-05-13T00:00:00"/>
    <d v="1899-12-30T16:24:32"/>
    <n v="5811"/>
    <n v="96.85"/>
    <s v="sin informacion"/>
    <s v="sin informacion"/>
    <n v="20"/>
    <s v="mayo"/>
    <s v="T"/>
    <s v="sin informacion"/>
    <s v="sin informacion"/>
    <s v="sin informacion"/>
    <s v="sin informacion"/>
    <s v="sin informacion"/>
  </r>
  <r>
    <n v="142420"/>
    <x v="2"/>
    <s v="Moreno"/>
    <x v="12"/>
    <d v="2020-02-21T00:00:00"/>
    <s v="Martín"/>
    <s v="Mantenimiento Mecanico"/>
    <d v="2023-05-13T00:00:00"/>
    <d v="1899-12-30T14:50:17"/>
    <d v="2023-05-13T00:00:00"/>
    <d v="1899-12-30T15:28:09"/>
    <n v="2272"/>
    <n v="37.866666666666667"/>
    <s v="sin informacion"/>
    <s v="sin informacion"/>
    <n v="20"/>
    <s v="mayo"/>
    <s v="T"/>
    <s v="sin informacion"/>
    <s v="sin informacion"/>
    <s v="sin informacion"/>
    <s v="sin informacion"/>
    <s v="sin informacion"/>
  </r>
  <r>
    <n v="142422"/>
    <x v="39"/>
    <s v="Moreno"/>
    <x v="2"/>
    <d v="2018-11-01T00:00:00"/>
    <s v="-"/>
    <s v="Mantenimiento Mecanico"/>
    <d v="2023-05-13T00:00:00"/>
    <d v="1899-12-30T15:26:42"/>
    <d v="2023-05-13T00:00:00"/>
    <d v="1899-12-30T15:28:23"/>
    <n v="101"/>
    <n v="1.6833333333333333"/>
    <s v="microparada"/>
    <s v="microparada"/>
    <n v="20"/>
    <s v="mayo"/>
    <s v="T"/>
    <s v="microparada"/>
    <s v="microparada"/>
    <s v="microparada"/>
    <s v="microparada"/>
    <s v="microparada"/>
  </r>
  <r>
    <n v="142423"/>
    <x v="0"/>
    <s v="Moreno"/>
    <x v="4"/>
    <d v="2018-11-01T00:00:00"/>
    <s v="-"/>
    <s v="Mantenimiento Mecanico"/>
    <d v="2023-05-13T00:00:00"/>
    <d v="1899-12-30T16:11:24"/>
    <d v="2023-05-13T00:00:00"/>
    <d v="1899-12-30T16:32:08"/>
    <n v="1244"/>
    <n v="20.733333333333334"/>
    <s v="Soporte mecánico "/>
    <s v="ajuste"/>
    <n v="20"/>
    <s v="mayo"/>
    <s v="T"/>
    <m/>
    <s v="no"/>
    <m/>
    <m/>
    <m/>
  </r>
  <r>
    <n v="142424"/>
    <x v="2"/>
    <s v="Moreno"/>
    <x v="12"/>
    <d v="2020-02-21T00:00:00"/>
    <s v="Martín"/>
    <s v="Mantenimiento Mecanico"/>
    <d v="2023-05-13T00:00:00"/>
    <d v="1899-12-30T16:20:24"/>
    <d v="2023-05-13T00:00:00"/>
    <d v="1899-12-30T17:05:42"/>
    <n v="2718"/>
    <n v="45.3"/>
    <s v="sin informacion"/>
    <s v="sin informacion"/>
    <n v="20"/>
    <s v="mayo"/>
    <s v="T"/>
    <s v="sin informacion"/>
    <s v="sin informacion"/>
    <s v="sin informacion"/>
    <s v="sin informacion"/>
    <s v="sin informacion"/>
  </r>
  <r>
    <n v="142428"/>
    <x v="6"/>
    <s v="Moreno"/>
    <x v="16"/>
    <d v="2018-11-01T00:00:00"/>
    <s v="-"/>
    <s v="Mantenimiento Electrico"/>
    <d v="2023-05-13T00:00:00"/>
    <d v="1899-12-30T18:56:56"/>
    <d v="2023-05-13T00:00:00"/>
    <d v="1899-12-30T19:27:12"/>
    <n v="1816"/>
    <n v="30.266666666666666"/>
    <s v="reley de cinta superior se cambió"/>
    <s v="rotura"/>
    <n v="20"/>
    <s v="mayo"/>
    <s v="T"/>
    <m/>
    <s v="si"/>
    <m/>
    <m/>
    <m/>
  </r>
  <r>
    <n v="142429"/>
    <x v="11"/>
    <s v="Moreno"/>
    <x v="16"/>
    <d v="2018-11-01T00:00:00"/>
    <s v="-"/>
    <s v="Mantenimiento Electrico"/>
    <d v="2023-05-13T00:00:00"/>
    <d v="1899-12-30T19:43:26"/>
    <d v="2023-05-13T00:00:00"/>
    <d v="1899-12-30T20:02:34"/>
    <n v="1148"/>
    <n v="19.133333333333333"/>
    <s v="reley de cinta superior se cambió"/>
    <s v="rotura"/>
    <n v="20"/>
    <s v="mayo"/>
    <s v="T"/>
    <m/>
    <s v="si"/>
    <m/>
    <m/>
    <m/>
  </r>
  <r>
    <n v="142430"/>
    <x v="11"/>
    <s v="Moreno"/>
    <x v="16"/>
    <d v="2018-11-01T00:00:00"/>
    <s v="-"/>
    <s v="Mantenimiento Mecanico"/>
    <d v="2023-05-13T00:00:00"/>
    <d v="1899-12-30T20:02:49"/>
    <d v="2023-05-13T00:00:00"/>
    <d v="1899-12-30T21:19:12"/>
    <n v="4583"/>
    <n v="76.38333333333334"/>
    <s v="reley de cinta superior se cambió"/>
    <s v="rotura"/>
    <n v="20"/>
    <s v="mayo"/>
    <s v="T"/>
    <m/>
    <s v="si"/>
    <m/>
    <m/>
    <m/>
  </r>
  <r>
    <n v="142433"/>
    <x v="11"/>
    <s v="Moreno"/>
    <x v="10"/>
    <d v="2018-11-01T00:00:00"/>
    <s v="-"/>
    <s v="Mantenimiento Electrico"/>
    <d v="2023-05-15T00:00:00"/>
    <d v="1899-12-30T06:07:57"/>
    <d v="2023-05-15T00:00:00"/>
    <d v="1899-12-30T11:06:38"/>
    <n v="17921"/>
    <n v="298.68333333333334"/>
    <s v="regulacion"/>
    <s v="ajuste"/>
    <n v="20"/>
    <s v="mayo"/>
    <s v="M"/>
    <m/>
    <s v="no"/>
    <m/>
    <m/>
    <m/>
  </r>
  <r>
    <n v="142444"/>
    <x v="0"/>
    <s v="Moreno"/>
    <x v="4"/>
    <d v="2018-11-01T00:00:00"/>
    <s v="-"/>
    <s v="Mantenimiento Electrico"/>
    <d v="2023-05-15T00:00:00"/>
    <d v="1899-12-30T06:42:01"/>
    <d v="2023-05-15T00:00:00"/>
    <d v="1899-12-30T07:09:55"/>
    <n v="1674"/>
    <n v="27.9"/>
    <s v="soluciona maquinista"/>
    <s v="no aplica"/>
    <n v="20"/>
    <s v="mayo"/>
    <s v="M"/>
    <m/>
    <s v="no aplica"/>
    <m/>
    <m/>
    <m/>
  </r>
  <r>
    <n v="142446"/>
    <x v="4"/>
    <s v="Moreno"/>
    <x v="4"/>
    <d v="2019-12-10T00:00:00"/>
    <s v="Martín"/>
    <s v="Mantenimiento Mecanico"/>
    <d v="2023-05-15T00:00:00"/>
    <d v="1899-12-30T07:10:05"/>
    <d v="2023-05-15T00:00:00"/>
    <d v="1899-12-30T08:04:11"/>
    <n v="3246"/>
    <n v="54.1"/>
    <s v="soluciona maquinista"/>
    <s v="no aplica"/>
    <n v="20"/>
    <s v="mayo"/>
    <s v="M"/>
    <m/>
    <s v="no aplica"/>
    <m/>
    <m/>
    <m/>
  </r>
  <r>
    <n v="142447"/>
    <x v="13"/>
    <s v="Moreno"/>
    <x v="6"/>
    <d v="2020-06-30T00:00:00"/>
    <s v="Martín"/>
    <s v="Mantenimiento Mecanico"/>
    <d v="2023-05-15T00:00:00"/>
    <d v="1899-12-30T07:36:08"/>
    <d v="2023-05-15T00:00:00"/>
    <d v="1899-12-30T08:03:59"/>
    <n v="1671"/>
    <n v="27.85"/>
    <s v="regulacion"/>
    <s v="ajuste"/>
    <n v="20"/>
    <s v="mayo"/>
    <s v="M"/>
    <m/>
    <s v="no"/>
    <m/>
    <m/>
    <m/>
  </r>
  <r>
    <n v="142448"/>
    <x v="0"/>
    <s v="Moreno"/>
    <x v="13"/>
    <d v="2018-11-01T00:00:00"/>
    <s v="-"/>
    <s v="Mantenimiento Electrico"/>
    <d v="2023-05-15T00:00:00"/>
    <d v="1899-12-30T07:40:36"/>
    <d v="2023-05-15T00:00:00"/>
    <d v="1899-12-30T08:34:13"/>
    <n v="3217"/>
    <n v="53.616666666666667"/>
    <s v="cambio de termoselladora"/>
    <s v="ajuste"/>
    <n v="20"/>
    <s v="mayo"/>
    <s v="M"/>
    <m/>
    <s v="no"/>
    <m/>
    <m/>
    <m/>
  </r>
  <r>
    <n v="142450"/>
    <x v="11"/>
    <s v="Moreno"/>
    <x v="16"/>
    <d v="2018-11-01T00:00:00"/>
    <s v="-"/>
    <s v="Mantenimiento Mecanico"/>
    <d v="2023-05-15T00:00:00"/>
    <d v="1899-12-30T07:54:41"/>
    <d v="2023-05-15T00:00:00"/>
    <d v="1899-12-30T09:51:22"/>
    <n v="7001"/>
    <n v="116.68333333333334"/>
    <s v="regulacion"/>
    <s v="ajuste"/>
    <n v="20"/>
    <s v="mayo"/>
    <s v="M"/>
    <m/>
    <s v="no"/>
    <m/>
    <m/>
    <m/>
  </r>
  <r>
    <n v="142455"/>
    <x v="0"/>
    <s v="Moreno"/>
    <x v="18"/>
    <d v="2018-11-01T00:00:00"/>
    <s v="-"/>
    <s v="Mantenimiento Mecanico"/>
    <d v="2023-05-15T00:00:00"/>
    <d v="1899-12-30T08:38:07"/>
    <d v="2023-05-15T00:00:00"/>
    <d v="1899-12-30T08:58:18"/>
    <n v="1211"/>
    <n v="20.183333333333334"/>
    <s v="sin informacion"/>
    <s v="sin informacion"/>
    <n v="20"/>
    <s v="mayo"/>
    <s v="M"/>
    <s v="sin informacion"/>
    <s v="sin informacion"/>
    <s v="sin informacion"/>
    <s v="sin informacion"/>
    <s v="sin informacion"/>
  </r>
  <r>
    <n v="142456"/>
    <x v="1"/>
    <s v="Moreno"/>
    <x v="2"/>
    <d v="2020-10-16T00:00:00"/>
    <s v="Martín"/>
    <s v="Mantenimiento Electrico"/>
    <d v="2023-05-15T00:00:00"/>
    <d v="1899-12-30T08:49:54"/>
    <d v="2023-05-15T00:00:00"/>
    <d v="1899-12-30T09:01:28"/>
    <n v="694"/>
    <n v="11.566666666666666"/>
    <s v="quedaba retenido el sensor del expulsador tapas altas"/>
    <s v="ajuste"/>
    <n v="20"/>
    <s v="mayo"/>
    <s v="M"/>
    <m/>
    <s v="no"/>
    <m/>
    <m/>
    <m/>
  </r>
  <r>
    <n v="142460"/>
    <x v="25"/>
    <s v="Moreno"/>
    <x v="4"/>
    <d v="2018-11-01T00:00:00"/>
    <s v="-"/>
    <s v="Mantenimiento Electrico"/>
    <d v="2023-05-15T00:00:00"/>
    <d v="1899-12-30T09:11:23"/>
    <d v="2023-05-15T00:00:00"/>
    <d v="1899-12-30T10:58:35"/>
    <n v="6432"/>
    <n v="107.2"/>
    <s v="reset de brazo embalador"/>
    <s v="ajuste"/>
    <n v="20"/>
    <s v="mayo"/>
    <s v="M"/>
    <m/>
    <s v="no"/>
    <m/>
    <m/>
    <m/>
  </r>
  <r>
    <n v="142462"/>
    <x v="27"/>
    <s v="Moreno"/>
    <x v="2"/>
    <d v="2018-11-01T00:00:00"/>
    <s v="-"/>
    <s v="Mantenimiento Electrico"/>
    <d v="2023-05-15T00:00:00"/>
    <d v="1899-12-30T09:22:35"/>
    <d v="2023-05-15T00:00:00"/>
    <d v="1899-12-30T09:29:04"/>
    <n v="389"/>
    <n v="6.4833333333333334"/>
    <s v="microparada"/>
    <s v="microparada"/>
    <n v="20"/>
    <s v="mayo"/>
    <s v="M"/>
    <s v="microparada"/>
    <s v="microparada"/>
    <s v="microparada"/>
    <s v="microparada"/>
    <s v="microparada"/>
  </r>
  <r>
    <n v="142466"/>
    <x v="33"/>
    <s v="Moreno"/>
    <x v="15"/>
    <d v="2018-11-01T00:00:00"/>
    <s v="-"/>
    <s v="Mantenimiento Electrico"/>
    <d v="2023-05-15T00:00:00"/>
    <d v="1899-12-30T09:34:05"/>
    <d v="2023-05-15T00:00:00"/>
    <d v="1899-12-30T09:38:57"/>
    <n v="292"/>
    <n v="4.8666666666666663"/>
    <s v="microparada"/>
    <s v="microparada"/>
    <n v="20"/>
    <s v="mayo"/>
    <s v="M"/>
    <s v="microparada"/>
    <s v="microparada"/>
    <s v="microparada"/>
    <s v="microparada"/>
    <s v="microparada"/>
  </r>
  <r>
    <n v="142473"/>
    <x v="6"/>
    <s v="Moreno"/>
    <x v="14"/>
    <d v="2018-11-01T00:00:00"/>
    <s v="-"/>
    <s v="Mantenimiento Mecanico"/>
    <d v="2023-05-15T00:00:00"/>
    <d v="1899-12-30T10:32:36"/>
    <d v="2023-05-15T00:00:00"/>
    <d v="1899-12-30T10:55:00"/>
    <n v="1344"/>
    <n v="22.4"/>
    <s v="regulacion"/>
    <s v="ajuste"/>
    <n v="20"/>
    <s v="mayo"/>
    <s v="M"/>
    <m/>
    <s v="no"/>
    <m/>
    <m/>
    <m/>
  </r>
  <r>
    <n v="142476"/>
    <x v="0"/>
    <s v="Moreno"/>
    <x v="18"/>
    <d v="2018-11-01T00:00:00"/>
    <s v="-"/>
    <s v="Mantenimiento Mecanico"/>
    <d v="2023-05-15T00:00:00"/>
    <d v="1899-12-30T11:08:51"/>
    <d v="2023-05-15T00:00:00"/>
    <d v="1899-12-30T11:28:10"/>
    <n v="1159"/>
    <n v="19.316666666666666"/>
    <s v="sin informacion"/>
    <s v="sin informacion"/>
    <n v="20"/>
    <s v="mayo"/>
    <s v="M"/>
    <s v="sin informacion"/>
    <s v="sin informacion"/>
    <s v="sin informacion"/>
    <s v="sin informacion"/>
    <s v="sin informacion"/>
  </r>
  <r>
    <n v="142482"/>
    <x v="13"/>
    <s v="Moreno"/>
    <x v="6"/>
    <d v="2020-06-30T00:00:00"/>
    <s v="Martín"/>
    <s v="Mantenimiento Electrico"/>
    <d v="2023-05-15T00:00:00"/>
    <d v="1899-12-30T11:25:30"/>
    <d v="2023-05-15T00:00:00"/>
    <d v="1899-12-30T11:39:03"/>
    <n v="813"/>
    <n v="13.55"/>
    <s v="regulacion"/>
    <s v="ajuste"/>
    <n v="20"/>
    <s v="mayo"/>
    <s v="M"/>
    <m/>
    <s v="no"/>
    <m/>
    <m/>
    <m/>
  </r>
  <r>
    <n v="142484"/>
    <x v="0"/>
    <s v="Moreno"/>
    <x v="18"/>
    <d v="2018-11-01T00:00:00"/>
    <s v="-"/>
    <s v="Mantenimiento Mecanico"/>
    <d v="2023-05-15T00:00:00"/>
    <d v="1899-12-30T11:31:56"/>
    <d v="2023-05-15T00:00:00"/>
    <d v="1899-12-30T11:34:23"/>
    <n v="147"/>
    <n v="2.4500000000000002"/>
    <s v="microparada"/>
    <s v="microparada"/>
    <n v="20"/>
    <s v="mayo"/>
    <s v="M"/>
    <s v="microparada"/>
    <s v="microparada"/>
    <s v="microparada"/>
    <s v="microparada"/>
    <s v="microparada"/>
  </r>
  <r>
    <n v="142494"/>
    <x v="1"/>
    <s v="Moreno"/>
    <x v="2"/>
    <d v="2020-10-16T00:00:00"/>
    <s v="Martín"/>
    <s v="Mantenimiento Electrico"/>
    <d v="2023-05-15T00:00:00"/>
    <d v="1899-12-30T12:42:19"/>
    <d v="2023-05-15T00:00:00"/>
    <d v="1899-12-30T12:50:05"/>
    <n v="466"/>
    <n v="7.7666666666666666"/>
    <s v="microparada"/>
    <s v="microparada"/>
    <n v="20"/>
    <s v="mayo"/>
    <s v="M"/>
    <s v="microparada"/>
    <s v="microparada"/>
    <s v="microparada"/>
    <s v="microparada"/>
    <s v="microparada"/>
  </r>
  <r>
    <n v="142502"/>
    <x v="32"/>
    <s v="Moreno"/>
    <x v="10"/>
    <d v="2022-07-14T00:00:00"/>
    <s v="Natalio"/>
    <s v="Mantenimiento Mecanico"/>
    <d v="2023-05-15T00:00:00"/>
    <d v="1899-12-30T14:35:12"/>
    <d v="2023-05-15T00:00:00"/>
    <d v="1899-12-30T14:36:55"/>
    <n v="103"/>
    <n v="1.7166666666666666"/>
    <s v="microparada"/>
    <s v="microparada"/>
    <n v="20"/>
    <s v="mayo"/>
    <s v="T"/>
    <s v="microparada"/>
    <s v="microparada"/>
    <s v="microparada"/>
    <s v="microparada"/>
    <s v="microparada"/>
  </r>
  <r>
    <n v="142503"/>
    <x v="0"/>
    <s v="Moreno"/>
    <x v="4"/>
    <d v="2018-11-01T00:00:00"/>
    <s v="-"/>
    <s v="Mantenimiento Mecanico"/>
    <d v="2023-05-15T00:00:00"/>
    <d v="1899-12-30T14:51:48"/>
    <d v="2023-05-15T00:00:00"/>
    <d v="1899-12-30T15:00:53"/>
    <n v="545"/>
    <n v="9.0833333333333339"/>
    <s v="microparada"/>
    <s v="microparada"/>
    <n v="20"/>
    <s v="mayo"/>
    <s v="T"/>
    <s v="microparada"/>
    <s v="microparada"/>
    <s v="microparada"/>
    <s v="microparada"/>
    <s v="microparada"/>
  </r>
  <r>
    <n v="142505"/>
    <x v="6"/>
    <s v="Moreno"/>
    <x v="10"/>
    <d v="2018-11-01T00:00:00"/>
    <s v="-"/>
    <s v="Mantenimiento Mecanico"/>
    <d v="2023-05-15T00:00:00"/>
    <d v="1899-12-30T14:56:58"/>
    <d v="2023-05-15T00:00:00"/>
    <d v="1899-12-30T15:06:17"/>
    <n v="559"/>
    <n v="9.3166666666666664"/>
    <s v="microparada"/>
    <s v="microparada"/>
    <n v="20"/>
    <s v="mayo"/>
    <s v="T"/>
    <s v="microparada"/>
    <s v="microparada"/>
    <s v="microparada"/>
    <s v="microparada"/>
    <s v="microparada"/>
  </r>
  <r>
    <n v="142507"/>
    <x v="6"/>
    <s v="Moreno"/>
    <x v="8"/>
    <d v="2018-11-01T00:00:00"/>
    <s v="-"/>
    <s v="Mantenimiento Electrico"/>
    <d v="2023-05-15T00:00:00"/>
    <d v="1899-12-30T15:18:45"/>
    <d v="2023-05-15T00:00:00"/>
    <d v="1899-12-30T17:18:48"/>
    <n v="7203"/>
    <n v="120.05"/>
    <s v="sin informacion"/>
    <s v="sin informacion"/>
    <n v="20"/>
    <s v="mayo"/>
    <s v="T"/>
    <s v="sin informacion"/>
    <s v="sin informacion"/>
    <s v="sin informacion"/>
    <s v="sin informacion"/>
    <s v="sin informacion"/>
  </r>
  <r>
    <n v="142508"/>
    <x v="46"/>
    <s v="Moreno"/>
    <x v="12"/>
    <d v="2020-01-13T00:00:00"/>
    <s v="Martín"/>
    <s v="Mantenimiento Electrico"/>
    <d v="2023-05-15T00:00:00"/>
    <d v="1899-12-30T15:30:31"/>
    <d v="2023-05-15T00:00:00"/>
    <d v="1899-12-30T16:13:35"/>
    <n v="2584"/>
    <n v="43.06666666666667"/>
    <s v="sin informacion"/>
    <s v="sin informacion"/>
    <n v="20"/>
    <s v="mayo"/>
    <s v="T"/>
    <s v="sin informacion"/>
    <s v="sin informacion"/>
    <s v="sin informacion"/>
    <s v="sin informacion"/>
    <s v="sin informacion"/>
  </r>
  <r>
    <n v="142514"/>
    <x v="21"/>
    <s v="Moreno"/>
    <x v="10"/>
    <d v="2018-11-01T00:00:00"/>
    <s v="-"/>
    <s v="Mantenimiento Mecanico"/>
    <d v="2023-05-15T00:00:00"/>
    <d v="1899-12-30T16:46:40"/>
    <d v="2023-05-15T00:00:00"/>
    <d v="1899-12-30T16:57:34"/>
    <n v="654"/>
    <n v="10.9"/>
    <s v="regulacion"/>
    <s v="ajuste"/>
    <n v="20"/>
    <s v="mayo"/>
    <s v="T"/>
    <m/>
    <s v="no"/>
    <m/>
    <m/>
    <m/>
  </r>
  <r>
    <n v="142518"/>
    <x v="46"/>
    <s v="Moreno"/>
    <x v="12"/>
    <d v="2020-01-13T00:00:00"/>
    <s v="Martín"/>
    <s v="Mantenimiento Electrico"/>
    <d v="2023-05-15T00:00:00"/>
    <d v="1899-12-30T17:17:05"/>
    <d v="2023-05-15T00:00:00"/>
    <d v="1899-12-30T17:55:38"/>
    <n v="2313"/>
    <n v="38.549999999999997"/>
    <s v="sin informacion"/>
    <s v="sin informacion"/>
    <n v="20"/>
    <s v="mayo"/>
    <s v="T"/>
    <s v="sin informacion"/>
    <s v="sin informacion"/>
    <s v="sin informacion"/>
    <s v="sin informacion"/>
    <s v="sin informacion"/>
  </r>
  <r>
    <n v="142519"/>
    <x v="6"/>
    <s v="Moreno"/>
    <x v="8"/>
    <d v="2018-11-01T00:00:00"/>
    <s v="-"/>
    <s v="Mantenimiento Electrico"/>
    <d v="2023-05-15T00:00:00"/>
    <d v="1899-12-30T17:18:57"/>
    <d v="2023-05-15T00:00:00"/>
    <d v="1899-12-30T17:30:27"/>
    <n v="690"/>
    <n v="11.5"/>
    <s v="sin informacion"/>
    <s v="sin informacion"/>
    <n v="20"/>
    <s v="mayo"/>
    <s v="T"/>
    <s v="sin informacion"/>
    <s v="sin informacion"/>
    <s v="sin informacion"/>
    <s v="sin informacion"/>
    <s v="sin informacion"/>
  </r>
  <r>
    <n v="142520"/>
    <x v="6"/>
    <s v="Moreno"/>
    <x v="8"/>
    <d v="2018-11-01T00:00:00"/>
    <s v="-"/>
    <s v="Mantenimiento Mecanico"/>
    <d v="2023-05-15T00:00:00"/>
    <d v="1899-12-30T17:30:38"/>
    <d v="2023-05-15T00:00:00"/>
    <d v="1899-12-30T18:31:35"/>
    <n v="3657"/>
    <n v="60.95"/>
    <s v="sin informacion"/>
    <s v="sin informacion"/>
    <n v="20"/>
    <s v="mayo"/>
    <s v="T"/>
    <s v="sin informacion"/>
    <s v="sin informacion"/>
    <s v="sin informacion"/>
    <s v="sin informacion"/>
    <s v="sin informacion"/>
  </r>
  <r>
    <n v="142525"/>
    <x v="6"/>
    <s v="Moreno"/>
    <x v="16"/>
    <d v="2018-11-01T00:00:00"/>
    <s v="-"/>
    <s v="Mantenimiento Electrico"/>
    <d v="2023-05-15T00:00:00"/>
    <d v="1899-12-30T17:56:33"/>
    <d v="2023-05-15T00:00:00"/>
    <d v="1899-12-30T17:56:37"/>
    <n v="4"/>
    <n v="6.6666666666666666E-2"/>
    <s v="microparada"/>
    <s v="microparada"/>
    <n v="20"/>
    <s v="mayo"/>
    <s v="T"/>
    <s v="microparada"/>
    <s v="microparada"/>
    <s v="microparada"/>
    <s v="microparada"/>
    <s v="microparada"/>
  </r>
  <r>
    <n v="142527"/>
    <x v="6"/>
    <s v="Moreno"/>
    <x v="16"/>
    <d v="2018-11-01T00:00:00"/>
    <s v="-"/>
    <s v="Mantenimiento Mecanico"/>
    <d v="2023-05-15T00:00:00"/>
    <d v="1899-12-30T17:56:44"/>
    <d v="2023-05-15T00:00:00"/>
    <d v="1899-12-30T18:02:24"/>
    <n v="340"/>
    <n v="5.666666666666667"/>
    <s v="microparada"/>
    <s v="microparada"/>
    <n v="20"/>
    <s v="mayo"/>
    <s v="T"/>
    <s v="microparada"/>
    <s v="microparada"/>
    <s v="microparada"/>
    <s v="microparada"/>
    <s v="microparada"/>
  </r>
  <r>
    <n v="142528"/>
    <x v="32"/>
    <s v="Moreno"/>
    <x v="10"/>
    <d v="2022-07-14T00:00:00"/>
    <s v="Natalio"/>
    <s v="Mantenimiento Mecanico"/>
    <d v="2023-05-15T00:00:00"/>
    <d v="1899-12-30T17:57:39"/>
    <d v="2023-05-15T00:00:00"/>
    <d v="1899-12-30T19:05:35"/>
    <n v="4076"/>
    <n v="67.933333333333337"/>
    <s v="regulacion"/>
    <s v="ajuste"/>
    <n v="20"/>
    <s v="mayo"/>
    <s v="T"/>
    <m/>
    <s v="no"/>
    <m/>
    <m/>
    <m/>
  </r>
  <r>
    <n v="142531"/>
    <x v="46"/>
    <s v="Moreno"/>
    <x v="12"/>
    <d v="2020-01-13T00:00:00"/>
    <s v="Martín"/>
    <s v="Mantenimiento Electrico"/>
    <d v="2023-05-15T00:00:00"/>
    <d v="1899-12-30T18:14:52"/>
    <d v="2023-05-15T00:00:00"/>
    <d v="1899-12-30T21:47:40"/>
    <n v="12768"/>
    <n v="212.8"/>
    <s v="sin informacion"/>
    <s v="sin informacion"/>
    <n v="20"/>
    <s v="mayo"/>
    <s v="T"/>
    <s v="sin informacion"/>
    <s v="sin informacion"/>
    <s v="sin informacion"/>
    <s v="sin informacion"/>
    <s v="sin informacion"/>
  </r>
  <r>
    <n v="142534"/>
    <x v="9"/>
    <s v="Moreno"/>
    <x v="6"/>
    <d v="2021-03-03T00:00:00"/>
    <s v="Martín"/>
    <s v="Mantenimiento Mecanico"/>
    <d v="2023-05-15T00:00:00"/>
    <d v="1899-12-30T18:22:58"/>
    <d v="2023-05-15T00:00:00"/>
    <d v="1899-12-30T19:07:01"/>
    <n v="2643"/>
    <n v="44.05"/>
    <s v="se pegó correa de estrella de llenadora"/>
    <s v="ajuste"/>
    <n v="20"/>
    <s v="mayo"/>
    <s v="T"/>
    <m/>
    <s v="no"/>
    <m/>
    <m/>
    <m/>
  </r>
  <r>
    <n v="142543"/>
    <x v="1"/>
    <s v="Moreno"/>
    <x v="2"/>
    <d v="2020-10-16T00:00:00"/>
    <s v="Martín"/>
    <s v="Mantenimiento Electrico"/>
    <d v="2023-05-15T00:00:00"/>
    <d v="1899-12-30T20:03:37"/>
    <d v="2023-05-15T00:00:00"/>
    <d v="1899-12-30T20:05:00"/>
    <n v="83"/>
    <n v="1.3833333333333333"/>
    <s v="microparada"/>
    <s v="microparada"/>
    <n v="20"/>
    <s v="mayo"/>
    <s v="T"/>
    <s v="microparada"/>
    <s v="microparada"/>
    <s v="microparada"/>
    <s v="microparada"/>
    <s v="microparada"/>
  </r>
  <r>
    <n v="142548"/>
    <x v="11"/>
    <s v="Moreno"/>
    <x v="19"/>
    <d v="2018-11-01T00:00:00"/>
    <s v="-"/>
    <s v="Mantenimiento Mecanico"/>
    <d v="2023-05-15T00:00:00"/>
    <d v="1899-12-30T20:57:09"/>
    <d v="2023-05-15T00:00:00"/>
    <d v="1899-12-30T21:44:22"/>
    <n v="2833"/>
    <n v="47.216666666666669"/>
    <s v="se corto al cinta transportadora"/>
    <s v="rotura"/>
    <n v="20"/>
    <s v="mayo"/>
    <s v="T"/>
    <m/>
    <s v="si"/>
    <m/>
    <m/>
    <m/>
  </r>
  <r>
    <n v="142549"/>
    <x v="27"/>
    <s v="Moreno"/>
    <x v="19"/>
    <d v="2018-11-01T00:00:00"/>
    <s v="-"/>
    <s v="Mantenimiento Mecanico"/>
    <d v="2023-05-15T00:00:00"/>
    <d v="1899-12-30T21:47:54"/>
    <d v="2023-05-15T00:00:00"/>
    <d v="1899-12-30T21:48:16"/>
    <n v="22"/>
    <n v="0.36666666666666664"/>
    <s v="microparada"/>
    <s v="microparada"/>
    <n v="20"/>
    <s v="mayo"/>
    <s v="T"/>
    <s v="microparada"/>
    <s v="microparada"/>
    <s v="microparada"/>
    <s v="microparada"/>
    <s v="microparada"/>
  </r>
  <r>
    <n v="142559"/>
    <x v="25"/>
    <s v="Moreno"/>
    <x v="4"/>
    <d v="2018-11-01T00:00:00"/>
    <s v="-"/>
    <s v="Mantenimiento Electrico"/>
    <d v="2023-05-16T00:00:00"/>
    <d v="1899-12-30T06:38:07"/>
    <d v="2023-05-16T00:00:00"/>
    <d v="1899-12-30T06:52:03"/>
    <n v="836"/>
    <n v="13.933333333333334"/>
    <s v="sin informacion"/>
    <s v="sin informacion"/>
    <n v="20"/>
    <s v="mayo"/>
    <s v="M"/>
    <s v="sin informacion"/>
    <s v="sin informacion"/>
    <s v="sin informacion"/>
    <s v="sin informacion"/>
    <s v="sin informacion"/>
  </r>
  <r>
    <n v="142568"/>
    <x v="38"/>
    <s v="Moreno"/>
    <x v="11"/>
    <d v="2018-11-01T00:00:00"/>
    <s v="-"/>
    <s v="Mantenimiento Mecanico"/>
    <d v="2023-05-16T00:00:00"/>
    <d v="1899-12-30T06:59:03"/>
    <d v="2023-05-16T00:00:00"/>
    <d v="1899-12-30T08:33:48"/>
    <n v="5685"/>
    <n v="94.75"/>
    <s v="sin informacion"/>
    <s v="sin informacion"/>
    <n v="20"/>
    <s v="mayo"/>
    <s v="M"/>
    <s v="sin informacion"/>
    <s v="sin informacion"/>
    <s v="sin informacion"/>
    <s v="sin informacion"/>
    <s v="sin informacion"/>
  </r>
  <r>
    <n v="142575"/>
    <x v="6"/>
    <s v="Moreno"/>
    <x v="1"/>
    <d v="2018-11-01T00:00:00"/>
    <s v="-"/>
    <s v="Mantenimiento Mecanico"/>
    <d v="2023-05-16T00:00:00"/>
    <d v="1899-12-30T07:31:38"/>
    <d v="2023-05-16T00:00:00"/>
    <d v="1899-12-30T07:48:04"/>
    <n v="986"/>
    <n v="16.433333333333334"/>
    <s v="sin informacion"/>
    <s v="sin informacion"/>
    <n v="20"/>
    <s v="mayo"/>
    <s v="M"/>
    <s v="sin informacion"/>
    <s v="sin informacion"/>
    <s v="sin informacion"/>
    <s v="sin informacion"/>
    <s v="sin informacion"/>
  </r>
  <r>
    <n v="142596"/>
    <x v="19"/>
    <s v="Moreno"/>
    <x v="12"/>
    <d v="2020-02-21T00:00:00"/>
    <s v="Martín"/>
    <s v="Mantenimiento Mecanico"/>
    <d v="2023-05-16T00:00:00"/>
    <d v="1899-12-30T10:00:49"/>
    <d v="2023-05-16T00:00:00"/>
    <d v="1899-12-30T10:35:31"/>
    <n v="2082"/>
    <n v="34.700000000000003"/>
    <s v="regulacion"/>
    <s v="ajuste"/>
    <n v="20"/>
    <s v="mayo"/>
    <s v="M"/>
    <m/>
    <s v="no"/>
    <m/>
    <m/>
    <m/>
  </r>
  <r>
    <n v="142605"/>
    <x v="19"/>
    <s v="Moreno"/>
    <x v="12"/>
    <d v="2020-02-21T00:00:00"/>
    <s v="Martín"/>
    <s v="Mantenimiento Mecanico"/>
    <d v="2023-05-16T00:00:00"/>
    <d v="1899-12-30T10:36:30"/>
    <d v="2023-05-16T00:00:00"/>
    <d v="1899-12-30T14:00:48"/>
    <n v="12258"/>
    <n v="204.3"/>
    <s v="regulacion"/>
    <s v="ajuste"/>
    <n v="20"/>
    <s v="mayo"/>
    <s v="M"/>
    <m/>
    <s v="no"/>
    <m/>
    <m/>
    <m/>
  </r>
  <r>
    <n v="142610"/>
    <x v="1"/>
    <s v="Moreno"/>
    <x v="2"/>
    <d v="2020-10-16T00:00:00"/>
    <s v="Martín"/>
    <s v="Mantenimiento Electrico"/>
    <d v="2023-05-16T00:00:00"/>
    <d v="1899-12-30T11:20:31"/>
    <d v="2023-05-16T00:00:00"/>
    <d v="1899-12-30T11:34:06"/>
    <n v="815"/>
    <n v="13.583333333333334"/>
    <s v="sin informacion"/>
    <s v="sin informacion"/>
    <n v="20"/>
    <s v="mayo"/>
    <s v="M"/>
    <s v="sin informacion"/>
    <s v="sin informacion"/>
    <s v="sin informacion"/>
    <s v="sin informacion"/>
    <s v="sin informacion"/>
  </r>
  <r>
    <n v="142612"/>
    <x v="0"/>
    <s v="Moreno"/>
    <x v="0"/>
    <d v="2018-11-01T00:00:00"/>
    <s v="-"/>
    <s v="Mantenimiento Mecanico"/>
    <d v="2023-05-16T00:00:00"/>
    <d v="1899-12-30T11:32:47"/>
    <d v="2023-05-16T00:00:00"/>
    <d v="1899-12-30T11:42:53"/>
    <n v="606"/>
    <n v="10.1"/>
    <s v="sin informacion"/>
    <s v="sin informacion"/>
    <n v="20"/>
    <s v="mayo"/>
    <s v="M"/>
    <s v="sin informacion"/>
    <s v="sin informacion"/>
    <s v="sin informacion"/>
    <s v="sin informacion"/>
    <s v="sin informacion"/>
  </r>
  <r>
    <n v="142617"/>
    <x v="0"/>
    <s v="Moreno"/>
    <x v="0"/>
    <d v="2018-11-01T00:00:00"/>
    <s v="-"/>
    <s v="Mantenimiento Mecanico"/>
    <d v="2023-05-16T00:00:00"/>
    <d v="1899-12-30T11:52:53"/>
    <d v="2023-05-16T00:00:00"/>
    <d v="1899-12-30T12:11:18"/>
    <n v="1105"/>
    <n v="18.416666666666668"/>
    <s v="sin informacion"/>
    <s v="sin informacion"/>
    <n v="20"/>
    <s v="mayo"/>
    <s v="M"/>
    <s v="sin informacion"/>
    <s v="sin informacion"/>
    <s v="sin informacion"/>
    <s v="sin informacion"/>
    <s v="sin informacion"/>
  </r>
  <r>
    <n v="142620"/>
    <x v="1"/>
    <s v="Moreno"/>
    <x v="2"/>
    <d v="2020-10-16T00:00:00"/>
    <s v="Martín"/>
    <s v="Mantenimiento Electrico"/>
    <d v="2023-05-16T00:00:00"/>
    <d v="1899-12-30T12:31:08"/>
    <d v="2023-05-16T00:00:00"/>
    <d v="1899-12-30T13:03:10"/>
    <n v="1922"/>
    <n v="32.033333333333331"/>
    <s v="se regula sensor"/>
    <s v="ajuste"/>
    <n v="20"/>
    <s v="mayo"/>
    <s v="M"/>
    <m/>
    <s v="no"/>
    <m/>
    <m/>
    <m/>
  </r>
  <r>
    <n v="142622"/>
    <x v="22"/>
    <s v="Moreno"/>
    <x v="11"/>
    <d v="2018-11-01T00:00:00"/>
    <s v="-"/>
    <s v="Mantenimiento Electrico"/>
    <d v="2023-05-16T00:00:00"/>
    <d v="1899-12-30T12:36:04"/>
    <d v="2023-05-16T00:00:00"/>
    <d v="1899-12-30T13:19:25"/>
    <n v="2601"/>
    <n v="43.35"/>
    <s v="sin informacion"/>
    <s v="sin informacion"/>
    <n v="20"/>
    <s v="mayo"/>
    <s v="M"/>
    <s v="sin informacion"/>
    <s v="sin informacion"/>
    <s v="sin informacion"/>
    <s v="sin informacion"/>
    <s v="sin informacion"/>
  </r>
  <r>
    <n v="142623"/>
    <x v="3"/>
    <s v="Moreno"/>
    <x v="6"/>
    <d v="2018-11-01T00:00:00"/>
    <s v="-"/>
    <s v="Mantenimiento Mecanico"/>
    <d v="2023-05-16T00:00:00"/>
    <d v="1899-12-30T12:37:42"/>
    <d v="2023-05-16T00:00:00"/>
    <d v="1899-12-30T12:51:50"/>
    <n v="848"/>
    <n v="14.133333333333333"/>
    <s v="sin informacion"/>
    <s v="sin informacion"/>
    <n v="20"/>
    <s v="mayo"/>
    <s v="M"/>
    <s v="sin informacion"/>
    <s v="sin informacion"/>
    <s v="sin informacion"/>
    <s v="sin informacion"/>
    <s v="sin informacion"/>
  </r>
  <r>
    <n v="142628"/>
    <x v="3"/>
    <s v="Moreno"/>
    <x v="6"/>
    <d v="2018-11-01T00:00:00"/>
    <s v="-"/>
    <s v="Mantenimiento Mecanico"/>
    <d v="2023-05-16T00:00:00"/>
    <d v="1899-12-30T13:06:45"/>
    <d v="2023-05-16T00:00:00"/>
    <d v="1899-12-30T13:23:55"/>
    <n v="1030"/>
    <n v="17.166666666666668"/>
    <s v="sin informacion"/>
    <s v="sin informacion"/>
    <n v="20"/>
    <s v="mayo"/>
    <s v="M"/>
    <s v="sin informacion"/>
    <s v="sin informacion"/>
    <s v="sin informacion"/>
    <s v="sin informacion"/>
    <s v="sin informacion"/>
  </r>
  <r>
    <n v="142633"/>
    <x v="44"/>
    <s v="Moreno"/>
    <x v="18"/>
    <d v="2018-11-01T00:00:00"/>
    <s v="-"/>
    <s v="Mantenimiento Electrico"/>
    <d v="2023-05-16T00:00:00"/>
    <d v="1899-12-30T14:28:13"/>
    <d v="2023-05-16T00:00:00"/>
    <d v="1899-12-30T14:28:20"/>
    <n v="7"/>
    <n v="0.11666666666666667"/>
    <s v="microparada"/>
    <s v="microparada"/>
    <n v="20"/>
    <s v="mayo"/>
    <s v="T"/>
    <s v="microparada"/>
    <s v="microparada"/>
    <s v="microparada"/>
    <s v="microparada"/>
    <s v="microparada"/>
  </r>
  <r>
    <n v="142634"/>
    <x v="13"/>
    <s v="Moreno"/>
    <x v="6"/>
    <d v="2020-06-30T00:00:00"/>
    <s v="Martín"/>
    <s v="Mantenimiento Mecanico"/>
    <d v="2023-05-16T00:00:00"/>
    <d v="1899-12-30T14:31:51"/>
    <d v="2023-05-16T00:00:00"/>
    <d v="1899-12-30T21:26:12"/>
    <n v="24861"/>
    <n v="414.35"/>
    <s v="sin informacion"/>
    <s v="sin informacion"/>
    <n v="20"/>
    <s v="mayo"/>
    <s v="T"/>
    <s v="sin informacion"/>
    <s v="sin informacion"/>
    <s v="sin informacion"/>
    <s v="sin informacion"/>
    <s v="sin informacion"/>
  </r>
  <r>
    <n v="142636"/>
    <x v="1"/>
    <s v="Moreno"/>
    <x v="2"/>
    <d v="2020-10-16T00:00:00"/>
    <s v="Martín"/>
    <s v="Mantenimiento Electrico"/>
    <d v="2023-05-16T00:00:00"/>
    <d v="1899-12-30T14:50:15"/>
    <d v="2023-05-16T00:00:00"/>
    <d v="1899-12-30T14:55:30"/>
    <n v="315"/>
    <n v="5.25"/>
    <s v="microparada"/>
    <s v="microparada"/>
    <n v="20"/>
    <s v="mayo"/>
    <s v="T"/>
    <s v="microparada"/>
    <s v="microparada"/>
    <s v="microparada"/>
    <s v="microparada"/>
    <s v="microparada"/>
  </r>
  <r>
    <n v="142637"/>
    <x v="6"/>
    <s v="Moreno"/>
    <x v="16"/>
    <d v="2018-11-01T00:00:00"/>
    <s v="-"/>
    <s v="Mantenimiento Electrico"/>
    <d v="2023-05-16T00:00:00"/>
    <d v="1899-12-30T15:07:54"/>
    <d v="2023-05-16T00:00:00"/>
    <d v="1899-12-30T15:07:58"/>
    <n v="4"/>
    <n v="6.6666666666666666E-2"/>
    <s v="microparada"/>
    <s v="microparada"/>
    <n v="20"/>
    <s v="mayo"/>
    <s v="T"/>
    <s v="microparada"/>
    <s v="microparada"/>
    <s v="microparada"/>
    <s v="microparada"/>
    <s v="microparada"/>
  </r>
  <r>
    <n v="142638"/>
    <x v="6"/>
    <s v="Moreno"/>
    <x v="16"/>
    <d v="2018-11-01T00:00:00"/>
    <s v="-"/>
    <s v="Mantenimiento Mecanico"/>
    <d v="2023-05-16T00:00:00"/>
    <d v="1899-12-30T15:08:06"/>
    <d v="2023-05-16T00:00:00"/>
    <d v="1899-12-30T15:26:57"/>
    <n v="1131"/>
    <n v="18.850000000000001"/>
    <s v="sin informacion"/>
    <s v="sin informacion"/>
    <n v="20"/>
    <s v="mayo"/>
    <s v="T"/>
    <s v="sin informacion"/>
    <s v="sin informacion"/>
    <s v="sin informacion"/>
    <s v="sin informacion"/>
    <s v="sin informacion"/>
  </r>
  <r>
    <n v="142639"/>
    <x v="19"/>
    <s v="Moreno"/>
    <x v="19"/>
    <d v="2018-11-01T00:00:00"/>
    <s v="-"/>
    <s v="Mantenimiento Mecanico"/>
    <d v="2023-05-16T00:00:00"/>
    <d v="1899-12-30T15:14:34"/>
    <d v="2023-05-16T00:00:00"/>
    <d v="1899-12-30T16:56:28"/>
    <n v="6114"/>
    <n v="101.9"/>
    <s v="regulacion"/>
    <s v="ajuste"/>
    <n v="20"/>
    <s v="mayo"/>
    <s v="T"/>
    <m/>
    <s v="no"/>
    <m/>
    <m/>
    <m/>
  </r>
  <r>
    <n v="142641"/>
    <x v="0"/>
    <s v="Moreno"/>
    <x v="15"/>
    <d v="2018-11-01T00:00:00"/>
    <s v="-"/>
    <s v="Mantenimiento Electrico"/>
    <d v="2023-05-16T00:00:00"/>
    <d v="1899-12-30T15:36:18"/>
    <d v="2023-05-16T00:00:00"/>
    <d v="1899-12-30T16:25:41"/>
    <n v="2963"/>
    <n v="49.383333333333333"/>
    <s v="sin informacion"/>
    <s v="sin informacion"/>
    <n v="20"/>
    <s v="mayo"/>
    <s v="T"/>
    <s v="sin informacion"/>
    <s v="sin informacion"/>
    <s v="sin informacion"/>
    <s v="sin informacion"/>
    <s v="sin informacion"/>
  </r>
  <r>
    <n v="142646"/>
    <x v="0"/>
    <s v="Moreno"/>
    <x v="15"/>
    <d v="2018-11-01T00:00:00"/>
    <s v="-"/>
    <s v="Mantenimiento Electrico"/>
    <d v="2023-05-16T00:00:00"/>
    <d v="1899-12-30T16:26:00"/>
    <d v="2023-05-17T00:00:00"/>
    <d v="1899-12-30T08:25:27"/>
    <n v="57567"/>
    <n v="959.45"/>
    <s v="sensor de nivel d tolva roto No hay stock"/>
    <s v="rotura"/>
    <n v="20"/>
    <s v="mayo"/>
    <s v="T"/>
    <m/>
    <s v="si"/>
    <m/>
    <m/>
    <m/>
  </r>
  <r>
    <n v="142648"/>
    <x v="32"/>
    <s v="Moreno"/>
    <x v="10"/>
    <d v="2022-07-14T00:00:00"/>
    <s v="Natalio"/>
    <s v="Mantenimiento Mecanico"/>
    <d v="2023-05-16T00:00:00"/>
    <d v="1899-12-30T16:50:17"/>
    <d v="2023-05-16T00:00:00"/>
    <d v="1899-12-30T16:55:18"/>
    <n v="301"/>
    <n v="5.0166666666666666"/>
    <s v="microparada"/>
    <s v="microparada"/>
    <n v="20"/>
    <s v="mayo"/>
    <s v="T"/>
    <s v="microparada"/>
    <s v="microparada"/>
    <s v="microparada"/>
    <s v="microparada"/>
    <s v="microparada"/>
  </r>
  <r>
    <n v="142650"/>
    <x v="2"/>
    <s v="Moreno"/>
    <x v="19"/>
    <d v="2018-11-01T00:00:00"/>
    <s v="-"/>
    <s v="Mantenimiento Mecanico"/>
    <d v="2023-05-16T00:00:00"/>
    <d v="1899-12-30T17:27:45"/>
    <d v="2023-05-16T00:00:00"/>
    <d v="1899-12-30T17:46:32"/>
    <n v="1127"/>
    <n v="18.783333333333335"/>
    <s v="regulacion"/>
    <s v="ajuste"/>
    <n v="20"/>
    <s v="mayo"/>
    <s v="T"/>
    <m/>
    <s v="no"/>
    <m/>
    <m/>
    <m/>
  </r>
  <r>
    <n v="142651"/>
    <x v="2"/>
    <s v="Moreno"/>
    <x v="19"/>
    <d v="2018-11-01T00:00:00"/>
    <s v="-"/>
    <s v="Mantenimiento Mecanico"/>
    <d v="2023-05-16T00:00:00"/>
    <d v="1899-12-30T18:16:50"/>
    <d v="2023-05-16T00:00:00"/>
    <d v="1899-12-30T18:42:52"/>
    <n v="1562"/>
    <n v="26.033333333333335"/>
    <s v="regulacion"/>
    <s v="ajuste"/>
    <n v="20"/>
    <s v="mayo"/>
    <s v="T"/>
    <m/>
    <s v="no"/>
    <m/>
    <m/>
    <m/>
  </r>
  <r>
    <n v="142652"/>
    <x v="0"/>
    <s v="Moreno"/>
    <x v="0"/>
    <d v="2018-11-01T00:00:00"/>
    <s v="-"/>
    <s v="Mantenimiento Mecanico"/>
    <d v="2023-05-16T00:00:00"/>
    <d v="1899-12-30T18:47:03"/>
    <d v="2023-05-16T00:00:00"/>
    <d v="1899-12-30T20:10:10"/>
    <n v="4987"/>
    <n v="83.11666666666666"/>
    <s v="sin informacion"/>
    <s v="sin informacion"/>
    <n v="20"/>
    <s v="mayo"/>
    <s v="T"/>
    <s v="sin informacion"/>
    <s v="sin informacion"/>
    <s v="sin informacion"/>
    <s v="sin informacion"/>
    <s v="sin informacion"/>
  </r>
  <r>
    <n v="142657"/>
    <x v="0"/>
    <s v="Moreno"/>
    <x v="0"/>
    <d v="2018-11-01T00:00:00"/>
    <s v="-"/>
    <s v="Mantenimiento Electrico"/>
    <d v="2023-05-16T00:00:00"/>
    <d v="1899-12-30T20:10:17"/>
    <d v="2023-05-16T00:00:00"/>
    <d v="1899-12-30T20:26:06"/>
    <n v="949"/>
    <n v="15.816666666666666"/>
    <s v="sin informacion"/>
    <s v="sin informacion"/>
    <n v="20"/>
    <s v="mayo"/>
    <s v="T"/>
    <s v="sin informacion"/>
    <s v="sin informacion"/>
    <s v="sin informacion"/>
    <s v="sin informacion"/>
    <s v="sin informacion"/>
  </r>
  <r>
    <n v="142658"/>
    <x v="15"/>
    <s v="Moreno"/>
    <x v="19"/>
    <d v="2021-08-24T00:00:00"/>
    <s v="Sebastian "/>
    <s v="Mantenimiento Mecanico"/>
    <d v="2023-05-16T00:00:00"/>
    <d v="1899-12-30T20:15:14"/>
    <d v="2023-05-16T00:00:00"/>
    <d v="1899-12-30T20:45:34"/>
    <n v="1820"/>
    <n v="30.333333333333332"/>
    <s v="regulacion"/>
    <s v="ajuste"/>
    <n v="20"/>
    <s v="mayo"/>
    <s v="T"/>
    <m/>
    <s v="no"/>
    <m/>
    <m/>
    <m/>
  </r>
  <r>
    <n v="142659"/>
    <x v="6"/>
    <s v="Moreno"/>
    <x v="10"/>
    <d v="2018-11-01T00:00:00"/>
    <s v="-"/>
    <s v="Mantenimiento Electrico"/>
    <d v="2023-05-16T00:00:00"/>
    <d v="1899-12-30T20:20:17"/>
    <d v="2023-05-16T00:00:00"/>
    <d v="1899-12-30T20:37:53"/>
    <n v="1056"/>
    <n v="17.600000000000001"/>
    <s v="estaba mal pasada la etiqueta "/>
    <s v="ajuste"/>
    <n v="20"/>
    <s v="mayo"/>
    <s v="T"/>
    <m/>
    <s v="no"/>
    <m/>
    <m/>
    <m/>
  </r>
  <r>
    <n v="142660"/>
    <x v="0"/>
    <s v="Moreno"/>
    <x v="0"/>
    <d v="2018-11-01T00:00:00"/>
    <s v="-"/>
    <s v="Mantenimiento Mecanico"/>
    <d v="2023-05-16T00:00:00"/>
    <d v="1899-12-30T20:26:11"/>
    <d v="2023-05-16T00:00:00"/>
    <d v="1899-12-30T20:52:35"/>
    <n v="1584"/>
    <n v="26.4"/>
    <s v="cable suelto de ficha y unidad de mantenimiento llena de agua y aceite "/>
    <s v="rotura"/>
    <n v="20"/>
    <s v="mayo"/>
    <s v="T"/>
    <m/>
    <s v="no"/>
    <m/>
    <m/>
    <m/>
  </r>
  <r>
    <n v="142661"/>
    <x v="19"/>
    <s v="Moreno"/>
    <x v="12"/>
    <d v="2020-02-21T00:00:00"/>
    <s v="Martín"/>
    <s v="Mantenimiento Mecanico"/>
    <d v="2023-05-16T00:00:00"/>
    <d v="1899-12-30T20:30:02"/>
    <d v="2023-05-16T00:00:00"/>
    <d v="1899-12-30T20:36:34"/>
    <n v="392"/>
    <n v="6.5333333333333332"/>
    <s v="microparada"/>
    <s v="microparada"/>
    <n v="20"/>
    <s v="mayo"/>
    <s v="T"/>
    <s v="microparada"/>
    <s v="microparada"/>
    <s v="microparada"/>
    <s v="microparada"/>
    <s v="microparada"/>
  </r>
  <r>
    <n v="142662"/>
    <x v="11"/>
    <s v="Moreno"/>
    <x v="8"/>
    <d v="2018-11-01T00:00:00"/>
    <s v="-"/>
    <s v="Mantenimiento Mecanico"/>
    <d v="2023-05-16T00:00:00"/>
    <d v="1899-12-30T21:04:42"/>
    <d v="2023-05-16T00:00:00"/>
    <d v="1899-12-30T21:10:47"/>
    <n v="365"/>
    <n v="6.083333333333333"/>
    <s v="microparada"/>
    <s v="microparada"/>
    <n v="20"/>
    <s v="mayo"/>
    <s v="T"/>
    <s v="microparada"/>
    <s v="microparada"/>
    <s v="microparada"/>
    <s v="microparada"/>
    <s v="microparada"/>
  </r>
  <r>
    <n v="142663"/>
    <x v="6"/>
    <s v="Moreno"/>
    <x v="16"/>
    <d v="2018-11-01T00:00:00"/>
    <s v="-"/>
    <s v="Mantenimiento Electrico"/>
    <d v="2023-05-16T00:00:00"/>
    <d v="1899-12-30T21:24:11"/>
    <d v="2023-05-17T00:00:00"/>
    <d v="1899-12-30T06:13:41"/>
    <n v="31770"/>
    <n v="529.5"/>
    <s v="sin informacion"/>
    <s v="sin informacion"/>
    <n v="20"/>
    <s v="mayo"/>
    <s v="T"/>
    <s v="sin informacion"/>
    <s v="sin informacion"/>
    <s v="sin informacion"/>
    <s v="sin informacion"/>
    <s v="sin informacion"/>
  </r>
  <r>
    <n v="142665"/>
    <x v="11"/>
    <s v="Moreno"/>
    <x v="8"/>
    <d v="2018-11-01T00:00:00"/>
    <s v="-"/>
    <s v="Mantenimiento Mecanico"/>
    <d v="2023-05-16T00:00:00"/>
    <d v="1899-12-30T23:09:58"/>
    <d v="2023-05-17T00:00:00"/>
    <d v="1899-12-30T00:10:57"/>
    <n v="3659"/>
    <n v="60.983333333333334"/>
    <s v="se traba cinta  transportadora"/>
    <s v="ajuste"/>
    <n v="20"/>
    <s v="mayo"/>
    <s v="N"/>
    <m/>
    <s v="no"/>
    <m/>
    <m/>
    <m/>
  </r>
  <r>
    <n v="142667"/>
    <x v="27"/>
    <s v="Moreno"/>
    <x v="2"/>
    <d v="2018-11-01T00:00:00"/>
    <s v="-"/>
    <s v="Mantenimiento Mecanico"/>
    <d v="2023-05-17T00:00:00"/>
    <d v="1899-12-30T03:56:47"/>
    <d v="2023-05-17T00:00:00"/>
    <d v="1899-12-30T04:29:19"/>
    <n v="1952"/>
    <n v="32.533333333333331"/>
    <s v="llamaron porque el actuador que detecta tapa alta quedaba actuado y no dejaba pasar el resto. Se notó que cuando pasaban el atraso y salía uno con tapa alta de la llenadora  no le daba el tiempo al actuado a volver a su posición."/>
    <s v="ajuste"/>
    <n v="20"/>
    <s v="mayo"/>
    <s v="N"/>
    <m/>
    <s v="no"/>
    <m/>
    <m/>
    <m/>
  </r>
  <r>
    <n v="142670"/>
    <x v="6"/>
    <s v="Moreno"/>
    <x v="16"/>
    <d v="2018-11-01T00:00:00"/>
    <s v="-"/>
    <s v="Mantenimiento Electrico"/>
    <d v="2023-05-17T00:00:00"/>
    <d v="1899-12-30T06:13:49"/>
    <d v="2023-05-17T00:00:00"/>
    <d v="1899-12-30T06:20:14"/>
    <n v="385"/>
    <n v="6.416666666666667"/>
    <s v="microparada"/>
    <s v="microparada"/>
    <n v="20"/>
    <s v="mayo"/>
    <s v="M"/>
    <s v="microparada"/>
    <s v="microparada"/>
    <s v="microparada"/>
    <s v="microparada"/>
    <s v="microparada"/>
  </r>
  <r>
    <n v="142674"/>
    <x v="43"/>
    <s v="Moreno"/>
    <x v="19"/>
    <d v="2020-09-30T00:00:00"/>
    <s v="Martín"/>
    <s v="Mantenimiento Mecanico"/>
    <d v="2023-05-17T00:00:00"/>
    <d v="1899-12-30T06:36:27"/>
    <d v="2023-05-17T00:00:00"/>
    <d v="1899-12-30T07:19:47"/>
    <n v="2600"/>
    <n v="43.333333333333336"/>
    <s v="sin informacion"/>
    <s v="sin informacion"/>
    <n v="20"/>
    <s v="mayo"/>
    <s v="M"/>
    <s v="sin informacion"/>
    <s v="sin informacion"/>
    <s v="sin informacion"/>
    <s v="sin informacion"/>
    <s v="sin informacion"/>
  </r>
  <r>
    <n v="142676"/>
    <x v="0"/>
    <s v="Moreno"/>
    <x v="12"/>
    <d v="2018-11-01T00:00:00"/>
    <s v="-"/>
    <s v="Mantenimiento Mecanico"/>
    <d v="2023-05-17T00:00:00"/>
    <d v="1899-12-30T06:50:07"/>
    <d v="2023-05-17T00:00:00"/>
    <d v="1899-12-30T23:34:27"/>
    <n v="60260"/>
    <n v="1004.3333333333334"/>
    <s v="rotura de eje, transporte"/>
    <s v="rotura"/>
    <n v="20"/>
    <s v="mayo"/>
    <s v="M"/>
    <m/>
    <s v="si"/>
    <m/>
    <m/>
    <m/>
  </r>
  <r>
    <n v="142679"/>
    <x v="11"/>
    <s v="Moreno"/>
    <x v="3"/>
    <d v="2021-02-04T00:00:00"/>
    <s v="Victor"/>
    <s v="Mantenimiento Mecanico"/>
    <d v="2023-05-17T00:00:00"/>
    <d v="1899-12-30T07:09:30"/>
    <d v="2023-05-17T00:00:00"/>
    <d v="1899-12-30T10:00:11"/>
    <n v="10241"/>
    <n v="170.68333333333334"/>
    <s v="sin informacion"/>
    <s v="sin informacion"/>
    <n v="20"/>
    <s v="mayo"/>
    <s v="M"/>
    <s v="sin informacion"/>
    <s v="sin informacion"/>
    <s v="sin informacion"/>
    <s v="sin informacion"/>
    <s v="sin informacion"/>
  </r>
  <r>
    <n v="142682"/>
    <x v="1"/>
    <s v="Moreno"/>
    <x v="2"/>
    <d v="2020-10-16T00:00:00"/>
    <s v="Martín"/>
    <s v="Mantenimiento Electrico"/>
    <d v="2023-05-17T00:00:00"/>
    <d v="1899-12-30T07:46:44"/>
    <d v="2023-05-17T00:00:00"/>
    <d v="1899-12-30T08:20:26"/>
    <n v="2022"/>
    <n v="33.700000000000003"/>
    <s v="regulacion"/>
    <s v="ajuste"/>
    <n v="20"/>
    <s v="mayo"/>
    <s v="M"/>
    <m/>
    <s v="no"/>
    <m/>
    <m/>
    <m/>
  </r>
  <r>
    <n v="142688"/>
    <x v="39"/>
    <s v="Moreno"/>
    <x v="2"/>
    <d v="2018-11-01T00:00:00"/>
    <s v="-"/>
    <s v="Mantenimiento Mecanico"/>
    <d v="2023-05-17T00:00:00"/>
    <d v="1899-12-30T09:08:44"/>
    <d v="2023-05-17T00:00:00"/>
    <d v="1899-12-30T09:22:03"/>
    <n v="799"/>
    <n v="13.316666666666666"/>
    <s v="regulacion"/>
    <s v="ajuste"/>
    <n v="20"/>
    <s v="mayo"/>
    <s v="M"/>
    <m/>
    <s v="no"/>
    <m/>
    <m/>
    <m/>
  </r>
  <r>
    <n v="142696"/>
    <x v="2"/>
    <s v="Moreno"/>
    <x v="13"/>
    <d v="2018-11-01T00:00:00"/>
    <s v="-"/>
    <s v="Mantenimiento Electrico"/>
    <d v="2023-05-17T00:00:00"/>
    <d v="1899-12-30T09:55:07"/>
    <d v="2023-05-17T00:00:00"/>
    <d v="1899-12-30T11:25:49"/>
    <n v="5442"/>
    <n v="90.7"/>
    <s v="se habilita estuchadora"/>
    <s v="ajuste"/>
    <n v="20"/>
    <s v="mayo"/>
    <s v="M"/>
    <m/>
    <s v="no"/>
    <m/>
    <m/>
    <m/>
  </r>
  <r>
    <n v="142701"/>
    <x v="0"/>
    <s v="Moreno"/>
    <x v="15"/>
    <d v="2018-11-01T00:00:00"/>
    <s v="-"/>
    <s v="Mantenimiento Electrico"/>
    <d v="2023-05-17T00:00:00"/>
    <d v="1899-12-30T10:44:45"/>
    <d v="2023-05-17T00:00:00"/>
    <d v="1899-12-30T11:17:13"/>
    <n v="1948"/>
    <n v="32.466666666666669"/>
    <s v="se reemplaza sensor de nivel"/>
    <s v="rotura"/>
    <n v="20"/>
    <s v="mayo"/>
    <s v="M"/>
    <m/>
    <s v="si"/>
    <m/>
    <m/>
    <m/>
  </r>
  <r>
    <n v="142725"/>
    <x v="13"/>
    <s v="Moreno"/>
    <x v="6"/>
    <d v="2020-06-30T00:00:00"/>
    <s v="Martín"/>
    <s v="Mantenimiento Mecanico"/>
    <d v="2023-05-17T00:00:00"/>
    <d v="1899-12-30T14:56:21"/>
    <d v="2023-05-17T00:00:00"/>
    <d v="1899-12-30T16:03:09"/>
    <n v="4008"/>
    <n v="66.8"/>
    <s v="regulacion"/>
    <s v="ajuste"/>
    <n v="20"/>
    <s v="mayo"/>
    <s v="T"/>
    <m/>
    <s v="no"/>
    <m/>
    <m/>
    <m/>
  </r>
  <r>
    <n v="142726"/>
    <x v="0"/>
    <s v="Moreno"/>
    <x v="19"/>
    <d v="2018-11-01T00:00:00"/>
    <s v="-"/>
    <s v="Mantenimiento Mecanico"/>
    <d v="2023-05-17T00:00:00"/>
    <d v="1899-12-30T15:00:01"/>
    <d v="2023-05-17T00:00:00"/>
    <d v="1899-12-30T15:06:24"/>
    <n v="383"/>
    <n v="6.3833333333333337"/>
    <s v="microparada"/>
    <s v="microparada"/>
    <n v="20"/>
    <s v="mayo"/>
    <s v="T"/>
    <s v="microparada"/>
    <s v="microparada"/>
    <s v="microparada"/>
    <s v="microparada"/>
    <s v="microparada"/>
  </r>
  <r>
    <n v="142729"/>
    <x v="2"/>
    <s v="Moreno"/>
    <x v="19"/>
    <d v="2018-11-01T00:00:00"/>
    <s v="-"/>
    <s v="Mantenimiento Mecanico"/>
    <d v="2023-05-17T00:00:00"/>
    <d v="1899-12-30T15:24:23"/>
    <d v="2023-05-17T00:00:00"/>
    <d v="1899-12-30T16:24:46"/>
    <n v="3623"/>
    <n v="60.383333333333333"/>
    <s v="sin informacion"/>
    <s v="sin informacion"/>
    <n v="20"/>
    <s v="mayo"/>
    <s v="T"/>
    <s v="sin informacion"/>
    <s v="sin informacion"/>
    <s v="sin informacion"/>
    <s v="sin informacion"/>
    <s v="sin informacion"/>
  </r>
  <r>
    <n v="142730"/>
    <x v="32"/>
    <s v="Moreno"/>
    <x v="10"/>
    <d v="2022-07-14T00:00:00"/>
    <s v="Natalio"/>
    <s v="Mantenimiento Mecanico"/>
    <d v="2023-05-17T00:00:00"/>
    <d v="1899-12-30T15:27:24"/>
    <d v="2023-05-17T00:00:00"/>
    <d v="1899-12-30T15:31:52"/>
    <n v="268"/>
    <n v="4.4666666666666668"/>
    <s v="microparada"/>
    <s v="microparada"/>
    <n v="20"/>
    <s v="mayo"/>
    <s v="T"/>
    <s v="microparada"/>
    <s v="microparada"/>
    <s v="microparada"/>
    <s v="microparada"/>
    <s v="microparada"/>
  </r>
  <r>
    <n v="142734"/>
    <x v="0"/>
    <s v="Moreno"/>
    <x v="15"/>
    <d v="2018-11-01T00:00:00"/>
    <s v="-"/>
    <s v="Mantenimiento Electrico"/>
    <d v="2023-05-17T00:00:00"/>
    <d v="1899-12-30T16:34:14"/>
    <d v="2023-05-17T00:00:00"/>
    <d v="1899-12-30T16:55:21"/>
    <n v="1267"/>
    <n v="21.116666666666667"/>
    <s v="se reemplaza contactor"/>
    <s v="rotura"/>
    <n v="20"/>
    <s v="mayo"/>
    <s v="T"/>
    <m/>
    <s v="si"/>
    <m/>
    <m/>
    <m/>
  </r>
  <r>
    <n v="142736"/>
    <x v="26"/>
    <s v="Moreno"/>
    <x v="1"/>
    <d v="2018-11-01T00:00:00"/>
    <s v="-"/>
    <s v="Mantenimiento Mecanico"/>
    <d v="2023-05-17T00:00:00"/>
    <d v="1899-12-30T16:54:24"/>
    <d v="2023-05-17T00:00:00"/>
    <d v="1899-12-30T17:08:20"/>
    <n v="836"/>
    <n v="13.933333333333334"/>
    <s v="sin informacion"/>
    <s v="sin informacion"/>
    <n v="20"/>
    <s v="mayo"/>
    <s v="T"/>
    <s v="sin informacion"/>
    <s v="sin informacion"/>
    <s v="sin informacion"/>
    <s v="sin informacion"/>
    <s v="sin informacion"/>
  </r>
  <r>
    <n v="142739"/>
    <x v="30"/>
    <s v="Moreno"/>
    <x v="11"/>
    <d v="2020-02-20T00:00:00"/>
    <s v="Martín"/>
    <s v="Mantenimiento Mecanico"/>
    <d v="2023-05-17T00:00:00"/>
    <d v="1899-12-30T17:09:21"/>
    <d v="2023-05-17T00:00:00"/>
    <d v="1899-12-30T17:42:30"/>
    <n v="1989"/>
    <n v="33.15"/>
    <s v="se resetea"/>
    <s v="ajuste"/>
    <n v="20"/>
    <s v="mayo"/>
    <s v="T"/>
    <m/>
    <s v="no"/>
    <m/>
    <m/>
    <m/>
  </r>
  <r>
    <n v="142740"/>
    <x v="1"/>
    <s v="Moreno"/>
    <x v="2"/>
    <d v="2020-10-16T00:00:00"/>
    <s v="Martín"/>
    <s v="Mantenimiento Electrico"/>
    <d v="2023-05-17T00:00:00"/>
    <d v="1899-12-30T17:20:38"/>
    <d v="2023-05-17T00:00:00"/>
    <d v="1899-12-30T17:47:33"/>
    <n v="1615"/>
    <n v="26.916666666666668"/>
    <s v="regulacion"/>
    <s v="ajuste"/>
    <n v="20"/>
    <s v="mayo"/>
    <s v="T"/>
    <m/>
    <s v="no"/>
    <m/>
    <m/>
    <m/>
  </r>
  <r>
    <n v="142741"/>
    <x v="6"/>
    <s v="Moreno"/>
    <x v="8"/>
    <d v="2018-11-01T00:00:00"/>
    <s v="-"/>
    <s v="Mantenimiento Mecanico"/>
    <d v="2023-05-17T00:00:00"/>
    <d v="1899-12-30T17:24:16"/>
    <d v="2023-05-17T00:00:00"/>
    <d v="1899-12-30T21:00:11"/>
    <n v="12955"/>
    <n v="215.91666666666666"/>
    <s v="sin informacion"/>
    <s v="sin informacion"/>
    <n v="20"/>
    <s v="mayo"/>
    <s v="T"/>
    <s v="sin informacion"/>
    <s v="sin informacion"/>
    <s v="sin informacion"/>
    <s v="sin informacion"/>
    <s v="sin informacion"/>
  </r>
  <r>
    <n v="142742"/>
    <x v="20"/>
    <s v="Moreno"/>
    <x v="1"/>
    <d v="2018-11-01T00:00:00"/>
    <s v="-"/>
    <s v="Mantenimiento Mecanico"/>
    <d v="2023-05-17T00:00:00"/>
    <d v="1899-12-30T17:26:01"/>
    <d v="2023-05-17T00:00:00"/>
    <d v="1899-12-30T17:59:35"/>
    <n v="2014"/>
    <n v="33.56666666666667"/>
    <s v="sin informacion"/>
    <s v="sin informacion"/>
    <n v="20"/>
    <s v="mayo"/>
    <s v="T"/>
    <s v="sin informacion"/>
    <s v="sin informacion"/>
    <s v="sin informacion"/>
    <s v="sin informacion"/>
    <s v="sin informacion"/>
  </r>
  <r>
    <n v="142745"/>
    <x v="39"/>
    <s v="Moreno"/>
    <x v="2"/>
    <d v="2018-11-01T00:00:00"/>
    <s v="-"/>
    <s v="Mantenimiento Mecanico"/>
    <d v="2023-05-17T00:00:00"/>
    <d v="1899-12-30T17:55:42"/>
    <d v="2023-05-17T00:00:00"/>
    <d v="1899-12-30T17:58:37"/>
    <n v="175"/>
    <n v="2.9166666666666665"/>
    <s v="microparada"/>
    <s v="microparada"/>
    <n v="20"/>
    <s v="mayo"/>
    <s v="T"/>
    <s v="microparada"/>
    <s v="microparada"/>
    <s v="microparada"/>
    <s v="microparada"/>
    <s v="microparada"/>
  </r>
  <r>
    <n v="142747"/>
    <x v="2"/>
    <s v="Moreno"/>
    <x v="19"/>
    <d v="2018-11-01T00:00:00"/>
    <s v="-"/>
    <s v="Mantenimiento Mecanico"/>
    <d v="2023-05-17T00:00:00"/>
    <d v="1899-12-30T17:59:39"/>
    <d v="2023-05-17T00:00:00"/>
    <d v="1899-12-30T21:05:13"/>
    <n v="11134"/>
    <n v="185.56666666666666"/>
    <s v="sin informacion"/>
    <s v="sin informacion"/>
    <n v="20"/>
    <s v="mayo"/>
    <s v="T"/>
    <s v="sin informacion"/>
    <s v="sin informacion"/>
    <s v="sin informacion"/>
    <s v="sin informacion"/>
    <s v="sin informacion"/>
  </r>
  <r>
    <n v="142749"/>
    <x v="39"/>
    <s v="Moreno"/>
    <x v="2"/>
    <d v="2018-11-01T00:00:00"/>
    <s v="-"/>
    <s v="Mantenimiento Electrico"/>
    <d v="2023-05-17T00:00:00"/>
    <d v="1899-12-30T18:31:11"/>
    <d v="2023-05-17T00:00:00"/>
    <d v="1899-12-30T18:55:01"/>
    <n v="1430"/>
    <n v="23.833333333333332"/>
    <s v="sin informacion"/>
    <s v="sin informacion"/>
    <n v="20"/>
    <s v="mayo"/>
    <s v="T"/>
    <s v="sin informacion"/>
    <s v="sin informacion"/>
    <s v="sin informacion"/>
    <s v="sin informacion"/>
    <s v="sin informacion"/>
  </r>
  <r>
    <n v="142757"/>
    <x v="20"/>
    <s v="Moreno"/>
    <x v="1"/>
    <d v="2018-11-01T00:00:00"/>
    <s v="-"/>
    <s v="Mantenimiento Mecanico"/>
    <d v="2023-05-17T00:00:00"/>
    <d v="1899-12-30T20:29:54"/>
    <d v="2023-05-17T00:00:00"/>
    <d v="1899-12-30T21:02:50"/>
    <n v="1976"/>
    <n v="32.93333333333333"/>
    <s v="sin informacion"/>
    <s v="sin informacion"/>
    <n v="20"/>
    <s v="mayo"/>
    <s v="T"/>
    <s v="sin informacion"/>
    <s v="sin informacion"/>
    <s v="sin informacion"/>
    <s v="sin informacion"/>
    <s v="sin informacion"/>
  </r>
  <r>
    <n v="142765"/>
    <x v="2"/>
    <s v="Moreno"/>
    <x v="12"/>
    <d v="2020-02-21T00:00:00"/>
    <s v="Martín"/>
    <s v="Mantenimiento Electrico"/>
    <d v="2023-05-18T00:00:00"/>
    <d v="1899-12-30T06:14:27"/>
    <d v="2023-05-18T00:00:00"/>
    <d v="1899-12-30T06:16:12"/>
    <n v="105"/>
    <n v="1.75"/>
    <s v="microparada"/>
    <s v="microparada"/>
    <n v="20"/>
    <s v="mayo"/>
    <s v="M"/>
    <s v="microparada"/>
    <s v="microparada"/>
    <s v="microparada"/>
    <s v="microparada"/>
    <s v="microparada"/>
  </r>
  <r>
    <n v="142777"/>
    <x v="1"/>
    <s v="Moreno"/>
    <x v="2"/>
    <d v="2020-10-16T00:00:00"/>
    <s v="Martín"/>
    <s v="Mantenimiento Electrico"/>
    <d v="2023-05-18T00:00:00"/>
    <d v="1899-12-30T06:37:19"/>
    <d v="2023-05-18T00:00:00"/>
    <d v="1899-12-30T06:48:25"/>
    <n v="666"/>
    <n v="11.1"/>
    <s v="regulacion de cabezales"/>
    <s v="ajuste"/>
    <n v="20"/>
    <s v="mayo"/>
    <s v="M"/>
    <m/>
    <s v="no"/>
    <m/>
    <m/>
    <m/>
  </r>
  <r>
    <n v="142786"/>
    <x v="1"/>
    <s v="Moreno"/>
    <x v="2"/>
    <d v="2020-10-16T00:00:00"/>
    <s v="Martín"/>
    <s v="Mantenimiento Electrico"/>
    <d v="2023-05-18T00:00:00"/>
    <d v="1899-12-30T07:41:58"/>
    <d v="2023-05-18T00:00:00"/>
    <d v="1899-12-30T07:52:32"/>
    <n v="634"/>
    <n v="10.566666666666666"/>
    <s v="regulacion de cabezales"/>
    <s v="ajuste"/>
    <n v="20"/>
    <s v="mayo"/>
    <s v="M"/>
    <m/>
    <s v="no"/>
    <m/>
    <m/>
    <m/>
  </r>
  <r>
    <n v="142792"/>
    <x v="26"/>
    <s v="Moreno"/>
    <x v="1"/>
    <d v="2018-11-01T00:00:00"/>
    <s v="-"/>
    <s v="Mantenimiento Mecanico"/>
    <d v="2023-05-18T00:00:00"/>
    <d v="1899-12-30T08:09:29"/>
    <d v="2023-05-18T00:00:00"/>
    <d v="1899-12-30T08:37:18"/>
    <n v="1669"/>
    <n v="27.816666666666666"/>
    <s v="sin informacion"/>
    <s v="sin informacion"/>
    <n v="20"/>
    <s v="mayo"/>
    <s v="M"/>
    <s v="sin informacion"/>
    <s v="sin informacion"/>
    <s v="sin informacion"/>
    <s v="sin informacion"/>
    <s v="sin informacion"/>
  </r>
  <r>
    <n v="142797"/>
    <x v="19"/>
    <s v="Moreno"/>
    <x v="3"/>
    <d v="2021-02-04T00:00:00"/>
    <s v="Victor"/>
    <s v="Mantenimiento Mecanico"/>
    <d v="2023-05-18T00:00:00"/>
    <d v="1899-12-30T08:26:46"/>
    <d v="2023-05-18T00:00:00"/>
    <d v="1899-12-30T08:32:56"/>
    <n v="370"/>
    <n v="6.166666666666667"/>
    <s v="microparada"/>
    <s v="microparada"/>
    <n v="20"/>
    <s v="mayo"/>
    <s v="M"/>
    <s v="microparada"/>
    <s v="microparada"/>
    <s v="microparada"/>
    <s v="microparada"/>
    <s v="microparada"/>
  </r>
  <r>
    <n v="142804"/>
    <x v="0"/>
    <s v="Moreno"/>
    <x v="19"/>
    <d v="2018-11-01T00:00:00"/>
    <s v="-"/>
    <s v="Mantenimiento Electrico"/>
    <d v="2023-05-18T00:00:00"/>
    <d v="1899-12-30T09:55:17"/>
    <d v="2023-05-18T00:00:00"/>
    <d v="1899-12-30T09:57:44"/>
    <n v="147"/>
    <n v="2.4500000000000002"/>
    <s v="microparada"/>
    <s v="microparada"/>
    <n v="20"/>
    <s v="mayo"/>
    <s v="M"/>
    <s v="microparada"/>
    <s v="microparada"/>
    <s v="microparada"/>
    <s v="microparada"/>
    <s v="microparada"/>
  </r>
  <r>
    <n v="142818"/>
    <x v="3"/>
    <s v="Moreno"/>
    <x v="6"/>
    <d v="2018-11-01T00:00:00"/>
    <s v="-"/>
    <s v="Mantenimiento Mecanico"/>
    <d v="2023-05-18T00:00:00"/>
    <d v="1899-12-30T11:42:12"/>
    <d v="2023-05-18T00:00:00"/>
    <d v="1899-12-30T12:11:14"/>
    <n v="1742"/>
    <n v="29.033333333333335"/>
    <s v="reemplazo de gomas de torque"/>
    <s v="ajuste"/>
    <n v="20"/>
    <s v="mayo"/>
    <s v="M"/>
    <m/>
    <s v="no"/>
    <m/>
    <m/>
    <m/>
  </r>
  <r>
    <n v="142821"/>
    <x v="1"/>
    <s v="Moreno"/>
    <x v="2"/>
    <d v="2020-10-16T00:00:00"/>
    <s v="Martín"/>
    <s v="Mantenimiento Electrico"/>
    <d v="2023-05-18T00:00:00"/>
    <d v="1899-12-30T12:23:12"/>
    <d v="2023-05-18T00:00:00"/>
    <d v="1899-12-30T12:54:01"/>
    <n v="1849"/>
    <n v="30.816666666666666"/>
    <s v="regulacion"/>
    <s v="ajuste"/>
    <n v="20"/>
    <s v="mayo"/>
    <s v="M"/>
    <m/>
    <s v="no"/>
    <m/>
    <m/>
    <m/>
  </r>
  <r>
    <n v="142822"/>
    <x v="12"/>
    <s v="Moreno"/>
    <x v="3"/>
    <d v="2021-02-04T00:00:00"/>
    <s v="Victor"/>
    <s v="Mantenimiento Mecanico"/>
    <d v="2023-05-18T00:00:00"/>
    <d v="1899-12-30T12:33:45"/>
    <d v="2023-05-18T00:00:00"/>
    <d v="1899-12-30T12:33:52"/>
    <n v="7"/>
    <n v="0.11666666666666667"/>
    <s v="microparada"/>
    <s v="microparada"/>
    <n v="20"/>
    <s v="mayo"/>
    <s v="M"/>
    <s v="microparada"/>
    <s v="microparada"/>
    <s v="microparada"/>
    <s v="microparada"/>
    <s v="microparada"/>
  </r>
  <r>
    <n v="142823"/>
    <x v="12"/>
    <s v="Moreno"/>
    <x v="3"/>
    <d v="2021-02-04T00:00:00"/>
    <s v="Victor"/>
    <s v="Mantenimiento Mecanico"/>
    <d v="2023-05-18T00:00:00"/>
    <d v="1899-12-30T12:33:59"/>
    <d v="2023-05-18T00:00:00"/>
    <d v="1899-12-30T12:35:17"/>
    <n v="78"/>
    <n v="1.3"/>
    <s v="microparada"/>
    <s v="microparada"/>
    <n v="20"/>
    <s v="mayo"/>
    <s v="M"/>
    <s v="microparada"/>
    <s v="microparada"/>
    <s v="microparada"/>
    <s v="microparada"/>
    <s v="microparada"/>
  </r>
  <r>
    <n v="142828"/>
    <x v="43"/>
    <s v="Moreno"/>
    <x v="19"/>
    <d v="2020-09-30T00:00:00"/>
    <s v="Martín"/>
    <s v="Mantenimiento Electrico"/>
    <d v="2023-05-18T00:00:00"/>
    <d v="1899-12-30T14:40:31"/>
    <d v="2023-05-18T00:00:00"/>
    <d v="1899-12-30T14:50:30"/>
    <n v="599"/>
    <n v="9.9833333333333325"/>
    <s v="microparada"/>
    <s v="microparada"/>
    <n v="20"/>
    <s v="mayo"/>
    <s v="T"/>
    <s v="microparada"/>
    <s v="microparada"/>
    <s v="microparada"/>
    <s v="microparada"/>
    <s v="microparada"/>
  </r>
  <r>
    <n v="142831"/>
    <x v="13"/>
    <s v="Moreno"/>
    <x v="6"/>
    <d v="2020-06-30T00:00:00"/>
    <s v="Martín"/>
    <s v="Mantenimiento Mecanico"/>
    <d v="2023-05-18T00:00:00"/>
    <d v="1899-12-30T15:07:59"/>
    <d v="2023-05-18T00:00:00"/>
    <d v="1899-12-30T15:20:31"/>
    <n v="752"/>
    <n v="12.533333333333333"/>
    <s v="regulacion"/>
    <s v="ajuste"/>
    <n v="20"/>
    <s v="mayo"/>
    <s v="T"/>
    <m/>
    <s v="no"/>
    <m/>
    <m/>
    <m/>
  </r>
  <r>
    <n v="142836"/>
    <x v="13"/>
    <s v="Moreno"/>
    <x v="6"/>
    <d v="2020-06-30T00:00:00"/>
    <s v="Martín"/>
    <s v="Mantenimiento Mecanico"/>
    <d v="2023-05-18T00:00:00"/>
    <d v="1899-12-30T16:01:42"/>
    <d v="2023-05-18T00:00:00"/>
    <d v="1899-12-30T19:08:35"/>
    <n v="11213"/>
    <n v="186.88333333333333"/>
    <s v="regulacion"/>
    <s v="ajuste"/>
    <n v="20"/>
    <s v="mayo"/>
    <s v="T"/>
    <m/>
    <s v="no"/>
    <m/>
    <m/>
    <m/>
  </r>
  <r>
    <n v="142837"/>
    <x v="0"/>
    <s v="Moreno"/>
    <x v="13"/>
    <d v="2018-11-01T00:00:00"/>
    <s v="-"/>
    <s v="Mantenimiento Mecanico"/>
    <d v="2023-05-18T00:00:00"/>
    <d v="1899-12-30T16:01:56"/>
    <d v="2023-05-18T00:00:00"/>
    <d v="1899-12-30T16:45:01"/>
    <n v="2585"/>
    <n v="43.083333333333336"/>
    <s v="sin informacion"/>
    <s v="sin informacion"/>
    <n v="20"/>
    <s v="mayo"/>
    <s v="T"/>
    <s v="sin informacion"/>
    <s v="sin informacion"/>
    <s v="sin informacion"/>
    <s v="sin informacion"/>
    <s v="sin informacion"/>
  </r>
  <r>
    <n v="142841"/>
    <x v="22"/>
    <s v="Moreno"/>
    <x v="11"/>
    <d v="2018-11-01T00:00:00"/>
    <s v="-"/>
    <s v="Mantenimiento Mecanico"/>
    <d v="2023-05-18T00:00:00"/>
    <d v="1899-12-30T17:19:02"/>
    <d v="2023-05-18T00:00:00"/>
    <d v="1899-12-30T18:00:44"/>
    <n v="2502"/>
    <n v="41.7"/>
    <s v="regulacion"/>
    <s v="ajuste"/>
    <n v="20"/>
    <s v="mayo"/>
    <s v="T"/>
    <m/>
    <s v="no"/>
    <m/>
    <m/>
    <m/>
  </r>
  <r>
    <n v="142846"/>
    <x v="6"/>
    <s v="Moreno"/>
    <x v="8"/>
    <d v="2018-11-01T00:00:00"/>
    <s v="-"/>
    <s v="Mantenimiento Mecanico"/>
    <d v="2023-05-18T00:00:00"/>
    <d v="1899-12-30T18:24:26"/>
    <d v="2023-05-18T00:00:00"/>
    <d v="1899-12-30T21:11:02"/>
    <n v="9996"/>
    <n v="166.6"/>
    <s v="sin informacion"/>
    <s v="sin informacion"/>
    <n v="20"/>
    <s v="mayo"/>
    <s v="T"/>
    <s v="sin informacion"/>
    <s v="sin informacion"/>
    <s v="sin informacion"/>
    <s v="sin informacion"/>
    <s v="sin informacion"/>
  </r>
  <r>
    <n v="142847"/>
    <x v="0"/>
    <s v="Moreno"/>
    <x v="2"/>
    <d v="2018-11-01T00:00:00"/>
    <s v="-"/>
    <s v="Mantenimiento Mecanico"/>
    <d v="2023-05-18T00:00:00"/>
    <d v="1899-12-30T18:26:58"/>
    <d v="2023-05-18T00:00:00"/>
    <d v="1899-12-30T18:29:09"/>
    <n v="131"/>
    <n v="2.1833333333333331"/>
    <s v="microparada"/>
    <s v="microparada"/>
    <n v="20"/>
    <s v="mayo"/>
    <s v="T"/>
    <s v="microparada"/>
    <s v="microparada"/>
    <s v="microparada"/>
    <s v="microparada"/>
    <s v="microparada"/>
  </r>
  <r>
    <n v="142850"/>
    <x v="22"/>
    <s v="Moreno"/>
    <x v="11"/>
    <d v="2018-11-01T00:00:00"/>
    <s v="-"/>
    <s v="Mantenimiento Mecanico"/>
    <d v="2023-05-18T00:00:00"/>
    <d v="1899-12-30T18:36:25"/>
    <d v="2023-05-18T00:00:00"/>
    <d v="1899-12-30T19:30:26"/>
    <n v="3241"/>
    <n v="54.016666666666666"/>
    <s v="regulacion"/>
    <s v="ajuste"/>
    <n v="20"/>
    <s v="mayo"/>
    <s v="T"/>
    <m/>
    <s v="no"/>
    <m/>
    <m/>
    <m/>
  </r>
  <r>
    <n v="142851"/>
    <x v="0"/>
    <s v="Moreno"/>
    <x v="19"/>
    <d v="2018-11-01T00:00:00"/>
    <s v="-"/>
    <s v="Mantenimiento Mecanico"/>
    <d v="2023-05-18T00:00:00"/>
    <d v="1899-12-30T18:38:03"/>
    <d v="2023-05-18T00:00:00"/>
    <d v="1899-12-30T19:08:23"/>
    <n v="1820"/>
    <n v="30.333333333333332"/>
    <s v="se destraba cadena"/>
    <s v="ajuste"/>
    <n v="20"/>
    <s v="mayo"/>
    <s v="T"/>
    <m/>
    <s v="no"/>
    <m/>
    <m/>
    <m/>
  </r>
  <r>
    <n v="142855"/>
    <x v="22"/>
    <s v="Moreno"/>
    <x v="2"/>
    <d v="2018-11-01T00:00:00"/>
    <s v="-"/>
    <s v="Mantenimiento Electrico"/>
    <d v="2023-05-18T00:00:00"/>
    <d v="1899-12-30T19:31:41"/>
    <d v="2023-05-18T00:00:00"/>
    <d v="1899-12-30T19:51:43"/>
    <n v="1202"/>
    <n v="20.033333333333335"/>
    <s v="regulacion"/>
    <s v="ajuste"/>
    <n v="20"/>
    <s v="mayo"/>
    <s v="T"/>
    <m/>
    <s v="no"/>
    <m/>
    <m/>
    <m/>
  </r>
  <r>
    <n v="142856"/>
    <x v="22"/>
    <s v="Moreno"/>
    <x v="11"/>
    <d v="2018-11-01T00:00:00"/>
    <s v="-"/>
    <s v="Mantenimiento Mecanico"/>
    <d v="2023-05-18T00:00:00"/>
    <d v="1899-12-30T20:06:37"/>
    <d v="2023-05-18T00:00:00"/>
    <d v="1899-12-30T21:28:55"/>
    <n v="4938"/>
    <n v="82.3"/>
    <s v="regulacion"/>
    <s v="ajuste"/>
    <n v="20"/>
    <s v="mayo"/>
    <s v="T"/>
    <m/>
    <s v="no"/>
    <m/>
    <m/>
    <m/>
  </r>
  <r>
    <n v="142858"/>
    <x v="6"/>
    <s v="Moreno"/>
    <x v="16"/>
    <d v="2018-11-01T00:00:00"/>
    <s v="-"/>
    <s v="Mantenimiento Mecanico"/>
    <d v="2023-05-18T00:00:00"/>
    <d v="1899-12-30T20:45:21"/>
    <d v="2023-05-18T00:00:00"/>
    <d v="1899-12-30T21:20:05"/>
    <n v="2084"/>
    <n v="34.733333333333334"/>
    <s v="regulacion"/>
    <s v="ajuste"/>
    <n v="20"/>
    <s v="mayo"/>
    <s v="T"/>
    <m/>
    <s v="no"/>
    <m/>
    <m/>
    <m/>
  </r>
  <r>
    <n v="142863"/>
    <x v="11"/>
    <s v="Moreno"/>
    <x v="19"/>
    <d v="2018-11-01T00:00:00"/>
    <s v="-"/>
    <s v="Mantenimiento Electrico"/>
    <d v="2023-05-19T00:00:00"/>
    <d v="1899-12-30T01:19:12"/>
    <d v="2023-05-19T00:00:00"/>
    <d v="1899-12-30T02:00:22"/>
    <n v="2470"/>
    <n v="41.166666666666664"/>
    <s v="sin informacion"/>
    <s v="sin informacion"/>
    <n v="20"/>
    <s v="mayo"/>
    <s v="N"/>
    <s v="sin informacion"/>
    <s v="sin informacion"/>
    <s v="sin informacion"/>
    <s v="sin informacion"/>
    <s v="sin informacion"/>
  </r>
  <r>
    <n v="142867"/>
    <x v="0"/>
    <s v="Moreno"/>
    <x v="18"/>
    <d v="2018-11-01T00:00:00"/>
    <s v="-"/>
    <s v="Mantenimiento Mecanico"/>
    <d v="2023-05-19T00:00:00"/>
    <d v="1899-12-30T06:02:32"/>
    <d v="2023-05-19T00:00:00"/>
    <d v="1899-12-30T08:04:47"/>
    <n v="7335"/>
    <n v="122.25"/>
    <s v="regulacion"/>
    <s v="ajuste"/>
    <n v="20"/>
    <s v="mayo"/>
    <s v="M"/>
    <m/>
    <s v="no"/>
    <m/>
    <m/>
    <m/>
  </r>
  <r>
    <n v="142877"/>
    <x v="2"/>
    <s v="Moreno"/>
    <x v="19"/>
    <d v="2018-11-01T00:00:00"/>
    <s v="-"/>
    <s v="Mantenimiento Electrico"/>
    <d v="2023-05-19T00:00:00"/>
    <d v="1899-12-30T07:40:58"/>
    <d v="2023-05-19T00:00:00"/>
    <d v="1899-12-30T07:55:06"/>
    <n v="848"/>
    <n v="14.133333333333333"/>
    <s v="sin informacion"/>
    <s v="sin informacion"/>
    <n v="20"/>
    <s v="mayo"/>
    <s v="M"/>
    <s v="sin informacion"/>
    <s v="sin informacion"/>
    <s v="sin informacion"/>
    <s v="sin informacion"/>
    <s v="sin informacion"/>
  </r>
  <r>
    <n v="142882"/>
    <x v="22"/>
    <s v="Moreno"/>
    <x v="11"/>
    <d v="2018-11-01T00:00:00"/>
    <s v="-"/>
    <s v="Mantenimiento Electrico"/>
    <d v="2023-05-19T00:00:00"/>
    <d v="1899-12-30T08:31:48"/>
    <d v="2023-05-19T00:00:00"/>
    <d v="1899-12-30T09:15:52"/>
    <n v="2644"/>
    <n v="44.06666666666667"/>
    <s v="sin informacion"/>
    <s v="sin informacion"/>
    <n v="20"/>
    <s v="mayo"/>
    <s v="M"/>
    <s v="sin informacion"/>
    <s v="sin informacion"/>
    <s v="sin informacion"/>
    <s v="sin informacion"/>
    <s v="sin informacion"/>
  </r>
  <r>
    <n v="142884"/>
    <x v="0"/>
    <s v="Moreno"/>
    <x v="18"/>
    <d v="2018-11-01T00:00:00"/>
    <s v="-"/>
    <s v="Mantenimiento Mecanico"/>
    <d v="2023-05-19T00:00:00"/>
    <d v="1899-12-30T08:49:36"/>
    <d v="2023-05-19T00:00:00"/>
    <d v="1899-12-30T09:36:31"/>
    <n v="2815"/>
    <n v="46.916666666666664"/>
    <s v="sin informacion"/>
    <s v="sin informacion"/>
    <n v="20"/>
    <s v="mayo"/>
    <s v="M"/>
    <s v="sin informacion"/>
    <s v="sin informacion"/>
    <s v="sin informacion"/>
    <s v="sin informacion"/>
    <s v="sin informacion"/>
  </r>
  <r>
    <n v="142889"/>
    <x v="3"/>
    <s v="Moreno"/>
    <x v="6"/>
    <d v="2018-11-01T00:00:00"/>
    <s v="-"/>
    <s v="Mantenimiento Electrico"/>
    <d v="2023-05-19T00:00:00"/>
    <d v="1899-12-30T09:21:22"/>
    <d v="2023-05-19T00:00:00"/>
    <d v="1899-12-30T09:21:28"/>
    <n v="6"/>
    <n v="0.1"/>
    <s v="microparada"/>
    <s v="microparada"/>
    <n v="20"/>
    <s v="mayo"/>
    <s v="M"/>
    <s v="microparada"/>
    <s v="microparada"/>
    <s v="microparada"/>
    <s v="microparada"/>
    <s v="microparada"/>
  </r>
  <r>
    <n v="142893"/>
    <x v="1"/>
    <s v="Moreno"/>
    <x v="2"/>
    <d v="2020-10-16T00:00:00"/>
    <s v="Martín"/>
    <s v="Mantenimiento Electrico"/>
    <d v="2023-05-19T00:00:00"/>
    <d v="1899-12-30T09:48:58"/>
    <d v="2023-05-19T00:00:00"/>
    <d v="1899-12-30T10:37:30"/>
    <n v="2912"/>
    <n v="48.533333333333331"/>
    <s v="regulacion de camaras"/>
    <s v="ajuste"/>
    <n v="20"/>
    <s v="mayo"/>
    <s v="M"/>
    <m/>
    <s v="no"/>
    <m/>
    <m/>
    <m/>
  </r>
  <r>
    <n v="142895"/>
    <x v="22"/>
    <s v="Moreno"/>
    <x v="11"/>
    <d v="2018-11-01T00:00:00"/>
    <s v="-"/>
    <s v="Mantenimiento Electrico"/>
    <d v="2023-05-19T00:00:00"/>
    <d v="1899-12-30T09:52:41"/>
    <d v="2023-05-19T00:00:00"/>
    <d v="1899-12-30T10:52:33"/>
    <n v="3592"/>
    <n v="59.866666666666667"/>
    <s v="regulacion de laser"/>
    <s v="ajuste"/>
    <n v="20"/>
    <s v="mayo"/>
    <s v="M"/>
    <m/>
    <s v="no"/>
    <m/>
    <m/>
    <m/>
  </r>
  <r>
    <n v="142896"/>
    <x v="0"/>
    <s v="Moreno"/>
    <x v="1"/>
    <d v="2018-11-01T00:00:00"/>
    <s v="-"/>
    <s v="Mantenimiento Mecanico"/>
    <d v="2023-05-19T00:00:00"/>
    <d v="1899-12-30T10:02:16"/>
    <d v="2023-05-19T00:00:00"/>
    <d v="1899-12-30T10:15:36"/>
    <n v="800"/>
    <n v="13.333333333333334"/>
    <s v="sin informacion"/>
    <s v="sin informacion"/>
    <n v="20"/>
    <s v="mayo"/>
    <s v="M"/>
    <s v="sin informacion"/>
    <s v="sin informacion"/>
    <s v="sin informacion"/>
    <s v="sin informacion"/>
    <s v="sin informacion"/>
  </r>
  <r>
    <n v="142897"/>
    <x v="6"/>
    <s v="Moreno"/>
    <x v="16"/>
    <d v="2018-11-01T00:00:00"/>
    <s v="-"/>
    <s v="Mantenimiento Electrico"/>
    <d v="2023-05-19T00:00:00"/>
    <d v="1899-12-30T10:07:19"/>
    <d v="2023-05-19T00:00:00"/>
    <d v="1899-12-30T11:21:30"/>
    <n v="4451"/>
    <n v="74.183333333333337"/>
    <s v="regulacion de palpador"/>
    <s v="ajuste"/>
    <n v="20"/>
    <s v="mayo"/>
    <s v="M"/>
    <m/>
    <s v="no"/>
    <m/>
    <m/>
    <m/>
  </r>
  <r>
    <n v="142898"/>
    <x v="0"/>
    <s v="Moreno"/>
    <x v="18"/>
    <d v="2018-11-01T00:00:00"/>
    <s v="-"/>
    <s v="Mantenimiento Mecanico"/>
    <d v="2023-05-19T00:00:00"/>
    <d v="1899-12-30T10:15:13"/>
    <d v="2023-05-19T00:00:00"/>
    <d v="1899-12-30T11:16:45"/>
    <n v="3692"/>
    <n v="61.533333333333331"/>
    <s v="sin informacion"/>
    <s v="sin informacion"/>
    <n v="20"/>
    <s v="mayo"/>
    <s v="M"/>
    <s v="sin informacion"/>
    <s v="sin informacion"/>
    <s v="sin informacion"/>
    <s v="sin informacion"/>
    <s v="sin informacion"/>
  </r>
  <r>
    <n v="142899"/>
    <x v="0"/>
    <s v="Moreno"/>
    <x v="1"/>
    <d v="2018-11-01T00:00:00"/>
    <s v="-"/>
    <s v="Mantenimiento Mecanico"/>
    <d v="2023-05-19T00:00:00"/>
    <d v="1899-12-30T10:15:42"/>
    <d v="2023-05-19T00:00:00"/>
    <d v="1899-12-30T11:15:00"/>
    <n v="3558"/>
    <n v="59.3"/>
    <s v="sin informacion"/>
    <s v="sin informacion"/>
    <n v="20"/>
    <s v="mayo"/>
    <s v="M"/>
    <s v="sin informacion"/>
    <s v="sin informacion"/>
    <s v="sin informacion"/>
    <s v="sin informacion"/>
    <s v="sin informacion"/>
  </r>
  <r>
    <n v="142900"/>
    <x v="19"/>
    <s v="Moreno"/>
    <x v="12"/>
    <d v="2020-02-21T00:00:00"/>
    <s v="Martín"/>
    <s v="Mantenimiento Mecanico"/>
    <d v="2023-05-19T00:00:00"/>
    <d v="1899-12-30T10:34:20"/>
    <d v="2023-05-19T00:00:00"/>
    <d v="1899-12-30T11:26:10"/>
    <n v="3110"/>
    <n v="51.833333333333336"/>
    <s v="regulacion celofanadora"/>
    <s v="ajuste"/>
    <n v="20"/>
    <s v="mayo"/>
    <s v="M"/>
    <m/>
    <s v="no"/>
    <m/>
    <m/>
    <m/>
  </r>
  <r>
    <n v="142901"/>
    <x v="6"/>
    <s v="Moreno"/>
    <x v="13"/>
    <d v="2019-10-08T00:00:00"/>
    <s v="Martín"/>
    <s v="Mantenimiento Mecanico"/>
    <d v="2023-05-19T00:00:00"/>
    <d v="1899-12-30T11:00:53"/>
    <d v="2023-05-19T00:00:00"/>
    <d v="1899-12-30T11:30:56"/>
    <n v="1803"/>
    <n v="30.05"/>
    <s v="sin informacion"/>
    <s v="sin informacion"/>
    <n v="20"/>
    <s v="mayo"/>
    <s v="M"/>
    <s v="sin informacion"/>
    <s v="sin informacion"/>
    <s v="sin informacion"/>
    <s v="sin informacion"/>
    <s v="sin informacion"/>
  </r>
  <r>
    <n v="142902"/>
    <x v="0"/>
    <s v="Moreno"/>
    <x v="18"/>
    <d v="2018-11-01T00:00:00"/>
    <s v="-"/>
    <s v="Mantenimiento Mecanico"/>
    <d v="2023-05-19T00:00:00"/>
    <d v="1899-12-30T11:20:50"/>
    <d v="2023-05-19T00:00:00"/>
    <d v="1899-12-30T11:39:16"/>
    <n v="1106"/>
    <n v="18.433333333333334"/>
    <s v="sin informacion"/>
    <s v="sin informacion"/>
    <n v="20"/>
    <s v="mayo"/>
    <s v="M"/>
    <s v="sin informacion"/>
    <s v="sin informacion"/>
    <s v="sin informacion"/>
    <s v="sin informacion"/>
    <s v="sin informacion"/>
  </r>
  <r>
    <n v="142904"/>
    <x v="0"/>
    <s v="Moreno"/>
    <x v="1"/>
    <d v="2018-11-01T00:00:00"/>
    <s v="-"/>
    <s v="Mantenimiento Mecanico"/>
    <d v="2023-05-19T00:00:00"/>
    <d v="1899-12-30T11:25:32"/>
    <d v="2023-05-19T00:00:00"/>
    <d v="1899-12-30T11:53:08"/>
    <n v="1656"/>
    <n v="27.6"/>
    <s v="sin informacion"/>
    <s v="sin informacion"/>
    <n v="20"/>
    <s v="mayo"/>
    <s v="M"/>
    <s v="sin informacion"/>
    <s v="sin informacion"/>
    <s v="sin informacion"/>
    <s v="sin informacion"/>
    <s v="sin informacion"/>
  </r>
  <r>
    <n v="142905"/>
    <x v="2"/>
    <s v="Moreno"/>
    <x v="3"/>
    <d v="2021-02-04T00:00:00"/>
    <s v="Victor"/>
    <s v="Mantenimiento Electrico"/>
    <d v="2023-05-19T00:00:00"/>
    <d v="1899-12-30T11:35:16"/>
    <d v="2023-05-19T00:00:00"/>
    <d v="1899-12-30T11:46:24"/>
    <n v="668"/>
    <n v="11.133333333333333"/>
    <s v="sin informacion"/>
    <s v="sin informacion"/>
    <n v="20"/>
    <s v="mayo"/>
    <s v="M"/>
    <s v="sin informacion"/>
    <s v="sin informacion"/>
    <s v="sin informacion"/>
    <s v="sin informacion"/>
    <s v="sin informacion"/>
  </r>
  <r>
    <n v="142906"/>
    <x v="0"/>
    <s v="Moreno"/>
    <x v="18"/>
    <d v="2018-11-01T00:00:00"/>
    <s v="-"/>
    <s v="Mantenimiento Electrico"/>
    <d v="2023-05-19T00:00:00"/>
    <d v="1899-12-30T11:39:26"/>
    <d v="2023-05-19T00:00:00"/>
    <d v="1899-12-30T15:28:52"/>
    <n v="13766"/>
    <n v="229.43333333333334"/>
    <s v="sin informacion"/>
    <s v="sin informacion"/>
    <n v="20"/>
    <s v="mayo"/>
    <s v="M"/>
    <s v="sin informacion"/>
    <s v="sin informacion"/>
    <s v="sin informacion"/>
    <s v="sin informacion"/>
    <s v="sin informacion"/>
  </r>
  <r>
    <n v="142911"/>
    <x v="19"/>
    <s v="Moreno"/>
    <x v="12"/>
    <d v="2020-02-21T00:00:00"/>
    <s v="Martín"/>
    <s v="Mantenimiento Electrico"/>
    <d v="2023-05-19T00:00:00"/>
    <d v="1899-12-30T12:41:07"/>
    <d v="2023-05-19T00:00:00"/>
    <d v="1899-12-30T13:37:36"/>
    <n v="3389"/>
    <n v="56.483333333333334"/>
    <s v="sin informacion"/>
    <s v="sin informacion"/>
    <n v="20"/>
    <s v="mayo"/>
    <s v="M"/>
    <s v="sin informacion"/>
    <s v="sin informacion"/>
    <s v="sin informacion"/>
    <s v="sin informacion"/>
    <s v="sin informacion"/>
  </r>
  <r>
    <n v="142916"/>
    <x v="2"/>
    <s v="Moreno"/>
    <x v="3"/>
    <d v="2021-02-04T00:00:00"/>
    <s v="Victor"/>
    <s v="Mantenimiento Mecanico"/>
    <d v="2023-05-19T00:00:00"/>
    <d v="1899-12-30T13:33:41"/>
    <d v="2023-05-19T00:00:00"/>
    <d v="1899-12-30T14:02:17"/>
    <n v="1716"/>
    <n v="28.6"/>
    <s v="sin informacion"/>
    <s v="sin informacion"/>
    <n v="20"/>
    <s v="mayo"/>
    <s v="M"/>
    <s v="sin informacion"/>
    <s v="sin informacion"/>
    <s v="sin informacion"/>
    <s v="sin informacion"/>
    <s v="sin informacion"/>
  </r>
  <r>
    <n v="142917"/>
    <x v="19"/>
    <s v="Moreno"/>
    <x v="12"/>
    <d v="2020-02-21T00:00:00"/>
    <s v="Martín"/>
    <s v="Mantenimiento Mecanico"/>
    <d v="2023-05-19T00:00:00"/>
    <d v="1899-12-30T13:37:45"/>
    <d v="2023-05-19T00:00:00"/>
    <d v="1899-12-30T17:46:58"/>
    <n v="14953"/>
    <n v="249.21666666666667"/>
    <s v="sin informacion"/>
    <s v="sin informacion"/>
    <n v="20"/>
    <s v="mayo"/>
    <s v="M"/>
    <s v="sin informacion"/>
    <s v="sin informacion"/>
    <s v="sin informacion"/>
    <s v="sin informacion"/>
    <s v="sin informacion"/>
  </r>
  <r>
    <n v="142919"/>
    <x v="13"/>
    <s v="Moreno"/>
    <x v="6"/>
    <d v="2020-06-30T00:00:00"/>
    <s v="Martín"/>
    <s v="Mantenimiento Mecanico"/>
    <d v="2023-05-19T00:00:00"/>
    <d v="1899-12-30T14:28:06"/>
    <d v="2023-05-20T00:00:00"/>
    <d v="1899-12-30T07:03:11"/>
    <n v="59705"/>
    <n v="995.08333333333337"/>
    <s v="regulacion"/>
    <s v="ajuste"/>
    <n v="21"/>
    <s v="mayo"/>
    <s v="T"/>
    <m/>
    <s v="no"/>
    <m/>
    <m/>
    <m/>
  </r>
  <r>
    <n v="142923"/>
    <x v="6"/>
    <s v="Moreno"/>
    <x v="16"/>
    <d v="2018-11-01T00:00:00"/>
    <s v="-"/>
    <s v="Mantenimiento Mecanico"/>
    <d v="2023-05-19T00:00:00"/>
    <d v="1899-12-30T14:36:04"/>
    <d v="2023-05-19T00:00:00"/>
    <d v="1899-12-30T15:13:30"/>
    <n v="2246"/>
    <n v="37.43333333333333"/>
    <s v="regulacion"/>
    <s v="ajuste"/>
    <n v="20"/>
    <s v="mayo"/>
    <s v="T"/>
    <m/>
    <s v="no"/>
    <m/>
    <m/>
    <m/>
  </r>
  <r>
    <n v="142925"/>
    <x v="0"/>
    <s v="Moreno"/>
    <x v="19"/>
    <d v="2018-11-01T00:00:00"/>
    <s v="-"/>
    <s v="Mantenimiento Mecanico"/>
    <d v="2023-05-19T00:00:00"/>
    <d v="1899-12-30T14:42:25"/>
    <d v="2023-05-19T00:00:00"/>
    <d v="1899-12-30T15:07:42"/>
    <n v="1517"/>
    <n v="25.283333333333335"/>
    <s v="se sube flotante de llenadora"/>
    <s v="ajuste"/>
    <n v="20"/>
    <s v="mayo"/>
    <s v="T"/>
    <m/>
    <s v="no"/>
    <m/>
    <m/>
    <m/>
  </r>
  <r>
    <n v="142927"/>
    <x v="27"/>
    <s v="Moreno"/>
    <x v="4"/>
    <d v="2018-11-01T00:00:00"/>
    <s v="-"/>
    <s v="Mantenimiento Electrico"/>
    <d v="2023-05-19T00:00:00"/>
    <d v="1899-12-30T15:02:40"/>
    <d v="2023-05-19T00:00:00"/>
    <d v="1899-12-30T15:05:49"/>
    <n v="189"/>
    <n v="3.15"/>
    <s v="microparada"/>
    <s v="microparada"/>
    <n v="20"/>
    <s v="mayo"/>
    <s v="T"/>
    <s v="microparada"/>
    <s v="microparada"/>
    <s v="microparada"/>
    <s v="microparada"/>
    <s v="microparada"/>
  </r>
  <r>
    <n v="142928"/>
    <x v="0"/>
    <s v="Moreno"/>
    <x v="19"/>
    <d v="2018-11-01T00:00:00"/>
    <s v="-"/>
    <s v="Mantenimiento Mecanico"/>
    <d v="2023-05-19T00:00:00"/>
    <d v="1899-12-30T15:25:01"/>
    <d v="2023-05-19T00:00:00"/>
    <d v="1899-12-30T15:28:21"/>
    <n v="200"/>
    <n v="3.3333333333333335"/>
    <s v="microparada"/>
    <s v="microparada"/>
    <n v="20"/>
    <s v="mayo"/>
    <s v="T"/>
    <s v="microparada"/>
    <s v="microparada"/>
    <s v="microparada"/>
    <s v="microparada"/>
    <s v="microparada"/>
  </r>
  <r>
    <n v="142929"/>
    <x v="0"/>
    <s v="Moreno"/>
    <x v="18"/>
    <d v="2018-11-01T00:00:00"/>
    <s v="-"/>
    <s v="Mantenimiento Electrico"/>
    <d v="2023-05-19T00:00:00"/>
    <d v="1899-12-30T15:28:58"/>
    <d v="2023-05-19T00:00:00"/>
    <d v="1899-12-30T15:52:18"/>
    <n v="1400"/>
    <n v="23.333333333333332"/>
    <s v="revision del problema"/>
    <s v="ajuste"/>
    <n v="20"/>
    <s v="mayo"/>
    <s v="T"/>
    <m/>
    <s v="no"/>
    <m/>
    <m/>
    <m/>
  </r>
  <r>
    <n v="142931"/>
    <x v="6"/>
    <s v="Moreno"/>
    <x v="16"/>
    <d v="2018-11-01T00:00:00"/>
    <s v="-"/>
    <s v="Mantenimiento Mecanico"/>
    <d v="2023-05-19T00:00:00"/>
    <d v="1899-12-30T15:35:59"/>
    <d v="2023-05-19T00:00:00"/>
    <d v="1899-12-30T17:23:14"/>
    <n v="6435"/>
    <n v="107.25"/>
    <s v="se reemplaza resorte"/>
    <s v="rotura"/>
    <n v="20"/>
    <s v="mayo"/>
    <s v="T"/>
    <m/>
    <s v="si"/>
    <m/>
    <m/>
    <m/>
  </r>
  <r>
    <n v="142932"/>
    <x v="27"/>
    <s v="Moreno"/>
    <x v="4"/>
    <d v="2018-11-01T00:00:00"/>
    <s v="-"/>
    <s v="Mantenimiento Electrico"/>
    <d v="2023-05-19T00:00:00"/>
    <d v="1899-12-30T15:46:00"/>
    <d v="2023-05-19T00:00:00"/>
    <d v="1899-12-30T17:39:40"/>
    <n v="6820"/>
    <n v="113.66666666666667"/>
    <s v="se regula sensor de bandejas"/>
    <s v="ajuste"/>
    <n v="20"/>
    <s v="mayo"/>
    <s v="T"/>
    <m/>
    <s v="no"/>
    <m/>
    <m/>
    <m/>
  </r>
  <r>
    <n v="142933"/>
    <x v="0"/>
    <s v="Moreno"/>
    <x v="18"/>
    <d v="2018-11-01T00:00:00"/>
    <s v="-"/>
    <s v="Mantenimiento Mecanico"/>
    <d v="2023-05-19T00:00:00"/>
    <d v="1899-12-30T16:00:53"/>
    <d v="2023-05-19T00:00:00"/>
    <d v="1899-12-30T18:21:13"/>
    <n v="8420"/>
    <n v="140.33333333333334"/>
    <s v="reemplazo de rele"/>
    <s v="rotura"/>
    <n v="20"/>
    <s v="mayo"/>
    <s v="T"/>
    <m/>
    <s v="si"/>
    <m/>
    <m/>
    <m/>
  </r>
  <r>
    <n v="142935"/>
    <x v="19"/>
    <s v="Moreno"/>
    <x v="19"/>
    <d v="2018-11-01T00:00:00"/>
    <s v="-"/>
    <s v="Mantenimiento Mecanico"/>
    <d v="2023-05-19T00:00:00"/>
    <d v="1899-12-30T16:40:49"/>
    <d v="2023-05-19T00:00:00"/>
    <d v="1899-12-30T17:26:19"/>
    <n v="2730"/>
    <n v="45.5"/>
    <s v="regulacion de celofanadora"/>
    <s v="ajuste"/>
    <n v="20"/>
    <s v="mayo"/>
    <s v="T"/>
    <m/>
    <s v="no"/>
    <m/>
    <m/>
    <m/>
  </r>
  <r>
    <n v="142942"/>
    <x v="22"/>
    <s v="Moreno"/>
    <x v="11"/>
    <d v="2018-11-01T00:00:00"/>
    <s v="-"/>
    <s v="Mantenimiento Mecanico"/>
    <d v="2023-05-19T00:00:00"/>
    <d v="1899-12-30T18:30:44"/>
    <d v="2023-05-19T00:00:00"/>
    <d v="1899-12-30T18:38:00"/>
    <n v="436"/>
    <n v="7.2666666666666666"/>
    <s v="microparada"/>
    <s v="microparada"/>
    <n v="20"/>
    <s v="mayo"/>
    <s v="T"/>
    <s v="microparada"/>
    <s v="microparada"/>
    <s v="microparada"/>
    <s v="microparada"/>
    <s v="microparada"/>
  </r>
  <r>
    <n v="142943"/>
    <x v="0"/>
    <s v="Moreno"/>
    <x v="15"/>
    <d v="2018-11-01T00:00:00"/>
    <s v="-"/>
    <s v="Mantenimiento Mecanico"/>
    <d v="2023-05-19T00:00:00"/>
    <d v="1899-12-30T18:36:14"/>
    <d v="2023-05-19T00:00:00"/>
    <d v="1899-12-30T18:36:23"/>
    <n v="9"/>
    <n v="0.15"/>
    <s v="microparada"/>
    <s v="microparada"/>
    <n v="20"/>
    <s v="mayo"/>
    <s v="T"/>
    <s v="microparada"/>
    <s v="microparada"/>
    <s v="microparada"/>
    <s v="microparada"/>
    <s v="microparada"/>
  </r>
  <r>
    <n v="142944"/>
    <x v="0"/>
    <s v="Moreno"/>
    <x v="15"/>
    <d v="2018-11-01T00:00:00"/>
    <s v="-"/>
    <s v="Mantenimiento Electrico"/>
    <d v="2023-05-19T00:00:00"/>
    <d v="1899-12-30T18:36:28"/>
    <d v="2023-05-19T00:00:00"/>
    <d v="1899-12-30T18:48:38"/>
    <n v="730"/>
    <n v="12.166666666666666"/>
    <s v="se ajusta y regula sensor de llenadora"/>
    <s v="ajuste"/>
    <n v="20"/>
    <s v="mayo"/>
    <s v="T"/>
    <m/>
    <s v="no"/>
    <m/>
    <m/>
    <m/>
  </r>
  <r>
    <n v="142948"/>
    <x v="6"/>
    <s v="Moreno"/>
    <x v="10"/>
    <d v="2018-11-01T00:00:00"/>
    <s v="-"/>
    <s v="Mantenimiento Mecanico"/>
    <d v="2023-05-19T00:00:00"/>
    <d v="1899-12-30T19:06:16"/>
    <d v="2023-05-19T00:00:00"/>
    <d v="1899-12-30T19:36:37"/>
    <n v="1821"/>
    <n v="30.35"/>
    <s v="regulacion de etiquetadora"/>
    <s v="ajuste"/>
    <n v="20"/>
    <s v="mayo"/>
    <s v="T"/>
    <m/>
    <s v="no"/>
    <m/>
    <m/>
    <m/>
  </r>
  <r>
    <n v="142950"/>
    <x v="0"/>
    <s v="Moreno"/>
    <x v="15"/>
    <d v="2018-11-01T00:00:00"/>
    <s v="-"/>
    <s v="Mantenimiento Electrico"/>
    <d v="2023-05-19T00:00:00"/>
    <d v="1899-12-30T19:34:50"/>
    <d v="2023-05-19T00:00:00"/>
    <d v="1899-12-30T20:16:25"/>
    <n v="2495"/>
    <n v="41.583333333333336"/>
    <s v="sin informacion"/>
    <s v="sin informacion"/>
    <n v="20"/>
    <s v="mayo"/>
    <s v="T"/>
    <s v="sin informacion"/>
    <s v="sin informacion"/>
    <s v="sin informacion"/>
    <s v="sin informacion"/>
    <s v="sin informacion"/>
  </r>
  <r>
    <n v="142952"/>
    <x v="6"/>
    <s v="Moreno"/>
    <x v="10"/>
    <d v="2018-11-01T00:00:00"/>
    <s v="-"/>
    <s v="Mantenimiento Electrico"/>
    <d v="2023-05-19T00:00:00"/>
    <d v="1899-12-30T20:11:22"/>
    <d v="2023-05-19T00:00:00"/>
    <d v="1899-12-30T20:43:09"/>
    <n v="1907"/>
    <n v="31.783333333333335"/>
    <s v="regulacion de etiquetadora"/>
    <s v="ajuste"/>
    <n v="20"/>
    <s v="mayo"/>
    <s v="T"/>
    <m/>
    <s v="no"/>
    <m/>
    <m/>
    <m/>
  </r>
  <r>
    <n v="143009"/>
    <x v="13"/>
    <s v="Moreno"/>
    <x v="6"/>
    <d v="2020-06-30T00:00:00"/>
    <s v="Martín"/>
    <s v="Mantenimiento Mecanico"/>
    <d v="2023-05-22T00:00:00"/>
    <d v="1899-12-30T06:02:32"/>
    <d v="2023-05-22T00:00:00"/>
    <d v="1899-12-30T12:52:43"/>
    <n v="24611"/>
    <n v="410.18333333333334"/>
    <s v="sin informacion"/>
    <s v="sin informacion"/>
    <n v="21"/>
    <s v="mayo"/>
    <s v="M"/>
    <s v="sin informacion"/>
    <s v="sin informacion"/>
    <s v="sin informacion"/>
    <s v="sin informacion"/>
    <s v="sin informacion"/>
  </r>
  <r>
    <n v="143013"/>
    <x v="22"/>
    <s v="Moreno"/>
    <x v="19"/>
    <d v="2021-08-24T00:00:00"/>
    <s v="Sebastian "/>
    <s v="Mantenimiento Electrico"/>
    <d v="2023-05-22T00:00:00"/>
    <d v="1899-12-30T06:10:17"/>
    <d v="2023-05-22T00:00:00"/>
    <d v="1899-12-30T06:28:03"/>
    <n v="1066"/>
    <n v="17.766666666666666"/>
    <s v="sin informacion"/>
    <s v="sin informacion"/>
    <n v="21"/>
    <s v="mayo"/>
    <s v="M"/>
    <s v="sin informacion"/>
    <s v="sin informacion"/>
    <s v="sin informacion"/>
    <s v="sin informacion"/>
    <s v="sin informacion"/>
  </r>
  <r>
    <n v="143014"/>
    <x v="2"/>
    <s v="Moreno"/>
    <x v="12"/>
    <d v="2020-02-21T00:00:00"/>
    <s v="Martín"/>
    <s v="Mantenimiento Electrico"/>
    <d v="2023-05-22T00:00:00"/>
    <d v="1899-12-30T06:10:57"/>
    <d v="2023-05-22T00:00:00"/>
    <d v="1899-12-30T08:23:56"/>
    <n v="7979"/>
    <n v="132.98333333333332"/>
    <s v="sin informacion"/>
    <s v="sin informacion"/>
    <n v="21"/>
    <s v="mayo"/>
    <s v="M"/>
    <s v="sin informacion"/>
    <s v="sin informacion"/>
    <s v="sin informacion"/>
    <s v="sin informacion"/>
    <s v="sin informacion"/>
  </r>
  <r>
    <n v="143018"/>
    <x v="0"/>
    <s v="Moreno"/>
    <x v="16"/>
    <d v="2018-11-01T00:00:00"/>
    <s v="-"/>
    <s v="Mantenimiento Electrico"/>
    <d v="2023-05-22T00:00:00"/>
    <d v="1899-12-30T06:33:12"/>
    <d v="2023-05-22T00:00:00"/>
    <d v="1899-12-30T07:17:06"/>
    <n v="2634"/>
    <n v="43.9"/>
    <s v="sin informacion"/>
    <s v="sin informacion"/>
    <n v="21"/>
    <s v="mayo"/>
    <s v="M"/>
    <s v="sin informacion"/>
    <s v="sin informacion"/>
    <s v="sin informacion"/>
    <s v="sin informacion"/>
    <s v="sin informacion"/>
  </r>
  <r>
    <n v="143019"/>
    <x v="0"/>
    <s v="Moreno"/>
    <x v="17"/>
    <d v="2018-11-01T00:00:00"/>
    <s v="-"/>
    <s v="Mantenimiento Electrico"/>
    <d v="2023-05-22T00:00:00"/>
    <d v="1899-12-30T06:33:35"/>
    <d v="2023-05-22T00:00:00"/>
    <d v="1899-12-30T06:51:41"/>
    <n v="1086"/>
    <n v="18.100000000000001"/>
    <s v="sin informacion"/>
    <s v="sin informacion"/>
    <n v="21"/>
    <s v="mayo"/>
    <s v="M"/>
    <s v="sin informacion"/>
    <s v="sin informacion"/>
    <s v="sin informacion"/>
    <s v="sin informacion"/>
    <s v="sin informacion"/>
  </r>
  <r>
    <n v="143022"/>
    <x v="2"/>
    <s v="Moreno"/>
    <x v="20"/>
    <d v="2021-10-06T00:00:00"/>
    <s v="Sebastian "/>
    <s v="Mantenimiento Electrico"/>
    <d v="2023-05-22T00:00:00"/>
    <d v="1899-12-30T06:41:39"/>
    <d v="2023-05-22T00:00:00"/>
    <d v="1899-12-30T07:50:05"/>
    <n v="4106"/>
    <n v="68.433333333333337"/>
    <s v="regulacion"/>
    <s v="ajuste"/>
    <n v="21"/>
    <s v="mayo"/>
    <s v="M"/>
    <m/>
    <s v="no"/>
    <m/>
    <m/>
    <m/>
  </r>
  <r>
    <n v="143036"/>
    <x v="12"/>
    <s v="Moreno"/>
    <x v="7"/>
    <d v="2018-11-01T00:00:00"/>
    <s v="-"/>
    <s v="Mantenimiento Electrico"/>
    <d v="2023-05-22T00:00:00"/>
    <d v="1899-12-30T07:39:16"/>
    <d v="2023-05-22T00:00:00"/>
    <d v="1899-12-30T07:59:59"/>
    <n v="1243"/>
    <n v="20.716666666666665"/>
    <s v="sin informacion"/>
    <s v="sin informacion"/>
    <n v="21"/>
    <s v="mayo"/>
    <s v="M"/>
    <s v="sin informacion"/>
    <s v="sin informacion"/>
    <s v="sin informacion"/>
    <s v="sin informacion"/>
    <s v="sin informacion"/>
  </r>
  <r>
    <n v="143038"/>
    <x v="2"/>
    <s v="Moreno"/>
    <x v="20"/>
    <d v="2021-10-06T00:00:00"/>
    <s v="Sebastian "/>
    <s v="Mantenimiento Electrico"/>
    <d v="2023-05-22T00:00:00"/>
    <d v="1899-12-30T07:50:25"/>
    <d v="2023-05-22T00:00:00"/>
    <d v="1899-12-30T07:52:13"/>
    <n v="108"/>
    <n v="1.8"/>
    <s v="microparada"/>
    <s v="microparada"/>
    <n v="21"/>
    <s v="mayo"/>
    <s v="M"/>
    <s v="microparada"/>
    <s v="microparada"/>
    <s v="microparada"/>
    <s v="microparada"/>
    <s v="microparada"/>
  </r>
  <r>
    <n v="143043"/>
    <x v="2"/>
    <s v="Moreno"/>
    <x v="3"/>
    <d v="2021-02-04T00:00:00"/>
    <s v="Victor"/>
    <s v="Mantenimiento Electrico"/>
    <d v="2023-05-22T00:00:00"/>
    <d v="1899-12-30T08:03:47"/>
    <d v="2023-05-22T00:00:00"/>
    <d v="1899-12-30T08:48:56"/>
    <n v="2709"/>
    <n v="45.15"/>
    <s v="sin informacion"/>
    <s v="sin informacion"/>
    <n v="21"/>
    <s v="mayo"/>
    <s v="M"/>
    <s v="sin informacion"/>
    <s v="sin informacion"/>
    <s v="sin informacion"/>
    <s v="sin informacion"/>
    <s v="sin informacion"/>
  </r>
  <r>
    <n v="143049"/>
    <x v="28"/>
    <s v="Moreno"/>
    <x v="15"/>
    <d v="2018-11-01T00:00:00"/>
    <s v="-"/>
    <s v="Mantenimiento Electrico"/>
    <d v="2023-05-22T00:00:00"/>
    <d v="1899-12-30T08:53:42"/>
    <d v="2023-05-22T00:00:00"/>
    <d v="1899-12-30T09:30:32"/>
    <n v="2210"/>
    <n v="36.833333333333336"/>
    <s v="sin informacion"/>
    <s v="sin informacion"/>
    <n v="21"/>
    <s v="mayo"/>
    <s v="M"/>
    <s v="sin informacion"/>
    <s v="sin informacion"/>
    <s v="sin informacion"/>
    <s v="sin informacion"/>
    <s v="sin informacion"/>
  </r>
  <r>
    <n v="143052"/>
    <x v="2"/>
    <s v="Moreno"/>
    <x v="3"/>
    <d v="2021-02-04T00:00:00"/>
    <s v="Victor"/>
    <s v="Mantenimiento Mecanico"/>
    <d v="2023-05-22T00:00:00"/>
    <d v="1899-12-30T09:03:54"/>
    <d v="2023-05-22T00:00:00"/>
    <d v="1899-12-30T09:05:22"/>
    <n v="88"/>
    <n v="1.4666666666666666"/>
    <s v="microparada"/>
    <s v="microparada"/>
    <n v="21"/>
    <s v="mayo"/>
    <s v="M"/>
    <s v="microparada"/>
    <s v="microparada"/>
    <s v="microparada"/>
    <s v="microparada"/>
    <s v="microparada"/>
  </r>
  <r>
    <n v="143055"/>
    <x v="28"/>
    <s v="Moreno"/>
    <x v="15"/>
    <d v="2018-11-01T00:00:00"/>
    <s v="-"/>
    <s v="Mantenimiento Electrico"/>
    <d v="2023-05-22T00:00:00"/>
    <d v="1899-12-30T09:35:27"/>
    <d v="2023-05-22T00:00:00"/>
    <d v="1899-12-30T10:49:57"/>
    <n v="4470"/>
    <n v="74.5"/>
    <s v="sin informacion"/>
    <s v="sin informacion"/>
    <n v="21"/>
    <s v="mayo"/>
    <s v="M"/>
    <s v="sin informacion"/>
    <s v="sin informacion"/>
    <s v="sin informacion"/>
    <s v="sin informacion"/>
    <s v="sin informacion"/>
  </r>
  <r>
    <n v="143056"/>
    <x v="29"/>
    <s v="Moreno"/>
    <x v="16"/>
    <d v="2019-10-08T00:00:00"/>
    <s v="Martín"/>
    <s v="Mantenimiento Electrico"/>
    <d v="2023-05-22T00:00:00"/>
    <d v="1899-12-30T09:37:09"/>
    <d v="2023-05-22T00:00:00"/>
    <d v="1899-12-30T10:34:02"/>
    <n v="3413"/>
    <n v="56.883333333333333"/>
    <s v="sin informacion"/>
    <s v="sin informacion"/>
    <n v="21"/>
    <s v="mayo"/>
    <s v="M"/>
    <s v="sin informacion"/>
    <s v="sin informacion"/>
    <s v="sin informacion"/>
    <s v="sin informacion"/>
    <s v="sin informacion"/>
  </r>
  <r>
    <n v="143057"/>
    <x v="11"/>
    <s v="Moreno"/>
    <x v="3"/>
    <d v="2021-02-04T00:00:00"/>
    <s v="Victor"/>
    <s v="Mantenimiento Mecanico"/>
    <d v="2023-05-22T00:00:00"/>
    <d v="1899-12-30T09:38:19"/>
    <d v="2023-05-22T00:00:00"/>
    <d v="1899-12-30T11:14:55"/>
    <n v="5796"/>
    <n v="96.6"/>
    <s v="sin informacion"/>
    <s v="sin informacion"/>
    <n v="21"/>
    <s v="mayo"/>
    <s v="M"/>
    <s v="sin informacion"/>
    <s v="sin informacion"/>
    <s v="sin informacion"/>
    <s v="sin informacion"/>
    <s v="sin informacion"/>
  </r>
  <r>
    <n v="143058"/>
    <x v="0"/>
    <s v="Moreno"/>
    <x v="0"/>
    <d v="2018-11-01T00:00:00"/>
    <s v="-"/>
    <s v="Mantenimiento Electrico"/>
    <d v="2023-05-22T00:00:00"/>
    <d v="1899-12-30T09:54:00"/>
    <d v="2023-05-22T00:00:00"/>
    <d v="1899-12-30T11:46:47"/>
    <n v="6767"/>
    <n v="112.78333333333333"/>
    <s v="sin informacion"/>
    <s v="sin informacion"/>
    <n v="21"/>
    <s v="mayo"/>
    <s v="M"/>
    <s v="sin informacion"/>
    <s v="sin informacion"/>
    <s v="sin informacion"/>
    <s v="sin informacion"/>
    <s v="sin informacion"/>
  </r>
  <r>
    <n v="143060"/>
    <x v="27"/>
    <s v="Moreno"/>
    <x v="12"/>
    <d v="2018-11-01T00:00:00"/>
    <s v="-"/>
    <s v="Mantenimiento Electrico"/>
    <d v="2023-05-22T00:00:00"/>
    <d v="1899-12-30T10:05:02"/>
    <d v="2023-05-22T00:00:00"/>
    <d v="1899-12-30T10:06:03"/>
    <n v="61"/>
    <n v="1.0166666666666666"/>
    <s v="microparada"/>
    <s v="microparada"/>
    <n v="21"/>
    <s v="mayo"/>
    <s v="M"/>
    <s v="microparada"/>
    <s v="microparada"/>
    <s v="microparada"/>
    <s v="microparada"/>
    <s v="microparada"/>
  </r>
  <r>
    <n v="143062"/>
    <x v="10"/>
    <s v="Moreno"/>
    <x v="7"/>
    <d v="2020-09-30T00:00:00"/>
    <s v="Martín"/>
    <s v="Mantenimiento Mecanico"/>
    <d v="2023-05-22T00:00:00"/>
    <d v="1899-12-30T10:16:30"/>
    <d v="2023-05-22T00:00:00"/>
    <d v="1899-12-30T10:24:45"/>
    <n v="495"/>
    <n v="8.25"/>
    <s v="microparada"/>
    <s v="microparada"/>
    <n v="21"/>
    <s v="mayo"/>
    <s v="M"/>
    <s v="microparada"/>
    <s v="microparada"/>
    <s v="microparada"/>
    <s v="microparada"/>
    <s v="microparada"/>
  </r>
  <r>
    <n v="143063"/>
    <x v="48"/>
    <s v="Moreno"/>
    <x v="18"/>
    <d v="2023-05-03T00:00:00"/>
    <s v="Juan Manuel"/>
    <s v="Mantenimiento Electrico"/>
    <d v="2023-05-22T00:00:00"/>
    <d v="1899-12-30T10:17:35"/>
    <d v="2023-05-22T00:00:00"/>
    <d v="1899-12-30T10:20:36"/>
    <n v="181"/>
    <n v="3.0166666666666666"/>
    <s v="microparada"/>
    <s v="microparada"/>
    <n v="21"/>
    <s v="mayo"/>
    <s v="M"/>
    <s v="microparada"/>
    <s v="microparada"/>
    <s v="microparada"/>
    <s v="microparada"/>
    <s v="microparada"/>
  </r>
  <r>
    <n v="143064"/>
    <x v="0"/>
    <s v="Moreno"/>
    <x v="18"/>
    <d v="2018-11-01T00:00:00"/>
    <s v="-"/>
    <s v="Mantenimiento Electrico"/>
    <d v="2023-05-22T00:00:00"/>
    <d v="1899-12-30T10:21:39"/>
    <d v="2023-05-22T00:00:00"/>
    <d v="1899-12-30T10:25:22"/>
    <n v="223"/>
    <n v="3.7166666666666668"/>
    <s v="microparada"/>
    <s v="microparada"/>
    <n v="21"/>
    <s v="mayo"/>
    <s v="M"/>
    <s v="microparada"/>
    <s v="microparada"/>
    <s v="microparada"/>
    <s v="microparada"/>
    <s v="microparada"/>
  </r>
  <r>
    <n v="143066"/>
    <x v="6"/>
    <s v="Moreno"/>
    <x v="16"/>
    <d v="2018-11-01T00:00:00"/>
    <s v="-"/>
    <s v="Mantenimiento Mecanico"/>
    <d v="2023-05-22T00:00:00"/>
    <d v="1899-12-30T10:34:11"/>
    <d v="2023-05-22T00:00:00"/>
    <d v="1899-12-30T11:10:08"/>
    <n v="2157"/>
    <n v="35.950000000000003"/>
    <s v="rotura de flejes"/>
    <s v="rotura"/>
    <n v="21"/>
    <s v="mayo"/>
    <s v="M"/>
    <m/>
    <s v="si"/>
    <m/>
    <m/>
    <m/>
  </r>
  <r>
    <n v="143070"/>
    <x v="28"/>
    <s v="Moreno"/>
    <x v="15"/>
    <d v="2018-11-01T00:00:00"/>
    <s v="-"/>
    <s v="Mantenimiento Electrico"/>
    <d v="2023-05-22T00:00:00"/>
    <d v="1899-12-30T11:11:34"/>
    <d v="2023-05-22T00:00:00"/>
    <d v="1899-12-30T11:32:22"/>
    <n v="1248"/>
    <n v="20.8"/>
    <s v="sin informacion"/>
    <s v="sin informacion"/>
    <n v="21"/>
    <s v="mayo"/>
    <s v="M"/>
    <s v="sin informacion"/>
    <s v="sin informacion"/>
    <s v="sin informacion"/>
    <s v="sin informacion"/>
    <s v="sin informacion"/>
  </r>
  <r>
    <n v="143076"/>
    <x v="1"/>
    <s v="Moreno"/>
    <x v="2"/>
    <d v="2020-10-16T00:00:00"/>
    <s v="Martín"/>
    <s v="Mantenimiento Electrico"/>
    <d v="2023-05-22T00:00:00"/>
    <d v="1899-12-30T12:30:08"/>
    <d v="2023-05-22T00:00:00"/>
    <d v="1899-12-30T13:46:40"/>
    <n v="4592"/>
    <n v="76.533333333333331"/>
    <s v="regulacion"/>
    <s v="ajuste"/>
    <n v="21"/>
    <s v="mayo"/>
    <s v="M"/>
    <m/>
    <s v="no"/>
    <m/>
    <m/>
    <m/>
  </r>
  <r>
    <n v="143078"/>
    <x v="29"/>
    <s v="Moreno"/>
    <x v="16"/>
    <d v="2019-10-08T00:00:00"/>
    <s v="Martín"/>
    <s v="Mantenimiento Mecanico"/>
    <d v="2023-05-22T00:00:00"/>
    <d v="1899-12-30T12:43:32"/>
    <d v="2023-05-22T00:00:00"/>
    <d v="1899-12-30T13:37:58"/>
    <n v="3266"/>
    <n v="54.43333333333333"/>
    <s v="sin informacion"/>
    <s v="sin informacion"/>
    <n v="21"/>
    <s v="mayo"/>
    <s v="M"/>
    <s v="sin informacion"/>
    <s v="sin informacion"/>
    <s v="sin informacion"/>
    <s v="sin informacion"/>
    <s v="sin informacion"/>
  </r>
  <r>
    <n v="143091"/>
    <x v="0"/>
    <s v="Moreno"/>
    <x v="19"/>
    <d v="2018-11-01T00:00:00"/>
    <s v="-"/>
    <s v="Mantenimiento Mecanico"/>
    <d v="2023-05-22T00:00:00"/>
    <d v="1899-12-30T14:27:06"/>
    <d v="2023-05-22T00:00:00"/>
    <d v="1899-12-30T15:23:46"/>
    <n v="3400"/>
    <n v="56.666666666666664"/>
    <s v="se eleva flotante de llenadora"/>
    <s v="ajuste"/>
    <n v="21"/>
    <s v="mayo"/>
    <s v="T"/>
    <m/>
    <s v="no"/>
    <m/>
    <m/>
    <m/>
  </r>
  <r>
    <n v="143093"/>
    <x v="15"/>
    <s v="Moreno"/>
    <x v="3"/>
    <d v="2021-02-04T00:00:00"/>
    <s v="Victor"/>
    <s v="Mantenimiento Mecanico"/>
    <d v="2023-05-22T00:00:00"/>
    <d v="1899-12-30T14:45:17"/>
    <d v="2023-05-22T00:00:00"/>
    <d v="1899-12-30T16:26:13"/>
    <n v="6056"/>
    <n v="100.93333333333334"/>
    <s v="sin informacion"/>
    <s v="sin informacion"/>
    <n v="21"/>
    <s v="mayo"/>
    <s v="T"/>
    <s v="sin informacion"/>
    <s v="sin informacion"/>
    <s v="sin informacion"/>
    <s v="sin informacion"/>
    <s v="sin informacion"/>
  </r>
  <r>
    <n v="143098"/>
    <x v="13"/>
    <s v="Moreno"/>
    <x v="6"/>
    <d v="2020-06-30T00:00:00"/>
    <s v="Martín"/>
    <s v="Mantenimiento Mecanico"/>
    <d v="2023-05-22T00:00:00"/>
    <d v="1899-12-30T15:33:14"/>
    <d v="2023-05-22T00:00:00"/>
    <d v="1899-12-30T19:02:37"/>
    <n v="12563"/>
    <n v="209.38333333333333"/>
    <s v="sin informacion"/>
    <s v="sin informacion"/>
    <n v="21"/>
    <s v="mayo"/>
    <s v="T"/>
    <s v="sin informacion"/>
    <s v="sin informacion"/>
    <s v="sin informacion"/>
    <s v="sin informacion"/>
    <s v="sin informacion"/>
  </r>
  <r>
    <n v="143101"/>
    <x v="1"/>
    <s v="Moreno"/>
    <x v="2"/>
    <d v="2020-10-16T00:00:00"/>
    <s v="Martín"/>
    <s v="Mantenimiento Electrico"/>
    <d v="2023-05-22T00:00:00"/>
    <d v="1899-12-30T15:52:37"/>
    <d v="2023-05-22T00:00:00"/>
    <d v="1899-12-30T17:57:15"/>
    <n v="7478"/>
    <n v="124.63333333333334"/>
    <s v="regulacion"/>
    <s v="ajuste"/>
    <n v="21"/>
    <s v="mayo"/>
    <s v="T"/>
    <m/>
    <s v="no"/>
    <m/>
    <m/>
    <m/>
  </r>
  <r>
    <n v="143103"/>
    <x v="6"/>
    <s v="Moreno"/>
    <x v="19"/>
    <d v="2018-11-01T00:00:00"/>
    <s v="-"/>
    <s v="Mantenimiento Mecanico"/>
    <d v="2023-05-22T00:00:00"/>
    <d v="1899-12-30T16:23:43"/>
    <d v="2023-05-22T00:00:00"/>
    <d v="1899-12-30T16:42:01"/>
    <n v="1098"/>
    <n v="18.3"/>
    <s v="regulacion de rodillo de traccion"/>
    <s v="ajuste"/>
    <n v="21"/>
    <s v="mayo"/>
    <s v="T"/>
    <m/>
    <s v="no"/>
    <m/>
    <m/>
    <m/>
  </r>
  <r>
    <n v="143105"/>
    <x v="15"/>
    <s v="Moreno"/>
    <x v="19"/>
    <d v="2021-08-24T00:00:00"/>
    <s v="Sebastian "/>
    <s v="Mantenimiento Mecanico"/>
    <d v="2023-05-22T00:00:00"/>
    <d v="1899-12-30T16:43:07"/>
    <d v="2023-05-22T00:00:00"/>
    <d v="1899-12-30T16:47:33"/>
    <n v="266"/>
    <n v="4.4333333333333336"/>
    <s v="microparada"/>
    <s v="microparada"/>
    <n v="21"/>
    <s v="mayo"/>
    <s v="T"/>
    <s v="microparada"/>
    <s v="microparada"/>
    <s v="microparada"/>
    <s v="microparada"/>
    <s v="microparada"/>
  </r>
  <r>
    <n v="143106"/>
    <x v="24"/>
    <s v="Moreno"/>
    <x v="19"/>
    <d v="2018-11-01T00:00:00"/>
    <s v="-"/>
    <s v="Mantenimiento Mecanico"/>
    <d v="2023-05-22T00:00:00"/>
    <d v="1899-12-30T16:47:39"/>
    <d v="2023-05-22T00:00:00"/>
    <d v="1899-12-30T17:45:38"/>
    <n v="3479"/>
    <n v="57.983333333333334"/>
    <s v="sin informacion"/>
    <s v="sin informacion"/>
    <n v="21"/>
    <s v="mayo"/>
    <s v="T"/>
    <s v="sin informacion"/>
    <s v="sin informacion"/>
    <s v="sin informacion"/>
    <s v="sin informacion"/>
    <s v="sin informacion"/>
  </r>
  <r>
    <n v="143107"/>
    <x v="19"/>
    <s v="Moreno"/>
    <x v="3"/>
    <d v="2021-02-04T00:00:00"/>
    <s v="Victor"/>
    <s v="Mantenimiento Mecanico"/>
    <d v="2023-05-22T00:00:00"/>
    <d v="1899-12-30T17:08:13"/>
    <d v="2023-05-22T00:00:00"/>
    <d v="1899-12-30T17:46:06"/>
    <n v="2273"/>
    <n v="37.883333333333333"/>
    <s v="sin informacion"/>
    <s v="sin informacion"/>
    <n v="21"/>
    <s v="mayo"/>
    <s v="T"/>
    <s v="sin informacion"/>
    <s v="sin informacion"/>
    <s v="sin informacion"/>
    <s v="sin informacion"/>
    <s v="sin informacion"/>
  </r>
  <r>
    <n v="143112"/>
    <x v="1"/>
    <s v="Moreno"/>
    <x v="2"/>
    <d v="2020-10-16T00:00:00"/>
    <s v="Martín"/>
    <s v="Mantenimiento Mecanico"/>
    <d v="2023-05-22T00:00:00"/>
    <d v="1899-12-30T17:57:48"/>
    <d v="2023-05-22T00:00:00"/>
    <d v="1899-12-30T17:57:52"/>
    <n v="4"/>
    <n v="6.6666666666666666E-2"/>
    <s v="microparada"/>
    <s v="microparada"/>
    <n v="21"/>
    <s v="mayo"/>
    <s v="T"/>
    <s v="microparada"/>
    <s v="microparada"/>
    <s v="microparada"/>
    <s v="microparada"/>
    <s v="microparada"/>
  </r>
  <r>
    <n v="143127"/>
    <x v="3"/>
    <s v="Moreno"/>
    <x v="10"/>
    <d v="2018-11-01T00:00:00"/>
    <s v="-"/>
    <s v="Mantenimiento Mecanico"/>
    <d v="2023-05-22T00:00:00"/>
    <d v="1899-12-30T19:09:09"/>
    <d v="2023-05-22T00:00:00"/>
    <d v="1899-12-30T19:19:48"/>
    <n v="639"/>
    <n v="10.65"/>
    <s v="regulacion"/>
    <s v="ajuste"/>
    <n v="21"/>
    <s v="mayo"/>
    <s v="T"/>
    <m/>
    <s v="no"/>
    <m/>
    <m/>
    <m/>
  </r>
  <r>
    <n v="143129"/>
    <x v="3"/>
    <s v="Moreno"/>
    <x v="10"/>
    <d v="2018-11-01T00:00:00"/>
    <s v="-"/>
    <s v="Mantenimiento Mecanico"/>
    <d v="2023-05-22T00:00:00"/>
    <d v="1899-12-30T19:46:49"/>
    <d v="2023-05-22T00:00:00"/>
    <d v="1899-12-30T22:45:21"/>
    <n v="10712"/>
    <n v="178.53333333333333"/>
    <s v="regulacion"/>
    <s v="ajuste"/>
    <n v="21"/>
    <s v="mayo"/>
    <s v="T"/>
    <m/>
    <s v="no"/>
    <m/>
    <m/>
    <m/>
  </r>
  <r>
    <n v="143137"/>
    <x v="0"/>
    <s v="Moreno"/>
    <x v="2"/>
    <d v="2018-11-01T00:00:00"/>
    <s v="-"/>
    <s v="Mantenimiento Electrico"/>
    <d v="2023-05-23T00:00:00"/>
    <d v="1899-12-30T06:14:11"/>
    <d v="2023-05-23T00:00:00"/>
    <d v="1899-12-30T07:50:26"/>
    <n v="5775"/>
    <n v="96.25"/>
    <s v="sin informacion"/>
    <s v="sin informacion"/>
    <n v="21"/>
    <s v="mayo"/>
    <s v="M"/>
    <s v="sin informacion"/>
    <s v="sin informacion"/>
    <s v="sin informacion"/>
    <s v="sin informacion"/>
    <s v="sin informacion"/>
  </r>
  <r>
    <n v="143139"/>
    <x v="38"/>
    <s v="Moreno"/>
    <x v="11"/>
    <d v="2018-11-01T00:00:00"/>
    <s v="-"/>
    <s v="Mantenimiento Mecanico"/>
    <d v="2023-05-23T00:00:00"/>
    <d v="1899-12-30T06:31:25"/>
    <d v="2023-05-23T00:00:00"/>
    <d v="1899-12-30T07:32:27"/>
    <n v="3662"/>
    <n v="61.033333333333331"/>
    <s v="sin informacion"/>
    <s v="sin informacion"/>
    <n v="21"/>
    <s v="mayo"/>
    <s v="M"/>
    <s v="sin informacion"/>
    <s v="sin informacion"/>
    <s v="sin informacion"/>
    <s v="sin informacion"/>
    <s v="sin informacion"/>
  </r>
  <r>
    <n v="143144"/>
    <x v="25"/>
    <s v="Moreno"/>
    <x v="4"/>
    <d v="2018-11-01T00:00:00"/>
    <s v="-"/>
    <s v="Mantenimiento Electrico"/>
    <d v="2023-05-23T00:00:00"/>
    <d v="1899-12-30T06:40:06"/>
    <d v="2023-05-23T00:00:00"/>
    <d v="1899-12-30T07:20:51"/>
    <n v="2445"/>
    <n v="40.75"/>
    <s v="reset brazo abb"/>
    <s v="ajuste"/>
    <n v="21"/>
    <s v="mayo"/>
    <s v="M"/>
    <m/>
    <s v="no"/>
    <m/>
    <m/>
    <m/>
  </r>
  <r>
    <n v="143146"/>
    <x v="15"/>
    <s v="Moreno"/>
    <x v="3"/>
    <d v="2021-02-04T00:00:00"/>
    <s v="Victor"/>
    <s v="Mantenimiento Mecanico"/>
    <d v="2023-05-23T00:00:00"/>
    <d v="1899-12-30T07:15:02"/>
    <d v="2023-05-23T00:00:00"/>
    <d v="1899-12-30T07:46:02"/>
    <n v="1860"/>
    <n v="31"/>
    <s v="sin informacion"/>
    <s v="sin informacion"/>
    <n v="21"/>
    <s v="mayo"/>
    <s v="M"/>
    <s v="sin informacion"/>
    <s v="sin informacion"/>
    <s v="sin informacion"/>
    <s v="sin informacion"/>
    <s v="sin informacion"/>
  </r>
  <r>
    <n v="143151"/>
    <x v="0"/>
    <s v="Moreno"/>
    <x v="16"/>
    <d v="2018-11-01T00:00:00"/>
    <s v="-"/>
    <s v="Mantenimiento Electrico"/>
    <d v="2023-05-23T00:00:00"/>
    <d v="1899-12-30T07:47:14"/>
    <d v="2023-05-23T00:00:00"/>
    <d v="1899-12-30T08:07:57"/>
    <n v="1243"/>
    <n v="20.716666666666665"/>
    <s v="sin informacion"/>
    <s v="sin informacion"/>
    <n v="21"/>
    <s v="mayo"/>
    <s v="M"/>
    <s v="sin informacion"/>
    <s v="sin informacion"/>
    <s v="sin informacion"/>
    <s v="sin informacion"/>
    <s v="sin informacion"/>
  </r>
  <r>
    <n v="143155"/>
    <x v="8"/>
    <s v="Moreno"/>
    <x v="4"/>
    <d v="2020-02-20T00:00:00"/>
    <s v="Martín"/>
    <s v="Mantenimiento Electrico"/>
    <d v="2023-05-23T00:00:00"/>
    <d v="1899-12-30T08:08:18"/>
    <d v="2023-05-23T00:00:00"/>
    <d v="1899-12-30T08:29:32"/>
    <n v="1274"/>
    <n v="21.233333333333334"/>
    <s v="sin informacion"/>
    <s v="sin informacion"/>
    <n v="21"/>
    <s v="mayo"/>
    <s v="M"/>
    <s v="sin informacion"/>
    <s v="sin informacion"/>
    <s v="sin informacion"/>
    <s v="sin informacion"/>
    <s v="sin informacion"/>
  </r>
  <r>
    <n v="143158"/>
    <x v="0"/>
    <s v="Moreno"/>
    <x v="18"/>
    <d v="2018-11-01T00:00:00"/>
    <s v="-"/>
    <s v="Mantenimiento Mecanico"/>
    <d v="2023-05-23T00:00:00"/>
    <d v="1899-12-30T08:28:39"/>
    <d v="2023-05-23T00:00:00"/>
    <d v="1899-12-30T08:59:06"/>
    <n v="1827"/>
    <n v="30.45"/>
    <s v="sin informacion"/>
    <s v="sin informacion"/>
    <n v="21"/>
    <s v="mayo"/>
    <s v="M"/>
    <s v="sin informacion"/>
    <s v="sin informacion"/>
    <s v="sin informacion"/>
    <s v="sin informacion"/>
    <s v="sin informacion"/>
  </r>
  <r>
    <n v="143165"/>
    <x v="0"/>
    <s v="Moreno"/>
    <x v="15"/>
    <d v="2018-11-01T00:00:00"/>
    <s v="-"/>
    <s v="Mantenimiento Mecanico"/>
    <d v="2023-05-23T00:00:00"/>
    <d v="1899-12-30T09:12:03"/>
    <d v="2023-05-23T00:00:00"/>
    <d v="1899-12-30T09:43:25"/>
    <n v="1882"/>
    <n v="31.366666666666667"/>
    <s v="sin informacion"/>
    <s v="sin informacion"/>
    <n v="21"/>
    <s v="mayo"/>
    <s v="M"/>
    <s v="sin informacion"/>
    <s v="sin informacion"/>
    <s v="sin informacion"/>
    <s v="sin informacion"/>
    <s v="sin informacion"/>
  </r>
  <r>
    <n v="143167"/>
    <x v="8"/>
    <s v="Moreno"/>
    <x v="4"/>
    <d v="2020-02-20T00:00:00"/>
    <s v="Martín"/>
    <s v="Mantenimiento Electrico"/>
    <d v="2023-05-23T00:00:00"/>
    <d v="1899-12-30T09:17:33"/>
    <d v="2023-05-23T00:00:00"/>
    <d v="1899-12-30T09:57:54"/>
    <n v="2421"/>
    <n v="40.35"/>
    <s v="sin informacion"/>
    <s v="sin informacion"/>
    <n v="21"/>
    <s v="mayo"/>
    <s v="M"/>
    <s v="sin informacion"/>
    <s v="sin informacion"/>
    <s v="sin informacion"/>
    <s v="sin informacion"/>
    <s v="sin informacion"/>
  </r>
  <r>
    <n v="143170"/>
    <x v="0"/>
    <s v="Moreno"/>
    <x v="15"/>
    <d v="2018-11-01T00:00:00"/>
    <s v="-"/>
    <s v="Mantenimiento Mecanico"/>
    <d v="2023-05-23T00:00:00"/>
    <d v="1899-12-30T09:49:41"/>
    <d v="2023-05-23T00:00:00"/>
    <d v="1899-12-30T10:11:17"/>
    <n v="1296"/>
    <n v="21.6"/>
    <s v="sin informacion"/>
    <s v="sin informacion"/>
    <n v="21"/>
    <s v="mayo"/>
    <s v="M"/>
    <s v="sin informacion"/>
    <s v="sin informacion"/>
    <s v="sin informacion"/>
    <s v="sin informacion"/>
    <s v="sin informacion"/>
  </r>
  <r>
    <n v="143171"/>
    <x v="25"/>
    <s v="Moreno"/>
    <x v="4"/>
    <d v="2018-11-01T00:00:00"/>
    <s v="-"/>
    <s v="Mantenimiento Electrico"/>
    <d v="2023-05-23T00:00:00"/>
    <d v="1899-12-30T10:00:34"/>
    <d v="2023-05-23T00:00:00"/>
    <d v="1899-12-30T10:42:02"/>
    <n v="2488"/>
    <n v="41.466666666666669"/>
    <s v="sin informacion"/>
    <s v="sin informacion"/>
    <n v="21"/>
    <s v="mayo"/>
    <s v="M"/>
    <s v="sin informacion"/>
    <s v="sin informacion"/>
    <s v="sin informacion"/>
    <s v="sin informacion"/>
    <s v="sin informacion"/>
  </r>
  <r>
    <n v="143172"/>
    <x v="23"/>
    <s v="Moreno"/>
    <x v="3"/>
    <d v="2023-01-04T00:00:00"/>
    <s v="Juan Manuel"/>
    <s v="Mantenimiento Electrico"/>
    <d v="2023-05-23T00:00:00"/>
    <d v="1899-12-30T10:06:38"/>
    <d v="2023-05-23T00:00:00"/>
    <d v="1899-12-30T10:54:09"/>
    <n v="2851"/>
    <n v="47.516666666666666"/>
    <s v="sin informacion"/>
    <s v="sin informacion"/>
    <n v="21"/>
    <s v="mayo"/>
    <s v="M"/>
    <s v="sin informacion"/>
    <s v="sin informacion"/>
    <s v="sin informacion"/>
    <s v="sin informacion"/>
    <s v="sin informacion"/>
  </r>
  <r>
    <n v="143174"/>
    <x v="17"/>
    <s v="Moreno"/>
    <x v="11"/>
    <d v="2021-03-08T00:00:00"/>
    <s v="Martín"/>
    <s v="Mantenimiento Electrico"/>
    <d v="2023-05-23T00:00:00"/>
    <d v="1899-12-30T10:19:08"/>
    <d v="2023-05-23T00:00:00"/>
    <d v="1899-12-30T13:05:05"/>
    <n v="9957"/>
    <n v="165.95"/>
    <s v="sin informacion"/>
    <s v="sin informacion"/>
    <n v="21"/>
    <s v="mayo"/>
    <s v="M"/>
    <s v="sin informacion"/>
    <s v="sin informacion"/>
    <s v="sin informacion"/>
    <s v="sin informacion"/>
    <s v="sin informacion"/>
  </r>
  <r>
    <n v="143177"/>
    <x v="3"/>
    <s v="Moreno"/>
    <x v="10"/>
    <d v="2018-11-01T00:00:00"/>
    <s v="-"/>
    <s v="Mantenimiento Mecanico"/>
    <d v="2023-05-23T00:00:00"/>
    <d v="1899-12-30T10:46:42"/>
    <d v="2023-05-23T00:00:00"/>
    <d v="1899-12-30T16:07:22"/>
    <n v="19240"/>
    <n v="320.66666666666669"/>
    <s v="sin informacion"/>
    <s v="sin informacion"/>
    <n v="21"/>
    <s v="mayo"/>
    <s v="M"/>
    <s v="sin informacion"/>
    <s v="sin informacion"/>
    <s v="sin informacion"/>
    <s v="sin informacion"/>
    <s v="sin informacion"/>
  </r>
  <r>
    <n v="143181"/>
    <x v="12"/>
    <s v="Moreno"/>
    <x v="7"/>
    <d v="2018-11-01T00:00:00"/>
    <s v="-"/>
    <s v="Mantenimiento Electrico"/>
    <d v="2023-05-23T00:00:00"/>
    <d v="1899-12-30T11:26:27"/>
    <d v="2023-05-23T00:00:00"/>
    <d v="1899-12-30T12:07:54"/>
    <n v="2487"/>
    <n v="41.45"/>
    <s v="regulacion de camara"/>
    <s v="ajuste"/>
    <n v="21"/>
    <s v="mayo"/>
    <s v="M"/>
    <m/>
    <s v="no"/>
    <m/>
    <m/>
    <m/>
  </r>
  <r>
    <n v="143184"/>
    <x v="23"/>
    <s v="Moreno"/>
    <x v="3"/>
    <d v="2023-01-04T00:00:00"/>
    <s v="Juan Manuel"/>
    <s v="Mantenimiento Electrico"/>
    <d v="2023-05-23T00:00:00"/>
    <d v="1899-12-30T11:52:43"/>
    <d v="2023-05-23T00:00:00"/>
    <d v="1899-12-30T12:32:41"/>
    <n v="2398"/>
    <n v="39.966666666666669"/>
    <s v="regulacion"/>
    <s v="ajuste"/>
    <n v="21"/>
    <s v="mayo"/>
    <s v="M"/>
    <m/>
    <s v="no"/>
    <m/>
    <m/>
    <m/>
  </r>
  <r>
    <n v="143185"/>
    <x v="25"/>
    <s v="Moreno"/>
    <x v="4"/>
    <d v="2018-11-01T00:00:00"/>
    <s v="-"/>
    <s v="Mantenimiento Electrico"/>
    <d v="2023-05-23T00:00:00"/>
    <d v="1899-12-30T11:59:25"/>
    <d v="2023-05-23T00:00:00"/>
    <d v="1899-12-30T13:59:21"/>
    <n v="7196"/>
    <n v="119.93333333333334"/>
    <s v="sin informacion"/>
    <s v="sin informacion"/>
    <n v="21"/>
    <s v="mayo"/>
    <s v="M"/>
    <s v="sin informacion"/>
    <s v="sin informacion"/>
    <s v="sin informacion"/>
    <s v="sin informacion"/>
    <s v="sin informacion"/>
  </r>
  <r>
    <n v="143201"/>
    <x v="2"/>
    <s v="Moreno"/>
    <x v="3"/>
    <d v="2021-02-04T00:00:00"/>
    <s v="Victor"/>
    <s v="Mantenimiento Mecanico"/>
    <d v="2023-05-23T00:00:00"/>
    <d v="1899-12-30T14:24:21"/>
    <d v="2023-05-23T00:00:00"/>
    <d v="1899-12-30T15:44:00"/>
    <n v="4779"/>
    <n v="79.650000000000006"/>
    <s v="sin informacion"/>
    <s v="sin informacion"/>
    <n v="21"/>
    <s v="mayo"/>
    <s v="T"/>
    <s v="sin informacion"/>
    <s v="sin informacion"/>
    <s v="sin informacion"/>
    <s v="sin informacion"/>
    <s v="sin informacion"/>
  </r>
  <r>
    <n v="143202"/>
    <x v="25"/>
    <s v="Moreno"/>
    <x v="4"/>
    <d v="2018-11-01T00:00:00"/>
    <s v="-"/>
    <s v="Mantenimiento Electrico"/>
    <d v="2023-05-23T00:00:00"/>
    <d v="1899-12-30T14:34:01"/>
    <d v="2023-05-23T00:00:00"/>
    <d v="1899-12-30T15:57:55"/>
    <n v="5034"/>
    <n v="83.9"/>
    <s v="se referencia brazo abb"/>
    <s v="ajuste"/>
    <n v="21"/>
    <s v="mayo"/>
    <s v="T"/>
    <m/>
    <s v="no"/>
    <m/>
    <m/>
    <m/>
  </r>
  <r>
    <n v="143203"/>
    <x v="6"/>
    <s v="Moreno"/>
    <x v="16"/>
    <d v="2018-11-01T00:00:00"/>
    <s v="-"/>
    <s v="Mantenimiento Mecanico"/>
    <d v="2023-05-23T00:00:00"/>
    <d v="1899-12-30T14:40:24"/>
    <d v="2023-05-23T00:00:00"/>
    <d v="1899-12-30T14:51:10"/>
    <n v="646"/>
    <n v="10.766666666666667"/>
    <s v="sin informacion"/>
    <s v="sin informacion"/>
    <n v="21"/>
    <s v="mayo"/>
    <s v="T"/>
    <s v="sin informacion"/>
    <s v="sin informacion"/>
    <s v="sin informacion"/>
    <s v="sin informacion"/>
    <s v="sin informacion"/>
  </r>
  <r>
    <n v="143212"/>
    <x v="5"/>
    <s v="Moreno"/>
    <x v="4"/>
    <d v="2018-11-01T00:00:00"/>
    <s v="-"/>
    <s v="Mantenimiento Electrico"/>
    <d v="2023-05-23T00:00:00"/>
    <d v="1899-12-30T16:51:07"/>
    <d v="2023-05-23T00:00:00"/>
    <d v="1899-12-30T17:09:18"/>
    <n v="1091"/>
    <n v="18.183333333333334"/>
    <s v="sin informacion"/>
    <s v="sin informacion"/>
    <n v="21"/>
    <s v="mayo"/>
    <s v="T"/>
    <s v="sin informacion"/>
    <s v="sin informacion"/>
    <s v="sin informacion"/>
    <s v="sin informacion"/>
    <s v="sin informacion"/>
  </r>
  <r>
    <n v="143216"/>
    <x v="17"/>
    <s v="Moreno"/>
    <x v="11"/>
    <d v="2021-03-08T00:00:00"/>
    <s v="Martín"/>
    <s v="Mantenimiento Mecanico"/>
    <d v="2023-05-23T00:00:00"/>
    <d v="1899-12-30T16:55:22"/>
    <d v="2023-05-23T00:00:00"/>
    <d v="1899-12-30T17:48:38"/>
    <n v="3196"/>
    <n v="53.266666666666666"/>
    <s v="se modifica temporizacion de freno"/>
    <s v="ajuste"/>
    <n v="21"/>
    <s v="mayo"/>
    <s v="T"/>
    <m/>
    <s v="no"/>
    <m/>
    <m/>
    <m/>
  </r>
  <r>
    <n v="143217"/>
    <x v="3"/>
    <s v="Moreno"/>
    <x v="13"/>
    <d v="2018-11-01T00:00:00"/>
    <s v="-"/>
    <s v="Mantenimiento Mecanico"/>
    <d v="2023-05-23T00:00:00"/>
    <d v="1899-12-30T16:59:28"/>
    <d v="2023-05-23T00:00:00"/>
    <d v="1899-12-30T17:37:07"/>
    <n v="2259"/>
    <n v="37.65"/>
    <s v="sin informacion"/>
    <s v="sin informacion"/>
    <n v="21"/>
    <s v="mayo"/>
    <s v="T"/>
    <s v="sin informacion"/>
    <s v="sin informacion"/>
    <s v="sin informacion"/>
    <s v="sin informacion"/>
    <s v="sin informacion"/>
  </r>
  <r>
    <n v="143224"/>
    <x v="22"/>
    <s v="Moreno"/>
    <x v="11"/>
    <d v="2018-11-01T00:00:00"/>
    <s v="-"/>
    <s v="Mantenimiento Mecanico"/>
    <d v="2023-05-23T00:00:00"/>
    <d v="1899-12-30T17:48:46"/>
    <d v="2023-05-23T00:00:00"/>
    <d v="1899-12-30T17:53:25"/>
    <n v="279"/>
    <n v="4.6500000000000004"/>
    <s v="microparada"/>
    <s v="microparada"/>
    <n v="21"/>
    <s v="mayo"/>
    <s v="T"/>
    <s v="microparada"/>
    <s v="microparada"/>
    <s v="microparada"/>
    <s v="microparada"/>
    <s v="microparada"/>
  </r>
  <r>
    <n v="143235"/>
    <x v="0"/>
    <s v="Moreno"/>
    <x v="3"/>
    <d v="2021-02-04T00:00:00"/>
    <s v="Victor"/>
    <s v="Mantenimiento Mecanico"/>
    <d v="2023-05-23T00:00:00"/>
    <d v="1899-12-30T20:09:36"/>
    <d v="2023-05-23T00:00:00"/>
    <d v="1899-12-30T21:33:08"/>
    <n v="5012"/>
    <n v="83.533333333333331"/>
    <s v="sin informacion"/>
    <s v="sin informacion"/>
    <n v="21"/>
    <s v="mayo"/>
    <s v="T"/>
    <s v="sin informacion"/>
    <s v="sin informacion"/>
    <s v="sin informacion"/>
    <s v="sin informacion"/>
    <s v="sin informacion"/>
  </r>
  <r>
    <n v="143244"/>
    <x v="23"/>
    <s v="Moreno"/>
    <x v="12"/>
    <d v="2018-11-01T00:00:00"/>
    <s v="-"/>
    <s v="Mantenimiento Mecanico"/>
    <d v="2023-05-24T00:00:00"/>
    <d v="1899-12-30T04:43:51"/>
    <d v="2023-05-24T00:00:00"/>
    <d v="1899-12-30T05:03:08"/>
    <n v="1157"/>
    <n v="19.283333333333335"/>
    <s v="sin informacion"/>
    <s v="sin informacion"/>
    <n v="21"/>
    <s v="mayo"/>
    <s v="N"/>
    <s v="sin informacion"/>
    <s v="sin informacion"/>
    <s v="sin informacion"/>
    <s v="sin informacion"/>
    <s v="sin informacion"/>
  </r>
  <r>
    <n v="143246"/>
    <x v="0"/>
    <s v="Moreno"/>
    <x v="1"/>
    <d v="2018-11-01T00:00:00"/>
    <s v="-"/>
    <s v="Mantenimiento Electrico"/>
    <d v="2023-05-24T00:00:00"/>
    <d v="1899-12-30T05:58:15"/>
    <d v="2023-05-24T00:00:00"/>
    <d v="1899-12-30T06:01:07"/>
    <n v="172"/>
    <n v="2.8666666666666667"/>
    <s v="microparada"/>
    <s v="microparada"/>
    <n v="21"/>
    <s v="mayo"/>
    <s v="N"/>
    <s v="microparada"/>
    <s v="microparada"/>
    <s v="microparada"/>
    <s v="microparada"/>
    <s v="microparada"/>
  </r>
  <r>
    <n v="143249"/>
    <x v="18"/>
    <s v="Moreno"/>
    <x v="7"/>
    <d v="2018-11-01T00:00:00"/>
    <s v="-"/>
    <s v="Mantenimiento Electrico"/>
    <d v="2023-05-24T00:00:00"/>
    <d v="1899-12-30T06:01:04"/>
    <d v="2023-05-24T00:00:00"/>
    <d v="1899-12-30T06:35:37"/>
    <n v="2073"/>
    <n v="34.549999999999997"/>
    <s v="sin informacion"/>
    <s v="sin informacion"/>
    <n v="21"/>
    <s v="mayo"/>
    <s v="M"/>
    <s v="sin informacion"/>
    <s v="sin informacion"/>
    <s v="sin informacion"/>
    <s v="sin informacion"/>
    <s v="sin informacion"/>
  </r>
  <r>
    <n v="143250"/>
    <x v="0"/>
    <s v="Moreno"/>
    <x v="1"/>
    <d v="2018-11-01T00:00:00"/>
    <s v="-"/>
    <s v="Mantenimiento Electrico"/>
    <d v="2023-05-24T00:00:00"/>
    <d v="1899-12-30T06:01:15"/>
    <d v="2023-05-24T00:00:00"/>
    <d v="1899-12-30T06:23:09"/>
    <n v="1314"/>
    <n v="21.9"/>
    <s v="sin informacion"/>
    <s v="sin informacion"/>
    <n v="21"/>
    <s v="mayo"/>
    <s v="M"/>
    <s v="sin informacion"/>
    <s v="sin informacion"/>
    <s v="sin informacion"/>
    <s v="sin informacion"/>
    <s v="sin informacion"/>
  </r>
  <r>
    <n v="143251"/>
    <x v="11"/>
    <s v="Moreno"/>
    <x v="16"/>
    <d v="2018-11-01T00:00:00"/>
    <s v="-"/>
    <s v="Mantenimiento Electrico"/>
    <d v="2023-05-24T00:00:00"/>
    <d v="1899-12-30T06:10:46"/>
    <d v="2023-05-24T00:00:00"/>
    <d v="1899-12-30T06:15:56"/>
    <n v="310"/>
    <n v="5.166666666666667"/>
    <s v="microparada"/>
    <s v="microparada"/>
    <n v="21"/>
    <s v="mayo"/>
    <s v="M"/>
    <s v="microparada"/>
    <s v="microparada"/>
    <s v="microparada"/>
    <s v="microparada"/>
    <s v="microparada"/>
  </r>
  <r>
    <n v="143253"/>
    <x v="25"/>
    <s v="Moreno"/>
    <x v="4"/>
    <d v="2018-11-01T00:00:00"/>
    <s v="-"/>
    <s v="Mantenimiento Electrico"/>
    <d v="2023-05-24T00:00:00"/>
    <d v="1899-12-30T06:18:25"/>
    <d v="2023-05-24T00:00:00"/>
    <d v="1899-12-30T06:34:21"/>
    <n v="956"/>
    <n v="15.933333333333334"/>
    <s v="sin informacion"/>
    <s v="sin informacion"/>
    <n v="21"/>
    <s v="mayo"/>
    <s v="M"/>
    <s v="sin informacion"/>
    <s v="sin informacion"/>
    <s v="sin informacion"/>
    <s v="sin informacion"/>
    <s v="sin informacion"/>
  </r>
  <r>
    <n v="143260"/>
    <x v="1"/>
    <s v="Moreno"/>
    <x v="2"/>
    <d v="2020-10-16T00:00:00"/>
    <s v="Martín"/>
    <s v="Mantenimiento Electrico"/>
    <d v="2023-05-24T00:00:00"/>
    <d v="1899-12-30T06:40:26"/>
    <d v="2023-05-24T00:00:00"/>
    <d v="1899-12-30T06:51:28"/>
    <n v="662"/>
    <n v="11.033333333333333"/>
    <s v="sin informacion"/>
    <s v="sin informacion"/>
    <n v="21"/>
    <s v="mayo"/>
    <s v="M"/>
    <s v="sin informacion"/>
    <s v="sin informacion"/>
    <s v="sin informacion"/>
    <s v="sin informacion"/>
    <s v="sin informacion"/>
  </r>
  <r>
    <n v="143269"/>
    <x v="25"/>
    <s v="Moreno"/>
    <x v="4"/>
    <d v="2018-11-01T00:00:00"/>
    <s v="-"/>
    <s v="Mantenimiento Electrico"/>
    <d v="2023-05-24T00:00:00"/>
    <d v="1899-12-30T07:46:50"/>
    <d v="2023-05-24T00:00:00"/>
    <d v="1899-12-30T08:09:19"/>
    <n v="1349"/>
    <n v="22.483333333333334"/>
    <s v="sin informacion"/>
    <s v="sin informacion"/>
    <n v="21"/>
    <s v="mayo"/>
    <s v="M"/>
    <s v="sin informacion"/>
    <s v="sin informacion"/>
    <s v="sin informacion"/>
    <s v="sin informacion"/>
    <s v="sin informacion"/>
  </r>
  <r>
    <n v="143273"/>
    <x v="1"/>
    <s v="Moreno"/>
    <x v="2"/>
    <d v="2020-10-16T00:00:00"/>
    <s v="Martín"/>
    <s v="Mantenimiento Electrico"/>
    <d v="2023-05-24T00:00:00"/>
    <d v="1899-12-30T08:05:25"/>
    <d v="2023-05-24T00:00:00"/>
    <d v="1899-12-30T11:08:54"/>
    <n v="11009"/>
    <n v="183.48333333333332"/>
    <s v="sin informacion"/>
    <s v="sin informacion"/>
    <n v="21"/>
    <s v="mayo"/>
    <s v="M"/>
    <s v="sin informacion"/>
    <s v="sin informacion"/>
    <s v="sin informacion"/>
    <s v="sin informacion"/>
    <s v="sin informacion"/>
  </r>
  <r>
    <n v="143274"/>
    <x v="0"/>
    <s v="Moreno"/>
    <x v="4"/>
    <d v="2018-11-01T00:00:00"/>
    <s v="-"/>
    <s v="Mantenimiento Electrico"/>
    <d v="2023-05-24T00:00:00"/>
    <d v="1899-12-30T08:09:27"/>
    <d v="2023-05-24T00:00:00"/>
    <d v="1899-12-30T08:12:12"/>
    <n v="165"/>
    <n v="2.75"/>
    <s v="microparada"/>
    <s v="microparada"/>
    <n v="21"/>
    <s v="mayo"/>
    <s v="M"/>
    <s v="microparada"/>
    <s v="microparada"/>
    <s v="microparada"/>
    <s v="microparada"/>
    <s v="microparada"/>
  </r>
  <r>
    <n v="143275"/>
    <x v="25"/>
    <s v="Moreno"/>
    <x v="4"/>
    <d v="2018-11-01T00:00:00"/>
    <s v="-"/>
    <s v="Mantenimiento Electrico"/>
    <d v="2023-05-24T00:00:00"/>
    <d v="1899-12-30T08:12:18"/>
    <d v="2023-05-24T00:00:00"/>
    <d v="1899-12-30T09:15:47"/>
    <n v="3809"/>
    <n v="63.483333333333334"/>
    <s v="sin informacion"/>
    <s v="sin informacion"/>
    <n v="21"/>
    <s v="mayo"/>
    <s v="M"/>
    <s v="sin informacion"/>
    <s v="sin informacion"/>
    <s v="sin informacion"/>
    <s v="sin informacion"/>
    <s v="sin informacion"/>
  </r>
  <r>
    <n v="143277"/>
    <x v="0"/>
    <s v="Moreno"/>
    <x v="3"/>
    <d v="2021-02-04T00:00:00"/>
    <s v="Victor"/>
    <s v="Mantenimiento Electrico"/>
    <d v="2023-05-24T00:00:00"/>
    <d v="1899-12-30T09:07:02"/>
    <d v="2023-05-24T00:00:00"/>
    <d v="1899-12-30T09:21:02"/>
    <n v="840"/>
    <n v="14"/>
    <s v="sin informacion"/>
    <s v="sin informacion"/>
    <n v="21"/>
    <s v="mayo"/>
    <s v="M"/>
    <s v="sin informacion"/>
    <s v="sin informacion"/>
    <s v="sin informacion"/>
    <s v="sin informacion"/>
    <s v="sin informacion"/>
  </r>
  <r>
    <n v="143285"/>
    <x v="11"/>
    <s v="Moreno"/>
    <x v="10"/>
    <d v="2018-11-01T00:00:00"/>
    <s v="-"/>
    <s v="Mantenimiento Mecanico"/>
    <d v="2023-05-24T00:00:00"/>
    <d v="1899-12-30T09:53:27"/>
    <d v="2023-05-24T00:00:00"/>
    <d v="1899-12-30T10:22:23"/>
    <n v="1736"/>
    <n v="28.933333333333334"/>
    <s v="sin informacion"/>
    <s v="sin informacion"/>
    <n v="21"/>
    <s v="mayo"/>
    <s v="M"/>
    <s v="sin informacion"/>
    <s v="sin informacion"/>
    <s v="sin informacion"/>
    <s v="sin informacion"/>
    <s v="sin informacion"/>
  </r>
  <r>
    <n v="143290"/>
    <x v="0"/>
    <s v="Moreno"/>
    <x v="7"/>
    <d v="2018-11-01T00:00:00"/>
    <s v="-"/>
    <s v="Mantenimiento Mecanico"/>
    <d v="2023-05-24T00:00:00"/>
    <d v="1899-12-30T10:49:07"/>
    <d v="2023-05-24T00:00:00"/>
    <d v="1899-12-30T10:51:03"/>
    <n v="116"/>
    <n v="1.9333333333333333"/>
    <s v="microparada"/>
    <s v="microparada"/>
    <n v="21"/>
    <s v="mayo"/>
    <s v="M"/>
    <s v="microparada"/>
    <s v="microparada"/>
    <s v="microparada"/>
    <s v="microparada"/>
    <s v="microparada"/>
  </r>
  <r>
    <n v="143291"/>
    <x v="3"/>
    <s v="Moreno"/>
    <x v="6"/>
    <d v="2018-11-01T00:00:00"/>
    <s v="-"/>
    <s v="Mantenimiento Mecanico"/>
    <d v="2023-05-24T00:00:00"/>
    <d v="1899-12-30T10:59:07"/>
    <d v="2023-05-24T00:00:00"/>
    <d v="1899-12-30T11:30:55"/>
    <n v="1908"/>
    <n v="31.8"/>
    <s v="sin informacion"/>
    <s v="sin informacion"/>
    <n v="21"/>
    <s v="mayo"/>
    <s v="M"/>
    <s v="sin informacion"/>
    <s v="sin informacion"/>
    <s v="sin informacion"/>
    <s v="sin informacion"/>
    <s v="sin informacion"/>
  </r>
  <r>
    <n v="143300"/>
    <x v="1"/>
    <s v="Moreno"/>
    <x v="2"/>
    <d v="2020-10-16T00:00:00"/>
    <s v="Martín"/>
    <s v="Mantenimiento Electrico"/>
    <d v="2023-05-24T00:00:00"/>
    <d v="1899-12-30T13:59:38"/>
    <d v="2023-05-24T00:00:00"/>
    <d v="1899-12-30T14:10:19"/>
    <n v="641"/>
    <n v="10.683333333333334"/>
    <s v="sin informacion"/>
    <s v="sin informacion"/>
    <n v="21"/>
    <s v="mayo"/>
    <s v="M"/>
    <s v="sin informacion"/>
    <s v="sin informacion"/>
    <s v="sin informacion"/>
    <s v="sin informacion"/>
    <s v="sin informacion"/>
  </r>
  <r>
    <n v="143304"/>
    <x v="23"/>
    <s v="Moreno"/>
    <x v="3"/>
    <d v="2023-01-04T00:00:00"/>
    <s v="Juan Manuel"/>
    <s v="Mantenimiento Electrico"/>
    <d v="2023-05-24T00:00:00"/>
    <d v="1899-12-30T14:44:58"/>
    <d v="2023-05-24T00:00:00"/>
    <d v="1899-12-30T14:55:36"/>
    <n v="638"/>
    <n v="10.633333333333333"/>
    <s v="sin informacion"/>
    <s v="sin informacion"/>
    <n v="21"/>
    <s v="mayo"/>
    <s v="T"/>
    <s v="sin informacion"/>
    <s v="sin informacion"/>
    <s v="sin informacion"/>
    <s v="sin informacion"/>
    <s v="sin informacion"/>
  </r>
  <r>
    <n v="143307"/>
    <x v="0"/>
    <s v="Moreno"/>
    <x v="7"/>
    <d v="2018-11-01T00:00:00"/>
    <s v="-"/>
    <s v="Mantenimiento Electrico"/>
    <d v="2023-05-24T00:00:00"/>
    <d v="1899-12-30T14:55:16"/>
    <d v="2023-05-24T00:00:00"/>
    <d v="1899-12-30T15:07:46"/>
    <n v="750"/>
    <n v="12.5"/>
    <s v="se reguló sensor de presencia de Líquido"/>
    <s v="ajuste"/>
    <n v="21"/>
    <s v="mayo"/>
    <s v="T"/>
    <m/>
    <s v="no"/>
    <m/>
    <m/>
    <m/>
  </r>
  <r>
    <n v="143312"/>
    <x v="19"/>
    <s v="Moreno"/>
    <x v="12"/>
    <d v="2020-02-21T00:00:00"/>
    <s v="Martín"/>
    <s v="Mantenimiento Electrico"/>
    <d v="2023-05-24T00:00:00"/>
    <d v="1899-12-30T16:12:52"/>
    <d v="2023-05-24T00:00:00"/>
    <d v="1899-12-30T16:49:07"/>
    <n v="2175"/>
    <n v="36.25"/>
    <s v="se cambia sensor inductivo de cenofaladora"/>
    <s v="rotura"/>
    <n v="21"/>
    <s v="mayo"/>
    <s v="T"/>
    <m/>
    <s v="si"/>
    <m/>
    <m/>
    <m/>
  </r>
  <r>
    <n v="143313"/>
    <x v="0"/>
    <s v="Moreno"/>
    <x v="16"/>
    <d v="2018-11-01T00:00:00"/>
    <s v="-"/>
    <s v="Mantenimiento Electrico"/>
    <d v="2023-05-24T00:00:00"/>
    <d v="1899-12-30T16:30:06"/>
    <d v="2023-05-24T00:00:00"/>
    <d v="1899-12-30T16:45:23"/>
    <n v="917"/>
    <n v="15.283333333333333"/>
    <s v="sin informacion"/>
    <s v="sin informacion"/>
    <n v="21"/>
    <s v="mayo"/>
    <s v="T"/>
    <s v="sin informacion"/>
    <s v="sin informacion"/>
    <s v="sin informacion"/>
    <s v="sin informacion"/>
    <s v="sin informacion"/>
  </r>
  <r>
    <n v="143317"/>
    <x v="15"/>
    <s v="Moreno"/>
    <x v="19"/>
    <d v="2021-08-24T00:00:00"/>
    <s v="Sebastian "/>
    <s v="Mantenimiento Electrico"/>
    <d v="2023-05-24T00:00:00"/>
    <d v="1899-12-30T17:22:05"/>
    <d v="2023-05-24T00:00:00"/>
    <d v="1899-12-30T19:58:35"/>
    <n v="9390"/>
    <n v="156.5"/>
    <s v="sin informacion"/>
    <s v="sin informacion"/>
    <n v="21"/>
    <s v="mayo"/>
    <s v="T"/>
    <s v="sin informacion"/>
    <s v="sin informacion"/>
    <s v="sin informacion"/>
    <s v="sin informacion"/>
    <s v="sin informacion"/>
  </r>
  <r>
    <n v="143322"/>
    <x v="13"/>
    <s v="Moreno"/>
    <x v="6"/>
    <d v="2020-06-30T00:00:00"/>
    <s v="Martín"/>
    <s v="Mantenimiento Mecanico"/>
    <d v="2023-05-24T00:00:00"/>
    <d v="1899-12-30T18:36:24"/>
    <d v="2023-05-24T00:00:00"/>
    <d v="1899-12-30T19:58:18"/>
    <n v="4914"/>
    <n v="81.900000000000006"/>
    <s v="sin informacion"/>
    <s v="sin informacion"/>
    <n v="21"/>
    <s v="mayo"/>
    <s v="T"/>
    <s v="sin informacion"/>
    <s v="sin informacion"/>
    <s v="sin informacion"/>
    <s v="sin informacion"/>
    <s v="sin informacion"/>
  </r>
  <r>
    <n v="143325"/>
    <x v="0"/>
    <s v="Moreno"/>
    <x v="18"/>
    <d v="2018-11-01T00:00:00"/>
    <s v="-"/>
    <s v="Mantenimiento Mecanico"/>
    <d v="2023-05-24T00:00:00"/>
    <d v="1899-12-30T19:44:51"/>
    <d v="2023-05-24T00:00:00"/>
    <d v="1899-12-30T19:49:19"/>
    <n v="268"/>
    <n v="4.4666666666666668"/>
    <s v="microparada"/>
    <s v="microparada"/>
    <n v="21"/>
    <s v="mayo"/>
    <s v="T"/>
    <s v="microparada"/>
    <s v="microparada"/>
    <s v="microparada"/>
    <s v="microparada"/>
    <s v="microparada"/>
  </r>
  <r>
    <n v="143328"/>
    <x v="15"/>
    <s v="Moreno"/>
    <x v="19"/>
    <d v="2021-08-24T00:00:00"/>
    <s v="Sebastian "/>
    <s v="Mantenimiento Electrico"/>
    <d v="2023-05-24T00:00:00"/>
    <d v="1899-12-30T20:35:58"/>
    <d v="2023-05-24T00:00:00"/>
    <d v="1899-12-30T20:56:23"/>
    <n v="1225"/>
    <n v="20.416666666666668"/>
    <s v="sin informacion"/>
    <s v="sin informacion"/>
    <n v="21"/>
    <s v="mayo"/>
    <s v="T"/>
    <s v="sin informacion"/>
    <s v="sin informacion"/>
    <s v="sin informacion"/>
    <s v="sin informacion"/>
    <s v="sin informacion"/>
  </r>
  <r>
    <n v="143382"/>
    <x v="0"/>
    <s v="Moreno"/>
    <x v="18"/>
    <d v="2018-11-01T00:00:00"/>
    <s v="-"/>
    <s v="Mantenimiento Mecanico"/>
    <d v="2023-05-29T00:00:00"/>
    <d v="1899-12-30T06:25:16"/>
    <d v="2023-05-29T00:00:00"/>
    <d v="1899-12-30T10:33:07"/>
    <n v="14871"/>
    <n v="247.85"/>
    <s v="sin informacion"/>
    <s v="sin informacion"/>
    <n v="22"/>
    <s v="mayo"/>
    <s v="M"/>
    <s v="sin informacion"/>
    <s v="sin informacion"/>
    <s v="sin informacion"/>
    <s v="sin informacion"/>
    <s v="sin informacion"/>
  </r>
  <r>
    <n v="143384"/>
    <x v="5"/>
    <s v="Moreno"/>
    <x v="4"/>
    <d v="2018-11-01T00:00:00"/>
    <s v="-"/>
    <s v="Mantenimiento Electrico"/>
    <d v="2023-05-29T00:00:00"/>
    <d v="1899-12-30T06:33:37"/>
    <d v="2023-05-29T00:00:00"/>
    <d v="1899-12-30T06:40:50"/>
    <n v="433"/>
    <n v="7.2166666666666668"/>
    <s v="microparada"/>
    <s v="microparada"/>
    <n v="22"/>
    <s v="mayo"/>
    <s v="M"/>
    <s v="microparada"/>
    <s v="microparada"/>
    <s v="microparada"/>
    <s v="microparada"/>
    <s v="microparada"/>
  </r>
  <r>
    <n v="143386"/>
    <x v="21"/>
    <s v="Moreno"/>
    <x v="14"/>
    <d v="2018-11-01T00:00:00"/>
    <s v="-"/>
    <s v="Mantenimiento Mecanico"/>
    <d v="2023-05-29T00:00:00"/>
    <d v="1899-12-30T07:01:54"/>
    <d v="2023-05-29T00:00:00"/>
    <d v="1899-12-30T07:03:01"/>
    <n v="67"/>
    <n v="1.1166666666666667"/>
    <s v="microparada"/>
    <s v="microparada"/>
    <n v="22"/>
    <s v="mayo"/>
    <s v="M"/>
    <s v="microparada"/>
    <s v="microparada"/>
    <s v="microparada"/>
    <s v="microparada"/>
    <s v="microparada"/>
  </r>
  <r>
    <n v="143387"/>
    <x v="24"/>
    <s v="Moreno"/>
    <x v="10"/>
    <d v="2018-11-01T00:00:00"/>
    <s v="-"/>
    <s v="Mantenimiento Mecanico"/>
    <d v="2023-05-29T00:00:00"/>
    <d v="1899-12-30T07:08:11"/>
    <d v="2023-05-29T00:00:00"/>
    <d v="1899-12-30T07:37:03"/>
    <n v="1732"/>
    <n v="28.866666666666667"/>
    <s v="sin informacion"/>
    <s v="sin informacion"/>
    <n v="22"/>
    <s v="mayo"/>
    <s v="M"/>
    <s v="sin informacion"/>
    <s v="sin informacion"/>
    <s v="sin informacion"/>
    <s v="sin informacion"/>
    <s v="sin informacion"/>
  </r>
  <r>
    <n v="143388"/>
    <x v="17"/>
    <s v="Moreno"/>
    <x v="11"/>
    <d v="2021-03-08T00:00:00"/>
    <s v="Martín"/>
    <s v="Mantenimiento Mecanico"/>
    <d v="2023-05-29T00:00:00"/>
    <d v="1899-12-30T07:09:35"/>
    <d v="2023-05-29T00:00:00"/>
    <d v="1899-12-30T07:46:20"/>
    <n v="2205"/>
    <n v="36.75"/>
    <s v="sin informacion"/>
    <s v="sin informacion"/>
    <n v="22"/>
    <s v="mayo"/>
    <s v="M"/>
    <s v="sin informacion"/>
    <s v="sin informacion"/>
    <s v="sin informacion"/>
    <s v="sin informacion"/>
    <s v="sin informacion"/>
  </r>
  <r>
    <n v="143390"/>
    <x v="3"/>
    <s v="Moreno"/>
    <x v="14"/>
    <d v="2018-11-01T00:00:00"/>
    <s v="-"/>
    <s v="Mantenimiento Mecanico"/>
    <d v="2023-05-29T00:00:00"/>
    <d v="1899-12-30T07:16:02"/>
    <d v="2023-05-29T00:00:00"/>
    <d v="1899-12-30T07:16:12"/>
    <n v="10"/>
    <n v="0.16666666666666666"/>
    <s v="microparada"/>
    <s v="microparada"/>
    <n v="22"/>
    <s v="mayo"/>
    <s v="M"/>
    <s v="microparada"/>
    <s v="microparada"/>
    <s v="microparada"/>
    <s v="microparada"/>
    <s v="microparada"/>
  </r>
  <r>
    <n v="143392"/>
    <x v="2"/>
    <s v="Moreno"/>
    <x v="12"/>
    <d v="2020-02-21T00:00:00"/>
    <s v="Martín"/>
    <s v="Mantenimiento Mecanico"/>
    <d v="2023-05-29T00:00:00"/>
    <d v="1899-12-30T07:16:33"/>
    <d v="2023-05-29T00:00:00"/>
    <d v="1899-12-30T08:17:36"/>
    <n v="3663"/>
    <n v="61.05"/>
    <s v="sin informacion"/>
    <s v="sin informacion"/>
    <n v="22"/>
    <s v="mayo"/>
    <s v="M"/>
    <s v="sin informacion"/>
    <s v="sin informacion"/>
    <s v="sin informacion"/>
    <s v="sin informacion"/>
    <s v="sin informacion"/>
  </r>
  <r>
    <n v="143394"/>
    <x v="10"/>
    <s v="Moreno"/>
    <x v="7"/>
    <d v="2020-09-30T00:00:00"/>
    <s v="Martín"/>
    <s v="Mantenimiento Mecanico"/>
    <d v="2023-05-29T00:00:00"/>
    <d v="1899-12-30T07:17:12"/>
    <d v="2023-05-29T00:00:00"/>
    <d v="1899-12-30T07:49:59"/>
    <n v="1967"/>
    <n v="32.783333333333331"/>
    <s v="sin informacion"/>
    <s v="sin informacion"/>
    <n v="22"/>
    <s v="mayo"/>
    <s v="M"/>
    <s v="sin informacion"/>
    <s v="sin informacion"/>
    <s v="sin informacion"/>
    <s v="sin informacion"/>
    <s v="sin informacion"/>
  </r>
  <r>
    <n v="143396"/>
    <x v="10"/>
    <s v="Moreno"/>
    <x v="7"/>
    <d v="2020-09-30T00:00:00"/>
    <s v="Martín"/>
    <s v="Mantenimiento Mecanico"/>
    <d v="2023-05-29T00:00:00"/>
    <d v="1899-12-30T07:55:59"/>
    <d v="2023-05-29T00:00:00"/>
    <d v="1899-12-30T07:58:56"/>
    <n v="177"/>
    <n v="2.95"/>
    <s v="microparada"/>
    <s v="microparada"/>
    <n v="22"/>
    <s v="mayo"/>
    <s v="M"/>
    <s v="microparada"/>
    <s v="microparada"/>
    <s v="microparada"/>
    <s v="microparada"/>
    <s v="microparada"/>
  </r>
  <r>
    <n v="143397"/>
    <x v="10"/>
    <s v="Moreno"/>
    <x v="7"/>
    <d v="2020-09-30T00:00:00"/>
    <s v="Martín"/>
    <s v="Mantenimiento Electrico"/>
    <d v="2023-05-29T00:00:00"/>
    <d v="1899-12-30T07:59:05"/>
    <d v="2023-05-29T00:00:00"/>
    <d v="1899-12-30T08:01:35"/>
    <n v="150"/>
    <n v="2.5"/>
    <s v="microparada"/>
    <s v="microparada"/>
    <n v="22"/>
    <s v="mayo"/>
    <s v="M"/>
    <s v="microparada"/>
    <s v="microparada"/>
    <s v="microparada"/>
    <s v="microparada"/>
    <s v="microparada"/>
  </r>
  <r>
    <n v="143398"/>
    <x v="10"/>
    <s v="Moreno"/>
    <x v="7"/>
    <d v="2020-09-30T00:00:00"/>
    <s v="Martín"/>
    <s v="Mantenimiento Electrico"/>
    <d v="2023-05-29T00:00:00"/>
    <d v="1899-12-30T08:03:25"/>
    <d v="2023-05-29T00:00:00"/>
    <d v="1899-12-30T08:53:11"/>
    <n v="2986"/>
    <n v="49.766666666666666"/>
    <s v="sin informacion"/>
    <s v="sin informacion"/>
    <n v="22"/>
    <s v="mayo"/>
    <s v="M"/>
    <s v="sin informacion"/>
    <s v="sin informacion"/>
    <s v="sin informacion"/>
    <s v="sin informacion"/>
    <s v="sin informacion"/>
  </r>
  <r>
    <n v="143402"/>
    <x v="11"/>
    <s v="Moreno"/>
    <x v="10"/>
    <d v="2018-11-01T00:00:00"/>
    <s v="-"/>
    <s v="Mantenimiento Mecanico"/>
    <d v="2023-05-29T00:00:00"/>
    <d v="1899-12-30T08:43:48"/>
    <d v="2023-05-29T00:00:00"/>
    <d v="1899-12-30T09:16:33"/>
    <n v="1965"/>
    <n v="32.75"/>
    <s v="sin informacion"/>
    <s v="sin informacion"/>
    <n v="22"/>
    <s v="mayo"/>
    <s v="M"/>
    <s v="sin informacion"/>
    <s v="sin informacion"/>
    <s v="sin informacion"/>
    <s v="sin informacion"/>
    <s v="sin informacion"/>
  </r>
  <r>
    <n v="143403"/>
    <x v="10"/>
    <s v="Moreno"/>
    <x v="7"/>
    <d v="2020-09-30T00:00:00"/>
    <s v="Martín"/>
    <s v="Mantenimiento Mecanico"/>
    <d v="2023-05-29T00:00:00"/>
    <d v="1899-12-30T09:01:24"/>
    <d v="2023-05-29T00:00:00"/>
    <d v="1899-12-30T09:48:20"/>
    <n v="2816"/>
    <n v="46.93333333333333"/>
    <s v="sin informacion"/>
    <s v="sin informacion"/>
    <n v="22"/>
    <s v="mayo"/>
    <s v="M"/>
    <s v="sin informacion"/>
    <s v="sin informacion"/>
    <s v="sin informacion"/>
    <s v="sin informacion"/>
    <s v="sin informacion"/>
  </r>
  <r>
    <n v="143404"/>
    <x v="5"/>
    <s v="Moreno"/>
    <x v="4"/>
    <d v="2018-11-01T00:00:00"/>
    <s v="-"/>
    <s v="Mantenimiento Electrico"/>
    <d v="2023-05-29T00:00:00"/>
    <d v="1899-12-30T09:03:33"/>
    <d v="2023-05-29T00:00:00"/>
    <d v="1899-12-30T10:06:57"/>
    <n v="3804"/>
    <n v="63.4"/>
    <s v="sin informacion"/>
    <s v="sin informacion"/>
    <n v="22"/>
    <s v="mayo"/>
    <s v="M"/>
    <s v="sin informacion"/>
    <s v="sin informacion"/>
    <s v="sin informacion"/>
    <s v="sin informacion"/>
    <s v="sin informacion"/>
  </r>
  <r>
    <n v="143405"/>
    <x v="30"/>
    <s v="Moreno"/>
    <x v="11"/>
    <d v="2020-02-20T00:00:00"/>
    <s v="Martín"/>
    <s v="Mantenimiento Electrico"/>
    <d v="2023-05-29T00:00:00"/>
    <d v="1899-12-30T09:14:56"/>
    <d v="2023-05-29T00:00:00"/>
    <d v="1899-12-30T10:41:02"/>
    <n v="5166"/>
    <n v="86.1"/>
    <s v="sin informacion"/>
    <s v="sin informacion"/>
    <n v="22"/>
    <s v="mayo"/>
    <s v="M"/>
    <s v="sin informacion"/>
    <s v="sin informacion"/>
    <s v="sin informacion"/>
    <s v="sin informacion"/>
    <s v="sin informacion"/>
  </r>
  <r>
    <n v="143406"/>
    <x v="22"/>
    <s v="Moreno"/>
    <x v="2"/>
    <d v="2018-11-01T00:00:00"/>
    <s v="-"/>
    <s v="Mantenimiento Electrico"/>
    <d v="2023-05-29T00:00:00"/>
    <d v="1899-12-30T09:16:12"/>
    <d v="2023-05-29T00:00:00"/>
    <d v="1899-12-30T09:31:09"/>
    <n v="897"/>
    <n v="14.95"/>
    <s v="sin informacion"/>
    <s v="sin informacion"/>
    <n v="22"/>
    <s v="mayo"/>
    <s v="M"/>
    <s v="sin informacion"/>
    <s v="sin informacion"/>
    <s v="sin informacion"/>
    <s v="sin informacion"/>
    <s v="sin informacion"/>
  </r>
  <r>
    <n v="143409"/>
    <x v="9"/>
    <s v="Moreno"/>
    <x v="6"/>
    <d v="2021-03-03T00:00:00"/>
    <s v="Martín"/>
    <s v="Mantenimiento Mecanico"/>
    <d v="2023-05-29T00:00:00"/>
    <d v="1899-12-30T10:06:37"/>
    <d v="2023-05-29T00:00:00"/>
    <d v="1899-12-30T10:13:08"/>
    <n v="391"/>
    <n v="6.5166666666666666"/>
    <s v="microparada"/>
    <s v="microparada"/>
    <n v="22"/>
    <s v="mayo"/>
    <s v="M"/>
    <s v="microparada"/>
    <s v="microparada"/>
    <s v="microparada"/>
    <s v="microparada"/>
    <s v="microparada"/>
  </r>
  <r>
    <n v="143430"/>
    <x v="11"/>
    <s v="Moreno"/>
    <x v="6"/>
    <d v="2018-11-01T00:00:00"/>
    <s v="-"/>
    <s v="Mantenimiento Electrico"/>
    <d v="2023-05-29T00:00:00"/>
    <d v="1899-12-30T14:38:07"/>
    <d v="2023-05-29T00:00:00"/>
    <d v="1899-12-30T15:19:38"/>
    <n v="2491"/>
    <n v="41.516666666666666"/>
    <s v="sin informacion"/>
    <s v="sin informacion"/>
    <n v="22"/>
    <s v="mayo"/>
    <s v="T"/>
    <s v="sin informacion"/>
    <s v="sin informacion"/>
    <s v="sin informacion"/>
    <s v="sin informacion"/>
    <s v="sin informacion"/>
  </r>
  <r>
    <n v="143434"/>
    <x v="3"/>
    <s v="Moreno"/>
    <x v="10"/>
    <d v="2018-11-01T00:00:00"/>
    <s v="-"/>
    <s v="Mantenimiento Mecanico"/>
    <d v="2023-05-29T00:00:00"/>
    <d v="1899-12-30T15:09:40"/>
    <d v="2023-05-29T00:00:00"/>
    <d v="1899-12-30T15:26:12"/>
    <n v="992"/>
    <n v="16.533333333333335"/>
    <s v="se cambió de gomas de torque y se le da soporte"/>
    <s v="ajuste"/>
    <n v="22"/>
    <s v="mayo"/>
    <s v="T"/>
    <m/>
    <s v="no"/>
    <m/>
    <m/>
    <m/>
  </r>
  <r>
    <n v="143435"/>
    <x v="13"/>
    <s v="Moreno"/>
    <x v="6"/>
    <d v="2020-06-30T00:00:00"/>
    <s v="Martín"/>
    <s v="Mantenimiento Mecanico"/>
    <d v="2023-05-29T00:00:00"/>
    <d v="1899-12-30T15:19:58"/>
    <d v="2023-05-29T00:00:00"/>
    <d v="1899-12-30T16:08:01"/>
    <n v="2883"/>
    <n v="48.05"/>
    <s v="Se repara polea de transporte y se cambia varilla del pistón de sobre.tapa (Fede B.)"/>
    <s v="rotura"/>
    <n v="22"/>
    <s v="mayo"/>
    <s v="T"/>
    <m/>
    <s v="si"/>
    <m/>
    <m/>
    <m/>
  </r>
  <r>
    <n v="143439"/>
    <x v="19"/>
    <s v="Moreno"/>
    <x v="3"/>
    <d v="2021-02-04T00:00:00"/>
    <s v="Victor"/>
    <s v="Mantenimiento Mecanico"/>
    <d v="2023-05-29T00:00:00"/>
    <d v="1899-12-30T16:22:14"/>
    <d v="2023-05-29T00:00:00"/>
    <d v="1899-12-30T16:41:33"/>
    <n v="1159"/>
    <n v="19.316666666666666"/>
    <s v="sin informacion"/>
    <s v="sin informacion"/>
    <n v="22"/>
    <s v="mayo"/>
    <s v="T"/>
    <s v="sin informacion"/>
    <s v="sin informacion"/>
    <s v="sin informacion"/>
    <s v="sin informacion"/>
    <s v="sin informacion"/>
  </r>
  <r>
    <n v="143441"/>
    <x v="0"/>
    <s v="Moreno"/>
    <x v="3"/>
    <d v="2021-02-04T00:00:00"/>
    <s v="Victor"/>
    <s v="Mantenimiento Mecanico"/>
    <d v="2023-05-29T00:00:00"/>
    <d v="1899-12-30T16:47:37"/>
    <d v="2023-05-29T00:00:00"/>
    <d v="1899-12-30T16:52:53"/>
    <n v="316"/>
    <n v="5.2666666666666666"/>
    <s v="microparada"/>
    <s v="microparada"/>
    <n v="22"/>
    <s v="mayo"/>
    <s v="T"/>
    <s v="microparada"/>
    <s v="microparada"/>
    <s v="microparada"/>
    <s v="microparada"/>
    <s v="microparada"/>
  </r>
  <r>
    <n v="143442"/>
    <x v="0"/>
    <s v="Moreno"/>
    <x v="14"/>
    <d v="2018-11-01T00:00:00"/>
    <s v="-"/>
    <s v="Mantenimiento Mecanico"/>
    <d v="2023-05-29T00:00:00"/>
    <d v="1899-12-30T16:49:24"/>
    <d v="2023-05-29T00:00:00"/>
    <d v="1899-12-30T16:50:26"/>
    <n v="62"/>
    <n v="1.0333333333333334"/>
    <s v="microparada"/>
    <s v="microparada"/>
    <n v="22"/>
    <s v="mayo"/>
    <s v="T"/>
    <s v="microparada"/>
    <s v="microparada"/>
    <s v="microparada"/>
    <s v="microparada"/>
    <s v="microparada"/>
  </r>
  <r>
    <n v="143443"/>
    <x v="0"/>
    <s v="Moreno"/>
    <x v="3"/>
    <d v="2021-02-04T00:00:00"/>
    <s v="Victor"/>
    <s v="Mantenimiento Electrico"/>
    <d v="2023-05-29T00:00:00"/>
    <d v="1899-12-30T16:53:00"/>
    <d v="2023-05-29T00:00:00"/>
    <d v="1899-12-30T17:14:22"/>
    <n v="1282"/>
    <n v="21.366666666666667"/>
    <s v="se retiró tornillo que trabó calesita de llenadora"/>
    <s v="rotura"/>
    <n v="22"/>
    <s v="mayo"/>
    <s v="T"/>
    <m/>
    <s v="no"/>
    <m/>
    <m/>
    <m/>
  </r>
  <r>
    <n v="143445"/>
    <x v="30"/>
    <s v="Moreno"/>
    <x v="11"/>
    <d v="2020-02-20T00:00:00"/>
    <s v="Martín"/>
    <s v="Mantenimiento Mecanico"/>
    <d v="2023-05-29T00:00:00"/>
    <d v="1899-12-30T17:33:59"/>
    <d v="2023-05-29T00:00:00"/>
    <d v="1899-12-30T17:39:00"/>
    <n v="301"/>
    <n v="5.0166666666666666"/>
    <s v="microparada"/>
    <s v="microparada"/>
    <n v="22"/>
    <s v="mayo"/>
    <s v="T"/>
    <s v="microparada"/>
    <s v="microparada"/>
    <s v="microparada"/>
    <s v="microparada"/>
    <s v="microparada"/>
  </r>
  <r>
    <n v="143446"/>
    <x v="2"/>
    <s v="Moreno"/>
    <x v="19"/>
    <d v="2018-11-01T00:00:00"/>
    <s v="-"/>
    <s v="Mantenimiento Mecanico"/>
    <d v="2023-05-29T00:00:00"/>
    <d v="1899-12-30T17:55:51"/>
    <d v="2023-05-29T00:00:00"/>
    <d v="1899-12-30T18:14:04"/>
    <n v="1093"/>
    <n v="18.216666666666665"/>
    <s v="estuchadora regulación"/>
    <s v="ajuste"/>
    <n v="22"/>
    <s v="mayo"/>
    <s v="T"/>
    <m/>
    <s v="no"/>
    <m/>
    <m/>
    <m/>
  </r>
  <r>
    <n v="143447"/>
    <x v="19"/>
    <s v="Moreno"/>
    <x v="10"/>
    <d v="2023-05-17T00:00:00"/>
    <s v="Juan Manuel"/>
    <s v="Mantenimiento Electrico"/>
    <d v="2023-05-29T00:00:00"/>
    <d v="1899-12-30T18:04:46"/>
    <d v="2023-05-29T00:00:00"/>
    <d v="1899-12-30T18:22:59"/>
    <n v="1093"/>
    <n v="18.216666666666665"/>
    <s v="regulación"/>
    <s v="ajuste"/>
    <n v="22"/>
    <s v="mayo"/>
    <s v="T"/>
    <m/>
    <s v="no"/>
    <m/>
    <m/>
    <m/>
  </r>
  <r>
    <n v="143451"/>
    <x v="2"/>
    <s v="Moreno"/>
    <x v="19"/>
    <d v="2018-11-01T00:00:00"/>
    <s v="-"/>
    <s v="Mantenimiento Mecanico"/>
    <d v="2023-05-29T00:00:00"/>
    <d v="1899-12-30T18:19:21"/>
    <d v="2023-05-29T00:00:00"/>
    <d v="1899-12-30T18:28:38"/>
    <n v="557"/>
    <n v="9.2833333333333332"/>
    <s v="microparada"/>
    <s v="microparada"/>
    <n v="22"/>
    <s v="mayo"/>
    <s v="T"/>
    <s v="microparada"/>
    <s v="microparada"/>
    <s v="microparada"/>
    <s v="microparada"/>
    <s v="microparada"/>
  </r>
  <r>
    <n v="143456"/>
    <x v="19"/>
    <s v="Moreno"/>
    <x v="3"/>
    <d v="2021-02-04T00:00:00"/>
    <s v="Victor"/>
    <s v="Mantenimiento Mecanico"/>
    <d v="2023-05-29T00:00:00"/>
    <d v="1899-12-30T19:54:32"/>
    <d v="2023-05-29T00:00:00"/>
    <d v="1899-12-30T20:03:17"/>
    <n v="525"/>
    <n v="8.75"/>
    <s v="microparada"/>
    <s v="microparada"/>
    <n v="22"/>
    <s v="mayo"/>
    <s v="T"/>
    <s v="microparada"/>
    <s v="microparada"/>
    <s v="microparada"/>
    <s v="microparada"/>
    <s v="microparada"/>
  </r>
  <r>
    <n v="143458"/>
    <x v="0"/>
    <s v="Moreno"/>
    <x v="3"/>
    <d v="2021-02-04T00:00:00"/>
    <s v="Victor"/>
    <s v="Mantenimiento Electrico"/>
    <d v="2023-05-29T00:00:00"/>
    <d v="1899-12-30T20:15:20"/>
    <d v="2023-05-29T00:00:00"/>
    <d v="1899-12-30T20:17:31"/>
    <n v="131"/>
    <n v="2.1833333333333331"/>
    <s v="microparada"/>
    <s v="microparada"/>
    <n v="22"/>
    <s v="mayo"/>
    <s v="T"/>
    <s v="microparada"/>
    <s v="microparada"/>
    <s v="microparada"/>
    <s v="microparada"/>
    <s v="microparada"/>
  </r>
  <r>
    <n v="143460"/>
    <x v="1"/>
    <s v="Moreno"/>
    <x v="2"/>
    <d v="2020-10-16T00:00:00"/>
    <s v="Martín"/>
    <s v="Mantenimiento Electrico"/>
    <d v="2023-05-29T00:00:00"/>
    <d v="1899-12-30T20:33:14"/>
    <d v="2023-05-29T00:00:00"/>
    <d v="1899-12-30T21:25:23"/>
    <n v="3129"/>
    <n v="52.15"/>
    <s v="cambio de cable a sensor de cabezal 1"/>
    <s v="rotura"/>
    <n v="22"/>
    <s v="mayo"/>
    <s v="T"/>
    <m/>
    <s v="si"/>
    <m/>
    <m/>
    <m/>
  </r>
  <r>
    <n v="143462"/>
    <x v="6"/>
    <s v="Moreno"/>
    <x v="12"/>
    <d v="2018-11-01T00:00:00"/>
    <s v="-"/>
    <s v="Mantenimiento Mecanico"/>
    <d v="2023-05-29T00:00:00"/>
    <d v="1899-12-30T21:02:32"/>
    <d v="2023-05-29T00:00:00"/>
    <d v="1899-12-30T21:23:12"/>
    <n v="1240"/>
    <n v="20.666666666666668"/>
    <s v="se cambia electro válvula y manguera, Etiqueta de fondo / Adriel y Fede B."/>
    <s v="rotura"/>
    <n v="22"/>
    <s v="mayo"/>
    <s v="T"/>
    <m/>
    <s v="si"/>
    <m/>
    <m/>
    <m/>
  </r>
  <r>
    <n v="143464"/>
    <x v="0"/>
    <s v="Moreno"/>
    <x v="8"/>
    <d v="2018-11-01T00:00:00"/>
    <s v="-"/>
    <s v="Mantenimiento Electrico"/>
    <d v="2023-05-30T00:00:00"/>
    <d v="1899-12-30T03:01:18"/>
    <d v="2023-05-30T00:00:00"/>
    <d v="1899-12-30T03:59:12"/>
    <n v="3474"/>
    <n v="57.9"/>
    <s v="Cambio de rele por falla en freno"/>
    <s v="rotura"/>
    <n v="22"/>
    <s v="mayo"/>
    <s v="N"/>
    <m/>
    <s v="si"/>
    <m/>
    <m/>
    <m/>
  </r>
  <r>
    <n v="143486"/>
    <x v="6"/>
    <s v="Moreno"/>
    <x v="16"/>
    <d v="2018-11-01T00:00:00"/>
    <s v="-"/>
    <s v="Mantenimiento Electrico"/>
    <d v="2023-05-30T00:00:00"/>
    <d v="1899-12-30T07:16:59"/>
    <d v="2023-05-30T00:00:00"/>
    <d v="1899-12-30T07:17:03"/>
    <n v="4"/>
    <n v="6.6666666666666666E-2"/>
    <s v="microparada"/>
    <s v="microparada"/>
    <n v="22"/>
    <s v="mayo"/>
    <s v="M"/>
    <s v="microparada"/>
    <s v="microparada"/>
    <s v="microparada"/>
    <s v="microparada"/>
    <s v="microparada"/>
  </r>
  <r>
    <n v="143487"/>
    <x v="6"/>
    <s v="Moreno"/>
    <x v="16"/>
    <d v="2018-11-01T00:00:00"/>
    <s v="-"/>
    <s v="Mantenimiento Mecanico"/>
    <d v="2023-05-30T00:00:00"/>
    <d v="1899-12-30T07:17:11"/>
    <d v="2023-05-30T00:00:00"/>
    <d v="1899-12-30T07:19:11"/>
    <n v="120"/>
    <n v="2"/>
    <s v="microparada"/>
    <s v="microparada"/>
    <n v="22"/>
    <s v="mayo"/>
    <s v="M"/>
    <s v="microparada"/>
    <s v="microparada"/>
    <s v="microparada"/>
    <s v="microparada"/>
    <s v="microparada"/>
  </r>
  <r>
    <n v="143492"/>
    <x v="0"/>
    <s v="Moreno"/>
    <x v="7"/>
    <d v="2018-11-01T00:00:00"/>
    <s v="-"/>
    <s v="Mantenimiento Mecanico"/>
    <d v="2023-05-30T00:00:00"/>
    <d v="1899-12-30T07:55:01"/>
    <d v="2023-05-30T00:00:00"/>
    <d v="1899-12-30T09:03:46"/>
    <n v="4125"/>
    <n v="68.75"/>
    <s v="sin informacion"/>
    <s v="sin informacion"/>
    <n v="22"/>
    <s v="mayo"/>
    <s v="M"/>
    <s v="sin informacion"/>
    <s v="sin informacion"/>
    <s v="sin informacion"/>
    <s v="sin informacion"/>
    <s v="sin informacion"/>
  </r>
  <r>
    <n v="143503"/>
    <x v="1"/>
    <s v="Moreno"/>
    <x v="2"/>
    <d v="2020-10-16T00:00:00"/>
    <s v="Martín"/>
    <s v="Mantenimiento Electrico"/>
    <d v="2023-05-30T00:00:00"/>
    <d v="1899-12-30T08:29:27"/>
    <d v="2023-05-30T00:00:00"/>
    <d v="1899-12-30T08:56:29"/>
    <n v="1622"/>
    <n v="27.033333333333335"/>
    <s v="se pone a punto estrella salida de llenadora"/>
    <s v="ajuste"/>
    <n v="22"/>
    <s v="mayo"/>
    <s v="M"/>
    <m/>
    <s v="no"/>
    <m/>
    <m/>
    <m/>
  </r>
  <r>
    <n v="143507"/>
    <x v="1"/>
    <s v="Moreno"/>
    <x v="2"/>
    <d v="2020-10-16T00:00:00"/>
    <s v="Martín"/>
    <s v="Mantenimiento Electrico"/>
    <d v="2023-05-30T00:00:00"/>
    <d v="1899-12-30T09:12:47"/>
    <d v="2023-05-30T00:00:00"/>
    <d v="1899-12-30T09:53:03"/>
    <n v="2416"/>
    <n v="40.266666666666666"/>
    <s v="sin informacion"/>
    <s v="sin informacion"/>
    <n v="22"/>
    <s v="mayo"/>
    <s v="M"/>
    <s v="sin informacion"/>
    <s v="sin informacion"/>
    <s v="sin informacion"/>
    <s v="sin informacion"/>
    <s v="sin informacion"/>
  </r>
  <r>
    <n v="143514"/>
    <x v="14"/>
    <s v="Moreno"/>
    <x v="2"/>
    <d v="2020-02-20T00:00:00"/>
    <s v="Martín"/>
    <s v="Mantenimiento Electrico"/>
    <d v="2023-05-30T00:00:00"/>
    <d v="1899-12-30T09:53:10"/>
    <d v="2023-05-30T00:00:00"/>
    <d v="1899-12-30T10:32:53"/>
    <n v="2383"/>
    <n v="39.716666666666669"/>
    <s v="regulacion"/>
    <s v="ajuste"/>
    <n v="22"/>
    <s v="mayo"/>
    <s v="M"/>
    <m/>
    <s v="no"/>
    <m/>
    <m/>
    <m/>
  </r>
  <r>
    <n v="143520"/>
    <x v="0"/>
    <s v="Moreno"/>
    <x v="2"/>
    <d v="2018-11-01T00:00:00"/>
    <s v="-"/>
    <s v="Mantenimiento Mecanico"/>
    <d v="2023-05-30T00:00:00"/>
    <d v="1899-12-30T10:33:01"/>
    <d v="2023-05-30T00:00:00"/>
    <d v="1899-12-30T10:37:06"/>
    <n v="245"/>
    <n v="4.083333333333333"/>
    <s v="microparada"/>
    <s v="microparada"/>
    <n v="22"/>
    <s v="mayo"/>
    <s v="M"/>
    <s v="microparada"/>
    <s v="microparada"/>
    <s v="microparada"/>
    <s v="microparada"/>
    <s v="microparada"/>
  </r>
  <r>
    <n v="143527"/>
    <x v="23"/>
    <s v="Moreno"/>
    <x v="12"/>
    <d v="2018-11-01T00:00:00"/>
    <s v="-"/>
    <s v="Mantenimiento Mecanico"/>
    <d v="2023-05-30T00:00:00"/>
    <d v="1899-12-30T11:07:21"/>
    <d v="2023-05-30T00:00:00"/>
    <d v="1899-12-30T11:42:59"/>
    <n v="2138"/>
    <n v="35.633333333333333"/>
    <s v="sin informacion"/>
    <s v="sin informacion"/>
    <n v="22"/>
    <s v="mayo"/>
    <s v="M"/>
    <s v="sin informacion"/>
    <s v="sin informacion"/>
    <s v="sin informacion"/>
    <s v="sin informacion"/>
    <s v="sin informacion"/>
  </r>
  <r>
    <n v="143532"/>
    <x v="0"/>
    <s v="Moreno"/>
    <x v="2"/>
    <d v="2018-11-01T00:00:00"/>
    <s v="-"/>
    <s v="Mantenimiento Mecanico"/>
    <d v="2023-05-30T00:00:00"/>
    <d v="1899-12-30T12:20:18"/>
    <d v="2023-05-30T00:00:00"/>
    <d v="1899-12-30T12:35:54"/>
    <n v="936"/>
    <n v="15.6"/>
    <s v="regulacion"/>
    <s v="ajuste"/>
    <n v="22"/>
    <s v="mayo"/>
    <s v="M"/>
    <m/>
    <s v="no"/>
    <m/>
    <m/>
    <m/>
  </r>
  <r>
    <n v="143534"/>
    <x v="9"/>
    <s v="Moreno"/>
    <x v="6"/>
    <d v="2021-03-03T00:00:00"/>
    <s v="Martín"/>
    <s v="Mantenimiento Mecanico"/>
    <d v="2023-05-30T00:00:00"/>
    <d v="1899-12-30T12:33:59"/>
    <d v="2023-05-30T00:00:00"/>
    <d v="1899-12-30T13:15:10"/>
    <n v="2471"/>
    <n v="41.18333333333333"/>
    <s v="sin informacion"/>
    <s v="sin informacion"/>
    <n v="22"/>
    <s v="mayo"/>
    <s v="M"/>
    <s v="sin informacion"/>
    <s v="sin informacion"/>
    <s v="sin informacion"/>
    <s v="sin informacion"/>
    <s v="sin informacion"/>
  </r>
  <r>
    <n v="143546"/>
    <x v="0"/>
    <s v="Moreno"/>
    <x v="2"/>
    <d v="2018-11-01T00:00:00"/>
    <s v="-"/>
    <s v="Mantenimiento Mecanico"/>
    <d v="2023-05-30T00:00:00"/>
    <d v="1899-12-30T14:18:46"/>
    <d v="2023-05-30T00:00:00"/>
    <d v="1899-12-30T14:31:51"/>
    <n v="785"/>
    <n v="13.083333333333334"/>
    <s v="regulacion"/>
    <s v="ajuste"/>
    <n v="22"/>
    <s v="mayo"/>
    <s v="T"/>
    <m/>
    <s v="no"/>
    <m/>
    <m/>
    <m/>
  </r>
  <r>
    <n v="143561"/>
    <x v="9"/>
    <s v="Moreno"/>
    <x v="6"/>
    <d v="2021-03-03T00:00:00"/>
    <s v="Martín"/>
    <s v="Mantenimiento Mecanico"/>
    <d v="2023-05-30T00:00:00"/>
    <d v="1899-12-30T21:03:05"/>
    <d v="2023-05-30T00:00:00"/>
    <d v="1899-12-30T21:13:15"/>
    <n v="610"/>
    <n v="10.166666666666666"/>
    <s v="sin informacion"/>
    <s v="sin informacion"/>
    <n v="22"/>
    <s v="mayo"/>
    <s v="T"/>
    <s v="sin informacion"/>
    <s v="sin informacion"/>
    <s v="sin informacion"/>
    <s v="sin informacion"/>
    <s v="sin informacion"/>
  </r>
  <r>
    <n v="143563"/>
    <x v="9"/>
    <s v="Moreno"/>
    <x v="6"/>
    <d v="2021-03-03T00:00:00"/>
    <s v="Martín"/>
    <s v="Mantenimiento Electrico"/>
    <d v="2023-05-30T00:00:00"/>
    <d v="1899-12-30T21:13:41"/>
    <d v="2023-05-30T00:00:00"/>
    <d v="1899-12-30T21:13:43"/>
    <n v="2"/>
    <n v="3.3333333333333333E-2"/>
    <s v="microparada"/>
    <s v="microparada"/>
    <n v="22"/>
    <s v="mayo"/>
    <s v="T"/>
    <s v="microparada"/>
    <s v="microparada"/>
    <s v="microparada"/>
    <s v="microparada"/>
    <s v="microparada"/>
  </r>
  <r>
    <n v="143564"/>
    <x v="9"/>
    <s v="Moreno"/>
    <x v="6"/>
    <d v="2021-03-03T00:00:00"/>
    <s v="Martín"/>
    <s v="Mantenimiento Electrico"/>
    <d v="2023-05-30T00:00:00"/>
    <d v="1899-12-30T21:15:01"/>
    <d v="2023-05-30T00:00:00"/>
    <d v="1899-12-30T21:35:57"/>
    <n v="1256"/>
    <n v="20.933333333333334"/>
    <s v="sin informacion"/>
    <s v="sin informacion"/>
    <n v="22"/>
    <s v="mayo"/>
    <s v="T"/>
    <s v="sin informacion"/>
    <s v="sin informacion"/>
    <s v="sin informacion"/>
    <s v="sin informacion"/>
    <s v="sin informacion"/>
  </r>
  <r>
    <n v="143566"/>
    <x v="0"/>
    <s v="Moreno"/>
    <x v="2"/>
    <d v="2018-11-01T00:00:00"/>
    <s v="-"/>
    <s v="Mantenimiento Mecanico"/>
    <d v="2023-05-31T00:00:00"/>
    <d v="1899-12-30T01:26:06"/>
    <d v="2023-05-31T00:00:00"/>
    <d v="1899-12-30T01:42:53"/>
    <n v="1007"/>
    <n v="16.783333333333335"/>
    <s v="sin informacion"/>
    <s v="sin informacion"/>
    <n v="22"/>
    <s v="mayo"/>
    <s v="N"/>
    <s v="sin informacion"/>
    <s v="sin informacion"/>
    <s v="sin informacion"/>
    <s v="sin informacion"/>
    <s v="sin informacion"/>
  </r>
  <r>
    <n v="143572"/>
    <x v="1"/>
    <s v="Moreno"/>
    <x v="2"/>
    <d v="2020-10-16T00:00:00"/>
    <s v="Martín"/>
    <s v="Mantenimiento Electrico"/>
    <d v="2023-05-31T00:00:00"/>
    <d v="1899-12-30T05:02:36"/>
    <d v="2023-05-31T00:00:00"/>
    <d v="1899-12-30T05:12:21"/>
    <n v="585"/>
    <n v="9.75"/>
    <s v="microparada"/>
    <s v="microparada"/>
    <n v="22"/>
    <s v="mayo"/>
    <s v="N"/>
    <s v="microparada"/>
    <s v="microparada"/>
    <s v="microparada"/>
    <s v="microparada"/>
    <s v="microparada"/>
  </r>
  <r>
    <n v="143573"/>
    <x v="1"/>
    <s v="Moreno"/>
    <x v="2"/>
    <d v="2020-10-16T00:00:00"/>
    <s v="Martín"/>
    <s v="Mantenimiento Electrico"/>
    <d v="2023-05-31T00:00:00"/>
    <d v="1899-12-30T05:22:16"/>
    <d v="2023-05-31T00:00:00"/>
    <d v="1899-12-30T05:33:46"/>
    <n v="690"/>
    <n v="11.5"/>
    <s v="sin informacion"/>
    <s v="sin informacion"/>
    <n v="22"/>
    <s v="mayo"/>
    <s v="N"/>
    <s v="sin informacion"/>
    <s v="sin informacion"/>
    <s v="sin informacion"/>
    <s v="sin informacion"/>
    <s v="sin informacion"/>
  </r>
  <r>
    <n v="143574"/>
    <x v="19"/>
    <s v="Moreno"/>
    <x v="12"/>
    <d v="2020-02-21T00:00:00"/>
    <s v="Martín"/>
    <s v="Mantenimiento Mecanico"/>
    <d v="2023-05-31T00:00:00"/>
    <d v="1899-12-30T05:36:57"/>
    <d v="2023-05-31T00:00:00"/>
    <d v="1899-12-30T06:08:13"/>
    <n v="1876"/>
    <n v="31.266666666666666"/>
    <s v="sin informacion"/>
    <s v="sin informacion"/>
    <n v="22"/>
    <s v="mayo"/>
    <s v="N"/>
    <s v="sin informacion"/>
    <s v="sin informacion"/>
    <s v="sin informacion"/>
    <s v="sin informacion"/>
    <s v="sin informacion"/>
  </r>
  <r>
    <n v="143578"/>
    <x v="19"/>
    <s v="Moreno"/>
    <x v="12"/>
    <d v="2020-02-21T00:00:00"/>
    <s v="Martín"/>
    <s v="Mantenimiento Electrico"/>
    <d v="2023-05-31T00:00:00"/>
    <d v="1899-12-30T06:08:21"/>
    <d v="2023-05-31T00:00:00"/>
    <d v="1899-12-30T08:22:39"/>
    <n v="8058"/>
    <n v="134.30000000000001"/>
    <s v="sin informacion"/>
    <s v="sin informacion"/>
    <n v="22"/>
    <s v="mayo"/>
    <s v="M"/>
    <s v="sin informacion"/>
    <s v="sin informacion"/>
    <s v="sin informacion"/>
    <s v="sin informacion"/>
    <s v="sin informacion"/>
  </r>
  <r>
    <n v="143580"/>
    <x v="9"/>
    <s v="Moreno"/>
    <x v="6"/>
    <d v="2021-03-03T00:00:00"/>
    <s v="Martín"/>
    <s v="Mantenimiento Mecanico"/>
    <d v="2023-05-31T00:00:00"/>
    <d v="1899-12-30T06:20:15"/>
    <d v="2023-05-31T00:00:00"/>
    <d v="1899-12-30T06:38:57"/>
    <n v="1122"/>
    <n v="18.7"/>
    <s v="se pone a punto estrella "/>
    <s v="ajuste"/>
    <n v="22"/>
    <s v="mayo"/>
    <s v="M"/>
    <m/>
    <s v="no"/>
    <m/>
    <m/>
    <m/>
  </r>
  <r>
    <n v="143585"/>
    <x v="1"/>
    <s v="Moreno"/>
    <x v="2"/>
    <d v="2020-10-16T00:00:00"/>
    <s v="Martín"/>
    <s v="Mantenimiento Electrico"/>
    <d v="2023-05-31T00:00:00"/>
    <d v="1899-12-30T07:21:12"/>
    <d v="2023-05-31T00:00:00"/>
    <d v="1899-12-30T07:26:51"/>
    <n v="339"/>
    <n v="5.65"/>
    <s v="microparada"/>
    <s v="microparada"/>
    <n v="22"/>
    <s v="mayo"/>
    <s v="M"/>
    <s v="microparada"/>
    <s v="microparada"/>
    <s v="microparada"/>
    <s v="microparada"/>
    <s v="microparada"/>
  </r>
  <r>
    <n v="143586"/>
    <x v="1"/>
    <s v="Moreno"/>
    <x v="2"/>
    <d v="2020-10-16T00:00:00"/>
    <s v="Martín"/>
    <s v="Mantenimiento Electrico"/>
    <d v="2023-05-31T00:00:00"/>
    <d v="1899-12-30T07:58:33"/>
    <d v="2023-05-31T00:00:00"/>
    <d v="1899-12-30T08:59:35"/>
    <n v="3662"/>
    <n v="61.033333333333331"/>
    <s v="sin informacion"/>
    <s v="sin informacion"/>
    <n v="22"/>
    <s v="mayo"/>
    <s v="M"/>
    <s v="sin informacion"/>
    <s v="sin informacion"/>
    <s v="sin informacion"/>
    <s v="sin informacion"/>
    <s v="sin informacion"/>
  </r>
  <r>
    <n v="143588"/>
    <x v="3"/>
    <s v="Moreno"/>
    <x v="2"/>
    <d v="2020-02-20T00:00:00"/>
    <s v="Martín"/>
    <s v="Mantenimiento Mecanico"/>
    <d v="2023-05-31T00:00:00"/>
    <d v="1899-12-30T08:59:43"/>
    <d v="2023-05-31T00:00:00"/>
    <d v="1899-12-30T09:03:39"/>
    <n v="236"/>
    <n v="3.9333333333333331"/>
    <s v="microparada"/>
    <s v="microparada"/>
    <n v="22"/>
    <s v="mayo"/>
    <s v="M"/>
    <s v="microparada"/>
    <s v="microparada"/>
    <s v="microparada"/>
    <s v="microparada"/>
    <s v="microparada"/>
  </r>
  <r>
    <n v="143593"/>
    <x v="0"/>
    <s v="Moreno"/>
    <x v="4"/>
    <d v="2018-11-01T00:00:00"/>
    <s v="-"/>
    <s v="Mantenimiento Electrico"/>
    <d v="2023-05-31T00:00:00"/>
    <d v="1899-12-30T09:51:50"/>
    <d v="2023-05-31T00:00:00"/>
    <d v="1899-12-30T10:35:45"/>
    <n v="2635"/>
    <n v="43.916666666666664"/>
    <s v="sin informacion"/>
    <s v="sin informacion"/>
    <n v="22"/>
    <s v="mayo"/>
    <s v="M"/>
    <s v="sin informacion"/>
    <s v="sin informacion"/>
    <s v="sin informacion"/>
    <s v="sin informacion"/>
    <s v="sin informacion"/>
  </r>
  <r>
    <n v="143597"/>
    <x v="1"/>
    <s v="Moreno"/>
    <x v="2"/>
    <d v="2020-10-16T00:00:00"/>
    <s v="Martín"/>
    <s v="Mantenimiento Electrico"/>
    <d v="2023-05-31T00:00:00"/>
    <d v="1899-12-30T10:18:28"/>
    <d v="2023-05-31T00:00:00"/>
    <d v="1899-12-30T10:23:20"/>
    <n v="292"/>
    <n v="4.8666666666666663"/>
    <s v="microparada"/>
    <s v="microparada"/>
    <n v="22"/>
    <s v="mayo"/>
    <s v="M"/>
    <s v="microparada"/>
    <s v="microparada"/>
    <s v="microparada"/>
    <s v="microparada"/>
    <s v="microparada"/>
  </r>
  <r>
    <n v="143598"/>
    <x v="3"/>
    <s v="Moreno"/>
    <x v="2"/>
    <d v="2020-02-20T00:00:00"/>
    <s v="Martín"/>
    <s v="Mantenimiento Mecanico"/>
    <d v="2023-05-31T00:00:00"/>
    <d v="1899-12-30T10:23:29"/>
    <d v="2023-05-31T00:00:00"/>
    <d v="1899-12-30T11:09:14"/>
    <n v="2745"/>
    <n v="45.75"/>
    <s v="sin informacion"/>
    <s v="sin informacion"/>
    <n v="22"/>
    <s v="mayo"/>
    <s v="M"/>
    <s v="sin informacion"/>
    <s v="sin informacion"/>
    <s v="sin informacion"/>
    <s v="sin informacion"/>
    <s v="sin informacion"/>
  </r>
  <r>
    <n v="143606"/>
    <x v="22"/>
    <s v="Moreno"/>
    <x v="3"/>
    <d v="2021-02-04T00:00:00"/>
    <s v="Victor"/>
    <s v="Mantenimiento Electrico"/>
    <d v="2023-05-31T00:00:00"/>
    <d v="1899-12-30T12:41:24"/>
    <d v="2023-05-31T00:00:00"/>
    <d v="1899-12-30T12:56:14"/>
    <n v="890"/>
    <n v="14.833333333333334"/>
    <s v="sin informacion"/>
    <s v="sin informacion"/>
    <n v="22"/>
    <s v="mayo"/>
    <s v="M"/>
    <s v="sin informacion"/>
    <s v="sin informacion"/>
    <s v="sin informacion"/>
    <s v="sin informacion"/>
    <s v="sin informacion"/>
  </r>
  <r>
    <n v="143608"/>
    <x v="12"/>
    <s v="Moreno"/>
    <x v="7"/>
    <d v="2018-11-01T00:00:00"/>
    <s v="-"/>
    <s v="Mantenimiento Electrico"/>
    <d v="2023-05-31T00:00:00"/>
    <d v="1899-12-30T12:48:44"/>
    <d v="2023-05-31T00:00:00"/>
    <d v="1899-12-30T12:48:46"/>
    <n v="2"/>
    <n v="3.3333333333333333E-2"/>
    <s v="microparada"/>
    <s v="microparada"/>
    <n v="22"/>
    <s v="mayo"/>
    <s v="M"/>
    <s v="microparada"/>
    <s v="microparada"/>
    <s v="microparada"/>
    <s v="microparada"/>
    <s v="microparada"/>
  </r>
  <r>
    <n v="143609"/>
    <x v="12"/>
    <s v="Moreno"/>
    <x v="7"/>
    <d v="2018-11-01T00:00:00"/>
    <s v="-"/>
    <s v="Mantenimiento Electrico"/>
    <d v="2023-05-31T00:00:00"/>
    <d v="1899-12-30T12:49:00"/>
    <d v="2023-05-31T00:00:00"/>
    <d v="1899-12-30T13:02:25"/>
    <n v="805"/>
    <n v="13.416666666666666"/>
    <s v="sin informacion"/>
    <s v="sin informacion"/>
    <n v="22"/>
    <s v="mayo"/>
    <s v="M"/>
    <s v="sin informacion"/>
    <s v="sin informacion"/>
    <s v="sin informacion"/>
    <s v="sin informacion"/>
    <s v="sin informacion"/>
  </r>
  <r>
    <n v="143611"/>
    <x v="1"/>
    <s v="Moreno"/>
    <x v="2"/>
    <d v="2020-10-16T00:00:00"/>
    <s v="Martín"/>
    <s v="Mantenimiento Electrico"/>
    <d v="2023-05-31T00:00:00"/>
    <d v="1899-12-30T12:58:09"/>
    <d v="2023-05-31T00:00:00"/>
    <d v="1899-12-30T12:58:19"/>
    <n v="10"/>
    <n v="0.16666666666666666"/>
    <s v="microparada"/>
    <s v="microparada"/>
    <n v="22"/>
    <s v="mayo"/>
    <s v="M"/>
    <s v="microparada"/>
    <s v="microparada"/>
    <s v="microparada"/>
    <s v="microparada"/>
    <s v="microparada"/>
  </r>
  <r>
    <n v="143612"/>
    <x v="14"/>
    <s v="Moreno"/>
    <x v="2"/>
    <d v="2020-02-20T00:00:00"/>
    <s v="Martín"/>
    <s v="Mantenimiento Electrico"/>
    <d v="2023-05-31T00:00:00"/>
    <d v="1899-12-30T12:58:31"/>
    <d v="2023-05-31T00:00:00"/>
    <d v="1899-12-30T12:59:34"/>
    <n v="63"/>
    <n v="1.05"/>
    <s v="microparada"/>
    <s v="microparada"/>
    <n v="22"/>
    <s v="mayo"/>
    <s v="M"/>
    <s v="microparada"/>
    <s v="microparada"/>
    <s v="microparada"/>
    <s v="microparada"/>
    <s v="microparada"/>
  </r>
  <r>
    <n v="143616"/>
    <x v="19"/>
    <s v="Moreno"/>
    <x v="12"/>
    <d v="2020-02-21T00:00:00"/>
    <s v="Martín"/>
    <s v="Mantenimiento Mecanico"/>
    <d v="2023-05-31T00:00:00"/>
    <d v="1899-12-30T13:33:48"/>
    <d v="2023-05-31T00:00:00"/>
    <d v="1899-12-30T13:51:11"/>
    <n v="1043"/>
    <n v="17.383333333333333"/>
    <s v="sin informacion"/>
    <s v="sin informacion"/>
    <n v="22"/>
    <s v="mayo"/>
    <s v="M"/>
    <s v="sin informacion"/>
    <s v="sin informacion"/>
    <s v="sin informacion"/>
    <s v="sin informacion"/>
    <s v="sin informacion"/>
  </r>
  <r>
    <n v="143620"/>
    <x v="39"/>
    <s v="Moreno"/>
    <x v="2"/>
    <d v="2018-11-01T00:00:00"/>
    <s v="-"/>
    <s v="Mantenimiento Electrico"/>
    <d v="2023-05-31T00:00:00"/>
    <d v="1899-12-30T14:06:02"/>
    <d v="2023-05-31T00:00:00"/>
    <d v="1899-12-30T14:21:09"/>
    <n v="907"/>
    <n v="15.116666666666667"/>
    <s v="sin informacion"/>
    <s v="sin informacion"/>
    <n v="22"/>
    <s v="mayo"/>
    <s v="T"/>
    <s v="sin informacion"/>
    <s v="sin informacion"/>
    <s v="sin informacion"/>
    <s v="sin informacion"/>
    <s v="sin informacion"/>
  </r>
  <r>
    <n v="143625"/>
    <x v="19"/>
    <s v="Moreno"/>
    <x v="19"/>
    <d v="2018-11-01T00:00:00"/>
    <s v="-"/>
    <s v="Mantenimiento Mecanico"/>
    <d v="2023-05-31T00:00:00"/>
    <d v="1899-12-30T14:46:19"/>
    <d v="2023-05-31T00:00:00"/>
    <d v="1899-12-30T19:06:59"/>
    <n v="15640"/>
    <n v="260.66666666666669"/>
    <s v="celofanadora fuera de punto"/>
    <s v="ajuste"/>
    <n v="22"/>
    <s v="mayo"/>
    <s v="T"/>
    <m/>
    <s v="no"/>
    <m/>
    <m/>
    <m/>
  </r>
  <r>
    <n v="143626"/>
    <x v="0"/>
    <s v="Moreno"/>
    <x v="4"/>
    <d v="2018-11-01T00:00:00"/>
    <s v="-"/>
    <s v="Mantenimiento Mecanico"/>
    <d v="2023-05-31T00:00:00"/>
    <d v="1899-12-30T14:57:48"/>
    <d v="2023-05-31T00:00:00"/>
    <d v="1899-12-30T14:57:54"/>
    <n v="6"/>
    <n v="0.1"/>
    <s v="microparada"/>
    <s v="microparada"/>
    <n v="22"/>
    <s v="mayo"/>
    <s v="T"/>
    <s v="microparada"/>
    <s v="microparada"/>
    <s v="microparada"/>
    <s v="microparada"/>
    <s v="microparada"/>
  </r>
  <r>
    <n v="143627"/>
    <x v="0"/>
    <s v="Moreno"/>
    <x v="4"/>
    <d v="2018-11-01T00:00:00"/>
    <s v="-"/>
    <s v="Mantenimiento Electrico"/>
    <d v="2023-05-31T00:00:00"/>
    <d v="1899-12-30T14:57:59"/>
    <d v="2023-05-31T00:00:00"/>
    <d v="1899-12-30T16:38:54"/>
    <n v="6055"/>
    <n v="100.91666666666667"/>
    <s v="sin informacion"/>
    <s v="sin informacion"/>
    <n v="22"/>
    <s v="mayo"/>
    <s v="T"/>
    <s v="sin informacion"/>
    <s v="sin informacion"/>
    <s v="sin informacion"/>
    <s v="sin informacion"/>
    <s v="sin informacion"/>
  </r>
  <r>
    <n v="143628"/>
    <x v="28"/>
    <s v="Moreno"/>
    <x v="2"/>
    <d v="2018-11-01T00:00:00"/>
    <s v="-"/>
    <s v="Mantenimiento Mecanico"/>
    <d v="2023-05-31T00:00:00"/>
    <d v="1899-12-30T15:42:57"/>
    <d v="2023-05-31T00:00:00"/>
    <d v="1899-12-30T16:12:08"/>
    <n v="1751"/>
    <n v="29.183333333333334"/>
    <s v="sin informacion"/>
    <s v="sin informacion"/>
    <n v="22"/>
    <s v="mayo"/>
    <s v="T"/>
    <s v="sin informacion"/>
    <s v="sin informacion"/>
    <s v="sin informacion"/>
    <s v="sin informacion"/>
    <s v="sin informacion"/>
  </r>
  <r>
    <n v="143631"/>
    <x v="18"/>
    <s v="Moreno"/>
    <x v="11"/>
    <d v="2018-11-01T00:00:00"/>
    <s v="-"/>
    <s v="Mantenimiento Mecanico"/>
    <d v="2023-05-31T00:00:00"/>
    <d v="1899-12-30T16:47:39"/>
    <d v="2023-05-31T00:00:00"/>
    <d v="1899-12-30T16:50:09"/>
    <n v="150"/>
    <n v="2.5"/>
    <s v="microparada"/>
    <s v="microparada"/>
    <n v="22"/>
    <s v="mayo"/>
    <s v="T"/>
    <s v="microparada"/>
    <s v="microparada"/>
    <s v="microparada"/>
    <s v="microparada"/>
    <s v="microparada"/>
  </r>
  <r>
    <n v="143632"/>
    <x v="18"/>
    <s v="Moreno"/>
    <x v="11"/>
    <d v="2018-11-01T00:00:00"/>
    <s v="-"/>
    <s v="Mantenimiento Mecanico"/>
    <d v="2023-05-31T00:00:00"/>
    <d v="1899-12-30T16:50:55"/>
    <d v="2023-05-31T00:00:00"/>
    <d v="1899-12-30T16:54:18"/>
    <n v="203"/>
    <n v="3.3833333333333333"/>
    <s v="microparada"/>
    <s v="microparada"/>
    <n v="22"/>
    <s v="mayo"/>
    <s v="T"/>
    <s v="microparada"/>
    <s v="microparada"/>
    <s v="microparada"/>
    <s v="microparada"/>
    <s v="microparada"/>
  </r>
  <r>
    <n v="143634"/>
    <x v="2"/>
    <s v="Moreno"/>
    <x v="3"/>
    <d v="2021-02-04T00:00:00"/>
    <s v="Victor"/>
    <s v="Mantenimiento Mecanico"/>
    <d v="2023-05-31T00:00:00"/>
    <d v="1899-12-30T17:30:22"/>
    <d v="2023-05-31T00:00:00"/>
    <d v="1899-12-30T17:41:00"/>
    <n v="638"/>
    <n v="10.633333333333333"/>
    <s v="sin informacion"/>
    <s v="sin informacion"/>
    <n v="22"/>
    <s v="mayo"/>
    <s v="T"/>
    <s v="sin informacion"/>
    <s v="sin informacion"/>
    <s v="sin informacion"/>
    <s v="sin informacion"/>
    <s v="sin informacion"/>
  </r>
  <r>
    <n v="143639"/>
    <x v="0"/>
    <s v="Moreno"/>
    <x v="4"/>
    <d v="2018-11-01T00:00:00"/>
    <s v="-"/>
    <s v="Mantenimiento Electrico"/>
    <d v="2023-05-31T00:00:00"/>
    <d v="1899-12-30T17:59:05"/>
    <d v="2023-05-31T00:00:00"/>
    <d v="1899-12-30T18:40:32"/>
    <n v="2487"/>
    <n v="41.45"/>
    <s v="sin informacion"/>
    <s v="sin informacion"/>
    <n v="22"/>
    <s v="mayo"/>
    <s v="T"/>
    <s v="sin informacion"/>
    <s v="sin informacion"/>
    <s v="sin informacion"/>
    <s v="sin informacion"/>
    <s v="sin informacion"/>
  </r>
  <r>
    <n v="143646"/>
    <x v="19"/>
    <s v="Moreno"/>
    <x v="19"/>
    <d v="2018-11-01T00:00:00"/>
    <s v="-"/>
    <s v="Mantenimiento Mecanico"/>
    <d v="2023-05-31T00:00:00"/>
    <d v="1899-12-30T19:38:21"/>
    <d v="2023-06-01T00:00:00"/>
    <d v="1899-12-30T05:52:11"/>
    <n v="36830"/>
    <n v="613.83333333333337"/>
    <s v="celofanadora fuera de punto"/>
    <s v="ajuste"/>
    <n v="22"/>
    <s v="junio"/>
    <s v="T"/>
    <m/>
    <s v="no"/>
    <m/>
    <m/>
    <m/>
  </r>
  <r>
    <n v="143651"/>
    <x v="19"/>
    <s v="Moreno"/>
    <x v="3"/>
    <d v="2021-02-04T00:00:00"/>
    <s v="Victor"/>
    <s v="Mantenimiento Mecanico"/>
    <d v="2023-05-31T00:00:00"/>
    <d v="1899-12-30T20:18:49"/>
    <d v="2023-05-31T00:00:00"/>
    <d v="1899-12-30T20:44:01"/>
    <n v="1512"/>
    <n v="25.2"/>
    <s v="regulacion"/>
    <s v="ajuste"/>
    <n v="22"/>
    <s v="mayo"/>
    <s v="T"/>
    <m/>
    <s v="no"/>
    <m/>
    <m/>
    <m/>
  </r>
  <r>
    <n v="143661"/>
    <x v="14"/>
    <s v="Moreno"/>
    <x v="2"/>
    <d v="2020-02-20T00:00:00"/>
    <s v="Martín"/>
    <s v="Mantenimiento Electrico"/>
    <d v="2023-06-01T00:00:00"/>
    <d v="1899-12-30T04:41:03"/>
    <d v="2023-06-01T00:00:00"/>
    <d v="1899-12-30T05:21:06"/>
    <n v="2403"/>
    <n v="40.049999999999997"/>
    <s v="sin informacion"/>
    <s v="sin informacion"/>
    <n v="22"/>
    <s v="junio"/>
    <s v="N"/>
    <s v="sin informacion"/>
    <s v="sin informacion"/>
    <s v="sin informacion"/>
    <s v="sin informacion"/>
    <s v="sin informacion"/>
  </r>
  <r>
    <n v="143662"/>
    <x v="0"/>
    <s v="Moreno"/>
    <x v="2"/>
    <d v="2018-11-01T00:00:00"/>
    <s v="-"/>
    <s v="Mantenimiento Mecanico"/>
    <d v="2023-06-01T00:00:00"/>
    <d v="1899-12-30T05:25:46"/>
    <d v="2023-06-01T00:00:00"/>
    <d v="1899-12-30T05:32:49"/>
    <n v="423"/>
    <n v="7.05"/>
    <s v="microparada"/>
    <s v="microparada"/>
    <n v="22"/>
    <s v="junio"/>
    <s v="N"/>
    <s v="microparada"/>
    <s v="microparada"/>
    <s v="microparada"/>
    <s v="microparada"/>
    <s v="microparada"/>
  </r>
  <r>
    <n v="143667"/>
    <x v="0"/>
    <s v="Moreno"/>
    <x v="14"/>
    <d v="2018-11-01T00:00:00"/>
    <s v="-"/>
    <s v="Mantenimiento Electrico"/>
    <d v="2023-06-01T00:00:00"/>
    <d v="1899-12-30T06:12:54"/>
    <d v="2023-06-01T00:00:00"/>
    <d v="1899-12-30T07:25:43"/>
    <n v="4369"/>
    <n v="72.816666666666663"/>
    <s v="sin informacion"/>
    <s v="sin informacion"/>
    <n v="22"/>
    <s v="junio"/>
    <s v="M"/>
    <s v="sin informacion"/>
    <s v="sin informacion"/>
    <s v="sin informacion"/>
    <s v="sin informacion"/>
    <s v="sin informacion"/>
  </r>
  <r>
    <n v="143668"/>
    <x v="1"/>
    <s v="Moreno"/>
    <x v="2"/>
    <d v="2020-10-16T00:00:00"/>
    <s v="Martín"/>
    <s v="Mantenimiento Electrico"/>
    <d v="2023-06-01T00:00:00"/>
    <d v="1899-12-30T06:32:17"/>
    <d v="2023-06-01T00:00:00"/>
    <d v="1899-12-30T08:24:50"/>
    <n v="6753"/>
    <n v="112.55"/>
    <s v="sin informacion"/>
    <s v="sin informacion"/>
    <n v="22"/>
    <s v="junio"/>
    <s v="M"/>
    <s v="sin informacion"/>
    <s v="sin informacion"/>
    <s v="sin informacion"/>
    <s v="sin informacion"/>
    <s v="sin informacion"/>
  </r>
  <r>
    <n v="143671"/>
    <x v="19"/>
    <s v="Moreno"/>
    <x v="19"/>
    <d v="2018-11-01T00:00:00"/>
    <s v="-"/>
    <s v="Mantenimiento Mecanico"/>
    <d v="2023-06-01T00:00:00"/>
    <d v="1899-12-30T06:49:44"/>
    <d v="2023-06-01T00:00:00"/>
    <d v="1899-12-30T08:29:13"/>
    <n v="5969"/>
    <n v="99.483333333333334"/>
    <s v="sin informacion"/>
    <s v="sin informacion"/>
    <n v="22"/>
    <s v="junio"/>
    <s v="M"/>
    <s v="sin informacion"/>
    <s v="sin informacion"/>
    <s v="sin informacion"/>
    <s v="sin informacion"/>
    <s v="sin informacion"/>
  </r>
  <r>
    <n v="143672"/>
    <x v="12"/>
    <s v="Moreno"/>
    <x v="7"/>
    <d v="2018-11-01T00:00:00"/>
    <s v="-"/>
    <s v="Mantenimiento Electrico"/>
    <d v="2023-06-01T00:00:00"/>
    <d v="1899-12-30T07:19:01"/>
    <d v="2023-06-01T00:00:00"/>
    <d v="1899-12-30T07:42:08"/>
    <n v="1387"/>
    <n v="23.116666666666667"/>
    <s v="sin informacion"/>
    <s v="sin informacion"/>
    <n v="22"/>
    <s v="junio"/>
    <s v="M"/>
    <s v="sin informacion"/>
    <s v="sin informacion"/>
    <s v="sin informacion"/>
    <s v="sin informacion"/>
    <s v="sin informacion"/>
  </r>
  <r>
    <n v="143678"/>
    <x v="6"/>
    <s v="Moreno"/>
    <x v="14"/>
    <d v="2018-11-01T00:00:00"/>
    <s v="-"/>
    <s v="Mantenimiento Electrico"/>
    <d v="2023-06-01T00:00:00"/>
    <d v="1899-12-30T07:52:45"/>
    <d v="2023-06-01T00:00:00"/>
    <d v="1899-12-30T09:25:58"/>
    <n v="5593"/>
    <n v="93.216666666666669"/>
    <s v="sin informacion"/>
    <s v="sin informacion"/>
    <n v="22"/>
    <s v="junio"/>
    <s v="M"/>
    <s v="sin informacion"/>
    <s v="sin informacion"/>
    <s v="sin informacion"/>
    <s v="sin informacion"/>
    <s v="sin informacion"/>
  </r>
  <r>
    <n v="143685"/>
    <x v="1"/>
    <s v="Moreno"/>
    <x v="2"/>
    <d v="2020-10-16T00:00:00"/>
    <s v="Martín"/>
    <s v="Mantenimiento Electrico"/>
    <d v="2023-06-01T00:00:00"/>
    <d v="1899-12-30T08:32:19"/>
    <d v="2023-06-01T00:00:00"/>
    <d v="1899-12-30T08:56:24"/>
    <n v="1445"/>
    <n v="24.083333333333332"/>
    <s v="sin informacion"/>
    <s v="sin informacion"/>
    <n v="22"/>
    <s v="junio"/>
    <s v="M"/>
    <s v="sin informacion"/>
    <s v="sin informacion"/>
    <s v="sin informacion"/>
    <s v="sin informacion"/>
    <s v="sin informacion"/>
  </r>
  <r>
    <n v="143692"/>
    <x v="3"/>
    <s v="Moreno"/>
    <x v="6"/>
    <d v="2018-11-01T00:00:00"/>
    <s v="-"/>
    <s v="Mantenimiento Mecanico"/>
    <d v="2023-06-01T00:00:00"/>
    <d v="1899-12-30T09:12:17"/>
    <d v="2023-06-01T00:00:00"/>
    <d v="1899-12-30T10:02:56"/>
    <n v="3039"/>
    <n v="50.65"/>
    <s v="sin informacion"/>
    <s v="sin informacion"/>
    <n v="22"/>
    <s v="junio"/>
    <s v="M"/>
    <s v="sin informacion"/>
    <s v="sin informacion"/>
    <s v="sin informacion"/>
    <s v="sin informacion"/>
    <s v="sin informacion"/>
  </r>
  <r>
    <n v="143705"/>
    <x v="1"/>
    <s v="Moreno"/>
    <x v="2"/>
    <d v="2020-10-16T00:00:00"/>
    <s v="Martín"/>
    <s v="Mantenimiento Electrico"/>
    <d v="2023-06-01T00:00:00"/>
    <d v="1899-12-30T10:05:17"/>
    <d v="2023-06-01T00:00:00"/>
    <d v="1899-12-30T10:18:13"/>
    <n v="776"/>
    <n v="12.933333333333334"/>
    <s v="sin informacion"/>
    <s v="sin informacion"/>
    <n v="22"/>
    <s v="junio"/>
    <s v="M"/>
    <s v="sin informacion"/>
    <s v="sin informacion"/>
    <s v="sin informacion"/>
    <s v="sin informacion"/>
    <s v="sin informacion"/>
  </r>
  <r>
    <n v="143710"/>
    <x v="0"/>
    <s v="Moreno"/>
    <x v="4"/>
    <d v="2018-11-01T00:00:00"/>
    <s v="-"/>
    <s v="Mantenimiento Electrico"/>
    <d v="2023-06-01T00:00:00"/>
    <d v="1899-12-30T10:27:02"/>
    <d v="2023-06-01T00:00:00"/>
    <d v="1899-12-30T11:13:06"/>
    <n v="2764"/>
    <n v="46.06666666666667"/>
    <s v="sin informacion"/>
    <s v="sin informacion"/>
    <n v="22"/>
    <s v="junio"/>
    <s v="M"/>
    <s v="sin informacion"/>
    <s v="sin informacion"/>
    <s v="sin informacion"/>
    <s v="sin informacion"/>
    <s v="sin informacion"/>
  </r>
  <r>
    <n v="143714"/>
    <x v="38"/>
    <s v="Moreno"/>
    <x v="11"/>
    <d v="2018-11-01T00:00:00"/>
    <s v="-"/>
    <s v="Mantenimiento Mecanico"/>
    <d v="2023-06-01T00:00:00"/>
    <d v="1899-12-30T10:44:26"/>
    <d v="2023-06-01T00:00:00"/>
    <d v="1899-12-30T11:23:36"/>
    <n v="2350"/>
    <n v="39.166666666666664"/>
    <s v="sin informacion"/>
    <s v="sin informacion"/>
    <n v="22"/>
    <s v="junio"/>
    <s v="M"/>
    <s v="sin informacion"/>
    <s v="sin informacion"/>
    <s v="sin informacion"/>
    <s v="sin informacion"/>
    <s v="sin informacion"/>
  </r>
  <r>
    <n v="143717"/>
    <x v="0"/>
    <s v="Moreno"/>
    <x v="2"/>
    <d v="2018-11-01T00:00:00"/>
    <s v="-"/>
    <s v="Mantenimiento Mecanico"/>
    <d v="2023-06-01T00:00:00"/>
    <d v="1899-12-30T10:52:30"/>
    <d v="2023-06-01T00:00:00"/>
    <d v="1899-12-30T11:20:13"/>
    <n v="1663"/>
    <n v="27.716666666666665"/>
    <s v="sin informacion"/>
    <s v="sin informacion"/>
    <n v="22"/>
    <s v="junio"/>
    <s v="M"/>
    <s v="sin informacion"/>
    <s v="sin informacion"/>
    <s v="sin informacion"/>
    <s v="sin informacion"/>
    <s v="sin informacion"/>
  </r>
  <r>
    <n v="143720"/>
    <x v="0"/>
    <s v="Moreno"/>
    <x v="4"/>
    <d v="2018-11-01T00:00:00"/>
    <s v="-"/>
    <s v="Mantenimiento Mecanico"/>
    <d v="2023-06-01T00:00:00"/>
    <d v="1899-12-30T11:13:14"/>
    <d v="2023-06-01T00:00:00"/>
    <d v="1899-12-30T13:16:16"/>
    <n v="7382"/>
    <n v="123.03333333333333"/>
    <s v="sin informacion"/>
    <s v="sin informacion"/>
    <n v="22"/>
    <s v="junio"/>
    <s v="M"/>
    <s v="sin informacion"/>
    <s v="sin informacion"/>
    <s v="sin informacion"/>
    <s v="sin informacion"/>
    <s v="sin informacion"/>
  </r>
  <r>
    <n v="143722"/>
    <x v="0"/>
    <s v="Moreno"/>
    <x v="2"/>
    <d v="2018-11-01T00:00:00"/>
    <s v="-"/>
    <s v="Mantenimiento Mecanico"/>
    <d v="2023-06-01T00:00:00"/>
    <d v="1899-12-30T12:01:41"/>
    <d v="2023-06-01T00:00:00"/>
    <d v="1899-12-30T14:56:46"/>
    <n v="10505"/>
    <n v="175.08333333333334"/>
    <s v="sin informacion"/>
    <s v="sin informacion"/>
    <n v="22"/>
    <s v="junio"/>
    <s v="M"/>
    <s v="sin informacion"/>
    <s v="sin informacion"/>
    <s v="sin informacion"/>
    <s v="sin informacion"/>
    <s v="sin informacion"/>
  </r>
  <r>
    <n v="143724"/>
    <x v="6"/>
    <s v="Moreno"/>
    <x v="6"/>
    <d v="2018-11-01T00:00:00"/>
    <s v="-"/>
    <s v="Mantenimiento Mecanico"/>
    <d v="2023-06-01T00:00:00"/>
    <d v="1899-12-30T12:15:44"/>
    <d v="2023-06-01T00:00:00"/>
    <d v="1899-12-30T13:32:33"/>
    <n v="4609"/>
    <n v="76.816666666666663"/>
    <s v="sin informacion"/>
    <s v="sin informacion"/>
    <n v="22"/>
    <s v="junio"/>
    <s v="M"/>
    <s v="sin informacion"/>
    <s v="sin informacion"/>
    <s v="sin informacion"/>
    <s v="sin informacion"/>
    <s v="sin informacion"/>
  </r>
  <r>
    <n v="143725"/>
    <x v="22"/>
    <s v="Moreno"/>
    <x v="3"/>
    <d v="2021-02-04T00:00:00"/>
    <s v="Victor"/>
    <s v="Mantenimiento Electrico"/>
    <d v="2023-06-01T00:00:00"/>
    <d v="1899-12-30T12:19:18"/>
    <d v="2023-06-01T00:00:00"/>
    <d v="1899-12-30T13:22:42"/>
    <n v="3804"/>
    <n v="63.4"/>
    <s v="sin informacion"/>
    <s v="sin informacion"/>
    <n v="22"/>
    <s v="junio"/>
    <s v="M"/>
    <s v="sin informacion"/>
    <s v="sin informacion"/>
    <s v="sin informacion"/>
    <s v="sin informacion"/>
    <s v="sin informacion"/>
  </r>
  <r>
    <n v="143730"/>
    <x v="0"/>
    <s v="Moreno"/>
    <x v="4"/>
    <d v="2018-11-01T00:00:00"/>
    <s v="-"/>
    <s v="Mantenimiento Electrico"/>
    <d v="2023-06-01T00:00:00"/>
    <d v="1899-12-30T13:16:43"/>
    <d v="2023-06-01T00:00:00"/>
    <d v="1899-12-30T13:33:31"/>
    <n v="1008"/>
    <n v="16.8"/>
    <s v="sin informacion"/>
    <s v="sin informacion"/>
    <n v="22"/>
    <s v="junio"/>
    <s v="M"/>
    <s v="sin informacion"/>
    <s v="sin informacion"/>
    <s v="sin informacion"/>
    <s v="sin informacion"/>
    <s v="sin informacion"/>
  </r>
  <r>
    <n v="143735"/>
    <x v="0"/>
    <s v="Moreno"/>
    <x v="4"/>
    <d v="2018-11-01T00:00:00"/>
    <s v="-"/>
    <s v="Mantenimiento Electrico"/>
    <d v="2023-06-01T00:00:00"/>
    <d v="1899-12-30T14:23:56"/>
    <d v="2023-06-01T00:00:00"/>
    <d v="1899-12-30T16:33:08"/>
    <n v="7752"/>
    <n v="129.19999999999999"/>
    <s v="sin informacion"/>
    <s v="sin informacion"/>
    <n v="22"/>
    <s v="junio"/>
    <s v="T"/>
    <s v="sin informacion"/>
    <s v="sin informacion"/>
    <s v="sin informacion"/>
    <s v="sin informacion"/>
    <s v="sin informacion"/>
  </r>
  <r>
    <n v="143738"/>
    <x v="17"/>
    <s v="Moreno"/>
    <x v="11"/>
    <d v="2021-03-08T00:00:00"/>
    <s v="Martín"/>
    <s v="Mantenimiento Mecanico"/>
    <d v="2023-06-01T00:00:00"/>
    <d v="1899-12-30T15:02:08"/>
    <d v="2023-06-01T00:00:00"/>
    <d v="1899-12-30T15:36:10"/>
    <n v="2042"/>
    <n v="34.033333333333331"/>
    <s v="sin informacion"/>
    <s v="sin informacion"/>
    <n v="22"/>
    <s v="junio"/>
    <s v="T"/>
    <s v="sin informacion"/>
    <s v="sin informacion"/>
    <s v="sin informacion"/>
    <s v="sin informacion"/>
    <s v="sin informacion"/>
  </r>
  <r>
    <n v="143740"/>
    <x v="41"/>
    <s v="Moreno"/>
    <x v="2"/>
    <d v="2020-02-20T00:00:00"/>
    <s v="Martín"/>
    <s v="Mantenimiento Mecanico"/>
    <d v="2023-06-01T00:00:00"/>
    <d v="1899-12-30T18:17:17"/>
    <d v="2023-06-01T00:00:00"/>
    <d v="1899-12-30T18:26:38"/>
    <n v="561"/>
    <n v="9.35"/>
    <s v="microparada"/>
    <s v="microparada"/>
    <n v="22"/>
    <s v="junio"/>
    <s v="T"/>
    <s v="microparada"/>
    <s v="microparada"/>
    <s v="microparada"/>
    <s v="microparada"/>
    <s v="microparada"/>
  </r>
  <r>
    <n v="143743"/>
    <x v="38"/>
    <s v="Moreno"/>
    <x v="11"/>
    <d v="2018-11-01T00:00:00"/>
    <s v="-"/>
    <s v="Mantenimiento Mecanico"/>
    <d v="2023-06-01T00:00:00"/>
    <d v="1899-12-30T20:02:17"/>
    <d v="2023-06-01T00:00:00"/>
    <d v="1899-12-30T20:28:26"/>
    <n v="1569"/>
    <n v="26.15"/>
    <s v="sin informacion"/>
    <s v="sin informacion"/>
    <n v="22"/>
    <s v="junio"/>
    <s v="T"/>
    <s v="sin informacion"/>
    <s v="sin informacion"/>
    <s v="sin informacion"/>
    <s v="sin informacion"/>
    <s v="sin informacion"/>
  </r>
  <r>
    <n v="143759"/>
    <x v="1"/>
    <s v="Moreno"/>
    <x v="2"/>
    <d v="2020-10-16T00:00:00"/>
    <s v="Martín"/>
    <s v="Mantenimiento Electrico"/>
    <d v="2023-06-02T00:00:00"/>
    <d v="1899-12-30T06:26:26"/>
    <d v="2023-06-02T00:00:00"/>
    <d v="1899-12-30T06:52:02"/>
    <n v="1536"/>
    <n v="25.6"/>
    <s v="regulacion de etiquetadora"/>
    <s v="ajuste"/>
    <n v="22"/>
    <s v="junio"/>
    <s v="M"/>
    <m/>
    <s v="no"/>
    <m/>
    <m/>
    <m/>
  </r>
  <r>
    <n v="143761"/>
    <x v="0"/>
    <s v="Moreno"/>
    <x v="18"/>
    <d v="2018-11-01T00:00:00"/>
    <s v="-"/>
    <s v="Mantenimiento Mecanico"/>
    <d v="2023-06-02T00:00:00"/>
    <d v="1899-12-30T06:38:11"/>
    <d v="2023-06-02T00:00:00"/>
    <d v="1899-12-30T06:53:51"/>
    <n v="940"/>
    <n v="15.666666666666666"/>
    <s v="sin informacion"/>
    <s v="sin informacion"/>
    <n v="22"/>
    <s v="junio"/>
    <s v="M"/>
    <s v="sin informacion"/>
    <s v="sin informacion"/>
    <s v="sin informacion"/>
    <s v="sin informacion"/>
    <s v="sin informacion"/>
  </r>
  <r>
    <n v="143764"/>
    <x v="1"/>
    <s v="Moreno"/>
    <x v="2"/>
    <d v="2020-10-16T00:00:00"/>
    <s v="Martín"/>
    <s v="Mantenimiento Electrico"/>
    <d v="2023-06-02T00:00:00"/>
    <d v="1899-12-30T06:52:11"/>
    <d v="2023-06-02T00:00:00"/>
    <d v="1899-12-30T06:52:16"/>
    <n v="5"/>
    <n v="8.3333333333333329E-2"/>
    <s v="microparada"/>
    <s v="microparada"/>
    <n v="22"/>
    <s v="junio"/>
    <s v="M"/>
    <s v="microparada"/>
    <s v="microparada"/>
    <s v="microparada"/>
    <s v="microparada"/>
    <s v="microparada"/>
  </r>
  <r>
    <n v="143770"/>
    <x v="3"/>
    <s v="Moreno"/>
    <x v="10"/>
    <d v="2018-11-01T00:00:00"/>
    <s v="-"/>
    <s v="Mantenimiento Mecanico"/>
    <d v="2023-06-02T00:00:00"/>
    <d v="1899-12-30T07:30:00"/>
    <d v="2023-06-02T00:00:00"/>
    <d v="1899-12-30T07:55:30"/>
    <n v="1530"/>
    <n v="25.5"/>
    <s v="sin informacion"/>
    <s v="sin informacion"/>
    <n v="22"/>
    <s v="junio"/>
    <s v="M"/>
    <s v="sin informacion"/>
    <s v="sin informacion"/>
    <s v="sin informacion"/>
    <s v="sin informacion"/>
    <s v="sin informacion"/>
  </r>
  <r>
    <n v="143772"/>
    <x v="1"/>
    <s v="Moreno"/>
    <x v="2"/>
    <d v="2020-10-16T00:00:00"/>
    <s v="Martín"/>
    <s v="Mantenimiento Electrico"/>
    <d v="2023-06-02T00:00:00"/>
    <d v="1899-12-30T07:38:45"/>
    <d v="2023-06-02T00:00:00"/>
    <d v="1899-12-30T07:47:40"/>
    <n v="535"/>
    <n v="8.9166666666666661"/>
    <s v="microparada"/>
    <s v="microparada"/>
    <n v="22"/>
    <s v="junio"/>
    <s v="M"/>
    <s v="microparada"/>
    <s v="microparada"/>
    <s v="microparada"/>
    <s v="microparada"/>
    <s v="microparada"/>
  </r>
  <r>
    <n v="143779"/>
    <x v="2"/>
    <s v="Moreno"/>
    <x v="3"/>
    <d v="2021-02-04T00:00:00"/>
    <s v="Victor"/>
    <s v="Mantenimiento Mecanico"/>
    <d v="2023-06-02T00:00:00"/>
    <d v="1899-12-30T09:29:46"/>
    <d v="2023-06-02T00:00:00"/>
    <d v="1899-12-30T10:08:46"/>
    <n v="2340"/>
    <n v="39"/>
    <s v="sin informacion"/>
    <s v="sin informacion"/>
    <n v="22"/>
    <s v="junio"/>
    <s v="M"/>
    <s v="sin informacion"/>
    <s v="sin informacion"/>
    <s v="sin informacion"/>
    <s v="sin informacion"/>
    <s v="sin informacion"/>
  </r>
  <r>
    <n v="143780"/>
    <x v="11"/>
    <s v="Moreno"/>
    <x v="6"/>
    <d v="2018-11-01T00:00:00"/>
    <s v="-"/>
    <s v="Mantenimiento Electrico"/>
    <d v="2023-06-02T00:00:00"/>
    <d v="1899-12-30T09:39:18"/>
    <d v="2023-06-02T00:00:00"/>
    <d v="1899-12-30T09:49:28"/>
    <n v="610"/>
    <n v="10.166666666666666"/>
    <s v="colocacion de conector a sensor de tapa alta"/>
    <s v="ajuste"/>
    <n v="22"/>
    <s v="junio"/>
    <s v="M"/>
    <m/>
    <s v="si"/>
    <m/>
    <m/>
    <m/>
  </r>
  <r>
    <n v="143781"/>
    <x v="11"/>
    <s v="Moreno"/>
    <x v="10"/>
    <d v="2018-11-01T00:00:00"/>
    <s v="-"/>
    <s v="Mantenimiento Electrico"/>
    <d v="2023-06-02T00:00:00"/>
    <d v="1899-12-30T09:40:29"/>
    <d v="2023-06-02T00:00:00"/>
    <d v="1899-12-30T10:25:10"/>
    <n v="2681"/>
    <n v="44.68333333333333"/>
    <s v="se sube velocidad de cinta"/>
    <s v="ajuste"/>
    <n v="22"/>
    <s v="junio"/>
    <s v="M"/>
    <m/>
    <s v="no"/>
    <m/>
    <m/>
    <m/>
  </r>
  <r>
    <n v="143785"/>
    <x v="0"/>
    <s v="Moreno"/>
    <x v="2"/>
    <d v="2018-11-01T00:00:00"/>
    <s v="-"/>
    <s v="Mantenimiento Mecanico"/>
    <d v="2023-06-02T00:00:00"/>
    <d v="1899-12-30T09:54:37"/>
    <d v="2023-06-02T00:00:00"/>
    <d v="1899-12-30T18:03:38"/>
    <n v="29341"/>
    <n v="489.01666666666665"/>
    <s v="sin informacion"/>
    <s v="sin informacion"/>
    <n v="22"/>
    <s v="junio"/>
    <s v="M"/>
    <s v="sin informacion"/>
    <s v="sin informacion"/>
    <s v="sin informacion"/>
    <s v="sin informacion"/>
    <s v="sin informacion"/>
  </r>
  <r>
    <n v="143789"/>
    <x v="23"/>
    <s v="Moreno"/>
    <x v="12"/>
    <d v="2018-11-01T00:00:00"/>
    <s v="-"/>
    <s v="Mantenimiento Mecanico"/>
    <d v="2023-06-02T00:00:00"/>
    <d v="1899-12-30T10:24:22"/>
    <d v="2023-06-02T00:00:00"/>
    <d v="1899-12-30T11:02:27"/>
    <n v="2285"/>
    <n v="38.083333333333336"/>
    <s v="sin informacion"/>
    <s v="sin informacion"/>
    <n v="22"/>
    <s v="junio"/>
    <s v="M"/>
    <s v="sin informacion"/>
    <s v="sin informacion"/>
    <s v="sin informacion"/>
    <s v="sin informacion"/>
    <s v="sin informacion"/>
  </r>
  <r>
    <n v="143796"/>
    <x v="19"/>
    <s v="Moreno"/>
    <x v="3"/>
    <d v="2021-02-04T00:00:00"/>
    <s v="Victor"/>
    <s v="Mantenimiento Mecanico"/>
    <d v="2023-06-02T00:00:00"/>
    <d v="1899-12-30T11:27:30"/>
    <d v="2023-06-02T00:00:00"/>
    <d v="1899-12-30T11:46:28"/>
    <n v="1138"/>
    <n v="18.966666666666665"/>
    <s v="sin informacion"/>
    <s v="sin informacion"/>
    <n v="22"/>
    <s v="junio"/>
    <s v="M"/>
    <s v="sin informacion"/>
    <s v="sin informacion"/>
    <s v="sin informacion"/>
    <s v="sin informacion"/>
    <s v="sin informacion"/>
  </r>
  <r>
    <n v="143798"/>
    <x v="17"/>
    <s v="Moreno"/>
    <x v="11"/>
    <d v="2021-03-08T00:00:00"/>
    <s v="Martín"/>
    <s v="Mantenimiento Mecanico"/>
    <d v="2023-06-02T00:00:00"/>
    <d v="1899-12-30T11:59:56"/>
    <d v="2023-06-02T00:00:00"/>
    <d v="1899-12-30T12:21:17"/>
    <n v="1281"/>
    <n v="21.35"/>
    <s v="sin informacion"/>
    <s v="sin informacion"/>
    <n v="22"/>
    <s v="junio"/>
    <s v="M"/>
    <s v="sin informacion"/>
    <s v="sin informacion"/>
    <s v="sin informacion"/>
    <s v="sin informacion"/>
    <s v="sin informacion"/>
  </r>
  <r>
    <n v="143803"/>
    <x v="0"/>
    <s v="Moreno"/>
    <x v="12"/>
    <d v="2018-11-01T00:00:00"/>
    <s v="-"/>
    <s v="Mantenimiento Mecanico"/>
    <d v="2023-06-02T00:00:00"/>
    <d v="1899-12-30T12:53:44"/>
    <d v="2023-06-02T00:00:00"/>
    <d v="1899-12-30T13:51:38"/>
    <n v="3474"/>
    <n v="57.9"/>
    <s v="sin informacion"/>
    <s v="sin informacion"/>
    <n v="22"/>
    <s v="junio"/>
    <s v="M"/>
    <s v="sin informacion"/>
    <s v="sin informacion"/>
    <s v="sin informacion"/>
    <s v="sin informacion"/>
    <s v="sin informacion"/>
  </r>
  <r>
    <n v="143815"/>
    <x v="2"/>
    <s v="Moreno"/>
    <x v="13"/>
    <d v="2018-11-01T00:00:00"/>
    <s v="-"/>
    <s v="Mantenimiento Electrico"/>
    <d v="2023-06-02T00:00:00"/>
    <d v="1899-12-30T16:06:21"/>
    <d v="2023-06-02T00:00:00"/>
    <d v="1899-12-30T16:26:43"/>
    <n v="1222"/>
    <n v="20.366666666666667"/>
    <s v="regulacion de estuchadora"/>
    <s v="ajuste"/>
    <n v="22"/>
    <s v="junio"/>
    <s v="T"/>
    <m/>
    <s v="no"/>
    <m/>
    <m/>
    <m/>
  </r>
  <r>
    <n v="143816"/>
    <x v="34"/>
    <s v="Moreno"/>
    <x v="7"/>
    <d v="2021-03-10T00:00:00"/>
    <s v="Martín"/>
    <s v="Mantenimiento Mecanico"/>
    <d v="2023-06-02T00:00:00"/>
    <d v="1899-12-30T16:21:33"/>
    <d v="2023-06-02T00:00:00"/>
    <d v="1899-12-30T16:42:14"/>
    <n v="1241"/>
    <n v="20.683333333333334"/>
    <s v="regulacion de roscadora"/>
    <s v="ajuste"/>
    <n v="22"/>
    <s v="junio"/>
    <s v="T"/>
    <m/>
    <s v="no"/>
    <m/>
    <m/>
    <m/>
  </r>
  <r>
    <n v="143820"/>
    <x v="2"/>
    <s v="Moreno"/>
    <x v="19"/>
    <d v="2018-11-01T00:00:00"/>
    <s v="-"/>
    <s v="Mantenimiento Electrico"/>
    <d v="2023-06-02T00:00:00"/>
    <d v="1899-12-30T16:54:49"/>
    <d v="2023-06-02T00:00:00"/>
    <d v="1899-12-30T16:54:54"/>
    <n v="5"/>
    <n v="8.3333333333333329E-2"/>
    <s v="microparada"/>
    <s v="microparada"/>
    <n v="22"/>
    <s v="junio"/>
    <s v="T"/>
    <s v="microparada"/>
    <s v="microparada"/>
    <s v="microparada"/>
    <s v="microparada"/>
    <s v="microparada"/>
  </r>
  <r>
    <n v="143821"/>
    <x v="2"/>
    <s v="Moreno"/>
    <x v="19"/>
    <d v="2018-11-01T00:00:00"/>
    <s v="-"/>
    <s v="Mantenimiento Mecanico"/>
    <d v="2023-06-02T00:00:00"/>
    <d v="1899-12-30T16:55:00"/>
    <d v="2023-06-02T00:00:00"/>
    <d v="1899-12-30T18:21:44"/>
    <n v="5204"/>
    <n v="86.733333333333334"/>
    <s v="se corrige posicion de cadena en estuchadora"/>
    <s v="ajuste"/>
    <n v="22"/>
    <s v="junio"/>
    <s v="T"/>
    <m/>
    <s v="no"/>
    <m/>
    <m/>
    <m/>
  </r>
  <r>
    <n v="143826"/>
    <x v="19"/>
    <s v="Moreno"/>
    <x v="13"/>
    <d v="2018-11-01T00:00:00"/>
    <s v="-"/>
    <s v="Mantenimiento Mecanico"/>
    <d v="2023-06-02T00:00:00"/>
    <d v="1899-12-30T17:36:47"/>
    <d v="2023-06-02T00:00:00"/>
    <d v="1899-12-30T18:27:02"/>
    <n v="3015"/>
    <n v="50.25"/>
    <s v="se regula pistones de soldadores de celofanadora"/>
    <s v="ajuste"/>
    <n v="22"/>
    <s v="junio"/>
    <s v="T"/>
    <m/>
    <s v="no"/>
    <m/>
    <m/>
    <m/>
  </r>
  <r>
    <n v="143828"/>
    <x v="22"/>
    <s v="Moreno"/>
    <x v="7"/>
    <d v="2021-02-12T00:00:00"/>
    <s v="Martín"/>
    <s v="Mantenimiento Electrico"/>
    <d v="2023-06-02T00:00:00"/>
    <d v="1899-12-30T17:46:42"/>
    <d v="2023-06-02T00:00:00"/>
    <d v="1899-12-30T18:34:09"/>
    <n v="2847"/>
    <n v="47.45"/>
    <s v="regulacion de laser"/>
    <s v="ajuste"/>
    <n v="22"/>
    <s v="junio"/>
    <s v="T"/>
    <m/>
    <s v="no"/>
    <m/>
    <m/>
    <m/>
  </r>
  <r>
    <n v="143831"/>
    <x v="3"/>
    <s v="Moreno"/>
    <x v="2"/>
    <d v="2020-02-20T00:00:00"/>
    <s v="Martín"/>
    <s v="Mantenimiento Electrico"/>
    <d v="2023-06-02T00:00:00"/>
    <d v="1899-12-30T18:03:46"/>
    <d v="2023-06-02T00:00:00"/>
    <d v="1899-12-30T18:04:46"/>
    <n v="60"/>
    <n v="1"/>
    <s v="microparada"/>
    <s v="microparada"/>
    <n v="22"/>
    <s v="junio"/>
    <s v="T"/>
    <s v="microparada"/>
    <s v="microparada"/>
    <s v="microparada"/>
    <s v="microparada"/>
    <s v="microparada"/>
  </r>
  <r>
    <n v="143832"/>
    <x v="3"/>
    <s v="Moreno"/>
    <x v="2"/>
    <d v="2020-02-20T00:00:00"/>
    <s v="Martín"/>
    <s v="Mantenimiento Electrico"/>
    <d v="2023-06-02T00:00:00"/>
    <d v="1899-12-30T18:05:11"/>
    <d v="2023-06-02T00:00:00"/>
    <d v="1899-12-30T18:18:56"/>
    <n v="825"/>
    <n v="13.75"/>
    <s v="puerta floja"/>
    <s v="ajuste"/>
    <n v="22"/>
    <s v="junio"/>
    <s v="T"/>
    <m/>
    <s v="no"/>
    <m/>
    <m/>
    <m/>
  </r>
  <r>
    <n v="143833"/>
    <x v="34"/>
    <s v="Moreno"/>
    <x v="7"/>
    <d v="2021-03-10T00:00:00"/>
    <s v="Martín"/>
    <s v="Mantenimiento Mecanico"/>
    <d v="2023-06-02T00:00:00"/>
    <d v="1899-12-30T18:34:18"/>
    <d v="2023-06-02T00:00:00"/>
    <d v="1899-12-30T18:47:11"/>
    <n v="773"/>
    <n v="12.883333333333333"/>
    <s v="regulacion"/>
    <s v="ajuste"/>
    <n v="22"/>
    <s v="junio"/>
    <s v="T"/>
    <m/>
    <s v="no"/>
    <m/>
    <m/>
    <m/>
  </r>
  <r>
    <n v="143837"/>
    <x v="2"/>
    <s v="Moreno"/>
    <x v="19"/>
    <d v="2018-11-01T00:00:00"/>
    <s v="-"/>
    <s v="Mantenimiento Mecanico"/>
    <d v="2023-06-02T00:00:00"/>
    <d v="1899-12-30T19:37:07"/>
    <d v="2023-06-02T00:00:00"/>
    <d v="1899-12-30T20:04:24"/>
    <n v="1637"/>
    <n v="27.283333333333335"/>
    <s v="se corrige posicion de cadena en estuchadora"/>
    <s v="ajuste"/>
    <n v="22"/>
    <s v="junio"/>
    <s v="T"/>
    <m/>
    <s v="no"/>
    <m/>
    <m/>
    <m/>
  </r>
  <r>
    <n v="143839"/>
    <x v="3"/>
    <s v="Moreno"/>
    <x v="8"/>
    <d v="2018-11-01T00:00:00"/>
    <s v="-"/>
    <s v="Mantenimiento Mecanico"/>
    <d v="2023-06-02T00:00:00"/>
    <d v="1899-12-30T19:46:56"/>
    <d v="2023-06-02T00:00:00"/>
    <d v="1899-12-30T19:59:46"/>
    <n v="770"/>
    <n v="12.833333333333334"/>
    <s v="regulacion de seguridad de puerta"/>
    <s v="ajuste"/>
    <n v="22"/>
    <s v="junio"/>
    <s v="T"/>
    <m/>
    <s v="no"/>
    <m/>
    <m/>
    <m/>
  </r>
  <r>
    <n v="143840"/>
    <x v="2"/>
    <s v="Moreno"/>
    <x v="3"/>
    <d v="2021-02-04T00:00:00"/>
    <s v="Victor"/>
    <s v="Mantenimiento Mecanico"/>
    <d v="2023-06-02T00:00:00"/>
    <d v="1899-12-30T20:06:50"/>
    <d v="2023-06-02T00:00:00"/>
    <d v="1899-12-30T20:17:01"/>
    <n v="611"/>
    <n v="10.183333333333334"/>
    <s v="sin informacion"/>
    <s v="sin informacion"/>
    <n v="22"/>
    <s v="junio"/>
    <s v="T"/>
    <s v="sin informacion"/>
    <s v="sin informacion"/>
    <s v="sin informacion"/>
    <s v="sin informacion"/>
    <s v="sin informacion"/>
  </r>
  <r>
    <n v="143842"/>
    <x v="22"/>
    <s v="Moreno"/>
    <x v="3"/>
    <d v="2021-02-04T00:00:00"/>
    <s v="Victor"/>
    <s v="Mantenimiento Electrico"/>
    <d v="2023-06-02T00:00:00"/>
    <d v="1899-12-30T20:28:21"/>
    <d v="2023-06-02T00:00:00"/>
    <d v="1899-12-30T20:52:52"/>
    <n v="1471"/>
    <n v="24.516666666666666"/>
    <s v="sin informacion"/>
    <s v="sin informacion"/>
    <n v="22"/>
    <s v="junio"/>
    <s v="T"/>
    <s v="sin informacion"/>
    <s v="sin informacion"/>
    <s v="sin informacion"/>
    <s v="sin informacion"/>
    <s v="sin informacion"/>
  </r>
  <r>
    <n v="143843"/>
    <x v="11"/>
    <s v="Moreno"/>
    <x v="19"/>
    <d v="2018-11-01T00:00:00"/>
    <s v="-"/>
    <s v="Mantenimiento Mecanico"/>
    <d v="2023-06-02T00:00:00"/>
    <d v="1899-12-30T21:13:42"/>
    <d v="2023-06-02T00:00:00"/>
    <d v="1899-12-30T21:20:28"/>
    <n v="406"/>
    <n v="6.7666666666666666"/>
    <s v="microparada"/>
    <s v="microparada"/>
    <n v="22"/>
    <s v="junio"/>
    <s v="T"/>
    <s v="microparada"/>
    <s v="microparada"/>
    <s v="microparada"/>
    <s v="microparada"/>
    <s v="microparada"/>
  </r>
  <r>
    <n v="143844"/>
    <x v="11"/>
    <s v="Moreno"/>
    <x v="8"/>
    <d v="2018-11-01T00:00:00"/>
    <s v="-"/>
    <s v="Mantenimiento Mecanico"/>
    <d v="2023-06-02T00:00:00"/>
    <d v="1899-12-30T23:19:52"/>
    <d v="2023-06-03T00:00:00"/>
    <d v="1899-12-30T00:35:31"/>
    <n v="4539"/>
    <n v="75.650000000000006"/>
    <s v="sin informacion"/>
    <s v="sin informacion"/>
    <n v="23"/>
    <s v="junio"/>
    <s v="N"/>
    <s v="sin informacion"/>
    <s v="sin informacion"/>
    <s v="sin informacion"/>
    <s v="sin informacion"/>
    <s v="sin informacion"/>
  </r>
  <r>
    <n v="143850"/>
    <x v="11"/>
    <s v="Moreno"/>
    <x v="19"/>
    <d v="2018-11-01T00:00:00"/>
    <s v="-"/>
    <s v="Mantenimiento Electrico"/>
    <d v="2023-06-05T00:00:00"/>
    <d v="1899-12-30T06:04:59"/>
    <d v="2023-06-05T00:00:00"/>
    <d v="1899-12-30T06:12:31"/>
    <n v="452"/>
    <n v="7.5333333333333332"/>
    <s v="microparada"/>
    <s v="microparada"/>
    <n v="23"/>
    <s v="junio"/>
    <s v="M"/>
    <s v="microparada"/>
    <s v="microparada"/>
    <s v="microparada"/>
    <s v="microparada"/>
    <s v="microparada"/>
  </r>
  <r>
    <n v="143852"/>
    <x v="7"/>
    <s v="Moreno"/>
    <x v="2"/>
    <d v="2018-11-01T00:00:00"/>
    <s v="-"/>
    <s v="Mantenimiento Mecanico"/>
    <d v="2023-06-05T00:00:00"/>
    <d v="1899-12-30T06:09:54"/>
    <d v="2023-06-05T00:00:00"/>
    <d v="1899-12-30T06:29:44"/>
    <n v="1190"/>
    <n v="19.833333333333332"/>
    <s v="sin informacion"/>
    <s v="sin informacion"/>
    <n v="23"/>
    <s v="junio"/>
    <s v="M"/>
    <s v="sin informacion"/>
    <s v="sin informacion"/>
    <s v="sin informacion"/>
    <s v="sin informacion"/>
    <s v="sin informacion"/>
  </r>
  <r>
    <n v="143855"/>
    <x v="2"/>
    <s v="Moreno"/>
    <x v="19"/>
    <d v="2018-11-01T00:00:00"/>
    <s v="-"/>
    <s v="Mantenimiento Electrico"/>
    <d v="2023-06-05T00:00:00"/>
    <d v="1899-12-30T06:12:42"/>
    <d v="2023-06-05T00:00:00"/>
    <d v="1899-12-30T06:30:04"/>
    <n v="1042"/>
    <n v="17.366666666666667"/>
    <s v="sin informacion"/>
    <s v="sin informacion"/>
    <n v="23"/>
    <s v="junio"/>
    <s v="M"/>
    <s v="sin informacion"/>
    <s v="sin informacion"/>
    <s v="sin informacion"/>
    <s v="sin informacion"/>
    <s v="sin informacion"/>
  </r>
  <r>
    <n v="143864"/>
    <x v="11"/>
    <s v="Moreno"/>
    <x v="19"/>
    <d v="2018-11-01T00:00:00"/>
    <s v="-"/>
    <s v="Mantenimiento Electrico"/>
    <d v="2023-06-05T00:00:00"/>
    <d v="1899-12-30T06:36:39"/>
    <d v="2023-06-05T00:00:00"/>
    <d v="1899-12-30T07:13:15"/>
    <n v="2196"/>
    <n v="36.6"/>
    <s v="sin informacion"/>
    <s v="sin informacion"/>
    <n v="23"/>
    <s v="junio"/>
    <s v="M"/>
    <s v="sin informacion"/>
    <s v="sin informacion"/>
    <s v="sin informacion"/>
    <s v="sin informacion"/>
    <s v="sin informacion"/>
  </r>
  <r>
    <n v="143871"/>
    <x v="9"/>
    <s v="Moreno"/>
    <x v="6"/>
    <d v="2021-03-03T00:00:00"/>
    <s v="Martín"/>
    <s v="Mantenimiento Mecanico"/>
    <d v="2023-06-05T00:00:00"/>
    <d v="1899-12-30T07:31:28"/>
    <d v="2023-06-05T00:00:00"/>
    <d v="1899-12-30T08:03:39"/>
    <n v="1931"/>
    <n v="32.18333333333333"/>
    <s v="sin informacion"/>
    <s v="sin informacion"/>
    <n v="23"/>
    <s v="junio"/>
    <s v="M"/>
    <s v="sin informacion"/>
    <s v="sin informacion"/>
    <s v="sin informacion"/>
    <s v="sin informacion"/>
    <s v="sin informacion"/>
  </r>
  <r>
    <n v="143873"/>
    <x v="0"/>
    <s v="Moreno"/>
    <x v="18"/>
    <d v="2018-11-01T00:00:00"/>
    <s v="-"/>
    <s v="Mantenimiento Electrico"/>
    <d v="2023-06-05T00:00:00"/>
    <d v="1899-12-30T07:32:29"/>
    <d v="2023-06-05T00:00:00"/>
    <d v="1899-12-30T08:55:24"/>
    <n v="4975"/>
    <n v="82.916666666666671"/>
    <s v="sin informacion"/>
    <s v="sin informacion"/>
    <n v="23"/>
    <s v="junio"/>
    <s v="M"/>
    <s v="sin informacion"/>
    <s v="sin informacion"/>
    <s v="sin informacion"/>
    <s v="sin informacion"/>
    <s v="sin informacion"/>
  </r>
  <r>
    <n v="143879"/>
    <x v="41"/>
    <s v="Moreno"/>
    <x v="2"/>
    <d v="2020-02-20T00:00:00"/>
    <s v="Martín"/>
    <s v="Mantenimiento Mecanico"/>
    <d v="2023-06-05T00:00:00"/>
    <d v="1899-12-30T07:48:03"/>
    <d v="2023-06-05T00:00:00"/>
    <d v="1899-12-30T08:32:38"/>
    <n v="2675"/>
    <n v="44.583333333333336"/>
    <s v="sin informacion"/>
    <s v="sin informacion"/>
    <n v="23"/>
    <s v="junio"/>
    <s v="M"/>
    <s v="sin informacion"/>
    <s v="sin informacion"/>
    <s v="sin informacion"/>
    <s v="sin informacion"/>
    <s v="sin informacion"/>
  </r>
  <r>
    <n v="143889"/>
    <x v="3"/>
    <s v="Moreno"/>
    <x v="2"/>
    <d v="2020-02-20T00:00:00"/>
    <s v="Martín"/>
    <s v="Mantenimiento Mecanico"/>
    <d v="2023-06-05T00:00:00"/>
    <d v="1899-12-30T08:47:45"/>
    <d v="2023-06-05T00:00:00"/>
    <d v="1899-12-30T09:56:33"/>
    <n v="4128"/>
    <n v="68.8"/>
    <s v="sin informacion"/>
    <s v="sin informacion"/>
    <n v="23"/>
    <s v="junio"/>
    <s v="M"/>
    <s v="sin informacion"/>
    <s v="sin informacion"/>
    <s v="sin informacion"/>
    <s v="sin informacion"/>
    <s v="sin informacion"/>
  </r>
  <r>
    <n v="143897"/>
    <x v="30"/>
    <s v="Moreno"/>
    <x v="11"/>
    <d v="2020-02-20T00:00:00"/>
    <s v="Martín"/>
    <s v="Mantenimiento Electrico"/>
    <d v="2023-06-05T00:00:00"/>
    <d v="1899-12-30T09:46:37"/>
    <d v="2023-06-05T00:00:00"/>
    <d v="1899-12-30T10:17:12"/>
    <n v="1835"/>
    <n v="30.583333333333332"/>
    <s v="regulacion de funda"/>
    <s v="ajuste"/>
    <n v="23"/>
    <s v="junio"/>
    <s v="M"/>
    <m/>
    <s v="no"/>
    <m/>
    <m/>
    <m/>
  </r>
  <r>
    <n v="143899"/>
    <x v="3"/>
    <s v="Moreno"/>
    <x v="10"/>
    <d v="2018-11-01T00:00:00"/>
    <s v="-"/>
    <s v="Mantenimiento Mecanico"/>
    <d v="2023-06-05T00:00:00"/>
    <d v="1899-12-30T09:51:10"/>
    <d v="2023-06-05T00:00:00"/>
    <d v="1899-12-30T10:13:55"/>
    <n v="1365"/>
    <n v="22.75"/>
    <s v="sin informacion"/>
    <s v="sin informacion"/>
    <n v="23"/>
    <s v="junio"/>
    <s v="M"/>
    <s v="sin informacion"/>
    <s v="sin informacion"/>
    <s v="sin informacion"/>
    <s v="sin informacion"/>
    <s v="sin informacion"/>
  </r>
  <r>
    <n v="143901"/>
    <x v="11"/>
    <s v="Moreno"/>
    <x v="14"/>
    <d v="2018-11-01T00:00:00"/>
    <s v="-"/>
    <s v="Mantenimiento Mecanico"/>
    <d v="2023-06-05T00:00:00"/>
    <d v="1899-12-30T09:54:48"/>
    <d v="2023-06-05T00:00:00"/>
    <d v="1899-12-30T10:18:48"/>
    <n v="1440"/>
    <n v="24"/>
    <s v="sin informacion"/>
    <s v="sin informacion"/>
    <n v="23"/>
    <s v="junio"/>
    <s v="M"/>
    <s v="sin informacion"/>
    <s v="sin informacion"/>
    <s v="sin informacion"/>
    <s v="sin informacion"/>
    <s v="sin informacion"/>
  </r>
  <r>
    <n v="143903"/>
    <x v="41"/>
    <s v="Moreno"/>
    <x v="2"/>
    <d v="2020-02-20T00:00:00"/>
    <s v="Martín"/>
    <s v="Mantenimiento Electrico"/>
    <d v="2023-06-05T00:00:00"/>
    <d v="1899-12-30T09:59:50"/>
    <d v="2023-06-05T00:00:00"/>
    <d v="1899-12-30T10:03:31"/>
    <n v="221"/>
    <n v="3.6833333333333331"/>
    <s v="microparada"/>
    <s v="microparada"/>
    <n v="23"/>
    <s v="junio"/>
    <s v="M"/>
    <s v="microparada"/>
    <s v="microparada"/>
    <s v="microparada"/>
    <s v="microparada"/>
    <s v="microparada"/>
  </r>
  <r>
    <n v="143908"/>
    <x v="0"/>
    <s v="Moreno"/>
    <x v="15"/>
    <d v="2018-11-01T00:00:00"/>
    <s v="-"/>
    <s v="Mantenimiento Mecanico"/>
    <d v="2023-06-05T00:00:00"/>
    <d v="1899-12-30T10:42:28"/>
    <d v="2023-06-05T00:00:00"/>
    <d v="1899-12-30T10:43:08"/>
    <n v="40"/>
    <n v="0.66666666666666663"/>
    <s v="microparada"/>
    <s v="microparada"/>
    <n v="23"/>
    <s v="junio"/>
    <s v="M"/>
    <s v="microparada"/>
    <s v="microparada"/>
    <s v="microparada"/>
    <s v="microparada"/>
    <s v="microparada"/>
  </r>
  <r>
    <n v="143911"/>
    <x v="0"/>
    <s v="Moreno"/>
    <x v="2"/>
    <d v="2018-11-01T00:00:00"/>
    <s v="-"/>
    <s v="Mantenimiento Mecanico"/>
    <d v="2023-06-05T00:00:00"/>
    <d v="1899-12-30T11:19:36"/>
    <d v="2023-06-05T00:00:00"/>
    <d v="1899-12-30T12:05:37"/>
    <n v="2761"/>
    <n v="46.016666666666666"/>
    <s v="regulacion"/>
    <s v="ajuste"/>
    <n v="23"/>
    <s v="junio"/>
    <s v="M"/>
    <m/>
    <s v="no"/>
    <m/>
    <m/>
    <m/>
  </r>
  <r>
    <n v="143913"/>
    <x v="19"/>
    <s v="Moreno"/>
    <x v="3"/>
    <d v="2021-02-04T00:00:00"/>
    <s v="Victor"/>
    <s v="Mantenimiento Mecanico"/>
    <d v="2023-06-05T00:00:00"/>
    <d v="1899-12-30T11:44:25"/>
    <d v="2023-06-05T00:00:00"/>
    <d v="1899-12-30T11:44:28"/>
    <n v="3"/>
    <n v="0.05"/>
    <s v="microparada"/>
    <s v="microparada"/>
    <n v="23"/>
    <s v="junio"/>
    <s v="M"/>
    <s v="microparada"/>
    <s v="microparada"/>
    <s v="microparada"/>
    <s v="microparada"/>
    <s v="microparada"/>
  </r>
  <r>
    <n v="143917"/>
    <x v="1"/>
    <s v="Moreno"/>
    <x v="2"/>
    <d v="2020-10-16T00:00:00"/>
    <s v="Martín"/>
    <s v="Mantenimiento Mecanico"/>
    <d v="2023-06-05T00:00:00"/>
    <d v="1899-12-30T12:05:49"/>
    <d v="2023-06-05T00:00:00"/>
    <d v="1899-12-30T12:54:23"/>
    <n v="2914"/>
    <n v="48.56666666666667"/>
    <s v="regulacion de etiquetadora"/>
    <s v="ajuste"/>
    <n v="23"/>
    <s v="junio"/>
    <s v="M"/>
    <m/>
    <s v="no"/>
    <m/>
    <m/>
    <m/>
  </r>
  <r>
    <n v="143919"/>
    <x v="19"/>
    <s v="Moreno"/>
    <x v="3"/>
    <d v="2021-02-04T00:00:00"/>
    <s v="Victor"/>
    <s v="Mantenimiento Mecanico"/>
    <d v="2023-06-05T00:00:00"/>
    <d v="1899-12-30T12:18:03"/>
    <d v="2023-06-05T00:00:00"/>
    <d v="1899-12-30T13:24:59"/>
    <n v="4016"/>
    <n v="66.933333333333337"/>
    <s v="regulacion de celofanadora"/>
    <s v="ajuste"/>
    <n v="23"/>
    <s v="junio"/>
    <s v="M"/>
    <m/>
    <s v="no"/>
    <m/>
    <m/>
    <m/>
  </r>
  <r>
    <n v="143940"/>
    <x v="11"/>
    <s v="Moreno"/>
    <x v="8"/>
    <d v="2018-11-01T00:00:00"/>
    <s v="-"/>
    <s v="Mantenimiento Mecanico"/>
    <d v="2023-06-05T00:00:00"/>
    <d v="1899-12-30T14:35:29"/>
    <d v="2023-06-05T00:00:00"/>
    <d v="1899-12-30T14:58:15"/>
    <n v="1366"/>
    <n v="22.766666666666666"/>
    <s v="se cambia eslabon de transportadora"/>
    <s v="rotura"/>
    <n v="23"/>
    <s v="junio"/>
    <s v="T"/>
    <m/>
    <s v="si"/>
    <m/>
    <m/>
    <m/>
  </r>
  <r>
    <n v="143948"/>
    <x v="19"/>
    <s v="Moreno"/>
    <x v="3"/>
    <d v="2021-02-04T00:00:00"/>
    <s v="Victor"/>
    <s v="Mantenimiento Mecanico"/>
    <d v="2023-06-05T00:00:00"/>
    <d v="1899-12-30T15:17:21"/>
    <d v="2023-06-05T00:00:00"/>
    <d v="1899-12-30T15:25:01"/>
    <n v="460"/>
    <n v="7.666666666666667"/>
    <s v="microparada"/>
    <s v="microparada"/>
    <n v="23"/>
    <s v="junio"/>
    <s v="T"/>
    <s v="microparada"/>
    <s v="microparada"/>
    <s v="microparada"/>
    <s v="microparada"/>
    <s v="microparada"/>
  </r>
  <r>
    <n v="143952"/>
    <x v="1"/>
    <s v="Moreno"/>
    <x v="2"/>
    <d v="2020-10-16T00:00:00"/>
    <s v="Martín"/>
    <s v="Mantenimiento Electrico"/>
    <d v="2023-06-05T00:00:00"/>
    <d v="1899-12-30T16:09:45"/>
    <d v="2023-06-05T00:00:00"/>
    <d v="1899-12-30T16:13:37"/>
    <n v="232"/>
    <n v="3.8666666666666667"/>
    <s v="microparada"/>
    <s v="microparada"/>
    <n v="23"/>
    <s v="junio"/>
    <s v="T"/>
    <s v="microparada"/>
    <s v="microparada"/>
    <s v="microparada"/>
    <s v="microparada"/>
    <s v="microparada"/>
  </r>
  <r>
    <n v="143953"/>
    <x v="6"/>
    <s v="Moreno"/>
    <x v="6"/>
    <d v="2018-11-01T00:00:00"/>
    <s v="-"/>
    <s v="Mantenimiento Mecanico"/>
    <d v="2023-06-05T00:00:00"/>
    <d v="1899-12-30T16:30:57"/>
    <d v="2023-06-05T00:00:00"/>
    <d v="1899-12-30T16:37:25"/>
    <n v="388"/>
    <n v="6.4666666666666668"/>
    <s v="microparada"/>
    <s v="microparada"/>
    <n v="23"/>
    <s v="junio"/>
    <s v="T"/>
    <s v="microparada"/>
    <s v="microparada"/>
    <s v="microparada"/>
    <s v="microparada"/>
    <s v="microparada"/>
  </r>
  <r>
    <n v="143954"/>
    <x v="19"/>
    <s v="Moreno"/>
    <x v="10"/>
    <d v="2023-05-17T00:00:00"/>
    <s v="Juan Manuel"/>
    <s v="Mantenimiento Mecanico"/>
    <d v="2023-06-05T00:00:00"/>
    <d v="1899-12-30T16:33:11"/>
    <d v="2023-06-05T00:00:00"/>
    <d v="1899-12-30T16:53:47"/>
    <n v="1236"/>
    <n v="20.6"/>
    <s v="regulacion"/>
    <s v="ajuste"/>
    <n v="23"/>
    <s v="junio"/>
    <s v="T"/>
    <m/>
    <s v="no"/>
    <m/>
    <m/>
    <m/>
  </r>
  <r>
    <n v="143956"/>
    <x v="0"/>
    <s v="Moreno"/>
    <x v="18"/>
    <d v="2018-11-01T00:00:00"/>
    <s v="-"/>
    <s v="Mantenimiento Electrico"/>
    <d v="2023-06-05T00:00:00"/>
    <d v="1899-12-30T16:53:33"/>
    <d v="2023-06-05T00:00:00"/>
    <d v="1899-12-30T16:56:25"/>
    <n v="172"/>
    <n v="2.8666666666666667"/>
    <s v="microparada"/>
    <s v="microparada"/>
    <n v="23"/>
    <s v="junio"/>
    <s v="T"/>
    <s v="microparada"/>
    <s v="microparada"/>
    <s v="microparada"/>
    <s v="microparada"/>
    <s v="microparada"/>
  </r>
  <r>
    <n v="143960"/>
    <x v="19"/>
    <s v="Moreno"/>
    <x v="3"/>
    <d v="2021-02-04T00:00:00"/>
    <s v="Victor"/>
    <s v="Mantenimiento Mecanico"/>
    <d v="2023-06-05T00:00:00"/>
    <d v="1899-12-30T17:17:56"/>
    <d v="2023-06-05T00:00:00"/>
    <d v="1899-12-30T17:30:13"/>
    <n v="737"/>
    <n v="12.283333333333333"/>
    <s v="regulacion de celofanadora"/>
    <s v="ajuste"/>
    <n v="23"/>
    <s v="junio"/>
    <s v="T"/>
    <m/>
    <s v="no"/>
    <m/>
    <m/>
    <m/>
  </r>
  <r>
    <n v="143961"/>
    <x v="11"/>
    <s v="Moreno"/>
    <x v="1"/>
    <d v="2018-11-01T00:00:00"/>
    <s v="-"/>
    <s v="Mantenimiento Electrico"/>
    <d v="2023-06-05T00:00:00"/>
    <d v="1899-12-30T17:52:37"/>
    <d v="2023-06-05T00:00:00"/>
    <d v="1899-12-30T17:59:19"/>
    <n v="402"/>
    <n v="6.7"/>
    <s v="microparada"/>
    <s v="microparada"/>
    <n v="23"/>
    <s v="junio"/>
    <s v="T"/>
    <s v="microparada"/>
    <s v="microparada"/>
    <s v="microparada"/>
    <s v="microparada"/>
    <s v="microparada"/>
  </r>
  <r>
    <n v="143968"/>
    <x v="3"/>
    <s v="Moreno"/>
    <x v="10"/>
    <d v="2018-11-01T00:00:00"/>
    <s v="-"/>
    <s v="Mantenimiento Mecanico"/>
    <d v="2023-06-05T00:00:00"/>
    <d v="1899-12-30T18:50:06"/>
    <d v="2023-06-05T00:00:00"/>
    <d v="1899-12-30T19:17:38"/>
    <n v="1652"/>
    <n v="27.533333333333335"/>
    <s v="regulacion"/>
    <s v="ajuste"/>
    <n v="23"/>
    <s v="junio"/>
    <s v="T"/>
    <m/>
    <s v="no"/>
    <m/>
    <m/>
    <m/>
  </r>
  <r>
    <n v="143974"/>
    <x v="3"/>
    <s v="Moreno"/>
    <x v="10"/>
    <d v="2018-11-01T00:00:00"/>
    <s v="-"/>
    <s v="Mantenimiento Mecanico"/>
    <d v="2023-06-05T00:00:00"/>
    <d v="1899-12-30T20:08:45"/>
    <d v="2023-06-05T00:00:00"/>
    <d v="1899-12-30T21:03:49"/>
    <n v="3304"/>
    <n v="55.06666666666667"/>
    <s v="regulacion"/>
    <s v="ajuste"/>
    <n v="23"/>
    <s v="junio"/>
    <s v="T"/>
    <m/>
    <s v="no"/>
    <m/>
    <m/>
    <m/>
  </r>
  <r>
    <n v="143975"/>
    <x v="3"/>
    <s v="Moreno"/>
    <x v="11"/>
    <d v="2018-11-01T00:00:00"/>
    <s v="-"/>
    <s v="Mantenimiento Mecanico"/>
    <d v="2023-06-05T00:00:00"/>
    <d v="1899-12-30T20:32:50"/>
    <d v="2023-06-05T00:00:00"/>
    <d v="1899-12-30T20:54:59"/>
    <n v="1329"/>
    <n v="22.15"/>
    <s v="regulacion"/>
    <s v="ajuste"/>
    <n v="23"/>
    <s v="junio"/>
    <s v="T"/>
    <m/>
    <s v="no"/>
    <m/>
    <m/>
    <m/>
  </r>
  <r>
    <n v="143978"/>
    <x v="22"/>
    <s v="Moreno"/>
    <x v="3"/>
    <d v="2021-02-04T00:00:00"/>
    <s v="Victor"/>
    <s v="Mantenimiento Mecanico"/>
    <d v="2023-06-05T00:00:00"/>
    <d v="1899-12-30T21:13:02"/>
    <d v="2023-06-05T00:00:00"/>
    <d v="1899-12-30T21:23:11"/>
    <n v="609"/>
    <n v="10.15"/>
    <s v="regulacion"/>
    <s v="ajuste"/>
    <n v="23"/>
    <s v="junio"/>
    <s v="T"/>
    <m/>
    <s v="no"/>
    <m/>
    <m/>
    <m/>
  </r>
  <r>
    <n v="143991"/>
    <x v="9"/>
    <s v="Moreno"/>
    <x v="6"/>
    <d v="2021-03-03T00:00:00"/>
    <s v="Martín"/>
    <s v="Mantenimiento Mecanico"/>
    <d v="2023-06-06T00:00:00"/>
    <d v="1899-12-30T06:06:11"/>
    <d v="2023-06-06T00:00:00"/>
    <d v="1899-12-30T06:29:16"/>
    <n v="1385"/>
    <n v="23.083333333333332"/>
    <s v="sin informacion"/>
    <s v="sin informacion"/>
    <n v="23"/>
    <s v="junio"/>
    <s v="M"/>
    <s v="sin informacion"/>
    <s v="sin informacion"/>
    <s v="sin informacion"/>
    <s v="sin informacion"/>
    <s v="sin informacion"/>
  </r>
  <r>
    <n v="144000"/>
    <x v="0"/>
    <s v="Moreno"/>
    <x v="18"/>
    <d v="2018-11-01T00:00:00"/>
    <s v="-"/>
    <s v="Mantenimiento Electrico"/>
    <d v="2023-06-06T00:00:00"/>
    <d v="1899-12-30T06:43:48"/>
    <d v="2023-06-06T00:00:00"/>
    <d v="1899-12-30T06:58:38"/>
    <n v="890"/>
    <n v="14.833333333333334"/>
    <s v="se fija PT100 y se regula aire"/>
    <s v="ajuste"/>
    <n v="23"/>
    <s v="junio"/>
    <s v="M"/>
    <m/>
    <s v="no"/>
    <m/>
    <m/>
    <m/>
  </r>
  <r>
    <n v="144001"/>
    <x v="6"/>
    <s v="Moreno"/>
    <x v="6"/>
    <d v="2018-11-01T00:00:00"/>
    <s v="-"/>
    <s v="Mantenimiento Mecanico"/>
    <d v="2023-06-06T00:00:00"/>
    <d v="1899-12-30T06:44:41"/>
    <d v="2023-06-06T00:00:00"/>
    <d v="1899-12-30T06:47:18"/>
    <n v="157"/>
    <n v="2.6166666666666667"/>
    <s v="microparada"/>
    <s v="microparada"/>
    <n v="23"/>
    <s v="junio"/>
    <s v="M"/>
    <s v="microparada"/>
    <s v="microparada"/>
    <s v="microparada"/>
    <s v="microparada"/>
    <s v="microparada"/>
  </r>
  <r>
    <n v="144007"/>
    <x v="19"/>
    <s v="Moreno"/>
    <x v="3"/>
    <d v="2021-02-04T00:00:00"/>
    <s v="Victor"/>
    <s v="Mantenimiento Mecanico"/>
    <d v="2023-06-06T00:00:00"/>
    <d v="1899-12-30T08:02:45"/>
    <d v="2023-06-06T00:00:00"/>
    <d v="1899-12-30T08:13:39"/>
    <n v="654"/>
    <n v="10.9"/>
    <s v="sin informacion"/>
    <s v="sin informacion"/>
    <n v="23"/>
    <s v="junio"/>
    <s v="M"/>
    <s v="sin informacion"/>
    <s v="sin informacion"/>
    <s v="sin informacion"/>
    <s v="sin informacion"/>
    <s v="sin informacion"/>
  </r>
  <r>
    <n v="144008"/>
    <x v="0"/>
    <s v="Moreno"/>
    <x v="10"/>
    <d v="2018-11-01T00:00:00"/>
    <s v="-"/>
    <s v="Mantenimiento Mecanico"/>
    <d v="2023-06-06T00:00:00"/>
    <d v="1899-12-30T08:09:56"/>
    <d v="2023-06-06T00:00:00"/>
    <d v="1899-12-30T08:32:36"/>
    <n v="1360"/>
    <n v="22.666666666666668"/>
    <s v="solucion de aire en manguera"/>
    <s v="ajuste"/>
    <n v="23"/>
    <s v="junio"/>
    <s v="M"/>
    <m/>
    <s v="no"/>
    <m/>
    <m/>
    <m/>
  </r>
  <r>
    <n v="144009"/>
    <x v="19"/>
    <s v="Moreno"/>
    <x v="3"/>
    <d v="2021-02-04T00:00:00"/>
    <s v="Victor"/>
    <s v="Mantenimiento Mecanico"/>
    <d v="2023-06-06T00:00:00"/>
    <d v="1899-12-30T08:18:21"/>
    <d v="2023-06-06T00:00:00"/>
    <d v="1899-12-30T08:36:12"/>
    <n v="1071"/>
    <n v="17.850000000000001"/>
    <s v="regulación "/>
    <s v="ajuste"/>
    <n v="23"/>
    <s v="junio"/>
    <s v="M"/>
    <m/>
    <s v="no"/>
    <m/>
    <m/>
    <m/>
  </r>
  <r>
    <n v="144013"/>
    <x v="3"/>
    <s v="Moreno"/>
    <x v="2"/>
    <d v="2020-02-20T00:00:00"/>
    <s v="Martín"/>
    <s v="Mantenimiento Mecanico"/>
    <d v="2023-06-06T00:00:00"/>
    <d v="1899-12-30T09:08:44"/>
    <d v="2023-06-06T00:00:00"/>
    <d v="1899-12-30T10:02:08"/>
    <n v="3204"/>
    <n v="53.4"/>
    <s v="sin informacion"/>
    <s v="sin informacion"/>
    <n v="23"/>
    <s v="junio"/>
    <s v="M"/>
    <s v="sin informacion"/>
    <s v="sin informacion"/>
    <s v="sin informacion"/>
    <s v="sin informacion"/>
    <s v="sin informacion"/>
  </r>
  <r>
    <n v="144020"/>
    <x v="0"/>
    <s v="Moreno"/>
    <x v="4"/>
    <d v="2018-11-01T00:00:00"/>
    <s v="-"/>
    <s v="Mantenimiento Mecanico"/>
    <d v="2023-06-06T00:00:00"/>
    <d v="1899-12-30T10:04:19"/>
    <d v="2023-06-06T00:00:00"/>
    <d v="1899-12-30T10:30:38"/>
    <n v="1579"/>
    <n v="26.316666666666666"/>
    <s v="sin informacion"/>
    <s v="sin informacion"/>
    <n v="23"/>
    <s v="junio"/>
    <s v="M"/>
    <s v="sin informacion"/>
    <s v="sin informacion"/>
    <s v="sin informacion"/>
    <s v="sin informacion"/>
    <s v="sin informacion"/>
  </r>
  <r>
    <n v="144022"/>
    <x v="2"/>
    <s v="Moreno"/>
    <x v="3"/>
    <d v="2021-02-04T00:00:00"/>
    <s v="Victor"/>
    <s v="Mantenimiento Mecanico"/>
    <d v="2023-06-06T00:00:00"/>
    <d v="1899-12-30T10:17:53"/>
    <d v="2023-06-06T00:00:00"/>
    <d v="1899-12-30T10:19:05"/>
    <n v="72"/>
    <n v="1.2"/>
    <s v="microparada"/>
    <s v="microparada"/>
    <n v="23"/>
    <s v="junio"/>
    <s v="M"/>
    <s v="microparada"/>
    <s v="microparada"/>
    <s v="microparada"/>
    <s v="microparada"/>
    <s v="microparada"/>
  </r>
  <r>
    <n v="144028"/>
    <x v="19"/>
    <s v="Moreno"/>
    <x v="3"/>
    <d v="2021-02-04T00:00:00"/>
    <s v="Victor"/>
    <s v="Mantenimiento Mecanico"/>
    <d v="2023-06-06T00:00:00"/>
    <d v="1899-12-30T11:08:23"/>
    <d v="2023-06-06T00:00:00"/>
    <d v="1899-12-30T11:15:25"/>
    <n v="422"/>
    <n v="7.0333333333333332"/>
    <s v="microparada"/>
    <s v="microparada"/>
    <n v="23"/>
    <s v="junio"/>
    <s v="M"/>
    <s v="microparada"/>
    <s v="microparada"/>
    <s v="microparada"/>
    <s v="microparada"/>
    <s v="microparada"/>
  </r>
  <r>
    <n v="144030"/>
    <x v="19"/>
    <s v="Moreno"/>
    <x v="3"/>
    <d v="2021-02-04T00:00:00"/>
    <s v="Victor"/>
    <s v="Mantenimiento Mecanico"/>
    <d v="2023-06-06T00:00:00"/>
    <d v="1899-12-30T11:16:23"/>
    <d v="2023-06-06T00:00:00"/>
    <d v="1899-12-30T11:25:58"/>
    <n v="575"/>
    <n v="9.5833333333333339"/>
    <s v="microparada"/>
    <s v="microparada"/>
    <n v="23"/>
    <s v="junio"/>
    <s v="M"/>
    <s v="microparada"/>
    <s v="microparada"/>
    <s v="microparada"/>
    <s v="microparada"/>
    <s v="microparada"/>
  </r>
  <r>
    <n v="144037"/>
    <x v="22"/>
    <s v="Moreno"/>
    <x v="7"/>
    <d v="2021-02-12T00:00:00"/>
    <s v="Martín"/>
    <s v="Mantenimiento Electrico"/>
    <d v="2023-06-06T00:00:00"/>
    <d v="1899-12-30T11:47:14"/>
    <d v="2023-06-06T00:00:00"/>
    <d v="1899-12-30T11:51:26"/>
    <n v="252"/>
    <n v="4.2"/>
    <s v="microparada"/>
    <s v="microparada"/>
    <n v="23"/>
    <s v="junio"/>
    <s v="M"/>
    <s v="microparada"/>
    <s v="microparada"/>
    <s v="microparada"/>
    <s v="microparada"/>
    <s v="microparada"/>
  </r>
  <r>
    <n v="144038"/>
    <x v="10"/>
    <s v="Moreno"/>
    <x v="7"/>
    <d v="2020-09-30T00:00:00"/>
    <s v="Martín"/>
    <s v="Mantenimiento Mecanico"/>
    <d v="2023-06-06T00:00:00"/>
    <d v="1899-12-30T12:00:46"/>
    <d v="2023-06-06T00:00:00"/>
    <d v="1899-12-30T13:04:09"/>
    <n v="3803"/>
    <n v="63.383333333333333"/>
    <s v="regulacion de sensor de frasco vacío"/>
    <s v="ajuste"/>
    <n v="23"/>
    <s v="junio"/>
    <s v="M"/>
    <m/>
    <s v="no"/>
    <m/>
    <m/>
    <m/>
  </r>
  <r>
    <n v="144044"/>
    <x v="6"/>
    <s v="Moreno"/>
    <x v="6"/>
    <d v="2018-11-01T00:00:00"/>
    <s v="-"/>
    <s v="Mantenimiento Electrico"/>
    <d v="2023-06-06T00:00:00"/>
    <d v="1899-12-30T12:10:46"/>
    <d v="2023-06-06T00:00:00"/>
    <d v="1899-12-30T12:29:09"/>
    <n v="1103"/>
    <n v="18.383333333333333"/>
    <s v="Regulacion de sensor"/>
    <s v="ajuste"/>
    <n v="23"/>
    <s v="junio"/>
    <s v="M"/>
    <m/>
    <s v="no"/>
    <m/>
    <m/>
    <m/>
  </r>
  <r>
    <n v="144046"/>
    <x v="6"/>
    <s v="Moreno"/>
    <x v="6"/>
    <d v="2018-11-01T00:00:00"/>
    <s v="-"/>
    <s v="Mantenimiento Mecanico"/>
    <d v="2023-06-06T00:00:00"/>
    <d v="1899-12-30T12:30:30"/>
    <d v="2023-06-06T00:00:00"/>
    <d v="1899-12-30T13:28:59"/>
    <n v="3509"/>
    <n v="58.483333333333334"/>
    <s v="Cambio de palpador por desgaste"/>
    <s v="rotura"/>
    <n v="23"/>
    <s v="junio"/>
    <s v="M"/>
    <m/>
    <s v="si"/>
    <m/>
    <m/>
    <m/>
  </r>
  <r>
    <n v="144050"/>
    <x v="3"/>
    <s v="Moreno"/>
    <x v="2"/>
    <d v="2020-02-20T00:00:00"/>
    <s v="Martín"/>
    <s v="Mantenimiento Mecanico"/>
    <d v="2023-06-06T00:00:00"/>
    <d v="1899-12-30T13:26:16"/>
    <d v="2023-06-06T00:00:00"/>
    <d v="1899-12-30T14:10:01"/>
    <n v="2625"/>
    <n v="43.75"/>
    <s v="sin informacion"/>
    <s v="sin informacion"/>
    <n v="23"/>
    <s v="junio"/>
    <s v="M"/>
    <s v="sin informacion"/>
    <s v="sin informacion"/>
    <s v="sin informacion"/>
    <s v="sin informacion"/>
    <s v="sin informacion"/>
  </r>
  <r>
    <n v="144053"/>
    <x v="6"/>
    <s v="Moreno"/>
    <x v="6"/>
    <d v="2018-11-01T00:00:00"/>
    <s v="-"/>
    <s v="Mantenimiento Electrico"/>
    <d v="2023-06-06T00:00:00"/>
    <d v="1899-12-30T14:25:06"/>
    <d v="2023-06-06T00:00:00"/>
    <d v="1899-12-30T14:29:40"/>
    <n v="274"/>
    <n v="4.5666666666666664"/>
    <s v="microparada"/>
    <s v="microparada"/>
    <n v="23"/>
    <s v="junio"/>
    <s v="T"/>
    <s v="microparada"/>
    <s v="microparada"/>
    <s v="microparada"/>
    <s v="microparada"/>
    <s v="microparada"/>
  </r>
  <r>
    <n v="144058"/>
    <x v="1"/>
    <s v="Moreno"/>
    <x v="2"/>
    <d v="2020-10-16T00:00:00"/>
    <s v="Martín"/>
    <s v="Mantenimiento Electrico"/>
    <d v="2023-06-06T00:00:00"/>
    <d v="1899-12-30T15:22:30"/>
    <d v="2023-06-06T00:00:00"/>
    <d v="1899-12-30T16:35:25"/>
    <n v="4375"/>
    <n v="72.916666666666671"/>
    <s v="se cambia cable de sensor cabezal n° 4"/>
    <s v="rotura"/>
    <n v="23"/>
    <s v="junio"/>
    <s v="T"/>
    <m/>
    <s v="si"/>
    <m/>
    <m/>
    <m/>
  </r>
  <r>
    <n v="144059"/>
    <x v="11"/>
    <s v="Moreno"/>
    <x v="10"/>
    <d v="2018-11-01T00:00:00"/>
    <s v="-"/>
    <s v="Mantenimiento Mecanico"/>
    <d v="2023-06-06T00:00:00"/>
    <d v="1899-12-30T15:28:31"/>
    <d v="2023-06-06T00:00:00"/>
    <d v="1899-12-30T15:52:46"/>
    <n v="1455"/>
    <n v="24.25"/>
    <s v="enderezamiento de guía transportadora"/>
    <s v="ajuste"/>
    <n v="23"/>
    <s v="junio"/>
    <s v="T"/>
    <m/>
    <s v="no"/>
    <m/>
    <m/>
    <m/>
  </r>
  <r>
    <n v="144068"/>
    <x v="2"/>
    <s v="Moreno"/>
    <x v="12"/>
    <d v="2020-02-21T00:00:00"/>
    <s v="Martín"/>
    <s v="Mantenimiento Mecanico"/>
    <d v="2023-06-06T00:00:00"/>
    <d v="1899-12-30T17:09:28"/>
    <d v="2023-06-06T00:00:00"/>
    <d v="1899-12-30T17:22:58"/>
    <n v="810"/>
    <n v="13.5"/>
    <s v="se trabó tapa en piñón de cadena"/>
    <s v="ajuste"/>
    <n v="23"/>
    <s v="junio"/>
    <s v="T"/>
    <m/>
    <s v="no"/>
    <m/>
    <m/>
    <m/>
  </r>
  <r>
    <n v="144069"/>
    <x v="6"/>
    <s v="Moreno"/>
    <x v="6"/>
    <d v="2018-11-01T00:00:00"/>
    <s v="-"/>
    <s v="Mantenimiento Electrico"/>
    <d v="2023-06-06T00:00:00"/>
    <d v="1899-12-30T17:16:28"/>
    <d v="2023-06-06T00:00:00"/>
    <d v="1899-12-30T18:20:00"/>
    <n v="3812"/>
    <n v="63.533333333333331"/>
    <s v="sin informacion"/>
    <s v="sin informacion"/>
    <n v="23"/>
    <s v="junio"/>
    <s v="T"/>
    <s v="sin informacion"/>
    <s v="sin informacion"/>
    <s v="sin informacion"/>
    <s v="sin informacion"/>
    <s v="sin informacion"/>
  </r>
  <r>
    <n v="144071"/>
    <x v="6"/>
    <s v="Moreno"/>
    <x v="6"/>
    <d v="2018-11-01T00:00:00"/>
    <s v="-"/>
    <s v="Mantenimiento Electrico"/>
    <d v="2023-06-06T00:00:00"/>
    <d v="1899-12-30T18:24:44"/>
    <d v="2023-06-06T00:00:00"/>
    <d v="1899-12-30T18:53:19"/>
    <n v="1715"/>
    <n v="28.583333333333332"/>
    <s v="sin informacion"/>
    <s v="sin informacion"/>
    <n v="23"/>
    <s v="junio"/>
    <s v="T"/>
    <s v="sin informacion"/>
    <s v="sin informacion"/>
    <s v="sin informacion"/>
    <s v="sin informacion"/>
    <s v="sin informacion"/>
  </r>
  <r>
    <n v="144076"/>
    <x v="21"/>
    <s v="Moreno"/>
    <x v="10"/>
    <d v="2018-11-01T00:00:00"/>
    <s v="-"/>
    <s v="Mantenimiento Electrico"/>
    <d v="2023-06-06T00:00:00"/>
    <d v="1899-12-30T19:16:44"/>
    <d v="2023-06-06T00:00:00"/>
    <d v="1899-12-30T19:16:52"/>
    <n v="8"/>
    <n v="0.13333333333333333"/>
    <s v="microparada"/>
    <s v="microparada"/>
    <n v="23"/>
    <s v="junio"/>
    <s v="T"/>
    <s v="microparada"/>
    <s v="microparada"/>
    <s v="microparada"/>
    <s v="microparada"/>
    <s v="microparada"/>
  </r>
  <r>
    <n v="144077"/>
    <x v="21"/>
    <s v="Moreno"/>
    <x v="10"/>
    <d v="2018-11-01T00:00:00"/>
    <s v="-"/>
    <s v="Mantenimiento Electrico"/>
    <d v="2023-06-06T00:00:00"/>
    <d v="1899-12-30T19:17:20"/>
    <d v="2023-06-06T00:00:00"/>
    <d v="1899-12-30T19:34:51"/>
    <n v="1051"/>
    <n v="17.516666666666666"/>
    <s v="sin informacion"/>
    <s v="sin informacion"/>
    <n v="23"/>
    <s v="junio"/>
    <s v="T"/>
    <s v="sin informacion"/>
    <s v="sin informacion"/>
    <s v="sin informacion"/>
    <s v="sin informacion"/>
    <s v="sin informacion"/>
  </r>
  <r>
    <n v="144081"/>
    <x v="0"/>
    <s v="Moreno"/>
    <x v="10"/>
    <d v="2018-11-01T00:00:00"/>
    <s v="-"/>
    <s v="Mantenimiento Electrico"/>
    <d v="2023-06-06T00:00:00"/>
    <d v="1899-12-30T19:48:17"/>
    <d v="2023-06-06T00:00:00"/>
    <d v="1899-12-30T20:00:11"/>
    <n v="714"/>
    <n v="11.9"/>
    <s v="regulacion de sensor"/>
    <s v="ajuste"/>
    <n v="23"/>
    <s v="junio"/>
    <s v="T"/>
    <m/>
    <s v="no"/>
    <m/>
    <m/>
    <m/>
  </r>
  <r>
    <n v="144083"/>
    <x v="0"/>
    <s v="Moreno"/>
    <x v="10"/>
    <d v="2018-11-01T00:00:00"/>
    <s v="-"/>
    <s v="Mantenimiento Electrico"/>
    <d v="2023-06-06T00:00:00"/>
    <d v="1899-12-30T20:04:39"/>
    <d v="2023-06-06T00:00:00"/>
    <d v="1899-12-30T21:08:07"/>
    <n v="3808"/>
    <n v="63.466666666666669"/>
    <s v="se pegó buje de bronce que va en el sin fin que Régulo los cabezales de torqueadora"/>
    <s v="ajuste"/>
    <n v="23"/>
    <s v="junio"/>
    <s v="T"/>
    <m/>
    <s v="no"/>
    <m/>
    <m/>
    <m/>
  </r>
  <r>
    <n v="144084"/>
    <x v="2"/>
    <s v="Moreno"/>
    <x v="3"/>
    <d v="2021-02-04T00:00:00"/>
    <s v="Victor"/>
    <s v="Mantenimiento Mecanico"/>
    <d v="2023-06-06T00:00:00"/>
    <d v="1899-12-30T20:08:19"/>
    <d v="2023-06-06T00:00:00"/>
    <d v="1899-12-30T20:14:09"/>
    <n v="350"/>
    <n v="5.833333333333333"/>
    <s v="microparada"/>
    <s v="microparada"/>
    <n v="23"/>
    <s v="junio"/>
    <s v="T"/>
    <s v="microparada"/>
    <s v="microparada"/>
    <s v="microparada"/>
    <s v="microparada"/>
    <s v="microparada"/>
  </r>
  <r>
    <n v="144085"/>
    <x v="28"/>
    <s v="Moreno"/>
    <x v="2"/>
    <d v="2018-11-01T00:00:00"/>
    <s v="-"/>
    <s v="Mantenimiento Mecanico"/>
    <d v="2023-06-06T00:00:00"/>
    <d v="1899-12-30T20:24:17"/>
    <d v="2023-06-06T00:00:00"/>
    <d v="1899-12-30T20:30:15"/>
    <n v="358"/>
    <n v="5.9666666666666668"/>
    <s v="microparada"/>
    <s v="microparada"/>
    <n v="23"/>
    <s v="junio"/>
    <s v="T"/>
    <s v="microparada"/>
    <s v="microparada"/>
    <s v="microparada"/>
    <s v="microparada"/>
    <s v="microparada"/>
  </r>
  <r>
    <n v="144089"/>
    <x v="0"/>
    <s v="Moreno"/>
    <x v="18"/>
    <d v="2018-11-01T00:00:00"/>
    <s v="-"/>
    <s v="Mantenimiento Mecanico"/>
    <d v="2023-06-06T00:00:00"/>
    <d v="1899-12-30T21:06:54"/>
    <d v="2023-06-06T00:00:00"/>
    <d v="1899-12-30T21:41:17"/>
    <n v="2063"/>
    <n v="34.383333333333333"/>
    <s v="sin informacion"/>
    <s v="sin informacion"/>
    <n v="23"/>
    <s v="junio"/>
    <s v="T"/>
    <s v="sin informacion"/>
    <s v="sin informacion"/>
    <s v="sin informacion"/>
    <s v="sin informacion"/>
    <s v="sin informacion"/>
  </r>
  <r>
    <n v="144092"/>
    <x v="27"/>
    <s v="Moreno"/>
    <x v="2"/>
    <d v="2018-11-01T00:00:00"/>
    <s v="-"/>
    <s v="Mantenimiento Mecanico"/>
    <d v="2023-06-07T00:00:00"/>
    <d v="1899-12-30T02:20:10"/>
    <d v="2023-06-07T00:00:00"/>
    <d v="1899-12-30T02:26:38"/>
    <n v="388"/>
    <n v="6.4666666666666668"/>
    <s v="microparada"/>
    <s v="microparada"/>
    <n v="23"/>
    <s v="junio"/>
    <s v="N"/>
    <s v="microparada"/>
    <s v="microparada"/>
    <s v="microparada"/>
    <s v="microparada"/>
    <s v="microparada"/>
  </r>
  <r>
    <n v="144101"/>
    <x v="0"/>
    <s v="Moreno"/>
    <x v="18"/>
    <d v="2018-11-01T00:00:00"/>
    <s v="-"/>
    <s v="Mantenimiento Electrico"/>
    <d v="2023-06-07T00:00:00"/>
    <d v="1899-12-30T06:18:14"/>
    <d v="2023-06-07T00:00:00"/>
    <d v="1899-12-30T06:39:45"/>
    <n v="1291"/>
    <n v="21.516666666666666"/>
    <s v="Se regula centrador "/>
    <s v="ajuste"/>
    <n v="23"/>
    <s v="junio"/>
    <s v="M"/>
    <m/>
    <s v="no"/>
    <m/>
    <m/>
    <m/>
  </r>
  <r>
    <n v="144124"/>
    <x v="1"/>
    <s v="Moreno"/>
    <x v="2"/>
    <d v="2020-10-16T00:00:00"/>
    <s v="Martín"/>
    <s v="Mantenimiento Electrico"/>
    <d v="2023-06-07T00:00:00"/>
    <d v="1899-12-30T08:05:46"/>
    <d v="2023-06-07T00:00:00"/>
    <d v="1899-12-30T08:14:08"/>
    <n v="502"/>
    <n v="8.3666666666666671"/>
    <s v="microparada"/>
    <s v="microparada"/>
    <n v="23"/>
    <s v="junio"/>
    <s v="M"/>
    <s v="microparada"/>
    <s v="microparada"/>
    <s v="microparada"/>
    <s v="microparada"/>
    <s v="microparada"/>
  </r>
  <r>
    <n v="144127"/>
    <x v="6"/>
    <s v="Moreno"/>
    <x v="14"/>
    <d v="2018-11-01T00:00:00"/>
    <s v="-"/>
    <s v="Mantenimiento Mecanico"/>
    <d v="2023-06-07T00:00:00"/>
    <d v="1899-12-30T09:01:13"/>
    <d v="2023-06-07T00:00:00"/>
    <d v="1899-12-30T09:14:44"/>
    <n v="811"/>
    <n v="13.516666666666667"/>
    <s v="sin informacion"/>
    <s v="sin informacion"/>
    <n v="23"/>
    <s v="junio"/>
    <s v="M"/>
    <s v="sin informacion"/>
    <s v="sin informacion"/>
    <s v="sin informacion"/>
    <s v="sin informacion"/>
    <s v="sin informacion"/>
  </r>
  <r>
    <n v="144128"/>
    <x v="6"/>
    <s v="Moreno"/>
    <x v="14"/>
    <d v="2018-11-01T00:00:00"/>
    <s v="-"/>
    <s v="Mantenimiento Electrico"/>
    <d v="2023-06-07T00:00:00"/>
    <d v="1899-12-30T09:14:51"/>
    <d v="2023-06-07T00:00:00"/>
    <d v="1899-12-30T10:01:48"/>
    <n v="2817"/>
    <n v="46.95"/>
    <s v="sin informacion"/>
    <s v="sin informacion"/>
    <n v="23"/>
    <s v="junio"/>
    <s v="M"/>
    <s v="sin informacion"/>
    <s v="sin informacion"/>
    <s v="sin informacion"/>
    <s v="sin informacion"/>
    <s v="sin informacion"/>
  </r>
  <r>
    <n v="144129"/>
    <x v="6"/>
    <s v="Moreno"/>
    <x v="16"/>
    <d v="2018-11-01T00:00:00"/>
    <s v="-"/>
    <s v="Mantenimiento Mecanico"/>
    <d v="2023-06-07T00:00:00"/>
    <d v="1899-12-30T09:25:16"/>
    <d v="2023-06-07T00:00:00"/>
    <d v="1899-12-30T10:07:42"/>
    <n v="2546"/>
    <n v="42.43333333333333"/>
    <s v="sin informacion"/>
    <s v="sin informacion"/>
    <n v="23"/>
    <s v="junio"/>
    <s v="M"/>
    <s v="sin informacion"/>
    <s v="sin informacion"/>
    <s v="sin informacion"/>
    <s v="sin informacion"/>
    <s v="sin informacion"/>
  </r>
  <r>
    <n v="144140"/>
    <x v="2"/>
    <s v="Moreno"/>
    <x v="20"/>
    <d v="2021-10-06T00:00:00"/>
    <s v="Sebastian "/>
    <s v="Mantenimiento Mecanico"/>
    <d v="2023-06-07T00:00:00"/>
    <d v="1899-12-30T10:02:35"/>
    <d v="2023-06-07T00:00:00"/>
    <d v="1899-12-30T12:56:09"/>
    <n v="10414"/>
    <n v="173.56666666666666"/>
    <s v="sin informacion"/>
    <s v="sin informacion"/>
    <n v="23"/>
    <s v="junio"/>
    <s v="M"/>
    <s v="sin informacion"/>
    <s v="sin informacion"/>
    <s v="sin informacion"/>
    <s v="sin informacion"/>
    <s v="sin informacion"/>
  </r>
  <r>
    <n v="144141"/>
    <x v="6"/>
    <s v="Moreno"/>
    <x v="14"/>
    <d v="2018-11-01T00:00:00"/>
    <s v="-"/>
    <s v="Mantenimiento Electrico"/>
    <d v="2023-06-07T00:00:00"/>
    <d v="1899-12-30T10:04:28"/>
    <d v="2023-06-07T00:00:00"/>
    <d v="1899-12-30T10:15:28"/>
    <n v="660"/>
    <n v="11"/>
    <s v="sin informacion"/>
    <s v="sin informacion"/>
    <n v="23"/>
    <s v="junio"/>
    <s v="M"/>
    <s v="sin informacion"/>
    <s v="sin informacion"/>
    <s v="sin informacion"/>
    <s v="sin informacion"/>
    <s v="sin informacion"/>
  </r>
  <r>
    <n v="144147"/>
    <x v="6"/>
    <s v="Moreno"/>
    <x v="14"/>
    <d v="2018-11-01T00:00:00"/>
    <s v="-"/>
    <s v="Mantenimiento Electrico"/>
    <d v="2023-06-07T00:00:00"/>
    <d v="1899-12-30T10:19:55"/>
    <d v="2023-06-07T00:00:00"/>
    <d v="1899-12-30T12:53:29"/>
    <n v="9214"/>
    <n v="153.56666666666666"/>
    <s v="sin informacion"/>
    <s v="sin informacion"/>
    <n v="23"/>
    <s v="junio"/>
    <s v="M"/>
    <s v="sin informacion"/>
    <s v="sin informacion"/>
    <s v="sin informacion"/>
    <s v="sin informacion"/>
    <s v="sin informacion"/>
  </r>
  <r>
    <n v="144156"/>
    <x v="22"/>
    <s v="Moreno"/>
    <x v="10"/>
    <d v="2022-07-14T00:00:00"/>
    <s v="Natalio"/>
    <s v="Mantenimiento Mecanico"/>
    <d v="2023-06-07T00:00:00"/>
    <d v="1899-12-30T11:00:10"/>
    <d v="2023-06-07T00:00:00"/>
    <d v="1899-12-30T11:00:16"/>
    <n v="6"/>
    <n v="0.1"/>
    <s v="microparada"/>
    <s v="microparada"/>
    <n v="23"/>
    <s v="junio"/>
    <s v="M"/>
    <s v="microparada"/>
    <s v="microparada"/>
    <s v="microparada"/>
    <s v="microparada"/>
    <s v="microparada"/>
  </r>
  <r>
    <n v="144157"/>
    <x v="3"/>
    <s v="Moreno"/>
    <x v="10"/>
    <d v="2018-11-01T00:00:00"/>
    <s v="-"/>
    <s v="Mantenimiento Mecanico"/>
    <d v="2023-06-07T00:00:00"/>
    <d v="1899-12-30T11:00:24"/>
    <d v="2023-06-07T00:00:00"/>
    <d v="1899-12-30T12:06:28"/>
    <n v="3964"/>
    <n v="66.066666666666663"/>
    <s v="se cambia rele del frenador de puck y se revisa electro"/>
    <s v="rotura"/>
    <n v="23"/>
    <s v="junio"/>
    <s v="M"/>
    <m/>
    <s v="si"/>
    <m/>
    <m/>
    <m/>
  </r>
  <r>
    <n v="144159"/>
    <x v="22"/>
    <s v="Moreno"/>
    <x v="7"/>
    <d v="2021-02-12T00:00:00"/>
    <s v="Martín"/>
    <s v="Mantenimiento Electrico"/>
    <d v="2023-06-07T00:00:00"/>
    <d v="1899-12-30T11:17:33"/>
    <d v="2023-06-07T00:00:00"/>
    <d v="1899-12-30T11:45:43"/>
    <n v="1690"/>
    <n v="28.166666666666668"/>
    <s v="sin informacion"/>
    <s v="sin informacion"/>
    <n v="23"/>
    <s v="junio"/>
    <s v="M"/>
    <s v="sin informacion"/>
    <s v="sin informacion"/>
    <s v="sin informacion"/>
    <s v="sin informacion"/>
    <s v="sin informacion"/>
  </r>
  <r>
    <n v="144163"/>
    <x v="9"/>
    <s v="Moreno"/>
    <x v="6"/>
    <d v="2021-03-03T00:00:00"/>
    <s v="Martín"/>
    <s v="Mantenimiento Mecanico"/>
    <d v="2023-06-07T00:00:00"/>
    <d v="1899-12-30T11:48:53"/>
    <d v="2023-06-07T00:00:00"/>
    <d v="1899-12-30T16:03:55"/>
    <n v="15302"/>
    <n v="255.03333333333333"/>
    <s v="sin informacion"/>
    <s v="sin informacion"/>
    <n v="23"/>
    <s v="junio"/>
    <s v="M"/>
    <s v="sin informacion"/>
    <s v="sin informacion"/>
    <s v="sin informacion"/>
    <s v="sin informacion"/>
    <s v="sin informacion"/>
  </r>
  <r>
    <n v="144164"/>
    <x v="1"/>
    <s v="Moreno"/>
    <x v="2"/>
    <d v="2020-10-16T00:00:00"/>
    <s v="Martín"/>
    <s v="Mantenimiento Electrico"/>
    <d v="2023-06-07T00:00:00"/>
    <d v="1899-12-30T11:57:52"/>
    <d v="2023-06-07T00:00:00"/>
    <d v="1899-12-30T12:26:02"/>
    <n v="1690"/>
    <n v="28.166666666666668"/>
    <s v="se regula camara de etiqueta"/>
    <s v="ajuste"/>
    <n v="23"/>
    <s v="junio"/>
    <s v="M"/>
    <m/>
    <s v="no"/>
    <m/>
    <m/>
    <m/>
  </r>
  <r>
    <n v="144171"/>
    <x v="28"/>
    <s v="Moreno"/>
    <x v="2"/>
    <d v="2018-11-01T00:00:00"/>
    <s v="-"/>
    <s v="Mantenimiento Mecanico"/>
    <d v="2023-06-07T00:00:00"/>
    <d v="1899-12-30T13:16:38"/>
    <d v="2023-06-07T00:00:00"/>
    <d v="1899-12-30T13:27:02"/>
    <n v="624"/>
    <n v="10.4"/>
    <s v="sin informacion"/>
    <s v="sin informacion"/>
    <n v="23"/>
    <s v="junio"/>
    <s v="M"/>
    <s v="sin informacion"/>
    <s v="sin informacion"/>
    <s v="sin informacion"/>
    <s v="sin informacion"/>
    <s v="sin informacion"/>
  </r>
  <r>
    <n v="144177"/>
    <x v="0"/>
    <s v="Moreno"/>
    <x v="18"/>
    <d v="2018-11-01T00:00:00"/>
    <s v="-"/>
    <s v="Mantenimiento Mecanico"/>
    <d v="2023-06-07T00:00:00"/>
    <d v="1899-12-30T14:32:48"/>
    <d v="2023-06-07T00:00:00"/>
    <d v="1899-12-30T14:47:32"/>
    <n v="884"/>
    <n v="14.733333333333333"/>
    <s v="se cambia de posición púas en separador de tubos"/>
    <s v="ajuste"/>
    <n v="23"/>
    <s v="junio"/>
    <s v="T"/>
    <m/>
    <s v="no"/>
    <m/>
    <m/>
    <m/>
  </r>
  <r>
    <n v="144179"/>
    <x v="2"/>
    <s v="Moreno"/>
    <x v="13"/>
    <d v="2018-11-01T00:00:00"/>
    <s v="-"/>
    <s v="Mantenimiento Mecanico"/>
    <d v="2023-06-07T00:00:00"/>
    <d v="1899-12-30T14:34:54"/>
    <d v="2023-06-07T00:00:00"/>
    <d v="1899-12-30T15:19:09"/>
    <n v="2655"/>
    <n v="44.25"/>
    <s v="se acomoda brazo de cierre de estuche"/>
    <s v="ajuste"/>
    <n v="23"/>
    <s v="junio"/>
    <s v="T"/>
    <m/>
    <s v="no"/>
    <m/>
    <m/>
    <m/>
  </r>
  <r>
    <n v="144180"/>
    <x v="0"/>
    <s v="Moreno"/>
    <x v="2"/>
    <d v="2018-11-01T00:00:00"/>
    <s v="-"/>
    <s v="Mantenimiento Mecanico"/>
    <d v="2023-06-07T00:00:00"/>
    <d v="1899-12-30T14:37:43"/>
    <d v="2023-06-07T00:00:00"/>
    <d v="1899-12-30T14:43:46"/>
    <n v="363"/>
    <n v="6.05"/>
    <s v="microparada"/>
    <s v="microparada"/>
    <n v="23"/>
    <s v="junio"/>
    <s v="T"/>
    <s v="microparada"/>
    <s v="microparada"/>
    <s v="microparada"/>
    <s v="microparada"/>
    <s v="microparada"/>
  </r>
  <r>
    <n v="144185"/>
    <x v="3"/>
    <s v="Moreno"/>
    <x v="8"/>
    <d v="2018-11-01T00:00:00"/>
    <s v="-"/>
    <s v="Mantenimiento Mecanico"/>
    <d v="2023-06-07T00:00:00"/>
    <d v="1899-12-30T15:32:40"/>
    <d v="2023-06-07T00:00:00"/>
    <d v="1899-12-30T17:53:29"/>
    <n v="8449"/>
    <n v="140.81666666666666"/>
    <s v="sin informacion"/>
    <s v="sin informacion"/>
    <n v="23"/>
    <s v="junio"/>
    <s v="T"/>
    <s v="sin informacion"/>
    <s v="sin informacion"/>
    <s v="sin informacion"/>
    <s v="sin informacion"/>
    <s v="sin informacion"/>
  </r>
  <r>
    <n v="144187"/>
    <x v="1"/>
    <s v="Moreno"/>
    <x v="2"/>
    <d v="2020-10-16T00:00:00"/>
    <s v="Martín"/>
    <s v="Mantenimiento Electrico"/>
    <d v="2023-06-07T00:00:00"/>
    <d v="1899-12-30T15:50:35"/>
    <d v="2023-06-07T00:00:00"/>
    <d v="1899-12-30T16:21:28"/>
    <n v="1853"/>
    <n v="30.883333333333333"/>
    <s v="sin informacion"/>
    <s v="sin informacion"/>
    <n v="23"/>
    <s v="junio"/>
    <s v="T"/>
    <s v="sin informacion"/>
    <s v="sin informacion"/>
    <s v="sin informacion"/>
    <s v="sin informacion"/>
    <s v="sin informacion"/>
  </r>
  <r>
    <n v="144190"/>
    <x v="0"/>
    <s v="Moreno"/>
    <x v="18"/>
    <d v="2018-11-01T00:00:00"/>
    <s v="-"/>
    <s v="Mantenimiento Electrico"/>
    <d v="2023-06-07T00:00:00"/>
    <d v="1899-12-30T16:40:09"/>
    <d v="2023-06-07T00:00:00"/>
    <d v="1899-12-30T17:08:22"/>
    <n v="1693"/>
    <n v="28.216666666666665"/>
    <s v="sin informacion"/>
    <s v="sin informacion"/>
    <n v="23"/>
    <s v="junio"/>
    <s v="T"/>
    <s v="sin informacion"/>
    <s v="sin informacion"/>
    <s v="sin informacion"/>
    <s v="sin informacion"/>
    <s v="sin informacion"/>
  </r>
  <r>
    <n v="144191"/>
    <x v="1"/>
    <s v="Moreno"/>
    <x v="2"/>
    <d v="2020-10-16T00:00:00"/>
    <s v="Martín"/>
    <s v="Mantenimiento Electrico"/>
    <d v="2023-06-07T00:00:00"/>
    <d v="1899-12-30T16:54:16"/>
    <d v="2023-06-07T00:00:00"/>
    <d v="1899-12-30T18:42:14"/>
    <n v="6478"/>
    <n v="107.96666666666667"/>
    <s v="sin informacion"/>
    <s v="sin informacion"/>
    <n v="23"/>
    <s v="junio"/>
    <s v="T"/>
    <s v="sin informacion"/>
    <s v="sin informacion"/>
    <s v="sin informacion"/>
    <s v="sin informacion"/>
    <s v="sin informacion"/>
  </r>
  <r>
    <n v="144198"/>
    <x v="9"/>
    <s v="Moreno"/>
    <x v="6"/>
    <d v="2021-03-03T00:00:00"/>
    <s v="Martín"/>
    <s v="Mantenimiento Mecanico"/>
    <d v="2023-06-07T00:00:00"/>
    <d v="1899-12-30T18:07:27"/>
    <d v="2023-06-07T00:00:00"/>
    <d v="1899-12-30T18:53:36"/>
    <n v="2769"/>
    <n v="46.15"/>
    <s v="sin informacion"/>
    <s v="sin informacion"/>
    <n v="23"/>
    <s v="junio"/>
    <s v="T"/>
    <s v="sin informacion"/>
    <s v="sin informacion"/>
    <s v="sin informacion"/>
    <s v="sin informacion"/>
    <s v="sin informacion"/>
  </r>
  <r>
    <n v="144201"/>
    <x v="11"/>
    <s v="Moreno"/>
    <x v="8"/>
    <d v="2018-11-01T00:00:00"/>
    <s v="-"/>
    <s v="Mantenimiento Mecanico"/>
    <d v="2023-06-07T00:00:00"/>
    <d v="1899-12-30T19:01:21"/>
    <d v="2023-06-07T00:00:00"/>
    <d v="1899-12-30T19:16:39"/>
    <n v="918"/>
    <n v="15.3"/>
    <s v="sin informacion"/>
    <s v="sin informacion"/>
    <n v="23"/>
    <s v="junio"/>
    <s v="T"/>
    <s v="sin informacion"/>
    <s v="sin informacion"/>
    <s v="sin informacion"/>
    <s v="sin informacion"/>
    <s v="sin informacion"/>
  </r>
  <r>
    <n v="144202"/>
    <x v="1"/>
    <s v="Moreno"/>
    <x v="2"/>
    <d v="2020-10-16T00:00:00"/>
    <s v="Martín"/>
    <s v="Mantenimiento Electrico"/>
    <d v="2023-06-07T00:00:00"/>
    <d v="1899-12-30T19:13:44"/>
    <d v="2023-06-07T00:00:00"/>
    <d v="1899-12-30T19:24:45"/>
    <n v="661"/>
    <n v="11.016666666666667"/>
    <s v="sin informacion"/>
    <s v="sin informacion"/>
    <n v="23"/>
    <s v="junio"/>
    <s v="T"/>
    <s v="sin informacion"/>
    <s v="sin informacion"/>
    <s v="sin informacion"/>
    <s v="sin informacion"/>
    <s v="sin informacion"/>
  </r>
  <r>
    <n v="144203"/>
    <x v="0"/>
    <s v="Moreno"/>
    <x v="10"/>
    <d v="2018-11-01T00:00:00"/>
    <s v="-"/>
    <s v="Mantenimiento Mecanico"/>
    <d v="2023-06-07T00:00:00"/>
    <d v="1899-12-30T19:29:53"/>
    <d v="2023-06-07T00:00:00"/>
    <d v="1899-12-30T19:37:03"/>
    <n v="430"/>
    <n v="7.166666666666667"/>
    <s v="microparada"/>
    <s v="microparada"/>
    <n v="23"/>
    <s v="junio"/>
    <s v="T"/>
    <s v="microparada"/>
    <s v="microparada"/>
    <s v="microparada"/>
    <s v="microparada"/>
    <s v="microparada"/>
  </r>
  <r>
    <n v="144206"/>
    <x v="27"/>
    <s v="Moreno"/>
    <x v="2"/>
    <d v="2018-11-01T00:00:00"/>
    <s v="-"/>
    <s v="Mantenimiento Mecanico"/>
    <d v="2023-06-08T00:00:00"/>
    <d v="1899-12-30T00:10:22"/>
    <d v="2023-06-08T00:00:00"/>
    <d v="1899-12-30T00:15:44"/>
    <n v="322"/>
    <n v="5.3666666666666663"/>
    <s v="microparada"/>
    <s v="microparada"/>
    <n v="23"/>
    <s v="junio"/>
    <s v="N"/>
    <s v="microparada"/>
    <s v="microparada"/>
    <s v="microparada"/>
    <s v="microparada"/>
    <s v="microparada"/>
  </r>
  <r>
    <n v="144217"/>
    <x v="1"/>
    <s v="Moreno"/>
    <x v="2"/>
    <d v="2020-10-16T00:00:00"/>
    <s v="Martín"/>
    <s v="Mantenimiento Electrico"/>
    <d v="2023-06-08T00:00:00"/>
    <d v="1899-12-30T06:21:23"/>
    <d v="2023-06-08T00:00:00"/>
    <d v="1899-12-30T07:08:31"/>
    <n v="2828"/>
    <n v="47.133333333333333"/>
    <s v="regulacion"/>
    <s v="ajuste"/>
    <n v="23"/>
    <s v="junio"/>
    <s v="M"/>
    <m/>
    <s v="no"/>
    <m/>
    <m/>
    <m/>
  </r>
  <r>
    <n v="144219"/>
    <x v="19"/>
    <s v="Moreno"/>
    <x v="10"/>
    <d v="2023-05-17T00:00:00"/>
    <s v="Juan Manuel"/>
    <s v="Mantenimiento Electrico"/>
    <d v="2023-06-08T00:00:00"/>
    <d v="1899-12-30T06:39:04"/>
    <d v="2023-06-08T00:00:00"/>
    <d v="1899-12-30T06:57:28"/>
    <n v="1104"/>
    <n v="18.399999999999999"/>
    <s v="sin informacion"/>
    <s v="sin informacion"/>
    <n v="23"/>
    <s v="junio"/>
    <s v="M"/>
    <s v="sin informacion"/>
    <s v="sin informacion"/>
    <s v="sin informacion"/>
    <s v="sin informacion"/>
    <s v="sin informacion"/>
  </r>
  <r>
    <n v="144221"/>
    <x v="0"/>
    <s v="Moreno"/>
    <x v="10"/>
    <d v="2018-11-01T00:00:00"/>
    <s v="-"/>
    <s v="Mantenimiento Electrico"/>
    <d v="2023-06-08T00:00:00"/>
    <d v="1899-12-30T07:01:31"/>
    <d v="2023-06-08T00:00:00"/>
    <d v="1899-12-30T07:04:35"/>
    <n v="184"/>
    <n v="3.0666666666666669"/>
    <s v="microparada"/>
    <s v="microparada"/>
    <n v="23"/>
    <s v="junio"/>
    <s v="M"/>
    <s v="microparada"/>
    <s v="microparada"/>
    <s v="microparada"/>
    <s v="microparada"/>
    <s v="microparada"/>
  </r>
  <r>
    <n v="144228"/>
    <x v="36"/>
    <s v="Moreno"/>
    <x v="9"/>
    <d v="2018-11-01T00:00:00"/>
    <s v="-"/>
    <s v="Mantenimiento Electrico"/>
    <d v="2023-06-08T00:00:00"/>
    <d v="1899-12-30T08:59:00"/>
    <d v="2023-06-08T00:00:00"/>
    <d v="1899-12-30T08:59:53"/>
    <n v="53"/>
    <n v="0.8833333333333333"/>
    <s v="microparada"/>
    <s v="microparada"/>
    <n v="23"/>
    <s v="junio"/>
    <s v="M"/>
    <s v="microparada"/>
    <s v="microparada"/>
    <s v="microparada"/>
    <s v="microparada"/>
    <s v="microparada"/>
  </r>
  <r>
    <n v="144236"/>
    <x v="27"/>
    <s v="Moreno"/>
    <x v="1"/>
    <d v="2018-11-01T00:00:00"/>
    <s v="-"/>
    <s v="Mantenimiento Electrico"/>
    <d v="2023-06-08T00:00:00"/>
    <d v="1899-12-30T10:28:54"/>
    <d v="2023-06-08T00:00:00"/>
    <d v="1899-12-30T10:33:31"/>
    <n v="277"/>
    <n v="4.6166666666666663"/>
    <s v="microparada"/>
    <s v="microparada"/>
    <n v="23"/>
    <s v="junio"/>
    <s v="M"/>
    <s v="microparada"/>
    <s v="microparada"/>
    <s v="microparada"/>
    <s v="microparada"/>
    <s v="microparada"/>
  </r>
  <r>
    <n v="144244"/>
    <x v="27"/>
    <s v="Moreno"/>
    <x v="1"/>
    <d v="2018-11-01T00:00:00"/>
    <s v="-"/>
    <s v="Mantenimiento Electrico"/>
    <d v="2023-06-08T00:00:00"/>
    <d v="1899-12-30T11:27:20"/>
    <d v="2023-06-08T00:00:00"/>
    <d v="1899-12-30T12:55:11"/>
    <n v="5271"/>
    <n v="87.85"/>
    <s v="sin informacion"/>
    <s v="sin informacion"/>
    <n v="23"/>
    <s v="junio"/>
    <s v="M"/>
    <s v="sin informacion"/>
    <s v="sin informacion"/>
    <s v="sin informacion"/>
    <s v="sin informacion"/>
    <s v="sin informacion"/>
  </r>
  <r>
    <n v="144248"/>
    <x v="41"/>
    <s v="Moreno"/>
    <x v="2"/>
    <d v="2020-02-20T00:00:00"/>
    <s v="Martín"/>
    <s v="Mantenimiento Mecanico"/>
    <d v="2023-06-08T00:00:00"/>
    <d v="1899-12-30T12:11:51"/>
    <d v="2023-06-08T00:00:00"/>
    <d v="1899-12-30T14:14:05"/>
    <n v="7334"/>
    <n v="122.23333333333333"/>
    <s v="sin informacion"/>
    <s v="sin informacion"/>
    <n v="23"/>
    <s v="junio"/>
    <s v="M"/>
    <s v="sin informacion"/>
    <s v="sin informacion"/>
    <s v="sin informacion"/>
    <s v="sin informacion"/>
    <s v="sin informacion"/>
  </r>
  <r>
    <n v="144254"/>
    <x v="3"/>
    <s v="Moreno"/>
    <x v="2"/>
    <d v="2020-02-20T00:00:00"/>
    <s v="Martín"/>
    <s v="Mantenimiento Electrico"/>
    <d v="2023-06-08T00:00:00"/>
    <d v="1899-12-30T14:14:20"/>
    <d v="2023-06-08T00:00:00"/>
    <d v="1899-12-30T15:51:39"/>
    <n v="5839"/>
    <n v="97.316666666666663"/>
    <s v="sin informacion"/>
    <s v="sin informacion"/>
    <n v="23"/>
    <s v="junio"/>
    <s v="T"/>
    <s v="sin informacion"/>
    <s v="sin informacion"/>
    <s v="sin informacion"/>
    <s v="sin informacion"/>
    <s v="sin informacion"/>
  </r>
  <r>
    <n v="144260"/>
    <x v="21"/>
    <s v="Moreno"/>
    <x v="8"/>
    <d v="2018-11-01T00:00:00"/>
    <s v="-"/>
    <s v="Mantenimiento Electrico"/>
    <d v="2023-06-08T00:00:00"/>
    <d v="1899-12-30T15:28:45"/>
    <d v="2023-06-08T00:00:00"/>
    <d v="1899-12-30T15:45:08"/>
    <n v="983"/>
    <n v="16.383333333333333"/>
    <s v="regulacion"/>
    <s v="ajuste"/>
    <n v="23"/>
    <s v="junio"/>
    <s v="T"/>
    <m/>
    <s v="no"/>
    <m/>
    <m/>
    <m/>
  </r>
  <r>
    <n v="144261"/>
    <x v="25"/>
    <s v="Moreno"/>
    <x v="11"/>
    <d v="2018-11-01T00:00:00"/>
    <s v="-"/>
    <s v="Mantenimiento Mecanico"/>
    <d v="2023-06-08T00:00:00"/>
    <d v="1899-12-30T15:44:34"/>
    <d v="2023-06-08T00:00:00"/>
    <d v="1899-12-30T15:44:52"/>
    <n v="18"/>
    <n v="0.3"/>
    <s v="microparada"/>
    <s v="microparada"/>
    <n v="23"/>
    <s v="junio"/>
    <s v="T"/>
    <s v="microparada"/>
    <s v="microparada"/>
    <s v="microparada"/>
    <s v="microparada"/>
    <s v="microparada"/>
  </r>
  <r>
    <n v="144262"/>
    <x v="38"/>
    <s v="Moreno"/>
    <x v="11"/>
    <d v="2018-11-01T00:00:00"/>
    <s v="-"/>
    <s v="Mantenimiento Mecanico"/>
    <d v="2023-06-08T00:00:00"/>
    <d v="1899-12-30T15:44:59"/>
    <d v="2023-06-08T00:00:00"/>
    <d v="1899-12-30T15:49:24"/>
    <n v="265"/>
    <n v="4.416666666666667"/>
    <s v="microparada"/>
    <s v="microparada"/>
    <n v="23"/>
    <s v="junio"/>
    <s v="T"/>
    <s v="microparada"/>
    <s v="microparada"/>
    <s v="microparada"/>
    <s v="microparada"/>
    <s v="microparada"/>
  </r>
  <r>
    <n v="144264"/>
    <x v="21"/>
    <s v="Moreno"/>
    <x v="8"/>
    <d v="2018-11-01T00:00:00"/>
    <s v="-"/>
    <s v="Mantenimiento Electrico"/>
    <d v="2023-06-08T00:00:00"/>
    <d v="1899-12-30T15:51:57"/>
    <d v="2023-06-08T00:00:00"/>
    <d v="1899-12-30T16:13:37"/>
    <n v="1300"/>
    <n v="21.666666666666668"/>
    <s v="regulacion"/>
    <s v="ajuste"/>
    <n v="23"/>
    <s v="junio"/>
    <s v="T"/>
    <m/>
    <s v="no"/>
    <m/>
    <m/>
    <m/>
  </r>
  <r>
    <n v="144266"/>
    <x v="3"/>
    <s v="Moreno"/>
    <x v="10"/>
    <d v="2018-11-01T00:00:00"/>
    <s v="-"/>
    <s v="Mantenimiento Mecanico"/>
    <d v="2023-06-08T00:00:00"/>
    <d v="1899-12-30T16:22:34"/>
    <d v="2023-06-08T00:00:00"/>
    <d v="1899-12-30T16:28:41"/>
    <n v="367"/>
    <n v="6.1166666666666663"/>
    <s v="microparada"/>
    <s v="microparada"/>
    <n v="23"/>
    <s v="junio"/>
    <s v="T"/>
    <s v="microparada"/>
    <s v="microparada"/>
    <s v="microparada"/>
    <s v="microparada"/>
    <s v="microparada"/>
  </r>
  <r>
    <n v="144274"/>
    <x v="38"/>
    <s v="Moreno"/>
    <x v="11"/>
    <d v="2018-11-01T00:00:00"/>
    <s v="-"/>
    <s v="Mantenimiento Mecanico"/>
    <d v="2023-06-08T00:00:00"/>
    <d v="1899-12-30T17:00:35"/>
    <d v="2023-06-08T00:00:00"/>
    <d v="1899-12-30T18:03:58"/>
    <n v="3803"/>
    <n v="63.383333333333333"/>
    <s v="se cambió rodamiento lineal"/>
    <s v="rotura"/>
    <n v="23"/>
    <s v="junio"/>
    <s v="T"/>
    <m/>
    <s v="si"/>
    <m/>
    <m/>
    <m/>
  </r>
  <r>
    <n v="144277"/>
    <x v="36"/>
    <s v="Moreno"/>
    <x v="12"/>
    <d v="2018-11-01T00:00:00"/>
    <s v="-"/>
    <s v="Mantenimiento Mecanico"/>
    <d v="2023-06-08T00:00:00"/>
    <d v="1899-12-30T17:20:47"/>
    <d v="2023-06-08T00:00:00"/>
    <d v="1899-12-30T17:21:59"/>
    <n v="72"/>
    <n v="1.2"/>
    <s v="microparada"/>
    <s v="microparada"/>
    <n v="23"/>
    <s v="junio"/>
    <s v="T"/>
    <s v="microparada"/>
    <s v="microparada"/>
    <s v="microparada"/>
    <s v="microparada"/>
    <s v="microparada"/>
  </r>
  <r>
    <n v="144279"/>
    <x v="39"/>
    <s v="Moreno"/>
    <x v="2"/>
    <d v="2018-11-01T00:00:00"/>
    <s v="-"/>
    <s v="Mantenimiento Mecanico"/>
    <d v="2023-06-08T00:00:00"/>
    <d v="1899-12-30T17:22:28"/>
    <d v="2023-06-08T00:00:00"/>
    <d v="1899-12-30T17:51:43"/>
    <n v="1755"/>
    <n v="29.25"/>
    <s v="cambio de correa abastecedor  de envases  y se suelda banco"/>
    <s v="rotura"/>
    <n v="23"/>
    <s v="junio"/>
    <s v="T"/>
    <m/>
    <s v="si"/>
    <m/>
    <m/>
    <m/>
  </r>
  <r>
    <n v="144280"/>
    <x v="6"/>
    <s v="Moreno"/>
    <x v="6"/>
    <d v="2018-11-01T00:00:00"/>
    <s v="-"/>
    <s v="Mantenimiento Electrico"/>
    <d v="2023-06-08T00:00:00"/>
    <d v="1899-12-30T17:37:02"/>
    <d v="2023-06-08T00:00:00"/>
    <d v="1899-12-30T17:40:34"/>
    <n v="212"/>
    <n v="3.5333333333333332"/>
    <s v="microparada"/>
    <s v="microparada"/>
    <n v="23"/>
    <s v="junio"/>
    <s v="T"/>
    <s v="microparada"/>
    <s v="microparada"/>
    <s v="microparada"/>
    <s v="microparada"/>
    <s v="microparada"/>
  </r>
  <r>
    <n v="144289"/>
    <x v="24"/>
    <s v="Moreno"/>
    <x v="12"/>
    <d v="2018-11-01T00:00:00"/>
    <s v="-"/>
    <s v="Mantenimiento Mecanico"/>
    <d v="2023-06-08T00:00:00"/>
    <d v="1899-12-30T19:47:42"/>
    <d v="2023-06-08T00:00:00"/>
    <d v="1899-12-30T20:08:22"/>
    <n v="1240"/>
    <n v="20.666666666666668"/>
    <s v="resolvio maquinista"/>
    <s v="no aplica"/>
    <n v="23"/>
    <s v="junio"/>
    <s v="T"/>
    <m/>
    <s v="no"/>
    <m/>
    <m/>
    <m/>
  </r>
  <r>
    <n v="144293"/>
    <x v="3"/>
    <s v="Moreno"/>
    <x v="10"/>
    <d v="2018-11-01T00:00:00"/>
    <s v="-"/>
    <s v="Mantenimiento Mecanico"/>
    <d v="2023-06-08T00:00:00"/>
    <d v="1899-12-30T20:26:37"/>
    <d v="2023-06-08T00:00:00"/>
    <d v="1899-12-30T21:32:34"/>
    <n v="3957"/>
    <n v="65.95"/>
    <s v="se cambió gomas de  anti giro"/>
    <s v="ajuste"/>
    <n v="23"/>
    <s v="junio"/>
    <s v="T"/>
    <m/>
    <s v="no"/>
    <m/>
    <m/>
    <m/>
  </r>
  <r>
    <n v="144294"/>
    <x v="1"/>
    <s v="Moreno"/>
    <x v="2"/>
    <d v="2020-10-16T00:00:00"/>
    <s v="Martín"/>
    <s v="Mantenimiento Electrico"/>
    <d v="2023-06-08T00:00:00"/>
    <d v="1899-12-30T20:51:49"/>
    <d v="2023-06-08T00:00:00"/>
    <d v="1899-12-30T21:28:23"/>
    <n v="2194"/>
    <n v="36.56666666666667"/>
    <s v="se cambia cable de sensor 06 "/>
    <s v="rotura"/>
    <n v="23"/>
    <s v="junio"/>
    <s v="T"/>
    <m/>
    <s v="si"/>
    <m/>
    <m/>
    <m/>
  </r>
  <r>
    <n v="144304"/>
    <x v="23"/>
    <s v="Moreno"/>
    <x v="3"/>
    <d v="2023-01-04T00:00:00"/>
    <s v="Juan Manuel"/>
    <s v="Mantenimiento Electrico"/>
    <d v="2023-06-09T00:00:00"/>
    <d v="1899-12-30T06:07:02"/>
    <d v="2023-06-09T00:00:00"/>
    <d v="1899-12-30T07:35:29"/>
    <n v="5307"/>
    <n v="88.45"/>
    <s v="se regula límites del eje x de la pick and place"/>
    <s v="ajuste"/>
    <n v="23"/>
    <s v="junio"/>
    <s v="M"/>
    <m/>
    <s v="no"/>
    <m/>
    <m/>
    <m/>
  </r>
  <r>
    <n v="144306"/>
    <x v="0"/>
    <s v="Moreno"/>
    <x v="0"/>
    <d v="2018-11-01T00:00:00"/>
    <s v="-"/>
    <s v="Mantenimiento Mecanico"/>
    <d v="2023-06-09T00:00:00"/>
    <d v="1899-12-30T06:44:06"/>
    <d v="2023-06-09T00:00:00"/>
    <d v="1899-12-30T06:45:47"/>
    <n v="101"/>
    <n v="1.6833333333333333"/>
    <s v="microparada"/>
    <s v="microparada"/>
    <n v="23"/>
    <s v="junio"/>
    <s v="M"/>
    <s v="microparada"/>
    <s v="microparada"/>
    <s v="microparada"/>
    <s v="microparada"/>
    <s v="microparada"/>
  </r>
  <r>
    <n v="144307"/>
    <x v="0"/>
    <s v="Moreno"/>
    <x v="0"/>
    <d v="2018-11-01T00:00:00"/>
    <s v="-"/>
    <s v="Mantenimiento Mecanico"/>
    <d v="2023-06-09T00:00:00"/>
    <d v="1899-12-30T06:45:53"/>
    <d v="2023-06-09T00:00:00"/>
    <d v="1899-12-30T07:30:24"/>
    <n v="2671"/>
    <n v="44.516666666666666"/>
    <s v="problemas de vibracion del Plato"/>
    <s v="ajuste"/>
    <n v="23"/>
    <s v="junio"/>
    <s v="M"/>
    <m/>
    <s v="no"/>
    <m/>
    <m/>
    <m/>
  </r>
  <r>
    <n v="144320"/>
    <x v="6"/>
    <s v="Moreno"/>
    <x v="6"/>
    <d v="2018-11-01T00:00:00"/>
    <s v="-"/>
    <s v="Mantenimiento Electrico"/>
    <d v="2023-06-09T00:00:00"/>
    <d v="1899-12-30T07:36:30"/>
    <d v="2023-06-09T00:00:00"/>
    <d v="1899-12-30T07:47:30"/>
    <n v="660"/>
    <n v="11"/>
    <s v="sin informacion"/>
    <s v="sin informacion"/>
    <n v="23"/>
    <s v="junio"/>
    <s v="M"/>
    <s v="sin informacion"/>
    <s v="sin informacion"/>
    <s v="sin informacion"/>
    <s v="sin informacion"/>
    <s v="sin informacion"/>
  </r>
  <r>
    <n v="144321"/>
    <x v="22"/>
    <s v="Moreno"/>
    <x v="10"/>
    <d v="2022-07-14T00:00:00"/>
    <s v="Natalio"/>
    <s v="Mantenimiento Electrico"/>
    <d v="2023-06-09T00:00:00"/>
    <d v="1899-12-30T07:47:02"/>
    <d v="2023-06-09T00:00:00"/>
    <d v="1899-12-30T08:04:50"/>
    <n v="1068"/>
    <n v="17.8"/>
    <s v="problemas de lógica sensor de acumulación"/>
    <s v="ajuste"/>
    <n v="23"/>
    <s v="junio"/>
    <s v="M"/>
    <m/>
    <s v="no"/>
    <m/>
    <m/>
    <m/>
  </r>
  <r>
    <n v="144322"/>
    <x v="6"/>
    <s v="Moreno"/>
    <x v="6"/>
    <d v="2018-11-01T00:00:00"/>
    <s v="-"/>
    <s v="Mantenimiento Mecanico"/>
    <d v="2023-06-09T00:00:00"/>
    <d v="1899-12-30T07:47:38"/>
    <d v="2023-06-09T00:00:00"/>
    <d v="1899-12-30T08:01:42"/>
    <n v="844"/>
    <n v="14.066666666666666"/>
    <s v="sin informacion"/>
    <s v="sin informacion"/>
    <n v="23"/>
    <s v="junio"/>
    <s v="M"/>
    <s v="sin informacion"/>
    <s v="sin informacion"/>
    <s v="sin informacion"/>
    <s v="sin informacion"/>
    <s v="sin informacion"/>
  </r>
  <r>
    <n v="144330"/>
    <x v="19"/>
    <s v="Moreno"/>
    <x v="12"/>
    <d v="2020-02-21T00:00:00"/>
    <s v="Martín"/>
    <s v="Mantenimiento Mecanico"/>
    <d v="2023-06-09T00:00:00"/>
    <d v="1899-12-30T09:17:46"/>
    <d v="2023-06-09T00:00:00"/>
    <d v="1899-12-30T09:37:27"/>
    <n v="1181"/>
    <n v="19.683333333333334"/>
    <s v="sin informacion"/>
    <s v="sin informacion"/>
    <n v="23"/>
    <s v="junio"/>
    <s v="M"/>
    <s v="sin informacion"/>
    <s v="sin informacion"/>
    <s v="sin informacion"/>
    <s v="sin informacion"/>
    <s v="sin informacion"/>
  </r>
  <r>
    <n v="144336"/>
    <x v="3"/>
    <s v="Moreno"/>
    <x v="6"/>
    <d v="2018-11-01T00:00:00"/>
    <s v="-"/>
    <s v="Mantenimiento Mecanico"/>
    <d v="2023-06-09T00:00:00"/>
    <d v="1899-12-30T09:51:55"/>
    <d v="2023-06-09T00:00:00"/>
    <d v="1899-12-30T10:17:08"/>
    <n v="1513"/>
    <n v="25.216666666666665"/>
    <s v="sin informacion"/>
    <s v="sin informacion"/>
    <n v="23"/>
    <s v="junio"/>
    <s v="M"/>
    <s v="sin informacion"/>
    <s v="sin informacion"/>
    <s v="sin informacion"/>
    <s v="sin informacion"/>
    <s v="sin informacion"/>
  </r>
  <r>
    <n v="144337"/>
    <x v="1"/>
    <s v="Moreno"/>
    <x v="2"/>
    <d v="2020-10-16T00:00:00"/>
    <s v="Martín"/>
    <s v="Mantenimiento Electrico"/>
    <d v="2023-06-09T00:00:00"/>
    <d v="1899-12-30T09:56:47"/>
    <d v="2023-06-09T00:00:00"/>
    <d v="1899-12-30T10:14:46"/>
    <n v="1079"/>
    <n v="17.983333333333334"/>
    <s v="regulación del sensor cabezal n4"/>
    <s v="ajuste"/>
    <n v="23"/>
    <s v="junio"/>
    <s v="M"/>
    <m/>
    <s v="no"/>
    <m/>
    <m/>
    <m/>
  </r>
  <r>
    <n v="144347"/>
    <x v="11"/>
    <s v="Moreno"/>
    <x v="10"/>
    <d v="2018-11-01T00:00:00"/>
    <s v="-"/>
    <s v="Mantenimiento Electrico"/>
    <d v="2023-06-09T00:00:00"/>
    <d v="1899-12-30T11:30:18"/>
    <d v="2023-06-09T00:00:00"/>
    <d v="1899-12-30T11:42:49"/>
    <n v="751"/>
    <n v="12.516666666666667"/>
    <s v="se desarmó engranajes transporte de transportadora"/>
    <s v="ajuste"/>
    <n v="23"/>
    <s v="junio"/>
    <s v="M"/>
    <m/>
    <s v="no"/>
    <m/>
    <m/>
    <m/>
  </r>
  <r>
    <n v="144370"/>
    <x v="35"/>
    <s v="Moreno"/>
    <x v="18"/>
    <d v="2018-11-01T00:00:00"/>
    <s v="-"/>
    <s v="Mantenimiento Mecanico"/>
    <d v="2023-06-09T00:00:00"/>
    <d v="1899-12-30T15:06:16"/>
    <d v="2023-06-09T00:00:00"/>
    <d v="1899-12-30T15:18:11"/>
    <n v="715"/>
    <n v="11.916666666666666"/>
    <s v="sin informacion"/>
    <s v="sin informacion"/>
    <n v="23"/>
    <s v="junio"/>
    <s v="T"/>
    <s v="sin informacion"/>
    <s v="sin informacion"/>
    <s v="sin informacion"/>
    <s v="sin informacion"/>
    <s v="sin informacion"/>
  </r>
  <r>
    <n v="144373"/>
    <x v="20"/>
    <s v="Moreno"/>
    <x v="1"/>
    <d v="2018-11-01T00:00:00"/>
    <s v="-"/>
    <s v="Mantenimiento Mecanico"/>
    <d v="2023-06-09T00:00:00"/>
    <d v="1899-12-30T15:49:34"/>
    <d v="2023-06-09T00:00:00"/>
    <d v="1899-12-30T15:56:49"/>
    <n v="435"/>
    <n v="7.25"/>
    <s v="microparada"/>
    <s v="microparada"/>
    <n v="23"/>
    <s v="junio"/>
    <s v="T"/>
    <s v="microparada"/>
    <s v="microparada"/>
    <s v="microparada"/>
    <s v="microparada"/>
    <s v="microparada"/>
  </r>
  <r>
    <n v="144376"/>
    <x v="21"/>
    <s v="Moreno"/>
    <x v="7"/>
    <d v="2018-11-01T00:00:00"/>
    <s v="-"/>
    <s v="Mantenimiento Electrico"/>
    <d v="2023-06-09T00:00:00"/>
    <d v="1899-12-30T16:40:43"/>
    <d v="2023-06-09T00:00:00"/>
    <d v="1899-12-30T16:45:11"/>
    <n v="268"/>
    <n v="4.4666666666666668"/>
    <s v="microparada"/>
    <s v="microparada"/>
    <n v="23"/>
    <s v="junio"/>
    <s v="T"/>
    <s v="microparada"/>
    <s v="microparada"/>
    <s v="microparada"/>
    <s v="microparada"/>
    <s v="microparada"/>
  </r>
  <r>
    <n v="144378"/>
    <x v="21"/>
    <s v="Moreno"/>
    <x v="8"/>
    <d v="2018-11-01T00:00:00"/>
    <s v="-"/>
    <s v="Mantenimiento Electrico"/>
    <d v="2023-06-09T00:00:00"/>
    <d v="1899-12-30T17:03:57"/>
    <d v="2023-06-09T00:00:00"/>
    <d v="1899-12-30T18:50:20"/>
    <n v="6383"/>
    <n v="106.38333333333334"/>
    <s v="sin informacion"/>
    <s v="sin informacion"/>
    <n v="23"/>
    <s v="junio"/>
    <s v="T"/>
    <s v="sin informacion"/>
    <s v="sin informacion"/>
    <s v="sin informacion"/>
    <s v="sin informacion"/>
    <s v="sin informacion"/>
  </r>
  <r>
    <n v="144379"/>
    <x v="6"/>
    <s v="Moreno"/>
    <x v="14"/>
    <d v="2018-11-01T00:00:00"/>
    <s v="-"/>
    <s v="Mantenimiento Mecanico"/>
    <d v="2023-06-09T00:00:00"/>
    <d v="1899-12-30T17:13:57"/>
    <d v="2023-06-09T00:00:00"/>
    <d v="1899-12-30T17:49:48"/>
    <n v="2151"/>
    <n v="35.85"/>
    <s v="sin informacion"/>
    <s v="sin informacion"/>
    <n v="23"/>
    <s v="junio"/>
    <s v="T"/>
    <s v="sin informacion"/>
    <s v="sin informacion"/>
    <s v="sin informacion"/>
    <s v="sin informacion"/>
    <s v="sin informacion"/>
  </r>
  <r>
    <n v="144380"/>
    <x v="19"/>
    <s v="Moreno"/>
    <x v="3"/>
    <d v="2021-02-04T00:00:00"/>
    <s v="Victor"/>
    <s v="Mantenimiento Electrico"/>
    <d v="2023-06-09T00:00:00"/>
    <d v="1899-12-30T17:14:45"/>
    <d v="2023-06-09T00:00:00"/>
    <d v="1899-12-30T17:14:48"/>
    <n v="3"/>
    <n v="0.05"/>
    <s v="microparada"/>
    <s v="microparada"/>
    <n v="23"/>
    <s v="junio"/>
    <s v="T"/>
    <s v="microparada"/>
    <s v="microparada"/>
    <s v="microparada"/>
    <s v="microparada"/>
    <s v="microparada"/>
  </r>
  <r>
    <n v="144381"/>
    <x v="19"/>
    <s v="Moreno"/>
    <x v="3"/>
    <d v="2021-02-04T00:00:00"/>
    <s v="Victor"/>
    <s v="Mantenimiento Mecanico"/>
    <d v="2023-06-09T00:00:00"/>
    <d v="1899-12-30T17:14:55"/>
    <d v="2023-06-09T00:00:00"/>
    <d v="1899-12-30T17:22:59"/>
    <n v="484"/>
    <n v="8.0666666666666664"/>
    <s v="microparada"/>
    <s v="microparada"/>
    <n v="23"/>
    <s v="junio"/>
    <s v="T"/>
    <s v="microparada"/>
    <s v="microparada"/>
    <s v="microparada"/>
    <s v="microparada"/>
    <s v="microparada"/>
  </r>
  <r>
    <n v="144382"/>
    <x v="35"/>
    <s v="Moreno"/>
    <x v="17"/>
    <d v="2018-11-01T00:00:00"/>
    <s v="-"/>
    <s v="Mantenimiento Electrico"/>
    <d v="2023-06-09T00:00:00"/>
    <d v="1899-12-30T18:07:05"/>
    <d v="2023-06-09T00:00:00"/>
    <d v="1899-12-30T18:55:30"/>
    <n v="2905"/>
    <n v="48.416666666666664"/>
    <s v="sin informacion"/>
    <s v="sin informacion"/>
    <n v="23"/>
    <s v="junio"/>
    <s v="T"/>
    <s v="sin informacion"/>
    <s v="sin informacion"/>
    <s v="sin informacion"/>
    <s v="sin informacion"/>
    <s v="sin informacion"/>
  </r>
  <r>
    <n v="144386"/>
    <x v="1"/>
    <s v="Moreno"/>
    <x v="2"/>
    <d v="2020-10-16T00:00:00"/>
    <s v="Martín"/>
    <s v="Mantenimiento Electrico"/>
    <d v="2023-06-09T00:00:00"/>
    <d v="1899-12-30T19:16:56"/>
    <d v="2023-06-09T00:00:00"/>
    <d v="1899-12-30T20:07:53"/>
    <n v="3057"/>
    <n v="50.95"/>
    <s v="regulación de Cámara"/>
    <s v="ajuste"/>
    <n v="23"/>
    <s v="junio"/>
    <s v="T"/>
    <m/>
    <s v="no"/>
    <m/>
    <m/>
    <m/>
  </r>
  <r>
    <n v="144387"/>
    <x v="3"/>
    <s v="Moreno"/>
    <x v="10"/>
    <d v="2018-11-01T00:00:00"/>
    <s v="-"/>
    <s v="Mantenimiento Mecanico"/>
    <d v="2023-06-09T00:00:00"/>
    <d v="1899-12-30T19:19:34"/>
    <d v="2023-06-09T00:00:00"/>
    <d v="1899-12-30T19:35:06"/>
    <n v="932"/>
    <n v="15.533333333333333"/>
    <s v="se colocan tornillos sueltos de la protección de los cabezales"/>
    <s v="ajuste"/>
    <n v="23"/>
    <s v="junio"/>
    <s v="T"/>
    <m/>
    <s v="no"/>
    <m/>
    <m/>
    <m/>
  </r>
  <r>
    <n v="144388"/>
    <x v="3"/>
    <s v="Moreno"/>
    <x v="10"/>
    <d v="2018-11-01T00:00:00"/>
    <s v="-"/>
    <s v="Mantenimiento Mecanico"/>
    <d v="2023-06-09T00:00:00"/>
    <d v="1899-12-30T19:42:27"/>
    <d v="2023-06-09T00:00:00"/>
    <d v="1899-12-30T20:19:21"/>
    <n v="2214"/>
    <n v="36.9"/>
    <s v="sin informacion"/>
    <s v="sin informacion"/>
    <n v="23"/>
    <s v="junio"/>
    <s v="T"/>
    <s v="sin informacion"/>
    <s v="sin informacion"/>
    <s v="sin informacion"/>
    <s v="sin informacion"/>
    <s v="sin informacion"/>
  </r>
  <r>
    <n v="144392"/>
    <x v="0"/>
    <s v="Moreno"/>
    <x v="7"/>
    <d v="2018-11-01T00:00:00"/>
    <s v="-"/>
    <s v="Mantenimiento Electrico"/>
    <d v="2023-06-09T00:00:00"/>
    <d v="1899-12-30T22:24:10"/>
    <d v="2023-06-09T00:00:00"/>
    <d v="1899-12-30T23:18:28"/>
    <n v="3258"/>
    <n v="54.3"/>
    <s v="sin informacion"/>
    <s v="sin informacion"/>
    <n v="23"/>
    <s v="junio"/>
    <s v="N"/>
    <s v="sin informacion"/>
    <s v="sin informacion"/>
    <s v="sin informacion"/>
    <s v="sin informacion"/>
    <s v="sin informacion"/>
  </r>
  <r>
    <n v="144396"/>
    <x v="1"/>
    <s v="Moreno"/>
    <x v="2"/>
    <d v="2020-10-16T00:00:00"/>
    <s v="Martín"/>
    <s v="Mantenimiento Electrico"/>
    <d v="2023-06-10T00:00:00"/>
    <d v="1899-12-30T01:56:25"/>
    <d v="2023-06-10T00:00:00"/>
    <d v="1899-12-30T02:02:39"/>
    <n v="374"/>
    <n v="6.2333333333333334"/>
    <s v="microparada"/>
    <s v="microparada"/>
    <n v="24"/>
    <s v="junio"/>
    <s v="N"/>
    <s v="microparada"/>
    <s v="microparada"/>
    <s v="microparada"/>
    <s v="microparada"/>
    <s v="microparada"/>
  </r>
  <r>
    <n v="144420"/>
    <x v="0"/>
    <s v="Moreno"/>
    <x v="12"/>
    <d v="2018-11-01T00:00:00"/>
    <s v="-"/>
    <s v="Mantenimiento Electrico"/>
    <d v="2023-06-12T00:00:00"/>
    <d v="1899-12-30T06:06:01"/>
    <d v="2023-06-12T00:00:00"/>
    <d v="1899-12-30T07:21:16"/>
    <n v="4515"/>
    <n v="75.25"/>
    <s v="sin informacion"/>
    <s v="sin informacion"/>
    <n v="24"/>
    <s v="junio"/>
    <s v="M"/>
    <s v="sin informacion"/>
    <s v="sin informacion"/>
    <s v="sin informacion"/>
    <s v="sin informacion"/>
    <s v="sin informacion"/>
  </r>
  <r>
    <n v="144428"/>
    <x v="9"/>
    <s v="Moreno"/>
    <x v="6"/>
    <d v="2021-03-03T00:00:00"/>
    <s v="Martín"/>
    <s v="Mantenimiento Electrico"/>
    <d v="2023-06-12T00:00:00"/>
    <d v="1899-12-30T06:34:07"/>
    <d v="2023-06-12T00:00:00"/>
    <d v="1899-12-30T07:54:37"/>
    <n v="4830"/>
    <n v="80.5"/>
    <s v="regulación de sensor"/>
    <s v="ajuste"/>
    <n v="24"/>
    <s v="junio"/>
    <s v="M"/>
    <m/>
    <s v="no"/>
    <m/>
    <m/>
    <m/>
  </r>
  <r>
    <n v="144432"/>
    <x v="0"/>
    <s v="Moreno"/>
    <x v="18"/>
    <d v="2018-11-01T00:00:00"/>
    <s v="-"/>
    <s v="Mantenimiento Electrico"/>
    <d v="2023-06-12T00:00:00"/>
    <d v="1899-12-30T07:14:25"/>
    <d v="2023-06-12T00:00:00"/>
    <d v="1899-12-30T07:24:39"/>
    <n v="614"/>
    <n v="10.233333333333333"/>
    <s v="sin informacion"/>
    <s v="sin informacion"/>
    <n v="24"/>
    <s v="junio"/>
    <s v="M"/>
    <s v="sin informacion"/>
    <s v="sin informacion"/>
    <s v="sin informacion"/>
    <s v="sin informacion"/>
    <s v="sin informacion"/>
  </r>
  <r>
    <n v="144434"/>
    <x v="0"/>
    <s v="Moreno"/>
    <x v="17"/>
    <d v="2018-11-01T00:00:00"/>
    <s v="-"/>
    <s v="Mantenimiento Electrico"/>
    <d v="2023-06-12T00:00:00"/>
    <d v="1899-12-30T07:22:04"/>
    <d v="2023-06-12T00:00:00"/>
    <d v="1899-12-30T08:08:45"/>
    <n v="2801"/>
    <n v="46.68333333333333"/>
    <s v="sin informacion"/>
    <s v="sin informacion"/>
    <n v="24"/>
    <s v="junio"/>
    <s v="M"/>
    <s v="sin informacion"/>
    <s v="sin informacion"/>
    <s v="sin informacion"/>
    <s v="sin informacion"/>
    <s v="sin informacion"/>
  </r>
  <r>
    <n v="144435"/>
    <x v="0"/>
    <s v="Moreno"/>
    <x v="18"/>
    <d v="2018-11-01T00:00:00"/>
    <s v="-"/>
    <s v="Mantenimiento Mecanico"/>
    <d v="2023-06-12T00:00:00"/>
    <d v="1899-12-30T07:24:43"/>
    <d v="2023-06-12T00:00:00"/>
    <d v="1899-12-30T08:08:40"/>
    <n v="2637"/>
    <n v="43.95"/>
    <s v="sin informacion"/>
    <s v="sin informacion"/>
    <n v="24"/>
    <s v="junio"/>
    <s v="M"/>
    <s v="sin informacion"/>
    <s v="sin informacion"/>
    <s v="sin informacion"/>
    <s v="sin informacion"/>
    <s v="sin informacion"/>
  </r>
  <r>
    <n v="144437"/>
    <x v="28"/>
    <s v="Moreno"/>
    <x v="2"/>
    <d v="2018-11-01T00:00:00"/>
    <s v="-"/>
    <s v="Mantenimiento Mecanico"/>
    <d v="2023-06-12T00:00:00"/>
    <d v="1899-12-30T07:40:57"/>
    <d v="2023-06-12T00:00:00"/>
    <d v="1899-12-30T08:10:47"/>
    <n v="1790"/>
    <n v="29.833333333333332"/>
    <s v="sin informacion"/>
    <s v="sin informacion"/>
    <n v="24"/>
    <s v="junio"/>
    <s v="M"/>
    <s v="sin informacion"/>
    <s v="sin informacion"/>
    <s v="sin informacion"/>
    <s v="sin informacion"/>
    <s v="sin informacion"/>
  </r>
  <r>
    <n v="144439"/>
    <x v="9"/>
    <s v="Moreno"/>
    <x v="6"/>
    <d v="2021-03-03T00:00:00"/>
    <s v="Martín"/>
    <s v="Mantenimiento Mecanico"/>
    <d v="2023-06-12T00:00:00"/>
    <d v="1899-12-30T07:54:43"/>
    <d v="2023-06-12T00:00:00"/>
    <d v="1899-12-30T08:12:47"/>
    <n v="1084"/>
    <n v="18.066666666666666"/>
    <s v="sin informacion"/>
    <s v="sin informacion"/>
    <n v="24"/>
    <s v="junio"/>
    <s v="M"/>
    <s v="sin informacion"/>
    <s v="sin informacion"/>
    <s v="sin informacion"/>
    <s v="sin informacion"/>
    <s v="sin informacion"/>
  </r>
  <r>
    <n v="144440"/>
    <x v="11"/>
    <s v="Moreno"/>
    <x v="3"/>
    <d v="2021-02-04T00:00:00"/>
    <s v="Victor"/>
    <s v="Mantenimiento Electrico"/>
    <d v="2023-06-12T00:00:00"/>
    <d v="1899-12-30T07:55:00"/>
    <d v="2023-06-12T00:00:00"/>
    <d v="1899-12-30T09:54:17"/>
    <n v="7157"/>
    <n v="119.28333333333333"/>
    <s v="cinta de salida en falla"/>
    <s v="ajuste"/>
    <n v="24"/>
    <s v="junio"/>
    <s v="M"/>
    <m/>
    <s v="no"/>
    <m/>
    <m/>
    <m/>
  </r>
  <r>
    <n v="144443"/>
    <x v="0"/>
    <s v="Moreno"/>
    <x v="18"/>
    <d v="2018-11-01T00:00:00"/>
    <s v="-"/>
    <s v="Mantenimiento Electrico"/>
    <d v="2023-06-12T00:00:00"/>
    <d v="1899-12-30T08:19:28"/>
    <d v="2023-06-12T00:00:00"/>
    <d v="1899-12-30T08:42:14"/>
    <n v="1366"/>
    <n v="22.766666666666666"/>
    <s v="sin informacion"/>
    <s v="sin informacion"/>
    <n v="24"/>
    <s v="junio"/>
    <s v="M"/>
    <s v="sin informacion"/>
    <s v="sin informacion"/>
    <s v="sin informacion"/>
    <s v="sin informacion"/>
    <s v="sin informacion"/>
  </r>
  <r>
    <n v="144444"/>
    <x v="0"/>
    <s v="Moreno"/>
    <x v="17"/>
    <d v="2018-11-01T00:00:00"/>
    <s v="-"/>
    <s v="Mantenimiento Electrico"/>
    <d v="2023-06-12T00:00:00"/>
    <d v="1899-12-30T08:20:32"/>
    <d v="2023-06-12T00:00:00"/>
    <d v="1899-12-30T09:42:48"/>
    <n v="4936"/>
    <n v="82.266666666666666"/>
    <s v="regulación de sensores del abastecedor de tubo"/>
    <s v="ajuste"/>
    <n v="24"/>
    <s v="junio"/>
    <s v="M"/>
    <m/>
    <s v="no"/>
    <m/>
    <m/>
    <m/>
  </r>
  <r>
    <n v="144445"/>
    <x v="0"/>
    <s v="Moreno"/>
    <x v="18"/>
    <d v="2018-11-01T00:00:00"/>
    <s v="-"/>
    <s v="Mantenimiento Electrico"/>
    <d v="2023-06-12T00:00:00"/>
    <d v="1899-12-30T08:42:22"/>
    <d v="2023-06-12T00:00:00"/>
    <d v="1899-12-30T09:55:15"/>
    <n v="4373"/>
    <n v="72.88333333333334"/>
    <s v="sin informacion"/>
    <s v="sin informacion"/>
    <n v="24"/>
    <s v="junio"/>
    <s v="M"/>
    <s v="sin informacion"/>
    <s v="sin informacion"/>
    <s v="sin informacion"/>
    <s v="sin informacion"/>
    <s v="sin informacion"/>
  </r>
  <r>
    <n v="144446"/>
    <x v="6"/>
    <s v="Moreno"/>
    <x v="16"/>
    <d v="2018-11-01T00:00:00"/>
    <s v="-"/>
    <s v="Mantenimiento Mecanico"/>
    <d v="2023-06-12T00:00:00"/>
    <d v="1899-12-30T08:54:32"/>
    <d v="2023-06-12T00:00:00"/>
    <d v="1899-12-30T08:54:36"/>
    <n v="4"/>
    <n v="6.6666666666666666E-2"/>
    <s v="microparada"/>
    <s v="microparada"/>
    <n v="24"/>
    <s v="junio"/>
    <s v="M"/>
    <s v="microparada"/>
    <s v="microparada"/>
    <s v="microparada"/>
    <s v="microparada"/>
    <s v="microparada"/>
  </r>
  <r>
    <n v="144452"/>
    <x v="6"/>
    <s v="Moreno"/>
    <x v="1"/>
    <d v="2018-11-01T00:00:00"/>
    <s v="-"/>
    <s v="Mantenimiento Mecanico"/>
    <d v="2023-06-12T00:00:00"/>
    <d v="1899-12-30T09:56:43"/>
    <d v="2023-06-12T00:00:00"/>
    <d v="1899-12-30T10:11:35"/>
    <n v="892"/>
    <n v="14.866666666666667"/>
    <s v="sin informacion"/>
    <s v="sin informacion"/>
    <n v="24"/>
    <s v="junio"/>
    <s v="M"/>
    <s v="sin informacion"/>
    <s v="sin informacion"/>
    <s v="sin informacion"/>
    <s v="sin informacion"/>
    <s v="sin informacion"/>
  </r>
  <r>
    <n v="144453"/>
    <x v="1"/>
    <s v="Moreno"/>
    <x v="2"/>
    <d v="2020-10-16T00:00:00"/>
    <s v="Martín"/>
    <s v="Mantenimiento Electrico"/>
    <d v="2023-06-12T00:00:00"/>
    <d v="1899-12-30T09:57:45"/>
    <d v="2023-06-12T00:00:00"/>
    <d v="1899-12-30T10:11:02"/>
    <n v="797"/>
    <n v="13.283333333333333"/>
    <s v="cabezal N1 con circunferencia en cable y regulación de cámaras"/>
    <s v="ajuste"/>
    <n v="24"/>
    <s v="junio"/>
    <s v="M"/>
    <m/>
    <s v="no"/>
    <m/>
    <m/>
    <m/>
  </r>
  <r>
    <n v="144454"/>
    <x v="0"/>
    <s v="Moreno"/>
    <x v="7"/>
    <d v="2018-11-01T00:00:00"/>
    <s v="-"/>
    <s v="Mantenimiento Electrico"/>
    <d v="2023-06-12T00:00:00"/>
    <d v="1899-12-30T10:07:26"/>
    <d v="2023-06-12T00:00:00"/>
    <d v="1899-12-30T10:22:33"/>
    <n v="907"/>
    <n v="15.116666666666667"/>
    <s v="regulación sensor frasco vacío"/>
    <s v="ajuste"/>
    <n v="24"/>
    <s v="junio"/>
    <s v="M"/>
    <m/>
    <s v="no"/>
    <m/>
    <m/>
    <m/>
  </r>
  <r>
    <n v="144464"/>
    <x v="33"/>
    <s v="Moreno"/>
    <x v="15"/>
    <d v="2018-11-01T00:00:00"/>
    <s v="-"/>
    <s v="Mantenimiento Electrico"/>
    <d v="2023-06-12T00:00:00"/>
    <d v="1899-12-30T11:16:16"/>
    <d v="2023-06-12T00:00:00"/>
    <d v="1899-12-30T11:20:39"/>
    <n v="263"/>
    <n v="4.3833333333333337"/>
    <s v="microparada"/>
    <s v="microparada"/>
    <n v="24"/>
    <s v="junio"/>
    <s v="M"/>
    <s v="microparada"/>
    <s v="microparada"/>
    <s v="microparada"/>
    <s v="microparada"/>
    <s v="microparada"/>
  </r>
  <r>
    <n v="144470"/>
    <x v="19"/>
    <s v="Moreno"/>
    <x v="3"/>
    <d v="2021-02-04T00:00:00"/>
    <s v="Victor"/>
    <s v="Mantenimiento Mecanico"/>
    <d v="2023-06-12T00:00:00"/>
    <d v="1899-12-30T12:38:28"/>
    <d v="2023-06-12T00:00:00"/>
    <d v="1899-12-30T12:47:26"/>
    <n v="538"/>
    <n v="8.9666666666666668"/>
    <s v="microparada"/>
    <s v="microparada"/>
    <n v="24"/>
    <s v="junio"/>
    <s v="M"/>
    <s v="microparada"/>
    <s v="microparada"/>
    <s v="microparada"/>
    <s v="microparada"/>
    <s v="microparada"/>
  </r>
  <r>
    <n v="144472"/>
    <x v="14"/>
    <s v="Moreno"/>
    <x v="2"/>
    <d v="2020-02-20T00:00:00"/>
    <s v="Martín"/>
    <s v="Mantenimiento Electrico"/>
    <d v="2023-06-12T00:00:00"/>
    <d v="1899-12-30T13:03:48"/>
    <d v="2023-06-12T00:00:00"/>
    <d v="1899-12-30T13:46:27"/>
    <n v="2559"/>
    <n v="42.65"/>
    <s v="se regula cámaras de etiquetas"/>
    <s v="ajuste"/>
    <n v="24"/>
    <s v="junio"/>
    <s v="M"/>
    <m/>
    <s v="no"/>
    <m/>
    <m/>
    <m/>
  </r>
  <r>
    <n v="144473"/>
    <x v="14"/>
    <s v="Moreno"/>
    <x v="2"/>
    <d v="2020-02-20T00:00:00"/>
    <s v="Martín"/>
    <s v="Mantenimiento Electrico"/>
    <d v="2023-06-12T00:00:00"/>
    <d v="1899-12-30T13:46:41"/>
    <d v="2023-06-12T00:00:00"/>
    <d v="1899-12-30T13:59:03"/>
    <n v="742"/>
    <n v="12.366666666666667"/>
    <s v="se regula cámaras de etiquetas"/>
    <s v="ajuste"/>
    <n v="24"/>
    <s v="junio"/>
    <s v="M"/>
    <m/>
    <s v="no"/>
    <m/>
    <m/>
    <m/>
  </r>
  <r>
    <n v="144477"/>
    <x v="1"/>
    <s v="Moreno"/>
    <x v="2"/>
    <d v="2020-10-16T00:00:00"/>
    <s v="Martín"/>
    <s v="Mantenimiento Electrico"/>
    <d v="2023-06-12T00:00:00"/>
    <d v="1899-12-30T14:47:12"/>
    <d v="2023-06-12T00:00:00"/>
    <d v="1899-12-30T15:31:26"/>
    <n v="2654"/>
    <n v="44.233333333333334"/>
    <s v="se regula cámaras de etiquetas"/>
    <s v="ajuste"/>
    <n v="24"/>
    <s v="junio"/>
    <s v="T"/>
    <m/>
    <s v="no"/>
    <m/>
    <m/>
    <m/>
  </r>
  <r>
    <n v="144478"/>
    <x v="24"/>
    <s v="Moreno"/>
    <x v="12"/>
    <d v="2018-11-01T00:00:00"/>
    <s v="-"/>
    <s v="Mantenimiento Mecanico"/>
    <d v="2023-06-12T00:00:00"/>
    <d v="1899-12-30T15:23:15"/>
    <d v="2023-06-12T00:00:00"/>
    <d v="1899-12-30T15:51:24"/>
    <n v="1689"/>
    <n v="28.15"/>
    <s v="se coloca seguros en cadena de transporte"/>
    <s v="ajuste"/>
    <n v="24"/>
    <s v="junio"/>
    <s v="T"/>
    <m/>
    <s v="no"/>
    <m/>
    <m/>
    <m/>
  </r>
  <r>
    <n v="144480"/>
    <x v="39"/>
    <s v="Moreno"/>
    <x v="2"/>
    <d v="2018-11-01T00:00:00"/>
    <s v="-"/>
    <s v="Mantenimiento Mecanico"/>
    <d v="2023-06-12T00:00:00"/>
    <d v="1899-12-30T16:22:47"/>
    <d v="2023-06-12T00:00:00"/>
    <d v="1899-12-30T16:23:00"/>
    <n v="13"/>
    <n v="0.21666666666666667"/>
    <s v="microparada"/>
    <s v="microparada"/>
    <n v="24"/>
    <s v="junio"/>
    <s v="T"/>
    <s v="microparada"/>
    <s v="microparada"/>
    <s v="microparada"/>
    <s v="microparada"/>
    <s v="microparada"/>
  </r>
  <r>
    <n v="144483"/>
    <x v="11"/>
    <s v="Moreno"/>
    <x v="10"/>
    <d v="2018-11-01T00:00:00"/>
    <s v="-"/>
    <s v="Mantenimiento Mecanico"/>
    <d v="2023-06-12T00:00:00"/>
    <d v="1899-12-30T16:44:45"/>
    <d v="2023-06-12T00:00:00"/>
    <d v="1899-12-30T16:54:04"/>
    <n v="559"/>
    <n v="9.3166666666666664"/>
    <s v="microparada"/>
    <s v="microparada"/>
    <n v="24"/>
    <s v="junio"/>
    <s v="T"/>
    <s v="microparada"/>
    <s v="microparada"/>
    <s v="microparada"/>
    <s v="microparada"/>
    <s v="microparada"/>
  </r>
  <r>
    <n v="144484"/>
    <x v="28"/>
    <s v="Moreno"/>
    <x v="0"/>
    <d v="2018-11-01T00:00:00"/>
    <s v="-"/>
    <s v="Mantenimiento Mecanico"/>
    <d v="2023-06-12T00:00:00"/>
    <d v="1899-12-30T16:54:35"/>
    <d v="2023-06-12T00:00:00"/>
    <d v="1899-12-30T16:59:17"/>
    <n v="282"/>
    <n v="4.7"/>
    <s v="microparada"/>
    <s v="microparada"/>
    <n v="24"/>
    <s v="junio"/>
    <s v="T"/>
    <s v="microparada"/>
    <s v="microparada"/>
    <s v="microparada"/>
    <s v="microparada"/>
    <s v="microparada"/>
  </r>
  <r>
    <n v="144486"/>
    <x v="0"/>
    <s v="Moreno"/>
    <x v="3"/>
    <d v="2021-02-04T00:00:00"/>
    <s v="Victor"/>
    <s v="Mantenimiento Mecanico"/>
    <d v="2023-06-12T00:00:00"/>
    <d v="1899-12-30T17:37:05"/>
    <d v="2023-06-12T00:00:00"/>
    <d v="1899-12-30T17:45:39"/>
    <n v="514"/>
    <n v="8.5666666666666664"/>
    <s v="microparada"/>
    <s v="microparada"/>
    <n v="24"/>
    <s v="junio"/>
    <s v="T"/>
    <s v="microparada"/>
    <s v="microparada"/>
    <s v="microparada"/>
    <s v="microparada"/>
    <s v="microparada"/>
  </r>
  <r>
    <n v="144487"/>
    <x v="11"/>
    <s v="Moreno"/>
    <x v="10"/>
    <d v="2018-11-01T00:00:00"/>
    <s v="-"/>
    <s v="Mantenimiento Mecanico"/>
    <d v="2023-06-12T00:00:00"/>
    <d v="1899-12-30T17:44:07"/>
    <d v="2023-06-12T00:00:00"/>
    <d v="1899-12-30T17:55:48"/>
    <n v="701"/>
    <n v="11.683333333333334"/>
    <s v="se colocó guía en transporte"/>
    <s v="ajuste"/>
    <n v="24"/>
    <s v="junio"/>
    <s v="T"/>
    <m/>
    <s v="no"/>
    <m/>
    <m/>
    <m/>
  </r>
  <r>
    <n v="144488"/>
    <x v="21"/>
    <s v="Moreno"/>
    <x v="7"/>
    <d v="2018-11-01T00:00:00"/>
    <s v="-"/>
    <s v="Mantenimiento Mecanico"/>
    <d v="2023-06-12T00:00:00"/>
    <d v="1899-12-30T17:55:07"/>
    <d v="2023-06-12T00:00:00"/>
    <d v="1899-12-30T18:07:31"/>
    <n v="744"/>
    <n v="12.4"/>
    <s v="regulación"/>
    <s v="ajuste"/>
    <n v="24"/>
    <s v="junio"/>
    <s v="T"/>
    <m/>
    <s v="no"/>
    <m/>
    <m/>
    <m/>
  </r>
  <r>
    <n v="144491"/>
    <x v="11"/>
    <s v="Moreno"/>
    <x v="10"/>
    <d v="2018-11-01T00:00:00"/>
    <s v="-"/>
    <s v="Mantenimiento Mecanico"/>
    <d v="2023-06-12T00:00:00"/>
    <d v="1899-12-30T19:09:28"/>
    <d v="2023-06-12T00:00:00"/>
    <d v="1899-12-30T19:29:55"/>
    <n v="1227"/>
    <n v="20.45"/>
    <s v="sin informacion"/>
    <s v="sin informacion"/>
    <n v="24"/>
    <s v="junio"/>
    <s v="T"/>
    <s v="sin informacion"/>
    <s v="sin informacion"/>
    <s v="sin informacion"/>
    <s v="sin informacion"/>
    <s v="sin informacion"/>
  </r>
  <r>
    <n v="144492"/>
    <x v="22"/>
    <s v="Moreno"/>
    <x v="3"/>
    <d v="2021-02-04T00:00:00"/>
    <s v="Victor"/>
    <s v="Mantenimiento Mecanico"/>
    <d v="2023-06-12T00:00:00"/>
    <d v="1899-12-30T19:33:17"/>
    <d v="2023-06-12T00:00:00"/>
    <d v="1899-12-30T19:55:46"/>
    <n v="1349"/>
    <n v="22.483333333333334"/>
    <s v="sin informacion"/>
    <s v="sin informacion"/>
    <n v="24"/>
    <s v="junio"/>
    <s v="T"/>
    <s v="sin informacion"/>
    <s v="sin informacion"/>
    <s v="sin informacion"/>
    <s v="sin informacion"/>
    <s v="sin informacion"/>
  </r>
  <r>
    <n v="144497"/>
    <x v="28"/>
    <s v="Moreno"/>
    <x v="2"/>
    <d v="2018-11-01T00:00:00"/>
    <s v="-"/>
    <s v="Mantenimiento Mecanico"/>
    <d v="2023-06-12T00:00:00"/>
    <d v="1899-12-30T23:22:53"/>
    <d v="2023-06-12T00:00:00"/>
    <d v="1899-12-30T23:31:15"/>
    <n v="502"/>
    <n v="8.3666666666666671"/>
    <s v="microparada"/>
    <s v="microparada"/>
    <n v="24"/>
    <s v="junio"/>
    <s v="N"/>
    <s v="microparada"/>
    <s v="microparada"/>
    <s v="microparada"/>
    <s v="microparada"/>
    <s v="microparada"/>
  </r>
  <r>
    <n v="144498"/>
    <x v="0"/>
    <s v="Moreno"/>
    <x v="7"/>
    <d v="2018-11-01T00:00:00"/>
    <s v="-"/>
    <s v="Mantenimiento Mecanico"/>
    <d v="2023-06-12T00:00:00"/>
    <d v="1899-12-30T23:29:37"/>
    <d v="2023-06-13T00:00:00"/>
    <d v="1899-12-30T00:57:51"/>
    <n v="5294"/>
    <n v="88.233333333333334"/>
    <s v="sin informacion"/>
    <s v="sin informacion"/>
    <n v="24"/>
    <s v="junio"/>
    <s v="N"/>
    <s v="sin informacion"/>
    <s v="sin informacion"/>
    <s v="sin informacion"/>
    <s v="sin informacion"/>
    <s v="sin informacion"/>
  </r>
  <r>
    <n v="144500"/>
    <x v="28"/>
    <s v="Moreno"/>
    <x v="2"/>
    <d v="2018-11-01T00:00:00"/>
    <s v="-"/>
    <s v="Mantenimiento Mecanico"/>
    <d v="2023-06-12T00:00:00"/>
    <d v="1899-12-30T23:56:36"/>
    <d v="2023-06-13T00:00:00"/>
    <d v="1899-12-30T00:59:54"/>
    <n v="3798"/>
    <n v="63.3"/>
    <s v="cambio de correa de abastecedor de frascos"/>
    <s v="rotura"/>
    <n v="24"/>
    <s v="junio"/>
    <s v="N"/>
    <m/>
    <s v="si"/>
    <m/>
    <m/>
    <m/>
  </r>
  <r>
    <n v="144502"/>
    <x v="6"/>
    <s v="Moreno"/>
    <x v="8"/>
    <d v="2018-11-01T00:00:00"/>
    <s v="-"/>
    <s v="Mantenimiento Mecanico"/>
    <d v="2023-06-13T00:00:00"/>
    <d v="1899-12-30T01:17:39"/>
    <d v="2023-06-13T00:00:00"/>
    <d v="1899-12-30T01:30:49"/>
    <n v="790"/>
    <n v="13.166666666666666"/>
    <s v="regulacion guia"/>
    <s v="ajuste"/>
    <n v="24"/>
    <s v="junio"/>
    <s v="N"/>
    <m/>
    <s v="no"/>
    <m/>
    <m/>
    <m/>
  </r>
  <r>
    <n v="144503"/>
    <x v="28"/>
    <s v="Moreno"/>
    <x v="2"/>
    <d v="2018-11-01T00:00:00"/>
    <s v="-"/>
    <s v="Mantenimiento Mecanico"/>
    <d v="2023-06-13T00:00:00"/>
    <d v="1899-12-30T01:17:50"/>
    <d v="2023-06-13T00:00:00"/>
    <d v="1899-12-30T03:30:36"/>
    <n v="7966"/>
    <n v="132.76666666666668"/>
    <s v="cambio de correa de abastecedor de frascos"/>
    <s v="rotura"/>
    <n v="24"/>
    <s v="junio"/>
    <s v="N"/>
    <m/>
    <s v="si"/>
    <m/>
    <m/>
    <m/>
  </r>
  <r>
    <n v="144505"/>
    <x v="6"/>
    <s v="Moreno"/>
    <x v="8"/>
    <d v="2018-11-01T00:00:00"/>
    <s v="-"/>
    <s v="Mantenimiento Electrico"/>
    <d v="2023-06-13T00:00:00"/>
    <d v="1899-12-30T03:25:54"/>
    <d v="2023-06-13T00:00:00"/>
    <d v="1899-12-30T03:48:10"/>
    <n v="1336"/>
    <n v="22.266666666666666"/>
    <s v="regulacion guia"/>
    <s v="ajuste"/>
    <n v="24"/>
    <s v="junio"/>
    <s v="N"/>
    <m/>
    <s v="no"/>
    <m/>
    <m/>
    <m/>
  </r>
  <r>
    <n v="144507"/>
    <x v="28"/>
    <s v="Moreno"/>
    <x v="2"/>
    <d v="2018-11-01T00:00:00"/>
    <s v="-"/>
    <s v="Mantenimiento Electrico"/>
    <d v="2023-06-13T00:00:00"/>
    <d v="1899-12-30T04:25:34"/>
    <d v="2023-06-13T00:00:00"/>
    <d v="1899-12-30T04:28:20"/>
    <n v="166"/>
    <n v="2.7666666666666666"/>
    <s v="microparada"/>
    <s v="microparada"/>
    <n v="24"/>
    <s v="junio"/>
    <s v="N"/>
    <s v="microparada"/>
    <s v="microparada"/>
    <s v="microparada"/>
    <s v="microparada"/>
    <s v="microparada"/>
  </r>
  <r>
    <n v="144508"/>
    <x v="0"/>
    <s v="Moreno"/>
    <x v="12"/>
    <d v="2018-11-01T00:00:00"/>
    <s v="-"/>
    <s v="Mantenimiento Mecanico"/>
    <d v="2023-06-13T00:00:00"/>
    <d v="1899-12-30T04:46:03"/>
    <d v="2023-06-13T00:00:00"/>
    <d v="1899-12-30T04:53:13"/>
    <n v="430"/>
    <n v="7.166666666666667"/>
    <s v="microparada"/>
    <s v="microparada"/>
    <n v="24"/>
    <s v="junio"/>
    <s v="N"/>
    <s v="microparada"/>
    <s v="microparada"/>
    <s v="microparada"/>
    <s v="microparada"/>
    <s v="microparada"/>
  </r>
  <r>
    <n v="144509"/>
    <x v="22"/>
    <s v="Moreno"/>
    <x v="2"/>
    <d v="2018-11-01T00:00:00"/>
    <s v="-"/>
    <s v="Mantenimiento Electrico"/>
    <d v="2023-06-13T00:00:00"/>
    <d v="1899-12-30T04:46:10"/>
    <d v="2023-06-13T00:00:00"/>
    <d v="1899-12-30T04:46:14"/>
    <n v="4"/>
    <n v="6.6666666666666666E-2"/>
    <s v="microparada"/>
    <s v="microparada"/>
    <n v="24"/>
    <s v="junio"/>
    <s v="N"/>
    <s v="microparada"/>
    <s v="microparada"/>
    <s v="microparada"/>
    <s v="microparada"/>
    <s v="microparada"/>
  </r>
  <r>
    <n v="144511"/>
    <x v="28"/>
    <s v="Moreno"/>
    <x v="2"/>
    <d v="2018-11-01T00:00:00"/>
    <s v="-"/>
    <s v="Mantenimiento Electrico"/>
    <d v="2023-06-13T00:00:00"/>
    <d v="1899-12-30T04:46:50"/>
    <d v="2023-06-13T00:00:00"/>
    <d v="1899-12-30T04:47:09"/>
    <n v="19"/>
    <n v="0.31666666666666665"/>
    <s v="microparada"/>
    <s v="microparada"/>
    <n v="24"/>
    <s v="junio"/>
    <s v="N"/>
    <s v="microparada"/>
    <s v="microparada"/>
    <s v="microparada"/>
    <s v="microparada"/>
    <s v="microparada"/>
  </r>
  <r>
    <n v="144512"/>
    <x v="27"/>
    <s v="Moreno"/>
    <x v="2"/>
    <d v="2018-11-01T00:00:00"/>
    <s v="-"/>
    <s v="Mantenimiento Electrico"/>
    <d v="2023-06-13T00:00:00"/>
    <d v="1899-12-30T04:47:19"/>
    <d v="2023-06-13T00:00:00"/>
    <d v="1899-12-30T06:03:00"/>
    <n v="4541"/>
    <n v="75.683333333333337"/>
    <s v="sin informacion"/>
    <s v="sin informacion"/>
    <n v="24"/>
    <s v="junio"/>
    <s v="N"/>
    <s v="sin informacion"/>
    <s v="sin informacion"/>
    <s v="sin informacion"/>
    <s v="sin informacion"/>
    <s v="sin informacion"/>
  </r>
  <r>
    <n v="144513"/>
    <x v="0"/>
    <s v="Moreno"/>
    <x v="12"/>
    <d v="2018-11-01T00:00:00"/>
    <s v="-"/>
    <s v="Mantenimiento Mecanico"/>
    <d v="2023-06-13T00:00:00"/>
    <d v="1899-12-30T05:30:49"/>
    <d v="2023-06-13T00:00:00"/>
    <d v="1899-12-30T06:04:02"/>
    <n v="1993"/>
    <n v="33.216666666666669"/>
    <s v="sin informacion"/>
    <s v="sin informacion"/>
    <n v="24"/>
    <s v="junio"/>
    <s v="N"/>
    <s v="sin informacion"/>
    <s v="sin informacion"/>
    <s v="sin informacion"/>
    <s v="sin informacion"/>
    <s v="sin informacion"/>
  </r>
  <r>
    <n v="144515"/>
    <x v="39"/>
    <s v="Moreno"/>
    <x v="2"/>
    <d v="2018-11-01T00:00:00"/>
    <s v="-"/>
    <s v="Mantenimiento Mecanico"/>
    <d v="2023-06-13T00:00:00"/>
    <d v="1899-12-30T06:03:15"/>
    <d v="2023-06-13T00:00:00"/>
    <d v="1899-12-30T06:09:51"/>
    <n v="396"/>
    <n v="6.6"/>
    <s v="microparada"/>
    <s v="microparada"/>
    <n v="24"/>
    <s v="junio"/>
    <s v="M"/>
    <s v="microparada"/>
    <s v="microparada"/>
    <s v="microparada"/>
    <s v="microparada"/>
    <s v="microparada"/>
  </r>
  <r>
    <n v="144518"/>
    <x v="22"/>
    <s v="Moreno"/>
    <x v="11"/>
    <d v="2018-11-01T00:00:00"/>
    <s v="-"/>
    <s v="Mantenimiento Electrico"/>
    <d v="2023-06-13T00:00:00"/>
    <d v="1899-12-30T06:04:50"/>
    <d v="2023-06-13T00:00:00"/>
    <d v="1899-12-30T07:31:03"/>
    <n v="5173"/>
    <n v="86.216666666666669"/>
    <s v="sin informacion"/>
    <s v="sin informacion"/>
    <n v="24"/>
    <s v="junio"/>
    <s v="M"/>
    <s v="sin informacion"/>
    <s v="sin informacion"/>
    <s v="sin informacion"/>
    <s v="sin informacion"/>
    <s v="sin informacion"/>
  </r>
  <r>
    <n v="144520"/>
    <x v="0"/>
    <s v="Moreno"/>
    <x v="8"/>
    <d v="2018-11-01T00:00:00"/>
    <s v="-"/>
    <s v="Mantenimiento Mecanico"/>
    <d v="2023-06-13T00:00:00"/>
    <d v="1899-12-30T06:07:38"/>
    <d v="2023-06-13T00:00:00"/>
    <d v="1899-12-30T06:57:37"/>
    <n v="2999"/>
    <n v="49.983333333333334"/>
    <s v="sin informacion"/>
    <s v="sin informacion"/>
    <n v="24"/>
    <s v="junio"/>
    <s v="M"/>
    <s v="sin informacion"/>
    <s v="sin informacion"/>
    <s v="sin informacion"/>
    <s v="sin informacion"/>
    <s v="sin informacion"/>
  </r>
  <r>
    <n v="144522"/>
    <x v="3"/>
    <s v="Moreno"/>
    <x v="2"/>
    <d v="2020-02-20T00:00:00"/>
    <s v="Martín"/>
    <s v="Mantenimiento Electrico"/>
    <d v="2023-06-13T00:00:00"/>
    <d v="1899-12-30T06:10:04"/>
    <d v="2023-06-13T00:00:00"/>
    <d v="1899-12-30T08:25:32"/>
    <n v="8128"/>
    <n v="135.46666666666667"/>
    <s v="Regulación de sensores de rechazo"/>
    <s v="ajuste"/>
    <n v="24"/>
    <s v="junio"/>
    <s v="M"/>
    <m/>
    <s v="no"/>
    <m/>
    <m/>
    <m/>
  </r>
  <r>
    <n v="144524"/>
    <x v="0"/>
    <s v="Moreno"/>
    <x v="18"/>
    <d v="2018-11-01T00:00:00"/>
    <s v="-"/>
    <s v="Mantenimiento Electrico"/>
    <d v="2023-06-13T00:00:00"/>
    <d v="1899-12-30T06:17:55"/>
    <d v="2023-06-13T00:00:00"/>
    <d v="1899-12-30T06:25:58"/>
    <n v="483"/>
    <n v="8.0500000000000007"/>
    <s v="microparada"/>
    <s v="microparada"/>
    <n v="24"/>
    <s v="junio"/>
    <s v="M"/>
    <s v="microparada"/>
    <s v="microparada"/>
    <s v="microparada"/>
    <s v="microparada"/>
    <s v="microparada"/>
  </r>
  <r>
    <n v="144525"/>
    <x v="9"/>
    <s v="Moreno"/>
    <x v="6"/>
    <d v="2021-03-03T00:00:00"/>
    <s v="Martín"/>
    <s v="Mantenimiento Mecanico"/>
    <d v="2023-06-13T00:00:00"/>
    <d v="1899-12-30T06:24:08"/>
    <d v="2023-06-13T00:00:00"/>
    <d v="1899-12-30T06:33:58"/>
    <n v="590"/>
    <n v="9.8333333333333339"/>
    <s v="microparada"/>
    <s v="microparada"/>
    <n v="24"/>
    <s v="junio"/>
    <s v="M"/>
    <s v="microparada"/>
    <s v="microparada"/>
    <s v="microparada"/>
    <s v="microparada"/>
    <s v="microparada"/>
  </r>
  <r>
    <n v="144528"/>
    <x v="0"/>
    <s v="Moreno"/>
    <x v="7"/>
    <d v="2018-11-01T00:00:00"/>
    <s v="-"/>
    <s v="Mantenimiento Mecanico"/>
    <d v="2023-06-13T00:00:00"/>
    <d v="1899-12-30T06:33:20"/>
    <d v="2023-06-13T00:00:00"/>
    <d v="1899-12-30T07:17:14"/>
    <n v="2634"/>
    <n v="43.9"/>
    <s v="sin informacion"/>
    <s v="sin informacion"/>
    <n v="24"/>
    <s v="junio"/>
    <s v="M"/>
    <s v="sin informacion"/>
    <s v="sin informacion"/>
    <s v="sin informacion"/>
    <s v="sin informacion"/>
    <s v="sin informacion"/>
  </r>
  <r>
    <n v="144529"/>
    <x v="9"/>
    <s v="Moreno"/>
    <x v="6"/>
    <d v="2021-03-03T00:00:00"/>
    <s v="Martín"/>
    <s v="Mantenimiento Mecanico"/>
    <d v="2023-06-13T00:00:00"/>
    <d v="1899-12-30T06:38:42"/>
    <d v="2023-06-13T00:00:00"/>
    <d v="1899-12-30T07:07:27"/>
    <n v="1725"/>
    <n v="28.75"/>
    <s v="sin informacion"/>
    <s v="sin informacion"/>
    <n v="24"/>
    <s v="junio"/>
    <s v="M"/>
    <s v="sin informacion"/>
    <s v="sin informacion"/>
    <s v="sin informacion"/>
    <s v="sin informacion"/>
    <s v="sin informacion"/>
  </r>
  <r>
    <n v="144532"/>
    <x v="12"/>
    <s v="Moreno"/>
    <x v="7"/>
    <d v="2018-11-01T00:00:00"/>
    <s v="-"/>
    <s v="Mantenimiento Electrico"/>
    <d v="2023-06-13T00:00:00"/>
    <d v="1899-12-30T07:17:33"/>
    <d v="2023-06-13T00:00:00"/>
    <d v="1899-12-30T08:03:59"/>
    <n v="2786"/>
    <n v="46.43333333333333"/>
    <s v="sin informacion"/>
    <s v="sin informacion"/>
    <n v="24"/>
    <s v="junio"/>
    <s v="M"/>
    <s v="sin informacion"/>
    <s v="sin informacion"/>
    <s v="sin informacion"/>
    <s v="sin informacion"/>
    <s v="sin informacion"/>
  </r>
  <r>
    <n v="144534"/>
    <x v="22"/>
    <s v="Moreno"/>
    <x v="11"/>
    <d v="2018-11-01T00:00:00"/>
    <s v="-"/>
    <s v="Mantenimiento Electrico"/>
    <d v="2023-06-13T00:00:00"/>
    <d v="1899-12-30T07:31:09"/>
    <d v="2023-06-13T00:00:00"/>
    <d v="1899-12-30T07:31:13"/>
    <n v="4"/>
    <n v="6.6666666666666666E-2"/>
    <s v="microparada"/>
    <s v="microparada"/>
    <n v="24"/>
    <s v="junio"/>
    <s v="M"/>
    <s v="microparada"/>
    <s v="microparada"/>
    <s v="microparada"/>
    <s v="microparada"/>
    <s v="microparada"/>
  </r>
  <r>
    <n v="144535"/>
    <x v="22"/>
    <s v="Moreno"/>
    <x v="11"/>
    <d v="2018-11-01T00:00:00"/>
    <s v="-"/>
    <s v="Mantenimiento Electrico"/>
    <d v="2023-06-13T00:00:00"/>
    <d v="1899-12-30T07:31:52"/>
    <d v="2023-06-13T00:00:00"/>
    <d v="1899-12-30T08:56:22"/>
    <n v="5070"/>
    <n v="84.5"/>
    <s v="sin informacion"/>
    <s v="sin informacion"/>
    <n v="24"/>
    <s v="junio"/>
    <s v="M"/>
    <s v="sin informacion"/>
    <s v="sin informacion"/>
    <s v="sin informacion"/>
    <s v="sin informacion"/>
    <s v="sin informacion"/>
  </r>
  <r>
    <n v="144541"/>
    <x v="18"/>
    <s v="Moreno"/>
    <x v="11"/>
    <d v="2018-11-01T00:00:00"/>
    <s v="-"/>
    <s v="Mantenimiento Electrico"/>
    <d v="2023-06-13T00:00:00"/>
    <d v="1899-12-30T08:56:49"/>
    <d v="2023-06-13T00:00:00"/>
    <d v="1899-12-30T11:06:52"/>
    <n v="7803"/>
    <n v="130.05000000000001"/>
    <s v="sin informacion"/>
    <s v="sin informacion"/>
    <n v="24"/>
    <s v="junio"/>
    <s v="M"/>
    <s v="sin informacion"/>
    <s v="sin informacion"/>
    <s v="sin informacion"/>
    <s v="sin informacion"/>
    <s v="sin informacion"/>
  </r>
  <r>
    <n v="144542"/>
    <x v="3"/>
    <s v="Moreno"/>
    <x v="2"/>
    <d v="2020-02-20T00:00:00"/>
    <s v="Martín"/>
    <s v="Mantenimiento Electrico"/>
    <d v="2023-06-13T00:00:00"/>
    <d v="1899-12-30T09:01:18"/>
    <d v="2023-06-13T00:00:00"/>
    <d v="1899-12-30T10:29:36"/>
    <n v="5298"/>
    <n v="88.3"/>
    <s v="sin informacion"/>
    <s v="sin informacion"/>
    <n v="24"/>
    <s v="junio"/>
    <s v="M"/>
    <s v="sin informacion"/>
    <s v="sin informacion"/>
    <s v="sin informacion"/>
    <s v="sin informacion"/>
    <s v="sin informacion"/>
  </r>
  <r>
    <n v="144545"/>
    <x v="13"/>
    <s v="Moreno"/>
    <x v="6"/>
    <d v="2020-06-30T00:00:00"/>
    <s v="Martín"/>
    <s v="Mantenimiento Mecanico"/>
    <d v="2023-06-13T00:00:00"/>
    <d v="1899-12-30T09:17:59"/>
    <d v="2023-06-13T00:00:00"/>
    <d v="1899-12-30T09:28:32"/>
    <n v="633"/>
    <n v="10.55"/>
    <s v="sin informacion"/>
    <s v="sin informacion"/>
    <n v="24"/>
    <s v="junio"/>
    <s v="M"/>
    <s v="sin informacion"/>
    <s v="sin informacion"/>
    <s v="sin informacion"/>
    <s v="sin informacion"/>
    <s v="sin informacion"/>
  </r>
  <r>
    <n v="144546"/>
    <x v="0"/>
    <s v="Moreno"/>
    <x v="18"/>
    <d v="2018-11-01T00:00:00"/>
    <s v="-"/>
    <s v="Mantenimiento Mecanico"/>
    <d v="2023-06-13T00:00:00"/>
    <d v="1899-12-30T09:20:10"/>
    <d v="2023-06-13T00:00:00"/>
    <d v="1899-12-30T09:42:13"/>
    <n v="1323"/>
    <n v="22.05"/>
    <s v="sin informacion"/>
    <s v="sin informacion"/>
    <n v="24"/>
    <s v="junio"/>
    <s v="M"/>
    <s v="sin informacion"/>
    <s v="sin informacion"/>
    <s v="sin informacion"/>
    <s v="sin informacion"/>
    <s v="sin informacion"/>
  </r>
  <r>
    <n v="144547"/>
    <x v="6"/>
    <s v="Moreno"/>
    <x v="13"/>
    <d v="2019-10-08T00:00:00"/>
    <s v="Martín"/>
    <s v="Mantenimiento Mecanico"/>
    <d v="2023-06-13T00:00:00"/>
    <d v="1899-12-30T09:23:36"/>
    <d v="2023-06-13T00:00:00"/>
    <d v="1899-12-30T09:23:42"/>
    <n v="6"/>
    <n v="0.1"/>
    <s v="microparada"/>
    <s v="microparada"/>
    <n v="24"/>
    <s v="junio"/>
    <s v="M"/>
    <s v="microparada"/>
    <s v="microparada"/>
    <s v="microparada"/>
    <s v="microparada"/>
    <s v="microparada"/>
  </r>
  <r>
    <n v="144548"/>
    <x v="6"/>
    <s v="Moreno"/>
    <x v="13"/>
    <d v="2019-10-08T00:00:00"/>
    <s v="Martín"/>
    <s v="Mantenimiento Electrico"/>
    <d v="2023-06-13T00:00:00"/>
    <d v="1899-12-30T09:23:54"/>
    <d v="2023-06-13T00:00:00"/>
    <d v="1899-12-30T09:56:19"/>
    <n v="1945"/>
    <n v="32.416666666666664"/>
    <s v="sacar Joystick de Línea 35 y poner en Línea 42"/>
    <s v="ajuste"/>
    <n v="24"/>
    <s v="junio"/>
    <s v="M"/>
    <m/>
    <s v="no"/>
    <m/>
    <m/>
    <m/>
  </r>
  <r>
    <n v="144559"/>
    <x v="13"/>
    <s v="Moreno"/>
    <x v="6"/>
    <d v="2020-06-30T00:00:00"/>
    <s v="Martín"/>
    <s v="Mantenimiento Mecanico"/>
    <d v="2023-06-13T00:00:00"/>
    <d v="1899-12-30T10:13:00"/>
    <d v="2023-06-13T00:00:00"/>
    <d v="1899-12-30T10:45:08"/>
    <n v="1928"/>
    <n v="32.133333333333333"/>
    <s v="sin informacion"/>
    <s v="sin informacion"/>
    <n v="24"/>
    <s v="junio"/>
    <s v="M"/>
    <s v="sin informacion"/>
    <s v="sin informacion"/>
    <s v="sin informacion"/>
    <s v="sin informacion"/>
    <s v="sin informacion"/>
  </r>
  <r>
    <n v="144560"/>
    <x v="27"/>
    <s v="Moreno"/>
    <x v="12"/>
    <d v="2018-11-01T00:00:00"/>
    <s v="-"/>
    <s v="Mantenimiento Mecanico"/>
    <d v="2023-06-13T00:00:00"/>
    <d v="1899-12-30T10:16:11"/>
    <d v="2023-06-13T00:00:00"/>
    <d v="1899-12-30T14:11:22"/>
    <n v="14111"/>
    <n v="235.18333333333334"/>
    <s v="sin informacion"/>
    <s v="sin informacion"/>
    <n v="24"/>
    <s v="junio"/>
    <s v="M"/>
    <s v="sin informacion"/>
    <s v="sin informacion"/>
    <s v="sin informacion"/>
    <s v="sin informacion"/>
    <s v="sin informacion"/>
  </r>
  <r>
    <n v="144562"/>
    <x v="1"/>
    <s v="Moreno"/>
    <x v="2"/>
    <d v="2020-10-16T00:00:00"/>
    <s v="Martín"/>
    <s v="Mantenimiento Electrico"/>
    <d v="2023-06-13T00:00:00"/>
    <d v="1899-12-30T10:29:43"/>
    <d v="2023-06-13T00:00:00"/>
    <d v="1899-12-30T11:01:03"/>
    <n v="1880"/>
    <n v="31.333333333333332"/>
    <s v="sin informacion"/>
    <s v="sin informacion"/>
    <n v="24"/>
    <s v="junio"/>
    <s v="M"/>
    <s v="sin informacion"/>
    <s v="sin informacion"/>
    <s v="sin informacion"/>
    <s v="sin informacion"/>
    <s v="sin informacion"/>
  </r>
  <r>
    <n v="144569"/>
    <x v="11"/>
    <s v="Moreno"/>
    <x v="8"/>
    <d v="2018-11-01T00:00:00"/>
    <s v="-"/>
    <s v="Mantenimiento Mecanico"/>
    <d v="2023-06-13T00:00:00"/>
    <d v="1899-12-30T11:36:38"/>
    <d v="2023-06-13T00:00:00"/>
    <d v="1899-12-30T11:37:06"/>
    <n v="28"/>
    <n v="0.46666666666666667"/>
    <s v="microparada"/>
    <s v="microparada"/>
    <n v="24"/>
    <s v="junio"/>
    <s v="M"/>
    <s v="microparada"/>
    <s v="microparada"/>
    <s v="microparada"/>
    <s v="microparada"/>
    <s v="microparada"/>
  </r>
  <r>
    <n v="144570"/>
    <x v="39"/>
    <s v="Moreno"/>
    <x v="2"/>
    <d v="2018-11-01T00:00:00"/>
    <s v="-"/>
    <s v="Mantenimiento Mecanico"/>
    <d v="2023-06-13T00:00:00"/>
    <d v="1899-12-30T11:38:14"/>
    <d v="2023-06-13T00:00:00"/>
    <d v="1899-12-30T11:49:49"/>
    <n v="695"/>
    <n v="11.583333333333334"/>
    <s v="sin informacion"/>
    <s v="sin informacion"/>
    <n v="24"/>
    <s v="junio"/>
    <s v="M"/>
    <s v="sin informacion"/>
    <s v="sin informacion"/>
    <s v="sin informacion"/>
    <s v="sin informacion"/>
    <s v="sin informacion"/>
  </r>
  <r>
    <n v="144572"/>
    <x v="1"/>
    <s v="Moreno"/>
    <x v="2"/>
    <d v="2020-10-16T00:00:00"/>
    <s v="Martín"/>
    <s v="Mantenimiento Electrico"/>
    <d v="2023-06-13T00:00:00"/>
    <d v="1899-12-30T11:49:57"/>
    <d v="2023-06-13T00:00:00"/>
    <d v="1899-12-30T12:02:57"/>
    <n v="780"/>
    <n v="13"/>
    <s v="regulación "/>
    <s v="ajuste"/>
    <n v="24"/>
    <s v="junio"/>
    <s v="M"/>
    <m/>
    <s v="no"/>
    <m/>
    <m/>
    <m/>
  </r>
  <r>
    <n v="144576"/>
    <x v="0"/>
    <s v="Moreno"/>
    <x v="17"/>
    <d v="2018-11-01T00:00:00"/>
    <s v="-"/>
    <s v="Mantenimiento Electrico"/>
    <d v="2023-06-13T00:00:00"/>
    <d v="1899-12-30T12:16:50"/>
    <d v="2023-06-13T00:00:00"/>
    <d v="1899-12-30T13:26:42"/>
    <n v="4192"/>
    <n v="69.86666666666666"/>
    <s v="sin informacion"/>
    <s v="sin informacion"/>
    <n v="24"/>
    <s v="junio"/>
    <s v="M"/>
    <s v="sin informacion"/>
    <s v="sin informacion"/>
    <s v="sin informacion"/>
    <s v="sin informacion"/>
    <s v="sin informacion"/>
  </r>
  <r>
    <n v="144577"/>
    <x v="14"/>
    <s v="Moreno"/>
    <x v="2"/>
    <d v="2020-02-20T00:00:00"/>
    <s v="Martín"/>
    <s v="Mantenimiento Electrico"/>
    <d v="2023-06-13T00:00:00"/>
    <d v="1899-12-30T12:20:30"/>
    <d v="2023-06-13T00:00:00"/>
    <d v="1899-12-30T12:53:13"/>
    <n v="1963"/>
    <n v="32.716666666666669"/>
    <s v="regulacion"/>
    <s v="ajuste"/>
    <n v="24"/>
    <s v="junio"/>
    <s v="M"/>
    <m/>
    <s v="no"/>
    <m/>
    <m/>
    <m/>
  </r>
  <r>
    <n v="144585"/>
    <x v="1"/>
    <s v="Moreno"/>
    <x v="2"/>
    <d v="2020-10-16T00:00:00"/>
    <s v="Martín"/>
    <s v="Mantenimiento Mecanico"/>
    <d v="2023-06-13T00:00:00"/>
    <d v="1899-12-30T13:28:09"/>
    <d v="2023-06-13T00:00:00"/>
    <d v="1899-12-30T13:28:55"/>
    <n v="46"/>
    <n v="0.76666666666666672"/>
    <s v="microparada"/>
    <s v="microparada"/>
    <n v="24"/>
    <s v="junio"/>
    <s v="M"/>
    <s v="microparada"/>
    <s v="microparada"/>
    <s v="microparada"/>
    <s v="microparada"/>
    <s v="microparada"/>
  </r>
  <r>
    <n v="144594"/>
    <x v="1"/>
    <s v="Moreno"/>
    <x v="2"/>
    <d v="2020-10-16T00:00:00"/>
    <s v="Martín"/>
    <s v="Mantenimiento Electrico"/>
    <d v="2023-06-13T00:00:00"/>
    <d v="1899-12-30T14:31:56"/>
    <d v="2023-06-13T00:00:00"/>
    <d v="1899-12-30T14:46:30"/>
    <n v="874"/>
    <n v="14.566666666666666"/>
    <s v="sin informacion"/>
    <s v="sin informacion"/>
    <n v="24"/>
    <s v="junio"/>
    <s v="T"/>
    <s v="sin informacion"/>
    <s v="sin informacion"/>
    <s v="sin informacion"/>
    <s v="sin informacion"/>
    <s v="sin informacion"/>
  </r>
  <r>
    <n v="144595"/>
    <x v="21"/>
    <s v="Moreno"/>
    <x v="0"/>
    <d v="2018-11-01T00:00:00"/>
    <s v="-"/>
    <s v="Mantenimiento Electrico"/>
    <d v="2023-06-13T00:00:00"/>
    <d v="1899-12-30T14:35:08"/>
    <d v="2023-06-13T00:00:00"/>
    <d v="1899-12-30T17:10:28"/>
    <n v="9320"/>
    <n v="155.33333333333334"/>
    <s v="sin informacion"/>
    <s v="sin informacion"/>
    <n v="24"/>
    <s v="junio"/>
    <s v="T"/>
    <s v="sin informacion"/>
    <s v="sin informacion"/>
    <s v="sin informacion"/>
    <s v="sin informacion"/>
    <s v="sin informacion"/>
  </r>
  <r>
    <n v="144597"/>
    <x v="24"/>
    <s v="Moreno"/>
    <x v="19"/>
    <d v="2018-11-01T00:00:00"/>
    <s v="-"/>
    <s v="Mantenimiento Mecanico"/>
    <d v="2023-06-13T00:00:00"/>
    <d v="1899-12-30T15:21:49"/>
    <d v="2023-06-13T00:00:00"/>
    <d v="1899-12-30T18:59:38"/>
    <n v="13069"/>
    <n v="217.81666666666666"/>
    <s v="regulación de martillo"/>
    <s v="ajuste"/>
    <n v="24"/>
    <s v="junio"/>
    <s v="T"/>
    <m/>
    <s v="no"/>
    <m/>
    <m/>
    <m/>
  </r>
  <r>
    <n v="144599"/>
    <x v="3"/>
    <s v="Moreno"/>
    <x v="2"/>
    <d v="2020-02-20T00:00:00"/>
    <s v="Martín"/>
    <s v="Mantenimiento Electrico"/>
    <d v="2023-06-13T00:00:00"/>
    <d v="1899-12-30T15:27:33"/>
    <d v="2023-06-13T00:00:00"/>
    <d v="1899-12-30T15:28:25"/>
    <n v="52"/>
    <n v="0.8666666666666667"/>
    <s v="microparada"/>
    <s v="microparada"/>
    <n v="24"/>
    <s v="junio"/>
    <s v="T"/>
    <s v="microparada"/>
    <s v="microparada"/>
    <s v="microparada"/>
    <s v="microparada"/>
    <s v="microparada"/>
  </r>
  <r>
    <n v="144605"/>
    <x v="2"/>
    <s v="Moreno"/>
    <x v="13"/>
    <d v="2018-11-01T00:00:00"/>
    <s v="-"/>
    <s v="Mantenimiento Electrico"/>
    <d v="2023-06-13T00:00:00"/>
    <d v="1899-12-30T16:09:42"/>
    <d v="2023-06-13T00:00:00"/>
    <d v="1899-12-30T19:01:01"/>
    <n v="10279"/>
    <n v="171.31666666666666"/>
    <s v="sin informacion"/>
    <s v="sin informacion"/>
    <n v="24"/>
    <s v="junio"/>
    <s v="T"/>
    <s v="sin informacion"/>
    <s v="sin informacion"/>
    <s v="sin informacion"/>
    <s v="sin informacion"/>
    <s v="sin informacion"/>
  </r>
  <r>
    <n v="144606"/>
    <x v="14"/>
    <s v="Moreno"/>
    <x v="2"/>
    <d v="2020-02-20T00:00:00"/>
    <s v="Martín"/>
    <s v="Mantenimiento Electrico"/>
    <d v="2023-06-13T00:00:00"/>
    <d v="1899-12-30T16:34:58"/>
    <d v="2023-06-13T00:00:00"/>
    <d v="1899-12-30T17:05:01"/>
    <n v="1803"/>
    <n v="30.05"/>
    <s v="regulación de Cámara"/>
    <s v="ajuste"/>
    <n v="24"/>
    <s v="junio"/>
    <s v="T"/>
    <m/>
    <s v="no"/>
    <m/>
    <m/>
    <m/>
  </r>
  <r>
    <n v="144607"/>
    <x v="36"/>
    <s v="Moreno"/>
    <x v="7"/>
    <d v="2018-11-01T00:00:00"/>
    <s v="-"/>
    <s v="Mantenimiento Mecanico"/>
    <d v="2023-06-13T00:00:00"/>
    <d v="1899-12-30T16:40:53"/>
    <d v="2023-06-13T00:00:00"/>
    <d v="1899-12-30T16:44:58"/>
    <n v="245"/>
    <n v="4.083333333333333"/>
    <s v="microparada"/>
    <s v="microparada"/>
    <n v="24"/>
    <s v="junio"/>
    <s v="T"/>
    <s v="microparada"/>
    <s v="microparada"/>
    <s v="microparada"/>
    <s v="microparada"/>
    <s v="microparada"/>
  </r>
  <r>
    <n v="144608"/>
    <x v="11"/>
    <s v="Moreno"/>
    <x v="10"/>
    <d v="2018-11-01T00:00:00"/>
    <s v="-"/>
    <s v="Mantenimiento Mecanico"/>
    <d v="2023-06-13T00:00:00"/>
    <d v="1899-12-30T17:21:05"/>
    <d v="2023-06-13T00:00:00"/>
    <d v="1899-12-30T18:05:17"/>
    <n v="2652"/>
    <n v="44.2"/>
    <s v="sin informacion"/>
    <s v="sin informacion"/>
    <n v="24"/>
    <s v="junio"/>
    <s v="T"/>
    <s v="sin informacion"/>
    <s v="sin informacion"/>
    <s v="sin informacion"/>
    <s v="sin informacion"/>
    <s v="sin informacion"/>
  </r>
  <r>
    <n v="144611"/>
    <x v="38"/>
    <s v="Moreno"/>
    <x v="11"/>
    <d v="2018-11-01T00:00:00"/>
    <s v="-"/>
    <s v="Mantenimiento Mecanico"/>
    <d v="2023-06-13T00:00:00"/>
    <d v="1899-12-30T17:41:34"/>
    <d v="2023-06-13T00:00:00"/>
    <d v="1899-12-30T17:44:40"/>
    <n v="186"/>
    <n v="3.1"/>
    <s v="microparada"/>
    <s v="microparada"/>
    <n v="24"/>
    <s v="junio"/>
    <s v="T"/>
    <s v="microparada"/>
    <s v="microparada"/>
    <s v="microparada"/>
    <s v="microparada"/>
    <s v="microparada"/>
  </r>
  <r>
    <n v="144613"/>
    <x v="38"/>
    <s v="Moreno"/>
    <x v="11"/>
    <d v="2018-11-01T00:00:00"/>
    <s v="-"/>
    <s v="Mantenimiento Mecanico"/>
    <d v="2023-06-13T00:00:00"/>
    <d v="1899-12-30T17:57:11"/>
    <d v="2023-06-13T00:00:00"/>
    <d v="1899-12-30T18:56:38"/>
    <n v="3567"/>
    <n v="59.45"/>
    <s v="sin informacion"/>
    <s v="sin informacion"/>
    <n v="24"/>
    <s v="junio"/>
    <s v="T"/>
    <s v="sin informacion"/>
    <s v="sin informacion"/>
    <s v="sin informacion"/>
    <s v="sin informacion"/>
    <s v="sin informacion"/>
  </r>
  <r>
    <n v="144618"/>
    <x v="24"/>
    <s v="Moreno"/>
    <x v="3"/>
    <d v="2021-02-04T00:00:00"/>
    <s v="Victor"/>
    <s v="Mantenimiento Mecanico"/>
    <d v="2023-06-13T00:00:00"/>
    <d v="1899-12-30T18:31:11"/>
    <d v="2023-06-13T00:00:00"/>
    <d v="1899-12-30T18:31:16"/>
    <n v="5"/>
    <n v="8.3333333333333329E-2"/>
    <s v="microparada"/>
    <s v="microparada"/>
    <n v="24"/>
    <s v="junio"/>
    <s v="T"/>
    <s v="microparada"/>
    <s v="microparada"/>
    <s v="microparada"/>
    <s v="microparada"/>
    <s v="microparada"/>
  </r>
  <r>
    <n v="144625"/>
    <x v="1"/>
    <s v="Moreno"/>
    <x v="2"/>
    <d v="2020-10-16T00:00:00"/>
    <s v="Martín"/>
    <s v="Mantenimiento Electrico"/>
    <d v="2023-06-13T00:00:00"/>
    <d v="1899-12-30T19:09:20"/>
    <d v="2023-06-13T00:00:00"/>
    <d v="1899-12-30T20:38:58"/>
    <n v="5378"/>
    <n v="89.63333333333334"/>
    <s v="sin informacion"/>
    <s v="sin informacion"/>
    <n v="24"/>
    <s v="junio"/>
    <s v="T"/>
    <s v="sin informacion"/>
    <s v="sin informacion"/>
    <s v="sin informacion"/>
    <s v="sin informacion"/>
    <s v="sin informacion"/>
  </r>
  <r>
    <n v="144628"/>
    <x v="27"/>
    <s v="Moreno"/>
    <x v="14"/>
    <d v="2018-11-01T00:00:00"/>
    <s v="-"/>
    <s v="Mantenimiento Electrico"/>
    <d v="2023-06-13T00:00:00"/>
    <d v="1899-12-30T19:53:43"/>
    <d v="2023-06-13T00:00:00"/>
    <d v="1899-12-30T19:53:48"/>
    <n v="5"/>
    <n v="8.3333333333333329E-2"/>
    <s v="microparada"/>
    <s v="microparada"/>
    <n v="24"/>
    <s v="junio"/>
    <s v="T"/>
    <s v="microparada"/>
    <s v="microparada"/>
    <s v="microparada"/>
    <s v="microparada"/>
    <s v="microparada"/>
  </r>
  <r>
    <n v="144629"/>
    <x v="27"/>
    <s v="Moreno"/>
    <x v="14"/>
    <d v="2018-11-01T00:00:00"/>
    <s v="-"/>
    <s v="Mantenimiento Mecanico"/>
    <d v="2023-06-13T00:00:00"/>
    <d v="1899-12-30T19:53:53"/>
    <d v="2023-06-13T00:00:00"/>
    <d v="1899-12-30T20:16:47"/>
    <n v="1374"/>
    <n v="22.9"/>
    <s v="se acomoda sensor de tobogán"/>
    <s v="ajuste"/>
    <n v="24"/>
    <s v="junio"/>
    <s v="T"/>
    <m/>
    <s v="no"/>
    <m/>
    <m/>
    <m/>
  </r>
  <r>
    <n v="144630"/>
    <x v="2"/>
    <s v="Moreno"/>
    <x v="13"/>
    <d v="2018-11-01T00:00:00"/>
    <s v="-"/>
    <s v="Mantenimiento Electrico"/>
    <d v="2023-06-13T00:00:00"/>
    <d v="1899-12-30T19:59:12"/>
    <d v="2023-06-13T00:00:00"/>
    <d v="1899-12-30T20:58:07"/>
    <n v="3535"/>
    <n v="58.916666666666664"/>
    <s v="sin informacion"/>
    <s v="sin informacion"/>
    <n v="24"/>
    <s v="junio"/>
    <s v="T"/>
    <s v="sin informacion"/>
    <s v="sin informacion"/>
    <s v="sin informacion"/>
    <s v="sin informacion"/>
    <s v="sin informacion"/>
  </r>
  <r>
    <n v="144631"/>
    <x v="21"/>
    <s v="Moreno"/>
    <x v="8"/>
    <d v="2018-11-01T00:00:00"/>
    <s v="-"/>
    <s v="Mantenimiento Mecanico"/>
    <d v="2023-06-13T00:00:00"/>
    <d v="1899-12-30T20:02:45"/>
    <d v="2023-06-13T00:00:00"/>
    <d v="1899-12-30T21:13:16"/>
    <n v="4231"/>
    <n v="70.516666666666666"/>
    <s v="regulación y cambio de inkjet"/>
    <s v="ajuste"/>
    <n v="24"/>
    <s v="junio"/>
    <s v="T"/>
    <m/>
    <s v="no"/>
    <m/>
    <m/>
    <m/>
  </r>
  <r>
    <n v="144633"/>
    <x v="27"/>
    <s v="Moreno"/>
    <x v="14"/>
    <d v="2018-11-01T00:00:00"/>
    <s v="-"/>
    <s v="Mantenimiento Electrico"/>
    <d v="2023-06-13T00:00:00"/>
    <d v="1899-12-30T20:22:42"/>
    <d v="2023-06-13T00:00:00"/>
    <d v="1899-12-30T21:34:13"/>
    <n v="4291"/>
    <n v="71.516666666666666"/>
    <s v="sin informacion"/>
    <s v="sin informacion"/>
    <n v="24"/>
    <s v="junio"/>
    <s v="T"/>
    <s v="sin informacion"/>
    <s v="sin informacion"/>
    <s v="sin informacion"/>
    <s v="sin informacion"/>
    <s v="sin informacion"/>
  </r>
  <r>
    <n v="144637"/>
    <x v="2"/>
    <s v="Moreno"/>
    <x v="9"/>
    <d v="2018-11-01T00:00:00"/>
    <s v="-"/>
    <s v="Mantenimiento Electrico"/>
    <d v="2023-06-13T00:00:00"/>
    <d v="1899-12-30T21:19:45"/>
    <d v="2023-06-13T00:00:00"/>
    <d v="1899-12-30T21:19:52"/>
    <n v="7"/>
    <n v="0.11666666666666667"/>
    <s v="microparada"/>
    <s v="microparada"/>
    <n v="24"/>
    <s v="junio"/>
    <s v="T"/>
    <s v="microparada"/>
    <s v="microparada"/>
    <s v="microparada"/>
    <s v="microparada"/>
    <s v="microparada"/>
  </r>
  <r>
    <n v="144638"/>
    <x v="2"/>
    <s v="Moreno"/>
    <x v="9"/>
    <d v="2018-11-01T00:00:00"/>
    <s v="-"/>
    <s v="Mantenimiento Mecanico"/>
    <d v="2023-06-13T00:00:00"/>
    <d v="1899-12-30T21:20:04"/>
    <d v="2023-06-13T00:00:00"/>
    <d v="1899-12-30T23:15:31"/>
    <n v="6927"/>
    <n v="115.45"/>
    <s v="sin informacion"/>
    <s v="sin informacion"/>
    <n v="24"/>
    <s v="junio"/>
    <s v="T"/>
    <s v="sin informacion"/>
    <s v="sin informacion"/>
    <s v="sin informacion"/>
    <s v="sin informacion"/>
    <s v="sin informacion"/>
  </r>
  <r>
    <n v="144641"/>
    <x v="21"/>
    <s v="Moreno"/>
    <x v="8"/>
    <d v="2018-11-01T00:00:00"/>
    <s v="-"/>
    <s v="Mantenimiento Electrico"/>
    <d v="2023-06-13T00:00:00"/>
    <d v="1899-12-30T23:29:24"/>
    <d v="2023-06-13T00:00:00"/>
    <d v="1899-12-30T23:29:29"/>
    <n v="5"/>
    <n v="8.3333333333333329E-2"/>
    <s v="microparada"/>
    <s v="microparada"/>
    <n v="24"/>
    <s v="junio"/>
    <s v="N"/>
    <s v="microparada"/>
    <s v="microparada"/>
    <s v="microparada"/>
    <s v="microparada"/>
    <s v="microparada"/>
  </r>
  <r>
    <n v="144645"/>
    <x v="27"/>
    <s v="Moreno"/>
    <x v="2"/>
    <d v="2018-11-01T00:00:00"/>
    <s v="-"/>
    <s v="Mantenimiento Electrico"/>
    <d v="2023-06-14T00:00:00"/>
    <d v="1899-12-30T00:57:26"/>
    <d v="2023-06-14T00:00:00"/>
    <d v="1899-12-30T01:14:03"/>
    <n v="997"/>
    <n v="16.616666666666667"/>
    <s v="sin informacion"/>
    <s v="sin informacion"/>
    <n v="24"/>
    <s v="junio"/>
    <s v="N"/>
    <s v="sin informacion"/>
    <s v="sin informacion"/>
    <s v="sin informacion"/>
    <s v="sin informacion"/>
    <s v="sin informacion"/>
  </r>
  <r>
    <n v="144651"/>
    <x v="18"/>
    <s v="Moreno"/>
    <x v="11"/>
    <d v="2018-11-01T00:00:00"/>
    <s v="-"/>
    <s v="Mantenimiento Electrico"/>
    <d v="2023-06-14T00:00:00"/>
    <d v="1899-12-30T03:23:37"/>
    <d v="2023-06-14T00:00:00"/>
    <d v="1899-12-30T05:22:13"/>
    <n v="7116"/>
    <n v="118.6"/>
    <s v="se regulan levas del actuador de cintas de  malas"/>
    <s v="ajuste"/>
    <n v="24"/>
    <s v="junio"/>
    <s v="N"/>
    <m/>
    <s v="no"/>
    <m/>
    <m/>
    <m/>
  </r>
  <r>
    <n v="144652"/>
    <x v="14"/>
    <s v="Moreno"/>
    <x v="2"/>
    <d v="2020-02-20T00:00:00"/>
    <s v="Martín"/>
    <s v="Mantenimiento Electrico"/>
    <d v="2023-06-14T00:00:00"/>
    <d v="1899-12-30T03:31:11"/>
    <d v="2023-06-14T00:00:00"/>
    <d v="1899-12-30T03:35:01"/>
    <n v="230"/>
    <n v="3.8333333333333335"/>
    <s v="microparada"/>
    <s v="microparada"/>
    <n v="24"/>
    <s v="junio"/>
    <s v="N"/>
    <s v="microparada"/>
    <s v="microparada"/>
    <s v="microparada"/>
    <s v="microparada"/>
    <s v="microparada"/>
  </r>
  <r>
    <n v="144653"/>
    <x v="0"/>
    <s v="Moreno"/>
    <x v="12"/>
    <d v="2018-11-01T00:00:00"/>
    <s v="-"/>
    <s v="Mantenimiento Electrico"/>
    <d v="2023-06-14T00:00:00"/>
    <d v="1899-12-30T03:42:18"/>
    <d v="2023-06-14T00:00:00"/>
    <d v="1899-12-30T06:04:28"/>
    <n v="8530"/>
    <n v="142.16666666666666"/>
    <s v="sin informacion"/>
    <s v="sin informacion"/>
    <n v="24"/>
    <s v="junio"/>
    <s v="N"/>
    <s v="sin informacion"/>
    <s v="sin informacion"/>
    <s v="sin informacion"/>
    <s v="sin informacion"/>
    <s v="sin informacion"/>
  </r>
  <r>
    <n v="144655"/>
    <x v="1"/>
    <s v="Moreno"/>
    <x v="2"/>
    <d v="2020-10-16T00:00:00"/>
    <s v="Martín"/>
    <s v="Mantenimiento Electrico"/>
    <d v="2023-06-14T00:00:00"/>
    <d v="1899-12-30T06:03:32"/>
    <d v="2023-06-14T00:00:00"/>
    <d v="1899-12-30T06:56:43"/>
    <n v="3191"/>
    <n v="53.18333333333333"/>
    <s v="regulacion de camara"/>
    <s v="ajuste"/>
    <n v="24"/>
    <s v="junio"/>
    <s v="M"/>
    <m/>
    <s v="no"/>
    <m/>
    <m/>
    <m/>
  </r>
  <r>
    <n v="144656"/>
    <x v="0"/>
    <s v="Moreno"/>
    <x v="12"/>
    <d v="2018-11-01T00:00:00"/>
    <s v="-"/>
    <s v="Mantenimiento Electrico"/>
    <d v="2023-06-14T00:00:00"/>
    <d v="1899-12-30T06:04:43"/>
    <d v="2023-06-14T00:00:00"/>
    <d v="1899-12-30T06:49:55"/>
    <n v="2712"/>
    <n v="45.2"/>
    <s v="falla del sensor de alcohol "/>
    <s v="ajuste"/>
    <n v="24"/>
    <s v="junio"/>
    <s v="M"/>
    <m/>
    <s v="no"/>
    <m/>
    <m/>
    <m/>
  </r>
  <r>
    <n v="144660"/>
    <x v="2"/>
    <s v="Moreno"/>
    <x v="13"/>
    <d v="2018-11-01T00:00:00"/>
    <s v="-"/>
    <s v="Mantenimiento Electrico"/>
    <d v="2023-06-14T00:00:00"/>
    <d v="1899-12-30T06:26:31"/>
    <d v="2023-06-14T00:00:00"/>
    <d v="1899-12-30T06:46:28"/>
    <n v="1197"/>
    <n v="19.95"/>
    <s v="sin informacion"/>
    <s v="sin informacion"/>
    <n v="24"/>
    <s v="junio"/>
    <s v="M"/>
    <s v="sin informacion"/>
    <s v="sin informacion"/>
    <s v="sin informacion"/>
    <s v="sin informacion"/>
    <s v="sin informacion"/>
  </r>
  <r>
    <n v="144666"/>
    <x v="2"/>
    <s v="Moreno"/>
    <x v="9"/>
    <d v="2018-11-01T00:00:00"/>
    <s v="-"/>
    <s v="Mantenimiento Mecanico"/>
    <d v="2023-06-14T00:00:00"/>
    <d v="1899-12-30T07:21:11"/>
    <d v="2023-06-14T00:00:00"/>
    <d v="1899-12-30T08:36:46"/>
    <n v="4535"/>
    <n v="75.583333333333329"/>
    <s v="se destraba estuchadora"/>
    <s v="ajuste"/>
    <n v="24"/>
    <s v="junio"/>
    <s v="M"/>
    <m/>
    <s v="no"/>
    <m/>
    <m/>
    <m/>
  </r>
  <r>
    <n v="144670"/>
    <x v="38"/>
    <s v="Moreno"/>
    <x v="11"/>
    <d v="2018-11-01T00:00:00"/>
    <s v="-"/>
    <s v="Mantenimiento Electrico"/>
    <d v="2023-06-14T00:00:00"/>
    <d v="1899-12-30T08:07:30"/>
    <d v="2023-06-14T00:00:00"/>
    <d v="1899-12-30T08:37:27"/>
    <n v="1797"/>
    <n v="29.95"/>
    <s v="sin informacion"/>
    <s v="sin informacion"/>
    <n v="24"/>
    <s v="junio"/>
    <s v="M"/>
    <s v="sin informacion"/>
    <s v="sin informacion"/>
    <s v="sin informacion"/>
    <s v="sin informacion"/>
    <s v="sin informacion"/>
  </r>
  <r>
    <n v="144673"/>
    <x v="2"/>
    <s v="Moreno"/>
    <x v="19"/>
    <d v="2018-11-01T00:00:00"/>
    <s v="-"/>
    <s v="Mantenimiento Mecanico"/>
    <d v="2023-06-14T00:00:00"/>
    <d v="1899-12-30T08:37:16"/>
    <d v="2023-06-14T00:00:00"/>
    <d v="1899-12-30T10:45:51"/>
    <n v="7715"/>
    <n v="128.58333333333334"/>
    <s v="sin informacion"/>
    <s v="sin informacion"/>
    <n v="24"/>
    <s v="junio"/>
    <s v="M"/>
    <s v="sin informacion"/>
    <s v="sin informacion"/>
    <s v="sin informacion"/>
    <s v="sin informacion"/>
    <s v="sin informacion"/>
  </r>
  <r>
    <n v="144676"/>
    <x v="38"/>
    <s v="Moreno"/>
    <x v="11"/>
    <d v="2018-11-01T00:00:00"/>
    <s v="-"/>
    <s v="Mantenimiento Electrico"/>
    <d v="2023-06-14T00:00:00"/>
    <d v="1899-12-30T09:01:02"/>
    <d v="2023-06-14T00:00:00"/>
    <d v="1899-12-30T09:45:06"/>
    <n v="2644"/>
    <n v="44.06666666666667"/>
    <s v="sin informacion"/>
    <s v="sin informacion"/>
    <n v="24"/>
    <s v="junio"/>
    <s v="M"/>
    <s v="sin informacion"/>
    <s v="sin informacion"/>
    <s v="sin informacion"/>
    <s v="sin informacion"/>
    <s v="sin informacion"/>
  </r>
  <r>
    <n v="144678"/>
    <x v="0"/>
    <s v="Moreno"/>
    <x v="18"/>
    <d v="2018-11-01T00:00:00"/>
    <s v="-"/>
    <s v="Mantenimiento Mecanico"/>
    <d v="2023-06-14T00:00:00"/>
    <d v="1899-12-30T09:11:23"/>
    <d v="2023-06-14T00:00:00"/>
    <d v="1899-12-30T09:27:13"/>
    <n v="950"/>
    <n v="15.833333333333334"/>
    <s v="sin informacion"/>
    <s v="sin informacion"/>
    <n v="24"/>
    <s v="junio"/>
    <s v="M"/>
    <s v="sin informacion"/>
    <s v="sin informacion"/>
    <s v="sin informacion"/>
    <s v="sin informacion"/>
    <s v="sin informacion"/>
  </r>
  <r>
    <n v="144681"/>
    <x v="38"/>
    <s v="Moreno"/>
    <x v="11"/>
    <d v="2018-11-01T00:00:00"/>
    <s v="-"/>
    <s v="Mantenimiento Electrico"/>
    <d v="2023-06-14T00:00:00"/>
    <d v="1899-12-30T10:17:43"/>
    <d v="2023-06-14T00:00:00"/>
    <d v="1899-12-30T13:05:14"/>
    <n v="10051"/>
    <n v="167.51666666666668"/>
    <s v="sin informacion"/>
    <s v="sin informacion"/>
    <n v="24"/>
    <s v="junio"/>
    <s v="M"/>
    <s v="sin informacion"/>
    <s v="sin informacion"/>
    <s v="sin informacion"/>
    <s v="sin informacion"/>
    <s v="sin informacion"/>
  </r>
  <r>
    <n v="144684"/>
    <x v="0"/>
    <s v="Moreno"/>
    <x v="15"/>
    <d v="2018-11-01T00:00:00"/>
    <s v="-"/>
    <s v="Mantenimiento Mecanico"/>
    <d v="2023-06-14T00:00:00"/>
    <d v="1899-12-30T10:40:26"/>
    <d v="2023-06-14T00:00:00"/>
    <d v="1899-12-30T13:43:10"/>
    <n v="10964"/>
    <n v="182.73333333333332"/>
    <s v="sin informacion"/>
    <s v="sin informacion"/>
    <n v="24"/>
    <s v="junio"/>
    <s v="M"/>
    <s v="sin informacion"/>
    <s v="sin informacion"/>
    <s v="sin informacion"/>
    <s v="sin informacion"/>
    <s v="sin informacion"/>
  </r>
  <r>
    <n v="144686"/>
    <x v="2"/>
    <s v="Moreno"/>
    <x v="19"/>
    <d v="2018-11-01T00:00:00"/>
    <s v="-"/>
    <s v="Mantenimiento Electrico"/>
    <d v="2023-06-14T00:00:00"/>
    <d v="1899-12-30T10:45:57"/>
    <d v="2023-06-14T00:00:00"/>
    <d v="1899-12-30T11:52:23"/>
    <n v="3986"/>
    <n v="66.433333333333337"/>
    <s v="sin informacion"/>
    <s v="sin informacion"/>
    <n v="24"/>
    <s v="junio"/>
    <s v="M"/>
    <s v="sin informacion"/>
    <s v="sin informacion"/>
    <s v="sin informacion"/>
    <s v="sin informacion"/>
    <s v="sin informacion"/>
  </r>
  <r>
    <n v="144688"/>
    <x v="22"/>
    <s v="Moreno"/>
    <x v="10"/>
    <d v="2022-07-14T00:00:00"/>
    <s v="Natalio"/>
    <s v="Mantenimiento Electrico"/>
    <d v="2023-06-14T00:00:00"/>
    <d v="1899-12-30T11:22:49"/>
    <d v="2023-06-14T00:00:00"/>
    <d v="1899-12-30T11:42:25"/>
    <n v="1176"/>
    <n v="19.600000000000001"/>
    <s v="sin informacion"/>
    <s v="sin informacion"/>
    <n v="24"/>
    <s v="junio"/>
    <s v="M"/>
    <s v="sin informacion"/>
    <s v="sin informacion"/>
    <s v="sin informacion"/>
    <s v="sin informacion"/>
    <s v="sin informacion"/>
  </r>
  <r>
    <n v="144693"/>
    <x v="0"/>
    <s v="Moreno"/>
    <x v="18"/>
    <d v="2018-11-01T00:00:00"/>
    <s v="-"/>
    <s v="Mantenimiento Electrico"/>
    <d v="2023-06-14T00:00:00"/>
    <d v="1899-12-30T11:54:50"/>
    <d v="2023-06-14T00:00:00"/>
    <d v="1899-12-30T11:56:22"/>
    <n v="92"/>
    <n v="1.5333333333333334"/>
    <s v="microparada"/>
    <s v="microparada"/>
    <n v="24"/>
    <s v="junio"/>
    <s v="M"/>
    <s v="microparada"/>
    <s v="microparada"/>
    <s v="microparada"/>
    <s v="microparada"/>
    <s v="microparada"/>
  </r>
  <r>
    <n v="144695"/>
    <x v="0"/>
    <s v="Moreno"/>
    <x v="18"/>
    <d v="2018-11-01T00:00:00"/>
    <s v="-"/>
    <s v="Mantenimiento Mecanico"/>
    <d v="2023-06-14T00:00:00"/>
    <d v="1899-12-30T11:58:36"/>
    <d v="2023-06-14T00:00:00"/>
    <d v="1899-12-30T13:45:22"/>
    <n v="6406"/>
    <n v="106.76666666666667"/>
    <s v="sin informacion"/>
    <s v="sin informacion"/>
    <n v="24"/>
    <s v="junio"/>
    <s v="M"/>
    <s v="sin informacion"/>
    <s v="sin informacion"/>
    <s v="sin informacion"/>
    <s v="sin informacion"/>
    <s v="sin informacion"/>
  </r>
  <r>
    <n v="144696"/>
    <x v="24"/>
    <s v="Moreno"/>
    <x v="14"/>
    <d v="2018-11-01T00:00:00"/>
    <s v="-"/>
    <s v="Mantenimiento Electrico"/>
    <d v="2023-06-14T00:00:00"/>
    <d v="1899-12-30T12:22:00"/>
    <d v="2023-06-14T00:00:00"/>
    <d v="1899-12-30T12:57:29"/>
    <n v="2129"/>
    <n v="35.483333333333334"/>
    <s v="no funciona el martillo"/>
    <s v="ajuste"/>
    <n v="24"/>
    <s v="junio"/>
    <s v="M"/>
    <m/>
    <s v="no"/>
    <m/>
    <m/>
    <m/>
  </r>
  <r>
    <n v="144697"/>
    <x v="38"/>
    <s v="Moreno"/>
    <x v="6"/>
    <d v="2019-10-08T00:00:00"/>
    <s v="Martín"/>
    <s v="Mantenimiento Mecanico"/>
    <d v="2023-06-14T00:00:00"/>
    <d v="1899-12-30T12:25:28"/>
    <d v="2023-06-14T00:00:00"/>
    <d v="1899-12-30T12:57:41"/>
    <n v="1933"/>
    <n v="32.216666666666669"/>
    <s v="sin informacion"/>
    <s v="sin informacion"/>
    <n v="24"/>
    <s v="junio"/>
    <s v="M"/>
    <s v="sin informacion"/>
    <s v="sin informacion"/>
    <s v="sin informacion"/>
    <s v="sin informacion"/>
    <s v="sin informacion"/>
  </r>
  <r>
    <n v="144699"/>
    <x v="6"/>
    <s v="Moreno"/>
    <x v="19"/>
    <d v="2018-11-01T00:00:00"/>
    <s v="-"/>
    <s v="Mantenimiento Electrico"/>
    <d v="2023-06-14T00:00:00"/>
    <d v="1899-12-30T13:27:21"/>
    <d v="2023-06-14T00:00:00"/>
    <d v="1899-12-30T15:37:45"/>
    <n v="7824"/>
    <n v="130.4"/>
    <s v="sin informacion"/>
    <s v="sin informacion"/>
    <n v="24"/>
    <s v="junio"/>
    <s v="M"/>
    <s v="sin informacion"/>
    <s v="sin informacion"/>
    <s v="sin informacion"/>
    <s v="sin informacion"/>
    <s v="sin informacion"/>
  </r>
  <r>
    <n v="144702"/>
    <x v="1"/>
    <s v="Moreno"/>
    <x v="2"/>
    <d v="2020-10-16T00:00:00"/>
    <s v="Martín"/>
    <s v="Mantenimiento Electrico"/>
    <d v="2023-06-14T00:00:00"/>
    <d v="1899-12-30T14:42:29"/>
    <d v="2023-06-14T00:00:00"/>
    <d v="1899-12-30T14:48:44"/>
    <n v="375"/>
    <n v="6.25"/>
    <s v="microparada"/>
    <s v="microparada"/>
    <n v="24"/>
    <s v="junio"/>
    <s v="T"/>
    <s v="microparada"/>
    <s v="microparada"/>
    <s v="microparada"/>
    <s v="microparada"/>
    <s v="microparada"/>
  </r>
  <r>
    <n v="144703"/>
    <x v="6"/>
    <s v="Moreno"/>
    <x v="8"/>
    <d v="2018-11-01T00:00:00"/>
    <s v="-"/>
    <s v="Mantenimiento Mecanico"/>
    <d v="2023-06-14T00:00:00"/>
    <d v="1899-12-30T14:47:40"/>
    <d v="2023-06-14T00:00:00"/>
    <d v="1899-12-30T15:36:37"/>
    <n v="2937"/>
    <n v="48.95"/>
    <s v="sin informacion"/>
    <s v="sin informacion"/>
    <n v="24"/>
    <s v="junio"/>
    <s v="T"/>
    <s v="sin informacion"/>
    <s v="sin informacion"/>
    <s v="sin informacion"/>
    <s v="sin informacion"/>
    <s v="sin informacion"/>
  </r>
  <r>
    <n v="144709"/>
    <x v="6"/>
    <s v="Moreno"/>
    <x v="19"/>
    <d v="2018-11-01T00:00:00"/>
    <s v="-"/>
    <s v="Mantenimiento Mecanico"/>
    <d v="2023-06-14T00:00:00"/>
    <d v="1899-12-30T16:15:29"/>
    <d v="2023-06-14T00:00:00"/>
    <d v="1899-12-30T16:19:01"/>
    <n v="212"/>
    <n v="3.5333333333333332"/>
    <s v="microparada"/>
    <s v="microparada"/>
    <n v="24"/>
    <s v="junio"/>
    <s v="T"/>
    <s v="microparada"/>
    <s v="microparada"/>
    <s v="microparada"/>
    <s v="microparada"/>
    <s v="microparada"/>
  </r>
  <r>
    <n v="144711"/>
    <x v="0"/>
    <s v="Moreno"/>
    <x v="18"/>
    <d v="2018-11-01T00:00:00"/>
    <s v="-"/>
    <s v="Mantenimiento Mecanico"/>
    <d v="2023-06-14T00:00:00"/>
    <d v="1899-12-30T16:57:56"/>
    <d v="2023-06-14T00:00:00"/>
    <d v="1899-12-30T17:00:11"/>
    <n v="135"/>
    <n v="2.25"/>
    <s v="microparada"/>
    <s v="microparada"/>
    <n v="24"/>
    <s v="junio"/>
    <s v="T"/>
    <s v="microparada"/>
    <s v="microparada"/>
    <s v="microparada"/>
    <s v="microparada"/>
    <s v="microparada"/>
  </r>
  <r>
    <n v="144712"/>
    <x v="0"/>
    <s v="Moreno"/>
    <x v="18"/>
    <d v="2018-11-01T00:00:00"/>
    <s v="-"/>
    <s v="Mantenimiento Mecanico"/>
    <d v="2023-06-14T00:00:00"/>
    <d v="1899-12-30T17:28:19"/>
    <d v="2023-06-14T00:00:00"/>
    <d v="1899-12-30T17:34:15"/>
    <n v="356"/>
    <n v="5.9333333333333336"/>
    <s v="microparada"/>
    <s v="microparada"/>
    <n v="24"/>
    <s v="junio"/>
    <s v="T"/>
    <s v="microparada"/>
    <s v="microparada"/>
    <s v="microparada"/>
    <s v="microparada"/>
    <s v="microparada"/>
  </r>
  <r>
    <n v="144714"/>
    <x v="0"/>
    <s v="Moreno"/>
    <x v="18"/>
    <d v="2018-11-01T00:00:00"/>
    <s v="-"/>
    <s v="Mantenimiento Electrico"/>
    <d v="2023-06-14T00:00:00"/>
    <d v="1899-12-30T17:34:21"/>
    <d v="2023-06-14T00:00:00"/>
    <d v="1899-12-30T17:52:52"/>
    <n v="1111"/>
    <n v="18.516666666666666"/>
    <s v="sin informacion"/>
    <s v="sin informacion"/>
    <n v="24"/>
    <s v="junio"/>
    <s v="T"/>
    <s v="sin informacion"/>
    <s v="sin informacion"/>
    <s v="sin informacion"/>
    <s v="sin informacion"/>
    <s v="sin informacion"/>
  </r>
  <r>
    <n v="144715"/>
    <x v="17"/>
    <s v="Moreno"/>
    <x v="11"/>
    <d v="2021-03-08T00:00:00"/>
    <s v="Martín"/>
    <s v="Mantenimiento Mecanico"/>
    <d v="2023-06-14T00:00:00"/>
    <d v="1899-12-30T18:10:30"/>
    <d v="2023-06-14T00:00:00"/>
    <d v="1899-12-30T18:11:04"/>
    <n v="34"/>
    <n v="0.56666666666666665"/>
    <s v="microparada"/>
    <s v="microparada"/>
    <n v="24"/>
    <s v="junio"/>
    <s v="T"/>
    <s v="microparada"/>
    <s v="microparada"/>
    <s v="microparada"/>
    <s v="microparada"/>
    <s v="microparada"/>
  </r>
  <r>
    <n v="144716"/>
    <x v="24"/>
    <s v="Moreno"/>
    <x v="14"/>
    <d v="2018-11-01T00:00:00"/>
    <s v="-"/>
    <s v="Mantenimiento Electrico"/>
    <d v="2023-06-14T00:00:00"/>
    <d v="1899-12-30T18:17:16"/>
    <d v="2023-06-14T00:00:00"/>
    <d v="1899-12-30T20:16:55"/>
    <n v="7179"/>
    <n v="119.65"/>
    <s v="sin informacion"/>
    <s v="sin informacion"/>
    <n v="24"/>
    <s v="junio"/>
    <s v="T"/>
    <s v="sin informacion"/>
    <s v="sin informacion"/>
    <s v="sin informacion"/>
    <s v="sin informacion"/>
    <s v="sin informacion"/>
  </r>
  <r>
    <n v="144717"/>
    <x v="0"/>
    <s v="Moreno"/>
    <x v="18"/>
    <d v="2018-11-01T00:00:00"/>
    <s v="-"/>
    <s v="Mantenimiento Electrico"/>
    <d v="2023-06-14T00:00:00"/>
    <d v="1899-12-30T18:22:25"/>
    <d v="2023-06-14T00:00:00"/>
    <d v="1899-12-30T21:18:36"/>
    <n v="10571"/>
    <n v="176.18333333333334"/>
    <s v="sin informacion"/>
    <s v="sin informacion"/>
    <n v="24"/>
    <s v="junio"/>
    <s v="T"/>
    <s v="sin informacion"/>
    <s v="sin informacion"/>
    <s v="sin informacion"/>
    <s v="sin informacion"/>
    <s v="sin informacion"/>
  </r>
  <r>
    <n v="144718"/>
    <x v="13"/>
    <s v="Moreno"/>
    <x v="6"/>
    <d v="2020-06-30T00:00:00"/>
    <s v="Martín"/>
    <s v="Mantenimiento Electrico"/>
    <d v="2023-06-14T00:00:00"/>
    <d v="1899-12-30T18:25:49"/>
    <d v="2023-06-14T00:00:00"/>
    <d v="1899-12-30T19:08:47"/>
    <n v="2578"/>
    <n v="42.966666666666669"/>
    <s v="Se agrega pulsador de parada en sobretapa"/>
    <s v="no aplica"/>
    <n v="24"/>
    <s v="junio"/>
    <s v="T"/>
    <m/>
    <s v="no"/>
    <m/>
    <m/>
    <m/>
  </r>
  <r>
    <n v="144721"/>
    <x v="0"/>
    <s v="Moreno"/>
    <x v="13"/>
    <d v="2018-11-01T00:00:00"/>
    <s v="-"/>
    <s v="Mantenimiento Electrico"/>
    <d v="2023-06-14T00:00:00"/>
    <d v="1899-12-30T18:40:25"/>
    <d v="2023-06-14T00:00:00"/>
    <d v="1899-12-30T18:52:53"/>
    <n v="748"/>
    <n v="12.466666666666667"/>
    <s v="sin informacion"/>
    <s v="sin informacion"/>
    <n v="24"/>
    <s v="junio"/>
    <s v="T"/>
    <s v="sin informacion"/>
    <s v="sin informacion"/>
    <s v="sin informacion"/>
    <s v="sin informacion"/>
    <s v="sin informacion"/>
  </r>
  <r>
    <n v="144724"/>
    <x v="20"/>
    <s v="Moreno"/>
    <x v="1"/>
    <d v="2018-11-01T00:00:00"/>
    <s v="-"/>
    <s v="Mantenimiento Mecanico"/>
    <d v="2023-06-14T00:00:00"/>
    <d v="1899-12-30T19:43:16"/>
    <d v="2023-06-14T00:00:00"/>
    <d v="1899-12-30T20:01:03"/>
    <n v="1067"/>
    <n v="17.783333333333335"/>
    <s v="sin informacion"/>
    <s v="sin informacion"/>
    <n v="24"/>
    <s v="junio"/>
    <s v="T"/>
    <s v="sin informacion"/>
    <s v="sin informacion"/>
    <s v="sin informacion"/>
    <s v="sin informacion"/>
    <s v="sin informacion"/>
  </r>
  <r>
    <n v="144726"/>
    <x v="24"/>
    <s v="Moreno"/>
    <x v="19"/>
    <d v="2018-11-01T00:00:00"/>
    <s v="-"/>
    <s v="Mantenimiento Mecanico"/>
    <d v="2023-06-14T00:00:00"/>
    <d v="1899-12-30T20:20:41"/>
    <d v="2023-06-14T00:00:00"/>
    <d v="1899-12-30T21:17:30"/>
    <n v="3409"/>
    <n v="56.81666666666667"/>
    <s v="se regula sensor del martillo"/>
    <s v="ajuste"/>
    <n v="24"/>
    <s v="junio"/>
    <s v="T"/>
    <m/>
    <s v="no"/>
    <m/>
    <m/>
    <m/>
  </r>
  <r>
    <n v="144727"/>
    <x v="6"/>
    <s v="Moreno"/>
    <x v="8"/>
    <d v="2018-11-01T00:00:00"/>
    <s v="-"/>
    <s v="Mantenimiento Mecanico"/>
    <d v="2023-06-14T00:00:00"/>
    <d v="1899-12-30T20:52:17"/>
    <d v="2023-06-14T00:00:00"/>
    <d v="1899-12-30T21:27:43"/>
    <n v="2126"/>
    <n v="35.43333333333333"/>
    <s v="regulacion"/>
    <s v="ajuste"/>
    <n v="24"/>
    <s v="junio"/>
    <s v="T"/>
    <m/>
    <s v="no"/>
    <m/>
    <m/>
    <m/>
  </r>
  <r>
    <n v="144729"/>
    <x v="6"/>
    <s v="Moreno"/>
    <x v="14"/>
    <d v="2018-11-01T00:00:00"/>
    <s v="-"/>
    <s v="Mantenimiento Mecanico"/>
    <d v="2023-06-14T00:00:00"/>
    <d v="1899-12-30T21:05:57"/>
    <d v="2023-06-14T00:00:00"/>
    <d v="1899-12-30T21:43:04"/>
    <n v="2227"/>
    <n v="37.116666666666667"/>
    <s v="regulacion"/>
    <s v="ajuste"/>
    <n v="24"/>
    <s v="junio"/>
    <s v="T"/>
    <m/>
    <s v="no"/>
    <m/>
    <m/>
    <m/>
  </r>
  <r>
    <n v="144730"/>
    <x v="6"/>
    <s v="Moreno"/>
    <x v="1"/>
    <d v="2018-11-01T00:00:00"/>
    <s v="-"/>
    <s v="Mantenimiento Mecanico"/>
    <d v="2023-06-14T00:00:00"/>
    <d v="1899-12-30T21:19:35"/>
    <d v="2023-06-14T00:00:00"/>
    <d v="1899-12-30T21:25:54"/>
    <n v="379"/>
    <n v="6.3166666666666664"/>
    <s v="microparada"/>
    <s v="microparada"/>
    <n v="24"/>
    <s v="junio"/>
    <s v="T"/>
    <s v="microparada"/>
    <s v="microparada"/>
    <s v="microparada"/>
    <s v="microparada"/>
    <s v="microparada"/>
  </r>
  <r>
    <n v="144732"/>
    <x v="9"/>
    <s v="Moreno"/>
    <x v="6"/>
    <d v="2021-03-03T00:00:00"/>
    <s v="Martín"/>
    <s v="Mantenimiento Electrico"/>
    <d v="2023-06-14T00:00:00"/>
    <d v="1899-12-30T21:28:59"/>
    <d v="2023-06-14T00:00:00"/>
    <d v="1899-12-30T21:31:21"/>
    <n v="142"/>
    <n v="2.3666666666666667"/>
    <s v="microparada"/>
    <s v="microparada"/>
    <n v="24"/>
    <s v="junio"/>
    <s v="T"/>
    <s v="microparada"/>
    <s v="microparada"/>
    <s v="microparada"/>
    <s v="microparada"/>
    <s v="microparada"/>
  </r>
  <r>
    <n v="144743"/>
    <x v="1"/>
    <s v="Moreno"/>
    <x v="2"/>
    <d v="2020-10-16T00:00:00"/>
    <s v="Martín"/>
    <s v="Mantenimiento Electrico"/>
    <d v="2023-06-15T00:00:00"/>
    <d v="1899-12-30T05:20:51"/>
    <d v="2023-06-15T00:00:00"/>
    <d v="1899-12-30T05:26:33"/>
    <n v="342"/>
    <n v="5.7"/>
    <s v="microparada"/>
    <s v="microparada"/>
    <n v="24"/>
    <s v="junio"/>
    <s v="N"/>
    <s v="microparada"/>
    <s v="microparada"/>
    <s v="microparada"/>
    <s v="microparada"/>
    <s v="microparada"/>
  </r>
  <r>
    <n v="144744"/>
    <x v="2"/>
    <s v="Moreno"/>
    <x v="3"/>
    <d v="2021-02-04T00:00:00"/>
    <s v="Victor"/>
    <s v="Mantenimiento Electrico"/>
    <d v="2023-06-15T00:00:00"/>
    <d v="1899-12-30T05:23:36"/>
    <d v="2023-06-15T00:00:00"/>
    <d v="1899-12-30T05:50:49"/>
    <n v="1633"/>
    <n v="27.216666666666665"/>
    <s v="sin informacion"/>
    <s v="sin informacion"/>
    <n v="24"/>
    <s v="junio"/>
    <s v="N"/>
    <s v="sin informacion"/>
    <s v="sin informacion"/>
    <s v="sin informacion"/>
    <s v="sin informacion"/>
    <s v="sin informacion"/>
  </r>
  <r>
    <n v="144748"/>
    <x v="0"/>
    <s v="Moreno"/>
    <x v="4"/>
    <d v="2018-11-01T00:00:00"/>
    <s v="-"/>
    <s v="Mantenimiento Electrico"/>
    <d v="2023-06-15T00:00:00"/>
    <d v="1899-12-30T06:07:03"/>
    <d v="2023-06-16T00:00:00"/>
    <d v="1899-12-30T07:04:46"/>
    <n v="89863"/>
    <n v="1497.7166666666667"/>
    <s v="sin informacion"/>
    <s v="sin informacion"/>
    <n v="24"/>
    <s v="junio"/>
    <s v="M"/>
    <s v="sin informacion"/>
    <s v="sin informacion"/>
    <s v="sin informacion"/>
    <s v="sin informacion"/>
    <s v="sin informacion"/>
  </r>
  <r>
    <n v="144753"/>
    <x v="0"/>
    <s v="Moreno"/>
    <x v="18"/>
    <d v="2018-11-01T00:00:00"/>
    <s v="-"/>
    <s v="Mantenimiento Mecanico"/>
    <d v="2023-06-15T00:00:00"/>
    <d v="1899-12-30T06:28:48"/>
    <d v="2023-06-15T00:00:00"/>
    <d v="1899-12-30T07:02:09"/>
    <n v="2001"/>
    <n v="33.35"/>
    <s v="sin informacion"/>
    <s v="sin informacion"/>
    <n v="24"/>
    <s v="junio"/>
    <s v="M"/>
    <s v="sin informacion"/>
    <s v="sin informacion"/>
    <s v="sin informacion"/>
    <s v="sin informacion"/>
    <s v="sin informacion"/>
  </r>
  <r>
    <n v="144757"/>
    <x v="3"/>
    <s v="Moreno"/>
    <x v="2"/>
    <d v="2020-02-20T00:00:00"/>
    <s v="Martín"/>
    <s v="Mantenimiento Mecanico"/>
    <d v="2023-06-15T00:00:00"/>
    <d v="1899-12-30T06:56:48"/>
    <d v="2023-06-15T00:00:00"/>
    <d v="1899-12-30T08:12:34"/>
    <n v="4546"/>
    <n v="75.766666666666666"/>
    <s v="sin informacion"/>
    <s v="sin informacion"/>
    <n v="24"/>
    <s v="junio"/>
    <s v="M"/>
    <s v="sin informacion"/>
    <s v="sin informacion"/>
    <s v="sin informacion"/>
    <s v="sin informacion"/>
    <s v="sin informacion"/>
  </r>
  <r>
    <n v="144761"/>
    <x v="0"/>
    <s v="Moreno"/>
    <x v="18"/>
    <d v="2018-11-01T00:00:00"/>
    <s v="-"/>
    <s v="Mantenimiento Mecanico"/>
    <d v="2023-06-15T00:00:00"/>
    <d v="1899-12-30T07:02:14"/>
    <d v="2023-06-15T00:00:00"/>
    <d v="1899-12-30T10:13:13"/>
    <n v="11459"/>
    <n v="190.98333333333332"/>
    <s v="sin informacion"/>
    <s v="sin informacion"/>
    <n v="24"/>
    <s v="junio"/>
    <s v="M"/>
    <s v="sin informacion"/>
    <s v="sin informacion"/>
    <s v="sin informacion"/>
    <s v="sin informacion"/>
    <s v="sin informacion"/>
  </r>
  <r>
    <n v="144763"/>
    <x v="38"/>
    <s v="Moreno"/>
    <x v="6"/>
    <d v="2019-10-08T00:00:00"/>
    <s v="Martín"/>
    <s v="Mantenimiento Mecanico"/>
    <d v="2023-06-15T00:00:00"/>
    <d v="1899-12-30T07:20:15"/>
    <d v="2023-06-15T00:00:00"/>
    <d v="1899-12-30T08:06:14"/>
    <n v="2759"/>
    <n v="45.983333333333334"/>
    <s v="sin informacion"/>
    <s v="sin informacion"/>
    <n v="24"/>
    <s v="junio"/>
    <s v="M"/>
    <s v="sin informacion"/>
    <s v="sin informacion"/>
    <s v="sin informacion"/>
    <s v="sin informacion"/>
    <s v="sin informacion"/>
  </r>
  <r>
    <n v="144765"/>
    <x v="19"/>
    <s v="Moreno"/>
    <x v="12"/>
    <d v="2020-02-21T00:00:00"/>
    <s v="Martín"/>
    <s v="Mantenimiento Mecanico"/>
    <d v="2023-06-15T00:00:00"/>
    <d v="1899-12-30T07:23:26"/>
    <d v="2023-06-15T00:00:00"/>
    <d v="1899-12-30T08:02:22"/>
    <n v="2336"/>
    <n v="38.93333333333333"/>
    <s v="sin informacion"/>
    <s v="sin informacion"/>
    <n v="24"/>
    <s v="junio"/>
    <s v="M"/>
    <s v="sin informacion"/>
    <s v="sin informacion"/>
    <s v="sin informacion"/>
    <s v="sin informacion"/>
    <s v="sin informacion"/>
  </r>
  <r>
    <n v="144766"/>
    <x v="22"/>
    <s v="Moreno"/>
    <x v="19"/>
    <d v="2021-08-24T00:00:00"/>
    <s v="Sebastian "/>
    <s v="Mantenimiento Electrico"/>
    <d v="2023-06-15T00:00:00"/>
    <d v="1899-12-30T07:24:15"/>
    <d v="2023-06-15T00:00:00"/>
    <d v="1899-12-30T07:29:34"/>
    <n v="319"/>
    <n v="5.3166666666666664"/>
    <s v="microparada"/>
    <s v="microparada"/>
    <n v="24"/>
    <s v="junio"/>
    <s v="M"/>
    <s v="microparada"/>
    <s v="microparada"/>
    <s v="microparada"/>
    <s v="microparada"/>
    <s v="microparada"/>
  </r>
  <r>
    <n v="144777"/>
    <x v="19"/>
    <s v="Moreno"/>
    <x v="10"/>
    <d v="2023-05-17T00:00:00"/>
    <s v="Juan Manuel"/>
    <s v="Mantenimiento Electrico"/>
    <d v="2023-06-15T00:00:00"/>
    <d v="1899-12-30T09:05:54"/>
    <d v="2023-06-15T00:00:00"/>
    <d v="1899-12-30T09:21:11"/>
    <n v="917"/>
    <n v="15.283333333333333"/>
    <s v="sin informacion"/>
    <s v="sin informacion"/>
    <n v="24"/>
    <s v="junio"/>
    <s v="M"/>
    <s v="sin informacion"/>
    <s v="sin informacion"/>
    <s v="sin informacion"/>
    <s v="sin informacion"/>
    <s v="sin informacion"/>
  </r>
  <r>
    <n v="144780"/>
    <x v="39"/>
    <s v="Moreno"/>
    <x v="2"/>
    <d v="2018-11-01T00:00:00"/>
    <s v="-"/>
    <s v="Mantenimiento Mecanico"/>
    <d v="2023-06-15T00:00:00"/>
    <d v="1899-12-30T09:13:24"/>
    <d v="2023-06-15T00:00:00"/>
    <d v="1899-12-30T09:16:54"/>
    <n v="210"/>
    <n v="3.5"/>
    <s v="microparada"/>
    <s v="microparada"/>
    <n v="24"/>
    <s v="junio"/>
    <s v="M"/>
    <s v="microparada"/>
    <s v="microparada"/>
    <s v="microparada"/>
    <s v="microparada"/>
    <s v="microparada"/>
  </r>
  <r>
    <n v="144781"/>
    <x v="9"/>
    <s v="Moreno"/>
    <x v="6"/>
    <d v="2021-03-03T00:00:00"/>
    <s v="Martín"/>
    <s v="Mantenimiento Mecanico"/>
    <d v="2023-06-15T00:00:00"/>
    <d v="1899-12-30T09:15:48"/>
    <d v="2023-06-15T00:00:00"/>
    <d v="1899-12-30T09:59:54"/>
    <n v="2646"/>
    <n v="44.1"/>
    <s v="sin informacion"/>
    <s v="sin informacion"/>
    <n v="24"/>
    <s v="junio"/>
    <s v="M"/>
    <s v="sin informacion"/>
    <s v="sin informacion"/>
    <s v="sin informacion"/>
    <s v="sin informacion"/>
    <s v="sin informacion"/>
  </r>
  <r>
    <n v="144782"/>
    <x v="38"/>
    <s v="Moreno"/>
    <x v="11"/>
    <d v="2018-11-01T00:00:00"/>
    <s v="-"/>
    <s v="Mantenimiento Electrico"/>
    <d v="2023-06-15T00:00:00"/>
    <d v="1899-12-30T09:17:45"/>
    <d v="2023-06-15T00:00:00"/>
    <d v="1899-12-30T09:33:42"/>
    <n v="957"/>
    <n v="15.95"/>
    <s v="sin informacion"/>
    <s v="sin informacion"/>
    <n v="24"/>
    <s v="junio"/>
    <s v="M"/>
    <s v="sin informacion"/>
    <s v="sin informacion"/>
    <s v="sin informacion"/>
    <s v="sin informacion"/>
    <s v="sin informacion"/>
  </r>
  <r>
    <n v="144789"/>
    <x v="38"/>
    <s v="Moreno"/>
    <x v="6"/>
    <d v="2019-10-08T00:00:00"/>
    <s v="Martín"/>
    <s v="Mantenimiento Mecanico"/>
    <d v="2023-06-15T00:00:00"/>
    <d v="1899-12-30T10:08:07"/>
    <d v="2023-06-15T00:00:00"/>
    <d v="1899-12-30T10:19:01"/>
    <n v="654"/>
    <n v="10.9"/>
    <s v="sin informacion"/>
    <s v="sin informacion"/>
    <n v="24"/>
    <s v="junio"/>
    <s v="M"/>
    <s v="sin informacion"/>
    <s v="sin informacion"/>
    <s v="sin informacion"/>
    <s v="sin informacion"/>
    <s v="sin informacion"/>
  </r>
  <r>
    <n v="144790"/>
    <x v="0"/>
    <s v="Moreno"/>
    <x v="18"/>
    <d v="2018-11-01T00:00:00"/>
    <s v="-"/>
    <s v="Mantenimiento Mecanico"/>
    <d v="2023-06-15T00:00:00"/>
    <d v="1899-12-30T10:17:52"/>
    <d v="2023-06-15T00:00:00"/>
    <d v="1899-12-30T10:46:39"/>
    <n v="1727"/>
    <n v="28.783333333333335"/>
    <s v="sin informacion"/>
    <s v="sin informacion"/>
    <n v="24"/>
    <s v="junio"/>
    <s v="M"/>
    <s v="sin informacion"/>
    <s v="sin informacion"/>
    <s v="sin informacion"/>
    <s v="sin informacion"/>
    <s v="sin informacion"/>
  </r>
  <r>
    <n v="144794"/>
    <x v="14"/>
    <s v="Moreno"/>
    <x v="2"/>
    <d v="2020-02-20T00:00:00"/>
    <s v="Martín"/>
    <s v="Mantenimiento Electrico"/>
    <d v="2023-06-15T00:00:00"/>
    <d v="1899-12-30T10:55:49"/>
    <d v="2023-06-15T00:00:00"/>
    <d v="1899-12-30T11:04:44"/>
    <n v="535"/>
    <n v="8.9166666666666661"/>
    <s v="microparada"/>
    <s v="microparada"/>
    <n v="24"/>
    <s v="junio"/>
    <s v="M"/>
    <s v="microparada"/>
    <s v="microparada"/>
    <s v="microparada"/>
    <s v="microparada"/>
    <s v="microparada"/>
  </r>
  <r>
    <n v="144796"/>
    <x v="0"/>
    <s v="Moreno"/>
    <x v="18"/>
    <d v="2018-11-01T00:00:00"/>
    <s v="-"/>
    <s v="Mantenimiento Mecanico"/>
    <d v="2023-06-15T00:00:00"/>
    <d v="1899-12-30T11:00:04"/>
    <d v="2023-06-15T00:00:00"/>
    <d v="1899-12-30T11:41:26"/>
    <n v="2482"/>
    <n v="41.366666666666667"/>
    <s v="sin informacion"/>
    <s v="sin informacion"/>
    <n v="24"/>
    <s v="junio"/>
    <s v="M"/>
    <s v="sin informacion"/>
    <s v="sin informacion"/>
    <s v="sin informacion"/>
    <s v="sin informacion"/>
    <s v="sin informacion"/>
  </r>
  <r>
    <n v="144802"/>
    <x v="22"/>
    <s v="Moreno"/>
    <x v="10"/>
    <d v="2022-07-14T00:00:00"/>
    <s v="Natalio"/>
    <s v="Mantenimiento Electrico"/>
    <d v="2023-06-15T00:00:00"/>
    <d v="1899-12-30T11:36:38"/>
    <d v="2023-06-15T00:00:00"/>
    <d v="1899-12-30T11:46:22"/>
    <n v="584"/>
    <n v="9.7333333333333325"/>
    <s v="microparada"/>
    <s v="microparada"/>
    <n v="24"/>
    <s v="junio"/>
    <s v="M"/>
    <s v="microparada"/>
    <s v="microparada"/>
    <s v="microparada"/>
    <s v="microparada"/>
    <s v="microparada"/>
  </r>
  <r>
    <n v="144803"/>
    <x v="1"/>
    <s v="Moreno"/>
    <x v="2"/>
    <d v="2020-10-16T00:00:00"/>
    <s v="Martín"/>
    <s v="Mantenimiento Electrico"/>
    <d v="2023-06-15T00:00:00"/>
    <d v="1899-12-30T11:44:10"/>
    <d v="2023-06-15T00:00:00"/>
    <d v="1899-12-30T12:01:21"/>
    <n v="1031"/>
    <n v="17.183333333333334"/>
    <s v="sin informacion"/>
    <s v="sin informacion"/>
    <n v="24"/>
    <s v="junio"/>
    <s v="M"/>
    <s v="sin informacion"/>
    <s v="sin informacion"/>
    <s v="sin informacion"/>
    <s v="sin informacion"/>
    <s v="sin informacion"/>
  </r>
  <r>
    <n v="144806"/>
    <x v="22"/>
    <s v="Moreno"/>
    <x v="10"/>
    <d v="2022-07-14T00:00:00"/>
    <s v="Natalio"/>
    <s v="Mantenimiento Electrico"/>
    <d v="2023-06-15T00:00:00"/>
    <d v="1899-12-30T11:54:14"/>
    <d v="2023-06-15T00:00:00"/>
    <d v="1899-12-30T12:05:35"/>
    <n v="681"/>
    <n v="11.35"/>
    <s v="sin informacion"/>
    <s v="sin informacion"/>
    <n v="24"/>
    <s v="junio"/>
    <s v="M"/>
    <s v="sin informacion"/>
    <s v="sin informacion"/>
    <s v="sin informacion"/>
    <s v="sin informacion"/>
    <s v="sin informacion"/>
  </r>
  <r>
    <n v="144809"/>
    <x v="13"/>
    <s v="Moreno"/>
    <x v="6"/>
    <d v="2020-06-30T00:00:00"/>
    <s v="Martín"/>
    <s v="Mantenimiento Electrico"/>
    <d v="2023-06-15T00:00:00"/>
    <d v="1899-12-30T12:18:58"/>
    <d v="2023-06-15T00:00:00"/>
    <d v="1899-12-30T12:26:33"/>
    <n v="455"/>
    <n v="7.583333333333333"/>
    <s v="microparada"/>
    <s v="microparada"/>
    <n v="24"/>
    <s v="junio"/>
    <s v="M"/>
    <s v="microparada"/>
    <s v="microparada"/>
    <s v="microparada"/>
    <s v="microparada"/>
    <s v="microparada"/>
  </r>
  <r>
    <n v="144810"/>
    <x v="22"/>
    <s v="Moreno"/>
    <x v="10"/>
    <d v="2022-07-14T00:00:00"/>
    <s v="Natalio"/>
    <s v="Mantenimiento Electrico"/>
    <d v="2023-06-15T00:00:00"/>
    <d v="1899-12-30T12:29:25"/>
    <d v="2023-06-15T00:00:00"/>
    <d v="1899-12-30T12:45:29"/>
    <n v="964"/>
    <n v="16.066666666666666"/>
    <s v="sin informacion"/>
    <s v="sin informacion"/>
    <n v="24"/>
    <s v="junio"/>
    <s v="M"/>
    <s v="sin informacion"/>
    <s v="sin informacion"/>
    <s v="sin informacion"/>
    <s v="sin informacion"/>
    <s v="sin informacion"/>
  </r>
  <r>
    <n v="144813"/>
    <x v="6"/>
    <s v="Moreno"/>
    <x v="19"/>
    <d v="2018-11-01T00:00:00"/>
    <s v="-"/>
    <s v="Mantenimiento Mecanico"/>
    <d v="2023-06-15T00:00:00"/>
    <d v="1899-12-30T14:26:25"/>
    <d v="2023-06-15T00:00:00"/>
    <d v="1899-12-30T14:30:21"/>
    <n v="236"/>
    <n v="3.9333333333333331"/>
    <s v="microparada"/>
    <s v="microparada"/>
    <n v="24"/>
    <s v="junio"/>
    <s v="T"/>
    <s v="microparada"/>
    <s v="microparada"/>
    <s v="microparada"/>
    <s v="microparada"/>
    <s v="microparada"/>
  </r>
  <r>
    <n v="144815"/>
    <x v="2"/>
    <s v="Moreno"/>
    <x v="19"/>
    <d v="2018-11-01T00:00:00"/>
    <s v="-"/>
    <s v="Mantenimiento Mecanico"/>
    <d v="2023-06-15T00:00:00"/>
    <d v="1899-12-30T14:31:03"/>
    <d v="2023-06-15T00:00:00"/>
    <d v="1899-12-30T14:41:43"/>
    <n v="640"/>
    <n v="10.666666666666666"/>
    <s v="sin informacion"/>
    <s v="sin informacion"/>
    <n v="24"/>
    <s v="junio"/>
    <s v="T"/>
    <s v="sin informacion"/>
    <s v="sin informacion"/>
    <s v="sin informacion"/>
    <s v="sin informacion"/>
    <s v="sin informacion"/>
  </r>
  <r>
    <n v="144818"/>
    <x v="9"/>
    <s v="Moreno"/>
    <x v="6"/>
    <d v="2021-03-03T00:00:00"/>
    <s v="Martín"/>
    <s v="Mantenimiento Mecanico"/>
    <d v="2023-06-15T00:00:00"/>
    <d v="1899-12-30T15:29:11"/>
    <d v="2023-06-15T00:00:00"/>
    <d v="1899-12-30T15:42:03"/>
    <n v="772"/>
    <n v="12.866666666666667"/>
    <s v="sin informacion"/>
    <s v="sin informacion"/>
    <n v="24"/>
    <s v="junio"/>
    <s v="T"/>
    <s v="sin informacion"/>
    <s v="sin informacion"/>
    <s v="sin informacion"/>
    <s v="sin informacion"/>
    <s v="sin informacion"/>
  </r>
  <r>
    <n v="144820"/>
    <x v="35"/>
    <s v="Moreno"/>
    <x v="17"/>
    <d v="2018-11-01T00:00:00"/>
    <s v="-"/>
    <s v="Mantenimiento Electrico"/>
    <d v="2023-06-15T00:00:00"/>
    <d v="1899-12-30T15:31:09"/>
    <d v="2023-06-15T00:00:00"/>
    <d v="1899-12-30T15:49:01"/>
    <n v="1072"/>
    <n v="17.866666666666667"/>
    <s v="se regula sensor de máxima"/>
    <s v="ajuste"/>
    <n v="24"/>
    <s v="junio"/>
    <s v="T"/>
    <m/>
    <s v="no"/>
    <m/>
    <m/>
    <m/>
  </r>
  <r>
    <n v="144822"/>
    <x v="1"/>
    <s v="Moreno"/>
    <x v="2"/>
    <d v="2020-10-16T00:00:00"/>
    <s v="Martín"/>
    <s v="Mantenimiento Electrico"/>
    <d v="2023-06-15T00:00:00"/>
    <d v="1899-12-30T15:53:52"/>
    <d v="2023-06-15T00:00:00"/>
    <d v="1899-12-30T16:28:19"/>
    <n v="2067"/>
    <n v="34.450000000000003"/>
    <s v="se corrió el gusano de posición"/>
    <s v="ajuste"/>
    <n v="24"/>
    <s v="junio"/>
    <s v="T"/>
    <m/>
    <s v="no"/>
    <m/>
    <m/>
    <m/>
  </r>
  <r>
    <n v="144823"/>
    <x v="0"/>
    <s v="Moreno"/>
    <x v="12"/>
    <d v="2018-11-01T00:00:00"/>
    <s v="-"/>
    <s v="Mantenimiento Electrico"/>
    <d v="2023-06-15T00:00:00"/>
    <d v="1899-12-30T15:57:52"/>
    <d v="2023-06-15T00:00:00"/>
    <d v="1899-12-30T16:29:12"/>
    <n v="1880"/>
    <n v="31.333333333333332"/>
    <s v="pulsera anti estática"/>
    <s v="no aplica"/>
    <n v="24"/>
    <s v="junio"/>
    <s v="T"/>
    <m/>
    <s v="no"/>
    <m/>
    <m/>
    <m/>
  </r>
  <r>
    <n v="144828"/>
    <x v="30"/>
    <s v="Moreno"/>
    <x v="11"/>
    <d v="2020-02-20T00:00:00"/>
    <s v="Martín"/>
    <s v="Mantenimiento Mecanico"/>
    <d v="2023-06-15T00:00:00"/>
    <d v="1899-12-30T16:57:05"/>
    <d v="2023-06-15T00:00:00"/>
    <d v="1899-12-30T17:52:02"/>
    <n v="3297"/>
    <n v="54.95"/>
    <s v="sin informacion"/>
    <s v="sin informacion"/>
    <n v="24"/>
    <s v="junio"/>
    <s v="T"/>
    <s v="sin informacion"/>
    <s v="sin informacion"/>
    <s v="sin informacion"/>
    <s v="sin informacion"/>
    <s v="sin informacion"/>
  </r>
  <r>
    <n v="144835"/>
    <x v="6"/>
    <s v="Moreno"/>
    <x v="8"/>
    <d v="2018-11-01T00:00:00"/>
    <s v="-"/>
    <s v="Mantenimiento Mecanico"/>
    <d v="2023-06-15T00:00:00"/>
    <d v="1899-12-30T17:21:18"/>
    <d v="2023-06-15T00:00:00"/>
    <d v="1899-12-30T17:33:53"/>
    <n v="755"/>
    <n v="12.583333333333334"/>
    <s v="sin informacion"/>
    <s v="sin informacion"/>
    <n v="24"/>
    <s v="junio"/>
    <s v="T"/>
    <s v="sin informacion"/>
    <s v="sin informacion"/>
    <s v="sin informacion"/>
    <s v="sin informacion"/>
    <s v="sin informacion"/>
  </r>
  <r>
    <n v="144837"/>
    <x v="2"/>
    <s v="Moreno"/>
    <x v="19"/>
    <d v="2018-11-01T00:00:00"/>
    <s v="-"/>
    <s v="Mantenimiento Mecanico"/>
    <d v="2023-06-15T00:00:00"/>
    <d v="1899-12-30T17:29:08"/>
    <d v="2023-06-15T00:00:00"/>
    <d v="1899-12-30T17:46:29"/>
    <n v="1041"/>
    <n v="17.350000000000001"/>
    <s v="sin informacion"/>
    <s v="sin informacion"/>
    <n v="24"/>
    <s v="junio"/>
    <s v="T"/>
    <s v="sin informacion"/>
    <s v="sin informacion"/>
    <s v="sin informacion"/>
    <s v="sin informacion"/>
    <s v="sin informacion"/>
  </r>
  <r>
    <n v="144838"/>
    <x v="6"/>
    <s v="Moreno"/>
    <x v="8"/>
    <d v="2018-11-01T00:00:00"/>
    <s v="-"/>
    <s v="Mantenimiento Mecanico"/>
    <d v="2023-06-15T00:00:00"/>
    <d v="1899-12-30T17:43:33"/>
    <d v="2023-06-15T00:00:00"/>
    <d v="1899-12-30T18:14:25"/>
    <n v="1852"/>
    <n v="30.866666666666667"/>
    <s v="regulacion"/>
    <s v="ajuste"/>
    <n v="24"/>
    <s v="junio"/>
    <s v="T"/>
    <m/>
    <s v="no"/>
    <m/>
    <m/>
    <m/>
  </r>
  <r>
    <n v="144839"/>
    <x v="0"/>
    <s v="Moreno"/>
    <x v="12"/>
    <d v="2018-11-01T00:00:00"/>
    <s v="-"/>
    <s v="Mantenimiento Mecanico"/>
    <d v="2023-06-15T00:00:00"/>
    <d v="1899-12-30T17:52:14"/>
    <d v="2023-06-15T00:00:00"/>
    <d v="1899-12-30T18:06:46"/>
    <n v="872"/>
    <n v="14.533333333333333"/>
    <s v="sin informacion"/>
    <s v="sin informacion"/>
    <n v="24"/>
    <s v="junio"/>
    <s v="T"/>
    <s v="sin informacion"/>
    <s v="sin informacion"/>
    <s v="sin informacion"/>
    <s v="sin informacion"/>
    <s v="sin informacion"/>
  </r>
  <r>
    <n v="144842"/>
    <x v="19"/>
    <s v="Moreno"/>
    <x v="13"/>
    <d v="2018-11-01T00:00:00"/>
    <s v="-"/>
    <s v="Mantenimiento Mecanico"/>
    <d v="2023-06-15T00:00:00"/>
    <d v="1899-12-30T18:19:10"/>
    <d v="2023-06-15T00:00:00"/>
    <d v="1899-12-30T18:41:59"/>
    <n v="1369"/>
    <n v="22.816666666666666"/>
    <s v="sin informacion"/>
    <s v="sin informacion"/>
    <n v="24"/>
    <s v="junio"/>
    <s v="T"/>
    <s v="sin informacion"/>
    <s v="sin informacion"/>
    <s v="sin informacion"/>
    <s v="sin informacion"/>
    <s v="sin informacion"/>
  </r>
  <r>
    <n v="144843"/>
    <x v="17"/>
    <s v="Moreno"/>
    <x v="11"/>
    <d v="2021-03-08T00:00:00"/>
    <s v="Martín"/>
    <s v="Mantenimiento Mecanico"/>
    <d v="2023-06-15T00:00:00"/>
    <d v="1899-12-30T18:26:21"/>
    <d v="2023-06-15T00:00:00"/>
    <d v="1899-12-30T18:46:09"/>
    <n v="1188"/>
    <n v="19.8"/>
    <s v="sin informacion"/>
    <s v="sin informacion"/>
    <n v="24"/>
    <s v="junio"/>
    <s v="T"/>
    <s v="sin informacion"/>
    <s v="sin informacion"/>
    <s v="sin informacion"/>
    <s v="sin informacion"/>
    <s v="sin informacion"/>
  </r>
  <r>
    <n v="144844"/>
    <x v="6"/>
    <s v="Moreno"/>
    <x v="8"/>
    <d v="2018-11-01T00:00:00"/>
    <s v="-"/>
    <s v="Mantenimiento Mecanico"/>
    <d v="2023-06-15T00:00:00"/>
    <d v="1899-12-30T18:54:45"/>
    <d v="2023-06-15T00:00:00"/>
    <d v="1899-12-30T20:03:39"/>
    <n v="4134"/>
    <n v="68.900000000000006"/>
    <s v="sin informacion"/>
    <s v="sin informacion"/>
    <n v="24"/>
    <s v="junio"/>
    <s v="T"/>
    <s v="sin informacion"/>
    <s v="sin informacion"/>
    <s v="sin informacion"/>
    <s v="sin informacion"/>
    <s v="sin informacion"/>
  </r>
  <r>
    <n v="144848"/>
    <x v="11"/>
    <s v="Moreno"/>
    <x v="10"/>
    <d v="2018-11-01T00:00:00"/>
    <s v="-"/>
    <s v="Mantenimiento Electrico"/>
    <d v="2023-06-15T00:00:00"/>
    <d v="1899-12-30T19:27:51"/>
    <d v="2023-06-15T00:00:00"/>
    <d v="1899-12-30T19:56:53"/>
    <n v="1742"/>
    <n v="29.033333333333335"/>
    <s v="se regula velocidad"/>
    <s v="ajuste"/>
    <n v="24"/>
    <s v="junio"/>
    <s v="T"/>
    <m/>
    <s v="no"/>
    <m/>
    <m/>
    <m/>
  </r>
  <r>
    <n v="144852"/>
    <x v="19"/>
    <s v="Moreno"/>
    <x v="13"/>
    <d v="2018-11-01T00:00:00"/>
    <s v="-"/>
    <s v="Mantenimiento Mecanico"/>
    <d v="2023-06-15T00:00:00"/>
    <d v="1899-12-30T20:10:31"/>
    <d v="2023-06-15T00:00:00"/>
    <d v="1899-12-30T20:42:46"/>
    <n v="1935"/>
    <n v="32.25"/>
    <s v="regulacion"/>
    <s v="ajuste"/>
    <n v="24"/>
    <s v="junio"/>
    <s v="T"/>
    <m/>
    <s v="no"/>
    <m/>
    <m/>
    <m/>
  </r>
  <r>
    <n v="144853"/>
    <x v="24"/>
    <s v="Moreno"/>
    <x v="14"/>
    <d v="2018-11-01T00:00:00"/>
    <s v="-"/>
    <s v="Mantenimiento Electrico"/>
    <d v="2023-06-15T00:00:00"/>
    <d v="1899-12-30T21:01:15"/>
    <d v="2023-06-15T00:00:00"/>
    <d v="1899-12-30T21:22:38"/>
    <n v="1283"/>
    <n v="21.383333333333333"/>
    <s v="sin informacion"/>
    <s v="sin informacion"/>
    <n v="24"/>
    <s v="junio"/>
    <s v="T"/>
    <s v="sin informacion"/>
    <s v="sin informacion"/>
    <s v="sin informacion"/>
    <s v="sin informacion"/>
    <s v="sin informacion"/>
  </r>
  <r>
    <n v="144854"/>
    <x v="0"/>
    <s v="Moreno"/>
    <x v="12"/>
    <d v="2018-11-01T00:00:00"/>
    <s v="-"/>
    <s v="Mantenimiento Mecanico"/>
    <d v="2023-06-15T00:00:00"/>
    <d v="1899-12-30T23:14:32"/>
    <d v="2023-06-15T00:00:00"/>
    <d v="1899-12-30T23:14:48"/>
    <n v="16"/>
    <n v="0.26666666666666666"/>
    <s v="microparada"/>
    <s v="microparada"/>
    <n v="24"/>
    <s v="junio"/>
    <s v="N"/>
    <s v="microparada"/>
    <s v="microparada"/>
    <s v="microparada"/>
    <s v="microparada"/>
    <s v="microparada"/>
  </r>
  <r>
    <n v="144855"/>
    <x v="2"/>
    <s v="Moreno"/>
    <x v="3"/>
    <d v="2021-02-04T00:00:00"/>
    <s v="Victor"/>
    <s v="Mantenimiento Mecanico"/>
    <d v="2023-06-15T00:00:00"/>
    <d v="1899-12-30T23:48:35"/>
    <d v="2023-06-16T00:00:00"/>
    <d v="1899-12-30T01:03:00"/>
    <n v="4465"/>
    <n v="74.416666666666671"/>
    <s v="sin informacion"/>
    <s v="sin informacion"/>
    <n v="24"/>
    <s v="junio"/>
    <s v="N"/>
    <s v="sin informacion"/>
    <s v="sin informacion"/>
    <s v="sin informacion"/>
    <s v="sin informacion"/>
    <s v="sin informacion"/>
  </r>
  <r>
    <n v="144857"/>
    <x v="0"/>
    <s v="Moreno"/>
    <x v="2"/>
    <d v="2018-11-01T00:00:00"/>
    <s v="-"/>
    <s v="Mantenimiento Mecanico"/>
    <d v="2023-06-16T00:00:00"/>
    <d v="1899-12-30T00:40:25"/>
    <d v="2023-06-16T00:00:00"/>
    <d v="1899-12-30T00:48:32"/>
    <n v="487"/>
    <n v="8.1166666666666671"/>
    <s v="microparada"/>
    <s v="microparada"/>
    <n v="24"/>
    <s v="junio"/>
    <s v="N"/>
    <s v="microparada"/>
    <s v="microparada"/>
    <s v="microparada"/>
    <s v="microparada"/>
    <s v="microparada"/>
  </r>
  <r>
    <n v="144862"/>
    <x v="1"/>
    <s v="Moreno"/>
    <x v="2"/>
    <d v="2020-10-16T00:00:00"/>
    <s v="Martín"/>
    <s v="Mantenimiento Electrico"/>
    <d v="2023-06-16T00:00:00"/>
    <d v="1899-12-30T02:51:22"/>
    <d v="2023-06-16T00:00:00"/>
    <d v="1899-12-30T03:09:50"/>
    <n v="1108"/>
    <n v="18.466666666666665"/>
    <s v="regulacion"/>
    <s v="ajuste"/>
    <n v="24"/>
    <s v="junio"/>
    <s v="N"/>
    <m/>
    <s v="no"/>
    <m/>
    <m/>
    <m/>
  </r>
  <r>
    <n v="144864"/>
    <x v="2"/>
    <s v="Moreno"/>
    <x v="3"/>
    <d v="2021-02-04T00:00:00"/>
    <s v="Victor"/>
    <s v="Mantenimiento Electrico"/>
    <d v="2023-06-16T00:00:00"/>
    <d v="1899-12-30T04:00:21"/>
    <d v="2023-06-16T00:00:00"/>
    <d v="1899-12-30T05:08:18"/>
    <n v="4077"/>
    <n v="67.95"/>
    <s v="sin informacion"/>
    <s v="sin informacion"/>
    <n v="24"/>
    <s v="junio"/>
    <s v="N"/>
    <s v="sin informacion"/>
    <s v="sin informacion"/>
    <s v="sin informacion"/>
    <s v="sin informacion"/>
    <s v="sin informacion"/>
  </r>
  <r>
    <n v="144870"/>
    <x v="10"/>
    <s v="Moreno"/>
    <x v="7"/>
    <d v="2020-09-30T00:00:00"/>
    <s v="Martín"/>
    <s v="Mantenimiento Electrico"/>
    <d v="2023-06-16T00:00:00"/>
    <d v="1899-12-30T06:15:40"/>
    <d v="2023-06-16T00:00:00"/>
    <d v="1899-12-30T06:57:42"/>
    <n v="2522"/>
    <n v="42.033333333333331"/>
    <s v="lubricación en guias de pinzas  "/>
    <s v="ajuste"/>
    <n v="24"/>
    <s v="junio"/>
    <s v="M"/>
    <m/>
    <s v="no"/>
    <m/>
    <m/>
    <m/>
  </r>
  <r>
    <n v="144873"/>
    <x v="24"/>
    <s v="Moreno"/>
    <x v="14"/>
    <d v="2018-11-01T00:00:00"/>
    <s v="-"/>
    <s v="Mantenimiento Electrico"/>
    <d v="2023-06-16T00:00:00"/>
    <d v="1899-12-30T06:39:16"/>
    <d v="2023-06-16T00:00:00"/>
    <d v="1899-12-30T07:14:10"/>
    <n v="2094"/>
    <n v="34.9"/>
    <s v="regulación "/>
    <s v="ajuste"/>
    <n v="24"/>
    <s v="junio"/>
    <s v="M"/>
    <m/>
    <s v="no"/>
    <m/>
    <m/>
    <m/>
  </r>
  <r>
    <n v="144874"/>
    <x v="10"/>
    <s v="Moreno"/>
    <x v="7"/>
    <d v="2020-09-30T00:00:00"/>
    <s v="Martín"/>
    <s v="Mantenimiento Electrico"/>
    <d v="2023-06-16T00:00:00"/>
    <d v="1899-12-30T06:58:48"/>
    <d v="2023-06-16T00:00:00"/>
    <d v="1899-12-30T07:31:17"/>
    <n v="1949"/>
    <n v="32.483333333333334"/>
    <s v="regulacion"/>
    <s v="ajuste"/>
    <n v="24"/>
    <s v="junio"/>
    <s v="M"/>
    <m/>
    <s v="no"/>
    <m/>
    <m/>
    <m/>
  </r>
  <r>
    <n v="144875"/>
    <x v="0"/>
    <s v="Moreno"/>
    <x v="4"/>
    <d v="2018-11-01T00:00:00"/>
    <s v="-"/>
    <s v="Mantenimiento Electrico"/>
    <d v="2023-06-16T00:00:00"/>
    <d v="1899-12-30T07:04:55"/>
    <d v="2023-06-16T00:00:00"/>
    <d v="1899-12-30T08:12:36"/>
    <n v="4061"/>
    <n v="67.683333333333337"/>
    <s v="sin informacion"/>
    <s v="sin informacion"/>
    <n v="24"/>
    <s v="junio"/>
    <s v="M"/>
    <s v="sin informacion"/>
    <s v="sin informacion"/>
    <s v="sin informacion"/>
    <s v="sin informacion"/>
    <s v="sin informacion"/>
  </r>
  <r>
    <n v="144876"/>
    <x v="0"/>
    <s v="Moreno"/>
    <x v="18"/>
    <d v="2018-11-01T00:00:00"/>
    <s v="-"/>
    <s v="Mantenimiento Mecanico"/>
    <d v="2023-06-16T00:00:00"/>
    <d v="1899-12-30T07:14:14"/>
    <d v="2023-06-16T00:00:00"/>
    <d v="1899-12-30T07:24:21"/>
    <n v="607"/>
    <n v="10.116666666666667"/>
    <s v="sin informacion"/>
    <s v="sin informacion"/>
    <n v="24"/>
    <s v="junio"/>
    <s v="M"/>
    <s v="sin informacion"/>
    <s v="sin informacion"/>
    <s v="sin informacion"/>
    <s v="sin informacion"/>
    <s v="sin informacion"/>
  </r>
  <r>
    <n v="144877"/>
    <x v="9"/>
    <s v="Moreno"/>
    <x v="6"/>
    <d v="2021-03-03T00:00:00"/>
    <s v="Martín"/>
    <s v="Mantenimiento Mecanico"/>
    <d v="2023-06-16T00:00:00"/>
    <d v="1899-12-30T07:20:19"/>
    <d v="2023-06-16T00:00:00"/>
    <d v="1899-12-30T08:13:05"/>
    <n v="3166"/>
    <n v="52.766666666666666"/>
    <s v="sin informacion"/>
    <s v="sin informacion"/>
    <n v="24"/>
    <s v="junio"/>
    <s v="M"/>
    <s v="sin informacion"/>
    <s v="sin informacion"/>
    <s v="sin informacion"/>
    <s v="sin informacion"/>
    <s v="sin informacion"/>
  </r>
  <r>
    <n v="144878"/>
    <x v="0"/>
    <s v="Moreno"/>
    <x v="18"/>
    <d v="2018-11-01T00:00:00"/>
    <s v="-"/>
    <s v="Mantenimiento Electrico"/>
    <d v="2023-06-16T00:00:00"/>
    <d v="1899-12-30T07:24:31"/>
    <d v="2023-06-16T00:00:00"/>
    <d v="1899-12-30T07:58:34"/>
    <n v="2043"/>
    <n v="34.049999999999997"/>
    <s v="sin informacion"/>
    <s v="sin informacion"/>
    <n v="24"/>
    <s v="junio"/>
    <s v="M"/>
    <s v="sin informacion"/>
    <s v="sin informacion"/>
    <s v="sin informacion"/>
    <s v="sin informacion"/>
    <s v="sin informacion"/>
  </r>
  <r>
    <n v="144879"/>
    <x v="24"/>
    <s v="Moreno"/>
    <x v="14"/>
    <d v="2018-11-01T00:00:00"/>
    <s v="-"/>
    <s v="Mantenimiento Electrico"/>
    <d v="2023-06-16T00:00:00"/>
    <d v="1899-12-30T08:38:27"/>
    <d v="2023-06-16T00:00:00"/>
    <d v="1899-12-30T08:42:19"/>
    <n v="232"/>
    <n v="3.8666666666666667"/>
    <s v="microparada"/>
    <s v="microparada"/>
    <n v="24"/>
    <s v="junio"/>
    <s v="M"/>
    <s v="microparada"/>
    <s v="microparada"/>
    <s v="microparada"/>
    <s v="microparada"/>
    <s v="microparada"/>
  </r>
  <r>
    <n v="144880"/>
    <x v="0"/>
    <s v="Moreno"/>
    <x v="0"/>
    <d v="2018-11-01T00:00:00"/>
    <s v="-"/>
    <s v="Mantenimiento Mecanico"/>
    <d v="2023-06-16T00:00:00"/>
    <d v="1899-12-30T08:50:14"/>
    <d v="2023-06-16T00:00:00"/>
    <d v="1899-12-30T14:17:10"/>
    <n v="19616"/>
    <n v="326.93333333333334"/>
    <s v="sin informacion"/>
    <s v="sin informacion"/>
    <n v="24"/>
    <s v="junio"/>
    <s v="M"/>
    <s v="sin informacion"/>
    <s v="sin informacion"/>
    <s v="sin informacion"/>
    <s v="sin informacion"/>
    <s v="sin informacion"/>
  </r>
  <r>
    <n v="144881"/>
    <x v="24"/>
    <s v="Moreno"/>
    <x v="14"/>
    <d v="2018-11-01T00:00:00"/>
    <s v="-"/>
    <s v="Mantenimiento Electrico"/>
    <d v="2023-06-16T00:00:00"/>
    <d v="1899-12-30T09:00:11"/>
    <d v="2023-06-16T00:00:00"/>
    <d v="1899-12-30T09:22:58"/>
    <n v="1367"/>
    <n v="22.783333333333335"/>
    <s v="se cambia configuración en amplificador "/>
    <s v="ajuste"/>
    <n v="24"/>
    <s v="junio"/>
    <s v="M"/>
    <m/>
    <s v="no"/>
    <m/>
    <m/>
    <m/>
  </r>
  <r>
    <n v="144882"/>
    <x v="11"/>
    <s v="Moreno"/>
    <x v="6"/>
    <d v="2018-11-01T00:00:00"/>
    <s v="-"/>
    <s v="Mantenimiento Mecanico"/>
    <d v="2023-06-16T00:00:00"/>
    <d v="1899-12-30T09:14:58"/>
    <d v="2023-06-16T00:00:00"/>
    <d v="1899-12-30T10:30:20"/>
    <n v="4522"/>
    <n v="75.36666666666666"/>
    <s v="sin informacion"/>
    <s v="sin informacion"/>
    <n v="24"/>
    <s v="junio"/>
    <s v="M"/>
    <s v="sin informacion"/>
    <s v="sin informacion"/>
    <s v="sin informacion"/>
    <s v="sin informacion"/>
    <s v="sin informacion"/>
  </r>
  <r>
    <n v="144885"/>
    <x v="0"/>
    <s v="Moreno"/>
    <x v="18"/>
    <d v="2018-11-01T00:00:00"/>
    <s v="-"/>
    <s v="Mantenimiento Mecanico"/>
    <d v="2023-06-16T00:00:00"/>
    <d v="1899-12-30T09:39:55"/>
    <d v="2023-06-16T00:00:00"/>
    <d v="1899-12-30T09:57:40"/>
    <n v="1065"/>
    <n v="17.75"/>
    <s v="regulacion posicion de envase"/>
    <s v="ajuste"/>
    <n v="24"/>
    <s v="junio"/>
    <s v="M"/>
    <m/>
    <s v="no"/>
    <m/>
    <m/>
    <m/>
  </r>
  <r>
    <n v="144886"/>
    <x v="6"/>
    <s v="Moreno"/>
    <x v="14"/>
    <d v="2018-11-01T00:00:00"/>
    <s v="-"/>
    <s v="Mantenimiento Mecanico"/>
    <d v="2023-06-16T00:00:00"/>
    <d v="1899-12-30T10:36:07"/>
    <d v="2023-06-16T00:00:00"/>
    <d v="1899-12-30T11:05:05"/>
    <n v="1738"/>
    <n v="28.966666666666665"/>
    <s v="sin informacion"/>
    <s v="sin informacion"/>
    <n v="24"/>
    <s v="junio"/>
    <s v="M"/>
    <s v="sin informacion"/>
    <s v="sin informacion"/>
    <s v="sin informacion"/>
    <s v="sin informacion"/>
    <s v="sin informacion"/>
  </r>
  <r>
    <n v="144889"/>
    <x v="0"/>
    <s v="Moreno"/>
    <x v="18"/>
    <d v="2018-11-01T00:00:00"/>
    <s v="-"/>
    <s v="Mantenimiento Mecanico"/>
    <d v="2023-06-16T00:00:00"/>
    <d v="1899-12-30T11:33:21"/>
    <d v="2023-06-16T00:00:00"/>
    <d v="1899-12-30T14:17:20"/>
    <n v="9839"/>
    <n v="163.98333333333332"/>
    <s v="regulación de cuchillas"/>
    <s v="ajuste"/>
    <n v="24"/>
    <s v="junio"/>
    <s v="M"/>
    <m/>
    <s v="no"/>
    <m/>
    <m/>
    <m/>
  </r>
  <r>
    <n v="144892"/>
    <x v="0"/>
    <s v="Moreno"/>
    <x v="0"/>
    <d v="2018-11-01T00:00:00"/>
    <s v="-"/>
    <s v="Mantenimiento Mecanico"/>
    <d v="2023-06-16T00:00:00"/>
    <d v="1899-12-30T14:17:24"/>
    <d v="2023-06-16T00:00:00"/>
    <d v="1899-12-30T15:16:25"/>
    <n v="3541"/>
    <n v="59.016666666666666"/>
    <s v="sin informacion"/>
    <s v="sin informacion"/>
    <n v="24"/>
    <s v="junio"/>
    <s v="T"/>
    <s v="sin informacion"/>
    <s v="sin informacion"/>
    <s v="sin informacion"/>
    <s v="sin informacion"/>
    <s v="sin informacion"/>
  </r>
  <r>
    <n v="144893"/>
    <x v="0"/>
    <s v="Moreno"/>
    <x v="18"/>
    <d v="2018-11-01T00:00:00"/>
    <s v="-"/>
    <s v="Mantenimiento Mecanico"/>
    <d v="2023-06-16T00:00:00"/>
    <d v="1899-12-30T14:17:41"/>
    <d v="2023-06-16T00:00:00"/>
    <d v="1899-12-30T14:40:21"/>
    <n v="1360"/>
    <n v="22.666666666666668"/>
    <s v="regulación de cuchillas"/>
    <s v="ajuste"/>
    <n v="24"/>
    <s v="junio"/>
    <s v="T"/>
    <m/>
    <s v="no"/>
    <m/>
    <m/>
    <m/>
  </r>
  <r>
    <n v="144896"/>
    <x v="0"/>
    <s v="Moreno"/>
    <x v="3"/>
    <d v="2021-02-04T00:00:00"/>
    <s v="Victor"/>
    <s v="Mantenimiento Electrico"/>
    <d v="2023-06-16T00:00:00"/>
    <d v="1899-12-30T14:55:41"/>
    <d v="2023-06-16T00:00:00"/>
    <d v="1899-12-30T14:55:45"/>
    <n v="4"/>
    <n v="6.6666666666666666E-2"/>
    <s v="microparada"/>
    <s v="microparada"/>
    <n v="24"/>
    <s v="junio"/>
    <s v="T"/>
    <s v="microparada"/>
    <s v="microparada"/>
    <s v="microparada"/>
    <s v="microparada"/>
    <s v="microparada"/>
  </r>
  <r>
    <n v="144909"/>
    <x v="6"/>
    <s v="Moreno"/>
    <x v="13"/>
    <d v="2019-10-08T00:00:00"/>
    <s v="Martín"/>
    <s v="Mantenimiento Electrico"/>
    <d v="2023-06-16T00:00:00"/>
    <d v="1899-12-30T17:10:14"/>
    <d v="2023-06-16T00:00:00"/>
    <d v="1899-12-30T19:40:50"/>
    <n v="9036"/>
    <n v="150.6"/>
    <s v="sin informacion"/>
    <s v="sin informacion"/>
    <n v="24"/>
    <s v="junio"/>
    <s v="T"/>
    <s v="sin informacion"/>
    <s v="sin informacion"/>
    <s v="sin informacion"/>
    <s v="sin informacion"/>
    <s v="sin informacion"/>
  </r>
  <r>
    <n v="144920"/>
    <x v="0"/>
    <s v="Moreno"/>
    <x v="0"/>
    <d v="2018-11-01T00:00:00"/>
    <s v="-"/>
    <s v="Mantenimiento Mecanico"/>
    <d v="2023-06-16T00:00:00"/>
    <d v="1899-12-30T18:50:54"/>
    <d v="2023-06-16T00:00:00"/>
    <d v="1899-12-30T20:03:02"/>
    <n v="4328"/>
    <n v="72.13333333333334"/>
    <s v="sin informacion"/>
    <s v="sin informacion"/>
    <n v="24"/>
    <s v="junio"/>
    <s v="T"/>
    <s v="sin informacion"/>
    <s v="sin informacion"/>
    <s v="sin informacion"/>
    <s v="sin informacion"/>
    <s v="sin informacion"/>
  </r>
  <r>
    <n v="144923"/>
    <x v="22"/>
    <s v="Moreno"/>
    <x v="3"/>
    <d v="2021-02-04T00:00:00"/>
    <s v="Victor"/>
    <s v="Mantenimiento Electrico"/>
    <d v="2023-06-16T00:00:00"/>
    <d v="1899-12-30T20:06:55"/>
    <d v="2023-06-16T00:00:00"/>
    <d v="1899-12-30T20:41:34"/>
    <n v="2079"/>
    <n v="34.65"/>
    <s v="se regula sensor de estrella de Láser y fibra de presencia de puck"/>
    <s v="ajuste"/>
    <n v="24"/>
    <s v="junio"/>
    <s v="T"/>
    <m/>
    <s v="no"/>
    <m/>
    <m/>
    <m/>
  </r>
  <r>
    <n v="144925"/>
    <x v="10"/>
    <s v="Moreno"/>
    <x v="7"/>
    <d v="2020-09-30T00:00:00"/>
    <s v="Martín"/>
    <s v="Mantenimiento Mecanico"/>
    <d v="2023-06-16T00:00:00"/>
    <d v="1899-12-30T20:09:30"/>
    <d v="2023-06-16T00:00:00"/>
    <d v="1899-12-30T21:54:04"/>
    <n v="6274"/>
    <n v="104.56666666666666"/>
    <s v="regulación de pinzas"/>
    <s v="ajuste"/>
    <n v="24"/>
    <s v="junio"/>
    <s v="T"/>
    <m/>
    <s v="no"/>
    <m/>
    <m/>
    <m/>
  </r>
  <r>
    <n v="144928"/>
    <x v="9"/>
    <s v="Moreno"/>
    <x v="6"/>
    <d v="2021-03-03T00:00:00"/>
    <s v="Martín"/>
    <s v="Mantenimiento Mecanico"/>
    <d v="2023-06-16T00:00:00"/>
    <d v="1899-12-30T20:28:14"/>
    <d v="2023-06-16T00:00:00"/>
    <d v="1899-12-30T21:15:19"/>
    <n v="2825"/>
    <n v="47.083333333333336"/>
    <s v="sin informacion"/>
    <s v="sin informacion"/>
    <n v="24"/>
    <s v="junio"/>
    <s v="T"/>
    <s v="sin informacion"/>
    <s v="sin informacion"/>
    <s v="sin informacion"/>
    <s v="sin informacion"/>
    <s v="sin informacion"/>
  </r>
  <r>
    <n v="144939"/>
    <x v="2"/>
    <s v="Moreno"/>
    <x v="3"/>
    <d v="2021-02-04T00:00:00"/>
    <s v="Victor"/>
    <s v="Mantenimiento Mecanico"/>
    <d v="2023-06-17T00:00:00"/>
    <d v="1899-12-30T07:00:17"/>
    <d v="2023-06-17T00:00:00"/>
    <d v="1899-12-30T07:00:21"/>
    <n v="4"/>
    <n v="6.6666666666666666E-2"/>
    <s v="microparada"/>
    <s v="microparada"/>
    <n v="25"/>
    <s v="junio"/>
    <s v="M"/>
    <s v="microparada"/>
    <s v="microparada"/>
    <s v="microparada"/>
    <s v="microparada"/>
    <s v="microparada"/>
  </r>
  <r>
    <n v="144951"/>
    <x v="2"/>
    <s v="Moreno"/>
    <x v="20"/>
    <d v="2021-10-06T00:00:00"/>
    <s v="Sebastian "/>
    <s v="Mantenimiento Electrico"/>
    <d v="2023-06-17T00:00:00"/>
    <d v="1899-12-30T11:20:10"/>
    <d v="2023-06-17T00:00:00"/>
    <d v="1899-12-30T11:25:48"/>
    <n v="338"/>
    <n v="5.6333333333333337"/>
    <s v="microparada"/>
    <s v="microparada"/>
    <n v="25"/>
    <s v="junio"/>
    <s v="M"/>
    <s v="microparada"/>
    <s v="microparada"/>
    <s v="microparada"/>
    <s v="microparada"/>
    <s v="microparada"/>
  </r>
  <r>
    <n v="144954"/>
    <x v="14"/>
    <s v="Moreno"/>
    <x v="2"/>
    <d v="2020-02-20T00:00:00"/>
    <s v="Martín"/>
    <s v="Mantenimiento Electrico"/>
    <d v="2023-06-17T00:00:00"/>
    <d v="1899-12-30T11:47:09"/>
    <d v="2023-06-17T00:00:00"/>
    <d v="1899-12-30T11:56:42"/>
    <n v="573"/>
    <n v="9.5500000000000007"/>
    <s v="microparada"/>
    <s v="microparada"/>
    <n v="25"/>
    <s v="junio"/>
    <s v="M"/>
    <s v="microparada"/>
    <s v="microparada"/>
    <s v="microparada"/>
    <s v="microparada"/>
    <s v="microparada"/>
  </r>
  <r>
    <n v="144960"/>
    <x v="8"/>
    <s v="Moreno"/>
    <x v="4"/>
    <d v="2020-02-20T00:00:00"/>
    <s v="Martín"/>
    <s v="Mantenimiento Electrico"/>
    <d v="2023-06-17T00:00:00"/>
    <d v="1899-12-30T14:03:20"/>
    <d v="2023-06-17T00:00:00"/>
    <d v="1899-12-30T14:03:34"/>
    <n v="14"/>
    <n v="0.23333333333333334"/>
    <s v="microparada"/>
    <s v="microparada"/>
    <n v="25"/>
    <s v="junio"/>
    <s v="T"/>
    <s v="microparada"/>
    <s v="microparada"/>
    <s v="microparada"/>
    <s v="microparada"/>
    <s v="microparada"/>
  </r>
  <r>
    <n v="144964"/>
    <x v="9"/>
    <s v="Moreno"/>
    <x v="6"/>
    <d v="2021-03-03T00:00:00"/>
    <s v="Martín"/>
    <s v="Mantenimiento Mecanico"/>
    <d v="2023-06-17T00:00:00"/>
    <d v="1899-12-30T14:51:32"/>
    <d v="2023-06-17T00:00:00"/>
    <d v="1899-12-30T15:00:37"/>
    <n v="545"/>
    <n v="9.0833333333333339"/>
    <s v="microparada"/>
    <s v="microparada"/>
    <n v="25"/>
    <s v="junio"/>
    <s v="T"/>
    <s v="microparada"/>
    <s v="microparada"/>
    <s v="microparada"/>
    <s v="microparada"/>
    <s v="microparada"/>
  </r>
  <r>
    <n v="144983"/>
    <x v="0"/>
    <s v="Moreno"/>
    <x v="2"/>
    <d v="2018-11-01T00:00:00"/>
    <s v="-"/>
    <s v="Mantenimiento Electrico"/>
    <d v="2023-06-20T00:00:00"/>
    <d v="1899-12-30T06:17:43"/>
    <d v="2023-06-20T00:00:00"/>
    <d v="1899-12-30T06:21:14"/>
    <n v="211"/>
    <n v="3.5166666666666666"/>
    <s v="microparada"/>
    <s v="microparada"/>
    <n v="25"/>
    <s v="junio"/>
    <s v="M"/>
    <s v="microparada"/>
    <s v="microparada"/>
    <s v="microparada"/>
    <s v="microparada"/>
    <s v="microparada"/>
  </r>
  <r>
    <n v="144986"/>
    <x v="27"/>
    <s v="Moreno"/>
    <x v="2"/>
    <d v="2018-11-01T00:00:00"/>
    <s v="-"/>
    <s v="Mantenimiento Mecanico"/>
    <d v="2023-06-20T00:00:00"/>
    <d v="1899-12-30T06:21:43"/>
    <d v="2023-06-20T00:00:00"/>
    <d v="1899-12-30T06:26:24"/>
    <n v="281"/>
    <n v="4.6833333333333336"/>
    <s v="microparada"/>
    <s v="microparada"/>
    <n v="25"/>
    <s v="junio"/>
    <s v="M"/>
    <s v="microparada"/>
    <s v="microparada"/>
    <s v="microparada"/>
    <s v="microparada"/>
    <s v="microparada"/>
  </r>
  <r>
    <n v="144987"/>
    <x v="8"/>
    <s v="Moreno"/>
    <x v="4"/>
    <d v="2020-02-20T00:00:00"/>
    <s v="Martín"/>
    <s v="Mantenimiento Electrico"/>
    <d v="2023-06-20T00:00:00"/>
    <d v="1899-12-30T06:24:21"/>
    <d v="2023-06-20T00:00:00"/>
    <d v="1899-12-30T11:07:03"/>
    <n v="16962"/>
    <n v="282.7"/>
    <s v="sin informacion"/>
    <s v="sin informacion"/>
    <n v="25"/>
    <s v="junio"/>
    <s v="M"/>
    <s v="sin informacion"/>
    <s v="sin informacion"/>
    <s v="sin informacion"/>
    <s v="sin informacion"/>
    <s v="sin informacion"/>
  </r>
  <r>
    <n v="144989"/>
    <x v="28"/>
    <s v="Moreno"/>
    <x v="2"/>
    <d v="2018-11-01T00:00:00"/>
    <s v="-"/>
    <s v="Mantenimiento Mecanico"/>
    <d v="2023-06-20T00:00:00"/>
    <d v="1899-12-30T06:53:15"/>
    <d v="2023-06-20T00:00:00"/>
    <d v="1899-12-30T06:54:35"/>
    <n v="80"/>
    <n v="1.3333333333333333"/>
    <s v="microparada"/>
    <s v="microparada"/>
    <n v="25"/>
    <s v="junio"/>
    <s v="M"/>
    <s v="microparada"/>
    <s v="microparada"/>
    <s v="microparada"/>
    <s v="microparada"/>
    <s v="microparada"/>
  </r>
  <r>
    <n v="144990"/>
    <x v="27"/>
    <s v="Moreno"/>
    <x v="2"/>
    <d v="2018-11-01T00:00:00"/>
    <s v="-"/>
    <s v="Mantenimiento Mecanico"/>
    <d v="2023-06-20T00:00:00"/>
    <d v="1899-12-30T06:54:43"/>
    <d v="2023-06-20T00:00:00"/>
    <d v="1899-12-30T07:08:30"/>
    <n v="827"/>
    <n v="13.783333333333333"/>
    <s v="se regula sensor de tapa alta"/>
    <s v="ajuste"/>
    <n v="25"/>
    <s v="junio"/>
    <s v="M"/>
    <m/>
    <s v="no"/>
    <m/>
    <m/>
    <m/>
  </r>
  <r>
    <n v="144991"/>
    <x v="41"/>
    <s v="Moreno"/>
    <x v="2"/>
    <d v="2020-02-20T00:00:00"/>
    <s v="Martín"/>
    <s v="Mantenimiento Electrico"/>
    <d v="2023-06-20T00:00:00"/>
    <d v="1899-12-30T07:08:43"/>
    <d v="2023-06-20T00:00:00"/>
    <d v="1899-12-30T08:20:55"/>
    <n v="4332"/>
    <n v="72.2"/>
    <s v="sin informacion"/>
    <s v="sin informacion"/>
    <n v="25"/>
    <s v="junio"/>
    <s v="M"/>
    <s v="sin informacion"/>
    <s v="sin informacion"/>
    <s v="sin informacion"/>
    <s v="sin informacion"/>
    <s v="sin informacion"/>
  </r>
  <r>
    <n v="144994"/>
    <x v="11"/>
    <s v="Moreno"/>
    <x v="6"/>
    <d v="2018-11-01T00:00:00"/>
    <s v="-"/>
    <s v="Mantenimiento Mecanico"/>
    <d v="2023-06-20T00:00:00"/>
    <d v="1899-12-30T07:42:49"/>
    <d v="2023-06-20T00:00:00"/>
    <d v="1899-12-30T08:42:34"/>
    <n v="3585"/>
    <n v="59.75"/>
    <s v="sin informacion"/>
    <s v="sin informacion"/>
    <n v="25"/>
    <s v="junio"/>
    <s v="M"/>
    <s v="sin informacion"/>
    <s v="sin informacion"/>
    <s v="sin informacion"/>
    <s v="sin informacion"/>
    <s v="sin informacion"/>
  </r>
  <r>
    <n v="144998"/>
    <x v="17"/>
    <s v="Moreno"/>
    <x v="11"/>
    <d v="2021-03-08T00:00:00"/>
    <s v="Martín"/>
    <s v="Mantenimiento Mecanico"/>
    <d v="2023-06-20T00:00:00"/>
    <d v="1899-12-30T09:01:09"/>
    <d v="2023-06-20T00:00:00"/>
    <d v="1899-12-30T09:41:47"/>
    <n v="2438"/>
    <n v="40.633333333333333"/>
    <s v="sin informacion"/>
    <s v="sin informacion"/>
    <n v="25"/>
    <s v="junio"/>
    <s v="M"/>
    <s v="sin informacion"/>
    <s v="sin informacion"/>
    <s v="sin informacion"/>
    <s v="sin informacion"/>
    <s v="sin informacion"/>
  </r>
  <r>
    <n v="144999"/>
    <x v="3"/>
    <s v="Moreno"/>
    <x v="2"/>
    <d v="2020-02-20T00:00:00"/>
    <s v="Martín"/>
    <s v="Mantenimiento Mecanico"/>
    <d v="2023-06-20T00:00:00"/>
    <d v="1899-12-30T09:08:30"/>
    <d v="2023-06-20T00:00:00"/>
    <d v="1899-12-30T09:31:29"/>
    <n v="1379"/>
    <n v="22.983333333333334"/>
    <s v="sin informacion"/>
    <s v="sin informacion"/>
    <n v="25"/>
    <s v="junio"/>
    <s v="M"/>
    <s v="sin informacion"/>
    <s v="sin informacion"/>
    <s v="sin informacion"/>
    <s v="sin informacion"/>
    <s v="sin informacion"/>
  </r>
  <r>
    <n v="145002"/>
    <x v="0"/>
    <s v="Moreno"/>
    <x v="4"/>
    <d v="2018-11-01T00:00:00"/>
    <s v="-"/>
    <s v="Mantenimiento Electrico"/>
    <d v="2023-06-20T00:00:00"/>
    <d v="1899-12-30T11:07:11"/>
    <d v="2023-06-20T00:00:00"/>
    <d v="1899-12-30T11:14:11"/>
    <n v="420"/>
    <n v="7"/>
    <s v="microparada"/>
    <s v="microparada"/>
    <n v="25"/>
    <s v="junio"/>
    <s v="M"/>
    <s v="microparada"/>
    <s v="microparada"/>
    <s v="microparada"/>
    <s v="microparada"/>
    <s v="microparada"/>
  </r>
  <r>
    <n v="145003"/>
    <x v="8"/>
    <s v="Moreno"/>
    <x v="4"/>
    <d v="2020-02-20T00:00:00"/>
    <s v="Martín"/>
    <s v="Mantenimiento Electrico"/>
    <d v="2023-06-20T00:00:00"/>
    <d v="1899-12-30T11:14:20"/>
    <d v="2023-06-20T00:00:00"/>
    <d v="1899-12-30T11:14:24"/>
    <n v="4"/>
    <n v="6.6666666666666666E-2"/>
    <s v="microparada"/>
    <s v="microparada"/>
    <n v="25"/>
    <s v="junio"/>
    <s v="M"/>
    <s v="microparada"/>
    <s v="microparada"/>
    <s v="microparada"/>
    <s v="microparada"/>
    <s v="microparada"/>
  </r>
  <r>
    <n v="145004"/>
    <x v="8"/>
    <s v="Moreno"/>
    <x v="4"/>
    <d v="2020-02-20T00:00:00"/>
    <s v="Martín"/>
    <s v="Mantenimiento Electrico"/>
    <d v="2023-06-20T00:00:00"/>
    <d v="1899-12-30T11:14:31"/>
    <d v="2023-06-20T00:00:00"/>
    <d v="1899-12-30T11:34:45"/>
    <n v="1214"/>
    <n v="20.233333333333334"/>
    <s v="sin informacion"/>
    <s v="sin informacion"/>
    <n v="25"/>
    <s v="junio"/>
    <s v="M"/>
    <s v="sin informacion"/>
    <s v="sin informacion"/>
    <s v="sin informacion"/>
    <s v="sin informacion"/>
    <s v="sin informacion"/>
  </r>
  <r>
    <n v="145005"/>
    <x v="9"/>
    <s v="Moreno"/>
    <x v="6"/>
    <d v="2021-03-03T00:00:00"/>
    <s v="Martín"/>
    <s v="Mantenimiento Mecanico"/>
    <d v="2023-06-20T00:00:00"/>
    <d v="1899-12-30T11:32:21"/>
    <d v="2023-06-20T00:00:00"/>
    <d v="1899-12-30T13:05:47"/>
    <n v="5606"/>
    <n v="93.433333333333337"/>
    <s v="sin informacion"/>
    <s v="sin informacion"/>
    <n v="25"/>
    <s v="junio"/>
    <s v="M"/>
    <s v="sin informacion"/>
    <s v="sin informacion"/>
    <s v="sin informacion"/>
    <s v="sin informacion"/>
    <s v="sin informacion"/>
  </r>
  <r>
    <n v="145008"/>
    <x v="1"/>
    <s v="Moreno"/>
    <x v="2"/>
    <d v="2020-10-16T00:00:00"/>
    <s v="Martín"/>
    <s v="Mantenimiento Electrico"/>
    <d v="2023-06-20T00:00:00"/>
    <d v="1899-12-30T12:03:50"/>
    <d v="2023-06-20T00:00:00"/>
    <d v="1899-12-30T12:43:37"/>
    <n v="2387"/>
    <n v="39.783333333333331"/>
    <s v="regulacion"/>
    <s v="ajuste"/>
    <n v="25"/>
    <s v="junio"/>
    <s v="M"/>
    <m/>
    <s v="no"/>
    <m/>
    <m/>
    <m/>
  </r>
  <r>
    <n v="145010"/>
    <x v="39"/>
    <s v="Moreno"/>
    <x v="2"/>
    <d v="2018-11-01T00:00:00"/>
    <s v="-"/>
    <s v="Mantenimiento Electrico"/>
    <d v="2023-06-20T00:00:00"/>
    <d v="1899-12-30T12:55:42"/>
    <d v="2023-06-20T00:00:00"/>
    <d v="1899-12-30T13:02:37"/>
    <n v="415"/>
    <n v="6.916666666666667"/>
    <s v="microparada"/>
    <s v="microparada"/>
    <n v="25"/>
    <s v="junio"/>
    <s v="M"/>
    <s v="microparada"/>
    <s v="microparada"/>
    <s v="microparada"/>
    <s v="microparada"/>
    <s v="microparada"/>
  </r>
  <r>
    <n v="145011"/>
    <x v="9"/>
    <s v="Moreno"/>
    <x v="6"/>
    <d v="2021-03-03T00:00:00"/>
    <s v="Martín"/>
    <s v="Mantenimiento Mecanico"/>
    <d v="2023-06-20T00:00:00"/>
    <d v="1899-12-30T13:05:56"/>
    <d v="2023-06-20T00:00:00"/>
    <d v="1899-12-30T13:18:53"/>
    <n v="777"/>
    <n v="12.95"/>
    <s v="sin informacion"/>
    <s v="sin informacion"/>
    <n v="25"/>
    <s v="junio"/>
    <s v="M"/>
    <s v="sin informacion"/>
    <s v="sin informacion"/>
    <s v="sin informacion"/>
    <s v="sin informacion"/>
    <s v="sin informacion"/>
  </r>
  <r>
    <n v="145012"/>
    <x v="7"/>
    <s v="Moreno"/>
    <x v="2"/>
    <d v="2018-11-01T00:00:00"/>
    <s v="-"/>
    <s v="Mantenimiento Mecanico"/>
    <d v="2023-06-20T00:00:00"/>
    <d v="1899-12-30T13:11:43"/>
    <d v="2023-06-20T00:00:00"/>
    <d v="1899-12-30T13:31:15"/>
    <n v="1172"/>
    <n v="19.533333333333335"/>
    <s v="sin informacion"/>
    <s v="sin informacion"/>
    <n v="25"/>
    <s v="junio"/>
    <s v="M"/>
    <s v="sin informacion"/>
    <s v="sin informacion"/>
    <s v="sin informacion"/>
    <s v="sin informacion"/>
    <s v="sin informacion"/>
  </r>
  <r>
    <n v="145013"/>
    <x v="6"/>
    <s v="Moreno"/>
    <x v="6"/>
    <d v="2018-11-01T00:00:00"/>
    <s v="-"/>
    <s v="Mantenimiento Electrico"/>
    <d v="2023-06-20T00:00:00"/>
    <d v="1899-12-30T13:48:39"/>
    <d v="2023-06-20T00:00:00"/>
    <d v="1899-12-30T13:48:43"/>
    <n v="4"/>
    <n v="6.6666666666666666E-2"/>
    <s v="microparada"/>
    <s v="microparada"/>
    <n v="25"/>
    <s v="junio"/>
    <s v="M"/>
    <s v="microparada"/>
    <s v="microparada"/>
    <s v="microparada"/>
    <s v="microparada"/>
    <s v="microparada"/>
  </r>
  <r>
    <n v="145014"/>
    <x v="6"/>
    <s v="Moreno"/>
    <x v="6"/>
    <d v="2018-11-01T00:00:00"/>
    <s v="-"/>
    <s v="Mantenimiento Mecanico"/>
    <d v="2023-06-20T00:00:00"/>
    <d v="1899-12-30T13:48:54"/>
    <d v="2023-06-20T00:00:00"/>
    <d v="1899-12-30T14:33:28"/>
    <n v="2674"/>
    <n v="44.56666666666667"/>
    <s v="sin informacion"/>
    <s v="sin informacion"/>
    <n v="25"/>
    <s v="junio"/>
    <s v="M"/>
    <s v="sin informacion"/>
    <s v="sin informacion"/>
    <s v="sin informacion"/>
    <s v="sin informacion"/>
    <s v="sin informacion"/>
  </r>
  <r>
    <n v="145015"/>
    <x v="38"/>
    <s v="Moreno"/>
    <x v="11"/>
    <d v="2018-11-01T00:00:00"/>
    <s v="-"/>
    <s v="Mantenimiento Electrico"/>
    <d v="2023-06-20T00:00:00"/>
    <d v="1899-12-30T13:51:10"/>
    <d v="2023-06-20T00:00:00"/>
    <d v="1899-12-30T16:34:45"/>
    <n v="9815"/>
    <n v="163.58333333333334"/>
    <s v="sin informacion"/>
    <s v="sin informacion"/>
    <n v="25"/>
    <s v="junio"/>
    <s v="M"/>
    <s v="sin informacion"/>
    <s v="sin informacion"/>
    <s v="sin informacion"/>
    <s v="sin informacion"/>
    <s v="sin informacion"/>
  </r>
  <r>
    <n v="145017"/>
    <x v="27"/>
    <s v="Moreno"/>
    <x v="2"/>
    <d v="2018-11-01T00:00:00"/>
    <s v="-"/>
    <s v="Mantenimiento Mecanico"/>
    <d v="2023-06-20T00:00:00"/>
    <d v="1899-12-30T14:12:38"/>
    <d v="2023-06-20T00:00:00"/>
    <d v="1899-12-30T14:36:35"/>
    <n v="1437"/>
    <n v="23.95"/>
    <s v="sin informacion"/>
    <s v="sin informacion"/>
    <n v="25"/>
    <s v="junio"/>
    <s v="T"/>
    <s v="sin informacion"/>
    <s v="sin informacion"/>
    <s v="sin informacion"/>
    <s v="sin informacion"/>
    <s v="sin informacion"/>
  </r>
  <r>
    <n v="145021"/>
    <x v="2"/>
    <s v="Moreno"/>
    <x v="20"/>
    <d v="2021-10-06T00:00:00"/>
    <s v="Sebastian "/>
    <s v="Mantenimiento Mecanico"/>
    <d v="2023-06-20T00:00:00"/>
    <d v="1899-12-30T15:05:58"/>
    <d v="2023-06-20T00:00:00"/>
    <d v="1899-12-30T15:15:26"/>
    <n v="568"/>
    <n v="9.4666666666666668"/>
    <s v="microparada"/>
    <s v="microparada"/>
    <n v="25"/>
    <s v="junio"/>
    <s v="T"/>
    <s v="microparada"/>
    <s v="microparada"/>
    <s v="microparada"/>
    <s v="microparada"/>
    <s v="microparada"/>
  </r>
  <r>
    <n v="145026"/>
    <x v="18"/>
    <s v="Moreno"/>
    <x v="4"/>
    <d v="2018-11-01T00:00:00"/>
    <s v="-"/>
    <s v="Mantenimiento Mecanico"/>
    <d v="2023-06-20T00:00:00"/>
    <d v="1899-12-30T16:34:50"/>
    <d v="2023-06-20T00:00:00"/>
    <d v="1899-12-30T16:35:03"/>
    <n v="13"/>
    <n v="0.21666666666666667"/>
    <s v="microparada"/>
    <s v="microparada"/>
    <n v="25"/>
    <s v="junio"/>
    <s v="T"/>
    <s v="microparada"/>
    <s v="microparada"/>
    <s v="microparada"/>
    <s v="microparada"/>
    <s v="microparada"/>
  </r>
  <r>
    <n v="145030"/>
    <x v="10"/>
    <s v="Moreno"/>
    <x v="7"/>
    <d v="2020-09-30T00:00:00"/>
    <s v="Martín"/>
    <s v="Mantenimiento Mecanico"/>
    <d v="2023-06-21T00:00:00"/>
    <d v="1899-12-30T06:10:51"/>
    <d v="2023-06-21T00:00:00"/>
    <d v="1899-12-30T06:11:42"/>
    <n v="51"/>
    <n v="0.85"/>
    <s v="microparada"/>
    <s v="microparada"/>
    <n v="25"/>
    <s v="junio"/>
    <s v="M"/>
    <s v="microparada"/>
    <s v="microparada"/>
    <s v="microparada"/>
    <s v="microparada"/>
    <s v="microparada"/>
  </r>
  <r>
    <n v="145035"/>
    <x v="2"/>
    <s v="Moreno"/>
    <x v="19"/>
    <d v="2018-11-01T00:00:00"/>
    <s v="-"/>
    <s v="Mantenimiento Mecanico"/>
    <d v="2023-06-21T00:00:00"/>
    <d v="1899-12-30T06:24:19"/>
    <d v="2023-06-21T00:00:00"/>
    <d v="1899-12-30T08:51:28"/>
    <n v="8829"/>
    <n v="147.15"/>
    <s v="se posiciona fibra óptica y se regula Martillo"/>
    <s v="ajuste"/>
    <n v="25"/>
    <s v="junio"/>
    <s v="M"/>
    <m/>
    <s v="no"/>
    <m/>
    <m/>
    <m/>
  </r>
  <r>
    <n v="145037"/>
    <x v="10"/>
    <s v="Moreno"/>
    <x v="7"/>
    <d v="2020-09-30T00:00:00"/>
    <s v="Martín"/>
    <s v="Mantenimiento Mecanico"/>
    <d v="2023-06-21T00:00:00"/>
    <d v="1899-12-30T06:36:20"/>
    <d v="2023-06-21T00:00:00"/>
    <d v="1899-12-30T07:43:28"/>
    <n v="4028"/>
    <n v="67.13333333333334"/>
    <s v="sin informacion"/>
    <s v="sin informacion"/>
    <n v="25"/>
    <s v="junio"/>
    <s v="M"/>
    <s v="sin informacion"/>
    <s v="sin informacion"/>
    <s v="sin informacion"/>
    <s v="sin informacion"/>
    <s v="sin informacion"/>
  </r>
  <r>
    <n v="145046"/>
    <x v="9"/>
    <s v="Moreno"/>
    <x v="6"/>
    <d v="2021-03-03T00:00:00"/>
    <s v="Martín"/>
    <s v="Mantenimiento Mecanico"/>
    <d v="2023-06-21T00:00:00"/>
    <d v="1899-12-30T07:20:06"/>
    <d v="2023-06-21T00:00:00"/>
    <d v="1899-12-30T07:41:05"/>
    <n v="1259"/>
    <n v="20.983333333333334"/>
    <s v="sin informacion"/>
    <s v="sin informacion"/>
    <n v="25"/>
    <s v="junio"/>
    <s v="M"/>
    <s v="sin informacion"/>
    <s v="sin informacion"/>
    <s v="sin informacion"/>
    <s v="sin informacion"/>
    <s v="sin informacion"/>
  </r>
  <r>
    <n v="145058"/>
    <x v="10"/>
    <s v="Moreno"/>
    <x v="7"/>
    <d v="2020-09-30T00:00:00"/>
    <s v="Martín"/>
    <s v="Mantenimiento Electrico"/>
    <d v="2023-06-21T00:00:00"/>
    <d v="1899-12-30T08:15:27"/>
    <d v="2023-06-21T00:00:00"/>
    <d v="1899-12-30T10:45:46"/>
    <n v="9019"/>
    <n v="150.31666666666666"/>
    <s v="sin informacion"/>
    <s v="sin informacion"/>
    <n v="25"/>
    <s v="junio"/>
    <s v="M"/>
    <s v="sin informacion"/>
    <s v="sin informacion"/>
    <s v="sin informacion"/>
    <s v="sin informacion"/>
    <s v="sin informacion"/>
  </r>
  <r>
    <n v="145069"/>
    <x v="0"/>
    <s v="Moreno"/>
    <x v="9"/>
    <d v="2018-11-01T00:00:00"/>
    <s v="-"/>
    <s v="Mantenimiento Electrico"/>
    <d v="2023-06-21T00:00:00"/>
    <d v="1899-12-30T09:41:59"/>
    <d v="2023-06-21T00:00:00"/>
    <d v="1899-12-30T09:57:34"/>
    <n v="935"/>
    <n v="15.583333333333334"/>
    <s v="sin informacion"/>
    <s v="sin informacion"/>
    <n v="25"/>
    <s v="junio"/>
    <s v="M"/>
    <s v="sin informacion"/>
    <s v="sin informacion"/>
    <s v="sin informacion"/>
    <s v="sin informacion"/>
    <s v="sin informacion"/>
  </r>
  <r>
    <n v="145071"/>
    <x v="0"/>
    <s v="Moreno"/>
    <x v="9"/>
    <d v="2018-11-01T00:00:00"/>
    <s v="-"/>
    <s v="Mantenimiento Mecanico"/>
    <d v="2023-06-21T00:00:00"/>
    <d v="1899-12-30T09:57:41"/>
    <d v="2023-06-21T00:00:00"/>
    <d v="1899-12-30T10:35:48"/>
    <n v="2287"/>
    <n v="38.116666666666667"/>
    <s v="sin informacion"/>
    <s v="sin informacion"/>
    <n v="25"/>
    <s v="junio"/>
    <s v="M"/>
    <s v="sin informacion"/>
    <s v="sin informacion"/>
    <s v="sin informacion"/>
    <s v="sin informacion"/>
    <s v="sin informacion"/>
  </r>
  <r>
    <n v="145072"/>
    <x v="2"/>
    <s v="Moreno"/>
    <x v="20"/>
    <d v="2021-10-06T00:00:00"/>
    <s v="Sebastian "/>
    <s v="Mantenimiento Mecanico"/>
    <d v="2023-06-21T00:00:00"/>
    <d v="1899-12-30T10:06:47"/>
    <d v="2023-06-21T00:00:00"/>
    <d v="1899-12-30T14:18:09"/>
    <n v="15082"/>
    <n v="251.36666666666667"/>
    <s v="sin informacion"/>
    <s v="sin informacion"/>
    <n v="25"/>
    <s v="junio"/>
    <s v="M"/>
    <s v="sin informacion"/>
    <s v="sin informacion"/>
    <s v="sin informacion"/>
    <s v="sin informacion"/>
    <s v="sin informacion"/>
  </r>
  <r>
    <n v="145076"/>
    <x v="11"/>
    <s v="Moreno"/>
    <x v="8"/>
    <d v="2018-11-01T00:00:00"/>
    <s v="-"/>
    <s v="Mantenimiento Mecanico"/>
    <d v="2023-06-21T00:00:00"/>
    <d v="1899-12-30T11:08:46"/>
    <d v="2023-06-21T00:00:00"/>
    <d v="1899-12-30T11:26:24"/>
    <n v="1058"/>
    <n v="17.633333333333333"/>
    <s v="sin informacion"/>
    <s v="sin informacion"/>
    <n v="25"/>
    <s v="junio"/>
    <s v="M"/>
    <s v="sin informacion"/>
    <s v="sin informacion"/>
    <s v="sin informacion"/>
    <s v="sin informacion"/>
    <s v="sin informacion"/>
  </r>
  <r>
    <n v="145098"/>
    <x v="24"/>
    <s v="Moreno"/>
    <x v="14"/>
    <d v="2018-11-01T00:00:00"/>
    <s v="-"/>
    <s v="Mantenimiento Electrico"/>
    <d v="2023-06-21T00:00:00"/>
    <d v="1899-12-30T14:51:16"/>
    <d v="2023-06-21T00:00:00"/>
    <d v="1899-12-30T14:53:04"/>
    <n v="108"/>
    <n v="1.8"/>
    <s v="microparada"/>
    <s v="microparada"/>
    <n v="25"/>
    <s v="junio"/>
    <s v="T"/>
    <s v="microparada"/>
    <s v="microparada"/>
    <s v="microparada"/>
    <s v="microparada"/>
    <s v="microparada"/>
  </r>
  <r>
    <n v="145102"/>
    <x v="10"/>
    <s v="Moreno"/>
    <x v="7"/>
    <d v="2020-09-30T00:00:00"/>
    <s v="Martín"/>
    <s v="Mantenimiento Mecanico"/>
    <d v="2023-06-21T00:00:00"/>
    <d v="1899-12-30T15:24:47"/>
    <d v="2023-06-21T00:00:00"/>
    <d v="1899-12-30T16:01:51"/>
    <n v="2224"/>
    <n v="37.06666666666667"/>
    <s v="regulación de pinzas"/>
    <s v="ajuste"/>
    <n v="25"/>
    <s v="junio"/>
    <s v="T"/>
    <m/>
    <s v="no"/>
    <m/>
    <m/>
    <m/>
  </r>
  <r>
    <n v="145104"/>
    <x v="11"/>
    <s v="Moreno"/>
    <x v="14"/>
    <d v="2018-11-01T00:00:00"/>
    <s v="-"/>
    <s v="Mantenimiento Mecanico"/>
    <d v="2023-06-21T00:00:00"/>
    <d v="1899-12-30T15:39:59"/>
    <d v="2023-06-21T00:00:00"/>
    <d v="1899-12-30T15:49:47"/>
    <n v="588"/>
    <n v="9.8000000000000007"/>
    <s v="microparada"/>
    <s v="microparada"/>
    <n v="25"/>
    <s v="junio"/>
    <s v="T"/>
    <s v="microparada"/>
    <s v="microparada"/>
    <s v="microparada"/>
    <s v="microparada"/>
    <s v="microparada"/>
  </r>
  <r>
    <n v="145106"/>
    <x v="10"/>
    <s v="Moreno"/>
    <x v="7"/>
    <d v="2020-09-30T00:00:00"/>
    <s v="Martín"/>
    <s v="Mantenimiento Mecanico"/>
    <d v="2023-06-21T00:00:00"/>
    <d v="1899-12-30T16:46:34"/>
    <d v="2023-06-21T00:00:00"/>
    <d v="1899-12-30T17:09:20"/>
    <n v="1366"/>
    <n v="22.766666666666666"/>
    <s v="regulación de pinzas"/>
    <s v="ajuste"/>
    <n v="25"/>
    <s v="junio"/>
    <s v="T"/>
    <m/>
    <s v="no"/>
    <m/>
    <m/>
    <m/>
  </r>
  <r>
    <n v="145108"/>
    <x v="2"/>
    <s v="Moreno"/>
    <x v="20"/>
    <d v="2021-10-06T00:00:00"/>
    <s v="Sebastian "/>
    <s v="Mantenimiento Mecanico"/>
    <d v="2023-06-21T00:00:00"/>
    <d v="1899-12-30T17:36:24"/>
    <d v="2023-06-21T00:00:00"/>
    <d v="1899-12-30T19:22:37"/>
    <n v="6373"/>
    <n v="106.21666666666667"/>
    <s v="sin informacion"/>
    <s v="sin informacion"/>
    <n v="25"/>
    <s v="junio"/>
    <s v="T"/>
    <s v="sin informacion"/>
    <s v="sin informacion"/>
    <s v="sin informacion"/>
    <s v="sin informacion"/>
    <s v="sin informacion"/>
  </r>
  <r>
    <n v="145117"/>
    <x v="2"/>
    <s v="Moreno"/>
    <x v="20"/>
    <d v="2021-10-06T00:00:00"/>
    <s v="Sebastian "/>
    <s v="Mantenimiento Mecanico"/>
    <d v="2023-06-21T00:00:00"/>
    <d v="1899-12-30T19:51:24"/>
    <d v="2023-06-21T00:00:00"/>
    <d v="1899-12-30T20:33:57"/>
    <n v="2553"/>
    <n v="42.55"/>
    <s v="sin informacion"/>
    <s v="sin informacion"/>
    <n v="25"/>
    <s v="junio"/>
    <s v="T"/>
    <s v="sin informacion"/>
    <s v="sin informacion"/>
    <s v="sin informacion"/>
    <s v="sin informacion"/>
    <s v="sin informacion"/>
  </r>
  <r>
    <n v="145118"/>
    <x v="3"/>
    <s v="Moreno"/>
    <x v="2"/>
    <d v="2020-02-20T00:00:00"/>
    <s v="Martín"/>
    <s v="Mantenimiento Electrico"/>
    <d v="2023-06-21T00:00:00"/>
    <d v="1899-12-30T19:57:46"/>
    <d v="2023-06-21T00:00:00"/>
    <d v="1899-12-30T20:00:10"/>
    <n v="144"/>
    <n v="2.4"/>
    <s v="microparada"/>
    <s v="microparada"/>
    <n v="25"/>
    <s v="junio"/>
    <s v="T"/>
    <s v="microparada"/>
    <s v="microparada"/>
    <s v="microparada"/>
    <s v="microparada"/>
    <s v="microparada"/>
  </r>
  <r>
    <n v="145126"/>
    <x v="10"/>
    <s v="Moreno"/>
    <x v="7"/>
    <d v="2020-09-30T00:00:00"/>
    <s v="Martín"/>
    <s v="Mantenimiento Mecanico"/>
    <d v="2023-06-22T00:00:00"/>
    <d v="1899-12-30T00:03:42"/>
    <d v="2023-06-22T00:00:00"/>
    <d v="1899-12-30T00:28:39"/>
    <n v="1497"/>
    <n v="24.95"/>
    <s v="regulacion"/>
    <s v="ajuste"/>
    <n v="25"/>
    <s v="junio"/>
    <s v="N"/>
    <m/>
    <s v="no"/>
    <m/>
    <m/>
    <m/>
  </r>
  <r>
    <n v="145135"/>
    <x v="39"/>
    <s v="Moreno"/>
    <x v="2"/>
    <d v="2018-11-01T00:00:00"/>
    <s v="-"/>
    <s v="Mantenimiento Mecanico"/>
    <d v="2023-06-22T00:00:00"/>
    <d v="1899-12-30T04:28:14"/>
    <d v="2023-06-22T00:00:00"/>
    <d v="1899-12-30T04:29:18"/>
    <n v="64"/>
    <n v="1.0666666666666667"/>
    <s v="microparada"/>
    <s v="microparada"/>
    <n v="25"/>
    <s v="junio"/>
    <s v="N"/>
    <s v="microparada"/>
    <s v="microparada"/>
    <s v="microparada"/>
    <s v="microparada"/>
    <s v="microparada"/>
  </r>
  <r>
    <n v="145140"/>
    <x v="28"/>
    <s v="Moreno"/>
    <x v="2"/>
    <d v="2018-11-01T00:00:00"/>
    <s v="-"/>
    <s v="Mantenimiento Electrico"/>
    <d v="2023-06-22T00:00:00"/>
    <d v="1899-12-30T06:03:26"/>
    <d v="2023-06-22T00:00:00"/>
    <d v="1899-12-30T06:20:48"/>
    <n v="1042"/>
    <n v="17.366666666666667"/>
    <s v="regulación de camara y contador de pomos "/>
    <s v="ajuste"/>
    <n v="25"/>
    <s v="junio"/>
    <s v="M"/>
    <m/>
    <s v="no"/>
    <m/>
    <m/>
    <m/>
  </r>
  <r>
    <n v="145144"/>
    <x v="6"/>
    <s v="Moreno"/>
    <x v="13"/>
    <d v="2019-10-08T00:00:00"/>
    <s v="Martín"/>
    <s v="Mantenimiento Electrico"/>
    <d v="2023-06-22T00:00:00"/>
    <d v="1899-12-30T06:36:18"/>
    <d v="2023-06-22T00:00:00"/>
    <d v="1899-12-30T06:42:37"/>
    <n v="379"/>
    <n v="6.3166666666666664"/>
    <s v="microparada"/>
    <s v="microparada"/>
    <n v="25"/>
    <s v="junio"/>
    <s v="M"/>
    <s v="microparada"/>
    <s v="microparada"/>
    <s v="microparada"/>
    <s v="microparada"/>
    <s v="microparada"/>
  </r>
  <r>
    <n v="145149"/>
    <x v="28"/>
    <s v="Moreno"/>
    <x v="2"/>
    <d v="2018-11-01T00:00:00"/>
    <s v="-"/>
    <s v="Mantenimiento Electrico"/>
    <d v="2023-06-22T00:00:00"/>
    <d v="1899-12-30T06:48:33"/>
    <d v="2023-06-22T00:00:00"/>
    <d v="1899-12-30T07:09:20"/>
    <n v="1247"/>
    <n v="20.783333333333335"/>
    <s v="regulación de camara y contador de pomos "/>
    <s v="ajuste"/>
    <n v="25"/>
    <s v="junio"/>
    <s v="M"/>
    <m/>
    <s v="no"/>
    <m/>
    <m/>
    <m/>
  </r>
  <r>
    <n v="145161"/>
    <x v="28"/>
    <s v="Moreno"/>
    <x v="2"/>
    <d v="2018-11-01T00:00:00"/>
    <s v="-"/>
    <s v="Mantenimiento Electrico"/>
    <d v="2023-06-22T00:00:00"/>
    <d v="1899-12-30T08:12:58"/>
    <d v="2023-06-22T00:00:00"/>
    <d v="1899-12-30T08:20:24"/>
    <n v="446"/>
    <n v="7.4333333333333336"/>
    <s v="microparada"/>
    <s v="microparada"/>
    <n v="25"/>
    <s v="junio"/>
    <s v="M"/>
    <s v="microparada"/>
    <s v="microparada"/>
    <s v="microparada"/>
    <s v="microparada"/>
    <s v="microparada"/>
  </r>
  <r>
    <n v="145162"/>
    <x v="28"/>
    <s v="Moreno"/>
    <x v="2"/>
    <d v="2018-11-01T00:00:00"/>
    <s v="-"/>
    <s v="Mantenimiento Electrico"/>
    <d v="2023-06-22T00:00:00"/>
    <d v="1899-12-30T08:27:54"/>
    <d v="2023-06-22T00:00:00"/>
    <d v="1899-12-30T08:42:25"/>
    <n v="871"/>
    <n v="14.516666666666667"/>
    <s v="sin informacion"/>
    <s v="sin informacion"/>
    <n v="25"/>
    <s v="junio"/>
    <s v="M"/>
    <s v="sin informacion"/>
    <s v="sin informacion"/>
    <s v="sin informacion"/>
    <s v="sin informacion"/>
    <s v="sin informacion"/>
  </r>
  <r>
    <n v="145165"/>
    <x v="38"/>
    <s v="Moreno"/>
    <x v="11"/>
    <d v="2018-11-01T00:00:00"/>
    <s v="-"/>
    <s v="Mantenimiento Mecanico"/>
    <d v="2023-06-22T00:00:00"/>
    <d v="1899-12-30T09:01:05"/>
    <d v="2023-06-22T00:00:00"/>
    <d v="1899-12-30T09:40:05"/>
    <n v="2340"/>
    <n v="39"/>
    <s v="sin informacion"/>
    <s v="sin informacion"/>
    <n v="25"/>
    <s v="junio"/>
    <s v="M"/>
    <s v="sin informacion"/>
    <s v="sin informacion"/>
    <s v="sin informacion"/>
    <s v="sin informacion"/>
    <s v="sin informacion"/>
  </r>
  <r>
    <n v="145166"/>
    <x v="28"/>
    <s v="Moreno"/>
    <x v="2"/>
    <d v="2018-11-01T00:00:00"/>
    <s v="-"/>
    <s v="Mantenimiento Mecanico"/>
    <d v="2023-06-22T00:00:00"/>
    <d v="1899-12-30T09:01:30"/>
    <d v="2023-06-22T00:00:00"/>
    <d v="1899-12-30T09:01:34"/>
    <n v="4"/>
    <n v="6.6666666666666666E-2"/>
    <s v="microparada"/>
    <s v="microparada"/>
    <n v="25"/>
    <s v="junio"/>
    <s v="M"/>
    <s v="microparada"/>
    <s v="microparada"/>
    <s v="microparada"/>
    <s v="microparada"/>
    <s v="microparada"/>
  </r>
  <r>
    <n v="145167"/>
    <x v="22"/>
    <s v="Moreno"/>
    <x v="2"/>
    <d v="2018-11-01T00:00:00"/>
    <s v="-"/>
    <s v="Mantenimiento Electrico"/>
    <d v="2023-06-22T00:00:00"/>
    <d v="1899-12-30T09:01:41"/>
    <d v="2023-06-22T00:00:00"/>
    <d v="1899-12-30T09:01:52"/>
    <n v="11"/>
    <n v="0.18333333333333332"/>
    <s v="microparada"/>
    <s v="microparada"/>
    <n v="25"/>
    <s v="junio"/>
    <s v="M"/>
    <s v="microparada"/>
    <s v="microparada"/>
    <s v="microparada"/>
    <s v="microparada"/>
    <s v="microparada"/>
  </r>
  <r>
    <n v="145168"/>
    <x v="28"/>
    <s v="Moreno"/>
    <x v="2"/>
    <d v="2018-11-01T00:00:00"/>
    <s v="-"/>
    <s v="Mantenimiento Electrico"/>
    <d v="2023-06-22T00:00:00"/>
    <d v="1899-12-30T09:02:09"/>
    <d v="2023-06-22T00:00:00"/>
    <d v="1899-12-30T09:26:34"/>
    <n v="1465"/>
    <n v="24.416666666666668"/>
    <s v="sin informacion"/>
    <s v="sin informacion"/>
    <n v="25"/>
    <s v="junio"/>
    <s v="M"/>
    <s v="sin informacion"/>
    <s v="sin informacion"/>
    <s v="sin informacion"/>
    <s v="sin informacion"/>
    <s v="sin informacion"/>
  </r>
  <r>
    <n v="145170"/>
    <x v="3"/>
    <s v="Moreno"/>
    <x v="6"/>
    <d v="2018-11-01T00:00:00"/>
    <s v="-"/>
    <s v="Mantenimiento Mecanico"/>
    <d v="2023-06-22T00:00:00"/>
    <d v="1899-12-30T09:10:31"/>
    <d v="2023-06-22T00:00:00"/>
    <d v="1899-12-30T11:16:58"/>
    <n v="7587"/>
    <n v="126.45"/>
    <s v="sin informacion"/>
    <s v="sin informacion"/>
    <n v="25"/>
    <s v="junio"/>
    <s v="M"/>
    <s v="sin informacion"/>
    <s v="sin informacion"/>
    <s v="sin informacion"/>
    <s v="sin informacion"/>
    <s v="sin informacion"/>
  </r>
  <r>
    <n v="145172"/>
    <x v="28"/>
    <s v="Moreno"/>
    <x v="2"/>
    <d v="2018-11-01T00:00:00"/>
    <s v="-"/>
    <s v="Mantenimiento Electrico"/>
    <d v="2023-06-22T00:00:00"/>
    <d v="1899-12-30T09:39:30"/>
    <d v="2023-06-22T00:00:00"/>
    <d v="1899-12-30T09:49:04"/>
    <n v="574"/>
    <n v="9.5666666666666664"/>
    <s v="microparada"/>
    <s v="microparada"/>
    <n v="25"/>
    <s v="junio"/>
    <s v="M"/>
    <s v="microparada"/>
    <s v="microparada"/>
    <s v="microparada"/>
    <s v="microparada"/>
    <s v="microparada"/>
  </r>
  <r>
    <n v="145173"/>
    <x v="17"/>
    <s v="Moreno"/>
    <x v="11"/>
    <d v="2021-03-08T00:00:00"/>
    <s v="Martín"/>
    <s v="Mantenimiento Mecanico"/>
    <d v="2023-06-22T00:00:00"/>
    <d v="1899-12-30T09:47:04"/>
    <d v="2023-06-22T00:00:00"/>
    <d v="1899-12-30T11:42:35"/>
    <n v="6931"/>
    <n v="115.51666666666667"/>
    <s v="sin informacion"/>
    <s v="sin informacion"/>
    <n v="25"/>
    <s v="junio"/>
    <s v="M"/>
    <s v="sin informacion"/>
    <s v="sin informacion"/>
    <s v="sin informacion"/>
    <s v="sin informacion"/>
    <s v="sin informacion"/>
  </r>
  <r>
    <n v="145174"/>
    <x v="24"/>
    <s v="Moreno"/>
    <x v="9"/>
    <d v="2018-11-01T00:00:00"/>
    <s v="-"/>
    <s v="Mantenimiento Mecanico"/>
    <d v="2023-06-22T00:00:00"/>
    <d v="1899-12-30T09:56:07"/>
    <d v="2023-06-22T00:00:00"/>
    <d v="1899-12-30T10:20:23"/>
    <n v="1456"/>
    <n v="24.266666666666666"/>
    <s v="sin informacion"/>
    <s v="sin informacion"/>
    <n v="25"/>
    <s v="junio"/>
    <s v="M"/>
    <s v="sin informacion"/>
    <s v="sin informacion"/>
    <s v="sin informacion"/>
    <s v="sin informacion"/>
    <s v="sin informacion"/>
  </r>
  <r>
    <n v="145178"/>
    <x v="24"/>
    <s v="Moreno"/>
    <x v="9"/>
    <d v="2018-11-01T00:00:00"/>
    <s v="-"/>
    <s v="Mantenimiento Electrico"/>
    <d v="2023-06-22T00:00:00"/>
    <d v="1899-12-30T10:29:52"/>
    <d v="2023-06-22T00:00:00"/>
    <d v="1899-12-30T12:09:48"/>
    <n v="5996"/>
    <n v="99.933333333333337"/>
    <s v="sin informacion"/>
    <s v="sin informacion"/>
    <n v="25"/>
    <s v="junio"/>
    <s v="M"/>
    <s v="sin informacion"/>
    <s v="sin informacion"/>
    <s v="sin informacion"/>
    <s v="sin informacion"/>
    <s v="sin informacion"/>
  </r>
  <r>
    <n v="145181"/>
    <x v="25"/>
    <s v="Moreno"/>
    <x v="11"/>
    <d v="2018-11-01T00:00:00"/>
    <s v="-"/>
    <s v="Mantenimiento Electrico"/>
    <d v="2023-06-22T00:00:00"/>
    <d v="1899-12-30T11:47:22"/>
    <d v="2023-06-22T00:00:00"/>
    <d v="1899-12-30T12:30:55"/>
    <n v="2613"/>
    <n v="43.55"/>
    <s v="se resetea brazo abb"/>
    <s v="ajuste"/>
    <n v="25"/>
    <s v="junio"/>
    <s v="M"/>
    <m/>
    <s v="no"/>
    <m/>
    <m/>
    <m/>
  </r>
  <r>
    <n v="145196"/>
    <x v="0"/>
    <s v="Moreno"/>
    <x v="12"/>
    <d v="2018-11-01T00:00:00"/>
    <s v="-"/>
    <s v="Mantenimiento Mecanico"/>
    <d v="2023-06-22T00:00:00"/>
    <d v="1899-12-30T14:43:36"/>
    <d v="2023-06-22T00:00:00"/>
    <d v="1899-12-30T14:57:13"/>
    <n v="817"/>
    <n v="13.616666666666667"/>
    <s v="sin informacion"/>
    <s v="sin informacion"/>
    <n v="25"/>
    <s v="junio"/>
    <s v="T"/>
    <s v="sin informacion"/>
    <s v="sin informacion"/>
    <s v="sin informacion"/>
    <s v="sin informacion"/>
    <s v="sin informacion"/>
  </r>
  <r>
    <n v="145203"/>
    <x v="11"/>
    <s v="Moreno"/>
    <x v="10"/>
    <d v="2018-11-01T00:00:00"/>
    <s v="-"/>
    <s v="Mantenimiento Mecanico"/>
    <d v="2023-06-22T00:00:00"/>
    <d v="1899-12-30T15:36:10"/>
    <d v="2023-06-22T00:00:00"/>
    <d v="1899-12-30T15:50:28"/>
    <n v="858"/>
    <n v="14.3"/>
    <s v="sin informacion"/>
    <s v="sin informacion"/>
    <n v="25"/>
    <s v="junio"/>
    <s v="T"/>
    <s v="sin informacion"/>
    <s v="sin informacion"/>
    <s v="sin informacion"/>
    <s v="sin informacion"/>
    <s v="sin informacion"/>
  </r>
  <r>
    <n v="145204"/>
    <x v="24"/>
    <s v="Moreno"/>
    <x v="9"/>
    <d v="2018-11-01T00:00:00"/>
    <s v="-"/>
    <s v="Mantenimiento Mecanico"/>
    <d v="2023-06-22T00:00:00"/>
    <d v="1899-12-30T15:42:20"/>
    <d v="2023-06-22T00:00:00"/>
    <d v="1899-12-30T15:57:52"/>
    <n v="932"/>
    <n v="15.533333333333333"/>
    <s v="sin informacion"/>
    <s v="sin informacion"/>
    <n v="25"/>
    <s v="junio"/>
    <s v="T"/>
    <s v="sin informacion"/>
    <s v="sin informacion"/>
    <s v="sin informacion"/>
    <s v="sin informacion"/>
    <s v="sin informacion"/>
  </r>
  <r>
    <n v="145207"/>
    <x v="15"/>
    <s v="Moreno"/>
    <x v="3"/>
    <d v="2021-02-04T00:00:00"/>
    <s v="Victor"/>
    <s v="Mantenimiento Mecanico"/>
    <d v="2023-06-22T00:00:00"/>
    <d v="1899-12-30T16:27:16"/>
    <d v="2023-06-22T00:00:00"/>
    <d v="1899-12-30T16:43:55"/>
    <n v="999"/>
    <n v="16.649999999999999"/>
    <s v="sin informacion"/>
    <s v="sin informacion"/>
    <n v="25"/>
    <s v="junio"/>
    <s v="T"/>
    <s v="sin informacion"/>
    <s v="sin informacion"/>
    <s v="sin informacion"/>
    <s v="sin informacion"/>
    <s v="sin informacion"/>
  </r>
  <r>
    <n v="145209"/>
    <x v="11"/>
    <s v="Moreno"/>
    <x v="1"/>
    <d v="2018-11-01T00:00:00"/>
    <s v="-"/>
    <s v="Mantenimiento Mecanico"/>
    <d v="2023-06-22T00:00:00"/>
    <d v="1899-12-30T16:35:14"/>
    <d v="2023-06-22T00:00:00"/>
    <d v="1899-12-30T16:41:24"/>
    <n v="370"/>
    <n v="6.166666666666667"/>
    <s v="microparada"/>
    <s v="microparada"/>
    <n v="25"/>
    <s v="junio"/>
    <s v="T"/>
    <s v="microparada"/>
    <s v="microparada"/>
    <s v="microparada"/>
    <s v="microparada"/>
    <s v="microparada"/>
  </r>
  <r>
    <n v="145215"/>
    <x v="2"/>
    <s v="Moreno"/>
    <x v="19"/>
    <d v="2018-11-01T00:00:00"/>
    <s v="-"/>
    <s v="Mantenimiento Mecanico"/>
    <d v="2023-06-22T00:00:00"/>
    <d v="1899-12-30T17:26:17"/>
    <d v="2023-06-22T00:00:00"/>
    <d v="1899-12-30T19:21:07"/>
    <n v="6890"/>
    <n v="114.83333333333333"/>
    <s v="sin informacion"/>
    <s v="sin informacion"/>
    <n v="25"/>
    <s v="junio"/>
    <s v="T"/>
    <s v="sin informacion"/>
    <s v="sin informacion"/>
    <s v="sin informacion"/>
    <s v="sin informacion"/>
    <s v="sin informacion"/>
  </r>
  <r>
    <n v="145225"/>
    <x v="22"/>
    <s v="Moreno"/>
    <x v="19"/>
    <d v="2021-08-24T00:00:00"/>
    <s v="Sebastian "/>
    <s v="Mantenimiento Electrico"/>
    <d v="2023-06-22T00:00:00"/>
    <d v="1899-12-30T19:21:19"/>
    <d v="2023-06-22T00:00:00"/>
    <d v="1899-12-30T20:19:58"/>
    <n v="3519"/>
    <n v="58.65"/>
    <s v="sin informacion"/>
    <s v="sin informacion"/>
    <n v="25"/>
    <s v="junio"/>
    <s v="T"/>
    <s v="sin informacion"/>
    <s v="sin informacion"/>
    <s v="sin informacion"/>
    <s v="sin informacion"/>
    <s v="sin informacion"/>
  </r>
  <r>
    <n v="145226"/>
    <x v="11"/>
    <s v="Moreno"/>
    <x v="6"/>
    <d v="2018-11-01T00:00:00"/>
    <s v="-"/>
    <s v="Mantenimiento Mecanico"/>
    <d v="2023-06-22T00:00:00"/>
    <d v="1899-12-30T19:29:41"/>
    <d v="2023-06-22T00:00:00"/>
    <d v="1899-12-30T19:40:03"/>
    <n v="622"/>
    <n v="10.366666666666667"/>
    <s v="sin informacion"/>
    <s v="sin informacion"/>
    <n v="25"/>
    <s v="junio"/>
    <s v="T"/>
    <s v="sin informacion"/>
    <s v="sin informacion"/>
    <s v="sin informacion"/>
    <s v="sin informacion"/>
    <s v="sin informacion"/>
  </r>
  <r>
    <n v="145234"/>
    <x v="27"/>
    <s v="Moreno"/>
    <x v="2"/>
    <d v="2018-11-01T00:00:00"/>
    <s v="-"/>
    <s v="Mantenimiento Mecanico"/>
    <d v="2023-06-22T00:00:00"/>
    <d v="1899-12-30T22:48:10"/>
    <d v="2023-06-22T00:00:00"/>
    <d v="1899-12-30T22:54:21"/>
    <n v="371"/>
    <n v="6.1833333333333336"/>
    <s v="microparada"/>
    <s v="microparada"/>
    <n v="25"/>
    <s v="junio"/>
    <s v="N"/>
    <s v="microparada"/>
    <s v="microparada"/>
    <s v="microparada"/>
    <s v="microparada"/>
    <s v="microparada"/>
  </r>
  <r>
    <n v="145236"/>
    <x v="3"/>
    <s v="Moreno"/>
    <x v="2"/>
    <d v="2020-02-20T00:00:00"/>
    <s v="Martín"/>
    <s v="Mantenimiento Mecanico"/>
    <d v="2023-06-22T00:00:00"/>
    <d v="1899-12-30T23:05:52"/>
    <d v="2023-06-22T00:00:00"/>
    <d v="1899-12-30T23:22:40"/>
    <n v="1008"/>
    <n v="16.8"/>
    <s v="sin informacion"/>
    <s v="sin informacion"/>
    <n v="25"/>
    <s v="junio"/>
    <s v="N"/>
    <s v="sin informacion"/>
    <s v="sin informacion"/>
    <s v="sin informacion"/>
    <s v="sin informacion"/>
    <s v="sin informacion"/>
  </r>
  <r>
    <n v="145238"/>
    <x v="19"/>
    <s v="Moreno"/>
    <x v="12"/>
    <d v="2020-02-21T00:00:00"/>
    <s v="Martín"/>
    <s v="Mantenimiento Mecanico"/>
    <d v="2023-06-23T00:00:00"/>
    <d v="1899-12-30T00:28:15"/>
    <d v="2023-06-23T00:00:00"/>
    <d v="1899-12-30T01:03:21"/>
    <n v="2106"/>
    <n v="35.1"/>
    <s v="sin informacion"/>
    <s v="sin informacion"/>
    <n v="25"/>
    <s v="junio"/>
    <s v="N"/>
    <s v="sin informacion"/>
    <s v="sin informacion"/>
    <s v="sin informacion"/>
    <s v="sin informacion"/>
    <s v="sin informacion"/>
  </r>
  <r>
    <n v="145247"/>
    <x v="25"/>
    <s v="Moreno"/>
    <x v="4"/>
    <d v="2018-11-01T00:00:00"/>
    <s v="-"/>
    <s v="Mantenimiento Electrico"/>
    <d v="2023-06-23T00:00:00"/>
    <d v="1899-12-30T06:24:47"/>
    <d v="2023-06-23T00:00:00"/>
    <d v="1899-12-30T06:51:29"/>
    <n v="1602"/>
    <n v="26.7"/>
    <s v="cambio de joysting de la línea 42 (romaco) a la Línea 35"/>
    <s v="ajuste"/>
    <n v="25"/>
    <s v="junio"/>
    <s v="M"/>
    <m/>
    <s v="no"/>
    <m/>
    <m/>
    <m/>
  </r>
  <r>
    <n v="145249"/>
    <x v="19"/>
    <s v="Moreno"/>
    <x v="12"/>
    <d v="2020-02-21T00:00:00"/>
    <s v="Martín"/>
    <s v="Mantenimiento Mecanico"/>
    <d v="2023-06-23T00:00:00"/>
    <d v="1899-12-30T06:45:16"/>
    <d v="2023-06-23T00:00:00"/>
    <d v="1899-12-30T06:51:01"/>
    <n v="345"/>
    <n v="5.75"/>
    <s v="microparada"/>
    <s v="microparada"/>
    <n v="25"/>
    <s v="junio"/>
    <s v="M"/>
    <s v="microparada"/>
    <s v="microparada"/>
    <s v="microparada"/>
    <s v="microparada"/>
    <s v="microparada"/>
  </r>
  <r>
    <n v="145252"/>
    <x v="38"/>
    <s v="Moreno"/>
    <x v="11"/>
    <d v="2018-11-01T00:00:00"/>
    <s v="-"/>
    <s v="Mantenimiento Mecanico"/>
    <d v="2023-06-23T00:00:00"/>
    <d v="1899-12-30T07:09:48"/>
    <d v="2023-06-23T00:00:00"/>
    <d v="1899-12-30T09:07:32"/>
    <n v="7064"/>
    <n v="117.73333333333333"/>
    <s v="sin informacion"/>
    <s v="sin informacion"/>
    <n v="25"/>
    <s v="junio"/>
    <s v="M"/>
    <s v="sin informacion"/>
    <s v="sin informacion"/>
    <s v="sin informacion"/>
    <s v="sin informacion"/>
    <s v="sin informacion"/>
  </r>
  <r>
    <n v="145256"/>
    <x v="8"/>
    <s v="Moreno"/>
    <x v="4"/>
    <d v="2020-02-20T00:00:00"/>
    <s v="Martín"/>
    <s v="Mantenimiento Electrico"/>
    <d v="2023-06-23T00:00:00"/>
    <d v="1899-12-30T07:51:23"/>
    <d v="2023-06-23T00:00:00"/>
    <d v="1899-12-30T07:51:27"/>
    <n v="4"/>
    <n v="6.6666666666666666E-2"/>
    <s v="microparada"/>
    <s v="microparada"/>
    <n v="25"/>
    <s v="junio"/>
    <s v="M"/>
    <s v="microparada"/>
    <s v="microparada"/>
    <s v="microparada"/>
    <s v="microparada"/>
    <s v="microparada"/>
  </r>
  <r>
    <n v="145257"/>
    <x v="8"/>
    <s v="Moreno"/>
    <x v="4"/>
    <d v="2020-02-20T00:00:00"/>
    <s v="Martín"/>
    <s v="Mantenimiento Mecanico"/>
    <d v="2023-06-23T00:00:00"/>
    <d v="1899-12-30T07:51:34"/>
    <d v="2023-06-23T00:00:00"/>
    <d v="1899-12-30T08:01:04"/>
    <n v="570"/>
    <n v="9.5"/>
    <s v="microparada"/>
    <s v="microparada"/>
    <n v="25"/>
    <s v="junio"/>
    <s v="M"/>
    <s v="microparada"/>
    <s v="microparada"/>
    <s v="microparada"/>
    <s v="microparada"/>
    <s v="microparada"/>
  </r>
  <r>
    <n v="145259"/>
    <x v="11"/>
    <s v="Moreno"/>
    <x v="3"/>
    <d v="2021-02-04T00:00:00"/>
    <s v="Victor"/>
    <s v="Mantenimiento Electrico"/>
    <d v="2023-06-23T00:00:00"/>
    <d v="1899-12-30T07:52:35"/>
    <d v="2023-06-23T00:00:00"/>
    <d v="1899-12-30T08:16:43"/>
    <n v="1448"/>
    <n v="24.133333333333333"/>
    <s v="cinta de salida "/>
    <s v="ajuste"/>
    <n v="25"/>
    <s v="junio"/>
    <s v="M"/>
    <m/>
    <s v="no"/>
    <m/>
    <m/>
    <m/>
  </r>
  <r>
    <n v="145261"/>
    <x v="3"/>
    <s v="Moreno"/>
    <x v="13"/>
    <d v="2018-11-01T00:00:00"/>
    <s v="-"/>
    <s v="Mantenimiento Mecanico"/>
    <d v="2023-06-23T00:00:00"/>
    <d v="1899-12-30T08:06:00"/>
    <d v="2023-06-23T00:00:00"/>
    <d v="1899-12-30T08:09:55"/>
    <n v="235"/>
    <n v="3.9166666666666665"/>
    <s v="microparada"/>
    <s v="microparada"/>
    <n v="25"/>
    <s v="junio"/>
    <s v="M"/>
    <s v="microparada"/>
    <s v="microparada"/>
    <s v="microparada"/>
    <s v="microparada"/>
    <s v="microparada"/>
  </r>
  <r>
    <n v="145272"/>
    <x v="0"/>
    <s v="Moreno"/>
    <x v="0"/>
    <d v="2018-11-01T00:00:00"/>
    <s v="-"/>
    <s v="Mantenimiento Mecanico"/>
    <d v="2023-06-23T00:00:00"/>
    <d v="1899-12-30T09:09:04"/>
    <d v="2023-06-23T00:00:00"/>
    <d v="1899-12-30T13:11:25"/>
    <n v="14541"/>
    <n v="242.35"/>
    <s v="sin informacion"/>
    <s v="sin informacion"/>
    <n v="25"/>
    <s v="junio"/>
    <s v="M"/>
    <s v="sin informacion"/>
    <s v="sin informacion"/>
    <s v="sin informacion"/>
    <s v="sin informacion"/>
    <s v="sin informacion"/>
  </r>
  <r>
    <n v="145273"/>
    <x v="11"/>
    <s v="Moreno"/>
    <x v="3"/>
    <d v="2021-02-04T00:00:00"/>
    <s v="Victor"/>
    <s v="Mantenimiento Electrico"/>
    <d v="2023-06-23T00:00:00"/>
    <d v="1899-12-30T09:09:46"/>
    <d v="2023-06-23T00:00:00"/>
    <d v="1899-12-30T10:54:35"/>
    <n v="6289"/>
    <n v="104.81666666666666"/>
    <s v="sin informacion"/>
    <s v="sin informacion"/>
    <n v="25"/>
    <s v="junio"/>
    <s v="M"/>
    <s v="sin informacion"/>
    <s v="sin informacion"/>
    <s v="sin informacion"/>
    <s v="sin informacion"/>
    <s v="sin informacion"/>
  </r>
  <r>
    <n v="145276"/>
    <x v="8"/>
    <s v="Moreno"/>
    <x v="4"/>
    <d v="2020-02-20T00:00:00"/>
    <s v="Martín"/>
    <s v="Mantenimiento Mecanico"/>
    <d v="2023-06-23T00:00:00"/>
    <d v="1899-12-30T09:22:22"/>
    <d v="2023-06-23T00:00:00"/>
    <d v="1899-12-30T10:32:47"/>
    <n v="4225"/>
    <n v="70.416666666666671"/>
    <s v="sin informacion"/>
    <s v="sin informacion"/>
    <n v="25"/>
    <s v="junio"/>
    <s v="M"/>
    <s v="sin informacion"/>
    <s v="sin informacion"/>
    <s v="sin informacion"/>
    <s v="sin informacion"/>
    <s v="sin informacion"/>
  </r>
  <r>
    <n v="145292"/>
    <x v="1"/>
    <s v="Moreno"/>
    <x v="2"/>
    <d v="2020-10-16T00:00:00"/>
    <s v="Martín"/>
    <s v="Mantenimiento Electrico"/>
    <d v="2023-06-23T00:00:00"/>
    <d v="1899-12-30T10:21:17"/>
    <d v="2023-06-23T00:00:00"/>
    <d v="1899-12-30T10:24:05"/>
    <n v="168"/>
    <n v="2.8"/>
    <s v="microparada"/>
    <s v="microparada"/>
    <n v="25"/>
    <s v="junio"/>
    <s v="M"/>
    <s v="microparada"/>
    <s v="microparada"/>
    <s v="microparada"/>
    <s v="microparada"/>
    <s v="microparada"/>
  </r>
  <r>
    <n v="145296"/>
    <x v="0"/>
    <s v="Moreno"/>
    <x v="4"/>
    <d v="2018-11-01T00:00:00"/>
    <s v="-"/>
    <s v="Mantenimiento Electrico"/>
    <d v="2023-06-23T00:00:00"/>
    <d v="1899-12-30T10:32:56"/>
    <d v="2023-06-23T00:00:00"/>
    <d v="1899-12-30T12:04:23"/>
    <n v="5487"/>
    <n v="91.45"/>
    <s v="sin informacion"/>
    <s v="sin informacion"/>
    <n v="25"/>
    <s v="junio"/>
    <s v="M"/>
    <s v="sin informacion"/>
    <s v="sin informacion"/>
    <s v="sin informacion"/>
    <s v="sin informacion"/>
    <s v="sin informacion"/>
  </r>
  <r>
    <n v="145306"/>
    <x v="3"/>
    <s v="Moreno"/>
    <x v="6"/>
    <d v="2018-11-01T00:00:00"/>
    <s v="-"/>
    <s v="Mantenimiento Mecanico"/>
    <d v="2023-06-23T00:00:00"/>
    <d v="1899-12-30T11:32:41"/>
    <d v="2023-06-23T00:00:00"/>
    <d v="1899-12-30T12:05:23"/>
    <n v="1962"/>
    <n v="32.700000000000003"/>
    <s v="sin informacion"/>
    <s v="sin informacion"/>
    <n v="25"/>
    <s v="junio"/>
    <s v="M"/>
    <s v="sin informacion"/>
    <s v="sin informacion"/>
    <s v="sin informacion"/>
    <s v="sin informacion"/>
    <s v="sin informacion"/>
  </r>
  <r>
    <n v="145307"/>
    <x v="38"/>
    <s v="Moreno"/>
    <x v="11"/>
    <d v="2018-11-01T00:00:00"/>
    <s v="-"/>
    <s v="Mantenimiento Mecanico"/>
    <d v="2023-06-23T00:00:00"/>
    <d v="1899-12-30T11:45:55"/>
    <d v="2023-06-23T00:00:00"/>
    <d v="1899-12-30T17:27:21"/>
    <n v="20486"/>
    <n v="341.43333333333334"/>
    <s v="sin informacion"/>
    <s v="sin informacion"/>
    <n v="25"/>
    <s v="junio"/>
    <s v="M"/>
    <s v="sin informacion"/>
    <s v="sin informacion"/>
    <s v="sin informacion"/>
    <s v="sin informacion"/>
    <s v="sin informacion"/>
  </r>
  <r>
    <n v="145308"/>
    <x v="34"/>
    <s v="Moreno"/>
    <x v="7"/>
    <d v="2021-03-10T00:00:00"/>
    <s v="Martín"/>
    <s v="Mantenimiento Mecanico"/>
    <d v="2023-06-23T00:00:00"/>
    <d v="1899-12-30T11:50:42"/>
    <d v="2023-06-23T00:00:00"/>
    <d v="1899-12-30T12:06:38"/>
    <n v="956"/>
    <n v="15.933333333333334"/>
    <s v="sin informacion"/>
    <s v="sin informacion"/>
    <n v="25"/>
    <s v="junio"/>
    <s v="M"/>
    <s v="sin informacion"/>
    <s v="sin informacion"/>
    <s v="sin informacion"/>
    <s v="sin informacion"/>
    <s v="sin informacion"/>
  </r>
  <r>
    <n v="145315"/>
    <x v="22"/>
    <s v="Moreno"/>
    <x v="7"/>
    <d v="2021-02-12T00:00:00"/>
    <s v="Martín"/>
    <s v="Mantenimiento Mecanico"/>
    <d v="2023-06-23T00:00:00"/>
    <d v="1899-12-30T13:11:46"/>
    <d v="2023-06-23T00:00:00"/>
    <d v="1899-12-30T13:12:57"/>
    <n v="71"/>
    <n v="1.1833333333333333"/>
    <s v="microparada"/>
    <s v="microparada"/>
    <n v="25"/>
    <s v="junio"/>
    <s v="M"/>
    <s v="microparada"/>
    <s v="microparada"/>
    <s v="microparada"/>
    <s v="microparada"/>
    <s v="microparada"/>
  </r>
  <r>
    <n v="145317"/>
    <x v="0"/>
    <s v="Moreno"/>
    <x v="18"/>
    <d v="2018-11-01T00:00:00"/>
    <s v="-"/>
    <s v="Mantenimiento Electrico"/>
    <d v="2023-06-23T00:00:00"/>
    <d v="1899-12-30T13:13:18"/>
    <d v="2023-06-23T00:00:00"/>
    <d v="1899-12-30T13:13:34"/>
    <n v="16"/>
    <n v="0.26666666666666666"/>
    <s v="microparada"/>
    <s v="microparada"/>
    <n v="25"/>
    <s v="junio"/>
    <s v="M"/>
    <s v="microparada"/>
    <s v="microparada"/>
    <s v="microparada"/>
    <s v="microparada"/>
    <s v="microparada"/>
  </r>
  <r>
    <n v="145322"/>
    <x v="15"/>
    <s v="Moreno"/>
    <x v="19"/>
    <d v="2021-08-24T00:00:00"/>
    <s v="Sebastian "/>
    <s v="Mantenimiento Mecanico"/>
    <d v="2023-06-23T00:00:00"/>
    <d v="1899-12-30T14:43:48"/>
    <d v="2023-06-23T00:00:00"/>
    <d v="1899-12-30T16:47:21"/>
    <n v="7413"/>
    <n v="123.55"/>
    <s v="sin informacion"/>
    <s v="sin informacion"/>
    <n v="25"/>
    <s v="junio"/>
    <s v="T"/>
    <s v="sin informacion"/>
    <s v="sin informacion"/>
    <s v="sin informacion"/>
    <s v="sin informacion"/>
    <s v="sin informacion"/>
  </r>
  <r>
    <n v="145328"/>
    <x v="39"/>
    <s v="Moreno"/>
    <x v="2"/>
    <d v="2018-11-01T00:00:00"/>
    <s v="-"/>
    <s v="Mantenimiento Mecanico"/>
    <d v="2023-06-23T00:00:00"/>
    <d v="1899-12-30T15:47:14"/>
    <d v="2023-06-23T00:00:00"/>
    <d v="1899-12-30T16:29:10"/>
    <n v="2516"/>
    <n v="41.93333333333333"/>
    <s v="se cambia correa de transportadora de envases"/>
    <s v="ajuste"/>
    <n v="25"/>
    <s v="junio"/>
    <s v="T"/>
    <m/>
    <s v="no"/>
    <m/>
    <m/>
    <m/>
  </r>
  <r>
    <n v="145330"/>
    <x v="15"/>
    <s v="Moreno"/>
    <x v="19"/>
    <d v="2021-08-24T00:00:00"/>
    <s v="Sebastian "/>
    <s v="Mantenimiento Mecanico"/>
    <d v="2023-06-23T00:00:00"/>
    <d v="1899-12-30T16:47:27"/>
    <d v="2023-06-23T00:00:00"/>
    <d v="1899-12-30T16:58:24"/>
    <n v="657"/>
    <n v="10.95"/>
    <s v="regulacion"/>
    <s v="ajuste"/>
    <n v="25"/>
    <s v="junio"/>
    <s v="T"/>
    <m/>
    <s v="no"/>
    <m/>
    <m/>
    <m/>
  </r>
  <r>
    <n v="145338"/>
    <x v="15"/>
    <s v="Moreno"/>
    <x v="19"/>
    <d v="2021-08-24T00:00:00"/>
    <s v="Sebastian "/>
    <s v="Mantenimiento Mecanico"/>
    <d v="2023-06-23T00:00:00"/>
    <d v="1899-12-30T18:14:19"/>
    <d v="2023-06-23T00:00:00"/>
    <d v="1899-12-30T18:23:31"/>
    <n v="552"/>
    <n v="9.1999999999999993"/>
    <s v="microparada"/>
    <s v="microparada"/>
    <n v="25"/>
    <s v="junio"/>
    <s v="T"/>
    <s v="microparada"/>
    <s v="microparada"/>
    <s v="microparada"/>
    <s v="microparada"/>
    <s v="microparada"/>
  </r>
  <r>
    <n v="145339"/>
    <x v="10"/>
    <s v="Moreno"/>
    <x v="7"/>
    <d v="2020-09-30T00:00:00"/>
    <s v="Martín"/>
    <s v="Mantenimiento Mecanico"/>
    <d v="2023-06-23T00:00:00"/>
    <d v="1899-12-30T18:39:26"/>
    <d v="2023-06-23T00:00:00"/>
    <d v="1899-12-30T18:49:02"/>
    <n v="576"/>
    <n v="9.6"/>
    <s v="microparada"/>
    <s v="microparada"/>
    <n v="25"/>
    <s v="junio"/>
    <s v="T"/>
    <s v="microparada"/>
    <s v="microparada"/>
    <s v="microparada"/>
    <s v="microparada"/>
    <s v="microparada"/>
  </r>
  <r>
    <n v="145347"/>
    <x v="0"/>
    <s v="Moreno"/>
    <x v="18"/>
    <d v="2018-11-01T00:00:00"/>
    <s v="-"/>
    <s v="Mantenimiento Mecanico"/>
    <d v="2023-06-23T00:00:00"/>
    <d v="1899-12-30T20:00:10"/>
    <d v="2023-06-24T00:00:00"/>
    <d v="1899-12-30T03:00:31"/>
    <n v="25221"/>
    <n v="420.35"/>
    <s v="se cruza seguidor de la leva de "/>
    <s v="ajuste"/>
    <n v="26"/>
    <s v="junio"/>
    <s v="T"/>
    <m/>
    <s v="no"/>
    <m/>
    <m/>
    <m/>
  </r>
  <r>
    <n v="145349"/>
    <x v="19"/>
    <s v="Moreno"/>
    <x v="3"/>
    <d v="2021-02-04T00:00:00"/>
    <s v="Victor"/>
    <s v="Mantenimiento Mecanico"/>
    <d v="2023-06-23T00:00:00"/>
    <d v="1899-12-30T20:54:57"/>
    <d v="2023-06-23T00:00:00"/>
    <d v="1899-12-30T21:48:41"/>
    <n v="3224"/>
    <n v="53.733333333333334"/>
    <s v="regulación de pinzas"/>
    <s v="ajuste"/>
    <n v="25"/>
    <s v="junio"/>
    <s v="T"/>
    <m/>
    <s v="no"/>
    <m/>
    <m/>
    <m/>
  </r>
  <r>
    <n v="145356"/>
    <x v="15"/>
    <s v="Moreno"/>
    <x v="19"/>
    <d v="2021-08-24T00:00:00"/>
    <s v="Sebastian "/>
    <s v="Mantenimiento Electrico"/>
    <d v="2023-06-24T00:00:00"/>
    <d v="1899-12-30T10:36:57"/>
    <d v="2023-06-24T00:00:00"/>
    <d v="1899-12-30T10:37:03"/>
    <n v="6"/>
    <n v="0.1"/>
    <s v="microparada"/>
    <s v="microparada"/>
    <n v="26"/>
    <s v="junio"/>
    <s v="M"/>
    <s v="microparada"/>
    <s v="microparada"/>
    <s v="microparada"/>
    <s v="microparada"/>
    <s v="microparada"/>
  </r>
  <r>
    <n v="145358"/>
    <x v="6"/>
    <s v="Moreno"/>
    <x v="1"/>
    <d v="2018-11-01T00:00:00"/>
    <s v="-"/>
    <s v="Mantenimiento Mecanico"/>
    <d v="2023-06-24T00:00:00"/>
    <d v="1899-12-30T11:06:12"/>
    <d v="2023-06-24T00:00:00"/>
    <d v="1899-12-30T11:10:18"/>
    <n v="246"/>
    <n v="4.0999999999999996"/>
    <s v="microparada"/>
    <s v="microparada"/>
    <n v="26"/>
    <s v="junio"/>
    <s v="M"/>
    <s v="microparada"/>
    <s v="microparada"/>
    <s v="microparada"/>
    <s v="microparada"/>
    <s v="microparada"/>
  </r>
  <r>
    <n v="145361"/>
    <x v="8"/>
    <s v="Moreno"/>
    <x v="4"/>
    <d v="2020-02-20T00:00:00"/>
    <s v="Martín"/>
    <s v="Mantenimiento Electrico"/>
    <d v="2023-06-24T00:00:00"/>
    <d v="1899-12-30T11:31:51"/>
    <d v="2023-06-24T00:00:00"/>
    <d v="1899-12-30T11:33:57"/>
    <n v="126"/>
    <n v="2.1"/>
    <s v="microparada"/>
    <s v="microparada"/>
    <n v="26"/>
    <s v="junio"/>
    <s v="M"/>
    <s v="microparada"/>
    <s v="microparada"/>
    <s v="microparada"/>
    <s v="microparada"/>
    <s v="microparada"/>
  </r>
  <r>
    <n v="145373"/>
    <x v="0"/>
    <s v="Moreno"/>
    <x v="15"/>
    <d v="2018-11-01T00:00:00"/>
    <s v="-"/>
    <s v="Mantenimiento Electrico"/>
    <d v="2023-06-24T00:00:00"/>
    <d v="1899-12-30T15:03:38"/>
    <d v="2023-06-24T00:00:00"/>
    <d v="1899-12-30T15:07:54"/>
    <n v="256"/>
    <n v="4.2666666666666666"/>
    <s v="microparada"/>
    <s v="microparada"/>
    <n v="26"/>
    <s v="junio"/>
    <s v="T"/>
    <s v="microparada"/>
    <s v="microparada"/>
    <s v="microparada"/>
    <s v="microparada"/>
    <s v="microparada"/>
  </r>
  <r>
    <n v="145386"/>
    <x v="39"/>
    <s v="Moreno"/>
    <x v="2"/>
    <d v="2018-11-01T00:00:00"/>
    <s v="-"/>
    <s v="Mantenimiento Mecanico"/>
    <d v="2023-06-24T00:00:00"/>
    <d v="1899-12-30T19:24:55"/>
    <d v="2023-06-24T00:00:00"/>
    <d v="1899-12-30T19:24:59"/>
    <n v="4"/>
    <n v="6.6666666666666666E-2"/>
    <s v="microparada"/>
    <s v="microparada"/>
    <n v="26"/>
    <s v="junio"/>
    <s v="T"/>
    <s v="microparada"/>
    <s v="microparada"/>
    <s v="microparada"/>
    <s v="microparada"/>
    <s v="microparada"/>
  </r>
  <r>
    <n v="145390"/>
    <x v="17"/>
    <s v="Moreno"/>
    <x v="11"/>
    <d v="2021-03-08T00:00:00"/>
    <s v="Martín"/>
    <s v="Mantenimiento Mecanico"/>
    <d v="2023-06-24T00:00:00"/>
    <d v="1899-12-30T20:28:58"/>
    <d v="2023-06-24T00:00:00"/>
    <d v="1899-12-30T20:32:24"/>
    <n v="206"/>
    <n v="3.4333333333333331"/>
    <s v="microparada"/>
    <s v="microparada"/>
    <n v="26"/>
    <s v="junio"/>
    <s v="T"/>
    <s v="microparada"/>
    <s v="microparada"/>
    <s v="microparada"/>
    <s v="microparada"/>
    <s v="microparada"/>
  </r>
  <r>
    <n v="145427"/>
    <x v="0"/>
    <s v="Moreno"/>
    <x v="4"/>
    <d v="2018-11-01T00:00:00"/>
    <s v="-"/>
    <s v="Mantenimiento Electrico"/>
    <d v="2023-06-25T00:00:00"/>
    <d v="1899-12-30T15:26:21"/>
    <d v="2023-06-25T00:00:00"/>
    <d v="1899-12-30T15:29:13"/>
    <n v="172"/>
    <n v="2.8666666666666667"/>
    <s v="microparada"/>
    <s v="microparada"/>
    <n v="26"/>
    <s v="junio"/>
    <s v="T"/>
    <s v="microparada"/>
    <s v="microparada"/>
    <s v="microparada"/>
    <s v="microparada"/>
    <s v="microparada"/>
  </r>
  <r>
    <n v="145429"/>
    <x v="0"/>
    <s v="Moreno"/>
    <x v="3"/>
    <d v="2021-02-04T00:00:00"/>
    <s v="Victor"/>
    <s v="Mantenimiento Electrico"/>
    <d v="2023-06-25T00:00:00"/>
    <d v="1899-12-30T16:05:29"/>
    <d v="2023-06-25T00:00:00"/>
    <d v="1899-12-30T16:10:10"/>
    <n v="281"/>
    <n v="4.6833333333333336"/>
    <s v="microparada"/>
    <s v="microparada"/>
    <n v="26"/>
    <s v="junio"/>
    <s v="T"/>
    <s v="microparada"/>
    <s v="microparada"/>
    <s v="microparada"/>
    <s v="microparada"/>
    <s v="microparada"/>
  </r>
  <r>
    <n v="145431"/>
    <x v="0"/>
    <s v="Moreno"/>
    <x v="3"/>
    <d v="2021-02-04T00:00:00"/>
    <s v="Victor"/>
    <s v="Mantenimiento Electrico"/>
    <d v="2023-06-26T00:00:00"/>
    <d v="1899-12-30T06:06:17"/>
    <d v="2023-06-26T00:00:00"/>
    <d v="1899-12-30T06:27:47"/>
    <n v="1290"/>
    <n v="21.5"/>
    <s v="se cambian los cables de tierra del puesto de calidad"/>
    <s v="ajuste"/>
    <n v="26"/>
    <s v="junio"/>
    <s v="M"/>
    <m/>
    <s v="no"/>
    <m/>
    <m/>
    <m/>
  </r>
  <r>
    <n v="145432"/>
    <x v="1"/>
    <s v="Moreno"/>
    <x v="2"/>
    <d v="2020-10-16T00:00:00"/>
    <s v="Martín"/>
    <s v="Mantenimiento Mecanico"/>
    <d v="2023-06-26T00:00:00"/>
    <d v="1899-12-30T06:06:49"/>
    <d v="2023-06-26T00:00:00"/>
    <d v="1899-12-30T08:13:35"/>
    <n v="7606"/>
    <n v="126.76666666666667"/>
    <s v="sin informacion"/>
    <s v="sin informacion"/>
    <n v="26"/>
    <s v="junio"/>
    <s v="M"/>
    <s v="sin informacion"/>
    <s v="sin informacion"/>
    <s v="sin informacion"/>
    <s v="sin informacion"/>
    <s v="sin informacion"/>
  </r>
  <r>
    <n v="145437"/>
    <x v="0"/>
    <s v="Moreno"/>
    <x v="4"/>
    <d v="2018-11-01T00:00:00"/>
    <s v="-"/>
    <s v="Mantenimiento Mecanico"/>
    <d v="2023-06-26T00:00:00"/>
    <d v="1899-12-30T06:57:27"/>
    <d v="2023-06-26T00:00:00"/>
    <d v="1899-12-30T08:30:13"/>
    <n v="5566"/>
    <n v="92.766666666666666"/>
    <s v="sin informacion"/>
    <s v="sin informacion"/>
    <n v="26"/>
    <s v="junio"/>
    <s v="M"/>
    <s v="sin informacion"/>
    <s v="sin informacion"/>
    <s v="sin informacion"/>
    <s v="sin informacion"/>
    <s v="sin informacion"/>
  </r>
  <r>
    <n v="145443"/>
    <x v="12"/>
    <s v="Moreno"/>
    <x v="7"/>
    <d v="2018-11-01T00:00:00"/>
    <s v="-"/>
    <s v="Mantenimiento Electrico"/>
    <d v="2023-06-26T00:00:00"/>
    <d v="1899-12-30T07:20:26"/>
    <d v="2023-06-26T00:00:00"/>
    <d v="1899-12-30T07:20:36"/>
    <n v="10"/>
    <n v="0.16666666666666666"/>
    <s v="microparada"/>
    <s v="microparada"/>
    <n v="26"/>
    <s v="junio"/>
    <s v="M"/>
    <s v="microparada"/>
    <s v="microparada"/>
    <s v="microparada"/>
    <s v="microparada"/>
    <s v="microparada"/>
  </r>
  <r>
    <n v="145453"/>
    <x v="3"/>
    <s v="Moreno"/>
    <x v="2"/>
    <d v="2020-02-20T00:00:00"/>
    <s v="Martín"/>
    <s v="Mantenimiento Mecanico"/>
    <d v="2023-06-26T00:00:00"/>
    <d v="1899-12-30T08:57:55"/>
    <d v="2023-06-26T00:00:00"/>
    <d v="1899-12-30T09:07:20"/>
    <n v="565"/>
    <n v="9.4166666666666661"/>
    <s v="microparada"/>
    <s v="microparada"/>
    <n v="26"/>
    <s v="junio"/>
    <s v="M"/>
    <s v="microparada"/>
    <s v="microparada"/>
    <s v="microparada"/>
    <s v="microparada"/>
    <s v="microparada"/>
  </r>
  <r>
    <n v="145454"/>
    <x v="0"/>
    <s v="Moreno"/>
    <x v="3"/>
    <d v="2021-02-04T00:00:00"/>
    <s v="Victor"/>
    <s v="Mantenimiento Electrico"/>
    <d v="2023-06-26T00:00:00"/>
    <d v="1899-12-30T09:04:23"/>
    <d v="2023-06-26T00:00:00"/>
    <d v="1899-12-30T09:05:53"/>
    <n v="90"/>
    <n v="1.5"/>
    <s v="microparada"/>
    <s v="microparada"/>
    <n v="26"/>
    <s v="junio"/>
    <s v="M"/>
    <s v="microparada"/>
    <s v="microparada"/>
    <s v="microparada"/>
    <s v="microparada"/>
    <s v="microparada"/>
  </r>
  <r>
    <n v="145456"/>
    <x v="0"/>
    <s v="Moreno"/>
    <x v="3"/>
    <d v="2021-02-04T00:00:00"/>
    <s v="Victor"/>
    <s v="Mantenimiento Electrico"/>
    <d v="2023-06-26T00:00:00"/>
    <d v="1899-12-30T09:07:00"/>
    <d v="2023-06-26T00:00:00"/>
    <d v="1899-12-30T09:12:37"/>
    <n v="337"/>
    <n v="5.6166666666666663"/>
    <s v="microparada"/>
    <s v="microparada"/>
    <n v="26"/>
    <s v="junio"/>
    <s v="M"/>
    <s v="microparada"/>
    <s v="microparada"/>
    <s v="microparada"/>
    <s v="microparada"/>
    <s v="microparada"/>
  </r>
  <r>
    <n v="145458"/>
    <x v="8"/>
    <s v="Moreno"/>
    <x v="4"/>
    <d v="2020-02-20T00:00:00"/>
    <s v="Martín"/>
    <s v="Mantenimiento Mecanico"/>
    <d v="2023-06-26T00:00:00"/>
    <d v="1899-12-30T09:17:12"/>
    <d v="2023-06-26T00:00:00"/>
    <d v="1899-12-30T10:27:12"/>
    <n v="4200"/>
    <n v="70"/>
    <s v="sin informacion"/>
    <s v="sin informacion"/>
    <n v="26"/>
    <s v="junio"/>
    <s v="M"/>
    <s v="sin informacion"/>
    <s v="sin informacion"/>
    <s v="sin informacion"/>
    <s v="sin informacion"/>
    <s v="sin informacion"/>
  </r>
  <r>
    <n v="145459"/>
    <x v="0"/>
    <s v="Moreno"/>
    <x v="7"/>
    <d v="2018-11-01T00:00:00"/>
    <s v="-"/>
    <s v="Mantenimiento Electrico"/>
    <d v="2023-06-26T00:00:00"/>
    <d v="1899-12-30T09:23:56"/>
    <d v="2023-06-26T00:00:00"/>
    <d v="1899-12-30T09:24:01"/>
    <n v="5"/>
    <n v="8.3333333333333329E-2"/>
    <s v="microparada"/>
    <s v="microparada"/>
    <n v="26"/>
    <s v="junio"/>
    <s v="M"/>
    <s v="microparada"/>
    <s v="microparada"/>
    <s v="microparada"/>
    <s v="microparada"/>
    <s v="microparada"/>
  </r>
  <r>
    <n v="145462"/>
    <x v="11"/>
    <s v="Moreno"/>
    <x v="6"/>
    <d v="2018-11-01T00:00:00"/>
    <s v="-"/>
    <s v="Mantenimiento Mecanico"/>
    <d v="2023-06-26T00:00:00"/>
    <d v="1899-12-30T09:33:22"/>
    <d v="2023-06-26T00:00:00"/>
    <d v="1899-12-30T11:10:03"/>
    <n v="5801"/>
    <n v="96.683333333333337"/>
    <s v="sin informacion"/>
    <s v="sin informacion"/>
    <n v="26"/>
    <s v="junio"/>
    <s v="M"/>
    <s v="sin informacion"/>
    <s v="sin informacion"/>
    <s v="sin informacion"/>
    <s v="sin informacion"/>
    <s v="sin informacion"/>
  </r>
  <r>
    <n v="145464"/>
    <x v="15"/>
    <s v="Moreno"/>
    <x v="19"/>
    <d v="2021-08-24T00:00:00"/>
    <s v="Sebastian "/>
    <s v="Mantenimiento Mecanico"/>
    <d v="2023-06-26T00:00:00"/>
    <d v="1899-12-30T09:42:58"/>
    <d v="2023-06-26T00:00:00"/>
    <d v="1899-12-30T10:45:01"/>
    <n v="3723"/>
    <n v="62.05"/>
    <s v="sin informacion"/>
    <s v="sin informacion"/>
    <n v="26"/>
    <s v="junio"/>
    <s v="M"/>
    <s v="sin informacion"/>
    <s v="sin informacion"/>
    <s v="sin informacion"/>
    <s v="sin informacion"/>
    <s v="sin informacion"/>
  </r>
  <r>
    <n v="145466"/>
    <x v="3"/>
    <s v="Moreno"/>
    <x v="2"/>
    <d v="2020-02-20T00:00:00"/>
    <s v="Martín"/>
    <s v="Mantenimiento Electrico"/>
    <d v="2023-06-26T00:00:00"/>
    <d v="1899-12-30T09:47:52"/>
    <d v="2023-06-26T00:00:00"/>
    <d v="1899-12-30T11:58:36"/>
    <n v="7844"/>
    <n v="130.73333333333332"/>
    <s v="sin informacion"/>
    <s v="sin informacion"/>
    <n v="26"/>
    <s v="junio"/>
    <s v="M"/>
    <s v="sin informacion"/>
    <s v="sin informacion"/>
    <s v="sin informacion"/>
    <s v="sin informacion"/>
    <s v="sin informacion"/>
  </r>
  <r>
    <n v="145467"/>
    <x v="12"/>
    <s v="Moreno"/>
    <x v="7"/>
    <d v="2018-11-01T00:00:00"/>
    <s v="-"/>
    <s v="Mantenimiento Electrico"/>
    <d v="2023-06-26T00:00:00"/>
    <d v="1899-12-30T10:08:53"/>
    <d v="2023-06-26T00:00:00"/>
    <d v="1899-12-30T10:32:48"/>
    <n v="1435"/>
    <n v="23.916666666666668"/>
    <s v="no funciona la cámara "/>
    <s v="ajuste"/>
    <n v="26"/>
    <s v="junio"/>
    <s v="M"/>
    <m/>
    <s v="no"/>
    <m/>
    <m/>
    <m/>
  </r>
  <r>
    <n v="145469"/>
    <x v="8"/>
    <s v="Moreno"/>
    <x v="4"/>
    <d v="2020-02-20T00:00:00"/>
    <s v="Martín"/>
    <s v="Mantenimiento Mecanico"/>
    <d v="2023-06-26T00:00:00"/>
    <d v="1899-12-30T10:29:33"/>
    <d v="2023-06-26T00:00:00"/>
    <d v="1899-12-30T11:04:10"/>
    <n v="2077"/>
    <n v="34.616666666666667"/>
    <s v="se traba cadena de transporte de funda"/>
    <s v="ajuste"/>
    <n v="26"/>
    <s v="junio"/>
    <s v="M"/>
    <m/>
    <s v="no"/>
    <m/>
    <m/>
    <m/>
  </r>
  <r>
    <n v="145470"/>
    <x v="12"/>
    <s v="Moreno"/>
    <x v="7"/>
    <d v="2018-11-01T00:00:00"/>
    <s v="-"/>
    <s v="Mantenimiento Mecanico"/>
    <d v="2023-06-26T00:00:00"/>
    <d v="1899-12-30T10:34:12"/>
    <d v="2023-06-26T00:00:00"/>
    <d v="1899-12-30T10:59:42"/>
    <n v="1530"/>
    <n v="25.5"/>
    <s v="sin informacion"/>
    <s v="sin informacion"/>
    <n v="26"/>
    <s v="junio"/>
    <s v="M"/>
    <s v="sin informacion"/>
    <s v="sin informacion"/>
    <s v="sin informacion"/>
    <s v="sin informacion"/>
    <s v="sin informacion"/>
  </r>
  <r>
    <n v="145474"/>
    <x v="0"/>
    <s v="Moreno"/>
    <x v="7"/>
    <d v="2018-11-01T00:00:00"/>
    <s v="-"/>
    <s v="Mantenimiento Electrico"/>
    <d v="2023-06-26T00:00:00"/>
    <d v="1899-12-30T11:35:19"/>
    <d v="2023-06-26T00:00:00"/>
    <d v="1899-12-30T11:55:13"/>
    <n v="1194"/>
    <n v="19.899999999999999"/>
    <s v="sin informacion"/>
    <s v="sin informacion"/>
    <n v="26"/>
    <s v="junio"/>
    <s v="M"/>
    <s v="sin informacion"/>
    <s v="sin informacion"/>
    <s v="sin informacion"/>
    <s v="sin informacion"/>
    <s v="sin informacion"/>
  </r>
  <r>
    <n v="145475"/>
    <x v="0"/>
    <s v="Moreno"/>
    <x v="7"/>
    <d v="2018-11-01T00:00:00"/>
    <s v="-"/>
    <s v="Mantenimiento Mecanico"/>
    <d v="2023-06-26T00:00:00"/>
    <d v="1899-12-30T12:07:55"/>
    <d v="2023-06-26T00:00:00"/>
    <d v="1899-12-30T12:32:30"/>
    <n v="1475"/>
    <n v="24.583333333333332"/>
    <s v="sin informacion"/>
    <s v="sin informacion"/>
    <n v="26"/>
    <s v="junio"/>
    <s v="M"/>
    <s v="sin informacion"/>
    <s v="sin informacion"/>
    <s v="sin informacion"/>
    <s v="sin informacion"/>
    <s v="sin informacion"/>
  </r>
  <r>
    <n v="145481"/>
    <x v="0"/>
    <s v="Moreno"/>
    <x v="7"/>
    <d v="2018-11-01T00:00:00"/>
    <s v="-"/>
    <s v="Mantenimiento Mecanico"/>
    <d v="2023-06-26T00:00:00"/>
    <d v="1899-12-30T12:39:32"/>
    <d v="2023-06-26T00:00:00"/>
    <d v="1899-12-30T12:54:58"/>
    <n v="926"/>
    <n v="15.433333333333334"/>
    <s v="sin informacion"/>
    <s v="sin informacion"/>
    <n v="26"/>
    <s v="junio"/>
    <s v="M"/>
    <s v="sin informacion"/>
    <s v="sin informacion"/>
    <s v="sin informacion"/>
    <s v="sin informacion"/>
    <s v="sin informacion"/>
  </r>
  <r>
    <n v="145489"/>
    <x v="0"/>
    <s v="Moreno"/>
    <x v="12"/>
    <d v="2018-11-01T00:00:00"/>
    <s v="-"/>
    <s v="Mantenimiento Mecanico"/>
    <d v="2023-06-26T00:00:00"/>
    <d v="1899-12-30T14:29:39"/>
    <d v="2023-06-26T00:00:00"/>
    <d v="1899-12-30T15:00:43"/>
    <n v="1864"/>
    <n v="31.066666666666666"/>
    <s v="sin informacion"/>
    <s v="sin informacion"/>
    <n v="26"/>
    <s v="junio"/>
    <s v="T"/>
    <s v="sin informacion"/>
    <s v="sin informacion"/>
    <s v="sin informacion"/>
    <s v="sin informacion"/>
    <s v="sin informacion"/>
  </r>
  <r>
    <n v="145497"/>
    <x v="15"/>
    <s v="Moreno"/>
    <x v="19"/>
    <d v="2021-08-24T00:00:00"/>
    <s v="Sebastian "/>
    <s v="Mantenimiento Mecanico"/>
    <d v="2023-06-26T00:00:00"/>
    <d v="1899-12-30T15:08:41"/>
    <d v="2023-06-26T00:00:00"/>
    <d v="1899-12-30T16:30:47"/>
    <n v="4926"/>
    <n v="82.1"/>
    <s v="sin informacion"/>
    <s v="sin informacion"/>
    <n v="26"/>
    <s v="junio"/>
    <s v="T"/>
    <s v="sin informacion"/>
    <s v="sin informacion"/>
    <s v="sin informacion"/>
    <s v="sin informacion"/>
    <s v="sin informacion"/>
  </r>
  <r>
    <n v="145499"/>
    <x v="11"/>
    <s v="Moreno"/>
    <x v="10"/>
    <d v="2018-11-01T00:00:00"/>
    <s v="-"/>
    <s v="Mantenimiento Mecanico"/>
    <d v="2023-06-26T00:00:00"/>
    <d v="1899-12-30T15:20:49"/>
    <d v="2023-06-26T00:00:00"/>
    <d v="1899-12-30T15:56:09"/>
    <n v="2120"/>
    <n v="35.333333333333336"/>
    <s v="sin informacion"/>
    <s v="sin informacion"/>
    <n v="26"/>
    <s v="junio"/>
    <s v="T"/>
    <s v="sin informacion"/>
    <s v="sin informacion"/>
    <s v="sin informacion"/>
    <s v="sin informacion"/>
    <s v="sin informacion"/>
  </r>
  <r>
    <n v="145503"/>
    <x v="0"/>
    <s v="Moreno"/>
    <x v="2"/>
    <d v="2018-11-01T00:00:00"/>
    <s v="-"/>
    <s v="Mantenimiento Mecanico"/>
    <d v="2023-06-26T00:00:00"/>
    <d v="1899-12-30T16:15:24"/>
    <d v="2023-06-26T00:00:00"/>
    <d v="1899-12-30T16:24:54"/>
    <n v="570"/>
    <n v="9.5"/>
    <s v="microparada"/>
    <s v="microparada"/>
    <n v="26"/>
    <s v="junio"/>
    <s v="T"/>
    <s v="microparada"/>
    <s v="microparada"/>
    <s v="microparada"/>
    <s v="microparada"/>
    <s v="microparada"/>
  </r>
  <r>
    <n v="145505"/>
    <x v="1"/>
    <s v="Moreno"/>
    <x v="2"/>
    <d v="2020-10-16T00:00:00"/>
    <s v="Martín"/>
    <s v="Mantenimiento Mecanico"/>
    <d v="2023-06-26T00:00:00"/>
    <d v="1899-12-30T16:35:35"/>
    <d v="2023-06-26T00:00:00"/>
    <d v="1899-12-30T16:49:27"/>
    <n v="832"/>
    <n v="13.866666666666667"/>
    <s v="se cambio dado de tope de etiquetas"/>
    <s v="ajuste"/>
    <n v="26"/>
    <s v="junio"/>
    <s v="T"/>
    <m/>
    <s v="no"/>
    <m/>
    <m/>
    <m/>
  </r>
  <r>
    <n v="145506"/>
    <x v="11"/>
    <s v="Moreno"/>
    <x v="10"/>
    <d v="2018-11-01T00:00:00"/>
    <s v="-"/>
    <s v="Mantenimiento Mecanico"/>
    <d v="2023-06-26T00:00:00"/>
    <d v="1899-12-30T16:41:35"/>
    <d v="2023-06-26T00:00:00"/>
    <d v="1899-12-30T17:01:12"/>
    <n v="1177"/>
    <n v="19.616666666666667"/>
    <s v="se endereza guía y se regula transportadora"/>
    <s v="ajuste"/>
    <n v="26"/>
    <s v="junio"/>
    <s v="T"/>
    <m/>
    <s v="no"/>
    <m/>
    <m/>
    <m/>
  </r>
  <r>
    <n v="145507"/>
    <x v="15"/>
    <s v="Moreno"/>
    <x v="3"/>
    <d v="2021-02-04T00:00:00"/>
    <s v="Victor"/>
    <s v="Mantenimiento Mecanico"/>
    <d v="2023-06-26T00:00:00"/>
    <d v="1899-12-30T16:58:47"/>
    <d v="2023-06-26T00:00:00"/>
    <d v="1899-12-30T17:42:41"/>
    <n v="2634"/>
    <n v="43.9"/>
    <s v="se cambio gusano de eje y espina de base del girador"/>
    <s v="ajuste"/>
    <n v="26"/>
    <s v="junio"/>
    <s v="T"/>
    <m/>
    <s v="no"/>
    <m/>
    <m/>
    <m/>
  </r>
  <r>
    <n v="145510"/>
    <x v="6"/>
    <s v="Moreno"/>
    <x v="19"/>
    <d v="2018-11-01T00:00:00"/>
    <s v="-"/>
    <s v="Mantenimiento Electrico"/>
    <d v="2023-06-26T00:00:00"/>
    <d v="1899-12-30T17:18:24"/>
    <d v="2023-06-26T00:00:00"/>
    <d v="1899-12-30T17:38:10"/>
    <n v="1186"/>
    <n v="19.766666666666666"/>
    <s v="regulacion"/>
    <s v="ajuste"/>
    <n v="26"/>
    <s v="junio"/>
    <s v="T"/>
    <m/>
    <s v="no"/>
    <m/>
    <m/>
    <m/>
  </r>
  <r>
    <n v="145514"/>
    <x v="0"/>
    <s v="Moreno"/>
    <x v="0"/>
    <d v="2018-11-01T00:00:00"/>
    <s v="-"/>
    <s v="Mantenimiento Electrico"/>
    <d v="2023-06-26T00:00:00"/>
    <d v="1899-12-30T18:09:23"/>
    <d v="2023-06-26T00:00:00"/>
    <d v="1899-12-30T18:15:22"/>
    <n v="359"/>
    <n v="5.9833333333333334"/>
    <s v="microparada"/>
    <s v="microparada"/>
    <n v="26"/>
    <s v="junio"/>
    <s v="T"/>
    <s v="microparada"/>
    <s v="microparada"/>
    <s v="microparada"/>
    <s v="microparada"/>
    <s v="microparada"/>
  </r>
  <r>
    <n v="145515"/>
    <x v="3"/>
    <s v="Moreno"/>
    <x v="15"/>
    <d v="2020-02-20T00:00:00"/>
    <s v="Martín"/>
    <s v="Mantenimiento Mecanico"/>
    <d v="2023-06-26T00:00:00"/>
    <d v="1899-12-30T18:22:39"/>
    <d v="2023-06-26T00:00:00"/>
    <d v="1899-12-30T18:32:17"/>
    <n v="578"/>
    <n v="9.6333333333333329"/>
    <s v="microparada"/>
    <s v="microparada"/>
    <n v="26"/>
    <s v="junio"/>
    <s v="T"/>
    <s v="microparada"/>
    <s v="microparada"/>
    <s v="microparada"/>
    <s v="microparada"/>
    <s v="microparada"/>
  </r>
  <r>
    <n v="145519"/>
    <x v="0"/>
    <s v="Moreno"/>
    <x v="13"/>
    <d v="2018-11-01T00:00:00"/>
    <s v="-"/>
    <s v="Mantenimiento Electrico"/>
    <d v="2023-06-26T00:00:00"/>
    <d v="1899-12-30T18:51:27"/>
    <d v="2023-06-26T00:00:00"/>
    <d v="1899-12-30T18:54:09"/>
    <n v="162"/>
    <n v="2.7"/>
    <s v="microparada"/>
    <s v="microparada"/>
    <n v="26"/>
    <s v="junio"/>
    <s v="T"/>
    <s v="microparada"/>
    <s v="microparada"/>
    <s v="microparada"/>
    <s v="microparada"/>
    <s v="microparada"/>
  </r>
  <r>
    <n v="145521"/>
    <x v="15"/>
    <s v="Moreno"/>
    <x v="3"/>
    <d v="2021-02-04T00:00:00"/>
    <s v="Victor"/>
    <s v="Mantenimiento Mecanico"/>
    <d v="2023-06-26T00:00:00"/>
    <d v="1899-12-30T19:25:54"/>
    <d v="2023-06-26T00:00:00"/>
    <d v="1899-12-30T19:32:33"/>
    <n v="399"/>
    <n v="6.65"/>
    <s v="microparada"/>
    <s v="microparada"/>
    <n v="26"/>
    <s v="junio"/>
    <s v="T"/>
    <s v="microparada"/>
    <s v="microparada"/>
    <s v="microparada"/>
    <s v="microparada"/>
    <s v="microparada"/>
  </r>
  <r>
    <n v="145524"/>
    <x v="11"/>
    <s v="Moreno"/>
    <x v="10"/>
    <d v="2018-11-01T00:00:00"/>
    <s v="-"/>
    <s v="Mantenimiento Mecanico"/>
    <d v="2023-06-26T00:00:00"/>
    <d v="1899-12-30T20:16:15"/>
    <d v="2023-06-26T00:00:00"/>
    <d v="1899-12-30T20:25:29"/>
    <n v="554"/>
    <n v="9.2333333333333325"/>
    <s v="microparada"/>
    <s v="microparada"/>
    <n v="26"/>
    <s v="junio"/>
    <s v="T"/>
    <s v="microparada"/>
    <s v="microparada"/>
    <s v="microparada"/>
    <s v="microparada"/>
    <s v="microparada"/>
  </r>
  <r>
    <n v="145536"/>
    <x v="10"/>
    <s v="Moreno"/>
    <x v="7"/>
    <d v="2020-09-30T00:00:00"/>
    <s v="Martín"/>
    <s v="Mantenimiento Mecanico"/>
    <d v="2023-06-26T00:00:00"/>
    <d v="1899-12-30T23:25:56"/>
    <d v="2023-06-26T00:00:00"/>
    <d v="1899-12-30T23:34:28"/>
    <n v="512"/>
    <n v="8.5333333333333332"/>
    <s v="microparada"/>
    <s v="microparada"/>
    <n v="26"/>
    <s v="junio"/>
    <s v="N"/>
    <s v="microparada"/>
    <s v="microparada"/>
    <s v="microparada"/>
    <s v="microparada"/>
    <s v="microparada"/>
  </r>
  <r>
    <n v="145537"/>
    <x v="10"/>
    <s v="Moreno"/>
    <x v="7"/>
    <d v="2020-09-30T00:00:00"/>
    <s v="Martín"/>
    <s v="Mantenimiento Mecanico"/>
    <d v="2023-06-26T00:00:00"/>
    <d v="1899-12-30T23:45:00"/>
    <d v="2023-06-27T00:00:00"/>
    <d v="1899-12-30T00:12:30"/>
    <n v="1650"/>
    <n v="27.5"/>
    <s v="sin informacion"/>
    <s v="sin informacion"/>
    <n v="26"/>
    <s v="junio"/>
    <s v="N"/>
    <s v="sin informacion"/>
    <s v="sin informacion"/>
    <s v="sin informacion"/>
    <s v="sin informacion"/>
    <s v="sin informacion"/>
  </r>
  <r>
    <n v="145539"/>
    <x v="10"/>
    <s v="Moreno"/>
    <x v="7"/>
    <d v="2020-09-30T00:00:00"/>
    <s v="Martín"/>
    <s v="Mantenimiento Mecanico"/>
    <d v="2023-06-27T00:00:00"/>
    <d v="1899-12-30T00:46:02"/>
    <d v="2023-06-27T00:00:00"/>
    <d v="1899-12-30T03:10:14"/>
    <n v="8652"/>
    <n v="144.19999999999999"/>
    <s v="regulacion cruce de cuchillas"/>
    <s v="ajuste"/>
    <n v="26"/>
    <s v="junio"/>
    <s v="N"/>
    <m/>
    <s v="no"/>
    <m/>
    <m/>
    <m/>
  </r>
  <r>
    <n v="145544"/>
    <x v="10"/>
    <s v="Moreno"/>
    <x v="7"/>
    <d v="2020-09-30T00:00:00"/>
    <s v="Martín"/>
    <s v="Mantenimiento Mecanico"/>
    <d v="2023-06-27T00:00:00"/>
    <d v="1899-12-30T05:49:30"/>
    <d v="2023-06-27T00:00:00"/>
    <d v="1899-12-30T06:02:11"/>
    <n v="761"/>
    <n v="12.683333333333334"/>
    <s v="regulacion cruce de cuchillas"/>
    <s v="ajuste"/>
    <n v="26"/>
    <s v="junio"/>
    <s v="N"/>
    <m/>
    <s v="no"/>
    <m/>
    <m/>
    <m/>
  </r>
  <r>
    <n v="145545"/>
    <x v="10"/>
    <s v="Moreno"/>
    <x v="7"/>
    <d v="2020-09-30T00:00:00"/>
    <s v="Martín"/>
    <s v="Mantenimiento Mecanico"/>
    <d v="2023-06-27T00:00:00"/>
    <d v="1899-12-30T06:02:16"/>
    <d v="2023-06-27T00:00:00"/>
    <d v="1899-12-30T06:33:42"/>
    <n v="1886"/>
    <n v="31.433333333333334"/>
    <s v="regulacion cruce de cuchillas"/>
    <s v="ajuste"/>
    <n v="26"/>
    <s v="junio"/>
    <s v="M"/>
    <m/>
    <s v="no"/>
    <m/>
    <m/>
    <m/>
  </r>
  <r>
    <n v="145547"/>
    <x v="22"/>
    <s v="Moreno"/>
    <x v="2"/>
    <d v="2018-11-01T00:00:00"/>
    <s v="-"/>
    <s v="Mantenimiento Electrico"/>
    <d v="2023-06-27T00:00:00"/>
    <d v="1899-12-30T06:04:20"/>
    <d v="2023-06-27T00:00:00"/>
    <d v="1899-12-30T07:07:43"/>
    <n v="3803"/>
    <n v="63.383333333333333"/>
    <s v="regulacion"/>
    <s v="ajuste"/>
    <n v="26"/>
    <s v="junio"/>
    <s v="M"/>
    <m/>
    <s v="no"/>
    <m/>
    <m/>
    <m/>
  </r>
  <r>
    <n v="145549"/>
    <x v="25"/>
    <s v="Moreno"/>
    <x v="4"/>
    <d v="2018-11-01T00:00:00"/>
    <s v="-"/>
    <s v="Mantenimiento Electrico"/>
    <d v="2023-06-27T00:00:00"/>
    <d v="1899-12-30T06:16:23"/>
    <d v="2023-06-27T00:00:00"/>
    <d v="1899-12-30T06:30:17"/>
    <n v="834"/>
    <n v="13.9"/>
    <s v="se regula piston de etiquetadora"/>
    <s v="ajuste"/>
    <n v="26"/>
    <s v="junio"/>
    <s v="M"/>
    <m/>
    <s v="no"/>
    <m/>
    <m/>
    <m/>
  </r>
  <r>
    <n v="145551"/>
    <x v="11"/>
    <s v="Moreno"/>
    <x v="13"/>
    <d v="2018-11-01T00:00:00"/>
    <s v="-"/>
    <s v="Mantenimiento Electrico"/>
    <d v="2023-06-27T00:00:00"/>
    <d v="1899-12-30T06:18:02"/>
    <d v="2023-06-27T00:00:00"/>
    <d v="1899-12-30T07:33:04"/>
    <n v="4502"/>
    <n v="75.033333333333331"/>
    <s v="falso contacto"/>
    <s v="ajuste"/>
    <n v="26"/>
    <s v="junio"/>
    <s v="M"/>
    <m/>
    <s v="no"/>
    <m/>
    <m/>
    <m/>
  </r>
  <r>
    <n v="145552"/>
    <x v="8"/>
    <s v="Moreno"/>
    <x v="4"/>
    <d v="2020-02-20T00:00:00"/>
    <s v="Martín"/>
    <s v="Mantenimiento Mecanico"/>
    <d v="2023-06-27T00:00:00"/>
    <d v="1899-12-30T06:30:29"/>
    <d v="2023-06-27T00:00:00"/>
    <d v="1899-12-30T06:39:30"/>
    <n v="541"/>
    <n v="9.0166666666666675"/>
    <s v="microparada"/>
    <s v="microparada"/>
    <n v="26"/>
    <s v="junio"/>
    <s v="M"/>
    <s v="microparada"/>
    <s v="microparada"/>
    <s v="microparada"/>
    <s v="microparada"/>
    <s v="microparada"/>
  </r>
  <r>
    <n v="145553"/>
    <x v="25"/>
    <s v="Moreno"/>
    <x v="4"/>
    <d v="2018-11-01T00:00:00"/>
    <s v="-"/>
    <s v="Mantenimiento Electrico"/>
    <d v="2023-06-27T00:00:00"/>
    <d v="1899-12-30T06:39:38"/>
    <d v="2023-06-27T00:00:00"/>
    <d v="1899-12-30T07:22:55"/>
    <n v="2597"/>
    <n v="43.283333333333331"/>
    <s v="regulacion"/>
    <s v="ajuste"/>
    <n v="26"/>
    <s v="junio"/>
    <s v="M"/>
    <m/>
    <s v="no"/>
    <m/>
    <m/>
    <m/>
  </r>
  <r>
    <n v="145560"/>
    <x v="18"/>
    <s v="Moreno"/>
    <x v="4"/>
    <d v="2018-11-01T00:00:00"/>
    <s v="-"/>
    <s v="Mantenimiento Mecanico"/>
    <d v="2023-06-27T00:00:00"/>
    <d v="1899-12-30T08:02:58"/>
    <d v="2023-06-27T00:00:00"/>
    <d v="1899-12-30T08:56:20"/>
    <n v="3202"/>
    <n v="53.366666666666667"/>
    <s v="se regula pistón de subida de etiqueta y centrado de la misma"/>
    <s v="ajuste"/>
    <n v="26"/>
    <s v="junio"/>
    <s v="M"/>
    <m/>
    <s v="no"/>
    <m/>
    <m/>
    <m/>
  </r>
  <r>
    <n v="145566"/>
    <x v="18"/>
    <s v="Moreno"/>
    <x v="4"/>
    <d v="2018-11-01T00:00:00"/>
    <s v="-"/>
    <s v="Mantenimiento Electrico"/>
    <d v="2023-06-27T00:00:00"/>
    <d v="1899-12-30T09:06:25"/>
    <d v="2023-06-27T00:00:00"/>
    <d v="1899-12-30T09:08:58"/>
    <n v="153"/>
    <n v="2.5499999999999998"/>
    <s v="microparada"/>
    <s v="microparada"/>
    <n v="26"/>
    <s v="junio"/>
    <s v="M"/>
    <s v="microparada"/>
    <s v="microparada"/>
    <s v="microparada"/>
    <s v="microparada"/>
    <s v="microparada"/>
  </r>
  <r>
    <n v="145579"/>
    <x v="1"/>
    <s v="Moreno"/>
    <x v="2"/>
    <d v="2020-10-16T00:00:00"/>
    <s v="Martín"/>
    <s v="Mantenimiento Electrico"/>
    <d v="2023-06-27T00:00:00"/>
    <d v="1899-12-30T10:02:57"/>
    <d v="2023-06-27T00:00:00"/>
    <d v="1899-12-30T10:13:18"/>
    <n v="621"/>
    <n v="10.35"/>
    <s v="regulacion"/>
    <s v="ajuste"/>
    <n v="26"/>
    <s v="junio"/>
    <s v="M"/>
    <m/>
    <s v="no"/>
    <m/>
    <m/>
    <m/>
  </r>
  <r>
    <n v="145582"/>
    <x v="22"/>
    <s v="Moreno"/>
    <x v="2"/>
    <d v="2018-11-01T00:00:00"/>
    <s v="-"/>
    <s v="Mantenimiento Electrico"/>
    <d v="2023-06-27T00:00:00"/>
    <d v="1899-12-30T10:13:40"/>
    <d v="2023-06-27T00:00:00"/>
    <d v="1899-12-30T10:21:40"/>
    <n v="480"/>
    <n v="8"/>
    <s v="microparada"/>
    <s v="microparada"/>
    <n v="26"/>
    <s v="junio"/>
    <s v="M"/>
    <s v="microparada"/>
    <s v="microparada"/>
    <s v="microparada"/>
    <s v="microparada"/>
    <s v="microparada"/>
  </r>
  <r>
    <n v="145584"/>
    <x v="25"/>
    <s v="Moreno"/>
    <x v="4"/>
    <d v="2018-11-01T00:00:00"/>
    <s v="-"/>
    <s v="Mantenimiento Electrico"/>
    <d v="2023-06-27T00:00:00"/>
    <d v="1899-12-30T10:29:13"/>
    <d v="2023-06-27T00:00:00"/>
    <d v="1899-12-30T11:04:50"/>
    <n v="2137"/>
    <n v="35.616666666666667"/>
    <s v="regulacion"/>
    <s v="ajuste"/>
    <n v="26"/>
    <s v="junio"/>
    <s v="M"/>
    <m/>
    <s v="no"/>
    <m/>
    <m/>
    <m/>
  </r>
  <r>
    <n v="145589"/>
    <x v="8"/>
    <s v="Moreno"/>
    <x v="4"/>
    <d v="2020-02-20T00:00:00"/>
    <s v="Martín"/>
    <s v="Mantenimiento Mecanico"/>
    <d v="2023-06-27T00:00:00"/>
    <d v="1899-12-30T11:04:58"/>
    <d v="2023-06-27T00:00:00"/>
    <d v="1899-12-30T11:09:19"/>
    <n v="261"/>
    <n v="4.3499999999999996"/>
    <s v="microparada"/>
    <s v="microparada"/>
    <n v="26"/>
    <s v="junio"/>
    <s v="M"/>
    <s v="microparada"/>
    <s v="microparada"/>
    <s v="microparada"/>
    <s v="microparada"/>
    <s v="microparada"/>
  </r>
  <r>
    <n v="145592"/>
    <x v="25"/>
    <s v="Moreno"/>
    <x v="4"/>
    <d v="2018-11-01T00:00:00"/>
    <s v="-"/>
    <s v="Mantenimiento Electrico"/>
    <d v="2023-06-27T00:00:00"/>
    <d v="1899-12-30T11:09:39"/>
    <d v="2023-06-27T00:00:00"/>
    <d v="1899-12-30T11:26:46"/>
    <n v="1027"/>
    <n v="17.116666666666667"/>
    <s v="regulacion"/>
    <s v="ajuste"/>
    <n v="26"/>
    <s v="junio"/>
    <s v="M"/>
    <m/>
    <s v="no"/>
    <m/>
    <m/>
    <m/>
  </r>
  <r>
    <n v="145594"/>
    <x v="12"/>
    <s v="Moreno"/>
    <x v="7"/>
    <d v="2018-11-01T00:00:00"/>
    <s v="-"/>
    <s v="Mantenimiento Mecanico"/>
    <d v="2023-06-27T00:00:00"/>
    <d v="1899-12-30T11:22:19"/>
    <d v="2023-06-27T00:00:00"/>
    <d v="1899-12-30T11:23:33"/>
    <n v="74"/>
    <n v="1.2333333333333334"/>
    <s v="microparada"/>
    <s v="microparada"/>
    <n v="26"/>
    <s v="junio"/>
    <s v="M"/>
    <s v="microparada"/>
    <s v="microparada"/>
    <s v="microparada"/>
    <s v="microparada"/>
    <s v="microparada"/>
  </r>
  <r>
    <n v="145597"/>
    <x v="24"/>
    <s v="Moreno"/>
    <x v="19"/>
    <d v="2018-11-01T00:00:00"/>
    <s v="-"/>
    <s v="Mantenimiento Mecanico"/>
    <d v="2023-06-27T00:00:00"/>
    <d v="1899-12-30T11:52:42"/>
    <d v="2023-06-27T00:00:00"/>
    <d v="1899-12-30T11:52:47"/>
    <n v="5"/>
    <n v="8.3333333333333329E-2"/>
    <s v="microparada"/>
    <s v="microparada"/>
    <n v="26"/>
    <s v="junio"/>
    <s v="M"/>
    <s v="microparada"/>
    <s v="microparada"/>
    <s v="microparada"/>
    <s v="microparada"/>
    <s v="microparada"/>
  </r>
  <r>
    <n v="145615"/>
    <x v="14"/>
    <s v="Moreno"/>
    <x v="2"/>
    <d v="2020-02-20T00:00:00"/>
    <s v="Martín"/>
    <s v="Mantenimiento Electrico"/>
    <d v="2023-06-27T00:00:00"/>
    <d v="1899-12-30T13:18:19"/>
    <d v="2023-06-27T00:00:00"/>
    <d v="1899-12-30T14:33:46"/>
    <n v="4527"/>
    <n v="75.45"/>
    <s v="regulacion"/>
    <s v="ajuste"/>
    <n v="26"/>
    <s v="junio"/>
    <s v="M"/>
    <m/>
    <s v="no"/>
    <m/>
    <m/>
    <m/>
  </r>
  <r>
    <n v="145618"/>
    <x v="15"/>
    <s v="Moreno"/>
    <x v="3"/>
    <d v="2021-02-04T00:00:00"/>
    <s v="Victor"/>
    <s v="Mantenimiento Mecanico"/>
    <d v="2023-06-27T00:00:00"/>
    <d v="1899-12-30T14:27:11"/>
    <d v="2023-06-27T00:00:00"/>
    <d v="1899-12-30T14:54:27"/>
    <n v="1636"/>
    <n v="27.266666666666666"/>
    <s v="regulacion"/>
    <s v="ajuste"/>
    <n v="26"/>
    <s v="junio"/>
    <s v="T"/>
    <m/>
    <s v="no"/>
    <m/>
    <m/>
    <m/>
  </r>
  <r>
    <n v="145620"/>
    <x v="0"/>
    <s v="Moreno"/>
    <x v="9"/>
    <d v="2018-11-01T00:00:00"/>
    <s v="-"/>
    <s v="Mantenimiento Electrico"/>
    <d v="2023-06-27T00:00:00"/>
    <d v="1899-12-30T14:31:48"/>
    <d v="2023-06-27T00:00:00"/>
    <d v="1899-12-30T14:52:54"/>
    <n v="1266"/>
    <n v="21.1"/>
    <s v="regulacion de fibra optica"/>
    <s v="ajuste"/>
    <n v="26"/>
    <s v="junio"/>
    <s v="T"/>
    <m/>
    <s v="no"/>
    <m/>
    <m/>
    <m/>
  </r>
  <r>
    <n v="145624"/>
    <x v="1"/>
    <s v="Moreno"/>
    <x v="2"/>
    <d v="2020-10-16T00:00:00"/>
    <s v="Martín"/>
    <s v="Mantenimiento Mecanico"/>
    <d v="2023-06-27T00:00:00"/>
    <d v="1899-12-30T15:39:31"/>
    <d v="2023-06-27T00:00:00"/>
    <d v="1899-12-30T16:00:28"/>
    <n v="1257"/>
    <n v="20.95"/>
    <s v="Se cambia  eslabones "/>
    <s v="rotura"/>
    <n v="26"/>
    <s v="junio"/>
    <s v="T"/>
    <m/>
    <s v="si"/>
    <m/>
    <m/>
    <m/>
  </r>
  <r>
    <n v="145625"/>
    <x v="19"/>
    <s v="Moreno"/>
    <x v="12"/>
    <d v="2020-02-21T00:00:00"/>
    <s v="Martín"/>
    <s v="Mantenimiento Mecanico"/>
    <d v="2023-06-27T00:00:00"/>
    <d v="1899-12-30T15:50:46"/>
    <d v="2023-06-27T00:00:00"/>
    <d v="1899-12-30T17:45:05"/>
    <n v="6859"/>
    <n v="114.31666666666666"/>
    <s v="sin informacion"/>
    <s v="sin informacion"/>
    <n v="26"/>
    <s v="junio"/>
    <s v="T"/>
    <s v="sin informacion"/>
    <s v="sin informacion"/>
    <s v="sin informacion"/>
    <s v="sin informacion"/>
    <s v="sin informacion"/>
  </r>
  <r>
    <n v="145630"/>
    <x v="15"/>
    <s v="Moreno"/>
    <x v="3"/>
    <d v="2021-02-04T00:00:00"/>
    <s v="Victor"/>
    <s v="Mantenimiento Mecanico"/>
    <d v="2023-06-27T00:00:00"/>
    <d v="1899-12-30T16:57:23"/>
    <d v="2023-06-27T00:00:00"/>
    <d v="1899-12-30T17:29:45"/>
    <n v="1942"/>
    <n v="32.366666666666667"/>
    <s v="Se cambia actuador giratorio"/>
    <s v="rotura"/>
    <n v="26"/>
    <s v="junio"/>
    <s v="T"/>
    <m/>
    <s v="si"/>
    <m/>
    <m/>
    <m/>
  </r>
  <r>
    <n v="145632"/>
    <x v="6"/>
    <s v="Moreno"/>
    <x v="8"/>
    <d v="2018-11-01T00:00:00"/>
    <s v="-"/>
    <s v="Mantenimiento Mecanico"/>
    <d v="2023-06-27T00:00:00"/>
    <d v="1899-12-30T17:44:49"/>
    <d v="2023-06-27T00:00:00"/>
    <d v="1899-12-30T18:02:15"/>
    <n v="1046"/>
    <n v="17.433333333333334"/>
    <s v="sin informacion"/>
    <s v="sin informacion"/>
    <n v="26"/>
    <s v="junio"/>
    <s v="T"/>
    <s v="sin informacion"/>
    <s v="sin informacion"/>
    <s v="sin informacion"/>
    <s v="sin informacion"/>
    <s v="sin informacion"/>
  </r>
  <r>
    <n v="145637"/>
    <x v="15"/>
    <s v="Moreno"/>
    <x v="3"/>
    <d v="2021-02-04T00:00:00"/>
    <s v="Victor"/>
    <s v="Mantenimiento Mecanico"/>
    <d v="2023-06-27T00:00:00"/>
    <d v="1899-12-30T18:54:02"/>
    <d v="2023-06-27T00:00:00"/>
    <d v="1899-12-30T19:19:51"/>
    <n v="1549"/>
    <n v="25.816666666666666"/>
    <s v="sin informacion"/>
    <s v="sin informacion"/>
    <n v="26"/>
    <s v="junio"/>
    <s v="T"/>
    <s v="sin informacion"/>
    <s v="sin informacion"/>
    <s v="sin informacion"/>
    <s v="sin informacion"/>
    <s v="sin informacion"/>
  </r>
  <r>
    <n v="145638"/>
    <x v="17"/>
    <s v="Moreno"/>
    <x v="11"/>
    <d v="2021-03-08T00:00:00"/>
    <s v="Martín"/>
    <s v="Mantenimiento Mecanico"/>
    <d v="2023-06-27T00:00:00"/>
    <d v="1899-12-30T19:55:04"/>
    <d v="2023-06-27T00:00:00"/>
    <d v="1899-12-30T21:24:37"/>
    <n v="5373"/>
    <n v="89.55"/>
    <s v="regulacion de llenadora"/>
    <s v="ajuste"/>
    <n v="26"/>
    <s v="junio"/>
    <s v="T"/>
    <m/>
    <s v="no"/>
    <m/>
    <m/>
    <m/>
  </r>
  <r>
    <n v="145641"/>
    <x v="6"/>
    <s v="Moreno"/>
    <x v="8"/>
    <d v="2018-11-01T00:00:00"/>
    <s v="-"/>
    <s v="Mantenimiento Mecanico"/>
    <d v="2023-06-27T00:00:00"/>
    <d v="1899-12-30T20:30:58"/>
    <d v="2023-06-27T00:00:00"/>
    <d v="1899-12-30T20:46:48"/>
    <n v="950"/>
    <n v="15.833333333333334"/>
    <s v="sin informacion"/>
    <s v="sin informacion"/>
    <n v="26"/>
    <s v="junio"/>
    <s v="T"/>
    <s v="sin informacion"/>
    <s v="sin informacion"/>
    <s v="sin informacion"/>
    <s v="sin informacion"/>
    <s v="sin informacion"/>
  </r>
  <r>
    <n v="145642"/>
    <x v="0"/>
    <s v="Moreno"/>
    <x v="18"/>
    <d v="2018-11-01T00:00:00"/>
    <s v="-"/>
    <s v="Mantenimiento Mecanico"/>
    <d v="2023-06-27T00:00:00"/>
    <d v="1899-12-30T20:31:31"/>
    <d v="2023-06-27T00:00:00"/>
    <d v="1899-12-30T21:24:36"/>
    <n v="3185"/>
    <n v="53.083333333333336"/>
    <s v="sin informacion"/>
    <s v="sin informacion"/>
    <n v="26"/>
    <s v="junio"/>
    <s v="T"/>
    <s v="sin informacion"/>
    <s v="sin informacion"/>
    <s v="sin informacion"/>
    <s v="sin informacion"/>
    <s v="sin informacion"/>
  </r>
  <r>
    <n v="145643"/>
    <x v="40"/>
    <s v="Moreno"/>
    <x v="15"/>
    <d v="2019-10-08T00:00:00"/>
    <s v="Martín"/>
    <s v="Mantenimiento Electrico"/>
    <d v="2023-06-27T00:00:00"/>
    <d v="1899-12-30T20:49:37"/>
    <d v="2023-06-27T00:00:00"/>
    <d v="1899-12-30T21:00:30"/>
    <n v="653"/>
    <n v="10.883333333333333"/>
    <s v="reset de abastecedor de bombas"/>
    <s v="ajuste"/>
    <n v="26"/>
    <s v="junio"/>
    <s v="T"/>
    <m/>
    <s v="no"/>
    <m/>
    <m/>
    <m/>
  </r>
  <r>
    <n v="145645"/>
    <x v="24"/>
    <s v="Moreno"/>
    <x v="12"/>
    <d v="2018-11-01T00:00:00"/>
    <s v="-"/>
    <s v="Mantenimiento Electrico"/>
    <d v="2023-06-27T00:00:00"/>
    <d v="1899-12-30T22:22:35"/>
    <d v="2023-06-27T00:00:00"/>
    <d v="1899-12-30T22:32:01"/>
    <n v="566"/>
    <n v="9.4333333333333336"/>
    <s v="microparada"/>
    <s v="microparada"/>
    <n v="26"/>
    <s v="junio"/>
    <s v="N"/>
    <s v="microparada"/>
    <s v="microparada"/>
    <s v="microparada"/>
    <s v="microparada"/>
    <s v="microparada"/>
  </r>
  <r>
    <n v="145647"/>
    <x v="22"/>
    <s v="Moreno"/>
    <x v="10"/>
    <d v="2022-07-14T00:00:00"/>
    <s v="Natalio"/>
    <s v="Mantenimiento Electrico"/>
    <d v="2023-06-27T00:00:00"/>
    <d v="1899-12-30T22:34:46"/>
    <d v="2023-06-27T00:00:00"/>
    <d v="1899-12-30T22:37:34"/>
    <n v="168"/>
    <n v="2.8"/>
    <s v="microparada"/>
    <s v="microparada"/>
    <n v="26"/>
    <s v="junio"/>
    <s v="N"/>
    <s v="microparada"/>
    <s v="microparada"/>
    <s v="microparada"/>
    <s v="microparada"/>
    <s v="microparada"/>
  </r>
  <r>
    <n v="145650"/>
    <x v="27"/>
    <s v="Moreno"/>
    <x v="2"/>
    <d v="2018-11-01T00:00:00"/>
    <s v="-"/>
    <s v="Mantenimiento Mecanico"/>
    <d v="2023-06-28T00:00:00"/>
    <d v="1899-12-30T00:14:09"/>
    <d v="2023-06-28T00:00:00"/>
    <d v="1899-12-30T03:35:50"/>
    <n v="12101"/>
    <n v="201.68333333333334"/>
    <s v="regulacion"/>
    <s v="ajuste"/>
    <n v="26"/>
    <s v="junio"/>
    <s v="N"/>
    <m/>
    <s v="no"/>
    <m/>
    <m/>
    <m/>
  </r>
  <r>
    <n v="145660"/>
    <x v="0"/>
    <s v="Moreno"/>
    <x v="18"/>
    <d v="2018-11-01T00:00:00"/>
    <s v="-"/>
    <s v="Mantenimiento Electrico"/>
    <d v="2023-06-28T00:00:00"/>
    <d v="1899-12-30T06:13:15"/>
    <d v="2023-06-28T00:00:00"/>
    <d v="1899-12-30T06:50:47"/>
    <n v="2252"/>
    <n v="37.533333333333331"/>
    <s v="sin informacion"/>
    <s v="sin informacion"/>
    <n v="26"/>
    <s v="junio"/>
    <s v="M"/>
    <s v="sin informacion"/>
    <s v="sin informacion"/>
    <s v="sin informacion"/>
    <s v="sin informacion"/>
    <s v="sin informacion"/>
  </r>
  <r>
    <n v="145661"/>
    <x v="0"/>
    <s v="Moreno"/>
    <x v="7"/>
    <d v="2018-11-01T00:00:00"/>
    <s v="-"/>
    <s v="Mantenimiento Electrico"/>
    <d v="2023-06-28T00:00:00"/>
    <d v="1899-12-30T06:28:23"/>
    <d v="2023-06-28T00:00:00"/>
    <d v="1899-12-30T06:31:21"/>
    <n v="178"/>
    <n v="2.9666666666666668"/>
    <s v="microparada"/>
    <s v="microparada"/>
    <n v="26"/>
    <s v="junio"/>
    <s v="M"/>
    <s v="microparada"/>
    <s v="microparada"/>
    <s v="microparada"/>
    <s v="microparada"/>
    <s v="microparada"/>
  </r>
  <r>
    <n v="145663"/>
    <x v="24"/>
    <s v="Moreno"/>
    <x v="19"/>
    <d v="2018-11-01T00:00:00"/>
    <s v="-"/>
    <s v="Mantenimiento Electrico"/>
    <d v="2023-06-28T00:00:00"/>
    <d v="1899-12-30T06:47:43"/>
    <d v="2023-06-28T00:00:00"/>
    <d v="1899-12-30T07:01:43"/>
    <n v="840"/>
    <n v="14"/>
    <s v="sin informacion"/>
    <s v="sin informacion"/>
    <n v="26"/>
    <s v="junio"/>
    <s v="M"/>
    <s v="sin informacion"/>
    <s v="sin informacion"/>
    <s v="sin informacion"/>
    <s v="sin informacion"/>
    <s v="sin informacion"/>
  </r>
  <r>
    <n v="145666"/>
    <x v="3"/>
    <s v="Moreno"/>
    <x v="2"/>
    <d v="2020-02-20T00:00:00"/>
    <s v="Martín"/>
    <s v="Mantenimiento Mecanico"/>
    <d v="2023-06-28T00:00:00"/>
    <d v="1899-12-30T07:09:20"/>
    <d v="2023-06-28T00:00:00"/>
    <d v="1899-12-30T08:24:03"/>
    <n v="4483"/>
    <n v="74.716666666666669"/>
    <s v="regulacion"/>
    <s v="ajuste"/>
    <n v="26"/>
    <s v="junio"/>
    <s v="M"/>
    <m/>
    <s v="no"/>
    <m/>
    <m/>
    <m/>
  </r>
  <r>
    <n v="145671"/>
    <x v="21"/>
    <s v="Moreno"/>
    <x v="2"/>
    <d v="2021-08-24T00:00:00"/>
    <s v="Sebastian "/>
    <s v="Mantenimiento Electrico"/>
    <d v="2023-06-28T00:00:00"/>
    <d v="1899-12-30T09:04:24"/>
    <d v="2023-06-28T00:00:00"/>
    <d v="1899-12-30T09:12:17"/>
    <n v="473"/>
    <n v="7.8833333333333337"/>
    <s v="microparada"/>
    <s v="microparada"/>
    <n v="26"/>
    <s v="junio"/>
    <s v="M"/>
    <s v="microparada"/>
    <s v="microparada"/>
    <s v="microparada"/>
    <s v="microparada"/>
    <s v="microparada"/>
  </r>
  <r>
    <n v="145673"/>
    <x v="0"/>
    <s v="Moreno"/>
    <x v="18"/>
    <d v="2018-11-01T00:00:00"/>
    <s v="-"/>
    <s v="Mantenimiento Mecanico"/>
    <d v="2023-06-28T00:00:00"/>
    <d v="1899-12-30T09:32:45"/>
    <d v="2023-06-28T00:00:00"/>
    <d v="1899-12-30T10:01:18"/>
    <n v="1713"/>
    <n v="28.55"/>
    <s v="se ajusta separador de tubos "/>
    <s v="ajuste"/>
    <n v="26"/>
    <s v="junio"/>
    <s v="M"/>
    <m/>
    <s v="no"/>
    <m/>
    <m/>
    <m/>
  </r>
  <r>
    <n v="145675"/>
    <x v="19"/>
    <s v="Moreno"/>
    <x v="12"/>
    <d v="2020-02-21T00:00:00"/>
    <s v="Martín"/>
    <s v="Mantenimiento Mecanico"/>
    <d v="2023-06-28T00:00:00"/>
    <d v="1899-12-30T09:57:24"/>
    <d v="2023-06-28T00:00:00"/>
    <d v="1899-12-30T10:40:53"/>
    <n v="2609"/>
    <n v="43.483333333333334"/>
    <s v="se ajusta placa de empujador y ancho de tolva"/>
    <s v="ajuste"/>
    <n v="26"/>
    <s v="junio"/>
    <s v="M"/>
    <m/>
    <s v="no"/>
    <m/>
    <m/>
    <m/>
  </r>
  <r>
    <n v="145677"/>
    <x v="10"/>
    <s v="Moreno"/>
    <x v="7"/>
    <d v="2020-09-30T00:00:00"/>
    <s v="Martín"/>
    <s v="Mantenimiento Mecanico"/>
    <d v="2023-06-28T00:00:00"/>
    <d v="1899-12-30T10:01:38"/>
    <d v="2023-06-28T00:00:00"/>
    <d v="1899-12-30T12:03:38"/>
    <n v="7320"/>
    <n v="122"/>
    <s v="sin informacion"/>
    <s v="sin informacion"/>
    <n v="26"/>
    <s v="junio"/>
    <s v="M"/>
    <s v="sin informacion"/>
    <s v="sin informacion"/>
    <s v="sin informacion"/>
    <s v="sin informacion"/>
    <s v="sin informacion"/>
  </r>
  <r>
    <n v="145683"/>
    <x v="0"/>
    <s v="Moreno"/>
    <x v="0"/>
    <d v="2018-11-01T00:00:00"/>
    <s v="-"/>
    <s v="Mantenimiento Mecanico"/>
    <d v="2023-06-28T00:00:00"/>
    <d v="1899-12-30T11:04:33"/>
    <d v="2023-06-28T00:00:00"/>
    <d v="1899-12-30T11:17:13"/>
    <n v="760"/>
    <n v="12.666666666666666"/>
    <s v="sin informacion"/>
    <s v="sin informacion"/>
    <n v="26"/>
    <s v="junio"/>
    <s v="M"/>
    <s v="sin informacion"/>
    <s v="sin informacion"/>
    <s v="sin informacion"/>
    <s v="sin informacion"/>
    <s v="sin informacion"/>
  </r>
  <r>
    <n v="145688"/>
    <x v="3"/>
    <s v="Moreno"/>
    <x v="2"/>
    <d v="2020-02-20T00:00:00"/>
    <s v="Martín"/>
    <s v="Mantenimiento Mecanico"/>
    <d v="2023-06-28T00:00:00"/>
    <d v="1899-12-30T11:26:34"/>
    <d v="2023-06-28T00:00:00"/>
    <d v="1899-12-30T13:14:29"/>
    <n v="6475"/>
    <n v="107.91666666666667"/>
    <s v="abastecedor de tapas se encastran las tapas"/>
    <s v="ajuste"/>
    <n v="26"/>
    <s v="junio"/>
    <s v="M"/>
    <m/>
    <s v="no"/>
    <m/>
    <m/>
    <m/>
  </r>
  <r>
    <n v="145690"/>
    <x v="10"/>
    <s v="Moreno"/>
    <x v="7"/>
    <d v="2020-09-30T00:00:00"/>
    <s v="Martín"/>
    <s v="Mantenimiento Electrico"/>
    <d v="2023-06-28T00:00:00"/>
    <d v="1899-12-30T12:03:53"/>
    <d v="2023-06-28T00:00:00"/>
    <d v="1899-12-30T15:56:51"/>
    <n v="13978"/>
    <n v="232.96666666666667"/>
    <s v="sin informacion"/>
    <s v="sin informacion"/>
    <n v="26"/>
    <s v="junio"/>
    <s v="M"/>
    <s v="sin informacion"/>
    <s v="sin informacion"/>
    <s v="sin informacion"/>
    <s v="sin informacion"/>
    <s v="sin informacion"/>
  </r>
  <r>
    <n v="145700"/>
    <x v="27"/>
    <s v="Moreno"/>
    <x v="2"/>
    <d v="2018-11-01T00:00:00"/>
    <s v="-"/>
    <s v="Mantenimiento Electrico"/>
    <d v="2023-06-28T00:00:00"/>
    <d v="1899-12-30T14:13:27"/>
    <d v="2023-06-28T00:00:00"/>
    <d v="1899-12-30T14:18:09"/>
    <n v="282"/>
    <n v="4.7"/>
    <s v="microparada"/>
    <s v="microparada"/>
    <n v="26"/>
    <s v="junio"/>
    <s v="T"/>
    <s v="microparada"/>
    <s v="microparada"/>
    <s v="microparada"/>
    <s v="microparada"/>
    <s v="microparada"/>
  </r>
  <r>
    <n v="145702"/>
    <x v="19"/>
    <s v="Moreno"/>
    <x v="3"/>
    <d v="2021-02-04T00:00:00"/>
    <s v="Victor"/>
    <s v="Mantenimiento Mecanico"/>
    <d v="2023-06-28T00:00:00"/>
    <d v="1899-12-30T14:15:55"/>
    <d v="2023-06-28T00:00:00"/>
    <d v="1899-12-30T15:24:39"/>
    <n v="4124"/>
    <n v="68.733333333333334"/>
    <s v="reemplazo de reductor de celofanadora"/>
    <s v="rotura"/>
    <n v="26"/>
    <s v="junio"/>
    <s v="T"/>
    <m/>
    <s v="si"/>
    <m/>
    <m/>
    <m/>
  </r>
  <r>
    <n v="145707"/>
    <x v="15"/>
    <s v="Moreno"/>
    <x v="19"/>
    <d v="2021-08-24T00:00:00"/>
    <s v="Sebastian "/>
    <s v="Mantenimiento Mecanico"/>
    <d v="2023-06-28T00:00:00"/>
    <d v="1899-12-30T14:40:35"/>
    <d v="2023-06-28T00:00:00"/>
    <d v="1899-12-30T14:53:16"/>
    <n v="761"/>
    <n v="12.683333333333334"/>
    <s v="sin informacion"/>
    <s v="sin informacion"/>
    <n v="26"/>
    <s v="junio"/>
    <s v="T"/>
    <s v="sin informacion"/>
    <s v="sin informacion"/>
    <s v="sin informacion"/>
    <s v="sin informacion"/>
    <s v="sin informacion"/>
  </r>
  <r>
    <n v="145713"/>
    <x v="9"/>
    <s v="Moreno"/>
    <x v="6"/>
    <d v="2021-03-03T00:00:00"/>
    <s v="Martín"/>
    <s v="Mantenimiento Electrico"/>
    <d v="2023-06-28T00:00:00"/>
    <d v="1899-12-30T15:45:57"/>
    <d v="2023-06-28T00:00:00"/>
    <d v="1899-12-30T15:57:18"/>
    <n v="681"/>
    <n v="11.35"/>
    <s v="sin informacion"/>
    <s v="sin informacion"/>
    <n v="26"/>
    <s v="junio"/>
    <s v="T"/>
    <s v="sin informacion"/>
    <s v="sin informacion"/>
    <s v="sin informacion"/>
    <s v="sin informacion"/>
    <s v="sin informacion"/>
  </r>
  <r>
    <n v="145714"/>
    <x v="0"/>
    <s v="Moreno"/>
    <x v="18"/>
    <d v="2018-11-01T00:00:00"/>
    <s v="-"/>
    <s v="Mantenimiento Mecanico"/>
    <d v="2023-06-28T00:00:00"/>
    <d v="1899-12-30T15:53:33"/>
    <d v="2023-06-28T00:00:00"/>
    <d v="1899-12-30T16:03:21"/>
    <n v="588"/>
    <n v="9.8000000000000007"/>
    <s v="microparada"/>
    <s v="microparada"/>
    <n v="26"/>
    <s v="junio"/>
    <s v="T"/>
    <s v="microparada"/>
    <s v="microparada"/>
    <s v="microparada"/>
    <s v="microparada"/>
    <s v="microparada"/>
  </r>
  <r>
    <n v="145716"/>
    <x v="0"/>
    <s v="Moreno"/>
    <x v="18"/>
    <d v="2018-11-01T00:00:00"/>
    <s v="-"/>
    <s v="Mantenimiento Mecanico"/>
    <d v="2023-06-28T00:00:00"/>
    <d v="1899-12-30T16:03:31"/>
    <d v="2023-06-28T00:00:00"/>
    <d v="1899-12-30T16:06:36"/>
    <n v="185"/>
    <n v="3.0833333333333335"/>
    <s v="microparada"/>
    <s v="microparada"/>
    <n v="26"/>
    <s v="junio"/>
    <s v="T"/>
    <s v="microparada"/>
    <s v="microparada"/>
    <s v="microparada"/>
    <s v="microparada"/>
    <s v="microparada"/>
  </r>
  <r>
    <n v="145719"/>
    <x v="15"/>
    <s v="Moreno"/>
    <x v="3"/>
    <d v="2021-02-04T00:00:00"/>
    <s v="Victor"/>
    <s v="Mantenimiento Mecanico"/>
    <d v="2023-06-28T00:00:00"/>
    <d v="1899-12-30T16:40:29"/>
    <d v="2023-06-28T00:00:00"/>
    <d v="1899-12-30T16:51:52"/>
    <n v="683"/>
    <n v="11.383333333333333"/>
    <s v="se. Reduce la velocidad al girador de puck"/>
    <s v="ajuste"/>
    <n v="26"/>
    <s v="junio"/>
    <s v="T"/>
    <m/>
    <s v="no"/>
    <m/>
    <m/>
    <m/>
  </r>
  <r>
    <n v="145720"/>
    <x v="0"/>
    <s v="Moreno"/>
    <x v="18"/>
    <d v="2018-11-01T00:00:00"/>
    <s v="-"/>
    <s v="Mantenimiento Mecanico"/>
    <d v="2023-06-28T00:00:00"/>
    <d v="1899-12-30T16:47:49"/>
    <d v="2023-06-28T00:00:00"/>
    <d v="1899-12-30T16:56:59"/>
    <n v="550"/>
    <n v="9.1666666666666661"/>
    <s v="microparada"/>
    <s v="microparada"/>
    <n v="26"/>
    <s v="junio"/>
    <s v="T"/>
    <s v="microparada"/>
    <s v="microparada"/>
    <s v="microparada"/>
    <s v="microparada"/>
    <s v="microparada"/>
  </r>
  <r>
    <n v="145724"/>
    <x v="11"/>
    <s v="Moreno"/>
    <x v="19"/>
    <d v="2018-11-01T00:00:00"/>
    <s v="-"/>
    <s v="Mantenimiento Electrico"/>
    <d v="2023-06-28T00:00:00"/>
    <d v="1899-12-30T16:59:06"/>
    <d v="2023-06-28T00:00:00"/>
    <d v="1899-12-30T17:31:54"/>
    <n v="1968"/>
    <n v="32.799999999999997"/>
    <s v="regulación de transportadora"/>
    <s v="ajuste"/>
    <n v="26"/>
    <s v="junio"/>
    <s v="T"/>
    <m/>
    <s v="no"/>
    <m/>
    <m/>
    <m/>
  </r>
  <r>
    <n v="145728"/>
    <x v="0"/>
    <s v="Moreno"/>
    <x v="2"/>
    <d v="2018-11-01T00:00:00"/>
    <s v="-"/>
    <s v="Mantenimiento Electrico"/>
    <d v="2023-06-28T00:00:00"/>
    <d v="1899-12-30T17:37:37"/>
    <d v="2023-06-28T00:00:00"/>
    <d v="1899-12-30T17:39:39"/>
    <n v="122"/>
    <n v="2.0333333333333332"/>
    <s v="microparada"/>
    <s v="microparada"/>
    <n v="26"/>
    <s v="junio"/>
    <s v="T"/>
    <s v="microparada"/>
    <s v="microparada"/>
    <s v="microparada"/>
    <s v="microparada"/>
    <s v="microparada"/>
  </r>
  <r>
    <n v="145732"/>
    <x v="27"/>
    <s v="Moreno"/>
    <x v="2"/>
    <d v="2018-11-01T00:00:00"/>
    <s v="-"/>
    <s v="Mantenimiento Mecanico"/>
    <d v="2023-06-28T00:00:00"/>
    <d v="1899-12-30T18:00:49"/>
    <d v="2023-06-28T00:00:00"/>
    <d v="1899-12-30T18:10:16"/>
    <n v="567"/>
    <n v="9.4499999999999993"/>
    <s v="microparada"/>
    <s v="microparada"/>
    <n v="26"/>
    <s v="junio"/>
    <s v="T"/>
    <s v="microparada"/>
    <s v="microparada"/>
    <s v="microparada"/>
    <s v="microparada"/>
    <s v="microparada"/>
  </r>
  <r>
    <n v="145738"/>
    <x v="2"/>
    <s v="Moreno"/>
    <x v="3"/>
    <d v="2021-02-04T00:00:00"/>
    <s v="Victor"/>
    <s v="Mantenimiento Mecanico"/>
    <d v="2023-06-28T00:00:00"/>
    <d v="1899-12-30T18:22:51"/>
    <d v="2023-06-28T00:00:00"/>
    <d v="1899-12-30T18:32:00"/>
    <n v="549"/>
    <n v="9.15"/>
    <s v="microparada"/>
    <s v="microparada"/>
    <n v="26"/>
    <s v="junio"/>
    <s v="T"/>
    <s v="microparada"/>
    <s v="microparada"/>
    <s v="microparada"/>
    <s v="microparada"/>
    <s v="microparada"/>
  </r>
  <r>
    <n v="145740"/>
    <x v="9"/>
    <s v="Moreno"/>
    <x v="6"/>
    <d v="2021-03-03T00:00:00"/>
    <s v="Martín"/>
    <s v="Mantenimiento Mecanico"/>
    <d v="2023-06-28T00:00:00"/>
    <d v="1899-12-30T19:23:55"/>
    <d v="2023-06-28T00:00:00"/>
    <d v="1899-12-30T21:45:29"/>
    <n v="8494"/>
    <n v="141.56666666666666"/>
    <s v="Se cambio válvula de 3 vías de la llenadora"/>
    <s v="rotura"/>
    <n v="26"/>
    <s v="junio"/>
    <s v="T"/>
    <m/>
    <s v="si"/>
    <m/>
    <m/>
    <m/>
  </r>
  <r>
    <n v="145741"/>
    <x v="6"/>
    <s v="Moreno"/>
    <x v="8"/>
    <d v="2018-11-01T00:00:00"/>
    <s v="-"/>
    <s v="Mantenimiento Mecanico"/>
    <d v="2023-06-28T00:00:00"/>
    <d v="1899-12-30T19:37:35"/>
    <d v="2023-06-28T00:00:00"/>
    <d v="1899-12-30T19:52:48"/>
    <n v="913"/>
    <n v="15.216666666666667"/>
    <s v="sin informacion"/>
    <s v="sin informacion"/>
    <n v="26"/>
    <s v="junio"/>
    <s v="T"/>
    <s v="sin informacion"/>
    <s v="sin informacion"/>
    <s v="sin informacion"/>
    <s v="sin informacion"/>
    <s v="sin informacion"/>
  </r>
  <r>
    <n v="145742"/>
    <x v="0"/>
    <s v="Moreno"/>
    <x v="19"/>
    <d v="2018-11-01T00:00:00"/>
    <s v="-"/>
    <s v="Mantenimiento Mecanico"/>
    <d v="2023-06-28T00:00:00"/>
    <d v="1899-12-30T19:42:48"/>
    <d v="2023-06-28T00:00:00"/>
    <d v="1899-12-30T21:02:35"/>
    <n v="4787"/>
    <n v="79.783333333333331"/>
    <s v="se baja el vacío de la llenadora, y se regula "/>
    <s v="ajuste"/>
    <n v="26"/>
    <s v="junio"/>
    <s v="T"/>
    <m/>
    <s v="no"/>
    <m/>
    <m/>
    <m/>
  </r>
  <r>
    <n v="145744"/>
    <x v="35"/>
    <s v="Moreno"/>
    <x v="18"/>
    <d v="2018-11-01T00:00:00"/>
    <s v="-"/>
    <s v="Mantenimiento Electrico"/>
    <d v="2023-06-28T00:00:00"/>
    <d v="1899-12-30T20:31:25"/>
    <d v="2023-06-28T00:00:00"/>
    <d v="1899-12-30T20:31:29"/>
    <n v="4"/>
    <n v="6.6666666666666666E-2"/>
    <s v="microparada"/>
    <s v="microparada"/>
    <n v="26"/>
    <s v="junio"/>
    <s v="T"/>
    <s v="microparada"/>
    <s v="microparada"/>
    <s v="microparada"/>
    <s v="microparada"/>
    <s v="microparada"/>
  </r>
  <r>
    <n v="145745"/>
    <x v="35"/>
    <s v="Moreno"/>
    <x v="18"/>
    <d v="2018-11-01T00:00:00"/>
    <s v="-"/>
    <s v="Mantenimiento Mecanico"/>
    <d v="2023-06-28T00:00:00"/>
    <d v="1899-12-30T20:31:38"/>
    <d v="2023-06-28T00:00:00"/>
    <d v="1899-12-30T20:39:39"/>
    <n v="481"/>
    <n v="8.0166666666666675"/>
    <s v="microparada"/>
    <s v="microparada"/>
    <n v="26"/>
    <s v="junio"/>
    <s v="T"/>
    <s v="microparada"/>
    <s v="microparada"/>
    <s v="microparada"/>
    <s v="microparada"/>
    <s v="microparada"/>
  </r>
  <r>
    <n v="145747"/>
    <x v="15"/>
    <s v="Moreno"/>
    <x v="19"/>
    <d v="2021-08-24T00:00:00"/>
    <s v="Sebastian "/>
    <s v="Mantenimiento Mecanico"/>
    <d v="2023-06-28T00:00:00"/>
    <d v="1899-12-30T21:15:37"/>
    <d v="2023-06-28T00:00:00"/>
    <d v="1899-12-30T21:16:35"/>
    <n v="58"/>
    <n v="0.96666666666666667"/>
    <s v="microparada"/>
    <s v="microparada"/>
    <n v="26"/>
    <s v="junio"/>
    <s v="T"/>
    <s v="microparada"/>
    <s v="microparada"/>
    <s v="microparada"/>
    <s v="microparada"/>
    <s v="microparada"/>
  </r>
  <r>
    <n v="145758"/>
    <x v="0"/>
    <s v="Moreno"/>
    <x v="10"/>
    <d v="2018-11-01T00:00:00"/>
    <s v="-"/>
    <s v="Mantenimiento Mecanico"/>
    <d v="2023-06-29T00:00:00"/>
    <d v="1899-12-30T06:13:46"/>
    <d v="2023-06-29T00:00:00"/>
    <d v="1899-12-30T06:33:33"/>
    <n v="1187"/>
    <n v="19.783333333333335"/>
    <s v="sin informacion"/>
    <s v="sin informacion"/>
    <n v="26"/>
    <s v="junio"/>
    <s v="M"/>
    <s v="sin informacion"/>
    <s v="sin informacion"/>
    <s v="sin informacion"/>
    <s v="sin informacion"/>
    <s v="sin informacion"/>
  </r>
  <r>
    <n v="145769"/>
    <x v="26"/>
    <s v="Moreno"/>
    <x v="1"/>
    <d v="2018-11-01T00:00:00"/>
    <s v="-"/>
    <s v="Mantenimiento Mecanico"/>
    <d v="2023-06-29T00:00:00"/>
    <d v="1899-12-30T07:14:08"/>
    <d v="2023-06-29T00:00:00"/>
    <d v="1899-12-30T07:18:05"/>
    <n v="237"/>
    <n v="3.95"/>
    <s v="microparada"/>
    <s v="microparada"/>
    <n v="26"/>
    <s v="junio"/>
    <s v="M"/>
    <s v="microparada"/>
    <s v="microparada"/>
    <s v="microparada"/>
    <s v="microparada"/>
    <s v="microparada"/>
  </r>
  <r>
    <n v="145773"/>
    <x v="11"/>
    <s v="Moreno"/>
    <x v="10"/>
    <d v="2018-11-01T00:00:00"/>
    <s v="-"/>
    <s v="Mantenimiento Mecanico"/>
    <d v="2023-06-29T00:00:00"/>
    <d v="1899-12-30T07:48:06"/>
    <d v="2023-06-29T00:00:00"/>
    <d v="1899-12-30T10:36:29"/>
    <n v="10103"/>
    <n v="168.38333333333333"/>
    <s v="sin informacion"/>
    <s v="sin informacion"/>
    <n v="26"/>
    <s v="junio"/>
    <s v="M"/>
    <s v="sin informacion"/>
    <s v="sin informacion"/>
    <s v="sin informacion"/>
    <s v="sin informacion"/>
    <s v="sin informacion"/>
  </r>
  <r>
    <n v="145775"/>
    <x v="23"/>
    <s v="Moreno"/>
    <x v="7"/>
    <d v="2020-03-10T00:00:00"/>
    <s v="Martín"/>
    <s v="Mantenimiento Mecanico"/>
    <d v="2023-06-29T00:00:00"/>
    <d v="1899-12-30T07:53:01"/>
    <d v="2023-06-29T00:00:00"/>
    <d v="1899-12-30T08:12:19"/>
    <n v="1158"/>
    <n v="19.3"/>
    <s v="sin informacion"/>
    <s v="sin informacion"/>
    <n v="26"/>
    <s v="junio"/>
    <s v="M"/>
    <s v="sin informacion"/>
    <s v="sin informacion"/>
    <s v="sin informacion"/>
    <s v="sin informacion"/>
    <s v="sin informacion"/>
  </r>
  <r>
    <n v="145779"/>
    <x v="9"/>
    <s v="Moreno"/>
    <x v="6"/>
    <d v="2021-03-03T00:00:00"/>
    <s v="Martín"/>
    <s v="Mantenimiento Mecanico"/>
    <d v="2023-06-29T00:00:00"/>
    <d v="1899-12-30T08:17:33"/>
    <d v="2023-06-29T00:00:00"/>
    <d v="1899-12-30T09:03:33"/>
    <n v="2760"/>
    <n v="46"/>
    <s v="sin informacion"/>
    <s v="sin informacion"/>
    <n v="26"/>
    <s v="junio"/>
    <s v="M"/>
    <s v="sin informacion"/>
    <s v="sin informacion"/>
    <s v="sin informacion"/>
    <s v="sin informacion"/>
    <s v="sin informacion"/>
  </r>
  <r>
    <n v="145782"/>
    <x v="9"/>
    <s v="Moreno"/>
    <x v="6"/>
    <d v="2021-03-03T00:00:00"/>
    <s v="Martín"/>
    <s v="Mantenimiento Mecanico"/>
    <d v="2023-06-29T00:00:00"/>
    <d v="1899-12-30T09:03:53"/>
    <d v="2023-06-29T00:00:00"/>
    <d v="1899-12-30T09:36:35"/>
    <n v="1962"/>
    <n v="32.700000000000003"/>
    <s v="sin informacion"/>
    <s v="sin informacion"/>
    <n v="26"/>
    <s v="junio"/>
    <s v="M"/>
    <s v="sin informacion"/>
    <s v="sin informacion"/>
    <s v="sin informacion"/>
    <s v="sin informacion"/>
    <s v="sin informacion"/>
  </r>
  <r>
    <n v="145786"/>
    <x v="28"/>
    <s v="Moreno"/>
    <x v="2"/>
    <d v="2018-11-01T00:00:00"/>
    <s v="-"/>
    <s v="Mantenimiento Mecanico"/>
    <d v="2023-06-29T00:00:00"/>
    <d v="1899-12-30T09:23:02"/>
    <d v="2023-06-29T00:00:00"/>
    <d v="1899-12-30T09:35:42"/>
    <n v="760"/>
    <n v="12.666666666666666"/>
    <s v="sin informacion"/>
    <s v="sin informacion"/>
    <n v="26"/>
    <s v="junio"/>
    <s v="M"/>
    <s v="sin informacion"/>
    <s v="sin informacion"/>
    <s v="sin informacion"/>
    <s v="sin informacion"/>
    <s v="sin informacion"/>
  </r>
  <r>
    <n v="145788"/>
    <x v="0"/>
    <s v="Moreno"/>
    <x v="12"/>
    <d v="2018-11-01T00:00:00"/>
    <s v="-"/>
    <s v="Mantenimiento Electrico"/>
    <d v="2023-06-29T00:00:00"/>
    <d v="1899-12-30T09:57:05"/>
    <d v="2023-06-29T00:00:00"/>
    <d v="1899-12-30T10:07:57"/>
    <n v="652"/>
    <n v="10.866666666666667"/>
    <s v="sin informacion"/>
    <s v="sin informacion"/>
    <n v="26"/>
    <s v="junio"/>
    <s v="M"/>
    <s v="sin informacion"/>
    <s v="sin informacion"/>
    <s v="sin informacion"/>
    <s v="sin informacion"/>
    <s v="sin informacion"/>
  </r>
  <r>
    <n v="145794"/>
    <x v="2"/>
    <s v="Moreno"/>
    <x v="20"/>
    <d v="2021-10-06T00:00:00"/>
    <s v="Sebastian "/>
    <s v="Mantenimiento Mecanico"/>
    <d v="2023-06-29T00:00:00"/>
    <d v="1899-12-30T10:16:42"/>
    <d v="2023-06-29T00:00:00"/>
    <d v="1899-12-30T11:26:07"/>
    <n v="4165"/>
    <n v="69.416666666666671"/>
    <s v="sin informacion"/>
    <s v="sin informacion"/>
    <n v="26"/>
    <s v="junio"/>
    <s v="M"/>
    <s v="sin informacion"/>
    <s v="sin informacion"/>
    <s v="sin informacion"/>
    <s v="sin informacion"/>
    <s v="sin informacion"/>
  </r>
  <r>
    <n v="145795"/>
    <x v="2"/>
    <s v="Moreno"/>
    <x v="13"/>
    <d v="2018-11-01T00:00:00"/>
    <s v="-"/>
    <s v="Mantenimiento Mecanico"/>
    <d v="2023-06-29T00:00:00"/>
    <d v="1899-12-30T10:21:22"/>
    <d v="2023-06-29T00:00:00"/>
    <d v="1899-12-30T10:33:54"/>
    <n v="752"/>
    <n v="12.533333333333333"/>
    <s v="sin informacion"/>
    <s v="sin informacion"/>
    <n v="26"/>
    <s v="junio"/>
    <s v="M"/>
    <s v="sin informacion"/>
    <s v="sin informacion"/>
    <s v="sin informacion"/>
    <s v="sin informacion"/>
    <s v="sin informacion"/>
  </r>
  <r>
    <n v="145796"/>
    <x v="2"/>
    <s v="Moreno"/>
    <x v="9"/>
    <d v="2018-11-01T00:00:00"/>
    <s v="-"/>
    <s v="Mantenimiento Mecanico"/>
    <d v="2023-06-29T00:00:00"/>
    <d v="1899-12-30T10:28:37"/>
    <d v="2023-06-29T00:00:00"/>
    <d v="1899-12-30T10:38:34"/>
    <n v="597"/>
    <n v="9.9499999999999993"/>
    <s v="microparada"/>
    <s v="microparada"/>
    <n v="26"/>
    <s v="junio"/>
    <s v="M"/>
    <s v="microparada"/>
    <s v="microparada"/>
    <s v="microparada"/>
    <s v="microparada"/>
    <s v="microparada"/>
  </r>
  <r>
    <n v="145800"/>
    <x v="19"/>
    <s v="Moreno"/>
    <x v="12"/>
    <d v="2020-02-21T00:00:00"/>
    <s v="Martín"/>
    <s v="Mantenimiento Mecanico"/>
    <d v="2023-06-29T00:00:00"/>
    <d v="1899-12-30T11:01:25"/>
    <d v="2023-06-29T00:00:00"/>
    <d v="1899-12-30T11:14:53"/>
    <n v="808"/>
    <n v="13.466666666666667"/>
    <s v="sin informacion"/>
    <s v="sin informacion"/>
    <n v="26"/>
    <s v="junio"/>
    <s v="M"/>
    <s v="sin informacion"/>
    <s v="sin informacion"/>
    <s v="sin informacion"/>
    <s v="sin informacion"/>
    <s v="sin informacion"/>
  </r>
  <r>
    <n v="145801"/>
    <x v="22"/>
    <s v="Moreno"/>
    <x v="3"/>
    <d v="2021-02-04T00:00:00"/>
    <s v="Victor"/>
    <s v="Mantenimiento Mecanico"/>
    <d v="2023-06-29T00:00:00"/>
    <d v="1899-12-30T11:13:29"/>
    <d v="2023-06-29T00:00:00"/>
    <d v="1899-12-30T13:19:12"/>
    <n v="7543"/>
    <n v="125.71666666666667"/>
    <s v="sin informacion"/>
    <s v="sin informacion"/>
    <n v="26"/>
    <s v="junio"/>
    <s v="M"/>
    <s v="sin informacion"/>
    <s v="sin informacion"/>
    <s v="sin informacion"/>
    <s v="sin informacion"/>
    <s v="sin informacion"/>
  </r>
  <r>
    <n v="145803"/>
    <x v="0"/>
    <s v="Moreno"/>
    <x v="4"/>
    <d v="2018-11-01T00:00:00"/>
    <s v="-"/>
    <s v="Mantenimiento Mecanico"/>
    <d v="2023-06-29T00:00:00"/>
    <d v="1899-12-30T11:57:54"/>
    <d v="2023-06-29T00:00:00"/>
    <d v="1899-12-30T13:11:52"/>
    <n v="4438"/>
    <n v="73.966666666666669"/>
    <s v="sin informacion"/>
    <s v="sin informacion"/>
    <n v="26"/>
    <s v="junio"/>
    <s v="M"/>
    <s v="sin informacion"/>
    <s v="sin informacion"/>
    <s v="sin informacion"/>
    <s v="sin informacion"/>
    <s v="sin informacion"/>
  </r>
  <r>
    <n v="145804"/>
    <x v="3"/>
    <s v="Moreno"/>
    <x v="2"/>
    <d v="2020-02-20T00:00:00"/>
    <s v="Martín"/>
    <s v="Mantenimiento Mecanico"/>
    <d v="2023-06-29T00:00:00"/>
    <d v="1899-12-30T12:00:25"/>
    <d v="2023-06-29T00:00:00"/>
    <d v="1899-12-30T13:40:46"/>
    <n v="6021"/>
    <n v="100.35"/>
    <s v="sin informacion"/>
    <s v="sin informacion"/>
    <n v="26"/>
    <s v="junio"/>
    <s v="M"/>
    <s v="sin informacion"/>
    <s v="sin informacion"/>
    <s v="sin informacion"/>
    <s v="sin informacion"/>
    <s v="sin informacion"/>
  </r>
  <r>
    <n v="145813"/>
    <x v="15"/>
    <s v="Moreno"/>
    <x v="3"/>
    <d v="2021-02-04T00:00:00"/>
    <s v="Victor"/>
    <s v="Mantenimiento Mecanico"/>
    <d v="2023-06-29T00:00:00"/>
    <d v="1899-12-30T14:47:22"/>
    <d v="2023-06-29T00:00:00"/>
    <d v="1899-12-30T15:05:14"/>
    <n v="1072"/>
    <n v="17.866666666666667"/>
    <s v="se regula fibra y se reduce soporte por atascamiento del plato"/>
    <s v="ajuste"/>
    <n v="26"/>
    <s v="junio"/>
    <s v="T"/>
    <m/>
    <s v="no"/>
    <m/>
    <m/>
    <m/>
  </r>
  <r>
    <n v="145814"/>
    <x v="20"/>
    <s v="Moreno"/>
    <x v="1"/>
    <d v="2018-11-01T00:00:00"/>
    <s v="-"/>
    <s v="Mantenimiento Mecanico"/>
    <d v="2023-06-29T00:00:00"/>
    <d v="1899-12-30T14:58:26"/>
    <d v="2023-06-29T00:00:00"/>
    <d v="1899-12-30T16:03:15"/>
    <n v="3889"/>
    <n v="64.816666666666663"/>
    <s v="abastecedor de tetinas regulación"/>
    <s v="ajuste"/>
    <n v="26"/>
    <s v="junio"/>
    <s v="T"/>
    <m/>
    <s v="no"/>
    <m/>
    <m/>
    <m/>
  </r>
  <r>
    <n v="145815"/>
    <x v="3"/>
    <s v="Moreno"/>
    <x v="2"/>
    <d v="2020-02-20T00:00:00"/>
    <s v="Martín"/>
    <s v="Mantenimiento Electrico"/>
    <d v="2023-06-29T00:00:00"/>
    <d v="1899-12-30T15:15:00"/>
    <d v="2023-06-29T00:00:00"/>
    <d v="1899-12-30T15:15:17"/>
    <n v="17"/>
    <n v="0.28333333333333333"/>
    <s v="microparada"/>
    <s v="microparada"/>
    <n v="26"/>
    <s v="junio"/>
    <s v="T"/>
    <s v="microparada"/>
    <s v="microparada"/>
    <s v="microparada"/>
    <s v="microparada"/>
    <s v="microparada"/>
  </r>
  <r>
    <n v="145816"/>
    <x v="3"/>
    <s v="Moreno"/>
    <x v="2"/>
    <d v="2020-02-20T00:00:00"/>
    <s v="Martín"/>
    <s v="Mantenimiento Electrico"/>
    <d v="2023-06-29T00:00:00"/>
    <d v="1899-12-30T15:16:20"/>
    <d v="2023-06-29T00:00:00"/>
    <d v="1899-12-30T15:46:17"/>
    <n v="1797"/>
    <n v="29.95"/>
    <s v="regulacion de sensor de tapa alta"/>
    <s v="ajuste"/>
    <n v="26"/>
    <s v="junio"/>
    <s v="T"/>
    <m/>
    <s v="no"/>
    <m/>
    <m/>
    <m/>
  </r>
  <r>
    <n v="145818"/>
    <x v="22"/>
    <s v="Moreno"/>
    <x v="3"/>
    <d v="2021-02-04T00:00:00"/>
    <s v="Victor"/>
    <s v="Mantenimiento Mecanico"/>
    <d v="2023-06-29T00:00:00"/>
    <d v="1899-12-30T15:23:13"/>
    <d v="2023-06-29T00:00:00"/>
    <d v="1899-12-30T16:14:52"/>
    <n v="3099"/>
    <n v="51.65"/>
    <s v="sin informacion"/>
    <s v="sin informacion"/>
    <n v="26"/>
    <s v="junio"/>
    <s v="T"/>
    <s v="sin informacion"/>
    <s v="sin informacion"/>
    <s v="sin informacion"/>
    <s v="sin informacion"/>
    <s v="sin informacion"/>
  </r>
  <r>
    <n v="145819"/>
    <x v="21"/>
    <s v="Moreno"/>
    <x v="14"/>
    <d v="2018-11-01T00:00:00"/>
    <s v="-"/>
    <s v="Mantenimiento Electrico"/>
    <d v="2023-06-29T00:00:00"/>
    <d v="1899-12-30T15:48:51"/>
    <d v="2023-06-29T00:00:00"/>
    <d v="1899-12-30T17:04:49"/>
    <n v="4558"/>
    <n v="75.966666666666669"/>
    <s v="se re gula etiqeuta e inkjet"/>
    <s v="ajuste"/>
    <n v="26"/>
    <s v="junio"/>
    <s v="T"/>
    <m/>
    <s v="no"/>
    <m/>
    <m/>
    <m/>
  </r>
  <r>
    <n v="145820"/>
    <x v="6"/>
    <s v="Moreno"/>
    <x v="8"/>
    <d v="2018-11-01T00:00:00"/>
    <s v="-"/>
    <s v="Mantenimiento Mecanico"/>
    <d v="2023-06-29T00:00:00"/>
    <d v="1899-12-30T15:50:55"/>
    <d v="2023-06-29T00:00:00"/>
    <d v="1899-12-30T16:49:22"/>
    <n v="3507"/>
    <n v="58.45"/>
    <s v="sin informacion"/>
    <s v="sin informacion"/>
    <n v="26"/>
    <s v="junio"/>
    <s v="T"/>
    <s v="sin informacion"/>
    <s v="sin informacion"/>
    <s v="sin informacion"/>
    <s v="sin informacion"/>
    <s v="sin informacion"/>
  </r>
  <r>
    <n v="145827"/>
    <x v="6"/>
    <s v="Moreno"/>
    <x v="8"/>
    <d v="2018-11-01T00:00:00"/>
    <s v="-"/>
    <s v="Mantenimiento Mecanico"/>
    <d v="2023-06-29T00:00:00"/>
    <d v="1899-12-30T17:13:13"/>
    <d v="2023-06-29T00:00:00"/>
    <d v="1899-12-30T17:52:26"/>
    <n v="2353"/>
    <n v="39.216666666666669"/>
    <s v="sin informacion"/>
    <s v="sin informacion"/>
    <n v="26"/>
    <s v="junio"/>
    <s v="T"/>
    <s v="sin informacion"/>
    <s v="sin informacion"/>
    <s v="sin informacion"/>
    <s v="sin informacion"/>
    <s v="sin informacion"/>
  </r>
  <r>
    <n v="145829"/>
    <x v="0"/>
    <s v="Moreno"/>
    <x v="2"/>
    <d v="2018-11-01T00:00:00"/>
    <s v="-"/>
    <s v="Mantenimiento Mecanico"/>
    <d v="2023-06-29T00:00:00"/>
    <d v="1899-12-30T17:29:35"/>
    <d v="2023-06-29T00:00:00"/>
    <d v="1899-12-30T17:35:46"/>
    <n v="371"/>
    <n v="6.1833333333333336"/>
    <s v="microparada"/>
    <s v="microparada"/>
    <n v="26"/>
    <s v="junio"/>
    <s v="T"/>
    <s v="microparada"/>
    <s v="microparada"/>
    <s v="microparada"/>
    <s v="microparada"/>
    <s v="microparada"/>
  </r>
  <r>
    <n v="145830"/>
    <x v="6"/>
    <s v="Moreno"/>
    <x v="8"/>
    <d v="2018-11-01T00:00:00"/>
    <s v="-"/>
    <s v="Mantenimiento Mecanico"/>
    <d v="2023-06-29T00:00:00"/>
    <d v="1899-12-30T17:58:58"/>
    <d v="2023-06-29T00:00:00"/>
    <d v="1899-12-30T18:47:40"/>
    <n v="2922"/>
    <n v="48.7"/>
    <s v="sin informacion"/>
    <s v="sin informacion"/>
    <n v="26"/>
    <s v="junio"/>
    <s v="T"/>
    <s v="sin informacion"/>
    <s v="sin informacion"/>
    <s v="sin informacion"/>
    <s v="sin informacion"/>
    <s v="sin informacion"/>
  </r>
  <r>
    <n v="145847"/>
    <x v="2"/>
    <s v="Moreno"/>
    <x v="9"/>
    <d v="2018-11-01T00:00:00"/>
    <s v="-"/>
    <s v="Mantenimiento Electrico"/>
    <d v="2023-06-30T00:00:00"/>
    <d v="1899-12-30T01:23:22"/>
    <d v="2023-06-30T00:00:00"/>
    <d v="1899-12-30T01:31:32"/>
    <n v="490"/>
    <n v="8.1666666666666661"/>
    <s v="microparada"/>
    <s v="microparada"/>
    <n v="26"/>
    <s v="junio"/>
    <s v="N"/>
    <s v="microparada"/>
    <s v="microparada"/>
    <s v="microparada"/>
    <s v="microparada"/>
    <s v="microparada"/>
  </r>
  <r>
    <n v="145849"/>
    <x v="2"/>
    <s v="Moreno"/>
    <x v="9"/>
    <d v="2018-11-01T00:00:00"/>
    <s v="-"/>
    <s v="Mantenimiento Mecanico"/>
    <d v="2023-06-30T00:00:00"/>
    <d v="1899-12-30T01:31:44"/>
    <d v="2023-06-30T00:00:00"/>
    <d v="1899-12-30T01:40:28"/>
    <n v="524"/>
    <n v="8.7333333333333325"/>
    <s v="microparada"/>
    <s v="microparada"/>
    <n v="26"/>
    <s v="junio"/>
    <s v="N"/>
    <s v="microparada"/>
    <s v="microparada"/>
    <s v="microparada"/>
    <s v="microparada"/>
    <s v="microparada"/>
  </r>
  <r>
    <n v="145853"/>
    <x v="2"/>
    <s v="Moreno"/>
    <x v="9"/>
    <d v="2018-11-01T00:00:00"/>
    <s v="-"/>
    <s v="Mantenimiento Mecanico"/>
    <d v="2023-06-30T00:00:00"/>
    <d v="1899-12-30T04:59:17"/>
    <d v="2023-06-30T00:00:00"/>
    <d v="1899-12-30T05:31:06"/>
    <n v="1909"/>
    <n v="31.816666666666666"/>
    <s v="Se encuentra que el servo tenía juego. Se desarma y se ajustan los prisioneros que estaban flojos."/>
    <s v="ajuste"/>
    <n v="26"/>
    <s v="junio"/>
    <s v="N"/>
    <m/>
    <s v="no"/>
    <m/>
    <m/>
    <m/>
  </r>
  <r>
    <n v="145854"/>
    <x v="15"/>
    <s v="Moreno"/>
    <x v="7"/>
    <d v="2020-03-10T00:00:00"/>
    <s v="Martín"/>
    <s v="Mantenimiento Mecanico"/>
    <d v="2023-06-30T00:00:00"/>
    <d v="1899-12-30T05:14:47"/>
    <d v="2023-06-30T00:00:00"/>
    <d v="1899-12-30T05:29:16"/>
    <n v="869"/>
    <n v="14.483333333333333"/>
    <s v="sin informacion"/>
    <s v="sin informacion"/>
    <n v="26"/>
    <s v="junio"/>
    <s v="N"/>
    <s v="sin informacion"/>
    <s v="sin informacion"/>
    <s v="sin informacion"/>
    <s v="sin informacion"/>
    <s v="sin informacion"/>
  </r>
  <r>
    <n v="145860"/>
    <x v="3"/>
    <s v="Moreno"/>
    <x v="2"/>
    <d v="2020-02-20T00:00:00"/>
    <s v="Martín"/>
    <s v="Mantenimiento Mecanico"/>
    <d v="2023-06-30T00:00:00"/>
    <d v="1899-12-30T06:09:26"/>
    <d v="2023-06-30T00:00:00"/>
    <d v="1899-12-30T06:49:30"/>
    <n v="2404"/>
    <n v="40.06666666666667"/>
    <s v="sin informacion"/>
    <s v="sin informacion"/>
    <n v="26"/>
    <s v="junio"/>
    <s v="M"/>
    <s v="sin informacion"/>
    <s v="sin informacion"/>
    <s v="sin informacion"/>
    <s v="sin informacion"/>
    <s v="sin informacion"/>
  </r>
  <r>
    <n v="145863"/>
    <x v="2"/>
    <s v="Moreno"/>
    <x v="13"/>
    <d v="2018-11-01T00:00:00"/>
    <s v="-"/>
    <s v="Mantenimiento Mecanico"/>
    <d v="2023-06-30T00:00:00"/>
    <d v="1899-12-30T06:24:14"/>
    <d v="2023-06-30T00:00:00"/>
    <d v="1899-12-30T06:34:47"/>
    <n v="633"/>
    <n v="10.55"/>
    <s v="sin informacion"/>
    <s v="sin informacion"/>
    <n v="26"/>
    <s v="junio"/>
    <s v="M"/>
    <s v="sin informacion"/>
    <s v="sin informacion"/>
    <s v="sin informacion"/>
    <s v="sin informacion"/>
    <s v="sin informacion"/>
  </r>
  <r>
    <n v="145865"/>
    <x v="19"/>
    <s v="Moreno"/>
    <x v="10"/>
    <d v="2023-05-17T00:00:00"/>
    <s v="Juan Manuel"/>
    <s v="Mantenimiento Mecanico"/>
    <d v="2023-06-30T00:00:00"/>
    <d v="1899-12-30T06:32:04"/>
    <d v="2023-06-30T00:00:00"/>
    <d v="1899-12-30T07:04:46"/>
    <n v="1962"/>
    <n v="32.700000000000003"/>
    <s v="sin informacion"/>
    <s v="sin informacion"/>
    <n v="26"/>
    <s v="junio"/>
    <s v="M"/>
    <s v="sin informacion"/>
    <s v="sin informacion"/>
    <s v="sin informacion"/>
    <s v="sin informacion"/>
    <s v="sin informacion"/>
  </r>
  <r>
    <n v="145866"/>
    <x v="2"/>
    <s v="Moreno"/>
    <x v="9"/>
    <d v="2018-11-01T00:00:00"/>
    <s v="-"/>
    <s v="Mantenimiento Mecanico"/>
    <d v="2023-06-30T00:00:00"/>
    <d v="1899-12-30T06:32:18"/>
    <d v="2023-06-30T00:00:00"/>
    <d v="1899-12-30T07:25:47"/>
    <n v="3209"/>
    <n v="53.483333333333334"/>
    <s v="se destraba cadena con Fede s"/>
    <s v="ajuste"/>
    <n v="26"/>
    <s v="junio"/>
    <s v="M"/>
    <m/>
    <s v="no"/>
    <m/>
    <m/>
    <m/>
  </r>
  <r>
    <n v="145869"/>
    <x v="2"/>
    <s v="Moreno"/>
    <x v="13"/>
    <d v="2018-11-01T00:00:00"/>
    <s v="-"/>
    <s v="Mantenimiento Mecanico"/>
    <d v="2023-06-30T00:00:00"/>
    <d v="1899-12-30T07:03:35"/>
    <d v="2023-06-30T00:00:00"/>
    <d v="1899-12-30T07:17:21"/>
    <n v="826"/>
    <n v="13.766666666666667"/>
    <s v="sin informacion"/>
    <s v="sin informacion"/>
    <n v="26"/>
    <s v="junio"/>
    <s v="M"/>
    <s v="sin informacion"/>
    <s v="sin informacion"/>
    <s v="sin informacion"/>
    <s v="sin informacion"/>
    <s v="sin informacion"/>
  </r>
  <r>
    <n v="145872"/>
    <x v="0"/>
    <s v="Moreno"/>
    <x v="4"/>
    <d v="2018-11-01T00:00:00"/>
    <s v="-"/>
    <s v="Mantenimiento Mecanico"/>
    <d v="2023-06-30T00:00:00"/>
    <d v="1899-12-30T07:28:52"/>
    <d v="2023-06-30T00:00:00"/>
    <d v="1899-12-30T07:58:39"/>
    <n v="1787"/>
    <n v="29.783333333333335"/>
    <s v="sin informacion"/>
    <s v="sin informacion"/>
    <n v="26"/>
    <s v="junio"/>
    <s v="M"/>
    <s v="sin informacion"/>
    <s v="sin informacion"/>
    <s v="sin informacion"/>
    <s v="sin informacion"/>
    <s v="sin informacion"/>
  </r>
  <r>
    <n v="145878"/>
    <x v="9"/>
    <s v="Moreno"/>
    <x v="6"/>
    <d v="2021-03-03T00:00:00"/>
    <s v="Martín"/>
    <s v="Mantenimiento Mecanico"/>
    <d v="2023-06-30T00:00:00"/>
    <d v="1899-12-30T08:21:02"/>
    <d v="2023-06-30T00:00:00"/>
    <d v="1899-12-30T09:44:39"/>
    <n v="5017"/>
    <n v="83.61666666666666"/>
    <s v="sin informacion"/>
    <s v="sin informacion"/>
    <n v="26"/>
    <s v="junio"/>
    <s v="M"/>
    <s v="sin informacion"/>
    <s v="sin informacion"/>
    <s v="sin informacion"/>
    <s v="sin informacion"/>
    <s v="sin informacion"/>
  </r>
  <r>
    <n v="145880"/>
    <x v="25"/>
    <s v="Moreno"/>
    <x v="11"/>
    <d v="2018-11-01T00:00:00"/>
    <s v="-"/>
    <s v="Mantenimiento Electrico"/>
    <d v="2023-06-30T00:00:00"/>
    <d v="1899-12-30T08:40:54"/>
    <d v="2023-06-30T00:00:00"/>
    <d v="1899-12-30T08:47:42"/>
    <n v="408"/>
    <n v="6.8"/>
    <s v="microparada"/>
    <s v="microparada"/>
    <n v="26"/>
    <s v="junio"/>
    <s v="M"/>
    <s v="microparada"/>
    <s v="microparada"/>
    <s v="microparada"/>
    <s v="microparada"/>
    <s v="microparada"/>
  </r>
  <r>
    <n v="145881"/>
    <x v="28"/>
    <s v="Moreno"/>
    <x v="15"/>
    <d v="2018-11-01T00:00:00"/>
    <s v="-"/>
    <s v="Mantenimiento Electrico"/>
    <d v="2023-06-30T00:00:00"/>
    <d v="1899-12-30T08:58:35"/>
    <d v="2023-06-30T00:00:00"/>
    <d v="1899-12-30T14:48:49"/>
    <n v="21014"/>
    <n v="350.23333333333335"/>
    <s v="sin informacion"/>
    <s v="sin informacion"/>
    <n v="26"/>
    <s v="junio"/>
    <s v="M"/>
    <s v="sin informacion"/>
    <s v="sin informacion"/>
    <s v="sin informacion"/>
    <s v="sin informacion"/>
    <s v="sin informacion"/>
  </r>
  <r>
    <n v="145891"/>
    <x v="0"/>
    <s v="Moreno"/>
    <x v="18"/>
    <d v="2018-11-01T00:00:00"/>
    <s v="-"/>
    <s v="Mantenimiento Mecanico"/>
    <d v="2023-06-30T00:00:00"/>
    <d v="1899-12-30T10:02:31"/>
    <d v="2023-06-30T00:00:00"/>
    <d v="1899-12-30T11:41:22"/>
    <n v="5931"/>
    <n v="98.85"/>
    <s v="sin informacion"/>
    <s v="sin informacion"/>
    <n v="26"/>
    <s v="junio"/>
    <s v="M"/>
    <s v="sin informacion"/>
    <s v="sin informacion"/>
    <s v="sin informacion"/>
    <s v="sin informacion"/>
    <s v="sin informacion"/>
  </r>
  <r>
    <n v="145892"/>
    <x v="3"/>
    <s v="Moreno"/>
    <x v="2"/>
    <d v="2020-02-20T00:00:00"/>
    <s v="Martín"/>
    <s v="Mantenimiento Mecanico"/>
    <d v="2023-06-30T00:00:00"/>
    <d v="1899-12-30T10:08:34"/>
    <d v="2023-06-30T00:00:00"/>
    <d v="1899-12-30T10:19:15"/>
    <n v="641"/>
    <n v="10.683333333333334"/>
    <s v="sin informacion"/>
    <s v="sin informacion"/>
    <n v="26"/>
    <s v="junio"/>
    <s v="M"/>
    <s v="sin informacion"/>
    <s v="sin informacion"/>
    <s v="sin informacion"/>
    <s v="sin informacion"/>
    <s v="sin informacion"/>
  </r>
  <r>
    <n v="145897"/>
    <x v="12"/>
    <s v="Moreno"/>
    <x v="7"/>
    <d v="2018-11-01T00:00:00"/>
    <s v="-"/>
    <s v="Mantenimiento Electrico"/>
    <d v="2023-06-30T00:00:00"/>
    <d v="1899-12-30T10:33:10"/>
    <d v="2023-06-30T00:00:00"/>
    <d v="1899-12-30T11:38:40"/>
    <n v="3930"/>
    <n v="65.5"/>
    <s v="sin informacion"/>
    <s v="sin informacion"/>
    <n v="26"/>
    <s v="junio"/>
    <s v="M"/>
    <s v="sin informacion"/>
    <s v="sin informacion"/>
    <s v="sin informacion"/>
    <s v="sin informacion"/>
    <s v="sin informacion"/>
  </r>
  <r>
    <n v="145900"/>
    <x v="34"/>
    <s v="Moreno"/>
    <x v="7"/>
    <d v="2021-03-10T00:00:00"/>
    <s v="Martín"/>
    <s v="Mantenimiento Mecanico"/>
    <d v="2023-06-30T00:00:00"/>
    <d v="1899-12-30T11:40:29"/>
    <d v="2023-06-30T00:00:00"/>
    <d v="1899-12-30T11:53:03"/>
    <n v="754"/>
    <n v="12.566666666666666"/>
    <s v="freno de puck se cortan tornillos."/>
    <s v="ajuste"/>
    <n v="26"/>
    <s v="junio"/>
    <s v="M"/>
    <m/>
    <s v="no"/>
    <m/>
    <m/>
    <m/>
  </r>
  <r>
    <n v="145902"/>
    <x v="0"/>
    <s v="Moreno"/>
    <x v="4"/>
    <d v="2018-11-01T00:00:00"/>
    <s v="-"/>
    <s v="Mantenimiento Mecanico"/>
    <d v="2023-06-30T00:00:00"/>
    <d v="1899-12-30T11:56:57"/>
    <d v="2023-06-30T00:00:00"/>
    <d v="1899-12-30T13:10:22"/>
    <n v="4405"/>
    <n v="73.416666666666671"/>
    <s v="se cae brazo de pickeo"/>
    <s v="ajuste"/>
    <n v="26"/>
    <s v="junio"/>
    <s v="M"/>
    <m/>
    <s v="no"/>
    <m/>
    <m/>
    <m/>
  </r>
  <r>
    <n v="145905"/>
    <x v="19"/>
    <s v="Moreno"/>
    <x v="10"/>
    <d v="2023-05-17T00:00:00"/>
    <s v="Juan Manuel"/>
    <s v="Mantenimiento Mecanico"/>
    <d v="2023-06-30T00:00:00"/>
    <d v="1899-12-30T12:19:21"/>
    <d v="2023-06-30T00:00:00"/>
    <d v="1899-12-30T13:28:39"/>
    <n v="4158"/>
    <n v="69.3"/>
    <s v="sin informacion"/>
    <s v="sin informacion"/>
    <n v="26"/>
    <s v="junio"/>
    <s v="M"/>
    <s v="sin informacion"/>
    <s v="sin informacion"/>
    <s v="sin informacion"/>
    <s v="sin informacion"/>
    <s v="sin informacion"/>
  </r>
  <r>
    <n v="145907"/>
    <x v="27"/>
    <s v="Moreno"/>
    <x v="19"/>
    <d v="2018-11-01T00:00:00"/>
    <s v="-"/>
    <s v="Mantenimiento Electrico"/>
    <d v="2023-06-30T00:00:00"/>
    <d v="1899-12-30T12:25:09"/>
    <d v="2023-06-30T00:00:00"/>
    <d v="1899-12-30T13:29:18"/>
    <n v="3849"/>
    <n v="64.150000000000006"/>
    <s v="eléctrico regulación de velocidad plato tapadora. Gracias."/>
    <s v="ajuste"/>
    <n v="26"/>
    <s v="junio"/>
    <s v="M"/>
    <m/>
    <s v="no"/>
    <m/>
    <m/>
    <m/>
  </r>
  <r>
    <n v="145910"/>
    <x v="9"/>
    <s v="Moreno"/>
    <x v="6"/>
    <d v="2021-03-03T00:00:00"/>
    <s v="Martín"/>
    <s v="Mantenimiento Mecanico"/>
    <d v="2023-06-30T00:00:00"/>
    <d v="1899-12-30T12:56:35"/>
    <d v="2023-06-30T00:00:00"/>
    <d v="1899-12-30T14:51:57"/>
    <n v="6922"/>
    <n v="115.36666666666666"/>
    <s v="sin informacion"/>
    <s v="sin informacion"/>
    <n v="26"/>
    <s v="junio"/>
    <s v="M"/>
    <s v="sin informacion"/>
    <s v="sin informacion"/>
    <s v="sin informacion"/>
    <s v="sin informacion"/>
    <s v="sin informacion"/>
  </r>
  <r>
    <n v="145914"/>
    <x v="2"/>
    <s v="Moreno"/>
    <x v="13"/>
    <d v="2018-11-01T00:00:00"/>
    <s v="-"/>
    <s v="Mantenimiento Electrico"/>
    <d v="2023-06-30T00:00:00"/>
    <d v="1899-12-30T15:24:55"/>
    <d v="2023-06-30T00:00:00"/>
    <d v="1899-12-30T16:23:09"/>
    <n v="3494"/>
    <n v="58.233333333333334"/>
    <s v="sin informacion"/>
    <s v="sin informacion"/>
    <n v="26"/>
    <s v="junio"/>
    <s v="T"/>
    <s v="sin informacion"/>
    <s v="sin informacion"/>
    <s v="sin informacion"/>
    <s v="sin informacion"/>
    <s v="sin informacion"/>
  </r>
  <r>
    <n v="145915"/>
    <x v="2"/>
    <s v="Moreno"/>
    <x v="19"/>
    <d v="2018-11-01T00:00:00"/>
    <s v="-"/>
    <s v="Mantenimiento Mecanico"/>
    <d v="2023-06-30T00:00:00"/>
    <d v="1899-12-30T15:30:28"/>
    <d v="2023-06-30T00:00:00"/>
    <d v="1899-12-30T16:22:53"/>
    <n v="3145"/>
    <n v="52.416666666666664"/>
    <s v="sin informacion"/>
    <s v="sin informacion"/>
    <n v="26"/>
    <s v="junio"/>
    <s v="T"/>
    <s v="sin informacion"/>
    <s v="sin informacion"/>
    <s v="sin informacion"/>
    <s v="sin informacion"/>
    <s v="sin informacion"/>
  </r>
  <r>
    <n v="145917"/>
    <x v="3"/>
    <s v="Moreno"/>
    <x v="2"/>
    <d v="2020-02-20T00:00:00"/>
    <s v="Martín"/>
    <s v="Mantenimiento Mecanico"/>
    <d v="2023-06-30T00:00:00"/>
    <d v="1899-12-30T15:51:25"/>
    <d v="2023-06-30T00:00:00"/>
    <d v="1899-12-30T16:13:56"/>
    <n v="1351"/>
    <n v="22.516666666666666"/>
    <s v="sin informacion"/>
    <s v="sin informacion"/>
    <n v="26"/>
    <s v="junio"/>
    <s v="T"/>
    <s v="sin informacion"/>
    <s v="sin informacion"/>
    <s v="sin informacion"/>
    <s v="sin informacion"/>
    <s v="sin informacion"/>
  </r>
  <r>
    <n v="145920"/>
    <x v="11"/>
    <s v="Moreno"/>
    <x v="19"/>
    <d v="2018-11-01T00:00:00"/>
    <s v="-"/>
    <s v="Mantenimiento Mecanico"/>
    <d v="2023-06-30T00:00:00"/>
    <d v="1899-12-30T16:42:23"/>
    <d v="2023-06-30T00:00:00"/>
    <d v="1899-12-30T17:17:16"/>
    <n v="2093"/>
    <n v="34.883333333333333"/>
    <s v="se cambia eslabones de transportadora"/>
    <s v="rotura"/>
    <n v="26"/>
    <s v="junio"/>
    <s v="T"/>
    <m/>
    <s v="si"/>
    <m/>
    <m/>
    <m/>
  </r>
  <r>
    <n v="145921"/>
    <x v="9"/>
    <s v="Moreno"/>
    <x v="6"/>
    <d v="2021-03-03T00:00:00"/>
    <s v="Martín"/>
    <s v="Mantenimiento Mecanico"/>
    <d v="2023-06-30T00:00:00"/>
    <d v="1899-12-30T16:45:13"/>
    <d v="2023-06-30T00:00:00"/>
    <d v="1899-12-30T17:27:23"/>
    <n v="2530"/>
    <n v="42.166666666666664"/>
    <s v="sin informacion"/>
    <s v="sin informacion"/>
    <n v="26"/>
    <s v="junio"/>
    <s v="T"/>
    <s v="sin informacion"/>
    <s v="sin informacion"/>
    <s v="sin informacion"/>
    <s v="sin informacion"/>
    <s v="sin informacion"/>
  </r>
  <r>
    <n v="145922"/>
    <x v="2"/>
    <s v="Moreno"/>
    <x v="13"/>
    <d v="2018-11-01T00:00:00"/>
    <s v="-"/>
    <s v="Mantenimiento Electrico"/>
    <d v="2023-06-30T00:00:00"/>
    <d v="1899-12-30T17:16:22"/>
    <d v="2023-06-30T00:00:00"/>
    <d v="1899-12-30T17:29:37"/>
    <n v="795"/>
    <n v="13.25"/>
    <s v="sin informacion"/>
    <s v="sin informacion"/>
    <n v="26"/>
    <s v="junio"/>
    <s v="T"/>
    <s v="sin informacion"/>
    <s v="sin informacion"/>
    <s v="sin informacion"/>
    <s v="sin informacion"/>
    <s v="sin informacion"/>
  </r>
  <r>
    <n v="145927"/>
    <x v="0"/>
    <s v="Moreno"/>
    <x v="2"/>
    <d v="2018-11-01T00:00:00"/>
    <s v="-"/>
    <s v="Mantenimiento Mecanico"/>
    <d v="2023-06-30T00:00:00"/>
    <d v="1899-12-30T17:33:47"/>
    <d v="2023-06-30T00:00:00"/>
    <d v="1899-12-30T18:11:00"/>
    <n v="2233"/>
    <n v="37.216666666666669"/>
    <s v="sin informacion"/>
    <s v="sin informacion"/>
    <n v="26"/>
    <s v="junio"/>
    <s v="T"/>
    <s v="sin informacion"/>
    <s v="sin informacion"/>
    <s v="sin informacion"/>
    <s v="sin informacion"/>
    <s v="sin informacion"/>
  </r>
  <r>
    <n v="145928"/>
    <x v="21"/>
    <s v="Moreno"/>
    <x v="19"/>
    <d v="2018-11-01T00:00:00"/>
    <s v="-"/>
    <s v="Mantenimiento Electrico"/>
    <d v="2023-06-30T00:00:00"/>
    <d v="1899-12-30T17:33:53"/>
    <d v="2023-06-30T00:00:00"/>
    <d v="1899-12-30T17:39:46"/>
    <n v="353"/>
    <n v="5.8833333333333337"/>
    <s v="microparada"/>
    <s v="microparada"/>
    <n v="26"/>
    <s v="junio"/>
    <s v="T"/>
    <s v="microparada"/>
    <s v="microparada"/>
    <s v="microparada"/>
    <s v="microparada"/>
    <s v="microparada"/>
  </r>
  <r>
    <n v="145929"/>
    <x v="0"/>
    <s v="Moreno"/>
    <x v="18"/>
    <d v="2018-11-01T00:00:00"/>
    <s v="-"/>
    <s v="Mantenimiento Electrico"/>
    <d v="2023-06-30T00:00:00"/>
    <d v="1899-12-30T17:40:20"/>
    <d v="2023-06-30T00:00:00"/>
    <d v="1899-12-30T19:08:06"/>
    <n v="5266"/>
    <n v="87.766666666666666"/>
    <s v="sin informacion"/>
    <s v="sin informacion"/>
    <n v="26"/>
    <s v="junio"/>
    <s v="T"/>
    <s v="sin informacion"/>
    <s v="sin informacion"/>
    <s v="sin informacion"/>
    <s v="sin informacion"/>
    <s v="sin informacion"/>
  </r>
  <r>
    <n v="145931"/>
    <x v="19"/>
    <s v="Moreno"/>
    <x v="10"/>
    <d v="2023-05-17T00:00:00"/>
    <s v="Juan Manuel"/>
    <s v="Mantenimiento Mecanico"/>
    <d v="2023-06-30T00:00:00"/>
    <d v="1899-12-30T17:50:36"/>
    <d v="2023-06-30T00:00:00"/>
    <d v="1899-12-30T18:51:22"/>
    <n v="3646"/>
    <n v="60.766666666666666"/>
    <s v="sin informacion"/>
    <s v="sin informacion"/>
    <n v="26"/>
    <s v="junio"/>
    <s v="T"/>
    <s v="sin informacion"/>
    <s v="sin informacion"/>
    <s v="sin informacion"/>
    <s v="sin informacion"/>
    <s v="sin informacion"/>
  </r>
  <r>
    <n v="145933"/>
    <x v="23"/>
    <s v="Moreno"/>
    <x v="19"/>
    <d v="2018-11-01T00:00:00"/>
    <s v="-"/>
    <s v="Mantenimiento Mecanico"/>
    <d v="2023-06-30T00:00:00"/>
    <d v="1899-12-30T18:28:00"/>
    <d v="2023-06-30T00:00:00"/>
    <d v="1899-12-30T18:54:43"/>
    <n v="1603"/>
    <n v="26.716666666666665"/>
    <s v="sin informacion"/>
    <s v="sin informacion"/>
    <n v="26"/>
    <s v="junio"/>
    <s v="T"/>
    <s v="sin informacion"/>
    <s v="sin informacion"/>
    <s v="sin informacion"/>
    <s v="sin informacion"/>
    <s v="sin informacion"/>
  </r>
  <r>
    <n v="145940"/>
    <x v="38"/>
    <s v="Moreno"/>
    <x v="11"/>
    <d v="2018-11-01T00:00:00"/>
    <s v="-"/>
    <s v="Mantenimiento Mecanico"/>
    <d v="2023-06-30T00:00:00"/>
    <d v="1899-12-30T21:00:45"/>
    <d v="2023-06-30T00:00:00"/>
    <d v="1899-12-30T21:25:24"/>
    <n v="1479"/>
    <n v="24.65"/>
    <s v="Estaba fuera de punto  el plato de los cepillos"/>
    <s v="ajuste"/>
    <n v="26"/>
    <s v="junio"/>
    <s v="T"/>
    <m/>
    <s v="no"/>
    <m/>
    <m/>
    <m/>
  </r>
  <r>
    <n v="145942"/>
    <x v="19"/>
    <s v="Moreno"/>
    <x v="3"/>
    <d v="2021-02-04T00:00:00"/>
    <s v="Victor"/>
    <s v="Mantenimiento Mecanico"/>
    <d v="2023-06-30T00:00:00"/>
    <d v="1899-12-30T23:53:25"/>
    <d v="2023-06-30T00:00:00"/>
    <d v="1899-12-30T23:53:35"/>
    <n v="10"/>
    <n v="0.16666666666666666"/>
    <s v="microparada"/>
    <s v="microparada"/>
    <n v="26"/>
    <s v="junio"/>
    <s v="N"/>
    <s v="microparada"/>
    <s v="microparada"/>
    <s v="microparada"/>
    <s v="microparada"/>
    <s v="microparada"/>
  </r>
  <r>
    <n v="145958"/>
    <x v="21"/>
    <s v="Moreno"/>
    <x v="7"/>
    <d v="2018-11-01T00:00:00"/>
    <s v="-"/>
    <s v="Mantenimiento Electrico"/>
    <d v="2023-07-03T00:00:00"/>
    <d v="1899-12-30T06:32:08"/>
    <d v="2023-07-03T00:00:00"/>
    <d v="1899-12-30T07:10:59"/>
    <n v="2331"/>
    <n v="38.85"/>
    <s v="cambio de amplificador y regulacion de inkjet"/>
    <s v="rotura"/>
    <n v="27"/>
    <s v="julio"/>
    <s v="M"/>
    <m/>
    <s v="si"/>
    <m/>
    <m/>
    <m/>
  </r>
  <r>
    <n v="145959"/>
    <x v="32"/>
    <s v="Moreno"/>
    <x v="10"/>
    <d v="2022-07-14T00:00:00"/>
    <s v="Natalio"/>
    <s v="Mantenimiento Electrico"/>
    <d v="2023-07-03T00:00:00"/>
    <d v="1899-12-30T06:42:09"/>
    <d v="2023-07-03T00:00:00"/>
    <d v="1899-12-30T06:54:07"/>
    <n v="718"/>
    <n v="11.966666666666667"/>
    <s v="fibra descoenctada"/>
    <s v="ajuste"/>
    <n v="27"/>
    <s v="julio"/>
    <s v="M"/>
    <m/>
    <s v="no"/>
    <m/>
    <m/>
    <m/>
  </r>
  <r>
    <n v="145970"/>
    <x v="11"/>
    <s v="Moreno"/>
    <x v="15"/>
    <d v="2018-11-01T00:00:00"/>
    <s v="-"/>
    <s v="Mantenimiento Mecanico"/>
    <d v="2023-07-03T00:00:00"/>
    <d v="1899-12-30T07:45:28"/>
    <d v="2023-07-03T00:00:00"/>
    <d v="1899-12-30T07:52:20"/>
    <n v="412"/>
    <n v="6.8666666666666663"/>
    <s v="microparada"/>
    <s v="microparada"/>
    <n v="27"/>
    <s v="julio"/>
    <s v="M"/>
    <s v="microparada"/>
    <s v="microparada"/>
    <s v="microparada"/>
    <s v="microparada"/>
    <s v="microparada"/>
  </r>
  <r>
    <n v="145982"/>
    <x v="0"/>
    <s v="Moreno"/>
    <x v="7"/>
    <d v="2018-11-01T00:00:00"/>
    <s v="-"/>
    <s v="Mantenimiento Mecanico"/>
    <d v="2023-07-03T00:00:00"/>
    <d v="1899-12-30T09:29:07"/>
    <d v="2023-07-03T00:00:00"/>
    <d v="1899-12-30T09:55:11"/>
    <n v="1564"/>
    <n v="26.066666666666666"/>
    <s v="sin informacion"/>
    <s v="sin informacion"/>
    <n v="27"/>
    <s v="julio"/>
    <s v="M"/>
    <s v="sin informacion"/>
    <s v="sin informacion"/>
    <s v="sin informacion"/>
    <s v="sin informacion"/>
    <s v="sin informacion"/>
  </r>
  <r>
    <n v="145984"/>
    <x v="0"/>
    <s v="Moreno"/>
    <x v="5"/>
    <d v="2018-11-01T00:00:00"/>
    <s v="-"/>
    <s v="Mantenimiento Mecanico"/>
    <d v="2023-07-03T00:00:00"/>
    <d v="1899-12-30T09:45:46"/>
    <d v="2023-07-03T00:00:00"/>
    <d v="1899-12-30T10:46:36"/>
    <n v="3650"/>
    <n v="60.833333333333336"/>
    <s v="cambio de bomba de llenado 2 "/>
    <s v="rotura"/>
    <n v="27"/>
    <s v="julio"/>
    <s v="M"/>
    <m/>
    <s v="si"/>
    <m/>
    <m/>
    <m/>
  </r>
  <r>
    <n v="145987"/>
    <x v="2"/>
    <s v="Moreno"/>
    <x v="9"/>
    <d v="2018-11-01T00:00:00"/>
    <s v="-"/>
    <s v="Mantenimiento Mecanico"/>
    <d v="2023-07-03T00:00:00"/>
    <d v="1899-12-30T09:54:33"/>
    <d v="2023-07-03T00:00:00"/>
    <d v="1899-12-30T10:40:10"/>
    <n v="2737"/>
    <n v="45.616666666666667"/>
    <s v="sin informacion"/>
    <s v="sin informacion"/>
    <n v="27"/>
    <s v="julio"/>
    <s v="M"/>
    <s v="sin informacion"/>
    <s v="sin informacion"/>
    <s v="sin informacion"/>
    <s v="sin informacion"/>
    <s v="sin informacion"/>
  </r>
  <r>
    <n v="145992"/>
    <x v="3"/>
    <s v="Moreno"/>
    <x v="2"/>
    <d v="2020-02-20T00:00:00"/>
    <s v="Martín"/>
    <s v="Mantenimiento Mecanico"/>
    <d v="2023-07-03T00:00:00"/>
    <d v="1899-12-30T10:30:53"/>
    <d v="2023-07-03T00:00:00"/>
    <d v="1899-12-30T10:41:10"/>
    <n v="617"/>
    <n v="10.283333333333333"/>
    <s v="resuelve maquinista"/>
    <s v="no aplica"/>
    <n v="27"/>
    <s v="julio"/>
    <s v="M"/>
    <m/>
    <s v="no aplica"/>
    <m/>
    <m/>
    <m/>
  </r>
  <r>
    <n v="146002"/>
    <x v="2"/>
    <s v="Moreno"/>
    <x v="9"/>
    <d v="2018-11-01T00:00:00"/>
    <s v="-"/>
    <s v="Mantenimiento Mecanico"/>
    <d v="2023-07-03T00:00:00"/>
    <d v="1899-12-30T12:07:40"/>
    <d v="2023-07-03T00:00:00"/>
    <d v="1899-12-30T16:22:51"/>
    <n v="15311"/>
    <n v="255.18333333333334"/>
    <s v=" se vuelve a las parámetros originales y se ajusta prisionero de sorbo"/>
    <s v="ajuste"/>
    <n v="27"/>
    <s v="julio"/>
    <s v="M"/>
    <m/>
    <s v="no"/>
    <m/>
    <m/>
    <m/>
  </r>
  <r>
    <n v="146010"/>
    <x v="1"/>
    <s v="Moreno"/>
    <x v="2"/>
    <d v="2020-10-16T00:00:00"/>
    <s v="Martín"/>
    <s v="Mantenimiento Electrico"/>
    <d v="2023-07-03T00:00:00"/>
    <d v="1899-12-30T12:54:41"/>
    <d v="2023-07-03T00:00:00"/>
    <d v="1899-12-30T13:09:15"/>
    <n v="874"/>
    <n v="14.566666666666666"/>
    <s v="Regulación de cámara por favor"/>
    <s v="ajuste"/>
    <n v="27"/>
    <s v="julio"/>
    <s v="M"/>
    <m/>
    <s v="no"/>
    <m/>
    <m/>
    <m/>
  </r>
  <r>
    <n v="146015"/>
    <x v="22"/>
    <s v="Moreno"/>
    <x v="7"/>
    <d v="2021-02-12T00:00:00"/>
    <s v="Martín"/>
    <s v="Mantenimiento Mecanico"/>
    <d v="2023-07-03T00:00:00"/>
    <d v="1899-12-30T15:21:50"/>
    <d v="2023-07-03T00:00:00"/>
    <d v="1899-12-30T15:30:08"/>
    <n v="498"/>
    <n v="8.3000000000000007"/>
    <s v="microparada"/>
    <s v="microparada"/>
    <n v="27"/>
    <s v="julio"/>
    <s v="T"/>
    <s v="microparada"/>
    <s v="microparada"/>
    <s v="microparada"/>
    <s v="microparada"/>
    <s v="microparada"/>
  </r>
  <r>
    <n v="146018"/>
    <x v="19"/>
    <s v="Moreno"/>
    <x v="10"/>
    <d v="2023-05-17T00:00:00"/>
    <s v="Juan Manuel"/>
    <s v="Mantenimiento Mecanico"/>
    <d v="2023-07-03T00:00:00"/>
    <d v="1899-12-30T16:17:20"/>
    <d v="2023-07-03T00:00:00"/>
    <d v="1899-12-30T16:31:22"/>
    <n v="842"/>
    <n v="14.033333333333333"/>
    <s v="se cambió fleje y tornillo de tren de plegadores"/>
    <s v="ajuste"/>
    <n v="27"/>
    <s v="julio"/>
    <s v="T"/>
    <m/>
    <s v="no"/>
    <m/>
    <m/>
    <m/>
  </r>
  <r>
    <n v="146019"/>
    <x v="19"/>
    <s v="Moreno"/>
    <x v="3"/>
    <d v="2021-02-04T00:00:00"/>
    <s v="Victor"/>
    <s v="Mantenimiento Mecanico"/>
    <d v="2023-07-03T00:00:00"/>
    <d v="1899-12-30T16:23:10"/>
    <d v="2023-07-03T00:00:00"/>
    <d v="1899-12-30T16:39:14"/>
    <n v="964"/>
    <n v="16.066666666666666"/>
    <s v="se regula sensor de bobina de la cenofaladora"/>
    <s v="ajuste"/>
    <n v="27"/>
    <s v="julio"/>
    <s v="T"/>
    <m/>
    <s v="no"/>
    <m/>
    <m/>
    <m/>
  </r>
  <r>
    <n v="146021"/>
    <x v="19"/>
    <s v="Moreno"/>
    <x v="12"/>
    <d v="2020-02-21T00:00:00"/>
    <s v="Martín"/>
    <s v="Mantenimiento Mecanico"/>
    <d v="2023-07-03T00:00:00"/>
    <d v="1899-12-30T16:47:52"/>
    <d v="2023-07-03T00:00:00"/>
    <d v="1899-12-30T20:16:29"/>
    <n v="12517"/>
    <n v="208.61666666666667"/>
    <s v="se cambio fleje de la tolva se reguló el ancho con los tornillos y altura de elevador se tenso correa de motor paso a pasó"/>
    <s v="ajuste"/>
    <n v="27"/>
    <s v="julio"/>
    <s v="T"/>
    <m/>
    <s v="no"/>
    <m/>
    <m/>
    <m/>
  </r>
  <r>
    <n v="146029"/>
    <x v="3"/>
    <s v="Moreno"/>
    <x v="8"/>
    <d v="2018-11-01T00:00:00"/>
    <s v="-"/>
    <s v="Mantenimiento Mecanico"/>
    <d v="2023-07-03T00:00:00"/>
    <d v="1899-12-30T17:25:40"/>
    <d v="2023-07-03T00:00:00"/>
    <d v="1899-12-30T19:42:48"/>
    <n v="8228"/>
    <n v="137.13333333333333"/>
    <s v="se rompe puerta acrilica de torqueadora"/>
    <s v="rotura"/>
    <n v="27"/>
    <s v="julio"/>
    <s v="T"/>
    <m/>
    <s v="si"/>
    <m/>
    <m/>
    <m/>
  </r>
  <r>
    <n v="146034"/>
    <x v="0"/>
    <s v="Moreno"/>
    <x v="5"/>
    <d v="2018-11-01T00:00:00"/>
    <s v="-"/>
    <s v="Mantenimiento Electrico"/>
    <d v="2023-07-03T00:00:00"/>
    <d v="1899-12-30T19:22:03"/>
    <d v="2023-07-03T00:00:00"/>
    <d v="1899-12-30T19:42:28"/>
    <n v="1225"/>
    <n v="20.416666666666668"/>
    <s v="se regula sensor de la llenadora"/>
    <s v="ajuste"/>
    <n v="27"/>
    <s v="julio"/>
    <s v="T"/>
    <m/>
    <s v="no"/>
    <m/>
    <m/>
    <m/>
  </r>
  <r>
    <n v="146039"/>
    <x v="19"/>
    <s v="Moreno"/>
    <x v="10"/>
    <d v="2023-05-17T00:00:00"/>
    <s v="Juan Manuel"/>
    <s v="Mantenimiento Mecanico"/>
    <d v="2023-07-03T00:00:00"/>
    <d v="1899-12-30T20:41:38"/>
    <d v="2023-07-03T00:00:00"/>
    <d v="1899-12-30T20:55:06"/>
    <n v="808"/>
    <n v="13.466666666666667"/>
    <s v="saltó guardamotor"/>
    <s v="ajuste"/>
    <n v="27"/>
    <s v="julio"/>
    <s v="T"/>
    <m/>
    <s v="no"/>
    <m/>
    <m/>
    <m/>
  </r>
  <r>
    <n v="146041"/>
    <x v="22"/>
    <s v="Moreno"/>
    <x v="10"/>
    <d v="2022-07-14T00:00:00"/>
    <s v="Natalio"/>
    <s v="Mantenimiento Mecanico"/>
    <d v="2023-07-03T00:00:00"/>
    <d v="1899-12-30T21:00:30"/>
    <d v="2023-07-03T00:00:00"/>
    <d v="1899-12-30T21:20:12"/>
    <n v="1182"/>
    <n v="19.7"/>
    <s v="rodante atascado"/>
    <s v="ajuste"/>
    <n v="27"/>
    <s v="julio"/>
    <s v="T"/>
    <m/>
    <s v="no"/>
    <m/>
    <m/>
    <m/>
  </r>
  <r>
    <n v="146048"/>
    <x v="23"/>
    <s v="Moreno"/>
    <x v="12"/>
    <d v="2018-11-01T00:00:00"/>
    <s v="-"/>
    <s v="Mantenimiento Electrico"/>
    <d v="2023-07-04T00:00:00"/>
    <d v="1899-12-30T00:30:11"/>
    <d v="2023-07-04T00:00:00"/>
    <d v="1899-12-30T00:30:27"/>
    <n v="16"/>
    <n v="0.26666666666666666"/>
    <s v="microparada"/>
    <s v="microparada"/>
    <n v="27"/>
    <s v="julio"/>
    <s v="N"/>
    <s v="microparada"/>
    <s v="microparada"/>
    <s v="microparada"/>
    <s v="microparada"/>
    <s v="microparada"/>
  </r>
  <r>
    <n v="146051"/>
    <x v="1"/>
    <s v="Moreno"/>
    <x v="2"/>
    <d v="2020-10-16T00:00:00"/>
    <s v="Martín"/>
    <s v="Mantenimiento Electrico"/>
    <d v="2023-07-04T00:00:00"/>
    <d v="1899-12-30T02:44:13"/>
    <d v="2023-07-04T00:00:00"/>
    <d v="1899-12-30T03:16:13"/>
    <n v="1920"/>
    <n v="32"/>
    <s v="regulacion"/>
    <s v="ajuste"/>
    <n v="27"/>
    <s v="julio"/>
    <s v="N"/>
    <m/>
    <s v="no"/>
    <m/>
    <m/>
    <m/>
  </r>
  <r>
    <n v="146060"/>
    <x v="0"/>
    <s v="Moreno"/>
    <x v="4"/>
    <d v="2018-11-01T00:00:00"/>
    <s v="-"/>
    <s v="Mantenimiento Mecanico"/>
    <d v="2023-07-04T00:00:00"/>
    <d v="1899-12-30T06:02:45"/>
    <d v="2023-07-04T00:00:00"/>
    <d v="1899-12-30T06:27:42"/>
    <n v="1497"/>
    <n v="24.95"/>
    <s v="rotura de racord en llenadora"/>
    <s v="rotura"/>
    <n v="27"/>
    <s v="julio"/>
    <s v="M"/>
    <m/>
    <s v="si"/>
    <m/>
    <m/>
    <m/>
  </r>
  <r>
    <n v="146067"/>
    <x v="0"/>
    <s v="Moreno"/>
    <x v="4"/>
    <d v="2018-11-01T00:00:00"/>
    <s v="-"/>
    <s v="Mantenimiento Mecanico"/>
    <d v="2023-07-04T00:00:00"/>
    <d v="1899-12-30T06:56:16"/>
    <d v="2023-07-04T00:00:00"/>
    <d v="1899-12-30T07:10:09"/>
    <n v="833"/>
    <n v="13.883333333333333"/>
    <s v="rotura de racord en sosten de brazo vertical"/>
    <s v="rotura"/>
    <n v="27"/>
    <s v="julio"/>
    <s v="M"/>
    <m/>
    <s v="si"/>
    <m/>
    <m/>
    <m/>
  </r>
  <r>
    <n v="146070"/>
    <x v="0"/>
    <s v="Moreno"/>
    <x v="7"/>
    <d v="2018-11-01T00:00:00"/>
    <s v="-"/>
    <s v="Mantenimiento Mecanico"/>
    <d v="2023-07-04T00:00:00"/>
    <d v="1899-12-30T07:24:36"/>
    <d v="2023-07-04T00:00:00"/>
    <d v="1899-12-30T07:35:05"/>
    <n v="629"/>
    <n v="10.483333333333333"/>
    <s v="cambio de amplificador y regulacion de inkjet"/>
    <s v="ajuste"/>
    <n v="27"/>
    <s v="julio"/>
    <s v="M"/>
    <m/>
    <s v="no"/>
    <m/>
    <m/>
    <m/>
  </r>
  <r>
    <n v="146088"/>
    <x v="0"/>
    <s v="Moreno"/>
    <x v="18"/>
    <d v="2018-11-01T00:00:00"/>
    <s v="-"/>
    <s v="Mantenimiento Mecanico"/>
    <d v="2023-07-04T00:00:00"/>
    <d v="1899-12-30T12:01:18"/>
    <d v="2023-07-04T00:00:00"/>
    <d v="1899-12-30T13:24:50"/>
    <n v="5012"/>
    <n v="83.533333333333331"/>
    <s v="sin informacion"/>
    <s v="sin informacion"/>
    <n v="27"/>
    <s v="julio"/>
    <s v="M"/>
    <s v="sin informacion"/>
    <s v="sin informacion"/>
    <s v="sin informacion"/>
    <s v="sin informacion"/>
    <s v="sin informacion"/>
  </r>
  <r>
    <n v="146095"/>
    <x v="19"/>
    <s v="Moreno"/>
    <x v="3"/>
    <d v="2021-02-04T00:00:00"/>
    <s v="Victor"/>
    <s v="Mantenimiento Mecanico"/>
    <d v="2023-07-04T00:00:00"/>
    <d v="1899-12-30T12:44:48"/>
    <d v="2023-07-04T00:00:00"/>
    <d v="1899-12-30T13:12:41"/>
    <n v="1673"/>
    <n v="27.883333333333333"/>
    <s v="sin informacion"/>
    <s v="sin informacion"/>
    <n v="27"/>
    <s v="julio"/>
    <s v="M"/>
    <s v="sin informacion"/>
    <s v="sin informacion"/>
    <s v="sin informacion"/>
    <s v="sin informacion"/>
    <s v="sin informacion"/>
  </r>
  <r>
    <n v="146102"/>
    <x v="27"/>
    <s v="Moreno"/>
    <x v="1"/>
    <d v="2018-11-01T00:00:00"/>
    <s v="-"/>
    <s v="Mantenimiento Mecanico"/>
    <d v="2023-07-04T00:00:00"/>
    <d v="1899-12-30T14:42:42"/>
    <d v="2023-07-04T00:00:00"/>
    <d v="1899-12-30T14:50:50"/>
    <n v="488"/>
    <n v="8.1333333333333329"/>
    <s v="microparada"/>
    <s v="microparada"/>
    <n v="27"/>
    <s v="julio"/>
    <s v="T"/>
    <s v="microparada"/>
    <s v="microparada"/>
    <s v="microparada"/>
    <s v="microparada"/>
    <s v="microparada"/>
  </r>
  <r>
    <n v="146105"/>
    <x v="19"/>
    <s v="Moreno"/>
    <x v="3"/>
    <d v="2021-02-04T00:00:00"/>
    <s v="Victor"/>
    <s v="Mantenimiento Mecanico"/>
    <d v="2023-07-04T00:00:00"/>
    <d v="1899-12-30T14:53:29"/>
    <d v="2023-07-04T00:00:00"/>
    <d v="1899-12-30T14:57:49"/>
    <n v="260"/>
    <n v="4.333333333333333"/>
    <s v="microparada"/>
    <s v="microparada"/>
    <n v="27"/>
    <s v="julio"/>
    <s v="T"/>
    <s v="microparada"/>
    <s v="microparada"/>
    <s v="microparada"/>
    <s v="microparada"/>
    <s v="microparada"/>
  </r>
  <r>
    <n v="146106"/>
    <x v="19"/>
    <s v="Moreno"/>
    <x v="3"/>
    <d v="2021-02-04T00:00:00"/>
    <s v="Victor"/>
    <s v="Mantenimiento Mecanico"/>
    <d v="2023-07-04T00:00:00"/>
    <d v="1899-12-30T15:01:44"/>
    <d v="2023-07-04T00:00:00"/>
    <d v="1899-12-30T15:13:34"/>
    <n v="710"/>
    <n v="11.833333333333334"/>
    <s v="sin informacion"/>
    <s v="sin informacion"/>
    <n v="27"/>
    <s v="julio"/>
    <s v="T"/>
    <s v="sin informacion"/>
    <s v="sin informacion"/>
    <s v="sin informacion"/>
    <s v="sin informacion"/>
    <s v="sin informacion"/>
  </r>
  <r>
    <n v="146108"/>
    <x v="0"/>
    <s v="Moreno"/>
    <x v="17"/>
    <d v="2018-11-01T00:00:00"/>
    <s v="-"/>
    <s v="Mantenimiento Mecanico"/>
    <d v="2023-07-04T00:00:00"/>
    <d v="1899-12-30T15:09:08"/>
    <d v="2023-07-04T00:00:00"/>
    <d v="1899-12-30T17:09:16"/>
    <n v="7208"/>
    <n v="120.13333333333334"/>
    <s v="dejaron el pico flojo, cayó y lo aplastó la mordaza"/>
    <s v="rotura"/>
    <n v="27"/>
    <s v="julio"/>
    <s v="T"/>
    <m/>
    <s v="si"/>
    <m/>
    <m/>
    <m/>
  </r>
  <r>
    <n v="146110"/>
    <x v="28"/>
    <s v="Moreno"/>
    <x v="6"/>
    <d v="2018-11-01T00:00:00"/>
    <s v="-"/>
    <s v="Mantenimiento Electrico"/>
    <d v="2023-07-04T00:00:00"/>
    <d v="1899-12-30T15:20:02"/>
    <d v="2023-07-04T00:00:00"/>
    <d v="1899-12-30T15:49:43"/>
    <n v="1781"/>
    <n v="29.683333333333334"/>
    <s v="se coloca sensor de caja y se regula"/>
    <s v="ajuste"/>
    <n v="27"/>
    <s v="julio"/>
    <s v="T"/>
    <m/>
    <s v="no"/>
    <m/>
    <m/>
    <m/>
  </r>
  <r>
    <n v="146111"/>
    <x v="19"/>
    <s v="Moreno"/>
    <x v="3"/>
    <d v="2021-02-04T00:00:00"/>
    <s v="Victor"/>
    <s v="Mantenimiento Mecanico"/>
    <d v="2023-07-04T00:00:00"/>
    <d v="1899-12-30T15:21:49"/>
    <d v="2023-07-04T00:00:00"/>
    <d v="1899-12-30T15:42:46"/>
    <n v="1257"/>
    <n v="20.95"/>
    <s v="regulación de pinzas y sensor"/>
    <s v="ajuste"/>
    <n v="27"/>
    <s v="julio"/>
    <s v="T"/>
    <m/>
    <s v="no"/>
    <m/>
    <m/>
    <m/>
  </r>
  <r>
    <n v="146113"/>
    <x v="21"/>
    <s v="Moreno"/>
    <x v="14"/>
    <d v="2018-11-01T00:00:00"/>
    <s v="-"/>
    <s v="Mantenimiento Electrico"/>
    <d v="2023-07-04T00:00:00"/>
    <d v="1899-12-30T15:23:39"/>
    <d v="2023-07-04T00:00:00"/>
    <d v="1899-12-30T15:31:05"/>
    <n v="446"/>
    <n v="7.4333333333333336"/>
    <s v="microparada"/>
    <s v="microparada"/>
    <n v="27"/>
    <s v="julio"/>
    <s v="T"/>
    <s v="microparada"/>
    <s v="microparada"/>
    <s v="microparada"/>
    <s v="microparada"/>
    <s v="microparada"/>
  </r>
  <r>
    <n v="146114"/>
    <x v="19"/>
    <s v="Moreno"/>
    <x v="3"/>
    <d v="2021-02-04T00:00:00"/>
    <s v="Victor"/>
    <s v="Mantenimiento Electrico"/>
    <d v="2023-07-04T00:00:00"/>
    <d v="1899-12-30T15:42:52"/>
    <d v="2023-07-04T00:00:00"/>
    <d v="1899-12-30T16:01:41"/>
    <n v="1129"/>
    <n v="18.816666666666666"/>
    <s v="se regula freno de roscadora"/>
    <s v="ajuste"/>
    <n v="27"/>
    <s v="julio"/>
    <s v="T"/>
    <m/>
    <s v="no"/>
    <m/>
    <m/>
    <m/>
  </r>
  <r>
    <n v="146123"/>
    <x v="2"/>
    <s v="Moreno"/>
    <x v="9"/>
    <d v="2018-11-01T00:00:00"/>
    <s v="-"/>
    <s v="Mantenimiento Electrico"/>
    <d v="2023-07-04T00:00:00"/>
    <d v="1899-12-30T16:32:38"/>
    <d v="2023-07-04T00:00:00"/>
    <d v="1899-12-30T16:46:19"/>
    <n v="821"/>
    <n v="13.683333333333334"/>
    <s v="sin informacion"/>
    <s v="sin informacion"/>
    <n v="27"/>
    <s v="julio"/>
    <s v="T"/>
    <s v="sin informacion"/>
    <s v="sin informacion"/>
    <s v="sin informacion"/>
    <s v="sin informacion"/>
    <s v="sin informacion"/>
  </r>
  <r>
    <n v="146124"/>
    <x v="11"/>
    <s v="Moreno"/>
    <x v="19"/>
    <d v="2018-11-01T00:00:00"/>
    <s v="-"/>
    <s v="Mantenimiento Electrico"/>
    <d v="2023-07-04T00:00:00"/>
    <d v="1899-12-30T16:41:28"/>
    <d v="2023-07-04T00:00:00"/>
    <d v="1899-12-30T16:54:18"/>
    <n v="770"/>
    <n v="12.833333333333334"/>
    <s v="se regula etiqueta de fondo/ Walter"/>
    <s v="ajuste"/>
    <n v="27"/>
    <s v="julio"/>
    <s v="T"/>
    <m/>
    <s v="no"/>
    <m/>
    <m/>
    <m/>
  </r>
  <r>
    <n v="146125"/>
    <x v="11"/>
    <s v="Moreno"/>
    <x v="9"/>
    <d v="2018-11-01T00:00:00"/>
    <s v="-"/>
    <s v="Mantenimiento Electrico"/>
    <d v="2023-07-04T00:00:00"/>
    <d v="1899-12-30T16:48:29"/>
    <d v="2023-07-04T00:00:00"/>
    <d v="1899-12-30T17:08:33"/>
    <n v="1204"/>
    <n v="20.066666666666666"/>
    <s v="se reinicia variador en falla rodante estuchadora"/>
    <s v="ajuste"/>
    <n v="27"/>
    <s v="julio"/>
    <s v="T"/>
    <m/>
    <s v="no"/>
    <m/>
    <m/>
    <m/>
  </r>
  <r>
    <n v="146126"/>
    <x v="0"/>
    <s v="Moreno"/>
    <x v="2"/>
    <d v="2018-11-01T00:00:00"/>
    <s v="-"/>
    <s v="Mantenimiento Mecanico"/>
    <d v="2023-07-04T00:00:00"/>
    <d v="1899-12-30T16:48:42"/>
    <d v="2023-07-04T00:00:00"/>
    <d v="1899-12-30T16:50:19"/>
    <n v="97"/>
    <n v="1.6166666666666667"/>
    <s v="microparada"/>
    <s v="microparada"/>
    <n v="27"/>
    <s v="julio"/>
    <s v="T"/>
    <s v="microparada"/>
    <s v="microparada"/>
    <s v="microparada"/>
    <s v="microparada"/>
    <s v="microparada"/>
  </r>
  <r>
    <n v="146127"/>
    <x v="0"/>
    <s v="Moreno"/>
    <x v="2"/>
    <d v="2018-11-01T00:00:00"/>
    <s v="-"/>
    <s v="Mantenimiento Mecanico"/>
    <d v="2023-07-04T00:00:00"/>
    <d v="1899-12-30T16:51:29"/>
    <d v="2023-07-04T00:00:00"/>
    <d v="1899-12-30T17:45:52"/>
    <n v="3263"/>
    <n v="54.383333333333333"/>
    <s v="se cambió pico y oring de válvula de alivio"/>
    <s v="rotura"/>
    <n v="27"/>
    <s v="julio"/>
    <s v="T"/>
    <m/>
    <s v="si"/>
    <m/>
    <m/>
    <m/>
  </r>
  <r>
    <n v="146132"/>
    <x v="2"/>
    <s v="Moreno"/>
    <x v="9"/>
    <d v="2018-11-01T00:00:00"/>
    <s v="-"/>
    <s v="Mantenimiento Electrico"/>
    <d v="2023-07-04T00:00:00"/>
    <d v="1899-12-30T17:20:45"/>
    <d v="2023-07-04T00:00:00"/>
    <d v="1899-12-30T18:13:05"/>
    <n v="3140"/>
    <n v="52.333333333333336"/>
    <s v="se ajusta prisionero y se rellena eje"/>
    <s v="rotura"/>
    <n v="27"/>
    <s v="julio"/>
    <s v="T"/>
    <m/>
    <s v="si"/>
    <m/>
    <m/>
    <m/>
  </r>
  <r>
    <n v="146135"/>
    <x v="34"/>
    <s v="Moreno"/>
    <x v="3"/>
    <d v="2021-03-10T00:00:00"/>
    <s v="Martín"/>
    <s v="Mantenimiento Mecanico"/>
    <d v="2023-07-04T00:00:00"/>
    <d v="1899-12-30T17:43:47"/>
    <d v="2023-07-04T00:00:00"/>
    <d v="1899-12-30T17:47:48"/>
    <n v="241"/>
    <n v="4.0166666666666666"/>
    <s v="microparada"/>
    <s v="microparada"/>
    <n v="27"/>
    <s v="julio"/>
    <s v="T"/>
    <s v="microparada"/>
    <s v="microparada"/>
    <s v="microparada"/>
    <s v="microparada"/>
    <s v="microparada"/>
  </r>
  <r>
    <n v="146138"/>
    <x v="0"/>
    <s v="Moreno"/>
    <x v="2"/>
    <d v="2018-11-01T00:00:00"/>
    <s v="-"/>
    <s v="Mantenimiento Mecanico"/>
    <d v="2023-07-04T00:00:00"/>
    <d v="1899-12-30T18:34:45"/>
    <d v="2023-07-04T00:00:00"/>
    <d v="1899-12-30T19:42:41"/>
    <n v="4076"/>
    <n v="67.933333333333337"/>
    <s v="se cambió pico y oring de válvula de alivio"/>
    <s v="rotura"/>
    <n v="27"/>
    <s v="julio"/>
    <s v="T"/>
    <m/>
    <s v="si"/>
    <m/>
    <m/>
    <m/>
  </r>
  <r>
    <n v="146143"/>
    <x v="0"/>
    <s v="Moreno"/>
    <x v="2"/>
    <d v="2018-11-01T00:00:00"/>
    <s v="-"/>
    <s v="Mantenimiento Mecanico"/>
    <d v="2023-07-04T00:00:00"/>
    <d v="1899-12-30T19:42:49"/>
    <d v="2023-07-04T00:00:00"/>
    <d v="1899-12-30T20:40:54"/>
    <n v="3485"/>
    <n v="58.083333333333336"/>
    <s v="se cambió pico y oring de válvula de alivio"/>
    <s v="rotura"/>
    <n v="27"/>
    <s v="julio"/>
    <s v="T"/>
    <m/>
    <s v="si"/>
    <m/>
    <m/>
    <m/>
  </r>
  <r>
    <n v="146144"/>
    <x v="23"/>
    <s v="Moreno"/>
    <x v="12"/>
    <d v="2018-11-01T00:00:00"/>
    <s v="-"/>
    <s v="Mantenimiento Mecanico"/>
    <d v="2023-07-04T00:00:00"/>
    <d v="1899-12-30T19:53:34"/>
    <d v="2023-07-04T00:00:00"/>
    <d v="1899-12-30T20:17:29"/>
    <n v="1435"/>
    <n v="23.916666666666668"/>
    <s v="sin informacion"/>
    <s v="sin informacion"/>
    <n v="27"/>
    <s v="julio"/>
    <s v="T"/>
    <s v="sin informacion"/>
    <s v="sin informacion"/>
    <s v="sin informacion"/>
    <s v="sin informacion"/>
    <s v="sin informacion"/>
  </r>
  <r>
    <n v="146145"/>
    <x v="23"/>
    <s v="Moreno"/>
    <x v="3"/>
    <d v="2023-01-04T00:00:00"/>
    <s v="Juan Manuel"/>
    <s v="Mantenimiento Mecanico"/>
    <d v="2023-07-04T00:00:00"/>
    <d v="1899-12-30T20:26:23"/>
    <d v="2023-07-04T00:00:00"/>
    <d v="1899-12-30T20:36:04"/>
    <n v="581"/>
    <n v="9.6833333333333336"/>
    <s v="microparada"/>
    <s v="microparada"/>
    <n v="27"/>
    <s v="julio"/>
    <s v="T"/>
    <s v="microparada"/>
    <s v="microparada"/>
    <s v="microparada"/>
    <s v="microparada"/>
    <s v="microparada"/>
  </r>
  <r>
    <n v="146146"/>
    <x v="0"/>
    <s v="Moreno"/>
    <x v="18"/>
    <d v="2018-11-01T00:00:00"/>
    <s v="-"/>
    <s v="Mantenimiento Mecanico"/>
    <d v="2023-07-04T00:00:00"/>
    <d v="1899-12-30T20:49:29"/>
    <d v="2023-07-04T00:00:00"/>
    <d v="1899-12-30T20:49:40"/>
    <n v="11"/>
    <n v="0.18333333333333332"/>
    <s v="microparada"/>
    <s v="microparada"/>
    <n v="27"/>
    <s v="julio"/>
    <s v="T"/>
    <s v="microparada"/>
    <s v="microparada"/>
    <s v="microparada"/>
    <s v="microparada"/>
    <s v="microparada"/>
  </r>
  <r>
    <n v="146147"/>
    <x v="0"/>
    <s v="Moreno"/>
    <x v="18"/>
    <d v="2018-11-01T00:00:00"/>
    <s v="-"/>
    <s v="Mantenimiento Electrico"/>
    <d v="2023-07-04T00:00:00"/>
    <d v="1899-12-30T20:49:46"/>
    <d v="2023-07-04T00:00:00"/>
    <d v="1899-12-30T21:13:26"/>
    <n v="1420"/>
    <n v="23.666666666666668"/>
    <s v="sin informacion"/>
    <s v="sin informacion"/>
    <n v="27"/>
    <s v="julio"/>
    <s v="T"/>
    <s v="sin informacion"/>
    <s v="sin informacion"/>
    <s v="sin informacion"/>
    <s v="sin informacion"/>
    <s v="sin informacion"/>
  </r>
  <r>
    <n v="146148"/>
    <x v="19"/>
    <s v="Moreno"/>
    <x v="3"/>
    <d v="2021-02-04T00:00:00"/>
    <s v="Victor"/>
    <s v="Mantenimiento Electrico"/>
    <d v="2023-07-04T00:00:00"/>
    <d v="1899-12-30T20:50:27"/>
    <d v="2023-07-04T00:00:00"/>
    <d v="1899-12-30T21:31:20"/>
    <n v="2453"/>
    <n v="40.883333333333333"/>
    <s v="sin informacion"/>
    <s v="sin informacion"/>
    <n v="27"/>
    <s v="julio"/>
    <s v="T"/>
    <s v="sin informacion"/>
    <s v="sin informacion"/>
    <s v="sin informacion"/>
    <s v="sin informacion"/>
    <s v="sin informacion"/>
  </r>
  <r>
    <n v="146153"/>
    <x v="19"/>
    <s v="Moreno"/>
    <x v="3"/>
    <d v="2021-02-04T00:00:00"/>
    <s v="Victor"/>
    <s v="Mantenimiento Mecanico"/>
    <d v="2023-07-04T00:00:00"/>
    <d v="1899-12-30T23:18:41"/>
    <d v="2023-07-04T00:00:00"/>
    <d v="1899-12-30T23:35:45"/>
    <n v="1024"/>
    <n v="17.066666666666666"/>
    <s v="se regula sensor de desbobinado de celofán."/>
    <s v="ajuste"/>
    <n v="27"/>
    <s v="julio"/>
    <s v="N"/>
    <m/>
    <s v="no"/>
    <m/>
    <m/>
    <m/>
  </r>
  <r>
    <n v="146164"/>
    <x v="0"/>
    <s v="Moreno"/>
    <x v="18"/>
    <d v="2018-11-01T00:00:00"/>
    <s v="-"/>
    <s v="Mantenimiento Electrico"/>
    <d v="2023-07-05T00:00:00"/>
    <d v="1899-12-30T06:05:33"/>
    <d v="2023-07-05T00:00:00"/>
    <d v="1899-12-30T12:25:47"/>
    <n v="22814"/>
    <n v="380.23333333333335"/>
    <s v="problemas con leva de llenado"/>
    <s v="ajuste"/>
    <n v="27"/>
    <s v="julio"/>
    <s v="M"/>
    <m/>
    <s v="no"/>
    <m/>
    <m/>
    <m/>
  </r>
  <r>
    <n v="146168"/>
    <x v="25"/>
    <s v="Moreno"/>
    <x v="4"/>
    <d v="2018-11-01T00:00:00"/>
    <s v="-"/>
    <s v="Mantenimiento Electrico"/>
    <d v="2023-07-05T00:00:00"/>
    <d v="1899-12-30T06:12:24"/>
    <d v="2023-07-05T00:00:00"/>
    <d v="1899-12-30T06:54:09"/>
    <n v="2505"/>
    <n v="41.75"/>
    <s v="regulacion"/>
    <s v="ajuste"/>
    <n v="27"/>
    <s v="julio"/>
    <s v="M"/>
    <m/>
    <s v="no"/>
    <m/>
    <m/>
    <m/>
  </r>
  <r>
    <n v="146171"/>
    <x v="9"/>
    <s v="Moreno"/>
    <x v="6"/>
    <d v="2021-03-03T00:00:00"/>
    <s v="Martín"/>
    <s v="Mantenimiento Mecanico"/>
    <d v="2023-07-05T00:00:00"/>
    <d v="1899-12-30T06:29:41"/>
    <d v="2023-07-05T00:00:00"/>
    <d v="1899-12-30T08:16:07"/>
    <n v="6386"/>
    <n v="106.43333333333334"/>
    <s v="se cambia actuador de pico"/>
    <s v="rotura"/>
    <n v="27"/>
    <s v="julio"/>
    <s v="M"/>
    <m/>
    <s v="si"/>
    <m/>
    <m/>
    <m/>
  </r>
  <r>
    <n v="146172"/>
    <x v="0"/>
    <s v="Moreno"/>
    <x v="0"/>
    <d v="2018-11-01T00:00:00"/>
    <s v="-"/>
    <s v="Mantenimiento Mecanico"/>
    <d v="2023-07-05T00:00:00"/>
    <d v="1899-12-30T06:45:31"/>
    <d v="2023-07-05T00:00:00"/>
    <d v="1899-12-30T07:15:43"/>
    <n v="1812"/>
    <n v="30.2"/>
    <s v="sin informacion"/>
    <s v="sin informacion"/>
    <n v="27"/>
    <s v="julio"/>
    <s v="M"/>
    <s v="sin informacion"/>
    <s v="sin informacion"/>
    <s v="sin informacion"/>
    <s v="sin informacion"/>
    <s v="sin informacion"/>
  </r>
  <r>
    <n v="146173"/>
    <x v="8"/>
    <s v="Moreno"/>
    <x v="4"/>
    <d v="2020-02-20T00:00:00"/>
    <s v="Martín"/>
    <s v="Mantenimiento Mecanico"/>
    <d v="2023-07-05T00:00:00"/>
    <d v="1899-12-30T06:54:16"/>
    <d v="2023-07-05T00:00:00"/>
    <d v="1899-12-30T15:15:26"/>
    <n v="30070"/>
    <n v="501.16666666666669"/>
    <s v="sin informacion"/>
    <s v="sin informacion"/>
    <n v="27"/>
    <s v="julio"/>
    <s v="M"/>
    <s v="sin informacion"/>
    <s v="sin informacion"/>
    <s v="sin informacion"/>
    <s v="sin informacion"/>
    <s v="sin informacion"/>
  </r>
  <r>
    <n v="146174"/>
    <x v="0"/>
    <s v="Moreno"/>
    <x v="5"/>
    <d v="2018-11-01T00:00:00"/>
    <s v="-"/>
    <s v="Mantenimiento Electrico"/>
    <d v="2023-07-05T00:00:00"/>
    <d v="1899-12-30T07:24:24"/>
    <d v="2023-07-05T00:00:00"/>
    <d v="1899-12-30T09:20:52"/>
    <n v="6988"/>
    <n v="116.46666666666667"/>
    <s v="sin informacion"/>
    <s v="sin informacion"/>
    <n v="27"/>
    <s v="julio"/>
    <s v="M"/>
    <s v="sin informacion"/>
    <s v="sin informacion"/>
    <s v="sin informacion"/>
    <s v="sin informacion"/>
    <s v="sin informacion"/>
  </r>
  <r>
    <n v="146175"/>
    <x v="17"/>
    <s v="Moreno"/>
    <x v="11"/>
    <d v="2021-03-08T00:00:00"/>
    <s v="Martín"/>
    <s v="Mantenimiento Mecanico"/>
    <d v="2023-07-05T00:00:00"/>
    <d v="1899-12-30T07:24:52"/>
    <d v="2023-07-05T00:00:00"/>
    <d v="1899-12-30T07:51:40"/>
    <n v="1608"/>
    <n v="26.8"/>
    <s v="sin informacion"/>
    <s v="sin informacion"/>
    <n v="27"/>
    <s v="julio"/>
    <s v="M"/>
    <s v="sin informacion"/>
    <s v="sin informacion"/>
    <s v="sin informacion"/>
    <s v="sin informacion"/>
    <s v="sin informacion"/>
  </r>
  <r>
    <n v="146179"/>
    <x v="24"/>
    <s v="Moreno"/>
    <x v="9"/>
    <d v="2018-11-01T00:00:00"/>
    <s v="-"/>
    <s v="Mantenimiento Mecanico"/>
    <d v="2023-07-05T00:00:00"/>
    <d v="1899-12-30T08:38:58"/>
    <d v="2023-07-05T00:00:00"/>
    <d v="1899-12-30T15:09:55"/>
    <n v="23457"/>
    <n v="390.95"/>
    <s v="rotura de cabeza de tornillo se coloca abrazaderas para evitar el movimiento..queda a reparar"/>
    <s v="rotura"/>
    <n v="27"/>
    <s v="julio"/>
    <s v="M"/>
    <m/>
    <s v="si"/>
    <m/>
    <m/>
    <m/>
  </r>
  <r>
    <n v="146181"/>
    <x v="0"/>
    <s v="Moreno"/>
    <x v="7"/>
    <d v="2018-11-01T00:00:00"/>
    <s v="-"/>
    <s v="Mantenimiento Electrico"/>
    <d v="2023-07-05T00:00:00"/>
    <d v="1899-12-30T09:05:59"/>
    <d v="2023-07-05T00:00:00"/>
    <d v="1899-12-30T09:06:06"/>
    <n v="7"/>
    <n v="0.11666666666666667"/>
    <s v="microparada"/>
    <s v="microparada"/>
    <n v="27"/>
    <s v="julio"/>
    <s v="M"/>
    <s v="microparada"/>
    <s v="microparada"/>
    <s v="microparada"/>
    <s v="microparada"/>
    <s v="microparada"/>
  </r>
  <r>
    <n v="146190"/>
    <x v="2"/>
    <s v="Moreno"/>
    <x v="13"/>
    <d v="2018-11-01T00:00:00"/>
    <s v="-"/>
    <s v="Mantenimiento Electrico"/>
    <d v="2023-07-05T00:00:00"/>
    <d v="1899-12-30T11:55:20"/>
    <d v="2023-07-05T00:00:00"/>
    <d v="1899-12-30T12:15:37"/>
    <n v="1217"/>
    <n v="20.283333333333335"/>
    <s v="sin informacion"/>
    <s v="sin informacion"/>
    <n v="27"/>
    <s v="julio"/>
    <s v="M"/>
    <s v="sin informacion"/>
    <s v="sin informacion"/>
    <s v="sin informacion"/>
    <s v="sin informacion"/>
    <s v="sin informacion"/>
  </r>
  <r>
    <n v="146193"/>
    <x v="0"/>
    <s v="Moreno"/>
    <x v="18"/>
    <d v="2018-11-01T00:00:00"/>
    <s v="-"/>
    <s v="Mantenimiento Mecanico"/>
    <d v="2023-07-05T00:00:00"/>
    <d v="1899-12-30T12:46:00"/>
    <d v="2023-07-05T00:00:00"/>
    <d v="1899-12-30T14:49:45"/>
    <n v="7425"/>
    <n v="123.75"/>
    <s v="sin informacion"/>
    <s v="sin informacion"/>
    <n v="27"/>
    <s v="julio"/>
    <s v="M"/>
    <s v="sin informacion"/>
    <s v="sin informacion"/>
    <s v="sin informacion"/>
    <s v="sin informacion"/>
    <s v="sin informacion"/>
  </r>
  <r>
    <n v="146199"/>
    <x v="3"/>
    <s v="Moreno"/>
    <x v="2"/>
    <d v="2020-02-20T00:00:00"/>
    <s v="Martín"/>
    <s v="Mantenimiento Mecanico"/>
    <d v="2023-07-05T00:00:00"/>
    <d v="1899-12-30T14:42:01"/>
    <d v="2023-07-05T00:00:00"/>
    <d v="1899-12-30T15:00:27"/>
    <n v="1106"/>
    <n v="18.433333333333334"/>
    <s v="cambio de resorte y eje de regulación a cabezal de toque número 4"/>
    <s v="ajuste"/>
    <n v="27"/>
    <s v="julio"/>
    <s v="T"/>
    <m/>
    <s v="no"/>
    <m/>
    <m/>
    <m/>
  </r>
  <r>
    <n v="146205"/>
    <x v="23"/>
    <s v="Moreno"/>
    <x v="12"/>
    <d v="2018-11-01T00:00:00"/>
    <s v="-"/>
    <s v="Mantenimiento Electrico"/>
    <d v="2023-07-05T00:00:00"/>
    <d v="1899-12-30T15:13:38"/>
    <d v="2023-07-05T00:00:00"/>
    <d v="1899-12-30T15:36:30"/>
    <n v="1372"/>
    <n v="22.866666666666667"/>
    <s v="sin informacion"/>
    <s v="sin informacion"/>
    <n v="27"/>
    <s v="julio"/>
    <s v="T"/>
    <s v="sin informacion"/>
    <s v="sin informacion"/>
    <s v="sin informacion"/>
    <s v="sin informacion"/>
    <s v="sin informacion"/>
  </r>
  <r>
    <n v="146210"/>
    <x v="0"/>
    <s v="Moreno"/>
    <x v="7"/>
    <d v="2018-11-01T00:00:00"/>
    <s v="-"/>
    <s v="Mantenimiento Electrico"/>
    <d v="2023-07-05T00:00:00"/>
    <d v="1899-12-30T15:57:29"/>
    <d v="2023-07-05T00:00:00"/>
    <d v="1899-12-30T15:57:42"/>
    <n v="13"/>
    <n v="0.21666666666666667"/>
    <s v="microparada"/>
    <s v="microparada"/>
    <n v="27"/>
    <s v="julio"/>
    <s v="T"/>
    <s v="microparada"/>
    <s v="microparada"/>
    <s v="microparada"/>
    <s v="microparada"/>
    <s v="microparada"/>
  </r>
  <r>
    <n v="146212"/>
    <x v="2"/>
    <s v="Moreno"/>
    <x v="13"/>
    <d v="2018-11-01T00:00:00"/>
    <s v="-"/>
    <s v="Mantenimiento Electrico"/>
    <d v="2023-07-05T00:00:00"/>
    <d v="1899-12-30T16:03:50"/>
    <d v="2023-07-05T00:00:00"/>
    <d v="1899-12-30T16:31:10"/>
    <n v="1640"/>
    <n v="27.333333333333332"/>
    <s v="sin informacion"/>
    <s v="sin informacion"/>
    <n v="27"/>
    <s v="julio"/>
    <s v="T"/>
    <s v="sin informacion"/>
    <s v="sin informacion"/>
    <s v="sin informacion"/>
    <s v="sin informacion"/>
    <s v="sin informacion"/>
  </r>
  <r>
    <n v="146218"/>
    <x v="19"/>
    <s v="Moreno"/>
    <x v="12"/>
    <d v="2020-02-21T00:00:00"/>
    <s v="Martín"/>
    <s v="Mantenimiento Mecanico"/>
    <d v="2023-07-05T00:00:00"/>
    <d v="1899-12-30T17:12:10"/>
    <d v="2023-07-05T00:00:00"/>
    <d v="1899-12-30T18:54:45"/>
    <n v="6155"/>
    <n v="102.58333333333333"/>
    <s v="regulacion"/>
    <s v="ajuste"/>
    <n v="27"/>
    <s v="julio"/>
    <s v="T"/>
    <m/>
    <s v="no"/>
    <m/>
    <m/>
    <m/>
  </r>
  <r>
    <n v="146219"/>
    <x v="3"/>
    <s v="Moreno"/>
    <x v="2"/>
    <d v="2020-02-20T00:00:00"/>
    <s v="Martín"/>
    <s v="Mantenimiento Mecanico"/>
    <d v="2023-07-05T00:00:00"/>
    <d v="1899-12-30T17:17:00"/>
    <d v="2023-07-05T00:00:00"/>
    <d v="1899-12-30T18:05:52"/>
    <n v="2932"/>
    <n v="48.866666666666667"/>
    <s v="cambio de resorte y eje de regulación a cabezal de toque número 4"/>
    <s v="ajuste"/>
    <n v="27"/>
    <s v="julio"/>
    <s v="T"/>
    <m/>
    <s v="no"/>
    <m/>
    <m/>
    <m/>
  </r>
  <r>
    <n v="146226"/>
    <x v="19"/>
    <s v="Moreno"/>
    <x v="10"/>
    <d v="2023-05-17T00:00:00"/>
    <s v="Juan Manuel"/>
    <s v="Mantenimiento Electrico"/>
    <d v="2023-07-05T00:00:00"/>
    <d v="1899-12-30T18:29:35"/>
    <d v="2023-07-05T00:00:00"/>
    <d v="1899-12-30T18:33:21"/>
    <n v="226"/>
    <n v="3.7666666666666666"/>
    <s v="microparada"/>
    <s v="microparada"/>
    <n v="27"/>
    <s v="julio"/>
    <s v="T"/>
    <s v="microparada"/>
    <s v="microparada"/>
    <s v="microparada"/>
    <s v="microparada"/>
    <s v="microparada"/>
  </r>
  <r>
    <n v="146231"/>
    <x v="11"/>
    <s v="Moreno"/>
    <x v="10"/>
    <d v="2018-11-01T00:00:00"/>
    <s v="-"/>
    <s v="Mantenimiento Mecanico"/>
    <d v="2023-07-05T00:00:00"/>
    <d v="1899-12-30T18:43:08"/>
    <d v="2023-07-05T00:00:00"/>
    <d v="1899-12-30T19:03:18"/>
    <n v="1210"/>
    <n v="20.166666666666668"/>
    <s v="sin informacion"/>
    <s v="sin informacion"/>
    <n v="27"/>
    <s v="julio"/>
    <s v="T"/>
    <s v="sin informacion"/>
    <s v="sin informacion"/>
    <s v="sin informacion"/>
    <s v="sin informacion"/>
    <s v="sin informacion"/>
  </r>
  <r>
    <n v="146233"/>
    <x v="19"/>
    <s v="Moreno"/>
    <x v="12"/>
    <d v="2020-02-21T00:00:00"/>
    <s v="Martín"/>
    <s v="Mantenimiento Mecanico"/>
    <d v="2023-07-05T00:00:00"/>
    <d v="1899-12-30T18:58:01"/>
    <d v="2023-07-05T00:00:00"/>
    <d v="1899-12-30T19:52:34"/>
    <n v="3273"/>
    <n v="54.55"/>
    <s v="regulacion"/>
    <s v="ajuste"/>
    <n v="27"/>
    <s v="julio"/>
    <s v="T"/>
    <m/>
    <s v="no"/>
    <m/>
    <m/>
    <m/>
  </r>
  <r>
    <n v="146238"/>
    <x v="3"/>
    <s v="Moreno"/>
    <x v="10"/>
    <d v="2018-11-01T00:00:00"/>
    <s v="-"/>
    <s v="Mantenimiento Mecanico"/>
    <d v="2023-07-05T00:00:00"/>
    <d v="1899-12-30T20:21:00"/>
    <d v="2023-07-05T00:00:00"/>
    <d v="1899-12-30T21:33:33"/>
    <n v="4353"/>
    <n v="72.55"/>
    <s v="cambió resorte de cabezal de torqueadora"/>
    <s v="rotura"/>
    <n v="27"/>
    <s v="julio"/>
    <s v="T"/>
    <m/>
    <s v="si"/>
    <m/>
    <m/>
    <m/>
  </r>
  <r>
    <n v="146242"/>
    <x v="23"/>
    <s v="Moreno"/>
    <x v="12"/>
    <d v="2018-11-01T00:00:00"/>
    <s v="-"/>
    <s v="Mantenimiento Mecanico"/>
    <d v="2023-07-05T00:00:00"/>
    <d v="1899-12-30T21:24:07"/>
    <d v="2023-07-05T00:00:00"/>
    <d v="1899-12-30T21:28:04"/>
    <n v="237"/>
    <n v="3.95"/>
    <s v="microparada"/>
    <s v="microparada"/>
    <n v="27"/>
    <s v="julio"/>
    <s v="T"/>
    <s v="microparada"/>
    <s v="microparada"/>
    <s v="microparada"/>
    <s v="microparada"/>
    <s v="microparada"/>
  </r>
  <r>
    <n v="146243"/>
    <x v="23"/>
    <s v="Moreno"/>
    <x v="12"/>
    <d v="2018-11-01T00:00:00"/>
    <s v="-"/>
    <s v="Mantenimiento Electrico"/>
    <d v="2023-07-05T00:00:00"/>
    <d v="1899-12-30T21:38:53"/>
    <d v="2023-07-05T00:00:00"/>
    <d v="1899-12-30T21:54:17"/>
    <n v="924"/>
    <n v="15.4"/>
    <s v="sin informacion"/>
    <s v="sin informacion"/>
    <n v="27"/>
    <s v="julio"/>
    <s v="T"/>
    <s v="sin informacion"/>
    <s v="sin informacion"/>
    <s v="sin informacion"/>
    <s v="sin informacion"/>
    <s v="sin informacion"/>
  </r>
  <r>
    <n v="146245"/>
    <x v="0"/>
    <s v="Moreno"/>
    <x v="7"/>
    <d v="2018-11-01T00:00:00"/>
    <s v="-"/>
    <s v="Mantenimiento Mecanico"/>
    <d v="2023-07-05T00:00:00"/>
    <d v="1899-12-30T23:17:13"/>
    <d v="2023-07-05T00:00:00"/>
    <d v="1899-12-30T23:33:56"/>
    <n v="1003"/>
    <n v="16.716666666666665"/>
    <s v="se coloca tornillos faltantes a eslabones de cadena de llenadora."/>
    <s v="ajuste"/>
    <n v="27"/>
    <s v="julio"/>
    <s v="N"/>
    <m/>
    <s v="no"/>
    <m/>
    <m/>
    <m/>
  </r>
  <r>
    <n v="146247"/>
    <x v="1"/>
    <s v="Moreno"/>
    <x v="2"/>
    <d v="2020-10-16T00:00:00"/>
    <s v="Martín"/>
    <s v="Mantenimiento Electrico"/>
    <d v="2023-07-05T00:00:00"/>
    <d v="1899-12-30T23:39:07"/>
    <d v="2023-07-05T00:00:00"/>
    <d v="1899-12-30T23:39:17"/>
    <n v="10"/>
    <n v="0.16666666666666666"/>
    <s v="microparada"/>
    <s v="microparada"/>
    <n v="27"/>
    <s v="julio"/>
    <s v="N"/>
    <s v="microparada"/>
    <s v="microparada"/>
    <s v="microparada"/>
    <s v="microparada"/>
    <s v="microparada"/>
  </r>
  <r>
    <n v="146249"/>
    <x v="19"/>
    <s v="Moreno"/>
    <x v="3"/>
    <d v="2021-02-04T00:00:00"/>
    <s v="Victor"/>
    <s v="Mantenimiento Electrico"/>
    <d v="2023-07-06T00:00:00"/>
    <d v="1899-12-30T00:06:14"/>
    <d v="2023-07-06T00:00:00"/>
    <d v="1899-12-30T00:31:48"/>
    <n v="1534"/>
    <n v="25.566666666666666"/>
    <s v="regulacion"/>
    <s v="ajuste"/>
    <n v="27"/>
    <s v="julio"/>
    <s v="N"/>
    <m/>
    <s v="no"/>
    <m/>
    <m/>
    <m/>
  </r>
  <r>
    <n v="146252"/>
    <x v="3"/>
    <s v="Moreno"/>
    <x v="2"/>
    <d v="2020-02-20T00:00:00"/>
    <s v="Martín"/>
    <s v="Mantenimiento Mecanico"/>
    <d v="2023-07-06T00:00:00"/>
    <d v="1899-12-30T01:05:01"/>
    <d v="2023-07-06T00:00:00"/>
    <d v="1899-12-30T12:35:30"/>
    <n v="41429"/>
    <n v="690.48333333333335"/>
    <s v="rotura de cabezal numero 4 de torqueo"/>
    <s v="rotura"/>
    <n v="27"/>
    <s v="julio"/>
    <s v="N"/>
    <m/>
    <s v="si"/>
    <m/>
    <m/>
    <m/>
  </r>
  <r>
    <n v="146254"/>
    <x v="19"/>
    <s v="Moreno"/>
    <x v="3"/>
    <d v="2021-02-04T00:00:00"/>
    <s v="Victor"/>
    <s v="Mantenimiento Mecanico"/>
    <d v="2023-07-06T00:00:00"/>
    <d v="1899-12-30T04:31:09"/>
    <d v="2023-07-06T00:00:00"/>
    <d v="1899-12-30T04:37:38"/>
    <n v="389"/>
    <n v="6.4833333333333334"/>
    <s v="microparada"/>
    <s v="microparada"/>
    <n v="27"/>
    <s v="julio"/>
    <s v="N"/>
    <s v="microparada"/>
    <s v="microparada"/>
    <s v="microparada"/>
    <s v="microparada"/>
    <s v="microparada"/>
  </r>
  <r>
    <n v="146255"/>
    <x v="2"/>
    <s v="Moreno"/>
    <x v="3"/>
    <d v="2021-02-04T00:00:00"/>
    <s v="Victor"/>
    <s v="Mantenimiento Mecanico"/>
    <d v="2023-07-06T00:00:00"/>
    <d v="1899-12-30T04:37:47"/>
    <d v="2023-07-06T00:00:00"/>
    <d v="1899-12-30T05:25:39"/>
    <n v="2872"/>
    <n v="47.866666666666667"/>
    <s v="estuchadora se rompió brazo de bajador de liner."/>
    <s v="rotura"/>
    <n v="27"/>
    <s v="julio"/>
    <s v="N"/>
    <m/>
    <s v="si"/>
    <m/>
    <m/>
    <m/>
  </r>
  <r>
    <n v="146256"/>
    <x v="8"/>
    <s v="Moreno"/>
    <x v="4"/>
    <d v="2020-02-20T00:00:00"/>
    <s v="Martín"/>
    <s v="Mantenimiento Mecanico"/>
    <d v="2023-07-06T00:00:00"/>
    <d v="1899-12-30T06:04:32"/>
    <d v="2023-07-06T00:00:00"/>
    <d v="1899-12-30T06:39:02"/>
    <n v="2070"/>
    <n v="34.5"/>
    <s v="regulacion"/>
    <s v="ajuste"/>
    <n v="27"/>
    <s v="julio"/>
    <s v="M"/>
    <m/>
    <s v="no"/>
    <m/>
    <m/>
    <m/>
  </r>
  <r>
    <n v="146266"/>
    <x v="34"/>
    <s v="Moreno"/>
    <x v="7"/>
    <d v="2021-03-10T00:00:00"/>
    <s v="Martín"/>
    <s v="Mantenimiento Mecanico"/>
    <d v="2023-07-06T00:00:00"/>
    <d v="1899-12-30T08:44:38"/>
    <d v="2023-07-06T00:00:00"/>
    <d v="1899-12-30T10:42:19"/>
    <n v="7061"/>
    <n v="117.68333333333334"/>
    <s v="sin informacion"/>
    <s v="sin informacion"/>
    <n v="27"/>
    <s v="julio"/>
    <s v="M"/>
    <s v="sin informacion"/>
    <s v="sin informacion"/>
    <s v="sin informacion"/>
    <s v="sin informacion"/>
    <s v="sin informacion"/>
  </r>
  <r>
    <n v="146270"/>
    <x v="6"/>
    <s v="Moreno"/>
    <x v="15"/>
    <d v="2018-11-01T00:00:00"/>
    <s v="-"/>
    <s v="Mantenimiento Mecanico"/>
    <d v="2023-07-06T00:00:00"/>
    <d v="1899-12-30T09:19:23"/>
    <d v="2023-07-06T00:00:00"/>
    <d v="1899-12-30T10:20:13"/>
    <n v="3650"/>
    <n v="60.833333333333336"/>
    <s v="sin informacion"/>
    <s v="sin informacion"/>
    <n v="27"/>
    <s v="julio"/>
    <s v="M"/>
    <s v="sin informacion"/>
    <s v="sin informacion"/>
    <s v="sin informacion"/>
    <s v="sin informacion"/>
    <s v="sin informacion"/>
  </r>
  <r>
    <n v="146271"/>
    <x v="0"/>
    <s v="Moreno"/>
    <x v="5"/>
    <d v="2018-11-01T00:00:00"/>
    <s v="-"/>
    <s v="Mantenimiento Electrico"/>
    <d v="2023-07-06T00:00:00"/>
    <d v="1899-12-30T09:20:08"/>
    <d v="2023-07-06T00:00:00"/>
    <d v="1899-12-30T09:46:07"/>
    <n v="1559"/>
    <n v="25.983333333333334"/>
    <s v="soluciona maquinista"/>
    <s v="ajuste"/>
    <n v="27"/>
    <s v="julio"/>
    <s v="M"/>
    <m/>
    <s v="no"/>
    <m/>
    <m/>
    <m/>
  </r>
  <r>
    <n v="146282"/>
    <x v="17"/>
    <s v="Moreno"/>
    <x v="11"/>
    <d v="2021-03-08T00:00:00"/>
    <s v="Martín"/>
    <s v="Mantenimiento Mecanico"/>
    <d v="2023-07-06T00:00:00"/>
    <d v="1899-12-30T11:26:39"/>
    <d v="2023-07-06T00:00:00"/>
    <d v="1899-12-30T11:37:00"/>
    <n v="621"/>
    <n v="10.35"/>
    <s v="sin informacion"/>
    <s v="sin informacion"/>
    <n v="27"/>
    <s v="julio"/>
    <s v="M"/>
    <s v="sin informacion"/>
    <s v="sin informacion"/>
    <s v="sin informacion"/>
    <s v="sin informacion"/>
    <s v="sin informacion"/>
  </r>
  <r>
    <n v="146286"/>
    <x v="23"/>
    <s v="Moreno"/>
    <x v="12"/>
    <d v="2018-11-01T00:00:00"/>
    <s v="-"/>
    <s v="Mantenimiento Electrico"/>
    <d v="2023-07-06T00:00:00"/>
    <d v="1899-12-30T14:16:44"/>
    <d v="2023-07-06T00:00:00"/>
    <d v="1899-12-30T14:47:02"/>
    <n v="1818"/>
    <n v="30.3"/>
    <s v="se fue a falla driver"/>
    <s v="ajuste"/>
    <n v="27"/>
    <s v="julio"/>
    <s v="T"/>
    <m/>
    <s v="no"/>
    <m/>
    <m/>
    <m/>
  </r>
  <r>
    <n v="146289"/>
    <x v="19"/>
    <s v="Moreno"/>
    <x v="3"/>
    <d v="2021-02-04T00:00:00"/>
    <s v="Victor"/>
    <s v="Mantenimiento Mecanico"/>
    <d v="2023-07-06T00:00:00"/>
    <d v="1899-12-30T14:25:46"/>
    <d v="2023-07-06T00:00:00"/>
    <d v="1899-12-30T14:50:57"/>
    <n v="1511"/>
    <n v="25.183333333333334"/>
    <s v="sin informacion"/>
    <s v="sin informacion"/>
    <n v="27"/>
    <s v="julio"/>
    <s v="T"/>
    <s v="sin informacion"/>
    <s v="sin informacion"/>
    <s v="sin informacion"/>
    <s v="sin informacion"/>
    <s v="sin informacion"/>
  </r>
  <r>
    <n v="146292"/>
    <x v="6"/>
    <s v="Moreno"/>
    <x v="14"/>
    <d v="2018-11-01T00:00:00"/>
    <s v="-"/>
    <s v="Mantenimiento Mecanico"/>
    <d v="2023-07-06T00:00:00"/>
    <d v="1899-12-30T14:53:17"/>
    <d v="2023-07-06T00:00:00"/>
    <d v="1899-12-30T15:45:33"/>
    <n v="3136"/>
    <n v="52.266666666666666"/>
    <s v="sin informacion"/>
    <s v="sin informacion"/>
    <n v="27"/>
    <s v="julio"/>
    <s v="T"/>
    <s v="sin informacion"/>
    <s v="sin informacion"/>
    <s v="sin informacion"/>
    <s v="sin informacion"/>
    <s v="sin informacion"/>
  </r>
  <r>
    <n v="146297"/>
    <x v="38"/>
    <s v="Moreno"/>
    <x v="11"/>
    <d v="2018-11-01T00:00:00"/>
    <s v="-"/>
    <s v="Mantenimiento Mecanico"/>
    <d v="2023-07-06T00:00:00"/>
    <d v="1899-12-30T16:55:52"/>
    <d v="2023-07-06T00:00:00"/>
    <d v="1899-12-30T17:39:38"/>
    <n v="2626"/>
    <n v="43.766666666666666"/>
    <s v="regulación de expulsor de cepillo la llenadora tiene problema con el F.I tiene aire y varía el pesó"/>
    <s v="ajuste"/>
    <n v="27"/>
    <s v="julio"/>
    <s v="T"/>
    <m/>
    <s v="no"/>
    <m/>
    <m/>
    <m/>
  </r>
  <r>
    <n v="146300"/>
    <x v="3"/>
    <s v="Moreno"/>
    <x v="2"/>
    <d v="2020-02-20T00:00:00"/>
    <s v="Martín"/>
    <s v="Mantenimiento Mecanico"/>
    <d v="2023-07-06T00:00:00"/>
    <d v="1899-12-30T16:58:52"/>
    <d v="2023-07-06T00:00:00"/>
    <d v="1899-12-30T17:11:07"/>
    <n v="735"/>
    <n v="12.25"/>
    <s v="sin informacion"/>
    <s v="sin informacion"/>
    <n v="27"/>
    <s v="julio"/>
    <s v="T"/>
    <s v="sin informacion"/>
    <s v="sin informacion"/>
    <s v="sin informacion"/>
    <s v="sin informacion"/>
    <s v="sin informacion"/>
  </r>
  <r>
    <n v="146303"/>
    <x v="0"/>
    <s v="Moreno"/>
    <x v="2"/>
    <d v="2018-11-01T00:00:00"/>
    <s v="-"/>
    <s v="Mantenimiento Mecanico"/>
    <d v="2023-07-06T00:00:00"/>
    <d v="1899-12-30T17:14:06"/>
    <d v="2023-07-06T00:00:00"/>
    <d v="1899-12-30T17:40:46"/>
    <n v="1600"/>
    <n v="26.666666666666668"/>
    <s v="sin informacion"/>
    <s v="sin informacion"/>
    <n v="27"/>
    <s v="julio"/>
    <s v="T"/>
    <s v="sin informacion"/>
    <s v="sin informacion"/>
    <s v="sin informacion"/>
    <s v="sin informacion"/>
    <s v="sin informacion"/>
  </r>
  <r>
    <n v="146304"/>
    <x v="0"/>
    <s v="Moreno"/>
    <x v="15"/>
    <d v="2018-11-01T00:00:00"/>
    <s v="-"/>
    <s v="Mantenimiento Mecanico"/>
    <d v="2023-07-06T00:00:00"/>
    <d v="1899-12-30T17:23:10"/>
    <d v="2023-07-06T00:00:00"/>
    <d v="1899-12-30T18:10:40"/>
    <n v="2850"/>
    <n v="47.5"/>
    <s v="sin informacion"/>
    <s v="sin informacion"/>
    <n v="27"/>
    <s v="julio"/>
    <s v="T"/>
    <s v="sin informacion"/>
    <s v="sin informacion"/>
    <s v="sin informacion"/>
    <s v="sin informacion"/>
    <s v="sin informacion"/>
  </r>
  <r>
    <n v="146305"/>
    <x v="6"/>
    <s v="Moreno"/>
    <x v="14"/>
    <d v="2018-11-01T00:00:00"/>
    <s v="-"/>
    <s v="Mantenimiento Electrico"/>
    <d v="2023-07-06T00:00:00"/>
    <d v="1899-12-30T17:30:38"/>
    <d v="2023-07-06T00:00:00"/>
    <d v="1899-12-30T21:11:02"/>
    <n v="13224"/>
    <n v="220.4"/>
    <s v="se coloca guía para posicionar envases y se regula"/>
    <s v="ajuste"/>
    <n v="27"/>
    <s v="julio"/>
    <s v="T"/>
    <m/>
    <s v="no"/>
    <m/>
    <m/>
    <m/>
  </r>
  <r>
    <n v="146306"/>
    <x v="3"/>
    <s v="Moreno"/>
    <x v="2"/>
    <d v="2020-02-20T00:00:00"/>
    <s v="Martín"/>
    <s v="Mantenimiento Mecanico"/>
    <d v="2023-07-06T00:00:00"/>
    <d v="1899-12-30T17:53:55"/>
    <d v="2023-07-06T00:00:00"/>
    <d v="1899-12-30T18:36:05"/>
    <n v="2530"/>
    <n v="42.166666666666664"/>
    <s v="Se pone a punto tornillo de entrada de envases"/>
    <s v="ajuste"/>
    <n v="27"/>
    <s v="julio"/>
    <s v="T"/>
    <m/>
    <s v="no"/>
    <m/>
    <m/>
    <m/>
  </r>
  <r>
    <n v="146310"/>
    <x v="38"/>
    <s v="Moreno"/>
    <x v="11"/>
    <d v="2018-11-01T00:00:00"/>
    <s v="-"/>
    <s v="Mantenimiento Mecanico"/>
    <d v="2023-07-06T00:00:00"/>
    <d v="1899-12-30T17:58:18"/>
    <d v="2023-07-06T00:00:00"/>
    <d v="1899-12-30T17:59:02"/>
    <n v="44"/>
    <n v="0.73333333333333328"/>
    <s v="microparada"/>
    <s v="microparada"/>
    <n v="27"/>
    <s v="julio"/>
    <s v="T"/>
    <s v="microparada"/>
    <s v="microparada"/>
    <s v="microparada"/>
    <s v="microparada"/>
    <s v="microparada"/>
  </r>
  <r>
    <n v="146313"/>
    <x v="11"/>
    <s v="Moreno"/>
    <x v="8"/>
    <d v="2018-11-01T00:00:00"/>
    <s v="-"/>
    <s v="Mantenimiento Mecanico"/>
    <d v="2023-07-06T00:00:00"/>
    <d v="1899-12-30T18:09:03"/>
    <d v="2023-07-06T00:00:00"/>
    <d v="1899-12-30T18:54:48"/>
    <n v="2745"/>
    <n v="45.75"/>
    <s v="Se tensa correa"/>
    <s v="ajuste"/>
    <n v="27"/>
    <s v="julio"/>
    <s v="T"/>
    <m/>
    <s v="no"/>
    <m/>
    <m/>
    <m/>
  </r>
  <r>
    <n v="146315"/>
    <x v="17"/>
    <s v="Moreno"/>
    <x v="11"/>
    <d v="2021-03-08T00:00:00"/>
    <s v="Martín"/>
    <s v="Mantenimiento Mecanico"/>
    <d v="2023-07-06T00:00:00"/>
    <d v="1899-12-30T18:34:03"/>
    <d v="2023-07-06T00:00:00"/>
    <d v="1899-12-30T19:10:33"/>
    <n v="2190"/>
    <n v="36.5"/>
    <s v="regulación de expulsor de cepillo la llenadora tiene problema con el F.I tiene aire y varía el pesó"/>
    <s v="ajuste"/>
    <n v="27"/>
    <s v="julio"/>
    <s v="T"/>
    <m/>
    <s v="no"/>
    <m/>
    <m/>
    <m/>
  </r>
  <r>
    <n v="146319"/>
    <x v="3"/>
    <s v="Moreno"/>
    <x v="2"/>
    <d v="2020-02-20T00:00:00"/>
    <s v="Martín"/>
    <s v="Mantenimiento Mecanico"/>
    <d v="2023-07-06T00:00:00"/>
    <d v="1899-12-30T18:58:34"/>
    <d v="2023-07-06T00:00:00"/>
    <d v="1899-12-30T19:59:57"/>
    <n v="3683"/>
    <n v="61.383333333333333"/>
    <s v="Se pone a punto tornillo de entrada de envases"/>
    <s v="ajuste"/>
    <n v="27"/>
    <s v="julio"/>
    <s v="T"/>
    <m/>
    <s v="no"/>
    <m/>
    <m/>
    <m/>
  </r>
  <r>
    <n v="146325"/>
    <x v="3"/>
    <s v="Moreno"/>
    <x v="2"/>
    <d v="2020-02-20T00:00:00"/>
    <s v="Martín"/>
    <s v="Mantenimiento Mecanico"/>
    <d v="2023-07-06T00:00:00"/>
    <d v="1899-12-30T20:01:18"/>
    <d v="2023-07-06T00:00:00"/>
    <d v="1899-12-30T21:23:25"/>
    <n v="4927"/>
    <n v="82.11666666666666"/>
    <s v="Se pone a punto tornillo de entrada de envases"/>
    <s v="ajuste"/>
    <n v="27"/>
    <s v="julio"/>
    <s v="T"/>
    <m/>
    <s v="no"/>
    <m/>
    <m/>
    <m/>
  </r>
  <r>
    <n v="146335"/>
    <x v="23"/>
    <s v="Moreno"/>
    <x v="12"/>
    <d v="2018-11-01T00:00:00"/>
    <s v="-"/>
    <s v="Mantenimiento Mecanico"/>
    <d v="2023-07-07T00:00:00"/>
    <d v="1899-12-30T02:00:43"/>
    <d v="2023-07-07T00:00:00"/>
    <d v="1899-12-30T05:30:38"/>
    <n v="12595"/>
    <n v="209.91666666666666"/>
    <s v="sin informacion"/>
    <s v="sin informacion"/>
    <n v="27"/>
    <s v="julio"/>
    <s v="N"/>
    <s v="sin informacion"/>
    <s v="sin informacion"/>
    <s v="sin informacion"/>
    <s v="sin informacion"/>
    <s v="sin informacion"/>
  </r>
  <r>
    <n v="146336"/>
    <x v="0"/>
    <s v="Moreno"/>
    <x v="7"/>
    <d v="2018-11-01T00:00:00"/>
    <s v="-"/>
    <s v="Mantenimiento Mecanico"/>
    <d v="2023-07-07T00:00:00"/>
    <d v="1899-12-30T02:44:19"/>
    <d v="2023-07-07T00:00:00"/>
    <d v="1899-12-30T03:02:16"/>
    <n v="1077"/>
    <n v="17.95"/>
    <s v="sin informacion"/>
    <s v="sin informacion"/>
    <n v="27"/>
    <s v="julio"/>
    <s v="N"/>
    <s v="sin informacion"/>
    <s v="sin informacion"/>
    <s v="sin informacion"/>
    <s v="sin informacion"/>
    <s v="sin informacion"/>
  </r>
  <r>
    <n v="146338"/>
    <x v="0"/>
    <s v="Moreno"/>
    <x v="3"/>
    <d v="2021-02-04T00:00:00"/>
    <s v="Victor"/>
    <s v="Mantenimiento Mecanico"/>
    <d v="2023-07-07T00:00:00"/>
    <d v="1899-12-30T05:00:38"/>
    <d v="2023-07-07T00:00:00"/>
    <d v="1899-12-30T05:09:14"/>
    <n v="516"/>
    <n v="8.6"/>
    <s v="microparada"/>
    <s v="microparada"/>
    <n v="27"/>
    <s v="julio"/>
    <s v="N"/>
    <s v="microparada"/>
    <s v="microparada"/>
    <s v="microparada"/>
    <s v="microparada"/>
    <s v="microparada"/>
  </r>
  <r>
    <n v="146352"/>
    <x v="6"/>
    <s v="Moreno"/>
    <x v="8"/>
    <d v="2018-11-01T00:00:00"/>
    <s v="-"/>
    <s v="Mantenimiento Mecanico"/>
    <d v="2023-07-07T00:00:00"/>
    <d v="1899-12-30T08:19:16"/>
    <d v="2023-07-07T00:00:00"/>
    <d v="1899-12-30T10:51:06"/>
    <n v="9110"/>
    <n v="151.83333333333334"/>
    <s v="soluciona mecanico de linea"/>
    <s v="ajuste"/>
    <n v="27"/>
    <s v="julio"/>
    <s v="M"/>
    <m/>
    <s v="no"/>
    <m/>
    <m/>
    <m/>
  </r>
  <r>
    <n v="146353"/>
    <x v="8"/>
    <s v="Moreno"/>
    <x v="4"/>
    <d v="2020-02-20T00:00:00"/>
    <s v="Martín"/>
    <s v="Mantenimiento Mecanico"/>
    <d v="2023-07-07T00:00:00"/>
    <d v="1899-12-30T08:19:53"/>
    <d v="2023-07-07T00:00:00"/>
    <d v="1899-12-30T08:58:07"/>
    <n v="2294"/>
    <n v="38.233333333333334"/>
    <s v="se revisa codigo"/>
    <s v="ajuste"/>
    <n v="27"/>
    <s v="julio"/>
    <s v="M"/>
    <m/>
    <s v="no"/>
    <m/>
    <m/>
    <m/>
  </r>
  <r>
    <n v="146354"/>
    <x v="28"/>
    <s v="Moreno"/>
    <x v="2"/>
    <d v="2018-11-01T00:00:00"/>
    <s v="-"/>
    <s v="Mantenimiento Mecanico"/>
    <d v="2023-07-07T00:00:00"/>
    <d v="1899-12-30T08:38:46"/>
    <d v="2023-07-07T00:00:00"/>
    <d v="1899-12-30T08:41:48"/>
    <n v="182"/>
    <n v="3.0333333333333332"/>
    <s v="microparada"/>
    <s v="microparada"/>
    <n v="27"/>
    <s v="julio"/>
    <s v="M"/>
    <s v="microparada"/>
    <s v="microparada"/>
    <s v="microparada"/>
    <s v="microparada"/>
    <s v="microparada"/>
  </r>
  <r>
    <n v="146374"/>
    <x v="41"/>
    <s v="Moreno"/>
    <x v="2"/>
    <d v="2020-02-20T00:00:00"/>
    <s v="Martín"/>
    <s v="Mantenimiento Mecanico"/>
    <d v="2023-07-07T00:00:00"/>
    <d v="1899-12-30T10:23:14"/>
    <d v="2023-07-07T00:00:00"/>
    <d v="1899-12-30T10:34:10"/>
    <n v="656"/>
    <n v="10.933333333333334"/>
    <s v="sin informacion"/>
    <s v="sin informacion"/>
    <n v="27"/>
    <s v="julio"/>
    <s v="M"/>
    <s v="sin informacion"/>
    <s v="sin informacion"/>
    <s v="sin informacion"/>
    <s v="sin informacion"/>
    <s v="sin informacion"/>
  </r>
  <r>
    <n v="146375"/>
    <x v="41"/>
    <s v="Moreno"/>
    <x v="2"/>
    <d v="2020-02-20T00:00:00"/>
    <s v="Martín"/>
    <s v="Mantenimiento Mecanico"/>
    <d v="2023-07-07T00:00:00"/>
    <d v="1899-12-30T10:34:17"/>
    <d v="2023-07-07T00:00:00"/>
    <d v="1899-12-30T11:17:54"/>
    <n v="2617"/>
    <n v="43.616666666666667"/>
    <s v="sin informacion"/>
    <s v="sin informacion"/>
    <n v="27"/>
    <s v="julio"/>
    <s v="M"/>
    <s v="sin informacion"/>
    <s v="sin informacion"/>
    <s v="sin informacion"/>
    <s v="sin informacion"/>
    <s v="sin informacion"/>
  </r>
  <r>
    <n v="146382"/>
    <x v="19"/>
    <s v="Moreno"/>
    <x v="10"/>
    <d v="2023-05-17T00:00:00"/>
    <s v="Juan Manuel"/>
    <s v="Mantenimiento Mecanico"/>
    <d v="2023-07-07T00:00:00"/>
    <d v="1899-12-30T11:01:31"/>
    <d v="2023-07-07T00:00:00"/>
    <d v="1899-12-30T11:15:33"/>
    <n v="842"/>
    <n v="14.033333333333333"/>
    <s v="se cambian bandas laterales de entrada"/>
    <s v="rotura"/>
    <n v="27"/>
    <s v="julio"/>
    <s v="M"/>
    <m/>
    <s v="si"/>
    <m/>
    <m/>
    <m/>
  </r>
  <r>
    <n v="146383"/>
    <x v="14"/>
    <s v="Moreno"/>
    <x v="2"/>
    <d v="2020-02-20T00:00:00"/>
    <s v="Martín"/>
    <s v="Mantenimiento Electrico"/>
    <d v="2023-07-07T00:00:00"/>
    <d v="1899-12-30T11:18:24"/>
    <d v="2023-07-07T00:00:00"/>
    <d v="1899-12-30T11:28:04"/>
    <n v="580"/>
    <n v="9.6666666666666661"/>
    <s v="microparada"/>
    <s v="microparada"/>
    <n v="27"/>
    <s v="julio"/>
    <s v="M"/>
    <s v="microparada"/>
    <s v="microparada"/>
    <s v="microparada"/>
    <s v="microparada"/>
    <s v="microparada"/>
  </r>
  <r>
    <n v="146385"/>
    <x v="22"/>
    <s v="Moreno"/>
    <x v="7"/>
    <d v="2021-02-12T00:00:00"/>
    <s v="Martín"/>
    <s v="Mantenimiento Electrico"/>
    <d v="2023-07-07T00:00:00"/>
    <d v="1899-12-30T11:33:41"/>
    <d v="2023-07-07T00:00:00"/>
    <d v="1899-12-30T14:27:43"/>
    <n v="10442"/>
    <n v="174.03333333333333"/>
    <s v="reemplazo de prefiltro"/>
    <s v="rotura"/>
    <n v="27"/>
    <s v="julio"/>
    <s v="M"/>
    <m/>
    <s v="si"/>
    <m/>
    <m/>
    <m/>
  </r>
  <r>
    <n v="146386"/>
    <x v="41"/>
    <s v="Moreno"/>
    <x v="2"/>
    <d v="2020-02-20T00:00:00"/>
    <s v="Martín"/>
    <s v="Mantenimiento Mecanico"/>
    <d v="2023-07-07T00:00:00"/>
    <d v="1899-12-30T11:34:22"/>
    <d v="2023-07-07T00:00:00"/>
    <d v="1899-12-30T12:00:09"/>
    <n v="1547"/>
    <n v="25.783333333333335"/>
    <s v="sin informacion"/>
    <s v="sin informacion"/>
    <n v="27"/>
    <s v="julio"/>
    <s v="M"/>
    <s v="sin informacion"/>
    <s v="sin informacion"/>
    <s v="sin informacion"/>
    <s v="sin informacion"/>
    <s v="sin informacion"/>
  </r>
  <r>
    <n v="146393"/>
    <x v="0"/>
    <s v="Moreno"/>
    <x v="12"/>
    <d v="2018-11-01T00:00:00"/>
    <s v="-"/>
    <s v="Mantenimiento Electrico"/>
    <d v="2023-07-07T00:00:00"/>
    <d v="1899-12-30T14:21:01"/>
    <d v="2023-07-07T00:00:00"/>
    <d v="1899-12-30T14:47:07"/>
    <n v="1566"/>
    <n v="26.1"/>
    <s v="sin informacion"/>
    <s v="sin informacion"/>
    <n v="27"/>
    <s v="julio"/>
    <s v="T"/>
    <s v="sin informacion"/>
    <s v="sin informacion"/>
    <s v="sin informacion"/>
    <s v="sin informacion"/>
    <s v="sin informacion"/>
  </r>
  <r>
    <n v="146397"/>
    <x v="11"/>
    <s v="Moreno"/>
    <x v="9"/>
    <d v="2018-11-01T00:00:00"/>
    <s v="-"/>
    <s v="Mantenimiento Mecanico"/>
    <d v="2023-07-07T00:00:00"/>
    <d v="1899-12-30T14:48:49"/>
    <d v="2023-07-07T00:00:00"/>
    <d v="1899-12-30T16:09:57"/>
    <n v="4868"/>
    <n v="81.13333333333334"/>
    <s v="se coloca guía de cinta"/>
    <s v="ajuste"/>
    <n v="27"/>
    <s v="julio"/>
    <s v="T"/>
    <m/>
    <s v="no"/>
    <m/>
    <m/>
    <m/>
  </r>
  <r>
    <n v="146400"/>
    <x v="24"/>
    <s v="Moreno"/>
    <x v="19"/>
    <d v="2018-11-01T00:00:00"/>
    <s v="-"/>
    <s v="Mantenimiento Electrico"/>
    <d v="2023-07-07T00:00:00"/>
    <d v="1899-12-30T15:09:19"/>
    <d v="2023-07-07T00:00:00"/>
    <d v="1899-12-30T17:21:05"/>
    <n v="7906"/>
    <n v="131.76666666666668"/>
    <s v="regulación de martillo"/>
    <s v="ajuste"/>
    <n v="27"/>
    <s v="julio"/>
    <s v="T"/>
    <m/>
    <s v="no"/>
    <m/>
    <m/>
    <m/>
  </r>
  <r>
    <n v="146402"/>
    <x v="6"/>
    <s v="Moreno"/>
    <x v="13"/>
    <d v="2019-10-08T00:00:00"/>
    <s v="Martín"/>
    <s v="Mantenimiento Mecanico"/>
    <d v="2023-07-07T00:00:00"/>
    <d v="1899-12-30T15:45:51"/>
    <d v="2023-07-07T00:00:00"/>
    <d v="1899-12-30T15:59:54"/>
    <n v="843"/>
    <n v="14.05"/>
    <s v="Se ajustan prisioneros"/>
    <s v="ajuste"/>
    <n v="27"/>
    <s v="julio"/>
    <s v="T"/>
    <m/>
    <s v="no"/>
    <m/>
    <m/>
    <m/>
  </r>
  <r>
    <n v="146405"/>
    <x v="0"/>
    <s v="Moreno"/>
    <x v="12"/>
    <d v="2018-11-01T00:00:00"/>
    <s v="-"/>
    <s v="Mantenimiento Electrico"/>
    <d v="2023-07-07T00:00:00"/>
    <d v="1899-12-30T17:06:54"/>
    <d v="2023-07-07T00:00:00"/>
    <d v="1899-12-30T18:23:29"/>
    <n v="4595"/>
    <n v="76.583333333333329"/>
    <s v="sin informacion"/>
    <s v="sin informacion"/>
    <n v="27"/>
    <s v="julio"/>
    <s v="T"/>
    <s v="sin informacion"/>
    <s v="sin informacion"/>
    <s v="sin informacion"/>
    <s v="sin informacion"/>
    <s v="sin informacion"/>
  </r>
  <r>
    <n v="146409"/>
    <x v="24"/>
    <s v="Moreno"/>
    <x v="19"/>
    <d v="2018-11-01T00:00:00"/>
    <s v="-"/>
    <s v="Mantenimiento Mecanico"/>
    <d v="2023-07-07T00:00:00"/>
    <d v="1899-12-30T17:59:59"/>
    <d v="2023-07-07T00:00:00"/>
    <d v="1899-12-30T18:21:07"/>
    <n v="1268"/>
    <n v="21.133333333333333"/>
    <s v="regulación de martillo"/>
    <s v="ajuste"/>
    <n v="27"/>
    <s v="julio"/>
    <s v="T"/>
    <m/>
    <s v="no"/>
    <m/>
    <m/>
    <m/>
  </r>
  <r>
    <n v="146412"/>
    <x v="6"/>
    <s v="Moreno"/>
    <x v="8"/>
    <d v="2018-11-01T00:00:00"/>
    <s v="-"/>
    <s v="Mantenimiento Electrico"/>
    <d v="2023-07-07T00:00:00"/>
    <d v="1899-12-30T18:20:37"/>
    <d v="2023-07-07T00:00:00"/>
    <d v="1899-12-30T18:32:38"/>
    <n v="721"/>
    <n v="12.016666666666667"/>
    <s v="sin informacion"/>
    <s v="sin informacion"/>
    <n v="27"/>
    <s v="julio"/>
    <s v="T"/>
    <s v="sin informacion"/>
    <s v="sin informacion"/>
    <s v="sin informacion"/>
    <s v="sin informacion"/>
    <s v="sin informacion"/>
  </r>
  <r>
    <n v="146414"/>
    <x v="46"/>
    <s v="Moreno"/>
    <x v="12"/>
    <d v="2020-01-13T00:00:00"/>
    <s v="Martín"/>
    <s v="Mantenimiento Mecanico"/>
    <d v="2023-07-07T00:00:00"/>
    <d v="1899-12-30T18:46:45"/>
    <d v="2023-07-07T00:00:00"/>
    <d v="1899-12-30T19:46:05"/>
    <n v="3560"/>
    <n v="59.333333333333336"/>
    <s v="regulacion"/>
    <s v="ajuste"/>
    <n v="27"/>
    <s v="julio"/>
    <s v="T"/>
    <m/>
    <s v="no"/>
    <m/>
    <m/>
    <m/>
  </r>
  <r>
    <n v="146416"/>
    <x v="22"/>
    <s v="Moreno"/>
    <x v="10"/>
    <d v="2022-07-14T00:00:00"/>
    <s v="Natalio"/>
    <s v="Mantenimiento Electrico"/>
    <d v="2023-07-07T00:00:00"/>
    <d v="1899-12-30T19:04:46"/>
    <d v="2023-07-07T00:00:00"/>
    <d v="1899-12-30T19:07:57"/>
    <n v="191"/>
    <n v="3.1833333333333331"/>
    <s v="microparada"/>
    <s v="microparada"/>
    <n v="27"/>
    <s v="julio"/>
    <s v="T"/>
    <s v="microparada"/>
    <s v="microparada"/>
    <s v="microparada"/>
    <s v="microparada"/>
    <s v="microparada"/>
  </r>
  <r>
    <n v="146418"/>
    <x v="28"/>
    <s v="Moreno"/>
    <x v="2"/>
    <d v="2018-11-01T00:00:00"/>
    <s v="-"/>
    <s v="Mantenimiento Mecanico"/>
    <d v="2023-07-07T00:00:00"/>
    <d v="1899-12-30T19:53:57"/>
    <d v="2023-07-07T00:00:00"/>
    <d v="1899-12-30T20:21:45"/>
    <n v="1668"/>
    <n v="27.8"/>
    <s v="sin informacion"/>
    <s v="sin informacion"/>
    <n v="27"/>
    <s v="julio"/>
    <s v="T"/>
    <s v="sin informacion"/>
    <s v="sin informacion"/>
    <s v="sin informacion"/>
    <s v="sin informacion"/>
    <s v="sin informacion"/>
  </r>
  <r>
    <n v="146420"/>
    <x v="46"/>
    <s v="Moreno"/>
    <x v="12"/>
    <d v="2020-01-13T00:00:00"/>
    <s v="Martín"/>
    <s v="Mantenimiento Mecanico"/>
    <d v="2023-07-07T00:00:00"/>
    <d v="1899-12-30T20:30:13"/>
    <d v="2023-07-07T00:00:00"/>
    <d v="1899-12-30T20:40:55"/>
    <n v="642"/>
    <n v="10.7"/>
    <s v="perdida en pico"/>
    <s v="ajuste"/>
    <n v="27"/>
    <s v="julio"/>
    <s v="T"/>
    <m/>
    <s v="no"/>
    <m/>
    <m/>
    <m/>
  </r>
  <r>
    <n v="146423"/>
    <x v="46"/>
    <s v="Moreno"/>
    <x v="12"/>
    <d v="2020-01-13T00:00:00"/>
    <s v="Martín"/>
    <s v="Mantenimiento Mecanico"/>
    <d v="2023-07-07T00:00:00"/>
    <d v="1899-12-30T20:48:44"/>
    <d v="2023-07-07T00:00:00"/>
    <d v="1899-12-30T22:43:52"/>
    <n v="6908"/>
    <n v="115.13333333333334"/>
    <s v="rotura de pico"/>
    <s v="rotura"/>
    <n v="27"/>
    <s v="julio"/>
    <s v="T"/>
    <m/>
    <s v="si"/>
    <m/>
    <m/>
    <m/>
  </r>
  <r>
    <n v="146424"/>
    <x v="21"/>
    <s v="Moreno"/>
    <x v="8"/>
    <d v="2018-11-01T00:00:00"/>
    <s v="-"/>
    <s v="Mantenimiento Electrico"/>
    <d v="2023-07-07T00:00:00"/>
    <d v="1899-12-30T21:08:30"/>
    <d v="2023-07-08T00:00:00"/>
    <d v="1899-12-30T02:14:44"/>
    <n v="18374"/>
    <n v="306.23333333333335"/>
    <s v="regulacion"/>
    <s v="ajuste"/>
    <n v="28"/>
    <s v="julio"/>
    <s v="T"/>
    <m/>
    <s v="no"/>
    <m/>
    <m/>
    <m/>
  </r>
  <r>
    <n v="146425"/>
    <x v="11"/>
    <s v="Moreno"/>
    <x v="19"/>
    <d v="2018-11-01T00:00:00"/>
    <s v="-"/>
    <s v="Mantenimiento Mecanico"/>
    <d v="2023-07-07T00:00:00"/>
    <d v="1899-12-30T21:16:52"/>
    <d v="2023-07-08T00:00:00"/>
    <d v="1899-12-30T07:09:56"/>
    <n v="35584"/>
    <n v="593.06666666666672"/>
    <s v="se cambió eslabón de transportadora "/>
    <s v="rotura"/>
    <n v="28"/>
    <s v="julio"/>
    <s v="T"/>
    <m/>
    <s v="si"/>
    <m/>
    <m/>
    <m/>
  </r>
  <r>
    <n v="146440"/>
    <x v="12"/>
    <s v="Moreno"/>
    <x v="7"/>
    <d v="2018-11-01T00:00:00"/>
    <s v="-"/>
    <s v="Mantenimiento Electrico"/>
    <d v="2023-07-10T00:00:00"/>
    <d v="1899-12-30T06:11:02"/>
    <d v="2023-07-10T00:00:00"/>
    <d v="1899-12-30T06:16:07"/>
    <n v="305"/>
    <n v="5.083333333333333"/>
    <s v="microparada"/>
    <s v="microparada"/>
    <n v="28"/>
    <s v="julio"/>
    <s v="M"/>
    <s v="microparada"/>
    <s v="microparada"/>
    <s v="microparada"/>
    <s v="microparada"/>
    <s v="microparada"/>
  </r>
  <r>
    <n v="146449"/>
    <x v="24"/>
    <s v="Moreno"/>
    <x v="19"/>
    <d v="2018-11-01T00:00:00"/>
    <s v="-"/>
    <s v="Mantenimiento Mecanico"/>
    <d v="2023-07-10T00:00:00"/>
    <d v="1899-12-30T06:50:50"/>
    <d v="2023-07-10T00:00:00"/>
    <d v="1899-12-30T06:59:05"/>
    <n v="495"/>
    <n v="8.25"/>
    <s v="microparada"/>
    <s v="microparada"/>
    <n v="28"/>
    <s v="julio"/>
    <s v="M"/>
    <s v="microparada"/>
    <s v="microparada"/>
    <s v="microparada"/>
    <s v="microparada"/>
    <s v="microparada"/>
  </r>
  <r>
    <n v="146455"/>
    <x v="43"/>
    <s v="Moreno"/>
    <x v="19"/>
    <d v="2020-09-30T00:00:00"/>
    <s v="Martín"/>
    <s v="Mantenimiento Mecanico"/>
    <d v="2023-07-10T00:00:00"/>
    <d v="1899-12-30T07:14:07"/>
    <d v="2023-07-10T00:00:00"/>
    <d v="1899-12-30T08:27:20"/>
    <n v="4393"/>
    <n v="73.216666666666669"/>
    <s v="sin informacion"/>
    <s v="sin informacion"/>
    <n v="28"/>
    <s v="julio"/>
    <s v="M"/>
    <s v="sin informacion"/>
    <s v="sin informacion"/>
    <s v="sin informacion"/>
    <s v="sin informacion"/>
    <s v="sin informacion"/>
  </r>
  <r>
    <n v="146456"/>
    <x v="0"/>
    <s v="Moreno"/>
    <x v="18"/>
    <d v="2018-11-01T00:00:00"/>
    <s v="-"/>
    <s v="Mantenimiento Electrico"/>
    <d v="2023-07-10T00:00:00"/>
    <d v="1899-12-30T07:37:56"/>
    <d v="2023-07-10T00:00:00"/>
    <d v="1899-12-30T07:46:45"/>
    <n v="529"/>
    <n v="8.8166666666666664"/>
    <s v="microparada"/>
    <s v="microparada"/>
    <n v="28"/>
    <s v="julio"/>
    <s v="M"/>
    <s v="microparada"/>
    <s v="microparada"/>
    <s v="microparada"/>
    <s v="microparada"/>
    <s v="microparada"/>
  </r>
  <r>
    <n v="146457"/>
    <x v="1"/>
    <s v="Moreno"/>
    <x v="2"/>
    <d v="2020-10-16T00:00:00"/>
    <s v="Martín"/>
    <s v="Mantenimiento Electrico"/>
    <d v="2023-07-10T00:00:00"/>
    <d v="1899-12-30T07:38:14"/>
    <d v="2023-07-10T00:00:00"/>
    <d v="1899-12-30T07:45:58"/>
    <n v="464"/>
    <n v="7.7333333333333334"/>
    <s v="microparada"/>
    <s v="microparada"/>
    <n v="28"/>
    <s v="julio"/>
    <s v="M"/>
    <s v="microparada"/>
    <s v="microparada"/>
    <s v="microparada"/>
    <s v="microparada"/>
    <s v="microparada"/>
  </r>
  <r>
    <n v="146458"/>
    <x v="2"/>
    <s v="Moreno"/>
    <x v="9"/>
    <d v="2018-11-01T00:00:00"/>
    <s v="-"/>
    <s v="Mantenimiento Mecanico"/>
    <d v="2023-07-10T00:00:00"/>
    <d v="1899-12-30T07:38:40"/>
    <d v="2023-07-10T00:00:00"/>
    <d v="1899-12-30T08:02:03"/>
    <n v="1403"/>
    <n v="23.383333333333333"/>
    <s v="se ajustan gusanos de eje de bañador de liners (tornillo prisionero)"/>
    <s v="ajuste"/>
    <n v="28"/>
    <s v="julio"/>
    <s v="M"/>
    <m/>
    <s v="no"/>
    <m/>
    <m/>
    <m/>
  </r>
  <r>
    <n v="146459"/>
    <x v="19"/>
    <s v="Moreno"/>
    <x v="3"/>
    <d v="2021-02-04T00:00:00"/>
    <s v="Victor"/>
    <s v="Mantenimiento Mecanico"/>
    <d v="2023-07-10T00:00:00"/>
    <d v="1899-12-30T07:40:02"/>
    <d v="2023-07-10T00:00:00"/>
    <d v="1899-12-30T08:26:09"/>
    <n v="2767"/>
    <n v="46.116666666666667"/>
    <s v="sin informacion"/>
    <s v="sin informacion"/>
    <n v="28"/>
    <s v="julio"/>
    <s v="M"/>
    <s v="sin informacion"/>
    <s v="sin informacion"/>
    <s v="sin informacion"/>
    <s v="sin informacion"/>
    <s v="sin informacion"/>
  </r>
  <r>
    <n v="146460"/>
    <x v="1"/>
    <s v="Moreno"/>
    <x v="2"/>
    <d v="2020-10-16T00:00:00"/>
    <s v="Martín"/>
    <s v="Mantenimiento Electrico"/>
    <d v="2023-07-10T00:00:00"/>
    <d v="1899-12-30T07:46:05"/>
    <d v="2023-07-10T00:00:00"/>
    <d v="1899-12-30T07:51:34"/>
    <n v="329"/>
    <n v="5.4833333333333334"/>
    <s v="microparada"/>
    <s v="microparada"/>
    <n v="28"/>
    <s v="julio"/>
    <s v="M"/>
    <s v="microparada"/>
    <s v="microparada"/>
    <s v="microparada"/>
    <s v="microparada"/>
    <s v="microparada"/>
  </r>
  <r>
    <n v="146461"/>
    <x v="0"/>
    <s v="Moreno"/>
    <x v="17"/>
    <d v="2018-11-01T00:00:00"/>
    <s v="-"/>
    <s v="Mantenimiento Electrico"/>
    <d v="2023-07-10T00:00:00"/>
    <d v="1899-12-30T07:46:28"/>
    <d v="2023-07-10T00:00:00"/>
    <d v="1899-12-30T07:59:57"/>
    <n v="809"/>
    <n v="13.483333333333333"/>
    <s v="reseteo de amplificador"/>
    <s v="ajuste"/>
    <n v="28"/>
    <s v="julio"/>
    <s v="M"/>
    <m/>
    <s v="no"/>
    <m/>
    <m/>
    <m/>
  </r>
  <r>
    <n v="146464"/>
    <x v="17"/>
    <s v="Moreno"/>
    <x v="11"/>
    <d v="2021-03-08T00:00:00"/>
    <s v="Martín"/>
    <s v="Mantenimiento Mecanico"/>
    <d v="2023-07-10T00:00:00"/>
    <d v="1899-12-30T07:56:52"/>
    <d v="2023-07-10T00:00:00"/>
    <d v="1899-12-30T08:02:50"/>
    <n v="358"/>
    <n v="5.9666666666666668"/>
    <s v="microparada"/>
    <s v="microparada"/>
    <n v="28"/>
    <s v="julio"/>
    <s v="M"/>
    <s v="microparada"/>
    <s v="microparada"/>
    <s v="microparada"/>
    <s v="microparada"/>
    <s v="microparada"/>
  </r>
  <r>
    <n v="146466"/>
    <x v="0"/>
    <s v="Moreno"/>
    <x v="17"/>
    <d v="2018-11-01T00:00:00"/>
    <s v="-"/>
    <s v="Mantenimiento Electrico"/>
    <d v="2023-07-10T00:00:00"/>
    <d v="1899-12-30T08:23:40"/>
    <d v="2023-07-10T00:00:00"/>
    <d v="1899-12-30T09:43:03"/>
    <n v="4763"/>
    <n v="79.38333333333334"/>
    <s v="sin informacion"/>
    <s v="sin informacion"/>
    <n v="28"/>
    <s v="julio"/>
    <s v="M"/>
    <s v="sin informacion"/>
    <s v="sin informacion"/>
    <s v="sin informacion"/>
    <s v="sin informacion"/>
    <s v="sin informacion"/>
  </r>
  <r>
    <n v="146467"/>
    <x v="17"/>
    <s v="Moreno"/>
    <x v="11"/>
    <d v="2021-03-08T00:00:00"/>
    <s v="Martín"/>
    <s v="Mantenimiento Mecanico"/>
    <d v="2023-07-10T00:00:00"/>
    <d v="1899-12-30T08:24:32"/>
    <d v="2023-07-10T00:00:00"/>
    <d v="1899-12-30T09:50:14"/>
    <n v="5142"/>
    <n v="85.7"/>
    <s v="sin informacion"/>
    <s v="sin informacion"/>
    <n v="28"/>
    <s v="julio"/>
    <s v="M"/>
    <s v="sin informacion"/>
    <s v="sin informacion"/>
    <s v="sin informacion"/>
    <s v="sin informacion"/>
    <s v="sin informacion"/>
  </r>
  <r>
    <n v="146477"/>
    <x v="2"/>
    <s v="Moreno"/>
    <x v="9"/>
    <d v="2018-11-01T00:00:00"/>
    <s v="-"/>
    <s v="Mantenimiento Mecanico"/>
    <d v="2023-07-10T00:00:00"/>
    <d v="1899-12-30T10:58:20"/>
    <d v="2023-07-10T00:00:00"/>
    <d v="1899-12-30T13:58:08"/>
    <n v="10788"/>
    <n v="179.8"/>
    <s v="otra vez ajuste de gusnaos de eje de colocador de liners  (tornillo prisionero)"/>
    <s v="ajuste"/>
    <n v="28"/>
    <s v="julio"/>
    <s v="M"/>
    <m/>
    <s v="no"/>
    <m/>
    <m/>
    <m/>
  </r>
  <r>
    <n v="146481"/>
    <x v="14"/>
    <s v="Moreno"/>
    <x v="2"/>
    <d v="2020-02-20T00:00:00"/>
    <s v="Martín"/>
    <s v="Mantenimiento Electrico"/>
    <d v="2023-07-10T00:00:00"/>
    <d v="1899-12-30T11:23:56"/>
    <d v="2023-07-10T00:00:00"/>
    <d v="1899-12-30T11:45:36"/>
    <n v="1300"/>
    <n v="21.666666666666668"/>
    <s v="sin informacion"/>
    <s v="sin informacion"/>
    <n v="28"/>
    <s v="julio"/>
    <s v="M"/>
    <s v="sin informacion"/>
    <s v="sin informacion"/>
    <s v="sin informacion"/>
    <s v="sin informacion"/>
    <s v="sin informacion"/>
  </r>
  <r>
    <n v="146483"/>
    <x v="3"/>
    <s v="Moreno"/>
    <x v="2"/>
    <d v="2020-02-20T00:00:00"/>
    <s v="Martín"/>
    <s v="Mantenimiento Mecanico"/>
    <d v="2023-07-10T00:00:00"/>
    <d v="1899-12-30T11:45:47"/>
    <d v="2023-07-10T00:00:00"/>
    <d v="1899-12-30T12:28:06"/>
    <n v="2539"/>
    <n v="42.31666666666667"/>
    <s v="sin informacion"/>
    <s v="sin informacion"/>
    <n v="28"/>
    <s v="julio"/>
    <s v="M"/>
    <s v="sin informacion"/>
    <s v="sin informacion"/>
    <s v="sin informacion"/>
    <s v="sin informacion"/>
    <s v="sin informacion"/>
  </r>
  <r>
    <n v="146486"/>
    <x v="14"/>
    <s v="Moreno"/>
    <x v="2"/>
    <d v="2020-02-20T00:00:00"/>
    <s v="Martín"/>
    <s v="Mantenimiento Electrico"/>
    <d v="2023-07-10T00:00:00"/>
    <d v="1899-12-30T12:29:00"/>
    <d v="2023-07-10T00:00:00"/>
    <d v="1899-12-30T12:44:11"/>
    <n v="911"/>
    <n v="15.183333333333334"/>
    <s v="sin informacion"/>
    <s v="sin informacion"/>
    <n v="28"/>
    <s v="julio"/>
    <s v="M"/>
    <s v="sin informacion"/>
    <s v="sin informacion"/>
    <s v="sin informacion"/>
    <s v="sin informacion"/>
    <s v="sin informacion"/>
  </r>
  <r>
    <n v="146487"/>
    <x v="3"/>
    <s v="Moreno"/>
    <x v="2"/>
    <d v="2020-02-20T00:00:00"/>
    <s v="Martín"/>
    <s v="Mantenimiento Mecanico"/>
    <d v="2023-07-10T00:00:00"/>
    <d v="1899-12-30T12:44:18"/>
    <d v="2023-07-10T00:00:00"/>
    <d v="1899-12-30T13:59:16"/>
    <n v="4498"/>
    <n v="74.966666666666669"/>
    <s v="sin informacion"/>
    <s v="sin informacion"/>
    <n v="28"/>
    <s v="julio"/>
    <s v="M"/>
    <s v="sin informacion"/>
    <s v="sin informacion"/>
    <s v="sin informacion"/>
    <s v="sin informacion"/>
    <s v="sin informacion"/>
  </r>
  <r>
    <n v="146490"/>
    <x v="24"/>
    <s v="Moreno"/>
    <x v="19"/>
    <d v="2018-11-01T00:00:00"/>
    <s v="-"/>
    <s v="Mantenimiento Electrico"/>
    <d v="2023-07-10T00:00:00"/>
    <d v="1899-12-30T13:08:44"/>
    <d v="2023-07-10T00:00:00"/>
    <d v="1899-12-30T14:04:06"/>
    <n v="3322"/>
    <n v="55.366666666666667"/>
    <s v="sin informacion"/>
    <s v="sin informacion"/>
    <n v="28"/>
    <s v="julio"/>
    <s v="M"/>
    <s v="sin informacion"/>
    <s v="sin informacion"/>
    <s v="sin informacion"/>
    <s v="sin informacion"/>
    <s v="sin informacion"/>
  </r>
  <r>
    <n v="146495"/>
    <x v="11"/>
    <s v="Moreno"/>
    <x v="19"/>
    <d v="2018-11-01T00:00:00"/>
    <s v="-"/>
    <s v="Mantenimiento Electrico"/>
    <d v="2023-07-10T00:00:00"/>
    <d v="1899-12-30T14:34:42"/>
    <d v="2023-07-10T00:00:00"/>
    <d v="1899-12-30T15:01:24"/>
    <n v="1602"/>
    <n v="26.7"/>
    <s v="se regulan velocidades del rodante"/>
    <s v="ajuste"/>
    <n v="28"/>
    <s v="julio"/>
    <s v="T"/>
    <m/>
    <s v="no"/>
    <m/>
    <m/>
    <m/>
  </r>
  <r>
    <n v="146496"/>
    <x v="19"/>
    <s v="Moreno"/>
    <x v="12"/>
    <d v="2020-02-21T00:00:00"/>
    <s v="Martín"/>
    <s v="Mantenimiento Mecanico"/>
    <d v="2023-07-10T00:00:00"/>
    <d v="1899-12-30T14:48:46"/>
    <d v="2023-07-10T00:00:00"/>
    <d v="1899-12-30T14:57:49"/>
    <n v="543"/>
    <n v="9.0500000000000007"/>
    <s v="microparada"/>
    <s v="microparada"/>
    <n v="28"/>
    <s v="julio"/>
    <s v="T"/>
    <s v="microparada"/>
    <s v="microparada"/>
    <s v="microparada"/>
    <s v="microparada"/>
    <s v="microparada"/>
  </r>
  <r>
    <n v="146497"/>
    <x v="3"/>
    <s v="Moreno"/>
    <x v="2"/>
    <d v="2020-02-20T00:00:00"/>
    <s v="Martín"/>
    <s v="Mantenimiento Mecanico"/>
    <d v="2023-07-10T00:00:00"/>
    <d v="1899-12-30T15:04:52"/>
    <d v="2023-07-10T00:00:00"/>
    <d v="1899-12-30T15:20:45"/>
    <n v="953"/>
    <n v="15.883333333333333"/>
    <s v="sin informacion"/>
    <s v="sin informacion"/>
    <n v="28"/>
    <s v="julio"/>
    <s v="T"/>
    <s v="sin informacion"/>
    <s v="sin informacion"/>
    <s v="sin informacion"/>
    <s v="sin informacion"/>
    <s v="sin informacion"/>
  </r>
  <r>
    <n v="146498"/>
    <x v="19"/>
    <s v="Moreno"/>
    <x v="12"/>
    <d v="2020-02-21T00:00:00"/>
    <s v="Martín"/>
    <s v="Mantenimiento Mecanico"/>
    <d v="2023-07-10T00:00:00"/>
    <d v="1899-12-30T15:27:53"/>
    <d v="2023-07-10T00:00:00"/>
    <d v="1899-12-30T15:36:38"/>
    <n v="525"/>
    <n v="8.75"/>
    <s v="microparada"/>
    <s v="microparada"/>
    <n v="28"/>
    <s v="julio"/>
    <s v="T"/>
    <s v="microparada"/>
    <s v="microparada"/>
    <s v="microparada"/>
    <s v="microparada"/>
    <s v="microparada"/>
  </r>
  <r>
    <n v="146501"/>
    <x v="17"/>
    <s v="Moreno"/>
    <x v="11"/>
    <d v="2021-03-08T00:00:00"/>
    <s v="Martín"/>
    <s v="Mantenimiento Mecanico"/>
    <d v="2023-07-10T00:00:00"/>
    <d v="1899-12-30T15:58:12"/>
    <d v="2023-07-10T00:00:00"/>
    <d v="1899-12-30T16:40:41"/>
    <n v="2549"/>
    <n v="42.483333333333334"/>
    <s v="Se cambia termocupla y resistencia"/>
    <s v="rotura"/>
    <n v="28"/>
    <s v="julio"/>
    <s v="T"/>
    <m/>
    <s v="si"/>
    <m/>
    <m/>
    <m/>
  </r>
  <r>
    <n v="146502"/>
    <x v="19"/>
    <s v="Moreno"/>
    <x v="12"/>
    <d v="2020-02-21T00:00:00"/>
    <s v="Martín"/>
    <s v="Mantenimiento Mecanico"/>
    <d v="2023-07-10T00:00:00"/>
    <d v="1899-12-30T16:26:31"/>
    <d v="2023-07-10T00:00:00"/>
    <d v="1899-12-30T16:43:47"/>
    <n v="1036"/>
    <n v="17.266666666666666"/>
    <s v="41 celofanadora retrasó empujador"/>
    <s v="ajuste"/>
    <n v="28"/>
    <s v="julio"/>
    <s v="T"/>
    <m/>
    <s v="no"/>
    <m/>
    <m/>
    <m/>
  </r>
  <r>
    <n v="146503"/>
    <x v="22"/>
    <s v="Moreno"/>
    <x v="10"/>
    <d v="2022-07-14T00:00:00"/>
    <s v="Natalio"/>
    <s v="Mantenimiento Electrico"/>
    <d v="2023-07-10T00:00:00"/>
    <d v="1899-12-30T16:31:48"/>
    <d v="2023-07-10T00:00:00"/>
    <d v="1899-12-30T16:49:08"/>
    <n v="1040"/>
    <n v="17.333333333333332"/>
    <s v="Se regula sensor"/>
    <s v="ajuste"/>
    <n v="28"/>
    <s v="julio"/>
    <s v="T"/>
    <m/>
    <s v="no"/>
    <m/>
    <m/>
    <m/>
  </r>
  <r>
    <n v="146504"/>
    <x v="2"/>
    <s v="Moreno"/>
    <x v="3"/>
    <d v="2021-02-04T00:00:00"/>
    <s v="Victor"/>
    <s v="Mantenimiento Electrico"/>
    <d v="2023-07-10T00:00:00"/>
    <d v="1899-12-30T16:31:55"/>
    <d v="2023-07-10T00:00:00"/>
    <d v="1899-12-30T16:42:00"/>
    <n v="605"/>
    <n v="10.083333333333334"/>
    <s v="sin informacion"/>
    <s v="sin informacion"/>
    <n v="28"/>
    <s v="julio"/>
    <s v="T"/>
    <s v="sin informacion"/>
    <s v="sin informacion"/>
    <s v="sin informacion"/>
    <s v="sin informacion"/>
    <s v="sin informacion"/>
  </r>
  <r>
    <n v="146505"/>
    <x v="22"/>
    <s v="Moreno"/>
    <x v="19"/>
    <d v="2021-08-24T00:00:00"/>
    <s v="Sebastian "/>
    <s v="Mantenimiento Mecanico"/>
    <d v="2023-07-10T00:00:00"/>
    <d v="1899-12-30T16:43:33"/>
    <d v="2023-07-10T00:00:00"/>
    <d v="1899-12-30T18:19:56"/>
    <n v="5783"/>
    <n v="96.38333333333334"/>
    <s v="se acomoda posición en sensor"/>
    <s v="ajuste"/>
    <n v="28"/>
    <s v="julio"/>
    <s v="T"/>
    <m/>
    <s v="no"/>
    <m/>
    <m/>
    <m/>
  </r>
  <r>
    <n v="146509"/>
    <x v="19"/>
    <s v="Moreno"/>
    <x v="12"/>
    <d v="2020-02-21T00:00:00"/>
    <s v="Martín"/>
    <s v="Mantenimiento Electrico"/>
    <d v="2023-07-10T00:00:00"/>
    <d v="1899-12-30T17:04:44"/>
    <d v="2023-07-10T00:00:00"/>
    <d v="1899-12-30T17:32:38"/>
    <n v="1674"/>
    <n v="27.9"/>
    <s v="variador en falla"/>
    <s v="ajuste"/>
    <n v="28"/>
    <s v="julio"/>
    <s v="T"/>
    <m/>
    <s v="no"/>
    <m/>
    <m/>
    <m/>
  </r>
  <r>
    <n v="146510"/>
    <x v="6"/>
    <s v="Moreno"/>
    <x v="14"/>
    <d v="2018-11-01T00:00:00"/>
    <s v="-"/>
    <s v="Mantenimiento Mecanico"/>
    <d v="2023-07-10T00:00:00"/>
    <d v="1899-12-30T17:22:24"/>
    <d v="2023-07-10T00:00:00"/>
    <d v="1899-12-30T17:40:40"/>
    <n v="1096"/>
    <n v="18.266666666666666"/>
    <s v="sin informacion"/>
    <s v="sin informacion"/>
    <n v="28"/>
    <s v="julio"/>
    <s v="T"/>
    <s v="sin informacion"/>
    <s v="sin informacion"/>
    <s v="sin informacion"/>
    <s v="sin informacion"/>
    <s v="sin informacion"/>
  </r>
  <r>
    <n v="146513"/>
    <x v="3"/>
    <s v="Moreno"/>
    <x v="1"/>
    <d v="2018-11-01T00:00:00"/>
    <s v="-"/>
    <s v="Mantenimiento Mecanico"/>
    <d v="2023-07-10T00:00:00"/>
    <d v="1899-12-30T17:37:34"/>
    <d v="2023-07-10T00:00:00"/>
    <d v="1899-12-30T18:19:03"/>
    <n v="2489"/>
    <n v="41.483333333333334"/>
    <s v="regulación de transportadora"/>
    <s v="ajuste"/>
    <n v="28"/>
    <s v="julio"/>
    <s v="T"/>
    <m/>
    <s v="no"/>
    <m/>
    <m/>
    <m/>
  </r>
  <r>
    <n v="146515"/>
    <x v="2"/>
    <s v="Moreno"/>
    <x v="9"/>
    <d v="2018-11-01T00:00:00"/>
    <s v="-"/>
    <s v="Mantenimiento Mecanico"/>
    <d v="2023-07-10T00:00:00"/>
    <d v="1899-12-30T17:40:52"/>
    <d v="2023-07-10T00:00:00"/>
    <d v="1899-12-30T18:11:45"/>
    <n v="1853"/>
    <n v="30.883333333333333"/>
    <s v="Regulación"/>
    <s v="ajuste"/>
    <n v="28"/>
    <s v="julio"/>
    <s v="T"/>
    <m/>
    <s v="no"/>
    <m/>
    <m/>
    <m/>
  </r>
  <r>
    <n v="146518"/>
    <x v="0"/>
    <s v="Moreno"/>
    <x v="12"/>
    <d v="2018-11-01T00:00:00"/>
    <s v="-"/>
    <s v="Mantenimiento Mecanico"/>
    <d v="2023-07-10T00:00:00"/>
    <d v="1899-12-30T19:54:28"/>
    <d v="2023-07-10T00:00:00"/>
    <d v="1899-12-30T21:06:00"/>
    <n v="4292"/>
    <n v="71.533333333333331"/>
    <s v="rotura de pico de llenado"/>
    <s v="rotura"/>
    <n v="28"/>
    <s v="julio"/>
    <s v="T"/>
    <m/>
    <s v="si"/>
    <m/>
    <m/>
    <m/>
  </r>
  <r>
    <n v="146519"/>
    <x v="17"/>
    <s v="Moreno"/>
    <x v="11"/>
    <d v="2021-03-08T00:00:00"/>
    <s v="Martín"/>
    <s v="Mantenimiento Electrico"/>
    <d v="2023-07-10T00:00:00"/>
    <d v="1899-12-30T20:35:47"/>
    <d v="2023-07-10T00:00:00"/>
    <d v="1899-12-30T21:33:46"/>
    <n v="3479"/>
    <n v="57.983333333333334"/>
    <s v="Se cambia termocupla y resistencia"/>
    <s v="rotura"/>
    <n v="28"/>
    <s v="julio"/>
    <s v="T"/>
    <m/>
    <s v="si"/>
    <m/>
    <m/>
    <m/>
  </r>
  <r>
    <n v="146523"/>
    <x v="11"/>
    <s v="Moreno"/>
    <x v="3"/>
    <d v="2021-02-04T00:00:00"/>
    <s v="Victor"/>
    <s v="Mantenimiento Mecanico"/>
    <d v="2023-07-10T00:00:00"/>
    <d v="1899-12-30T21:13:36"/>
    <d v="2023-07-10T00:00:00"/>
    <d v="1899-12-30T21:23:38"/>
    <n v="602"/>
    <n v="10.033333333333333"/>
    <s v="Se acomoda y ajusta prisionero del girados de pucks"/>
    <s v="ajuste"/>
    <n v="28"/>
    <s v="julio"/>
    <s v="T"/>
    <m/>
    <s v="no"/>
    <m/>
    <m/>
    <m/>
  </r>
  <r>
    <n v="146524"/>
    <x v="19"/>
    <s v="Moreno"/>
    <x v="3"/>
    <d v="2021-02-04T00:00:00"/>
    <s v="Victor"/>
    <s v="Mantenimiento Mecanico"/>
    <d v="2023-07-11T00:00:00"/>
    <d v="1899-12-30T00:00:29"/>
    <d v="2023-07-11T00:00:00"/>
    <d v="1899-12-30T00:06:38"/>
    <n v="369"/>
    <n v="6.15"/>
    <s v="microparada"/>
    <s v="microparada"/>
    <n v="28"/>
    <s v="julio"/>
    <s v="N"/>
    <s v="microparada"/>
    <s v="microparada"/>
    <s v="microparada"/>
    <s v="microparada"/>
    <s v="microparada"/>
  </r>
  <r>
    <n v="146525"/>
    <x v="2"/>
    <s v="Moreno"/>
    <x v="3"/>
    <d v="2021-02-04T00:00:00"/>
    <s v="Victor"/>
    <s v="Mantenimiento Mecanico"/>
    <d v="2023-07-11T00:00:00"/>
    <d v="1899-12-30T00:44:50"/>
    <d v="2023-07-11T00:00:00"/>
    <d v="1899-12-30T00:50:24"/>
    <n v="334"/>
    <n v="5.5666666666666664"/>
    <s v="microparada"/>
    <s v="microparada"/>
    <n v="28"/>
    <s v="julio"/>
    <s v="N"/>
    <s v="microparada"/>
    <s v="microparada"/>
    <s v="microparada"/>
    <s v="microparada"/>
    <s v="microparada"/>
  </r>
  <r>
    <n v="146526"/>
    <x v="2"/>
    <s v="Moreno"/>
    <x v="3"/>
    <d v="2021-02-04T00:00:00"/>
    <s v="Victor"/>
    <s v="Mantenimiento Mecanico"/>
    <d v="2023-07-11T00:00:00"/>
    <d v="1899-12-30T01:31:56"/>
    <d v="2023-07-11T00:00:00"/>
    <d v="1899-12-30T03:48:07"/>
    <n v="8171"/>
    <n v="136.18333333333334"/>
    <s v="regulacion"/>
    <s v="ajuste"/>
    <n v="28"/>
    <s v="julio"/>
    <s v="N"/>
    <m/>
    <s v="no"/>
    <m/>
    <m/>
    <m/>
  </r>
  <r>
    <n v="146532"/>
    <x v="2"/>
    <s v="Moreno"/>
    <x v="3"/>
    <d v="2021-02-04T00:00:00"/>
    <s v="Victor"/>
    <s v="Mantenimiento Mecanico"/>
    <d v="2023-07-11T00:00:00"/>
    <d v="1899-12-30T06:21:49"/>
    <d v="2023-07-11T00:00:00"/>
    <d v="1899-12-30T06:21:56"/>
    <n v="7"/>
    <n v="0.11666666666666667"/>
    <s v="microparada"/>
    <s v="microparada"/>
    <n v="28"/>
    <s v="julio"/>
    <s v="M"/>
    <s v="microparada"/>
    <s v="microparada"/>
    <s v="microparada"/>
    <s v="microparada"/>
    <s v="microparada"/>
  </r>
  <r>
    <n v="146534"/>
    <x v="2"/>
    <s v="Moreno"/>
    <x v="3"/>
    <d v="2021-02-04T00:00:00"/>
    <s v="Victor"/>
    <s v="Mantenimiento Electrico"/>
    <d v="2023-07-11T00:00:00"/>
    <d v="1899-12-30T06:22:25"/>
    <d v="2023-07-11T00:00:00"/>
    <d v="1899-12-30T06:40:26"/>
    <n v="1081"/>
    <n v="18.016666666666666"/>
    <s v="regulacion"/>
    <s v="ajuste"/>
    <n v="28"/>
    <s v="julio"/>
    <s v="M"/>
    <m/>
    <s v="no"/>
    <m/>
    <m/>
    <m/>
  </r>
  <r>
    <n v="146536"/>
    <x v="0"/>
    <s v="Moreno"/>
    <x v="12"/>
    <d v="2018-11-01T00:00:00"/>
    <s v="-"/>
    <s v="Mantenimiento Mecanico"/>
    <d v="2023-07-11T00:00:00"/>
    <d v="1899-12-30T06:29:21"/>
    <d v="2023-07-11T00:00:00"/>
    <d v="1899-12-30T07:55:27"/>
    <n v="5166"/>
    <n v="86.1"/>
    <s v="se rompe pico de llenadora luego de ser mal armado"/>
    <s v="rotura"/>
    <n v="28"/>
    <s v="julio"/>
    <s v="M"/>
    <m/>
    <s v="si"/>
    <m/>
    <m/>
    <m/>
  </r>
  <r>
    <n v="146538"/>
    <x v="3"/>
    <s v="Moreno"/>
    <x v="2"/>
    <d v="2020-02-20T00:00:00"/>
    <s v="Martín"/>
    <s v="Mantenimiento Mecanico"/>
    <d v="2023-07-11T00:00:00"/>
    <d v="1899-12-30T06:32:53"/>
    <d v="2023-07-11T00:00:00"/>
    <d v="1899-12-30T07:43:49"/>
    <n v="4256"/>
    <n v="70.933333333333337"/>
    <s v="se cambia resorte de cabezal 1"/>
    <s v="ajuste"/>
    <n v="28"/>
    <s v="julio"/>
    <s v="M"/>
    <m/>
    <s v="no"/>
    <m/>
    <m/>
    <m/>
  </r>
  <r>
    <n v="146543"/>
    <x v="0"/>
    <s v="Moreno"/>
    <x v="13"/>
    <d v="2018-11-01T00:00:00"/>
    <s v="-"/>
    <s v="Mantenimiento Electrico"/>
    <d v="2023-07-11T00:00:00"/>
    <d v="1899-12-30T07:05:36"/>
    <d v="2023-07-11T00:00:00"/>
    <d v="1899-12-30T07:47:52"/>
    <n v="2536"/>
    <n v="42.266666666666666"/>
    <s v="sin informacion"/>
    <s v="sin informacion"/>
    <n v="28"/>
    <s v="julio"/>
    <s v="M"/>
    <s v="sin informacion"/>
    <s v="sin informacion"/>
    <s v="sin informacion"/>
    <s v="sin informacion"/>
    <s v="sin informacion"/>
  </r>
  <r>
    <n v="146547"/>
    <x v="27"/>
    <s v="Moreno"/>
    <x v="4"/>
    <d v="2018-11-01T00:00:00"/>
    <s v="-"/>
    <s v="Mantenimiento Electrico"/>
    <d v="2023-07-11T00:00:00"/>
    <d v="1899-12-30T07:19:28"/>
    <d v="2023-07-11T00:00:00"/>
    <d v="1899-12-30T09:19:26"/>
    <n v="7198"/>
    <n v="119.96666666666667"/>
    <s v="cambio de parametros en abasteedor de tapas"/>
    <s v="ajuste"/>
    <n v="28"/>
    <s v="julio"/>
    <s v="M"/>
    <m/>
    <s v="no"/>
    <m/>
    <m/>
    <m/>
  </r>
  <r>
    <n v="146554"/>
    <x v="19"/>
    <s v="Moreno"/>
    <x v="10"/>
    <d v="2023-05-17T00:00:00"/>
    <s v="Juan Manuel"/>
    <s v="Mantenimiento Mecanico"/>
    <d v="2023-07-11T00:00:00"/>
    <d v="1899-12-30T07:55:57"/>
    <d v="2023-07-11T00:00:00"/>
    <d v="1899-12-30T13:48:07"/>
    <n v="21130"/>
    <n v="352.16666666666669"/>
    <s v="sin informacion"/>
    <s v="sin informacion"/>
    <n v="28"/>
    <s v="julio"/>
    <s v="M"/>
    <s v="sin informacion"/>
    <s v="sin informacion"/>
    <s v="sin informacion"/>
    <s v="sin informacion"/>
    <s v="sin informacion"/>
  </r>
  <r>
    <n v="146566"/>
    <x v="22"/>
    <s v="Moreno"/>
    <x v="19"/>
    <d v="2021-08-24T00:00:00"/>
    <s v="Sebastian "/>
    <s v="Mantenimiento Electrico"/>
    <d v="2023-07-11T00:00:00"/>
    <d v="1899-12-30T09:55:35"/>
    <d v="2023-07-11T00:00:00"/>
    <d v="1899-12-30T11:56:48"/>
    <n v="7273"/>
    <n v="121.21666666666667"/>
    <s v="sin informacion"/>
    <s v="sin informacion"/>
    <n v="28"/>
    <s v="julio"/>
    <s v="M"/>
    <s v="sin informacion"/>
    <s v="sin informacion"/>
    <s v="sin informacion"/>
    <s v="sin informacion"/>
    <s v="sin informacion"/>
  </r>
  <r>
    <n v="146572"/>
    <x v="37"/>
    <s v="Moreno"/>
    <x v="15"/>
    <d v="2018-11-01T00:00:00"/>
    <s v="-"/>
    <s v="Mantenimiento Mecanico"/>
    <d v="2023-07-11T00:00:00"/>
    <d v="1899-12-30T10:32:33"/>
    <d v="2023-07-11T00:00:00"/>
    <d v="1899-12-30T10:43:21"/>
    <n v="648"/>
    <n v="10.8"/>
    <s v="se afloja cepillo que posiciona las bombas"/>
    <s v="ajuste"/>
    <n v="28"/>
    <s v="julio"/>
    <s v="M"/>
    <m/>
    <s v="no"/>
    <m/>
    <m/>
    <m/>
  </r>
  <r>
    <n v="146573"/>
    <x v="24"/>
    <s v="Moreno"/>
    <x v="7"/>
    <d v="2018-11-01T00:00:00"/>
    <s v="-"/>
    <s v="Mantenimiento Mecanico"/>
    <d v="2023-07-11T00:00:00"/>
    <d v="1899-12-30T11:01:28"/>
    <d v="2023-07-11T00:00:00"/>
    <d v="1899-12-30T13:28:14"/>
    <n v="8806"/>
    <n v="146.76666666666668"/>
    <s v="problemas con las guías"/>
    <s v="ajuste"/>
    <n v="28"/>
    <s v="julio"/>
    <s v="M"/>
    <m/>
    <s v="no"/>
    <m/>
    <m/>
    <m/>
  </r>
  <r>
    <n v="146574"/>
    <x v="3"/>
    <s v="Moreno"/>
    <x v="2"/>
    <d v="2020-02-20T00:00:00"/>
    <s v="Martín"/>
    <s v="Mantenimiento Mecanico"/>
    <d v="2023-07-11T00:00:00"/>
    <d v="1899-12-30T11:04:07"/>
    <d v="2023-07-11T00:00:00"/>
    <d v="1899-12-30T12:00:27"/>
    <n v="3380"/>
    <n v="56.333333333333336"/>
    <s v="sin informacion"/>
    <s v="sin informacion"/>
    <n v="28"/>
    <s v="julio"/>
    <s v="M"/>
    <s v="sin informacion"/>
    <s v="sin informacion"/>
    <s v="sin informacion"/>
    <s v="sin informacion"/>
    <s v="sin informacion"/>
  </r>
  <r>
    <n v="146577"/>
    <x v="29"/>
    <s v="Moreno"/>
    <x v="16"/>
    <d v="2019-10-08T00:00:00"/>
    <s v="Martín"/>
    <s v="Mantenimiento Electrico"/>
    <d v="2023-07-11T00:00:00"/>
    <d v="1899-12-30T11:52:04"/>
    <d v="2023-07-11T00:00:00"/>
    <d v="1899-12-30T11:53:59"/>
    <n v="115"/>
    <n v="1.9166666666666667"/>
    <s v="microparada"/>
    <s v="microparada"/>
    <n v="28"/>
    <s v="julio"/>
    <s v="M"/>
    <s v="microparada"/>
    <s v="microparada"/>
    <s v="microparada"/>
    <s v="microparada"/>
    <s v="microparada"/>
  </r>
  <r>
    <n v="146579"/>
    <x v="0"/>
    <s v="Moreno"/>
    <x v="16"/>
    <d v="2018-11-01T00:00:00"/>
    <s v="-"/>
    <s v="Mantenimiento Electrico"/>
    <d v="2023-07-11T00:00:00"/>
    <d v="1899-12-30T12:00:28"/>
    <d v="2023-07-11T00:00:00"/>
    <d v="1899-12-30T13:41:34"/>
    <n v="6066"/>
    <n v="101.1"/>
    <s v="se cambia sello de valvula de alivio y se regula precion en tolva"/>
    <s v="ajuste"/>
    <n v="28"/>
    <s v="julio"/>
    <s v="M"/>
    <m/>
    <s v="no"/>
    <m/>
    <m/>
    <m/>
  </r>
  <r>
    <n v="146591"/>
    <x v="0"/>
    <s v="Moreno"/>
    <x v="12"/>
    <d v="2018-11-01T00:00:00"/>
    <s v="-"/>
    <s v="Mantenimiento Mecanico"/>
    <d v="2023-07-11T00:00:00"/>
    <d v="1899-12-30T14:19:03"/>
    <d v="2023-07-11T00:00:00"/>
    <d v="1899-12-30T14:56:54"/>
    <n v="2271"/>
    <n v="37.85"/>
    <s v="Se arregla protección"/>
    <s v="rotura"/>
    <n v="28"/>
    <s v="julio"/>
    <s v="T"/>
    <m/>
    <s v="si"/>
    <m/>
    <m/>
    <m/>
  </r>
  <r>
    <n v="146594"/>
    <x v="2"/>
    <s v="Moreno"/>
    <x v="9"/>
    <d v="2018-11-01T00:00:00"/>
    <s v="-"/>
    <s v="Mantenimiento Electrico"/>
    <d v="2023-07-11T00:00:00"/>
    <d v="1899-12-30T14:42:45"/>
    <d v="2023-07-11T00:00:00"/>
    <d v="1899-12-30T15:29:26"/>
    <n v="2801"/>
    <n v="46.68333333333333"/>
    <s v="se ajustó prisionero de servomotor"/>
    <s v="ajuste"/>
    <n v="28"/>
    <s v="julio"/>
    <s v="T"/>
    <m/>
    <s v="no"/>
    <m/>
    <m/>
    <m/>
  </r>
  <r>
    <n v="146596"/>
    <x v="3"/>
    <s v="Moreno"/>
    <x v="2"/>
    <d v="2020-02-20T00:00:00"/>
    <s v="Martín"/>
    <s v="Mantenimiento Mecanico"/>
    <d v="2023-07-11T00:00:00"/>
    <d v="1899-12-30T14:58:14"/>
    <d v="2023-07-11T00:00:00"/>
    <d v="1899-12-30T15:38:34"/>
    <n v="2420"/>
    <n v="40.333333333333336"/>
    <s v="Se gira y limpia goma de toque de la contra estrella"/>
    <s v="ajuste"/>
    <n v="28"/>
    <s v="julio"/>
    <s v="T"/>
    <m/>
    <s v="no"/>
    <m/>
    <m/>
    <m/>
  </r>
  <r>
    <n v="146601"/>
    <x v="15"/>
    <s v="Moreno"/>
    <x v="19"/>
    <d v="2021-08-24T00:00:00"/>
    <s v="Sebastian "/>
    <s v="Mantenimiento Mecanico"/>
    <d v="2023-07-11T00:00:00"/>
    <d v="1899-12-30T15:35:13"/>
    <d v="2023-07-11T00:00:00"/>
    <d v="1899-12-30T15:53:17"/>
    <n v="1084"/>
    <n v="18.066666666666666"/>
    <s v="Regulación"/>
    <s v="ajuste"/>
    <n v="28"/>
    <s v="julio"/>
    <s v="T"/>
    <m/>
    <s v="no"/>
    <m/>
    <m/>
    <m/>
  </r>
  <r>
    <n v="146613"/>
    <x v="0"/>
    <s v="Moreno"/>
    <x v="17"/>
    <d v="2018-11-01T00:00:00"/>
    <s v="-"/>
    <s v="Mantenimiento Mecanico"/>
    <d v="2023-07-11T00:00:00"/>
    <d v="1899-12-30T16:51:23"/>
    <d v="2023-07-11T00:00:00"/>
    <d v="1899-12-30T19:35:21"/>
    <n v="9838"/>
    <n v="163.96666666666667"/>
    <s v="Se cambian las 3 cuchillas. Se encuentra  que en stock había de dos tamaños  diferentes. Unas más cortas, las cuales no llegan a cortar. Se colocan las correspondientes  y se regula"/>
    <s v="rotura"/>
    <n v="28"/>
    <s v="julio"/>
    <s v="T"/>
    <m/>
    <s v="si"/>
    <m/>
    <m/>
    <m/>
  </r>
  <r>
    <n v="146614"/>
    <x v="19"/>
    <s v="Moreno"/>
    <x v="12"/>
    <d v="2020-02-21T00:00:00"/>
    <s v="Martín"/>
    <s v="Mantenimiento Mecanico"/>
    <d v="2023-07-11T00:00:00"/>
    <d v="1899-12-30T16:56:54"/>
    <d v="2023-07-11T00:00:00"/>
    <d v="1899-12-30T17:33:42"/>
    <n v="2208"/>
    <n v="36.799999999999997"/>
    <s v="sin informacion"/>
    <s v="sin informacion"/>
    <n v="28"/>
    <s v="julio"/>
    <s v="T"/>
    <s v="sin informacion"/>
    <s v="sin informacion"/>
    <s v="sin informacion"/>
    <s v="sin informacion"/>
    <s v="sin informacion"/>
  </r>
  <r>
    <n v="146620"/>
    <x v="15"/>
    <s v="Moreno"/>
    <x v="3"/>
    <d v="2021-02-04T00:00:00"/>
    <s v="Victor"/>
    <s v="Mantenimiento Mecanico"/>
    <d v="2023-07-11T00:00:00"/>
    <d v="1899-12-30T17:23:21"/>
    <d v="2023-07-11T00:00:00"/>
    <d v="1899-12-30T17:27:38"/>
    <n v="257"/>
    <n v="4.2833333333333332"/>
    <s v="microparada"/>
    <s v="microparada"/>
    <n v="28"/>
    <s v="julio"/>
    <s v="T"/>
    <s v="microparada"/>
    <s v="microparada"/>
    <s v="microparada"/>
    <s v="microparada"/>
    <s v="microparada"/>
  </r>
  <r>
    <n v="146624"/>
    <x v="27"/>
    <s v="Moreno"/>
    <x v="19"/>
    <d v="2018-11-01T00:00:00"/>
    <s v="-"/>
    <s v="Mantenimiento Mecanico"/>
    <d v="2023-07-11T00:00:00"/>
    <d v="1899-12-30T17:50:35"/>
    <d v="2023-07-11T00:00:00"/>
    <d v="1899-12-30T18:41:12"/>
    <n v="3037"/>
    <n v="50.616666666666667"/>
    <s v="sin informacion"/>
    <s v="sin informacion"/>
    <n v="28"/>
    <s v="julio"/>
    <s v="T"/>
    <s v="sin informacion"/>
    <s v="sin informacion"/>
    <s v="sin informacion"/>
    <s v="sin informacion"/>
    <s v="sin informacion"/>
  </r>
  <r>
    <n v="146625"/>
    <x v="19"/>
    <s v="Moreno"/>
    <x v="12"/>
    <d v="2020-02-21T00:00:00"/>
    <s v="Martín"/>
    <s v="Mantenimiento Mecanico"/>
    <d v="2023-07-11T00:00:00"/>
    <d v="1899-12-30T18:11:16"/>
    <d v="2023-07-11T00:00:00"/>
    <d v="1899-12-30T19:06:27"/>
    <n v="3311"/>
    <n v="55.18333333333333"/>
    <s v="regulación de celofanadora"/>
    <s v="ajuste"/>
    <n v="28"/>
    <s v="julio"/>
    <s v="T"/>
    <m/>
    <s v="no"/>
    <m/>
    <m/>
    <m/>
  </r>
  <r>
    <n v="146627"/>
    <x v="15"/>
    <s v="Moreno"/>
    <x v="3"/>
    <d v="2021-02-04T00:00:00"/>
    <s v="Victor"/>
    <s v="Mantenimiento Mecanico"/>
    <d v="2023-07-11T00:00:00"/>
    <d v="1899-12-30T18:21:33"/>
    <d v="2023-07-11T00:00:00"/>
    <d v="1899-12-30T18:27:50"/>
    <n v="377"/>
    <n v="6.2833333333333332"/>
    <s v="microparada"/>
    <s v="microparada"/>
    <n v="28"/>
    <s v="julio"/>
    <s v="T"/>
    <s v="microparada"/>
    <s v="microparada"/>
    <s v="microparada"/>
    <s v="microparada"/>
    <s v="microparada"/>
  </r>
  <r>
    <n v="146635"/>
    <x v="19"/>
    <s v="Moreno"/>
    <x v="10"/>
    <d v="2023-05-17T00:00:00"/>
    <s v="Juan Manuel"/>
    <s v="Mantenimiento Mecanico"/>
    <d v="2023-07-11T00:00:00"/>
    <d v="1899-12-30T19:59:12"/>
    <d v="2023-07-11T00:00:00"/>
    <d v="1899-12-30T21:17:31"/>
    <n v="4699"/>
    <n v="78.316666666666663"/>
    <s v="Se coloca tornillos  en el eje estriado de las pinzas"/>
    <s v="ajuste"/>
    <n v="28"/>
    <s v="julio"/>
    <s v="T"/>
    <m/>
    <s v="no"/>
    <m/>
    <m/>
    <m/>
  </r>
  <r>
    <n v="146636"/>
    <x v="0"/>
    <s v="Moreno"/>
    <x v="17"/>
    <d v="2018-11-01T00:00:00"/>
    <s v="-"/>
    <s v="Mantenimiento Mecanico"/>
    <d v="2023-07-11T00:00:00"/>
    <d v="1899-12-30T20:37:13"/>
    <d v="2023-07-11T00:00:00"/>
    <d v="1899-12-30T21:16:18"/>
    <n v="2345"/>
    <n v="39.083333333333336"/>
    <s v="Se cambian las 3 cuchillas. Se encuentra  que en stock había de dos tamaños  diferentes. Unas más cortas, las cuales no llegan a cortar. Se colocan las correspondientes  y se regula"/>
    <s v="rotura"/>
    <n v="28"/>
    <s v="julio"/>
    <s v="T"/>
    <m/>
    <s v="si"/>
    <m/>
    <m/>
    <m/>
  </r>
  <r>
    <n v="146637"/>
    <x v="3"/>
    <s v="Moreno"/>
    <x v="2"/>
    <d v="2020-02-20T00:00:00"/>
    <s v="Martín"/>
    <s v="Mantenimiento Mecanico"/>
    <d v="2023-07-11T00:00:00"/>
    <d v="1899-12-30T20:41:07"/>
    <d v="2023-07-11T00:00:00"/>
    <d v="1899-12-30T20:58:47"/>
    <n v="1060"/>
    <n v="17.666666666666668"/>
    <s v=" El maquinista cambio las gomas de torque del cabezal 1"/>
    <s v="no aplica"/>
    <n v="28"/>
    <s v="julio"/>
    <s v="T"/>
    <m/>
    <s v="no aplica"/>
    <m/>
    <m/>
    <m/>
  </r>
  <r>
    <n v="146639"/>
    <x v="0"/>
    <s v="Moreno"/>
    <x v="18"/>
    <d v="2018-11-01T00:00:00"/>
    <s v="-"/>
    <s v="Mantenimiento Mecanico"/>
    <d v="2023-07-11T00:00:00"/>
    <d v="1899-12-30T20:41:57"/>
    <d v="2023-07-11T00:00:00"/>
    <d v="1899-12-30T20:56:07"/>
    <n v="850"/>
    <n v="14.166666666666666"/>
    <s v=" Resuelve el maquinista"/>
    <s v="no aplica"/>
    <n v="28"/>
    <s v="julio"/>
    <s v="T"/>
    <m/>
    <s v="no aplica"/>
    <m/>
    <m/>
    <m/>
  </r>
  <r>
    <n v="146642"/>
    <x v="19"/>
    <s v="Moreno"/>
    <x v="19"/>
    <d v="2018-11-01T00:00:00"/>
    <s v="-"/>
    <s v="Mantenimiento Mecanico"/>
    <d v="2023-07-11T00:00:00"/>
    <d v="1899-12-30T21:02:35"/>
    <d v="2023-07-11T00:00:00"/>
    <d v="1899-12-30T21:23:21"/>
    <n v="1246"/>
    <n v="20.766666666666666"/>
    <s v="se cambió celofán en la celofanadora"/>
    <s v="ajuste"/>
    <n v="28"/>
    <s v="julio"/>
    <s v="T"/>
    <m/>
    <s v="no"/>
    <m/>
    <m/>
    <m/>
  </r>
  <r>
    <n v="146647"/>
    <x v="12"/>
    <s v="Moreno"/>
    <x v="7"/>
    <d v="2018-11-01T00:00:00"/>
    <s v="-"/>
    <s v="Mantenimiento Electrico"/>
    <d v="2023-07-11T00:00:00"/>
    <d v="1899-12-30T21:23:23"/>
    <d v="2023-07-11T00:00:00"/>
    <d v="1899-12-30T21:27:55"/>
    <n v="272"/>
    <n v="4.5333333333333332"/>
    <s v="microparada"/>
    <s v="microparada"/>
    <n v="28"/>
    <s v="julio"/>
    <s v="T"/>
    <s v="microparada"/>
    <s v="microparada"/>
    <s v="microparada"/>
    <s v="microparada"/>
    <s v="microparada"/>
  </r>
  <r>
    <n v="146750"/>
    <x v="2"/>
    <s v="Moreno"/>
    <x v="3"/>
    <d v="2021-02-04T00:00:00"/>
    <s v="Victor"/>
    <s v="Mantenimiento Mecanico"/>
    <d v="2023-07-13T00:00:00"/>
    <d v="1899-12-30T00:41:27"/>
    <d v="2023-07-13T00:00:00"/>
    <d v="1899-12-30T00:55:45"/>
    <n v="858"/>
    <n v="14.3"/>
    <s v="sin informacion"/>
    <s v="sin informacion"/>
    <n v="28"/>
    <s v="julio"/>
    <s v="N"/>
    <s v="sin informacion"/>
    <s v="sin informacion"/>
    <s v="sin informacion"/>
    <s v="sin informacion"/>
    <s v="sin informacion"/>
  </r>
  <r>
    <n v="146751"/>
    <x v="10"/>
    <s v="Moreno"/>
    <x v="7"/>
    <d v="2020-09-30T00:00:00"/>
    <s v="Martín"/>
    <s v="Mantenimiento Mecanico"/>
    <d v="2023-07-13T00:00:00"/>
    <d v="1899-12-30T01:06:15"/>
    <d v="2023-07-13T00:00:00"/>
    <d v="1899-12-30T01:23:24"/>
    <n v="1029"/>
    <n v="17.149999999999999"/>
    <s v="sin informacion"/>
    <s v="sin informacion"/>
    <n v="28"/>
    <s v="julio"/>
    <s v="N"/>
    <s v="sin informacion"/>
    <s v="sin informacion"/>
    <s v="sin informacion"/>
    <s v="sin informacion"/>
    <s v="sin informacion"/>
  </r>
  <r>
    <n v="146752"/>
    <x v="17"/>
    <s v="Moreno"/>
    <x v="11"/>
    <d v="2021-03-08T00:00:00"/>
    <s v="Martín"/>
    <s v="Mantenimiento Mecanico"/>
    <d v="2023-07-13T00:00:00"/>
    <d v="1899-12-30T06:03:12"/>
    <d v="2023-07-13T00:00:00"/>
    <d v="1899-12-30T06:33:58"/>
    <n v="1846"/>
    <n v="30.766666666666666"/>
    <s v="sin informacion"/>
    <s v="sin informacion"/>
    <n v="28"/>
    <s v="julio"/>
    <s v="M"/>
    <s v="sin informacion"/>
    <s v="sin informacion"/>
    <s v="sin informacion"/>
    <s v="sin informacion"/>
    <s v="sin informacion"/>
  </r>
  <r>
    <n v="146757"/>
    <x v="27"/>
    <s v="Moreno"/>
    <x v="2"/>
    <d v="2018-11-01T00:00:00"/>
    <s v="-"/>
    <s v="Mantenimiento Mecanico"/>
    <d v="2023-07-13T00:00:00"/>
    <d v="1899-12-30T06:19:55"/>
    <d v="2023-07-13T00:00:00"/>
    <d v="1899-12-30T06:23:13"/>
    <n v="198"/>
    <n v="3.3"/>
    <s v="microparada"/>
    <s v="microparada"/>
    <n v="28"/>
    <s v="julio"/>
    <s v="M"/>
    <s v="microparada"/>
    <s v="microparada"/>
    <s v="microparada"/>
    <s v="microparada"/>
    <s v="microparada"/>
  </r>
  <r>
    <n v="146758"/>
    <x v="21"/>
    <s v="Moreno"/>
    <x v="10"/>
    <d v="2018-11-01T00:00:00"/>
    <s v="-"/>
    <s v="Mantenimiento Electrico"/>
    <d v="2023-07-13T00:00:00"/>
    <d v="1899-12-30T06:21:20"/>
    <d v="2023-07-13T00:00:00"/>
    <d v="1899-12-30T06:23:16"/>
    <n v="116"/>
    <n v="1.9333333333333333"/>
    <s v="microparada"/>
    <s v="microparada"/>
    <n v="28"/>
    <s v="julio"/>
    <s v="M"/>
    <s v="microparada"/>
    <s v="microparada"/>
    <s v="microparada"/>
    <s v="microparada"/>
    <s v="microparada"/>
  </r>
  <r>
    <n v="146759"/>
    <x v="21"/>
    <s v="Moreno"/>
    <x v="10"/>
    <d v="2018-11-01T00:00:00"/>
    <s v="-"/>
    <s v="Mantenimiento Electrico"/>
    <d v="2023-07-13T00:00:00"/>
    <d v="1899-12-30T06:23:37"/>
    <d v="2023-07-13T00:00:00"/>
    <d v="1899-12-30T06:40:23"/>
    <n v="1006"/>
    <n v="16.766666666666666"/>
    <s v="regulacion fibra optica"/>
    <s v="ajuste"/>
    <n v="28"/>
    <s v="julio"/>
    <s v="M"/>
    <m/>
    <s v="no"/>
    <m/>
    <m/>
    <m/>
  </r>
  <r>
    <n v="146770"/>
    <x v="9"/>
    <s v="Moreno"/>
    <x v="6"/>
    <d v="2021-03-03T00:00:00"/>
    <s v="Martín"/>
    <s v="Mantenimiento Mecanico"/>
    <d v="2023-07-13T00:00:00"/>
    <d v="1899-12-30T07:12:00"/>
    <d v="2023-07-13T00:00:00"/>
    <d v="1899-12-30T08:31:58"/>
    <n v="4798"/>
    <n v="79.966666666666669"/>
    <s v="sin informacion"/>
    <s v="sin informacion"/>
    <n v="28"/>
    <s v="julio"/>
    <s v="M"/>
    <s v="sin informacion"/>
    <s v="sin informacion"/>
    <s v="sin informacion"/>
    <s v="sin informacion"/>
    <s v="sin informacion"/>
  </r>
  <r>
    <n v="146771"/>
    <x v="19"/>
    <s v="Moreno"/>
    <x v="12"/>
    <d v="2020-02-21T00:00:00"/>
    <s v="Martín"/>
    <s v="Mantenimiento Mecanico"/>
    <d v="2023-07-13T00:00:00"/>
    <d v="1899-12-30T07:24:46"/>
    <d v="2023-07-13T00:00:00"/>
    <d v="1899-12-30T08:31:07"/>
    <n v="3981"/>
    <n v="66.349999999999994"/>
    <s v="sin informacion"/>
    <s v="sin informacion"/>
    <n v="28"/>
    <s v="julio"/>
    <s v="M"/>
    <s v="sin informacion"/>
    <s v="sin informacion"/>
    <s v="sin informacion"/>
    <s v="sin informacion"/>
    <s v="sin informacion"/>
  </r>
  <r>
    <n v="146773"/>
    <x v="35"/>
    <s v="Moreno"/>
    <x v="17"/>
    <d v="2018-11-01T00:00:00"/>
    <s v="-"/>
    <s v="Mantenimiento Electrico"/>
    <d v="2023-07-13T00:00:00"/>
    <d v="1899-12-30T07:41:07"/>
    <d v="2023-07-13T00:00:00"/>
    <d v="1899-12-30T07:46:43"/>
    <n v="336"/>
    <n v="5.6"/>
    <s v="microparada"/>
    <s v="microparada"/>
    <n v="28"/>
    <s v="julio"/>
    <s v="M"/>
    <s v="microparada"/>
    <s v="microparada"/>
    <s v="microparada"/>
    <s v="microparada"/>
    <s v="microparada"/>
  </r>
  <r>
    <n v="146776"/>
    <x v="3"/>
    <s v="Moreno"/>
    <x v="5"/>
    <d v="2018-11-01T00:00:00"/>
    <s v="-"/>
    <s v="Mantenimiento Mecanico"/>
    <d v="2023-07-13T00:00:00"/>
    <d v="1899-12-30T07:57:07"/>
    <d v="2023-07-13T00:00:00"/>
    <d v="1899-12-30T08:53:22"/>
    <n v="3375"/>
    <n v="56.25"/>
    <s v="sin informacion"/>
    <s v="sin informacion"/>
    <n v="28"/>
    <s v="julio"/>
    <s v="M"/>
    <s v="sin informacion"/>
    <s v="sin informacion"/>
    <s v="sin informacion"/>
    <s v="sin informacion"/>
    <s v="sin informacion"/>
  </r>
  <r>
    <n v="146778"/>
    <x v="14"/>
    <s v="Moreno"/>
    <x v="2"/>
    <d v="2020-02-20T00:00:00"/>
    <s v="Martín"/>
    <s v="Mantenimiento Electrico"/>
    <d v="2023-07-13T00:00:00"/>
    <d v="1899-12-30T08:33:02"/>
    <d v="2023-07-13T00:00:00"/>
    <d v="1899-12-30T08:46:53"/>
    <n v="831"/>
    <n v="13.85"/>
    <s v="sin informacion"/>
    <s v="sin informacion"/>
    <n v="28"/>
    <s v="julio"/>
    <s v="M"/>
    <s v="sin informacion"/>
    <s v="sin informacion"/>
    <s v="sin informacion"/>
    <s v="sin informacion"/>
    <s v="sin informacion"/>
  </r>
  <r>
    <n v="146785"/>
    <x v="8"/>
    <s v="Moreno"/>
    <x v="4"/>
    <d v="2020-02-20T00:00:00"/>
    <s v="Martín"/>
    <s v="Mantenimiento Mecanico"/>
    <d v="2023-07-13T00:00:00"/>
    <d v="1899-12-30T08:56:23"/>
    <d v="2023-07-13T00:00:00"/>
    <d v="1899-12-30T08:56:29"/>
    <n v="6"/>
    <n v="0.1"/>
    <s v="microparada"/>
    <s v="microparada"/>
    <n v="28"/>
    <s v="julio"/>
    <s v="M"/>
    <s v="microparada"/>
    <s v="microparada"/>
    <s v="microparada"/>
    <s v="microparada"/>
    <s v="microparada"/>
  </r>
  <r>
    <n v="146788"/>
    <x v="41"/>
    <s v="Moreno"/>
    <x v="6"/>
    <d v="2022-09-16T00:00:00"/>
    <s v="Natalio"/>
    <s v="Mantenimiento Mecanico"/>
    <d v="2023-07-13T00:00:00"/>
    <d v="1899-12-30T09:09:40"/>
    <d v="2023-07-13T00:00:00"/>
    <d v="1899-12-30T09:29:28"/>
    <n v="1188"/>
    <n v="19.8"/>
    <s v="se regula el colocador de bolillas"/>
    <s v="ajuste"/>
    <n v="28"/>
    <s v="julio"/>
    <s v="M"/>
    <s v="no"/>
    <s v="no"/>
    <m/>
    <m/>
    <m/>
  </r>
  <r>
    <n v="146789"/>
    <x v="35"/>
    <s v="Moreno"/>
    <x v="17"/>
    <d v="2018-11-01T00:00:00"/>
    <s v="-"/>
    <s v="Mantenimiento Electrico"/>
    <d v="2023-07-13T00:00:00"/>
    <d v="1899-12-30T09:09:47"/>
    <d v="2023-07-13T00:00:00"/>
    <d v="1899-12-30T09:42:44"/>
    <n v="1977"/>
    <n v="32.950000000000003"/>
    <s v="sin informacion"/>
    <s v="sin informacion"/>
    <n v="28"/>
    <s v="julio"/>
    <s v="M"/>
    <s v="sin informacion"/>
    <s v="sin informacion"/>
    <s v="sin informacion"/>
    <s v="sin informacion"/>
    <s v="sin informacion"/>
  </r>
  <r>
    <n v="146790"/>
    <x v="0"/>
    <s v="Moreno"/>
    <x v="18"/>
    <d v="2018-11-01T00:00:00"/>
    <s v="-"/>
    <s v="Mantenimiento Mecanico"/>
    <d v="2023-07-13T00:00:00"/>
    <d v="1899-12-30T09:10:22"/>
    <d v="2023-07-13T00:00:00"/>
    <d v="1899-12-30T09:29:29"/>
    <n v="1147"/>
    <n v="19.116666666666667"/>
    <s v="se barrieron unas roscas"/>
    <s v="ajuste"/>
    <n v="28"/>
    <s v="julio"/>
    <s v="M"/>
    <s v="no"/>
    <s v="no"/>
    <m/>
    <m/>
    <m/>
  </r>
  <r>
    <n v="146791"/>
    <x v="27"/>
    <s v="Moreno"/>
    <x v="2"/>
    <d v="2018-11-01T00:00:00"/>
    <s v="-"/>
    <s v="Mantenimiento Mecanico"/>
    <d v="2023-07-13T00:00:00"/>
    <d v="1899-12-30T09:17:09"/>
    <d v="2023-07-13T00:00:00"/>
    <d v="1899-12-30T09:19:27"/>
    <n v="138"/>
    <n v="2.2999999999999998"/>
    <s v="microparada"/>
    <s v="microparada"/>
    <n v="28"/>
    <s v="julio"/>
    <s v="M"/>
    <s v="microparada"/>
    <s v="microparada"/>
    <s v="microparada"/>
    <s v="microparada"/>
    <s v="microparada"/>
  </r>
  <r>
    <n v="146792"/>
    <x v="3"/>
    <s v="Moreno"/>
    <x v="2"/>
    <d v="2020-02-20T00:00:00"/>
    <s v="Martín"/>
    <s v="Mantenimiento Mecanico"/>
    <d v="2023-07-13T00:00:00"/>
    <d v="1899-12-30T09:19:41"/>
    <d v="2023-07-13T00:00:00"/>
    <d v="1899-12-30T11:48:35"/>
    <n v="8934"/>
    <n v="148.9"/>
    <s v="regulacion de sensor tapa alta"/>
    <s v="ajuste"/>
    <n v="28"/>
    <s v="julio"/>
    <s v="M"/>
    <m/>
    <s v="no"/>
    <m/>
    <m/>
    <m/>
  </r>
  <r>
    <n v="146797"/>
    <x v="22"/>
    <s v="Moreno"/>
    <x v="10"/>
    <d v="2022-07-14T00:00:00"/>
    <s v="Natalio"/>
    <s v="Mantenimiento Electrico"/>
    <d v="2023-07-13T00:00:00"/>
    <d v="1899-12-30T09:35:15"/>
    <d v="2023-07-13T00:00:00"/>
    <d v="1899-12-30T09:49:37"/>
    <n v="862"/>
    <n v="14.366666666666667"/>
    <s v="se regula fibra "/>
    <s v="ajuste"/>
    <n v="28"/>
    <s v="julio"/>
    <s v="M"/>
    <s v="no"/>
    <s v="no"/>
    <m/>
    <m/>
    <m/>
  </r>
  <r>
    <n v="146802"/>
    <x v="22"/>
    <s v="Moreno"/>
    <x v="10"/>
    <d v="2022-07-14T00:00:00"/>
    <s v="Natalio"/>
    <s v="Mantenimiento Mecanico"/>
    <d v="2023-07-13T00:00:00"/>
    <d v="1899-12-30T09:50:09"/>
    <d v="2023-07-13T00:00:00"/>
    <d v="1899-12-30T11:05:02"/>
    <n v="4493"/>
    <n v="74.88333333333334"/>
    <s v="cambio de cadena en laser "/>
    <s v="rotura"/>
    <n v="28"/>
    <s v="julio"/>
    <s v="M"/>
    <m/>
    <s v="si"/>
    <m/>
    <m/>
    <m/>
  </r>
  <r>
    <n v="146803"/>
    <x v="39"/>
    <s v="Moreno"/>
    <x v="6"/>
    <d v="2019-09-23T00:00:00"/>
    <s v="Martín"/>
    <s v="Mantenimiento Mecanico"/>
    <d v="2023-07-13T00:00:00"/>
    <d v="1899-12-30T09:52:29"/>
    <d v="2023-07-13T00:00:00"/>
    <d v="1899-12-30T10:35:40"/>
    <n v="2591"/>
    <n v="43.18333333333333"/>
    <s v="sin informacion"/>
    <s v="sin informacion"/>
    <n v="28"/>
    <s v="julio"/>
    <s v="M"/>
    <s v="sin informacion"/>
    <s v="sin informacion"/>
    <s v="sin informacion"/>
    <s v="sin informacion"/>
    <s v="sin informacion"/>
  </r>
  <r>
    <n v="146815"/>
    <x v="0"/>
    <s v="Moreno"/>
    <x v="17"/>
    <d v="2018-11-01T00:00:00"/>
    <s v="-"/>
    <s v="Mantenimiento Electrico"/>
    <d v="2023-07-13T00:00:00"/>
    <d v="1899-12-30T11:19:31"/>
    <d v="2023-07-13T00:00:00"/>
    <d v="1899-12-30T12:06:55"/>
    <n v="2844"/>
    <n v="47.4"/>
    <s v="se regula sensor de abastecedor de tubos"/>
    <s v="ajuste"/>
    <n v="28"/>
    <s v="julio"/>
    <s v="M"/>
    <m/>
    <s v="no"/>
    <m/>
    <m/>
    <m/>
  </r>
  <r>
    <n v="146816"/>
    <x v="9"/>
    <s v="Moreno"/>
    <x v="6"/>
    <d v="2021-03-03T00:00:00"/>
    <s v="Martín"/>
    <s v="Mantenimiento Mecanico"/>
    <d v="2023-07-13T00:00:00"/>
    <d v="1899-12-30T11:21:36"/>
    <d v="2023-07-13T00:00:00"/>
    <d v="1899-12-30T11:53:47"/>
    <n v="1931"/>
    <n v="32.18333333333333"/>
    <s v="sin informacion"/>
    <s v="sin informacion"/>
    <n v="28"/>
    <s v="julio"/>
    <s v="M"/>
    <s v="sin informacion"/>
    <s v="sin informacion"/>
    <s v="sin informacion"/>
    <s v="sin informacion"/>
    <s v="sin informacion"/>
  </r>
  <r>
    <n v="146823"/>
    <x v="2"/>
    <s v="Moreno"/>
    <x v="20"/>
    <d v="2021-10-06T00:00:00"/>
    <s v="Sebastian "/>
    <s v="Mantenimiento Electrico"/>
    <d v="2023-07-13T00:00:00"/>
    <d v="1899-12-30T12:02:20"/>
    <d v="2023-07-13T00:00:00"/>
    <d v="1899-12-30T14:16:28"/>
    <n v="8048"/>
    <n v="134.13333333333333"/>
    <s v="falso contacto"/>
    <s v="ajuste"/>
    <n v="28"/>
    <s v="julio"/>
    <s v="M"/>
    <m/>
    <s v="no"/>
    <m/>
    <m/>
    <m/>
  </r>
  <r>
    <n v="146825"/>
    <x v="0"/>
    <s v="Moreno"/>
    <x v="9"/>
    <d v="2018-11-01T00:00:00"/>
    <s v="-"/>
    <s v="Mantenimiento Electrico"/>
    <d v="2023-07-13T00:00:00"/>
    <d v="1899-12-30T12:21:16"/>
    <d v="2023-07-13T00:00:00"/>
    <d v="1899-12-30T14:16:58"/>
    <n v="6942"/>
    <n v="115.7"/>
    <s v="regulacion de levas"/>
    <s v="ajuste"/>
    <n v="28"/>
    <s v="julio"/>
    <s v="M"/>
    <m/>
    <s v="no"/>
    <m/>
    <m/>
    <m/>
  </r>
  <r>
    <n v="146827"/>
    <x v="38"/>
    <s v="Moreno"/>
    <x v="11"/>
    <d v="2018-11-01T00:00:00"/>
    <s v="-"/>
    <s v="Mantenimiento Mecanico"/>
    <d v="2023-07-13T00:00:00"/>
    <d v="1899-12-30T12:39:07"/>
    <d v="2023-07-13T00:00:00"/>
    <d v="1899-12-30T12:56:28"/>
    <n v="1041"/>
    <n v="17.350000000000001"/>
    <s v="sin informacion"/>
    <s v="sin informacion"/>
    <n v="28"/>
    <s v="julio"/>
    <s v="M"/>
    <s v="sin informacion"/>
    <s v="sin informacion"/>
    <s v="sin informacion"/>
    <s v="sin informacion"/>
    <s v="sin informacion"/>
  </r>
  <r>
    <n v="146835"/>
    <x v="0"/>
    <s v="Moreno"/>
    <x v="4"/>
    <d v="2018-11-01T00:00:00"/>
    <s v="-"/>
    <s v="Mantenimiento Electrico"/>
    <d v="2023-07-13T00:00:00"/>
    <d v="1899-12-30T14:33:55"/>
    <d v="2023-07-13T00:00:00"/>
    <d v="1899-12-30T14:40:03"/>
    <n v="368"/>
    <n v="6.1333333333333337"/>
    <s v="microparada"/>
    <s v="microparada"/>
    <n v="28"/>
    <s v="julio"/>
    <s v="T"/>
    <s v="microparada"/>
    <s v="microparada"/>
    <s v="microparada"/>
    <s v="microparada"/>
    <s v="microparada"/>
  </r>
  <r>
    <n v="146838"/>
    <x v="22"/>
    <s v="Moreno"/>
    <x v="19"/>
    <d v="2021-08-24T00:00:00"/>
    <s v="Sebastian "/>
    <s v="Mantenimiento Mecanico"/>
    <d v="2023-07-13T00:00:00"/>
    <d v="1899-12-30T15:19:11"/>
    <d v="2023-07-13T00:00:00"/>
    <d v="1899-12-30T15:34:20"/>
    <n v="909"/>
    <n v="15.15"/>
    <s v="Se regula Laser"/>
    <s v="ajuste"/>
    <n v="28"/>
    <s v="julio"/>
    <s v="T"/>
    <s v="no"/>
    <s v="no"/>
    <m/>
    <m/>
    <m/>
  </r>
  <r>
    <n v="146847"/>
    <x v="11"/>
    <s v="Moreno"/>
    <x v="16"/>
    <d v="2018-11-01T00:00:00"/>
    <s v="-"/>
    <s v="Mantenimiento Mecanico"/>
    <d v="2023-07-13T00:00:00"/>
    <d v="1899-12-30T17:01:08"/>
    <d v="2023-07-13T00:00:00"/>
    <d v="1899-12-30T17:53:58"/>
    <n v="3170"/>
    <n v="52.833333333333336"/>
    <s v="sin informacion"/>
    <s v="sin informacion"/>
    <n v="28"/>
    <s v="julio"/>
    <s v="T"/>
    <s v="sin informacion"/>
    <s v="sin informacion"/>
    <s v="sin informacion"/>
    <s v="sin informacion"/>
    <s v="sin informacion"/>
  </r>
  <r>
    <n v="146850"/>
    <x v="0"/>
    <s v="Moreno"/>
    <x v="0"/>
    <d v="2018-11-01T00:00:00"/>
    <s v="-"/>
    <s v="Mantenimiento Mecanico"/>
    <d v="2023-07-13T00:00:00"/>
    <d v="1899-12-30T17:19:32"/>
    <d v="2023-07-13T00:00:00"/>
    <d v="1899-12-30T18:13:20"/>
    <n v="3228"/>
    <n v="53.8"/>
    <s v="Se ajusta electro imán"/>
    <s v="ajuste"/>
    <n v="28"/>
    <s v="julio"/>
    <s v="T"/>
    <m/>
    <s v="no"/>
    <m/>
    <m/>
    <m/>
  </r>
  <r>
    <n v="146851"/>
    <x v="22"/>
    <s v="Moreno"/>
    <x v="19"/>
    <d v="2021-08-24T00:00:00"/>
    <s v="Sebastian "/>
    <s v="Mantenimiento Mecanico"/>
    <d v="2023-07-13T00:00:00"/>
    <d v="1899-12-30T17:29:50"/>
    <d v="2023-07-13T00:00:00"/>
    <d v="1899-12-30T17:58:05"/>
    <n v="1695"/>
    <n v="28.25"/>
    <s v=" Cambio de flejes, ajuste de tornillos y regulación"/>
    <s v="ajuste"/>
    <n v="28"/>
    <s v="julio"/>
    <s v="T"/>
    <m/>
    <s v="no"/>
    <m/>
    <m/>
    <m/>
  </r>
  <r>
    <n v="146852"/>
    <x v="0"/>
    <s v="Moreno"/>
    <x v="14"/>
    <d v="2018-11-01T00:00:00"/>
    <s v="-"/>
    <s v="Mantenimiento Mecanico"/>
    <d v="2023-07-13T00:00:00"/>
    <d v="1899-12-30T17:31:52"/>
    <d v="2023-07-13T00:00:00"/>
    <d v="1899-12-30T17:35:34"/>
    <n v="222"/>
    <n v="3.7"/>
    <s v="microparada"/>
    <s v="microparada"/>
    <n v="28"/>
    <s v="julio"/>
    <s v="T"/>
    <s v="microparada"/>
    <s v="microparada"/>
    <s v="microparada"/>
    <s v="microparada"/>
    <s v="microparada"/>
  </r>
  <r>
    <n v="146852"/>
    <x v="0"/>
    <s v="Moreno"/>
    <x v="14"/>
    <d v="2018-11-01T00:00:00"/>
    <s v="-"/>
    <s v="Mantenimiento Mecanico"/>
    <d v="2023-07-13T00:00:00"/>
    <d v="1899-12-30T17:31:52"/>
    <d v="2023-07-13T00:00:00"/>
    <d v="1899-12-30T17:35:34"/>
    <n v="222"/>
    <n v="3.7"/>
    <s v="microparada"/>
    <s v="microparada"/>
    <n v="28"/>
    <s v="julio"/>
    <s v="T"/>
    <s v="microparada"/>
    <s v="microparada"/>
    <s v="microparada"/>
    <s v="microparada"/>
    <s v="microparada"/>
  </r>
  <r>
    <n v="146855"/>
    <x v="19"/>
    <s v="Moreno"/>
    <x v="10"/>
    <d v="2023-05-17T00:00:00"/>
    <s v="Juan Manuel"/>
    <s v="Mantenimiento Mecanico"/>
    <d v="2023-07-13T00:00:00"/>
    <d v="1899-12-30T17:52:47"/>
    <d v="2023-07-13T00:00:00"/>
    <d v="1899-12-30T18:06:50"/>
    <n v="843"/>
    <n v="14.05"/>
    <s v="celofanadora se regula celofán"/>
    <s v="ajuste"/>
    <n v="28"/>
    <s v="julio"/>
    <s v="T"/>
    <s v="no"/>
    <s v="no"/>
    <m/>
    <m/>
    <m/>
  </r>
  <r>
    <n v="146855"/>
    <x v="19"/>
    <s v="Moreno"/>
    <x v="10"/>
    <d v="2023-05-17T00:00:00"/>
    <s v="Juan Manuel"/>
    <s v="Mantenimiento Mecanico"/>
    <d v="2023-07-13T00:00:00"/>
    <d v="1899-12-30T17:52:47"/>
    <d v="2023-07-13T00:00:00"/>
    <d v="1899-12-30T18:06:50"/>
    <n v="843"/>
    <n v="14.05"/>
    <s v="sin informacion"/>
    <s v="sin informacion"/>
    <n v="28"/>
    <s v="julio"/>
    <s v="T"/>
    <s v="sin informacion"/>
    <s v="sin informacion"/>
    <s v="sin informacion"/>
    <s v="sin informacion"/>
    <s v="sin informacion"/>
  </r>
  <r>
    <n v="146860"/>
    <x v="19"/>
    <s v="Moreno"/>
    <x v="10"/>
    <d v="2023-05-17T00:00:00"/>
    <s v="Juan Manuel"/>
    <s v="Mantenimiento Mecanico"/>
    <d v="2023-07-13T00:00:00"/>
    <d v="1899-12-30T18:33:40"/>
    <d v="2023-07-13T00:00:00"/>
    <d v="1899-12-30T18:56:00"/>
    <n v="1340"/>
    <n v="22.333333333333332"/>
    <s v="Regulación"/>
    <s v="ajuste"/>
    <n v="28"/>
    <s v="julio"/>
    <s v="T"/>
    <s v="no"/>
    <s v="no"/>
    <m/>
    <m/>
    <m/>
  </r>
  <r>
    <n v="146860"/>
    <x v="19"/>
    <s v="Moreno"/>
    <x v="10"/>
    <d v="2023-05-17T00:00:00"/>
    <s v="Juan Manuel"/>
    <s v="Mantenimiento Mecanico"/>
    <d v="2023-07-13T00:00:00"/>
    <d v="1899-12-30T18:33:40"/>
    <d v="2023-07-13T00:00:00"/>
    <d v="1899-12-30T18:56:00"/>
    <n v="1340"/>
    <n v="22.333333333333332"/>
    <s v="sin informacion"/>
    <s v="sin informacion"/>
    <n v="28"/>
    <s v="julio"/>
    <s v="T"/>
    <s v="sin informacion"/>
    <s v="sin informacion"/>
    <s v="sin informacion"/>
    <s v="sin informacion"/>
    <s v="sin informacion"/>
  </r>
  <r>
    <n v="146865"/>
    <x v="8"/>
    <s v="Moreno"/>
    <x v="4"/>
    <d v="2020-02-20T00:00:00"/>
    <s v="Martín"/>
    <s v="Mantenimiento Electrico"/>
    <d v="2023-07-13T00:00:00"/>
    <d v="1899-12-30T19:42:55"/>
    <d v="2023-07-13T00:00:00"/>
    <d v="1899-12-30T19:58:19"/>
    <n v="924"/>
    <n v="15.4"/>
    <s v="se regula impresión de funda"/>
    <s v="ajuste"/>
    <n v="28"/>
    <s v="julio"/>
    <s v="T"/>
    <s v="no"/>
    <s v="no"/>
    <m/>
    <m/>
    <m/>
  </r>
  <r>
    <n v="146865"/>
    <x v="8"/>
    <s v="Moreno"/>
    <x v="4"/>
    <d v="2020-02-20T00:00:00"/>
    <s v="Martín"/>
    <s v="Mantenimiento Electrico"/>
    <d v="2023-07-13T00:00:00"/>
    <d v="1899-12-30T19:42:55"/>
    <d v="2023-07-13T00:00:00"/>
    <d v="1899-12-30T19:58:19"/>
    <n v="924"/>
    <n v="15.4"/>
    <s v="sin informacion"/>
    <s v="sin informacion"/>
    <n v="28"/>
    <s v="julio"/>
    <s v="T"/>
    <s v="sin informacion"/>
    <s v="sin informacion"/>
    <s v="sin informacion"/>
    <s v="sin informacion"/>
    <s v="sin informacion"/>
  </r>
  <r>
    <n v="146868"/>
    <x v="2"/>
    <s v="Moreno"/>
    <x v="20"/>
    <d v="2021-10-06T00:00:00"/>
    <s v="Sebastian "/>
    <s v="Mantenimiento Electrico"/>
    <d v="2023-07-13T00:00:00"/>
    <d v="1899-12-30T20:05:33"/>
    <d v="2023-07-13T00:00:00"/>
    <d v="1899-12-30T20:18:02"/>
    <n v="749"/>
    <n v="12.483333333333333"/>
    <s v="se reconecta fin de carrera estuchadora"/>
    <s v="ajuste"/>
    <n v="28"/>
    <s v="julio"/>
    <s v="T"/>
    <s v="no"/>
    <s v="no"/>
    <m/>
    <m/>
    <m/>
  </r>
  <r>
    <n v="146868"/>
    <x v="2"/>
    <s v="Moreno"/>
    <x v="20"/>
    <d v="2021-10-06T00:00:00"/>
    <s v="Sebastian "/>
    <s v="Mantenimiento Electrico"/>
    <d v="2023-07-13T00:00:00"/>
    <d v="1899-12-30T20:05:33"/>
    <d v="2023-07-13T00:00:00"/>
    <d v="1899-12-30T20:18:02"/>
    <n v="749"/>
    <n v="12.483333333333333"/>
    <s v="sin informacion"/>
    <s v="sin informacion"/>
    <n v="28"/>
    <s v="julio"/>
    <s v="T"/>
    <s v="sin informacion"/>
    <s v="sin informacion"/>
    <s v="sin informacion"/>
    <s v="sin informacion"/>
    <s v="sin informacion"/>
  </r>
  <r>
    <n v="146869"/>
    <x v="3"/>
    <s v="Moreno"/>
    <x v="2"/>
    <d v="2020-02-20T00:00:00"/>
    <s v="Martín"/>
    <s v="Mantenimiento Mecanico"/>
    <d v="2023-07-13T00:00:00"/>
    <d v="1899-12-30T20:11:29"/>
    <d v="2023-07-13T00:00:00"/>
    <d v="1899-12-30T20:29:31"/>
    <n v="1082"/>
    <n v="18.033333333333335"/>
    <s v="no aplica"/>
    <s v="no aplica"/>
    <n v="28"/>
    <s v="julio"/>
    <s v="T"/>
    <s v="no aplica"/>
    <s v="no aplica"/>
    <m/>
    <m/>
    <m/>
  </r>
  <r>
    <n v="146869"/>
    <x v="3"/>
    <s v="Moreno"/>
    <x v="2"/>
    <d v="2020-02-20T00:00:00"/>
    <s v="Martín"/>
    <s v="Mantenimiento Mecanico"/>
    <d v="2023-07-13T00:00:00"/>
    <d v="1899-12-30T20:11:29"/>
    <d v="2023-07-13T00:00:00"/>
    <d v="1899-12-30T20:29:31"/>
    <n v="1082"/>
    <n v="18.033333333333335"/>
    <s v="torqueadora se ajusta tornillos de cabezal"/>
    <s v="ajuste"/>
    <n v="28"/>
    <s v="julio"/>
    <s v="T"/>
    <m/>
    <s v="no"/>
    <m/>
    <m/>
    <m/>
  </r>
  <r>
    <n v="146882"/>
    <x v="13"/>
    <s v="Moreno"/>
    <x v="6"/>
    <d v="2020-06-30T00:00:00"/>
    <s v="Martín"/>
    <s v="Mantenimiento Electrico"/>
    <d v="2023-07-14T00:00:00"/>
    <d v="1899-12-30T06:40:10"/>
    <d v="2023-07-14T00:00:00"/>
    <d v="1899-12-30T06:42:02"/>
    <n v="112"/>
    <n v="1.8666666666666667"/>
    <s v="microparada"/>
    <s v="microparada"/>
    <n v="28"/>
    <s v="julio"/>
    <s v="M"/>
    <s v="microparada"/>
    <s v="microparada"/>
    <s v="microparada"/>
    <s v="microparada"/>
    <s v="microparada"/>
  </r>
  <r>
    <n v="146883"/>
    <x v="13"/>
    <s v="Moreno"/>
    <x v="6"/>
    <d v="2020-06-30T00:00:00"/>
    <s v="Martín"/>
    <s v="Mantenimiento Mecanico"/>
    <d v="2023-07-14T00:00:00"/>
    <d v="1899-12-30T06:42:13"/>
    <d v="2023-07-14T00:00:00"/>
    <d v="1899-12-30T07:48:48"/>
    <n v="3995"/>
    <n v="66.583333333333329"/>
    <s v="se ajustan guías de actuador neumático en  colocador de tapas"/>
    <s v="ajuste"/>
    <n v="28"/>
    <s v="julio"/>
    <s v="M"/>
    <m/>
    <s v="no"/>
    <m/>
    <m/>
    <m/>
  </r>
  <r>
    <n v="146884"/>
    <x v="0"/>
    <s v="Moreno"/>
    <x v="12"/>
    <d v="2018-11-01T00:00:00"/>
    <s v="-"/>
    <s v="Mantenimiento Electrico"/>
    <d v="2023-07-14T00:00:00"/>
    <d v="1899-12-30T06:42:30"/>
    <d v="2023-07-14T00:00:00"/>
    <d v="1899-12-30T07:04:32"/>
    <n v="1322"/>
    <n v="22.033333333333335"/>
    <s v="sin informacion"/>
    <s v="sin informacion"/>
    <n v="28"/>
    <s v="julio"/>
    <s v="M"/>
    <s v="sin informacion"/>
    <s v="sin informacion"/>
    <s v="sin informacion"/>
    <s v="sin informacion"/>
    <s v="sin informacion"/>
  </r>
  <r>
    <n v="146885"/>
    <x v="38"/>
    <s v="Moreno"/>
    <x v="11"/>
    <d v="2018-11-01T00:00:00"/>
    <s v="-"/>
    <s v="Mantenimiento Mecanico"/>
    <d v="2023-07-14T00:00:00"/>
    <d v="1899-12-30T06:46:24"/>
    <d v="2023-07-14T00:00:00"/>
    <d v="1899-12-30T07:36:52"/>
    <n v="3028"/>
    <n v="50.466666666666669"/>
    <s v="sin informacion"/>
    <s v="sin informacion"/>
    <n v="28"/>
    <s v="julio"/>
    <s v="M"/>
    <s v="sin informacion"/>
    <s v="sin informacion"/>
    <s v="sin informacion"/>
    <s v="sin informacion"/>
    <s v="sin informacion"/>
  </r>
  <r>
    <n v="146888"/>
    <x v="11"/>
    <s v="Moreno"/>
    <x v="16"/>
    <d v="2018-11-01T00:00:00"/>
    <s v="-"/>
    <s v="Mantenimiento Electrico"/>
    <d v="2023-07-14T00:00:00"/>
    <d v="1899-12-30T07:37:25"/>
    <d v="2023-07-14T00:00:00"/>
    <d v="1899-12-30T07:52:13"/>
    <n v="888"/>
    <n v="14.8"/>
    <s v="sin informacion"/>
    <s v="sin informacion"/>
    <n v="28"/>
    <s v="julio"/>
    <s v="M"/>
    <s v="sin informacion"/>
    <s v="sin informacion"/>
    <s v="sin informacion"/>
    <s v="sin informacion"/>
    <s v="sin informacion"/>
  </r>
  <r>
    <n v="146900"/>
    <x v="19"/>
    <s v="Moreno"/>
    <x v="9"/>
    <d v="2018-11-01T00:00:00"/>
    <s v="-"/>
    <s v="Mantenimiento Electrico"/>
    <d v="2023-07-14T00:00:00"/>
    <d v="1899-12-30T10:46:51"/>
    <d v="2023-07-14T00:00:00"/>
    <d v="1899-12-30T11:14:54"/>
    <n v="1683"/>
    <n v="28.05"/>
    <s v="sin informacion"/>
    <s v="sin informacion"/>
    <n v="28"/>
    <s v="julio"/>
    <s v="M"/>
    <s v="sin informacion"/>
    <s v="sin informacion"/>
    <s v="sin informacion"/>
    <s v="sin informacion"/>
    <s v="sin informacion"/>
  </r>
  <r>
    <n v="146904"/>
    <x v="0"/>
    <s v="Moreno"/>
    <x v="9"/>
    <d v="2018-11-01T00:00:00"/>
    <s v="-"/>
    <s v="Mantenimiento Electrico"/>
    <d v="2023-07-14T00:00:00"/>
    <d v="1899-12-30T11:15:40"/>
    <d v="2023-07-14T00:00:00"/>
    <d v="1899-12-30T11:50:23"/>
    <n v="2083"/>
    <n v="34.716666666666669"/>
    <s v="sin informacion"/>
    <s v="sin informacion"/>
    <n v="28"/>
    <s v="julio"/>
    <s v="M"/>
    <s v="sin informacion"/>
    <s v="sin informacion"/>
    <s v="sin informacion"/>
    <s v="sin informacion"/>
    <s v="sin informacion"/>
  </r>
  <r>
    <n v="146908"/>
    <x v="6"/>
    <s v="Moreno"/>
    <x v="15"/>
    <d v="2018-11-01T00:00:00"/>
    <s v="-"/>
    <s v="Mantenimiento Mecanico"/>
    <d v="2023-07-14T00:00:00"/>
    <d v="1899-12-30T11:40:45"/>
    <d v="2023-07-14T00:00:00"/>
    <d v="1899-12-30T13:00:14"/>
    <n v="4769"/>
    <n v="79.483333333333334"/>
    <s v="sin informacion"/>
    <s v="sin informacion"/>
    <n v="28"/>
    <s v="julio"/>
    <s v="M"/>
    <s v="sin informacion"/>
    <s v="sin informacion"/>
    <s v="sin informacion"/>
    <s v="sin informacion"/>
    <s v="sin informacion"/>
  </r>
  <r>
    <n v="146909"/>
    <x v="19"/>
    <s v="Moreno"/>
    <x v="9"/>
    <d v="2018-11-01T00:00:00"/>
    <s v="-"/>
    <s v="Mantenimiento Electrico"/>
    <d v="2023-07-14T00:00:00"/>
    <d v="1899-12-30T11:50:34"/>
    <d v="2023-07-14T00:00:00"/>
    <d v="1899-12-30T12:07:12"/>
    <n v="998"/>
    <n v="16.633333333333333"/>
    <s v="se cambia sensor inductivo celofanadora"/>
    <s v="rotura"/>
    <n v="28"/>
    <s v="julio"/>
    <s v="M"/>
    <m/>
    <s v="si"/>
    <m/>
    <m/>
    <m/>
  </r>
  <r>
    <n v="146925"/>
    <x v="22"/>
    <s v="Moreno"/>
    <x v="19"/>
    <d v="2021-08-24T00:00:00"/>
    <s v="Sebastian "/>
    <s v="Mantenimiento Mecanico"/>
    <d v="2023-07-14T00:00:00"/>
    <d v="1899-12-30T15:03:09"/>
    <d v="2023-07-14T00:00:00"/>
    <d v="1899-12-30T15:23:14"/>
    <n v="1205"/>
    <n v="20.083333333333332"/>
    <s v="regulacion"/>
    <s v="ajuste"/>
    <n v="28"/>
    <s v="julio"/>
    <s v="T"/>
    <m/>
    <s v="no"/>
    <m/>
    <m/>
    <m/>
  </r>
  <r>
    <n v="146928"/>
    <x v="39"/>
    <s v="Moreno"/>
    <x v="13"/>
    <d v="2018-11-01T00:00:00"/>
    <s v="-"/>
    <s v="Mantenimiento Mecanico"/>
    <d v="2023-07-14T00:00:00"/>
    <d v="1899-12-30T15:20:38"/>
    <d v="2023-07-14T00:00:00"/>
    <d v="1899-12-30T15:23:39"/>
    <n v="181"/>
    <n v="3.0166666666666666"/>
    <s v="microparada"/>
    <s v="microparada"/>
    <n v="28"/>
    <s v="julio"/>
    <s v="T"/>
    <s v="microparada"/>
    <s v="microparada"/>
    <s v="microparada"/>
    <s v="microparada"/>
    <s v="microparada"/>
  </r>
  <r>
    <n v="146929"/>
    <x v="39"/>
    <s v="Moreno"/>
    <x v="13"/>
    <d v="2018-11-01T00:00:00"/>
    <s v="-"/>
    <s v="Mantenimiento Mecanico"/>
    <d v="2023-07-14T00:00:00"/>
    <d v="1899-12-30T15:23:46"/>
    <d v="2023-07-14T00:00:00"/>
    <d v="1899-12-30T15:23:59"/>
    <n v="13"/>
    <n v="0.21666666666666667"/>
    <s v="microparada"/>
    <s v="microparada"/>
    <n v="28"/>
    <s v="julio"/>
    <s v="T"/>
    <s v="microparada"/>
    <s v="microparada"/>
    <s v="microparada"/>
    <s v="microparada"/>
    <s v="microparada"/>
  </r>
  <r>
    <n v="146930"/>
    <x v="3"/>
    <s v="Moreno"/>
    <x v="2"/>
    <d v="2020-02-20T00:00:00"/>
    <s v="Martín"/>
    <s v="Mantenimiento Mecanico"/>
    <d v="2023-07-14T00:00:00"/>
    <d v="1899-12-30T15:30:07"/>
    <d v="2023-07-14T00:00:00"/>
    <d v="1899-12-30T15:44:31"/>
    <n v="864"/>
    <n v="14.4"/>
    <s v="se ajusta tornillos de cabezal"/>
    <s v="ajuste"/>
    <n v="28"/>
    <s v="julio"/>
    <s v="T"/>
    <m/>
    <s v="no"/>
    <m/>
    <m/>
    <m/>
  </r>
  <r>
    <n v="146933"/>
    <x v="35"/>
    <s v="Moreno"/>
    <x v="17"/>
    <d v="2018-11-01T00:00:00"/>
    <s v="-"/>
    <s v="Mantenimiento Electrico"/>
    <d v="2023-07-14T00:00:00"/>
    <d v="1899-12-30T15:59:44"/>
    <d v="2023-07-14T00:00:00"/>
    <d v="1899-12-30T16:02:07"/>
    <n v="143"/>
    <n v="2.3833333333333333"/>
    <s v="microparada"/>
    <s v="microparada"/>
    <n v="28"/>
    <s v="julio"/>
    <s v="T"/>
    <s v="microparada"/>
    <s v="microparada"/>
    <s v="microparada"/>
    <s v="microparada"/>
    <s v="microparada"/>
  </r>
  <r>
    <n v="146934"/>
    <x v="30"/>
    <s v="Moreno"/>
    <x v="11"/>
    <d v="2020-02-20T00:00:00"/>
    <s v="Martín"/>
    <s v="Mantenimiento Mecanico"/>
    <d v="2023-07-14T00:00:00"/>
    <d v="1899-12-30T16:36:55"/>
    <d v="2023-07-14T00:00:00"/>
    <d v="1899-12-30T17:09:05"/>
    <n v="1930"/>
    <n v="32.166666666666664"/>
    <s v=" axón problemas componentes fundas"/>
    <s v="no aplica"/>
    <n v="28"/>
    <s v="julio"/>
    <s v="T"/>
    <m/>
    <s v="no aplica"/>
    <m/>
    <m/>
    <m/>
  </r>
  <r>
    <n v="146937"/>
    <x v="3"/>
    <s v="Moreno"/>
    <x v="2"/>
    <d v="2020-02-20T00:00:00"/>
    <s v="Martín"/>
    <s v="Mantenimiento Mecanico"/>
    <d v="2023-07-14T00:00:00"/>
    <d v="1899-12-30T16:54:52"/>
    <d v="2023-07-14T00:00:00"/>
    <d v="1899-12-30T16:55:13"/>
    <n v="21"/>
    <n v="0.35"/>
    <s v="microparada"/>
    <s v="microparada"/>
    <n v="28"/>
    <s v="julio"/>
    <s v="T"/>
    <s v="microparada"/>
    <s v="microparada"/>
    <s v="microparada"/>
    <s v="microparada"/>
    <s v="microparada"/>
  </r>
  <r>
    <n v="146942"/>
    <x v="44"/>
    <s v="Moreno"/>
    <x v="0"/>
    <d v="2018-11-01T00:00:00"/>
    <s v="-"/>
    <s v="Mantenimiento Mecanico"/>
    <d v="2023-07-14T00:00:00"/>
    <d v="1899-12-30T17:22:32"/>
    <d v="2023-07-14T00:00:00"/>
    <d v="1899-12-30T17:28:46"/>
    <n v="374"/>
    <n v="6.2333333333333334"/>
    <s v="microparada"/>
    <s v="microparada"/>
    <n v="28"/>
    <s v="julio"/>
    <s v="T"/>
    <s v="microparada"/>
    <s v="microparada"/>
    <s v="microparada"/>
    <s v="microparada"/>
    <s v="microparada"/>
  </r>
  <r>
    <n v="146944"/>
    <x v="11"/>
    <s v="Moreno"/>
    <x v="1"/>
    <d v="2018-11-01T00:00:00"/>
    <s v="-"/>
    <s v="Mantenimiento Mecanico"/>
    <d v="2023-07-14T00:00:00"/>
    <d v="1899-12-30T17:34:19"/>
    <d v="2023-07-14T00:00:00"/>
    <d v="1899-12-30T17:51:42"/>
    <n v="1043"/>
    <n v="17.383333333333333"/>
    <s v=" Regulación  de velocidad"/>
    <s v="ajuste"/>
    <n v="28"/>
    <s v="julio"/>
    <s v="T"/>
    <m/>
    <s v="no"/>
    <m/>
    <m/>
    <m/>
  </r>
  <r>
    <n v="146950"/>
    <x v="3"/>
    <s v="Moreno"/>
    <x v="2"/>
    <d v="2020-02-20T00:00:00"/>
    <s v="Martín"/>
    <s v="Mantenimiento Electrico"/>
    <d v="2023-07-14T00:00:00"/>
    <d v="1899-12-30T18:13:58"/>
    <d v="2023-07-14T00:00:00"/>
    <d v="1899-12-30T18:19:06"/>
    <n v="308"/>
    <n v="5.1333333333333337"/>
    <s v="microparada"/>
    <s v="microparada"/>
    <n v="28"/>
    <s v="julio"/>
    <s v="T"/>
    <s v="microparada"/>
    <s v="microparada"/>
    <s v="microparada"/>
    <s v="microparada"/>
    <s v="microparada"/>
  </r>
  <r>
    <n v="146952"/>
    <x v="23"/>
    <s v="Moreno"/>
    <x v="12"/>
    <d v="2018-11-01T00:00:00"/>
    <s v="-"/>
    <s v="Mantenimiento Mecanico"/>
    <d v="2023-07-14T00:00:00"/>
    <d v="1899-12-30T18:33:47"/>
    <d v="2023-07-14T00:00:00"/>
    <d v="1899-12-30T19:23:02"/>
    <n v="2955"/>
    <n v="49.25"/>
    <s v="Regulación "/>
    <s v="ajuste"/>
    <n v="28"/>
    <s v="julio"/>
    <s v="T"/>
    <m/>
    <s v="no"/>
    <m/>
    <m/>
    <m/>
  </r>
  <r>
    <n v="146956"/>
    <x v="3"/>
    <s v="Moreno"/>
    <x v="2"/>
    <d v="2020-02-20T00:00:00"/>
    <s v="Martín"/>
    <s v="Mantenimiento Electrico"/>
    <d v="2023-07-14T00:00:00"/>
    <d v="1899-12-30T19:35:38"/>
    <d v="2023-07-14T00:00:00"/>
    <d v="1899-12-30T19:52:30"/>
    <n v="1012"/>
    <n v="16.866666666666667"/>
    <s v=" salto de Guarda Motor"/>
    <s v="ajuste"/>
    <n v="28"/>
    <s v="julio"/>
    <s v="T"/>
    <m/>
    <s v="no"/>
    <m/>
    <m/>
    <m/>
  </r>
  <r>
    <n v="146958"/>
    <x v="6"/>
    <s v="Moreno"/>
    <x v="14"/>
    <d v="2018-11-01T00:00:00"/>
    <s v="-"/>
    <s v="Mantenimiento Mecanico"/>
    <d v="2023-07-14T00:00:00"/>
    <d v="1899-12-30T19:57:34"/>
    <d v="2023-07-14T00:00:00"/>
    <d v="1899-12-30T20:41:16"/>
    <n v="2622"/>
    <n v="43.7"/>
    <s v="Regulación "/>
    <s v="ajuste"/>
    <n v="28"/>
    <s v="julio"/>
    <s v="T"/>
    <m/>
    <s v="no"/>
    <m/>
    <m/>
    <m/>
  </r>
  <r>
    <n v="146959"/>
    <x v="28"/>
    <s v="Moreno"/>
    <x v="0"/>
    <d v="2018-11-01T00:00:00"/>
    <s v="-"/>
    <s v="Mantenimiento Mecanico"/>
    <d v="2023-07-14T00:00:00"/>
    <d v="1899-12-30T20:00:21"/>
    <d v="2023-07-14T00:00:00"/>
    <d v="1899-12-30T20:31:13"/>
    <n v="1852"/>
    <n v="30.866666666666667"/>
    <s v="se coloca buje de mordaza"/>
    <s v="ajuste"/>
    <n v="28"/>
    <s v="julio"/>
    <s v="T"/>
    <m/>
    <s v="no"/>
    <m/>
    <m/>
    <m/>
  </r>
  <r>
    <n v="146961"/>
    <x v="26"/>
    <s v="Moreno"/>
    <x v="1"/>
    <d v="2018-11-01T00:00:00"/>
    <s v="-"/>
    <s v="Mantenimiento Mecanico"/>
    <d v="2023-07-14T00:00:00"/>
    <d v="1899-12-30T20:30:51"/>
    <d v="2023-07-14T00:00:00"/>
    <d v="1899-12-30T21:09:36"/>
    <n v="2325"/>
    <n v="38.75"/>
    <s v=" Regulación  de velocidad"/>
    <s v="ajuste"/>
    <n v="28"/>
    <s v="julio"/>
    <s v="T"/>
    <m/>
    <s v="no"/>
    <m/>
    <m/>
    <m/>
  </r>
  <r>
    <n v="146963"/>
    <x v="28"/>
    <s v="Moreno"/>
    <x v="0"/>
    <d v="2018-11-01T00:00:00"/>
    <s v="-"/>
    <s v="Mantenimiento Mecanico"/>
    <d v="2023-07-14T00:00:00"/>
    <d v="1899-12-30T20:39:19"/>
    <d v="2023-07-14T00:00:00"/>
    <d v="1899-12-30T20:46:40"/>
    <n v="441"/>
    <n v="7.35"/>
    <s v="microparada"/>
    <s v="microparada"/>
    <n v="28"/>
    <s v="julio"/>
    <s v="T"/>
    <s v="microparada"/>
    <s v="microparada"/>
    <s v="microparada"/>
    <s v="microparada"/>
    <s v="microparada"/>
  </r>
  <r>
    <n v="146964"/>
    <x v="0"/>
    <s v="Moreno"/>
    <x v="0"/>
    <d v="2018-11-01T00:00:00"/>
    <s v="-"/>
    <s v="Mantenimiento Electrico"/>
    <d v="2023-07-14T00:00:00"/>
    <d v="1899-12-30T20:53:50"/>
    <d v="2023-07-14T00:00:00"/>
    <d v="1899-12-30T21:29:08"/>
    <n v="2118"/>
    <n v="35.299999999999997"/>
    <s v="se corrige cinta cruzada y se Fija electroiman"/>
    <s v="ajuste"/>
    <n v="28"/>
    <s v="julio"/>
    <s v="T"/>
    <m/>
    <s v="no"/>
    <m/>
    <m/>
    <m/>
  </r>
  <r>
    <n v="146965"/>
    <x v="6"/>
    <s v="Moreno"/>
    <x v="6"/>
    <d v="2018-11-01T00:00:00"/>
    <s v="-"/>
    <s v="Mantenimiento Electrico"/>
    <d v="2023-07-14T00:00:00"/>
    <d v="1899-12-30T20:55:13"/>
    <d v="2023-07-14T00:00:00"/>
    <d v="1899-12-30T20:55:21"/>
    <n v="8"/>
    <n v="0.13333333333333333"/>
    <s v="microparada"/>
    <s v="microparada"/>
    <n v="28"/>
    <s v="julio"/>
    <s v="T"/>
    <s v="microparada"/>
    <s v="microparada"/>
    <s v="microparada"/>
    <s v="microparada"/>
    <s v="microparada"/>
  </r>
  <r>
    <n v="146966"/>
    <x v="6"/>
    <s v="Moreno"/>
    <x v="6"/>
    <d v="2018-11-01T00:00:00"/>
    <s v="-"/>
    <s v="Mantenimiento Electrico"/>
    <d v="2023-07-14T00:00:00"/>
    <d v="1899-12-30T20:55:27"/>
    <d v="2023-07-14T00:00:00"/>
    <d v="1899-12-30T21:01:34"/>
    <n v="367"/>
    <n v="6.1166666666666663"/>
    <s v="microparada"/>
    <s v="microparada"/>
    <n v="28"/>
    <s v="julio"/>
    <s v="T"/>
    <s v="microparada"/>
    <s v="microparada"/>
    <s v="microparada"/>
    <s v="microparada"/>
    <s v="microparada"/>
  </r>
  <r>
    <n v="147056"/>
    <x v="0"/>
    <s v="Moreno"/>
    <x v="17"/>
    <d v="2018-11-01T00:00:00"/>
    <s v="-"/>
    <s v="Mantenimiento Mecanico"/>
    <d v="2023-07-17T00:00:00"/>
    <d v="1899-12-30T06:01:26"/>
    <d v="2023-07-17T00:00:00"/>
    <d v="1899-12-30T07:38:32"/>
    <n v="5826"/>
    <n v="97.1"/>
    <s v="sin informacion"/>
    <s v="sin informacion"/>
    <n v="29"/>
    <s v="julio"/>
    <s v="M"/>
    <s v="sin informacion"/>
    <s v="sin informacion"/>
    <s v="sin informacion"/>
    <s v="sin informacion"/>
    <s v="sin informacion"/>
  </r>
  <r>
    <n v="147057"/>
    <x v="6"/>
    <s v="Moreno"/>
    <x v="19"/>
    <d v="2018-11-01T00:00:00"/>
    <s v="-"/>
    <s v="Mantenimiento Electrico"/>
    <d v="2023-07-17T00:00:00"/>
    <d v="1899-12-30T06:06:02"/>
    <d v="2023-07-17T00:00:00"/>
    <d v="1899-12-30T06:16:22"/>
    <n v="620"/>
    <n v="10.333333333333334"/>
    <s v="se levanta térmica etiquetadora"/>
    <s v="ajuste"/>
    <n v="29"/>
    <s v="julio"/>
    <s v="M"/>
    <m/>
    <s v="no"/>
    <m/>
    <m/>
    <m/>
  </r>
  <r>
    <n v="147060"/>
    <x v="1"/>
    <s v="Moreno"/>
    <x v="2"/>
    <d v="2020-10-16T00:00:00"/>
    <s v="Martín"/>
    <s v="Mantenimiento Electrico"/>
    <d v="2023-07-17T00:00:00"/>
    <d v="1899-12-30T06:12:14"/>
    <d v="2023-07-17T00:00:00"/>
    <d v="1899-12-30T06:25:24"/>
    <n v="790"/>
    <n v="13.166666666666666"/>
    <s v="regulación de cámaras"/>
    <s v="ajuste"/>
    <n v="29"/>
    <s v="julio"/>
    <s v="M"/>
    <m/>
    <s v="no"/>
    <m/>
    <m/>
    <m/>
  </r>
  <r>
    <n v="147063"/>
    <x v="3"/>
    <s v="Moreno"/>
    <x v="10"/>
    <d v="2018-11-01T00:00:00"/>
    <s v="-"/>
    <s v="Mantenimiento Mecanico"/>
    <d v="2023-07-17T00:00:00"/>
    <d v="1899-12-30T06:26:07"/>
    <d v="2023-07-17T00:00:00"/>
    <d v="1899-12-30T07:09:04"/>
    <n v="2577"/>
    <n v="42.95"/>
    <s v="sin informacion"/>
    <s v="sin informacion"/>
    <n v="29"/>
    <s v="julio"/>
    <s v="M"/>
    <s v="sin informacion"/>
    <s v="sin informacion"/>
    <s v="sin informacion"/>
    <s v="sin informacion"/>
    <s v="sin informacion"/>
  </r>
  <r>
    <n v="147065"/>
    <x v="9"/>
    <s v="Moreno"/>
    <x v="6"/>
    <d v="2021-03-03T00:00:00"/>
    <s v="Martín"/>
    <s v="Mantenimiento Mecanico"/>
    <d v="2023-07-17T00:00:00"/>
    <d v="1899-12-30T06:31:17"/>
    <d v="2023-07-17T00:00:00"/>
    <d v="1899-12-30T06:39:57"/>
    <n v="520"/>
    <n v="8.6666666666666661"/>
    <s v="microparada"/>
    <s v="microparada"/>
    <n v="29"/>
    <s v="julio"/>
    <s v="M"/>
    <s v="microparada"/>
    <s v="microparada"/>
    <s v="microparada"/>
    <s v="microparada"/>
    <s v="microparada"/>
  </r>
  <r>
    <n v="147069"/>
    <x v="0"/>
    <s v="Moreno"/>
    <x v="9"/>
    <d v="2018-11-01T00:00:00"/>
    <s v="-"/>
    <s v="Mantenimiento Electrico"/>
    <d v="2023-07-17T00:00:00"/>
    <d v="1899-12-30T06:53:31"/>
    <d v="2023-07-17T00:00:00"/>
    <d v="1899-12-30T07:02:49"/>
    <n v="558"/>
    <n v="9.3000000000000007"/>
    <s v="microparada"/>
    <s v="microparada"/>
    <n v="29"/>
    <s v="julio"/>
    <s v="M"/>
    <s v="microparada"/>
    <s v="microparada"/>
    <s v="microparada"/>
    <s v="microparada"/>
    <s v="microparada"/>
  </r>
  <r>
    <n v="147071"/>
    <x v="34"/>
    <s v="Moreno"/>
    <x v="7"/>
    <d v="2021-03-10T00:00:00"/>
    <s v="Martín"/>
    <s v="Mantenimiento Mecanico"/>
    <d v="2023-07-17T00:00:00"/>
    <d v="1899-12-30T07:02:47"/>
    <d v="2023-07-17T00:00:00"/>
    <d v="1899-12-30T07:05:20"/>
    <n v="153"/>
    <n v="2.5499999999999998"/>
    <s v="microparada"/>
    <s v="microparada"/>
    <n v="29"/>
    <s v="julio"/>
    <s v="M"/>
    <s v="microparada"/>
    <s v="microparada"/>
    <s v="microparada"/>
    <s v="microparada"/>
    <s v="microparada"/>
  </r>
  <r>
    <n v="147078"/>
    <x v="0"/>
    <s v="Moreno"/>
    <x v="9"/>
    <d v="2018-11-01T00:00:00"/>
    <s v="-"/>
    <s v="Mantenimiento Electrico"/>
    <d v="2023-07-17T00:00:00"/>
    <d v="1899-12-30T07:35:19"/>
    <d v="2023-07-17T00:00:00"/>
    <d v="1899-12-30T07:51:07"/>
    <n v="948"/>
    <n v="15.8"/>
    <s v="sin informacion"/>
    <s v="sin informacion"/>
    <n v="29"/>
    <s v="julio"/>
    <s v="M"/>
    <s v="sin informacion"/>
    <s v="sin informacion"/>
    <s v="sin informacion"/>
    <s v="sin informacion"/>
    <s v="sin informacion"/>
  </r>
  <r>
    <n v="147080"/>
    <x v="3"/>
    <s v="Moreno"/>
    <x v="2"/>
    <d v="2020-02-20T00:00:00"/>
    <s v="Martín"/>
    <s v="Mantenimiento Mecanico"/>
    <d v="2023-07-17T00:00:00"/>
    <d v="1899-12-30T07:48:08"/>
    <d v="2023-07-17T00:00:00"/>
    <d v="1899-12-30T07:52:35"/>
    <n v="267"/>
    <n v="4.45"/>
    <s v="microparada"/>
    <s v="microparada"/>
    <n v="29"/>
    <s v="julio"/>
    <s v="M"/>
    <s v="microparada"/>
    <s v="microparada"/>
    <s v="microparada"/>
    <s v="microparada"/>
    <s v="microparada"/>
  </r>
  <r>
    <n v="147081"/>
    <x v="24"/>
    <s v="Moreno"/>
    <x v="9"/>
    <d v="2018-11-01T00:00:00"/>
    <s v="-"/>
    <s v="Mantenimiento Mecanico"/>
    <d v="2023-07-17T00:00:00"/>
    <d v="1899-12-30T07:51:16"/>
    <d v="2023-07-17T00:00:00"/>
    <d v="1899-12-30T08:54:12"/>
    <n v="3776"/>
    <n v="62.93333333333333"/>
    <s v="sin informacion"/>
    <s v="sin informacion"/>
    <n v="29"/>
    <s v="julio"/>
    <s v="M"/>
    <s v="sin informacion"/>
    <s v="sin informacion"/>
    <s v="sin informacion"/>
    <s v="sin informacion"/>
    <s v="sin informacion"/>
  </r>
  <r>
    <n v="147084"/>
    <x v="3"/>
    <s v="Moreno"/>
    <x v="10"/>
    <d v="2018-11-01T00:00:00"/>
    <s v="-"/>
    <s v="Mantenimiento Mecanico"/>
    <d v="2023-07-17T00:00:00"/>
    <d v="1899-12-30T08:36:04"/>
    <d v="2023-07-17T00:00:00"/>
    <d v="1899-12-30T10:00:39"/>
    <n v="5075"/>
    <n v="84.583333333333329"/>
    <s v="sin informacion"/>
    <s v="sin informacion"/>
    <n v="29"/>
    <s v="julio"/>
    <s v="M"/>
    <s v="sin informacion"/>
    <s v="sin informacion"/>
    <s v="sin informacion"/>
    <s v="sin informacion"/>
    <s v="sin informacion"/>
  </r>
  <r>
    <n v="147086"/>
    <x v="0"/>
    <s v="Moreno"/>
    <x v="9"/>
    <d v="2018-11-01T00:00:00"/>
    <s v="-"/>
    <s v="Mantenimiento Electrico"/>
    <d v="2023-07-17T00:00:00"/>
    <d v="1899-12-30T08:56:19"/>
    <d v="2023-07-17T00:00:00"/>
    <d v="1899-12-30T09:00:50"/>
    <n v="271"/>
    <n v="4.5166666666666666"/>
    <s v="microparada"/>
    <s v="microparada"/>
    <n v="29"/>
    <s v="julio"/>
    <s v="M"/>
    <s v="microparada"/>
    <s v="microparada"/>
    <s v="microparada"/>
    <s v="microparada"/>
    <s v="microparada"/>
  </r>
  <r>
    <n v="147087"/>
    <x v="37"/>
    <s v="Moreno"/>
    <x v="9"/>
    <d v="2018-11-01T00:00:00"/>
    <s v="-"/>
    <s v="Mantenimiento Electrico"/>
    <d v="2023-07-17T00:00:00"/>
    <d v="1899-12-30T09:01:39"/>
    <d v="2023-07-17T00:00:00"/>
    <d v="1899-12-30T09:15:58"/>
    <n v="859"/>
    <n v="14.316666666666666"/>
    <s v="no aplica"/>
    <s v="no aplica"/>
    <n v="29"/>
    <s v="julio"/>
    <s v="M"/>
    <m/>
    <s v="no aplica"/>
    <m/>
    <m/>
    <m/>
  </r>
  <r>
    <n v="147088"/>
    <x v="37"/>
    <s v="Moreno"/>
    <x v="9"/>
    <d v="2018-11-01T00:00:00"/>
    <s v="-"/>
    <s v="Mantenimiento Mecanico"/>
    <d v="2023-07-17T00:00:00"/>
    <d v="1899-12-30T09:16:07"/>
    <d v="2023-07-17T00:00:00"/>
    <d v="1899-12-30T10:02:12"/>
    <n v="2765"/>
    <n v="46.083333333333336"/>
    <s v="no aplica"/>
    <s v="no aplica"/>
    <n v="29"/>
    <s v="julio"/>
    <s v="M"/>
    <m/>
    <s v="no aplica"/>
    <m/>
    <m/>
    <m/>
  </r>
  <r>
    <n v="147092"/>
    <x v="13"/>
    <s v="Moreno"/>
    <x v="6"/>
    <d v="2020-06-30T00:00:00"/>
    <s v="Martín"/>
    <s v="Mantenimiento Mecanico"/>
    <d v="2023-07-17T00:00:00"/>
    <d v="1899-12-30T09:44:38"/>
    <d v="2023-07-17T00:00:00"/>
    <d v="1899-12-30T10:06:28"/>
    <n v="1310"/>
    <n v="21.833333333333332"/>
    <s v="se ajustan tornillos flojos"/>
    <s v="ajuste"/>
    <n v="29"/>
    <s v="julio"/>
    <s v="M"/>
    <m/>
    <s v="no"/>
    <m/>
    <m/>
    <m/>
  </r>
  <r>
    <n v="147101"/>
    <x v="13"/>
    <s v="Moreno"/>
    <x v="6"/>
    <d v="2020-06-30T00:00:00"/>
    <s v="Martín"/>
    <s v="Mantenimiento Mecanico"/>
    <d v="2023-07-17T00:00:00"/>
    <d v="1899-12-30T10:48:04"/>
    <d v="2023-07-17T00:00:00"/>
    <d v="1899-12-30T11:05:35"/>
    <n v="1051"/>
    <n v="17.516666666666666"/>
    <s v="sin informacion"/>
    <s v="sin informacion"/>
    <n v="29"/>
    <s v="julio"/>
    <s v="M"/>
    <s v="sin informacion"/>
    <s v="sin informacion"/>
    <s v="sin informacion"/>
    <s v="sin informacion"/>
    <s v="sin informacion"/>
  </r>
  <r>
    <n v="147104"/>
    <x v="38"/>
    <s v="Moreno"/>
    <x v="11"/>
    <d v="2018-11-01T00:00:00"/>
    <s v="-"/>
    <s v="Mantenimiento Mecanico"/>
    <d v="2023-07-17T00:00:00"/>
    <d v="1899-12-30T11:06:12"/>
    <d v="2023-07-17T00:00:00"/>
    <d v="1899-12-30T12:08:27"/>
    <n v="3735"/>
    <n v="62.25"/>
    <s v="sin informacion"/>
    <s v="sin informacion"/>
    <n v="29"/>
    <s v="julio"/>
    <s v="M"/>
    <s v="sin informacion"/>
    <s v="sin informacion"/>
    <s v="sin informacion"/>
    <s v="sin informacion"/>
    <s v="sin informacion"/>
  </r>
  <r>
    <n v="147105"/>
    <x v="4"/>
    <s v="Moreno"/>
    <x v="4"/>
    <d v="2019-12-10T00:00:00"/>
    <s v="Martín"/>
    <s v="Mantenimiento Mecanico"/>
    <d v="2023-07-17T00:00:00"/>
    <d v="1899-12-30T11:11:59"/>
    <d v="2023-07-17T00:00:00"/>
    <d v="1899-12-30T11:28:00"/>
    <n v="961"/>
    <n v="16.016666666666666"/>
    <s v="sin informacion"/>
    <s v="sin informacion"/>
    <n v="29"/>
    <s v="julio"/>
    <s v="M"/>
    <s v="sin informacion"/>
    <s v="sin informacion"/>
    <s v="sin informacion"/>
    <s v="sin informacion"/>
    <s v="sin informacion"/>
  </r>
  <r>
    <n v="147108"/>
    <x v="1"/>
    <s v="Moreno"/>
    <x v="2"/>
    <d v="2020-10-16T00:00:00"/>
    <s v="Martín"/>
    <s v="Mantenimiento Electrico"/>
    <d v="2023-07-17T00:00:00"/>
    <d v="1899-12-30T11:48:21"/>
    <d v="2023-07-17T00:00:00"/>
    <d v="1899-12-30T12:01:43"/>
    <n v="802"/>
    <n v="13.366666666666667"/>
    <s v="sin informacion"/>
    <s v="sin informacion"/>
    <n v="29"/>
    <s v="julio"/>
    <s v="M"/>
    <s v="sin informacion"/>
    <s v="sin informacion"/>
    <s v="sin informacion"/>
    <s v="sin informacion"/>
    <s v="sin informacion"/>
  </r>
  <r>
    <n v="147113"/>
    <x v="9"/>
    <s v="Moreno"/>
    <x v="6"/>
    <d v="2021-03-03T00:00:00"/>
    <s v="Martín"/>
    <s v="Mantenimiento Mecanico"/>
    <d v="2023-07-17T00:00:00"/>
    <d v="1899-12-30T12:12:52"/>
    <d v="2023-07-17T00:00:00"/>
    <d v="1899-12-30T12:56:04"/>
    <n v="2592"/>
    <n v="43.2"/>
    <s v="sin informacion"/>
    <s v="sin informacion"/>
    <n v="29"/>
    <s v="julio"/>
    <s v="M"/>
    <s v="sin informacion"/>
    <s v="sin informacion"/>
    <s v="sin informacion"/>
    <s v="sin informacion"/>
    <s v="sin informacion"/>
  </r>
  <r>
    <n v="147119"/>
    <x v="0"/>
    <s v="Moreno"/>
    <x v="7"/>
    <d v="2018-11-01T00:00:00"/>
    <s v="-"/>
    <s v="Mantenimiento Mecanico"/>
    <d v="2023-07-17T00:00:00"/>
    <d v="1899-12-30T12:49:16"/>
    <d v="2023-07-17T00:00:00"/>
    <d v="1899-12-30T13:19:26"/>
    <n v="1810"/>
    <n v="30.166666666666668"/>
    <s v="Se ajusta embrague"/>
    <s v="ajuste"/>
    <n v="29"/>
    <s v="julio"/>
    <s v="M"/>
    <m/>
    <s v="no"/>
    <m/>
    <m/>
    <m/>
  </r>
  <r>
    <n v="147130"/>
    <x v="1"/>
    <s v="Moreno"/>
    <x v="2"/>
    <d v="2020-10-16T00:00:00"/>
    <s v="Martín"/>
    <s v="Mantenimiento Mecanico"/>
    <d v="2023-07-17T00:00:00"/>
    <d v="1899-12-30T14:21:29"/>
    <d v="2023-07-17T00:00:00"/>
    <d v="1899-12-30T14:22:11"/>
    <n v="42"/>
    <n v="0.7"/>
    <s v="microparada"/>
    <s v="microparada"/>
    <n v="29"/>
    <s v="julio"/>
    <s v="T"/>
    <s v="microparada"/>
    <s v="microparada"/>
    <s v="microparada"/>
    <s v="microparada"/>
    <s v="microparada"/>
  </r>
  <r>
    <n v="147131"/>
    <x v="0"/>
    <s v="Moreno"/>
    <x v="2"/>
    <d v="2018-11-01T00:00:00"/>
    <s v="-"/>
    <s v="Mantenimiento Mecanico"/>
    <d v="2023-07-17T00:00:00"/>
    <d v="1899-12-30T14:22:51"/>
    <d v="2023-07-17T00:00:00"/>
    <d v="1899-12-30T14:30:38"/>
    <n v="467"/>
    <n v="7.7833333333333332"/>
    <s v="microparada"/>
    <s v="microparada"/>
    <n v="29"/>
    <s v="julio"/>
    <s v="T"/>
    <s v="microparada"/>
    <s v="microparada"/>
    <s v="microparada"/>
    <s v="microparada"/>
    <s v="microparada"/>
  </r>
  <r>
    <n v="147134"/>
    <x v="0"/>
    <s v="Moreno"/>
    <x v="7"/>
    <d v="2018-11-01T00:00:00"/>
    <s v="-"/>
    <s v="Mantenimiento Mecanico"/>
    <d v="2023-07-17T00:00:00"/>
    <d v="1899-12-30T14:32:59"/>
    <d v="2023-07-17T00:00:00"/>
    <d v="1899-12-30T15:01:53"/>
    <n v="1734"/>
    <n v="28.9"/>
    <s v="Se ajusta embrague"/>
    <s v="ajuste"/>
    <n v="29"/>
    <s v="julio"/>
    <s v="T"/>
    <m/>
    <s v="no"/>
    <m/>
    <m/>
    <m/>
  </r>
  <r>
    <n v="147137"/>
    <x v="11"/>
    <s v="Moreno"/>
    <x v="1"/>
    <d v="2018-11-01T00:00:00"/>
    <s v="-"/>
    <s v="Mantenimiento Electrico"/>
    <d v="2023-07-17T00:00:00"/>
    <d v="1899-12-30T14:46:13"/>
    <d v="2023-07-17T00:00:00"/>
    <d v="1899-12-30T15:12:25"/>
    <n v="1572"/>
    <n v="26.2"/>
    <s v="se regula variador"/>
    <s v="ajuste"/>
    <n v="29"/>
    <s v="julio"/>
    <s v="T"/>
    <m/>
    <s v="no"/>
    <m/>
    <m/>
    <m/>
  </r>
  <r>
    <n v="147138"/>
    <x v="0"/>
    <s v="Moreno"/>
    <x v="2"/>
    <d v="2018-11-01T00:00:00"/>
    <s v="-"/>
    <s v="Mantenimiento Mecanico"/>
    <d v="2023-07-17T00:00:00"/>
    <d v="1899-12-30T14:52:28"/>
    <d v="2023-07-17T00:00:00"/>
    <d v="1899-12-30T15:08:53"/>
    <n v="985"/>
    <n v="16.416666666666668"/>
    <s v="se tensa cinta transportadora"/>
    <s v="ajuste"/>
    <n v="29"/>
    <s v="julio"/>
    <s v="T"/>
    <m/>
    <s v="no"/>
    <m/>
    <m/>
    <m/>
  </r>
  <r>
    <n v="147140"/>
    <x v="6"/>
    <s v="Moreno"/>
    <x v="8"/>
    <d v="2018-11-01T00:00:00"/>
    <s v="-"/>
    <s v="Mantenimiento Mecanico"/>
    <d v="2023-07-17T00:00:00"/>
    <d v="1899-12-30T14:59:24"/>
    <d v="2023-07-17T00:00:00"/>
    <d v="1899-12-30T15:12:22"/>
    <n v="778"/>
    <n v="12.966666666666667"/>
    <s v="se acomoda rodante"/>
    <s v="ajuste"/>
    <n v="29"/>
    <s v="julio"/>
    <s v="T"/>
    <m/>
    <s v="no"/>
    <m/>
    <m/>
    <m/>
  </r>
  <r>
    <n v="147146"/>
    <x v="10"/>
    <s v="Moreno"/>
    <x v="7"/>
    <d v="2020-09-30T00:00:00"/>
    <s v="Martín"/>
    <s v="Mantenimiento Mecanico"/>
    <d v="2023-07-17T00:00:00"/>
    <d v="1899-12-30T15:38:54"/>
    <d v="2023-07-17T00:00:00"/>
    <d v="1899-12-30T15:48:37"/>
    <n v="583"/>
    <n v="9.7166666666666668"/>
    <s v="microparada"/>
    <s v="microparada"/>
    <n v="29"/>
    <s v="julio"/>
    <s v="T"/>
    <s v="microparada"/>
    <s v="microparada"/>
    <s v="microparada"/>
    <s v="microparada"/>
    <s v="microparada"/>
  </r>
  <r>
    <n v="147150"/>
    <x v="25"/>
    <s v="Moreno"/>
    <x v="11"/>
    <d v="2018-11-01T00:00:00"/>
    <s v="-"/>
    <s v="Mantenimiento Mecanico"/>
    <d v="2023-07-17T00:00:00"/>
    <d v="1899-12-30T16:01:11"/>
    <d v="2023-07-17T00:00:00"/>
    <d v="1899-12-30T16:11:34"/>
    <n v="623"/>
    <n v="10.383333333333333"/>
    <s v="sin informacion"/>
    <s v="sin informacion"/>
    <n v="29"/>
    <s v="julio"/>
    <s v="T"/>
    <s v="sin informacion"/>
    <s v="sin informacion"/>
    <s v="sin informacion"/>
    <s v="sin informacion"/>
    <s v="sin informacion"/>
  </r>
  <r>
    <n v="147151"/>
    <x v="11"/>
    <s v="Moreno"/>
    <x v="19"/>
    <d v="2018-11-01T00:00:00"/>
    <s v="-"/>
    <s v="Mantenimiento Electrico"/>
    <d v="2023-07-17T00:00:00"/>
    <d v="1899-12-30T16:15:18"/>
    <d v="2023-07-17T00:00:00"/>
    <d v="1899-12-30T18:07:26"/>
    <n v="6728"/>
    <n v="112.13333333333334"/>
    <s v="Regulación "/>
    <s v="ajuste"/>
    <n v="29"/>
    <s v="julio"/>
    <s v="T"/>
    <m/>
    <s v="no"/>
    <m/>
    <m/>
    <m/>
  </r>
  <r>
    <n v="147161"/>
    <x v="3"/>
    <s v="Moreno"/>
    <x v="2"/>
    <d v="2020-02-20T00:00:00"/>
    <s v="Martín"/>
    <s v="Mantenimiento Electrico"/>
    <d v="2023-07-17T00:00:00"/>
    <d v="1899-12-30T18:00:53"/>
    <d v="2023-07-17T00:00:00"/>
    <d v="1899-12-30T18:20:49"/>
    <n v="1196"/>
    <n v="19.933333333333334"/>
    <s v="Salta el rele térmico del motor"/>
    <s v="ajuste"/>
    <n v="29"/>
    <s v="julio"/>
    <s v="T"/>
    <m/>
    <s v="no"/>
    <m/>
    <m/>
    <m/>
  </r>
  <r>
    <n v="147162"/>
    <x v="0"/>
    <s v="Moreno"/>
    <x v="7"/>
    <d v="2018-11-01T00:00:00"/>
    <s v="-"/>
    <s v="Mantenimiento Mecanico"/>
    <d v="2023-07-17T00:00:00"/>
    <d v="1899-12-30T18:22:29"/>
    <d v="2023-07-17T00:00:00"/>
    <d v="1899-12-30T18:31:07"/>
    <n v="518"/>
    <n v="8.6333333333333329"/>
    <s v="microparada"/>
    <s v="microparada"/>
    <n v="29"/>
    <s v="julio"/>
    <s v="T"/>
    <s v="microparada"/>
    <s v="microparada"/>
    <s v="microparada"/>
    <s v="microparada"/>
    <s v="microparada"/>
  </r>
  <r>
    <n v="147163"/>
    <x v="3"/>
    <s v="Moreno"/>
    <x v="2"/>
    <d v="2020-02-20T00:00:00"/>
    <s v="Martín"/>
    <s v="Mantenimiento Electrico"/>
    <d v="2023-07-17T00:00:00"/>
    <d v="1899-12-30T18:33:04"/>
    <d v="2023-07-17T00:00:00"/>
    <d v="1899-12-30T18:37:25"/>
    <n v="261"/>
    <n v="4.3499999999999996"/>
    <s v="microparada"/>
    <s v="microparada"/>
    <n v="29"/>
    <s v="julio"/>
    <s v="T"/>
    <s v="microparada"/>
    <s v="microparada"/>
    <s v="microparada"/>
    <s v="microparada"/>
    <s v="microparada"/>
  </r>
  <r>
    <n v="147164"/>
    <x v="0"/>
    <s v="Moreno"/>
    <x v="7"/>
    <d v="2018-11-01T00:00:00"/>
    <s v="-"/>
    <s v="Mantenimiento Mecanico"/>
    <d v="2023-07-17T00:00:00"/>
    <d v="1899-12-30T18:35:44"/>
    <d v="2023-07-17T00:00:00"/>
    <d v="1899-12-30T18:39:57"/>
    <n v="253"/>
    <n v="4.2166666666666668"/>
    <s v="microparada"/>
    <s v="microparada"/>
    <n v="29"/>
    <s v="julio"/>
    <s v="T"/>
    <s v="microparada"/>
    <s v="microparada"/>
    <s v="microparada"/>
    <s v="microparada"/>
    <s v="microparada"/>
  </r>
  <r>
    <n v="147166"/>
    <x v="0"/>
    <s v="Moreno"/>
    <x v="7"/>
    <d v="2018-11-01T00:00:00"/>
    <s v="-"/>
    <s v="Mantenimiento Mecanico"/>
    <d v="2023-07-17T00:00:00"/>
    <d v="1899-12-30T18:45:21"/>
    <d v="2023-07-17T00:00:00"/>
    <d v="1899-12-30T19:04:49"/>
    <n v="1168"/>
    <n v="19.466666666666665"/>
    <s v="Se ajusta embrague"/>
    <s v="ajuste"/>
    <n v="29"/>
    <s v="julio"/>
    <s v="T"/>
    <m/>
    <s v="no"/>
    <m/>
    <m/>
    <m/>
  </r>
  <r>
    <n v="147169"/>
    <x v="19"/>
    <s v="Moreno"/>
    <x v="3"/>
    <d v="2021-02-04T00:00:00"/>
    <s v="Victor"/>
    <s v="Mantenimiento Mecanico"/>
    <d v="2023-07-17T00:00:00"/>
    <d v="1899-12-30T19:30:35"/>
    <d v="2023-07-17T00:00:00"/>
    <d v="1899-12-30T20:27:31"/>
    <n v="3416"/>
    <n v="56.93333333333333"/>
    <s v="Se tensa banda"/>
    <s v="ajuste"/>
    <n v="29"/>
    <s v="julio"/>
    <s v="T"/>
    <m/>
    <s v="no"/>
    <m/>
    <m/>
    <m/>
  </r>
  <r>
    <n v="147170"/>
    <x v="36"/>
    <s v="Moreno"/>
    <x v="9"/>
    <d v="2018-11-01T00:00:00"/>
    <s v="-"/>
    <s v="Mantenimiento Mecanico"/>
    <d v="2023-07-17T00:00:00"/>
    <d v="1899-12-30T19:55:12"/>
    <d v="2023-07-17T00:00:00"/>
    <d v="1899-12-30T20:32:09"/>
    <n v="2217"/>
    <n v="36.950000000000003"/>
    <s v="Se cambia silenciador"/>
    <s v="ajuste"/>
    <n v="29"/>
    <s v="julio"/>
    <s v="T"/>
    <m/>
    <s v="no"/>
    <m/>
    <m/>
    <m/>
  </r>
  <r>
    <n v="147173"/>
    <x v="9"/>
    <s v="Moreno"/>
    <x v="6"/>
    <d v="2021-03-03T00:00:00"/>
    <s v="Martín"/>
    <s v="Mantenimiento Mecanico"/>
    <d v="2023-07-17T00:00:00"/>
    <d v="1899-12-30T21:04:23"/>
    <d v="2023-07-17T00:00:00"/>
    <d v="1899-12-30T21:52:55"/>
    <n v="2912"/>
    <n v="48.533333333333331"/>
    <s v="Se destraba el embrague"/>
    <s v="ajuste"/>
    <n v="29"/>
    <s v="julio"/>
    <s v="T"/>
    <m/>
    <s v="no"/>
    <m/>
    <m/>
    <m/>
  </r>
  <r>
    <n v="147174"/>
    <x v="1"/>
    <s v="Moreno"/>
    <x v="2"/>
    <d v="2020-10-16T00:00:00"/>
    <s v="Martín"/>
    <s v="Mantenimiento Electrico"/>
    <d v="2023-07-17T00:00:00"/>
    <d v="1899-12-30T21:14:09"/>
    <d v="2023-07-17T00:00:00"/>
    <d v="1899-12-30T21:21:23"/>
    <n v="434"/>
    <n v="7.2333333333333334"/>
    <s v="microparada"/>
    <s v="microparada"/>
    <n v="29"/>
    <s v="julio"/>
    <s v="T"/>
    <s v="microparada"/>
    <s v="microparada"/>
    <s v="microparada"/>
    <s v="microparada"/>
    <s v="microparada"/>
  </r>
  <r>
    <n v="147178"/>
    <x v="3"/>
    <s v="Moreno"/>
    <x v="2"/>
    <d v="2020-02-20T00:00:00"/>
    <s v="Martín"/>
    <s v="Mantenimiento Mecanico"/>
    <d v="2023-07-18T00:00:00"/>
    <d v="1899-12-30T06:13:14"/>
    <d v="2023-07-18T00:00:00"/>
    <d v="1899-12-30T06:54:13"/>
    <n v="2459"/>
    <n v="40.983333333333334"/>
    <s v="sin informacion"/>
    <s v="sin informacion"/>
    <n v="29"/>
    <s v="julio"/>
    <s v="M"/>
    <s v="sin informacion"/>
    <s v="sin informacion"/>
    <s v="sin informacion"/>
    <s v="sin informacion"/>
    <s v="sin informacion"/>
  </r>
  <r>
    <n v="147181"/>
    <x v="28"/>
    <s v="Moreno"/>
    <x v="6"/>
    <d v="2018-11-01T00:00:00"/>
    <s v="-"/>
    <s v="Mantenimiento Mecanico"/>
    <d v="2023-07-18T00:00:00"/>
    <d v="1899-12-30T06:28:55"/>
    <d v="2023-07-18T00:00:00"/>
    <d v="1899-12-30T06:34:19"/>
    <n v="324"/>
    <n v="5.4"/>
    <s v="microparada"/>
    <s v="microparada"/>
    <n v="29"/>
    <s v="julio"/>
    <s v="M"/>
    <m/>
    <s v="microparada"/>
    <m/>
    <m/>
    <m/>
  </r>
  <r>
    <n v="147183"/>
    <x v="0"/>
    <s v="Moreno"/>
    <x v="9"/>
    <d v="2018-11-01T00:00:00"/>
    <s v="-"/>
    <s v="Mantenimiento Electrico"/>
    <d v="2023-07-18T00:00:00"/>
    <d v="1899-12-30T06:36:37"/>
    <d v="2023-07-18T00:00:00"/>
    <d v="1899-12-30T06:57:20"/>
    <n v="1243"/>
    <n v="20.716666666666665"/>
    <s v="no funciona la cámara que descarta los pescadores"/>
    <s v="ajuste"/>
    <n v="29"/>
    <s v="julio"/>
    <s v="M"/>
    <m/>
    <s v="no"/>
    <m/>
    <m/>
    <m/>
  </r>
  <r>
    <n v="147184"/>
    <x v="21"/>
    <s v="Moreno"/>
    <x v="6"/>
    <d v="2018-11-01T00:00:00"/>
    <s v="-"/>
    <s v="Mantenimiento Electrico"/>
    <d v="2023-07-18T00:00:00"/>
    <d v="1899-12-30T06:46:47"/>
    <d v="2023-07-18T00:00:00"/>
    <d v="1899-12-30T06:57:21"/>
    <n v="634"/>
    <n v="10.566666666666666"/>
    <s v="sin informacion"/>
    <s v="sin informacion"/>
    <n v="29"/>
    <s v="julio"/>
    <s v="M"/>
    <s v="sin informacion"/>
    <s v="sin informacion"/>
    <s v="sin informacion"/>
    <s v="sin informacion"/>
    <s v="sin informacion"/>
  </r>
  <r>
    <n v="147185"/>
    <x v="19"/>
    <s v="Moreno"/>
    <x v="10"/>
    <d v="2023-05-17T00:00:00"/>
    <s v="Juan Manuel"/>
    <s v="Mantenimiento Electrico"/>
    <d v="2023-07-18T00:00:00"/>
    <d v="1899-12-30T06:50:20"/>
    <d v="2023-07-18T00:00:00"/>
    <d v="1899-12-30T07:13:46"/>
    <n v="1406"/>
    <n v="23.433333333333334"/>
    <s v="sin informacion"/>
    <s v="sin informacion"/>
    <n v="29"/>
    <s v="julio"/>
    <s v="M"/>
    <s v="sin informacion"/>
    <s v="sin informacion"/>
    <s v="sin informacion"/>
    <s v="sin informacion"/>
    <s v="sin informacion"/>
  </r>
  <r>
    <n v="147189"/>
    <x v="9"/>
    <s v="Moreno"/>
    <x v="6"/>
    <d v="2021-03-03T00:00:00"/>
    <s v="Martín"/>
    <s v="Mantenimiento Mecanico"/>
    <d v="2023-07-18T00:00:00"/>
    <d v="1899-12-30T07:34:49"/>
    <d v="2023-07-18T00:00:00"/>
    <d v="1899-12-30T08:00:03"/>
    <n v="1514"/>
    <n v="25.233333333333334"/>
    <s v="sin informacion"/>
    <s v="sin informacion"/>
    <n v="29"/>
    <s v="julio"/>
    <s v="M"/>
    <s v="sin informacion"/>
    <s v="sin informacion"/>
    <s v="sin informacion"/>
    <s v="sin informacion"/>
    <s v="sin informacion"/>
  </r>
  <r>
    <n v="147192"/>
    <x v="38"/>
    <s v="Moreno"/>
    <x v="11"/>
    <d v="2018-11-01T00:00:00"/>
    <s v="-"/>
    <s v="Mantenimiento Electrico"/>
    <d v="2023-07-18T00:00:00"/>
    <d v="1899-12-30T08:29:51"/>
    <d v="2023-07-18T00:00:00"/>
    <d v="1899-12-30T09:08:32"/>
    <n v="2321"/>
    <n v="38.68333333333333"/>
    <s v="sin informacion"/>
    <s v="sin informacion"/>
    <n v="29"/>
    <s v="julio"/>
    <s v="M"/>
    <s v="sin informacion"/>
    <s v="sin informacion"/>
    <s v="sin informacion"/>
    <s v="sin informacion"/>
    <s v="sin informacion"/>
  </r>
  <r>
    <n v="147193"/>
    <x v="27"/>
    <s v="Moreno"/>
    <x v="2"/>
    <d v="2018-11-01T00:00:00"/>
    <s v="-"/>
    <s v="Mantenimiento Mecanico"/>
    <d v="2023-07-18T00:00:00"/>
    <d v="1899-12-30T08:43:40"/>
    <d v="2023-07-18T00:00:00"/>
    <d v="1899-12-30T08:46:12"/>
    <n v="152"/>
    <n v="2.5333333333333332"/>
    <s v="microparada"/>
    <s v="microparada"/>
    <n v="29"/>
    <s v="julio"/>
    <s v="M"/>
    <m/>
    <s v="microparada"/>
    <m/>
    <m/>
    <m/>
  </r>
  <r>
    <n v="147194"/>
    <x v="11"/>
    <s v="Moreno"/>
    <x v="19"/>
    <d v="2018-11-01T00:00:00"/>
    <s v="-"/>
    <s v="Mantenimiento Electrico"/>
    <d v="2023-07-18T00:00:00"/>
    <d v="1899-12-30T08:45:24"/>
    <d v="2023-07-18T00:00:00"/>
    <d v="1899-12-30T10:50:18"/>
    <n v="7494"/>
    <n v="124.9"/>
    <s v="sin informacion"/>
    <s v="sin informacion"/>
    <n v="29"/>
    <s v="julio"/>
    <s v="M"/>
    <s v="sin informacion"/>
    <s v="sin informacion"/>
    <s v="sin informacion"/>
    <s v="sin informacion"/>
    <s v="sin informacion"/>
  </r>
  <r>
    <n v="147197"/>
    <x v="38"/>
    <s v="Moreno"/>
    <x v="11"/>
    <d v="2018-11-01T00:00:00"/>
    <s v="-"/>
    <s v="Mantenimiento Electrico"/>
    <d v="2023-07-18T00:00:00"/>
    <d v="1899-12-30T09:08:38"/>
    <d v="2023-07-18T00:00:00"/>
    <d v="1899-12-30T09:59:22"/>
    <n v="3044"/>
    <n v="50.733333333333334"/>
    <s v="sin informacion"/>
    <s v="sin informacion"/>
    <n v="29"/>
    <s v="julio"/>
    <s v="M"/>
    <s v="sin informacion"/>
    <s v="sin informacion"/>
    <s v="sin informacion"/>
    <s v="sin informacion"/>
    <s v="sin informacion"/>
  </r>
  <r>
    <n v="147201"/>
    <x v="3"/>
    <s v="Moreno"/>
    <x v="2"/>
    <d v="2020-02-20T00:00:00"/>
    <s v="Martín"/>
    <s v="Mantenimiento Mecanico"/>
    <d v="2023-07-18T00:00:00"/>
    <d v="1899-12-30T09:28:30"/>
    <d v="2023-07-18T00:00:00"/>
    <d v="1899-12-30T11:05:16"/>
    <n v="5806"/>
    <n v="96.766666666666666"/>
    <s v="sin informacion"/>
    <s v="sin informacion"/>
    <n v="29"/>
    <s v="julio"/>
    <s v="M"/>
    <s v="sin informacion"/>
    <s v="sin informacion"/>
    <s v="sin informacion"/>
    <s v="sin informacion"/>
    <s v="sin informacion"/>
  </r>
  <r>
    <n v="147207"/>
    <x v="38"/>
    <s v="Moreno"/>
    <x v="11"/>
    <d v="2018-11-01T00:00:00"/>
    <s v="-"/>
    <s v="Mantenimiento Electrico"/>
    <d v="2023-07-18T00:00:00"/>
    <d v="1899-12-30T10:48:47"/>
    <d v="2023-07-18T00:00:00"/>
    <d v="1899-12-30T11:20:36"/>
    <n v="1909"/>
    <n v="31.816666666666666"/>
    <s v="sin informacion"/>
    <s v="sin informacion"/>
    <n v="29"/>
    <s v="julio"/>
    <s v="M"/>
    <s v="sin informacion"/>
    <s v="sin informacion"/>
    <s v="sin informacion"/>
    <s v="sin informacion"/>
    <s v="sin informacion"/>
  </r>
  <r>
    <n v="147210"/>
    <x v="0"/>
    <s v="Moreno"/>
    <x v="4"/>
    <d v="2018-11-01T00:00:00"/>
    <s v="-"/>
    <s v="Mantenimiento Electrico"/>
    <d v="2023-07-18T00:00:00"/>
    <d v="1899-12-30T10:54:11"/>
    <d v="2023-07-18T00:00:00"/>
    <d v="1899-12-30T10:54:16"/>
    <n v="5"/>
    <n v="8.3333333333333329E-2"/>
    <s v="microparada"/>
    <s v="microparada"/>
    <n v="29"/>
    <s v="julio"/>
    <s v="M"/>
    <m/>
    <s v="microparada"/>
    <m/>
    <m/>
    <m/>
  </r>
  <r>
    <n v="147212"/>
    <x v="24"/>
    <s v="Moreno"/>
    <x v="12"/>
    <d v="2018-11-01T00:00:00"/>
    <s v="-"/>
    <s v="Mantenimiento Electrico"/>
    <d v="2023-07-18T00:00:00"/>
    <d v="1899-12-30T10:57:49"/>
    <d v="2023-07-18T00:00:00"/>
    <d v="1899-12-30T11:08:28"/>
    <n v="639"/>
    <n v="10.65"/>
    <s v="sin informacion"/>
    <s v="sin informacion"/>
    <n v="29"/>
    <s v="julio"/>
    <s v="M"/>
    <s v="sin informacion"/>
    <s v="sin informacion"/>
    <s v="sin informacion"/>
    <s v="sin informacion"/>
    <s v="sin informacion"/>
  </r>
  <r>
    <n v="147213"/>
    <x v="3"/>
    <s v="Moreno"/>
    <x v="5"/>
    <d v="2018-11-01T00:00:00"/>
    <s v="-"/>
    <s v="Mantenimiento Mecanico"/>
    <d v="2023-07-18T00:00:00"/>
    <d v="1899-12-30T11:03:25"/>
    <d v="2023-07-18T00:00:00"/>
    <d v="1899-12-30T11:58:23"/>
    <n v="3298"/>
    <n v="54.966666666666669"/>
    <s v="sin informacion"/>
    <s v="sin informacion"/>
    <n v="29"/>
    <s v="julio"/>
    <s v="M"/>
    <s v="sin informacion"/>
    <s v="sin informacion"/>
    <s v="sin informacion"/>
    <s v="sin informacion"/>
    <s v="sin informacion"/>
  </r>
  <r>
    <n v="147217"/>
    <x v="1"/>
    <s v="Moreno"/>
    <x v="2"/>
    <d v="2020-10-16T00:00:00"/>
    <s v="Martín"/>
    <s v="Mantenimiento Electrico"/>
    <d v="2023-07-18T00:00:00"/>
    <d v="1899-12-30T11:25:38"/>
    <d v="2023-07-18T00:00:00"/>
    <d v="1899-12-30T11:49:04"/>
    <n v="1406"/>
    <n v="23.433333333333334"/>
    <s v="sin informacion"/>
    <s v="sin informacion"/>
    <n v="29"/>
    <s v="julio"/>
    <s v="M"/>
    <s v="sin informacion"/>
    <s v="sin informacion"/>
    <s v="sin informacion"/>
    <s v="sin informacion"/>
    <s v="sin informacion"/>
  </r>
  <r>
    <n v="147218"/>
    <x v="2"/>
    <s v="Moreno"/>
    <x v="9"/>
    <d v="2018-11-01T00:00:00"/>
    <s v="-"/>
    <s v="Mantenimiento Mecanico"/>
    <d v="2023-07-18T00:00:00"/>
    <d v="1899-12-30T11:29:29"/>
    <d v="2023-07-18T00:00:00"/>
    <d v="1899-12-30T11:51:18"/>
    <n v="1309"/>
    <n v="21.816666666666666"/>
    <s v="se ajusta extensor de pistón neumático de liners"/>
    <s v="ajuste"/>
    <n v="29"/>
    <s v="julio"/>
    <s v="M"/>
    <m/>
    <s v="no"/>
    <m/>
    <m/>
    <m/>
  </r>
  <r>
    <n v="147219"/>
    <x v="28"/>
    <s v="Moreno"/>
    <x v="15"/>
    <d v="2018-11-01T00:00:00"/>
    <s v="-"/>
    <s v="Mantenimiento Electrico"/>
    <d v="2023-07-18T00:00:00"/>
    <d v="1899-12-30T11:35:40"/>
    <d v="2023-07-18T00:00:00"/>
    <d v="1899-12-30T12:27:10"/>
    <n v="3090"/>
    <n v="51.5"/>
    <s v="sin informacion"/>
    <s v="sin informacion"/>
    <n v="29"/>
    <s v="julio"/>
    <s v="M"/>
    <s v="sin informacion"/>
    <s v="sin informacion"/>
    <s v="sin informacion"/>
    <s v="sin informacion"/>
    <s v="sin informacion"/>
  </r>
  <r>
    <n v="147222"/>
    <x v="37"/>
    <s v="Moreno"/>
    <x v="9"/>
    <d v="2018-11-01T00:00:00"/>
    <s v="-"/>
    <s v="Mantenimiento Electrico"/>
    <d v="2023-07-18T00:00:00"/>
    <d v="1899-12-30T11:51:55"/>
    <d v="2023-07-18T00:00:00"/>
    <d v="1899-12-30T12:26:26"/>
    <n v="2071"/>
    <n v="34.516666666666666"/>
    <s v="sin informacion"/>
    <s v="sin informacion"/>
    <n v="29"/>
    <s v="julio"/>
    <s v="M"/>
    <s v="sin informacion"/>
    <s v="sin informacion"/>
    <s v="sin informacion"/>
    <s v="sin informacion"/>
    <s v="sin informacion"/>
  </r>
  <r>
    <n v="147223"/>
    <x v="40"/>
    <s v="Moreno"/>
    <x v="5"/>
    <d v="2019-10-08T00:00:00"/>
    <s v="Martín"/>
    <s v="Mantenimiento Electrico"/>
    <d v="2023-07-18T00:00:00"/>
    <d v="1899-12-30T12:00:07"/>
    <d v="2023-07-18T00:00:00"/>
    <d v="1899-12-30T12:34:49"/>
    <n v="2082"/>
    <n v="34.700000000000003"/>
    <s v="sin informacion"/>
    <s v="sin informacion"/>
    <n v="29"/>
    <s v="julio"/>
    <s v="M"/>
    <s v="sin informacion"/>
    <s v="sin informacion"/>
    <s v="sin informacion"/>
    <s v="sin informacion"/>
    <s v="sin informacion"/>
  </r>
  <r>
    <n v="147225"/>
    <x v="1"/>
    <s v="Moreno"/>
    <x v="2"/>
    <d v="2020-10-16T00:00:00"/>
    <s v="Martín"/>
    <s v="Mantenimiento Electrico"/>
    <d v="2023-07-18T00:00:00"/>
    <d v="1899-12-30T12:26:25"/>
    <d v="2023-07-18T00:00:00"/>
    <d v="1899-12-30T12:27:35"/>
    <n v="70"/>
    <n v="1.1666666666666667"/>
    <s v="microparada"/>
    <s v="microparada"/>
    <n v="29"/>
    <s v="julio"/>
    <s v="M"/>
    <m/>
    <s v="microparada"/>
    <m/>
    <m/>
    <m/>
  </r>
  <r>
    <n v="147226"/>
    <x v="16"/>
    <s v="Moreno"/>
    <x v="9"/>
    <d v="2020-01-13T00:00:00"/>
    <s v="Martín"/>
    <s v="Mantenimiento Electrico"/>
    <d v="2023-07-18T00:00:00"/>
    <d v="1899-12-30T12:34:41"/>
    <d v="2023-07-18T00:00:00"/>
    <d v="1899-12-30T12:53:41"/>
    <n v="1140"/>
    <n v="19"/>
    <s v="falla electrica en llenado de tolva bombas"/>
    <s v="ajuste"/>
    <n v="29"/>
    <s v="julio"/>
    <s v="M"/>
    <m/>
    <s v="no"/>
    <m/>
    <m/>
    <m/>
  </r>
  <r>
    <n v="147228"/>
    <x v="19"/>
    <s v="Moreno"/>
    <x v="9"/>
    <d v="2018-11-01T00:00:00"/>
    <s v="-"/>
    <s v="Mantenimiento Mecanico"/>
    <d v="2023-07-18T00:00:00"/>
    <d v="1899-12-30T12:53:53"/>
    <d v="2023-07-18T00:00:00"/>
    <d v="1899-12-30T13:13:58"/>
    <n v="1205"/>
    <n v="20.083333333333332"/>
    <s v="sin informacion"/>
    <s v="sin informacion"/>
    <n v="29"/>
    <s v="julio"/>
    <s v="M"/>
    <s v="sin informacion"/>
    <s v="sin informacion"/>
    <s v="sin informacion"/>
    <s v="sin informacion"/>
    <s v="sin informacion"/>
  </r>
  <r>
    <n v="147229"/>
    <x v="16"/>
    <s v="Moreno"/>
    <x v="9"/>
    <d v="2020-01-13T00:00:00"/>
    <s v="Martín"/>
    <s v="Mantenimiento Electrico"/>
    <d v="2023-07-18T00:00:00"/>
    <d v="1899-12-30T13:14:13"/>
    <d v="2023-07-18T00:00:00"/>
    <d v="1899-12-30T13:43:22"/>
    <n v="1749"/>
    <n v="29.15"/>
    <s v="sin informacion"/>
    <s v="sin informacion"/>
    <n v="29"/>
    <s v="julio"/>
    <s v="M"/>
    <s v="sin informacion"/>
    <s v="sin informacion"/>
    <s v="sin informacion"/>
    <s v="sin informacion"/>
    <s v="sin informacion"/>
  </r>
  <r>
    <n v="147238"/>
    <x v="0"/>
    <s v="Moreno"/>
    <x v="12"/>
    <d v="2018-11-01T00:00:00"/>
    <s v="-"/>
    <s v="Mantenimiento Mecanico"/>
    <d v="2023-07-18T00:00:00"/>
    <d v="1899-12-30T14:35:33"/>
    <d v="2023-07-18T00:00:00"/>
    <d v="1899-12-30T15:24:03"/>
    <n v="2910"/>
    <n v="48.5"/>
    <s v="se cambió oring de acople rápido de picos"/>
    <s v="ajuste"/>
    <n v="29"/>
    <s v="julio"/>
    <s v="T"/>
    <m/>
    <s v="no"/>
    <m/>
    <m/>
    <m/>
  </r>
  <r>
    <n v="147242"/>
    <x v="22"/>
    <s v="Moreno"/>
    <x v="19"/>
    <d v="2021-08-24T00:00:00"/>
    <s v="Sebastian "/>
    <s v="Mantenimiento Mecanico"/>
    <d v="2023-07-18T00:00:00"/>
    <d v="1899-12-30T15:06:56"/>
    <d v="2023-07-18T00:00:00"/>
    <d v="1899-12-30T15:19:26"/>
    <n v="750"/>
    <n v="12.5"/>
    <s v="resolvió el maquinista"/>
    <s v="no aplica"/>
    <n v="29"/>
    <s v="julio"/>
    <s v="T"/>
    <m/>
    <s v="no"/>
    <m/>
    <m/>
    <m/>
  </r>
  <r>
    <n v="147243"/>
    <x v="37"/>
    <s v="Moreno"/>
    <x v="9"/>
    <d v="2018-11-01T00:00:00"/>
    <s v="-"/>
    <s v="Mantenimiento Electrico"/>
    <d v="2023-07-18T00:00:00"/>
    <d v="1899-12-30T15:11:59"/>
    <d v="2023-07-18T00:00:00"/>
    <d v="1899-12-30T16:07:40"/>
    <n v="3341"/>
    <n v="55.68333333333333"/>
    <s v="regulación de tolva bombas"/>
    <s v="ajuste"/>
    <n v="29"/>
    <s v="julio"/>
    <s v="T"/>
    <m/>
    <s v="no"/>
    <m/>
    <m/>
    <m/>
  </r>
  <r>
    <n v="147248"/>
    <x v="22"/>
    <s v="Moreno"/>
    <x v="19"/>
    <d v="2021-08-24T00:00:00"/>
    <s v="Sebastian "/>
    <s v="Mantenimiento Mecanico"/>
    <d v="2023-07-18T00:00:00"/>
    <d v="1899-12-30T16:13:55"/>
    <d v="2023-07-18T00:00:00"/>
    <d v="1899-12-30T17:02:01"/>
    <n v="2886"/>
    <n v="48.1"/>
    <s v="sin informacion"/>
    <s v="sin informacion"/>
    <n v="29"/>
    <s v="julio"/>
    <s v="T"/>
    <s v="sin informacion"/>
    <s v="sin informacion"/>
    <s v="sin informacion"/>
    <s v="sin informacion"/>
    <s v="sin informacion"/>
  </r>
  <r>
    <n v="147249"/>
    <x v="15"/>
    <s v="Moreno"/>
    <x v="3"/>
    <d v="2021-02-04T00:00:00"/>
    <s v="Victor"/>
    <s v="Mantenimiento Mecanico"/>
    <d v="2023-07-18T00:00:00"/>
    <d v="1899-12-30T16:16:55"/>
    <d v="2023-07-18T00:00:00"/>
    <d v="1899-12-30T16:36:51"/>
    <n v="1196"/>
    <n v="19.933333333333334"/>
    <s v="sin informacion"/>
    <s v="sin informacion"/>
    <n v="29"/>
    <s v="julio"/>
    <s v="T"/>
    <s v="sin informacion"/>
    <s v="sin informacion"/>
    <s v="sin informacion"/>
    <s v="sin informacion"/>
    <s v="sin informacion"/>
  </r>
  <r>
    <n v="147251"/>
    <x v="6"/>
    <s v="Moreno"/>
    <x v="13"/>
    <d v="2019-10-08T00:00:00"/>
    <s v="Martín"/>
    <s v="Mantenimiento Mecanico"/>
    <d v="2023-07-18T00:00:00"/>
    <d v="1899-12-30T16:41:06"/>
    <d v="2023-07-18T00:00:00"/>
    <d v="1899-12-30T16:49:18"/>
    <n v="492"/>
    <n v="8.1999999999999993"/>
    <s v="microparada"/>
    <s v="microparada"/>
    <n v="29"/>
    <s v="julio"/>
    <s v="T"/>
    <m/>
    <s v="microparada"/>
    <m/>
    <m/>
    <m/>
  </r>
  <r>
    <n v="147253"/>
    <x v="0"/>
    <s v="Moreno"/>
    <x v="5"/>
    <d v="2018-11-01T00:00:00"/>
    <s v="-"/>
    <s v="Mantenimiento Electrico"/>
    <d v="2023-07-18T00:00:00"/>
    <d v="1899-12-30T17:16:11"/>
    <d v="2023-07-18T00:00:00"/>
    <d v="1899-12-30T17:45:43"/>
    <n v="1772"/>
    <n v="29.533333333333335"/>
    <s v="regulación de sensores"/>
    <s v="ajuste"/>
    <n v="29"/>
    <s v="julio"/>
    <s v="T"/>
    <m/>
    <s v="no"/>
    <m/>
    <m/>
    <m/>
  </r>
  <r>
    <n v="147254"/>
    <x v="15"/>
    <s v="Moreno"/>
    <x v="19"/>
    <d v="2021-08-24T00:00:00"/>
    <s v="Sebastian "/>
    <s v="Mantenimiento Mecanico"/>
    <d v="2023-07-18T00:00:00"/>
    <d v="1899-12-30T17:19:54"/>
    <d v="2023-07-18T00:00:00"/>
    <d v="1899-12-30T17:36:42"/>
    <n v="1008"/>
    <n v="16.8"/>
    <s v="sin informacion"/>
    <s v="sin informacion"/>
    <n v="29"/>
    <s v="julio"/>
    <s v="T"/>
    <s v="sin informacion"/>
    <s v="sin informacion"/>
    <s v="sin informacion"/>
    <s v="sin informacion"/>
    <s v="sin informacion"/>
  </r>
  <r>
    <n v="147257"/>
    <x v="0"/>
    <s v="Moreno"/>
    <x v="5"/>
    <d v="2018-11-01T00:00:00"/>
    <s v="-"/>
    <s v="Mantenimiento Electrico"/>
    <d v="2023-07-18T00:00:00"/>
    <d v="1899-12-30T17:57:09"/>
    <d v="2023-07-18T00:00:00"/>
    <d v="1899-12-30T18:21:50"/>
    <n v="1481"/>
    <n v="24.683333333333334"/>
    <s v="sin informacion"/>
    <s v="sin informacion"/>
    <n v="29"/>
    <s v="julio"/>
    <s v="T"/>
    <s v="sin informacion"/>
    <s v="sin informacion"/>
    <s v="sin informacion"/>
    <s v="sin informacion"/>
    <s v="sin informacion"/>
  </r>
  <r>
    <n v="147260"/>
    <x v="15"/>
    <s v="Moreno"/>
    <x v="3"/>
    <d v="2021-02-04T00:00:00"/>
    <s v="Victor"/>
    <s v="Mantenimiento Mecanico"/>
    <d v="2023-07-18T00:00:00"/>
    <d v="1899-12-30T18:45:07"/>
    <d v="2023-07-18T00:00:00"/>
    <d v="1899-12-30T18:55:03"/>
    <n v="596"/>
    <n v="9.9333333333333336"/>
    <s v="microparada"/>
    <s v="microparada"/>
    <n v="29"/>
    <s v="julio"/>
    <s v="T"/>
    <m/>
    <s v="microparada"/>
    <m/>
    <m/>
    <m/>
  </r>
  <r>
    <n v="147263"/>
    <x v="30"/>
    <s v="Moreno"/>
    <x v="11"/>
    <d v="2020-02-20T00:00:00"/>
    <s v="Martín"/>
    <s v="Mantenimiento Mecanico"/>
    <d v="2023-07-18T00:00:00"/>
    <d v="1899-12-30T19:42:25"/>
    <d v="2023-07-18T00:00:00"/>
    <d v="1899-12-30T20:08:40"/>
    <n v="1575"/>
    <n v="26.25"/>
    <s v="sin informacion"/>
    <s v="sin informacion"/>
    <n v="29"/>
    <s v="julio"/>
    <s v="T"/>
    <s v="sin informacion"/>
    <s v="sin informacion"/>
    <s v="sin informacion"/>
    <s v="sin informacion"/>
    <s v="sin informacion"/>
  </r>
  <r>
    <n v="147264"/>
    <x v="0"/>
    <s v="Moreno"/>
    <x v="18"/>
    <d v="2018-11-01T00:00:00"/>
    <s v="-"/>
    <s v="Mantenimiento Mecanico"/>
    <d v="2023-07-18T00:00:00"/>
    <d v="1899-12-30T19:52:17"/>
    <d v="2023-07-18T00:00:00"/>
    <d v="1899-12-30T21:45:53"/>
    <n v="6816"/>
    <n v="113.6"/>
    <s v="se tensa correa de abastecedor"/>
    <s v="ajuste"/>
    <n v="29"/>
    <s v="julio"/>
    <s v="T"/>
    <m/>
    <s v="no"/>
    <m/>
    <m/>
    <m/>
  </r>
  <r>
    <n v="147266"/>
    <x v="0"/>
    <s v="Moreno"/>
    <x v="12"/>
    <d v="2018-11-01T00:00:00"/>
    <s v="-"/>
    <s v="Mantenimiento Mecanico"/>
    <d v="2023-07-18T00:00:00"/>
    <d v="1899-12-30T20:14:04"/>
    <d v="2023-07-18T00:00:00"/>
    <d v="1899-12-30T21:17:14"/>
    <n v="3790"/>
    <n v="63.166666666666664"/>
    <s v="sin informacion"/>
    <s v="sin informacion"/>
    <n v="29"/>
    <s v="julio"/>
    <s v="T"/>
    <s v="sin informacion"/>
    <s v="sin informacion"/>
    <s v="sin informacion"/>
    <s v="sin informacion"/>
    <s v="sin informacion"/>
  </r>
  <r>
    <n v="147269"/>
    <x v="0"/>
    <s v="Moreno"/>
    <x v="3"/>
    <d v="2021-02-04T00:00:00"/>
    <s v="Victor"/>
    <s v="Mantenimiento Mecanico"/>
    <d v="2023-07-19T00:00:00"/>
    <d v="1899-12-30T00:08:41"/>
    <d v="2023-07-19T00:00:00"/>
    <d v="1899-12-30T06:01:04"/>
    <n v="21143"/>
    <n v="352.38333333333333"/>
    <s v="no aplica"/>
    <s v="no aplica"/>
    <n v="29"/>
    <s v="julio"/>
    <s v="N"/>
    <m/>
    <s v="no aplica"/>
    <m/>
    <m/>
    <m/>
  </r>
  <r>
    <n v="147275"/>
    <x v="0"/>
    <s v="Moreno"/>
    <x v="5"/>
    <d v="2018-11-01T00:00:00"/>
    <s v="-"/>
    <s v="Mantenimiento Electrico"/>
    <d v="2023-07-19T00:00:00"/>
    <d v="1899-12-30T06:28:16"/>
    <d v="2023-07-19T00:00:00"/>
    <d v="1899-12-30T06:29:50"/>
    <n v="94"/>
    <n v="1.5666666666666667"/>
    <s v="microparada"/>
    <s v="microparada"/>
    <n v="29"/>
    <s v="julio"/>
    <s v="M"/>
    <m/>
    <s v="microparada"/>
    <m/>
    <m/>
    <m/>
  </r>
  <r>
    <n v="147277"/>
    <x v="0"/>
    <s v="Moreno"/>
    <x v="5"/>
    <d v="2018-11-01T00:00:00"/>
    <s v="-"/>
    <s v="Mantenimiento Electrico"/>
    <d v="2023-07-19T00:00:00"/>
    <d v="1899-12-30T06:37:29"/>
    <d v="2023-07-19T00:00:00"/>
    <d v="1899-12-30T06:52:34"/>
    <n v="905"/>
    <n v="15.083333333333334"/>
    <s v="regulacion de sensor de llenado"/>
    <s v="ajuste"/>
    <n v="29"/>
    <s v="julio"/>
    <s v="M"/>
    <m/>
    <s v="no"/>
    <m/>
    <m/>
    <m/>
  </r>
  <r>
    <n v="147280"/>
    <x v="0"/>
    <s v="Moreno"/>
    <x v="18"/>
    <d v="2018-11-01T00:00:00"/>
    <s v="-"/>
    <s v="Mantenimiento Mecanico"/>
    <d v="2023-07-19T00:00:00"/>
    <d v="1899-12-30T07:10:24"/>
    <d v="2023-07-19T00:00:00"/>
    <d v="1899-12-30T07:54:19"/>
    <n v="2635"/>
    <n v="43.916666666666664"/>
    <s v="se regula tornillo de puntera de expulsador"/>
    <s v="ajuste"/>
    <n v="29"/>
    <s v="julio"/>
    <s v="M"/>
    <m/>
    <s v="no"/>
    <m/>
    <m/>
    <m/>
  </r>
  <r>
    <n v="147281"/>
    <x v="25"/>
    <s v="Moreno"/>
    <x v="4"/>
    <d v="2018-11-01T00:00:00"/>
    <s v="-"/>
    <s v="Mantenimiento Electrico"/>
    <d v="2023-07-19T00:00:00"/>
    <d v="1899-12-30T07:19:50"/>
    <d v="2023-07-19T00:00:00"/>
    <d v="1899-12-30T07:35:10"/>
    <n v="920"/>
    <n v="15.333333333333334"/>
    <s v="puesta en marcha"/>
    <s v="ajuste"/>
    <n v="29"/>
    <s v="julio"/>
    <s v="M"/>
    <m/>
    <s v="no"/>
    <m/>
    <m/>
    <m/>
  </r>
  <r>
    <n v="147288"/>
    <x v="0"/>
    <s v="Moreno"/>
    <x v="5"/>
    <d v="2018-11-01T00:00:00"/>
    <s v="-"/>
    <s v="Mantenimiento Mecanico"/>
    <d v="2023-07-19T00:00:00"/>
    <d v="1899-12-30T09:04:03"/>
    <d v="2023-07-19T00:00:00"/>
    <d v="1899-12-30T09:04:12"/>
    <n v="9"/>
    <n v="0.15"/>
    <s v="microparada"/>
    <s v="microparada"/>
    <n v="29"/>
    <s v="julio"/>
    <s v="M"/>
    <m/>
    <s v="microparada"/>
    <m/>
    <m/>
    <m/>
  </r>
  <r>
    <n v="147289"/>
    <x v="0"/>
    <s v="Moreno"/>
    <x v="5"/>
    <d v="2018-11-01T00:00:00"/>
    <s v="-"/>
    <s v="Mantenimiento Electrico"/>
    <d v="2023-07-19T00:00:00"/>
    <d v="1899-12-30T09:04:19"/>
    <d v="2023-07-19T00:00:00"/>
    <d v="1899-12-30T09:30:38"/>
    <n v="1579"/>
    <n v="26.316666666666666"/>
    <s v="regulacion de sensores de llenado"/>
    <s v="ajuste"/>
    <n v="29"/>
    <s v="julio"/>
    <s v="M"/>
    <m/>
    <s v="no"/>
    <m/>
    <m/>
    <m/>
  </r>
  <r>
    <n v="147292"/>
    <x v="0"/>
    <s v="Moreno"/>
    <x v="7"/>
    <d v="2018-11-01T00:00:00"/>
    <s v="-"/>
    <s v="Mantenimiento Mecanico"/>
    <d v="2023-07-19T00:00:00"/>
    <d v="1899-12-30T09:23:58"/>
    <d v="2023-07-19T00:00:00"/>
    <d v="1899-12-30T10:08:44"/>
    <n v="2686"/>
    <n v="44.766666666666666"/>
    <s v="regulacion sensor de etiqeutadora"/>
    <s v="ajuste"/>
    <n v="29"/>
    <s v="julio"/>
    <s v="M"/>
    <m/>
    <s v="no"/>
    <m/>
    <m/>
    <m/>
  </r>
  <r>
    <n v="147293"/>
    <x v="0"/>
    <s v="Moreno"/>
    <x v="9"/>
    <d v="2018-11-01T00:00:00"/>
    <s v="-"/>
    <s v="Mantenimiento Electrico"/>
    <d v="2023-07-19T00:00:00"/>
    <d v="1899-12-30T09:30:44"/>
    <d v="2023-07-19T00:00:00"/>
    <d v="1899-12-30T09:37:23"/>
    <n v="399"/>
    <n v="6.65"/>
    <s v="microparada"/>
    <s v="microparada"/>
    <n v="29"/>
    <s v="julio"/>
    <s v="M"/>
    <m/>
    <s v="microparada"/>
    <m/>
    <m/>
    <m/>
  </r>
  <r>
    <n v="147294"/>
    <x v="13"/>
    <s v="Moreno"/>
    <x v="6"/>
    <d v="2020-06-30T00:00:00"/>
    <s v="Martín"/>
    <s v="Mantenimiento Mecanico"/>
    <d v="2023-07-19T00:00:00"/>
    <d v="1899-12-30T09:33:05"/>
    <d v="2023-07-19T00:00:00"/>
    <d v="1899-12-30T10:12:58"/>
    <n v="2393"/>
    <n v="39.883333333333333"/>
    <s v="regulacion"/>
    <s v="ajuste"/>
    <n v="29"/>
    <s v="julio"/>
    <s v="M"/>
    <m/>
    <s v="no"/>
    <m/>
    <m/>
    <m/>
  </r>
  <r>
    <n v="147295"/>
    <x v="19"/>
    <s v="Moreno"/>
    <x v="9"/>
    <d v="2018-11-01T00:00:00"/>
    <s v="-"/>
    <s v="Mantenimiento Mecanico"/>
    <d v="2023-07-19T00:00:00"/>
    <d v="1899-12-30T09:37:38"/>
    <d v="2023-07-19T00:00:00"/>
    <d v="1899-12-30T10:03:09"/>
    <n v="1531"/>
    <n v="25.516666666666666"/>
    <s v="regulacion"/>
    <s v="ajuste"/>
    <n v="29"/>
    <s v="julio"/>
    <s v="M"/>
    <m/>
    <s v="no"/>
    <m/>
    <m/>
    <m/>
  </r>
  <r>
    <n v="147300"/>
    <x v="10"/>
    <s v="Moreno"/>
    <x v="7"/>
    <d v="2020-09-30T00:00:00"/>
    <s v="Martín"/>
    <s v="Mantenimiento Electrico"/>
    <d v="2023-07-19T00:00:00"/>
    <d v="1899-12-30T10:09:04"/>
    <d v="2023-07-19T00:00:00"/>
    <d v="1899-12-30T10:19:26"/>
    <n v="622"/>
    <n v="10.366666666666667"/>
    <s v="regulacion"/>
    <s v="ajuste"/>
    <n v="29"/>
    <s v="julio"/>
    <s v="M"/>
    <m/>
    <s v="no"/>
    <m/>
    <m/>
    <m/>
  </r>
  <r>
    <n v="147304"/>
    <x v="9"/>
    <s v="Moreno"/>
    <x v="6"/>
    <d v="2021-03-03T00:00:00"/>
    <s v="Martín"/>
    <s v="Mantenimiento Mecanico"/>
    <d v="2023-07-19T00:00:00"/>
    <d v="1899-12-30T10:34:58"/>
    <d v="2023-07-19T00:00:00"/>
    <d v="1899-12-30T11:16:16"/>
    <n v="2478"/>
    <n v="41.3"/>
    <s v="rotura de cadena transportadora"/>
    <s v="rotura"/>
    <n v="29"/>
    <s v="julio"/>
    <s v="M"/>
    <m/>
    <s v="si"/>
    <m/>
    <m/>
    <m/>
  </r>
  <r>
    <n v="147307"/>
    <x v="25"/>
    <s v="Moreno"/>
    <x v="4"/>
    <d v="2018-11-01T00:00:00"/>
    <s v="-"/>
    <s v="Mantenimiento Electrico"/>
    <d v="2023-07-19T00:00:00"/>
    <d v="1899-12-30T11:08:32"/>
    <d v="2023-07-19T00:00:00"/>
    <d v="1899-12-30T11:26:42"/>
    <n v="1090"/>
    <n v="18.166666666666668"/>
    <s v="puesta en marcha"/>
    <s v="ajuste"/>
    <n v="29"/>
    <s v="julio"/>
    <s v="M"/>
    <m/>
    <s v="no"/>
    <m/>
    <m/>
    <m/>
  </r>
  <r>
    <n v="147309"/>
    <x v="42"/>
    <s v="Moreno"/>
    <x v="15"/>
    <d v="2019-10-08T00:00:00"/>
    <s v="Martín"/>
    <s v="Mantenimiento Electrico"/>
    <d v="2023-07-19T00:00:00"/>
    <d v="1899-12-30T11:12:21"/>
    <d v="2023-07-19T00:00:00"/>
    <d v="1899-12-30T11:53:33"/>
    <n v="2472"/>
    <n v="41.2"/>
    <s v="regulacion"/>
    <s v="ajuste"/>
    <n v="29"/>
    <s v="julio"/>
    <s v="M"/>
    <m/>
    <s v="no"/>
    <m/>
    <m/>
    <m/>
  </r>
  <r>
    <n v="147311"/>
    <x v="3"/>
    <s v="Moreno"/>
    <x v="4"/>
    <d v="2018-11-01T00:00:00"/>
    <s v="-"/>
    <s v="Mantenimiento Mecanico"/>
    <d v="2023-07-19T00:00:00"/>
    <d v="1899-12-30T11:26:59"/>
    <d v="2023-07-19T00:00:00"/>
    <d v="1899-12-30T11:48:47"/>
    <n v="1308"/>
    <n v="21.8"/>
    <s v="se ajusta gusano de embrague flojo"/>
    <s v="ajuste"/>
    <n v="29"/>
    <s v="julio"/>
    <s v="M"/>
    <m/>
    <s v="no"/>
    <m/>
    <m/>
    <m/>
  </r>
  <r>
    <n v="147312"/>
    <x v="30"/>
    <s v="Moreno"/>
    <x v="11"/>
    <d v="2020-02-20T00:00:00"/>
    <s v="Martín"/>
    <s v="Mantenimiento Mecanico"/>
    <d v="2023-07-19T00:00:00"/>
    <d v="1899-12-30T11:33:16"/>
    <d v="2023-07-19T00:00:00"/>
    <d v="1899-12-30T13:07:18"/>
    <n v="5642"/>
    <n v="94.033333333333331"/>
    <s v="se regulan cuchillas del axon"/>
    <s v="ajuste"/>
    <n v="29"/>
    <s v="julio"/>
    <s v="M"/>
    <m/>
    <s v="no"/>
    <m/>
    <m/>
    <m/>
  </r>
  <r>
    <n v="147316"/>
    <x v="13"/>
    <s v="Moreno"/>
    <x v="6"/>
    <d v="2020-06-30T00:00:00"/>
    <s v="Martín"/>
    <s v="Mantenimiento Mecanico"/>
    <d v="2023-07-19T00:00:00"/>
    <d v="1899-12-30T11:43:18"/>
    <d v="2023-07-19T00:00:00"/>
    <d v="1899-12-30T12:32:23"/>
    <n v="2945"/>
    <n v="49.083333333333336"/>
    <s v=" se replaza cangilon roto y se encontró perno salido de otro cangilon que provocaba que se levante la cinta"/>
    <s v="rotura"/>
    <n v="29"/>
    <s v="julio"/>
    <s v="M"/>
    <m/>
    <s v="no"/>
    <m/>
    <m/>
    <m/>
  </r>
  <r>
    <n v="147317"/>
    <x v="25"/>
    <s v="Moreno"/>
    <x v="4"/>
    <d v="2018-11-01T00:00:00"/>
    <s v="-"/>
    <s v="Mantenimiento Electrico"/>
    <d v="2023-07-19T00:00:00"/>
    <d v="1899-12-30T11:49:03"/>
    <d v="2023-07-19T00:00:00"/>
    <d v="1899-12-30T12:28:40"/>
    <n v="2377"/>
    <n v="39.616666666666667"/>
    <s v="regulacion"/>
    <s v="ajuste"/>
    <n v="29"/>
    <s v="julio"/>
    <s v="M"/>
    <m/>
    <s v="no"/>
    <m/>
    <m/>
    <m/>
  </r>
  <r>
    <n v="147319"/>
    <x v="40"/>
    <s v="Moreno"/>
    <x v="15"/>
    <d v="2019-10-08T00:00:00"/>
    <s v="Martín"/>
    <s v="Mantenimiento Mecanico"/>
    <d v="2023-07-19T00:00:00"/>
    <d v="1899-12-30T12:29:21"/>
    <d v="2023-07-19T00:00:00"/>
    <d v="1899-12-30T12:32:18"/>
    <n v="177"/>
    <n v="2.95"/>
    <s v="microparada"/>
    <s v="microparada"/>
    <n v="29"/>
    <s v="julio"/>
    <s v="M"/>
    <m/>
    <s v="microparada"/>
    <m/>
    <m/>
    <m/>
  </r>
  <r>
    <n v="147320"/>
    <x v="13"/>
    <s v="Moreno"/>
    <x v="6"/>
    <d v="2020-06-30T00:00:00"/>
    <s v="Martín"/>
    <s v="Mantenimiento Mecanico"/>
    <d v="2023-07-19T00:00:00"/>
    <d v="1899-12-30T12:39:57"/>
    <d v="2023-07-19T00:00:00"/>
    <d v="1899-12-30T13:29:17"/>
    <n v="2960"/>
    <n v="49.333333333333336"/>
    <s v="regulacion"/>
    <s v="ajuste"/>
    <n v="29"/>
    <s v="julio"/>
    <s v="M"/>
    <m/>
    <s v="no"/>
    <m/>
    <m/>
    <m/>
  </r>
  <r>
    <n v="147323"/>
    <x v="19"/>
    <s v="Moreno"/>
    <x v="12"/>
    <d v="2020-02-21T00:00:00"/>
    <s v="Martín"/>
    <s v="Mantenimiento Mecanico"/>
    <d v="2023-07-19T00:00:00"/>
    <d v="1899-12-30T12:54:20"/>
    <d v="2023-07-19T00:00:00"/>
    <d v="1899-12-30T13:38:39"/>
    <n v="2659"/>
    <n v="44.31666666666667"/>
    <s v=" se colocan cichillas lo realiza mecánico Juan"/>
    <s v="ajuste"/>
    <n v="29"/>
    <s v="julio"/>
    <s v="M"/>
    <m/>
    <s v="no"/>
    <m/>
    <m/>
    <m/>
  </r>
  <r>
    <n v="147331"/>
    <x v="0"/>
    <s v="Moreno"/>
    <x v="18"/>
    <d v="2018-11-01T00:00:00"/>
    <s v="-"/>
    <s v="Mantenimiento Mecanico"/>
    <d v="2023-07-19T00:00:00"/>
    <d v="1899-12-30T15:02:27"/>
    <d v="2023-07-19T00:00:00"/>
    <d v="1899-12-30T15:09:44"/>
    <n v="437"/>
    <n v="7.2833333333333332"/>
    <s v="microparada"/>
    <s v="microparada"/>
    <n v="29"/>
    <s v="julio"/>
    <s v="T"/>
    <m/>
    <s v="microparada"/>
    <m/>
    <m/>
    <m/>
  </r>
  <r>
    <n v="147336"/>
    <x v="6"/>
    <s v="Moreno"/>
    <x v="14"/>
    <d v="2018-11-01T00:00:00"/>
    <s v="-"/>
    <s v="Mantenimiento Electrico"/>
    <d v="2023-07-19T00:00:00"/>
    <d v="1899-12-30T15:54:09"/>
    <d v="2023-07-19T00:00:00"/>
    <d v="1899-12-30T15:56:53"/>
    <n v="164"/>
    <n v="2.7333333333333334"/>
    <s v="microparada"/>
    <s v="microparada"/>
    <n v="29"/>
    <s v="julio"/>
    <s v="T"/>
    <m/>
    <s v="microparada"/>
    <m/>
    <m/>
    <m/>
  </r>
  <r>
    <n v="147344"/>
    <x v="4"/>
    <s v="Moreno"/>
    <x v="4"/>
    <d v="2019-12-10T00:00:00"/>
    <s v="Martín"/>
    <s v="Mantenimiento Electrico"/>
    <d v="2023-07-19T00:00:00"/>
    <d v="1899-12-30T16:34:28"/>
    <d v="2023-07-19T00:00:00"/>
    <d v="1899-12-30T16:56:28"/>
    <n v="1320"/>
    <n v="22"/>
    <s v="se conecta conector M12 Tolva"/>
    <s v="ajuste"/>
    <n v="29"/>
    <s v="julio"/>
    <s v="T"/>
    <m/>
    <s v="no"/>
    <m/>
    <m/>
    <m/>
  </r>
  <r>
    <n v="147345"/>
    <x v="21"/>
    <s v="Moreno"/>
    <x v="10"/>
    <d v="2018-11-01T00:00:00"/>
    <s v="-"/>
    <s v="Mantenimiento Electrico"/>
    <d v="2023-07-19T00:00:00"/>
    <d v="1899-12-30T16:49:00"/>
    <d v="2023-07-19T00:00:00"/>
    <d v="1899-12-30T17:03:17"/>
    <n v="857"/>
    <n v="14.283333333333333"/>
    <s v="se regula frenador de productos"/>
    <s v="ajuste"/>
    <n v="29"/>
    <s v="julio"/>
    <s v="T"/>
    <m/>
    <s v="no"/>
    <m/>
    <m/>
    <m/>
  </r>
  <r>
    <n v="147351"/>
    <x v="19"/>
    <s v="Moreno"/>
    <x v="19"/>
    <d v="2018-11-01T00:00:00"/>
    <s v="-"/>
    <s v="Mantenimiento Mecanico"/>
    <d v="2023-07-19T00:00:00"/>
    <d v="1899-12-30T18:00:32"/>
    <d v="2023-07-19T00:00:00"/>
    <d v="1899-12-30T18:29:59"/>
    <n v="1767"/>
    <n v="29.45"/>
    <s v="regulacion"/>
    <s v="ajuste"/>
    <n v="29"/>
    <s v="julio"/>
    <s v="T"/>
    <m/>
    <s v="no"/>
    <m/>
    <m/>
    <m/>
  </r>
  <r>
    <n v="147352"/>
    <x v="28"/>
    <s v="Moreno"/>
    <x v="0"/>
    <d v="2018-11-01T00:00:00"/>
    <s v="-"/>
    <s v="Mantenimiento Mecanico"/>
    <d v="2023-07-19T00:00:00"/>
    <d v="1899-12-30T18:20:10"/>
    <d v="2023-07-19T00:00:00"/>
    <d v="1899-12-30T18:22:24"/>
    <n v="134"/>
    <n v="2.2333333333333334"/>
    <s v="microparada"/>
    <s v="microparada"/>
    <n v="29"/>
    <s v="julio"/>
    <s v="T"/>
    <m/>
    <s v="microparada"/>
    <m/>
    <m/>
    <m/>
  </r>
  <r>
    <n v="147361"/>
    <x v="19"/>
    <s v="Moreno"/>
    <x v="19"/>
    <d v="2018-11-01T00:00:00"/>
    <s v="-"/>
    <s v="Mantenimiento Mecanico"/>
    <d v="2023-07-19T00:00:00"/>
    <d v="1899-12-30T18:59:12"/>
    <d v="2023-07-19T00:00:00"/>
    <d v="1899-12-30T19:21:55"/>
    <n v="1363"/>
    <n v="22.716666666666665"/>
    <s v="regulacion"/>
    <s v="ajuste"/>
    <n v="29"/>
    <s v="julio"/>
    <s v="T"/>
    <m/>
    <s v="no"/>
    <m/>
    <m/>
    <m/>
  </r>
  <r>
    <n v="147362"/>
    <x v="6"/>
    <s v="Moreno"/>
    <x v="14"/>
    <d v="2018-11-01T00:00:00"/>
    <s v="-"/>
    <s v="Mantenimiento Mecanico"/>
    <d v="2023-07-19T00:00:00"/>
    <d v="1899-12-30T19:31:44"/>
    <d v="2023-07-19T00:00:00"/>
    <d v="1899-12-30T19:59:58"/>
    <n v="1694"/>
    <n v="28.233333333333334"/>
    <s v="regulacion"/>
    <s v="ajuste"/>
    <n v="29"/>
    <s v="julio"/>
    <s v="T"/>
    <m/>
    <s v="no"/>
    <m/>
    <m/>
    <m/>
  </r>
  <r>
    <n v="147365"/>
    <x v="0"/>
    <s v="Moreno"/>
    <x v="2"/>
    <d v="2018-11-01T00:00:00"/>
    <s v="-"/>
    <s v="Mantenimiento Mecanico"/>
    <d v="2023-07-19T00:00:00"/>
    <d v="1899-12-30T20:27:40"/>
    <d v="2023-07-19T00:00:00"/>
    <d v="1899-12-30T20:37:30"/>
    <n v="590"/>
    <n v="9.8333333333333339"/>
    <s v="microparada"/>
    <s v="microparada"/>
    <n v="29"/>
    <s v="julio"/>
    <s v="T"/>
    <m/>
    <s v="microparada"/>
    <m/>
    <m/>
    <m/>
  </r>
  <r>
    <n v="147367"/>
    <x v="0"/>
    <s v="Moreno"/>
    <x v="3"/>
    <d v="2021-02-04T00:00:00"/>
    <s v="Victor"/>
    <s v="Mantenimiento Mecanico"/>
    <d v="2023-07-19T00:00:00"/>
    <d v="1899-12-30T21:10:51"/>
    <d v="2023-07-19T00:00:00"/>
    <d v="1899-12-30T21:51:00"/>
    <n v="2409"/>
    <n v="40.15"/>
    <s v="sin informacion"/>
    <s v="sin informacion"/>
    <n v="29"/>
    <s v="julio"/>
    <s v="T"/>
    <s v="sin informacion"/>
    <s v="sin informacion"/>
    <s v="sin informacion"/>
    <s v="sin informacion"/>
    <s v="sin informacion"/>
  </r>
  <r>
    <n v="147368"/>
    <x v="0"/>
    <s v="Moreno"/>
    <x v="2"/>
    <d v="2018-11-01T00:00:00"/>
    <s v="-"/>
    <s v="Mantenimiento Mecanico"/>
    <d v="2023-07-19T00:00:00"/>
    <d v="1899-12-30T21:13:06"/>
    <d v="2023-07-19T00:00:00"/>
    <d v="1899-12-30T21:29:43"/>
    <n v="997"/>
    <n v="16.616666666666667"/>
    <s v="lubricacion de barral numero 2"/>
    <s v="ajuste"/>
    <n v="29"/>
    <s v="julio"/>
    <s v="T"/>
    <m/>
    <s v="no"/>
    <m/>
    <m/>
    <m/>
  </r>
  <r>
    <n v="147369"/>
    <x v="3"/>
    <s v="Moreno"/>
    <x v="2"/>
    <d v="2020-02-20T00:00:00"/>
    <s v="Martín"/>
    <s v="Mantenimiento Electrico"/>
    <d v="2023-07-19T00:00:00"/>
    <d v="1899-12-30T21:29:51"/>
    <d v="2023-07-19T00:00:00"/>
    <d v="1899-12-30T22:18:48"/>
    <n v="2937"/>
    <n v="48.95"/>
    <s v="problemas de rechazo de torqueo"/>
    <s v="rotura"/>
    <n v="29"/>
    <s v="julio"/>
    <s v="T"/>
    <m/>
    <s v="no"/>
    <m/>
    <m/>
    <m/>
  </r>
  <r>
    <n v="147370"/>
    <x v="24"/>
    <s v="Moreno"/>
    <x v="3"/>
    <d v="2021-02-04T00:00:00"/>
    <s v="Victor"/>
    <s v="Mantenimiento Electrico"/>
    <d v="2023-07-20T00:00:00"/>
    <d v="1899-12-30T00:28:06"/>
    <d v="2023-07-20T00:00:00"/>
    <d v="1899-12-30T00:52:41"/>
    <n v="1475"/>
    <n v="24.583333333333332"/>
    <s v="regulacion"/>
    <s v="ajuste"/>
    <n v="29"/>
    <s v="julio"/>
    <s v="N"/>
    <m/>
    <s v="no"/>
    <m/>
    <m/>
    <m/>
  </r>
  <r>
    <n v="147371"/>
    <x v="3"/>
    <s v="Moreno"/>
    <x v="2"/>
    <d v="2020-02-20T00:00:00"/>
    <s v="Martín"/>
    <s v="Mantenimiento Mecanico"/>
    <d v="2023-07-20T00:00:00"/>
    <d v="1899-12-30T06:01:40"/>
    <d v="2023-07-20T00:00:00"/>
    <d v="1899-12-30T09:03:24"/>
    <n v="10904"/>
    <n v="181.73333333333332"/>
    <s v="se revisa expulsion de torqueado"/>
    <s v="ajuste"/>
    <n v="29"/>
    <s v="julio"/>
    <s v="M"/>
    <m/>
    <s v="no"/>
    <m/>
    <m/>
    <m/>
  </r>
  <r>
    <n v="147379"/>
    <x v="9"/>
    <s v="Moreno"/>
    <x v="6"/>
    <d v="2021-03-03T00:00:00"/>
    <s v="Martín"/>
    <s v="Mantenimiento Mecanico"/>
    <d v="2023-07-20T00:00:00"/>
    <d v="1899-12-30T06:43:01"/>
    <d v="2023-07-20T00:00:00"/>
    <d v="1899-12-30T07:03:36"/>
    <n v="1235"/>
    <n v="20.583333333333332"/>
    <s v=" primer llamado por embrague y regulación sensor de bolilla"/>
    <s v="ajuste"/>
    <n v="29"/>
    <s v="julio"/>
    <s v="M"/>
    <m/>
    <s v="no"/>
    <m/>
    <m/>
    <m/>
  </r>
  <r>
    <n v="147380"/>
    <x v="0"/>
    <s v="Moreno"/>
    <x v="12"/>
    <d v="2018-11-01T00:00:00"/>
    <s v="-"/>
    <s v="Mantenimiento Mecanico"/>
    <d v="2023-07-20T00:00:00"/>
    <d v="1899-12-30T06:43:02"/>
    <d v="2023-07-20T00:00:00"/>
    <d v="1899-12-30T07:01:54"/>
    <n v="1132"/>
    <n v="18.866666666666667"/>
    <s v="rotura de pinza sujetador de bomba"/>
    <s v="rotura"/>
    <n v="29"/>
    <s v="julio"/>
    <s v="M"/>
    <m/>
    <s v="si"/>
    <m/>
    <m/>
    <m/>
  </r>
  <r>
    <n v="147386"/>
    <x v="25"/>
    <s v="Moreno"/>
    <x v="4"/>
    <d v="2018-11-01T00:00:00"/>
    <s v="-"/>
    <s v="Mantenimiento Electrico"/>
    <d v="2023-07-20T00:00:00"/>
    <d v="1899-12-30T07:25:31"/>
    <d v="2023-07-20T00:00:00"/>
    <d v="1899-12-30T09:32:09"/>
    <n v="7598"/>
    <n v="126.63333333333334"/>
    <s v="calibración de brazo ABB"/>
    <s v="ajuste"/>
    <n v="29"/>
    <s v="julio"/>
    <s v="M"/>
    <m/>
    <s v="no"/>
    <m/>
    <m/>
    <m/>
  </r>
  <r>
    <n v="147387"/>
    <x v="13"/>
    <s v="Moreno"/>
    <x v="6"/>
    <d v="2020-06-30T00:00:00"/>
    <s v="Martín"/>
    <s v="Mantenimiento Mecanico"/>
    <d v="2023-07-20T00:00:00"/>
    <d v="1899-12-30T07:41:57"/>
    <d v="2023-07-20T00:00:00"/>
    <d v="1899-12-30T08:12:12"/>
    <n v="1815"/>
    <n v="30.25"/>
    <s v=" rotura de cangilones y regulación"/>
    <s v="ajuste"/>
    <n v="29"/>
    <s v="julio"/>
    <s v="M"/>
    <m/>
    <s v="no"/>
    <m/>
    <m/>
    <m/>
  </r>
  <r>
    <n v="147395"/>
    <x v="0"/>
    <s v="Moreno"/>
    <x v="0"/>
    <d v="2018-11-01T00:00:00"/>
    <s v="-"/>
    <s v="Mantenimiento Electrico"/>
    <d v="2023-07-20T00:00:00"/>
    <d v="1899-12-30T08:55:17"/>
    <d v="2023-07-20T00:00:00"/>
    <d v="1899-12-30T09:01:31"/>
    <n v="374"/>
    <n v="6.2333333333333334"/>
    <s v="microparada"/>
    <s v="microparada"/>
    <n v="29"/>
    <s v="julio"/>
    <s v="M"/>
    <m/>
    <s v="microparada"/>
    <m/>
    <m/>
    <m/>
  </r>
  <r>
    <n v="147400"/>
    <x v="9"/>
    <s v="Moreno"/>
    <x v="6"/>
    <d v="2021-03-03T00:00:00"/>
    <s v="Martín"/>
    <s v="Mantenimiento Mecanico"/>
    <d v="2023-07-20T00:00:00"/>
    <d v="1899-12-30T09:51:03"/>
    <d v="2023-07-20T00:00:00"/>
    <d v="1899-12-30T10:31:43"/>
    <n v="2440"/>
    <n v="40.666666666666664"/>
    <s v=" rotura de cangilones y regulación"/>
    <s v="ajuste"/>
    <n v="29"/>
    <s v="julio"/>
    <s v="M"/>
    <m/>
    <s v="no"/>
    <m/>
    <m/>
    <m/>
  </r>
  <r>
    <n v="147405"/>
    <x v="13"/>
    <s v="Moreno"/>
    <x v="6"/>
    <d v="2020-06-30T00:00:00"/>
    <s v="Martín"/>
    <s v="Mantenimiento Mecanico"/>
    <d v="2023-07-20T00:00:00"/>
    <d v="1899-12-30T10:31:52"/>
    <d v="2023-07-20T00:00:00"/>
    <d v="1899-12-30T11:34:56"/>
    <n v="3784"/>
    <n v="63.06666666666667"/>
    <s v=" rotura de cangilones y regulación"/>
    <s v="ajuste"/>
    <n v="29"/>
    <s v="julio"/>
    <s v="M"/>
    <m/>
    <s v="no"/>
    <m/>
    <m/>
    <m/>
  </r>
  <r>
    <n v="147409"/>
    <x v="11"/>
    <s v="Moreno"/>
    <x v="10"/>
    <d v="2018-11-01T00:00:00"/>
    <s v="-"/>
    <s v="Mantenimiento Mecanico"/>
    <d v="2023-07-20T00:00:00"/>
    <d v="1899-12-30T11:54:01"/>
    <d v="2023-07-20T00:00:00"/>
    <d v="1899-12-30T12:09:02"/>
    <n v="901"/>
    <n v="15.016666666666667"/>
    <s v="abastecedor roto"/>
    <s v="rotura"/>
    <n v="29"/>
    <s v="julio"/>
    <s v="M"/>
    <m/>
    <s v="no"/>
    <m/>
    <m/>
    <m/>
  </r>
  <r>
    <n v="147411"/>
    <x v="3"/>
    <s v="Moreno"/>
    <x v="4"/>
    <d v="2018-11-01T00:00:00"/>
    <s v="-"/>
    <s v="Mantenimiento Mecanico"/>
    <d v="2023-07-20T00:00:00"/>
    <d v="1899-12-30T12:15:36"/>
    <d v="2023-07-20T00:00:00"/>
    <d v="1899-12-30T12:16:59"/>
    <n v="83"/>
    <n v="1.3833333333333333"/>
    <s v="microparada"/>
    <s v="microparada"/>
    <n v="29"/>
    <s v="julio"/>
    <s v="M"/>
    <m/>
    <s v="microparada"/>
    <m/>
    <m/>
    <m/>
  </r>
  <r>
    <n v="147412"/>
    <x v="6"/>
    <s v="Moreno"/>
    <x v="7"/>
    <d v="2023-07-19T00:00:00"/>
    <s v="Juan Manuel"/>
    <s v="Mantenimiento Electrico"/>
    <d v="2023-07-20T00:00:00"/>
    <d v="1899-12-30T12:42:13"/>
    <d v="2023-07-20T00:00:00"/>
    <d v="1899-12-30T12:57:56"/>
    <n v="943"/>
    <n v="15.716666666666667"/>
    <s v="sensor desenfocado"/>
    <s v="ajuste"/>
    <n v="29"/>
    <s v="julio"/>
    <s v="M"/>
    <m/>
    <s v="no"/>
    <m/>
    <m/>
    <m/>
  </r>
  <r>
    <n v="147414"/>
    <x v="22"/>
    <s v="Moreno"/>
    <x v="17"/>
    <d v="2019-12-10T00:00:00"/>
    <s v="Martín"/>
    <s v="Mantenimiento Electrico"/>
    <d v="2023-07-20T00:00:00"/>
    <d v="1899-12-30T13:15:43"/>
    <d v="2023-07-20T00:00:00"/>
    <d v="1899-12-30T13:30:05"/>
    <n v="862"/>
    <n v="14.366666666666667"/>
    <s v="regulacion"/>
    <s v="ajuste"/>
    <n v="29"/>
    <s v="julio"/>
    <s v="M"/>
    <m/>
    <s v="no"/>
    <m/>
    <m/>
    <m/>
  </r>
  <r>
    <n v="147422"/>
    <x v="6"/>
    <s v="Moreno"/>
    <x v="7"/>
    <d v="2023-07-19T00:00:00"/>
    <s v="Juan Manuel"/>
    <s v="Mantenimiento Mecanico"/>
    <d v="2023-07-20T00:00:00"/>
    <d v="1899-12-30T14:53:52"/>
    <d v="2023-07-20T00:00:00"/>
    <d v="1899-12-30T15:14:38"/>
    <n v="1246"/>
    <n v="20.766666666666666"/>
    <s v="regulacion"/>
    <s v="ajuste"/>
    <n v="29"/>
    <s v="julio"/>
    <s v="T"/>
    <m/>
    <s v="no"/>
    <m/>
    <m/>
    <m/>
  </r>
  <r>
    <n v="147425"/>
    <x v="24"/>
    <s v="Moreno"/>
    <x v="12"/>
    <d v="2018-11-01T00:00:00"/>
    <s v="-"/>
    <s v="Mantenimiento Electrico"/>
    <d v="2023-07-20T00:00:00"/>
    <d v="1899-12-30T14:56:49"/>
    <d v="2023-07-20T00:00:00"/>
    <d v="1899-12-30T15:15:06"/>
    <n v="1097"/>
    <n v="18.283333333333335"/>
    <s v="se coloca fibra para ink-jet y se regula Martillo"/>
    <s v="ajuste"/>
    <n v="29"/>
    <s v="julio"/>
    <s v="T"/>
    <m/>
    <s v="no"/>
    <m/>
    <m/>
    <m/>
  </r>
  <r>
    <n v="147426"/>
    <x v="0"/>
    <s v="Moreno"/>
    <x v="17"/>
    <d v="2018-11-01T00:00:00"/>
    <s v="-"/>
    <s v="Mantenimiento Mecanico"/>
    <d v="2023-07-20T00:00:00"/>
    <d v="1899-12-30T15:00:29"/>
    <d v="2023-07-20T00:00:00"/>
    <d v="1899-12-30T15:29:12"/>
    <n v="1723"/>
    <n v="28.716666666666665"/>
    <s v="Se cambian eslabones"/>
    <s v="rotura"/>
    <n v="29"/>
    <s v="julio"/>
    <s v="T"/>
    <m/>
    <s v="si"/>
    <m/>
    <m/>
    <m/>
  </r>
  <r>
    <n v="147427"/>
    <x v="24"/>
    <s v="Moreno"/>
    <x v="19"/>
    <d v="2018-11-01T00:00:00"/>
    <s v="-"/>
    <s v="Mantenimiento Mecanico"/>
    <d v="2023-07-20T00:00:00"/>
    <d v="1899-12-30T15:02:47"/>
    <d v="2023-07-20T00:00:00"/>
    <d v="1899-12-30T15:20:00"/>
    <n v="1033"/>
    <n v="17.216666666666665"/>
    <s v="se cambió racor del martillo"/>
    <s v="ajuste"/>
    <n v="29"/>
    <s v="julio"/>
    <s v="T"/>
    <m/>
    <s v="no"/>
    <m/>
    <m/>
    <m/>
  </r>
  <r>
    <n v="147439"/>
    <x v="23"/>
    <s v="Moreno"/>
    <x v="19"/>
    <d v="2018-11-01T00:00:00"/>
    <s v="-"/>
    <s v="Mantenimiento Mecanico"/>
    <d v="2023-07-20T00:00:00"/>
    <d v="1899-12-30T16:36:52"/>
    <d v="2023-07-20T00:00:00"/>
    <d v="1899-12-30T16:55:48"/>
    <n v="1136"/>
    <n v="18.933333333333334"/>
    <s v="regulacion"/>
    <s v="ajuste"/>
    <n v="29"/>
    <s v="julio"/>
    <s v="T"/>
    <m/>
    <s v="no"/>
    <m/>
    <m/>
    <m/>
  </r>
  <r>
    <n v="147441"/>
    <x v="0"/>
    <s v="Moreno"/>
    <x v="12"/>
    <d v="2018-11-01T00:00:00"/>
    <s v="-"/>
    <s v="Mantenimiento Mecanico"/>
    <d v="2023-07-20T00:00:00"/>
    <d v="1899-12-30T16:56:36"/>
    <d v="2023-07-20T00:00:00"/>
    <d v="1899-12-30T17:12:01"/>
    <n v="925"/>
    <n v="15.416666666666666"/>
    <s v=" se ajusta abrazadera y junta clan"/>
    <s v="ajuste"/>
    <n v="29"/>
    <s v="julio"/>
    <s v="T"/>
    <m/>
    <s v="no"/>
    <m/>
    <m/>
    <m/>
  </r>
  <r>
    <n v="147443"/>
    <x v="35"/>
    <s v="Moreno"/>
    <x v="18"/>
    <d v="2018-11-01T00:00:00"/>
    <s v="-"/>
    <s v="Mantenimiento Mecanico"/>
    <d v="2023-07-20T00:00:00"/>
    <d v="1899-12-30T17:33:18"/>
    <d v="2023-07-20T00:00:00"/>
    <d v="1899-12-30T17:41:33"/>
    <n v="495"/>
    <n v="8.25"/>
    <s v="microparada"/>
    <s v="microparada"/>
    <n v="29"/>
    <s v="julio"/>
    <s v="T"/>
    <m/>
    <s v="microparada"/>
    <m/>
    <m/>
    <m/>
  </r>
  <r>
    <n v="147447"/>
    <x v="24"/>
    <s v="Moreno"/>
    <x v="12"/>
    <d v="2018-11-01T00:00:00"/>
    <s v="-"/>
    <s v="Mantenimiento Electrico"/>
    <d v="2023-07-20T00:00:00"/>
    <d v="1899-12-30T18:10:43"/>
    <d v="2023-07-20T00:00:00"/>
    <d v="1899-12-30T18:50:00"/>
    <n v="2357"/>
    <n v="39.283333333333331"/>
    <s v="ajuste"/>
    <s v="ajuste"/>
    <n v="29"/>
    <s v="julio"/>
    <s v="T"/>
    <m/>
    <s v="no"/>
    <m/>
    <m/>
    <m/>
  </r>
  <r>
    <n v="147454"/>
    <x v="11"/>
    <s v="Moreno"/>
    <x v="8"/>
    <d v="2018-11-01T00:00:00"/>
    <s v="-"/>
    <s v="Mantenimiento Mecanico"/>
    <d v="2023-07-20T00:00:00"/>
    <d v="1899-12-30T20:19:32"/>
    <d v="2023-07-20T00:00:00"/>
    <d v="1899-12-30T20:33:38"/>
    <n v="846"/>
    <n v="14.1"/>
    <s v="regulacion"/>
    <s v="ajuste"/>
    <n v="29"/>
    <s v="julio"/>
    <s v="T"/>
    <m/>
    <s v="no"/>
    <m/>
    <m/>
    <m/>
  </r>
  <r>
    <n v="147456"/>
    <x v="6"/>
    <s v="Moreno"/>
    <x v="7"/>
    <d v="2023-07-19T00:00:00"/>
    <s v="Juan Manuel"/>
    <s v="Mantenimiento Electrico"/>
    <d v="2023-07-20T00:00:00"/>
    <d v="1899-12-30T20:55:08"/>
    <d v="2023-07-20T00:00:00"/>
    <d v="1899-12-30T21:38:43"/>
    <n v="2615"/>
    <n v="43.583333333333336"/>
    <s v="se cambia Correa a etiquetadora"/>
    <s v="rotura"/>
    <n v="29"/>
    <s v="julio"/>
    <s v="T"/>
    <m/>
    <s v="si"/>
    <m/>
    <m/>
    <m/>
  </r>
  <r>
    <n v="147458"/>
    <x v="2"/>
    <s v="Moreno"/>
    <x v="20"/>
    <d v="2021-10-06T00:00:00"/>
    <s v="Sebastian "/>
    <s v="Mantenimiento Electrico"/>
    <d v="2023-07-20T00:00:00"/>
    <d v="1899-12-30T21:09:33"/>
    <d v="2023-07-20T00:00:00"/>
    <d v="1899-12-30T22:34:21"/>
    <n v="5088"/>
    <n v="84.8"/>
    <s v="se regula etiqueta"/>
    <s v="ajuste"/>
    <n v="29"/>
    <s v="julio"/>
    <s v="T"/>
    <m/>
    <s v="no"/>
    <m/>
    <m/>
    <m/>
  </r>
  <r>
    <n v="147475"/>
    <x v="10"/>
    <s v="Moreno"/>
    <x v="7"/>
    <d v="2020-09-30T00:00:00"/>
    <s v="Martín"/>
    <s v="Mantenimiento Electrico"/>
    <d v="2023-07-21T00:00:00"/>
    <d v="1899-12-30T06:50:10"/>
    <d v="2023-07-21T00:00:00"/>
    <d v="1899-12-30T06:54:48"/>
    <n v="278"/>
    <n v="4.6333333333333337"/>
    <s v="microparada"/>
    <s v="microparada"/>
    <n v="29"/>
    <s v="julio"/>
    <s v="M"/>
    <m/>
    <s v="microparada"/>
    <m/>
    <m/>
    <m/>
  </r>
  <r>
    <n v="147477"/>
    <x v="0"/>
    <s v="Moreno"/>
    <x v="2"/>
    <d v="2018-11-01T00:00:00"/>
    <s v="-"/>
    <s v="Mantenimiento Mecanico"/>
    <d v="2023-07-21T00:00:00"/>
    <d v="1899-12-30T06:52:27"/>
    <d v="2023-07-21T00:00:00"/>
    <d v="1899-12-30T07:02:00"/>
    <n v="573"/>
    <n v="9.5500000000000007"/>
    <s v="microparada"/>
    <s v="microparada"/>
    <n v="29"/>
    <s v="julio"/>
    <s v="M"/>
    <m/>
    <s v="microparada"/>
    <m/>
    <m/>
    <m/>
  </r>
  <r>
    <n v="147478"/>
    <x v="6"/>
    <s v="Moreno"/>
    <x v="7"/>
    <d v="2023-07-19T00:00:00"/>
    <s v="Juan Manuel"/>
    <s v="Mantenimiento Electrico"/>
    <d v="2023-07-21T00:00:00"/>
    <d v="1899-12-30T06:54:56"/>
    <d v="2023-07-21T00:00:00"/>
    <d v="1899-12-30T07:03:24"/>
    <n v="508"/>
    <n v="8.4666666666666668"/>
    <s v="microparada"/>
    <s v="microparada"/>
    <n v="29"/>
    <s v="julio"/>
    <s v="M"/>
    <m/>
    <s v="microparada"/>
    <m/>
    <m/>
    <m/>
  </r>
  <r>
    <n v="147479"/>
    <x v="22"/>
    <s v="Moreno"/>
    <x v="7"/>
    <d v="2021-02-12T00:00:00"/>
    <s v="Martín"/>
    <s v="Mantenimiento Mecanico"/>
    <d v="2023-07-21T00:00:00"/>
    <d v="1899-12-30T07:13:53"/>
    <d v="2023-07-21T00:00:00"/>
    <d v="1899-12-30T07:31:12"/>
    <n v="1039"/>
    <n v="17.316666666666666"/>
    <s v="sin informacion"/>
    <s v="sin informacion"/>
    <n v="29"/>
    <s v="julio"/>
    <s v="M"/>
    <m/>
    <s v="sin informacion"/>
    <m/>
    <m/>
    <m/>
  </r>
  <r>
    <n v="147484"/>
    <x v="42"/>
    <s v="Moreno"/>
    <x v="5"/>
    <d v="2019-10-08T00:00:00"/>
    <s v="Martín"/>
    <s v="Mantenimiento Mecanico"/>
    <d v="2023-07-21T00:00:00"/>
    <d v="1899-12-30T07:45:08"/>
    <d v="2023-07-21T00:00:00"/>
    <d v="1899-12-30T07:58:33"/>
    <n v="805"/>
    <n v="13.416666666666666"/>
    <s v="sin informacion"/>
    <s v="sin informacion"/>
    <n v="29"/>
    <s v="julio"/>
    <s v="M"/>
    <m/>
    <s v="sin informacion"/>
    <m/>
    <m/>
    <m/>
  </r>
  <r>
    <n v="147485"/>
    <x v="32"/>
    <s v="Moreno"/>
    <x v="10"/>
    <d v="2022-07-14T00:00:00"/>
    <s v="Natalio"/>
    <s v="Mantenimiento Electrico"/>
    <d v="2023-07-21T00:00:00"/>
    <d v="1899-12-30T07:49:29"/>
    <d v="2023-07-21T00:00:00"/>
    <d v="1899-12-30T08:06:57"/>
    <n v="1048"/>
    <n v="17.466666666666665"/>
    <s v="sin informacion"/>
    <s v="sin informacion"/>
    <n v="29"/>
    <s v="julio"/>
    <s v="M"/>
    <m/>
    <s v="sin informacion"/>
    <m/>
    <m/>
    <m/>
  </r>
  <r>
    <n v="147487"/>
    <x v="22"/>
    <s v="Moreno"/>
    <x v="3"/>
    <d v="2021-02-04T00:00:00"/>
    <s v="Victor"/>
    <s v="Mantenimiento Electrico"/>
    <d v="2023-07-21T00:00:00"/>
    <d v="1899-12-30T07:55:32"/>
    <d v="2023-07-21T00:00:00"/>
    <d v="1899-12-30T08:25:45"/>
    <n v="1813"/>
    <n v="30.216666666666665"/>
    <s v="sin informacion"/>
    <s v="sin informacion"/>
    <n v="29"/>
    <s v="julio"/>
    <s v="M"/>
    <m/>
    <s v="sin informacion"/>
    <m/>
    <m/>
    <m/>
  </r>
  <r>
    <n v="147488"/>
    <x v="42"/>
    <s v="Moreno"/>
    <x v="5"/>
    <d v="2019-10-08T00:00:00"/>
    <s v="Martín"/>
    <s v="Mantenimiento Electrico"/>
    <d v="2023-07-21T00:00:00"/>
    <d v="1899-12-30T07:58:40"/>
    <d v="2023-07-21T00:00:00"/>
    <d v="1899-12-30T09:04:42"/>
    <n v="3962"/>
    <n v="66.033333333333331"/>
    <s v="sin informacion"/>
    <s v="sin informacion"/>
    <n v="29"/>
    <s v="julio"/>
    <s v="M"/>
    <m/>
    <s v="sin informacion"/>
    <m/>
    <m/>
    <m/>
  </r>
  <r>
    <n v="147489"/>
    <x v="0"/>
    <s v="Moreno"/>
    <x v="9"/>
    <d v="2018-11-01T00:00:00"/>
    <s v="-"/>
    <s v="Mantenimiento Electrico"/>
    <d v="2023-07-21T00:00:00"/>
    <d v="1899-12-30T08:03:47"/>
    <d v="2023-07-21T00:00:00"/>
    <d v="1899-12-30T08:26:29"/>
    <n v="1362"/>
    <n v="22.7"/>
    <s v="sin informacion"/>
    <s v="sin informacion"/>
    <n v="29"/>
    <s v="julio"/>
    <s v="M"/>
    <m/>
    <s v="sin informacion"/>
    <m/>
    <m/>
    <m/>
  </r>
  <r>
    <n v="147490"/>
    <x v="34"/>
    <s v="Moreno"/>
    <x v="7"/>
    <d v="2021-03-10T00:00:00"/>
    <s v="Martín"/>
    <s v="Mantenimiento Mecanico"/>
    <d v="2023-07-21T00:00:00"/>
    <d v="1899-12-30T08:04:30"/>
    <d v="2023-07-21T00:00:00"/>
    <d v="1899-12-30T09:04:57"/>
    <n v="3627"/>
    <n v="60.45"/>
    <s v="sin informacion"/>
    <s v="sin informacion"/>
    <n v="29"/>
    <s v="julio"/>
    <s v="M"/>
    <m/>
    <s v="sin informacion"/>
    <m/>
    <m/>
    <m/>
  </r>
  <r>
    <n v="147494"/>
    <x v="0"/>
    <s v="Moreno"/>
    <x v="9"/>
    <d v="2018-11-01T00:00:00"/>
    <s v="-"/>
    <s v="Mantenimiento Electrico"/>
    <d v="2023-07-21T00:00:00"/>
    <d v="1899-12-30T08:37:31"/>
    <d v="2023-07-21T00:00:00"/>
    <d v="1899-12-30T08:37:48"/>
    <n v="17"/>
    <n v="0.28333333333333333"/>
    <s v="microparada"/>
    <s v="microparada"/>
    <n v="29"/>
    <s v="julio"/>
    <s v="M"/>
    <m/>
    <s v="microparada"/>
    <m/>
    <m/>
    <m/>
  </r>
  <r>
    <n v="147497"/>
    <x v="15"/>
    <s v="Moreno"/>
    <x v="3"/>
    <d v="2021-02-04T00:00:00"/>
    <s v="Victor"/>
    <s v="Mantenimiento Electrico"/>
    <d v="2023-07-21T00:00:00"/>
    <d v="1899-12-30T09:11:21"/>
    <d v="2023-07-21T00:00:00"/>
    <d v="1899-12-30T09:25:44"/>
    <n v="863"/>
    <n v="14.383333333333333"/>
    <s v="sin informacion"/>
    <s v="sin informacion"/>
    <n v="29"/>
    <s v="julio"/>
    <s v="M"/>
    <m/>
    <s v="sin informacion"/>
    <m/>
    <m/>
    <m/>
  </r>
  <r>
    <n v="147500"/>
    <x v="10"/>
    <s v="Moreno"/>
    <x v="7"/>
    <d v="2020-09-30T00:00:00"/>
    <s v="Martín"/>
    <s v="Mantenimiento Mecanico"/>
    <d v="2023-07-21T00:00:00"/>
    <d v="1899-12-30T09:35:09"/>
    <d v="2023-07-21T00:00:00"/>
    <d v="1899-12-30T09:54:38"/>
    <n v="1169"/>
    <n v="19.483333333333334"/>
    <s v="se cambia una banda de tela xq solo había una"/>
    <s v="rotura"/>
    <n v="29"/>
    <s v="julio"/>
    <s v="M"/>
    <m/>
    <s v="si"/>
    <m/>
    <m/>
    <m/>
  </r>
  <r>
    <n v="147502"/>
    <x v="3"/>
    <s v="Moreno"/>
    <x v="5"/>
    <d v="2018-11-01T00:00:00"/>
    <s v="-"/>
    <s v="Mantenimiento Electrico"/>
    <d v="2023-07-21T00:00:00"/>
    <d v="1899-12-30T09:48:11"/>
    <d v="2023-07-21T00:00:00"/>
    <d v="1899-12-30T10:01:35"/>
    <n v="804"/>
    <n v="13.4"/>
    <s v="cambio de sensor festo del  actuador neumático"/>
    <s v="rotura"/>
    <n v="29"/>
    <s v="julio"/>
    <s v="M"/>
    <m/>
    <s v="si"/>
    <m/>
    <m/>
    <m/>
  </r>
  <r>
    <n v="147504"/>
    <x v="1"/>
    <s v="Moreno"/>
    <x v="2"/>
    <d v="2020-10-16T00:00:00"/>
    <s v="Martín"/>
    <s v="Mantenimiento Mecanico"/>
    <d v="2023-07-21T00:00:00"/>
    <d v="1899-12-30T10:04:53"/>
    <d v="2023-07-21T00:00:00"/>
    <d v="1899-12-30T17:09:22"/>
    <n v="25469"/>
    <n v="424.48333333333335"/>
    <s v="falla de sincronismo torqueadora"/>
    <s v="rotura"/>
    <n v="29"/>
    <s v="julio"/>
    <s v="M"/>
    <m/>
    <s v="si"/>
    <m/>
    <m/>
    <m/>
  </r>
  <r>
    <n v="147507"/>
    <x v="0"/>
    <s v="Moreno"/>
    <x v="12"/>
    <d v="2018-11-01T00:00:00"/>
    <s v="-"/>
    <s v="Mantenimiento Mecanico"/>
    <d v="2023-07-21T00:00:00"/>
    <d v="1899-12-30T10:49:03"/>
    <d v="2023-07-21T00:00:00"/>
    <d v="1899-12-30T11:05:24"/>
    <n v="981"/>
    <n v="16.350000000000001"/>
    <s v="sin informacion"/>
    <s v="sin informacion"/>
    <n v="29"/>
    <s v="julio"/>
    <s v="M"/>
    <m/>
    <s v="sin informacion"/>
    <m/>
    <m/>
    <m/>
  </r>
  <r>
    <n v="147514"/>
    <x v="42"/>
    <s v="Moreno"/>
    <x v="5"/>
    <d v="2019-10-08T00:00:00"/>
    <s v="Martín"/>
    <s v="Mantenimiento Mecanico"/>
    <d v="2023-07-21T00:00:00"/>
    <d v="1899-12-30T12:31:52"/>
    <d v="2023-07-21T00:00:00"/>
    <d v="1899-12-30T12:48:02"/>
    <n v="970"/>
    <n v="16.166666666666668"/>
    <s v="sin informacion"/>
    <s v="sin informacion"/>
    <n v="29"/>
    <s v="julio"/>
    <s v="M"/>
    <m/>
    <s v="sin informacion"/>
    <m/>
    <m/>
    <m/>
  </r>
  <r>
    <n v="147515"/>
    <x v="19"/>
    <s v="Moreno"/>
    <x v="3"/>
    <d v="2021-02-04T00:00:00"/>
    <s v="Victor"/>
    <s v="Mantenimiento Mecanico"/>
    <d v="2023-07-21T00:00:00"/>
    <d v="1899-12-30T12:32:09"/>
    <d v="2023-07-21T00:00:00"/>
    <d v="1899-12-30T14:23:15"/>
    <n v="6666"/>
    <n v="111.1"/>
    <s v="sin informacion"/>
    <s v="sin informacion"/>
    <n v="29"/>
    <s v="julio"/>
    <s v="M"/>
    <m/>
    <s v="sin informacion"/>
    <m/>
    <m/>
    <m/>
  </r>
  <r>
    <n v="147516"/>
    <x v="0"/>
    <s v="Moreno"/>
    <x v="9"/>
    <d v="2018-11-01T00:00:00"/>
    <s v="-"/>
    <s v="Mantenimiento Mecanico"/>
    <d v="2023-07-21T00:00:00"/>
    <d v="1899-12-30T12:37:01"/>
    <d v="2023-07-21T00:00:00"/>
    <d v="1899-12-30T13:07:54"/>
    <n v="1853"/>
    <n v="30.883333333333333"/>
    <s v="se mezclaron bombas con pescadores más cortos por eso no enhebraba"/>
    <s v="ajuste"/>
    <n v="29"/>
    <s v="julio"/>
    <s v="M"/>
    <m/>
    <s v="no"/>
    <m/>
    <m/>
    <m/>
  </r>
  <r>
    <n v="147517"/>
    <x v="42"/>
    <s v="Moreno"/>
    <x v="5"/>
    <d v="2019-10-08T00:00:00"/>
    <s v="Martín"/>
    <s v="Mantenimiento Electrico"/>
    <d v="2023-07-21T00:00:00"/>
    <d v="1899-12-30T12:48:08"/>
    <d v="2023-07-21T00:00:00"/>
    <d v="1899-12-30T12:50:55"/>
    <n v="167"/>
    <n v="2.7833333333333332"/>
    <s v="microparada"/>
    <s v="microparada"/>
    <n v="29"/>
    <s v="julio"/>
    <s v="M"/>
    <m/>
    <s v="microparada"/>
    <m/>
    <m/>
    <m/>
  </r>
  <r>
    <n v="147523"/>
    <x v="6"/>
    <s v="Moreno"/>
    <x v="15"/>
    <d v="2018-11-01T00:00:00"/>
    <s v="-"/>
    <s v="Mantenimiento Electrico"/>
    <d v="2023-07-21T00:00:00"/>
    <d v="1899-12-30T14:25:02"/>
    <d v="2023-07-21T00:00:00"/>
    <d v="1899-12-30T14:30:20"/>
    <n v="318"/>
    <n v="5.3"/>
    <s v="microparada"/>
    <s v="microparada"/>
    <n v="29"/>
    <s v="julio"/>
    <s v="T"/>
    <m/>
    <s v="microparada"/>
    <m/>
    <m/>
    <m/>
  </r>
  <r>
    <n v="147527"/>
    <x v="25"/>
    <s v="Moreno"/>
    <x v="4"/>
    <d v="2018-11-01T00:00:00"/>
    <s v="-"/>
    <s v="Mantenimiento Electrico"/>
    <d v="2023-07-21T00:00:00"/>
    <d v="1899-12-30T14:43:40"/>
    <d v="2023-07-21T00:00:00"/>
    <d v="1899-12-30T15:24:05"/>
    <n v="2425"/>
    <n v="40.416666666666664"/>
    <s v="sin informacion"/>
    <s v="sin informacion"/>
    <n v="29"/>
    <s v="julio"/>
    <s v="T"/>
    <m/>
    <s v="sin informacion"/>
    <m/>
    <m/>
    <m/>
  </r>
  <r>
    <n v="147535"/>
    <x v="11"/>
    <s v="Moreno"/>
    <x v="9"/>
    <d v="2018-11-01T00:00:00"/>
    <s v="-"/>
    <s v="Mantenimiento Mecanico"/>
    <d v="2023-07-21T00:00:00"/>
    <d v="1899-12-30T16:55:59"/>
    <d v="2023-07-21T00:00:00"/>
    <d v="1899-12-30T17:08:55"/>
    <n v="776"/>
    <n v="12.933333333333334"/>
    <s v="sin informacion"/>
    <s v="sin informacion"/>
    <n v="29"/>
    <s v="julio"/>
    <s v="T"/>
    <m/>
    <s v="sin informacion"/>
    <m/>
    <m/>
    <m/>
  </r>
  <r>
    <n v="147537"/>
    <x v="11"/>
    <s v="Moreno"/>
    <x v="9"/>
    <d v="2018-11-01T00:00:00"/>
    <s v="-"/>
    <s v="Mantenimiento Mecanico"/>
    <d v="2023-07-21T00:00:00"/>
    <d v="1899-12-30T17:16:29"/>
    <d v="2023-07-21T00:00:00"/>
    <d v="1899-12-30T17:53:33"/>
    <n v="2224"/>
    <n v="37.06666666666667"/>
    <s v="sin informacion"/>
    <s v="sin informacion"/>
    <n v="29"/>
    <s v="julio"/>
    <s v="T"/>
    <m/>
    <s v="sin informacion"/>
    <m/>
    <m/>
    <m/>
  </r>
  <r>
    <n v="147540"/>
    <x v="11"/>
    <s v="Moreno"/>
    <x v="19"/>
    <d v="2018-11-01T00:00:00"/>
    <s v="-"/>
    <s v="Mantenimiento Mecanico"/>
    <d v="2023-07-21T00:00:00"/>
    <d v="1899-12-30T17:50:27"/>
    <d v="2023-07-21T00:00:00"/>
    <d v="1899-12-30T18:02:09"/>
    <n v="702"/>
    <n v="11.7"/>
    <s v="resuelve el maquinista"/>
    <s v="no aplica"/>
    <n v="29"/>
    <s v="julio"/>
    <s v="T"/>
    <m/>
    <s v="no aplica"/>
    <m/>
    <m/>
    <m/>
  </r>
  <r>
    <n v="147547"/>
    <x v="22"/>
    <s v="Moreno"/>
    <x v="19"/>
    <d v="2021-08-24T00:00:00"/>
    <s v="Sebastian "/>
    <s v="Mantenimiento Mecanico"/>
    <d v="2023-07-21T00:00:00"/>
    <d v="1899-12-30T19:07:47"/>
    <d v="2023-07-21T00:00:00"/>
    <d v="1899-12-30T19:34:27"/>
    <n v="1600"/>
    <n v="26.666666666666668"/>
    <s v="sin informacion"/>
    <s v="sin informacion"/>
    <n v="29"/>
    <s v="julio"/>
    <s v="T"/>
    <m/>
    <s v="sin informacion"/>
    <m/>
    <m/>
    <m/>
  </r>
  <r>
    <n v="147548"/>
    <x v="19"/>
    <s v="Moreno"/>
    <x v="3"/>
    <d v="2021-02-04T00:00:00"/>
    <s v="Victor"/>
    <s v="Mantenimiento Mecanico"/>
    <d v="2023-07-21T00:00:00"/>
    <d v="1899-12-30T19:31:30"/>
    <d v="2023-07-21T00:00:00"/>
    <d v="1899-12-30T20:12:18"/>
    <n v="2448"/>
    <n v="40.799999999999997"/>
    <s v="sin informacion"/>
    <s v="sin informacion"/>
    <n v="29"/>
    <s v="julio"/>
    <s v="T"/>
    <m/>
    <s v="sin informacion"/>
    <m/>
    <m/>
    <m/>
  </r>
  <r>
    <n v="147549"/>
    <x v="0"/>
    <s v="Moreno"/>
    <x v="0"/>
    <d v="2018-11-01T00:00:00"/>
    <s v="-"/>
    <s v="Mantenimiento Mecanico"/>
    <d v="2023-07-21T00:00:00"/>
    <d v="1899-12-30T20:00:00"/>
    <d v="2023-07-21T00:00:00"/>
    <d v="1899-12-30T20:09:01"/>
    <n v="541"/>
    <n v="9.0166666666666675"/>
    <s v="microparada"/>
    <s v="microparada"/>
    <n v="29"/>
    <s v="julio"/>
    <s v="T"/>
    <m/>
    <s v="microparada"/>
    <m/>
    <m/>
    <m/>
  </r>
  <r>
    <n v="147550"/>
    <x v="23"/>
    <s v="Moreno"/>
    <x v="12"/>
    <d v="2018-11-01T00:00:00"/>
    <s v="-"/>
    <s v="Mantenimiento Mecanico"/>
    <d v="2023-07-21T00:00:00"/>
    <d v="1899-12-30T20:04:10"/>
    <d v="2023-07-21T00:00:00"/>
    <d v="1899-12-30T20:12:41"/>
    <n v="511"/>
    <n v="8.5166666666666675"/>
    <s v="microparada"/>
    <s v="microparada"/>
    <n v="29"/>
    <s v="julio"/>
    <s v="T"/>
    <m/>
    <s v="microparada"/>
    <m/>
    <m/>
    <m/>
  </r>
  <r>
    <n v="147599"/>
    <x v="2"/>
    <s v="Moreno"/>
    <x v="12"/>
    <d v="2020-02-21T00:00:00"/>
    <s v="Martín"/>
    <s v="Mantenimiento Mecanico"/>
    <d v="2023-07-24T00:00:00"/>
    <d v="1899-12-30T06:24:20"/>
    <d v="2023-07-24T00:00:00"/>
    <d v="1899-12-30T06:57:03"/>
    <n v="1963"/>
    <n v="32.716666666666669"/>
    <s v="sin informacion"/>
    <s v="sin informacion"/>
    <n v="30"/>
    <s v="julio"/>
    <s v="M"/>
    <m/>
    <s v="sin informacion"/>
    <m/>
    <m/>
    <m/>
  </r>
  <r>
    <n v="147602"/>
    <x v="25"/>
    <s v="Moreno"/>
    <x v="4"/>
    <d v="2018-11-01T00:00:00"/>
    <s v="-"/>
    <s v="Mantenimiento Electrico"/>
    <d v="2023-07-24T00:00:00"/>
    <d v="1899-12-30T06:35:12"/>
    <d v="2023-07-24T00:00:00"/>
    <d v="1899-12-30T06:39:04"/>
    <n v="232"/>
    <n v="3.8666666666666667"/>
    <s v="microparada"/>
    <s v="microparada"/>
    <n v="30"/>
    <s v="julio"/>
    <s v="M"/>
    <m/>
    <s v="microparada"/>
    <m/>
    <m/>
    <m/>
  </r>
  <r>
    <n v="147606"/>
    <x v="28"/>
    <s v="Moreno"/>
    <x v="15"/>
    <d v="2018-11-01T00:00:00"/>
    <s v="-"/>
    <s v="Mantenimiento Mecanico"/>
    <d v="2023-07-24T00:00:00"/>
    <d v="1899-12-30T07:05:26"/>
    <d v="2023-07-24T00:00:00"/>
    <d v="1899-12-30T07:17:56"/>
    <n v="750"/>
    <n v="12.5"/>
    <s v="sin informacion"/>
    <s v="sin informacion"/>
    <n v="30"/>
    <s v="julio"/>
    <s v="M"/>
    <m/>
    <s v="sin informacion"/>
    <m/>
    <m/>
    <m/>
  </r>
  <r>
    <n v="147607"/>
    <x v="19"/>
    <s v="Moreno"/>
    <x v="10"/>
    <d v="2023-05-17T00:00:00"/>
    <s v="Juan Manuel"/>
    <s v="Mantenimiento Mecanico"/>
    <d v="2023-07-24T00:00:00"/>
    <d v="1899-12-30T07:10:03"/>
    <d v="2023-07-24T00:00:00"/>
    <d v="1899-12-30T07:35:33"/>
    <n v="1530"/>
    <n v="25.5"/>
    <s v="sin informacion"/>
    <s v="sin informacion"/>
    <n v="30"/>
    <s v="julio"/>
    <s v="M"/>
    <m/>
    <s v="sin informacion"/>
    <m/>
    <m/>
    <m/>
  </r>
  <r>
    <n v="147610"/>
    <x v="0"/>
    <s v="Moreno"/>
    <x v="19"/>
    <d v="2018-11-01T00:00:00"/>
    <s v="-"/>
    <s v="Mantenimiento Electrico"/>
    <d v="2023-07-24T00:00:00"/>
    <d v="1899-12-30T07:32:26"/>
    <d v="2023-07-24T00:00:00"/>
    <d v="1899-12-30T08:02:56"/>
    <n v="1830"/>
    <n v="30.5"/>
    <s v="no funcionaba la parada de la llenadora"/>
    <s v="ajuste"/>
    <n v="30"/>
    <s v="julio"/>
    <s v="M"/>
    <m/>
    <s v="no"/>
    <m/>
    <m/>
    <m/>
  </r>
  <r>
    <n v="147612"/>
    <x v="28"/>
    <s v="Moreno"/>
    <x v="15"/>
    <d v="2018-11-01T00:00:00"/>
    <s v="-"/>
    <s v="Mantenimiento Mecanico"/>
    <d v="2023-07-24T00:00:00"/>
    <d v="1899-12-30T08:52:04"/>
    <d v="2023-07-24T00:00:00"/>
    <d v="1899-12-30T08:54:32"/>
    <n v="148"/>
    <n v="2.4666666666666668"/>
    <s v="microparada"/>
    <s v="microparada"/>
    <n v="30"/>
    <s v="julio"/>
    <s v="M"/>
    <m/>
    <s v="microparada"/>
    <m/>
    <m/>
    <m/>
  </r>
  <r>
    <n v="147623"/>
    <x v="11"/>
    <s v="Moreno"/>
    <x v="9"/>
    <d v="2018-11-01T00:00:00"/>
    <s v="-"/>
    <s v="Mantenimiento Mecanico"/>
    <d v="2023-07-24T00:00:00"/>
    <d v="1899-12-30T11:13:45"/>
    <d v="2023-07-24T00:00:00"/>
    <d v="1899-12-30T12:19:43"/>
    <n v="3958"/>
    <n v="65.966666666666669"/>
    <s v="sin informacion"/>
    <s v="sin informacion"/>
    <n v="30"/>
    <s v="julio"/>
    <s v="M"/>
    <m/>
    <s v="sin informacion"/>
    <m/>
    <m/>
    <m/>
  </r>
  <r>
    <n v="147625"/>
    <x v="0"/>
    <s v="Moreno"/>
    <x v="19"/>
    <d v="2018-11-01T00:00:00"/>
    <s v="-"/>
    <s v="Mantenimiento Electrico"/>
    <d v="2023-07-24T00:00:00"/>
    <d v="1899-12-30T11:28:34"/>
    <d v="2023-07-24T00:00:00"/>
    <d v="1899-12-30T13:26:31"/>
    <n v="7077"/>
    <n v="117.95"/>
    <s v="golpearon el mando marcha parada y se soltó"/>
    <s v="ajuste"/>
    <n v="30"/>
    <s v="julio"/>
    <s v="M"/>
    <m/>
    <s v="no"/>
    <m/>
    <m/>
    <m/>
  </r>
  <r>
    <n v="147626"/>
    <x v="19"/>
    <s v="Moreno"/>
    <x v="9"/>
    <d v="2018-11-01T00:00:00"/>
    <s v="-"/>
    <s v="Mantenimiento Mecanico"/>
    <d v="2023-07-24T00:00:00"/>
    <d v="1899-12-30T12:43:05"/>
    <d v="2023-07-24T00:00:00"/>
    <d v="1899-12-30T12:54:09"/>
    <n v="664"/>
    <n v="11.066666666666666"/>
    <s v="regulacion"/>
    <s v="ajuste"/>
    <n v="30"/>
    <s v="julio"/>
    <s v="M"/>
    <m/>
    <s v="no"/>
    <m/>
    <m/>
    <m/>
  </r>
  <r>
    <n v="147627"/>
    <x v="0"/>
    <s v="Moreno"/>
    <x v="9"/>
    <d v="2018-11-01T00:00:00"/>
    <s v="-"/>
    <s v="Mantenimiento Electrico"/>
    <d v="2023-07-24T00:00:00"/>
    <d v="1899-12-30T12:54:19"/>
    <d v="2023-07-24T00:00:00"/>
    <d v="1899-12-30T13:10:09"/>
    <n v="950"/>
    <n v="15.833333333333334"/>
    <s v="se resetea desde panel de control"/>
    <s v="ajuste"/>
    <n v="30"/>
    <s v="julio"/>
    <s v="M"/>
    <m/>
    <s v="no"/>
    <m/>
    <m/>
    <m/>
  </r>
  <r>
    <n v="147629"/>
    <x v="0"/>
    <s v="Moreno"/>
    <x v="2"/>
    <d v="2018-11-01T00:00:00"/>
    <s v="-"/>
    <s v="Mantenimiento Mecanico"/>
    <d v="2023-07-24T00:00:00"/>
    <d v="1899-12-30T13:50:45"/>
    <d v="2023-07-24T00:00:00"/>
    <d v="1899-12-30T13:53:29"/>
    <n v="164"/>
    <n v="2.7333333333333334"/>
    <s v="microparada"/>
    <s v="microparada"/>
    <n v="30"/>
    <s v="julio"/>
    <s v="M"/>
    <m/>
    <s v="microparada"/>
    <m/>
    <m/>
    <m/>
  </r>
  <r>
    <n v="147630"/>
    <x v="39"/>
    <s v="Moreno"/>
    <x v="2"/>
    <d v="2018-11-01T00:00:00"/>
    <s v="-"/>
    <s v="Mantenimiento Electrico"/>
    <d v="2023-07-24T00:00:00"/>
    <d v="1899-12-30T14:29:24"/>
    <d v="2023-07-24T00:00:00"/>
    <d v="1899-12-30T14:30:17"/>
    <n v="53"/>
    <n v="0.8833333333333333"/>
    <s v="microparada"/>
    <s v="microparada"/>
    <n v="30"/>
    <s v="julio"/>
    <s v="T"/>
    <m/>
    <s v="microparada"/>
    <m/>
    <m/>
    <m/>
  </r>
  <r>
    <n v="147632"/>
    <x v="15"/>
    <s v="Moreno"/>
    <x v="19"/>
    <d v="2021-08-24T00:00:00"/>
    <s v="Sebastian "/>
    <s v="Mantenimiento Mecanico"/>
    <d v="2023-07-24T00:00:00"/>
    <d v="1899-12-30T14:35:41"/>
    <d v="2023-07-24T00:00:00"/>
    <d v="1899-12-30T14:36:42"/>
    <n v="61"/>
    <n v="1.0166666666666666"/>
    <s v="microparada"/>
    <s v="microparada"/>
    <n v="30"/>
    <s v="julio"/>
    <s v="T"/>
    <m/>
    <s v="microparada"/>
    <m/>
    <m/>
    <m/>
  </r>
  <r>
    <n v="147633"/>
    <x v="15"/>
    <s v="Moreno"/>
    <x v="19"/>
    <d v="2021-08-24T00:00:00"/>
    <s v="Sebastian "/>
    <s v="Mantenimiento Mecanico"/>
    <d v="2023-07-24T00:00:00"/>
    <d v="1899-12-30T14:41:31"/>
    <d v="2023-07-24T00:00:00"/>
    <d v="1899-12-30T14:55:53"/>
    <n v="862"/>
    <n v="14.366666666666667"/>
    <s v=" Regulación de sensor"/>
    <s v="ajuste"/>
    <n v="30"/>
    <s v="julio"/>
    <s v="T"/>
    <m/>
    <s v="no"/>
    <m/>
    <m/>
    <m/>
  </r>
  <r>
    <n v="147634"/>
    <x v="19"/>
    <s v="Moreno"/>
    <x v="19"/>
    <d v="2018-11-01T00:00:00"/>
    <s v="-"/>
    <s v="Mantenimiento Mecanico"/>
    <d v="2023-07-24T00:00:00"/>
    <d v="1899-12-30T15:01:15"/>
    <d v="2023-07-24T00:00:00"/>
    <d v="1899-12-30T15:14:24"/>
    <n v="789"/>
    <n v="13.15"/>
    <s v="Regulación  de temperatura"/>
    <s v="ajuste"/>
    <n v="30"/>
    <s v="julio"/>
    <s v="T"/>
    <m/>
    <s v="no"/>
    <m/>
    <m/>
    <m/>
  </r>
  <r>
    <n v="147636"/>
    <x v="3"/>
    <s v="Moreno"/>
    <x v="2"/>
    <d v="2020-02-20T00:00:00"/>
    <s v="Martín"/>
    <s v="Mantenimiento Mecanico"/>
    <d v="2023-07-24T00:00:00"/>
    <d v="1899-12-30T15:13:09"/>
    <d v="2023-07-24T00:00:00"/>
    <d v="1899-12-30T18:04:57"/>
    <n v="10308"/>
    <n v="171.8"/>
    <s v="sin informacion"/>
    <s v="sin informacion"/>
    <n v="30"/>
    <s v="julio"/>
    <s v="T"/>
    <m/>
    <s v="sin informacion"/>
    <m/>
    <m/>
    <m/>
  </r>
  <r>
    <n v="147638"/>
    <x v="38"/>
    <s v="Moreno"/>
    <x v="11"/>
    <d v="2018-11-01T00:00:00"/>
    <s v="-"/>
    <s v="Mantenimiento Mecanico"/>
    <d v="2023-07-24T00:00:00"/>
    <d v="1899-12-30T15:22:25"/>
    <d v="2023-07-24T00:00:00"/>
    <d v="1899-12-30T16:16:43"/>
    <n v="3258"/>
    <n v="54.3"/>
    <s v="regulacion"/>
    <s v="ajuste"/>
    <n v="30"/>
    <s v="julio"/>
    <s v="T"/>
    <m/>
    <s v="no"/>
    <m/>
    <m/>
    <m/>
  </r>
  <r>
    <n v="147639"/>
    <x v="0"/>
    <s v="Moreno"/>
    <x v="14"/>
    <d v="2018-11-01T00:00:00"/>
    <s v="-"/>
    <s v="Mantenimiento Mecanico"/>
    <d v="2023-07-24T00:00:00"/>
    <d v="1899-12-30T15:30:34"/>
    <d v="2023-07-24T00:00:00"/>
    <d v="1899-12-30T15:32:48"/>
    <n v="134"/>
    <n v="2.2333333333333334"/>
    <s v="microparada"/>
    <s v="microparada"/>
    <n v="30"/>
    <s v="julio"/>
    <s v="T"/>
    <m/>
    <s v="microparada"/>
    <m/>
    <m/>
    <m/>
  </r>
  <r>
    <n v="147643"/>
    <x v="6"/>
    <s v="Moreno"/>
    <x v="15"/>
    <d v="2018-11-01T00:00:00"/>
    <s v="-"/>
    <s v="Mantenimiento Mecanico"/>
    <d v="2023-07-24T00:00:00"/>
    <d v="1899-12-30T16:44:53"/>
    <d v="2023-07-24T00:00:00"/>
    <d v="1899-12-30T16:56:16"/>
    <n v="683"/>
    <n v="11.383333333333333"/>
    <s v="sin informacion"/>
    <s v="sin informacion"/>
    <n v="30"/>
    <s v="julio"/>
    <s v="T"/>
    <m/>
    <s v="sin informacion"/>
    <m/>
    <m/>
    <m/>
  </r>
  <r>
    <n v="147645"/>
    <x v="11"/>
    <s v="Moreno"/>
    <x v="14"/>
    <d v="2018-11-01T00:00:00"/>
    <s v="-"/>
    <s v="Mantenimiento Electrico"/>
    <d v="2023-07-24T00:00:00"/>
    <d v="1899-12-30T17:00:37"/>
    <d v="2023-07-24T00:00:00"/>
    <d v="1899-12-30T17:14:32"/>
    <n v="835"/>
    <n v="13.916666666666666"/>
    <s v="se regula transporte"/>
    <s v="ajuste"/>
    <n v="30"/>
    <s v="julio"/>
    <s v="T"/>
    <m/>
    <s v="no"/>
    <m/>
    <m/>
    <m/>
  </r>
  <r>
    <n v="147646"/>
    <x v="6"/>
    <s v="Moreno"/>
    <x v="15"/>
    <d v="2018-11-01T00:00:00"/>
    <s v="-"/>
    <s v="Mantenimiento Electrico"/>
    <d v="2023-07-24T00:00:00"/>
    <d v="1899-12-30T17:07:25"/>
    <d v="2023-07-24T00:00:00"/>
    <d v="1899-12-30T17:07:34"/>
    <n v="9"/>
    <n v="0.15"/>
    <s v="microparada"/>
    <s v="microparada"/>
    <n v="30"/>
    <s v="julio"/>
    <s v="T"/>
    <m/>
    <s v="microparada"/>
    <m/>
    <m/>
    <m/>
  </r>
  <r>
    <n v="147647"/>
    <x v="6"/>
    <s v="Moreno"/>
    <x v="15"/>
    <d v="2018-11-01T00:00:00"/>
    <s v="-"/>
    <s v="Mantenimiento Mecanico"/>
    <d v="2023-07-24T00:00:00"/>
    <d v="1899-12-30T17:07:42"/>
    <d v="2023-07-24T00:00:00"/>
    <d v="1899-12-30T17:59:08"/>
    <n v="3086"/>
    <n v="51.43333333333333"/>
    <s v="sin informacion"/>
    <s v="sin informacion"/>
    <n v="30"/>
    <s v="julio"/>
    <s v="T"/>
    <m/>
    <s v="sin informacion"/>
    <m/>
    <m/>
    <m/>
  </r>
  <r>
    <n v="147651"/>
    <x v="11"/>
    <s v="Moreno"/>
    <x v="19"/>
    <d v="2018-11-01T00:00:00"/>
    <s v="-"/>
    <s v="Mantenimiento Mecanico"/>
    <d v="2023-07-24T00:00:00"/>
    <d v="1899-12-30T17:21:04"/>
    <d v="2023-07-24T00:00:00"/>
    <d v="1899-12-30T20:13:19"/>
    <n v="10335"/>
    <n v="172.25"/>
    <s v="sin informacion"/>
    <s v="sin informacion"/>
    <n v="30"/>
    <s v="julio"/>
    <s v="T"/>
    <m/>
    <s v="sin informacion"/>
    <m/>
    <m/>
    <m/>
  </r>
  <r>
    <n v="147652"/>
    <x v="11"/>
    <s v="Moreno"/>
    <x v="9"/>
    <d v="2018-11-01T00:00:00"/>
    <s v="-"/>
    <s v="Mantenimiento Electrico"/>
    <d v="2023-07-24T00:00:00"/>
    <d v="1899-12-30T17:34:47"/>
    <d v="2023-07-24T00:00:00"/>
    <d v="1899-12-30T17:51:10"/>
    <n v="983"/>
    <n v="16.383333333333333"/>
    <s v="se regula transporte"/>
    <s v="ajuste"/>
    <n v="30"/>
    <s v="julio"/>
    <s v="T"/>
    <m/>
    <s v="no"/>
    <m/>
    <m/>
    <m/>
  </r>
  <r>
    <n v="147657"/>
    <x v="0"/>
    <s v="Moreno"/>
    <x v="15"/>
    <d v="2018-11-01T00:00:00"/>
    <s v="-"/>
    <s v="Mantenimiento Electrico"/>
    <d v="2023-07-24T00:00:00"/>
    <d v="1899-12-30T17:59:14"/>
    <d v="2023-07-24T00:00:00"/>
    <d v="1899-12-30T18:09:34"/>
    <n v="620"/>
    <n v="10.333333333333334"/>
    <s v="sin informacion"/>
    <s v="sin informacion"/>
    <n v="30"/>
    <s v="julio"/>
    <s v="T"/>
    <m/>
    <s v="sin informacion"/>
    <m/>
    <m/>
    <m/>
  </r>
  <r>
    <n v="147666"/>
    <x v="11"/>
    <s v="Moreno"/>
    <x v="7"/>
    <d v="2018-11-01T00:00:00"/>
    <s v="-"/>
    <s v="Mantenimiento Electrico"/>
    <d v="2023-07-24T00:00:00"/>
    <d v="1899-12-30T18:44:13"/>
    <d v="2023-07-24T00:00:00"/>
    <d v="1899-12-30T18:57:24"/>
    <n v="791"/>
    <n v="13.183333333333334"/>
    <s v="sin informacion"/>
    <s v="sin informacion"/>
    <n v="30"/>
    <s v="julio"/>
    <s v="T"/>
    <m/>
    <s v="sin informacion"/>
    <m/>
    <m/>
    <m/>
  </r>
  <r>
    <n v="147667"/>
    <x v="19"/>
    <s v="Moreno"/>
    <x v="3"/>
    <d v="2021-02-04T00:00:00"/>
    <s v="Victor"/>
    <s v="Mantenimiento Mecanico"/>
    <d v="2023-07-24T00:00:00"/>
    <d v="1899-12-30T18:55:28"/>
    <d v="2023-07-24T00:00:00"/>
    <d v="1899-12-30T19:09:39"/>
    <n v="851"/>
    <n v="14.183333333333334"/>
    <s v="sin informacion"/>
    <s v="sin informacion"/>
    <n v="30"/>
    <s v="julio"/>
    <s v="T"/>
    <m/>
    <s v="sin informacion"/>
    <m/>
    <m/>
    <m/>
  </r>
  <r>
    <n v="147673"/>
    <x v="2"/>
    <s v="Moreno"/>
    <x v="20"/>
    <d v="2021-10-06T00:00:00"/>
    <s v="Sebastian "/>
    <s v="Mantenimiento Electrico"/>
    <d v="2023-07-24T00:00:00"/>
    <d v="1899-12-30T20:20:15"/>
    <d v="2023-07-24T00:00:00"/>
    <d v="1899-12-30T20:56:42"/>
    <n v="2187"/>
    <n v="36.450000000000003"/>
    <s v="se volvió a conectar cable de fin de carrera"/>
    <s v="ajuste"/>
    <n v="30"/>
    <s v="julio"/>
    <s v="T"/>
    <m/>
    <s v="no"/>
    <m/>
    <m/>
    <m/>
  </r>
  <r>
    <n v="147675"/>
    <x v="10"/>
    <s v="Moreno"/>
    <x v="7"/>
    <d v="2020-09-30T00:00:00"/>
    <s v="Martín"/>
    <s v="Mantenimiento Mecanico"/>
    <d v="2023-07-24T00:00:00"/>
    <d v="1899-12-30T21:17:51"/>
    <d v="2023-07-24T00:00:00"/>
    <d v="1899-12-30T21:28:59"/>
    <n v="668"/>
    <n v="11.133333333333333"/>
    <s v="se colocan cuchillas"/>
    <s v="ajuste"/>
    <n v="30"/>
    <s v="julio"/>
    <s v="T"/>
    <m/>
    <s v="no"/>
    <m/>
    <m/>
    <m/>
  </r>
  <r>
    <n v="147676"/>
    <x v="11"/>
    <s v="Moreno"/>
    <x v="9"/>
    <d v="2018-11-01T00:00:00"/>
    <s v="-"/>
    <s v="Mantenimiento Electrico"/>
    <d v="2023-07-24T00:00:00"/>
    <d v="1899-12-30T21:19:06"/>
    <d v="2023-07-24T00:00:00"/>
    <d v="1899-12-30T21:45:48"/>
    <n v="1602"/>
    <n v="26.7"/>
    <s v="se resetea contactor"/>
    <s v="ajuste"/>
    <n v="30"/>
    <s v="julio"/>
    <s v="T"/>
    <m/>
    <s v="no"/>
    <m/>
    <m/>
    <m/>
  </r>
  <r>
    <n v="147679"/>
    <x v="2"/>
    <s v="Moreno"/>
    <x v="3"/>
    <d v="2021-02-04T00:00:00"/>
    <s v="Victor"/>
    <s v="Mantenimiento Mecanico"/>
    <d v="2023-07-25T00:00:00"/>
    <d v="1899-12-30T00:17:01"/>
    <d v="2023-07-25T00:00:00"/>
    <d v="1899-12-30T00:51:59"/>
    <n v="2098"/>
    <n v="34.966666666666669"/>
    <s v="se destraba estuchadora"/>
    <s v="ajuste"/>
    <n v="30"/>
    <s v="julio"/>
    <s v="N"/>
    <m/>
    <s v="no"/>
    <m/>
    <m/>
    <m/>
  </r>
  <r>
    <n v="147684"/>
    <x v="16"/>
    <s v="Moreno"/>
    <x v="9"/>
    <d v="2020-01-13T00:00:00"/>
    <s v="Martín"/>
    <s v="Mantenimiento Electrico"/>
    <d v="2023-07-25T00:00:00"/>
    <d v="1899-12-30T06:14:38"/>
    <d v="2023-07-25T00:00:00"/>
    <d v="1899-12-30T06:46:52"/>
    <n v="1934"/>
    <n v="32.233333333333334"/>
    <s v="regulacion"/>
    <s v="ajuste"/>
    <n v="30"/>
    <s v="julio"/>
    <s v="M"/>
    <m/>
    <s v="no"/>
    <m/>
    <m/>
    <m/>
  </r>
  <r>
    <n v="147685"/>
    <x v="3"/>
    <s v="Moreno"/>
    <x v="2"/>
    <d v="2020-02-20T00:00:00"/>
    <s v="Martín"/>
    <s v="Mantenimiento Mecanico"/>
    <d v="2023-07-25T00:00:00"/>
    <d v="1899-12-30T06:21:21"/>
    <d v="2023-07-25T00:00:00"/>
    <d v="1899-12-30T06:42:50"/>
    <n v="1289"/>
    <n v="21.483333333333334"/>
    <s v="regulacion de camara"/>
    <s v="ajuste"/>
    <n v="30"/>
    <s v="julio"/>
    <s v="M"/>
    <m/>
    <s v="no"/>
    <m/>
    <m/>
    <m/>
  </r>
  <r>
    <n v="147687"/>
    <x v="0"/>
    <s v="Moreno"/>
    <x v="12"/>
    <d v="2018-11-01T00:00:00"/>
    <s v="-"/>
    <s v="Mantenimiento Mecanico"/>
    <d v="2023-07-25T00:00:00"/>
    <d v="1899-12-30T06:43:05"/>
    <d v="2023-07-25T00:00:00"/>
    <d v="1899-12-30T07:01:17"/>
    <n v="1092"/>
    <n v="18.2"/>
    <s v="sin informacion"/>
    <s v="sin informacion"/>
    <n v="30"/>
    <s v="julio"/>
    <s v="M"/>
    <s v="sin informacion"/>
    <s v="sin informacion"/>
    <s v="sin informacion"/>
    <s v="sin informacion"/>
    <s v="sin informacion"/>
  </r>
  <r>
    <n v="147688"/>
    <x v="1"/>
    <s v="Moreno"/>
    <x v="2"/>
    <d v="2020-10-16T00:00:00"/>
    <s v="Martín"/>
    <s v="Mantenimiento Electrico"/>
    <d v="2023-07-25T00:00:00"/>
    <d v="1899-12-30T06:52:58"/>
    <d v="2023-07-25T00:00:00"/>
    <d v="1899-12-30T07:05:49"/>
    <n v="771"/>
    <n v="12.85"/>
    <s v="sin informacion"/>
    <s v="sin informacion"/>
    <n v="30"/>
    <s v="julio"/>
    <s v="M"/>
    <s v="sin informacion"/>
    <s v="sin informacion"/>
    <s v="sin informacion"/>
    <s v="sin informacion"/>
    <s v="sin informacion"/>
  </r>
  <r>
    <n v="147697"/>
    <x v="11"/>
    <s v="Moreno"/>
    <x v="9"/>
    <d v="2018-11-01T00:00:00"/>
    <s v="-"/>
    <s v="Mantenimiento Mecanico"/>
    <d v="2023-07-25T00:00:00"/>
    <d v="1899-12-30T07:52:21"/>
    <d v="2023-07-25T00:00:00"/>
    <d v="1899-12-30T10:11:45"/>
    <n v="8364"/>
    <n v="139.4"/>
    <s v="sin informacion"/>
    <s v="sin informacion"/>
    <n v="30"/>
    <s v="julio"/>
    <s v="M"/>
    <s v="sin informacion"/>
    <s v="sin informacion"/>
    <s v="sin informacion"/>
    <s v="sin informacion"/>
    <s v="sin informacion"/>
  </r>
  <r>
    <n v="147718"/>
    <x v="22"/>
    <s v="Moreno"/>
    <x v="19"/>
    <d v="2021-08-24T00:00:00"/>
    <s v="Sebastian "/>
    <s v="Mantenimiento Electrico"/>
    <d v="2023-07-25T00:00:00"/>
    <d v="1899-12-30T09:51:01"/>
    <d v="2023-07-25T00:00:00"/>
    <d v="1899-12-30T10:04:16"/>
    <n v="795"/>
    <n v="13.25"/>
    <s v="sin informacion"/>
    <s v="sin informacion"/>
    <n v="30"/>
    <s v="julio"/>
    <s v="M"/>
    <s v="sin informacion"/>
    <s v="sin informacion"/>
    <s v="sin informacion"/>
    <s v="sin informacion"/>
    <s v="sin informacion"/>
  </r>
  <r>
    <n v="147720"/>
    <x v="1"/>
    <s v="Moreno"/>
    <x v="2"/>
    <d v="2020-10-16T00:00:00"/>
    <s v="Martín"/>
    <s v="Mantenimiento Electrico"/>
    <d v="2023-07-25T00:00:00"/>
    <d v="1899-12-30T09:58:55"/>
    <d v="2023-07-25T00:00:00"/>
    <d v="1899-12-30T10:09:33"/>
    <n v="638"/>
    <n v="10.633333333333333"/>
    <s v="sin informacion"/>
    <s v="sin informacion"/>
    <n v="30"/>
    <s v="julio"/>
    <s v="M"/>
    <s v="sin informacion"/>
    <s v="sin informacion"/>
    <s v="sin informacion"/>
    <s v="sin informacion"/>
    <s v="sin informacion"/>
  </r>
  <r>
    <n v="147721"/>
    <x v="0"/>
    <s v="Moreno"/>
    <x v="13"/>
    <d v="2018-11-01T00:00:00"/>
    <s v="-"/>
    <s v="Mantenimiento Mecanico"/>
    <d v="2023-07-25T00:00:00"/>
    <d v="1899-12-30T09:59:07"/>
    <d v="2023-07-25T00:00:00"/>
    <d v="1899-12-30T10:19:14"/>
    <n v="1207"/>
    <n v="20.116666666666667"/>
    <s v="sin informacion"/>
    <s v="sin informacion"/>
    <n v="30"/>
    <s v="julio"/>
    <s v="M"/>
    <s v="sin informacion"/>
    <s v="sin informacion"/>
    <s v="sin informacion"/>
    <s v="sin informacion"/>
    <s v="sin informacion"/>
  </r>
  <r>
    <n v="147727"/>
    <x v="1"/>
    <s v="Moreno"/>
    <x v="2"/>
    <d v="2020-10-16T00:00:00"/>
    <s v="Martín"/>
    <s v="Mantenimiento Electrico"/>
    <d v="2023-07-25T00:00:00"/>
    <d v="1899-12-30T10:19:21"/>
    <d v="2023-07-25T00:00:00"/>
    <d v="1899-12-30T10:50:18"/>
    <n v="1857"/>
    <n v="30.95"/>
    <s v="sin informacion"/>
    <s v="sin informacion"/>
    <n v="30"/>
    <s v="julio"/>
    <s v="M"/>
    <s v="sin informacion"/>
    <s v="sin informacion"/>
    <s v="sin informacion"/>
    <s v="sin informacion"/>
    <s v="sin informacion"/>
  </r>
  <r>
    <n v="147729"/>
    <x v="25"/>
    <s v="Moreno"/>
    <x v="11"/>
    <d v="2018-11-01T00:00:00"/>
    <s v="-"/>
    <s v="Mantenimiento Electrico"/>
    <d v="2023-07-25T00:00:00"/>
    <d v="1899-12-30T10:35:48"/>
    <d v="2023-07-25T00:00:00"/>
    <d v="1899-12-30T11:16:35"/>
    <n v="2447"/>
    <n v="40.783333333333331"/>
    <s v="sin informacion"/>
    <s v="sin informacion"/>
    <n v="30"/>
    <s v="julio"/>
    <s v="M"/>
    <s v="sin informacion"/>
    <s v="sin informacion"/>
    <s v="sin informacion"/>
    <s v="sin informacion"/>
    <s v="sin informacion"/>
  </r>
  <r>
    <n v="147740"/>
    <x v="13"/>
    <s v="Moreno"/>
    <x v="6"/>
    <d v="2020-06-30T00:00:00"/>
    <s v="Martín"/>
    <s v="Mantenimiento Electrico"/>
    <d v="2023-07-25T00:00:00"/>
    <d v="1899-12-30T11:48:46"/>
    <d v="2023-07-25T00:00:00"/>
    <d v="1899-12-30T13:07:39"/>
    <n v="4733"/>
    <n v="78.88333333333334"/>
    <s v="sin informacion"/>
    <s v="sin informacion"/>
    <n v="30"/>
    <s v="julio"/>
    <s v="M"/>
    <s v="sin informacion"/>
    <s v="sin informacion"/>
    <s v="sin informacion"/>
    <s v="sin informacion"/>
    <s v="sin informacion"/>
  </r>
  <r>
    <n v="147742"/>
    <x v="30"/>
    <s v="Moreno"/>
    <x v="11"/>
    <d v="2020-02-20T00:00:00"/>
    <s v="Martín"/>
    <s v="Mantenimiento Electrico"/>
    <d v="2023-07-25T00:00:00"/>
    <d v="1899-12-30T11:50:33"/>
    <d v="2023-07-25T00:00:00"/>
    <d v="1899-12-30T13:25:39"/>
    <n v="5706"/>
    <n v="95.1"/>
    <s v="sin informacion"/>
    <s v="sin informacion"/>
    <n v="30"/>
    <s v="julio"/>
    <s v="M"/>
    <s v="sin informacion"/>
    <s v="sin informacion"/>
    <s v="sin informacion"/>
    <s v="sin informacion"/>
    <s v="sin informacion"/>
  </r>
  <r>
    <n v="147750"/>
    <x v="0"/>
    <s v="Moreno"/>
    <x v="5"/>
    <d v="2018-11-01T00:00:00"/>
    <s v="-"/>
    <s v="Mantenimiento Mecanico"/>
    <d v="2023-07-25T00:00:00"/>
    <d v="1899-12-30T12:40:02"/>
    <d v="2023-07-25T00:00:00"/>
    <d v="1899-12-30T13:22:05"/>
    <n v="2523"/>
    <n v="42.05"/>
    <s v="sin informacion"/>
    <s v="sin informacion"/>
    <n v="30"/>
    <s v="julio"/>
    <s v="M"/>
    <s v="sin informacion"/>
    <s v="sin informacion"/>
    <s v="sin informacion"/>
    <s v="sin informacion"/>
    <s v="sin informacion"/>
  </r>
  <r>
    <n v="147752"/>
    <x v="19"/>
    <s v="Moreno"/>
    <x v="9"/>
    <d v="2018-11-01T00:00:00"/>
    <s v="-"/>
    <s v="Mantenimiento Electrico"/>
    <d v="2023-07-25T00:00:00"/>
    <d v="1899-12-30T12:59:41"/>
    <d v="2023-07-25T00:00:00"/>
    <d v="1899-12-30T13:00:15"/>
    <n v="34"/>
    <n v="0.56666666666666665"/>
    <s v="sin informacion"/>
    <s v="sin informacion"/>
    <n v="30"/>
    <s v="julio"/>
    <s v="M"/>
    <s v="sin informacion"/>
    <s v="sin informacion"/>
    <s v="sin informacion"/>
    <s v="sin informacion"/>
    <s v="sin informacion"/>
  </r>
  <r>
    <n v="147753"/>
    <x v="3"/>
    <s v="Moreno"/>
    <x v="2"/>
    <d v="2020-02-20T00:00:00"/>
    <s v="Martín"/>
    <s v="Mantenimiento Mecanico"/>
    <d v="2023-07-25T00:00:00"/>
    <d v="1899-12-30T13:01:47"/>
    <d v="2023-07-25T00:00:00"/>
    <d v="1899-12-30T13:24:21"/>
    <n v="1354"/>
    <n v="22.566666666666666"/>
    <s v="sin informacion"/>
    <s v="sin informacion"/>
    <n v="30"/>
    <s v="julio"/>
    <s v="M"/>
    <s v="sin informacion"/>
    <s v="sin informacion"/>
    <s v="sin informacion"/>
    <s v="sin informacion"/>
    <s v="sin informacion"/>
  </r>
  <r>
    <n v="147754"/>
    <x v="19"/>
    <s v="Moreno"/>
    <x v="9"/>
    <d v="2018-11-01T00:00:00"/>
    <s v="-"/>
    <s v="Mantenimiento Electrico"/>
    <d v="2023-07-25T00:00:00"/>
    <d v="1899-12-30T13:08:11"/>
    <d v="2023-07-25T00:00:00"/>
    <d v="1899-12-30T13:11:15"/>
    <n v="184"/>
    <n v="3.0666666666666669"/>
    <s v="sin informacion"/>
    <s v="sin informacion"/>
    <n v="30"/>
    <s v="julio"/>
    <s v="M"/>
    <s v="sin informacion"/>
    <s v="sin informacion"/>
    <s v="sin informacion"/>
    <s v="sin informacion"/>
    <s v="sin informacion"/>
  </r>
  <r>
    <n v="147755"/>
    <x v="19"/>
    <s v="Moreno"/>
    <x v="9"/>
    <d v="2018-11-01T00:00:00"/>
    <s v="-"/>
    <s v="Mantenimiento Mecanico"/>
    <d v="2023-07-25T00:00:00"/>
    <d v="1899-12-30T13:11:22"/>
    <d v="2023-07-25T00:00:00"/>
    <d v="1899-12-30T13:19:42"/>
    <n v="500"/>
    <n v="8.3333333333333339"/>
    <s v="sin informacion"/>
    <s v="sin informacion"/>
    <n v="30"/>
    <s v="julio"/>
    <s v="M"/>
    <s v="sin informacion"/>
    <s v="sin informacion"/>
    <s v="sin informacion"/>
    <s v="sin informacion"/>
    <s v="sin informacion"/>
  </r>
  <r>
    <n v="147767"/>
    <x v="6"/>
    <s v="Moreno"/>
    <x v="19"/>
    <d v="2018-11-01T00:00:00"/>
    <s v="-"/>
    <s v="Mantenimiento Mecanico"/>
    <d v="2023-07-25T00:00:00"/>
    <d v="1899-12-30T15:29:08"/>
    <d v="2023-07-25T00:00:00"/>
    <d v="1899-12-30T15:47:58"/>
    <n v="1130"/>
    <n v="18.833333333333332"/>
    <s v="sin informacion"/>
    <s v="sin informacion"/>
    <n v="30"/>
    <s v="julio"/>
    <s v="T"/>
    <s v="sin informacion"/>
    <s v="sin informacion"/>
    <s v="sin informacion"/>
    <s v="sin informacion"/>
    <s v="sin informacion"/>
  </r>
  <r>
    <n v="147770"/>
    <x v="6"/>
    <s v="Moreno"/>
    <x v="19"/>
    <d v="2018-11-01T00:00:00"/>
    <s v="-"/>
    <s v="Mantenimiento Mecanico"/>
    <d v="2023-07-25T00:00:00"/>
    <d v="1899-12-30T16:48:34"/>
    <d v="2023-07-25T00:00:00"/>
    <d v="1899-12-30T17:28:00"/>
    <n v="2366"/>
    <n v="39.43333333333333"/>
    <s v="sin informacion"/>
    <s v="sin informacion"/>
    <n v="30"/>
    <s v="julio"/>
    <s v="T"/>
    <s v="sin informacion"/>
    <s v="sin informacion"/>
    <s v="sin informacion"/>
    <s v="sin informacion"/>
    <s v="sin informacion"/>
  </r>
  <r>
    <n v="147771"/>
    <x v="10"/>
    <s v="Moreno"/>
    <x v="7"/>
    <d v="2020-09-30T00:00:00"/>
    <s v="Martín"/>
    <s v="Mantenimiento Mecanico"/>
    <d v="2023-07-25T00:00:00"/>
    <d v="1899-12-30T17:10:23"/>
    <d v="2023-07-25T00:00:00"/>
    <d v="1899-12-30T17:19:17"/>
    <n v="534"/>
    <n v="8.9"/>
    <s v="sin informacion"/>
    <s v="sin informacion"/>
    <n v="30"/>
    <s v="julio"/>
    <s v="T"/>
    <s v="sin informacion"/>
    <s v="sin informacion"/>
    <s v="sin informacion"/>
    <s v="sin informacion"/>
    <s v="sin informacion"/>
  </r>
  <r>
    <n v="147772"/>
    <x v="10"/>
    <s v="Moreno"/>
    <x v="7"/>
    <d v="2020-09-30T00:00:00"/>
    <s v="Martín"/>
    <s v="Mantenimiento Mecanico"/>
    <d v="2023-07-25T00:00:00"/>
    <d v="1899-12-30T17:26:19"/>
    <d v="2023-07-25T00:00:00"/>
    <d v="1899-12-30T17:37:45"/>
    <n v="686"/>
    <n v="11.433333333333334"/>
    <s v="sin informacion"/>
    <s v="sin informacion"/>
    <n v="30"/>
    <s v="julio"/>
    <s v="T"/>
    <s v="sin informacion"/>
    <s v="sin informacion"/>
    <s v="sin informacion"/>
    <s v="sin informacion"/>
    <s v="sin informacion"/>
  </r>
  <r>
    <n v="147776"/>
    <x v="19"/>
    <s v="Moreno"/>
    <x v="9"/>
    <d v="2018-11-01T00:00:00"/>
    <s v="-"/>
    <s v="Mantenimiento Electrico"/>
    <d v="2023-07-25T00:00:00"/>
    <d v="1899-12-30T17:43:42"/>
    <d v="2023-07-25T00:00:00"/>
    <d v="1899-12-30T17:45:01"/>
    <n v="79"/>
    <n v="1.3166666666666667"/>
    <s v="sin informacion"/>
    <s v="sin informacion"/>
    <n v="30"/>
    <s v="julio"/>
    <s v="T"/>
    <s v="sin informacion"/>
    <s v="sin informacion"/>
    <s v="sin informacion"/>
    <s v="sin informacion"/>
    <s v="sin informacion"/>
  </r>
  <r>
    <n v="147777"/>
    <x v="19"/>
    <s v="Moreno"/>
    <x v="9"/>
    <d v="2018-11-01T00:00:00"/>
    <s v="-"/>
    <s v="Mantenimiento Mecanico"/>
    <d v="2023-07-25T00:00:00"/>
    <d v="1899-12-30T17:45:19"/>
    <d v="2023-07-25T00:00:00"/>
    <d v="1899-12-30T18:35:56"/>
    <n v="3037"/>
    <n v="50.616666666666667"/>
    <s v="sin informacion"/>
    <s v="sin informacion"/>
    <n v="30"/>
    <s v="julio"/>
    <s v="T"/>
    <s v="sin informacion"/>
    <s v="sin informacion"/>
    <s v="sin informacion"/>
    <s v="sin informacion"/>
    <s v="sin informacion"/>
  </r>
  <r>
    <n v="147778"/>
    <x v="22"/>
    <s v="Moreno"/>
    <x v="19"/>
    <d v="2021-08-24T00:00:00"/>
    <s v="Sebastian "/>
    <s v="Mantenimiento Mecanico"/>
    <d v="2023-07-25T00:00:00"/>
    <d v="1899-12-30T17:46:23"/>
    <d v="2023-07-25T00:00:00"/>
    <d v="1899-12-30T19:19:40"/>
    <n v="5597"/>
    <n v="93.283333333333331"/>
    <s v="se regula sensor"/>
    <s v="ajuste"/>
    <n v="30"/>
    <s v="julio"/>
    <s v="T"/>
    <m/>
    <s v="no"/>
    <m/>
    <m/>
    <m/>
  </r>
  <r>
    <n v="147783"/>
    <x v="35"/>
    <s v="Moreno"/>
    <x v="18"/>
    <d v="2018-11-01T00:00:00"/>
    <s v="-"/>
    <s v="Mantenimiento Mecanico"/>
    <d v="2023-07-25T00:00:00"/>
    <d v="1899-12-30T18:20:53"/>
    <d v="2023-07-25T00:00:00"/>
    <d v="1899-12-30T18:20:56"/>
    <n v="3"/>
    <n v="0.05"/>
    <s v="microparada"/>
    <s v="microparada"/>
    <n v="30"/>
    <s v="julio"/>
    <s v="T"/>
    <m/>
    <s v="microparada"/>
    <m/>
    <m/>
    <m/>
  </r>
  <r>
    <n v="147786"/>
    <x v="19"/>
    <s v="Moreno"/>
    <x v="9"/>
    <d v="2018-11-01T00:00:00"/>
    <s v="-"/>
    <s v="Mantenimiento Electrico"/>
    <d v="2023-07-25T00:00:00"/>
    <d v="1899-12-30T18:36:17"/>
    <d v="2023-07-25T00:00:00"/>
    <d v="1899-12-30T18:59:25"/>
    <n v="1388"/>
    <n v="23.133333333333333"/>
    <s v="salto termico"/>
    <s v="ajuste"/>
    <n v="30"/>
    <s v="julio"/>
    <s v="T"/>
    <m/>
    <s v="no"/>
    <m/>
    <m/>
    <m/>
  </r>
  <r>
    <n v="147787"/>
    <x v="6"/>
    <s v="Moreno"/>
    <x v="12"/>
    <d v="2018-11-01T00:00:00"/>
    <s v="-"/>
    <s v="Mantenimiento Mecanico"/>
    <d v="2023-07-25T00:00:00"/>
    <d v="1899-12-30T18:48:35"/>
    <d v="2023-07-25T00:00:00"/>
    <d v="1899-12-30T18:50:06"/>
    <n v="91"/>
    <n v="1.5166666666666666"/>
    <s v="microparada"/>
    <s v="microparada"/>
    <n v="30"/>
    <s v="julio"/>
    <s v="T"/>
    <m/>
    <s v="microparada"/>
    <m/>
    <m/>
    <m/>
  </r>
  <r>
    <n v="147791"/>
    <x v="6"/>
    <s v="Moreno"/>
    <x v="12"/>
    <d v="2018-11-01T00:00:00"/>
    <s v="-"/>
    <s v="Mantenimiento Mecanico"/>
    <d v="2023-07-25T00:00:00"/>
    <d v="1899-12-30T18:59:18"/>
    <d v="2023-07-25T00:00:00"/>
    <d v="1899-12-30T19:08:59"/>
    <n v="581"/>
    <n v="9.6833333333333336"/>
    <s v="microparada"/>
    <s v="microparada"/>
    <n v="30"/>
    <s v="julio"/>
    <s v="T"/>
    <m/>
    <s v="microparada"/>
    <m/>
    <m/>
    <m/>
  </r>
  <r>
    <n v="147795"/>
    <x v="0"/>
    <s v="Moreno"/>
    <x v="5"/>
    <d v="2018-11-01T00:00:00"/>
    <s v="-"/>
    <s v="Mantenimiento Mecanico"/>
    <d v="2023-07-25T00:00:00"/>
    <d v="1899-12-30T20:15:31"/>
    <d v="2023-07-25T00:00:00"/>
    <d v="1899-12-30T20:48:27"/>
    <n v="1976"/>
    <n v="32.93333333333333"/>
    <s v=" se regula corta gota"/>
    <s v="ajuste"/>
    <n v="30"/>
    <s v="julio"/>
    <s v="T"/>
    <m/>
    <s v="no"/>
    <m/>
    <m/>
    <m/>
  </r>
  <r>
    <n v="147797"/>
    <x v="19"/>
    <s v="Moreno"/>
    <x v="9"/>
    <d v="2018-11-01T00:00:00"/>
    <s v="-"/>
    <s v="Mantenimiento Electrico"/>
    <d v="2023-07-25T00:00:00"/>
    <d v="1899-12-30T20:33:16"/>
    <d v="2023-07-25T00:00:00"/>
    <d v="1899-12-30T21:04:28"/>
    <n v="1872"/>
    <n v="31.2"/>
    <s v="Se esta activando reiterada mente el guarda motor de la maquina, durante el funcionamiento  normal de la maquina, sin que esta se trabe"/>
    <s v="ajuste"/>
    <n v="30"/>
    <s v="julio"/>
    <s v="T"/>
    <m/>
    <s v="no"/>
    <m/>
    <m/>
    <m/>
  </r>
  <r>
    <n v="147800"/>
    <x v="22"/>
    <s v="Moreno"/>
    <x v="10"/>
    <d v="2022-07-14T00:00:00"/>
    <s v="Natalio"/>
    <s v="Mantenimiento Electrico"/>
    <d v="2023-07-25T00:00:00"/>
    <d v="1899-12-30T20:58:01"/>
    <d v="2023-07-25T00:00:00"/>
    <d v="1899-12-30T21:09:07"/>
    <n v="666"/>
    <n v="11.1"/>
    <s v="Se apaga y reinicio el equipo"/>
    <s v="ajuste"/>
    <n v="30"/>
    <s v="julio"/>
    <s v="T"/>
    <m/>
    <s v="no"/>
    <m/>
    <m/>
    <m/>
  </r>
  <r>
    <n v="147801"/>
    <x v="16"/>
    <s v="Moreno"/>
    <x v="9"/>
    <d v="2020-01-13T00:00:00"/>
    <s v="Martín"/>
    <s v="Mantenimiento Mecanico"/>
    <d v="2023-07-25T00:00:00"/>
    <d v="1899-12-30T21:07:11"/>
    <d v="2023-07-25T00:00:00"/>
    <d v="1899-12-30T21:15:34"/>
    <n v="503"/>
    <n v="8.3833333333333329"/>
    <s v="microparada"/>
    <s v="microparada"/>
    <n v="30"/>
    <s v="julio"/>
    <s v="T"/>
    <m/>
    <s v="microparada"/>
    <m/>
    <m/>
    <m/>
  </r>
  <r>
    <n v="147810"/>
    <x v="25"/>
    <s v="Moreno"/>
    <x v="4"/>
    <d v="2018-11-01T00:00:00"/>
    <s v="-"/>
    <s v="Mantenimiento Electrico"/>
    <d v="2023-07-26T00:00:00"/>
    <d v="1899-12-30T06:19:39"/>
    <d v="2023-07-26T00:00:00"/>
    <d v="1899-12-30T06:43:40"/>
    <n v="1441"/>
    <n v="24.016666666666666"/>
    <s v="regulacion"/>
    <s v="ajuste"/>
    <n v="30"/>
    <s v="julio"/>
    <s v="M"/>
    <m/>
    <s v="no"/>
    <m/>
    <m/>
    <m/>
  </r>
  <r>
    <n v="147812"/>
    <x v="1"/>
    <s v="Moreno"/>
    <x v="2"/>
    <d v="2020-10-16T00:00:00"/>
    <s v="Martín"/>
    <s v="Mantenimiento Electrico"/>
    <d v="2023-07-26T00:00:00"/>
    <d v="1899-12-30T06:45:41"/>
    <d v="2023-07-26T00:00:00"/>
    <d v="1899-12-30T06:52:57"/>
    <n v="436"/>
    <n v="7.2666666666666666"/>
    <s v="microparada"/>
    <s v="microparada"/>
    <n v="30"/>
    <s v="julio"/>
    <s v="M"/>
    <m/>
    <s v="microparada"/>
    <m/>
    <m/>
    <m/>
  </r>
  <r>
    <n v="147814"/>
    <x v="0"/>
    <s v="Moreno"/>
    <x v="2"/>
    <d v="2018-11-01T00:00:00"/>
    <s v="-"/>
    <s v="Mantenimiento Mecanico"/>
    <d v="2023-07-26T00:00:00"/>
    <d v="1899-12-30T06:55:30"/>
    <d v="2023-07-26T00:00:00"/>
    <d v="1899-12-30T07:31:49"/>
    <n v="2179"/>
    <n v="36.31666666666667"/>
    <s v="sin informacion"/>
    <s v="sin informacion"/>
    <n v="30"/>
    <s v="julio"/>
    <s v="M"/>
    <m/>
    <s v="sin informacion"/>
    <m/>
    <m/>
    <m/>
  </r>
  <r>
    <n v="147824"/>
    <x v="3"/>
    <s v="Moreno"/>
    <x v="2"/>
    <d v="2020-02-20T00:00:00"/>
    <s v="Martín"/>
    <s v="Mantenimiento Mecanico"/>
    <d v="2023-07-26T00:00:00"/>
    <d v="1899-12-30T09:26:11"/>
    <d v="2023-07-26T00:00:00"/>
    <d v="1899-12-30T09:39:26"/>
    <n v="795"/>
    <n v="13.25"/>
    <s v="sin informacion"/>
    <s v="sin informacion"/>
    <n v="30"/>
    <s v="julio"/>
    <s v="M"/>
    <m/>
    <s v="sin informacion"/>
    <m/>
    <m/>
    <m/>
  </r>
  <r>
    <n v="147827"/>
    <x v="3"/>
    <s v="Moreno"/>
    <x v="2"/>
    <d v="2020-02-20T00:00:00"/>
    <s v="Martín"/>
    <s v="Mantenimiento Mecanico"/>
    <d v="2023-07-26T00:00:00"/>
    <d v="1899-12-30T10:03:15"/>
    <d v="2023-07-26T00:00:00"/>
    <d v="1899-12-30T11:15:28"/>
    <n v="4333"/>
    <n v="72.216666666666669"/>
    <s v="sin informacion"/>
    <s v="sin informacion"/>
    <n v="30"/>
    <s v="julio"/>
    <s v="M"/>
    <m/>
    <s v="sin informacion"/>
    <m/>
    <m/>
    <m/>
  </r>
  <r>
    <n v="147830"/>
    <x v="6"/>
    <s v="Moreno"/>
    <x v="13"/>
    <d v="2019-10-08T00:00:00"/>
    <s v="Martín"/>
    <s v="Mantenimiento Electrico"/>
    <d v="2023-07-26T00:00:00"/>
    <d v="1899-12-30T10:17:05"/>
    <d v="2023-07-26T00:00:00"/>
    <d v="1899-12-30T10:52:04"/>
    <n v="2099"/>
    <n v="34.983333333333334"/>
    <s v="regulacion sensor palpador"/>
    <s v="ajuste"/>
    <n v="30"/>
    <s v="julio"/>
    <s v="M"/>
    <m/>
    <s v="no"/>
    <m/>
    <m/>
    <m/>
  </r>
  <r>
    <n v="147831"/>
    <x v="2"/>
    <s v="Moreno"/>
    <x v="12"/>
    <d v="2020-02-21T00:00:00"/>
    <s v="Martín"/>
    <s v="Mantenimiento Electrico"/>
    <d v="2023-07-26T00:00:00"/>
    <d v="1899-12-30T10:21:47"/>
    <d v="2023-07-26T00:00:00"/>
    <d v="1899-12-30T10:27:54"/>
    <n v="367"/>
    <n v="6.1166666666666663"/>
    <s v="microparada"/>
    <s v="microparada"/>
    <n v="30"/>
    <s v="julio"/>
    <s v="M"/>
    <m/>
    <s v="microparada"/>
    <m/>
    <m/>
    <m/>
  </r>
  <r>
    <n v="147834"/>
    <x v="19"/>
    <s v="Moreno"/>
    <x v="12"/>
    <d v="2020-02-21T00:00:00"/>
    <s v="Martín"/>
    <s v="Mantenimiento Mecanico"/>
    <d v="2023-07-26T00:00:00"/>
    <d v="1899-12-30T11:18:30"/>
    <d v="2023-07-26T00:00:00"/>
    <d v="1899-12-30T12:13:42"/>
    <n v="3312"/>
    <n v="55.2"/>
    <s v="sin informacion"/>
    <s v="sin informacion"/>
    <n v="30"/>
    <s v="julio"/>
    <s v="M"/>
    <m/>
    <s v="sin informacion"/>
    <m/>
    <m/>
    <m/>
  </r>
  <r>
    <n v="147836"/>
    <x v="3"/>
    <s v="Moreno"/>
    <x v="2"/>
    <d v="2020-02-20T00:00:00"/>
    <s v="Martín"/>
    <s v="Mantenimiento Mecanico"/>
    <d v="2023-07-26T00:00:00"/>
    <d v="1899-12-30T11:45:13"/>
    <d v="2023-07-26T00:00:00"/>
    <d v="1899-12-30T11:50:43"/>
    <n v="330"/>
    <n v="5.5"/>
    <s v="microparada"/>
    <s v="microparada"/>
    <n v="30"/>
    <s v="julio"/>
    <s v="M"/>
    <m/>
    <s v="microparada"/>
    <m/>
    <m/>
    <m/>
  </r>
  <r>
    <n v="147838"/>
    <x v="3"/>
    <s v="Moreno"/>
    <x v="2"/>
    <d v="2020-02-20T00:00:00"/>
    <s v="Martín"/>
    <s v="Mantenimiento Mecanico"/>
    <d v="2023-07-26T00:00:00"/>
    <d v="1899-12-30T11:58:18"/>
    <d v="2023-07-26T00:00:00"/>
    <d v="1899-12-30T12:37:45"/>
    <n v="2367"/>
    <n v="39.450000000000003"/>
    <s v="sin informacion"/>
    <s v="sin informacion"/>
    <n v="30"/>
    <s v="julio"/>
    <s v="M"/>
    <m/>
    <s v="sin informacion"/>
    <m/>
    <m/>
    <m/>
  </r>
  <r>
    <n v="147840"/>
    <x v="2"/>
    <s v="Moreno"/>
    <x v="20"/>
    <d v="2021-10-06T00:00:00"/>
    <s v="Sebastian "/>
    <s v="Mantenimiento Electrico"/>
    <d v="2023-07-26T00:00:00"/>
    <d v="1899-12-30T12:05:40"/>
    <d v="2023-07-26T00:00:00"/>
    <d v="1899-12-30T12:07:50"/>
    <n v="130"/>
    <n v="2.1666666666666665"/>
    <s v="microparada"/>
    <s v="microparada"/>
    <n v="30"/>
    <s v="julio"/>
    <s v="M"/>
    <m/>
    <s v="microparada"/>
    <m/>
    <m/>
    <m/>
  </r>
  <r>
    <n v="147842"/>
    <x v="22"/>
    <s v="Moreno"/>
    <x v="2"/>
    <d v="2018-11-01T00:00:00"/>
    <s v="-"/>
    <s v="Mantenimiento Electrico"/>
    <d v="2023-07-26T00:00:00"/>
    <d v="1899-12-30T12:37:54"/>
    <d v="2023-07-26T00:00:00"/>
    <d v="1899-12-30T12:52:55"/>
    <n v="901"/>
    <n v="15.016666666666667"/>
    <s v="regulacion"/>
    <s v="ajuste"/>
    <n v="30"/>
    <s v="julio"/>
    <s v="M"/>
    <m/>
    <s v="no"/>
    <m/>
    <m/>
    <m/>
  </r>
  <r>
    <n v="147843"/>
    <x v="19"/>
    <s v="Moreno"/>
    <x v="9"/>
    <d v="2018-11-01T00:00:00"/>
    <s v="-"/>
    <s v="Mantenimiento Electrico"/>
    <d v="2023-07-26T00:00:00"/>
    <d v="1899-12-30T12:59:35"/>
    <d v="2023-07-26T00:00:00"/>
    <d v="1899-12-30T14:09:37"/>
    <n v="4202"/>
    <n v="70.033333333333331"/>
    <s v="sin informacion"/>
    <s v="sin informacion"/>
    <n v="30"/>
    <s v="julio"/>
    <s v="M"/>
    <m/>
    <s v="sin informacion"/>
    <m/>
    <m/>
    <m/>
  </r>
  <r>
    <n v="147844"/>
    <x v="19"/>
    <s v="Moreno"/>
    <x v="10"/>
    <d v="2023-05-17T00:00:00"/>
    <s v="Juan Manuel"/>
    <s v="Mantenimiento Mecanico"/>
    <d v="2023-07-26T00:00:00"/>
    <d v="1899-12-30T13:10:54"/>
    <d v="2023-07-26T00:00:00"/>
    <d v="1899-12-30T14:09:52"/>
    <n v="3538"/>
    <n v="58.966666666666669"/>
    <s v="reemplazo de bandas laterales "/>
    <s v="rotura"/>
    <n v="30"/>
    <s v="julio"/>
    <s v="M"/>
    <m/>
    <s v="si"/>
    <m/>
    <m/>
    <m/>
  </r>
  <r>
    <n v="147853"/>
    <x v="2"/>
    <s v="Moreno"/>
    <x v="20"/>
    <d v="2021-10-06T00:00:00"/>
    <s v="Sebastian "/>
    <s v="Mantenimiento Electrico"/>
    <d v="2023-07-26T00:00:00"/>
    <d v="1899-12-30T14:50:17"/>
    <d v="2023-07-26T00:00:00"/>
    <d v="1899-12-30T15:16:16"/>
    <n v="1559"/>
    <n v="25.983333333333334"/>
    <s v="sin informacion"/>
    <s v="sin informacion"/>
    <n v="30"/>
    <s v="julio"/>
    <s v="T"/>
    <m/>
    <s v="sin informacion"/>
    <m/>
    <m/>
    <m/>
  </r>
  <r>
    <n v="147856"/>
    <x v="1"/>
    <s v="Moreno"/>
    <x v="2"/>
    <d v="2020-10-16T00:00:00"/>
    <s v="Martín"/>
    <s v="Mantenimiento Mecanico"/>
    <d v="2023-07-26T00:00:00"/>
    <d v="1899-12-30T15:06:33"/>
    <d v="2023-07-26T00:00:00"/>
    <d v="1899-12-30T15:46:21"/>
    <n v="2388"/>
    <n v="39.799999999999997"/>
    <s v="Se cambian  tornillo de soporte de rodillos y se hace u un roscado para el mismo"/>
    <s v="ajuste"/>
    <n v="30"/>
    <s v="julio"/>
    <s v="T"/>
    <m/>
    <s v="no"/>
    <m/>
    <m/>
    <m/>
  </r>
  <r>
    <n v="147857"/>
    <x v="11"/>
    <s v="Moreno"/>
    <x v="9"/>
    <d v="2018-11-01T00:00:00"/>
    <s v="-"/>
    <s v="Mantenimiento Mecanico"/>
    <d v="2023-07-26T00:00:00"/>
    <d v="1899-12-30T15:06:35"/>
    <d v="2023-07-26T00:00:00"/>
    <d v="1899-12-30T15:31:26"/>
    <n v="1491"/>
    <n v="24.85"/>
    <s v="sin informacion"/>
    <s v="sin informacion"/>
    <n v="30"/>
    <s v="julio"/>
    <s v="T"/>
    <m/>
    <s v="sin informacion"/>
    <m/>
    <m/>
    <m/>
  </r>
  <r>
    <n v="147860"/>
    <x v="19"/>
    <s v="Moreno"/>
    <x v="9"/>
    <d v="2018-11-01T00:00:00"/>
    <s v="-"/>
    <s v="Mantenimiento Electrico"/>
    <d v="2023-07-26T00:00:00"/>
    <d v="1899-12-30T15:31:42"/>
    <d v="2023-07-26T00:00:00"/>
    <d v="1899-12-30T16:42:54"/>
    <n v="4272"/>
    <n v="71.2"/>
    <s v="sin informacion"/>
    <s v="sin informacion"/>
    <n v="30"/>
    <s v="julio"/>
    <s v="T"/>
    <m/>
    <s v="sin informacion"/>
    <m/>
    <m/>
    <m/>
  </r>
  <r>
    <n v="147862"/>
    <x v="2"/>
    <s v="Moreno"/>
    <x v="20"/>
    <d v="2021-10-06T00:00:00"/>
    <s v="Sebastian "/>
    <s v="Mantenimiento Electrico"/>
    <d v="2023-07-26T00:00:00"/>
    <d v="1899-12-30T15:45:33"/>
    <d v="2023-07-26T00:00:00"/>
    <d v="1899-12-30T17:58:45"/>
    <n v="7992"/>
    <n v="133.19999999999999"/>
    <s v="sin informacion"/>
    <s v="sin informacion"/>
    <n v="30"/>
    <s v="julio"/>
    <s v="T"/>
    <m/>
    <s v="sin informacion"/>
    <m/>
    <m/>
    <m/>
  </r>
  <r>
    <n v="147868"/>
    <x v="19"/>
    <s v="Moreno"/>
    <x v="9"/>
    <d v="2018-11-01T00:00:00"/>
    <s v="-"/>
    <s v="Mantenimiento Electrico"/>
    <d v="2023-07-26T00:00:00"/>
    <d v="1899-12-30T16:55:10"/>
    <d v="2023-07-26T00:00:00"/>
    <d v="1899-12-30T17:12:41"/>
    <n v="1051"/>
    <n v="17.516666666666666"/>
    <s v="salto el disyuntor"/>
    <s v="ajuste"/>
    <n v="30"/>
    <s v="julio"/>
    <s v="T"/>
    <m/>
    <s v="no"/>
    <m/>
    <m/>
    <m/>
  </r>
  <r>
    <n v="147871"/>
    <x v="0"/>
    <s v="Moreno"/>
    <x v="5"/>
    <d v="2018-11-01T00:00:00"/>
    <s v="-"/>
    <s v="Mantenimiento Mecanico"/>
    <d v="2023-07-26T00:00:00"/>
    <d v="1899-12-30T17:01:12"/>
    <d v="2023-07-26T00:00:00"/>
    <d v="1899-12-30T17:12:31"/>
    <n v="679"/>
    <n v="11.316666666666666"/>
    <s v="sin informacion"/>
    <s v="sin informacion"/>
    <n v="30"/>
    <s v="julio"/>
    <s v="T"/>
    <m/>
    <s v="sin informacion"/>
    <m/>
    <m/>
    <m/>
  </r>
  <r>
    <n v="147872"/>
    <x v="0"/>
    <s v="Moreno"/>
    <x v="5"/>
    <d v="2018-11-01T00:00:00"/>
    <s v="-"/>
    <s v="Mantenimiento Mecanico"/>
    <d v="2023-07-26T00:00:00"/>
    <d v="1899-12-30T17:13:34"/>
    <d v="2023-07-26T00:00:00"/>
    <d v="1899-12-30T18:30:29"/>
    <n v="4615"/>
    <n v="76.916666666666671"/>
    <s v="sin informacion"/>
    <s v="sin informacion"/>
    <n v="30"/>
    <s v="julio"/>
    <s v="T"/>
    <m/>
    <s v="sin informacion"/>
    <m/>
    <m/>
    <m/>
  </r>
  <r>
    <n v="147874"/>
    <x v="0"/>
    <s v="Moreno"/>
    <x v="19"/>
    <d v="2018-11-01T00:00:00"/>
    <s v="-"/>
    <s v="Mantenimiento Electrico"/>
    <d v="2023-07-26T00:00:00"/>
    <d v="1899-12-30T17:43:36"/>
    <d v="2023-07-26T00:00:00"/>
    <d v="1899-12-30T19:00:18"/>
    <n v="4602"/>
    <n v="76.7"/>
    <s v="sin informacion"/>
    <s v="sin informacion"/>
    <n v="30"/>
    <s v="julio"/>
    <s v="T"/>
    <m/>
    <s v="sin informacion"/>
    <m/>
    <m/>
    <m/>
  </r>
  <r>
    <n v="147876"/>
    <x v="19"/>
    <s v="Moreno"/>
    <x v="10"/>
    <d v="2023-05-17T00:00:00"/>
    <s v="Juan Manuel"/>
    <s v="Mantenimiento Mecanico"/>
    <d v="2023-07-26T00:00:00"/>
    <d v="1899-12-30T18:08:27"/>
    <d v="2023-07-26T00:00:00"/>
    <d v="1899-12-30T20:26:44"/>
    <n v="8297"/>
    <n v="138.28333333333333"/>
    <s v="sin informacion"/>
    <s v="sin informacion"/>
    <n v="30"/>
    <s v="julio"/>
    <s v="T"/>
    <m/>
    <s v="sin informacion"/>
    <m/>
    <m/>
    <m/>
  </r>
  <r>
    <n v="147879"/>
    <x v="0"/>
    <s v="Moreno"/>
    <x v="5"/>
    <d v="2018-11-01T00:00:00"/>
    <s v="-"/>
    <s v="Mantenimiento Mecanico"/>
    <d v="2023-07-26T00:00:00"/>
    <d v="1899-12-30T18:30:36"/>
    <d v="2023-07-26T00:00:00"/>
    <d v="1899-12-30T19:49:51"/>
    <n v="4755"/>
    <n v="79.25"/>
    <s v="Se cambia junta de una bomba"/>
    <s v="ajuste"/>
    <n v="30"/>
    <s v="julio"/>
    <s v="T"/>
    <m/>
    <s v="no"/>
    <m/>
    <m/>
    <m/>
  </r>
  <r>
    <n v="147882"/>
    <x v="19"/>
    <s v="Moreno"/>
    <x v="3"/>
    <d v="2021-02-04T00:00:00"/>
    <s v="Victor"/>
    <s v="Mantenimiento Mecanico"/>
    <d v="2023-07-26T00:00:00"/>
    <d v="1899-12-30T19:23:56"/>
    <d v="2023-07-26T00:00:00"/>
    <d v="1899-12-30T21:46:39"/>
    <n v="8563"/>
    <n v="142.71666666666667"/>
    <s v="se regula sensor"/>
    <s v="ajuste"/>
    <n v="30"/>
    <s v="julio"/>
    <s v="T"/>
    <m/>
    <s v="no"/>
    <m/>
    <m/>
    <m/>
  </r>
  <r>
    <n v="147884"/>
    <x v="0"/>
    <s v="Moreno"/>
    <x v="19"/>
    <d v="2018-11-01T00:00:00"/>
    <s v="-"/>
    <s v="Mantenimiento Electrico"/>
    <d v="2023-07-26T00:00:00"/>
    <d v="1899-12-30T20:05:03"/>
    <d v="2023-07-26T00:00:00"/>
    <d v="1899-12-30T20:27:20"/>
    <n v="1337"/>
    <n v="22.283333333333335"/>
    <s v="sin informacion"/>
    <s v="sin informacion"/>
    <n v="30"/>
    <s v="julio"/>
    <s v="T"/>
    <m/>
    <s v="sin informacion"/>
    <m/>
    <m/>
    <m/>
  </r>
  <r>
    <n v="147886"/>
    <x v="19"/>
    <s v="Moreno"/>
    <x v="10"/>
    <d v="2023-05-17T00:00:00"/>
    <s v="Juan Manuel"/>
    <s v="Mantenimiento Mecanico"/>
    <d v="2023-07-26T00:00:00"/>
    <d v="1899-12-30T20:26:56"/>
    <d v="2023-07-26T00:00:00"/>
    <d v="1899-12-30T21:47:14"/>
    <n v="4818"/>
    <n v="80.3"/>
    <s v="regulacion"/>
    <s v="ajuste"/>
    <n v="30"/>
    <s v="julio"/>
    <s v="T"/>
    <m/>
    <s v="no"/>
    <m/>
    <m/>
    <m/>
  </r>
  <r>
    <n v="147888"/>
    <x v="0"/>
    <s v="Moreno"/>
    <x v="19"/>
    <d v="2018-11-01T00:00:00"/>
    <s v="-"/>
    <s v="Mantenimiento Mecanico"/>
    <d v="2023-07-26T00:00:00"/>
    <d v="1899-12-30T20:27:26"/>
    <d v="2023-07-26T00:00:00"/>
    <d v="1899-12-30T21:26:53"/>
    <n v="3567"/>
    <n v="59.45"/>
    <s v="se cambia sensor inductivo de la llenadora"/>
    <s v="rotura"/>
    <n v="30"/>
    <s v="julio"/>
    <s v="T"/>
    <m/>
    <s v="si"/>
    <m/>
    <m/>
    <m/>
  </r>
  <r>
    <n v="147889"/>
    <x v="9"/>
    <s v="Moreno"/>
    <x v="6"/>
    <d v="2021-03-03T00:00:00"/>
    <s v="Martín"/>
    <s v="Mantenimiento Mecanico"/>
    <d v="2023-07-26T00:00:00"/>
    <d v="1899-12-30T20:27:35"/>
    <d v="2023-07-27T00:00:00"/>
    <d v="1899-12-30T06:04:15"/>
    <n v="34600"/>
    <n v="576.66666666666663"/>
    <s v="se ajusta valvula de 3 vias"/>
    <s v="ajuste"/>
    <n v="30"/>
    <s v="julio"/>
    <s v="T"/>
    <m/>
    <s v="no"/>
    <m/>
    <m/>
    <m/>
  </r>
  <r>
    <n v="147890"/>
    <x v="11"/>
    <s v="Moreno"/>
    <x v="14"/>
    <d v="2018-11-01T00:00:00"/>
    <s v="-"/>
    <s v="Mantenimiento Mecanico"/>
    <d v="2023-07-26T00:00:00"/>
    <d v="1899-12-30T20:36:54"/>
    <d v="2023-07-27T00:00:00"/>
    <d v="1899-12-30T06:04:52"/>
    <n v="34078"/>
    <n v="567.9666666666667"/>
    <s v=" Los contactos del sistema de seguridad de las puertas están en falla"/>
    <s v="ajuste"/>
    <n v="30"/>
    <s v="julio"/>
    <s v="T"/>
    <m/>
    <s v="no"/>
    <m/>
    <m/>
    <m/>
  </r>
  <r>
    <n v="147893"/>
    <x v="27"/>
    <s v="Moreno"/>
    <x v="2"/>
    <d v="2018-11-01T00:00:00"/>
    <s v="-"/>
    <s v="Mantenimiento Mecanico"/>
    <d v="2023-07-26T00:00:00"/>
    <d v="1899-12-30T23:59:56"/>
    <d v="2023-07-27T00:00:00"/>
    <d v="1899-12-30T03:03:56"/>
    <n v="11040"/>
    <n v="184"/>
    <s v="sin informacion"/>
    <s v="sin informacion"/>
    <n v="30"/>
    <s v="julio"/>
    <s v="N"/>
    <m/>
    <s v="sin informacion"/>
    <m/>
    <m/>
    <m/>
  </r>
  <r>
    <n v="147895"/>
    <x v="19"/>
    <s v="Moreno"/>
    <x v="10"/>
    <d v="2023-05-17T00:00:00"/>
    <s v="Juan Manuel"/>
    <s v="Mantenimiento Mecanico"/>
    <d v="2023-07-27T00:00:00"/>
    <d v="1899-12-30T00:49:14"/>
    <d v="2023-07-27T00:00:00"/>
    <d v="1899-12-30T01:34:28"/>
    <n v="2714"/>
    <n v="45.233333333333334"/>
    <s v="regulación y se hace soporte al maquinista"/>
    <s v="ajuste"/>
    <n v="30"/>
    <s v="julio"/>
    <s v="N"/>
    <m/>
    <s v="no"/>
    <m/>
    <m/>
    <m/>
  </r>
  <r>
    <n v="147896"/>
    <x v="19"/>
    <s v="Moreno"/>
    <x v="3"/>
    <d v="2021-02-04T00:00:00"/>
    <s v="Victor"/>
    <s v="Mantenimiento Electrico"/>
    <d v="2023-07-27T00:00:00"/>
    <d v="1899-12-30T01:39:00"/>
    <d v="2023-07-27T00:00:00"/>
    <d v="1899-12-30T06:02:18"/>
    <n v="15798"/>
    <n v="263.3"/>
    <s v="celofanadora la maquina funcionaba sin cortar el celofán. Se encontró que el sensor de detecta la cuchilla arriba, quedaba por momentos enviando la señal aún cuando no estaba detectando."/>
    <s v="ajuste"/>
    <n v="30"/>
    <s v="julio"/>
    <s v="N"/>
    <m/>
    <s v="no"/>
    <m/>
    <m/>
    <m/>
  </r>
  <r>
    <n v="147900"/>
    <x v="11"/>
    <s v="Moreno"/>
    <x v="7"/>
    <d v="2018-11-01T00:00:00"/>
    <s v="-"/>
    <s v="Mantenimiento Mecanico"/>
    <d v="2023-07-27T00:00:00"/>
    <d v="1899-12-30T06:16:11"/>
    <d v="2023-07-27T00:00:00"/>
    <d v="1899-12-30T09:03:12"/>
    <n v="10021"/>
    <n v="167.01666666666668"/>
    <s v="rodante entrada llenadora clavado"/>
    <s v="ajuste"/>
    <n v="30"/>
    <s v="julio"/>
    <s v="M"/>
    <m/>
    <s v="no"/>
    <m/>
    <m/>
    <m/>
  </r>
  <r>
    <n v="147901"/>
    <x v="33"/>
    <s v="Moreno"/>
    <x v="18"/>
    <d v="2018-11-01T00:00:00"/>
    <s v="-"/>
    <s v="Mantenimiento Electrico"/>
    <d v="2023-07-27T00:00:00"/>
    <d v="1899-12-30T06:17:20"/>
    <d v="2023-07-27T00:00:00"/>
    <d v="1899-12-30T06:19:45"/>
    <n v="145"/>
    <n v="2.4166666666666665"/>
    <s v="microparada"/>
    <s v="microparada"/>
    <n v="30"/>
    <s v="julio"/>
    <s v="M"/>
    <m/>
    <s v="microparada"/>
    <m/>
    <m/>
    <m/>
  </r>
  <r>
    <n v="147903"/>
    <x v="0"/>
    <s v="Moreno"/>
    <x v="19"/>
    <d v="2018-11-01T00:00:00"/>
    <s v="-"/>
    <s v="Mantenimiento Electrico"/>
    <d v="2023-07-27T00:00:00"/>
    <d v="1899-12-30T06:30:02"/>
    <d v="2023-07-27T00:00:00"/>
    <d v="1899-12-30T07:16:19"/>
    <n v="2777"/>
    <n v="46.283333333333331"/>
    <s v="no carga tolva llenadora"/>
    <s v="ajuste"/>
    <n v="30"/>
    <s v="julio"/>
    <s v="M"/>
    <m/>
    <s v="no"/>
    <m/>
    <m/>
    <m/>
  </r>
  <r>
    <n v="147905"/>
    <x v="25"/>
    <s v="Moreno"/>
    <x v="4"/>
    <d v="2018-11-01T00:00:00"/>
    <s v="-"/>
    <s v="Mantenimiento Electrico"/>
    <d v="2023-07-27T00:00:00"/>
    <d v="1899-12-30T06:35:36"/>
    <d v="2023-07-27T00:00:00"/>
    <d v="1899-12-30T07:04:03"/>
    <n v="1707"/>
    <n v="28.45"/>
    <s v="colisión robot"/>
    <s v="ajuste"/>
    <n v="30"/>
    <s v="julio"/>
    <s v="M"/>
    <m/>
    <s v="no"/>
    <m/>
    <m/>
    <m/>
  </r>
  <r>
    <n v="147907"/>
    <x v="11"/>
    <s v="Moreno"/>
    <x v="14"/>
    <d v="2018-11-01T00:00:00"/>
    <s v="-"/>
    <s v="Mantenimiento Electrico"/>
    <d v="2023-07-27T00:00:00"/>
    <d v="1899-12-30T06:52:51"/>
    <d v="2023-07-27T00:00:00"/>
    <d v="1899-12-30T08:40:19"/>
    <n v="6448"/>
    <n v="107.46666666666667"/>
    <s v="cable cortado en schmersal"/>
    <s v="ajuste"/>
    <n v="30"/>
    <s v="julio"/>
    <s v="M"/>
    <m/>
    <s v="no"/>
    <m/>
    <m/>
    <m/>
  </r>
  <r>
    <n v="147912"/>
    <x v="27"/>
    <s v="Moreno"/>
    <x v="2"/>
    <d v="2018-11-01T00:00:00"/>
    <s v="-"/>
    <s v="Mantenimiento Mecanico"/>
    <d v="2023-07-27T00:00:00"/>
    <d v="1899-12-30T07:19:22"/>
    <d v="2023-07-27T00:00:00"/>
    <d v="1899-12-30T08:54:27"/>
    <n v="5705"/>
    <n v="95.083333333333329"/>
    <s v="se sube velocidad plato"/>
    <s v="ajuste"/>
    <n v="30"/>
    <s v="julio"/>
    <s v="M"/>
    <m/>
    <s v="no"/>
    <m/>
    <m/>
    <m/>
  </r>
  <r>
    <n v="147916"/>
    <x v="11"/>
    <s v="Moreno"/>
    <x v="19"/>
    <d v="2018-11-01T00:00:00"/>
    <s v="-"/>
    <s v="Mantenimiento Electrico"/>
    <d v="2023-07-27T00:00:00"/>
    <d v="1899-12-30T07:39:02"/>
    <d v="2023-07-27T00:00:00"/>
    <d v="1899-12-30T09:18:18"/>
    <n v="5956"/>
    <n v="99.266666666666666"/>
    <s v="no funcionaba cascada"/>
    <s v="ajuste"/>
    <n v="30"/>
    <s v="julio"/>
    <s v="M"/>
    <m/>
    <s v="no"/>
    <m/>
    <m/>
    <m/>
  </r>
  <r>
    <n v="147928"/>
    <x v="33"/>
    <s v="Moreno"/>
    <x v="5"/>
    <d v="2018-11-01T00:00:00"/>
    <s v="-"/>
    <s v="Mantenimiento Mecanico"/>
    <d v="2023-07-27T00:00:00"/>
    <d v="1899-12-30T09:20:31"/>
    <d v="2023-07-27T00:00:00"/>
    <d v="1899-12-30T11:01:28"/>
    <n v="6057"/>
    <n v="100.95"/>
    <s v=" se saca bomba para lavado"/>
    <s v="ajuste"/>
    <n v="30"/>
    <s v="julio"/>
    <s v="M"/>
    <m/>
    <s v="no"/>
    <m/>
    <m/>
    <m/>
  </r>
  <r>
    <n v="147933"/>
    <x v="19"/>
    <s v="Moreno"/>
    <x v="9"/>
    <d v="2018-11-01T00:00:00"/>
    <s v="-"/>
    <s v="Mantenimiento Electrico"/>
    <d v="2023-07-27T00:00:00"/>
    <d v="1899-12-30T10:05:16"/>
    <d v="2023-07-27T00:00:00"/>
    <d v="1899-12-30T10:56:22"/>
    <n v="3066"/>
    <n v="51.1"/>
    <s v="salto guardamotor "/>
    <s v="ajuste"/>
    <n v="30"/>
    <s v="julio"/>
    <s v="M"/>
    <m/>
    <s v="no"/>
    <m/>
    <m/>
    <m/>
  </r>
  <r>
    <n v="147937"/>
    <x v="27"/>
    <s v="Moreno"/>
    <x v="4"/>
    <d v="2018-11-01T00:00:00"/>
    <s v="-"/>
    <s v="Mantenimiento Electrico"/>
    <d v="2023-07-27T00:00:00"/>
    <d v="1899-12-30T10:26:04"/>
    <d v="2023-07-27T00:00:00"/>
    <d v="1899-12-30T10:48:54"/>
    <n v="1370"/>
    <n v="22.833333333333332"/>
    <s v="cambió de sensor"/>
    <s v="rotura"/>
    <n v="30"/>
    <s v="julio"/>
    <s v="M"/>
    <m/>
    <s v="si"/>
    <m/>
    <m/>
    <m/>
  </r>
  <r>
    <n v="147940"/>
    <x v="23"/>
    <s v="Moreno"/>
    <x v="7"/>
    <d v="2020-03-10T00:00:00"/>
    <s v="Martín"/>
    <s v="Mantenimiento Electrico"/>
    <d v="2023-07-27T00:00:00"/>
    <d v="1899-12-30T10:42:07"/>
    <d v="2023-07-27T00:00:00"/>
    <d v="1899-12-30T11:04:18"/>
    <n v="1331"/>
    <n v="22.183333333333334"/>
    <s v="aislamiento de cables"/>
    <s v="ajuste"/>
    <n v="30"/>
    <s v="julio"/>
    <s v="M"/>
    <m/>
    <s v="no"/>
    <m/>
    <m/>
    <m/>
  </r>
  <r>
    <n v="147941"/>
    <x v="27"/>
    <s v="Moreno"/>
    <x v="4"/>
    <d v="2018-11-01T00:00:00"/>
    <s v="-"/>
    <s v="Mantenimiento Mecanico"/>
    <d v="2023-07-27T00:00:00"/>
    <d v="1899-12-30T10:49:01"/>
    <d v="2023-07-27T00:00:00"/>
    <d v="1899-12-30T12:56:26"/>
    <n v="7645"/>
    <n v="127.41666666666667"/>
    <s v="cambió de sensor"/>
    <s v="rotura"/>
    <n v="30"/>
    <s v="julio"/>
    <s v="M"/>
    <m/>
    <s v="si"/>
    <m/>
    <m/>
    <m/>
  </r>
  <r>
    <n v="147946"/>
    <x v="28"/>
    <s v="Moreno"/>
    <x v="2"/>
    <d v="2018-11-01T00:00:00"/>
    <s v="-"/>
    <s v="Mantenimiento Electrico"/>
    <d v="2023-07-27T00:00:00"/>
    <d v="1899-12-30T12:24:29"/>
    <d v="2023-07-27T00:00:00"/>
    <d v="1899-12-30T12:24:38"/>
    <n v="9"/>
    <n v="0.15"/>
    <s v="microparada"/>
    <s v="microparada"/>
    <n v="30"/>
    <s v="julio"/>
    <s v="M"/>
    <m/>
    <s v="microparada"/>
    <m/>
    <m/>
    <m/>
  </r>
  <r>
    <n v="147948"/>
    <x v="2"/>
    <s v="Moreno"/>
    <x v="20"/>
    <d v="2021-10-06T00:00:00"/>
    <s v="Sebastian "/>
    <s v="Mantenimiento Electrico"/>
    <d v="2023-07-27T00:00:00"/>
    <d v="1899-12-30T12:25:08"/>
    <d v="2023-07-27T00:00:00"/>
    <d v="1899-12-30T13:12:47"/>
    <n v="2859"/>
    <n v="47.65"/>
    <s v="se corta el cable del empujador, es un problema muy recurrente"/>
    <s v="ajuste"/>
    <n v="30"/>
    <s v="julio"/>
    <s v="M"/>
    <m/>
    <s v="no"/>
    <m/>
    <m/>
    <m/>
  </r>
  <r>
    <n v="147953"/>
    <x v="17"/>
    <s v="Moreno"/>
    <x v="11"/>
    <d v="2021-03-08T00:00:00"/>
    <s v="Martín"/>
    <s v="Mantenimiento Electrico"/>
    <d v="2023-07-27T00:00:00"/>
    <d v="1899-12-30T12:52:31"/>
    <d v="2023-07-27T00:00:00"/>
    <d v="1899-12-30T12:55:28"/>
    <n v="177"/>
    <n v="2.95"/>
    <s v="microparada"/>
    <s v="microparada"/>
    <n v="30"/>
    <s v="julio"/>
    <s v="M"/>
    <m/>
    <s v="microparada"/>
    <m/>
    <m/>
    <m/>
  </r>
  <r>
    <n v="147962"/>
    <x v="0"/>
    <s v="Moreno"/>
    <x v="19"/>
    <d v="2018-11-01T00:00:00"/>
    <s v="-"/>
    <s v="Mantenimiento Electrico"/>
    <d v="2023-07-27T00:00:00"/>
    <d v="1899-12-30T14:26:12"/>
    <d v="2023-07-27T00:00:00"/>
    <d v="1899-12-30T15:06:15"/>
    <n v="2403"/>
    <n v="40.049999999999997"/>
    <s v="se soluciona error del programa de la llenadora"/>
    <s v="ajuste"/>
    <n v="30"/>
    <s v="julio"/>
    <s v="T"/>
    <m/>
    <s v="no"/>
    <m/>
    <m/>
    <m/>
  </r>
  <r>
    <n v="147964"/>
    <x v="0"/>
    <s v="Moreno"/>
    <x v="17"/>
    <d v="2018-11-01T00:00:00"/>
    <s v="-"/>
    <s v="Mantenimiento Mecanico"/>
    <d v="2023-07-27T00:00:00"/>
    <d v="1899-12-30T14:43:50"/>
    <d v="2023-07-27T00:00:00"/>
    <d v="1899-12-30T15:32:30"/>
    <n v="2920"/>
    <n v="48.666666666666664"/>
    <s v="regulación de cuchilla"/>
    <s v="ajuste"/>
    <n v="30"/>
    <s v="julio"/>
    <s v="T"/>
    <m/>
    <s v="no"/>
    <m/>
    <m/>
    <m/>
  </r>
  <r>
    <n v="147965"/>
    <x v="2"/>
    <s v="Moreno"/>
    <x v="20"/>
    <d v="2021-10-06T00:00:00"/>
    <s v="Sebastian "/>
    <s v="Mantenimiento Electrico"/>
    <d v="2023-07-27T00:00:00"/>
    <d v="1899-12-30T14:50:38"/>
    <d v="2023-07-27T00:00:00"/>
    <d v="1899-12-30T15:32:57"/>
    <n v="2539"/>
    <n v="42.31666666666667"/>
    <s v="se coloca terminal en fin de carrera"/>
    <s v="ajuste"/>
    <n v="30"/>
    <s v="julio"/>
    <s v="T"/>
    <m/>
    <s v="no"/>
    <m/>
    <m/>
    <m/>
  </r>
  <r>
    <n v="147966"/>
    <x v="38"/>
    <s v="Moreno"/>
    <x v="11"/>
    <d v="2018-11-01T00:00:00"/>
    <s v="-"/>
    <s v="Mantenimiento Mecanico"/>
    <d v="2023-07-27T00:00:00"/>
    <d v="1899-12-30T14:58:25"/>
    <d v="2023-07-27T00:00:00"/>
    <d v="1899-12-30T15:25:47"/>
    <n v="1642"/>
    <n v="27.366666666666667"/>
    <s v="resuelve el maquinista"/>
    <s v="no aplica"/>
    <n v="30"/>
    <s v="julio"/>
    <s v="T"/>
    <m/>
    <s v="no aplica"/>
    <m/>
    <m/>
    <m/>
  </r>
  <r>
    <n v="147968"/>
    <x v="0"/>
    <s v="Moreno"/>
    <x v="5"/>
    <d v="2018-11-01T00:00:00"/>
    <s v="-"/>
    <s v="Mantenimiento Mecanico"/>
    <d v="2023-07-27T00:00:00"/>
    <d v="1899-12-30T15:54:05"/>
    <d v="2023-07-27T00:00:00"/>
    <d v="1899-12-30T16:00:47"/>
    <n v="402"/>
    <n v="6.7"/>
    <s v="microparada"/>
    <s v="microparada"/>
    <n v="30"/>
    <s v="julio"/>
    <s v="T"/>
    <m/>
    <s v="microparada"/>
    <m/>
    <m/>
    <m/>
  </r>
  <r>
    <n v="147972"/>
    <x v="38"/>
    <s v="Moreno"/>
    <x v="11"/>
    <d v="2018-11-01T00:00:00"/>
    <s v="-"/>
    <s v="Mantenimiento Mecanico"/>
    <d v="2023-07-27T00:00:00"/>
    <d v="1899-12-30T16:52:33"/>
    <d v="2023-07-27T00:00:00"/>
    <d v="1899-12-30T16:57:55"/>
    <n v="322"/>
    <n v="5.3666666666666663"/>
    <s v="microparada"/>
    <s v="microparada"/>
    <n v="30"/>
    <s v="julio"/>
    <s v="T"/>
    <m/>
    <s v="microparada"/>
    <m/>
    <m/>
    <m/>
  </r>
  <r>
    <n v="147973"/>
    <x v="19"/>
    <s v="Moreno"/>
    <x v="10"/>
    <d v="2023-05-17T00:00:00"/>
    <s v="Juan Manuel"/>
    <s v="Mantenimiento Mecanico"/>
    <d v="2023-07-27T00:00:00"/>
    <d v="1899-12-30T16:52:52"/>
    <d v="2023-07-27T00:00:00"/>
    <d v="1899-12-30T17:10:30"/>
    <n v="1058"/>
    <n v="17.633333333333333"/>
    <s v="Se regula y ajusta  elevador"/>
    <s v="ajuste"/>
    <n v="30"/>
    <s v="julio"/>
    <s v="T"/>
    <m/>
    <s v="no"/>
    <m/>
    <m/>
    <m/>
  </r>
  <r>
    <n v="147974"/>
    <x v="0"/>
    <s v="Moreno"/>
    <x v="5"/>
    <d v="2018-11-01T00:00:00"/>
    <s v="-"/>
    <s v="Mantenimiento Mecanico"/>
    <d v="2023-07-27T00:00:00"/>
    <d v="1899-12-30T17:02:02"/>
    <d v="2023-07-27T00:00:00"/>
    <d v="1899-12-30T17:16:48"/>
    <n v="886"/>
    <n v="14.766666666666667"/>
    <s v="se coloca bomba lavada"/>
    <s v="ajuste"/>
    <n v="30"/>
    <s v="julio"/>
    <s v="T"/>
    <m/>
    <s v="no"/>
    <m/>
    <m/>
    <m/>
  </r>
  <r>
    <n v="147976"/>
    <x v="24"/>
    <s v="Moreno"/>
    <x v="19"/>
    <d v="2018-11-01T00:00:00"/>
    <s v="-"/>
    <s v="Mantenimiento Mecanico"/>
    <d v="2023-07-27T00:00:00"/>
    <d v="1899-12-30T17:15:24"/>
    <d v="2023-07-27T00:00:00"/>
    <d v="1899-12-30T17:34:31"/>
    <n v="1147"/>
    <n v="19.116666666666667"/>
    <s v="regulación de martillo"/>
    <s v="ajuste"/>
    <n v="30"/>
    <s v="julio"/>
    <s v="T"/>
    <m/>
    <s v="no"/>
    <m/>
    <m/>
    <m/>
  </r>
  <r>
    <n v="147977"/>
    <x v="19"/>
    <s v="Moreno"/>
    <x v="9"/>
    <d v="2018-11-01T00:00:00"/>
    <s v="-"/>
    <s v="Mantenimiento Electrico"/>
    <d v="2023-07-27T00:00:00"/>
    <d v="1899-12-30T18:08:23"/>
    <d v="2023-07-27T00:00:00"/>
    <d v="1899-12-30T18:20:31"/>
    <n v="728"/>
    <n v="12.133333333333333"/>
    <s v="saltó el disyuntor"/>
    <s v="ajuste"/>
    <n v="30"/>
    <s v="julio"/>
    <s v="T"/>
    <m/>
    <s v="no"/>
    <m/>
    <m/>
    <m/>
  </r>
  <r>
    <n v="147979"/>
    <x v="19"/>
    <s v="Moreno"/>
    <x v="9"/>
    <d v="2018-11-01T00:00:00"/>
    <s v="-"/>
    <s v="Mantenimiento Electrico"/>
    <d v="2023-07-27T00:00:00"/>
    <d v="1899-12-30T18:30:56"/>
    <d v="2023-07-28T00:00:00"/>
    <d v="1899-12-30T06:11:39"/>
    <n v="42043"/>
    <n v="700.7166666666667"/>
    <s v="saltó el disyuntor"/>
    <s v="ajuste"/>
    <n v="30"/>
    <s v="julio"/>
    <s v="T"/>
    <m/>
    <s v="no"/>
    <m/>
    <m/>
    <m/>
  </r>
  <r>
    <n v="147980"/>
    <x v="2"/>
    <s v="Moreno"/>
    <x v="20"/>
    <d v="2021-10-06T00:00:00"/>
    <s v="Sebastian "/>
    <s v="Mantenimiento Mecanico"/>
    <d v="2023-07-27T00:00:00"/>
    <d v="1899-12-30T18:40:45"/>
    <d v="2023-07-27T00:00:00"/>
    <d v="1899-12-30T19:11:13"/>
    <n v="1828"/>
    <n v="30.466666666666665"/>
    <s v="regulación"/>
    <s v="ajuste"/>
    <n v="30"/>
    <s v="julio"/>
    <s v="T"/>
    <m/>
    <s v="no"/>
    <m/>
    <m/>
    <m/>
  </r>
  <r>
    <n v="147991"/>
    <x v="19"/>
    <s v="Moreno"/>
    <x v="10"/>
    <d v="2023-05-17T00:00:00"/>
    <s v="Juan Manuel"/>
    <s v="Mantenimiento Mecanico"/>
    <d v="2023-07-28T00:00:00"/>
    <d v="1899-12-30T07:00:10"/>
    <d v="2023-07-28T00:00:00"/>
    <d v="1899-12-30T07:17:42"/>
    <n v="1052"/>
    <n v="17.533333333333335"/>
    <s v="Regulacion"/>
    <s v="ajuste"/>
    <n v="30"/>
    <s v="julio"/>
    <s v="M"/>
    <m/>
    <s v="no"/>
    <m/>
    <m/>
    <m/>
  </r>
  <r>
    <n v="147995"/>
    <x v="38"/>
    <s v="Moreno"/>
    <x v="11"/>
    <d v="2018-11-01T00:00:00"/>
    <s v="-"/>
    <s v="Mantenimiento Mecanico"/>
    <d v="2023-07-28T00:00:00"/>
    <d v="1899-12-30T09:51:39"/>
    <d v="2023-07-28T00:00:00"/>
    <d v="1899-12-30T11:39:10"/>
    <n v="6451"/>
    <n v="107.51666666666667"/>
    <s v="se rompe un seguidor lineal"/>
    <s v="rotura"/>
    <n v="30"/>
    <s v="julio"/>
    <s v="M"/>
    <m/>
    <s v="si"/>
    <m/>
    <m/>
    <m/>
  </r>
  <r>
    <n v="147996"/>
    <x v="11"/>
    <s v="Moreno"/>
    <x v="8"/>
    <d v="2018-11-01T00:00:00"/>
    <s v="-"/>
    <s v="Mantenimiento Mecanico"/>
    <d v="2023-07-28T00:00:00"/>
    <d v="1899-12-30T09:53:03"/>
    <d v="2023-07-28T00:00:00"/>
    <d v="1899-12-30T11:31:11"/>
    <n v="5888"/>
    <n v="98.13333333333334"/>
    <s v="se cambia cadena newman porque marcaba los envases"/>
    <s v="ajuste"/>
    <n v="30"/>
    <s v="julio"/>
    <s v="M"/>
    <m/>
    <s v="no"/>
    <m/>
    <m/>
    <m/>
  </r>
  <r>
    <n v="148012"/>
    <x v="0"/>
    <s v="Moreno"/>
    <x v="13"/>
    <d v="2018-11-01T00:00:00"/>
    <s v="-"/>
    <s v="Mantenimiento Mecanico"/>
    <d v="2023-07-28T00:00:00"/>
    <d v="1899-12-30T12:19:36"/>
    <d v="2023-07-28T00:00:00"/>
    <d v="1899-12-30T12:23:06"/>
    <n v="210"/>
    <n v="3.5"/>
    <s v="microparada"/>
    <s v="microparada"/>
    <n v="30"/>
    <s v="julio"/>
    <s v="M"/>
    <m/>
    <s v="microparada"/>
    <m/>
    <m/>
    <m/>
  </r>
  <r>
    <n v="148015"/>
    <x v="2"/>
    <s v="Moreno"/>
    <x v="12"/>
    <d v="2020-02-21T00:00:00"/>
    <s v="Martín"/>
    <s v="Mantenimiento Mecanico"/>
    <d v="2023-07-28T00:00:00"/>
    <d v="1899-12-30T13:01:28"/>
    <d v="2023-07-28T00:00:00"/>
    <d v="1899-12-30T13:04:26"/>
    <n v="178"/>
    <n v="2.9666666666666668"/>
    <s v="microparada"/>
    <s v="microparada"/>
    <n v="30"/>
    <s v="julio"/>
    <s v="M"/>
    <m/>
    <s v="microparada"/>
    <m/>
    <m/>
    <m/>
  </r>
  <r>
    <n v="148016"/>
    <x v="19"/>
    <s v="Moreno"/>
    <x v="3"/>
    <d v="2021-02-04T00:00:00"/>
    <s v="Victor"/>
    <s v="Mantenimiento Mecanico"/>
    <d v="2023-07-28T00:00:00"/>
    <d v="1899-12-30T13:10:35"/>
    <d v="2023-07-28T00:00:00"/>
    <d v="1899-12-30T13:11:36"/>
    <n v="61"/>
    <n v="1.0166666666666666"/>
    <s v="microparada"/>
    <s v="microparada"/>
    <n v="30"/>
    <s v="julio"/>
    <s v="M"/>
    <m/>
    <s v="microparada"/>
    <m/>
    <m/>
    <m/>
  </r>
  <r>
    <n v="148024"/>
    <x v="19"/>
    <s v="Moreno"/>
    <x v="3"/>
    <d v="2021-02-04T00:00:00"/>
    <s v="Victor"/>
    <s v="Mantenimiento Mecanico"/>
    <d v="2023-07-28T00:00:00"/>
    <d v="1899-12-30T15:08:27"/>
    <d v="2023-07-28T00:00:00"/>
    <d v="1899-12-30T16:31:37"/>
    <n v="4990"/>
    <n v="83.166666666666671"/>
    <s v="Regulación"/>
    <s v="ajuste"/>
    <n v="30"/>
    <s v="julio"/>
    <s v="T"/>
    <m/>
    <s v="no"/>
    <m/>
    <m/>
    <m/>
  </r>
  <r>
    <n v="148025"/>
    <x v="23"/>
    <s v="Moreno"/>
    <x v="19"/>
    <d v="2018-11-01T00:00:00"/>
    <s v="-"/>
    <s v="Mantenimiento Electrico"/>
    <d v="2023-07-28T00:00:00"/>
    <d v="1899-12-30T15:09:49"/>
    <d v="2023-07-28T00:00:00"/>
    <d v="1899-12-30T15:14:21"/>
    <n v="272"/>
    <n v="4.5333333333333332"/>
    <s v="microparada"/>
    <s v="microparada"/>
    <n v="30"/>
    <s v="julio"/>
    <s v="T"/>
    <m/>
    <s v="microparada"/>
    <m/>
    <m/>
    <m/>
  </r>
  <r>
    <n v="148035"/>
    <x v="2"/>
    <s v="Moreno"/>
    <x v="12"/>
    <d v="2020-02-21T00:00:00"/>
    <s v="Martín"/>
    <s v="Mantenimiento Mecanico"/>
    <d v="2023-07-28T00:00:00"/>
    <d v="1899-12-30T16:15:49"/>
    <d v="2023-07-28T00:00:00"/>
    <d v="1899-12-30T16:55:53"/>
    <n v="2404"/>
    <n v="40.06666666666667"/>
    <s v="Se cambien canguilones rotos"/>
    <s v="rotura"/>
    <n v="30"/>
    <s v="julio"/>
    <s v="T"/>
    <m/>
    <s v="si"/>
    <m/>
    <m/>
    <m/>
  </r>
  <r>
    <n v="148042"/>
    <x v="22"/>
    <s v="Moreno"/>
    <x v="11"/>
    <d v="2018-11-01T00:00:00"/>
    <s v="-"/>
    <s v="Mantenimiento Mecanico"/>
    <d v="2023-07-28T00:00:00"/>
    <d v="1899-12-30T17:42:29"/>
    <d v="2023-07-28T00:00:00"/>
    <d v="1899-12-30T17:55:45"/>
    <n v="796"/>
    <n v="13.266666666666667"/>
    <s v="regulación de altura de láser"/>
    <s v="ajuste"/>
    <n v="30"/>
    <s v="julio"/>
    <s v="T"/>
    <m/>
    <s v="no"/>
    <m/>
    <m/>
    <m/>
  </r>
  <r>
    <n v="148044"/>
    <x v="19"/>
    <s v="Moreno"/>
    <x v="3"/>
    <d v="2021-02-04T00:00:00"/>
    <s v="Victor"/>
    <s v="Mantenimiento Mecanico"/>
    <d v="2023-07-28T00:00:00"/>
    <d v="1899-12-30T17:55:37"/>
    <d v="2023-07-28T00:00:00"/>
    <d v="1899-12-30T18:21:01"/>
    <n v="1524"/>
    <n v="25.4"/>
    <s v="Se regula apertura y posición  de las pinzas"/>
    <s v="ajuste"/>
    <n v="30"/>
    <s v="julio"/>
    <s v="T"/>
    <m/>
    <s v="no"/>
    <m/>
    <m/>
    <m/>
  </r>
  <r>
    <n v="148054"/>
    <x v="3"/>
    <s v="Moreno"/>
    <x v="1"/>
    <d v="2018-11-01T00:00:00"/>
    <s v="-"/>
    <s v="Mantenimiento Mecanico"/>
    <d v="2023-07-28T00:00:00"/>
    <d v="1899-12-30T19:55:32"/>
    <d v="2023-07-28T00:00:00"/>
    <d v="1899-12-30T20:31:59"/>
    <n v="2187"/>
    <n v="36.450000000000003"/>
    <s v="Se destraba, revisan las cadenas y se regula la maquina"/>
    <s v="ajuste"/>
    <n v="30"/>
    <s v="julio"/>
    <s v="T"/>
    <m/>
    <s v="no"/>
    <m/>
    <m/>
    <m/>
  </r>
  <r>
    <n v="148056"/>
    <x v="0"/>
    <s v="Moreno"/>
    <x v="5"/>
    <d v="2018-11-01T00:00:00"/>
    <s v="-"/>
    <s v="Mantenimiento Mecanico"/>
    <d v="2023-07-28T00:00:00"/>
    <d v="1899-12-30T20:08:10"/>
    <d v="2023-07-28T00:00:00"/>
    <d v="1899-12-30T20:14:28"/>
    <n v="378"/>
    <n v="6.3"/>
    <s v="microparada"/>
    <s v="microparada"/>
    <n v="30"/>
    <s v="julio"/>
    <s v="T"/>
    <m/>
    <s v="microparada"/>
    <m/>
    <m/>
    <m/>
  </r>
  <r>
    <n v="148059"/>
    <x v="0"/>
    <s v="Moreno"/>
    <x v="18"/>
    <d v="2018-11-01T00:00:00"/>
    <s v="-"/>
    <s v="Mantenimiento Mecanico"/>
    <d v="2023-07-28T00:00:00"/>
    <d v="1899-12-30T20:58:59"/>
    <d v="2023-07-28T00:00:00"/>
    <d v="1899-12-30T21:33:10"/>
    <n v="2051"/>
    <n v="34.18333333333333"/>
    <s v="Se destraba y lubrica, electrovalvula"/>
    <s v="ajuste"/>
    <n v="30"/>
    <s v="julio"/>
    <s v="T"/>
    <m/>
    <s v="no"/>
    <m/>
    <m/>
    <m/>
  </r>
  <r>
    <n v="148113"/>
    <x v="13"/>
    <s v="Moreno"/>
    <x v="6"/>
    <d v="2020-06-30T00:00:00"/>
    <s v="Martín"/>
    <s v="Mantenimiento Mecanico"/>
    <d v="2023-07-31T00:00:00"/>
    <d v="1899-12-30T06:36:27"/>
    <d v="2023-07-31T00:00:00"/>
    <d v="1899-12-30T07:16:43"/>
    <n v="2416"/>
    <n v="40.266666666666666"/>
    <s v="sin informacion"/>
    <s v="sin informacion"/>
    <n v="31"/>
    <s v="julio"/>
    <s v="M"/>
    <m/>
    <s v="sin informacion"/>
    <m/>
    <m/>
    <m/>
  </r>
  <r>
    <n v="148116"/>
    <x v="2"/>
    <s v="Moreno"/>
    <x v="20"/>
    <d v="2021-10-06T00:00:00"/>
    <s v="Sebastian "/>
    <s v="Mantenimiento Electrico"/>
    <d v="2023-07-31T00:00:00"/>
    <d v="1899-12-30T06:57:51"/>
    <d v="2023-07-31T00:00:00"/>
    <d v="1899-12-30T07:41:16"/>
    <n v="2605"/>
    <n v="43.416666666666664"/>
    <s v="se reemplaza final de carrera por sensor inductivo se cambia cable y coloca rele de estado sólido"/>
    <s v="ajuste"/>
    <n v="31"/>
    <s v="julio"/>
    <s v="M"/>
    <m/>
    <s v="no"/>
    <m/>
    <m/>
    <m/>
  </r>
  <r>
    <n v="148120"/>
    <x v="12"/>
    <s v="Moreno"/>
    <x v="7"/>
    <d v="2018-11-01T00:00:00"/>
    <s v="-"/>
    <s v="Mantenimiento Electrico"/>
    <d v="2023-07-31T00:00:00"/>
    <d v="1899-12-30T07:07:32"/>
    <d v="2023-07-31T00:00:00"/>
    <d v="1899-12-30T07:52:30"/>
    <n v="2698"/>
    <n v="44.966666666666669"/>
    <s v="regulacion de camara"/>
    <s v="ajuste"/>
    <n v="31"/>
    <s v="julio"/>
    <s v="M"/>
    <m/>
    <s v="no"/>
    <m/>
    <m/>
    <m/>
  </r>
  <r>
    <n v="148122"/>
    <x v="22"/>
    <s v="Moreno"/>
    <x v="2"/>
    <d v="2018-11-01T00:00:00"/>
    <s v="-"/>
    <s v="Mantenimiento Electrico"/>
    <d v="2023-07-31T00:00:00"/>
    <d v="1899-12-30T07:50:01"/>
    <d v="2023-07-31T00:00:00"/>
    <d v="1899-12-30T08:07:39"/>
    <n v="1058"/>
    <n v="17.633333333333333"/>
    <s v="regulacion de laser"/>
    <s v="ajuste"/>
    <n v="31"/>
    <s v="julio"/>
    <s v="M"/>
    <m/>
    <s v="no"/>
    <m/>
    <m/>
    <m/>
  </r>
  <r>
    <n v="148123"/>
    <x v="8"/>
    <s v="Moreno"/>
    <x v="4"/>
    <d v="2020-02-20T00:00:00"/>
    <s v="Martín"/>
    <s v="Mantenimiento Electrico"/>
    <d v="2023-07-31T00:00:00"/>
    <d v="1899-12-30T07:54:13"/>
    <d v="2023-07-31T00:00:00"/>
    <d v="1899-12-30T09:16:59"/>
    <n v="4966"/>
    <n v="82.766666666666666"/>
    <s v="cambió de sensor en logic pack"/>
    <s v="ajuste"/>
    <n v="31"/>
    <s v="julio"/>
    <s v="M"/>
    <m/>
    <s v="no"/>
    <m/>
    <m/>
    <m/>
  </r>
  <r>
    <n v="148135"/>
    <x v="0"/>
    <s v="Moreno"/>
    <x v="16"/>
    <d v="2018-11-01T00:00:00"/>
    <s v="-"/>
    <s v="Mantenimiento Electrico"/>
    <d v="2023-07-31T00:00:00"/>
    <d v="1899-12-30T09:46:24"/>
    <d v="2023-07-31T00:00:00"/>
    <d v="1899-12-30T10:17:04"/>
    <n v="1840"/>
    <n v="30.666666666666668"/>
    <s v="sin informacion"/>
    <s v="sin informacion"/>
    <n v="31"/>
    <s v="julio"/>
    <s v="M"/>
    <m/>
    <s v="sin informacion"/>
    <m/>
    <m/>
    <m/>
  </r>
  <r>
    <n v="148138"/>
    <x v="13"/>
    <s v="Moreno"/>
    <x v="6"/>
    <d v="2020-06-30T00:00:00"/>
    <s v="Martín"/>
    <s v="Mantenimiento Mecanico"/>
    <d v="2023-07-31T00:00:00"/>
    <d v="1899-12-30T10:37:27"/>
    <d v="2023-07-31T00:00:00"/>
    <d v="1899-12-30T12:03:52"/>
    <n v="5185"/>
    <n v="86.416666666666671"/>
    <s v="rotura de pieza en abastecedor de tapas, se hace pieza nueva"/>
    <s v="rotura"/>
    <n v="31"/>
    <s v="julio"/>
    <s v="M"/>
    <m/>
    <s v="si"/>
    <m/>
    <m/>
    <m/>
  </r>
  <r>
    <n v="148141"/>
    <x v="0"/>
    <s v="Moreno"/>
    <x v="9"/>
    <d v="2018-11-01T00:00:00"/>
    <s v="-"/>
    <s v="Mantenimiento Electrico"/>
    <d v="2023-07-31T00:00:00"/>
    <d v="1899-12-30T10:45:51"/>
    <d v="2023-07-31T00:00:00"/>
    <d v="1899-12-30T11:42:27"/>
    <n v="3396"/>
    <n v="56.6"/>
    <s v="sin informacion"/>
    <s v="sin informacion"/>
    <n v="31"/>
    <s v="julio"/>
    <s v="M"/>
    <m/>
    <s v="sin informacion"/>
    <m/>
    <m/>
    <m/>
  </r>
  <r>
    <n v="148148"/>
    <x v="38"/>
    <s v="Moreno"/>
    <x v="11"/>
    <d v="2018-11-01T00:00:00"/>
    <s v="-"/>
    <s v="Mantenimiento Mecanico"/>
    <d v="2023-07-31T00:00:00"/>
    <d v="1899-12-30T11:43:14"/>
    <d v="2023-07-31T00:00:00"/>
    <d v="1899-12-30T13:31:54"/>
    <n v="6520"/>
    <n v="108.66666666666667"/>
    <s v="sin informacion"/>
    <s v="sin informacion"/>
    <n v="31"/>
    <s v="julio"/>
    <s v="M"/>
    <m/>
    <s v="sin informacion"/>
    <m/>
    <m/>
    <m/>
  </r>
  <r>
    <n v="148166"/>
    <x v="6"/>
    <s v="Moreno"/>
    <x v="14"/>
    <d v="2018-11-01T00:00:00"/>
    <s v="-"/>
    <s v="Mantenimiento Mecanico"/>
    <d v="2023-07-31T00:00:00"/>
    <d v="1899-12-30T14:39:07"/>
    <d v="2023-07-31T00:00:00"/>
    <d v="1899-12-30T15:27:08"/>
    <n v="2881"/>
    <n v="48.016666666666666"/>
    <s v="sin informacion"/>
    <s v="sin informacion"/>
    <n v="31"/>
    <s v="julio"/>
    <s v="T"/>
    <m/>
    <s v="sin informacion"/>
    <m/>
    <m/>
    <m/>
  </r>
  <r>
    <n v="148167"/>
    <x v="21"/>
    <s v="Moreno"/>
    <x v="11"/>
    <d v="2018-11-01T00:00:00"/>
    <s v="-"/>
    <s v="Mantenimiento Mecanico"/>
    <d v="2023-07-31T00:00:00"/>
    <d v="1899-12-30T14:42:16"/>
    <d v="2023-07-31T00:00:00"/>
    <d v="1899-12-30T14:55:19"/>
    <n v="783"/>
    <n v="13.05"/>
    <s v="regulacion"/>
    <s v="ajuste"/>
    <n v="31"/>
    <s v="julio"/>
    <s v="T"/>
    <m/>
    <s v="no"/>
    <m/>
    <m/>
    <m/>
  </r>
  <r>
    <n v="148174"/>
    <x v="19"/>
    <s v="Moreno"/>
    <x v="3"/>
    <d v="2021-02-04T00:00:00"/>
    <s v="Victor"/>
    <s v="Mantenimiento Mecanico"/>
    <d v="2023-07-31T00:00:00"/>
    <d v="1899-12-30T16:51:08"/>
    <d v="2023-07-31T00:00:00"/>
    <d v="1899-12-30T18:56:26"/>
    <n v="7518"/>
    <n v="125.3"/>
    <s v="se cambió piñón de banda de entrada de celofanadora y se lo templó al piñón, material muy blando"/>
    <s v="rotura"/>
    <n v="31"/>
    <s v="julio"/>
    <s v="T"/>
    <m/>
    <s v="si"/>
    <m/>
    <m/>
    <m/>
  </r>
  <r>
    <n v="148187"/>
    <x v="6"/>
    <s v="Moreno"/>
    <x v="14"/>
    <d v="2018-11-01T00:00:00"/>
    <s v="-"/>
    <s v="Mantenimiento Mecanico"/>
    <d v="2023-07-31T00:00:00"/>
    <d v="1899-12-30T18:18:56"/>
    <d v="2023-07-31T00:00:00"/>
    <d v="1899-12-30T18:56:10"/>
    <n v="2234"/>
    <n v="37.233333333333334"/>
    <s v="sin informacion"/>
    <s v="sin informacion"/>
    <n v="31"/>
    <s v="julio"/>
    <s v="T"/>
    <m/>
    <s v="sin informacion"/>
    <m/>
    <m/>
    <m/>
  </r>
  <r>
    <n v="148192"/>
    <x v="19"/>
    <s v="Moreno"/>
    <x v="3"/>
    <d v="2021-02-04T00:00:00"/>
    <s v="Victor"/>
    <s v="Mantenimiento Mecanico"/>
    <d v="2023-07-31T00:00:00"/>
    <d v="1899-12-30T21:43:22"/>
    <d v="2023-08-01T00:00:00"/>
    <d v="1899-12-30T06:04:21"/>
    <n v="30059"/>
    <n v="500.98333333333335"/>
    <s v="se encuentra unos de los piñones en mal estado"/>
    <s v="rotura"/>
    <n v="31"/>
    <s v="agosto"/>
    <s v="T"/>
    <m/>
    <s v="si"/>
    <m/>
    <m/>
    <m/>
  </r>
  <r>
    <n v="148200"/>
    <x v="21"/>
    <s v="Moreno"/>
    <x v="6"/>
    <d v="2018-11-01T00:00:00"/>
    <s v="-"/>
    <s v="Mantenimiento Electrico"/>
    <d v="2023-08-01T00:00:00"/>
    <d v="1899-12-30T06:30:33"/>
    <d v="2023-08-01T00:00:00"/>
    <d v="1899-12-30T06:58:57"/>
    <n v="1704"/>
    <n v="28.4"/>
    <s v="regulacion"/>
    <s v="ajuste"/>
    <n v="31"/>
    <s v="agosto"/>
    <s v="M"/>
    <m/>
    <s v="no"/>
    <m/>
    <m/>
    <m/>
  </r>
  <r>
    <n v="148201"/>
    <x v="25"/>
    <s v="Moreno"/>
    <x v="4"/>
    <d v="2018-11-01T00:00:00"/>
    <s v="-"/>
    <s v="Mantenimiento Electrico"/>
    <d v="2023-08-01T00:00:00"/>
    <d v="1899-12-30T06:32:20"/>
    <d v="2023-08-01T00:00:00"/>
    <d v="1899-12-30T10:34:48"/>
    <n v="14548"/>
    <n v="242.46666666666667"/>
    <s v="regulacion"/>
    <s v="ajuste"/>
    <n v="31"/>
    <s v="agosto"/>
    <s v="M"/>
    <m/>
    <s v="no"/>
    <m/>
    <m/>
    <m/>
  </r>
  <r>
    <n v="148203"/>
    <x v="11"/>
    <s v="Moreno"/>
    <x v="10"/>
    <d v="2018-11-01T00:00:00"/>
    <s v="-"/>
    <s v="Mantenimiento Electrico"/>
    <d v="2023-08-01T00:00:00"/>
    <d v="1899-12-30T06:59:49"/>
    <d v="2023-08-01T00:00:00"/>
    <d v="1899-12-30T07:08:45"/>
    <n v="536"/>
    <n v="8.9333333333333336"/>
    <s v="microparada"/>
    <s v="microparada"/>
    <n v="31"/>
    <s v="agosto"/>
    <s v="M"/>
    <m/>
    <s v="microparada"/>
    <m/>
    <m/>
    <m/>
  </r>
  <r>
    <n v="148205"/>
    <x v="19"/>
    <s v="Moreno"/>
    <x v="3"/>
    <d v="2021-02-04T00:00:00"/>
    <s v="Victor"/>
    <s v="Mantenimiento Mecanico"/>
    <d v="2023-08-01T00:00:00"/>
    <d v="1899-12-30T07:53:56"/>
    <d v="2023-08-01T00:00:00"/>
    <d v="1899-12-30T11:30:08"/>
    <n v="12972"/>
    <n v="216.2"/>
    <s v="se cambia motor en celofanadora"/>
    <s v="rotura"/>
    <n v="31"/>
    <s v="agosto"/>
    <s v="M"/>
    <m/>
    <s v="si"/>
    <m/>
    <m/>
    <m/>
  </r>
  <r>
    <n v="148210"/>
    <x v="19"/>
    <s v="Moreno"/>
    <x v="9"/>
    <d v="2018-11-01T00:00:00"/>
    <s v="-"/>
    <s v="Mantenimiento Mecanico"/>
    <d v="2023-08-01T00:00:00"/>
    <d v="1899-12-30T09:13:53"/>
    <d v="2023-08-01T00:00:00"/>
    <d v="1899-12-30T09:15:53"/>
    <n v="120"/>
    <n v="2"/>
    <s v="microparada"/>
    <s v="microparada"/>
    <n v="31"/>
    <s v="agosto"/>
    <s v="M"/>
    <m/>
    <s v="microparada"/>
    <m/>
    <m/>
    <m/>
  </r>
  <r>
    <n v="148213"/>
    <x v="11"/>
    <s v="Moreno"/>
    <x v="9"/>
    <d v="2018-11-01T00:00:00"/>
    <s v="-"/>
    <s v="Mantenimiento Electrico"/>
    <d v="2023-08-01T00:00:00"/>
    <d v="1899-12-30T09:27:59"/>
    <d v="2023-08-01T00:00:00"/>
    <d v="1899-12-30T10:35:09"/>
    <n v="4030"/>
    <n v="67.166666666666671"/>
    <s v="se baja velocidad a la cinta de salida"/>
    <s v="ajuste"/>
    <n v="31"/>
    <s v="agosto"/>
    <s v="M"/>
    <m/>
    <s v="no"/>
    <m/>
    <m/>
    <m/>
  </r>
  <r>
    <n v="148218"/>
    <x v="9"/>
    <s v="Moreno"/>
    <x v="6"/>
    <d v="2021-03-03T00:00:00"/>
    <s v="Martín"/>
    <s v="Mantenimiento Electrico"/>
    <d v="2023-08-01T00:00:00"/>
    <d v="1899-12-30T10:40:09"/>
    <d v="2023-08-01T00:00:00"/>
    <d v="1899-12-30T10:40:15"/>
    <n v="6"/>
    <n v="0.1"/>
    <s v="microparada"/>
    <s v="microparada"/>
    <n v="31"/>
    <s v="agosto"/>
    <s v="M"/>
    <m/>
    <s v="microparada"/>
    <m/>
    <m/>
    <m/>
  </r>
  <r>
    <n v="148219"/>
    <x v="9"/>
    <s v="Moreno"/>
    <x v="6"/>
    <d v="2021-03-03T00:00:00"/>
    <s v="Martín"/>
    <s v="Mantenimiento Mecanico"/>
    <d v="2023-08-01T00:00:00"/>
    <d v="1899-12-30T10:40:28"/>
    <d v="2023-08-01T00:00:00"/>
    <d v="1899-12-30T11:10:08"/>
    <n v="1780"/>
    <n v="29.666666666666668"/>
    <s v="regulacion"/>
    <s v="ajuste"/>
    <n v="31"/>
    <s v="agosto"/>
    <s v="M"/>
    <m/>
    <s v="no"/>
    <m/>
    <m/>
    <m/>
  </r>
  <r>
    <n v="148225"/>
    <x v="19"/>
    <s v="Moreno"/>
    <x v="9"/>
    <d v="2018-11-01T00:00:00"/>
    <s v="-"/>
    <s v="Mantenimiento Electrico"/>
    <d v="2023-08-01T00:00:00"/>
    <d v="1899-12-30T11:20:24"/>
    <d v="2023-08-01T00:00:00"/>
    <d v="1899-12-30T12:14:29"/>
    <n v="3245"/>
    <n v="54.083333333333336"/>
    <s v="se aisla cable del freno que hacia saltar el diyuntor"/>
    <s v="ajuste"/>
    <n v="31"/>
    <s v="agosto"/>
    <s v="M"/>
    <m/>
    <s v="no"/>
    <m/>
    <m/>
    <m/>
  </r>
  <r>
    <n v="148228"/>
    <x v="24"/>
    <s v="Moreno"/>
    <x v="12"/>
    <d v="2018-11-01T00:00:00"/>
    <s v="-"/>
    <s v="Mantenimiento Electrico"/>
    <d v="2023-08-01T00:00:00"/>
    <d v="1899-12-30T11:32:32"/>
    <d v="2023-08-01T00:00:00"/>
    <d v="1899-12-30T11:46:02"/>
    <n v="810"/>
    <n v="13.5"/>
    <s v="regulacion"/>
    <s v="ajuste"/>
    <n v="31"/>
    <s v="agosto"/>
    <s v="M"/>
    <m/>
    <s v="no"/>
    <m/>
    <m/>
    <m/>
  </r>
  <r>
    <n v="148230"/>
    <x v="25"/>
    <s v="Moreno"/>
    <x v="4"/>
    <d v="2018-11-01T00:00:00"/>
    <s v="-"/>
    <s v="Mantenimiento Electrico"/>
    <d v="2023-08-01T00:00:00"/>
    <d v="1899-12-30T11:47:32"/>
    <d v="2023-08-01T00:00:00"/>
    <d v="1899-12-30T11:59:32"/>
    <n v="720"/>
    <n v="12"/>
    <s v="regulacion"/>
    <s v="ajuste"/>
    <n v="31"/>
    <s v="agosto"/>
    <s v="M"/>
    <m/>
    <s v="no"/>
    <m/>
    <m/>
    <m/>
  </r>
  <r>
    <n v="148239"/>
    <x v="34"/>
    <s v="Moreno"/>
    <x v="19"/>
    <d v="2023-07-21T00:00:00"/>
    <s v="Juan Manuel"/>
    <s v="Mantenimiento Mecanico"/>
    <d v="2023-08-01T00:00:00"/>
    <d v="1899-12-30T14:39:39"/>
    <d v="2023-08-01T00:00:00"/>
    <d v="1899-12-30T15:11:15"/>
    <n v="1896"/>
    <n v="31.6"/>
    <s v="Regulación y cambio de freno del antigiro"/>
    <s v="ajuste"/>
    <n v="31"/>
    <s v="agosto"/>
    <s v="T"/>
    <m/>
    <s v="no"/>
    <m/>
    <m/>
    <m/>
  </r>
  <r>
    <n v="148241"/>
    <x v="23"/>
    <s v="Moreno"/>
    <x v="12"/>
    <d v="2018-11-01T00:00:00"/>
    <s v="-"/>
    <s v="Mantenimiento Mecanico"/>
    <d v="2023-08-01T00:00:00"/>
    <d v="1899-12-30T14:44:41"/>
    <d v="2023-08-01T00:00:00"/>
    <d v="1899-12-30T14:49:13"/>
    <n v="272"/>
    <n v="4.5333333333333332"/>
    <s v="microparada"/>
    <s v="microparada"/>
    <n v="31"/>
    <s v="agosto"/>
    <s v="T"/>
    <m/>
    <s v="microparada"/>
    <m/>
    <m/>
    <m/>
  </r>
  <r>
    <n v="148242"/>
    <x v="0"/>
    <s v="Moreno"/>
    <x v="9"/>
    <d v="2018-11-01T00:00:00"/>
    <s v="-"/>
    <s v="Mantenimiento Electrico"/>
    <d v="2023-08-01T00:00:00"/>
    <d v="1899-12-30T14:47:38"/>
    <d v="2023-08-01T00:00:00"/>
    <d v="1899-12-30T14:59:57"/>
    <n v="739"/>
    <n v="12.316666666666666"/>
    <s v="Soluciona  el maquinista"/>
    <s v="no aplica"/>
    <n v="31"/>
    <s v="agosto"/>
    <s v="T"/>
    <m/>
    <s v="no aplica"/>
    <m/>
    <m/>
    <m/>
  </r>
  <r>
    <n v="148248"/>
    <x v="28"/>
    <s v="Moreno"/>
    <x v="6"/>
    <d v="2018-11-01T00:00:00"/>
    <s v="-"/>
    <s v="Mantenimiento Electrico"/>
    <d v="2023-08-01T00:00:00"/>
    <d v="1899-12-30T15:31:44"/>
    <d v="2023-08-01T00:00:00"/>
    <d v="1899-12-30T15:47:13"/>
    <n v="929"/>
    <n v="15.483333333333333"/>
    <s v="Se encuentran mangueras de vacío mal conectadas"/>
    <s v="ajuste"/>
    <n v="31"/>
    <s v="agosto"/>
    <s v="T"/>
    <m/>
    <s v="no"/>
    <m/>
    <m/>
    <m/>
  </r>
  <r>
    <n v="148250"/>
    <x v="2"/>
    <s v="Moreno"/>
    <x v="3"/>
    <d v="2021-02-04T00:00:00"/>
    <s v="Victor"/>
    <s v="Mantenimiento Mecanico"/>
    <d v="2023-08-01T00:00:00"/>
    <d v="1899-12-30T15:54:20"/>
    <d v="2023-08-01T00:00:00"/>
    <d v="1899-12-30T16:28:21"/>
    <n v="2041"/>
    <n v="34.016666666666666"/>
    <s v="Se destrabar linner y se cambia rodamiento  lineales"/>
    <s v="ajuste"/>
    <n v="31"/>
    <s v="agosto"/>
    <s v="T"/>
    <m/>
    <s v="no"/>
    <m/>
    <m/>
    <m/>
  </r>
  <r>
    <n v="148252"/>
    <x v="24"/>
    <s v="Moreno"/>
    <x v="12"/>
    <d v="2018-11-01T00:00:00"/>
    <s v="-"/>
    <s v="Mantenimiento Electrico"/>
    <d v="2023-08-01T00:00:00"/>
    <d v="1899-12-30T16:07:34"/>
    <d v="2023-08-01T00:00:00"/>
    <d v="1899-12-30T16:20:32"/>
    <n v="778"/>
    <n v="12.966666666666667"/>
    <s v="regulacion"/>
    <s v="ajuste"/>
    <n v="31"/>
    <s v="agosto"/>
    <s v="T"/>
    <m/>
    <s v="no"/>
    <m/>
    <m/>
    <m/>
  </r>
  <r>
    <n v="148257"/>
    <x v="37"/>
    <s v="Moreno"/>
    <x v="9"/>
    <d v="2018-11-01T00:00:00"/>
    <s v="-"/>
    <s v="Mantenimiento Electrico"/>
    <d v="2023-08-01T00:00:00"/>
    <d v="1899-12-30T16:59:57"/>
    <d v="2023-08-01T00:00:00"/>
    <d v="1899-12-30T17:00:01"/>
    <n v="4"/>
    <n v="6.6666666666666666E-2"/>
    <s v="microparada"/>
    <s v="microparada"/>
    <n v="31"/>
    <s v="agosto"/>
    <s v="T"/>
    <m/>
    <s v="microparada"/>
    <m/>
    <m/>
    <m/>
  </r>
  <r>
    <n v="148258"/>
    <x v="19"/>
    <s v="Moreno"/>
    <x v="9"/>
    <d v="2018-11-01T00:00:00"/>
    <s v="-"/>
    <s v="Mantenimiento Mecanico"/>
    <d v="2023-08-01T00:00:00"/>
    <d v="1899-12-30T17:00:10"/>
    <d v="2023-08-01T00:00:00"/>
    <d v="1899-12-30T17:00:21"/>
    <n v="11"/>
    <n v="0.18333333333333332"/>
    <s v="microparada"/>
    <s v="microparada"/>
    <n v="31"/>
    <s v="agosto"/>
    <s v="T"/>
    <m/>
    <s v="microparada"/>
    <m/>
    <m/>
    <m/>
  </r>
  <r>
    <n v="148259"/>
    <x v="37"/>
    <s v="Moreno"/>
    <x v="9"/>
    <d v="2018-11-01T00:00:00"/>
    <s v="-"/>
    <s v="Mantenimiento Mecanico"/>
    <d v="2023-08-01T00:00:00"/>
    <d v="1899-12-30T17:00:32"/>
    <d v="2023-08-01T00:00:00"/>
    <d v="1899-12-30T17:07:48"/>
    <n v="436"/>
    <n v="7.2666666666666666"/>
    <s v="microparada"/>
    <s v="microparada"/>
    <n v="31"/>
    <s v="agosto"/>
    <s v="T"/>
    <m/>
    <s v="microparada"/>
    <m/>
    <m/>
    <m/>
  </r>
  <r>
    <n v="148260"/>
    <x v="34"/>
    <s v="Moreno"/>
    <x v="19"/>
    <d v="2023-07-21T00:00:00"/>
    <s v="Juan Manuel"/>
    <s v="Mantenimiento Mecanico"/>
    <d v="2023-08-01T00:00:00"/>
    <d v="1899-12-30T17:14:52"/>
    <d v="2023-08-01T00:00:00"/>
    <d v="1899-12-30T17:51:03"/>
    <n v="2171"/>
    <n v="36.18333333333333"/>
    <s v="regulacion"/>
    <s v="ajuste"/>
    <n v="31"/>
    <s v="agosto"/>
    <s v="T"/>
    <m/>
    <s v="no"/>
    <m/>
    <m/>
    <m/>
  </r>
  <r>
    <n v="148263"/>
    <x v="19"/>
    <s v="Moreno"/>
    <x v="3"/>
    <d v="2021-02-04T00:00:00"/>
    <s v="Victor"/>
    <s v="Mantenimiento Mecanico"/>
    <d v="2023-08-01T00:00:00"/>
    <d v="1899-12-30T17:15:59"/>
    <d v="2023-08-01T00:00:00"/>
    <d v="1899-12-30T17:57:02"/>
    <n v="2463"/>
    <n v="41.05"/>
    <s v="se empareja la tensión de las correas de las pinzas"/>
    <s v="ajuste"/>
    <n v="31"/>
    <s v="agosto"/>
    <s v="T"/>
    <m/>
    <s v="no"/>
    <m/>
    <m/>
    <m/>
  </r>
  <r>
    <n v="148265"/>
    <x v="23"/>
    <s v="Moreno"/>
    <x v="12"/>
    <d v="2018-11-01T00:00:00"/>
    <s v="-"/>
    <s v="Mantenimiento Electrico"/>
    <d v="2023-08-01T00:00:00"/>
    <d v="1899-12-30T17:56:49"/>
    <d v="2023-08-01T00:00:00"/>
    <d v="1899-12-30T18:00:21"/>
    <n v="212"/>
    <n v="3.5333333333333332"/>
    <s v="microparada"/>
    <s v="microparada"/>
    <n v="31"/>
    <s v="agosto"/>
    <s v="T"/>
    <m/>
    <s v="microparada"/>
    <m/>
    <m/>
    <m/>
  </r>
  <r>
    <n v="148267"/>
    <x v="2"/>
    <s v="Moreno"/>
    <x v="3"/>
    <d v="2021-02-04T00:00:00"/>
    <s v="Victor"/>
    <s v="Mantenimiento Mecanico"/>
    <d v="2023-08-01T00:00:00"/>
    <d v="1899-12-30T18:32:16"/>
    <d v="2023-08-01T00:00:00"/>
    <d v="1899-12-30T18:41:11"/>
    <n v="535"/>
    <n v="8.9166666666666661"/>
    <s v="microparada"/>
    <s v="microparada"/>
    <n v="31"/>
    <s v="agosto"/>
    <s v="T"/>
    <m/>
    <s v="microparada"/>
    <m/>
    <m/>
    <m/>
  </r>
  <r>
    <n v="148269"/>
    <x v="19"/>
    <s v="Moreno"/>
    <x v="10"/>
    <d v="2023-05-17T00:00:00"/>
    <s v="Juan Manuel"/>
    <s v="Mantenimiento Mecanico"/>
    <d v="2023-08-01T00:00:00"/>
    <d v="1899-12-30T19:26:41"/>
    <d v="2023-08-01T00:00:00"/>
    <d v="1899-12-30T19:28:02"/>
    <n v="81"/>
    <n v="1.35"/>
    <s v="microparada"/>
    <s v="microparada"/>
    <n v="31"/>
    <s v="agosto"/>
    <s v="T"/>
    <m/>
    <s v="microparada"/>
    <m/>
    <m/>
    <m/>
  </r>
  <r>
    <n v="148270"/>
    <x v="19"/>
    <s v="Moreno"/>
    <x v="3"/>
    <d v="2021-02-04T00:00:00"/>
    <s v="Victor"/>
    <s v="Mantenimiento Mecanico"/>
    <d v="2023-08-01T00:00:00"/>
    <d v="1899-12-30T19:38:34"/>
    <d v="2023-08-01T00:00:00"/>
    <d v="1899-12-30T20:01:35"/>
    <n v="1381"/>
    <n v="23.016666666666666"/>
    <s v="Se regula crice de cuchilla"/>
    <s v="ajuste"/>
    <n v="31"/>
    <s v="agosto"/>
    <s v="T"/>
    <m/>
    <s v="no"/>
    <m/>
    <m/>
    <m/>
  </r>
  <r>
    <n v="148274"/>
    <x v="2"/>
    <s v="Moreno"/>
    <x v="3"/>
    <d v="2021-02-04T00:00:00"/>
    <s v="Victor"/>
    <s v="Mantenimiento Mecanico"/>
    <d v="2023-08-01T00:00:00"/>
    <d v="1899-12-30T20:08:42"/>
    <d v="2023-08-01T00:00:00"/>
    <d v="1899-12-30T20:50:16"/>
    <n v="2494"/>
    <n v="41.56666666666667"/>
    <s v="Se cambian mangueras de vacío del tomador de protectores"/>
    <s v="rotura"/>
    <n v="31"/>
    <s v="agosto"/>
    <s v="T"/>
    <m/>
    <s v="si"/>
    <m/>
    <m/>
    <m/>
  </r>
  <r>
    <n v="148278"/>
    <x v="19"/>
    <s v="Moreno"/>
    <x v="3"/>
    <d v="2021-02-04T00:00:00"/>
    <s v="Victor"/>
    <s v="Mantenimiento Mecanico"/>
    <d v="2023-08-01T00:00:00"/>
    <d v="1899-12-30T23:04:30"/>
    <d v="2023-08-01T00:00:00"/>
    <d v="1899-12-30T23:19:01"/>
    <n v="871"/>
    <n v="14.516666666666667"/>
    <s v="regulacion"/>
    <s v="ajuste"/>
    <n v="31"/>
    <s v="agosto"/>
    <s v="N"/>
    <m/>
    <s v="no"/>
    <m/>
    <m/>
    <m/>
  </r>
  <r>
    <n v="148293"/>
    <x v="25"/>
    <s v="Moreno"/>
    <x v="4"/>
    <d v="2018-11-01T00:00:00"/>
    <s v="-"/>
    <s v="Mantenimiento Electrico"/>
    <d v="2023-08-02T00:00:00"/>
    <d v="1899-12-30T07:50:54"/>
    <d v="2023-08-02T00:00:00"/>
    <d v="1899-12-30T07:54:13"/>
    <n v="199"/>
    <n v="3.3166666666666669"/>
    <s v="microparada"/>
    <s v="microparada"/>
    <n v="31"/>
    <s v="agosto"/>
    <s v="M"/>
    <m/>
    <s v="microparada"/>
    <m/>
    <m/>
    <m/>
  </r>
  <r>
    <n v="148309"/>
    <x v="0"/>
    <s v="Moreno"/>
    <x v="5"/>
    <d v="2018-11-01T00:00:00"/>
    <s v="-"/>
    <s v="Mantenimiento Mecanico"/>
    <d v="2023-08-02T00:00:00"/>
    <d v="1899-12-30T09:03:30"/>
    <d v="2023-08-02T00:00:00"/>
    <d v="1899-12-30T09:35:02"/>
    <n v="1892"/>
    <n v="31.533333333333335"/>
    <s v="regulación"/>
    <s v="ajuste"/>
    <n v="31"/>
    <s v="agosto"/>
    <s v="M"/>
    <m/>
    <s v="no"/>
    <m/>
    <m/>
    <m/>
  </r>
  <r>
    <n v="148310"/>
    <x v="2"/>
    <s v="Moreno"/>
    <x v="3"/>
    <d v="2021-02-04T00:00:00"/>
    <s v="Victor"/>
    <s v="Mantenimiento Mecanico"/>
    <d v="2023-08-02T00:00:00"/>
    <d v="1899-12-30T09:04:18"/>
    <d v="2023-08-02T00:00:00"/>
    <d v="1899-12-30T09:28:05"/>
    <n v="1427"/>
    <n v="23.783333333333335"/>
    <s v="falla con en el sensor"/>
    <s v="ajuste"/>
    <n v="31"/>
    <s v="agosto"/>
    <s v="M"/>
    <m/>
    <s v="no"/>
    <m/>
    <m/>
    <m/>
  </r>
  <r>
    <n v="148313"/>
    <x v="11"/>
    <s v="Moreno"/>
    <x v="9"/>
    <d v="2018-11-01T00:00:00"/>
    <s v="-"/>
    <s v="Mantenimiento Electrico"/>
    <d v="2023-08-02T00:00:00"/>
    <d v="1899-12-30T09:27:15"/>
    <d v="2023-08-02T00:00:00"/>
    <d v="1899-12-30T09:29:55"/>
    <n v="160"/>
    <n v="2.6666666666666665"/>
    <s v="microparada"/>
    <s v="microparada"/>
    <n v="31"/>
    <s v="agosto"/>
    <s v="M"/>
    <m/>
    <s v="microparada"/>
    <m/>
    <m/>
    <m/>
  </r>
  <r>
    <n v="148314"/>
    <x v="2"/>
    <s v="Moreno"/>
    <x v="3"/>
    <d v="2021-02-04T00:00:00"/>
    <s v="Victor"/>
    <s v="Mantenimiento Electrico"/>
    <d v="2023-08-02T00:00:00"/>
    <d v="1899-12-30T09:28:41"/>
    <d v="2023-08-02T00:00:00"/>
    <d v="1899-12-30T10:26:27"/>
    <n v="3466"/>
    <n v="57.766666666666666"/>
    <s v="falla con en el sensor"/>
    <s v="ajuste"/>
    <n v="31"/>
    <s v="agosto"/>
    <s v="M"/>
    <m/>
    <s v="no"/>
    <m/>
    <m/>
    <m/>
  </r>
  <r>
    <n v="148326"/>
    <x v="6"/>
    <s v="Moreno"/>
    <x v="7"/>
    <d v="2023-07-19T00:00:00"/>
    <s v="Juan Manuel"/>
    <s v="Mantenimiento Mecanico"/>
    <d v="2023-08-02T00:00:00"/>
    <d v="1899-12-30T10:52:22"/>
    <d v="2023-08-02T00:00:00"/>
    <d v="1899-12-30T12:48:00"/>
    <n v="6938"/>
    <n v="115.63333333333334"/>
    <s v="sin informacion"/>
    <s v="sin informacion"/>
    <n v="31"/>
    <s v="agosto"/>
    <s v="M"/>
    <m/>
    <s v="sin informacion"/>
    <m/>
    <m/>
    <m/>
  </r>
  <r>
    <n v="148330"/>
    <x v="16"/>
    <s v="Moreno"/>
    <x v="9"/>
    <d v="2020-01-13T00:00:00"/>
    <s v="Martín"/>
    <s v="Mantenimiento Electrico"/>
    <d v="2023-08-02T00:00:00"/>
    <d v="1899-12-30T11:33:09"/>
    <d v="2023-08-02T00:00:00"/>
    <d v="1899-12-30T11:48:10"/>
    <n v="901"/>
    <n v="15.016666666666667"/>
    <s v="regulación"/>
    <s v="ajuste"/>
    <n v="31"/>
    <s v="agosto"/>
    <s v="M"/>
    <m/>
    <s v="no"/>
    <m/>
    <m/>
    <m/>
  </r>
  <r>
    <n v="148332"/>
    <x v="16"/>
    <s v="Moreno"/>
    <x v="9"/>
    <d v="2020-01-13T00:00:00"/>
    <s v="Martín"/>
    <s v="Mantenimiento Electrico"/>
    <d v="2023-08-02T00:00:00"/>
    <d v="1899-12-30T11:54:18"/>
    <d v="2023-08-02T00:00:00"/>
    <d v="1899-12-30T13:36:20"/>
    <n v="6122"/>
    <n v="102.03333333333333"/>
    <s v="regulacion"/>
    <s v="ajuste"/>
    <n v="31"/>
    <s v="agosto"/>
    <s v="M"/>
    <m/>
    <s v="no"/>
    <m/>
    <m/>
    <m/>
  </r>
  <r>
    <n v="148342"/>
    <x v="10"/>
    <s v="Moreno"/>
    <x v="7"/>
    <d v="2020-09-30T00:00:00"/>
    <s v="Martín"/>
    <s v="Mantenimiento Mecanico"/>
    <d v="2023-08-02T00:00:00"/>
    <d v="1899-12-30T12:48:07"/>
    <d v="2023-08-02T00:00:00"/>
    <d v="1899-12-30T12:58:50"/>
    <n v="643"/>
    <n v="10.716666666666667"/>
    <s v="regulación"/>
    <s v="ajuste"/>
    <n v="31"/>
    <s v="agosto"/>
    <s v="M"/>
    <m/>
    <s v="no"/>
    <m/>
    <m/>
    <m/>
  </r>
  <r>
    <n v="148345"/>
    <x v="18"/>
    <s v="Moreno"/>
    <x v="11"/>
    <d v="2018-11-01T00:00:00"/>
    <s v="-"/>
    <s v="Mantenimiento Mecanico"/>
    <d v="2023-08-02T00:00:00"/>
    <d v="1899-12-30T12:51:23"/>
    <d v="2023-08-02T00:00:00"/>
    <d v="1899-12-30T12:52:16"/>
    <n v="53"/>
    <n v="0.8833333333333333"/>
    <s v="microparada"/>
    <s v="microparada"/>
    <n v="31"/>
    <s v="agosto"/>
    <s v="M"/>
    <m/>
    <s v="microparada"/>
    <m/>
    <m/>
    <m/>
  </r>
  <r>
    <n v="148348"/>
    <x v="18"/>
    <s v="Moreno"/>
    <x v="11"/>
    <d v="2018-11-01T00:00:00"/>
    <s v="-"/>
    <s v="Mantenimiento Mecanico"/>
    <d v="2023-08-02T00:00:00"/>
    <d v="1899-12-30T12:57:14"/>
    <d v="2023-08-02T00:00:00"/>
    <d v="1899-12-30T13:36:40"/>
    <n v="2366"/>
    <n v="39.43333333333333"/>
    <s v=" Se cambia toma de etiquetas y se regula"/>
    <s v="ajuste"/>
    <n v="31"/>
    <s v="agosto"/>
    <s v="M"/>
    <m/>
    <s v="no"/>
    <m/>
    <m/>
    <m/>
  </r>
  <r>
    <n v="148350"/>
    <x v="10"/>
    <s v="Moreno"/>
    <x v="7"/>
    <d v="2020-09-30T00:00:00"/>
    <s v="Martín"/>
    <s v="Mantenimiento Electrico"/>
    <d v="2023-08-02T00:00:00"/>
    <d v="1899-12-30T13:16:46"/>
    <d v="2023-08-02T00:00:00"/>
    <d v="1899-12-30T13:27:42"/>
    <n v="656"/>
    <n v="10.933333333333334"/>
    <s v="regulación"/>
    <s v="ajuste"/>
    <n v="31"/>
    <s v="agosto"/>
    <s v="M"/>
    <m/>
    <s v="no"/>
    <m/>
    <m/>
    <m/>
  </r>
  <r>
    <n v="148358"/>
    <x v="18"/>
    <s v="Moreno"/>
    <x v="11"/>
    <d v="2018-11-01T00:00:00"/>
    <s v="-"/>
    <s v="Mantenimiento Mecanico"/>
    <d v="2023-08-02T00:00:00"/>
    <d v="1899-12-30T14:32:53"/>
    <d v="2023-08-02T00:00:00"/>
    <d v="1899-12-30T14:54:38"/>
    <n v="1305"/>
    <n v="21.75"/>
    <s v="Se cambia toma de etiquetas y se regula"/>
    <s v="ajuste"/>
    <n v="31"/>
    <s v="agosto"/>
    <s v="T"/>
    <m/>
    <s v="no"/>
    <m/>
    <m/>
    <m/>
  </r>
  <r>
    <n v="148359"/>
    <x v="22"/>
    <s v="Moreno"/>
    <x v="19"/>
    <d v="2021-08-24T00:00:00"/>
    <s v="Sebastian "/>
    <s v="Mantenimiento Electrico"/>
    <d v="2023-08-02T00:00:00"/>
    <d v="1899-12-30T14:33:52"/>
    <d v="2023-08-02T00:00:00"/>
    <d v="1899-12-30T15:40:33"/>
    <n v="4001"/>
    <n v="66.683333333333337"/>
    <s v="regulacion de parametros"/>
    <s v="ajuste"/>
    <n v="31"/>
    <s v="agosto"/>
    <s v="T"/>
    <m/>
    <s v="no"/>
    <m/>
    <m/>
    <m/>
  </r>
  <r>
    <n v="148361"/>
    <x v="0"/>
    <s v="Moreno"/>
    <x v="4"/>
    <d v="2018-11-01T00:00:00"/>
    <s v="-"/>
    <s v="Mantenimiento Electrico"/>
    <d v="2023-08-02T00:00:00"/>
    <d v="1899-12-30T14:45:23"/>
    <d v="2023-08-02T00:00:00"/>
    <d v="1899-12-30T14:53:58"/>
    <n v="515"/>
    <n v="8.5833333333333339"/>
    <s v="microparada"/>
    <s v="microparada"/>
    <n v="31"/>
    <s v="agosto"/>
    <s v="T"/>
    <m/>
    <s v="microparada"/>
    <m/>
    <m/>
    <m/>
  </r>
  <r>
    <n v="148369"/>
    <x v="22"/>
    <s v="Moreno"/>
    <x v="19"/>
    <d v="2021-08-24T00:00:00"/>
    <s v="Sebastian "/>
    <s v="Mantenimiento Electrico"/>
    <d v="2023-08-02T00:00:00"/>
    <d v="1899-12-30T17:05:05"/>
    <d v="2023-08-02T00:00:00"/>
    <d v="1899-12-30T17:40:22"/>
    <n v="2117"/>
    <n v="35.283333333333331"/>
    <s v="regulacion de parametros"/>
    <s v="ajuste"/>
    <n v="31"/>
    <s v="agosto"/>
    <s v="T"/>
    <m/>
    <s v="no"/>
    <m/>
    <m/>
    <m/>
  </r>
  <r>
    <n v="148371"/>
    <x v="2"/>
    <s v="Moreno"/>
    <x v="3"/>
    <d v="2021-02-04T00:00:00"/>
    <s v="Victor"/>
    <s v="Mantenimiento Electrico"/>
    <d v="2023-08-02T00:00:00"/>
    <d v="1899-12-30T17:40:35"/>
    <d v="2023-08-02T00:00:00"/>
    <d v="1899-12-30T17:58:10"/>
    <n v="1055"/>
    <n v="17.583333333333332"/>
    <s v="se regula sensor "/>
    <s v="ajuste"/>
    <n v="31"/>
    <s v="agosto"/>
    <s v="T"/>
    <m/>
    <s v="no"/>
    <m/>
    <m/>
    <m/>
  </r>
  <r>
    <n v="148381"/>
    <x v="19"/>
    <s v="Moreno"/>
    <x v="3"/>
    <d v="2021-02-04T00:00:00"/>
    <s v="Victor"/>
    <s v="Mantenimiento Mecanico"/>
    <d v="2023-08-02T00:00:00"/>
    <d v="1899-12-30T18:17:55"/>
    <d v="2023-08-02T00:00:00"/>
    <d v="1899-12-30T18:25:22"/>
    <n v="447"/>
    <n v="7.45"/>
    <s v="microparada"/>
    <s v="microparada"/>
    <n v="31"/>
    <s v="agosto"/>
    <s v="T"/>
    <m/>
    <s v="microparada"/>
    <m/>
    <m/>
    <m/>
  </r>
  <r>
    <n v="148382"/>
    <x v="22"/>
    <s v="Moreno"/>
    <x v="19"/>
    <d v="2021-08-24T00:00:00"/>
    <s v="Sebastian "/>
    <s v="Mantenimiento Electrico"/>
    <d v="2023-08-02T00:00:00"/>
    <d v="1899-12-30T18:26:06"/>
    <d v="2023-08-02T00:00:00"/>
    <d v="1899-12-30T19:38:23"/>
    <n v="4337"/>
    <n v="72.283333333333331"/>
    <s v="regulacion de parametros"/>
    <s v="ajuste"/>
    <n v="31"/>
    <s v="agosto"/>
    <s v="T"/>
    <m/>
    <s v="no"/>
    <m/>
    <m/>
    <m/>
  </r>
  <r>
    <n v="148384"/>
    <x v="1"/>
    <s v="Moreno"/>
    <x v="2"/>
    <d v="2020-10-16T00:00:00"/>
    <s v="Martín"/>
    <s v="Mantenimiento Mecanico"/>
    <d v="2023-08-02T00:00:00"/>
    <d v="1899-12-30T18:43:35"/>
    <d v="2023-08-02T00:00:00"/>
    <d v="1899-12-30T18:51:58"/>
    <n v="503"/>
    <n v="8.3833333333333329"/>
    <s v="microparada"/>
    <s v="microparada"/>
    <n v="31"/>
    <s v="agosto"/>
    <s v="T"/>
    <m/>
    <s v="microparada"/>
    <m/>
    <m/>
    <m/>
  </r>
  <r>
    <n v="148385"/>
    <x v="1"/>
    <s v="Moreno"/>
    <x v="2"/>
    <d v="2020-10-16T00:00:00"/>
    <s v="Martín"/>
    <s v="Mantenimiento Mecanico"/>
    <d v="2023-08-02T00:00:00"/>
    <d v="1899-12-30T18:52:04"/>
    <d v="2023-08-02T00:00:00"/>
    <d v="1899-12-30T19:27:01"/>
    <n v="2097"/>
    <n v="34.950000000000003"/>
    <s v="Se da de alta los rodillos. Ya que no hay y esta teniendo problemas con el planchado de la etiqueta"/>
    <s v="ajuste"/>
    <n v="31"/>
    <s v="agosto"/>
    <s v="T"/>
    <m/>
    <s v="no"/>
    <m/>
    <m/>
    <m/>
  </r>
  <r>
    <n v="148389"/>
    <x v="1"/>
    <s v="Moreno"/>
    <x v="2"/>
    <d v="2020-10-16T00:00:00"/>
    <s v="Martín"/>
    <s v="Mantenimiento Mecanico"/>
    <d v="2023-08-02T00:00:00"/>
    <d v="1899-12-30T19:29:11"/>
    <d v="2023-08-03T00:00:00"/>
    <d v="1899-12-30T06:03:02"/>
    <n v="38031"/>
    <n v="633.85"/>
    <s v="Se da de alta los rodillos. Ya que no hay y esta teniendo problemas con el planchado de la etiqueta"/>
    <s v="ajuste"/>
    <n v="31"/>
    <s v="agosto"/>
    <s v="T"/>
    <m/>
    <s v="no"/>
    <m/>
    <m/>
    <m/>
  </r>
  <r>
    <n v="148390"/>
    <x v="19"/>
    <s v="Moreno"/>
    <x v="19"/>
    <d v="2018-11-01T00:00:00"/>
    <s v="-"/>
    <s v="Mantenimiento Mecanico"/>
    <d v="2023-08-02T00:00:00"/>
    <d v="1899-12-30T19:38:32"/>
    <d v="2023-08-02T00:00:00"/>
    <d v="1899-12-30T19:48:03"/>
    <n v="571"/>
    <n v="9.5166666666666675"/>
    <s v="microparada"/>
    <s v="microparada"/>
    <n v="31"/>
    <s v="agosto"/>
    <s v="T"/>
    <m/>
    <s v="microparada"/>
    <m/>
    <m/>
    <m/>
  </r>
  <r>
    <n v="148393"/>
    <x v="22"/>
    <s v="Moreno"/>
    <x v="19"/>
    <d v="2021-08-24T00:00:00"/>
    <s v="Sebastian "/>
    <s v="Mantenimiento Electrico"/>
    <d v="2023-08-02T00:00:00"/>
    <d v="1899-12-30T19:48:21"/>
    <d v="2023-08-03T00:00:00"/>
    <d v="1899-12-30T06:03:42"/>
    <n v="36921"/>
    <n v="615.35"/>
    <s v="Cambio de parámetros  en estrella"/>
    <s v="ajuste"/>
    <n v="31"/>
    <s v="agosto"/>
    <s v="T"/>
    <m/>
    <s v="no"/>
    <m/>
    <m/>
    <m/>
  </r>
  <r>
    <n v="148394"/>
    <x v="3"/>
    <s v="Moreno"/>
    <x v="3"/>
    <d v="2021-02-04T00:00:00"/>
    <s v="Victor"/>
    <s v="Mantenimiento Mecanico"/>
    <d v="2023-08-02T00:00:00"/>
    <d v="1899-12-30T20:10:33"/>
    <d v="2023-08-02T00:00:00"/>
    <d v="1899-12-30T20:43:04"/>
    <n v="1951"/>
    <n v="32.516666666666666"/>
    <s v="Se traba actuador"/>
    <s v="ajuste"/>
    <n v="31"/>
    <s v="agosto"/>
    <s v="T"/>
    <m/>
    <s v="no"/>
    <m/>
    <m/>
    <m/>
  </r>
  <r>
    <n v="148396"/>
    <x v="0"/>
    <s v="Moreno"/>
    <x v="5"/>
    <d v="2018-11-01T00:00:00"/>
    <s v="-"/>
    <s v="Mantenimiento Electrico"/>
    <d v="2023-08-02T00:00:00"/>
    <d v="1899-12-30T20:35:54"/>
    <d v="2023-08-02T00:00:00"/>
    <d v="1899-12-30T20:49:22"/>
    <n v="808"/>
    <n v="13.466666666666667"/>
    <s v="regulación sensor"/>
    <s v="ajuste"/>
    <n v="31"/>
    <s v="agosto"/>
    <s v="T"/>
    <m/>
    <s v="no"/>
    <m/>
    <m/>
    <m/>
  </r>
  <r>
    <n v="148407"/>
    <x v="0"/>
    <s v="Moreno"/>
    <x v="17"/>
    <d v="2018-11-01T00:00:00"/>
    <s v="-"/>
    <s v="Mantenimiento Mecanico"/>
    <d v="2023-08-03T00:00:00"/>
    <d v="1899-12-30T07:20:17"/>
    <d v="2023-08-03T00:00:00"/>
    <d v="1899-12-30T08:42:00"/>
    <n v="4903"/>
    <n v="81.716666666666669"/>
    <s v="fue para pedir asistencia en L29"/>
    <s v="no aplica"/>
    <n v="31"/>
    <s v="agosto"/>
    <s v="M"/>
    <m/>
    <s v="no aplica"/>
    <m/>
    <m/>
    <m/>
  </r>
  <r>
    <n v="148409"/>
    <x v="24"/>
    <s v="Moreno"/>
    <x v="12"/>
    <d v="2018-11-01T00:00:00"/>
    <s v="-"/>
    <s v="Mantenimiento Mecanico"/>
    <d v="2023-08-03T00:00:00"/>
    <d v="1899-12-30T07:35:27"/>
    <d v="2023-08-03T00:00:00"/>
    <d v="1899-12-30T09:02:06"/>
    <n v="5199"/>
    <n v="86.65"/>
    <s v="se habían aflojado los tornillos del cuerpo"/>
    <s v="ajuste"/>
    <n v="31"/>
    <s v="agosto"/>
    <s v="M"/>
    <m/>
    <s v="no"/>
    <m/>
    <m/>
    <m/>
  </r>
  <r>
    <n v="148426"/>
    <x v="9"/>
    <s v="Moreno"/>
    <x v="6"/>
    <d v="2021-03-03T00:00:00"/>
    <s v="Martín"/>
    <s v="Mantenimiento Mecanico"/>
    <d v="2023-08-03T00:00:00"/>
    <d v="1899-12-30T12:18:20"/>
    <d v="2023-08-03T00:00:00"/>
    <d v="1899-12-30T12:39:36"/>
    <n v="1276"/>
    <n v="21.266666666666666"/>
    <s v="regulacion"/>
    <s v="ajuste"/>
    <n v="31"/>
    <s v="agosto"/>
    <s v="M"/>
    <m/>
    <s v="no"/>
    <m/>
    <m/>
    <m/>
  </r>
  <r>
    <n v="148429"/>
    <x v="2"/>
    <s v="Moreno"/>
    <x v="3"/>
    <d v="2021-02-04T00:00:00"/>
    <s v="Victor"/>
    <s v="Mantenimiento Electrico"/>
    <d v="2023-08-03T00:00:00"/>
    <d v="1899-12-30T12:41:32"/>
    <d v="2023-08-03T00:00:00"/>
    <d v="1899-12-30T14:58:08"/>
    <n v="8196"/>
    <n v="136.6"/>
    <s v="sin informacion"/>
    <s v="sin informacion"/>
    <n v="31"/>
    <s v="agosto"/>
    <s v="M"/>
    <m/>
    <s v="sin informacion"/>
    <m/>
    <m/>
    <m/>
  </r>
  <r>
    <n v="148434"/>
    <x v="1"/>
    <s v="Moreno"/>
    <x v="2"/>
    <d v="2020-10-16T00:00:00"/>
    <s v="Martín"/>
    <s v="Mantenimiento Electrico"/>
    <d v="2023-08-03T00:00:00"/>
    <d v="1899-12-30T14:45:24"/>
    <d v="2023-08-03T00:00:00"/>
    <d v="1899-12-30T17:46:59"/>
    <n v="10895"/>
    <n v="181.58333333333334"/>
    <s v="se instalan los  sensores de la etiquetadora, se reguló y se cambia cableado de la posición 3"/>
    <s v="ajuste"/>
    <n v="31"/>
    <s v="agosto"/>
    <s v="T"/>
    <m/>
    <s v="no"/>
    <m/>
    <m/>
    <m/>
  </r>
  <r>
    <n v="148436"/>
    <x v="19"/>
    <s v="Moreno"/>
    <x v="3"/>
    <d v="2021-02-04T00:00:00"/>
    <s v="Victor"/>
    <s v="Mantenimiento Mecanico"/>
    <d v="2023-08-03T00:00:00"/>
    <d v="1899-12-30T15:19:21"/>
    <d v="2023-08-03T00:00:00"/>
    <d v="1899-12-30T15:34:16"/>
    <n v="895"/>
    <n v="14.916666666666666"/>
    <s v="regula elevadores inclinación"/>
    <s v="ajuste"/>
    <n v="31"/>
    <s v="agosto"/>
    <s v="T"/>
    <m/>
    <s v="no"/>
    <m/>
    <m/>
    <m/>
  </r>
  <r>
    <n v="148438"/>
    <x v="9"/>
    <s v="Moreno"/>
    <x v="6"/>
    <d v="2021-03-03T00:00:00"/>
    <s v="Martín"/>
    <s v="Mantenimiento Mecanico"/>
    <d v="2023-08-03T00:00:00"/>
    <d v="1899-12-30T15:39:25"/>
    <d v="2023-08-03T00:00:00"/>
    <d v="1899-12-30T16:41:10"/>
    <n v="3705"/>
    <n v="61.75"/>
    <s v="Se ajusta centro de válvula"/>
    <s v="ajuste"/>
    <n v="31"/>
    <s v="agosto"/>
    <s v="T"/>
    <m/>
    <s v="no"/>
    <m/>
    <m/>
    <m/>
  </r>
  <r>
    <n v="148448"/>
    <x v="3"/>
    <s v="Moreno"/>
    <x v="10"/>
    <d v="2018-11-01T00:00:00"/>
    <s v="-"/>
    <s v="Mantenimiento Mecanico"/>
    <d v="2023-08-03T00:00:00"/>
    <d v="1899-12-30T16:22:20"/>
    <d v="2023-08-03T00:00:00"/>
    <d v="1899-12-30T16:30:19"/>
    <n v="479"/>
    <n v="7.9833333333333334"/>
    <s v="microparada"/>
    <s v="microparada"/>
    <n v="31"/>
    <s v="agosto"/>
    <s v="T"/>
    <m/>
    <s v="microparada"/>
    <m/>
    <m/>
    <m/>
  </r>
  <r>
    <n v="148453"/>
    <x v="9"/>
    <s v="Moreno"/>
    <x v="6"/>
    <d v="2021-03-03T00:00:00"/>
    <s v="Martín"/>
    <s v="Mantenimiento Mecanico"/>
    <d v="2023-08-03T00:00:00"/>
    <d v="1899-12-30T16:55:51"/>
    <d v="2023-08-03T00:00:00"/>
    <d v="1899-12-30T17:18:59"/>
    <n v="1388"/>
    <n v="23.133333333333333"/>
    <s v="Se encuentra una manguera que pierde (no se cambia por que no hay repuesto)"/>
    <s v="ajuste"/>
    <n v="31"/>
    <s v="agosto"/>
    <s v="T"/>
    <m/>
    <s v="no"/>
    <m/>
    <m/>
    <m/>
  </r>
  <r>
    <n v="148456"/>
    <x v="37"/>
    <s v="Moreno"/>
    <x v="9"/>
    <d v="2018-11-01T00:00:00"/>
    <s v="-"/>
    <s v="Mantenimiento Mecanico"/>
    <d v="2023-08-03T00:00:00"/>
    <d v="1899-12-30T17:36:44"/>
    <d v="2023-08-03T00:00:00"/>
    <d v="1899-12-30T18:04:14"/>
    <n v="1650"/>
    <n v="27.5"/>
    <s v="resuelve el maquinista"/>
    <s v="no aplica"/>
    <n v="31"/>
    <s v="agosto"/>
    <s v="T"/>
    <m/>
    <s v="no aplica"/>
    <m/>
    <m/>
    <m/>
  </r>
  <r>
    <n v="148463"/>
    <x v="19"/>
    <s v="Moreno"/>
    <x v="3"/>
    <d v="2021-02-04T00:00:00"/>
    <s v="Victor"/>
    <s v="Mantenimiento Mecanico"/>
    <d v="2023-08-03T00:00:00"/>
    <d v="1899-12-30T18:12:05"/>
    <d v="2023-08-03T00:00:00"/>
    <d v="1899-12-30T18:32:47"/>
    <n v="1242"/>
    <n v="20.7"/>
    <s v="se cambió tornillos de celofanadora"/>
    <s v="ajuste"/>
    <n v="31"/>
    <s v="agosto"/>
    <s v="T"/>
    <m/>
    <s v="no"/>
    <m/>
    <m/>
    <m/>
  </r>
  <r>
    <n v="148464"/>
    <x v="19"/>
    <s v="Moreno"/>
    <x v="10"/>
    <d v="2023-05-17T00:00:00"/>
    <s v="Juan Manuel"/>
    <s v="Mantenimiento Electrico"/>
    <d v="2023-08-03T00:00:00"/>
    <d v="1899-12-30T18:14:03"/>
    <d v="2023-08-03T00:00:00"/>
    <d v="1899-12-30T18:14:57"/>
    <n v="54"/>
    <n v="0.9"/>
    <s v="microparada"/>
    <s v="microparada"/>
    <n v="31"/>
    <s v="agosto"/>
    <s v="T"/>
    <m/>
    <s v="microparada"/>
    <m/>
    <m/>
    <m/>
  </r>
  <r>
    <n v="148471"/>
    <x v="23"/>
    <s v="Moreno"/>
    <x v="3"/>
    <d v="2023-01-04T00:00:00"/>
    <s v="Juan Manuel"/>
    <s v="Mantenimiento Mecanico"/>
    <d v="2023-08-03T00:00:00"/>
    <d v="1899-12-30T18:44:33"/>
    <d v="2023-08-03T00:00:00"/>
    <d v="1899-12-30T18:53:19"/>
    <n v="526"/>
    <n v="8.7666666666666675"/>
    <s v="microparada"/>
    <s v="microparada"/>
    <n v="31"/>
    <s v="agosto"/>
    <s v="T"/>
    <m/>
    <s v="microparada"/>
    <m/>
    <m/>
    <m/>
  </r>
  <r>
    <n v="148475"/>
    <x v="28"/>
    <s v="Moreno"/>
    <x v="17"/>
    <d v="2018-11-01T00:00:00"/>
    <s v="-"/>
    <s v="Mantenimiento Electrico"/>
    <d v="2023-08-03T00:00:00"/>
    <d v="1899-12-30T18:58:32"/>
    <d v="2023-08-03T00:00:00"/>
    <d v="1899-12-30T19:48:26"/>
    <n v="2994"/>
    <n v="49.9"/>
    <s v="se regula sensor de presencia de caja"/>
    <s v="ajuste"/>
    <n v="31"/>
    <s v="agosto"/>
    <s v="T"/>
    <m/>
    <s v="no"/>
    <m/>
    <m/>
    <m/>
  </r>
  <r>
    <n v="148477"/>
    <x v="9"/>
    <s v="Moreno"/>
    <x v="6"/>
    <d v="2021-03-03T00:00:00"/>
    <s v="Martín"/>
    <s v="Mantenimiento Mecanico"/>
    <d v="2023-08-03T00:00:00"/>
    <d v="1899-12-30T19:44:46"/>
    <d v="2023-08-03T00:00:00"/>
    <d v="1899-12-30T20:48:34"/>
    <n v="3828"/>
    <n v="63.8"/>
    <s v="se ajusta válvula de  llenado y se cambian pistón"/>
    <s v="ajuste"/>
    <n v="31"/>
    <s v="agosto"/>
    <s v="T"/>
    <m/>
    <s v="no"/>
    <m/>
    <m/>
    <m/>
  </r>
  <r>
    <n v="148481"/>
    <x v="0"/>
    <s v="Moreno"/>
    <x v="8"/>
    <d v="2018-11-01T00:00:00"/>
    <s v="-"/>
    <s v="Mantenimiento Electrico"/>
    <d v="2023-08-03T00:00:00"/>
    <d v="1899-12-30T20:13:50"/>
    <d v="2023-08-03T00:00:00"/>
    <d v="1899-12-30T20:14:19"/>
    <n v="29"/>
    <n v="0.48333333333333334"/>
    <s v="microparada"/>
    <s v="microparada"/>
    <n v="31"/>
    <s v="agosto"/>
    <s v="T"/>
    <m/>
    <s v="microparada"/>
    <m/>
    <m/>
    <m/>
  </r>
  <r>
    <n v="148482"/>
    <x v="34"/>
    <s v="Moreno"/>
    <x v="19"/>
    <d v="2023-07-21T00:00:00"/>
    <s v="Juan Manuel"/>
    <s v="Mantenimiento Mecanico"/>
    <d v="2023-08-03T00:00:00"/>
    <d v="1899-12-30T20:15:11"/>
    <d v="2023-08-03T00:00:00"/>
    <d v="1899-12-30T21:30:32"/>
    <n v="4521"/>
    <n v="75.349999999999994"/>
    <s v="sin informacion"/>
    <s v="sin informacion"/>
    <n v="31"/>
    <s v="agosto"/>
    <s v="T"/>
    <m/>
    <s v="sin informacion"/>
    <m/>
    <m/>
    <m/>
  </r>
  <r>
    <n v="148486"/>
    <x v="19"/>
    <s v="Moreno"/>
    <x v="12"/>
    <d v="2020-02-21T00:00:00"/>
    <s v="Martín"/>
    <s v="Mantenimiento Mecanico"/>
    <d v="2023-08-03T00:00:00"/>
    <d v="1899-12-30T20:52:34"/>
    <d v="2023-08-03T00:00:00"/>
    <d v="1899-12-30T21:49:19"/>
    <n v="3405"/>
    <n v="56.75"/>
    <s v="celofanadora regulación"/>
    <s v="ajuste"/>
    <n v="31"/>
    <s v="agosto"/>
    <s v="T"/>
    <m/>
    <s v="no"/>
    <m/>
    <m/>
    <m/>
  </r>
  <r>
    <n v="148489"/>
    <x v="9"/>
    <s v="Moreno"/>
    <x v="6"/>
    <d v="2021-03-03T00:00:00"/>
    <s v="Martín"/>
    <s v="Mantenimiento Mecanico"/>
    <d v="2023-08-03T00:00:00"/>
    <d v="1899-12-30T21:17:50"/>
    <d v="2023-08-03T00:00:00"/>
    <d v="1899-12-30T22:51:06"/>
    <n v="5596"/>
    <n v="93.266666666666666"/>
    <s v="se traba pistón de llenado. Se desarma y limpia."/>
    <s v="ajuste"/>
    <n v="31"/>
    <s v="agosto"/>
    <s v="T"/>
    <m/>
    <s v="no"/>
    <m/>
    <m/>
    <m/>
  </r>
  <r>
    <n v="148490"/>
    <x v="0"/>
    <s v="Moreno"/>
    <x v="13"/>
    <d v="2018-11-01T00:00:00"/>
    <s v="-"/>
    <s v="Mantenimiento Electrico"/>
    <d v="2023-08-03T00:00:00"/>
    <d v="1899-12-30T21:24:59"/>
    <d v="2023-08-03T00:00:00"/>
    <d v="1899-12-30T21:25:05"/>
    <n v="6"/>
    <n v="0.1"/>
    <s v="microparada"/>
    <s v="microparada"/>
    <n v="31"/>
    <s v="agosto"/>
    <s v="T"/>
    <m/>
    <s v="microparada"/>
    <m/>
    <m/>
    <m/>
  </r>
  <r>
    <n v="148491"/>
    <x v="0"/>
    <s v="Moreno"/>
    <x v="13"/>
    <d v="2018-11-01T00:00:00"/>
    <s v="-"/>
    <s v="Mantenimiento Mecanico"/>
    <d v="2023-08-03T00:00:00"/>
    <d v="1899-12-30T21:25:21"/>
    <d v="2023-08-03T00:00:00"/>
    <d v="1899-12-30T21:29:38"/>
    <n v="257"/>
    <n v="4.2833333333333332"/>
    <s v="microparada"/>
    <s v="microparada"/>
    <n v="31"/>
    <s v="agosto"/>
    <s v="T"/>
    <m/>
    <s v="microparada"/>
    <m/>
    <m/>
    <m/>
  </r>
  <r>
    <n v="148495"/>
    <x v="11"/>
    <s v="Moreno"/>
    <x v="6"/>
    <d v="2018-11-01T00:00:00"/>
    <s v="-"/>
    <s v="Mantenimiento Mecanico"/>
    <d v="2023-08-04T00:00:00"/>
    <d v="1899-12-30T06:14:38"/>
    <d v="2023-08-04T00:00:00"/>
    <d v="1899-12-30T06:41:45"/>
    <n v="1627"/>
    <n v="27.116666666666667"/>
    <s v="sin informacion"/>
    <s v="sin informacion"/>
    <n v="31"/>
    <s v="agosto"/>
    <s v="M"/>
    <m/>
    <s v="sin informacion"/>
    <m/>
    <m/>
    <m/>
  </r>
  <r>
    <n v="148500"/>
    <x v="38"/>
    <s v="Moreno"/>
    <x v="6"/>
    <d v="2019-10-08T00:00:00"/>
    <s v="Martín"/>
    <s v="Mantenimiento Mecanico"/>
    <d v="2023-08-04T00:00:00"/>
    <d v="1899-12-30T06:44:01"/>
    <d v="2023-08-04T00:00:00"/>
    <d v="1899-12-30T06:47:46"/>
    <n v="225"/>
    <n v="3.75"/>
    <s v="microparada"/>
    <s v="microparada"/>
    <n v="31"/>
    <s v="agosto"/>
    <s v="M"/>
    <m/>
    <s v="microparada"/>
    <m/>
    <m/>
    <m/>
  </r>
  <r>
    <n v="148508"/>
    <x v="10"/>
    <s v="Moreno"/>
    <x v="7"/>
    <d v="2020-09-30T00:00:00"/>
    <s v="Martín"/>
    <s v="Mantenimiento Mecanico"/>
    <d v="2023-08-04T00:00:00"/>
    <d v="1899-12-30T08:05:21"/>
    <d v="2023-08-04T00:00:00"/>
    <d v="1899-12-30T08:08:11"/>
    <n v="170"/>
    <n v="2.8333333333333335"/>
    <s v="microparada"/>
    <s v="microparada"/>
    <n v="31"/>
    <s v="agosto"/>
    <s v="M"/>
    <m/>
    <s v="microparada"/>
    <m/>
    <m/>
    <m/>
  </r>
  <r>
    <n v="148511"/>
    <x v="0"/>
    <s v="Moreno"/>
    <x v="18"/>
    <d v="2018-11-01T00:00:00"/>
    <s v="-"/>
    <s v="Mantenimiento Mecanico"/>
    <d v="2023-08-04T00:00:00"/>
    <d v="1899-12-30T08:38:38"/>
    <d v="2023-08-04T00:00:00"/>
    <d v="1899-12-30T08:49:31"/>
    <n v="653"/>
    <n v="10.883333333333333"/>
    <s v="regulacion"/>
    <s v="ajuste"/>
    <n v="31"/>
    <s v="agosto"/>
    <s v="M"/>
    <m/>
    <s v="no"/>
    <m/>
    <m/>
    <m/>
  </r>
  <r>
    <n v="148517"/>
    <x v="0"/>
    <s v="Moreno"/>
    <x v="3"/>
    <d v="2021-02-04T00:00:00"/>
    <s v="Victor"/>
    <s v="Mantenimiento Electrico"/>
    <d v="2023-08-04T00:00:00"/>
    <d v="1899-12-30T09:07:59"/>
    <d v="2023-08-04T00:00:00"/>
    <d v="1899-12-30T09:17:59"/>
    <n v="600"/>
    <n v="10"/>
    <s v="microparada"/>
    <s v="microparada"/>
    <n v="31"/>
    <s v="agosto"/>
    <s v="M"/>
    <m/>
    <s v="microparada"/>
    <m/>
    <m/>
    <m/>
  </r>
  <r>
    <n v="148527"/>
    <x v="0"/>
    <s v="Moreno"/>
    <x v="9"/>
    <d v="2018-11-01T00:00:00"/>
    <s v="-"/>
    <s v="Mantenimiento Mecanico"/>
    <d v="2023-08-04T00:00:00"/>
    <d v="1899-12-30T09:54:57"/>
    <d v="2023-08-04T00:00:00"/>
    <d v="1899-12-30T11:09:15"/>
    <n v="4458"/>
    <n v="74.3"/>
    <s v="se limpian 2 bulker no cortaban"/>
    <s v="ajuste"/>
    <n v="31"/>
    <s v="agosto"/>
    <s v="M"/>
    <m/>
    <s v="no"/>
    <m/>
    <m/>
    <m/>
  </r>
  <r>
    <n v="148548"/>
    <x v="0"/>
    <s v="Moreno"/>
    <x v="3"/>
    <d v="2021-02-04T00:00:00"/>
    <s v="Victor"/>
    <s v="Mantenimiento Mecanico"/>
    <d v="2023-08-04T00:00:00"/>
    <d v="1899-12-30T11:26:22"/>
    <d v="2023-08-04T00:00:00"/>
    <d v="1899-12-30T14:20:05"/>
    <n v="10423"/>
    <n v="173.71666666666667"/>
    <s v="se rompió un eslabon y cruzo la cadena sobre la guía se desarmo el cajón para poder sacarlo"/>
    <s v="rotura"/>
    <n v="31"/>
    <s v="agosto"/>
    <s v="M"/>
    <m/>
    <s v="si"/>
    <m/>
    <m/>
    <m/>
  </r>
  <r>
    <n v="148562"/>
    <x v="0"/>
    <s v="Moreno"/>
    <x v="12"/>
    <d v="2018-11-01T00:00:00"/>
    <s v="-"/>
    <s v="Mantenimiento Electrico"/>
    <d v="2023-08-04T00:00:00"/>
    <d v="1899-12-30T15:03:38"/>
    <d v="2023-08-04T00:00:00"/>
    <d v="1899-12-30T15:54:15"/>
    <n v="3037"/>
    <n v="50.616666666666667"/>
    <s v="sin informacion"/>
    <s v="sin informacion"/>
    <n v="31"/>
    <s v="agosto"/>
    <s v="T"/>
    <m/>
    <s v="sin informacion"/>
    <m/>
    <m/>
    <m/>
  </r>
  <r>
    <n v="148566"/>
    <x v="12"/>
    <s v="Moreno"/>
    <x v="7"/>
    <d v="2018-11-01T00:00:00"/>
    <s v="-"/>
    <s v="Mantenimiento Electrico"/>
    <d v="2023-08-04T00:00:00"/>
    <d v="1899-12-30T15:10:33"/>
    <d v="2023-08-04T00:00:00"/>
    <d v="1899-12-30T15:53:18"/>
    <n v="2565"/>
    <n v="42.75"/>
    <s v="sin informacion"/>
    <s v="sin informacion"/>
    <n v="31"/>
    <s v="agosto"/>
    <s v="T"/>
    <m/>
    <s v="sin informacion"/>
    <m/>
    <m/>
    <m/>
  </r>
  <r>
    <n v="148567"/>
    <x v="28"/>
    <s v="Moreno"/>
    <x v="6"/>
    <d v="2018-11-01T00:00:00"/>
    <s v="-"/>
    <s v="Mantenimiento Electrico"/>
    <d v="2023-08-04T00:00:00"/>
    <d v="1899-12-30T15:16:24"/>
    <d v="2023-08-04T00:00:00"/>
    <d v="1899-12-30T15:55:35"/>
    <n v="2351"/>
    <n v="39.18333333333333"/>
    <s v="sin informacion"/>
    <s v="sin informacion"/>
    <n v="31"/>
    <s v="agosto"/>
    <s v="T"/>
    <m/>
    <s v="sin informacion"/>
    <m/>
    <m/>
    <m/>
  </r>
  <r>
    <n v="148568"/>
    <x v="0"/>
    <s v="Moreno"/>
    <x v="5"/>
    <d v="2018-11-01T00:00:00"/>
    <s v="-"/>
    <s v="Mantenimiento Mecanico"/>
    <d v="2023-08-04T00:00:00"/>
    <d v="1899-12-30T15:17:32"/>
    <d v="2023-08-04T00:00:00"/>
    <d v="1899-12-30T15:26:26"/>
    <n v="534"/>
    <n v="8.9"/>
    <s v="microparada"/>
    <s v="microparada"/>
    <n v="31"/>
    <s v="agosto"/>
    <s v="T"/>
    <m/>
    <s v="microparada"/>
    <m/>
    <m/>
    <m/>
  </r>
  <r>
    <n v="148570"/>
    <x v="34"/>
    <s v="Moreno"/>
    <x v="19"/>
    <d v="2023-07-21T00:00:00"/>
    <s v="Juan Manuel"/>
    <s v="Mantenimiento Mecanico"/>
    <d v="2023-08-04T00:00:00"/>
    <d v="1899-12-30T15:26:31"/>
    <d v="2023-08-04T00:00:00"/>
    <d v="1899-12-30T15:59:35"/>
    <n v="1984"/>
    <n v="33.06666666666667"/>
    <s v="sin informacion"/>
    <s v="sin informacion"/>
    <n v="31"/>
    <s v="agosto"/>
    <s v="T"/>
    <m/>
    <s v="sin informacion"/>
    <m/>
    <m/>
    <m/>
  </r>
  <r>
    <n v="148572"/>
    <x v="0"/>
    <s v="Moreno"/>
    <x v="5"/>
    <d v="2018-11-01T00:00:00"/>
    <s v="-"/>
    <s v="Mantenimiento Electrico"/>
    <d v="2023-08-04T00:00:00"/>
    <d v="1899-12-30T15:26:36"/>
    <d v="2023-08-04T00:00:00"/>
    <d v="1899-12-30T15:52:07"/>
    <n v="1531"/>
    <n v="25.516666666666666"/>
    <s v="sin informacion"/>
    <s v="sin informacion"/>
    <n v="31"/>
    <s v="agosto"/>
    <s v="T"/>
    <m/>
    <s v="sin informacion"/>
    <m/>
    <m/>
    <m/>
  </r>
  <r>
    <n v="148573"/>
    <x v="0"/>
    <s v="Moreno"/>
    <x v="2"/>
    <d v="2018-11-01T00:00:00"/>
    <s v="-"/>
    <s v="Mantenimiento Mecanico"/>
    <d v="2023-08-04T00:00:00"/>
    <d v="1899-12-30T15:38:20"/>
    <d v="2023-08-04T00:00:00"/>
    <d v="1899-12-30T15:55:20"/>
    <n v="1020"/>
    <n v="17"/>
    <s v="Se encuentra  en la unión del sinfin sin el rodamiento en la unión de los 2"/>
    <s v="ajuste"/>
    <n v="31"/>
    <s v="agosto"/>
    <s v="T"/>
    <m/>
    <s v="no"/>
    <m/>
    <m/>
    <m/>
  </r>
  <r>
    <n v="148576"/>
    <x v="0"/>
    <s v="Moreno"/>
    <x v="2"/>
    <d v="2018-11-01T00:00:00"/>
    <s v="-"/>
    <s v="Mantenimiento Electrico"/>
    <d v="2023-08-04T00:00:00"/>
    <d v="1899-12-30T15:59:55"/>
    <d v="2023-08-04T00:00:00"/>
    <d v="1899-12-30T16:10:45"/>
    <n v="650"/>
    <n v="10.833333333333334"/>
    <s v="Tapa suelta"/>
    <s v="ajuste"/>
    <n v="31"/>
    <s v="agosto"/>
    <s v="T"/>
    <m/>
    <s v="no"/>
    <m/>
    <m/>
    <m/>
  </r>
  <r>
    <n v="148577"/>
    <x v="12"/>
    <s v="Moreno"/>
    <x v="7"/>
    <d v="2018-11-01T00:00:00"/>
    <s v="-"/>
    <s v="Mantenimiento Electrico"/>
    <d v="2023-08-04T00:00:00"/>
    <d v="1899-12-30T16:27:40"/>
    <d v="2023-08-04T00:00:00"/>
    <d v="1899-12-30T16:30:15"/>
    <n v="155"/>
    <n v="2.5833333333333335"/>
    <s v="microparada"/>
    <s v="microparada"/>
    <n v="31"/>
    <s v="agosto"/>
    <s v="T"/>
    <m/>
    <s v="microparada"/>
    <m/>
    <m/>
    <m/>
  </r>
  <r>
    <n v="148580"/>
    <x v="0"/>
    <s v="Moreno"/>
    <x v="12"/>
    <d v="2018-11-01T00:00:00"/>
    <s v="-"/>
    <s v="Mantenimiento Electrico"/>
    <d v="2023-08-04T00:00:00"/>
    <d v="1899-12-30T16:42:42"/>
    <d v="2023-08-04T00:00:00"/>
    <d v="1899-12-30T16:44:50"/>
    <n v="128"/>
    <n v="2.1333333333333333"/>
    <s v="microparada"/>
    <s v="microparada"/>
    <n v="31"/>
    <s v="agosto"/>
    <s v="T"/>
    <m/>
    <s v="microparada"/>
    <m/>
    <m/>
    <m/>
  </r>
  <r>
    <n v="148581"/>
    <x v="31"/>
    <s v="Moreno"/>
    <x v="18"/>
    <d v="2018-11-01T00:00:00"/>
    <s v="-"/>
    <s v="Mantenimiento Electrico"/>
    <d v="2023-08-04T00:00:00"/>
    <d v="1899-12-30T16:44:13"/>
    <d v="2023-08-04T00:00:00"/>
    <d v="1899-12-30T16:48:51"/>
    <n v="278"/>
    <n v="4.6333333333333337"/>
    <s v="microparada"/>
    <s v="microparada"/>
    <n v="31"/>
    <s v="agosto"/>
    <s v="T"/>
    <m/>
    <s v="microparada"/>
    <m/>
    <m/>
    <m/>
  </r>
  <r>
    <n v="148584"/>
    <x v="0"/>
    <s v="Moreno"/>
    <x v="5"/>
    <d v="2018-11-01T00:00:00"/>
    <s v="-"/>
    <s v="Mantenimiento Electrico"/>
    <d v="2023-08-04T00:00:00"/>
    <d v="1899-12-30T16:51:27"/>
    <d v="2023-08-04T00:00:00"/>
    <d v="1899-12-30T16:53:48"/>
    <n v="141"/>
    <n v="2.35"/>
    <s v="microparada"/>
    <s v="microparada"/>
    <n v="31"/>
    <s v="agosto"/>
    <s v="T"/>
    <m/>
    <s v="microparada"/>
    <m/>
    <m/>
    <m/>
  </r>
  <r>
    <n v="148585"/>
    <x v="28"/>
    <s v="Moreno"/>
    <x v="6"/>
    <d v="2018-11-01T00:00:00"/>
    <s v="-"/>
    <s v="Mantenimiento Electrico"/>
    <d v="2023-08-04T00:00:00"/>
    <d v="1899-12-30T16:51:37"/>
    <d v="2023-08-04T00:00:00"/>
    <d v="1899-12-30T17:01:12"/>
    <n v="575"/>
    <n v="9.5833333333333339"/>
    <s v="microparada"/>
    <s v="microparada"/>
    <n v="31"/>
    <s v="agosto"/>
    <s v="T"/>
    <m/>
    <s v="microparada"/>
    <m/>
    <m/>
    <m/>
  </r>
  <r>
    <n v="148586"/>
    <x v="14"/>
    <s v="Moreno"/>
    <x v="2"/>
    <d v="2020-02-20T00:00:00"/>
    <s v="Martín"/>
    <s v="Mantenimiento Electrico"/>
    <d v="2023-08-04T00:00:00"/>
    <d v="1899-12-30T17:21:37"/>
    <d v="2023-08-04T00:00:00"/>
    <d v="1899-12-30T17:56:22"/>
    <n v="2085"/>
    <n v="34.75"/>
    <s v="se regula cámara de posición de envase"/>
    <s v="ajuste"/>
    <n v="31"/>
    <s v="agosto"/>
    <s v="T"/>
    <m/>
    <s v="no"/>
    <m/>
    <m/>
    <m/>
  </r>
  <r>
    <n v="148587"/>
    <x v="0"/>
    <s v="Moreno"/>
    <x v="3"/>
    <d v="2021-02-04T00:00:00"/>
    <s v="Victor"/>
    <s v="Mantenimiento Electrico"/>
    <d v="2023-08-04T00:00:00"/>
    <d v="1899-12-30T17:24:44"/>
    <d v="2023-08-04T00:00:00"/>
    <d v="1899-12-30T17:33:00"/>
    <n v="496"/>
    <n v="8.2666666666666675"/>
    <s v="microparada"/>
    <s v="microparada"/>
    <n v="31"/>
    <s v="agosto"/>
    <s v="T"/>
    <m/>
    <s v="microparada"/>
    <m/>
    <m/>
    <m/>
  </r>
  <r>
    <n v="148593"/>
    <x v="13"/>
    <s v="Moreno"/>
    <x v="6"/>
    <d v="2020-06-30T00:00:00"/>
    <s v="Martín"/>
    <s v="Mantenimiento Mecanico"/>
    <d v="2023-08-04T00:00:00"/>
    <d v="1899-12-30T18:08:09"/>
    <d v="2023-08-04T00:00:00"/>
    <d v="1899-12-30T19:03:45"/>
    <n v="3336"/>
    <n v="55.6"/>
    <s v="sin informacion"/>
    <s v="sin informacion"/>
    <n v="31"/>
    <s v="agosto"/>
    <s v="T"/>
    <m/>
    <s v="sin informacion"/>
    <m/>
    <m/>
    <m/>
  </r>
  <r>
    <n v="148602"/>
    <x v="0"/>
    <s v="Moreno"/>
    <x v="12"/>
    <d v="2018-11-01T00:00:00"/>
    <s v="-"/>
    <s v="Mantenimiento Electrico"/>
    <d v="2023-08-04T00:00:00"/>
    <d v="1899-12-30T18:36:57"/>
    <d v="2023-08-04T00:00:00"/>
    <d v="1899-12-30T19:06:10"/>
    <n v="1753"/>
    <n v="29.216666666666665"/>
    <s v="sin informacion"/>
    <s v="sin informacion"/>
    <n v="31"/>
    <s v="agosto"/>
    <s v="T"/>
    <m/>
    <s v="sin informacion"/>
    <m/>
    <m/>
    <m/>
  </r>
  <r>
    <n v="148605"/>
    <x v="3"/>
    <s v="Moreno"/>
    <x v="2"/>
    <d v="2020-02-20T00:00:00"/>
    <s v="Martín"/>
    <s v="Mantenimiento Electrico"/>
    <d v="2023-08-04T00:00:00"/>
    <d v="1899-12-30T18:49:23"/>
    <d v="2023-08-04T00:00:00"/>
    <d v="1899-12-30T18:54:54"/>
    <n v="331"/>
    <n v="5.5166666666666666"/>
    <s v="microparada"/>
    <s v="microparada"/>
    <n v="31"/>
    <s v="agosto"/>
    <s v="T"/>
    <m/>
    <s v="microparada"/>
    <m/>
    <m/>
    <m/>
  </r>
  <r>
    <n v="148610"/>
    <x v="0"/>
    <s v="Moreno"/>
    <x v="12"/>
    <d v="2018-11-01T00:00:00"/>
    <s v="-"/>
    <s v="Mantenimiento Mecanico"/>
    <d v="2023-08-04T00:00:00"/>
    <d v="1899-12-30T20:29:55"/>
    <d v="2023-08-04T00:00:00"/>
    <d v="1899-12-30T20:50:24"/>
    <n v="1229"/>
    <n v="20.483333333333334"/>
    <s v="sin informacion"/>
    <s v="sin informacion"/>
    <n v="31"/>
    <s v="agosto"/>
    <s v="T"/>
    <m/>
    <s v="sin informacion"/>
    <m/>
    <m/>
    <m/>
  </r>
  <r>
    <n v="148619"/>
    <x v="0"/>
    <s v="Moreno"/>
    <x v="10"/>
    <d v="2018-11-01T00:00:00"/>
    <s v="-"/>
    <s v="Mantenimiento Electrico"/>
    <d v="2023-08-07T00:00:00"/>
    <d v="1899-12-30T06:01:13"/>
    <d v="2023-08-07T00:00:00"/>
    <d v="1899-12-30T06:11:35"/>
    <n v="622"/>
    <n v="10.366666666666667"/>
    <s v="seccionador apagado"/>
    <s v="ajuste"/>
    <n v="32"/>
    <s v="agosto"/>
    <s v="M"/>
    <m/>
    <s v="no"/>
    <m/>
    <m/>
    <m/>
  </r>
  <r>
    <n v="148621"/>
    <x v="0"/>
    <s v="Moreno"/>
    <x v="12"/>
    <d v="2018-11-01T00:00:00"/>
    <s v="-"/>
    <s v="Mantenimiento Electrico"/>
    <d v="2023-08-07T00:00:00"/>
    <d v="1899-12-30T06:03:54"/>
    <d v="2023-08-07T00:00:00"/>
    <d v="1899-12-30T06:28:12"/>
    <n v="1458"/>
    <n v="24.3"/>
    <s v="reseteo de alarma"/>
    <s v="ajuste"/>
    <n v="32"/>
    <s v="agosto"/>
    <s v="M"/>
    <m/>
    <s v="no"/>
    <m/>
    <m/>
    <m/>
  </r>
  <r>
    <n v="148629"/>
    <x v="39"/>
    <s v="Moreno"/>
    <x v="6"/>
    <d v="2019-09-23T00:00:00"/>
    <s v="Martín"/>
    <s v="Mantenimiento Electrico"/>
    <d v="2023-08-07T00:00:00"/>
    <d v="1899-12-30T06:34:37"/>
    <d v="2023-08-07T00:00:00"/>
    <d v="1899-12-30T07:24:39"/>
    <n v="3002"/>
    <n v="50.033333333333331"/>
    <s v="falso contacto"/>
    <s v="ajuste"/>
    <n v="32"/>
    <s v="agosto"/>
    <s v="M"/>
    <m/>
    <s v="no"/>
    <m/>
    <m/>
    <m/>
  </r>
  <r>
    <n v="148631"/>
    <x v="19"/>
    <s v="Moreno"/>
    <x v="10"/>
    <d v="2023-05-17T00:00:00"/>
    <s v="Juan Manuel"/>
    <s v="Mantenimiento Electrico"/>
    <d v="2023-08-07T00:00:00"/>
    <d v="1899-12-30T06:46:38"/>
    <d v="2023-08-07T00:00:00"/>
    <d v="1899-12-30T06:50:53"/>
    <n v="255"/>
    <n v="4.25"/>
    <s v="microparada"/>
    <s v="microparada"/>
    <n v="32"/>
    <s v="agosto"/>
    <s v="M"/>
    <m/>
    <s v="microparada"/>
    <m/>
    <m/>
    <m/>
  </r>
  <r>
    <n v="148633"/>
    <x v="0"/>
    <s v="Moreno"/>
    <x v="3"/>
    <d v="2021-02-04T00:00:00"/>
    <s v="Victor"/>
    <s v="Mantenimiento Electrico"/>
    <d v="2023-08-07T00:00:00"/>
    <d v="1899-12-30T06:55:47"/>
    <d v="2023-08-07T00:00:00"/>
    <d v="1899-12-30T07:03:35"/>
    <n v="468"/>
    <n v="7.8"/>
    <s v="microparada"/>
    <s v="microparada"/>
    <n v="32"/>
    <s v="agosto"/>
    <s v="M"/>
    <m/>
    <s v="microparada"/>
    <m/>
    <m/>
    <m/>
  </r>
  <r>
    <n v="148636"/>
    <x v="6"/>
    <s v="Moreno"/>
    <x v="1"/>
    <d v="2018-11-01T00:00:00"/>
    <s v="-"/>
    <s v="Mantenimiento Electrico"/>
    <d v="2023-08-07T00:00:00"/>
    <d v="1899-12-30T07:21:14"/>
    <d v="2023-08-07T00:00:00"/>
    <d v="1899-12-30T08:11:50"/>
    <n v="3036"/>
    <n v="50.6"/>
    <s v="se coloca pulsera antiestatica"/>
    <s v="ajuste"/>
    <n v="32"/>
    <s v="agosto"/>
    <s v="M"/>
    <m/>
    <s v="no"/>
    <m/>
    <m/>
    <m/>
  </r>
  <r>
    <n v="148638"/>
    <x v="25"/>
    <s v="Moreno"/>
    <x v="4"/>
    <d v="2018-11-01T00:00:00"/>
    <s v="-"/>
    <s v="Mantenimiento Electrico"/>
    <d v="2023-08-07T00:00:00"/>
    <d v="1899-12-30T07:31:32"/>
    <d v="2023-08-07T00:00:00"/>
    <d v="1899-12-30T07:42:44"/>
    <n v="672"/>
    <n v="11.2"/>
    <s v="se colgó el brazo transporte"/>
    <s v="ajuste"/>
    <n v="32"/>
    <s v="agosto"/>
    <s v="M"/>
    <m/>
    <s v="no"/>
    <m/>
    <m/>
    <m/>
  </r>
  <r>
    <n v="148640"/>
    <x v="1"/>
    <s v="Moreno"/>
    <x v="2"/>
    <d v="2020-10-16T00:00:00"/>
    <s v="Martín"/>
    <s v="Mantenimiento Electrico"/>
    <d v="2023-08-07T00:00:00"/>
    <d v="1899-12-30T07:34:42"/>
    <d v="2023-08-07T00:00:00"/>
    <d v="1899-12-30T08:06:33"/>
    <n v="1911"/>
    <n v="31.85"/>
    <s v="regulación de camaras por cambio de fragancia"/>
    <s v="ajuste"/>
    <n v="32"/>
    <s v="agosto"/>
    <s v="M"/>
    <m/>
    <s v="no"/>
    <m/>
    <m/>
    <m/>
  </r>
  <r>
    <n v="148641"/>
    <x v="13"/>
    <s v="Moreno"/>
    <x v="6"/>
    <d v="2020-06-30T00:00:00"/>
    <s v="Martín"/>
    <s v="Mantenimiento Mecanico"/>
    <d v="2023-08-07T00:00:00"/>
    <d v="1899-12-30T07:41:10"/>
    <d v="2023-08-07T00:00:00"/>
    <d v="1899-12-30T08:06:45"/>
    <n v="1535"/>
    <n v="25.583333333333332"/>
    <s v="hubo que retocar un acrílico reparado"/>
    <s v="ajuste"/>
    <n v="32"/>
    <s v="agosto"/>
    <s v="M"/>
    <m/>
    <s v="no"/>
    <m/>
    <m/>
    <m/>
  </r>
  <r>
    <n v="148642"/>
    <x v="18"/>
    <s v="Moreno"/>
    <x v="4"/>
    <d v="2018-11-01T00:00:00"/>
    <s v="-"/>
    <s v="Mantenimiento Electrico"/>
    <d v="2023-08-07T00:00:00"/>
    <d v="1899-12-30T07:42:52"/>
    <d v="2023-08-07T00:00:00"/>
    <d v="1899-12-30T07:53:48"/>
    <n v="656"/>
    <n v="10.933333333333334"/>
    <s v="regulacion"/>
    <s v="ajuste"/>
    <n v="32"/>
    <s v="agosto"/>
    <s v="M"/>
    <m/>
    <s v="no"/>
    <m/>
    <m/>
    <m/>
  </r>
  <r>
    <n v="148644"/>
    <x v="18"/>
    <s v="Moreno"/>
    <x v="4"/>
    <d v="2018-11-01T00:00:00"/>
    <s v="-"/>
    <s v="Mantenimiento Electrico"/>
    <d v="2023-08-07T00:00:00"/>
    <d v="1899-12-30T07:53:56"/>
    <d v="2023-08-07T00:00:00"/>
    <d v="1899-12-30T08:09:48"/>
    <n v="952"/>
    <n v="15.866666666666667"/>
    <s v="regulacion"/>
    <s v="ajuste"/>
    <n v="32"/>
    <s v="agosto"/>
    <s v="M"/>
    <m/>
    <s v="no"/>
    <m/>
    <m/>
    <m/>
  </r>
  <r>
    <n v="148646"/>
    <x v="3"/>
    <s v="Moreno"/>
    <x v="2"/>
    <d v="2020-02-20T00:00:00"/>
    <s v="Martín"/>
    <s v="Mantenimiento Mecanico"/>
    <d v="2023-08-07T00:00:00"/>
    <d v="1899-12-30T08:34:44"/>
    <d v="2023-08-07T00:00:00"/>
    <d v="1899-12-30T08:44:45"/>
    <n v="601"/>
    <n v="10.016666666666667"/>
    <s v="regulacion"/>
    <s v="ajuste"/>
    <n v="32"/>
    <s v="agosto"/>
    <s v="M"/>
    <m/>
    <s v="no"/>
    <m/>
    <m/>
    <m/>
  </r>
  <r>
    <n v="148647"/>
    <x v="1"/>
    <s v="Moreno"/>
    <x v="2"/>
    <d v="2020-10-16T00:00:00"/>
    <s v="Martín"/>
    <s v="Mantenimiento Electrico"/>
    <d v="2023-08-07T00:00:00"/>
    <d v="1899-12-30T08:45:02"/>
    <d v="2023-08-07T00:00:00"/>
    <d v="1899-12-30T08:47:33"/>
    <n v="151"/>
    <n v="2.5166666666666666"/>
    <s v="microparada"/>
    <s v="microparada"/>
    <n v="32"/>
    <s v="agosto"/>
    <s v="M"/>
    <m/>
    <s v="microparada"/>
    <m/>
    <m/>
    <m/>
  </r>
  <r>
    <n v="148649"/>
    <x v="27"/>
    <s v="Moreno"/>
    <x v="2"/>
    <d v="2018-11-01T00:00:00"/>
    <s v="-"/>
    <s v="Mantenimiento Electrico"/>
    <d v="2023-08-07T00:00:00"/>
    <d v="1899-12-30T08:48:03"/>
    <d v="2023-08-07T00:00:00"/>
    <d v="1899-12-30T11:01:51"/>
    <n v="8028"/>
    <n v="133.80000000000001"/>
    <s v="sin informacion"/>
    <s v="sin informacion"/>
    <n v="32"/>
    <s v="agosto"/>
    <s v="M"/>
    <m/>
    <s v="sin informacion"/>
    <m/>
    <m/>
    <m/>
  </r>
  <r>
    <n v="148650"/>
    <x v="13"/>
    <s v="Moreno"/>
    <x v="6"/>
    <d v="2020-06-30T00:00:00"/>
    <s v="Martín"/>
    <s v="Mantenimiento Mecanico"/>
    <d v="2023-08-07T00:00:00"/>
    <d v="1899-12-30T09:00:02"/>
    <d v="2023-08-07T00:00:00"/>
    <d v="1899-12-30T09:15:03"/>
    <n v="901"/>
    <n v="15.016666666666667"/>
    <s v="se trabaron las tapas en la flauta"/>
    <s v="ajuste"/>
    <n v="32"/>
    <s v="agosto"/>
    <s v="M"/>
    <m/>
    <s v="no"/>
    <m/>
    <m/>
    <m/>
  </r>
  <r>
    <n v="148656"/>
    <x v="24"/>
    <s v="Moreno"/>
    <x v="9"/>
    <d v="2018-11-01T00:00:00"/>
    <s v="-"/>
    <s v="Mantenimiento Mecanico"/>
    <d v="2023-08-07T00:00:00"/>
    <d v="1899-12-30T09:35:04"/>
    <d v="2023-08-07T00:00:00"/>
    <d v="1899-12-30T12:01:43"/>
    <n v="8799"/>
    <n v="146.65"/>
    <s v="era el plato del láser se rompieron los tornillos otra vez..se remplazan y se regul a sensor"/>
    <s v="ajuste"/>
    <n v="32"/>
    <s v="agosto"/>
    <s v="M"/>
    <m/>
    <s v="no"/>
    <m/>
    <m/>
    <m/>
  </r>
  <r>
    <n v="148658"/>
    <x v="34"/>
    <s v="Moreno"/>
    <x v="19"/>
    <d v="2023-07-21T00:00:00"/>
    <s v="Juan Manuel"/>
    <s v="Mantenimiento Mecanico"/>
    <d v="2023-08-07T00:00:00"/>
    <d v="1899-12-30T09:46:22"/>
    <d v="2023-08-07T00:00:00"/>
    <d v="1899-12-30T10:02:32"/>
    <n v="970"/>
    <n v="16.166666666666668"/>
    <s v="se vuelven a cargar parámetros x accionamiento de pulsador de emergencia. Lo realiza el maquinista"/>
    <s v="no aplica"/>
    <n v="32"/>
    <s v="agosto"/>
    <s v="M"/>
    <m/>
    <s v="no aplica"/>
    <m/>
    <m/>
    <m/>
  </r>
  <r>
    <n v="148663"/>
    <x v="6"/>
    <s v="Moreno"/>
    <x v="10"/>
    <d v="2018-11-01T00:00:00"/>
    <s v="-"/>
    <s v="Mantenimiento Electrico"/>
    <d v="2023-08-07T00:00:00"/>
    <d v="1899-12-30T10:22:49"/>
    <d v="2023-08-07T00:00:00"/>
    <d v="1899-12-30T10:43:05"/>
    <n v="1216"/>
    <n v="20.266666666666666"/>
    <s v="se salió el hongo de la parada de emergencia"/>
    <s v="ajuste"/>
    <n v="32"/>
    <s v="agosto"/>
    <s v="M"/>
    <m/>
    <s v="no"/>
    <m/>
    <m/>
    <m/>
  </r>
  <r>
    <n v="148664"/>
    <x v="8"/>
    <s v="Moreno"/>
    <x v="4"/>
    <d v="2020-02-20T00:00:00"/>
    <s v="Martín"/>
    <s v="Mantenimiento Electrico"/>
    <d v="2023-08-07T00:00:00"/>
    <d v="1899-12-30T10:25:00"/>
    <d v="2023-08-07T00:00:00"/>
    <d v="1899-12-30T10:25:03"/>
    <n v="3"/>
    <n v="0.05"/>
    <s v="microparada"/>
    <s v="microparada"/>
    <n v="32"/>
    <s v="agosto"/>
    <s v="M"/>
    <m/>
    <s v="microparada"/>
    <m/>
    <m/>
    <m/>
  </r>
  <r>
    <n v="148666"/>
    <x v="1"/>
    <s v="Moreno"/>
    <x v="2"/>
    <d v="2020-10-16T00:00:00"/>
    <s v="Martín"/>
    <s v="Mantenimiento Electrico"/>
    <d v="2023-08-07T00:00:00"/>
    <d v="1899-12-30T11:11:10"/>
    <d v="2023-08-07T00:00:00"/>
    <d v="1899-12-30T11:14:11"/>
    <n v="181"/>
    <n v="3.0166666666666666"/>
    <s v="microparada"/>
    <s v="microparada"/>
    <n v="32"/>
    <s v="agosto"/>
    <s v="M"/>
    <m/>
    <s v="microparada"/>
    <m/>
    <m/>
    <m/>
  </r>
  <r>
    <n v="148679"/>
    <x v="1"/>
    <s v="Moreno"/>
    <x v="2"/>
    <d v="2020-10-16T00:00:00"/>
    <s v="Martín"/>
    <s v="Mantenimiento Electrico"/>
    <d v="2023-08-07T00:00:00"/>
    <d v="1899-12-30T12:30:01"/>
    <d v="2023-08-07T00:00:00"/>
    <d v="1899-12-30T12:42:53"/>
    <n v="772"/>
    <n v="12.866666666666667"/>
    <s v="cambio de sensor"/>
    <s v="rotura"/>
    <n v="32"/>
    <s v="agosto"/>
    <s v="M"/>
    <m/>
    <s v="si"/>
    <m/>
    <m/>
    <m/>
  </r>
  <r>
    <n v="148685"/>
    <x v="0"/>
    <s v="Moreno"/>
    <x v="18"/>
    <d v="2018-11-01T00:00:00"/>
    <s v="-"/>
    <s v="Mantenimiento Electrico"/>
    <d v="2023-08-07T00:00:00"/>
    <d v="1899-12-30T15:07:06"/>
    <d v="2023-08-07T00:00:00"/>
    <d v="1899-12-30T15:12:34"/>
    <n v="328"/>
    <n v="5.4666666666666668"/>
    <s v="microparada"/>
    <s v="microparada"/>
    <n v="32"/>
    <s v="agosto"/>
    <s v="T"/>
    <m/>
    <s v="microparada"/>
    <m/>
    <m/>
    <m/>
  </r>
  <r>
    <n v="148687"/>
    <x v="11"/>
    <s v="Moreno"/>
    <x v="9"/>
    <d v="2018-11-01T00:00:00"/>
    <s v="-"/>
    <s v="Mantenimiento Electrico"/>
    <d v="2023-08-07T00:00:00"/>
    <d v="1899-12-30T15:12:50"/>
    <d v="2023-08-07T00:00:00"/>
    <d v="1899-12-30T16:10:36"/>
    <n v="3466"/>
    <n v="57.766666666666666"/>
    <s v="se regula apertura transportadora"/>
    <s v="ajuste"/>
    <n v="32"/>
    <s v="agosto"/>
    <s v="T"/>
    <m/>
    <s v="no"/>
    <m/>
    <m/>
    <m/>
  </r>
  <r>
    <n v="148689"/>
    <x v="19"/>
    <s v="Moreno"/>
    <x v="19"/>
    <d v="2018-11-01T00:00:00"/>
    <s v="-"/>
    <s v="Mantenimiento Mecanico"/>
    <d v="2023-08-07T00:00:00"/>
    <d v="1899-12-30T15:22:03"/>
    <d v="2023-08-07T00:00:00"/>
    <d v="1899-12-30T16:02:36"/>
    <n v="2433"/>
    <n v="40.549999999999997"/>
    <s v="Regulación de celofanadora"/>
    <s v="ajuste"/>
    <n v="32"/>
    <s v="agosto"/>
    <s v="T"/>
    <m/>
    <s v="no"/>
    <m/>
    <m/>
    <m/>
  </r>
  <r>
    <n v="148691"/>
    <x v="0"/>
    <s v="Moreno"/>
    <x v="3"/>
    <d v="2021-02-04T00:00:00"/>
    <s v="Victor"/>
    <s v="Mantenimiento Electrico"/>
    <d v="2023-08-07T00:00:00"/>
    <d v="1899-12-30T15:36:11"/>
    <d v="2023-08-07T00:00:00"/>
    <d v="1899-12-30T16:02:21"/>
    <n v="1570"/>
    <n v="26.166666666666668"/>
    <s v="se reinicio por pantalla tildada"/>
    <s v="ajuste"/>
    <n v="32"/>
    <s v="agosto"/>
    <s v="T"/>
    <m/>
    <s v="no"/>
    <m/>
    <m/>
    <m/>
  </r>
  <r>
    <n v="148692"/>
    <x v="11"/>
    <s v="Moreno"/>
    <x v="13"/>
    <d v="2018-11-01T00:00:00"/>
    <s v="-"/>
    <s v="Mantenimiento Electrico"/>
    <d v="2023-08-07T00:00:00"/>
    <d v="1899-12-30T15:36:45"/>
    <d v="2023-08-07T00:00:00"/>
    <d v="1899-12-30T16:05:58"/>
    <n v="1753"/>
    <n v="29.216666666666665"/>
    <s v="Falso contacto en el rele de marcha rodante, se deja pulsera antiestatica y se reconecta potenciometro"/>
    <s v="ajuste"/>
    <n v="32"/>
    <s v="agosto"/>
    <s v="T"/>
    <m/>
    <s v="no"/>
    <m/>
    <m/>
    <m/>
  </r>
  <r>
    <n v="148693"/>
    <x v="0"/>
    <s v="Moreno"/>
    <x v="0"/>
    <d v="2018-11-01T00:00:00"/>
    <s v="-"/>
    <s v="Mantenimiento Electrico"/>
    <d v="2023-08-07T00:00:00"/>
    <d v="1899-12-30T16:03:42"/>
    <d v="2023-08-07T00:00:00"/>
    <d v="1899-12-30T16:10:46"/>
    <n v="424"/>
    <n v="7.0666666666666664"/>
    <s v="microparada"/>
    <s v="microparada"/>
    <n v="32"/>
    <s v="agosto"/>
    <s v="T"/>
    <m/>
    <s v="microparada"/>
    <m/>
    <m/>
    <m/>
  </r>
  <r>
    <n v="148695"/>
    <x v="11"/>
    <s v="Moreno"/>
    <x v="13"/>
    <d v="2018-11-01T00:00:00"/>
    <s v="-"/>
    <s v="Mantenimiento Electrico"/>
    <d v="2023-08-07T00:00:00"/>
    <d v="1899-12-30T16:33:49"/>
    <d v="2023-08-07T00:00:00"/>
    <d v="1899-12-30T16:41:50"/>
    <n v="481"/>
    <n v="8.0166666666666675"/>
    <s v="microparada"/>
    <s v="microparada"/>
    <n v="32"/>
    <s v="agosto"/>
    <s v="T"/>
    <m/>
    <s v="microparada"/>
    <m/>
    <m/>
    <m/>
  </r>
  <r>
    <n v="148698"/>
    <x v="6"/>
    <s v="Moreno"/>
    <x v="14"/>
    <d v="2018-11-01T00:00:00"/>
    <s v="-"/>
    <s v="Mantenimiento Mecanico"/>
    <d v="2023-08-07T00:00:00"/>
    <d v="1899-12-30T17:13:36"/>
    <d v="2023-08-07T00:00:00"/>
    <d v="1899-12-30T18:46:57"/>
    <n v="5601"/>
    <n v="93.35"/>
    <s v="Regulación de etiqueta"/>
    <s v="ajuste"/>
    <n v="32"/>
    <s v="agosto"/>
    <s v="T"/>
    <m/>
    <s v="no"/>
    <m/>
    <m/>
    <m/>
  </r>
  <r>
    <n v="148702"/>
    <x v="0"/>
    <s v="Moreno"/>
    <x v="3"/>
    <d v="2021-02-04T00:00:00"/>
    <s v="Victor"/>
    <s v="Mantenimiento Electrico"/>
    <d v="2023-08-07T00:00:00"/>
    <d v="1899-12-30T17:38:28"/>
    <d v="2023-08-07T00:00:00"/>
    <d v="1899-12-30T17:50:47"/>
    <n v="739"/>
    <n v="12.316666666666666"/>
    <s v="se reinicio por pantalla tildada"/>
    <s v="ajuste"/>
    <n v="32"/>
    <s v="agosto"/>
    <s v="T"/>
    <m/>
    <s v="no"/>
    <m/>
    <m/>
    <m/>
  </r>
  <r>
    <n v="148704"/>
    <x v="11"/>
    <s v="Moreno"/>
    <x v="1"/>
    <d v="2018-11-01T00:00:00"/>
    <s v="-"/>
    <s v="Mantenimiento Electrico"/>
    <d v="2023-08-07T00:00:00"/>
    <d v="1899-12-30T17:53:00"/>
    <d v="2023-08-07T00:00:00"/>
    <d v="1899-12-30T18:15:42"/>
    <n v="1362"/>
    <n v="22.7"/>
    <s v="sin informacion"/>
    <s v="sin informacion"/>
    <n v="32"/>
    <s v="agosto"/>
    <s v="T"/>
    <m/>
    <s v="sin informacion"/>
    <m/>
    <m/>
    <m/>
  </r>
  <r>
    <n v="148707"/>
    <x v="38"/>
    <s v="Moreno"/>
    <x v="11"/>
    <d v="2018-11-01T00:00:00"/>
    <s v="-"/>
    <s v="Mantenimiento Mecanico"/>
    <d v="2023-08-07T00:00:00"/>
    <d v="1899-12-30T18:45:02"/>
    <d v="2023-08-07T00:00:00"/>
    <d v="1899-12-30T18:51:44"/>
    <n v="402"/>
    <n v="6.7"/>
    <s v="microparada"/>
    <s v="microparada"/>
    <n v="32"/>
    <s v="agosto"/>
    <s v="T"/>
    <m/>
    <s v="microparada"/>
    <m/>
    <m/>
    <m/>
  </r>
  <r>
    <n v="148708"/>
    <x v="38"/>
    <s v="Moreno"/>
    <x v="11"/>
    <d v="2018-11-01T00:00:00"/>
    <s v="-"/>
    <s v="Mantenimiento Mecanico"/>
    <d v="2023-08-07T00:00:00"/>
    <d v="1899-12-30T18:55:34"/>
    <d v="2023-08-07T00:00:00"/>
    <d v="1899-12-30T19:10:46"/>
    <n v="912"/>
    <n v="15.2"/>
    <s v="culer suelto"/>
    <s v="ajuste"/>
    <n v="32"/>
    <s v="agosto"/>
    <s v="T"/>
    <m/>
    <s v="no"/>
    <m/>
    <m/>
    <m/>
  </r>
  <r>
    <n v="148711"/>
    <x v="6"/>
    <s v="Moreno"/>
    <x v="1"/>
    <d v="2018-11-01T00:00:00"/>
    <s v="-"/>
    <s v="Mantenimiento Mecanico"/>
    <d v="2023-08-07T00:00:00"/>
    <d v="1899-12-30T20:00:44"/>
    <d v="2023-08-07T00:00:00"/>
    <d v="1899-12-30T21:00:17"/>
    <n v="3573"/>
    <n v="59.55"/>
    <s v="Regulación de etiqueta"/>
    <s v="ajuste"/>
    <n v="32"/>
    <s v="agosto"/>
    <s v="T"/>
    <m/>
    <s v="no"/>
    <m/>
    <m/>
    <m/>
  </r>
  <r>
    <n v="148719"/>
    <x v="0"/>
    <s v="Moreno"/>
    <x v="2"/>
    <d v="2018-11-01T00:00:00"/>
    <s v="-"/>
    <s v="Mantenimiento Mecanico"/>
    <d v="2023-08-08T00:00:00"/>
    <d v="1899-12-30T02:15:12"/>
    <d v="2023-08-08T00:00:00"/>
    <d v="1899-12-30T06:10:32"/>
    <n v="14120"/>
    <n v="235.33333333333334"/>
    <s v="Derramó producto porque no corto la bomba. Cable a la salida de la tolva prácticamente cortado"/>
    <s v="ajuste"/>
    <n v="32"/>
    <s v="agosto"/>
    <s v="N"/>
    <m/>
    <s v="no"/>
    <m/>
    <m/>
    <m/>
  </r>
  <r>
    <n v="148722"/>
    <x v="0"/>
    <s v="Moreno"/>
    <x v="2"/>
    <d v="2018-11-01T00:00:00"/>
    <s v="-"/>
    <s v="Mantenimiento Mecanico"/>
    <d v="2023-08-08T00:00:00"/>
    <d v="1899-12-30T06:10:48"/>
    <d v="2023-08-08T00:00:00"/>
    <d v="1899-12-30T08:27:45"/>
    <n v="8217"/>
    <n v="136.94999999999999"/>
    <s v="Derramó producto porque no corto la bomba. Cable a la salida de la tolva prácticamente cortado"/>
    <s v="ajuste"/>
    <n v="32"/>
    <s v="agosto"/>
    <s v="M"/>
    <m/>
    <s v="no"/>
    <m/>
    <m/>
    <m/>
  </r>
  <r>
    <n v="148730"/>
    <x v="39"/>
    <s v="Moreno"/>
    <x v="6"/>
    <d v="2019-09-23T00:00:00"/>
    <s v="Martín"/>
    <s v="Mantenimiento Electrico"/>
    <d v="2023-08-08T00:00:00"/>
    <d v="1899-12-30T06:42:29"/>
    <d v="2023-08-08T00:00:00"/>
    <d v="1899-12-30T09:13:24"/>
    <n v="9055"/>
    <n v="150.91666666666666"/>
    <s v="sin informacion"/>
    <s v="sin informacion"/>
    <n v="32"/>
    <s v="agosto"/>
    <s v="M"/>
    <m/>
    <s v="sin informacion"/>
    <m/>
    <m/>
    <m/>
  </r>
  <r>
    <n v="148731"/>
    <x v="0"/>
    <s v="Moreno"/>
    <x v="3"/>
    <d v="2021-02-04T00:00:00"/>
    <s v="Victor"/>
    <s v="Mantenimiento Electrico"/>
    <d v="2023-08-08T00:00:00"/>
    <d v="1899-12-30T06:44:39"/>
    <d v="2023-08-08T00:00:00"/>
    <d v="1899-12-30T06:55:03"/>
    <n v="624"/>
    <n v="10.4"/>
    <s v="regulacion"/>
    <s v="ajuste"/>
    <n v="32"/>
    <s v="agosto"/>
    <s v="M"/>
    <m/>
    <s v="no"/>
    <m/>
    <m/>
    <m/>
  </r>
  <r>
    <n v="148749"/>
    <x v="19"/>
    <s v="Moreno"/>
    <x v="19"/>
    <d v="2018-11-01T00:00:00"/>
    <s v="-"/>
    <s v="Mantenimiento Electrico"/>
    <d v="2023-08-08T00:00:00"/>
    <d v="1899-12-30T07:59:14"/>
    <d v="2023-08-08T00:00:00"/>
    <d v="1899-12-30T08:28:19"/>
    <n v="1745"/>
    <n v="29.083333333333332"/>
    <s v="sin informacion"/>
    <s v="sin informacion"/>
    <n v="32"/>
    <s v="agosto"/>
    <s v="M"/>
    <m/>
    <s v="sin informacion"/>
    <m/>
    <m/>
    <m/>
  </r>
  <r>
    <n v="148750"/>
    <x v="0"/>
    <s v="Moreno"/>
    <x v="3"/>
    <d v="2021-02-04T00:00:00"/>
    <s v="Victor"/>
    <s v="Mantenimiento Electrico"/>
    <d v="2023-08-08T00:00:00"/>
    <d v="1899-12-30T08:13:43"/>
    <d v="2023-08-08T00:00:00"/>
    <d v="1899-12-30T09:08:23"/>
    <n v="3280"/>
    <n v="54.666666666666664"/>
    <s v="Loteamos tablero de la llenadora L32 para cambio de panel de control hmi"/>
    <s v="ajuste"/>
    <n v="32"/>
    <s v="agosto"/>
    <s v="M"/>
    <m/>
    <s v="no"/>
    <m/>
    <m/>
    <m/>
  </r>
  <r>
    <n v="148753"/>
    <x v="19"/>
    <s v="Moreno"/>
    <x v="19"/>
    <d v="2018-11-01T00:00:00"/>
    <s v="-"/>
    <s v="Mantenimiento Electrico"/>
    <d v="2023-08-08T00:00:00"/>
    <d v="1899-12-30T08:28:26"/>
    <d v="2023-08-08T00:00:00"/>
    <d v="1899-12-30T10:32:55"/>
    <n v="7469"/>
    <n v="124.48333333333333"/>
    <s v="sin informacion"/>
    <s v="sin informacion"/>
    <n v="32"/>
    <s v="agosto"/>
    <s v="M"/>
    <m/>
    <s v="sin informacion"/>
    <m/>
    <m/>
    <m/>
  </r>
  <r>
    <n v="148756"/>
    <x v="0"/>
    <s v="Moreno"/>
    <x v="2"/>
    <d v="2018-11-01T00:00:00"/>
    <s v="-"/>
    <s v="Mantenimiento Mecanico"/>
    <d v="2023-08-08T00:00:00"/>
    <d v="1899-12-30T08:56:42"/>
    <d v="2023-08-08T00:00:00"/>
    <d v="1899-12-30T09:26:58"/>
    <n v="1816"/>
    <n v="30.266666666666666"/>
    <s v="se saca manda a lavar  flotante cambian conectores hembra y macho de  tolva"/>
    <s v="ajuste"/>
    <n v="32"/>
    <s v="agosto"/>
    <s v="M"/>
    <m/>
    <s v="no"/>
    <m/>
    <m/>
    <m/>
  </r>
  <r>
    <n v="148760"/>
    <x v="19"/>
    <s v="Moreno"/>
    <x v="3"/>
    <d v="2021-02-04T00:00:00"/>
    <s v="Victor"/>
    <s v="Mantenimiento Mecanico"/>
    <d v="2023-08-08T00:00:00"/>
    <d v="1899-12-30T09:09:16"/>
    <d v="2023-08-08T00:00:00"/>
    <d v="1899-12-30T09:50:17"/>
    <n v="2461"/>
    <n v="41.016666666666666"/>
    <s v="Loteamos tablero de la llenadora L32 para cambio de panel de control hmi"/>
    <s v="ajuste"/>
    <n v="32"/>
    <s v="agosto"/>
    <s v="M"/>
    <m/>
    <s v="no"/>
    <m/>
    <m/>
    <m/>
  </r>
  <r>
    <n v="148762"/>
    <x v="0"/>
    <s v="Moreno"/>
    <x v="4"/>
    <d v="2018-11-01T00:00:00"/>
    <s v="-"/>
    <s v="Mantenimiento Mecanico"/>
    <d v="2023-08-08T00:00:00"/>
    <d v="1899-12-30T09:30:24"/>
    <d v="2023-08-08T00:00:00"/>
    <d v="1899-12-30T09:38:20"/>
    <n v="476"/>
    <n v="7.9333333333333336"/>
    <s v="microparada"/>
    <s v="microparada"/>
    <n v="32"/>
    <s v="agosto"/>
    <s v="M"/>
    <m/>
    <s v="microparada"/>
    <m/>
    <m/>
    <m/>
  </r>
  <r>
    <n v="148767"/>
    <x v="0"/>
    <s v="Moreno"/>
    <x v="3"/>
    <d v="2021-02-04T00:00:00"/>
    <s v="Victor"/>
    <s v="Mantenimiento Electrico"/>
    <d v="2023-08-08T00:00:00"/>
    <d v="1899-12-30T09:50:48"/>
    <d v="2023-08-08T00:00:00"/>
    <d v="1899-12-30T10:01:36"/>
    <n v="648"/>
    <n v="10.8"/>
    <s v="regulacion"/>
    <s v="ajuste"/>
    <n v="32"/>
    <s v="agosto"/>
    <s v="M"/>
    <m/>
    <s v="no"/>
    <m/>
    <m/>
    <m/>
  </r>
  <r>
    <n v="148768"/>
    <x v="3"/>
    <s v="Moreno"/>
    <x v="2"/>
    <d v="2020-02-20T00:00:00"/>
    <s v="Martín"/>
    <s v="Mantenimiento Mecanico"/>
    <d v="2023-08-08T00:00:00"/>
    <d v="1899-12-30T09:54:52"/>
    <d v="2023-08-08T00:00:00"/>
    <d v="1899-12-30T10:30:22"/>
    <n v="2130"/>
    <n v="35.5"/>
    <s v="sin informacion"/>
    <s v="sin informacion"/>
    <n v="32"/>
    <s v="agosto"/>
    <s v="M"/>
    <m/>
    <s v="sin informacion"/>
    <m/>
    <m/>
    <m/>
  </r>
  <r>
    <n v="148772"/>
    <x v="10"/>
    <s v="Moreno"/>
    <x v="7"/>
    <d v="2020-09-30T00:00:00"/>
    <s v="Martín"/>
    <s v="Mantenimiento Mecanico"/>
    <d v="2023-08-08T00:00:00"/>
    <d v="1899-12-30T10:17:34"/>
    <d v="2023-08-08T00:00:00"/>
    <d v="1899-12-30T10:42:49"/>
    <n v="1515"/>
    <n v="25.25"/>
    <s v="sin informacion"/>
    <s v="sin informacion"/>
    <n v="32"/>
    <s v="agosto"/>
    <s v="M"/>
    <m/>
    <s v="sin informacion"/>
    <m/>
    <m/>
    <m/>
  </r>
  <r>
    <n v="148776"/>
    <x v="6"/>
    <s v="Moreno"/>
    <x v="5"/>
    <d v="2018-11-01T00:00:00"/>
    <s v="-"/>
    <s v="Mantenimiento Electrico"/>
    <d v="2023-08-08T00:00:00"/>
    <d v="1899-12-30T11:26:29"/>
    <d v="2023-08-08T00:00:00"/>
    <d v="1899-12-30T11:56:06"/>
    <n v="1777"/>
    <n v="29.616666666666667"/>
    <s v="cambio de sensor reflectivo"/>
    <s v="rotura"/>
    <n v="32"/>
    <s v="agosto"/>
    <s v="M"/>
    <m/>
    <s v="si"/>
    <m/>
    <m/>
    <m/>
  </r>
  <r>
    <n v="148799"/>
    <x v="7"/>
    <s v="Moreno"/>
    <x v="2"/>
    <d v="2018-11-01T00:00:00"/>
    <s v="-"/>
    <s v="Mantenimiento Mecanico"/>
    <d v="2023-08-08T00:00:00"/>
    <d v="1899-12-30T14:31:10"/>
    <d v="2023-08-08T00:00:00"/>
    <d v="1899-12-30T14:53:10"/>
    <n v="1320"/>
    <n v="22"/>
    <s v="Se limpia venturi y se encuentra manguera cortada en el cabezal número  4"/>
    <s v="ajuste"/>
    <n v="32"/>
    <s v="agosto"/>
    <s v="T"/>
    <m/>
    <s v="no"/>
    <m/>
    <m/>
    <m/>
  </r>
  <r>
    <n v="148801"/>
    <x v="8"/>
    <s v="Moreno"/>
    <x v="4"/>
    <d v="2020-02-20T00:00:00"/>
    <s v="Martín"/>
    <s v="Mantenimiento Mecanico"/>
    <d v="2023-08-08T00:00:00"/>
    <d v="1899-12-30T14:43:02"/>
    <d v="2023-08-08T00:00:00"/>
    <d v="1899-12-30T15:09:42"/>
    <n v="1600"/>
    <n v="26.666666666666668"/>
    <s v="llamaron para atención de estuchadora 44"/>
    <s v="no aplica"/>
    <n v="32"/>
    <s v="agosto"/>
    <s v="T"/>
    <m/>
    <s v="no aplica"/>
    <m/>
    <m/>
    <m/>
  </r>
  <r>
    <n v="148802"/>
    <x v="7"/>
    <s v="Moreno"/>
    <x v="2"/>
    <d v="2018-11-01T00:00:00"/>
    <s v="-"/>
    <s v="Mantenimiento Mecanico"/>
    <d v="2023-08-08T00:00:00"/>
    <d v="1899-12-30T14:55:09"/>
    <d v="2023-08-08T00:00:00"/>
    <d v="1899-12-30T15:09:50"/>
    <n v="881"/>
    <n v="14.683333333333334"/>
    <s v="Se limpia venturi y se encuentra manguera cortada en el cabezal número  4"/>
    <s v="ajuste"/>
    <n v="32"/>
    <s v="agosto"/>
    <s v="T"/>
    <m/>
    <s v="no"/>
    <m/>
    <m/>
    <m/>
  </r>
  <r>
    <n v="148804"/>
    <x v="7"/>
    <s v="Moreno"/>
    <x v="2"/>
    <d v="2018-11-01T00:00:00"/>
    <s v="-"/>
    <s v="Mantenimiento Electrico"/>
    <d v="2023-08-08T00:00:00"/>
    <d v="1899-12-30T15:14:47"/>
    <d v="2023-08-08T00:00:00"/>
    <d v="1899-12-30T15:14:55"/>
    <n v="8"/>
    <n v="0.13333333333333333"/>
    <s v="microparada"/>
    <s v="microparada"/>
    <n v="32"/>
    <s v="agosto"/>
    <s v="T"/>
    <m/>
    <s v="microparada"/>
    <m/>
    <m/>
    <m/>
  </r>
  <r>
    <n v="148806"/>
    <x v="7"/>
    <s v="Moreno"/>
    <x v="2"/>
    <d v="2018-11-01T00:00:00"/>
    <s v="-"/>
    <s v="Mantenimiento Mecanico"/>
    <d v="2023-08-08T00:00:00"/>
    <d v="1899-12-30T15:15:02"/>
    <d v="2023-08-08T00:00:00"/>
    <d v="1899-12-30T15:27:35"/>
    <n v="753"/>
    <n v="12.55"/>
    <s v=" Se cambia una manguera reseca"/>
    <s v="ajuste"/>
    <n v="32"/>
    <s v="agosto"/>
    <s v="T"/>
    <m/>
    <s v="no"/>
    <m/>
    <m/>
    <m/>
  </r>
  <r>
    <n v="148810"/>
    <x v="46"/>
    <s v="Moreno"/>
    <x v="12"/>
    <d v="2020-01-13T00:00:00"/>
    <s v="Martín"/>
    <s v="Mantenimiento Mecanico"/>
    <d v="2023-08-08T00:00:00"/>
    <d v="1899-12-30T15:43:13"/>
    <d v="2023-08-08T00:00:00"/>
    <d v="1899-12-30T16:07:35"/>
    <n v="1462"/>
    <n v="24.366666666666667"/>
    <s v="sin informacion"/>
    <s v="sin informacion"/>
    <n v="32"/>
    <s v="agosto"/>
    <s v="T"/>
    <m/>
    <s v="sin informacion"/>
    <m/>
    <m/>
    <m/>
  </r>
  <r>
    <n v="148813"/>
    <x v="0"/>
    <s v="Moreno"/>
    <x v="12"/>
    <d v="2018-11-01T00:00:00"/>
    <s v="-"/>
    <s v="Mantenimiento Mecanico"/>
    <d v="2023-08-08T00:00:00"/>
    <d v="1899-12-30T16:07:50"/>
    <d v="2023-08-08T00:00:00"/>
    <d v="1899-12-30T16:53:57"/>
    <n v="2767"/>
    <n v="46.116666666666667"/>
    <s v="sin informacion"/>
    <s v="sin informacion"/>
    <n v="32"/>
    <s v="agosto"/>
    <s v="T"/>
    <m/>
    <s v="sin informacion"/>
    <m/>
    <m/>
    <m/>
  </r>
  <r>
    <n v="148814"/>
    <x v="15"/>
    <s v="Moreno"/>
    <x v="3"/>
    <d v="2021-02-04T00:00:00"/>
    <s v="Victor"/>
    <s v="Mantenimiento Mecanico"/>
    <d v="2023-08-08T00:00:00"/>
    <d v="1899-12-30T16:08:31"/>
    <d v="2023-08-08T00:00:00"/>
    <d v="1899-12-30T16:09:00"/>
    <n v="29"/>
    <n v="0.48333333333333334"/>
    <s v="microparada"/>
    <s v="microparada"/>
    <n v="32"/>
    <s v="agosto"/>
    <s v="T"/>
    <m/>
    <s v="microparada"/>
    <m/>
    <m/>
    <m/>
  </r>
  <r>
    <n v="148815"/>
    <x v="19"/>
    <s v="Moreno"/>
    <x v="3"/>
    <d v="2021-02-04T00:00:00"/>
    <s v="Victor"/>
    <s v="Mantenimiento Mecanico"/>
    <d v="2023-08-08T00:00:00"/>
    <d v="1899-12-30T16:33:50"/>
    <d v="2023-08-08T00:00:00"/>
    <d v="1899-12-30T16:50:56"/>
    <n v="1026"/>
    <n v="17.100000000000001"/>
    <s v="regulacion"/>
    <s v="ajuste"/>
    <n v="32"/>
    <s v="agosto"/>
    <s v="T"/>
    <m/>
    <s v="no"/>
    <m/>
    <m/>
    <m/>
  </r>
  <r>
    <n v="148817"/>
    <x v="16"/>
    <s v="Moreno"/>
    <x v="9"/>
    <d v="2020-01-13T00:00:00"/>
    <s v="Martín"/>
    <s v="Mantenimiento Electrico"/>
    <d v="2023-08-08T00:00:00"/>
    <d v="1899-12-30T16:37:23"/>
    <d v="2023-08-08T00:00:00"/>
    <d v="1899-12-30T17:52:16"/>
    <n v="4493"/>
    <n v="74.88333333333334"/>
    <s v="sin informacion"/>
    <s v="sin informacion"/>
    <n v="32"/>
    <s v="agosto"/>
    <s v="T"/>
    <m/>
    <s v="sin informacion"/>
    <m/>
    <m/>
    <m/>
  </r>
  <r>
    <n v="148818"/>
    <x v="19"/>
    <s v="Moreno"/>
    <x v="10"/>
    <d v="2023-05-17T00:00:00"/>
    <s v="Juan Manuel"/>
    <s v="Mantenimiento Electrico"/>
    <d v="2023-08-08T00:00:00"/>
    <d v="1899-12-30T16:45:24"/>
    <d v="2023-08-08T00:00:00"/>
    <d v="1899-12-30T16:49:40"/>
    <n v="256"/>
    <n v="4.2666666666666666"/>
    <s v="microparada"/>
    <s v="microparada"/>
    <n v="32"/>
    <s v="agosto"/>
    <s v="T"/>
    <m/>
    <s v="microparada"/>
    <m/>
    <m/>
    <m/>
  </r>
  <r>
    <n v="148826"/>
    <x v="46"/>
    <s v="Moreno"/>
    <x v="12"/>
    <d v="2020-01-13T00:00:00"/>
    <s v="Martín"/>
    <s v="Mantenimiento Mecanico"/>
    <d v="2023-08-08T00:00:00"/>
    <d v="1899-12-30T18:01:56"/>
    <d v="2023-08-08T00:00:00"/>
    <d v="1899-12-30T19:03:01"/>
    <n v="3665"/>
    <n v="61.083333333333336"/>
    <s v="sin informacion"/>
    <s v="sin informacion"/>
    <n v="32"/>
    <s v="agosto"/>
    <s v="T"/>
    <m/>
    <s v="sin informacion"/>
    <m/>
    <m/>
    <m/>
  </r>
  <r>
    <n v="148832"/>
    <x v="11"/>
    <s v="Moreno"/>
    <x v="6"/>
    <d v="2018-11-01T00:00:00"/>
    <s v="-"/>
    <s v="Mantenimiento Mecanico"/>
    <d v="2023-08-08T00:00:00"/>
    <d v="1899-12-30T21:04:27"/>
    <d v="2023-08-08T00:00:00"/>
    <d v="1899-12-30T21:29:17"/>
    <n v="1490"/>
    <n v="24.833333333333332"/>
    <s v="Se cambia eslabon roto"/>
    <s v="rotura"/>
    <n v="32"/>
    <s v="agosto"/>
    <s v="T"/>
    <m/>
    <s v="si"/>
    <m/>
    <m/>
    <m/>
  </r>
  <r>
    <n v="148838"/>
    <x v="19"/>
    <s v="Moreno"/>
    <x v="3"/>
    <d v="2021-02-04T00:00:00"/>
    <s v="Victor"/>
    <s v="Mantenimiento Mecanico"/>
    <d v="2023-08-09T00:00:00"/>
    <d v="1899-12-30T06:02:56"/>
    <d v="2023-08-09T00:00:00"/>
    <d v="1899-12-30T06:12:44"/>
    <n v="588"/>
    <n v="9.8000000000000007"/>
    <s v="microparada"/>
    <s v="microparada"/>
    <n v="32"/>
    <s v="agosto"/>
    <s v="M"/>
    <m/>
    <s v="microparada"/>
    <m/>
    <m/>
    <m/>
  </r>
  <r>
    <n v="148842"/>
    <x v="0"/>
    <s v="Moreno"/>
    <x v="7"/>
    <d v="2018-11-01T00:00:00"/>
    <s v="-"/>
    <s v="Mantenimiento Electrico"/>
    <d v="2023-08-09T00:00:00"/>
    <d v="1899-12-30T06:10:11"/>
    <d v="2023-08-09T00:00:00"/>
    <d v="1899-12-30T06:14:20"/>
    <n v="249"/>
    <n v="4.1500000000000004"/>
    <s v="microparada"/>
    <s v="microparada"/>
    <n v="32"/>
    <s v="agosto"/>
    <s v="M"/>
    <m/>
    <s v="microparada"/>
    <m/>
    <m/>
    <m/>
  </r>
  <r>
    <n v="148849"/>
    <x v="8"/>
    <s v="Moreno"/>
    <x v="4"/>
    <d v="2020-02-20T00:00:00"/>
    <s v="Martín"/>
    <s v="Mantenimiento Mecanico"/>
    <d v="2023-08-09T00:00:00"/>
    <d v="1899-12-30T06:55:22"/>
    <d v="2023-08-09T00:00:00"/>
    <d v="1899-12-30T07:26:01"/>
    <n v="1839"/>
    <n v="30.65"/>
    <s v="era un llamado para la línea 44,se regula la presión del pistón que remplazo el embrague."/>
    <s v="ajuste"/>
    <n v="32"/>
    <s v="agosto"/>
    <s v="M"/>
    <m/>
    <s v="no"/>
    <m/>
    <m/>
    <m/>
  </r>
  <r>
    <n v="148856"/>
    <x v="19"/>
    <s v="Moreno"/>
    <x v="3"/>
    <d v="2021-02-04T00:00:00"/>
    <s v="Victor"/>
    <s v="Mantenimiento Mecanico"/>
    <d v="2023-08-09T00:00:00"/>
    <d v="1899-12-30T08:24:27"/>
    <d v="2023-08-09T00:00:00"/>
    <d v="1899-12-30T08:29:57"/>
    <n v="330"/>
    <n v="5.5"/>
    <s v="microparada"/>
    <s v="microparada"/>
    <n v="32"/>
    <s v="agosto"/>
    <s v="M"/>
    <m/>
    <s v="microparada"/>
    <m/>
    <m/>
    <m/>
  </r>
  <r>
    <n v="148858"/>
    <x v="19"/>
    <s v="Moreno"/>
    <x v="3"/>
    <d v="2021-02-04T00:00:00"/>
    <s v="Victor"/>
    <s v="Mantenimiento Mecanico"/>
    <d v="2023-08-09T00:00:00"/>
    <d v="1899-12-30T08:56:43"/>
    <d v="2023-08-09T00:00:00"/>
    <d v="1899-12-30T09:57:17"/>
    <n v="3634"/>
    <n v="60.56666666666667"/>
    <s v="Se regula la banda de entrada por desplazamiento"/>
    <s v="ajuste"/>
    <n v="32"/>
    <s v="agosto"/>
    <s v="M"/>
    <m/>
    <s v="no"/>
    <m/>
    <m/>
    <m/>
  </r>
  <r>
    <n v="148859"/>
    <x v="9"/>
    <s v="Moreno"/>
    <x v="6"/>
    <d v="2021-03-03T00:00:00"/>
    <s v="Martín"/>
    <s v="Mantenimiento Mecanico"/>
    <d v="2023-08-09T00:00:00"/>
    <d v="1899-12-30T09:26:12"/>
    <d v="2023-08-09T00:00:00"/>
    <d v="1899-12-30T09:49:09"/>
    <n v="1377"/>
    <n v="22.95"/>
    <s v="se desarma embrague se limpian bolillas y ejes ya que por el esmalte suelen pegarse"/>
    <s v="ajuste"/>
    <n v="32"/>
    <s v="agosto"/>
    <s v="M"/>
    <m/>
    <s v="no"/>
    <m/>
    <m/>
    <m/>
  </r>
  <r>
    <n v="148860"/>
    <x v="0"/>
    <s v="Moreno"/>
    <x v="12"/>
    <d v="2018-11-01T00:00:00"/>
    <s v="-"/>
    <s v="Mantenimiento Electrico"/>
    <d v="2023-08-09T00:00:00"/>
    <d v="1899-12-30T09:31:05"/>
    <d v="2023-08-09T00:00:00"/>
    <d v="1899-12-30T09:57:46"/>
    <n v="1601"/>
    <n v="26.683333333333334"/>
    <s v="regulación, l44 rotura de cangilon y regulación"/>
    <s v="ajuste"/>
    <n v="32"/>
    <s v="agosto"/>
    <s v="M"/>
    <m/>
    <s v="no"/>
    <m/>
    <m/>
    <m/>
  </r>
  <r>
    <n v="148861"/>
    <x v="28"/>
    <s v="Moreno"/>
    <x v="6"/>
    <d v="2018-11-01T00:00:00"/>
    <s v="-"/>
    <s v="Mantenimiento Electrico"/>
    <d v="2023-08-09T00:00:00"/>
    <d v="1899-12-30T09:49:20"/>
    <d v="2023-08-09T00:00:00"/>
    <d v="1899-12-30T09:50:04"/>
    <n v="44"/>
    <n v="0.73333333333333328"/>
    <s v="microparada"/>
    <s v="microparada"/>
    <n v="32"/>
    <s v="agosto"/>
    <s v="M"/>
    <m/>
    <s v="microparada"/>
    <m/>
    <m/>
    <m/>
  </r>
  <r>
    <n v="148862"/>
    <x v="8"/>
    <s v="Moreno"/>
    <x v="4"/>
    <d v="2020-02-20T00:00:00"/>
    <s v="Martín"/>
    <s v="Mantenimiento Mecanico"/>
    <d v="2023-08-09T00:00:00"/>
    <d v="1899-12-30T09:53:35"/>
    <d v="2023-08-09T00:00:00"/>
    <d v="1899-12-30T09:57:34"/>
    <n v="239"/>
    <n v="3.9833333333333334"/>
    <s v="microparada"/>
    <s v="microparada"/>
    <n v="32"/>
    <s v="agosto"/>
    <s v="M"/>
    <m/>
    <s v="microparada"/>
    <m/>
    <m/>
    <m/>
  </r>
  <r>
    <n v="148864"/>
    <x v="9"/>
    <s v="Moreno"/>
    <x v="6"/>
    <d v="2021-03-03T00:00:00"/>
    <s v="Martín"/>
    <s v="Mantenimiento Mecanico"/>
    <d v="2023-08-09T00:00:00"/>
    <d v="1899-12-30T10:08:28"/>
    <d v="2023-08-09T00:00:00"/>
    <d v="1899-12-30T10:16:59"/>
    <n v="511"/>
    <n v="8.5166666666666675"/>
    <s v="microparada"/>
    <s v="microparada"/>
    <n v="32"/>
    <s v="agosto"/>
    <s v="M"/>
    <m/>
    <s v="microparada"/>
    <m/>
    <m/>
    <m/>
  </r>
  <r>
    <n v="148866"/>
    <x v="3"/>
    <s v="Moreno"/>
    <x v="2"/>
    <d v="2020-02-20T00:00:00"/>
    <s v="Martín"/>
    <s v="Mantenimiento Mecanico"/>
    <d v="2023-08-09T00:00:00"/>
    <d v="1899-12-30T10:12:23"/>
    <d v="2023-08-09T00:00:00"/>
    <d v="1899-12-30T13:44:30"/>
    <n v="12727"/>
    <n v="212.11666666666667"/>
    <s v="revison de los cabezales, cambio de resortes de presión y regulaciones."/>
    <s v="ajuste"/>
    <n v="32"/>
    <s v="agosto"/>
    <s v="M"/>
    <m/>
    <s v="no"/>
    <m/>
    <m/>
    <m/>
  </r>
  <r>
    <n v="148868"/>
    <x v="10"/>
    <s v="Moreno"/>
    <x v="7"/>
    <d v="2020-09-30T00:00:00"/>
    <s v="Martín"/>
    <s v="Mantenimiento Mecanico"/>
    <d v="2023-08-09T00:00:00"/>
    <d v="1899-12-30T10:20:33"/>
    <d v="2023-08-09T00:00:00"/>
    <d v="1899-12-30T11:22:05"/>
    <n v="3692"/>
    <n v="61.533333333333331"/>
    <s v="reparacion de bandeja pasa cables"/>
    <s v="ajuste"/>
    <n v="32"/>
    <s v="agosto"/>
    <s v="M"/>
    <m/>
    <s v="no"/>
    <m/>
    <m/>
    <m/>
  </r>
  <r>
    <n v="148869"/>
    <x v="0"/>
    <s v="Moreno"/>
    <x v="16"/>
    <d v="2018-11-01T00:00:00"/>
    <s v="-"/>
    <s v="Mantenimiento Electrico"/>
    <d v="2023-08-09T00:00:00"/>
    <d v="1899-12-30T10:37:03"/>
    <d v="2023-08-09T00:00:00"/>
    <d v="1899-12-30T10:39:29"/>
    <n v="146"/>
    <n v="2.4333333333333331"/>
    <s v="microparada"/>
    <s v="microparada"/>
    <n v="32"/>
    <s v="agosto"/>
    <s v="M"/>
    <m/>
    <s v="microparada"/>
    <m/>
    <m/>
    <m/>
  </r>
  <r>
    <n v="148870"/>
    <x v="9"/>
    <s v="Moreno"/>
    <x v="6"/>
    <d v="2021-03-03T00:00:00"/>
    <s v="Martín"/>
    <s v="Mantenimiento Mecanico"/>
    <d v="2023-08-09T00:00:00"/>
    <d v="1899-12-30T11:00:01"/>
    <d v="2023-08-09T00:00:00"/>
    <d v="1899-12-30T15:14:10"/>
    <n v="15249"/>
    <n v="254.15"/>
    <s v="se desarma embrague se limpian bolillas y ejes ya que por el esmalte suelen pegarse"/>
    <s v="ajuste"/>
    <n v="32"/>
    <s v="agosto"/>
    <s v="M"/>
    <m/>
    <s v="no"/>
    <m/>
    <m/>
    <m/>
  </r>
  <r>
    <n v="148871"/>
    <x v="8"/>
    <s v="Moreno"/>
    <x v="4"/>
    <d v="2020-02-20T00:00:00"/>
    <s v="Martín"/>
    <s v="Mantenimiento Mecanico"/>
    <d v="2023-08-09T00:00:00"/>
    <d v="1899-12-30T11:21:37"/>
    <d v="2023-08-09T00:00:00"/>
    <d v="1899-12-30T11:41:45"/>
    <n v="1208"/>
    <n v="20.133333333333333"/>
    <s v="estuchadora L44, regulacion"/>
    <s v="ajuste"/>
    <n v="32"/>
    <s v="agosto"/>
    <s v="M"/>
    <m/>
    <s v="no"/>
    <m/>
    <m/>
    <m/>
  </r>
  <r>
    <n v="148873"/>
    <x v="19"/>
    <s v="Moreno"/>
    <x v="3"/>
    <d v="2021-02-04T00:00:00"/>
    <s v="Victor"/>
    <s v="Mantenimiento Mecanico"/>
    <d v="2023-08-09T00:00:00"/>
    <d v="1899-12-30T11:41:45"/>
    <d v="2023-08-09T00:00:00"/>
    <d v="1899-12-30T12:09:37"/>
    <n v="1672"/>
    <n v="27.866666666666667"/>
    <s v="se cambia tornillo de regulación de cruce de cuchilla era largo y golpeaba y no cortaba bien"/>
    <s v="ajuste"/>
    <n v="32"/>
    <s v="agosto"/>
    <s v="M"/>
    <m/>
    <s v="no"/>
    <m/>
    <m/>
    <m/>
  </r>
  <r>
    <n v="148876"/>
    <x v="10"/>
    <s v="Moreno"/>
    <x v="7"/>
    <d v="2020-09-30T00:00:00"/>
    <s v="Martín"/>
    <s v="Mantenimiento Mecanico"/>
    <d v="2023-08-09T00:00:00"/>
    <d v="1899-12-30T12:28:02"/>
    <d v="2023-08-09T00:00:00"/>
    <d v="1899-12-30T12:45:15"/>
    <n v="1033"/>
    <n v="17.216666666666665"/>
    <s v="Regulación"/>
    <s v="ajuste"/>
    <n v="32"/>
    <s v="agosto"/>
    <s v="M"/>
    <m/>
    <s v="no"/>
    <m/>
    <m/>
    <m/>
  </r>
  <r>
    <n v="148884"/>
    <x v="2"/>
    <s v="Moreno"/>
    <x v="20"/>
    <d v="2021-10-06T00:00:00"/>
    <s v="Sebastian "/>
    <s v="Mantenimiento Mecanico"/>
    <d v="2023-08-09T00:00:00"/>
    <d v="1899-12-30T14:30:32"/>
    <d v="2023-08-09T00:00:00"/>
    <d v="1899-12-30T14:34:11"/>
    <n v="219"/>
    <n v="3.65"/>
    <s v="microparada"/>
    <s v="microparada"/>
    <n v="32"/>
    <s v="agosto"/>
    <s v="T"/>
    <m/>
    <s v="microparada"/>
    <m/>
    <m/>
    <m/>
  </r>
  <r>
    <n v="148893"/>
    <x v="15"/>
    <s v="Moreno"/>
    <x v="3"/>
    <d v="2021-02-04T00:00:00"/>
    <s v="Victor"/>
    <s v="Mantenimiento Mecanico"/>
    <d v="2023-08-09T00:00:00"/>
    <d v="1899-12-30T15:21:05"/>
    <d v="2023-08-09T00:00:00"/>
    <d v="1899-12-30T15:35:20"/>
    <n v="855"/>
    <n v="14.25"/>
    <s v="Se cambia acuador roto."/>
    <s v="rotura"/>
    <n v="32"/>
    <s v="agosto"/>
    <s v="T"/>
    <m/>
    <s v="si"/>
    <m/>
    <m/>
    <m/>
  </r>
  <r>
    <n v="148898"/>
    <x v="2"/>
    <s v="Moreno"/>
    <x v="3"/>
    <d v="2021-02-04T00:00:00"/>
    <s v="Victor"/>
    <s v="Mantenimiento Electrico"/>
    <d v="2023-08-09T00:00:00"/>
    <d v="1899-12-30T16:31:05"/>
    <d v="2023-08-09T00:00:00"/>
    <d v="1899-12-30T16:44:36"/>
    <n v="811"/>
    <n v="13.516666666666667"/>
    <s v="se cambia contacto NC  del hongo estuchadora"/>
    <s v="ajuste"/>
    <n v="32"/>
    <s v="agosto"/>
    <s v="T"/>
    <m/>
    <s v="no"/>
    <m/>
    <m/>
    <m/>
  </r>
  <r>
    <n v="148899"/>
    <x v="9"/>
    <s v="Moreno"/>
    <x v="6"/>
    <d v="2021-03-03T00:00:00"/>
    <s v="Martín"/>
    <s v="Mantenimiento Electrico"/>
    <d v="2023-08-09T00:00:00"/>
    <d v="1899-12-30T16:38:36"/>
    <d v="2023-08-09T00:00:00"/>
    <d v="1899-12-30T17:49:19"/>
    <n v="4243"/>
    <n v="70.716666666666669"/>
    <s v="regulacion de la llenadora"/>
    <s v="ajuste"/>
    <n v="32"/>
    <s v="agosto"/>
    <s v="T"/>
    <m/>
    <s v="no"/>
    <m/>
    <m/>
    <m/>
  </r>
  <r>
    <n v="148901"/>
    <x v="2"/>
    <s v="Moreno"/>
    <x v="3"/>
    <d v="2021-02-04T00:00:00"/>
    <s v="Victor"/>
    <s v="Mantenimiento Electrico"/>
    <d v="2023-08-09T00:00:00"/>
    <d v="1899-12-30T16:45:15"/>
    <d v="2023-08-09T00:00:00"/>
    <d v="1899-12-30T16:53:28"/>
    <n v="493"/>
    <n v="8.2166666666666668"/>
    <s v="microparada"/>
    <s v="microparada"/>
    <n v="32"/>
    <s v="agosto"/>
    <s v="T"/>
    <m/>
    <s v="microparada"/>
    <m/>
    <m/>
    <m/>
  </r>
  <r>
    <n v="148904"/>
    <x v="6"/>
    <s v="Moreno"/>
    <x v="13"/>
    <d v="2019-10-08T00:00:00"/>
    <s v="Martín"/>
    <s v="Mantenimiento Electrico"/>
    <d v="2023-08-09T00:00:00"/>
    <d v="1899-12-30T17:34:07"/>
    <d v="2023-08-09T00:00:00"/>
    <d v="1899-12-30T17:46:49"/>
    <n v="762"/>
    <n v="12.7"/>
    <s v="regula etiquetadora"/>
    <s v="ajuste"/>
    <n v="32"/>
    <s v="agosto"/>
    <s v="T"/>
    <m/>
    <s v="no"/>
    <m/>
    <m/>
    <m/>
  </r>
  <r>
    <n v="148908"/>
    <x v="6"/>
    <s v="Moreno"/>
    <x v="13"/>
    <d v="2019-10-08T00:00:00"/>
    <s v="Martín"/>
    <s v="Mantenimiento Electrico"/>
    <d v="2023-08-09T00:00:00"/>
    <d v="1899-12-30T18:32:24"/>
    <d v="2023-08-09T00:00:00"/>
    <d v="1899-12-30T18:36:11"/>
    <n v="227"/>
    <n v="3.7833333333333332"/>
    <s v="microparada"/>
    <s v="microparada"/>
    <n v="32"/>
    <s v="agosto"/>
    <s v="T"/>
    <m/>
    <s v="microparada"/>
    <m/>
    <m/>
    <m/>
  </r>
  <r>
    <n v="148914"/>
    <x v="16"/>
    <s v="Moreno"/>
    <x v="9"/>
    <d v="2020-01-13T00:00:00"/>
    <s v="Martín"/>
    <s v="Mantenimiento Mecanico"/>
    <d v="2023-08-09T00:00:00"/>
    <d v="1899-12-30T20:32:30"/>
    <d v="2023-08-09T00:00:00"/>
    <d v="1899-12-30T21:43:54"/>
    <n v="4284"/>
    <n v="71.400000000000006"/>
    <s v="dio soporte ingenieria"/>
    <s v="no aplica"/>
    <n v="32"/>
    <s v="agosto"/>
    <s v="T"/>
    <m/>
    <s v="no aplica"/>
    <m/>
    <m/>
    <m/>
  </r>
  <r>
    <n v="148925"/>
    <x v="27"/>
    <s v="Moreno"/>
    <x v="2"/>
    <d v="2018-11-01T00:00:00"/>
    <s v="-"/>
    <s v="Mantenimiento Mecanico"/>
    <d v="2023-08-10T00:00:00"/>
    <d v="1899-12-30T05:06:50"/>
    <d v="2023-08-10T00:00:00"/>
    <d v="1899-12-30T05:15:11"/>
    <n v="501"/>
    <n v="8.35"/>
    <s v="microparada"/>
    <s v="microparada"/>
    <n v="32"/>
    <s v="agosto"/>
    <s v="N"/>
    <m/>
    <s v="microparada"/>
    <m/>
    <m/>
    <m/>
  </r>
  <r>
    <n v="148926"/>
    <x v="27"/>
    <s v="Moreno"/>
    <x v="2"/>
    <d v="2018-11-01T00:00:00"/>
    <s v="-"/>
    <s v="Mantenimiento Mecanico"/>
    <d v="2023-08-10T00:00:00"/>
    <d v="1899-12-30T05:22:18"/>
    <d v="2023-08-10T00:00:00"/>
    <d v="1899-12-30T05:26:58"/>
    <n v="280"/>
    <n v="4.666666666666667"/>
    <s v="microparada"/>
    <s v="microparada"/>
    <n v="32"/>
    <s v="agosto"/>
    <s v="N"/>
    <m/>
    <s v="microparada"/>
    <m/>
    <m/>
    <m/>
  </r>
  <r>
    <n v="148931"/>
    <x v="6"/>
    <s v="Moreno"/>
    <x v="7"/>
    <d v="2023-07-19T00:00:00"/>
    <s v="Juan Manuel"/>
    <s v="Mantenimiento Mecanico"/>
    <d v="2023-08-10T00:00:00"/>
    <d v="1899-12-30T06:05:28"/>
    <d v="2023-08-10T00:00:00"/>
    <d v="1899-12-30T06:18:35"/>
    <n v="787"/>
    <n v="13.116666666666667"/>
    <s v="se coloca sin fin de regulación ya que había sido sacado de su lugar por la regulación anterior"/>
    <s v="ajuste"/>
    <n v="32"/>
    <s v="agosto"/>
    <s v="M"/>
    <m/>
    <s v="no"/>
    <m/>
    <m/>
    <m/>
  </r>
  <r>
    <n v="148941"/>
    <x v="8"/>
    <s v="Moreno"/>
    <x v="4"/>
    <d v="2020-02-20T00:00:00"/>
    <s v="Martín"/>
    <s v="Mantenimiento Mecanico"/>
    <d v="2023-08-10T00:00:00"/>
    <d v="1899-12-30T06:40:01"/>
    <d v="2023-08-10T00:00:00"/>
    <d v="1899-12-30T08:11:55"/>
    <n v="5514"/>
    <n v="91.9"/>
    <s v="Celofanadora 44 se cambia correa y se realizan regulaciones varia"/>
    <s v="ajuste"/>
    <n v="32"/>
    <s v="agosto"/>
    <s v="M"/>
    <m/>
    <s v="no"/>
    <m/>
    <m/>
    <m/>
  </r>
  <r>
    <n v="148948"/>
    <x v="0"/>
    <s v="Moreno"/>
    <x v="3"/>
    <d v="2021-02-04T00:00:00"/>
    <s v="Victor"/>
    <s v="Mantenimiento Electrico"/>
    <d v="2023-08-10T00:00:00"/>
    <d v="1899-12-30T07:29:32"/>
    <d v="2023-08-10T00:00:00"/>
    <d v="1899-12-30T08:09:40"/>
    <n v="2408"/>
    <n v="40.133333333333333"/>
    <s v="Soluciona mecánico bomba caída en cadena"/>
    <s v="no aplica"/>
    <n v="32"/>
    <s v="agosto"/>
    <s v="M"/>
    <m/>
    <s v="no aplica"/>
    <m/>
    <m/>
    <m/>
  </r>
  <r>
    <n v="148950"/>
    <x v="9"/>
    <s v="Moreno"/>
    <x v="6"/>
    <d v="2021-03-03T00:00:00"/>
    <s v="Martín"/>
    <s v="Mantenimiento Mecanico"/>
    <d v="2023-08-10T00:00:00"/>
    <d v="1899-12-30T07:41:54"/>
    <d v="2023-08-10T00:00:00"/>
    <d v="1899-12-30T08:19:57"/>
    <n v="2283"/>
    <n v="38.049999999999997"/>
    <s v="se regula estrella llenadora"/>
    <s v="ajuste"/>
    <n v="32"/>
    <s v="agosto"/>
    <s v="M"/>
    <m/>
    <s v="no"/>
    <m/>
    <m/>
    <m/>
  </r>
  <r>
    <n v="148951"/>
    <x v="2"/>
    <s v="Moreno"/>
    <x v="9"/>
    <d v="2018-11-01T00:00:00"/>
    <s v="-"/>
    <s v="Mantenimiento Mecanico"/>
    <d v="2023-08-10T00:00:00"/>
    <d v="1899-12-30T07:49:03"/>
    <d v="2023-08-10T00:00:00"/>
    <d v="1899-12-30T08:04:44"/>
    <n v="941"/>
    <n v="15.683333333333334"/>
    <s v="Se traba cadena de cangilones"/>
    <s v="ajuste"/>
    <n v="32"/>
    <s v="agosto"/>
    <s v="M"/>
    <m/>
    <s v="no"/>
    <m/>
    <m/>
    <m/>
  </r>
  <r>
    <n v="148954"/>
    <x v="23"/>
    <s v="Moreno"/>
    <x v="3"/>
    <d v="2023-01-04T00:00:00"/>
    <s v="Juan Manuel"/>
    <s v="Mantenimiento Electrico"/>
    <d v="2023-08-10T00:00:00"/>
    <d v="1899-12-30T08:09:50"/>
    <d v="2023-08-10T00:00:00"/>
    <d v="1899-12-30T08:14:11"/>
    <n v="261"/>
    <n v="4.3499999999999996"/>
    <s v="microparada"/>
    <s v="microparada"/>
    <n v="32"/>
    <s v="agosto"/>
    <s v="M"/>
    <m/>
    <s v="microparada"/>
    <m/>
    <m/>
    <m/>
  </r>
  <r>
    <n v="148956"/>
    <x v="0"/>
    <s v="Moreno"/>
    <x v="18"/>
    <d v="2018-11-01T00:00:00"/>
    <s v="-"/>
    <s v="Mantenimiento Mecanico"/>
    <d v="2023-08-10T00:00:00"/>
    <d v="1899-12-30T08:42:23"/>
    <d v="2023-08-10T00:00:00"/>
    <d v="1899-12-30T08:48:10"/>
    <n v="347"/>
    <n v="5.7833333333333332"/>
    <s v="microparada"/>
    <s v="microparada"/>
    <n v="32"/>
    <s v="agosto"/>
    <s v="M"/>
    <m/>
    <s v="microparada"/>
    <m/>
    <m/>
    <m/>
  </r>
  <r>
    <n v="148960"/>
    <x v="0"/>
    <s v="Moreno"/>
    <x v="3"/>
    <d v="2021-02-04T00:00:00"/>
    <s v="Victor"/>
    <s v="Mantenimiento Mecanico"/>
    <d v="2023-08-10T00:00:00"/>
    <d v="1899-12-30T08:53:51"/>
    <d v="2023-08-10T00:00:00"/>
    <d v="1899-12-30T09:01:20"/>
    <n v="449"/>
    <n v="7.4833333333333334"/>
    <s v="microparada"/>
    <s v="microparada"/>
    <n v="32"/>
    <s v="agosto"/>
    <s v="M"/>
    <m/>
    <s v="microparada"/>
    <m/>
    <m/>
    <m/>
  </r>
  <r>
    <n v="148963"/>
    <x v="12"/>
    <s v="Moreno"/>
    <x v="7"/>
    <d v="2018-11-01T00:00:00"/>
    <s v="-"/>
    <s v="Mantenimiento Electrico"/>
    <d v="2023-08-10T00:00:00"/>
    <d v="1899-12-30T09:04:47"/>
    <d v="2023-08-10T00:00:00"/>
    <d v="1899-12-30T09:17:47"/>
    <n v="780"/>
    <n v="13"/>
    <s v="regulación de camaras"/>
    <s v="ajuste"/>
    <n v="32"/>
    <s v="agosto"/>
    <s v="M"/>
    <m/>
    <s v="no"/>
    <m/>
    <m/>
    <m/>
  </r>
  <r>
    <n v="148966"/>
    <x v="1"/>
    <s v="Moreno"/>
    <x v="2"/>
    <d v="2020-10-16T00:00:00"/>
    <s v="Martín"/>
    <s v="Mantenimiento Electrico"/>
    <d v="2023-08-10T00:00:00"/>
    <d v="1899-12-30T09:10:12"/>
    <d v="2023-08-10T00:00:00"/>
    <d v="1899-12-30T09:37:07"/>
    <n v="1615"/>
    <n v="26.916666666666668"/>
    <s v="regulación de altura sensor 15 etiquetadora"/>
    <s v="ajuste"/>
    <n v="32"/>
    <s v="agosto"/>
    <s v="M"/>
    <m/>
    <s v="no"/>
    <m/>
    <m/>
    <m/>
  </r>
  <r>
    <n v="148968"/>
    <x v="19"/>
    <s v="Moreno"/>
    <x v="12"/>
    <d v="2020-02-21T00:00:00"/>
    <s v="Martín"/>
    <s v="Mantenimiento Mecanico"/>
    <d v="2023-08-10T00:00:00"/>
    <d v="1899-12-30T09:27:16"/>
    <d v="2023-08-10T00:00:00"/>
    <d v="1899-12-30T10:14:16"/>
    <n v="2820"/>
    <n v="47"/>
    <s v="se fabrica fleje en celofanadora"/>
    <s v="ajuste"/>
    <n v="32"/>
    <s v="agosto"/>
    <s v="M"/>
    <m/>
    <s v="no"/>
    <m/>
    <m/>
    <m/>
  </r>
  <r>
    <n v="148970"/>
    <x v="10"/>
    <s v="Moreno"/>
    <x v="7"/>
    <d v="2020-09-30T00:00:00"/>
    <s v="Martín"/>
    <s v="Mantenimiento Electrico"/>
    <d v="2023-08-10T00:00:00"/>
    <d v="1899-12-30T09:37:15"/>
    <d v="2023-08-10T00:00:00"/>
    <d v="1899-12-30T10:05:33"/>
    <n v="1698"/>
    <n v="28.3"/>
    <s v="regulación del sensor de cuchillas"/>
    <s v="ajuste"/>
    <n v="32"/>
    <s v="agosto"/>
    <s v="M"/>
    <m/>
    <s v="no"/>
    <m/>
    <m/>
    <m/>
  </r>
  <r>
    <n v="148976"/>
    <x v="10"/>
    <s v="Moreno"/>
    <x v="7"/>
    <d v="2020-09-30T00:00:00"/>
    <s v="Martín"/>
    <s v="Mantenimiento Electrico"/>
    <d v="2023-08-10T00:00:00"/>
    <d v="1899-12-30T10:08:15"/>
    <d v="2023-08-10T00:00:00"/>
    <d v="1899-12-30T10:36:07"/>
    <n v="1672"/>
    <n v="27.866666666666667"/>
    <s v="regulación del sensor de cuchillas"/>
    <s v="ajuste"/>
    <n v="32"/>
    <s v="agosto"/>
    <s v="M"/>
    <m/>
    <s v="no"/>
    <m/>
    <m/>
    <m/>
  </r>
  <r>
    <n v="148978"/>
    <x v="9"/>
    <s v="Moreno"/>
    <x v="6"/>
    <d v="2021-03-03T00:00:00"/>
    <s v="Martín"/>
    <s v="Mantenimiento Mecanico"/>
    <d v="2023-08-10T00:00:00"/>
    <d v="1899-12-30T10:26:52"/>
    <d v="2023-08-10T00:00:00"/>
    <d v="1899-12-30T11:04:19"/>
    <n v="2247"/>
    <n v="37.450000000000003"/>
    <s v="se cambian orings rotos de corta gota, y se modifican parámetros de llenado."/>
    <s v="ajuste"/>
    <n v="32"/>
    <s v="agosto"/>
    <s v="M"/>
    <m/>
    <s v="no"/>
    <m/>
    <m/>
    <m/>
  </r>
  <r>
    <n v="148981"/>
    <x v="0"/>
    <s v="Moreno"/>
    <x v="9"/>
    <d v="2018-11-01T00:00:00"/>
    <s v="-"/>
    <s v="Mantenimiento Electrico"/>
    <d v="2023-08-10T00:00:00"/>
    <d v="1899-12-30T10:45:31"/>
    <d v="2023-08-10T00:00:00"/>
    <d v="1899-12-30T10:56:48"/>
    <n v="677"/>
    <n v="11.283333333333333"/>
    <s v="regulacion fibra optica"/>
    <s v="ajuste"/>
    <n v="32"/>
    <s v="agosto"/>
    <s v="M"/>
    <m/>
    <s v="no"/>
    <m/>
    <m/>
    <m/>
  </r>
  <r>
    <n v="148984"/>
    <x v="19"/>
    <s v="Moreno"/>
    <x v="12"/>
    <d v="2020-02-21T00:00:00"/>
    <s v="Martín"/>
    <s v="Mantenimiento Mecanico"/>
    <d v="2023-08-10T00:00:00"/>
    <d v="1899-12-30T10:52:45"/>
    <d v="2023-08-10T00:00:00"/>
    <d v="1899-12-30T11:03:27"/>
    <n v="642"/>
    <n v="10.7"/>
    <s v="se cambia una correa lateral de entrada de estuche."/>
    <s v="rotura"/>
    <n v="32"/>
    <s v="agosto"/>
    <s v="M"/>
    <m/>
    <s v="si"/>
    <m/>
    <m/>
    <m/>
  </r>
  <r>
    <n v="148988"/>
    <x v="8"/>
    <s v="Moreno"/>
    <x v="4"/>
    <d v="2020-02-20T00:00:00"/>
    <s v="Martín"/>
    <s v="Mantenimiento Mecanico"/>
    <d v="2023-08-10T00:00:00"/>
    <d v="1899-12-30T11:09:44"/>
    <d v="2023-08-10T00:00:00"/>
    <d v="1899-12-30T11:15:51"/>
    <n v="367"/>
    <n v="6.1166666666666663"/>
    <s v="microparada"/>
    <s v="microparada"/>
    <n v="32"/>
    <s v="agosto"/>
    <s v="M"/>
    <m/>
    <s v="microparada"/>
    <m/>
    <m/>
    <m/>
  </r>
  <r>
    <n v="148990"/>
    <x v="0"/>
    <s v="Moreno"/>
    <x v="19"/>
    <d v="2018-11-01T00:00:00"/>
    <s v="-"/>
    <s v="Mantenimiento Electrico"/>
    <d v="2023-08-10T00:00:00"/>
    <d v="1899-12-30T11:21:59"/>
    <d v="2023-08-10T00:00:00"/>
    <d v="1899-12-30T11:33:02"/>
    <n v="663"/>
    <n v="11.05"/>
    <s v="Regulación"/>
    <s v="ajuste"/>
    <n v="32"/>
    <s v="agosto"/>
    <s v="M"/>
    <m/>
    <s v="no"/>
    <m/>
    <m/>
    <m/>
  </r>
  <r>
    <n v="149003"/>
    <x v="3"/>
    <s v="Moreno"/>
    <x v="5"/>
    <d v="2018-11-01T00:00:00"/>
    <s v="-"/>
    <s v="Mantenimiento Mecanico"/>
    <d v="2023-08-10T00:00:00"/>
    <d v="1899-12-30T12:40:12"/>
    <d v="2023-08-10T00:00:00"/>
    <d v="1899-12-30T12:48:06"/>
    <n v="474"/>
    <n v="7.9"/>
    <s v="microparada"/>
    <s v="microparada"/>
    <n v="32"/>
    <s v="agosto"/>
    <s v="M"/>
    <m/>
    <s v="microparada"/>
    <m/>
    <m/>
    <m/>
  </r>
  <r>
    <n v="149019"/>
    <x v="3"/>
    <s v="Moreno"/>
    <x v="2"/>
    <d v="2020-02-20T00:00:00"/>
    <s v="Martín"/>
    <s v="Mantenimiento Mecanico"/>
    <d v="2023-08-10T00:00:00"/>
    <d v="1899-12-30T15:17:00"/>
    <d v="2023-08-10T00:00:00"/>
    <d v="1899-12-30T15:50:16"/>
    <n v="1996"/>
    <n v="33.266666666666666"/>
    <s v="Se desarma pieza de un cabezal, trabando la maquina. Se le cambian los tornillos y se colocan los bujes faltantes"/>
    <s v="ajuste"/>
    <n v="32"/>
    <s v="agosto"/>
    <s v="T"/>
    <m/>
    <s v="no"/>
    <m/>
    <m/>
    <m/>
  </r>
  <r>
    <n v="149022"/>
    <x v="2"/>
    <s v="Moreno"/>
    <x v="3"/>
    <d v="2021-02-04T00:00:00"/>
    <s v="Victor"/>
    <s v="Mantenimiento Mecanico"/>
    <d v="2023-08-10T00:00:00"/>
    <d v="1899-12-30T15:49:15"/>
    <d v="2023-08-10T00:00:00"/>
    <d v="1899-12-30T15:54:31"/>
    <n v="316"/>
    <n v="5.2666666666666666"/>
    <s v="microparada"/>
    <s v="microparada"/>
    <n v="32"/>
    <s v="agosto"/>
    <s v="T"/>
    <m/>
    <s v="microparada"/>
    <m/>
    <m/>
    <m/>
  </r>
  <r>
    <n v="149025"/>
    <x v="17"/>
    <s v="Moreno"/>
    <x v="11"/>
    <d v="2021-03-08T00:00:00"/>
    <s v="Martín"/>
    <s v="Mantenimiento Mecanico"/>
    <d v="2023-08-10T00:00:00"/>
    <d v="1899-12-30T15:59:37"/>
    <d v="2023-08-10T00:00:00"/>
    <d v="1899-12-30T16:10:34"/>
    <n v="657"/>
    <n v="10.95"/>
    <s v="problema con el peso se aconseja bajar velocidad de llenadora"/>
    <s v="ajuste"/>
    <n v="32"/>
    <s v="agosto"/>
    <s v="T"/>
    <m/>
    <s v="no"/>
    <m/>
    <m/>
    <m/>
  </r>
  <r>
    <n v="149031"/>
    <x v="2"/>
    <s v="Moreno"/>
    <x v="20"/>
    <d v="2021-10-06T00:00:00"/>
    <s v="Sebastian "/>
    <s v="Mantenimiento Mecanico"/>
    <d v="2023-08-10T00:00:00"/>
    <d v="1899-12-30T17:07:51"/>
    <d v="2023-08-10T00:00:00"/>
    <d v="1899-12-30T17:28:36"/>
    <n v="1245"/>
    <n v="20.75"/>
    <s v="Se cambian tornillos"/>
    <s v="ajuste"/>
    <n v="32"/>
    <s v="agosto"/>
    <s v="T"/>
    <m/>
    <s v="no"/>
    <m/>
    <m/>
    <m/>
  </r>
  <r>
    <n v="149032"/>
    <x v="16"/>
    <s v="Moreno"/>
    <x v="9"/>
    <d v="2020-01-13T00:00:00"/>
    <s v="Martín"/>
    <s v="Mantenimiento Mecanico"/>
    <d v="2023-08-10T00:00:00"/>
    <d v="1899-12-30T17:15:00"/>
    <d v="2023-08-10T00:00:00"/>
    <d v="1899-12-30T17:31:07"/>
    <n v="967"/>
    <n v="16.116666666666667"/>
    <s v="sin informacion"/>
    <s v="sin informacion"/>
    <n v="32"/>
    <s v="agosto"/>
    <s v="T"/>
    <m/>
    <s v="sin informacion"/>
    <m/>
    <m/>
    <m/>
  </r>
  <r>
    <n v="149035"/>
    <x v="12"/>
    <s v="Moreno"/>
    <x v="9"/>
    <d v="2018-11-01T00:00:00"/>
    <s v="-"/>
    <s v="Mantenimiento Mecanico"/>
    <d v="2023-08-10T00:00:00"/>
    <d v="1899-12-30T17:31:16"/>
    <d v="2023-08-10T00:00:00"/>
    <d v="1899-12-30T18:15:57"/>
    <n v="2681"/>
    <n v="44.68333333333333"/>
    <s v="sin informacion"/>
    <s v="sin informacion"/>
    <n v="32"/>
    <s v="agosto"/>
    <s v="T"/>
    <m/>
    <s v="sin informacion"/>
    <m/>
    <m/>
    <m/>
  </r>
  <r>
    <n v="149036"/>
    <x v="34"/>
    <s v="Moreno"/>
    <x v="19"/>
    <d v="2023-07-21T00:00:00"/>
    <s v="Juan Manuel"/>
    <s v="Mantenimiento Mecanico"/>
    <d v="2023-08-10T00:00:00"/>
    <d v="1899-12-30T17:46:37"/>
    <d v="2023-08-10T00:00:00"/>
    <d v="1899-12-30T17:58:14"/>
    <n v="697"/>
    <n v="11.616666666666667"/>
    <s v="sin informacion"/>
    <s v="sin informacion"/>
    <n v="32"/>
    <s v="agosto"/>
    <s v="T"/>
    <m/>
    <s v="sin informacion"/>
    <m/>
    <m/>
    <m/>
  </r>
  <r>
    <n v="149042"/>
    <x v="34"/>
    <s v="Moreno"/>
    <x v="19"/>
    <d v="2023-07-21T00:00:00"/>
    <s v="Juan Manuel"/>
    <s v="Mantenimiento Mecanico"/>
    <d v="2023-08-10T00:00:00"/>
    <d v="1899-12-30T18:29:50"/>
    <d v="2023-08-10T00:00:00"/>
    <d v="1899-12-30T18:54:52"/>
    <n v="1502"/>
    <n v="25.033333333333335"/>
    <s v="sin informacion"/>
    <s v="sin informacion"/>
    <n v="32"/>
    <s v="agosto"/>
    <s v="T"/>
    <m/>
    <s v="sin informacion"/>
    <m/>
    <m/>
    <m/>
  </r>
  <r>
    <n v="149043"/>
    <x v="19"/>
    <s v="Moreno"/>
    <x v="12"/>
    <d v="2020-02-21T00:00:00"/>
    <s v="Martín"/>
    <s v="Mantenimiento Mecanico"/>
    <d v="2023-08-10T00:00:00"/>
    <d v="1899-12-30T18:50:09"/>
    <d v="2023-08-10T00:00:00"/>
    <d v="1899-12-30T20:13:59"/>
    <n v="5030"/>
    <n v="83.833333333333329"/>
    <s v="Se cambió banda lateral de entrada de estuche"/>
    <s v="rotura"/>
    <n v="32"/>
    <s v="agosto"/>
    <s v="T"/>
    <m/>
    <s v="si"/>
    <m/>
    <m/>
    <m/>
  </r>
  <r>
    <n v="149044"/>
    <x v="1"/>
    <s v="Moreno"/>
    <x v="2"/>
    <d v="2020-10-16T00:00:00"/>
    <s v="Martín"/>
    <s v="Mantenimiento Electrico"/>
    <d v="2023-08-10T00:00:00"/>
    <d v="1899-12-30T18:56:34"/>
    <d v="2023-08-10T00:00:00"/>
    <d v="1899-12-30T19:16:38"/>
    <n v="1204"/>
    <n v="20.066666666666666"/>
    <s v="se regula sensor de etiqueta posición 15"/>
    <s v="ajuste"/>
    <n v="32"/>
    <s v="agosto"/>
    <s v="T"/>
    <m/>
    <s v="no"/>
    <m/>
    <m/>
    <m/>
  </r>
  <r>
    <n v="149048"/>
    <x v="34"/>
    <s v="Moreno"/>
    <x v="19"/>
    <d v="2023-07-21T00:00:00"/>
    <s v="Juan Manuel"/>
    <s v="Mantenimiento Mecanico"/>
    <d v="2023-08-10T00:00:00"/>
    <d v="1899-12-30T19:48:09"/>
    <d v="2023-08-10T00:00:00"/>
    <d v="1899-12-30T20:07:04"/>
    <n v="1135"/>
    <n v="18.916666666666668"/>
    <s v="se cambió oring de pinzas"/>
    <s v="ajuste"/>
    <n v="32"/>
    <s v="agosto"/>
    <s v="T"/>
    <m/>
    <s v="no"/>
    <m/>
    <m/>
    <m/>
  </r>
  <r>
    <n v="149050"/>
    <x v="10"/>
    <s v="Moreno"/>
    <x v="7"/>
    <d v="2020-09-30T00:00:00"/>
    <s v="Martín"/>
    <s v="Mantenimiento Mecanico"/>
    <d v="2023-08-10T00:00:00"/>
    <d v="1899-12-30T20:01:55"/>
    <d v="2023-08-10T00:00:00"/>
    <d v="1899-12-30T20:13:20"/>
    <n v="685"/>
    <n v="11.416666666666666"/>
    <s v="se coloca las cuchillas"/>
    <s v="ajuste"/>
    <n v="32"/>
    <s v="agosto"/>
    <s v="T"/>
    <m/>
    <s v="no"/>
    <m/>
    <m/>
    <m/>
  </r>
  <r>
    <n v="149059"/>
    <x v="39"/>
    <s v="Moreno"/>
    <x v="6"/>
    <d v="2019-09-23T00:00:00"/>
    <s v="Martín"/>
    <s v="Mantenimiento Electrico"/>
    <d v="2023-08-11T00:00:00"/>
    <d v="1899-12-30T06:04:03"/>
    <d v="2023-08-11T00:00:00"/>
    <d v="1899-12-30T06:47:19"/>
    <n v="2596"/>
    <n v="43.266666666666666"/>
    <s v="sin informacion"/>
    <s v="sin informacion"/>
    <n v="32"/>
    <s v="agosto"/>
    <s v="M"/>
    <m/>
    <s v="sin informacion"/>
    <m/>
    <m/>
    <m/>
  </r>
  <r>
    <n v="149062"/>
    <x v="8"/>
    <s v="Moreno"/>
    <x v="4"/>
    <d v="2020-02-20T00:00:00"/>
    <s v="Martín"/>
    <s v="Mantenimiento Mecanico"/>
    <d v="2023-08-11T00:00:00"/>
    <d v="1899-12-30T06:17:25"/>
    <d v="2023-08-11T00:00:00"/>
    <d v="1899-12-30T10:07:51"/>
    <n v="13826"/>
    <n v="230.43333333333334"/>
    <s v="sin informacion"/>
    <s v="sin informacion"/>
    <n v="32"/>
    <s v="agosto"/>
    <s v="M"/>
    <m/>
    <s v="sin informacion"/>
    <m/>
    <m/>
    <m/>
  </r>
  <r>
    <n v="149063"/>
    <x v="3"/>
    <s v="Moreno"/>
    <x v="5"/>
    <d v="2018-11-01T00:00:00"/>
    <s v="-"/>
    <s v="Mantenimiento Mecanico"/>
    <d v="2023-08-11T00:00:00"/>
    <d v="1899-12-30T06:20:01"/>
    <d v="2023-08-11T00:00:00"/>
    <d v="1899-12-30T06:22:17"/>
    <n v="136"/>
    <n v="2.2666666666666666"/>
    <s v="microparada"/>
    <s v="microparada"/>
    <n v="32"/>
    <s v="agosto"/>
    <s v="M"/>
    <m/>
    <s v="microparada"/>
    <m/>
    <m/>
    <m/>
  </r>
  <r>
    <n v="149064"/>
    <x v="0"/>
    <s v="Moreno"/>
    <x v="7"/>
    <d v="2018-11-01T00:00:00"/>
    <s v="-"/>
    <s v="Mantenimiento Mecanico"/>
    <d v="2023-08-11T00:00:00"/>
    <d v="1899-12-30T06:37:10"/>
    <d v="2023-08-11T00:00:00"/>
    <d v="1899-12-30T07:58:08"/>
    <n v="4858"/>
    <n v="80.966666666666669"/>
    <s v="se cambia freno gastado por uno nuevo en la entrada de la llenadora, también se hicieron regulaciones."/>
    <s v="rotura"/>
    <n v="32"/>
    <s v="agosto"/>
    <s v="M"/>
    <m/>
    <s v="si"/>
    <m/>
    <m/>
    <m/>
  </r>
  <r>
    <n v="149065"/>
    <x v="3"/>
    <s v="Moreno"/>
    <x v="5"/>
    <d v="2018-11-01T00:00:00"/>
    <s v="-"/>
    <s v="Mantenimiento Mecanico"/>
    <d v="2023-08-11T00:00:00"/>
    <d v="1899-12-30T06:39:02"/>
    <d v="2023-08-11T00:00:00"/>
    <d v="1899-12-30T06:46:21"/>
    <n v="439"/>
    <n v="7.3166666666666664"/>
    <s v="microparada"/>
    <s v="microparada"/>
    <n v="32"/>
    <s v="agosto"/>
    <s v="M"/>
    <m/>
    <s v="microparada"/>
    <m/>
    <m/>
    <m/>
  </r>
  <r>
    <n v="149077"/>
    <x v="1"/>
    <s v="Moreno"/>
    <x v="2"/>
    <d v="2020-10-16T00:00:00"/>
    <s v="Martín"/>
    <s v="Mantenimiento Electrico"/>
    <d v="2023-08-11T00:00:00"/>
    <d v="1899-12-30T08:20:59"/>
    <d v="2023-08-11T00:00:00"/>
    <d v="1899-12-30T09:52:24"/>
    <n v="5485"/>
    <n v="91.416666666666671"/>
    <s v="se cambio placa Numero 5 de la  etiquetadora y se cambian filtros de colers."/>
    <s v="ajuste"/>
    <n v="32"/>
    <s v="agosto"/>
    <s v="M"/>
    <m/>
    <s v="no"/>
    <m/>
    <m/>
    <m/>
  </r>
  <r>
    <n v="149079"/>
    <x v="3"/>
    <s v="Moreno"/>
    <x v="6"/>
    <d v="2018-11-01T00:00:00"/>
    <s v="-"/>
    <s v="Mantenimiento Mecanico"/>
    <d v="2023-08-11T00:00:00"/>
    <d v="1899-12-30T09:08:51"/>
    <d v="2023-08-11T00:00:00"/>
    <d v="1899-12-30T09:22:31"/>
    <n v="820"/>
    <n v="13.666666666666666"/>
    <s v="se salio regulador de aire, lo soluciona el maquinista"/>
    <s v="no aplica"/>
    <n v="32"/>
    <s v="agosto"/>
    <s v="M"/>
    <m/>
    <s v="no aplica"/>
    <m/>
    <m/>
    <m/>
  </r>
  <r>
    <n v="149083"/>
    <x v="6"/>
    <s v="Moreno"/>
    <x v="6"/>
    <d v="2018-11-01T00:00:00"/>
    <s v="-"/>
    <s v="Mantenimiento Electrico"/>
    <d v="2023-08-11T00:00:00"/>
    <d v="1899-12-30T09:42:34"/>
    <d v="2023-08-11T00:00:00"/>
    <d v="1899-12-30T10:16:12"/>
    <n v="2018"/>
    <n v="33.633333333333333"/>
    <s v="sin informacion"/>
    <s v="sin informacion"/>
    <n v="32"/>
    <s v="agosto"/>
    <s v="M"/>
    <m/>
    <s v="sin informacion"/>
    <m/>
    <m/>
    <m/>
  </r>
  <r>
    <n v="149090"/>
    <x v="6"/>
    <s v="Moreno"/>
    <x v="6"/>
    <d v="2018-11-01T00:00:00"/>
    <s v="-"/>
    <s v="Mantenimiento Electrico"/>
    <d v="2023-08-11T00:00:00"/>
    <d v="1899-12-30T10:43:11"/>
    <d v="2023-08-11T00:00:00"/>
    <d v="1899-12-30T11:08:44"/>
    <n v="1533"/>
    <n v="25.55"/>
    <s v="sin informacion"/>
    <s v="sin informacion"/>
    <n v="32"/>
    <s v="agosto"/>
    <s v="M"/>
    <m/>
    <s v="sin informacion"/>
    <m/>
    <m/>
    <m/>
  </r>
  <r>
    <n v="149103"/>
    <x v="23"/>
    <s v="Moreno"/>
    <x v="19"/>
    <d v="2018-11-01T00:00:00"/>
    <s v="-"/>
    <s v="Mantenimiento Mecanico"/>
    <d v="2023-08-11T00:00:00"/>
    <d v="1899-12-30T14:56:19"/>
    <d v="2023-08-11T00:00:00"/>
    <d v="1899-12-30T15:17:28"/>
    <n v="1269"/>
    <n v="21.15"/>
    <s v="se colocan tornillos faltantes en antigiro"/>
    <s v="ajuste"/>
    <n v="32"/>
    <s v="agosto"/>
    <s v="T"/>
    <m/>
    <s v="no"/>
    <m/>
    <m/>
    <m/>
  </r>
  <r>
    <n v="149105"/>
    <x v="16"/>
    <s v="Moreno"/>
    <x v="9"/>
    <d v="2020-01-13T00:00:00"/>
    <s v="Martín"/>
    <s v="Mantenimiento Electrico"/>
    <d v="2023-08-11T00:00:00"/>
    <d v="1899-12-30T15:04:34"/>
    <d v="2023-08-11T00:00:00"/>
    <d v="1899-12-30T15:16:58"/>
    <n v="744"/>
    <n v="12.4"/>
    <s v="se regula sensor de abastecedor de bombas y se callo el diferencial del tablero principal de la Óptima"/>
    <s v="ajuste"/>
    <n v="32"/>
    <s v="agosto"/>
    <s v="T"/>
    <m/>
    <s v="no"/>
    <m/>
    <m/>
    <m/>
  </r>
  <r>
    <n v="149106"/>
    <x v="0"/>
    <s v="Moreno"/>
    <x v="18"/>
    <d v="2018-11-01T00:00:00"/>
    <s v="-"/>
    <s v="Mantenimiento Mecanico"/>
    <d v="2023-08-11T00:00:00"/>
    <d v="1899-12-30T15:08:32"/>
    <d v="2023-08-11T00:00:00"/>
    <d v="1899-12-30T15:24:37"/>
    <n v="965"/>
    <n v="16.083333333333332"/>
    <s v="Regulación de llenadora"/>
    <s v="ajuste"/>
    <n v="32"/>
    <s v="agosto"/>
    <s v="T"/>
    <m/>
    <s v="no"/>
    <m/>
    <m/>
    <m/>
  </r>
  <r>
    <n v="149115"/>
    <x v="19"/>
    <s v="Moreno"/>
    <x v="10"/>
    <d v="2023-05-17T00:00:00"/>
    <s v="Juan Manuel"/>
    <s v="Mantenimiento Mecanico"/>
    <d v="2023-08-11T00:00:00"/>
    <d v="1899-12-30T16:54:13"/>
    <d v="2023-08-11T00:00:00"/>
    <d v="1899-12-30T20:34:44"/>
    <n v="13231"/>
    <n v="220.51666666666668"/>
    <s v="se hizo una modificación se agregó un variador para la velocidad de las bandas laterales "/>
    <s v="ajuste"/>
    <n v="32"/>
    <s v="agosto"/>
    <s v="T"/>
    <m/>
    <s v="no"/>
    <m/>
    <m/>
    <m/>
  </r>
  <r>
    <n v="149116"/>
    <x v="19"/>
    <s v="Moreno"/>
    <x v="3"/>
    <d v="2021-02-04T00:00:00"/>
    <s v="Victor"/>
    <s v="Mantenimiento Mecanico"/>
    <d v="2023-08-11T00:00:00"/>
    <d v="1899-12-30T17:22:02"/>
    <d v="2023-08-11T00:00:00"/>
    <d v="1899-12-30T20:35:05"/>
    <n v="11583"/>
    <n v="193.05"/>
    <s v="Cambio de tren de plegadores, plegadores de cabeza y regulación."/>
    <s v="ajuste"/>
    <n v="32"/>
    <s v="agosto"/>
    <s v="T"/>
    <m/>
    <s v="no"/>
    <m/>
    <m/>
    <m/>
  </r>
  <r>
    <n v="149119"/>
    <x v="28"/>
    <s v="Moreno"/>
    <x v="15"/>
    <d v="2018-11-01T00:00:00"/>
    <s v="-"/>
    <s v="Mantenimiento Electrico"/>
    <d v="2023-08-11T00:00:00"/>
    <d v="1899-12-30T17:47:50"/>
    <d v="2023-08-11T00:00:00"/>
    <d v="1899-12-30T18:00:42"/>
    <n v="772"/>
    <n v="12.866666666666667"/>
    <s v="Regulación"/>
    <s v="ajuste"/>
    <n v="32"/>
    <s v="agosto"/>
    <s v="T"/>
    <m/>
    <s v="no"/>
    <m/>
    <m/>
    <m/>
  </r>
  <r>
    <n v="149124"/>
    <x v="0"/>
    <s v="Moreno"/>
    <x v="0"/>
    <d v="2018-11-01T00:00:00"/>
    <s v="-"/>
    <s v="Mantenimiento Electrico"/>
    <d v="2023-08-11T00:00:00"/>
    <d v="1899-12-30T18:49:20"/>
    <d v="2023-08-11T00:00:00"/>
    <d v="1899-12-30T19:11:10"/>
    <n v="1310"/>
    <n v="21.833333333333332"/>
    <s v="se regula sensor de tubos"/>
    <s v="ajuste"/>
    <n v="32"/>
    <s v="agosto"/>
    <s v="T"/>
    <m/>
    <s v="no"/>
    <m/>
    <m/>
    <m/>
  </r>
  <r>
    <n v="149127"/>
    <x v="0"/>
    <s v="Moreno"/>
    <x v="8"/>
    <d v="2018-11-01T00:00:00"/>
    <s v="-"/>
    <s v="Mantenimiento Mecanico"/>
    <d v="2023-08-11T00:00:00"/>
    <d v="1899-12-30T19:24:00"/>
    <d v="2023-08-11T00:00:00"/>
    <d v="1899-12-30T19:29:44"/>
    <n v="344"/>
    <n v="5.7333333333333334"/>
    <s v="microparada"/>
    <s v="microparada"/>
    <n v="32"/>
    <s v="agosto"/>
    <s v="T"/>
    <m/>
    <s v="microparada"/>
    <m/>
    <m/>
    <m/>
  </r>
  <r>
    <n v="149129"/>
    <x v="11"/>
    <s v="Moreno"/>
    <x v="1"/>
    <d v="2018-11-01T00:00:00"/>
    <s v="-"/>
    <s v="Mantenimiento Electrico"/>
    <d v="2023-08-11T00:00:00"/>
    <d v="1899-12-30T19:51:01"/>
    <d v="2023-08-11T00:00:00"/>
    <d v="1899-12-30T20:35:56"/>
    <n v="2695"/>
    <n v="44.916666666666664"/>
    <s v="Se sube velocidad"/>
    <s v="ajuste"/>
    <n v="32"/>
    <s v="agosto"/>
    <s v="T"/>
    <m/>
    <s v="no"/>
    <m/>
    <m/>
    <m/>
  </r>
  <r>
    <n v="149131"/>
    <x v="10"/>
    <s v="Moreno"/>
    <x v="7"/>
    <d v="2020-09-30T00:00:00"/>
    <s v="Martín"/>
    <s v="Mantenimiento Electrico"/>
    <d v="2023-08-11T00:00:00"/>
    <d v="1899-12-30T20:35:58"/>
    <d v="2023-08-11T00:00:00"/>
    <d v="1899-12-30T21:31:56"/>
    <n v="3358"/>
    <n v="55.966666666666669"/>
    <s v="se cambia termocupla de la celofanadora"/>
    <s v="ajuste"/>
    <n v="32"/>
    <s v="agosto"/>
    <s v="T"/>
    <m/>
    <s v="no"/>
    <m/>
    <m/>
    <m/>
  </r>
  <r>
    <n v="149132"/>
    <x v="11"/>
    <s v="Moreno"/>
    <x v="1"/>
    <d v="2018-11-01T00:00:00"/>
    <s v="-"/>
    <s v="Mantenimiento Mecanico"/>
    <d v="2023-08-11T00:00:00"/>
    <d v="1899-12-30T20:45:27"/>
    <d v="2023-08-11T00:00:00"/>
    <d v="1899-12-30T21:27:04"/>
    <n v="2497"/>
    <n v="41.616666666666667"/>
    <s v="Se regula abastecedor  de tetinas, velocidades  y se regula los bajadores de tapas"/>
    <s v="ajuste"/>
    <n v="32"/>
    <s v="agosto"/>
    <s v="T"/>
    <m/>
    <s v="no"/>
    <m/>
    <m/>
    <m/>
  </r>
  <r>
    <n v="149139"/>
    <x v="2"/>
    <s v="Moreno"/>
    <x v="9"/>
    <d v="2018-11-01T00:00:00"/>
    <s v="-"/>
    <s v="Mantenimiento Mecanico"/>
    <d v="2023-08-14T00:00:00"/>
    <d v="1899-12-30T06:08:26"/>
    <d v="2023-08-14T00:00:00"/>
    <d v="1899-12-30T07:22:50"/>
    <n v="4464"/>
    <n v="74.400000000000006"/>
    <s v="se había despegado soporte de la puerta, se colocó tornillos."/>
    <s v="ajuste"/>
    <n v="33"/>
    <s v="agosto"/>
    <s v="M"/>
    <m/>
    <s v="no"/>
    <m/>
    <m/>
    <m/>
  </r>
  <r>
    <n v="149148"/>
    <x v="0"/>
    <s v="Moreno"/>
    <x v="14"/>
    <d v="2018-11-01T00:00:00"/>
    <s v="-"/>
    <s v="Mantenimiento Mecanico"/>
    <d v="2023-08-14T00:00:00"/>
    <d v="1899-12-30T06:39:13"/>
    <d v="2023-08-14T00:00:00"/>
    <d v="1899-12-30T06:41:19"/>
    <n v="126"/>
    <n v="2.1"/>
    <s v="microparada"/>
    <s v="microparada"/>
    <n v="33"/>
    <s v="agosto"/>
    <s v="M"/>
    <m/>
    <s v="microparada"/>
    <m/>
    <m/>
    <m/>
  </r>
  <r>
    <n v="149155"/>
    <x v="36"/>
    <s v="Moreno"/>
    <x v="10"/>
    <d v="2018-11-01T00:00:00"/>
    <s v="-"/>
    <s v="Mantenimiento Mecanico"/>
    <d v="2023-08-14T00:00:00"/>
    <d v="1899-12-30T06:59:44"/>
    <d v="2023-08-14T00:00:00"/>
    <d v="1899-12-30T07:28:00"/>
    <n v="1696"/>
    <n v="28.266666666666666"/>
    <s v="pérdida de colonia por la cañería"/>
    <s v="ajuste"/>
    <n v="33"/>
    <s v="agosto"/>
    <s v="M"/>
    <m/>
    <s v="no"/>
    <m/>
    <m/>
    <m/>
  </r>
  <r>
    <n v="149165"/>
    <x v="19"/>
    <s v="Moreno"/>
    <x v="12"/>
    <d v="2020-02-21T00:00:00"/>
    <s v="Martín"/>
    <s v="Mantenimiento Electrico"/>
    <d v="2023-08-14T00:00:00"/>
    <d v="1899-12-30T08:12:05"/>
    <d v="2023-08-14T00:00:00"/>
    <d v="1899-12-30T08:59:26"/>
    <n v="2841"/>
    <n v="47.35"/>
    <s v="no iniciaba ciclo. también se regula parámetro"/>
    <s v="ajuste"/>
    <n v="33"/>
    <s v="agosto"/>
    <s v="M"/>
    <m/>
    <s v="no"/>
    <m/>
    <m/>
    <m/>
  </r>
  <r>
    <n v="149166"/>
    <x v="19"/>
    <s v="Moreno"/>
    <x v="3"/>
    <d v="2021-02-04T00:00:00"/>
    <s v="Victor"/>
    <s v="Mantenimiento Mecanico"/>
    <d v="2023-08-14T00:00:00"/>
    <d v="1899-12-30T08:13:40"/>
    <d v="2023-08-14T00:00:00"/>
    <d v="1899-12-30T08:28:32"/>
    <n v="892"/>
    <n v="14.866666666666667"/>
    <s v="Regulación"/>
    <s v="ajuste"/>
    <n v="33"/>
    <s v="agosto"/>
    <s v="M"/>
    <m/>
    <s v="no"/>
    <m/>
    <m/>
    <m/>
  </r>
  <r>
    <n v="149169"/>
    <x v="24"/>
    <s v="Moreno"/>
    <x v="19"/>
    <d v="2018-11-01T00:00:00"/>
    <s v="-"/>
    <s v="Mantenimiento Mecanico"/>
    <d v="2023-08-14T00:00:00"/>
    <d v="1899-12-30T08:36:22"/>
    <d v="2023-08-14T00:00:00"/>
    <d v="1899-12-30T10:00:19"/>
    <n v="5037"/>
    <n v="83.95"/>
    <s v="sin informacion"/>
    <s v="sin informacion"/>
    <n v="33"/>
    <s v="agosto"/>
    <s v="M"/>
    <m/>
    <s v="sin informacion"/>
    <m/>
    <m/>
    <m/>
  </r>
  <r>
    <n v="149170"/>
    <x v="19"/>
    <s v="Moreno"/>
    <x v="3"/>
    <d v="2021-02-04T00:00:00"/>
    <s v="Victor"/>
    <s v="Mantenimiento Mecanico"/>
    <d v="2023-08-14T00:00:00"/>
    <d v="1899-12-30T08:41:20"/>
    <d v="2023-08-14T00:00:00"/>
    <d v="1899-12-30T09:04:42"/>
    <n v="1402"/>
    <n v="23.366666666666667"/>
    <s v="se regulo cuchilla"/>
    <s v="ajuste"/>
    <n v="33"/>
    <s v="agosto"/>
    <s v="M"/>
    <m/>
    <s v="no"/>
    <m/>
    <m/>
    <m/>
  </r>
  <r>
    <n v="149172"/>
    <x v="8"/>
    <s v="Moreno"/>
    <x v="4"/>
    <d v="2020-02-20T00:00:00"/>
    <s v="Martín"/>
    <s v="Mantenimiento Mecanico"/>
    <d v="2023-08-14T00:00:00"/>
    <d v="1899-12-30T09:02:02"/>
    <d v="2023-08-14T00:00:00"/>
    <d v="1899-12-30T10:00:55"/>
    <n v="3533"/>
    <n v="58.883333333333333"/>
    <s v="Se colocan correas nuevas en logipack"/>
    <s v="rotura"/>
    <n v="33"/>
    <s v="agosto"/>
    <s v="M"/>
    <m/>
    <s v="si"/>
    <m/>
    <m/>
    <m/>
  </r>
  <r>
    <n v="149173"/>
    <x v="0"/>
    <s v="Moreno"/>
    <x v="18"/>
    <d v="2018-11-01T00:00:00"/>
    <s v="-"/>
    <s v="Mantenimiento Mecanico"/>
    <d v="2023-08-14T00:00:00"/>
    <d v="1899-12-30T09:03:13"/>
    <d v="2023-08-14T00:00:00"/>
    <d v="1899-12-30T09:59:33"/>
    <n v="3380"/>
    <n v="56.333333333333336"/>
    <s v="se regula punto 0 de las mordazas"/>
    <s v="ajuste"/>
    <n v="33"/>
    <s v="agosto"/>
    <s v="M"/>
    <m/>
    <s v="no"/>
    <m/>
    <m/>
    <m/>
  </r>
  <r>
    <n v="149176"/>
    <x v="3"/>
    <s v="Moreno"/>
    <x v="10"/>
    <d v="2018-11-01T00:00:00"/>
    <s v="-"/>
    <s v="Mantenimiento Mecanico"/>
    <d v="2023-08-14T00:00:00"/>
    <d v="1899-12-30T09:06:09"/>
    <d v="2023-08-14T00:00:00"/>
    <d v="1899-12-30T09:53:27"/>
    <n v="2838"/>
    <n v="47.3"/>
    <s v="sin informacion"/>
    <s v="sin informacion"/>
    <n v="33"/>
    <s v="agosto"/>
    <s v="M"/>
    <m/>
    <s v="sin informacion"/>
    <m/>
    <m/>
    <m/>
  </r>
  <r>
    <n v="149177"/>
    <x v="19"/>
    <s v="Moreno"/>
    <x v="3"/>
    <d v="2021-02-04T00:00:00"/>
    <s v="Victor"/>
    <s v="Mantenimiento Mecanico"/>
    <d v="2023-08-14T00:00:00"/>
    <d v="1899-12-30T09:12:24"/>
    <d v="2023-08-14T00:00:00"/>
    <d v="1899-12-30T10:40:06"/>
    <n v="5262"/>
    <n v="87.7"/>
    <s v="sin informacion"/>
    <s v="sin informacion"/>
    <n v="33"/>
    <s v="agosto"/>
    <s v="M"/>
    <m/>
    <s v="sin informacion"/>
    <m/>
    <m/>
    <m/>
  </r>
  <r>
    <n v="149180"/>
    <x v="16"/>
    <s v="Moreno"/>
    <x v="9"/>
    <d v="2020-01-13T00:00:00"/>
    <s v="Martín"/>
    <s v="Mantenimiento Mecanico"/>
    <d v="2023-08-14T00:00:00"/>
    <d v="1899-12-30T09:45:25"/>
    <d v="2023-08-14T00:00:00"/>
    <d v="1899-12-30T11:14:03"/>
    <n v="5318"/>
    <n v="88.63333333333334"/>
    <s v="regulación topes de vibración en abastecedor de bombas"/>
    <s v="ajuste"/>
    <n v="33"/>
    <s v="agosto"/>
    <s v="M"/>
    <m/>
    <s v="no"/>
    <m/>
    <m/>
    <m/>
  </r>
  <r>
    <n v="149183"/>
    <x v="0"/>
    <s v="Moreno"/>
    <x v="8"/>
    <d v="2018-11-01T00:00:00"/>
    <s v="-"/>
    <s v="Mantenimiento Electrico"/>
    <d v="2023-08-14T00:00:00"/>
    <d v="1899-12-30T10:06:35"/>
    <d v="2023-08-14T00:00:00"/>
    <d v="1899-12-30T10:08:36"/>
    <n v="121"/>
    <n v="2.0166666666666666"/>
    <s v="microparada"/>
    <s v="microparada"/>
    <n v="33"/>
    <s v="agosto"/>
    <s v="M"/>
    <m/>
    <s v="microparada"/>
    <m/>
    <m/>
    <m/>
  </r>
  <r>
    <n v="149184"/>
    <x v="0"/>
    <s v="Moreno"/>
    <x v="8"/>
    <d v="2018-11-01T00:00:00"/>
    <s v="-"/>
    <s v="Mantenimiento Electrico"/>
    <d v="2023-08-14T00:00:00"/>
    <d v="1899-12-30T10:09:53"/>
    <d v="2023-08-14T00:00:00"/>
    <d v="1899-12-30T10:17:44"/>
    <n v="471"/>
    <n v="7.85"/>
    <s v="microparada"/>
    <s v="microparada"/>
    <n v="33"/>
    <s v="agosto"/>
    <s v="M"/>
    <m/>
    <s v="microparada"/>
    <m/>
    <m/>
    <m/>
  </r>
  <r>
    <n v="149186"/>
    <x v="1"/>
    <s v="Moreno"/>
    <x v="2"/>
    <d v="2020-10-16T00:00:00"/>
    <s v="Martín"/>
    <s v="Mantenimiento Electrico"/>
    <d v="2023-08-14T00:00:00"/>
    <d v="1899-12-30T10:15:18"/>
    <d v="2023-08-14T00:00:00"/>
    <d v="1899-12-30T10:44:48"/>
    <n v="1770"/>
    <n v="29.5"/>
    <s v="regulación de cámaras"/>
    <s v="ajuste"/>
    <n v="33"/>
    <s v="agosto"/>
    <s v="M"/>
    <m/>
    <s v="no"/>
    <m/>
    <m/>
    <m/>
  </r>
  <r>
    <n v="149190"/>
    <x v="0"/>
    <s v="Moreno"/>
    <x v="15"/>
    <d v="2018-11-01T00:00:00"/>
    <s v="-"/>
    <s v="Mantenimiento Electrico"/>
    <d v="2023-08-14T00:00:00"/>
    <d v="1899-12-30T10:42:50"/>
    <d v="2023-08-14T00:00:00"/>
    <d v="1899-12-30T11:21:36"/>
    <n v="2326"/>
    <n v="38.766666666666666"/>
    <s v="soluciona mecanico"/>
    <s v="no aplica"/>
    <n v="33"/>
    <s v="agosto"/>
    <s v="M"/>
    <m/>
    <s v="no aplica"/>
    <m/>
    <m/>
    <m/>
  </r>
  <r>
    <n v="149191"/>
    <x v="39"/>
    <s v="Moreno"/>
    <x v="2"/>
    <d v="2018-11-01T00:00:00"/>
    <s v="-"/>
    <s v="Mantenimiento Electrico"/>
    <d v="2023-08-14T00:00:00"/>
    <d v="1899-12-30T10:46:25"/>
    <d v="2023-08-14T00:00:00"/>
    <d v="1899-12-30T11:01:43"/>
    <n v="918"/>
    <n v="15.3"/>
    <s v="regulación cámara abastecedor "/>
    <s v="ajuste"/>
    <n v="33"/>
    <s v="agosto"/>
    <s v="M"/>
    <m/>
    <s v="no"/>
    <m/>
    <m/>
    <m/>
  </r>
  <r>
    <n v="149193"/>
    <x v="39"/>
    <s v="Moreno"/>
    <x v="2"/>
    <d v="2018-11-01T00:00:00"/>
    <s v="-"/>
    <s v="Mantenimiento Electrico"/>
    <d v="2023-08-14T00:00:00"/>
    <d v="1899-12-30T11:11:02"/>
    <d v="2023-08-14T00:00:00"/>
    <d v="1899-12-30T11:26:43"/>
    <n v="941"/>
    <n v="15.683333333333334"/>
    <s v="regulación cámara abastecedor "/>
    <s v="ajuste"/>
    <n v="33"/>
    <s v="agosto"/>
    <s v="M"/>
    <m/>
    <s v="no"/>
    <m/>
    <m/>
    <m/>
  </r>
  <r>
    <n v="149194"/>
    <x v="2"/>
    <s v="Moreno"/>
    <x v="9"/>
    <d v="2018-11-01T00:00:00"/>
    <s v="-"/>
    <s v="Mantenimiento Mecanico"/>
    <d v="2023-08-14T00:00:00"/>
    <d v="1899-12-30T11:15:20"/>
    <d v="2023-08-14T00:00:00"/>
    <d v="1899-12-30T17:47:43"/>
    <n v="23543"/>
    <n v="392.38333333333333"/>
    <s v="sin informacion"/>
    <s v="sin informacion"/>
    <n v="33"/>
    <s v="agosto"/>
    <s v="M"/>
    <m/>
    <s v="sin informacion"/>
    <m/>
    <m/>
    <m/>
  </r>
  <r>
    <n v="149198"/>
    <x v="17"/>
    <s v="Moreno"/>
    <x v="11"/>
    <d v="2021-03-08T00:00:00"/>
    <s v="Martín"/>
    <s v="Mantenimiento Mecanico"/>
    <d v="2023-08-14T00:00:00"/>
    <d v="1899-12-30T11:50:08"/>
    <d v="2023-08-14T00:00:00"/>
    <d v="1899-12-30T12:49:33"/>
    <n v="3565"/>
    <n v="59.416666666666664"/>
    <s v="se encuentra mal armada"/>
    <s v="ajuste"/>
    <n v="33"/>
    <s v="agosto"/>
    <s v="M"/>
    <m/>
    <s v="no"/>
    <m/>
    <m/>
    <m/>
  </r>
  <r>
    <n v="149199"/>
    <x v="34"/>
    <s v="Moreno"/>
    <x v="7"/>
    <d v="2021-03-10T00:00:00"/>
    <s v="Martín"/>
    <s v="Mantenimiento Mecanico"/>
    <d v="2023-08-14T00:00:00"/>
    <d v="1899-12-30T12:00:42"/>
    <d v="2023-08-14T00:00:00"/>
    <d v="1899-12-30T12:07:56"/>
    <n v="434"/>
    <n v="7.2333333333333334"/>
    <s v="microparada"/>
    <s v="microparada"/>
    <n v="33"/>
    <s v="agosto"/>
    <s v="M"/>
    <m/>
    <s v="microparada"/>
    <m/>
    <m/>
    <m/>
  </r>
  <r>
    <n v="149200"/>
    <x v="14"/>
    <s v="Moreno"/>
    <x v="2"/>
    <d v="2020-02-20T00:00:00"/>
    <s v="Martín"/>
    <s v="Mantenimiento Electrico"/>
    <d v="2023-08-14T00:00:00"/>
    <d v="1899-12-30T12:12:15"/>
    <d v="2023-08-14T00:00:00"/>
    <d v="1899-12-30T12:53:03"/>
    <n v="2448"/>
    <n v="40.799999999999997"/>
    <s v="Regulacion"/>
    <s v="ajuste"/>
    <n v="33"/>
    <s v="agosto"/>
    <s v="M"/>
    <m/>
    <s v="no"/>
    <m/>
    <m/>
    <m/>
  </r>
  <r>
    <n v="149205"/>
    <x v="38"/>
    <s v="Moreno"/>
    <x v="11"/>
    <d v="2018-11-01T00:00:00"/>
    <s v="-"/>
    <s v="Mantenimiento Mecanico"/>
    <d v="2023-08-14T00:00:00"/>
    <d v="1899-12-30T12:49:42"/>
    <d v="2023-08-14T00:00:00"/>
    <d v="1899-12-30T13:01:20"/>
    <n v="698"/>
    <n v="11.633333333333333"/>
    <s v="abastecedor de pinceles lo destraba maquinista"/>
    <s v="no aplica"/>
    <n v="33"/>
    <s v="agosto"/>
    <s v="M"/>
    <m/>
    <s v="no aplica"/>
    <m/>
    <m/>
    <m/>
  </r>
  <r>
    <n v="149206"/>
    <x v="38"/>
    <s v="Moreno"/>
    <x v="11"/>
    <d v="2018-11-01T00:00:00"/>
    <s v="-"/>
    <s v="Mantenimiento Mecanico"/>
    <d v="2023-08-14T00:00:00"/>
    <d v="1899-12-30T13:03:36"/>
    <d v="2023-08-14T00:00:00"/>
    <d v="1899-12-30T14:34:56"/>
    <n v="5480"/>
    <n v="91.333333333333329"/>
    <s v="abastecedor de pinceles lo destraba maquinista"/>
    <s v="no aplica"/>
    <n v="33"/>
    <s v="agosto"/>
    <s v="M"/>
    <m/>
    <s v="no aplica"/>
    <m/>
    <m/>
    <m/>
  </r>
  <r>
    <n v="149207"/>
    <x v="0"/>
    <s v="Moreno"/>
    <x v="15"/>
    <d v="2018-11-01T00:00:00"/>
    <s v="-"/>
    <s v="Mantenimiento Electrico"/>
    <d v="2023-08-14T00:00:00"/>
    <d v="1899-12-30T13:15:45"/>
    <d v="2023-08-14T00:00:00"/>
    <d v="1899-12-30T14:39:00"/>
    <n v="4995"/>
    <n v="83.25"/>
    <s v="cable de sensor suelto"/>
    <s v="ajuste"/>
    <n v="33"/>
    <s v="agosto"/>
    <s v="M"/>
    <m/>
    <s v="no"/>
    <m/>
    <m/>
    <m/>
  </r>
  <r>
    <n v="149208"/>
    <x v="14"/>
    <s v="Moreno"/>
    <x v="2"/>
    <d v="2020-02-20T00:00:00"/>
    <s v="Martín"/>
    <s v="Mantenimiento Electrico"/>
    <d v="2023-08-14T00:00:00"/>
    <d v="1899-12-30T13:53:48"/>
    <d v="2023-08-14T00:00:00"/>
    <d v="1899-12-30T16:15:01"/>
    <n v="8473"/>
    <n v="141.21666666666667"/>
    <s v="Regulacion"/>
    <s v="ajuste"/>
    <n v="33"/>
    <s v="agosto"/>
    <s v="M"/>
    <m/>
    <s v="no"/>
    <m/>
    <m/>
    <m/>
  </r>
  <r>
    <n v="149211"/>
    <x v="17"/>
    <s v="Moreno"/>
    <x v="11"/>
    <d v="2021-03-08T00:00:00"/>
    <s v="Martín"/>
    <s v="Mantenimiento Mecanico"/>
    <d v="2023-08-14T00:00:00"/>
    <d v="1899-12-30T14:37:18"/>
    <d v="2023-08-14T00:00:00"/>
    <d v="1899-12-30T15:07:09"/>
    <n v="1791"/>
    <n v="29.85"/>
    <s v="se encuentra mal armada"/>
    <s v="ajuste"/>
    <n v="33"/>
    <s v="agosto"/>
    <s v="T"/>
    <m/>
    <s v="no"/>
    <m/>
    <m/>
    <m/>
  </r>
  <r>
    <n v="149212"/>
    <x v="0"/>
    <s v="Moreno"/>
    <x v="15"/>
    <d v="2018-11-01T00:00:00"/>
    <s v="-"/>
    <s v="Mantenimiento Electrico"/>
    <d v="2023-08-14T00:00:00"/>
    <d v="1899-12-30T14:39:08"/>
    <d v="2023-08-14T00:00:00"/>
    <d v="1899-12-30T14:58:54"/>
    <n v="1186"/>
    <n v="19.766666666666666"/>
    <s v="cable de sensor suelto"/>
    <s v="ajuste"/>
    <n v="33"/>
    <s v="agosto"/>
    <s v="T"/>
    <m/>
    <s v="no"/>
    <m/>
    <m/>
    <m/>
  </r>
  <r>
    <n v="149213"/>
    <x v="11"/>
    <s v="Moreno"/>
    <x v="6"/>
    <d v="2018-11-01T00:00:00"/>
    <s v="-"/>
    <s v="Mantenimiento Mecanico"/>
    <d v="2023-08-14T00:00:00"/>
    <d v="1899-12-30T15:09:14"/>
    <d v="2023-08-14T00:00:00"/>
    <d v="1899-12-30T16:06:32"/>
    <n v="3438"/>
    <n v="57.3"/>
    <s v="se cambia correa superior de la etiquetadora."/>
    <s v="rotura"/>
    <n v="33"/>
    <s v="agosto"/>
    <s v="T"/>
    <m/>
    <s v="si"/>
    <m/>
    <m/>
    <m/>
  </r>
  <r>
    <n v="149214"/>
    <x v="23"/>
    <s v="Moreno"/>
    <x v="19"/>
    <d v="2018-11-01T00:00:00"/>
    <s v="-"/>
    <s v="Mantenimiento Mecanico"/>
    <d v="2023-08-14T00:00:00"/>
    <d v="1899-12-30T15:14:27"/>
    <d v="2023-08-14T00:00:00"/>
    <d v="1899-12-30T15:28:53"/>
    <n v="866"/>
    <n v="14.433333333333334"/>
    <s v="Regulación"/>
    <s v="ajuste"/>
    <n v="33"/>
    <s v="agosto"/>
    <s v="T"/>
    <m/>
    <s v="no"/>
    <m/>
    <m/>
    <m/>
  </r>
  <r>
    <n v="149216"/>
    <x v="0"/>
    <s v="Moreno"/>
    <x v="18"/>
    <d v="2018-11-01T00:00:00"/>
    <s v="-"/>
    <s v="Mantenimiento Electrico"/>
    <d v="2023-08-14T00:00:00"/>
    <d v="1899-12-30T15:44:36"/>
    <d v="2023-08-14T00:00:00"/>
    <d v="1899-12-30T16:50:27"/>
    <n v="3951"/>
    <n v="65.849999999999994"/>
    <s v=" Se saca tornillos partidos, se repasa la rosca y se coloca tornillo nuevo"/>
    <s v="ajuste"/>
    <n v="33"/>
    <s v="agosto"/>
    <s v="T"/>
    <m/>
    <s v="no"/>
    <m/>
    <m/>
    <m/>
  </r>
  <r>
    <n v="149217"/>
    <x v="38"/>
    <s v="Moreno"/>
    <x v="11"/>
    <d v="2018-11-01T00:00:00"/>
    <s v="-"/>
    <s v="Mantenimiento Mecanico"/>
    <d v="2023-08-14T00:00:00"/>
    <d v="1899-12-30T15:46:40"/>
    <d v="2023-08-14T00:00:00"/>
    <d v="1899-12-30T16:23:23"/>
    <n v="2203"/>
    <n v="36.716666666666669"/>
    <s v="Se cambia un tornillo"/>
    <s v="ajuste"/>
    <n v="33"/>
    <s v="agosto"/>
    <s v="T"/>
    <m/>
    <s v="no"/>
    <m/>
    <m/>
    <m/>
  </r>
  <r>
    <n v="149220"/>
    <x v="14"/>
    <s v="Moreno"/>
    <x v="2"/>
    <d v="2020-02-20T00:00:00"/>
    <s v="Martín"/>
    <s v="Mantenimiento Electrico"/>
    <d v="2023-08-14T00:00:00"/>
    <d v="1899-12-30T16:25:48"/>
    <d v="2023-08-14T00:00:00"/>
    <d v="1899-12-30T16:50:11"/>
    <n v="1463"/>
    <n v="24.383333333333333"/>
    <s v="Regulacion"/>
    <s v="ajuste"/>
    <n v="33"/>
    <s v="agosto"/>
    <s v="T"/>
    <m/>
    <s v="no"/>
    <m/>
    <m/>
    <m/>
  </r>
  <r>
    <n v="149221"/>
    <x v="0"/>
    <s v="Moreno"/>
    <x v="18"/>
    <d v="2018-11-01T00:00:00"/>
    <s v="-"/>
    <s v="Mantenimiento Mecanico"/>
    <d v="2023-08-14T00:00:00"/>
    <d v="1899-12-30T16:50:38"/>
    <d v="2023-08-14T00:00:00"/>
    <d v="1899-12-30T17:22:14"/>
    <n v="1896"/>
    <n v="31.6"/>
    <s v="Regulación"/>
    <s v="ajuste"/>
    <n v="33"/>
    <s v="agosto"/>
    <s v="T"/>
    <m/>
    <s v="no"/>
    <m/>
    <m/>
    <m/>
  </r>
  <r>
    <n v="149222"/>
    <x v="22"/>
    <s v="Moreno"/>
    <x v="19"/>
    <d v="2021-08-24T00:00:00"/>
    <s v="Sebastian "/>
    <s v="Mantenimiento Mecanico"/>
    <d v="2023-08-14T00:00:00"/>
    <d v="1899-12-30T16:53:45"/>
    <d v="2023-08-14T00:00:00"/>
    <d v="1899-12-30T17:21:01"/>
    <n v="1636"/>
    <n v="27.266666666666666"/>
    <s v="resolvio maquinista"/>
    <s v="no aplica"/>
    <n v="33"/>
    <s v="agosto"/>
    <s v="T"/>
    <m/>
    <s v="no aplica"/>
    <m/>
    <m/>
    <m/>
  </r>
  <r>
    <n v="149224"/>
    <x v="14"/>
    <s v="Moreno"/>
    <x v="2"/>
    <d v="2020-02-20T00:00:00"/>
    <s v="Martín"/>
    <s v="Mantenimiento Electrico"/>
    <d v="2023-08-14T00:00:00"/>
    <d v="1899-12-30T17:05:59"/>
    <d v="2023-08-14T00:00:00"/>
    <d v="1899-12-30T17:32:42"/>
    <n v="1603"/>
    <n v="26.716666666666665"/>
    <s v="Regulacion"/>
    <s v="ajuste"/>
    <n v="33"/>
    <s v="agosto"/>
    <s v="T"/>
    <m/>
    <s v="no"/>
    <m/>
    <m/>
    <m/>
  </r>
  <r>
    <n v="149227"/>
    <x v="38"/>
    <s v="Moreno"/>
    <x v="11"/>
    <d v="2018-11-01T00:00:00"/>
    <s v="-"/>
    <s v="Mantenimiento Mecanico"/>
    <d v="2023-08-14T00:00:00"/>
    <d v="1899-12-30T17:53:21"/>
    <d v="2023-08-14T00:00:00"/>
    <d v="1899-12-30T18:46:07"/>
    <n v="3166"/>
    <n v="52.766666666666666"/>
    <s v="Regulacion"/>
    <s v="ajuste"/>
    <n v="33"/>
    <s v="agosto"/>
    <s v="T"/>
    <m/>
    <s v="no"/>
    <m/>
    <m/>
    <m/>
  </r>
  <r>
    <n v="149228"/>
    <x v="19"/>
    <s v="Moreno"/>
    <x v="10"/>
    <d v="2023-05-17T00:00:00"/>
    <s v="Juan Manuel"/>
    <s v="Mantenimiento Mecanico"/>
    <d v="2023-08-14T00:00:00"/>
    <d v="1899-12-30T18:12:13"/>
    <d v="2023-08-14T00:00:00"/>
    <d v="1899-12-30T18:33:01"/>
    <n v="1248"/>
    <n v="20.8"/>
    <s v="celofanadora cambio de bisturí"/>
    <s v="ajuste"/>
    <n v="33"/>
    <s v="agosto"/>
    <s v="T"/>
    <m/>
    <s v="no"/>
    <m/>
    <m/>
    <m/>
  </r>
  <r>
    <n v="149230"/>
    <x v="23"/>
    <s v="Moreno"/>
    <x v="19"/>
    <d v="2018-11-01T00:00:00"/>
    <s v="-"/>
    <s v="Mantenimiento Mecanico"/>
    <d v="2023-08-14T00:00:00"/>
    <d v="1899-12-30T18:27:55"/>
    <d v="2023-08-14T00:00:00"/>
    <d v="1899-12-30T18:42:00"/>
    <n v="845"/>
    <n v="14.083333333333334"/>
    <s v="Se apaga y se referencia la maquina"/>
    <s v="ajuste"/>
    <n v="33"/>
    <s v="agosto"/>
    <s v="T"/>
    <m/>
    <s v="no"/>
    <m/>
    <m/>
    <m/>
  </r>
  <r>
    <n v="149231"/>
    <x v="2"/>
    <s v="Moreno"/>
    <x v="20"/>
    <d v="2021-10-06T00:00:00"/>
    <s v="Sebastian "/>
    <s v="Mantenimiento Mecanico"/>
    <d v="2023-08-14T00:00:00"/>
    <d v="1899-12-30T18:52:37"/>
    <d v="2023-08-14T00:00:00"/>
    <d v="1899-12-30T18:58:54"/>
    <n v="377"/>
    <n v="6.2833333333333332"/>
    <s v="microparada"/>
    <s v="microparada"/>
    <n v="33"/>
    <s v="agosto"/>
    <s v="T"/>
    <m/>
    <s v="microparada"/>
    <m/>
    <m/>
    <m/>
  </r>
  <r>
    <n v="149238"/>
    <x v="34"/>
    <s v="Moreno"/>
    <x v="19"/>
    <d v="2023-07-21T00:00:00"/>
    <s v="Juan Manuel"/>
    <s v="Mantenimiento Mecanico"/>
    <d v="2023-08-14T00:00:00"/>
    <d v="1899-12-30T19:49:01"/>
    <d v="2023-08-14T00:00:00"/>
    <d v="1899-12-30T20:59:34"/>
    <n v="4233"/>
    <n v="70.55"/>
    <s v="Regulación"/>
    <s v="ajuste"/>
    <n v="33"/>
    <s v="agosto"/>
    <s v="T"/>
    <m/>
    <s v="no"/>
    <m/>
    <m/>
    <m/>
  </r>
  <r>
    <n v="149241"/>
    <x v="2"/>
    <s v="Moreno"/>
    <x v="20"/>
    <d v="2021-10-06T00:00:00"/>
    <s v="Sebastian "/>
    <s v="Mantenimiento Mecanico"/>
    <d v="2023-08-14T00:00:00"/>
    <d v="1899-12-30T20:39:40"/>
    <d v="2023-08-14T00:00:00"/>
    <d v="1899-12-30T21:15:32"/>
    <n v="2152"/>
    <n v="35.866666666666667"/>
    <s v="El rodante se frenaba, se cambia conexión del motor. Ya que el mismo se quedaba sin fuerza. También se encuentra que el eje del moto reductor estaba lleno de hilos de la banda de trasporte"/>
    <s v="ajuste"/>
    <n v="33"/>
    <s v="agosto"/>
    <s v="T"/>
    <m/>
    <s v="no"/>
    <m/>
    <m/>
    <m/>
  </r>
  <r>
    <n v="149252"/>
    <x v="25"/>
    <s v="Moreno"/>
    <x v="4"/>
    <d v="2018-11-01T00:00:00"/>
    <s v="-"/>
    <s v="Mantenimiento Electrico"/>
    <d v="2023-08-15T00:00:00"/>
    <d v="1899-12-30T06:16:26"/>
    <d v="2023-08-15T00:00:00"/>
    <d v="1899-12-30T07:16:21"/>
    <n v="3595"/>
    <n v="59.916666666666664"/>
    <s v="Se pone a punto"/>
    <s v="ajuste"/>
    <n v="33"/>
    <s v="agosto"/>
    <s v="M"/>
    <m/>
    <s v="no"/>
    <m/>
    <m/>
    <m/>
  </r>
  <r>
    <n v="149253"/>
    <x v="1"/>
    <s v="Moreno"/>
    <x v="2"/>
    <d v="2020-10-16T00:00:00"/>
    <s v="Martín"/>
    <s v="Mantenimiento Electrico"/>
    <d v="2023-08-15T00:00:00"/>
    <d v="1899-12-30T06:19:16"/>
    <d v="2023-08-15T00:00:00"/>
    <d v="1899-12-30T07:11:58"/>
    <n v="3162"/>
    <n v="52.7"/>
    <s v="regulación de cámara"/>
    <s v="ajuste"/>
    <n v="33"/>
    <s v="agosto"/>
    <s v="M"/>
    <m/>
    <s v="no"/>
    <m/>
    <m/>
    <m/>
  </r>
  <r>
    <n v="149254"/>
    <x v="0"/>
    <s v="Moreno"/>
    <x v="0"/>
    <d v="2018-11-01T00:00:00"/>
    <s v="-"/>
    <s v="Mantenimiento Electrico"/>
    <d v="2023-08-15T00:00:00"/>
    <d v="1899-12-30T06:21:25"/>
    <d v="2023-08-15T00:00:00"/>
    <d v="1899-12-30T06:50:22"/>
    <n v="1737"/>
    <n v="28.95"/>
    <s v="resuelve el maquinista"/>
    <s v="no aplica"/>
    <n v="33"/>
    <s v="agosto"/>
    <s v="M"/>
    <m/>
    <s v="no aplica"/>
    <m/>
    <m/>
    <m/>
  </r>
  <r>
    <n v="149269"/>
    <x v="0"/>
    <s v="Moreno"/>
    <x v="18"/>
    <d v="2018-11-01T00:00:00"/>
    <s v="-"/>
    <s v="Mantenimiento Mecanico"/>
    <d v="2023-08-15T00:00:00"/>
    <d v="1899-12-30T07:44:48"/>
    <d v="2023-08-15T00:00:00"/>
    <d v="1899-12-30T07:48:41"/>
    <n v="233"/>
    <n v="3.8833333333333333"/>
    <s v="microparada"/>
    <s v="microparada"/>
    <n v="33"/>
    <s v="agosto"/>
    <s v="M"/>
    <m/>
    <s v="microparada"/>
    <m/>
    <m/>
    <m/>
  </r>
  <r>
    <n v="149279"/>
    <x v="14"/>
    <s v="Moreno"/>
    <x v="2"/>
    <d v="2020-02-20T00:00:00"/>
    <s v="Martín"/>
    <s v="Mantenimiento Electrico"/>
    <d v="2023-08-15T00:00:00"/>
    <d v="1899-12-30T08:52:34"/>
    <d v="2023-08-15T00:00:00"/>
    <d v="1899-12-30T09:00:19"/>
    <n v="465"/>
    <n v="7.75"/>
    <s v="microparada"/>
    <s v="microparada"/>
    <n v="33"/>
    <s v="agosto"/>
    <s v="M"/>
    <m/>
    <s v="microparada"/>
    <m/>
    <m/>
    <m/>
  </r>
  <r>
    <n v="149280"/>
    <x v="8"/>
    <s v="Moreno"/>
    <x v="4"/>
    <d v="2020-02-20T00:00:00"/>
    <s v="Martín"/>
    <s v="Mantenimiento Mecanico"/>
    <d v="2023-08-15T00:00:00"/>
    <d v="1899-12-30T09:01:18"/>
    <d v="2023-08-15T00:00:00"/>
    <d v="1899-12-30T09:19:44"/>
    <n v="1106"/>
    <n v="18.433333333333334"/>
    <s v="regulacion"/>
    <s v="ajuste"/>
    <n v="33"/>
    <s v="agosto"/>
    <s v="M"/>
    <m/>
    <s v="no"/>
    <m/>
    <m/>
    <m/>
  </r>
  <r>
    <n v="149298"/>
    <x v="28"/>
    <s v="Moreno"/>
    <x v="15"/>
    <d v="2018-11-01T00:00:00"/>
    <s v="-"/>
    <s v="Mantenimiento Electrico"/>
    <d v="2023-08-15T00:00:00"/>
    <d v="1899-12-30T11:41:47"/>
    <d v="2023-08-15T00:00:00"/>
    <d v="1899-12-30T11:59:07"/>
    <n v="1040"/>
    <n v="17.333333333333332"/>
    <s v="Regulación"/>
    <s v="ajuste"/>
    <n v="33"/>
    <s v="agosto"/>
    <s v="M"/>
    <m/>
    <s v="no"/>
    <m/>
    <m/>
    <m/>
  </r>
  <r>
    <n v="149300"/>
    <x v="24"/>
    <s v="Moreno"/>
    <x v="12"/>
    <d v="2018-11-01T00:00:00"/>
    <s v="-"/>
    <s v="Mantenimiento Mecanico"/>
    <d v="2023-08-15T00:00:00"/>
    <d v="1899-12-30T12:20:58"/>
    <d v="2023-08-15T00:00:00"/>
    <d v="1899-12-30T12:34:39"/>
    <n v="821"/>
    <n v="13.683333333333334"/>
    <s v="Regulación"/>
    <s v="ajuste"/>
    <n v="33"/>
    <s v="agosto"/>
    <s v="M"/>
    <m/>
    <s v="no"/>
    <m/>
    <m/>
    <m/>
  </r>
  <r>
    <n v="149301"/>
    <x v="6"/>
    <s v="Moreno"/>
    <x v="12"/>
    <d v="2018-11-01T00:00:00"/>
    <s v="-"/>
    <s v="Mantenimiento Mecanico"/>
    <d v="2023-08-15T00:00:00"/>
    <d v="1899-12-30T12:45:01"/>
    <d v="2023-08-15T00:00:00"/>
    <d v="1899-12-30T14:05:12"/>
    <n v="4811"/>
    <n v="80.183333333333337"/>
    <s v="sin informacion"/>
    <s v="sin informacion"/>
    <n v="33"/>
    <s v="agosto"/>
    <s v="M"/>
    <m/>
    <s v="sin informacion"/>
    <m/>
    <m/>
    <m/>
  </r>
  <r>
    <n v="149303"/>
    <x v="0"/>
    <s v="Moreno"/>
    <x v="17"/>
    <d v="2018-11-01T00:00:00"/>
    <s v="-"/>
    <s v="Mantenimiento Electrico"/>
    <d v="2023-08-15T00:00:00"/>
    <d v="1899-12-30T13:14:52"/>
    <d v="2023-08-15T00:00:00"/>
    <d v="1899-12-30T14:05:26"/>
    <n v="3034"/>
    <n v="50.56666666666667"/>
    <s v=" llamado para la 07 que estaba sin carga en la tablet"/>
    <s v="no aplica"/>
    <n v="33"/>
    <s v="agosto"/>
    <s v="M"/>
    <m/>
    <s v="no aplica"/>
    <m/>
    <m/>
    <m/>
  </r>
  <r>
    <n v="149309"/>
    <x v="10"/>
    <s v="Moreno"/>
    <x v="7"/>
    <d v="2020-09-30T00:00:00"/>
    <s v="Martín"/>
    <s v="Mantenimiento Electrico"/>
    <d v="2023-08-15T00:00:00"/>
    <d v="1899-12-30T14:20:47"/>
    <d v="2023-08-15T00:00:00"/>
    <d v="1899-12-30T14:23:01"/>
    <n v="134"/>
    <n v="2.2333333333333334"/>
    <s v="microparada"/>
    <s v="microparada"/>
    <n v="33"/>
    <s v="agosto"/>
    <s v="T"/>
    <m/>
    <s v="microparada"/>
    <m/>
    <m/>
    <m/>
  </r>
  <r>
    <n v="149313"/>
    <x v="34"/>
    <s v="Moreno"/>
    <x v="19"/>
    <d v="2023-07-21T00:00:00"/>
    <s v="Juan Manuel"/>
    <s v="Mantenimiento Electrico"/>
    <d v="2023-08-15T00:00:00"/>
    <d v="1899-12-30T14:40:42"/>
    <d v="2023-08-15T00:00:00"/>
    <d v="1899-12-30T14:50:55"/>
    <n v="613"/>
    <n v="10.216666666666667"/>
    <s v="Se ajusta puerta"/>
    <s v="ajuste"/>
    <n v="33"/>
    <s v="agosto"/>
    <s v="T"/>
    <m/>
    <s v="no"/>
    <m/>
    <m/>
    <m/>
  </r>
  <r>
    <n v="149314"/>
    <x v="28"/>
    <s v="Moreno"/>
    <x v="17"/>
    <d v="2018-11-01T00:00:00"/>
    <s v="-"/>
    <s v="Mantenimiento Electrico"/>
    <d v="2023-08-15T00:00:00"/>
    <d v="1899-12-30T14:46:41"/>
    <d v="2023-08-15T00:00:00"/>
    <d v="1899-12-30T14:51:45"/>
    <n v="304"/>
    <n v="5.0666666666666664"/>
    <s v="microparada"/>
    <s v="microparada"/>
    <n v="33"/>
    <s v="agosto"/>
    <s v="T"/>
    <m/>
    <s v="microparada"/>
    <m/>
    <m/>
    <m/>
  </r>
  <r>
    <n v="149315"/>
    <x v="28"/>
    <s v="Moreno"/>
    <x v="0"/>
    <d v="2018-11-01T00:00:00"/>
    <s v="-"/>
    <s v="Mantenimiento Electrico"/>
    <d v="2023-08-15T00:00:00"/>
    <d v="1899-12-30T14:55:38"/>
    <d v="2023-08-15T00:00:00"/>
    <d v="1899-12-30T15:20:05"/>
    <n v="1467"/>
    <n v="24.45"/>
    <s v="se regula sensor de caja"/>
    <s v="ajuste"/>
    <n v="33"/>
    <s v="agosto"/>
    <s v="T"/>
    <m/>
    <s v="no"/>
    <m/>
    <m/>
    <m/>
  </r>
  <r>
    <n v="149319"/>
    <x v="2"/>
    <s v="Moreno"/>
    <x v="9"/>
    <d v="2018-11-01T00:00:00"/>
    <s v="-"/>
    <s v="Mantenimiento Mecanico"/>
    <d v="2023-08-15T00:00:00"/>
    <d v="1899-12-30T15:14:39"/>
    <d v="2023-08-15T00:00:00"/>
    <d v="1899-12-30T19:05:50"/>
    <n v="13871"/>
    <n v="231.18333333333334"/>
    <s v="se corto una banda transportadora de entrada"/>
    <s v="rotura"/>
    <n v="33"/>
    <s v="agosto"/>
    <s v="T"/>
    <m/>
    <s v="si"/>
    <m/>
    <m/>
    <m/>
  </r>
  <r>
    <n v="149320"/>
    <x v="9"/>
    <s v="Moreno"/>
    <x v="6"/>
    <d v="2021-03-03T00:00:00"/>
    <s v="Martín"/>
    <s v="Mantenimiento Electrico"/>
    <d v="2023-08-15T00:00:00"/>
    <d v="1899-12-30T15:19:21"/>
    <d v="2023-08-15T00:00:00"/>
    <d v="1899-12-30T15:30:34"/>
    <n v="673"/>
    <n v="11.216666666666667"/>
    <s v="se regula"/>
    <s v="ajuste"/>
    <n v="33"/>
    <s v="agosto"/>
    <s v="T"/>
    <m/>
    <s v="no"/>
    <m/>
    <m/>
    <m/>
  </r>
  <r>
    <n v="149322"/>
    <x v="19"/>
    <s v="Moreno"/>
    <x v="3"/>
    <d v="2021-02-04T00:00:00"/>
    <s v="Victor"/>
    <s v="Mantenimiento Mecanico"/>
    <d v="2023-08-15T00:00:00"/>
    <d v="1899-12-30T15:28:37"/>
    <d v="2023-08-15T00:00:00"/>
    <d v="1899-12-30T15:31:13"/>
    <n v="156"/>
    <n v="2.6"/>
    <s v="microparada"/>
    <s v="microparada"/>
    <n v="33"/>
    <s v="agosto"/>
    <s v="T"/>
    <m/>
    <s v="microparada"/>
    <m/>
    <m/>
    <m/>
  </r>
  <r>
    <n v="149324"/>
    <x v="19"/>
    <s v="Moreno"/>
    <x v="3"/>
    <d v="2021-02-04T00:00:00"/>
    <s v="Victor"/>
    <s v="Mantenimiento Mecanico"/>
    <d v="2023-08-15T00:00:00"/>
    <d v="1899-12-30T15:37:50"/>
    <d v="2023-08-15T00:00:00"/>
    <d v="1899-12-30T16:58:43"/>
    <n v="4853"/>
    <n v="80.88333333333334"/>
    <s v="Se encuentra los rodamiento  en mal estado, causado por la pelusa de la banda.Se cambia piñón desgastado. Se cambia el eje y se coloca el original, junto con el piñón nuevo."/>
    <s v="rotura"/>
    <n v="33"/>
    <s v="agosto"/>
    <s v="T"/>
    <m/>
    <s v="si"/>
    <m/>
    <m/>
    <m/>
  </r>
  <r>
    <n v="149326"/>
    <x v="9"/>
    <s v="Moreno"/>
    <x v="6"/>
    <d v="2021-03-03T00:00:00"/>
    <s v="Martín"/>
    <s v="Mantenimiento Electrico"/>
    <d v="2023-08-15T00:00:00"/>
    <d v="1899-12-30T15:39:14"/>
    <d v="2023-08-15T00:00:00"/>
    <d v="1899-12-30T15:56:11"/>
    <n v="1017"/>
    <n v="16.95"/>
    <s v="se regula"/>
    <s v="ajuste"/>
    <n v="33"/>
    <s v="agosto"/>
    <s v="T"/>
    <m/>
    <s v="no"/>
    <m/>
    <m/>
    <m/>
  </r>
  <r>
    <n v="149327"/>
    <x v="3"/>
    <s v="Moreno"/>
    <x v="4"/>
    <d v="2018-11-01T00:00:00"/>
    <s v="-"/>
    <s v="Mantenimiento Mecanico"/>
    <d v="2023-08-15T00:00:00"/>
    <d v="1899-12-30T15:48:12"/>
    <d v="2023-08-15T00:00:00"/>
    <d v="1899-12-30T16:18:09"/>
    <n v="1797"/>
    <n v="29.95"/>
    <s v="Se pegan gomas de torque"/>
    <s v="ajuste"/>
    <n v="33"/>
    <s v="agosto"/>
    <s v="T"/>
    <m/>
    <s v="no"/>
    <m/>
    <m/>
    <m/>
  </r>
  <r>
    <n v="149328"/>
    <x v="39"/>
    <s v="Moreno"/>
    <x v="2"/>
    <d v="2018-11-01T00:00:00"/>
    <s v="-"/>
    <s v="Mantenimiento Electrico"/>
    <d v="2023-08-15T00:00:00"/>
    <d v="1899-12-30T15:52:01"/>
    <d v="2023-08-15T00:00:00"/>
    <d v="1899-12-30T15:55:21"/>
    <n v="200"/>
    <n v="3.3333333333333335"/>
    <s v="microparada"/>
    <s v="microparada"/>
    <n v="33"/>
    <s v="agosto"/>
    <s v="T"/>
    <m/>
    <s v="microparada"/>
    <m/>
    <m/>
    <m/>
  </r>
  <r>
    <n v="149339"/>
    <x v="25"/>
    <s v="Moreno"/>
    <x v="4"/>
    <d v="2018-11-01T00:00:00"/>
    <s v="-"/>
    <s v="Mantenimiento Electrico"/>
    <d v="2023-08-15T00:00:00"/>
    <d v="1899-12-30T16:46:30"/>
    <d v="2023-08-15T00:00:00"/>
    <d v="1899-12-30T17:05:21"/>
    <n v="1131"/>
    <n v="18.850000000000001"/>
    <s v="Se encuentra  el aire cortado"/>
    <s v="ajuste"/>
    <n v="33"/>
    <s v="agosto"/>
    <s v="T"/>
    <m/>
    <s v="no"/>
    <m/>
    <m/>
    <m/>
  </r>
  <r>
    <n v="149340"/>
    <x v="3"/>
    <s v="Moreno"/>
    <x v="6"/>
    <d v="2018-11-01T00:00:00"/>
    <s v="-"/>
    <s v="Mantenimiento Mecanico"/>
    <d v="2023-08-15T00:00:00"/>
    <d v="1899-12-30T16:55:11"/>
    <d v="2023-08-15T00:00:00"/>
    <d v="1899-12-30T17:26:53"/>
    <n v="1902"/>
    <n v="31.7"/>
    <s v="sin informacion"/>
    <s v="sin informacion"/>
    <n v="33"/>
    <s v="agosto"/>
    <s v="T"/>
    <m/>
    <s v="sin informacion"/>
    <m/>
    <m/>
    <m/>
  </r>
  <r>
    <n v="149341"/>
    <x v="19"/>
    <s v="Moreno"/>
    <x v="3"/>
    <d v="2021-02-04T00:00:00"/>
    <s v="Victor"/>
    <s v="Mantenimiento Mecanico"/>
    <d v="2023-08-15T00:00:00"/>
    <d v="1899-12-30T16:58:54"/>
    <d v="2023-08-15T00:00:00"/>
    <d v="1899-12-30T20:08:23"/>
    <n v="11369"/>
    <n v="189.48333333333332"/>
    <s v="Se encuentra los rodamiento  en mal estado, causado por la pelusa de la banda.Se cambia piñón desgastado. Se cambia el eje y se coloca el original, junto con el piñón nuevo."/>
    <s v="rotura"/>
    <n v="33"/>
    <s v="agosto"/>
    <s v="T"/>
    <m/>
    <s v="si"/>
    <m/>
    <m/>
    <m/>
  </r>
  <r>
    <n v="149347"/>
    <x v="39"/>
    <s v="Moreno"/>
    <x v="2"/>
    <d v="2018-11-01T00:00:00"/>
    <s v="-"/>
    <s v="Mantenimiento Mecanico"/>
    <d v="2023-08-15T00:00:00"/>
    <d v="1899-12-30T17:40:21"/>
    <d v="2023-08-15T00:00:00"/>
    <d v="1899-12-30T18:25:59"/>
    <n v="2738"/>
    <n v="45.633333333333333"/>
    <s v="Regulación "/>
    <s v="ajuste"/>
    <n v="33"/>
    <s v="agosto"/>
    <s v="T"/>
    <m/>
    <s v="no"/>
    <m/>
    <m/>
    <m/>
  </r>
  <r>
    <n v="149349"/>
    <x v="11"/>
    <s v="Moreno"/>
    <x v="1"/>
    <d v="2018-11-01T00:00:00"/>
    <s v="-"/>
    <s v="Mantenimiento Electrico"/>
    <d v="2023-08-15T00:00:00"/>
    <d v="1899-12-30T18:25:14"/>
    <d v="2023-08-15T00:00:00"/>
    <d v="1899-12-30T18:29:01"/>
    <n v="227"/>
    <n v="3.7833333333333332"/>
    <s v="microparada"/>
    <s v="microparada"/>
    <n v="33"/>
    <s v="agosto"/>
    <s v="T"/>
    <m/>
    <s v="microparada"/>
    <m/>
    <m/>
    <m/>
  </r>
  <r>
    <n v="149350"/>
    <x v="39"/>
    <s v="Moreno"/>
    <x v="2"/>
    <d v="2018-11-01T00:00:00"/>
    <s v="-"/>
    <s v="Mantenimiento Mecanico"/>
    <d v="2023-08-15T00:00:00"/>
    <d v="1899-12-30T18:26:07"/>
    <d v="2023-08-15T00:00:00"/>
    <d v="1899-12-30T18:26:11"/>
    <n v="4"/>
    <n v="6.6666666666666666E-2"/>
    <s v="microparada"/>
    <s v="microparada"/>
    <n v="33"/>
    <s v="agosto"/>
    <s v="T"/>
    <m/>
    <s v="microparada"/>
    <m/>
    <m/>
    <m/>
  </r>
  <r>
    <n v="149354"/>
    <x v="0"/>
    <s v="Moreno"/>
    <x v="7"/>
    <d v="2018-11-01T00:00:00"/>
    <s v="-"/>
    <s v="Mantenimiento Mecanico"/>
    <d v="2023-08-15T00:00:00"/>
    <d v="1899-12-30T21:32:18"/>
    <d v="2023-08-15T00:00:00"/>
    <d v="1899-12-30T21:38:29"/>
    <n v="371"/>
    <n v="6.1833333333333336"/>
    <s v="microparada"/>
    <s v="microparada"/>
    <n v="33"/>
    <s v="agosto"/>
    <s v="T"/>
    <m/>
    <s v="microparada"/>
    <m/>
    <m/>
    <m/>
  </r>
  <r>
    <n v="149356"/>
    <x v="1"/>
    <s v="Moreno"/>
    <x v="2"/>
    <d v="2020-10-16T00:00:00"/>
    <s v="Martín"/>
    <s v="Mantenimiento Electrico"/>
    <d v="2023-08-15T00:00:00"/>
    <d v="1899-12-30T23:19:06"/>
    <d v="2023-08-15T00:00:00"/>
    <d v="1899-12-30T23:28:30"/>
    <n v="564"/>
    <n v="9.4"/>
    <s v="microparada"/>
    <s v="microparada"/>
    <n v="33"/>
    <s v="agosto"/>
    <s v="N"/>
    <m/>
    <s v="microparada"/>
    <m/>
    <m/>
    <m/>
  </r>
  <r>
    <n v="149364"/>
    <x v="8"/>
    <s v="Moreno"/>
    <x v="4"/>
    <d v="2020-02-20T00:00:00"/>
    <s v="Martín"/>
    <s v="Mantenimiento Mecanico"/>
    <d v="2023-08-16T00:00:00"/>
    <d v="1899-12-30T06:18:47"/>
    <d v="2023-08-16T00:00:00"/>
    <d v="1899-12-30T07:09:05"/>
    <n v="3018"/>
    <n v="50.3"/>
    <s v="regulacion"/>
    <s v="ajuste"/>
    <n v="33"/>
    <s v="agosto"/>
    <s v="M"/>
    <m/>
    <s v="no"/>
    <m/>
    <m/>
    <m/>
  </r>
  <r>
    <n v="149367"/>
    <x v="25"/>
    <s v="Moreno"/>
    <x v="11"/>
    <d v="2018-11-01T00:00:00"/>
    <s v="-"/>
    <s v="Mantenimiento Electrico"/>
    <d v="2023-08-16T00:00:00"/>
    <d v="1899-12-30T06:42:32"/>
    <d v="2023-08-16T00:00:00"/>
    <d v="1899-12-30T06:42:36"/>
    <n v="4"/>
    <n v="6.6666666666666666E-2"/>
    <s v="microparada"/>
    <s v="microparada"/>
    <n v="33"/>
    <s v="agosto"/>
    <s v="M"/>
    <m/>
    <s v="microparada"/>
    <m/>
    <m/>
    <m/>
  </r>
  <r>
    <n v="149371"/>
    <x v="0"/>
    <s v="Moreno"/>
    <x v="0"/>
    <d v="2018-11-01T00:00:00"/>
    <s v="-"/>
    <s v="Mantenimiento Mecanico"/>
    <d v="2023-08-16T00:00:00"/>
    <d v="1899-12-30T07:09:17"/>
    <d v="2023-08-16T00:00:00"/>
    <d v="1899-12-30T07:25:11"/>
    <n v="954"/>
    <n v="15.9"/>
    <s v="se regula par cónico del plato"/>
    <s v="ajuste"/>
    <n v="33"/>
    <s v="agosto"/>
    <s v="M"/>
    <m/>
    <s v="no"/>
    <m/>
    <m/>
    <m/>
  </r>
  <r>
    <n v="149375"/>
    <x v="8"/>
    <s v="Moreno"/>
    <x v="4"/>
    <d v="2020-02-20T00:00:00"/>
    <s v="Martín"/>
    <s v="Mantenimiento Mecanico"/>
    <d v="2023-08-16T00:00:00"/>
    <d v="1899-12-30T07:38:19"/>
    <d v="2023-08-16T00:00:00"/>
    <d v="1899-12-30T07:48:54"/>
    <n v="635"/>
    <n v="10.583333333333334"/>
    <s v="regulacion"/>
    <s v="ajuste"/>
    <n v="33"/>
    <s v="agosto"/>
    <s v="M"/>
    <m/>
    <s v="no"/>
    <m/>
    <m/>
    <m/>
  </r>
  <r>
    <n v="149387"/>
    <x v="38"/>
    <s v="Moreno"/>
    <x v="11"/>
    <d v="2018-11-01T00:00:00"/>
    <s v="-"/>
    <s v="Mantenimiento Mecanico"/>
    <d v="2023-08-16T00:00:00"/>
    <d v="1899-12-30T09:20:31"/>
    <d v="2023-08-16T00:00:00"/>
    <d v="1899-12-30T11:24:51"/>
    <n v="7460"/>
    <n v="124.33333333333333"/>
    <s v="sin informacion"/>
    <s v="sin informacion"/>
    <n v="33"/>
    <s v="agosto"/>
    <s v="M"/>
    <m/>
    <s v="sin informacion"/>
    <m/>
    <m/>
    <m/>
  </r>
  <r>
    <n v="149389"/>
    <x v="9"/>
    <s v="Moreno"/>
    <x v="6"/>
    <d v="2021-03-03T00:00:00"/>
    <s v="Martín"/>
    <s v="Mantenimiento Electrico"/>
    <d v="2023-08-16T00:00:00"/>
    <d v="1899-12-30T10:04:00"/>
    <d v="2023-08-16T00:00:00"/>
    <d v="1899-12-30T10:25:53"/>
    <n v="1313"/>
    <n v="21.883333333333333"/>
    <s v="se cambia válvula 3 vías de llenadora"/>
    <s v="ajuste"/>
    <n v="33"/>
    <s v="agosto"/>
    <s v="M"/>
    <m/>
    <s v="no"/>
    <m/>
    <m/>
    <m/>
  </r>
  <r>
    <n v="149394"/>
    <x v="9"/>
    <s v="Moreno"/>
    <x v="6"/>
    <d v="2021-03-03T00:00:00"/>
    <s v="Martín"/>
    <s v="Mantenimiento Electrico"/>
    <d v="2023-08-16T00:00:00"/>
    <d v="1899-12-30T10:50:34"/>
    <d v="2023-08-16T00:00:00"/>
    <d v="1899-12-30T10:54:13"/>
    <n v="219"/>
    <n v="3.65"/>
    <s v="microparada"/>
    <s v="microparada"/>
    <n v="33"/>
    <s v="agosto"/>
    <s v="M"/>
    <m/>
    <s v="microparada"/>
    <m/>
    <m/>
    <m/>
  </r>
  <r>
    <n v="149395"/>
    <x v="9"/>
    <s v="Moreno"/>
    <x v="6"/>
    <d v="2021-03-03T00:00:00"/>
    <s v="Martín"/>
    <s v="Mantenimiento Mecanico"/>
    <d v="2023-08-16T00:00:00"/>
    <d v="1899-12-30T11:33:21"/>
    <d v="2023-08-16T00:00:00"/>
    <d v="1899-12-30T12:11:15"/>
    <n v="2274"/>
    <n v="37.9"/>
    <s v="se cambia válvula 3 vías de llenadora"/>
    <s v="ajuste"/>
    <n v="33"/>
    <s v="agosto"/>
    <s v="M"/>
    <m/>
    <s v="no"/>
    <m/>
    <m/>
    <m/>
  </r>
  <r>
    <n v="149398"/>
    <x v="8"/>
    <s v="Moreno"/>
    <x v="4"/>
    <d v="2020-02-20T00:00:00"/>
    <s v="Martín"/>
    <s v="Mantenimiento Mecanico"/>
    <d v="2023-08-16T00:00:00"/>
    <d v="1899-12-30T12:22:10"/>
    <d v="2023-08-16T00:00:00"/>
    <d v="1899-12-30T12:59:29"/>
    <n v="2239"/>
    <n v="37.31666666666667"/>
    <s v="sin informacion"/>
    <s v="sin informacion"/>
    <n v="33"/>
    <s v="agosto"/>
    <s v="M"/>
    <m/>
    <s v="sin informacion"/>
    <m/>
    <m/>
    <m/>
  </r>
  <r>
    <n v="149399"/>
    <x v="22"/>
    <s v="Moreno"/>
    <x v="19"/>
    <d v="2021-08-24T00:00:00"/>
    <s v="Sebastian "/>
    <s v="Mantenimiento Electrico"/>
    <d v="2023-08-16T00:00:00"/>
    <d v="1899-12-30T12:25:58"/>
    <d v="2023-08-16T00:00:00"/>
    <d v="1899-12-30T12:53:28"/>
    <n v="1650"/>
    <n v="27.5"/>
    <s v="regulacion"/>
    <s v="ajuste"/>
    <n v="33"/>
    <s v="agosto"/>
    <s v="M"/>
    <m/>
    <s v="no"/>
    <m/>
    <m/>
    <m/>
  </r>
  <r>
    <n v="149409"/>
    <x v="0"/>
    <s v="Moreno"/>
    <x v="4"/>
    <d v="2018-11-01T00:00:00"/>
    <s v="-"/>
    <s v="Mantenimiento Electrico"/>
    <d v="2023-08-16T00:00:00"/>
    <d v="1899-12-30T14:35:18"/>
    <d v="2023-08-16T00:00:00"/>
    <d v="1899-12-30T15:42:10"/>
    <n v="4012"/>
    <n v="66.86666666666666"/>
    <s v="se hace picking forzado por perdida de referencia de la maquina"/>
    <s v="ajuste"/>
    <n v="33"/>
    <s v="agosto"/>
    <s v="T"/>
    <m/>
    <s v="no"/>
    <m/>
    <m/>
    <m/>
  </r>
  <r>
    <n v="149411"/>
    <x v="0"/>
    <s v="Moreno"/>
    <x v="16"/>
    <d v="2018-11-01T00:00:00"/>
    <s v="-"/>
    <s v="Mantenimiento Electrico"/>
    <d v="2023-08-16T00:00:00"/>
    <d v="1899-12-30T14:42:07"/>
    <d v="2023-08-16T00:00:00"/>
    <d v="1899-12-30T15:23:56"/>
    <n v="2509"/>
    <n v="41.81666666666667"/>
    <s v="se regula sensor de la llenadora "/>
    <s v="ajuste"/>
    <n v="33"/>
    <s v="agosto"/>
    <s v="T"/>
    <m/>
    <s v="no"/>
    <m/>
    <m/>
    <m/>
  </r>
  <r>
    <n v="149412"/>
    <x v="22"/>
    <s v="Moreno"/>
    <x v="19"/>
    <d v="2021-08-24T00:00:00"/>
    <s v="Sebastian "/>
    <s v="Mantenimiento Electrico"/>
    <d v="2023-08-16T00:00:00"/>
    <d v="1899-12-30T14:44:39"/>
    <d v="2023-08-16T00:00:00"/>
    <d v="1899-12-30T15:13:21"/>
    <n v="1722"/>
    <n v="28.7"/>
    <s v="se regula láser"/>
    <s v="ajuste"/>
    <n v="33"/>
    <s v="agosto"/>
    <s v="T"/>
    <m/>
    <s v="no"/>
    <m/>
    <m/>
    <m/>
  </r>
  <r>
    <n v="149414"/>
    <x v="11"/>
    <s v="Moreno"/>
    <x v="9"/>
    <d v="2018-11-01T00:00:00"/>
    <s v="-"/>
    <s v="Mantenimiento Electrico"/>
    <d v="2023-08-16T00:00:00"/>
    <d v="1899-12-30T14:59:58"/>
    <d v="2023-08-16T00:00:00"/>
    <d v="1899-12-30T15:25:55"/>
    <n v="1557"/>
    <n v="25.95"/>
    <s v="se regula variador de la cinta transportadora"/>
    <s v="ajuste"/>
    <n v="33"/>
    <s v="agosto"/>
    <s v="T"/>
    <m/>
    <s v="no"/>
    <m/>
    <m/>
    <m/>
  </r>
  <r>
    <n v="149416"/>
    <x v="6"/>
    <s v="Moreno"/>
    <x v="5"/>
    <d v="2018-11-01T00:00:00"/>
    <s v="-"/>
    <s v="Mantenimiento Electrico"/>
    <d v="2023-08-16T00:00:00"/>
    <d v="1899-12-30T15:03:07"/>
    <d v="2023-08-16T00:00:00"/>
    <d v="1899-12-30T15:37:29"/>
    <n v="2062"/>
    <n v="34.366666666666667"/>
    <s v="se regula sensor de etiqueta"/>
    <s v="ajuste"/>
    <n v="33"/>
    <s v="agosto"/>
    <s v="T"/>
    <m/>
    <s v="no"/>
    <m/>
    <m/>
    <m/>
  </r>
  <r>
    <n v="149417"/>
    <x v="3"/>
    <s v="Moreno"/>
    <x v="2"/>
    <d v="2020-02-20T00:00:00"/>
    <s v="Martín"/>
    <s v="Mantenimiento Mecanico"/>
    <d v="2023-08-16T00:00:00"/>
    <d v="1899-12-30T15:07:48"/>
    <d v="2023-08-16T00:00:00"/>
    <d v="1899-12-30T18:00:23"/>
    <n v="10355"/>
    <n v="172.58333333333334"/>
    <s v="(rotura eje interior de motor roscador) se fabrica pieza con el tornero ya que no hay Respuesto y se cambió tornillos de apertura de pinzas"/>
    <s v="rotura"/>
    <n v="33"/>
    <s v="agosto"/>
    <s v="T"/>
    <m/>
    <s v="si"/>
    <m/>
    <m/>
    <m/>
  </r>
  <r>
    <n v="149418"/>
    <x v="21"/>
    <s v="Moreno"/>
    <x v="0"/>
    <d v="2018-11-01T00:00:00"/>
    <s v="-"/>
    <s v="Mantenimiento Electrico"/>
    <d v="2023-08-16T00:00:00"/>
    <d v="1899-12-30T15:17:14"/>
    <d v="2023-08-16T00:00:00"/>
    <d v="1899-12-30T16:58:47"/>
    <n v="6093"/>
    <n v="101.55"/>
    <s v="Regulacion"/>
    <s v="ajuste"/>
    <n v="33"/>
    <s v="agosto"/>
    <s v="T"/>
    <m/>
    <s v="no"/>
    <m/>
    <m/>
    <m/>
  </r>
  <r>
    <n v="149419"/>
    <x v="11"/>
    <s v="Moreno"/>
    <x v="9"/>
    <d v="2018-11-01T00:00:00"/>
    <s v="-"/>
    <s v="Mantenimiento Mecanico"/>
    <d v="2023-08-16T00:00:00"/>
    <d v="1899-12-30T15:26:08"/>
    <d v="2023-08-16T00:00:00"/>
    <d v="1899-12-30T15:53:14"/>
    <n v="1626"/>
    <n v="27.1"/>
    <s v="se regula variador de la cinta transportadora"/>
    <s v="ajuste"/>
    <n v="33"/>
    <s v="agosto"/>
    <s v="T"/>
    <m/>
    <s v="no"/>
    <m/>
    <m/>
    <m/>
  </r>
  <r>
    <n v="149420"/>
    <x v="6"/>
    <s v="Moreno"/>
    <x v="6"/>
    <d v="2018-11-01T00:00:00"/>
    <s v="-"/>
    <s v="Mantenimiento Electrico"/>
    <d v="2023-08-16T00:00:00"/>
    <d v="1899-12-30T15:36:08"/>
    <d v="2023-08-16T00:00:00"/>
    <d v="1899-12-30T15:52:35"/>
    <n v="987"/>
    <n v="16.45"/>
    <s v="Regulacion"/>
    <s v="ajuste"/>
    <n v="33"/>
    <s v="agosto"/>
    <s v="T"/>
    <m/>
    <s v="no"/>
    <m/>
    <m/>
    <m/>
  </r>
  <r>
    <n v="149422"/>
    <x v="38"/>
    <s v="Moreno"/>
    <x v="11"/>
    <d v="2018-11-01T00:00:00"/>
    <s v="-"/>
    <s v="Mantenimiento Mecanico"/>
    <d v="2023-08-16T00:00:00"/>
    <d v="1899-12-30T15:45:32"/>
    <d v="2023-08-16T00:00:00"/>
    <d v="1899-12-30T16:37:33"/>
    <n v="3121"/>
    <n v="52.016666666666666"/>
    <s v="sin informacion"/>
    <s v="sin informacion"/>
    <n v="33"/>
    <s v="agosto"/>
    <s v="T"/>
    <m/>
    <s v="sin informacion"/>
    <m/>
    <m/>
    <m/>
  </r>
  <r>
    <n v="149424"/>
    <x v="22"/>
    <s v="Moreno"/>
    <x v="19"/>
    <d v="2021-08-24T00:00:00"/>
    <s v="Sebastian "/>
    <s v="Mantenimiento Electrico"/>
    <d v="2023-08-16T00:00:00"/>
    <d v="1899-12-30T16:05:18"/>
    <d v="2023-08-16T00:00:00"/>
    <d v="1899-12-30T16:53:20"/>
    <n v="2882"/>
    <n v="48.033333333333331"/>
    <s v="Se regula laser"/>
    <s v="ajuste"/>
    <n v="33"/>
    <s v="agosto"/>
    <s v="T"/>
    <m/>
    <s v="no"/>
    <m/>
    <m/>
    <m/>
  </r>
  <r>
    <n v="149429"/>
    <x v="0"/>
    <s v="Moreno"/>
    <x v="16"/>
    <d v="2018-11-01T00:00:00"/>
    <s v="-"/>
    <s v="Mantenimiento Electrico"/>
    <d v="2023-08-16T00:00:00"/>
    <d v="1899-12-30T17:37:02"/>
    <d v="2023-08-16T00:00:00"/>
    <d v="1899-12-30T18:14:04"/>
    <n v="2222"/>
    <n v="37.033333333333331"/>
    <s v="Regulacion de sensor"/>
    <s v="ajuste"/>
    <n v="33"/>
    <s v="agosto"/>
    <s v="T"/>
    <m/>
    <s v="no"/>
    <m/>
    <m/>
    <m/>
  </r>
  <r>
    <n v="149431"/>
    <x v="19"/>
    <s v="Moreno"/>
    <x v="10"/>
    <d v="2023-05-17T00:00:00"/>
    <s v="Juan Manuel"/>
    <s v="Mantenimiento Mecanico"/>
    <d v="2023-08-16T00:00:00"/>
    <d v="1899-12-30T18:01:32"/>
    <d v="2023-08-16T00:00:00"/>
    <d v="1899-12-30T18:45:50"/>
    <n v="2658"/>
    <n v="44.3"/>
    <s v="sin informacion"/>
    <s v="sin informacion"/>
    <n v="33"/>
    <s v="agosto"/>
    <s v="T"/>
    <m/>
    <s v="sin informacion"/>
    <m/>
    <m/>
    <m/>
  </r>
  <r>
    <n v="149434"/>
    <x v="0"/>
    <s v="Moreno"/>
    <x v="17"/>
    <d v="2018-11-01T00:00:00"/>
    <s v="-"/>
    <s v="Mantenimiento Mecanico"/>
    <d v="2023-08-16T00:00:00"/>
    <d v="1899-12-30T19:01:14"/>
    <d v="2023-08-16T00:00:00"/>
    <d v="1899-12-30T19:14:33"/>
    <n v="799"/>
    <n v="13.316666666666666"/>
    <s v="Regulacion"/>
    <s v="ajuste"/>
    <n v="33"/>
    <s v="agosto"/>
    <s v="T"/>
    <m/>
    <s v="no"/>
    <m/>
    <m/>
    <m/>
  </r>
  <r>
    <n v="149436"/>
    <x v="0"/>
    <s v="Moreno"/>
    <x v="16"/>
    <d v="2018-11-01T00:00:00"/>
    <s v="-"/>
    <s v="Mantenimiento Electrico"/>
    <d v="2023-08-16T00:00:00"/>
    <d v="1899-12-30T19:57:57"/>
    <d v="2023-08-16T00:00:00"/>
    <d v="1899-12-30T20:00:24"/>
    <n v="147"/>
    <n v="2.4500000000000002"/>
    <s v="microparada"/>
    <s v="microparada"/>
    <n v="33"/>
    <s v="agosto"/>
    <s v="T"/>
    <m/>
    <s v="microparada"/>
    <m/>
    <m/>
    <m/>
  </r>
  <r>
    <n v="149437"/>
    <x v="22"/>
    <s v="Moreno"/>
    <x v="19"/>
    <d v="2021-08-24T00:00:00"/>
    <s v="Sebastian "/>
    <s v="Mantenimiento Electrico"/>
    <d v="2023-08-16T00:00:00"/>
    <d v="1899-12-30T20:10:20"/>
    <d v="2023-08-16T00:00:00"/>
    <d v="1899-12-30T20:53:55"/>
    <n v="2615"/>
    <n v="43.583333333333336"/>
    <s v="Regulacion"/>
    <s v="ajuste"/>
    <n v="33"/>
    <s v="agosto"/>
    <s v="T"/>
    <m/>
    <s v="no"/>
    <m/>
    <m/>
    <m/>
  </r>
  <r>
    <n v="149449"/>
    <x v="8"/>
    <s v="Moreno"/>
    <x v="4"/>
    <d v="2020-02-20T00:00:00"/>
    <s v="Martín"/>
    <s v="Mantenimiento Mecanico"/>
    <d v="2023-08-17T00:00:00"/>
    <d v="1899-12-30T06:06:02"/>
    <d v="2023-08-17T00:00:00"/>
    <d v="1899-12-30T07:17:09"/>
    <n v="4267"/>
    <n v="71.11666666666666"/>
    <s v="sin informacion"/>
    <s v="sin informacion"/>
    <n v="33"/>
    <s v="agosto"/>
    <s v="M"/>
    <m/>
    <s v="sin informacion"/>
    <m/>
    <m/>
    <m/>
  </r>
  <r>
    <n v="149458"/>
    <x v="22"/>
    <s v="Moreno"/>
    <x v="19"/>
    <d v="2021-08-24T00:00:00"/>
    <s v="Sebastian "/>
    <s v="Mantenimiento Mecanico"/>
    <d v="2023-08-17T00:00:00"/>
    <d v="1899-12-30T06:59:42"/>
    <d v="2023-08-17T00:00:00"/>
    <d v="1899-12-30T07:39:23"/>
    <n v="2381"/>
    <n v="39.68333333333333"/>
    <s v="Regulación  de velocidad"/>
    <s v="ajuste"/>
    <n v="33"/>
    <s v="agosto"/>
    <s v="M"/>
    <m/>
    <s v="no"/>
    <m/>
    <m/>
    <m/>
  </r>
  <r>
    <n v="149462"/>
    <x v="2"/>
    <s v="Moreno"/>
    <x v="20"/>
    <d v="2021-10-06T00:00:00"/>
    <s v="Sebastian "/>
    <s v="Mantenimiento Electrico"/>
    <d v="2023-08-17T00:00:00"/>
    <d v="1899-12-30T07:26:40"/>
    <d v="2023-08-17T00:00:00"/>
    <d v="1899-12-30T07:49:35"/>
    <n v="1375"/>
    <n v="22.916666666666668"/>
    <s v="regulacion"/>
    <s v="ajuste"/>
    <n v="33"/>
    <s v="agosto"/>
    <s v="M"/>
    <m/>
    <s v="no"/>
    <m/>
    <m/>
    <m/>
  </r>
  <r>
    <n v="149465"/>
    <x v="6"/>
    <s v="Moreno"/>
    <x v="7"/>
    <d v="2023-07-19T00:00:00"/>
    <s v="Juan Manuel"/>
    <s v="Mantenimiento Electrico"/>
    <d v="2023-08-17T00:00:00"/>
    <d v="1899-12-30T07:51:06"/>
    <d v="2023-08-17T00:00:00"/>
    <d v="1899-12-30T08:21:28"/>
    <n v="1822"/>
    <n v="30.366666666666667"/>
    <s v="Regulación"/>
    <s v="ajuste"/>
    <n v="33"/>
    <s v="agosto"/>
    <s v="M"/>
    <m/>
    <s v="no"/>
    <m/>
    <m/>
    <m/>
  </r>
  <r>
    <n v="149469"/>
    <x v="14"/>
    <s v="Moreno"/>
    <x v="2"/>
    <d v="2020-02-20T00:00:00"/>
    <s v="Martín"/>
    <s v="Mantenimiento Electrico"/>
    <d v="2023-08-17T00:00:00"/>
    <d v="1899-12-30T08:17:20"/>
    <d v="2023-08-17T00:00:00"/>
    <d v="1899-12-30T08:19:40"/>
    <n v="140"/>
    <n v="2.3333333333333335"/>
    <s v="microparada"/>
    <s v="microparada"/>
    <n v="33"/>
    <s v="agosto"/>
    <s v="M"/>
    <m/>
    <s v="microparada"/>
    <m/>
    <m/>
    <m/>
  </r>
  <r>
    <n v="149470"/>
    <x v="23"/>
    <s v="Moreno"/>
    <x v="7"/>
    <d v="2020-03-10T00:00:00"/>
    <s v="Martín"/>
    <s v="Mantenimiento Electrico"/>
    <d v="2023-08-17T00:00:00"/>
    <d v="1899-12-30T08:28:50"/>
    <d v="2023-08-17T00:00:00"/>
    <d v="1899-12-30T08:52:11"/>
    <n v="1401"/>
    <n v="23.35"/>
    <s v="regulación de amplificador pick and play"/>
    <s v="ajuste"/>
    <n v="33"/>
    <s v="agosto"/>
    <s v="M"/>
    <m/>
    <s v="no"/>
    <m/>
    <m/>
    <m/>
  </r>
  <r>
    <n v="149472"/>
    <x v="8"/>
    <s v="Moreno"/>
    <x v="4"/>
    <d v="2020-02-20T00:00:00"/>
    <s v="Martín"/>
    <s v="Mantenimiento Mecanico"/>
    <d v="2023-08-17T00:00:00"/>
    <d v="1899-12-30T09:09:49"/>
    <d v="2023-08-17T00:00:00"/>
    <d v="1899-12-30T09:25:24"/>
    <n v="935"/>
    <n v="15.583333333333334"/>
    <s v="Regulacón"/>
    <s v="ajuste"/>
    <n v="33"/>
    <s v="agosto"/>
    <s v="M"/>
    <m/>
    <s v="no"/>
    <m/>
    <m/>
    <m/>
  </r>
  <r>
    <n v="149473"/>
    <x v="2"/>
    <s v="Moreno"/>
    <x v="9"/>
    <d v="2018-11-01T00:00:00"/>
    <s v="-"/>
    <s v="Mantenimiento Mecanico"/>
    <d v="2023-08-17T00:00:00"/>
    <d v="1899-12-30T09:28:20"/>
    <d v="2023-08-17T00:00:00"/>
    <d v="1899-12-30T10:16:54"/>
    <n v="2914"/>
    <n v="48.56666666666667"/>
    <s v="se soldó triángulo de pliegue"/>
    <s v="ajuste"/>
    <n v="33"/>
    <s v="agosto"/>
    <s v="M"/>
    <m/>
    <s v="no"/>
    <m/>
    <m/>
    <m/>
  </r>
  <r>
    <n v="149478"/>
    <x v="22"/>
    <s v="Moreno"/>
    <x v="3"/>
    <d v="2021-02-04T00:00:00"/>
    <s v="Victor"/>
    <s v="Mantenimiento Electrico"/>
    <d v="2023-08-17T00:00:00"/>
    <d v="1899-12-30T09:59:57"/>
    <d v="2023-08-17T00:00:00"/>
    <d v="1899-12-30T10:02:03"/>
    <n v="126"/>
    <n v="2.1"/>
    <s v="microparada"/>
    <s v="microparada"/>
    <n v="33"/>
    <s v="agosto"/>
    <s v="M"/>
    <m/>
    <s v="microparada"/>
    <m/>
    <m/>
    <m/>
  </r>
  <r>
    <n v="149479"/>
    <x v="1"/>
    <s v="Moreno"/>
    <x v="2"/>
    <d v="2020-10-16T00:00:00"/>
    <s v="Martín"/>
    <s v="Mantenimiento Electrico"/>
    <d v="2023-08-17T00:00:00"/>
    <d v="1899-12-30T10:08:13"/>
    <d v="2023-08-17T00:00:00"/>
    <d v="1899-12-30T10:19:09"/>
    <n v="656"/>
    <n v="10.933333333333334"/>
    <s v="regulación"/>
    <s v="ajuste"/>
    <n v="33"/>
    <s v="agosto"/>
    <s v="M"/>
    <m/>
    <s v="no"/>
    <m/>
    <m/>
    <m/>
  </r>
  <r>
    <n v="149480"/>
    <x v="19"/>
    <s v="Moreno"/>
    <x v="12"/>
    <d v="2020-02-21T00:00:00"/>
    <s v="Martín"/>
    <s v="Mantenimiento Mecanico"/>
    <d v="2023-08-17T00:00:00"/>
    <d v="1899-12-30T10:36:02"/>
    <d v="2023-08-17T00:00:00"/>
    <d v="1899-12-30T11:28:48"/>
    <n v="3166"/>
    <n v="52.766666666666666"/>
    <s v="regulación"/>
    <s v="ajuste"/>
    <n v="33"/>
    <s v="agosto"/>
    <s v="M"/>
    <m/>
    <s v="no"/>
    <m/>
    <m/>
    <m/>
  </r>
  <r>
    <n v="149481"/>
    <x v="14"/>
    <s v="Moreno"/>
    <x v="2"/>
    <d v="2020-02-20T00:00:00"/>
    <s v="Martín"/>
    <s v="Mantenimiento Electrico"/>
    <d v="2023-08-17T00:00:00"/>
    <d v="1899-12-30T10:42:51"/>
    <d v="2023-08-17T00:00:00"/>
    <d v="1899-12-30T10:47:13"/>
    <n v="262"/>
    <n v="4.3666666666666663"/>
    <s v="microparada"/>
    <s v="microparada"/>
    <n v="33"/>
    <s v="agosto"/>
    <s v="M"/>
    <m/>
    <s v="microparada"/>
    <m/>
    <m/>
    <m/>
  </r>
  <r>
    <n v="149482"/>
    <x v="7"/>
    <s v="Moreno"/>
    <x v="2"/>
    <d v="2018-11-01T00:00:00"/>
    <s v="-"/>
    <s v="Mantenimiento Mecanico"/>
    <d v="2023-08-17T00:00:00"/>
    <d v="1899-12-30T10:54:25"/>
    <d v="2023-08-17T00:00:00"/>
    <d v="1899-12-30T11:28:27"/>
    <n v="2042"/>
    <n v="34.033333333333331"/>
    <s v="sin informacion"/>
    <s v="sin informacion"/>
    <n v="33"/>
    <s v="agosto"/>
    <s v="M"/>
    <m/>
    <s v="sin informacion"/>
    <m/>
    <m/>
    <m/>
  </r>
  <r>
    <n v="149483"/>
    <x v="1"/>
    <s v="Moreno"/>
    <x v="2"/>
    <d v="2020-10-16T00:00:00"/>
    <s v="Martín"/>
    <s v="Mantenimiento Electrico"/>
    <d v="2023-08-17T00:00:00"/>
    <d v="1899-12-30T11:29:05"/>
    <d v="2023-08-17T00:00:00"/>
    <d v="1899-12-30T11:45:17"/>
    <n v="972"/>
    <n v="16.2"/>
    <s v="Regulación"/>
    <s v="ajuste"/>
    <n v="33"/>
    <s v="agosto"/>
    <s v="M"/>
    <m/>
    <s v="no"/>
    <m/>
    <m/>
    <m/>
  </r>
  <r>
    <n v="149486"/>
    <x v="14"/>
    <s v="Moreno"/>
    <x v="2"/>
    <d v="2020-02-20T00:00:00"/>
    <s v="Martín"/>
    <s v="Mantenimiento Electrico"/>
    <d v="2023-08-17T00:00:00"/>
    <d v="1899-12-30T11:51:29"/>
    <d v="2023-08-17T00:00:00"/>
    <d v="1899-12-30T12:18:33"/>
    <n v="1624"/>
    <n v="27.066666666666666"/>
    <s v="regulacion"/>
    <s v="ajuste"/>
    <n v="33"/>
    <s v="agosto"/>
    <s v="M"/>
    <m/>
    <s v="no"/>
    <m/>
    <m/>
    <m/>
  </r>
  <r>
    <n v="149490"/>
    <x v="6"/>
    <s v="Moreno"/>
    <x v="14"/>
    <d v="2018-11-01T00:00:00"/>
    <s v="-"/>
    <s v="Mantenimiento Mecanico"/>
    <d v="2023-08-17T00:00:00"/>
    <d v="1899-12-30T12:33:33"/>
    <d v="2023-08-17T00:00:00"/>
    <d v="1899-12-30T14:11:16"/>
    <n v="5863"/>
    <n v="97.716666666666669"/>
    <s v="sin informacion"/>
    <s v="sin informacion"/>
    <n v="33"/>
    <s v="agosto"/>
    <s v="M"/>
    <m/>
    <s v="sin informacion"/>
    <m/>
    <m/>
    <m/>
  </r>
  <r>
    <n v="149491"/>
    <x v="1"/>
    <s v="Moreno"/>
    <x v="2"/>
    <d v="2020-10-16T00:00:00"/>
    <s v="Martín"/>
    <s v="Mantenimiento Electrico"/>
    <d v="2023-08-17T00:00:00"/>
    <d v="1899-12-30T12:39:08"/>
    <d v="2023-08-17T00:00:00"/>
    <d v="1899-12-30T12:42:04"/>
    <n v="176"/>
    <n v="2.9333333333333331"/>
    <s v="microparada"/>
    <s v="microparada"/>
    <n v="33"/>
    <s v="agosto"/>
    <s v="M"/>
    <m/>
    <s v="microparada"/>
    <m/>
    <m/>
    <m/>
  </r>
  <r>
    <n v="149492"/>
    <x v="0"/>
    <s v="Moreno"/>
    <x v="12"/>
    <d v="2018-11-01T00:00:00"/>
    <s v="-"/>
    <s v="Mantenimiento Electrico"/>
    <d v="2023-08-17T00:00:00"/>
    <d v="1899-12-30T12:42:08"/>
    <d v="2023-08-17T00:00:00"/>
    <d v="1899-12-30T13:11:09"/>
    <n v="1741"/>
    <n v="29.016666666666666"/>
    <s v="llenadora. Regulación"/>
    <s v="ajuste"/>
    <n v="33"/>
    <s v="agosto"/>
    <s v="M"/>
    <m/>
    <s v="no"/>
    <m/>
    <m/>
    <m/>
  </r>
  <r>
    <n v="149496"/>
    <x v="12"/>
    <s v="Moreno"/>
    <x v="7"/>
    <d v="2018-11-01T00:00:00"/>
    <s v="-"/>
    <s v="Mantenimiento Electrico"/>
    <d v="2023-08-17T00:00:00"/>
    <d v="1899-12-30T12:45:28"/>
    <d v="2023-08-17T00:00:00"/>
    <d v="1899-12-30T13:57:14"/>
    <n v="4306"/>
    <n v="71.766666666666666"/>
    <s v="fue por el corte de luz. Hubo que actualizar la cámara"/>
    <s v="ajuste"/>
    <n v="33"/>
    <s v="agosto"/>
    <s v="M"/>
    <m/>
    <s v="no"/>
    <m/>
    <m/>
    <m/>
  </r>
  <r>
    <n v="149510"/>
    <x v="0"/>
    <s v="Moreno"/>
    <x v="12"/>
    <d v="2018-11-01T00:00:00"/>
    <s v="-"/>
    <s v="Mantenimiento Mecanico"/>
    <d v="2023-08-17T00:00:00"/>
    <d v="1899-12-30T14:55:52"/>
    <d v="2023-08-17T00:00:00"/>
    <d v="1899-12-30T16:08:19"/>
    <n v="4347"/>
    <n v="72.45"/>
    <s v="Se coloca telón en el tornillo de la electrovalvula"/>
    <s v="ajuste"/>
    <n v="33"/>
    <s v="agosto"/>
    <s v="T"/>
    <m/>
    <s v="no"/>
    <m/>
    <m/>
    <m/>
  </r>
  <r>
    <n v="149514"/>
    <x v="1"/>
    <s v="Moreno"/>
    <x v="2"/>
    <d v="2020-10-16T00:00:00"/>
    <s v="Martín"/>
    <s v="Mantenimiento Electrico"/>
    <d v="2023-08-17T00:00:00"/>
    <d v="1899-12-30T16:14:27"/>
    <d v="2023-08-17T00:00:00"/>
    <d v="1899-12-30T16:24:24"/>
    <n v="597"/>
    <n v="9.9499999999999993"/>
    <s v="microparada"/>
    <s v="microparada"/>
    <n v="33"/>
    <s v="agosto"/>
    <s v="T"/>
    <m/>
    <s v="microparada"/>
    <m/>
    <m/>
    <m/>
  </r>
  <r>
    <n v="149516"/>
    <x v="22"/>
    <s v="Moreno"/>
    <x v="19"/>
    <d v="2021-08-24T00:00:00"/>
    <s v="Sebastian "/>
    <s v="Mantenimiento Mecanico"/>
    <d v="2023-08-17T00:00:00"/>
    <d v="1899-12-30T17:16:10"/>
    <d v="2023-08-17T00:00:00"/>
    <d v="1899-12-30T17:24:01"/>
    <n v="471"/>
    <n v="7.85"/>
    <s v="microparada"/>
    <s v="microparada"/>
    <n v="33"/>
    <s v="agosto"/>
    <s v="T"/>
    <m/>
    <s v="microparada"/>
    <m/>
    <m/>
    <m/>
  </r>
  <r>
    <n v="149517"/>
    <x v="19"/>
    <s v="Moreno"/>
    <x v="10"/>
    <d v="2023-05-17T00:00:00"/>
    <s v="Juan Manuel"/>
    <s v="Mantenimiento Mecanico"/>
    <d v="2023-08-17T00:00:00"/>
    <d v="1899-12-30T17:23:58"/>
    <d v="2023-08-17T00:00:00"/>
    <d v="1899-12-30T18:23:38"/>
    <n v="3580"/>
    <n v="59.666666666666664"/>
    <s v="celofanadora regulación"/>
    <s v="ajuste"/>
    <n v="33"/>
    <s v="agosto"/>
    <s v="T"/>
    <m/>
    <s v="no"/>
    <m/>
    <m/>
    <m/>
  </r>
  <r>
    <n v="149518"/>
    <x v="0"/>
    <s v="Moreno"/>
    <x v="16"/>
    <d v="2018-11-01T00:00:00"/>
    <s v="-"/>
    <s v="Mantenimiento Electrico"/>
    <d v="2023-08-17T00:00:00"/>
    <d v="1899-12-30T17:36:44"/>
    <d v="2023-08-17T00:00:00"/>
    <d v="1899-12-30T19:21:28"/>
    <n v="6284"/>
    <n v="104.73333333333333"/>
    <s v="se remplaza sensor de la llenadora"/>
    <s v="rotura"/>
    <n v="33"/>
    <s v="agosto"/>
    <s v="T"/>
    <m/>
    <s v="si"/>
    <m/>
    <m/>
    <m/>
  </r>
  <r>
    <n v="149522"/>
    <x v="0"/>
    <s v="Moreno"/>
    <x v="12"/>
    <d v="2018-11-01T00:00:00"/>
    <s v="-"/>
    <s v="Mantenimiento Mecanico"/>
    <d v="2023-08-17T00:00:00"/>
    <d v="1899-12-30T18:14:52"/>
    <d v="2023-08-17T00:00:00"/>
    <d v="1899-12-30T18:24:27"/>
    <n v="575"/>
    <n v="9.5833333333333339"/>
    <s v="microparada"/>
    <s v="microparada"/>
    <n v="33"/>
    <s v="agosto"/>
    <s v="T"/>
    <m/>
    <s v="microparada"/>
    <m/>
    <m/>
    <m/>
  </r>
  <r>
    <n v="149527"/>
    <x v="34"/>
    <s v="Moreno"/>
    <x v="19"/>
    <d v="2023-07-21T00:00:00"/>
    <s v="Juan Manuel"/>
    <s v="Mantenimiento Mecanico"/>
    <d v="2023-08-17T00:00:00"/>
    <d v="1899-12-30T19:16:58"/>
    <d v="2023-08-17T00:00:00"/>
    <d v="1899-12-30T20:17:43"/>
    <n v="3645"/>
    <n v="60.75"/>
    <s v="se cambia actuador de freno de roscadora"/>
    <s v="ajuste"/>
    <n v="33"/>
    <s v="agosto"/>
    <s v="T"/>
    <m/>
    <s v="no"/>
    <m/>
    <m/>
    <m/>
  </r>
  <r>
    <n v="149529"/>
    <x v="19"/>
    <s v="Moreno"/>
    <x v="10"/>
    <d v="2023-05-17T00:00:00"/>
    <s v="Juan Manuel"/>
    <s v="Mantenimiento Mecanico"/>
    <d v="2023-08-17T00:00:00"/>
    <d v="1899-12-30T19:30:05"/>
    <d v="2023-08-17T00:00:00"/>
    <d v="1899-12-30T19:49:00"/>
    <n v="1135"/>
    <n v="18.916666666666668"/>
    <s v="Se regula pizones"/>
    <s v="ajuste"/>
    <n v="33"/>
    <s v="agosto"/>
    <s v="T"/>
    <m/>
    <s v="no"/>
    <m/>
    <m/>
    <m/>
  </r>
  <r>
    <n v="149534"/>
    <x v="23"/>
    <s v="Moreno"/>
    <x v="12"/>
    <d v="2018-11-01T00:00:00"/>
    <s v="-"/>
    <s v="Mantenimiento Electrico"/>
    <d v="2023-08-17T00:00:00"/>
    <d v="1899-12-30T20:19:16"/>
    <d v="2023-08-17T00:00:00"/>
    <d v="1899-12-30T20:52:03"/>
    <n v="1967"/>
    <n v="32.783333333333331"/>
    <s v="se coloca Prisma"/>
    <s v="ajuste"/>
    <n v="33"/>
    <s v="agosto"/>
    <s v="T"/>
    <m/>
    <s v="no"/>
    <m/>
    <m/>
    <m/>
  </r>
  <r>
    <n v="149540"/>
    <x v="27"/>
    <s v="Moreno"/>
    <x v="2"/>
    <d v="2018-11-01T00:00:00"/>
    <s v="-"/>
    <s v="Mantenimiento Mecanico"/>
    <d v="2023-08-18T00:00:00"/>
    <d v="1899-12-30T02:11:46"/>
    <d v="2023-08-18T00:00:00"/>
    <d v="1899-12-30T02:40:31"/>
    <n v="1725"/>
    <n v="28.75"/>
    <s v="Regulaciones"/>
    <s v="ajuste"/>
    <n v="33"/>
    <s v="agosto"/>
    <s v="N"/>
    <m/>
    <s v="no"/>
    <m/>
    <m/>
    <m/>
  </r>
  <r>
    <n v="149541"/>
    <x v="27"/>
    <s v="Moreno"/>
    <x v="2"/>
    <d v="2018-11-01T00:00:00"/>
    <s v="-"/>
    <s v="Mantenimiento Mecanico"/>
    <d v="2023-08-18T00:00:00"/>
    <d v="1899-12-30T02:41:21"/>
    <d v="2023-08-18T00:00:00"/>
    <d v="1899-12-30T05:27:43"/>
    <n v="9982"/>
    <n v="166.36666666666667"/>
    <s v="Regulaciones"/>
    <s v="ajuste"/>
    <n v="33"/>
    <s v="agosto"/>
    <s v="N"/>
    <m/>
    <s v="no"/>
    <m/>
    <m/>
    <m/>
  </r>
  <r>
    <n v="149542"/>
    <x v="39"/>
    <s v="Moreno"/>
    <x v="2"/>
    <d v="2018-11-01T00:00:00"/>
    <s v="-"/>
    <s v="Mantenimiento Electrico"/>
    <d v="2023-08-18T00:00:00"/>
    <d v="1899-12-30T06:12:10"/>
    <d v="2023-08-18T00:00:00"/>
    <d v="1899-12-30T07:09:28"/>
    <n v="3438"/>
    <n v="57.3"/>
    <s v="Regulacion"/>
    <s v="ajuste"/>
    <n v="33"/>
    <s v="agosto"/>
    <s v="M"/>
    <m/>
    <s v="no"/>
    <m/>
    <m/>
    <m/>
  </r>
  <r>
    <n v="149544"/>
    <x v="0"/>
    <s v="Moreno"/>
    <x v="8"/>
    <d v="2018-11-01T00:00:00"/>
    <s v="-"/>
    <s v="Mantenimiento Electrico"/>
    <d v="2023-08-18T00:00:00"/>
    <d v="1899-12-30T06:41:25"/>
    <d v="2023-08-18T00:00:00"/>
    <d v="1899-12-30T08:04:45"/>
    <n v="5000"/>
    <n v="83.333333333333329"/>
    <s v="sin informacion"/>
    <s v="sin informacion"/>
    <n v="33"/>
    <s v="agosto"/>
    <s v="M"/>
    <m/>
    <s v="sin informacion"/>
    <m/>
    <m/>
    <m/>
  </r>
  <r>
    <n v="149547"/>
    <x v="0"/>
    <s v="Moreno"/>
    <x v="16"/>
    <d v="2018-11-01T00:00:00"/>
    <s v="-"/>
    <s v="Mantenimiento Electrico"/>
    <d v="2023-08-18T00:00:00"/>
    <d v="1899-12-30T07:11:55"/>
    <d v="2023-08-18T00:00:00"/>
    <d v="1899-12-30T07:55:32"/>
    <n v="2617"/>
    <n v="43.616666666666667"/>
    <s v="conector con falso contacto"/>
    <s v="ajuste"/>
    <n v="33"/>
    <s v="agosto"/>
    <s v="M"/>
    <m/>
    <s v="no"/>
    <m/>
    <m/>
    <m/>
  </r>
  <r>
    <n v="149551"/>
    <x v="19"/>
    <s v="Moreno"/>
    <x v="9"/>
    <d v="2018-11-01T00:00:00"/>
    <s v="-"/>
    <s v="Mantenimiento Mecanico"/>
    <d v="2023-08-18T00:00:00"/>
    <d v="1899-12-30T08:01:14"/>
    <d v="2023-08-18T00:00:00"/>
    <d v="1899-12-30T08:38:09"/>
    <n v="2215"/>
    <n v="36.916666666666664"/>
    <s v="sin informacion"/>
    <s v="sin informacion"/>
    <n v="33"/>
    <s v="agosto"/>
    <s v="M"/>
    <m/>
    <s v="sin informacion"/>
    <m/>
    <m/>
    <m/>
  </r>
  <r>
    <n v="149552"/>
    <x v="1"/>
    <s v="Moreno"/>
    <x v="2"/>
    <d v="2020-10-16T00:00:00"/>
    <s v="Martín"/>
    <s v="Mantenimiento Electrico"/>
    <d v="2023-08-18T00:00:00"/>
    <d v="1899-12-30T08:07:14"/>
    <d v="2023-08-18T00:00:00"/>
    <d v="1899-12-30T08:48:14"/>
    <n v="2460"/>
    <n v="41"/>
    <s v="Regulación"/>
    <s v="ajuste"/>
    <n v="33"/>
    <s v="agosto"/>
    <s v="M"/>
    <m/>
    <s v="no"/>
    <m/>
    <m/>
    <m/>
  </r>
  <r>
    <n v="149561"/>
    <x v="34"/>
    <s v="Moreno"/>
    <x v="19"/>
    <d v="2023-07-21T00:00:00"/>
    <s v="Juan Manuel"/>
    <s v="Mantenimiento Mecanico"/>
    <d v="2023-08-18T00:00:00"/>
    <d v="1899-12-30T09:55:08"/>
    <d v="2023-08-18T00:00:00"/>
    <d v="1899-12-30T12:53:43"/>
    <n v="10715"/>
    <n v="178.58333333333334"/>
    <s v=" rotura de tornillo en freno de roscadora"/>
    <s v="rotura"/>
    <n v="33"/>
    <s v="agosto"/>
    <s v="M"/>
    <m/>
    <s v="si"/>
    <m/>
    <m/>
    <m/>
  </r>
  <r>
    <n v="149566"/>
    <x v="19"/>
    <s v="Moreno"/>
    <x v="3"/>
    <d v="2021-02-04T00:00:00"/>
    <s v="Victor"/>
    <s v="Mantenimiento Mecanico"/>
    <d v="2023-08-18T00:00:00"/>
    <d v="1899-12-30T10:41:07"/>
    <d v="2023-08-18T00:00:00"/>
    <d v="1899-12-30T11:00:20"/>
    <n v="1153"/>
    <n v="19.216666666666665"/>
    <s v="Se regula pinzas"/>
    <s v="ajuste"/>
    <n v="33"/>
    <s v="agosto"/>
    <s v="M"/>
    <m/>
    <s v="no"/>
    <m/>
    <m/>
    <m/>
  </r>
  <r>
    <n v="149571"/>
    <x v="10"/>
    <s v="Moreno"/>
    <x v="7"/>
    <d v="2020-09-30T00:00:00"/>
    <s v="Martín"/>
    <s v="Mantenimiento Electrico"/>
    <d v="2023-08-18T00:00:00"/>
    <d v="1899-12-30T11:01:33"/>
    <d v="2023-08-18T00:00:00"/>
    <d v="1899-12-30T11:18:43"/>
    <n v="1030"/>
    <n v="17.166666666666668"/>
    <s v="regulación"/>
    <s v="ajuste"/>
    <n v="33"/>
    <s v="agosto"/>
    <s v="M"/>
    <m/>
    <s v="no"/>
    <m/>
    <m/>
    <m/>
  </r>
  <r>
    <n v="149573"/>
    <x v="19"/>
    <s v="Moreno"/>
    <x v="3"/>
    <d v="2021-02-04T00:00:00"/>
    <s v="Victor"/>
    <s v="Mantenimiento Mecanico"/>
    <d v="2023-08-18T00:00:00"/>
    <d v="1899-12-30T11:13:10"/>
    <d v="2023-08-18T00:00:00"/>
    <d v="1899-12-30T11:31:24"/>
    <n v="1094"/>
    <n v="18.233333333333334"/>
    <s v="se regula pinzas"/>
    <s v="ajuste"/>
    <n v="33"/>
    <s v="agosto"/>
    <s v="M"/>
    <m/>
    <s v="no"/>
    <m/>
    <m/>
    <m/>
  </r>
  <r>
    <n v="149576"/>
    <x v="1"/>
    <s v="Moreno"/>
    <x v="2"/>
    <d v="2020-10-16T00:00:00"/>
    <s v="Martín"/>
    <s v="Mantenimiento Electrico"/>
    <d v="2023-08-18T00:00:00"/>
    <d v="1899-12-30T11:30:03"/>
    <d v="2023-08-18T00:00:00"/>
    <d v="1899-12-30T11:58:46"/>
    <n v="1723"/>
    <n v="28.716666666666665"/>
    <s v="Regulación"/>
    <s v="ajuste"/>
    <n v="33"/>
    <s v="agosto"/>
    <s v="M"/>
    <m/>
    <s v="no"/>
    <m/>
    <m/>
    <m/>
  </r>
  <r>
    <n v="149580"/>
    <x v="1"/>
    <s v="Moreno"/>
    <x v="2"/>
    <d v="2020-10-16T00:00:00"/>
    <s v="Martín"/>
    <s v="Mantenimiento Electrico"/>
    <d v="2023-08-18T00:00:00"/>
    <d v="1899-12-30T11:58:52"/>
    <d v="2023-08-18T00:00:00"/>
    <d v="1899-12-30T12:25:44"/>
    <n v="1612"/>
    <n v="26.866666666666667"/>
    <s v="Regulación"/>
    <s v="ajuste"/>
    <n v="33"/>
    <s v="agosto"/>
    <s v="M"/>
    <m/>
    <s v="no"/>
    <m/>
    <m/>
    <m/>
  </r>
  <r>
    <n v="149581"/>
    <x v="22"/>
    <s v="Moreno"/>
    <x v="3"/>
    <d v="2021-02-04T00:00:00"/>
    <s v="Victor"/>
    <s v="Mantenimiento Mecanico"/>
    <d v="2023-08-18T00:00:00"/>
    <d v="1899-12-30T12:01:22"/>
    <d v="2023-08-18T00:00:00"/>
    <d v="1899-12-30T12:16:10"/>
    <n v="888"/>
    <n v="14.8"/>
    <s v="Regulacion"/>
    <s v="ajuste"/>
    <n v="33"/>
    <s v="agosto"/>
    <s v="M"/>
    <m/>
    <s v="no"/>
    <m/>
    <m/>
    <m/>
  </r>
  <r>
    <n v="149589"/>
    <x v="4"/>
    <s v="Moreno"/>
    <x v="4"/>
    <d v="2019-12-10T00:00:00"/>
    <s v="Martín"/>
    <s v="Mantenimiento Mecanico"/>
    <d v="2023-08-18T00:00:00"/>
    <d v="1899-12-30T12:50:42"/>
    <d v="2023-08-18T00:00:00"/>
    <d v="1899-12-30T13:21:23"/>
    <n v="1841"/>
    <n v="30.683333333333334"/>
    <s v="sin informacion"/>
    <s v="sin informacion"/>
    <n v="33"/>
    <s v="agosto"/>
    <s v="M"/>
    <m/>
    <s v="sin informacion"/>
    <m/>
    <m/>
    <m/>
  </r>
  <r>
    <n v="149596"/>
    <x v="3"/>
    <s v="Moreno"/>
    <x v="3"/>
    <d v="2021-02-04T00:00:00"/>
    <s v="Victor"/>
    <s v="Mantenimiento Mecanico"/>
    <d v="2023-08-18T00:00:00"/>
    <d v="1899-12-30T14:59:47"/>
    <d v="2023-08-18T00:00:00"/>
    <d v="1899-12-30T16:36:59"/>
    <n v="5832"/>
    <n v="97.2"/>
    <s v="Se saca  y cambia tornillo, partido"/>
    <s v="rotura"/>
    <n v="33"/>
    <s v="agosto"/>
    <s v="T"/>
    <m/>
    <s v="si"/>
    <m/>
    <m/>
    <m/>
  </r>
  <r>
    <n v="149598"/>
    <x v="3"/>
    <s v="Moreno"/>
    <x v="11"/>
    <d v="2018-11-01T00:00:00"/>
    <s v="-"/>
    <s v="Mantenimiento Mecanico"/>
    <d v="2023-08-18T00:00:00"/>
    <d v="1899-12-30T15:14:14"/>
    <d v="2023-08-18T00:00:00"/>
    <d v="1899-12-30T15:57:37"/>
    <n v="2603"/>
    <n v="43.383333333333333"/>
    <s v="Resuelve maquinista"/>
    <s v="no aplica"/>
    <n v="33"/>
    <s v="agosto"/>
    <s v="T"/>
    <m/>
    <s v="no aplica"/>
    <m/>
    <m/>
    <m/>
  </r>
  <r>
    <n v="149600"/>
    <x v="0"/>
    <s v="Moreno"/>
    <x v="18"/>
    <d v="2018-11-01T00:00:00"/>
    <s v="-"/>
    <s v="Mantenimiento Mecanico"/>
    <d v="2023-08-18T00:00:00"/>
    <d v="1899-12-30T15:36:37"/>
    <d v="2023-08-18T00:00:00"/>
    <d v="1899-12-30T16:00:14"/>
    <n v="1417"/>
    <n v="23.616666666666667"/>
    <s v="Regulación  de levas"/>
    <s v="ajuste"/>
    <n v="33"/>
    <s v="agosto"/>
    <s v="T"/>
    <m/>
    <s v="no"/>
    <m/>
    <m/>
    <m/>
  </r>
  <r>
    <n v="149603"/>
    <x v="22"/>
    <s v="Moreno"/>
    <x v="19"/>
    <d v="2021-08-24T00:00:00"/>
    <s v="Sebastian "/>
    <s v="Mantenimiento Mecanico"/>
    <d v="2023-08-18T00:00:00"/>
    <d v="1899-12-30T16:26:40"/>
    <d v="2023-08-18T00:00:00"/>
    <d v="1899-12-30T16:31:25"/>
    <n v="285"/>
    <n v="4.75"/>
    <s v="microparada"/>
    <s v="microparada"/>
    <n v="33"/>
    <s v="agosto"/>
    <s v="T"/>
    <m/>
    <s v="microparada"/>
    <m/>
    <m/>
    <m/>
  </r>
  <r>
    <n v="149606"/>
    <x v="11"/>
    <s v="Moreno"/>
    <x v="1"/>
    <d v="2018-11-01T00:00:00"/>
    <s v="-"/>
    <s v="Mantenimiento Electrico"/>
    <d v="2023-08-18T00:00:00"/>
    <d v="1899-12-30T16:54:41"/>
    <d v="2023-08-18T00:00:00"/>
    <d v="1899-12-30T17:15:51"/>
    <n v="1270"/>
    <n v="21.166666666666668"/>
    <s v="Se baja la velocidad"/>
    <s v="ajuste"/>
    <n v="33"/>
    <s v="agosto"/>
    <s v="T"/>
    <m/>
    <s v="no"/>
    <m/>
    <m/>
    <m/>
  </r>
  <r>
    <n v="149607"/>
    <x v="22"/>
    <s v="Moreno"/>
    <x v="19"/>
    <d v="2021-08-24T00:00:00"/>
    <s v="Sebastian "/>
    <s v="Mantenimiento Mecanico"/>
    <d v="2023-08-18T00:00:00"/>
    <d v="1899-12-30T17:09:42"/>
    <d v="2023-08-18T00:00:00"/>
    <d v="1899-12-30T18:03:18"/>
    <n v="3216"/>
    <n v="53.6"/>
    <s v="Regulación"/>
    <s v="ajuste"/>
    <n v="33"/>
    <s v="agosto"/>
    <s v="T"/>
    <m/>
    <s v="no"/>
    <m/>
    <m/>
    <m/>
  </r>
  <r>
    <n v="149608"/>
    <x v="29"/>
    <s v="Moreno"/>
    <x v="16"/>
    <d v="2019-10-08T00:00:00"/>
    <s v="Martín"/>
    <s v="Mantenimiento Mecanico"/>
    <d v="2023-08-18T00:00:00"/>
    <d v="1899-12-30T17:42:55"/>
    <d v="2023-08-18T00:00:00"/>
    <d v="1899-12-30T18:11:17"/>
    <n v="1702"/>
    <n v="28.366666666666667"/>
    <s v="Se cambia fibra óptica, rotación."/>
    <s v="rotura"/>
    <n v="33"/>
    <s v="agosto"/>
    <s v="T"/>
    <m/>
    <s v="si"/>
    <m/>
    <m/>
    <m/>
  </r>
  <r>
    <n v="149611"/>
    <x v="38"/>
    <s v="Moreno"/>
    <x v="11"/>
    <d v="2018-11-01T00:00:00"/>
    <s v="-"/>
    <s v="Mantenimiento Mecanico"/>
    <d v="2023-08-18T00:00:00"/>
    <d v="1899-12-30T18:34:59"/>
    <d v="2023-08-18T00:00:00"/>
    <d v="1899-12-30T18:46:06"/>
    <n v="667"/>
    <n v="11.116666666666667"/>
    <s v="Resuelve maquinista"/>
    <s v="no aplica"/>
    <n v="33"/>
    <s v="agosto"/>
    <s v="T"/>
    <m/>
    <s v="no aplica"/>
    <m/>
    <m/>
    <m/>
  </r>
  <r>
    <n v="149613"/>
    <x v="3"/>
    <s v="Moreno"/>
    <x v="2"/>
    <d v="2020-02-20T00:00:00"/>
    <s v="Martín"/>
    <s v="Mantenimiento Electrico"/>
    <d v="2023-08-18T00:00:00"/>
    <d v="1899-12-30T18:36:57"/>
    <d v="2023-08-18T00:00:00"/>
    <d v="1899-12-30T19:49:24"/>
    <n v="4347"/>
    <n v="72.45"/>
    <s v="Se ajusta tuerca y arandela de seguridad"/>
    <s v="ajuste"/>
    <n v="33"/>
    <s v="agosto"/>
    <s v="T"/>
    <m/>
    <s v="no"/>
    <m/>
    <m/>
    <m/>
  </r>
  <r>
    <n v="149623"/>
    <x v="21"/>
    <s v="Moreno"/>
    <x v="8"/>
    <d v="2018-11-01T00:00:00"/>
    <s v="-"/>
    <s v="Mantenimiento Mecanico"/>
    <d v="2023-08-18T00:00:00"/>
    <d v="1899-12-30T20:55:11"/>
    <d v="2023-08-18T00:00:00"/>
    <d v="1899-12-30T20:56:19"/>
    <n v="68"/>
    <n v="1.1333333333333333"/>
    <s v="microparada"/>
    <s v="microparada"/>
    <n v="33"/>
    <s v="agosto"/>
    <s v="T"/>
    <m/>
    <s v="microparada"/>
    <m/>
    <m/>
    <m/>
  </r>
  <r>
    <n v="149624"/>
    <x v="21"/>
    <s v="Moreno"/>
    <x v="8"/>
    <d v="2018-11-01T00:00:00"/>
    <s v="-"/>
    <s v="Mantenimiento Mecanico"/>
    <d v="2023-08-18T00:00:00"/>
    <d v="1899-12-30T20:58:01"/>
    <d v="2023-08-18T00:00:00"/>
    <d v="1899-12-30T21:00:50"/>
    <n v="169"/>
    <n v="2.8166666666666669"/>
    <s v="microparada"/>
    <s v="microparada"/>
    <n v="33"/>
    <s v="agosto"/>
    <s v="T"/>
    <m/>
    <s v="microparada"/>
    <m/>
    <m/>
    <m/>
  </r>
  <r>
    <n v="149696"/>
    <x v="19"/>
    <s v="Moreno"/>
    <x v="10"/>
    <d v="2023-05-17T00:00:00"/>
    <s v="Juan Manuel"/>
    <s v="Mantenimiento Electrico"/>
    <d v="2023-08-22T00:00:00"/>
    <d v="1899-12-30T06:18:27"/>
    <d v="2023-08-22T00:00:00"/>
    <d v="1899-12-30T06:53:10"/>
    <n v="2083"/>
    <n v="34.716666666666669"/>
    <s v="se regulan cuchillas"/>
    <s v="ajuste"/>
    <n v="34"/>
    <s v="agosto"/>
    <s v="M"/>
    <m/>
    <s v="no"/>
    <m/>
    <m/>
    <m/>
  </r>
  <r>
    <n v="149699"/>
    <x v="22"/>
    <s v="Moreno"/>
    <x v="19"/>
    <d v="2021-08-24T00:00:00"/>
    <s v="Sebastian "/>
    <s v="Mantenimiento Electrico"/>
    <d v="2023-08-22T00:00:00"/>
    <d v="1899-12-30T06:38:16"/>
    <d v="2023-08-22T00:00:00"/>
    <d v="1899-12-30T09:41:06"/>
    <n v="10970"/>
    <n v="182.83333333333334"/>
    <s v="regulación de laser"/>
    <s v="ajuste"/>
    <n v="34"/>
    <s v="agosto"/>
    <s v="M"/>
    <m/>
    <s v="no"/>
    <m/>
    <m/>
    <m/>
  </r>
  <r>
    <n v="149702"/>
    <x v="0"/>
    <s v="Moreno"/>
    <x v="16"/>
    <d v="2018-11-01T00:00:00"/>
    <s v="-"/>
    <s v="Mantenimiento Mecanico"/>
    <d v="2023-08-22T00:00:00"/>
    <d v="1899-12-30T07:23:54"/>
    <d v="2023-08-22T00:00:00"/>
    <d v="1899-12-30T08:14:30"/>
    <n v="3036"/>
    <n v="50.6"/>
    <s v="sin informacion"/>
    <s v="sin informacion"/>
    <n v="34"/>
    <s v="agosto"/>
    <s v="M"/>
    <m/>
    <s v="sin informacion"/>
    <m/>
    <m/>
    <m/>
  </r>
  <r>
    <n v="149703"/>
    <x v="0"/>
    <s v="Moreno"/>
    <x v="9"/>
    <d v="2018-11-01T00:00:00"/>
    <s v="-"/>
    <s v="Mantenimiento Electrico"/>
    <d v="2023-08-22T00:00:00"/>
    <d v="1899-12-30T07:26:09"/>
    <d v="2023-08-22T00:00:00"/>
    <d v="1899-12-30T08:25:31"/>
    <n v="3562"/>
    <n v="59.366666666666667"/>
    <s v="camara 2 en falla ,regulación."/>
    <s v="ajuste"/>
    <n v="34"/>
    <s v="agosto"/>
    <s v="M"/>
    <m/>
    <s v="no"/>
    <m/>
    <m/>
    <m/>
  </r>
  <r>
    <n v="149704"/>
    <x v="27"/>
    <s v="Moreno"/>
    <x v="15"/>
    <d v="2018-11-01T00:00:00"/>
    <s v="-"/>
    <s v="Mantenimiento Mecanico"/>
    <d v="2023-08-22T00:00:00"/>
    <d v="1899-12-30T07:27:38"/>
    <d v="2023-08-22T00:00:00"/>
    <d v="1899-12-30T08:44:51"/>
    <n v="4633"/>
    <n v="77.216666666666669"/>
    <s v="sin informacion"/>
    <s v="sin informacion"/>
    <n v="34"/>
    <s v="agosto"/>
    <s v="M"/>
    <m/>
    <s v="sin informacion"/>
    <m/>
    <m/>
    <m/>
  </r>
  <r>
    <n v="149715"/>
    <x v="0"/>
    <s v="Moreno"/>
    <x v="14"/>
    <d v="2018-11-01T00:00:00"/>
    <s v="-"/>
    <s v="Mantenimiento Electrico"/>
    <d v="2023-08-22T00:00:00"/>
    <d v="1899-12-30T10:17:32"/>
    <d v="2023-08-22T00:00:00"/>
    <d v="1899-12-30T10:18:05"/>
    <n v="33"/>
    <n v="0.55000000000000004"/>
    <s v="microparada"/>
    <s v="microparada"/>
    <n v="34"/>
    <s v="agosto"/>
    <s v="M"/>
    <m/>
    <s v="microparada"/>
    <m/>
    <m/>
    <m/>
  </r>
  <r>
    <n v="149716"/>
    <x v="24"/>
    <s v="Moreno"/>
    <x v="9"/>
    <d v="2018-11-01T00:00:00"/>
    <s v="-"/>
    <s v="Mantenimiento Electrico"/>
    <d v="2023-08-22T00:00:00"/>
    <d v="1899-12-30T10:19:09"/>
    <d v="2023-08-22T00:00:00"/>
    <d v="1899-12-30T10:46:36"/>
    <n v="1647"/>
    <n v="27.45"/>
    <s v="regulación"/>
    <s v="ajuste"/>
    <n v="34"/>
    <s v="agosto"/>
    <s v="M"/>
    <m/>
    <s v="no"/>
    <m/>
    <m/>
    <m/>
  </r>
  <r>
    <n v="149717"/>
    <x v="22"/>
    <s v="Moreno"/>
    <x v="19"/>
    <d v="2021-08-24T00:00:00"/>
    <s v="Sebastian "/>
    <s v="Mantenimiento Electrico"/>
    <d v="2023-08-22T00:00:00"/>
    <d v="1899-12-30T10:29:51"/>
    <d v="2023-08-22T00:00:00"/>
    <d v="1899-12-30T10:40:48"/>
    <n v="657"/>
    <n v="10.95"/>
    <s v="regulacion"/>
    <s v="ajuste"/>
    <n v="34"/>
    <s v="agosto"/>
    <s v="M"/>
    <m/>
    <s v="no"/>
    <m/>
    <m/>
    <m/>
  </r>
  <r>
    <n v="149726"/>
    <x v="8"/>
    <s v="Moreno"/>
    <x v="4"/>
    <d v="2020-02-20T00:00:00"/>
    <s v="Martín"/>
    <s v="Mantenimiento Mecanico"/>
    <d v="2023-08-22T00:00:00"/>
    <d v="1899-12-30T11:10:31"/>
    <d v="2023-08-22T00:00:00"/>
    <d v="1899-12-30T11:39:55"/>
    <n v="1764"/>
    <n v="29.4"/>
    <s v="sin informacion"/>
    <s v="sin informacion"/>
    <n v="34"/>
    <s v="agosto"/>
    <s v="M"/>
    <m/>
    <s v="sin informacion"/>
    <m/>
    <m/>
    <m/>
  </r>
  <r>
    <n v="149728"/>
    <x v="8"/>
    <s v="Moreno"/>
    <x v="4"/>
    <d v="2020-02-20T00:00:00"/>
    <s v="Martín"/>
    <s v="Mantenimiento Mecanico"/>
    <d v="2023-08-22T00:00:00"/>
    <d v="1899-12-30T12:07:28"/>
    <d v="2023-08-22T00:00:00"/>
    <d v="1899-12-30T12:14:23"/>
    <n v="415"/>
    <n v="6.916666666666667"/>
    <s v="microparada"/>
    <s v="microparada"/>
    <n v="34"/>
    <s v="agosto"/>
    <s v="M"/>
    <m/>
    <s v="microparada"/>
    <m/>
    <m/>
    <m/>
  </r>
  <r>
    <n v="149729"/>
    <x v="1"/>
    <s v="Moreno"/>
    <x v="2"/>
    <d v="2020-10-16T00:00:00"/>
    <s v="Martín"/>
    <s v="Mantenimiento Electrico"/>
    <d v="2023-08-22T00:00:00"/>
    <d v="1899-12-30T12:20:23"/>
    <d v="2023-08-22T00:00:00"/>
    <d v="1899-12-30T12:23:56"/>
    <n v="213"/>
    <n v="3.55"/>
    <s v="microparada"/>
    <s v="microparada"/>
    <n v="34"/>
    <s v="agosto"/>
    <s v="M"/>
    <m/>
    <s v="microparada"/>
    <m/>
    <m/>
    <m/>
  </r>
  <r>
    <n v="149732"/>
    <x v="0"/>
    <s v="Moreno"/>
    <x v="2"/>
    <d v="2018-11-01T00:00:00"/>
    <s v="-"/>
    <s v="Mantenimiento Mecanico"/>
    <d v="2023-08-22T00:00:00"/>
    <d v="1899-12-30T14:06:09"/>
    <d v="2023-08-22T00:00:00"/>
    <d v="1899-12-30T14:19:12"/>
    <n v="783"/>
    <n v="13.05"/>
    <s v="Se revisa pico 9"/>
    <s v="ajuste"/>
    <n v="34"/>
    <s v="agosto"/>
    <s v="T"/>
    <m/>
    <s v="no"/>
    <m/>
    <m/>
    <m/>
  </r>
  <r>
    <n v="149733"/>
    <x v="0"/>
    <s v="Moreno"/>
    <x v="2"/>
    <d v="2018-11-01T00:00:00"/>
    <s v="-"/>
    <s v="Mantenimiento Mecanico"/>
    <d v="2023-08-22T00:00:00"/>
    <d v="1899-12-30T14:19:20"/>
    <d v="2023-08-22T00:00:00"/>
    <d v="1899-12-30T14:28:16"/>
    <n v="536"/>
    <n v="8.9333333333333336"/>
    <s v="microparada"/>
    <s v="microparada"/>
    <n v="34"/>
    <s v="agosto"/>
    <s v="T"/>
    <m/>
    <s v="microparada"/>
    <m/>
    <m/>
    <m/>
  </r>
  <r>
    <n v="149742"/>
    <x v="27"/>
    <s v="Moreno"/>
    <x v="2"/>
    <d v="2018-11-01T00:00:00"/>
    <s v="-"/>
    <s v="Mantenimiento Mecanico"/>
    <d v="2023-08-22T00:00:00"/>
    <d v="1899-12-30T15:12:25"/>
    <d v="2023-08-22T00:00:00"/>
    <d v="1899-12-30T15:27:11"/>
    <n v="886"/>
    <n v="14.766666666666667"/>
    <s v="Se cambian tornillos"/>
    <s v="ajuste"/>
    <n v="34"/>
    <s v="agosto"/>
    <s v="T"/>
    <m/>
    <s v="no"/>
    <m/>
    <m/>
    <m/>
  </r>
  <r>
    <n v="149743"/>
    <x v="0"/>
    <s v="Moreno"/>
    <x v="19"/>
    <d v="2018-11-01T00:00:00"/>
    <s v="-"/>
    <s v="Mantenimiento Electrico"/>
    <d v="2023-08-22T00:00:00"/>
    <d v="1899-12-30T15:15:35"/>
    <d v="2023-08-22T00:00:00"/>
    <d v="1899-12-30T15:49:32"/>
    <n v="2037"/>
    <n v="33.950000000000003"/>
    <s v="el maquinista no llamo"/>
    <s v="no aplica"/>
    <n v="34"/>
    <s v="agosto"/>
    <s v="T"/>
    <m/>
    <s v="no aplica"/>
    <m/>
    <m/>
    <m/>
  </r>
  <r>
    <n v="149744"/>
    <x v="0"/>
    <s v="Moreno"/>
    <x v="12"/>
    <d v="2018-11-01T00:00:00"/>
    <s v="-"/>
    <s v="Mantenimiento Electrico"/>
    <d v="2023-08-22T00:00:00"/>
    <d v="1899-12-30T15:23:45"/>
    <d v="2023-08-22T00:00:00"/>
    <d v="1899-12-30T15:48:50"/>
    <n v="1505"/>
    <n v="25.083333333333332"/>
    <s v="se resetea falla sensor de alcohol"/>
    <s v="ajuste"/>
    <n v="34"/>
    <s v="agosto"/>
    <s v="T"/>
    <m/>
    <s v="no"/>
    <m/>
    <m/>
    <m/>
  </r>
  <r>
    <n v="149746"/>
    <x v="14"/>
    <s v="Moreno"/>
    <x v="2"/>
    <d v="2020-02-20T00:00:00"/>
    <s v="Martín"/>
    <s v="Mantenimiento Electrico"/>
    <d v="2023-08-22T00:00:00"/>
    <d v="1899-12-30T15:33:32"/>
    <d v="2023-08-22T00:00:00"/>
    <d v="1899-12-30T16:05:58"/>
    <n v="1946"/>
    <n v="32.43333333333333"/>
    <s v="regulación de Cámara"/>
    <s v="ajuste"/>
    <n v="34"/>
    <s v="agosto"/>
    <s v="T"/>
    <m/>
    <s v="no"/>
    <m/>
    <m/>
    <m/>
  </r>
  <r>
    <n v="149748"/>
    <x v="0"/>
    <s v="Moreno"/>
    <x v="5"/>
    <d v="2018-11-01T00:00:00"/>
    <s v="-"/>
    <s v="Mantenimiento Mecanico"/>
    <d v="2023-08-22T00:00:00"/>
    <d v="1899-12-30T15:43:42"/>
    <d v="2023-08-22T00:00:00"/>
    <d v="1899-12-30T15:55:41"/>
    <n v="719"/>
    <n v="11.983333333333333"/>
    <s v=" llenadora se ponen a punto las bombas"/>
    <s v="ajuste"/>
    <n v="34"/>
    <s v="agosto"/>
    <s v="T"/>
    <m/>
    <s v="no"/>
    <m/>
    <m/>
    <m/>
  </r>
  <r>
    <n v="149751"/>
    <x v="0"/>
    <s v="Moreno"/>
    <x v="5"/>
    <d v="2018-11-01T00:00:00"/>
    <s v="-"/>
    <s v="Mantenimiento Electrico"/>
    <d v="2023-08-22T00:00:00"/>
    <d v="1899-12-30T16:26:59"/>
    <d v="2023-08-22T00:00:00"/>
    <d v="1899-12-30T17:09:08"/>
    <n v="2529"/>
    <n v="42.15"/>
    <s v="Se apaga y resetea la maquina"/>
    <s v="ajuste"/>
    <n v="34"/>
    <s v="agosto"/>
    <s v="T"/>
    <m/>
    <s v="no"/>
    <m/>
    <m/>
    <m/>
  </r>
  <r>
    <n v="149752"/>
    <x v="0"/>
    <s v="Moreno"/>
    <x v="12"/>
    <d v="2018-11-01T00:00:00"/>
    <s v="-"/>
    <s v="Mantenimiento Electrico"/>
    <d v="2023-08-22T00:00:00"/>
    <d v="1899-12-30T16:31:22"/>
    <d v="2023-08-22T00:00:00"/>
    <d v="1899-12-30T16:58:47"/>
    <n v="1645"/>
    <n v="27.416666666666668"/>
    <s v="Error de tipeo"/>
    <s v="no aplica"/>
    <n v="34"/>
    <s v="agosto"/>
    <s v="T"/>
    <m/>
    <s v="no aplica"/>
    <m/>
    <m/>
    <m/>
  </r>
  <r>
    <n v="149754"/>
    <x v="27"/>
    <s v="Moreno"/>
    <x v="2"/>
    <d v="2018-11-01T00:00:00"/>
    <s v="-"/>
    <s v="Mantenimiento Mecanico"/>
    <d v="2023-08-22T00:00:00"/>
    <d v="1899-12-30T16:50:43"/>
    <d v="2023-08-22T00:00:00"/>
    <d v="1899-12-30T17:30:43"/>
    <n v="2400"/>
    <n v="40"/>
    <s v="Se limpia el filtro  del venturi"/>
    <s v="ajuste"/>
    <n v="34"/>
    <s v="agosto"/>
    <s v="T"/>
    <m/>
    <s v="no"/>
    <m/>
    <m/>
    <m/>
  </r>
  <r>
    <n v="149756"/>
    <x v="16"/>
    <s v="Moreno"/>
    <x v="7"/>
    <d v="2020-01-13T00:00:00"/>
    <s v="Martín"/>
    <s v="Mantenimiento Electrico"/>
    <d v="2023-08-22T00:00:00"/>
    <d v="1899-12-30T17:34:45"/>
    <d v="2023-08-22T00:00:00"/>
    <d v="1899-12-30T17:34:55"/>
    <n v="10"/>
    <n v="0.16666666666666666"/>
    <s v="microparada"/>
    <s v="microparada"/>
    <n v="34"/>
    <s v="agosto"/>
    <s v="T"/>
    <m/>
    <s v="microparada"/>
    <m/>
    <m/>
    <m/>
  </r>
  <r>
    <n v="149759"/>
    <x v="11"/>
    <s v="Moreno"/>
    <x v="14"/>
    <d v="2018-11-01T00:00:00"/>
    <s v="-"/>
    <s v="Mantenimiento Mecanico"/>
    <d v="2023-08-22T00:00:00"/>
    <d v="1899-12-30T18:08:43"/>
    <d v="2023-08-22T00:00:00"/>
    <d v="1899-12-30T18:13:39"/>
    <n v="296"/>
    <n v="4.9333333333333336"/>
    <s v="microparada"/>
    <s v="microparada"/>
    <n v="34"/>
    <s v="agosto"/>
    <s v="T"/>
    <m/>
    <s v="microparada"/>
    <m/>
    <m/>
    <m/>
  </r>
  <r>
    <n v="149761"/>
    <x v="0"/>
    <s v="Moreno"/>
    <x v="0"/>
    <d v="2018-11-01T00:00:00"/>
    <s v="-"/>
    <s v="Mantenimiento Mecanico"/>
    <d v="2023-08-22T00:00:00"/>
    <d v="1899-12-30T18:24:18"/>
    <d v="2023-08-22T00:00:00"/>
    <d v="1899-12-30T18:51:01"/>
    <n v="1603"/>
    <n v="26.716666666666665"/>
    <s v="regulación"/>
    <s v="ajuste"/>
    <n v="34"/>
    <s v="agosto"/>
    <s v="T"/>
    <m/>
    <s v="no"/>
    <m/>
    <m/>
    <m/>
  </r>
  <r>
    <n v="149763"/>
    <x v="19"/>
    <s v="Moreno"/>
    <x v="10"/>
    <d v="2023-05-17T00:00:00"/>
    <s v="Juan Manuel"/>
    <s v="Mantenimiento Mecanico"/>
    <d v="2023-08-22T00:00:00"/>
    <d v="1899-12-30T18:31:08"/>
    <d v="2023-08-22T00:00:00"/>
    <d v="1899-12-30T18:51:15"/>
    <n v="1207"/>
    <n v="20.116666666666667"/>
    <s v="sin informacion"/>
    <s v="sin informacion"/>
    <n v="34"/>
    <s v="agosto"/>
    <s v="T"/>
    <m/>
    <s v="sin informacion"/>
    <m/>
    <m/>
    <m/>
  </r>
  <r>
    <n v="149766"/>
    <x v="10"/>
    <s v="Moreno"/>
    <x v="7"/>
    <d v="2020-09-30T00:00:00"/>
    <s v="Martín"/>
    <s v="Mantenimiento Mecanico"/>
    <d v="2023-08-22T00:00:00"/>
    <d v="1899-12-30T18:51:41"/>
    <d v="2023-08-22T00:00:00"/>
    <d v="1899-12-30T19:07:42"/>
    <n v="961"/>
    <n v="16.016666666666666"/>
    <s v="regulacion"/>
    <s v="ajuste"/>
    <n v="34"/>
    <s v="agosto"/>
    <s v="T"/>
    <m/>
    <s v="no"/>
    <m/>
    <m/>
    <m/>
  </r>
  <r>
    <n v="149775"/>
    <x v="31"/>
    <s v="Moreno"/>
    <x v="0"/>
    <d v="2018-11-01T00:00:00"/>
    <s v="-"/>
    <s v="Mantenimiento Electrico"/>
    <d v="2023-08-22T00:00:00"/>
    <d v="1899-12-30T20:38:20"/>
    <d v="2023-08-23T00:00:00"/>
    <d v="1899-12-30T01:24:36"/>
    <n v="17176"/>
    <n v="286.26666666666665"/>
    <s v="la maquina se encuentra apagada.No se puede inicializar"/>
    <s v="ajuste"/>
    <n v="34"/>
    <s v="agosto"/>
    <s v="T"/>
    <m/>
    <s v="no"/>
    <m/>
    <m/>
    <m/>
  </r>
  <r>
    <n v="149776"/>
    <x v="19"/>
    <s v="Moreno"/>
    <x v="10"/>
    <d v="2023-05-17T00:00:00"/>
    <s v="Juan Manuel"/>
    <s v="Mantenimiento Mecanico"/>
    <d v="2023-08-22T00:00:00"/>
    <d v="1899-12-30T20:48:18"/>
    <d v="2023-08-22T00:00:00"/>
    <d v="1899-12-30T21:11:24"/>
    <n v="1386"/>
    <n v="23.1"/>
    <s v="Se limpian  pinzas"/>
    <s v="ajuste"/>
    <n v="34"/>
    <s v="agosto"/>
    <s v="T"/>
    <m/>
    <s v="no"/>
    <m/>
    <m/>
    <m/>
  </r>
  <r>
    <n v="149779"/>
    <x v="27"/>
    <s v="Moreno"/>
    <x v="2"/>
    <d v="2018-11-01T00:00:00"/>
    <s v="-"/>
    <s v="Mantenimiento Electrico"/>
    <d v="2023-08-22T00:00:00"/>
    <d v="1899-12-30T22:56:49"/>
    <d v="2023-08-22T00:00:00"/>
    <d v="1899-12-30T22:58:29"/>
    <n v="100"/>
    <n v="1.6666666666666667"/>
    <s v="microparada"/>
    <s v="microparada"/>
    <n v="34"/>
    <s v="agosto"/>
    <s v="N"/>
    <m/>
    <s v="microparada"/>
    <m/>
    <m/>
    <m/>
  </r>
  <r>
    <n v="149780"/>
    <x v="0"/>
    <s v="Moreno"/>
    <x v="2"/>
    <d v="2018-11-01T00:00:00"/>
    <s v="-"/>
    <s v="Mantenimiento Electrico"/>
    <d v="2023-08-22T00:00:00"/>
    <d v="1899-12-30T23:02:59"/>
    <d v="2023-08-22T00:00:00"/>
    <d v="1899-12-30T23:21:43"/>
    <n v="1124"/>
    <n v="18.733333333333334"/>
    <s v="sensor de descarte se regula. Se regulan cámaras por cambio de producto"/>
    <s v="ajuste"/>
    <n v="34"/>
    <s v="agosto"/>
    <s v="N"/>
    <m/>
    <s v="no"/>
    <m/>
    <m/>
    <m/>
  </r>
  <r>
    <n v="149783"/>
    <x v="1"/>
    <s v="Moreno"/>
    <x v="2"/>
    <d v="2020-10-16T00:00:00"/>
    <s v="Martín"/>
    <s v="Mantenimiento Electrico"/>
    <d v="2023-08-23T00:00:00"/>
    <d v="1899-12-30T04:42:43"/>
    <d v="2023-08-23T00:00:00"/>
    <d v="1899-12-30T05:13:41"/>
    <n v="1858"/>
    <n v="30.966666666666665"/>
    <s v="regulacion"/>
    <s v="ajuste"/>
    <n v="34"/>
    <s v="agosto"/>
    <s v="N"/>
    <m/>
    <s v="no"/>
    <m/>
    <m/>
    <m/>
  </r>
  <r>
    <n v="149787"/>
    <x v="10"/>
    <s v="Moreno"/>
    <x v="7"/>
    <d v="2020-09-30T00:00:00"/>
    <s v="Martín"/>
    <s v="Mantenimiento Mecanico"/>
    <d v="2023-08-23T00:00:00"/>
    <d v="1899-12-30T06:23:38"/>
    <d v="2023-08-23T00:00:00"/>
    <d v="1899-12-30T06:41:19"/>
    <n v="1061"/>
    <n v="17.683333333333334"/>
    <s v="Regulación"/>
    <s v="ajuste"/>
    <n v="34"/>
    <s v="agosto"/>
    <s v="M"/>
    <m/>
    <s v="no"/>
    <m/>
    <m/>
    <m/>
  </r>
  <r>
    <n v="149788"/>
    <x v="1"/>
    <s v="Moreno"/>
    <x v="2"/>
    <d v="2020-10-16T00:00:00"/>
    <s v="Martín"/>
    <s v="Mantenimiento Electrico"/>
    <d v="2023-08-23T00:00:00"/>
    <d v="1899-12-30T06:34:13"/>
    <d v="2023-08-23T00:00:00"/>
    <d v="1899-12-30T07:02:19"/>
    <n v="1686"/>
    <n v="28.1"/>
    <s v="regulacion"/>
    <s v="ajuste"/>
    <n v="34"/>
    <s v="agosto"/>
    <s v="M"/>
    <m/>
    <s v="no"/>
    <m/>
    <m/>
    <m/>
  </r>
  <r>
    <n v="149791"/>
    <x v="31"/>
    <s v="Moreno"/>
    <x v="0"/>
    <d v="2018-11-01T00:00:00"/>
    <s v="-"/>
    <s v="Mantenimiento Electrico"/>
    <d v="2023-08-23T00:00:00"/>
    <d v="1899-12-30T06:57:52"/>
    <d v="2023-08-23T00:00:00"/>
    <d v="1899-12-30T10:33:23"/>
    <n v="12931"/>
    <n v="215.51666666666668"/>
    <s v="problema con la plaqueta electrónica"/>
    <s v="rotura"/>
    <n v="34"/>
    <s v="agosto"/>
    <s v="M"/>
    <m/>
    <s v="si"/>
    <m/>
    <m/>
    <m/>
  </r>
  <r>
    <n v="149794"/>
    <x v="24"/>
    <s v="Moreno"/>
    <x v="9"/>
    <d v="2018-11-01T00:00:00"/>
    <s v="-"/>
    <s v="Mantenimiento Electrico"/>
    <d v="2023-08-23T00:00:00"/>
    <d v="1899-12-30T07:34:49"/>
    <d v="2023-08-23T00:00:00"/>
    <d v="1899-12-30T07:53:53"/>
    <n v="1144"/>
    <n v="19.066666666666666"/>
    <s v="regulación de sensor y bajada de martillo"/>
    <s v="ajuste"/>
    <n v="34"/>
    <s v="agosto"/>
    <s v="M"/>
    <m/>
    <s v="no"/>
    <m/>
    <m/>
    <m/>
  </r>
  <r>
    <n v="149798"/>
    <x v="11"/>
    <s v="Moreno"/>
    <x v="9"/>
    <d v="2018-11-01T00:00:00"/>
    <s v="-"/>
    <s v="Mantenimiento Mecanico"/>
    <d v="2023-08-23T00:00:00"/>
    <d v="1899-12-30T07:54:14"/>
    <d v="2023-08-23T00:00:00"/>
    <d v="1899-12-30T08:12:51"/>
    <n v="1117"/>
    <n v="18.616666666666667"/>
    <s v="Regulacion"/>
    <s v="ajuste"/>
    <n v="34"/>
    <s v="agosto"/>
    <s v="M"/>
    <m/>
    <s v="no"/>
    <m/>
    <m/>
    <m/>
  </r>
  <r>
    <n v="149799"/>
    <x v="11"/>
    <s v="Moreno"/>
    <x v="9"/>
    <d v="2018-11-01T00:00:00"/>
    <s v="-"/>
    <s v="Mantenimiento Mecanico"/>
    <d v="2023-08-23T00:00:00"/>
    <d v="1899-12-30T09:07:54"/>
    <d v="2023-08-23T00:00:00"/>
    <d v="1899-12-30T09:32:43"/>
    <n v="1489"/>
    <n v="24.816666666666666"/>
    <s v="Regulacion"/>
    <s v="ajuste"/>
    <n v="34"/>
    <s v="agosto"/>
    <s v="M"/>
    <m/>
    <s v="no"/>
    <m/>
    <m/>
    <m/>
  </r>
  <r>
    <n v="149803"/>
    <x v="0"/>
    <s v="Moreno"/>
    <x v="2"/>
    <d v="2018-11-01T00:00:00"/>
    <s v="-"/>
    <s v="Mantenimiento Electrico"/>
    <d v="2023-08-23T00:00:00"/>
    <d v="1899-12-30T10:06:33"/>
    <d v="2023-08-23T00:00:00"/>
    <d v="1899-12-30T10:18:32"/>
    <n v="719"/>
    <n v="11.983333333333333"/>
    <s v="se regula sensor presencia de producto"/>
    <s v="ajuste"/>
    <n v="34"/>
    <s v="agosto"/>
    <s v="M"/>
    <m/>
    <s v="no"/>
    <m/>
    <m/>
    <m/>
  </r>
  <r>
    <n v="149804"/>
    <x v="0"/>
    <s v="Moreno"/>
    <x v="12"/>
    <d v="2018-11-01T00:00:00"/>
    <s v="-"/>
    <s v="Mantenimiento Mecanico"/>
    <d v="2023-08-23T00:00:00"/>
    <d v="1899-12-30T10:07:40"/>
    <d v="2023-08-23T00:00:00"/>
    <d v="1899-12-30T10:44:10"/>
    <n v="2190"/>
    <n v="36.5"/>
    <s v="Se regulan soldadores laterales"/>
    <s v="ajuste"/>
    <n v="34"/>
    <s v="agosto"/>
    <s v="M"/>
    <m/>
    <s v="no"/>
    <m/>
    <m/>
    <m/>
  </r>
  <r>
    <n v="149808"/>
    <x v="31"/>
    <s v="Moreno"/>
    <x v="0"/>
    <d v="2018-11-01T00:00:00"/>
    <s v="-"/>
    <s v="Mantenimiento Electrico"/>
    <d v="2023-08-23T00:00:00"/>
    <d v="1899-12-30T11:36:20"/>
    <d v="2023-08-23T00:00:00"/>
    <d v="1899-12-30T14:23:45"/>
    <n v="10045"/>
    <n v="167.41666666666666"/>
    <s v="problema con la plaqueta electrónica"/>
    <s v="rotura"/>
    <n v="34"/>
    <s v="agosto"/>
    <s v="M"/>
    <m/>
    <s v="si"/>
    <m/>
    <m/>
    <m/>
  </r>
  <r>
    <n v="149809"/>
    <x v="0"/>
    <s v="Moreno"/>
    <x v="18"/>
    <d v="2018-11-01T00:00:00"/>
    <s v="-"/>
    <s v="Mantenimiento Mecanico"/>
    <d v="2023-08-23T00:00:00"/>
    <d v="1899-12-30T12:57:29"/>
    <d v="2023-08-23T00:00:00"/>
    <d v="1899-12-30T12:58:21"/>
    <n v="52"/>
    <n v="0.8666666666666667"/>
    <s v="microparada"/>
    <s v="microparada"/>
    <n v="34"/>
    <s v="agosto"/>
    <s v="M"/>
    <m/>
    <s v="microparada"/>
    <m/>
    <m/>
    <m/>
  </r>
  <r>
    <n v="149811"/>
    <x v="31"/>
    <s v="Moreno"/>
    <x v="0"/>
    <d v="2018-11-01T00:00:00"/>
    <s v="-"/>
    <s v="Mantenimiento Electrico"/>
    <d v="2023-08-23T00:00:00"/>
    <d v="1899-12-30T14:24:02"/>
    <m/>
    <m/>
    <n v="83610"/>
    <n v="1393.5"/>
    <s v="problema con la plaqueta electrónica"/>
    <s v="rotura"/>
    <n v="1"/>
    <s v="enero"/>
    <s v="T"/>
    <m/>
    <s v="si"/>
    <m/>
    <m/>
    <m/>
  </r>
  <r>
    <n v="149832"/>
    <x v="19"/>
    <s v="Moreno"/>
    <x v="10"/>
    <d v="2023-05-17T00:00:00"/>
    <s v="Juan Manuel"/>
    <s v="Mantenimiento Mecanico"/>
    <d v="2023-08-23T00:00:00"/>
    <d v="1899-12-30T19:20:43"/>
    <d v="2023-08-23T00:00:00"/>
    <d v="1899-12-30T19:27:28"/>
    <n v="405"/>
    <n v="6.75"/>
    <s v="microparada"/>
    <s v="microparada"/>
    <n v="34"/>
    <s v="agosto"/>
    <s v="T"/>
    <m/>
    <s v="microparada"/>
    <m/>
    <m/>
    <m/>
  </r>
  <r>
    <n v="149834"/>
    <x v="35"/>
    <s v="Moreno"/>
    <x v="17"/>
    <d v="2018-11-01T00:00:00"/>
    <s v="-"/>
    <s v="Mantenimiento Electrico"/>
    <d v="2023-08-23T00:00:00"/>
    <d v="1899-12-30T19:59:02"/>
    <d v="2023-08-23T00:00:00"/>
    <d v="1899-12-30T20:14:38"/>
    <n v="936"/>
    <n v="15.6"/>
    <s v="regulación de sensores abastecedor de tubos"/>
    <s v="ajuste"/>
    <n v="34"/>
    <s v="agosto"/>
    <s v="T"/>
    <m/>
    <s v="no"/>
    <m/>
    <m/>
    <m/>
  </r>
  <r>
    <n v="149837"/>
    <x v="11"/>
    <s v="Moreno"/>
    <x v="9"/>
    <d v="2018-11-01T00:00:00"/>
    <s v="-"/>
    <s v="Mantenimiento Electrico"/>
    <d v="2023-08-23T00:00:00"/>
    <d v="1899-12-30T20:28:03"/>
    <d v="2023-08-23T00:00:00"/>
    <d v="1899-12-30T20:40:46"/>
    <n v="763"/>
    <n v="12.716666666666667"/>
    <s v="variador en falla"/>
    <s v="ajuste"/>
    <n v="34"/>
    <s v="agosto"/>
    <s v="T"/>
    <m/>
    <s v="no"/>
    <m/>
    <m/>
    <m/>
  </r>
  <r>
    <n v="149855"/>
    <x v="0"/>
    <s v="Moreno"/>
    <x v="9"/>
    <d v="2018-11-01T00:00:00"/>
    <s v="-"/>
    <s v="Mantenimiento Electrico"/>
    <d v="2023-08-24T00:00:00"/>
    <d v="1899-12-30T06:32:02"/>
    <d v="2023-08-24T00:00:00"/>
    <d v="1899-12-30T06:56:40"/>
    <n v="1478"/>
    <n v="24.633333333333333"/>
    <s v="regulacion de camaras"/>
    <s v="ajuste"/>
    <n v="34"/>
    <s v="agosto"/>
    <s v="M"/>
    <m/>
    <s v="no"/>
    <m/>
    <m/>
    <m/>
  </r>
  <r>
    <n v="149857"/>
    <x v="8"/>
    <s v="Moreno"/>
    <x v="4"/>
    <d v="2020-02-20T00:00:00"/>
    <s v="Martín"/>
    <s v="Mantenimiento Mecanico"/>
    <d v="2023-08-24T00:00:00"/>
    <d v="1899-12-30T06:42:47"/>
    <d v="2023-08-24T00:00:00"/>
    <d v="1899-12-30T08:12:55"/>
    <n v="5408"/>
    <n v="90.13333333333334"/>
    <s v="era llamado para regular la estuchadora L44 que larga otro formato"/>
    <s v="ajuste"/>
    <n v="34"/>
    <s v="agosto"/>
    <s v="M"/>
    <m/>
    <s v="no"/>
    <m/>
    <m/>
    <m/>
  </r>
  <r>
    <n v="149863"/>
    <x v="0"/>
    <s v="Moreno"/>
    <x v="2"/>
    <d v="2018-11-01T00:00:00"/>
    <s v="-"/>
    <s v="Mantenimiento Mecanico"/>
    <d v="2023-08-24T00:00:00"/>
    <d v="1899-12-30T07:31:50"/>
    <d v="2023-08-24T00:00:00"/>
    <d v="1899-12-30T07:37:02"/>
    <n v="312"/>
    <n v="5.2"/>
    <s v="microparada"/>
    <s v="microparada"/>
    <n v="34"/>
    <s v="agosto"/>
    <s v="M"/>
    <m/>
    <s v="microparada"/>
    <m/>
    <m/>
    <m/>
  </r>
  <r>
    <n v="149865"/>
    <x v="12"/>
    <s v="Moreno"/>
    <x v="7"/>
    <d v="2018-11-01T00:00:00"/>
    <s v="-"/>
    <s v="Mantenimiento Electrico"/>
    <d v="2023-08-24T00:00:00"/>
    <d v="1899-12-30T07:38:36"/>
    <d v="2023-08-24T00:00:00"/>
    <d v="1899-12-30T07:52:56"/>
    <n v="860"/>
    <n v="14.333333333333334"/>
    <s v="Regulación"/>
    <s v="ajuste"/>
    <n v="34"/>
    <s v="agosto"/>
    <s v="M"/>
    <m/>
    <s v="no"/>
    <m/>
    <m/>
    <m/>
  </r>
  <r>
    <n v="149867"/>
    <x v="24"/>
    <s v="Moreno"/>
    <x v="12"/>
    <d v="2018-11-01T00:00:00"/>
    <s v="-"/>
    <s v="Mantenimiento Electrico"/>
    <d v="2023-08-24T00:00:00"/>
    <d v="1899-12-30T07:59:53"/>
    <d v="2023-08-24T00:00:00"/>
    <d v="1899-12-30T08:08:25"/>
    <n v="512"/>
    <n v="8.5333333333333332"/>
    <s v="microparada"/>
    <s v="microparada"/>
    <n v="34"/>
    <s v="agosto"/>
    <s v="M"/>
    <m/>
    <s v="microparada"/>
    <m/>
    <m/>
    <m/>
  </r>
  <r>
    <n v="149869"/>
    <x v="1"/>
    <s v="Moreno"/>
    <x v="2"/>
    <d v="2020-10-16T00:00:00"/>
    <s v="Martín"/>
    <s v="Mantenimiento Electrico"/>
    <d v="2023-08-24T00:00:00"/>
    <d v="1899-12-30T08:15:10"/>
    <d v="2023-08-24T00:00:00"/>
    <d v="1899-12-30T08:45:06"/>
    <n v="1796"/>
    <n v="29.933333333333334"/>
    <s v="soluciona el maquinista"/>
    <s v="no aplica"/>
    <n v="34"/>
    <s v="agosto"/>
    <s v="M"/>
    <m/>
    <s v="no aplica"/>
    <m/>
    <m/>
    <m/>
  </r>
  <r>
    <n v="149870"/>
    <x v="2"/>
    <s v="Moreno"/>
    <x v="12"/>
    <d v="2020-02-21T00:00:00"/>
    <s v="Martín"/>
    <s v="Mantenimiento Mecanico"/>
    <d v="2023-08-24T00:00:00"/>
    <d v="1899-12-30T08:37:35"/>
    <d v="2023-08-24T00:00:00"/>
    <d v="1899-12-30T08:43:24"/>
    <n v="349"/>
    <n v="5.8166666666666664"/>
    <s v="microparada"/>
    <s v="microparada"/>
    <n v="34"/>
    <s v="agosto"/>
    <s v="M"/>
    <m/>
    <s v="microparada"/>
    <m/>
    <m/>
    <m/>
  </r>
  <r>
    <n v="149871"/>
    <x v="0"/>
    <s v="Moreno"/>
    <x v="9"/>
    <d v="2018-11-01T00:00:00"/>
    <s v="-"/>
    <s v="Mantenimiento Mecanico"/>
    <d v="2023-08-24T00:00:00"/>
    <d v="1899-12-30T08:49:41"/>
    <d v="2023-08-24T00:00:00"/>
    <d v="1899-12-30T08:53:59"/>
    <n v="258"/>
    <n v="4.3"/>
    <s v="microparada"/>
    <s v="microparada"/>
    <n v="34"/>
    <s v="agosto"/>
    <s v="M"/>
    <m/>
    <s v="microparada"/>
    <m/>
    <m/>
    <m/>
  </r>
  <r>
    <n v="149872"/>
    <x v="8"/>
    <s v="Moreno"/>
    <x v="4"/>
    <d v="2020-02-20T00:00:00"/>
    <s v="Martín"/>
    <s v="Mantenimiento Mecanico"/>
    <d v="2023-08-24T00:00:00"/>
    <d v="1899-12-30T09:14:25"/>
    <d v="2023-08-24T00:00:00"/>
    <d v="1899-12-30T09:55:54"/>
    <n v="2489"/>
    <n v="41.483333333333334"/>
    <s v=" era para la estuchadora L44  regulación"/>
    <s v="ajuste"/>
    <n v="34"/>
    <s v="agosto"/>
    <s v="M"/>
    <m/>
    <s v="no"/>
    <m/>
    <m/>
    <m/>
  </r>
  <r>
    <n v="149875"/>
    <x v="34"/>
    <s v="Moreno"/>
    <x v="3"/>
    <d v="2021-03-10T00:00:00"/>
    <s v="Martín"/>
    <s v="Mantenimiento Mecanico"/>
    <d v="2023-08-24T00:00:00"/>
    <d v="1899-12-30T09:50:18"/>
    <d v="2023-08-24T00:00:00"/>
    <d v="1899-12-30T10:07:11"/>
    <n v="1013"/>
    <n v="16.883333333333333"/>
    <s v="regulación"/>
    <s v="ajuste"/>
    <n v="34"/>
    <s v="agosto"/>
    <s v="M"/>
    <m/>
    <s v="no"/>
    <m/>
    <m/>
    <m/>
  </r>
  <r>
    <n v="149878"/>
    <x v="14"/>
    <s v="Moreno"/>
    <x v="2"/>
    <d v="2020-02-20T00:00:00"/>
    <s v="Martín"/>
    <s v="Mantenimiento Electrico"/>
    <d v="2023-08-24T00:00:00"/>
    <d v="1899-12-30T10:16:35"/>
    <d v="2023-08-24T00:00:00"/>
    <d v="1899-12-30T10:37:32"/>
    <n v="1257"/>
    <n v="20.95"/>
    <s v="regulación de camaras por cambio de fragancia"/>
    <s v="ajuste"/>
    <n v="34"/>
    <s v="agosto"/>
    <s v="M"/>
    <m/>
    <s v="no"/>
    <m/>
    <m/>
    <m/>
  </r>
  <r>
    <n v="149881"/>
    <x v="19"/>
    <s v="Moreno"/>
    <x v="12"/>
    <d v="2020-02-21T00:00:00"/>
    <s v="Martín"/>
    <s v="Mantenimiento Mecanico"/>
    <d v="2023-08-24T00:00:00"/>
    <d v="1899-12-30T10:34:25"/>
    <d v="2023-08-24T00:00:00"/>
    <d v="1899-12-30T11:21:41"/>
    <n v="2836"/>
    <n v="47.266666666666666"/>
    <s v="se repone diyuntor"/>
    <s v="ajuste"/>
    <n v="34"/>
    <s v="agosto"/>
    <s v="M"/>
    <m/>
    <s v="no"/>
    <m/>
    <m/>
    <m/>
  </r>
  <r>
    <n v="149885"/>
    <x v="9"/>
    <s v="Moreno"/>
    <x v="6"/>
    <d v="2021-03-03T00:00:00"/>
    <s v="Martín"/>
    <s v="Mantenimiento Mecanico"/>
    <d v="2023-08-24T00:00:00"/>
    <d v="1899-12-30T11:05:26"/>
    <d v="2023-08-24T00:00:00"/>
    <d v="1899-12-30T11:39:30"/>
    <n v="2044"/>
    <n v="34.06666666666667"/>
    <s v=" se cambia correa verde"/>
    <s v="rotura"/>
    <n v="34"/>
    <s v="agosto"/>
    <s v="M"/>
    <m/>
    <s v="si"/>
    <m/>
    <m/>
    <m/>
  </r>
  <r>
    <n v="149886"/>
    <x v="8"/>
    <s v="Moreno"/>
    <x v="4"/>
    <d v="2020-02-20T00:00:00"/>
    <s v="Martín"/>
    <s v="Mantenimiento Mecanico"/>
    <d v="2023-08-24T00:00:00"/>
    <d v="1899-12-30T11:11:45"/>
    <d v="2023-08-24T00:00:00"/>
    <d v="1899-12-30T14:24:18"/>
    <n v="11553"/>
    <n v="192.55"/>
    <s v="es un llamado para la estuchadora.regulación"/>
    <s v="ajuste"/>
    <n v="34"/>
    <s v="agosto"/>
    <s v="M"/>
    <m/>
    <s v="no"/>
    <m/>
    <m/>
    <m/>
  </r>
  <r>
    <n v="149891"/>
    <x v="23"/>
    <s v="Moreno"/>
    <x v="7"/>
    <d v="2020-03-10T00:00:00"/>
    <s v="Martín"/>
    <s v="Mantenimiento Electrico"/>
    <d v="2023-08-24T00:00:00"/>
    <d v="1899-12-30T13:07:32"/>
    <d v="2023-08-24T00:00:00"/>
    <d v="1899-12-30T13:31:25"/>
    <n v="1433"/>
    <n v="23.883333333333333"/>
    <s v="se acomodan fibras opticas y se cambia soporte de las mismas"/>
    <s v="ajuste"/>
    <n v="34"/>
    <s v="agosto"/>
    <s v="M"/>
    <m/>
    <s v="no"/>
    <m/>
    <m/>
    <m/>
  </r>
  <r>
    <n v="149893"/>
    <x v="28"/>
    <s v="Moreno"/>
    <x v="2"/>
    <d v="2018-11-01T00:00:00"/>
    <s v="-"/>
    <s v="Mantenimiento Mecanico"/>
    <d v="2023-08-24T00:00:00"/>
    <d v="1899-12-30T13:20:33"/>
    <d v="2023-08-24T00:00:00"/>
    <d v="1899-12-30T13:24:50"/>
    <n v="257"/>
    <n v="4.2833333333333332"/>
    <s v="microparada"/>
    <s v="microparada"/>
    <n v="34"/>
    <s v="agosto"/>
    <s v="M"/>
    <m/>
    <s v="microparada"/>
    <m/>
    <m/>
    <m/>
  </r>
  <r>
    <n v="149897"/>
    <x v="21"/>
    <s v="Moreno"/>
    <x v="16"/>
    <d v="2018-11-01T00:00:00"/>
    <s v="-"/>
    <s v="Mantenimiento Electrico"/>
    <d v="2023-08-24T00:00:00"/>
    <d v="1899-12-30T14:33:30"/>
    <d v="2023-08-24T00:00:00"/>
    <d v="1899-12-30T15:12:12"/>
    <n v="2322"/>
    <n v="38.700000000000003"/>
    <s v="regulación de laser"/>
    <s v="ajuste"/>
    <n v="34"/>
    <s v="agosto"/>
    <s v="T"/>
    <m/>
    <s v="no"/>
    <m/>
    <m/>
    <m/>
  </r>
  <r>
    <n v="149902"/>
    <x v="3"/>
    <s v="Moreno"/>
    <x v="10"/>
    <d v="2018-11-01T00:00:00"/>
    <s v="-"/>
    <s v="Mantenimiento Mecanico"/>
    <d v="2023-08-24T00:00:00"/>
    <d v="1899-12-30T15:17:59"/>
    <d v="2023-08-24T00:00:00"/>
    <d v="1899-12-30T16:52:37"/>
    <n v="5678"/>
    <n v="94.63333333333334"/>
    <s v="se cambia resorte, regulacion sensor"/>
    <s v="ajuste"/>
    <n v="34"/>
    <s v="agosto"/>
    <s v="T"/>
    <m/>
    <s v="no"/>
    <m/>
    <m/>
    <m/>
  </r>
  <r>
    <n v="149906"/>
    <x v="0"/>
    <s v="Moreno"/>
    <x v="3"/>
    <d v="2021-02-04T00:00:00"/>
    <s v="Victor"/>
    <s v="Mantenimiento Mecanico"/>
    <d v="2023-08-24T00:00:00"/>
    <d v="1899-12-30T16:09:16"/>
    <d v="2023-08-24T00:00:00"/>
    <d v="1899-12-30T16:19:23"/>
    <n v="607"/>
    <n v="10.116666666666667"/>
    <s v="Regulación"/>
    <s v="ajuste"/>
    <n v="34"/>
    <s v="agosto"/>
    <s v="T"/>
    <m/>
    <s v="no"/>
    <m/>
    <m/>
    <m/>
  </r>
  <r>
    <n v="149909"/>
    <x v="19"/>
    <s v="Moreno"/>
    <x v="3"/>
    <d v="2021-02-04T00:00:00"/>
    <s v="Victor"/>
    <s v="Mantenimiento Mecanico"/>
    <d v="2023-08-24T00:00:00"/>
    <d v="1899-12-30T16:54:54"/>
    <d v="2023-08-24T00:00:00"/>
    <d v="1899-12-30T17:29:29"/>
    <n v="2075"/>
    <n v="34.583333333333336"/>
    <s v="Regulación"/>
    <s v="ajuste"/>
    <n v="34"/>
    <s v="agosto"/>
    <s v="T"/>
    <m/>
    <s v="no"/>
    <m/>
    <m/>
    <m/>
  </r>
  <r>
    <n v="149911"/>
    <x v="23"/>
    <s v="Moreno"/>
    <x v="19"/>
    <d v="2018-11-01T00:00:00"/>
    <s v="-"/>
    <s v="Mantenimiento Mecanico"/>
    <d v="2023-08-24T00:00:00"/>
    <d v="1899-12-30T17:06:48"/>
    <d v="2023-08-24T00:00:00"/>
    <d v="1899-12-30T17:34:13"/>
    <n v="1645"/>
    <n v="27.416666666666668"/>
    <s v="Soluciona el maquinista"/>
    <s v="no aplica"/>
    <n v="34"/>
    <s v="agosto"/>
    <s v="T"/>
    <m/>
    <s v="no aplica"/>
    <m/>
    <m/>
    <m/>
  </r>
  <r>
    <n v="149916"/>
    <x v="3"/>
    <s v="Moreno"/>
    <x v="2"/>
    <d v="2020-02-20T00:00:00"/>
    <s v="Martín"/>
    <s v="Mantenimiento Mecanico"/>
    <d v="2023-08-24T00:00:00"/>
    <d v="1899-12-30T18:33:25"/>
    <d v="2023-08-24T00:00:00"/>
    <d v="1899-12-30T18:54:03"/>
    <n v="1238"/>
    <n v="20.633333333333333"/>
    <s v="Se regula apertura de pinzas"/>
    <s v="ajuste"/>
    <n v="34"/>
    <s v="agosto"/>
    <s v="T"/>
    <m/>
    <s v="no"/>
    <m/>
    <m/>
    <m/>
  </r>
  <r>
    <n v="149921"/>
    <x v="3"/>
    <s v="Moreno"/>
    <x v="10"/>
    <d v="2018-11-01T00:00:00"/>
    <s v="-"/>
    <s v="Mantenimiento Electrico"/>
    <d v="2023-08-24T00:00:00"/>
    <d v="1899-12-30T19:34:00"/>
    <d v="2023-08-24T00:00:00"/>
    <d v="1899-12-30T19:42:42"/>
    <n v="522"/>
    <n v="8.6999999999999993"/>
    <s v="microparada"/>
    <s v="microparada"/>
    <n v="34"/>
    <s v="agosto"/>
    <s v="T"/>
    <m/>
    <s v="microparada"/>
    <m/>
    <m/>
    <m/>
  </r>
  <r>
    <n v="149922"/>
    <x v="6"/>
    <s v="Moreno"/>
    <x v="19"/>
    <d v="2018-11-01T00:00:00"/>
    <s v="-"/>
    <s v="Mantenimiento Electrico"/>
    <d v="2023-08-24T00:00:00"/>
    <d v="1899-12-30T19:40:37"/>
    <d v="2023-08-24T00:00:00"/>
    <d v="1899-12-30T19:44:33"/>
    <n v="236"/>
    <n v="3.9333333333333331"/>
    <s v="microparada"/>
    <s v="microparada"/>
    <n v="34"/>
    <s v="agosto"/>
    <s v="T"/>
    <m/>
    <s v="microparada"/>
    <m/>
    <m/>
    <m/>
  </r>
  <r>
    <n v="149924"/>
    <x v="0"/>
    <s v="Moreno"/>
    <x v="8"/>
    <d v="2018-11-01T00:00:00"/>
    <s v="-"/>
    <s v="Mantenimiento Electrico"/>
    <d v="2023-08-24T00:00:00"/>
    <d v="1899-12-30T20:48:09"/>
    <d v="2023-08-24T00:00:00"/>
    <d v="1899-12-30T21:07:19"/>
    <n v="1150"/>
    <n v="19.166666666666668"/>
    <s v="Regulación"/>
    <s v="ajuste"/>
    <n v="34"/>
    <s v="agosto"/>
    <s v="T"/>
    <m/>
    <s v="no"/>
    <m/>
    <m/>
    <m/>
  </r>
  <r>
    <n v="149925"/>
    <x v="6"/>
    <s v="Moreno"/>
    <x v="1"/>
    <d v="2018-11-01T00:00:00"/>
    <s v="-"/>
    <s v="Mantenimiento Mecanico"/>
    <d v="2023-08-24T00:00:00"/>
    <d v="1899-12-30T21:07:04"/>
    <d v="2023-08-24T00:00:00"/>
    <d v="1899-12-30T21:11:58"/>
    <n v="294"/>
    <n v="4.9000000000000004"/>
    <s v="microparada"/>
    <s v="microparada"/>
    <n v="34"/>
    <s v="agosto"/>
    <s v="T"/>
    <m/>
    <s v="microparada"/>
    <m/>
    <m/>
    <m/>
  </r>
  <r>
    <n v="149926"/>
    <x v="27"/>
    <s v="Moreno"/>
    <x v="1"/>
    <d v="2018-11-01T00:00:00"/>
    <s v="-"/>
    <s v="Mantenimiento Mecanico"/>
    <d v="2023-08-24T00:00:00"/>
    <d v="1899-12-30T21:12:15"/>
    <d v="2023-08-24T00:00:00"/>
    <d v="1899-12-30T21:22:52"/>
    <n v="637"/>
    <n v="10.616666666666667"/>
    <s v="regulación"/>
    <s v="ajuste"/>
    <n v="34"/>
    <s v="agosto"/>
    <s v="T"/>
    <m/>
    <s v="no"/>
    <m/>
    <m/>
    <m/>
  </r>
  <r>
    <n v="149927"/>
    <x v="6"/>
    <s v="Moreno"/>
    <x v="1"/>
    <d v="2018-11-01T00:00:00"/>
    <s v="-"/>
    <s v="Mantenimiento Mecanico"/>
    <d v="2023-08-24T00:00:00"/>
    <d v="1899-12-30T21:23:01"/>
    <d v="2023-08-24T00:00:00"/>
    <d v="1899-12-30T21:32:53"/>
    <n v="592"/>
    <n v="9.8666666666666671"/>
    <s v="microparada"/>
    <s v="microparada"/>
    <n v="34"/>
    <s v="agosto"/>
    <s v="T"/>
    <m/>
    <s v="microparada"/>
    <m/>
    <m/>
    <m/>
  </r>
  <r>
    <n v="149929"/>
    <x v="19"/>
    <s v="Moreno"/>
    <x v="19"/>
    <d v="2018-11-01T00:00:00"/>
    <s v="-"/>
    <s v="Mantenimiento Mecanico"/>
    <d v="2023-08-24T00:00:00"/>
    <d v="1899-12-30T23:16:38"/>
    <d v="2023-08-25T00:00:00"/>
    <d v="1899-12-30T02:51:01"/>
    <n v="12863"/>
    <n v="214.38333333333333"/>
    <s v="Se cambia pieza del elevador por una más chica"/>
    <s v="ajuste"/>
    <n v="34"/>
    <s v="agosto"/>
    <s v="N"/>
    <m/>
    <s v="no"/>
    <m/>
    <m/>
    <m/>
  </r>
  <r>
    <n v="149939"/>
    <x v="34"/>
    <s v="Moreno"/>
    <x v="3"/>
    <d v="2021-03-10T00:00:00"/>
    <s v="Martín"/>
    <s v="Mantenimiento Mecanico"/>
    <d v="2023-08-25T00:00:00"/>
    <d v="1899-12-30T06:49:19"/>
    <d v="2023-08-25T00:00:00"/>
    <d v="1899-12-30T07:22:20"/>
    <n v="1981"/>
    <n v="33.016666666666666"/>
    <s v="receteo de pantalla táctil"/>
    <s v="ajuste"/>
    <n v="34"/>
    <s v="agosto"/>
    <s v="M"/>
    <m/>
    <s v="no"/>
    <m/>
    <m/>
    <m/>
  </r>
  <r>
    <n v="149954"/>
    <x v="1"/>
    <s v="Moreno"/>
    <x v="2"/>
    <d v="2020-10-16T00:00:00"/>
    <s v="Martín"/>
    <s v="Mantenimiento Electrico"/>
    <d v="2023-08-25T00:00:00"/>
    <d v="1899-12-30T09:21:03"/>
    <d v="2023-08-25T00:00:00"/>
    <d v="1899-12-30T09:52:03"/>
    <n v="1860"/>
    <n v="31"/>
    <s v=" cambió de cable laser"/>
    <s v="rotura"/>
    <n v="34"/>
    <s v="agosto"/>
    <s v="M"/>
    <m/>
    <s v="si"/>
    <m/>
    <m/>
    <m/>
  </r>
  <r>
    <n v="149955"/>
    <x v="1"/>
    <s v="Moreno"/>
    <x v="2"/>
    <d v="2020-10-16T00:00:00"/>
    <s v="Martín"/>
    <s v="Mantenimiento Electrico"/>
    <d v="2023-08-25T00:00:00"/>
    <d v="1899-12-30T09:56:57"/>
    <d v="2023-08-25T00:00:00"/>
    <d v="1899-12-30T10:32:17"/>
    <n v="2120"/>
    <n v="35.333333333333336"/>
    <s v=" cambió de cable laser"/>
    <s v="rotura"/>
    <n v="34"/>
    <s v="agosto"/>
    <s v="M"/>
    <m/>
    <s v="si"/>
    <m/>
    <m/>
    <m/>
  </r>
  <r>
    <n v="149965"/>
    <x v="0"/>
    <s v="Moreno"/>
    <x v="19"/>
    <d v="2018-11-01T00:00:00"/>
    <s v="-"/>
    <s v="Mantenimiento Mecanico"/>
    <d v="2023-08-25T00:00:00"/>
    <d v="1899-12-30T12:14:57"/>
    <d v="2023-08-25T00:00:00"/>
    <d v="1899-12-30T12:19:12"/>
    <n v="255"/>
    <n v="4.25"/>
    <s v="microparada"/>
    <s v="microparada"/>
    <n v="34"/>
    <s v="agosto"/>
    <s v="M"/>
    <m/>
    <s v="microparada"/>
    <m/>
    <m/>
    <m/>
  </r>
  <r>
    <n v="149966"/>
    <x v="14"/>
    <s v="Moreno"/>
    <x v="2"/>
    <d v="2020-02-20T00:00:00"/>
    <s v="Martín"/>
    <s v="Mantenimiento Electrico"/>
    <d v="2023-08-25T00:00:00"/>
    <d v="1899-12-30T12:29:25"/>
    <d v="2023-08-25T00:00:00"/>
    <d v="1899-12-30T13:06:03"/>
    <n v="2198"/>
    <n v="36.633333333333333"/>
    <s v="Regulacion de camara"/>
    <s v="ajuste"/>
    <n v="34"/>
    <s v="agosto"/>
    <s v="M"/>
    <m/>
    <s v="no"/>
    <m/>
    <m/>
    <m/>
  </r>
  <r>
    <n v="149967"/>
    <x v="0"/>
    <s v="Moreno"/>
    <x v="19"/>
    <d v="2018-11-01T00:00:00"/>
    <s v="-"/>
    <s v="Mantenimiento Mecanico"/>
    <d v="2023-08-25T00:00:00"/>
    <d v="1899-12-30T12:42:16"/>
    <d v="2023-08-25T00:00:00"/>
    <d v="1899-12-30T13:21:55"/>
    <n v="2379"/>
    <n v="39.65"/>
    <s v="Regulacion"/>
    <s v="ajuste"/>
    <n v="34"/>
    <s v="agosto"/>
    <s v="M"/>
    <m/>
    <s v="no"/>
    <m/>
    <m/>
    <m/>
  </r>
  <r>
    <n v="149972"/>
    <x v="19"/>
    <s v="Moreno"/>
    <x v="12"/>
    <d v="2020-02-21T00:00:00"/>
    <s v="Martín"/>
    <s v="Mantenimiento Mecanico"/>
    <d v="2023-08-25T00:00:00"/>
    <d v="1899-12-30T14:18:21"/>
    <d v="2023-08-25T00:00:00"/>
    <d v="1899-12-30T14:22:31"/>
    <n v="250"/>
    <n v="4.166666666666667"/>
    <s v="microparada"/>
    <s v="microparada"/>
    <n v="34"/>
    <s v="agosto"/>
    <s v="T"/>
    <m/>
    <s v="microparada"/>
    <m/>
    <m/>
    <m/>
  </r>
  <r>
    <n v="149973"/>
    <x v="16"/>
    <s v="Moreno"/>
    <x v="9"/>
    <d v="2020-01-13T00:00:00"/>
    <s v="Martín"/>
    <s v="Mantenimiento Electrico"/>
    <d v="2023-08-25T00:00:00"/>
    <d v="1899-12-30T14:23:26"/>
    <d v="2023-08-25T00:00:00"/>
    <d v="1899-12-30T14:30:56"/>
    <n v="450"/>
    <n v="7.5"/>
    <s v="microparada"/>
    <s v="microparada"/>
    <n v="34"/>
    <s v="agosto"/>
    <s v="T"/>
    <m/>
    <s v="microparada"/>
    <m/>
    <m/>
    <m/>
  </r>
  <r>
    <n v="149975"/>
    <x v="1"/>
    <s v="Moreno"/>
    <x v="2"/>
    <d v="2020-10-16T00:00:00"/>
    <s v="Martín"/>
    <s v="Mantenimiento Mecanico"/>
    <d v="2023-08-25T00:00:00"/>
    <d v="1899-12-30T14:50:20"/>
    <d v="2023-08-25T00:00:00"/>
    <d v="1899-12-30T14:58:39"/>
    <n v="499"/>
    <n v="8.3166666666666664"/>
    <s v="microparada"/>
    <s v="microparada"/>
    <n v="34"/>
    <s v="agosto"/>
    <s v="T"/>
    <m/>
    <s v="microparada"/>
    <m/>
    <m/>
    <m/>
  </r>
  <r>
    <n v="149977"/>
    <x v="19"/>
    <s v="Moreno"/>
    <x v="19"/>
    <d v="2018-11-01T00:00:00"/>
    <s v="-"/>
    <s v="Mantenimiento Mecanico"/>
    <d v="2023-08-25T00:00:00"/>
    <d v="1899-12-30T15:32:55"/>
    <d v="2023-08-25T00:00:00"/>
    <d v="1899-12-30T17:00:21"/>
    <n v="5246"/>
    <n v="87.433333333333337"/>
    <s v="Regulación"/>
    <s v="ajuste"/>
    <n v="34"/>
    <s v="agosto"/>
    <s v="T"/>
    <m/>
    <s v="no"/>
    <m/>
    <m/>
    <m/>
  </r>
  <r>
    <n v="149978"/>
    <x v="1"/>
    <s v="Moreno"/>
    <x v="2"/>
    <d v="2020-10-16T00:00:00"/>
    <s v="Martín"/>
    <s v="Mantenimiento Electrico"/>
    <d v="2023-08-25T00:00:00"/>
    <d v="1899-12-30T15:35:42"/>
    <d v="2023-08-25T00:00:00"/>
    <d v="1899-12-30T16:12:47"/>
    <n v="2225"/>
    <n v="37.083333333333336"/>
    <s v="Se regula tornillo sin fin"/>
    <s v="ajuste"/>
    <n v="34"/>
    <s v="agosto"/>
    <s v="T"/>
    <m/>
    <s v="no"/>
    <m/>
    <m/>
    <m/>
  </r>
  <r>
    <n v="149982"/>
    <x v="14"/>
    <s v="Moreno"/>
    <x v="2"/>
    <d v="2020-02-20T00:00:00"/>
    <s v="Martín"/>
    <s v="Mantenimiento Electrico"/>
    <d v="2023-08-25T00:00:00"/>
    <d v="1899-12-30T16:12:57"/>
    <d v="2023-08-25T00:00:00"/>
    <d v="1899-12-30T16:48:22"/>
    <n v="2125"/>
    <n v="35.416666666666664"/>
    <s v="Se regula caramas"/>
    <s v="ajuste"/>
    <n v="34"/>
    <s v="agosto"/>
    <s v="T"/>
    <m/>
    <s v="no"/>
    <m/>
    <m/>
    <m/>
  </r>
  <r>
    <n v="149984"/>
    <x v="19"/>
    <s v="Moreno"/>
    <x v="3"/>
    <d v="2021-02-04T00:00:00"/>
    <s v="Victor"/>
    <s v="Mantenimiento Mecanico"/>
    <d v="2023-08-25T00:00:00"/>
    <d v="1899-12-30T16:30:33"/>
    <d v="2023-08-25T00:00:00"/>
    <d v="1899-12-30T16:44:44"/>
    <n v="851"/>
    <n v="14.183333333333334"/>
    <s v=" Regulación  de cruce de cuchillas"/>
    <s v="ajuste"/>
    <n v="34"/>
    <s v="agosto"/>
    <s v="T"/>
    <m/>
    <s v="no"/>
    <m/>
    <m/>
    <m/>
  </r>
  <r>
    <n v="149986"/>
    <x v="6"/>
    <s v="Moreno"/>
    <x v="1"/>
    <d v="2018-11-01T00:00:00"/>
    <s v="-"/>
    <s v="Mantenimiento Mecanico"/>
    <d v="2023-08-25T00:00:00"/>
    <d v="1899-12-30T17:33:10"/>
    <d v="2023-08-25T00:00:00"/>
    <d v="1899-12-30T18:24:10"/>
    <n v="3060"/>
    <n v="51"/>
    <s v=" Regulación"/>
    <s v="ajuste"/>
    <n v="34"/>
    <s v="agosto"/>
    <s v="T"/>
    <m/>
    <s v="no"/>
    <m/>
    <m/>
    <m/>
  </r>
  <r>
    <n v="149988"/>
    <x v="2"/>
    <s v="Moreno"/>
    <x v="12"/>
    <d v="2020-02-21T00:00:00"/>
    <s v="Martín"/>
    <s v="Mantenimiento Mecanico"/>
    <d v="2023-08-25T00:00:00"/>
    <d v="1899-12-30T17:53:49"/>
    <d v="2023-08-25T00:00:00"/>
    <d v="1899-12-30T18:26:43"/>
    <n v="1974"/>
    <n v="32.9"/>
    <s v=" Soluciona el maquinista"/>
    <s v="no aplica"/>
    <n v="34"/>
    <s v="agosto"/>
    <s v="T"/>
    <m/>
    <s v="no aplica"/>
    <m/>
    <m/>
    <m/>
  </r>
  <r>
    <n v="149989"/>
    <x v="0"/>
    <s v="Moreno"/>
    <x v="3"/>
    <d v="2021-02-04T00:00:00"/>
    <s v="Victor"/>
    <s v="Mantenimiento Electrico"/>
    <d v="2023-08-25T00:00:00"/>
    <d v="1899-12-30T18:28:52"/>
    <d v="2023-08-25T00:00:00"/>
    <d v="1899-12-30T18:48:49"/>
    <n v="1197"/>
    <n v="19.95"/>
    <s v="Regulacion"/>
    <s v="ajuste"/>
    <n v="34"/>
    <s v="agosto"/>
    <s v="T"/>
    <m/>
    <s v="no"/>
    <m/>
    <m/>
    <m/>
  </r>
  <r>
    <n v="149993"/>
    <x v="19"/>
    <s v="Moreno"/>
    <x v="10"/>
    <d v="2023-05-17T00:00:00"/>
    <s v="Juan Manuel"/>
    <s v="Mantenimiento Electrico"/>
    <d v="2023-08-25T00:00:00"/>
    <d v="1899-12-30T19:20:35"/>
    <d v="2023-08-25T00:00:00"/>
    <d v="1899-12-30T19:29:42"/>
    <n v="547"/>
    <n v="9.1166666666666671"/>
    <s v="microparada"/>
    <s v="microparada"/>
    <n v="34"/>
    <s v="agosto"/>
    <s v="T"/>
    <m/>
    <s v="microparada"/>
    <m/>
    <m/>
    <m/>
  </r>
  <r>
    <n v="149994"/>
    <x v="6"/>
    <s v="Moreno"/>
    <x v="1"/>
    <d v="2018-11-01T00:00:00"/>
    <s v="-"/>
    <s v="Mantenimiento Mecanico"/>
    <d v="2023-08-25T00:00:00"/>
    <d v="1899-12-30T19:27:33"/>
    <d v="2023-08-25T00:00:00"/>
    <d v="1899-12-30T20:02:53"/>
    <n v="2120"/>
    <n v="35.333333333333336"/>
    <s v=" Regulación"/>
    <s v="ajuste"/>
    <n v="34"/>
    <s v="agosto"/>
    <s v="T"/>
    <m/>
    <s v="no"/>
    <m/>
    <m/>
    <m/>
  </r>
  <r>
    <n v="149996"/>
    <x v="19"/>
    <s v="Moreno"/>
    <x v="3"/>
    <d v="2021-02-04T00:00:00"/>
    <s v="Victor"/>
    <s v="Mantenimiento Mecanico"/>
    <d v="2023-08-25T00:00:00"/>
    <d v="1899-12-30T20:19:17"/>
    <d v="2023-08-25T00:00:00"/>
    <d v="1899-12-30T21:18:22"/>
    <n v="3545"/>
    <n v="59.083333333333336"/>
    <s v="Se coloca cadena y ajusta piñón"/>
    <s v="ajuste"/>
    <n v="34"/>
    <s v="agosto"/>
    <s v="T"/>
    <m/>
    <s v="no"/>
    <m/>
    <m/>
    <m/>
  </r>
  <r>
    <n v="150001"/>
    <x v="6"/>
    <s v="Moreno"/>
    <x v="7"/>
    <d v="2023-07-19T00:00:00"/>
    <s v="Juan Manuel"/>
    <s v="Mantenimiento Electrico"/>
    <d v="2023-08-28T00:00:00"/>
    <d v="1899-12-30T05:55:26"/>
    <d v="2023-08-28T00:00:00"/>
    <d v="1899-12-30T06:03:03"/>
    <n v="457"/>
    <n v="7.6166666666666663"/>
    <s v="microparada"/>
    <s v="microparada"/>
    <n v="35"/>
    <s v="agosto"/>
    <s v="N"/>
    <m/>
    <s v="microparada"/>
    <m/>
    <m/>
    <m/>
  </r>
  <r>
    <n v="150002"/>
    <x v="10"/>
    <s v="Moreno"/>
    <x v="7"/>
    <d v="2020-09-30T00:00:00"/>
    <s v="Martín"/>
    <s v="Mantenimiento Electrico"/>
    <d v="2023-08-28T00:00:00"/>
    <d v="1899-12-30T06:03:10"/>
    <d v="2023-08-28T00:00:00"/>
    <d v="1899-12-30T06:14:48"/>
    <n v="698"/>
    <n v="11.633333333333333"/>
    <s v="Regulación"/>
    <s v="ajuste"/>
    <n v="35"/>
    <s v="agosto"/>
    <s v="M"/>
    <m/>
    <s v="no"/>
    <m/>
    <m/>
    <m/>
  </r>
  <r>
    <n v="150004"/>
    <x v="2"/>
    <s v="Moreno"/>
    <x v="9"/>
    <d v="2018-11-01T00:00:00"/>
    <s v="-"/>
    <s v="Mantenimiento Electrico"/>
    <d v="2023-08-28T00:00:00"/>
    <d v="1899-12-30T06:17:20"/>
    <d v="2023-08-28T00:00:00"/>
    <d v="1899-12-30T06:17:27"/>
    <n v="7"/>
    <n v="0.11666666666666667"/>
    <s v="microparada"/>
    <s v="microparada"/>
    <n v="35"/>
    <s v="agosto"/>
    <s v="M"/>
    <m/>
    <s v="microparada"/>
    <m/>
    <m/>
    <m/>
  </r>
  <r>
    <n v="150005"/>
    <x v="0"/>
    <s v="Moreno"/>
    <x v="9"/>
    <d v="2018-11-01T00:00:00"/>
    <s v="-"/>
    <s v="Mantenimiento Electrico"/>
    <d v="2023-08-28T00:00:00"/>
    <d v="1899-12-30T06:17:38"/>
    <d v="2023-08-28T00:00:00"/>
    <d v="1899-12-30T06:49:20"/>
    <n v="1902"/>
    <n v="31.7"/>
    <s v="se actualizan las cámaras y se habilita electrovalvula"/>
    <s v="ajuste"/>
    <n v="35"/>
    <s v="agosto"/>
    <s v="M"/>
    <m/>
    <s v="no"/>
    <m/>
    <m/>
    <m/>
  </r>
  <r>
    <n v="150008"/>
    <x v="6"/>
    <s v="Moreno"/>
    <x v="5"/>
    <d v="2018-11-01T00:00:00"/>
    <s v="-"/>
    <s v="Mantenimiento Electrico"/>
    <d v="2023-08-28T00:00:00"/>
    <d v="1899-12-30T07:18:55"/>
    <d v="2023-08-28T00:00:00"/>
    <d v="1899-12-30T08:21:06"/>
    <n v="3731"/>
    <n v="62.18333333333333"/>
    <s v="se sube térmica"/>
    <s v="ajuste"/>
    <n v="35"/>
    <s v="agosto"/>
    <s v="M"/>
    <m/>
    <s v="no"/>
    <m/>
    <m/>
    <m/>
  </r>
  <r>
    <n v="150009"/>
    <x v="19"/>
    <s v="Moreno"/>
    <x v="12"/>
    <d v="2020-02-21T00:00:00"/>
    <s v="Martín"/>
    <s v="Mantenimiento Electrico"/>
    <d v="2023-08-28T00:00:00"/>
    <d v="1899-12-30T07:21:36"/>
    <d v="2023-08-28T00:00:00"/>
    <d v="1899-12-30T08:53:49"/>
    <n v="5533"/>
    <n v="92.216666666666669"/>
    <s v="sin informacion"/>
    <s v="sin informacion"/>
    <n v="35"/>
    <s v="agosto"/>
    <s v="M"/>
    <m/>
    <s v="no"/>
    <m/>
    <m/>
    <m/>
  </r>
  <r>
    <n v="150010"/>
    <x v="34"/>
    <s v="Moreno"/>
    <x v="3"/>
    <d v="2021-03-10T00:00:00"/>
    <s v="Martín"/>
    <s v="Mantenimiento Mecanico"/>
    <d v="2023-08-28T00:00:00"/>
    <d v="1899-12-30T07:32:10"/>
    <d v="2023-08-28T00:00:00"/>
    <d v="1899-12-30T13:07:02"/>
    <n v="20092"/>
    <n v="334.86666666666667"/>
    <s v="se corrigen parámetro y se regula"/>
    <s v="ajuste"/>
    <n v="35"/>
    <s v="agosto"/>
    <s v="M"/>
    <m/>
    <s v="no"/>
    <m/>
    <m/>
    <m/>
  </r>
  <r>
    <n v="150012"/>
    <x v="6"/>
    <s v="Moreno"/>
    <x v="16"/>
    <d v="2018-11-01T00:00:00"/>
    <s v="-"/>
    <s v="Mantenimiento Electrico"/>
    <d v="2023-08-28T00:00:00"/>
    <d v="1899-12-30T08:06:51"/>
    <d v="2023-08-28T00:00:00"/>
    <d v="1899-12-30T08:19:33"/>
    <n v="762"/>
    <n v="12.7"/>
    <s v="variador en falla"/>
    <s v="ajuste"/>
    <n v="35"/>
    <s v="agosto"/>
    <s v="M"/>
    <m/>
    <s v="no"/>
    <m/>
    <m/>
    <m/>
  </r>
  <r>
    <n v="150020"/>
    <x v="18"/>
    <s v="Moreno"/>
    <x v="11"/>
    <d v="2018-11-01T00:00:00"/>
    <s v="-"/>
    <s v="Mantenimiento Electrico"/>
    <d v="2023-08-28T00:00:00"/>
    <d v="1899-12-30T09:06:53"/>
    <d v="2023-08-28T00:00:00"/>
    <d v="1899-12-30T11:06:21"/>
    <n v="7168"/>
    <n v="119.46666666666667"/>
    <s v="sin informacion"/>
    <s v="sin informacion"/>
    <n v="35"/>
    <s v="agosto"/>
    <s v="M"/>
    <m/>
    <s v="sin informacion"/>
    <m/>
    <m/>
    <m/>
  </r>
  <r>
    <n v="150021"/>
    <x v="19"/>
    <s v="Moreno"/>
    <x v="12"/>
    <d v="2020-02-21T00:00:00"/>
    <s v="Martín"/>
    <s v="Mantenimiento Electrico"/>
    <d v="2023-08-28T00:00:00"/>
    <d v="1899-12-30T09:16:47"/>
    <d v="2023-08-28T00:00:00"/>
    <d v="1899-12-30T10:05:49"/>
    <n v="2942"/>
    <n v="49.033333333333331"/>
    <s v="sin informacion"/>
    <s v="sin informacion"/>
    <n v="35"/>
    <s v="agosto"/>
    <s v="M"/>
    <m/>
    <s v="sin informacion"/>
    <m/>
    <m/>
    <m/>
  </r>
  <r>
    <n v="150026"/>
    <x v="0"/>
    <s v="Moreno"/>
    <x v="14"/>
    <d v="2018-11-01T00:00:00"/>
    <s v="-"/>
    <s v="Mantenimiento Mecanico"/>
    <d v="2023-08-28T00:00:00"/>
    <d v="1899-12-30T10:40:58"/>
    <d v="2023-08-28T00:00:00"/>
    <d v="1899-12-30T12:18:42"/>
    <n v="5864"/>
    <n v="97.733333333333334"/>
    <s v="se regulan guías y entrada de envase"/>
    <s v="ajuste"/>
    <n v="35"/>
    <s v="agosto"/>
    <s v="M"/>
    <m/>
    <s v="no"/>
    <m/>
    <m/>
    <m/>
  </r>
  <r>
    <n v="150038"/>
    <x v="2"/>
    <s v="Moreno"/>
    <x v="12"/>
    <d v="2020-02-21T00:00:00"/>
    <s v="Martín"/>
    <s v="Mantenimiento Mecanico"/>
    <d v="2023-08-28T00:00:00"/>
    <d v="1899-12-30T15:32:49"/>
    <d v="2023-08-28T00:00:00"/>
    <d v="1899-12-30T16:14:11"/>
    <n v="2482"/>
    <n v="41.366666666666667"/>
    <s v="puesta a punto estuchadora"/>
    <s v="ajuste"/>
    <n v="35"/>
    <s v="agosto"/>
    <s v="T"/>
    <m/>
    <s v="no"/>
    <m/>
    <m/>
    <m/>
  </r>
  <r>
    <n v="150039"/>
    <x v="30"/>
    <s v="Moreno"/>
    <x v="11"/>
    <d v="2020-02-20T00:00:00"/>
    <s v="Martín"/>
    <s v="Mantenimiento Mecanico"/>
    <d v="2023-08-28T00:00:00"/>
    <d v="1899-12-30T15:32:53"/>
    <d v="2023-08-28T00:00:00"/>
    <d v="1899-12-30T16:43:11"/>
    <n v="4218"/>
    <n v="70.3"/>
    <s v="regulación de axon"/>
    <s v="ajuste"/>
    <n v="35"/>
    <s v="agosto"/>
    <s v="T"/>
    <m/>
    <s v="no"/>
    <m/>
    <m/>
    <m/>
  </r>
  <r>
    <n v="150043"/>
    <x v="22"/>
    <s v="Moreno"/>
    <x v="19"/>
    <d v="2021-08-24T00:00:00"/>
    <s v="Sebastian "/>
    <s v="Mantenimiento Mecanico"/>
    <d v="2023-08-28T00:00:00"/>
    <d v="1899-12-30T16:37:50"/>
    <d v="2023-08-28T00:00:00"/>
    <d v="1899-12-30T16:49:15"/>
    <n v="685"/>
    <n v="11.416666666666666"/>
    <s v="regulación de láser"/>
    <s v="ajuste"/>
    <n v="35"/>
    <s v="agosto"/>
    <s v="T"/>
    <m/>
    <s v="no"/>
    <m/>
    <m/>
    <m/>
  </r>
  <r>
    <n v="150044"/>
    <x v="22"/>
    <s v="Moreno"/>
    <x v="19"/>
    <d v="2021-08-24T00:00:00"/>
    <s v="Sebastian "/>
    <s v="Mantenimiento Mecanico"/>
    <d v="2023-08-28T00:00:00"/>
    <d v="1899-12-30T17:35:36"/>
    <d v="2023-08-28T00:00:00"/>
    <d v="1899-12-30T18:21:22"/>
    <n v="2746"/>
    <n v="45.766666666666666"/>
    <s v="regulación de láser"/>
    <s v="ajuste"/>
    <n v="35"/>
    <s v="agosto"/>
    <s v="T"/>
    <m/>
    <s v="no"/>
    <m/>
    <m/>
    <m/>
  </r>
  <r>
    <n v="150046"/>
    <x v="25"/>
    <s v="Moreno"/>
    <x v="11"/>
    <d v="2018-11-01T00:00:00"/>
    <s v="-"/>
    <s v="Mantenimiento Mecanico"/>
    <d v="2023-08-28T00:00:00"/>
    <d v="1899-12-30T18:01:45"/>
    <d v="2023-08-28T00:00:00"/>
    <d v="1899-12-30T19:20:16"/>
    <n v="4711"/>
    <n v="78.516666666666666"/>
    <s v="sin informacion"/>
    <s v="sin informacion"/>
    <n v="35"/>
    <s v="agosto"/>
    <s v="T"/>
    <m/>
    <s v="sin informacion"/>
    <m/>
    <m/>
    <m/>
  </r>
  <r>
    <n v="150047"/>
    <x v="0"/>
    <s v="Moreno"/>
    <x v="18"/>
    <d v="2018-11-01T00:00:00"/>
    <s v="-"/>
    <s v="Mantenimiento Mecanico"/>
    <d v="2023-08-28T00:00:00"/>
    <d v="1899-12-30T18:21:27"/>
    <d v="2023-08-28T00:00:00"/>
    <d v="1899-12-30T19:12:08"/>
    <n v="3041"/>
    <n v="50.68333333333333"/>
    <s v="rosca barrida se coloca insertó"/>
    <s v="rotura"/>
    <n v="35"/>
    <s v="agosto"/>
    <s v="T"/>
    <m/>
    <s v="si"/>
    <m/>
    <m/>
    <m/>
  </r>
  <r>
    <n v="150048"/>
    <x v="0"/>
    <s v="Moreno"/>
    <x v="17"/>
    <d v="2018-11-01T00:00:00"/>
    <s v="-"/>
    <s v="Mantenimiento Electrico"/>
    <d v="2023-08-28T00:00:00"/>
    <d v="1899-12-30T18:22:32"/>
    <d v="2023-08-28T00:00:00"/>
    <d v="1899-12-30T19:50:33"/>
    <n v="5281"/>
    <n v="88.016666666666666"/>
    <s v="sin informacion"/>
    <s v="sin informacion"/>
    <n v="35"/>
    <s v="agosto"/>
    <s v="T"/>
    <m/>
    <s v="sin informacion"/>
    <m/>
    <m/>
    <m/>
  </r>
  <r>
    <n v="150060"/>
    <x v="18"/>
    <s v="Moreno"/>
    <x v="19"/>
    <d v="2018-11-01T00:00:00"/>
    <s v="-"/>
    <s v="Mantenimiento Mecanico"/>
    <d v="2023-08-28T00:00:00"/>
    <d v="1899-12-30T19:36:36"/>
    <d v="2023-08-28T00:00:00"/>
    <d v="1899-12-30T19:59:01"/>
    <n v="1345"/>
    <n v="22.416666666666668"/>
    <s v="regulación de etiqueta"/>
    <s v="ajuste"/>
    <n v="35"/>
    <s v="agosto"/>
    <s v="T"/>
    <m/>
    <s v="no"/>
    <m/>
    <m/>
    <m/>
  </r>
  <r>
    <n v="150061"/>
    <x v="49"/>
    <s v="Moreno"/>
    <x v="11"/>
    <d v="2018-11-01T00:00:00"/>
    <s v="-"/>
    <s v="Mantenimiento Mecanico"/>
    <d v="2023-08-28T00:00:00"/>
    <d v="1899-12-30T19:55:51"/>
    <d v="2023-08-28T00:00:00"/>
    <d v="1899-12-30T21:34:31"/>
    <n v="5920"/>
    <n v="98.666666666666671"/>
    <s v="se da soporte con tolva calefaccionada"/>
    <s v="ajuste"/>
    <n v="35"/>
    <s v="agosto"/>
    <s v="T"/>
    <m/>
    <s v="no"/>
    <m/>
    <m/>
    <m/>
  </r>
  <r>
    <n v="150062"/>
    <x v="35"/>
    <s v="Moreno"/>
    <x v="17"/>
    <d v="2018-11-01T00:00:00"/>
    <s v="-"/>
    <s v="Mantenimiento Electrico"/>
    <d v="2023-08-28T00:00:00"/>
    <d v="1899-12-30T20:04:53"/>
    <d v="2023-08-28T00:00:00"/>
    <d v="1899-12-30T21:33:56"/>
    <n v="5343"/>
    <n v="89.05"/>
    <s v="cambio de sensor de presencia"/>
    <s v="ajuste"/>
    <n v="35"/>
    <s v="agosto"/>
    <s v="T"/>
    <m/>
    <s v="no"/>
    <m/>
    <m/>
    <m/>
  </r>
  <r>
    <n v="150065"/>
    <x v="11"/>
    <s v="Moreno"/>
    <x v="3"/>
    <d v="2021-02-04T00:00:00"/>
    <s v="Victor"/>
    <s v="Mantenimiento Mecanico"/>
    <d v="2023-08-28T00:00:00"/>
    <d v="1899-12-30T20:30:17"/>
    <d v="2023-08-28T00:00:00"/>
    <d v="1899-12-30T21:35:01"/>
    <n v="3884"/>
    <n v="64.733333333333334"/>
    <s v="se cambia cangilon"/>
    <s v="ajuste"/>
    <n v="35"/>
    <s v="agosto"/>
    <s v="T"/>
    <m/>
    <s v="no"/>
    <m/>
    <m/>
    <m/>
  </r>
  <r>
    <n v="150072"/>
    <x v="0"/>
    <s v="Moreno"/>
    <x v="4"/>
    <d v="2018-11-01T00:00:00"/>
    <s v="-"/>
    <s v="Mantenimiento Mecanico"/>
    <d v="2023-08-29T00:00:00"/>
    <d v="1899-12-30T06:25:04"/>
    <d v="2023-08-29T00:00:00"/>
    <d v="1899-12-30T06:28:30"/>
    <n v="206"/>
    <n v="3.4333333333333331"/>
    <s v="microparada"/>
    <s v="microparada"/>
    <n v="35"/>
    <s v="agosto"/>
    <s v="M"/>
    <m/>
    <s v="microparada"/>
    <m/>
    <m/>
    <m/>
  </r>
  <r>
    <n v="150073"/>
    <x v="1"/>
    <s v="Moreno"/>
    <x v="2"/>
    <d v="2020-10-16T00:00:00"/>
    <s v="Martín"/>
    <s v="Mantenimiento Electrico"/>
    <d v="2023-08-29T00:00:00"/>
    <d v="1899-12-30T06:25:26"/>
    <d v="2023-08-29T00:00:00"/>
    <d v="1899-12-30T06:26:05"/>
    <n v="39"/>
    <n v="0.65"/>
    <s v="microparada"/>
    <s v="microparada"/>
    <n v="35"/>
    <s v="agosto"/>
    <s v="M"/>
    <m/>
    <s v="microparada"/>
    <m/>
    <m/>
    <m/>
  </r>
  <r>
    <n v="150074"/>
    <x v="22"/>
    <s v="Moreno"/>
    <x v="19"/>
    <d v="2021-08-24T00:00:00"/>
    <s v="Sebastian "/>
    <s v="Mantenimiento Electrico"/>
    <d v="2023-08-29T00:00:00"/>
    <d v="1899-12-30T06:26:31"/>
    <d v="2023-08-29T00:00:00"/>
    <d v="1899-12-30T06:38:55"/>
    <n v="744"/>
    <n v="12.4"/>
    <s v=" se regula láser"/>
    <s v="ajuste"/>
    <n v="35"/>
    <s v="agosto"/>
    <s v="M"/>
    <m/>
    <s v="no"/>
    <m/>
    <m/>
    <m/>
  </r>
  <r>
    <n v="150080"/>
    <x v="0"/>
    <s v="Moreno"/>
    <x v="17"/>
    <d v="2018-11-01T00:00:00"/>
    <s v="-"/>
    <s v="Mantenimiento Electrico"/>
    <d v="2023-08-29T00:00:00"/>
    <d v="1899-12-30T06:47:41"/>
    <d v="2023-08-29T00:00:00"/>
    <d v="1899-12-30T07:32:36"/>
    <n v="2695"/>
    <n v="44.916666666666664"/>
    <s v="regulación de sensor abastecedor"/>
    <s v="ajuste"/>
    <n v="35"/>
    <s v="agosto"/>
    <s v="M"/>
    <m/>
    <s v="no"/>
    <m/>
    <m/>
    <m/>
  </r>
  <r>
    <n v="150087"/>
    <x v="25"/>
    <s v="Moreno"/>
    <x v="11"/>
    <d v="2018-11-01T00:00:00"/>
    <s v="-"/>
    <s v="Mantenimiento Electrico"/>
    <d v="2023-08-29T00:00:00"/>
    <d v="1899-12-30T07:28:06"/>
    <d v="2023-08-29T00:00:00"/>
    <d v="1899-12-30T07:44:14"/>
    <n v="968"/>
    <n v="16.133333333333333"/>
    <s v="se pone a punto"/>
    <s v="ajuste"/>
    <n v="35"/>
    <s v="agosto"/>
    <s v="M"/>
    <m/>
    <s v="no"/>
    <m/>
    <m/>
    <m/>
  </r>
  <r>
    <n v="150089"/>
    <x v="3"/>
    <s v="Moreno"/>
    <x v="16"/>
    <d v="2020-02-20T00:00:00"/>
    <s v="Martín"/>
    <s v="Mantenimiento Mecanico"/>
    <d v="2023-08-29T00:00:00"/>
    <d v="1899-12-30T07:34:51"/>
    <d v="2023-08-29T00:00:00"/>
    <d v="1899-12-30T07:37:02"/>
    <n v="131"/>
    <n v="2.1833333333333331"/>
    <s v="microparada"/>
    <s v="microparada"/>
    <n v="35"/>
    <s v="agosto"/>
    <s v="M"/>
    <m/>
    <s v="microparada"/>
    <m/>
    <m/>
    <m/>
  </r>
  <r>
    <n v="150091"/>
    <x v="28"/>
    <s v="Moreno"/>
    <x v="6"/>
    <d v="2018-11-01T00:00:00"/>
    <s v="-"/>
    <s v="Mantenimiento Electrico"/>
    <d v="2023-08-29T00:00:00"/>
    <d v="1899-12-30T07:40:53"/>
    <d v="2023-08-29T00:00:00"/>
    <d v="1899-12-30T09:06:36"/>
    <n v="5143"/>
    <n v="85.716666666666669"/>
    <s v="electroválvula forzada"/>
    <s v="ajuste"/>
    <n v="35"/>
    <s v="agosto"/>
    <s v="M"/>
    <m/>
    <s v="no"/>
    <m/>
    <m/>
    <m/>
  </r>
  <r>
    <n v="150100"/>
    <x v="0"/>
    <s v="Moreno"/>
    <x v="0"/>
    <d v="2018-11-01T00:00:00"/>
    <s v="-"/>
    <s v="Mantenimiento Electrico"/>
    <d v="2023-08-29T00:00:00"/>
    <d v="1899-12-30T08:29:16"/>
    <d v="2023-08-29T00:00:00"/>
    <d v="1899-12-30T09:05:23"/>
    <n v="2167"/>
    <n v="36.116666666666667"/>
    <s v="tenia un corto en un cable de la seguridad de la puerta que estaba haciendo maza se cambia cable"/>
    <s v="ajuste"/>
    <n v="35"/>
    <s v="agosto"/>
    <s v="M"/>
    <m/>
    <s v="no"/>
    <m/>
    <m/>
    <m/>
  </r>
  <r>
    <n v="150102"/>
    <x v="3"/>
    <s v="Moreno"/>
    <x v="13"/>
    <d v="2018-11-01T00:00:00"/>
    <s v="-"/>
    <s v="Mantenimiento Mecanico"/>
    <d v="2023-08-29T00:00:00"/>
    <d v="1899-12-30T08:53:55"/>
    <d v="2023-08-29T00:00:00"/>
    <d v="1899-12-30T09:38:38"/>
    <n v="2683"/>
    <n v="44.716666666666669"/>
    <s v="se cambia oring de rotador neumático en la llenadora"/>
    <s v="ajuste"/>
    <n v="35"/>
    <s v="agosto"/>
    <s v="M"/>
    <m/>
    <s v="no"/>
    <m/>
    <m/>
    <m/>
  </r>
  <r>
    <n v="150103"/>
    <x v="24"/>
    <s v="Moreno"/>
    <x v="9"/>
    <d v="2018-11-01T00:00:00"/>
    <s v="-"/>
    <s v="Mantenimiento Electrico"/>
    <d v="2023-08-29T00:00:00"/>
    <d v="1899-12-30T09:01:53"/>
    <d v="2023-08-29T00:00:00"/>
    <d v="1899-12-30T09:25:26"/>
    <n v="1413"/>
    <n v="23.55"/>
    <s v="se vuelve armar sensores"/>
    <s v="ajuste"/>
    <n v="35"/>
    <s v="agosto"/>
    <s v="M"/>
    <m/>
    <s v="no"/>
    <m/>
    <m/>
    <m/>
  </r>
  <r>
    <n v="150104"/>
    <x v="13"/>
    <s v="Moreno"/>
    <x v="6"/>
    <d v="2020-06-30T00:00:00"/>
    <s v="Martín"/>
    <s v="Mantenimiento Mecanico"/>
    <d v="2023-08-29T00:00:00"/>
    <d v="1899-12-30T09:06:49"/>
    <d v="2023-08-29T00:00:00"/>
    <d v="1899-12-30T11:31:23"/>
    <n v="8674"/>
    <n v="144.56666666666666"/>
    <s v="se destraba tapa y se acomoda flauta"/>
    <s v="ajuste"/>
    <n v="35"/>
    <s v="agosto"/>
    <s v="M"/>
    <m/>
    <s v="no"/>
    <m/>
    <m/>
    <m/>
  </r>
  <r>
    <n v="150106"/>
    <x v="19"/>
    <s v="Moreno"/>
    <x v="12"/>
    <d v="2020-02-21T00:00:00"/>
    <s v="Martín"/>
    <s v="Mantenimiento Mecanico"/>
    <d v="2023-08-29T00:00:00"/>
    <d v="1899-12-30T09:12:06"/>
    <d v="2023-08-29T00:00:00"/>
    <d v="1899-12-30T09:13:20"/>
    <n v="74"/>
    <n v="1.2333333333333334"/>
    <s v="microparada"/>
    <s v="microparada"/>
    <n v="35"/>
    <s v="agosto"/>
    <s v="M"/>
    <m/>
    <s v="microparada"/>
    <m/>
    <m/>
    <m/>
  </r>
  <r>
    <n v="150108"/>
    <x v="24"/>
    <s v="Moreno"/>
    <x v="9"/>
    <d v="2018-11-01T00:00:00"/>
    <s v="-"/>
    <s v="Mantenimiento Mecanico"/>
    <d v="2023-08-29T00:00:00"/>
    <d v="1899-12-30T09:25:59"/>
    <d v="2023-08-29T00:00:00"/>
    <d v="1899-12-30T09:41:12"/>
    <n v="913"/>
    <n v="15.216666666666667"/>
    <s v="se vuelve armar sensores"/>
    <s v="ajuste"/>
    <n v="35"/>
    <s v="agosto"/>
    <s v="M"/>
    <m/>
    <s v="no"/>
    <m/>
    <m/>
    <m/>
  </r>
  <r>
    <n v="150109"/>
    <x v="4"/>
    <s v="Moreno"/>
    <x v="4"/>
    <d v="2019-12-10T00:00:00"/>
    <s v="Martín"/>
    <s v="Mantenimiento Mecanico"/>
    <d v="2023-08-29T00:00:00"/>
    <d v="1899-12-30T09:26:57"/>
    <d v="2023-08-29T00:00:00"/>
    <d v="1899-12-30T09:49:20"/>
    <n v="1343"/>
    <n v="22.383333333333333"/>
    <s v="fue por regulación en la estuchadora 44"/>
    <s v="ajuste"/>
    <n v="35"/>
    <s v="agosto"/>
    <s v="M"/>
    <m/>
    <s v="no"/>
    <m/>
    <m/>
    <m/>
  </r>
  <r>
    <n v="150111"/>
    <x v="0"/>
    <s v="Moreno"/>
    <x v="0"/>
    <d v="2018-11-01T00:00:00"/>
    <s v="-"/>
    <s v="Mantenimiento Electrico"/>
    <d v="2023-08-29T00:00:00"/>
    <d v="1899-12-30T09:29:46"/>
    <d v="2023-08-29T00:00:00"/>
    <d v="1899-12-30T09:30:43"/>
    <n v="57"/>
    <n v="0.95"/>
    <s v="microparada"/>
    <s v="microparada"/>
    <n v="35"/>
    <s v="agosto"/>
    <s v="M"/>
    <m/>
    <s v="microparada"/>
    <m/>
    <m/>
    <m/>
  </r>
  <r>
    <n v="150112"/>
    <x v="31"/>
    <s v="Moreno"/>
    <x v="0"/>
    <d v="2018-11-01T00:00:00"/>
    <s v="-"/>
    <s v="Mantenimiento Electrico"/>
    <d v="2023-08-29T00:00:00"/>
    <d v="1899-12-30T09:31:39"/>
    <d v="2023-08-29T00:00:00"/>
    <d v="1899-12-30T10:39:24"/>
    <n v="4065"/>
    <n v="67.75"/>
    <s v="sin informacion"/>
    <s v="sin informacion"/>
    <n v="35"/>
    <s v="agosto"/>
    <s v="M"/>
    <m/>
    <s v="sin informacion"/>
    <m/>
    <m/>
    <m/>
  </r>
  <r>
    <n v="150117"/>
    <x v="12"/>
    <s v="Moreno"/>
    <x v="7"/>
    <d v="2018-11-01T00:00:00"/>
    <s v="-"/>
    <s v="Mantenimiento Electrico"/>
    <d v="2023-08-29T00:00:00"/>
    <d v="1899-12-30T10:37:23"/>
    <d v="2023-08-29T00:00:00"/>
    <d v="1899-12-30T11:22:42"/>
    <n v="2719"/>
    <n v="45.31666666666667"/>
    <s v="se actualiza cámara"/>
    <s v="ajuste"/>
    <n v="35"/>
    <s v="agosto"/>
    <s v="M"/>
    <m/>
    <s v="no"/>
    <m/>
    <m/>
    <m/>
  </r>
  <r>
    <n v="150118"/>
    <x v="0"/>
    <s v="Moreno"/>
    <x v="0"/>
    <d v="2018-11-01T00:00:00"/>
    <s v="-"/>
    <s v="Mantenimiento Electrico"/>
    <d v="2023-08-29T00:00:00"/>
    <d v="1899-12-30T10:39:30"/>
    <d v="2023-08-29T00:00:00"/>
    <d v="1899-12-30T12:37:39"/>
    <n v="7089"/>
    <n v="118.15"/>
    <s v="tenia un corto en un cable de la seguridad de la puerta que estaba haciendo maza se cambia cable"/>
    <s v="ajuste"/>
    <n v="35"/>
    <s v="agosto"/>
    <s v="M"/>
    <m/>
    <s v="no"/>
    <m/>
    <m/>
    <m/>
  </r>
  <r>
    <n v="150137"/>
    <x v="13"/>
    <s v="Moreno"/>
    <x v="6"/>
    <d v="2020-06-30T00:00:00"/>
    <s v="Martín"/>
    <s v="Mantenimiento Mecanico"/>
    <d v="2023-08-29T00:00:00"/>
    <d v="1899-12-30T12:21:18"/>
    <d v="2023-08-29T00:00:00"/>
    <d v="1899-12-30T12:30:34"/>
    <n v="556"/>
    <n v="9.2666666666666675"/>
    <s v="microparada"/>
    <s v="microparada"/>
    <n v="35"/>
    <s v="agosto"/>
    <s v="M"/>
    <m/>
    <s v="microparada"/>
    <m/>
    <m/>
    <m/>
  </r>
  <r>
    <n v="150146"/>
    <x v="28"/>
    <s v="Moreno"/>
    <x v="18"/>
    <d v="2018-11-01T00:00:00"/>
    <s v="-"/>
    <s v="Mantenimiento Electrico"/>
    <d v="2023-08-29T00:00:00"/>
    <d v="1899-12-30T13:05:52"/>
    <d v="2023-08-29T00:00:00"/>
    <d v="1899-12-30T13:06:10"/>
    <n v="18"/>
    <n v="0.3"/>
    <s v="microparada"/>
    <s v="microparada"/>
    <n v="35"/>
    <s v="agosto"/>
    <s v="M"/>
    <m/>
    <s v="microparada"/>
    <m/>
    <m/>
    <m/>
  </r>
  <r>
    <n v="150149"/>
    <x v="0"/>
    <s v="Moreno"/>
    <x v="0"/>
    <d v="2018-11-01T00:00:00"/>
    <s v="-"/>
    <s v="Mantenimiento Electrico"/>
    <d v="2023-08-29T00:00:00"/>
    <d v="1899-12-30T14:24:09"/>
    <d v="2023-08-30T00:00:00"/>
    <d v="1899-12-30T06:31:22"/>
    <n v="58033"/>
    <n v="967.2166666666667"/>
    <s v="falla plc"/>
    <s v="rotura"/>
    <n v="35"/>
    <s v="agosto"/>
    <s v="T"/>
    <m/>
    <s v="si"/>
    <m/>
    <m/>
    <m/>
  </r>
  <r>
    <n v="150150"/>
    <x v="0"/>
    <s v="Moreno"/>
    <x v="3"/>
    <d v="2021-02-04T00:00:00"/>
    <s v="Victor"/>
    <s v="Mantenimiento Electrico"/>
    <d v="2023-08-29T00:00:00"/>
    <d v="1899-12-30T14:24:45"/>
    <d v="2023-08-29T00:00:00"/>
    <d v="1899-12-30T16:27:23"/>
    <n v="7358"/>
    <n v="122.63333333333334"/>
    <s v="cambio de sensor de acumulación"/>
    <s v="ajuste"/>
    <n v="35"/>
    <s v="agosto"/>
    <s v="T"/>
    <m/>
    <s v="no"/>
    <m/>
    <m/>
    <m/>
  </r>
  <r>
    <n v="150152"/>
    <x v="18"/>
    <s v="Moreno"/>
    <x v="4"/>
    <d v="2018-11-01T00:00:00"/>
    <s v="-"/>
    <s v="Mantenimiento Mecanico"/>
    <d v="2023-08-29T00:00:00"/>
    <d v="1899-12-30T14:43:47"/>
    <d v="2023-08-29T00:00:00"/>
    <d v="1899-12-30T16:36:05"/>
    <n v="6738"/>
    <n v="112.3"/>
    <s v="regulación de pistón de freno"/>
    <s v="ajuste"/>
    <n v="35"/>
    <s v="agosto"/>
    <s v="T"/>
    <m/>
    <s v="no"/>
    <m/>
    <m/>
    <m/>
  </r>
  <r>
    <n v="150154"/>
    <x v="38"/>
    <s v="Moreno"/>
    <x v="11"/>
    <d v="2018-11-01T00:00:00"/>
    <s v="-"/>
    <s v="Mantenimiento Mecanico"/>
    <d v="2023-08-29T00:00:00"/>
    <d v="1899-12-30T15:28:56"/>
    <d v="2023-08-29T00:00:00"/>
    <d v="1899-12-30T15:51:09"/>
    <n v="1333"/>
    <n v="22.216666666666665"/>
    <s v="resuelve maquinista"/>
    <s v="no aplica"/>
    <n v="35"/>
    <s v="agosto"/>
    <s v="T"/>
    <m/>
    <s v="no aplica"/>
    <m/>
    <m/>
    <m/>
  </r>
  <r>
    <n v="150155"/>
    <x v="16"/>
    <s v="Moreno"/>
    <x v="9"/>
    <d v="2020-01-13T00:00:00"/>
    <s v="Martín"/>
    <s v="Mantenimiento Electrico"/>
    <d v="2023-08-29T00:00:00"/>
    <d v="1899-12-30T15:30:46"/>
    <d v="2023-08-29T00:00:00"/>
    <d v="1899-12-30T16:32:35"/>
    <n v="3709"/>
    <n v="61.81666666666667"/>
    <s v="regulacion de camara"/>
    <s v="ajuste"/>
    <n v="35"/>
    <s v="agosto"/>
    <s v="T"/>
    <m/>
    <s v="no"/>
    <m/>
    <m/>
    <m/>
  </r>
  <r>
    <n v="150157"/>
    <x v="9"/>
    <s v="Moreno"/>
    <x v="6"/>
    <d v="2021-03-03T00:00:00"/>
    <s v="Martín"/>
    <s v="Mantenimiento Electrico"/>
    <d v="2023-08-29T00:00:00"/>
    <d v="1899-12-30T15:49:32"/>
    <d v="2023-08-29T00:00:00"/>
    <d v="1899-12-30T15:49:41"/>
    <n v="9"/>
    <n v="0.15"/>
    <s v="microparada"/>
    <s v="microparada"/>
    <n v="35"/>
    <s v="agosto"/>
    <s v="T"/>
    <m/>
    <s v="microparada"/>
    <m/>
    <m/>
    <m/>
  </r>
  <r>
    <n v="150158"/>
    <x v="9"/>
    <s v="Moreno"/>
    <x v="6"/>
    <d v="2021-03-03T00:00:00"/>
    <s v="Martín"/>
    <s v="Mantenimiento Mecanico"/>
    <d v="2023-08-29T00:00:00"/>
    <d v="1899-12-30T15:49:48"/>
    <d v="2023-08-29T00:00:00"/>
    <d v="1899-12-30T16:53:28"/>
    <n v="3820"/>
    <n v="63.666666666666664"/>
    <s v="sin informacion"/>
    <s v="sin informacion"/>
    <n v="35"/>
    <s v="agosto"/>
    <s v="T"/>
    <m/>
    <s v="sin informacion"/>
    <m/>
    <m/>
    <m/>
  </r>
  <r>
    <n v="150163"/>
    <x v="13"/>
    <s v="Moreno"/>
    <x v="6"/>
    <d v="2020-06-30T00:00:00"/>
    <s v="Martín"/>
    <s v="Mantenimiento Mecanico"/>
    <d v="2023-08-29T00:00:00"/>
    <d v="1899-12-30T17:00:32"/>
    <d v="2023-08-29T00:00:00"/>
    <d v="1899-12-30T18:13:23"/>
    <n v="4371"/>
    <n v="72.849999999999994"/>
    <s v="se colocó tornillo en flauta y regulación de sensores de envases"/>
    <s v="ajuste"/>
    <n v="35"/>
    <s v="agosto"/>
    <s v="T"/>
    <m/>
    <s v="no"/>
    <m/>
    <m/>
    <m/>
  </r>
  <r>
    <n v="150175"/>
    <x v="2"/>
    <s v="Moreno"/>
    <x v="12"/>
    <d v="2020-02-21T00:00:00"/>
    <s v="Martín"/>
    <s v="Mantenimiento Mecanico"/>
    <d v="2023-08-29T00:00:00"/>
    <d v="1899-12-30T17:50:10"/>
    <d v="2023-08-29T00:00:00"/>
    <d v="1899-12-30T18:19:32"/>
    <n v="1762"/>
    <n v="29.366666666666667"/>
    <s v="soluciona el maquinista"/>
    <s v="no aplica"/>
    <n v="35"/>
    <s v="agosto"/>
    <s v="T"/>
    <m/>
    <s v="no aplica"/>
    <m/>
    <m/>
    <m/>
  </r>
  <r>
    <n v="150184"/>
    <x v="0"/>
    <s v="Moreno"/>
    <x v="2"/>
    <d v="2018-11-01T00:00:00"/>
    <s v="-"/>
    <s v="Mantenimiento Electrico"/>
    <d v="2023-08-29T00:00:00"/>
    <d v="1899-12-30T19:23:47"/>
    <d v="2023-08-29T00:00:00"/>
    <d v="1899-12-30T19:26:08"/>
    <n v="141"/>
    <n v="2.35"/>
    <s v="microparada"/>
    <s v="microparada"/>
    <n v="35"/>
    <s v="agosto"/>
    <s v="T"/>
    <m/>
    <s v="microparada"/>
    <m/>
    <m/>
    <m/>
  </r>
  <r>
    <n v="150185"/>
    <x v="11"/>
    <s v="Moreno"/>
    <x v="10"/>
    <d v="2018-11-01T00:00:00"/>
    <s v="-"/>
    <s v="Mantenimiento Mecanico"/>
    <d v="2023-08-29T00:00:00"/>
    <d v="1899-12-30T19:40:27"/>
    <d v="2023-08-29T00:00:00"/>
    <d v="1899-12-30T19:47:00"/>
    <n v="393"/>
    <n v="6.55"/>
    <s v="microparada"/>
    <s v="microparada"/>
    <n v="35"/>
    <s v="agosto"/>
    <s v="T"/>
    <m/>
    <s v="microparada"/>
    <m/>
    <m/>
    <m/>
  </r>
  <r>
    <n v="150186"/>
    <x v="0"/>
    <s v="Moreno"/>
    <x v="5"/>
    <d v="2018-11-01T00:00:00"/>
    <s v="-"/>
    <s v="Mantenimiento Mecanico"/>
    <d v="2023-08-29T00:00:00"/>
    <d v="1899-12-30T19:43:55"/>
    <d v="2023-08-29T00:00:00"/>
    <d v="1899-12-30T20:02:16"/>
    <n v="1101"/>
    <n v="18.350000000000001"/>
    <s v="se coloca espina en pico de llenado"/>
    <s v="ajuste"/>
    <n v="35"/>
    <s v="agosto"/>
    <s v="T"/>
    <m/>
    <s v="no"/>
    <m/>
    <m/>
    <m/>
  </r>
  <r>
    <n v="150197"/>
    <x v="0"/>
    <s v="Moreno"/>
    <x v="0"/>
    <d v="2018-11-01T00:00:00"/>
    <s v="-"/>
    <s v="Mantenimiento Electrico"/>
    <d v="2023-08-30T00:00:00"/>
    <d v="1899-12-30T06:31:29"/>
    <m/>
    <m/>
    <n v="110670"/>
    <n v="1844.5"/>
    <s v="falla plc"/>
    <s v="rotura"/>
    <n v="1"/>
    <s v="enero"/>
    <s v="M"/>
    <m/>
    <s v="si"/>
    <m/>
    <m/>
    <m/>
  </r>
  <r>
    <n v="150217"/>
    <x v="19"/>
    <s v="Moreno"/>
    <x v="10"/>
    <d v="2023-05-17T00:00:00"/>
    <s v="Juan Manuel"/>
    <s v="Mantenimiento Mecanico"/>
    <d v="2023-08-30T00:00:00"/>
    <d v="1899-12-30T09:45:53"/>
    <d v="2023-08-30T00:00:00"/>
    <d v="1899-12-30T11:07:26"/>
    <n v="4893"/>
    <n v="81.55"/>
    <s v="sin informacion"/>
    <s v="sin informacion"/>
    <n v="35"/>
    <s v="agosto"/>
    <s v="M"/>
    <m/>
    <s v="sin informacion"/>
    <m/>
    <m/>
    <m/>
  </r>
  <r>
    <n v="150218"/>
    <x v="0"/>
    <s v="Moreno"/>
    <x v="4"/>
    <d v="2018-11-01T00:00:00"/>
    <s v="-"/>
    <s v="Mantenimiento Mecanico"/>
    <d v="2023-08-30T00:00:00"/>
    <d v="1899-12-30T09:48:18"/>
    <d v="2023-08-30T00:00:00"/>
    <d v="1899-12-30T11:51:54"/>
    <n v="7416"/>
    <n v="123.6"/>
    <s v="llamado para estuchadora 44 porque el maquinista no tiene llave"/>
    <s v="no aplica"/>
    <n v="35"/>
    <s v="agosto"/>
    <s v="M"/>
    <m/>
    <s v="no aplica"/>
    <m/>
    <m/>
    <m/>
  </r>
  <r>
    <n v="150227"/>
    <x v="1"/>
    <s v="Moreno"/>
    <x v="2"/>
    <d v="2020-10-16T00:00:00"/>
    <s v="Martín"/>
    <s v="Mantenimiento Electrico"/>
    <d v="2023-08-30T00:00:00"/>
    <d v="1899-12-30T11:38:10"/>
    <d v="2023-08-30T00:00:00"/>
    <d v="1899-12-30T11:47:38"/>
    <n v="568"/>
    <n v="9.4666666666666668"/>
    <s v="microparada"/>
    <s v="microparada"/>
    <n v="35"/>
    <s v="agosto"/>
    <s v="M"/>
    <m/>
    <s v="microparada"/>
    <m/>
    <m/>
    <m/>
  </r>
  <r>
    <n v="150228"/>
    <x v="3"/>
    <s v="Moreno"/>
    <x v="2"/>
    <d v="2020-02-20T00:00:00"/>
    <s v="Martín"/>
    <s v="Mantenimiento Mecanico"/>
    <d v="2023-08-30T00:00:00"/>
    <d v="1899-12-30T11:55:22"/>
    <d v="2023-08-30T00:00:00"/>
    <d v="1899-12-30T12:01:55"/>
    <n v="393"/>
    <n v="6.55"/>
    <s v="microparada"/>
    <s v="microparada"/>
    <n v="35"/>
    <s v="agosto"/>
    <s v="M"/>
    <m/>
    <s v="microparada"/>
    <m/>
    <m/>
    <m/>
  </r>
  <r>
    <n v="150231"/>
    <x v="1"/>
    <s v="Moreno"/>
    <x v="2"/>
    <d v="2020-10-16T00:00:00"/>
    <s v="Martín"/>
    <s v="Mantenimiento Electrico"/>
    <d v="2023-08-30T00:00:00"/>
    <d v="1899-12-30T12:21:55"/>
    <d v="2023-08-30T00:00:00"/>
    <d v="1899-12-30T13:58:07"/>
    <n v="5772"/>
    <n v="96.2"/>
    <s v="se cambió tornillos de mordaza"/>
    <s v="ajuste"/>
    <n v="35"/>
    <s v="agosto"/>
    <s v="M"/>
    <m/>
    <s v="no"/>
    <m/>
    <m/>
    <m/>
  </r>
  <r>
    <n v="150241"/>
    <x v="12"/>
    <s v="Moreno"/>
    <x v="7"/>
    <d v="2018-11-01T00:00:00"/>
    <s v="-"/>
    <s v="Mantenimiento Mecanico"/>
    <d v="2023-08-30T00:00:00"/>
    <d v="1899-12-30T14:30:45"/>
    <d v="2023-08-30T00:00:00"/>
    <d v="1899-12-30T15:03:58"/>
    <n v="1993"/>
    <n v="33.216666666666669"/>
    <s v="problema con los pucks"/>
    <s v="ajuste"/>
    <n v="35"/>
    <s v="agosto"/>
    <s v="T"/>
    <m/>
    <s v="no"/>
    <m/>
    <m/>
    <m/>
  </r>
  <r>
    <n v="150242"/>
    <x v="49"/>
    <s v="Moreno"/>
    <x v="11"/>
    <d v="2018-11-01T00:00:00"/>
    <s v="-"/>
    <s v="Mantenimiento Mecanico"/>
    <d v="2023-08-30T00:00:00"/>
    <d v="1899-12-30T14:44:04"/>
    <d v="2023-08-30T00:00:00"/>
    <d v="1899-12-30T15:02:23"/>
    <n v="1099"/>
    <n v="18.316666666666666"/>
    <s v="se usó pistola de calor en tolva"/>
    <s v="ajuste"/>
    <n v="35"/>
    <s v="agosto"/>
    <s v="T"/>
    <m/>
    <s v="no"/>
    <m/>
    <m/>
    <m/>
  </r>
  <r>
    <n v="150244"/>
    <x v="49"/>
    <s v="Moreno"/>
    <x v="11"/>
    <d v="2018-11-01T00:00:00"/>
    <s v="-"/>
    <s v="Mantenimiento Electrico"/>
    <d v="2023-08-30T00:00:00"/>
    <d v="1899-12-30T15:02:31"/>
    <d v="2023-08-30T00:00:00"/>
    <d v="1899-12-30T15:17:12"/>
    <n v="881"/>
    <n v="14.683333333333334"/>
    <s v="se usó pistola de calor en tolva"/>
    <s v="ajuste"/>
    <n v="35"/>
    <s v="agosto"/>
    <s v="T"/>
    <m/>
    <s v="no"/>
    <m/>
    <m/>
    <m/>
  </r>
  <r>
    <n v="150245"/>
    <x v="3"/>
    <s v="Moreno"/>
    <x v="2"/>
    <d v="2020-02-20T00:00:00"/>
    <s v="Martín"/>
    <s v="Mantenimiento Mecanico"/>
    <d v="2023-08-30T00:00:00"/>
    <d v="1899-12-30T15:14:21"/>
    <d v="2023-08-30T00:00:00"/>
    <d v="1899-12-30T15:37:33"/>
    <n v="1392"/>
    <n v="23.2"/>
    <s v="se cambió eje de apertura de cabezal"/>
    <s v="rotura"/>
    <n v="35"/>
    <s v="agosto"/>
    <s v="T"/>
    <m/>
    <s v="si"/>
    <m/>
    <m/>
    <m/>
  </r>
  <r>
    <n v="150254"/>
    <x v="39"/>
    <s v="Moreno"/>
    <x v="2"/>
    <d v="2018-11-01T00:00:00"/>
    <s v="-"/>
    <s v="Mantenimiento Mecanico"/>
    <d v="2023-08-30T00:00:00"/>
    <d v="1899-12-30T16:34:54"/>
    <d v="2023-08-30T00:00:00"/>
    <d v="1899-12-30T16:35:40"/>
    <n v="46"/>
    <n v="0.76666666666666672"/>
    <s v="microparada"/>
    <s v="microparada"/>
    <n v="35"/>
    <s v="agosto"/>
    <s v="T"/>
    <m/>
    <s v="microparada"/>
    <m/>
    <m/>
    <m/>
  </r>
  <r>
    <n v="150257"/>
    <x v="39"/>
    <s v="Moreno"/>
    <x v="2"/>
    <d v="2018-11-01T00:00:00"/>
    <s v="-"/>
    <s v="Mantenimiento Mecanico"/>
    <d v="2023-08-30T00:00:00"/>
    <d v="1899-12-30T16:55:18"/>
    <d v="2023-08-30T00:00:00"/>
    <d v="1899-12-30T17:15:49"/>
    <n v="1231"/>
    <n v="20.516666666666666"/>
    <s v="cambio de correa"/>
    <s v="rotura"/>
    <n v="35"/>
    <s v="agosto"/>
    <s v="T"/>
    <m/>
    <s v="si"/>
    <m/>
    <m/>
    <m/>
  </r>
  <r>
    <n v="150258"/>
    <x v="11"/>
    <s v="Moreno"/>
    <x v="10"/>
    <d v="2018-11-01T00:00:00"/>
    <s v="-"/>
    <s v="Mantenimiento Electrico"/>
    <d v="2023-08-30T00:00:00"/>
    <d v="1899-12-30T17:21:42"/>
    <d v="2023-08-30T00:00:00"/>
    <d v="1899-12-30T17:37:24"/>
    <n v="942"/>
    <n v="15.7"/>
    <s v="Regulación"/>
    <s v="ajuste"/>
    <n v="35"/>
    <s v="agosto"/>
    <s v="T"/>
    <m/>
    <s v="no"/>
    <m/>
    <m/>
    <m/>
  </r>
  <r>
    <n v="150259"/>
    <x v="41"/>
    <s v="Moreno"/>
    <x v="2"/>
    <d v="2020-02-20T00:00:00"/>
    <s v="Martín"/>
    <s v="Mantenimiento Mecanico"/>
    <d v="2023-08-30T00:00:00"/>
    <d v="1899-12-30T17:25:27"/>
    <d v="2023-08-30T00:00:00"/>
    <d v="1899-12-30T17:40:59"/>
    <n v="932"/>
    <n v="15.533333333333333"/>
    <s v="Regulación"/>
    <s v="ajuste"/>
    <n v="35"/>
    <s v="agosto"/>
    <s v="T"/>
    <m/>
    <s v="no"/>
    <m/>
    <m/>
    <m/>
  </r>
  <r>
    <n v="150260"/>
    <x v="0"/>
    <s v="Moreno"/>
    <x v="2"/>
    <d v="2018-11-01T00:00:00"/>
    <s v="-"/>
    <s v="Mantenimiento Mecanico"/>
    <d v="2023-08-30T00:00:00"/>
    <d v="1899-12-30T17:47:04"/>
    <d v="2023-08-30T00:00:00"/>
    <d v="1899-12-30T18:27:05"/>
    <n v="2401"/>
    <n v="40.016666666666666"/>
    <s v="se regula cámaras"/>
    <s v="ajuste"/>
    <n v="35"/>
    <s v="agosto"/>
    <s v="T"/>
    <m/>
    <s v="no"/>
    <m/>
    <m/>
    <m/>
  </r>
  <r>
    <n v="150261"/>
    <x v="11"/>
    <s v="Moreno"/>
    <x v="10"/>
    <d v="2018-11-01T00:00:00"/>
    <s v="-"/>
    <s v="Mantenimiento Mecanico"/>
    <d v="2023-08-30T00:00:00"/>
    <d v="1899-12-30T18:18:34"/>
    <d v="2023-08-30T00:00:00"/>
    <d v="1899-12-30T18:42:17"/>
    <n v="1423"/>
    <n v="23.716666666666665"/>
    <s v="Regulación"/>
    <s v="ajuste"/>
    <n v="35"/>
    <s v="agosto"/>
    <s v="T"/>
    <m/>
    <s v="no"/>
    <m/>
    <m/>
    <m/>
  </r>
  <r>
    <n v="150273"/>
    <x v="3"/>
    <s v="Moreno"/>
    <x v="2"/>
    <d v="2020-02-20T00:00:00"/>
    <s v="Martín"/>
    <s v="Mantenimiento Mecanico"/>
    <d v="2023-08-30T00:00:00"/>
    <d v="1899-12-30T19:05:37"/>
    <d v="2023-08-30T00:00:00"/>
    <d v="1899-12-30T19:26:29"/>
    <n v="1252"/>
    <n v="20.866666666666667"/>
    <s v="se cambió eje de apertura de cabezal"/>
    <s v="rotura"/>
    <n v="35"/>
    <s v="agosto"/>
    <s v="T"/>
    <m/>
    <s v="si"/>
    <m/>
    <m/>
    <m/>
  </r>
  <r>
    <n v="150278"/>
    <x v="0"/>
    <s v="Moreno"/>
    <x v="14"/>
    <d v="2018-11-01T00:00:00"/>
    <s v="-"/>
    <s v="Mantenimiento Mecanico"/>
    <d v="2023-08-30T00:00:00"/>
    <d v="1899-12-30T21:20:02"/>
    <d v="2023-08-30T00:00:00"/>
    <d v="1899-12-30T21:40:18"/>
    <n v="1216"/>
    <n v="20.266666666666666"/>
    <s v="se ajusta tornillos de llave de vacío"/>
    <s v="ajuste"/>
    <n v="35"/>
    <s v="agosto"/>
    <s v="T"/>
    <m/>
    <s v="no"/>
    <m/>
    <m/>
    <m/>
  </r>
  <r>
    <n v="150281"/>
    <x v="21"/>
    <s v="Moreno"/>
    <x v="1"/>
    <d v="2018-11-01T00:00:00"/>
    <s v="-"/>
    <s v="Mantenimiento Mecanico"/>
    <d v="2023-08-30T00:00:00"/>
    <d v="1899-12-30T23:08:36"/>
    <d v="2023-08-30T00:00:00"/>
    <d v="1899-12-30T23:09:58"/>
    <n v="82"/>
    <n v="1.3666666666666667"/>
    <s v="microparada"/>
    <s v="microparada"/>
    <n v="35"/>
    <s v="agosto"/>
    <s v="N"/>
    <m/>
    <s v="microparada"/>
    <m/>
    <m/>
    <m/>
  </r>
  <r>
    <n v="150282"/>
    <x v="3"/>
    <s v="Moreno"/>
    <x v="5"/>
    <d v="2018-11-01T00:00:00"/>
    <s v="-"/>
    <s v="Mantenimiento Mecanico"/>
    <d v="2023-08-31T00:00:00"/>
    <d v="1899-12-30T00:15:49"/>
    <d v="2023-08-31T00:00:00"/>
    <d v="1899-12-30T01:03:44"/>
    <n v="2875"/>
    <n v="47.916666666666664"/>
    <s v="sin informacion"/>
    <s v="sin informacion"/>
    <n v="35"/>
    <s v="agosto"/>
    <s v="N"/>
    <m/>
    <s v="sin informacion"/>
    <m/>
    <m/>
    <m/>
  </r>
  <r>
    <n v="150283"/>
    <x v="13"/>
    <s v="Moreno"/>
    <x v="6"/>
    <d v="2020-06-30T00:00:00"/>
    <s v="Martín"/>
    <s v="Mantenimiento Mecanico"/>
    <d v="2023-08-31T00:00:00"/>
    <d v="1899-12-30T00:18:24"/>
    <d v="2023-08-31T00:00:00"/>
    <d v="1899-12-30T00:35:49"/>
    <n v="1045"/>
    <n v="17.416666666666668"/>
    <s v="sin informacion"/>
    <s v="sin informacion"/>
    <n v="35"/>
    <s v="agosto"/>
    <s v="N"/>
    <m/>
    <s v="sin informacion"/>
    <m/>
    <m/>
    <m/>
  </r>
  <r>
    <n v="150284"/>
    <x v="21"/>
    <s v="Moreno"/>
    <x v="1"/>
    <d v="2018-11-01T00:00:00"/>
    <s v="-"/>
    <s v="Mantenimiento Electrico"/>
    <d v="2023-08-31T00:00:00"/>
    <d v="1899-12-30T00:40:46"/>
    <d v="2023-08-31T00:00:00"/>
    <d v="1899-12-30T01:08:47"/>
    <n v="1681"/>
    <n v="28.016666666666666"/>
    <s v="sin informacion"/>
    <s v="sin informacion"/>
    <n v="35"/>
    <s v="agosto"/>
    <s v="N"/>
    <m/>
    <s v="sin informacion"/>
    <m/>
    <m/>
    <m/>
  </r>
  <r>
    <n v="150285"/>
    <x v="21"/>
    <s v="Moreno"/>
    <x v="1"/>
    <d v="2018-11-01T00:00:00"/>
    <s v="-"/>
    <s v="Mantenimiento Mecanico"/>
    <d v="2023-08-31T00:00:00"/>
    <d v="1899-12-30T01:08:53"/>
    <d v="2023-08-31T00:00:00"/>
    <d v="1899-12-30T01:12:56"/>
    <n v="243"/>
    <n v="4.05"/>
    <s v="microparada"/>
    <s v="microparada"/>
    <n v="35"/>
    <s v="agosto"/>
    <s v="N"/>
    <m/>
    <s v="microparada"/>
    <m/>
    <m/>
    <m/>
  </r>
  <r>
    <n v="150286"/>
    <x v="6"/>
    <s v="Moreno"/>
    <x v="7"/>
    <d v="2023-07-19T00:00:00"/>
    <s v="Juan Manuel"/>
    <s v="Mantenimiento Electrico"/>
    <d v="2023-08-31T00:00:00"/>
    <d v="1899-12-30T06:03:48"/>
    <d v="2023-08-31T00:00:00"/>
    <d v="1899-12-30T06:21:10"/>
    <n v="1042"/>
    <n v="17.366666666666667"/>
    <s v="sin informacion"/>
    <s v="sin informacion"/>
    <n v="35"/>
    <s v="agosto"/>
    <s v="M"/>
    <m/>
    <s v="sin informacion"/>
    <m/>
    <m/>
    <m/>
  </r>
  <r>
    <n v="150301"/>
    <x v="0"/>
    <s v="Moreno"/>
    <x v="3"/>
    <d v="2021-02-04T00:00:00"/>
    <s v="Victor"/>
    <s v="Mantenimiento Electrico"/>
    <d v="2023-08-31T00:00:00"/>
    <d v="1899-12-30T09:03:57"/>
    <d v="2023-08-31T00:00:00"/>
    <d v="1899-12-30T09:04:05"/>
    <n v="8"/>
    <n v="0.13333333333333333"/>
    <s v="microparada"/>
    <s v="microparada"/>
    <n v="35"/>
    <s v="agosto"/>
    <s v="M"/>
    <m/>
    <s v="microparada"/>
    <m/>
    <m/>
    <m/>
  </r>
  <r>
    <n v="150318"/>
    <x v="19"/>
    <s v="Moreno"/>
    <x v="12"/>
    <d v="2020-02-21T00:00:00"/>
    <s v="Martín"/>
    <s v="Mantenimiento Electrico"/>
    <d v="2023-08-31T00:00:00"/>
    <d v="1899-12-30T10:13:12"/>
    <d v="2023-08-31T00:00:00"/>
    <d v="1899-12-30T10:44:27"/>
    <n v="1875"/>
    <n v="31.25"/>
    <s v=" se trabo embrague de elevador"/>
    <s v="ajuste"/>
    <n v="35"/>
    <s v="agosto"/>
    <s v="M"/>
    <m/>
    <s v="no"/>
    <m/>
    <m/>
    <m/>
  </r>
  <r>
    <n v="150323"/>
    <x v="19"/>
    <s v="Moreno"/>
    <x v="12"/>
    <d v="2020-02-21T00:00:00"/>
    <s v="Martín"/>
    <s v="Mantenimiento Mecanico"/>
    <d v="2023-08-31T00:00:00"/>
    <d v="1899-12-30T10:44:33"/>
    <d v="2023-08-31T00:00:00"/>
    <d v="1899-12-30T11:00:25"/>
    <n v="952"/>
    <n v="15.866666666666667"/>
    <s v=" se trabo embrague de elevador"/>
    <s v="ajuste"/>
    <n v="35"/>
    <s v="agosto"/>
    <s v="M"/>
    <m/>
    <s v="no"/>
    <m/>
    <m/>
    <m/>
  </r>
  <r>
    <n v="150326"/>
    <x v="0"/>
    <s v="Moreno"/>
    <x v="18"/>
    <d v="2018-11-01T00:00:00"/>
    <s v="-"/>
    <s v="Mantenimiento Electrico"/>
    <d v="2023-08-31T00:00:00"/>
    <d v="1899-12-30T11:51:43"/>
    <d v="2023-08-31T00:00:00"/>
    <d v="1899-12-30T14:19:32"/>
    <n v="8869"/>
    <n v="147.81666666666666"/>
    <s v="sin informacion"/>
    <s v="sin informacion"/>
    <n v="35"/>
    <s v="agosto"/>
    <s v="M"/>
    <m/>
    <s v="sin informacion"/>
    <m/>
    <m/>
    <m/>
  </r>
  <r>
    <n v="150331"/>
    <x v="0"/>
    <s v="Moreno"/>
    <x v="9"/>
    <d v="2018-11-01T00:00:00"/>
    <s v="-"/>
    <s v="Mantenimiento Electrico"/>
    <d v="2023-08-31T00:00:00"/>
    <d v="1899-12-30T12:18:37"/>
    <d v="2023-08-31T00:00:00"/>
    <d v="1899-12-30T12:32:44"/>
    <n v="847"/>
    <n v="14.116666666666667"/>
    <s v="Rgulación"/>
    <s v="ajuste"/>
    <n v="35"/>
    <s v="agosto"/>
    <s v="M"/>
    <m/>
    <s v="no"/>
    <m/>
    <m/>
    <m/>
  </r>
  <r>
    <n v="150337"/>
    <x v="6"/>
    <s v="Moreno"/>
    <x v="5"/>
    <d v="2018-11-01T00:00:00"/>
    <s v="-"/>
    <s v="Mantenimiento Mecanico"/>
    <d v="2023-08-31T00:00:00"/>
    <d v="1899-12-30T13:08:31"/>
    <d v="2023-08-31T00:00:00"/>
    <d v="1899-12-30T13:44:39"/>
    <n v="2168"/>
    <n v="36.133333333333333"/>
    <s v="se cambia correa"/>
    <s v="rotura"/>
    <n v="35"/>
    <s v="agosto"/>
    <s v="M"/>
    <m/>
    <s v="si"/>
    <m/>
    <m/>
    <m/>
  </r>
  <r>
    <n v="150339"/>
    <x v="22"/>
    <s v="Moreno"/>
    <x v="2"/>
    <d v="2018-11-01T00:00:00"/>
    <s v="-"/>
    <s v="Mantenimiento Electrico"/>
    <d v="2023-08-31T00:00:00"/>
    <d v="1899-12-30T13:15:23"/>
    <d v="2023-08-31T00:00:00"/>
    <d v="1899-12-30T13:24:43"/>
    <n v="560"/>
    <n v="9.3333333333333339"/>
    <s v="microparada"/>
    <s v="microparada"/>
    <n v="35"/>
    <s v="agosto"/>
    <s v="M"/>
    <m/>
    <s v="microparada"/>
    <m/>
    <m/>
    <m/>
  </r>
  <r>
    <n v="150340"/>
    <x v="22"/>
    <s v="Moreno"/>
    <x v="2"/>
    <d v="2018-11-01T00:00:00"/>
    <s v="-"/>
    <s v="Mantenimiento Electrico"/>
    <d v="2023-08-31T00:00:00"/>
    <d v="1899-12-30T13:24:53"/>
    <d v="2023-08-31T00:00:00"/>
    <d v="1899-12-30T13:41:16"/>
    <n v="983"/>
    <n v="16.383333333333333"/>
    <s v="se cambió eje de apertura de cabezal"/>
    <s v="rotura"/>
    <n v="35"/>
    <s v="agosto"/>
    <s v="M"/>
    <m/>
    <s v="si"/>
    <m/>
    <m/>
    <m/>
  </r>
  <r>
    <n v="150341"/>
    <x v="22"/>
    <s v="Moreno"/>
    <x v="2"/>
    <d v="2018-11-01T00:00:00"/>
    <s v="-"/>
    <s v="Mantenimiento Electrico"/>
    <d v="2023-08-31T00:00:00"/>
    <d v="1899-12-30T14:02:05"/>
    <d v="2023-08-31T00:00:00"/>
    <d v="1899-12-30T14:21:21"/>
    <n v="1156"/>
    <n v="19.266666666666666"/>
    <s v="se cambió tornillos de mordaza"/>
    <s v="ajuste"/>
    <n v="35"/>
    <s v="agosto"/>
    <s v="T"/>
    <m/>
    <s v="no"/>
    <m/>
    <m/>
    <m/>
  </r>
  <r>
    <n v="150342"/>
    <x v="1"/>
    <s v="Moreno"/>
    <x v="2"/>
    <d v="2020-10-16T00:00:00"/>
    <s v="Martín"/>
    <s v="Mantenimiento Electrico"/>
    <d v="2023-08-31T00:00:00"/>
    <d v="1899-12-30T14:21:33"/>
    <d v="2023-08-31T00:00:00"/>
    <d v="1899-12-30T15:15:33"/>
    <n v="3240"/>
    <n v="54"/>
    <s v="regulación de etiqueta"/>
    <s v="ajuste"/>
    <n v="35"/>
    <s v="agosto"/>
    <s v="T"/>
    <m/>
    <s v="no"/>
    <m/>
    <m/>
    <m/>
  </r>
  <r>
    <n v="150343"/>
    <x v="25"/>
    <s v="Moreno"/>
    <x v="11"/>
    <d v="2018-11-01T00:00:00"/>
    <s v="-"/>
    <s v="Mantenimiento Mecanico"/>
    <d v="2023-08-31T00:00:00"/>
    <d v="1899-12-30T14:48:32"/>
    <d v="2023-08-31T00:00:00"/>
    <d v="1899-12-30T15:20:38"/>
    <n v="1926"/>
    <n v="32.1"/>
    <s v="se corrige posición de enfundadora AXON. estaba fuera de posición con respecto al robot"/>
    <s v="ajuste"/>
    <n v="35"/>
    <s v="agosto"/>
    <s v="T"/>
    <m/>
    <s v="no"/>
    <m/>
    <m/>
    <m/>
  </r>
  <r>
    <n v="150346"/>
    <x v="1"/>
    <s v="Moreno"/>
    <x v="2"/>
    <d v="2020-10-16T00:00:00"/>
    <s v="Martín"/>
    <s v="Mantenimiento Electrico"/>
    <d v="2023-08-31T00:00:00"/>
    <d v="1899-12-30T15:16:16"/>
    <d v="2023-08-31T00:00:00"/>
    <d v="1899-12-30T15:25:27"/>
    <n v="551"/>
    <n v="9.1833333333333336"/>
    <s v="microparada"/>
    <s v="microparada"/>
    <n v="35"/>
    <s v="agosto"/>
    <s v="T"/>
    <m/>
    <s v="microparada"/>
    <m/>
    <m/>
    <m/>
  </r>
  <r>
    <n v="150348"/>
    <x v="14"/>
    <s v="Moreno"/>
    <x v="2"/>
    <d v="2020-02-20T00:00:00"/>
    <s v="Martín"/>
    <s v="Mantenimiento Electrico"/>
    <d v="2023-08-31T00:00:00"/>
    <d v="1899-12-30T15:34:19"/>
    <d v="2023-08-31T00:00:00"/>
    <d v="1899-12-30T15:40:24"/>
    <n v="365"/>
    <n v="6.083333333333333"/>
    <s v="microparada"/>
    <s v="microparada"/>
    <n v="35"/>
    <s v="agosto"/>
    <s v="T"/>
    <m/>
    <s v="microparada"/>
    <m/>
    <m/>
    <m/>
  </r>
  <r>
    <n v="150350"/>
    <x v="27"/>
    <s v="Moreno"/>
    <x v="1"/>
    <d v="2018-11-01T00:00:00"/>
    <s v="-"/>
    <s v="Mantenimiento Mecanico"/>
    <d v="2023-08-31T00:00:00"/>
    <d v="1899-12-30T15:44:51"/>
    <d v="2023-08-31T00:00:00"/>
    <d v="1899-12-30T15:59:00"/>
    <n v="849"/>
    <n v="14.15"/>
    <s v="regulación"/>
    <s v="ajuste"/>
    <n v="35"/>
    <s v="agosto"/>
    <s v="T"/>
    <m/>
    <s v="no"/>
    <m/>
    <m/>
    <m/>
  </r>
  <r>
    <n v="150351"/>
    <x v="14"/>
    <s v="Moreno"/>
    <x v="2"/>
    <d v="2020-02-20T00:00:00"/>
    <s v="Martín"/>
    <s v="Mantenimiento Electrico"/>
    <d v="2023-08-31T00:00:00"/>
    <d v="1899-12-30T15:44:52"/>
    <d v="2023-08-31T00:00:00"/>
    <d v="1899-12-30T15:53:31"/>
    <n v="519"/>
    <n v="8.65"/>
    <s v="microparada"/>
    <s v="microparada"/>
    <n v="35"/>
    <s v="agosto"/>
    <s v="T"/>
    <m/>
    <s v="microparada"/>
    <m/>
    <m/>
    <m/>
  </r>
  <r>
    <n v="150353"/>
    <x v="3"/>
    <s v="Moreno"/>
    <x v="2"/>
    <d v="2020-02-20T00:00:00"/>
    <s v="Martín"/>
    <s v="Mantenimiento Electrico"/>
    <d v="2023-08-31T00:00:00"/>
    <d v="1899-12-30T15:59:09"/>
    <d v="2023-08-31T00:00:00"/>
    <d v="1899-12-30T15:59:24"/>
    <n v="15"/>
    <n v="0.25"/>
    <s v="microparada"/>
    <s v="microparada"/>
    <n v="35"/>
    <s v="agosto"/>
    <s v="T"/>
    <m/>
    <s v="microparada"/>
    <m/>
    <m/>
    <m/>
  </r>
  <r>
    <n v="150354"/>
    <x v="14"/>
    <s v="Moreno"/>
    <x v="2"/>
    <d v="2020-02-20T00:00:00"/>
    <s v="Martín"/>
    <s v="Mantenimiento Electrico"/>
    <d v="2023-08-31T00:00:00"/>
    <d v="1899-12-30T15:59:36"/>
    <d v="2023-08-31T00:00:00"/>
    <d v="1899-12-30T16:08:25"/>
    <n v="529"/>
    <n v="8.8166666666666664"/>
    <s v="microparada"/>
    <s v="microparada"/>
    <n v="35"/>
    <s v="agosto"/>
    <s v="T"/>
    <m/>
    <s v="microparada"/>
    <m/>
    <m/>
    <m/>
  </r>
  <r>
    <n v="150357"/>
    <x v="27"/>
    <s v="Moreno"/>
    <x v="1"/>
    <d v="2018-11-01T00:00:00"/>
    <s v="-"/>
    <s v="Mantenimiento Mecanico"/>
    <d v="2023-08-31T00:00:00"/>
    <d v="1899-12-30T16:37:19"/>
    <d v="2023-08-31T00:00:00"/>
    <d v="1899-12-30T17:46:49"/>
    <n v="4170"/>
    <n v="69.5"/>
    <s v="regulación"/>
    <s v="ajuste"/>
    <n v="35"/>
    <s v="agosto"/>
    <s v="T"/>
    <m/>
    <s v="no"/>
    <m/>
    <m/>
    <m/>
  </r>
  <r>
    <n v="150359"/>
    <x v="19"/>
    <s v="Moreno"/>
    <x v="19"/>
    <d v="2018-11-01T00:00:00"/>
    <s v="-"/>
    <s v="Mantenimiento Mecanico"/>
    <d v="2023-08-31T00:00:00"/>
    <d v="1899-12-30T16:50:42"/>
    <d v="2023-08-31T00:00:00"/>
    <d v="1899-12-30T18:12:08"/>
    <n v="4886"/>
    <n v="81.433333333333337"/>
    <s v="sin informacion"/>
    <s v="sin informacion"/>
    <n v="35"/>
    <s v="agosto"/>
    <s v="T"/>
    <m/>
    <s v="sin informacion"/>
    <m/>
    <m/>
    <m/>
  </r>
  <r>
    <n v="150362"/>
    <x v="1"/>
    <s v="Moreno"/>
    <x v="2"/>
    <d v="2020-10-16T00:00:00"/>
    <s v="Martín"/>
    <s v="Mantenimiento Electrico"/>
    <d v="2023-08-31T00:00:00"/>
    <d v="1899-12-30T18:17:47"/>
    <d v="2023-08-31T00:00:00"/>
    <d v="1899-12-30T19:30:48"/>
    <n v="4381"/>
    <n v="73.016666666666666"/>
    <s v="regulación de etiqueta"/>
    <s v="ajuste"/>
    <n v="35"/>
    <s v="agosto"/>
    <s v="T"/>
    <m/>
    <s v="no"/>
    <m/>
    <m/>
    <m/>
  </r>
  <r>
    <n v="150363"/>
    <x v="11"/>
    <s v="Moreno"/>
    <x v="5"/>
    <d v="2018-11-01T00:00:00"/>
    <s v="-"/>
    <s v="Mantenimiento Electrico"/>
    <d v="2023-08-31T00:00:00"/>
    <d v="1899-12-30T19:33:46"/>
    <d v="2023-08-31T00:00:00"/>
    <d v="1899-12-30T19:58:12"/>
    <n v="1466"/>
    <n v="24.433333333333334"/>
    <s v="sin informacion"/>
    <s v="sin informacion"/>
    <n v="35"/>
    <s v="agosto"/>
    <s v="T"/>
    <m/>
    <s v="sin informacion"/>
    <m/>
    <m/>
    <m/>
  </r>
  <r>
    <n v="150372"/>
    <x v="19"/>
    <s v="Moreno"/>
    <x v="3"/>
    <d v="2021-02-04T00:00:00"/>
    <s v="Victor"/>
    <s v="Mantenimiento Mecanico"/>
    <d v="2023-09-01T00:00:00"/>
    <d v="1899-12-30T06:57:50"/>
    <d v="2023-09-01T00:00:00"/>
    <d v="1899-12-30T07:06:04"/>
    <n v="494"/>
    <n v="8.2333333333333325"/>
    <s v="microparada"/>
    <s v="microparada"/>
    <n v="35"/>
    <s v="septiembre"/>
    <s v="M"/>
    <m/>
    <s v="microparada"/>
    <m/>
    <m/>
    <m/>
  </r>
  <r>
    <n v="150382"/>
    <x v="1"/>
    <s v="Moreno"/>
    <x v="2"/>
    <d v="2020-10-16T00:00:00"/>
    <s v="Martín"/>
    <s v="Mantenimiento Electrico"/>
    <d v="2023-09-01T00:00:00"/>
    <d v="1899-12-30T08:56:46"/>
    <d v="2023-09-01T00:00:00"/>
    <d v="1899-12-30T09:22:35"/>
    <n v="1549"/>
    <n v="25.816666666666666"/>
    <s v="regulación de etiqueta"/>
    <s v="ajuste"/>
    <n v="35"/>
    <s v="septiembre"/>
    <s v="M"/>
    <m/>
    <s v="no"/>
    <m/>
    <m/>
    <m/>
  </r>
  <r>
    <n v="150385"/>
    <x v="21"/>
    <s v="Moreno"/>
    <x v="8"/>
    <d v="2018-11-01T00:00:00"/>
    <s v="-"/>
    <s v="Mantenimiento Mecanico"/>
    <d v="2023-09-01T00:00:00"/>
    <d v="1899-12-30T09:36:27"/>
    <d v="2023-09-01T00:00:00"/>
    <d v="1899-12-30T12:59:54"/>
    <n v="12207"/>
    <n v="203.45"/>
    <s v="rotura de correa del láser, se cambian las 4 correas, se desarma limpia y lubrica"/>
    <s v="rotura"/>
    <n v="35"/>
    <s v="septiembre"/>
    <s v="M"/>
    <m/>
    <s v="si"/>
    <m/>
    <m/>
    <m/>
  </r>
  <r>
    <n v="150386"/>
    <x v="19"/>
    <s v="Moreno"/>
    <x v="3"/>
    <d v="2021-02-04T00:00:00"/>
    <s v="Victor"/>
    <s v="Mantenimiento Mecanico"/>
    <d v="2023-09-01T00:00:00"/>
    <d v="1899-12-30T09:49:25"/>
    <d v="2023-09-01T00:00:00"/>
    <d v="1899-12-30T11:09:41"/>
    <n v="4816"/>
    <n v="80.266666666666666"/>
    <s v="se regulan cuchillas"/>
    <s v="ajuste"/>
    <n v="35"/>
    <s v="septiembre"/>
    <s v="M"/>
    <m/>
    <s v="no"/>
    <m/>
    <m/>
    <m/>
  </r>
  <r>
    <n v="150387"/>
    <x v="11"/>
    <s v="Moreno"/>
    <x v="9"/>
    <d v="2018-11-01T00:00:00"/>
    <s v="-"/>
    <s v="Mantenimiento Mecanico"/>
    <d v="2023-09-01T00:00:00"/>
    <d v="1899-12-30T10:04:13"/>
    <d v="2023-09-01T00:00:00"/>
    <d v="1899-12-30T10:41:56"/>
    <n v="2263"/>
    <n v="37.716666666666669"/>
    <s v="falla variador"/>
    <s v="ajuste"/>
    <n v="35"/>
    <s v="septiembre"/>
    <s v="M"/>
    <m/>
    <s v="no"/>
    <m/>
    <m/>
    <m/>
  </r>
  <r>
    <n v="150397"/>
    <x v="25"/>
    <s v="Moreno"/>
    <x v="11"/>
    <d v="2018-11-01T00:00:00"/>
    <s v="-"/>
    <s v="Mantenimiento Electrico"/>
    <d v="2023-09-01T00:00:00"/>
    <d v="1899-12-30T11:16:56"/>
    <d v="2023-09-01T00:00:00"/>
    <d v="1899-12-30T14:29:35"/>
    <n v="11559"/>
    <n v="192.65"/>
    <s v="Se coloca goma en el pistón del freno por q no llegaba a frenar el puck se cambia censor y se regulan"/>
    <s v="ajuste"/>
    <n v="35"/>
    <s v="septiembre"/>
    <s v="M"/>
    <m/>
    <s v="no"/>
    <m/>
    <m/>
    <m/>
  </r>
  <r>
    <n v="150398"/>
    <x v="11"/>
    <s v="Moreno"/>
    <x v="9"/>
    <d v="2018-11-01T00:00:00"/>
    <s v="-"/>
    <s v="Mantenimiento Mecanico"/>
    <d v="2023-09-01T00:00:00"/>
    <d v="1899-12-30T11:35:07"/>
    <d v="2023-09-01T00:00:00"/>
    <d v="1899-12-30T14:29:21"/>
    <n v="10454"/>
    <n v="174.23333333333332"/>
    <s v="falla variador"/>
    <s v="ajuste"/>
    <n v="35"/>
    <s v="septiembre"/>
    <s v="M"/>
    <m/>
    <s v="no"/>
    <m/>
    <m/>
    <m/>
  </r>
  <r>
    <n v="150411"/>
    <x v="6"/>
    <s v="Moreno"/>
    <x v="19"/>
    <d v="2018-11-01T00:00:00"/>
    <s v="-"/>
    <s v="Mantenimiento Mecanico"/>
    <d v="2023-09-01T00:00:00"/>
    <d v="1899-12-30T15:10:43"/>
    <d v="2023-09-01T00:00:00"/>
    <d v="1899-12-30T19:09:51"/>
    <n v="14348"/>
    <n v="239.13333333333333"/>
    <s v="se coloca fleje y resorte en etiquetadora"/>
    <s v="ajuste"/>
    <n v="35"/>
    <s v="septiembre"/>
    <s v="T"/>
    <m/>
    <s v="no"/>
    <m/>
    <m/>
    <m/>
  </r>
  <r>
    <n v="150412"/>
    <x v="16"/>
    <s v="Moreno"/>
    <x v="9"/>
    <d v="2020-01-13T00:00:00"/>
    <s v="Martín"/>
    <s v="Mantenimiento Mecanico"/>
    <d v="2023-09-01T00:00:00"/>
    <d v="1899-12-30T15:16:11"/>
    <d v="2023-09-01T00:00:00"/>
    <d v="1899-12-30T15:43:52"/>
    <n v="1661"/>
    <n v="27.683333333333334"/>
    <s v="sin informacion"/>
    <s v="sin informacion"/>
    <n v="35"/>
    <s v="septiembre"/>
    <s v="T"/>
    <m/>
    <s v="sin informacion"/>
    <m/>
    <m/>
    <m/>
  </r>
  <r>
    <n v="150413"/>
    <x v="19"/>
    <s v="Moreno"/>
    <x v="3"/>
    <d v="2021-02-04T00:00:00"/>
    <s v="Victor"/>
    <s v="Mantenimiento Mecanico"/>
    <d v="2023-09-01T00:00:00"/>
    <d v="1899-12-30T15:39:04"/>
    <d v="2023-09-01T00:00:00"/>
    <d v="1899-12-30T15:55:02"/>
    <n v="958"/>
    <n v="15.966666666666667"/>
    <s v="se regula cuchilla de celofanadora"/>
    <s v="ajuste"/>
    <n v="35"/>
    <s v="septiembre"/>
    <s v="T"/>
    <m/>
    <s v="no"/>
    <m/>
    <m/>
    <m/>
  </r>
  <r>
    <n v="150417"/>
    <x v="11"/>
    <s v="Moreno"/>
    <x v="1"/>
    <d v="2018-11-01T00:00:00"/>
    <s v="-"/>
    <s v="Mantenimiento Mecanico"/>
    <d v="2023-09-01T00:00:00"/>
    <d v="1899-12-30T16:29:36"/>
    <d v="2023-09-01T00:00:00"/>
    <d v="1899-12-30T16:33:44"/>
    <n v="248"/>
    <n v="4.1333333333333337"/>
    <s v="microparada"/>
    <s v="microparada"/>
    <n v="35"/>
    <s v="septiembre"/>
    <s v="T"/>
    <m/>
    <s v="microparada"/>
    <m/>
    <m/>
    <m/>
  </r>
  <r>
    <n v="150418"/>
    <x v="0"/>
    <s v="Moreno"/>
    <x v="3"/>
    <d v="2021-02-04T00:00:00"/>
    <s v="Victor"/>
    <s v="Mantenimiento Mecanico"/>
    <d v="2023-09-01T00:00:00"/>
    <d v="1899-12-30T16:53:04"/>
    <d v="2023-09-01T00:00:00"/>
    <d v="1899-12-30T17:18:20"/>
    <n v="1516"/>
    <n v="25.266666666666666"/>
    <s v="sin informacion"/>
    <s v="sin informacion"/>
    <n v="35"/>
    <s v="septiembre"/>
    <s v="T"/>
    <m/>
    <s v="sin informacion"/>
    <m/>
    <m/>
    <m/>
  </r>
  <r>
    <n v="150425"/>
    <x v="10"/>
    <s v="Moreno"/>
    <x v="7"/>
    <d v="2020-09-30T00:00:00"/>
    <s v="Martín"/>
    <s v="Mantenimiento Mecanico"/>
    <d v="2023-09-01T00:00:00"/>
    <d v="1899-12-30T18:47:18"/>
    <d v="2023-09-01T00:00:00"/>
    <d v="1899-12-30T18:53:50"/>
    <n v="392"/>
    <n v="6.5333333333333332"/>
    <s v="microparada"/>
    <s v="microparada"/>
    <n v="35"/>
    <s v="septiembre"/>
    <s v="T"/>
    <m/>
    <s v="microparada"/>
    <m/>
    <m/>
    <m/>
  </r>
  <r>
    <n v="150427"/>
    <x v="22"/>
    <s v="Moreno"/>
    <x v="19"/>
    <d v="2021-08-24T00:00:00"/>
    <s v="Sebastian "/>
    <s v="Mantenimiento Mecanico"/>
    <d v="2023-09-01T00:00:00"/>
    <d v="1899-12-30T19:10:01"/>
    <d v="2023-09-01T00:00:00"/>
    <d v="1899-12-30T19:26:20"/>
    <n v="979"/>
    <n v="16.316666666666666"/>
    <s v="regulación de láser "/>
    <s v="ajuste"/>
    <n v="35"/>
    <s v="septiembre"/>
    <s v="T"/>
    <m/>
    <s v="no"/>
    <m/>
    <m/>
    <m/>
  </r>
  <r>
    <n v="150428"/>
    <x v="11"/>
    <s v="Moreno"/>
    <x v="9"/>
    <d v="2018-11-01T00:00:00"/>
    <s v="-"/>
    <s v="Mantenimiento Mecanico"/>
    <d v="2023-09-01T00:00:00"/>
    <d v="1899-12-30T19:42:02"/>
    <d v="2023-09-01T00:00:00"/>
    <d v="1899-12-30T19:57:43"/>
    <n v="941"/>
    <n v="15.683333333333334"/>
    <s v=" resuelve maquinista"/>
    <s v="no aplica"/>
    <n v="35"/>
    <s v="septiembre"/>
    <s v="T"/>
    <m/>
    <s v="no aplica"/>
    <m/>
    <m/>
    <m/>
  </r>
  <r>
    <n v="150429"/>
    <x v="0"/>
    <s v="Moreno"/>
    <x v="5"/>
    <d v="2018-11-01T00:00:00"/>
    <s v="-"/>
    <s v="Mantenimiento Electrico"/>
    <d v="2023-09-01T00:00:00"/>
    <d v="1899-12-30T19:55:10"/>
    <d v="2023-09-01T00:00:00"/>
    <d v="1899-12-30T20:16:56"/>
    <n v="1306"/>
    <n v="21.766666666666666"/>
    <s v="se reinicia por falta de comunicación"/>
    <s v="ajuste"/>
    <n v="35"/>
    <s v="septiembre"/>
    <s v="T"/>
    <m/>
    <s v="no"/>
    <m/>
    <m/>
    <m/>
  </r>
  <r>
    <n v="150431"/>
    <x v="20"/>
    <s v="Moreno"/>
    <x v="1"/>
    <d v="2018-11-01T00:00:00"/>
    <s v="-"/>
    <s v="Mantenimiento Mecanico"/>
    <d v="2023-09-01T00:00:00"/>
    <d v="1899-12-30T20:58:15"/>
    <d v="2023-09-01T00:00:00"/>
    <d v="1899-12-30T21:16:40"/>
    <n v="1105"/>
    <n v="18.416666666666668"/>
    <s v="coloca tetina regulación"/>
    <s v="ajuste"/>
    <n v="35"/>
    <s v="septiembre"/>
    <s v="T"/>
    <m/>
    <s v="no"/>
    <m/>
    <m/>
    <m/>
  </r>
  <r>
    <n v="150432"/>
    <x v="6"/>
    <s v="Moreno"/>
    <x v="5"/>
    <d v="2018-11-01T00:00:00"/>
    <s v="-"/>
    <s v="Mantenimiento Electrico"/>
    <d v="2023-09-01T00:00:00"/>
    <d v="1899-12-30T21:17:39"/>
    <d v="2023-09-01T00:00:00"/>
    <d v="1899-12-30T21:42:18"/>
    <n v="1479"/>
    <n v="24.65"/>
    <s v="regulación de sensor etiquetadora"/>
    <s v="ajuste"/>
    <n v="35"/>
    <s v="septiembre"/>
    <s v="T"/>
    <m/>
    <s v="no"/>
    <m/>
    <m/>
    <m/>
  </r>
  <r>
    <n v="150436"/>
    <x v="29"/>
    <s v="Moreno"/>
    <x v="5"/>
    <d v="2019-10-08T00:00:00"/>
    <s v="Martín"/>
    <s v="Mantenimiento Electrico"/>
    <d v="2023-09-01T00:00:00"/>
    <d v="1899-12-30T22:51:24"/>
    <d v="2023-09-02T00:00:00"/>
    <d v="1899-12-30T00:56:11"/>
    <n v="7487"/>
    <n v="124.78333333333333"/>
    <s v="sin informacion"/>
    <s v="sin informacion"/>
    <n v="36"/>
    <s v="septiembre"/>
    <s v="N"/>
    <m/>
    <s v="sin informacion"/>
    <m/>
    <m/>
    <m/>
  </r>
  <r>
    <n v="150447"/>
    <x v="0"/>
    <s v="Moreno"/>
    <x v="1"/>
    <d v="2018-11-01T00:00:00"/>
    <s v="-"/>
    <s v="Mantenimiento Mecanico"/>
    <d v="2023-09-04T00:00:00"/>
    <d v="1899-12-30T06:33:01"/>
    <d v="2023-09-04T00:00:00"/>
    <d v="1899-12-30T07:32:29"/>
    <n v="3568"/>
    <n v="59.466666666666669"/>
    <s v="perdida de producto en cuadro de bomba, se cambia bomba indesur"/>
    <s v="rotura"/>
    <n v="36"/>
    <s v="septiembre"/>
    <s v="M"/>
    <m/>
    <s v="si"/>
    <m/>
    <m/>
    <m/>
  </r>
  <r>
    <n v="150449"/>
    <x v="24"/>
    <s v="Moreno"/>
    <x v="7"/>
    <d v="2018-11-01T00:00:00"/>
    <s v="-"/>
    <s v="Mantenimiento Electrico"/>
    <d v="2023-09-04T00:00:00"/>
    <d v="1899-12-30T06:51:53"/>
    <d v="2023-09-04T00:00:00"/>
    <d v="1899-12-30T07:04:08"/>
    <n v="735"/>
    <n v="12.25"/>
    <s v="se resetea plc del los martillos"/>
    <s v="ajuste"/>
    <n v="36"/>
    <s v="septiembre"/>
    <s v="M"/>
    <m/>
    <s v="no"/>
    <m/>
    <m/>
    <m/>
  </r>
  <r>
    <n v="150454"/>
    <x v="3"/>
    <s v="Moreno"/>
    <x v="5"/>
    <d v="2018-11-01T00:00:00"/>
    <s v="-"/>
    <s v="Mantenimiento Mecanico"/>
    <d v="2023-09-04T00:00:00"/>
    <d v="1899-12-30T07:11:31"/>
    <d v="2023-09-04T00:00:00"/>
    <d v="1899-12-30T07:28:10"/>
    <n v="999"/>
    <n v="16.649999999999999"/>
    <s v="Se colocan gomas de torque blancas para mejor agarre"/>
    <s v="ajuste"/>
    <n v="36"/>
    <s v="septiembre"/>
    <s v="M"/>
    <m/>
    <s v="no"/>
    <m/>
    <m/>
    <m/>
  </r>
  <r>
    <n v="150457"/>
    <x v="1"/>
    <s v="Moreno"/>
    <x v="2"/>
    <d v="2020-10-16T00:00:00"/>
    <s v="Martín"/>
    <s v="Mantenimiento Mecanico"/>
    <d v="2023-09-04T00:00:00"/>
    <d v="1899-12-30T07:30:53"/>
    <d v="2023-09-04T00:00:00"/>
    <d v="1899-12-30T08:33:26"/>
    <n v="3753"/>
    <n v="62.55"/>
    <s v="se techea sensor etiqueta y re regula ambas cámaras"/>
    <s v="ajuste"/>
    <n v="36"/>
    <s v="septiembre"/>
    <s v="M"/>
    <m/>
    <s v="no"/>
    <m/>
    <m/>
    <m/>
  </r>
  <r>
    <n v="150467"/>
    <x v="11"/>
    <s v="Moreno"/>
    <x v="9"/>
    <d v="2018-11-01T00:00:00"/>
    <s v="-"/>
    <s v="Mantenimiento Mecanico"/>
    <d v="2023-09-04T00:00:00"/>
    <d v="1899-12-30T09:58:13"/>
    <d v="2023-09-04T00:00:00"/>
    <d v="1899-12-30T10:39:00"/>
    <n v="2447"/>
    <n v="40.783333333333331"/>
    <s v="transferencia, regulación"/>
    <s v="ajuste"/>
    <n v="36"/>
    <s v="septiembre"/>
    <s v="M"/>
    <m/>
    <s v="no"/>
    <m/>
    <m/>
    <m/>
  </r>
  <r>
    <n v="150470"/>
    <x v="0"/>
    <s v="Moreno"/>
    <x v="16"/>
    <d v="2018-11-01T00:00:00"/>
    <s v="-"/>
    <s v="Mantenimiento Electrico"/>
    <d v="2023-09-04T00:00:00"/>
    <d v="1899-12-30T10:32:17"/>
    <d v="2023-09-04T00:00:00"/>
    <d v="1899-12-30T10:42:59"/>
    <n v="642"/>
    <n v="10.7"/>
    <s v="regulación de sensor"/>
    <s v="ajuste"/>
    <n v="36"/>
    <s v="septiembre"/>
    <s v="M"/>
    <m/>
    <s v="no"/>
    <m/>
    <m/>
    <m/>
  </r>
  <r>
    <n v="150472"/>
    <x v="0"/>
    <s v="Moreno"/>
    <x v="16"/>
    <d v="2018-11-01T00:00:00"/>
    <s v="-"/>
    <s v="Mantenimiento Electrico"/>
    <d v="2023-09-04T00:00:00"/>
    <d v="1899-12-30T10:44:49"/>
    <d v="2023-09-04T00:00:00"/>
    <d v="1899-12-30T11:10:34"/>
    <n v="1545"/>
    <n v="25.75"/>
    <s v="regulación de sensor"/>
    <s v="ajuste"/>
    <n v="36"/>
    <s v="septiembre"/>
    <s v="M"/>
    <m/>
    <s v="no"/>
    <m/>
    <m/>
    <m/>
  </r>
  <r>
    <n v="150474"/>
    <x v="1"/>
    <s v="Moreno"/>
    <x v="2"/>
    <d v="2020-10-16T00:00:00"/>
    <s v="Martín"/>
    <s v="Mantenimiento Electrico"/>
    <d v="2023-09-04T00:00:00"/>
    <d v="1899-12-30T11:06:34"/>
    <d v="2023-09-04T00:00:00"/>
    <d v="1899-12-30T11:23:42"/>
    <n v="1028"/>
    <n v="17.133333333333333"/>
    <s v="se retocó eje guía del pico número 15"/>
    <s v="ajuste"/>
    <n v="36"/>
    <s v="septiembre"/>
    <s v="M"/>
    <m/>
    <s v="no"/>
    <m/>
    <m/>
    <m/>
  </r>
  <r>
    <n v="150475"/>
    <x v="1"/>
    <s v="Moreno"/>
    <x v="2"/>
    <d v="2020-10-16T00:00:00"/>
    <s v="Martín"/>
    <s v="Mantenimiento Electrico"/>
    <d v="2023-09-04T00:00:00"/>
    <d v="1899-12-30T11:23:49"/>
    <d v="2023-09-04T00:00:00"/>
    <d v="1899-12-30T11:50:14"/>
    <n v="1585"/>
    <n v="26.416666666666668"/>
    <s v="se retocó eje guía del pico número 15"/>
    <s v="ajuste"/>
    <n v="36"/>
    <s v="septiembre"/>
    <s v="M"/>
    <m/>
    <s v="no"/>
    <m/>
    <m/>
    <m/>
  </r>
  <r>
    <n v="150497"/>
    <x v="25"/>
    <s v="Moreno"/>
    <x v="11"/>
    <d v="2018-11-01T00:00:00"/>
    <s v="-"/>
    <s v="Mantenimiento Mecanico"/>
    <d v="2023-09-04T00:00:00"/>
    <d v="1899-12-30T16:48:59"/>
    <d v="2023-09-04T00:00:00"/>
    <d v="1899-12-30T17:03:16"/>
    <n v="857"/>
    <n v="14.283333333333333"/>
    <s v="regulación"/>
    <s v="ajuste"/>
    <n v="36"/>
    <s v="septiembre"/>
    <s v="T"/>
    <m/>
    <s v="no"/>
    <m/>
    <m/>
    <m/>
  </r>
  <r>
    <n v="150500"/>
    <x v="19"/>
    <s v="Moreno"/>
    <x v="9"/>
    <d v="2018-11-01T00:00:00"/>
    <s v="-"/>
    <s v="Mantenimiento Mecanico"/>
    <d v="2023-09-04T00:00:00"/>
    <d v="1899-12-30T17:48:52"/>
    <d v="2023-09-04T00:00:00"/>
    <d v="1899-12-30T18:11:39"/>
    <n v="1367"/>
    <n v="22.783333333333335"/>
    <s v="regulación de celofanadora"/>
    <s v="ajuste"/>
    <n v="36"/>
    <s v="septiembre"/>
    <s v="T"/>
    <m/>
    <s v="no"/>
    <m/>
    <m/>
    <m/>
  </r>
  <r>
    <n v="150502"/>
    <x v="0"/>
    <s v="Moreno"/>
    <x v="2"/>
    <d v="2018-11-01T00:00:00"/>
    <s v="-"/>
    <s v="Mantenimiento Mecanico"/>
    <d v="2023-09-04T00:00:00"/>
    <d v="1899-12-30T18:05:40"/>
    <d v="2023-09-04T00:00:00"/>
    <d v="1899-12-30T18:06:58"/>
    <n v="78"/>
    <n v="1.3"/>
    <s v="microparada"/>
    <s v="microparada"/>
    <n v="36"/>
    <s v="septiembre"/>
    <s v="T"/>
    <m/>
    <s v="microparada"/>
    <m/>
    <m/>
    <m/>
  </r>
  <r>
    <n v="150505"/>
    <x v="0"/>
    <s v="Moreno"/>
    <x v="12"/>
    <d v="2018-11-01T00:00:00"/>
    <s v="-"/>
    <s v="Mantenimiento Electrico"/>
    <d v="2023-09-04T00:00:00"/>
    <d v="1899-12-30T18:50:36"/>
    <d v="2023-09-04T00:00:00"/>
    <d v="1899-12-30T18:51:00"/>
    <n v="24"/>
    <n v="0.4"/>
    <s v="microparada"/>
    <s v="microparada"/>
    <n v="36"/>
    <s v="septiembre"/>
    <s v="T"/>
    <m/>
    <s v="microparada"/>
    <m/>
    <m/>
    <m/>
  </r>
  <r>
    <n v="150506"/>
    <x v="24"/>
    <s v="Moreno"/>
    <x v="12"/>
    <d v="2018-11-01T00:00:00"/>
    <s v="-"/>
    <s v="Mantenimiento Mecanico"/>
    <d v="2023-09-04T00:00:00"/>
    <d v="1899-12-30T18:51:30"/>
    <d v="2023-09-04T00:00:00"/>
    <d v="1899-12-30T19:16:53"/>
    <n v="1523"/>
    <n v="25.383333333333333"/>
    <s v="se cambió eslabón de transportadora"/>
    <s v="rotura"/>
    <n v="36"/>
    <s v="septiembre"/>
    <s v="T"/>
    <m/>
    <s v="si"/>
    <m/>
    <m/>
    <m/>
  </r>
  <r>
    <n v="150510"/>
    <x v="23"/>
    <s v="Moreno"/>
    <x v="19"/>
    <d v="2018-11-01T00:00:00"/>
    <s v="-"/>
    <s v="Mantenimiento Mecanico"/>
    <d v="2023-09-04T00:00:00"/>
    <d v="1899-12-30T19:33:23"/>
    <d v="2023-09-04T00:00:00"/>
    <d v="1899-12-30T19:33:38"/>
    <n v="15"/>
    <n v="0.25"/>
    <s v="microparada"/>
    <s v="microparada"/>
    <n v="36"/>
    <s v="septiembre"/>
    <s v="T"/>
    <m/>
    <s v="microparada"/>
    <m/>
    <m/>
    <m/>
  </r>
  <r>
    <n v="150511"/>
    <x v="23"/>
    <s v="Moreno"/>
    <x v="19"/>
    <d v="2018-11-01T00:00:00"/>
    <s v="-"/>
    <s v="Mantenimiento Electrico"/>
    <d v="2023-09-04T00:00:00"/>
    <d v="1899-12-30T19:33:46"/>
    <d v="2023-09-04T00:00:00"/>
    <d v="1899-12-30T19:49:55"/>
    <n v="969"/>
    <n v="16.149999999999999"/>
    <s v="Se encuentra cables pelados debido al roce de correas.. Se cambian cables."/>
    <s v="rotura"/>
    <n v="36"/>
    <s v="septiembre"/>
    <s v="T"/>
    <m/>
    <s v="si"/>
    <m/>
    <m/>
    <m/>
  </r>
  <r>
    <n v="150515"/>
    <x v="23"/>
    <s v="Moreno"/>
    <x v="19"/>
    <d v="2018-11-01T00:00:00"/>
    <s v="-"/>
    <s v="Mantenimiento Electrico"/>
    <d v="2023-09-04T00:00:00"/>
    <d v="1899-12-30T20:23:31"/>
    <d v="2023-09-04T00:00:00"/>
    <d v="1899-12-30T21:13:56"/>
    <n v="3025"/>
    <n v="50.416666666666664"/>
    <s v="Se encuentra cables pelados debido al roce de correas.. Se cambian cables."/>
    <s v="rotura"/>
    <n v="36"/>
    <s v="septiembre"/>
    <s v="T"/>
    <m/>
    <s v="si"/>
    <m/>
    <m/>
    <m/>
  </r>
  <r>
    <n v="150516"/>
    <x v="19"/>
    <s v="Moreno"/>
    <x v="12"/>
    <d v="2020-02-21T00:00:00"/>
    <s v="Martín"/>
    <s v="Mantenimiento Mecanico"/>
    <d v="2023-09-04T00:00:00"/>
    <d v="1899-12-30T20:46:55"/>
    <d v="2023-09-04T00:00:00"/>
    <d v="1899-12-30T21:14:58"/>
    <n v="1683"/>
    <n v="28.05"/>
    <s v="se cambió eslabón de transportadora"/>
    <s v="rotura"/>
    <n v="36"/>
    <s v="septiembre"/>
    <s v="T"/>
    <m/>
    <s v="si"/>
    <m/>
    <m/>
    <m/>
  </r>
  <r>
    <n v="150518"/>
    <x v="0"/>
    <s v="Moreno"/>
    <x v="17"/>
    <d v="2018-11-01T00:00:00"/>
    <s v="-"/>
    <s v="Mantenimiento Electrico"/>
    <d v="2023-09-04T00:00:00"/>
    <d v="1899-12-30T21:10:24"/>
    <d v="2023-09-04T00:00:00"/>
    <d v="1899-12-30T21:36:56"/>
    <n v="1592"/>
    <n v="26.533333333333335"/>
    <s v="se regula sensores  y coloca cangilones en  abastecedor de tubos"/>
    <s v="ajuste"/>
    <n v="36"/>
    <s v="septiembre"/>
    <s v="T"/>
    <m/>
    <s v="no"/>
    <m/>
    <m/>
    <m/>
  </r>
  <r>
    <n v="150523"/>
    <x v="19"/>
    <s v="Moreno"/>
    <x v="9"/>
    <d v="2018-11-01T00:00:00"/>
    <s v="-"/>
    <s v="Mantenimiento Mecanico"/>
    <d v="2023-09-05T00:00:00"/>
    <d v="1899-12-30T01:19:43"/>
    <d v="2023-09-05T00:00:00"/>
    <d v="1899-12-30T01:31:07"/>
    <n v="684"/>
    <n v="11.4"/>
    <s v="regulación de celofanadora"/>
    <s v="ajuste"/>
    <n v="36"/>
    <s v="septiembre"/>
    <s v="N"/>
    <m/>
    <s v="no"/>
    <m/>
    <m/>
    <m/>
  </r>
  <r>
    <n v="150524"/>
    <x v="6"/>
    <s v="Moreno"/>
    <x v="7"/>
    <d v="2023-07-19T00:00:00"/>
    <s v="Juan Manuel"/>
    <s v="Mantenimiento Electrico"/>
    <d v="2023-09-05T00:00:00"/>
    <d v="1899-12-30T06:06:56"/>
    <d v="2023-09-05T00:00:00"/>
    <d v="1899-12-30T06:32:00"/>
    <n v="1504"/>
    <n v="25.066666666666666"/>
    <s v="sin informacion"/>
    <s v="sin informacion"/>
    <n v="36"/>
    <s v="septiembre"/>
    <s v="M"/>
    <m/>
    <s v="sin informacion"/>
    <m/>
    <m/>
    <m/>
  </r>
  <r>
    <n v="150528"/>
    <x v="10"/>
    <s v="Moreno"/>
    <x v="7"/>
    <d v="2020-09-30T00:00:00"/>
    <s v="Martín"/>
    <s v="Mantenimiento Mecanico"/>
    <d v="2023-09-05T00:00:00"/>
    <d v="1899-12-30T07:08:30"/>
    <d v="2023-09-05T00:00:00"/>
    <d v="1899-12-30T07:36:48"/>
    <n v="1698"/>
    <n v="28.3"/>
    <s v="se tensaron correas pinzas"/>
    <s v="ajuste"/>
    <n v="36"/>
    <s v="septiembre"/>
    <s v="M"/>
    <m/>
    <s v="no"/>
    <m/>
    <m/>
    <m/>
  </r>
  <r>
    <n v="150533"/>
    <x v="19"/>
    <s v="Moreno"/>
    <x v="12"/>
    <d v="2020-02-21T00:00:00"/>
    <s v="Martín"/>
    <s v="Mantenimiento Mecanico"/>
    <d v="2023-09-05T00:00:00"/>
    <d v="1899-12-30T09:30:40"/>
    <d v="2023-09-05T00:00:00"/>
    <d v="1899-12-30T09:45:36"/>
    <n v="896"/>
    <n v="14.933333333333334"/>
    <s v="Se regula sensor de desenvuelta"/>
    <s v="ajuste"/>
    <n v="36"/>
    <s v="septiembre"/>
    <s v="M"/>
    <m/>
    <s v="no"/>
    <m/>
    <m/>
    <m/>
  </r>
  <r>
    <n v="150534"/>
    <x v="19"/>
    <s v="Moreno"/>
    <x v="12"/>
    <d v="2020-02-21T00:00:00"/>
    <s v="Martín"/>
    <s v="Mantenimiento Electrico"/>
    <d v="2023-09-05T00:00:00"/>
    <d v="1899-12-30T09:45:48"/>
    <d v="2023-09-05T00:00:00"/>
    <d v="1899-12-30T09:55:54"/>
    <n v="606"/>
    <n v="10.1"/>
    <s v="Se regula sensor de desenvuelta"/>
    <s v="ajuste"/>
    <n v="36"/>
    <s v="septiembre"/>
    <s v="M"/>
    <m/>
    <s v="no"/>
    <m/>
    <m/>
    <m/>
  </r>
  <r>
    <n v="150536"/>
    <x v="6"/>
    <s v="Moreno"/>
    <x v="15"/>
    <d v="2018-11-01T00:00:00"/>
    <s v="-"/>
    <s v="Mantenimiento Mecanico"/>
    <d v="2023-09-05T00:00:00"/>
    <d v="1899-12-30T09:54:39"/>
    <d v="2023-09-05T00:00:00"/>
    <d v="1899-12-30T10:12:51"/>
    <n v="1092"/>
    <n v="18.2"/>
    <s v="se cambia correa de etiquetadora"/>
    <s v="ajuste"/>
    <n v="36"/>
    <s v="septiembre"/>
    <s v="M"/>
    <m/>
    <s v="no"/>
    <m/>
    <m/>
    <m/>
  </r>
  <r>
    <n v="150538"/>
    <x v="10"/>
    <s v="Moreno"/>
    <x v="7"/>
    <d v="2020-09-30T00:00:00"/>
    <s v="Martín"/>
    <s v="Mantenimiento Mecanico"/>
    <d v="2023-09-05T00:00:00"/>
    <d v="1899-12-30T10:35:04"/>
    <d v="2023-09-05T00:00:00"/>
    <d v="1899-12-30T11:03:38"/>
    <n v="1714"/>
    <n v="28.566666666666666"/>
    <s v="se regulo sensores de cuchilla"/>
    <s v="ajuste"/>
    <n v="36"/>
    <s v="septiembre"/>
    <s v="M"/>
    <m/>
    <s v="no"/>
    <m/>
    <m/>
    <m/>
  </r>
  <r>
    <n v="150539"/>
    <x v="11"/>
    <s v="Moreno"/>
    <x v="9"/>
    <d v="2018-11-01T00:00:00"/>
    <s v="-"/>
    <s v="Mantenimiento Electrico"/>
    <d v="2023-09-05T00:00:00"/>
    <d v="1899-12-30T10:51:29"/>
    <d v="2023-09-05T00:00:00"/>
    <d v="1899-12-30T11:39:35"/>
    <n v="2886"/>
    <n v="48.1"/>
    <s v="regulación"/>
    <s v="ajuste"/>
    <n v="36"/>
    <s v="septiembre"/>
    <s v="M"/>
    <m/>
    <s v="no"/>
    <m/>
    <m/>
    <m/>
  </r>
  <r>
    <n v="150540"/>
    <x v="0"/>
    <s v="Moreno"/>
    <x v="13"/>
    <d v="2018-11-01T00:00:00"/>
    <s v="-"/>
    <s v="Mantenimiento Mecanico"/>
    <d v="2023-09-05T00:00:00"/>
    <d v="1899-12-30T10:59:34"/>
    <d v="2023-09-05T00:00:00"/>
    <d v="1899-12-30T13:07:15"/>
    <n v="7661"/>
    <n v="127.68333333333334"/>
    <s v="sin informacion"/>
    <s v="sin informacion"/>
    <n v="36"/>
    <s v="septiembre"/>
    <s v="M"/>
    <m/>
    <s v="sin informacion"/>
    <m/>
    <m/>
    <m/>
  </r>
  <r>
    <n v="150542"/>
    <x v="10"/>
    <s v="Moreno"/>
    <x v="7"/>
    <d v="2020-09-30T00:00:00"/>
    <s v="Martín"/>
    <s v="Mantenimiento Mecanico"/>
    <d v="2023-09-05T00:00:00"/>
    <d v="1899-12-30T11:29:42"/>
    <d v="2023-09-05T00:00:00"/>
    <d v="1899-12-30T11:37:33"/>
    <n v="471"/>
    <n v="7.85"/>
    <s v="microparada"/>
    <s v="microparada"/>
    <n v="36"/>
    <s v="septiembre"/>
    <s v="M"/>
    <m/>
    <s v="microparada"/>
    <m/>
    <m/>
    <m/>
  </r>
  <r>
    <n v="150543"/>
    <x v="10"/>
    <s v="Moreno"/>
    <x v="7"/>
    <d v="2020-09-30T00:00:00"/>
    <s v="Martín"/>
    <s v="Mantenimiento Mecanico"/>
    <d v="2023-09-05T00:00:00"/>
    <d v="1899-12-30T11:40:45"/>
    <d v="2023-09-05T00:00:00"/>
    <d v="1899-12-30T12:09:20"/>
    <n v="1715"/>
    <n v="28.583333333333332"/>
    <s v="se regulo sensores de cuchilla"/>
    <s v="ajuste"/>
    <n v="36"/>
    <s v="septiembre"/>
    <s v="M"/>
    <m/>
    <s v="no"/>
    <m/>
    <m/>
    <m/>
  </r>
  <r>
    <n v="150544"/>
    <x v="11"/>
    <s v="Moreno"/>
    <x v="9"/>
    <d v="2018-11-01T00:00:00"/>
    <s v="-"/>
    <s v="Mantenimiento Electrico"/>
    <d v="2023-09-05T00:00:00"/>
    <d v="1899-12-30T11:41:43"/>
    <d v="2023-09-05T00:00:00"/>
    <d v="1899-12-30T11:56:04"/>
    <n v="861"/>
    <n v="14.35"/>
    <s v="regulación"/>
    <s v="ajuste"/>
    <n v="36"/>
    <s v="septiembre"/>
    <s v="M"/>
    <m/>
    <s v="no"/>
    <m/>
    <m/>
    <m/>
  </r>
  <r>
    <n v="150545"/>
    <x v="38"/>
    <s v="Moreno"/>
    <x v="11"/>
    <d v="2018-11-01T00:00:00"/>
    <s v="-"/>
    <s v="Mantenimiento Mecanico"/>
    <d v="2023-09-05T00:00:00"/>
    <d v="1899-12-30T11:52:39"/>
    <d v="2023-09-05T00:00:00"/>
    <d v="1899-12-30T12:16:16"/>
    <n v="1417"/>
    <n v="23.616666666666667"/>
    <s v="Se ajusta perno bola suelto"/>
    <s v="ajuste"/>
    <n v="36"/>
    <s v="septiembre"/>
    <s v="M"/>
    <m/>
    <s v="no"/>
    <m/>
    <m/>
    <m/>
  </r>
  <r>
    <n v="150547"/>
    <x v="2"/>
    <s v="Moreno"/>
    <x v="20"/>
    <d v="2021-10-06T00:00:00"/>
    <s v="Sebastian "/>
    <s v="Mantenimiento Mecanico"/>
    <d v="2023-09-05T00:00:00"/>
    <d v="1899-12-30T12:15:40"/>
    <d v="2023-09-05T00:00:00"/>
    <d v="1899-12-30T13:53:36"/>
    <n v="5876"/>
    <n v="97.933333333333337"/>
    <s v="sin informacion"/>
    <s v="sin informacion"/>
    <n v="36"/>
    <s v="septiembre"/>
    <s v="M"/>
    <m/>
    <s v="sin informacion"/>
    <m/>
    <m/>
    <m/>
  </r>
  <r>
    <n v="150549"/>
    <x v="22"/>
    <s v="Moreno"/>
    <x v="17"/>
    <d v="2019-12-10T00:00:00"/>
    <s v="Martín"/>
    <s v="Mantenimiento Mecanico"/>
    <d v="2023-09-05T00:00:00"/>
    <d v="1899-12-30T12:31:06"/>
    <d v="2023-09-05T00:00:00"/>
    <d v="1899-12-30T13:53:21"/>
    <n v="4935"/>
    <n v="82.25"/>
    <s v="tenia mugre la manguera de aspiracion del laser, lo soluciona el maquinista"/>
    <s v="no aplica"/>
    <n v="36"/>
    <s v="septiembre"/>
    <s v="M"/>
    <m/>
    <s v="no aplica"/>
    <m/>
    <m/>
    <m/>
  </r>
  <r>
    <n v="150551"/>
    <x v="11"/>
    <s v="Moreno"/>
    <x v="9"/>
    <d v="2018-11-01T00:00:00"/>
    <s v="-"/>
    <s v="Mantenimiento Electrico"/>
    <d v="2023-09-05T00:00:00"/>
    <d v="1899-12-30T12:46:04"/>
    <d v="2023-09-05T00:00:00"/>
    <d v="1899-12-30T13:52:33"/>
    <n v="3989"/>
    <n v="66.483333333333334"/>
    <s v="regulación"/>
    <s v="ajuste"/>
    <n v="36"/>
    <s v="septiembre"/>
    <s v="M"/>
    <m/>
    <s v="no"/>
    <m/>
    <m/>
    <m/>
  </r>
  <r>
    <n v="150553"/>
    <x v="23"/>
    <s v="Moreno"/>
    <x v="3"/>
    <d v="2023-01-04T00:00:00"/>
    <s v="Juan Manuel"/>
    <s v="Mantenimiento Electrico"/>
    <d v="2023-09-05T00:00:00"/>
    <d v="1899-12-30T12:58:10"/>
    <d v="2023-09-05T00:00:00"/>
    <d v="1899-12-30T13:52:58"/>
    <n v="3288"/>
    <n v="54.8"/>
    <s v="sin informacion"/>
    <s v="sin informacion"/>
    <n v="36"/>
    <s v="septiembre"/>
    <s v="M"/>
    <m/>
    <s v="sin informacion"/>
    <m/>
    <m/>
    <m/>
  </r>
  <r>
    <n v="150556"/>
    <x v="0"/>
    <s v="Moreno"/>
    <x v="2"/>
    <d v="2018-11-01T00:00:00"/>
    <s v="-"/>
    <s v="Mantenimiento Mecanico"/>
    <d v="2023-09-05T00:00:00"/>
    <d v="1899-12-30T14:13:49"/>
    <d v="2023-09-05T00:00:00"/>
    <d v="1899-12-30T14:28:10"/>
    <n v="861"/>
    <n v="14.35"/>
    <s v="se retocó eje guía del pico número 15"/>
    <s v="ajuste"/>
    <n v="36"/>
    <s v="septiembre"/>
    <s v="T"/>
    <m/>
    <s v="no"/>
    <m/>
    <m/>
    <m/>
  </r>
  <r>
    <n v="150558"/>
    <x v="0"/>
    <s v="Moreno"/>
    <x v="2"/>
    <d v="2018-11-01T00:00:00"/>
    <s v="-"/>
    <s v="Mantenimiento Mecanico"/>
    <d v="2023-09-05T00:00:00"/>
    <d v="1899-12-30T14:28:19"/>
    <d v="2023-09-05T00:00:00"/>
    <d v="1899-12-30T15:53:07"/>
    <n v="5088"/>
    <n v="84.8"/>
    <s v="se retocó eje guía del pico número 15"/>
    <s v="ajuste"/>
    <n v="36"/>
    <s v="septiembre"/>
    <s v="T"/>
    <m/>
    <s v="no"/>
    <m/>
    <m/>
    <m/>
  </r>
  <r>
    <n v="150559"/>
    <x v="28"/>
    <s v="Moreno"/>
    <x v="18"/>
    <d v="2018-11-01T00:00:00"/>
    <s v="-"/>
    <s v="Mantenimiento Mecanico"/>
    <d v="2023-09-05T00:00:00"/>
    <d v="1899-12-30T14:30:03"/>
    <d v="2023-09-05T00:00:00"/>
    <d v="1899-12-30T14:33:30"/>
    <n v="207"/>
    <n v="3.45"/>
    <s v="microparada"/>
    <s v="microparada"/>
    <n v="36"/>
    <s v="septiembre"/>
    <s v="T"/>
    <m/>
    <s v="microparada"/>
    <m/>
    <m/>
    <m/>
  </r>
  <r>
    <n v="150560"/>
    <x v="28"/>
    <s v="Moreno"/>
    <x v="18"/>
    <d v="2018-11-01T00:00:00"/>
    <s v="-"/>
    <s v="Mantenimiento Mecanico"/>
    <d v="2023-09-05T00:00:00"/>
    <d v="1899-12-30T14:33:35"/>
    <d v="2023-09-05T00:00:00"/>
    <d v="1899-12-30T15:10:33"/>
    <n v="2218"/>
    <n v="36.966666666666669"/>
    <s v="se ajusta eje  de girafa"/>
    <s v="ajuste"/>
    <n v="36"/>
    <s v="septiembre"/>
    <s v="T"/>
    <m/>
    <s v="no"/>
    <m/>
    <m/>
    <m/>
  </r>
  <r>
    <n v="150569"/>
    <x v="23"/>
    <s v="Moreno"/>
    <x v="19"/>
    <d v="2018-11-01T00:00:00"/>
    <s v="-"/>
    <s v="Mantenimiento Electrico"/>
    <d v="2023-09-05T00:00:00"/>
    <d v="1899-12-30T16:31:52"/>
    <d v="2023-09-05T00:00:00"/>
    <d v="1899-12-30T17:01:50"/>
    <n v="1798"/>
    <n v="29.966666666666665"/>
    <s v="se cambia sensor"/>
    <s v="rotura"/>
    <n v="36"/>
    <s v="septiembre"/>
    <s v="T"/>
    <m/>
    <s v="si"/>
    <m/>
    <m/>
    <m/>
  </r>
  <r>
    <n v="150570"/>
    <x v="28"/>
    <s v="Moreno"/>
    <x v="18"/>
    <d v="2018-11-01T00:00:00"/>
    <s v="-"/>
    <s v="Mantenimiento Mecanico"/>
    <d v="2023-09-05T00:00:00"/>
    <d v="1899-12-30T16:37:32"/>
    <d v="2023-09-05T00:00:00"/>
    <d v="1899-12-30T17:10:54"/>
    <n v="2002"/>
    <n v="33.366666666666667"/>
    <s v="se ajusta eje  de girafa"/>
    <s v="ajuste"/>
    <n v="36"/>
    <s v="septiembre"/>
    <s v="T"/>
    <m/>
    <s v="no"/>
    <m/>
    <m/>
    <m/>
  </r>
  <r>
    <n v="150572"/>
    <x v="19"/>
    <s v="Moreno"/>
    <x v="9"/>
    <d v="2018-11-01T00:00:00"/>
    <s v="-"/>
    <s v="Mantenimiento Mecanico"/>
    <d v="2023-09-05T00:00:00"/>
    <d v="1899-12-30T16:38:53"/>
    <d v="2023-09-05T00:00:00"/>
    <d v="1899-12-30T17:06:13"/>
    <n v="1640"/>
    <n v="27.333333333333332"/>
    <s v="sin informacion"/>
    <s v="sin informacion"/>
    <n v="36"/>
    <s v="septiembre"/>
    <s v="T"/>
    <m/>
    <s v="sin informacion"/>
    <m/>
    <m/>
    <m/>
  </r>
  <r>
    <n v="150573"/>
    <x v="19"/>
    <s v="Moreno"/>
    <x v="10"/>
    <d v="2023-05-17T00:00:00"/>
    <s v="Juan Manuel"/>
    <s v="Mantenimiento Mecanico"/>
    <d v="2023-09-05T00:00:00"/>
    <d v="1899-12-30T16:50:19"/>
    <d v="2023-09-05T00:00:00"/>
    <d v="1899-12-30T16:59:51"/>
    <n v="572"/>
    <n v="9.5333333333333332"/>
    <s v="microparada"/>
    <s v="microparada"/>
    <n v="36"/>
    <s v="septiembre"/>
    <s v="T"/>
    <m/>
    <s v="microparada"/>
    <m/>
    <m/>
    <m/>
  </r>
  <r>
    <n v="150578"/>
    <x v="19"/>
    <s v="Moreno"/>
    <x v="3"/>
    <d v="2021-02-04T00:00:00"/>
    <s v="Victor"/>
    <s v="Mantenimiento Mecanico"/>
    <d v="2023-09-05T00:00:00"/>
    <d v="1899-12-30T18:04:05"/>
    <d v="2023-09-05T00:00:00"/>
    <d v="1899-12-30T18:09:54"/>
    <n v="349"/>
    <n v="5.8166666666666664"/>
    <s v="microparada"/>
    <s v="microparada"/>
    <n v="36"/>
    <s v="septiembre"/>
    <s v="T"/>
    <m/>
    <s v="microparada"/>
    <m/>
    <m/>
    <m/>
  </r>
  <r>
    <n v="150580"/>
    <x v="0"/>
    <s v="Moreno"/>
    <x v="3"/>
    <d v="2021-02-04T00:00:00"/>
    <s v="Victor"/>
    <s v="Mantenimiento Mecanico"/>
    <d v="2023-09-05T00:00:00"/>
    <d v="1899-12-30T18:18:28"/>
    <d v="2023-09-05T00:00:00"/>
    <d v="1899-12-30T18:51:15"/>
    <n v="1967"/>
    <n v="32.783333333333331"/>
    <s v="se hacen roscas y se colocan  tornillos nuevos en acrílico de llenadora"/>
    <s v="rotura"/>
    <n v="36"/>
    <s v="septiembre"/>
    <s v="T"/>
    <m/>
    <s v="si"/>
    <m/>
    <m/>
    <m/>
  </r>
  <r>
    <n v="150581"/>
    <x v="19"/>
    <s v="Moreno"/>
    <x v="9"/>
    <d v="2018-11-01T00:00:00"/>
    <s v="-"/>
    <s v="Mantenimiento Mecanico"/>
    <d v="2023-09-05T00:00:00"/>
    <d v="1899-12-30T18:18:45"/>
    <d v="2023-09-05T00:00:00"/>
    <d v="1899-12-30T20:10:17"/>
    <n v="6692"/>
    <n v="111.53333333333333"/>
    <s v="se cambió correa de tracción de celofán"/>
    <s v="rotura"/>
    <n v="36"/>
    <s v="septiembre"/>
    <s v="T"/>
    <m/>
    <s v="si"/>
    <m/>
    <m/>
    <m/>
  </r>
  <r>
    <n v="150582"/>
    <x v="19"/>
    <s v="Moreno"/>
    <x v="10"/>
    <d v="2023-05-17T00:00:00"/>
    <s v="Juan Manuel"/>
    <s v="Mantenimiento Mecanico"/>
    <d v="2023-09-05T00:00:00"/>
    <d v="1899-12-30T18:19:38"/>
    <d v="2023-09-05T00:00:00"/>
    <d v="1899-12-30T19:10:58"/>
    <n v="3080"/>
    <n v="51.333333333333336"/>
    <s v="regulación de cuchillas"/>
    <s v="ajuste"/>
    <n v="36"/>
    <s v="septiembre"/>
    <s v="T"/>
    <m/>
    <s v="no"/>
    <m/>
    <m/>
    <m/>
  </r>
  <r>
    <n v="150584"/>
    <x v="12"/>
    <s v="Moreno"/>
    <x v="7"/>
    <d v="2018-11-01T00:00:00"/>
    <s v="-"/>
    <s v="Mantenimiento Mecanico"/>
    <d v="2023-09-05T00:00:00"/>
    <d v="1899-12-30T18:34:35"/>
    <d v="2023-09-05T00:00:00"/>
    <d v="1899-12-30T19:17:53"/>
    <n v="2598"/>
    <n v="43.3"/>
    <s v="se destraba cinta transportadora"/>
    <s v="ajuste"/>
    <n v="36"/>
    <s v="septiembre"/>
    <s v="T"/>
    <m/>
    <s v="no"/>
    <m/>
    <m/>
    <m/>
  </r>
  <r>
    <n v="150588"/>
    <x v="19"/>
    <s v="Moreno"/>
    <x v="10"/>
    <d v="2023-05-17T00:00:00"/>
    <s v="Juan Manuel"/>
    <s v="Mantenimiento Mecanico"/>
    <d v="2023-09-05T00:00:00"/>
    <d v="1899-12-30T19:35:02"/>
    <d v="2023-09-05T00:00:00"/>
    <d v="1899-12-30T19:47:01"/>
    <n v="719"/>
    <n v="11.983333333333333"/>
    <s v="regulación de celofán"/>
    <s v="ajuste"/>
    <n v="36"/>
    <s v="septiembre"/>
    <s v="T"/>
    <m/>
    <s v="no"/>
    <m/>
    <m/>
    <m/>
  </r>
  <r>
    <n v="150595"/>
    <x v="34"/>
    <s v="Moreno"/>
    <x v="3"/>
    <d v="2021-03-10T00:00:00"/>
    <s v="Martín"/>
    <s v="Mantenimiento Mecanico"/>
    <d v="2023-09-05T00:00:00"/>
    <d v="1899-12-30T20:51:04"/>
    <d v="2023-09-05T00:00:00"/>
    <d v="1899-12-30T21:19:29"/>
    <n v="1705"/>
    <n v="28.416666666666668"/>
    <s v="se ajusta eje de cierre de pinzas"/>
    <s v="ajuste"/>
    <n v="36"/>
    <s v="septiembre"/>
    <s v="T"/>
    <m/>
    <s v="no"/>
    <m/>
    <m/>
    <m/>
  </r>
  <r>
    <n v="150596"/>
    <x v="6"/>
    <s v="Moreno"/>
    <x v="1"/>
    <d v="2018-11-01T00:00:00"/>
    <s v="-"/>
    <s v="Mantenimiento Electrico"/>
    <d v="2023-09-05T00:00:00"/>
    <d v="1899-12-30T20:51:35"/>
    <d v="2023-09-05T00:00:00"/>
    <d v="1899-12-30T20:51:38"/>
    <n v="3"/>
    <n v="0.05"/>
    <s v="microparada"/>
    <s v="microparada"/>
    <n v="36"/>
    <s v="septiembre"/>
    <s v="T"/>
    <m/>
    <s v="microparada"/>
    <m/>
    <m/>
    <m/>
  </r>
  <r>
    <n v="150597"/>
    <x v="6"/>
    <s v="Moreno"/>
    <x v="1"/>
    <d v="2018-11-01T00:00:00"/>
    <s v="-"/>
    <s v="Mantenimiento Mecanico"/>
    <d v="2023-09-05T00:00:00"/>
    <d v="1899-12-30T20:51:44"/>
    <d v="2023-09-05T00:00:00"/>
    <d v="1899-12-30T20:54:52"/>
    <n v="188"/>
    <n v="3.1333333333333333"/>
    <s v="microparada"/>
    <s v="microparada"/>
    <n v="36"/>
    <s v="septiembre"/>
    <s v="T"/>
    <m/>
    <s v="microparada"/>
    <m/>
    <m/>
    <m/>
  </r>
  <r>
    <n v="150601"/>
    <x v="19"/>
    <s v="Moreno"/>
    <x v="9"/>
    <d v="2018-11-01T00:00:00"/>
    <s v="-"/>
    <s v="Mantenimiento Mecanico"/>
    <d v="2023-09-05T00:00:00"/>
    <d v="1899-12-30T21:21:54"/>
    <d v="2023-09-05T00:00:00"/>
    <d v="1899-12-30T23:46:55"/>
    <n v="8701"/>
    <n v="145.01666666666668"/>
    <s v="sin informacion"/>
    <s v="sin informacion"/>
    <n v="36"/>
    <s v="septiembre"/>
    <s v="T"/>
    <m/>
    <s v="sin informacion"/>
    <m/>
    <m/>
    <m/>
  </r>
  <r>
    <n v="150603"/>
    <x v="19"/>
    <s v="Moreno"/>
    <x v="9"/>
    <d v="2018-11-01T00:00:00"/>
    <s v="-"/>
    <s v="Mantenimiento Mecanico"/>
    <d v="2023-09-06T00:00:00"/>
    <d v="1899-12-30T00:16:37"/>
    <d v="2023-09-06T00:00:00"/>
    <d v="1899-12-30T01:20:16"/>
    <n v="3819"/>
    <n v="63.65"/>
    <s v="se cambió correa de tracción de celofán"/>
    <s v="rotura"/>
    <n v="36"/>
    <s v="septiembre"/>
    <s v="N"/>
    <m/>
    <s v="si"/>
    <m/>
    <m/>
    <m/>
  </r>
  <r>
    <n v="150611"/>
    <x v="3"/>
    <s v="Moreno"/>
    <x v="5"/>
    <d v="2018-11-01T00:00:00"/>
    <s v="-"/>
    <s v="Mantenimiento Mecanico"/>
    <d v="2023-09-06T00:00:00"/>
    <d v="1899-12-30T08:14:11"/>
    <d v="2023-09-06T00:00:00"/>
    <d v="1899-12-30T09:31:10"/>
    <n v="4619"/>
    <n v="76.983333333333334"/>
    <s v="se cambia tornillo partido en pinza roscadora"/>
    <s v="rotura"/>
    <n v="36"/>
    <s v="septiembre"/>
    <s v="M"/>
    <m/>
    <s v="si"/>
    <m/>
    <m/>
    <m/>
  </r>
  <r>
    <n v="150621"/>
    <x v="11"/>
    <s v="Moreno"/>
    <x v="9"/>
    <d v="2018-11-01T00:00:00"/>
    <s v="-"/>
    <s v="Mantenimiento Mecanico"/>
    <d v="2023-09-06T00:00:00"/>
    <d v="1899-12-30T09:57:28"/>
    <d v="2023-09-06T00:00:00"/>
    <d v="1899-12-30T14:32:09"/>
    <n v="16481"/>
    <n v="274.68333333333334"/>
    <s v="se regula celofanadora y se reinicia transportadora variador"/>
    <s v="ajuste"/>
    <n v="36"/>
    <s v="septiembre"/>
    <s v="M"/>
    <m/>
    <s v="no"/>
    <m/>
    <m/>
    <m/>
  </r>
  <r>
    <n v="150627"/>
    <x v="17"/>
    <s v="Moreno"/>
    <x v="11"/>
    <d v="2021-03-08T00:00:00"/>
    <s v="Martín"/>
    <s v="Mantenimiento Mecanico"/>
    <d v="2023-09-06T00:00:00"/>
    <d v="1899-12-30T10:29:39"/>
    <d v="2023-09-06T00:00:00"/>
    <d v="1899-12-30T11:25:58"/>
    <n v="3379"/>
    <n v="56.31666666666667"/>
    <s v="Se arma y se colocan cangilones nuevos reeplazando los rotos"/>
    <s v="rotura"/>
    <n v="36"/>
    <s v="septiembre"/>
    <s v="M"/>
    <m/>
    <s v="si"/>
    <m/>
    <m/>
    <m/>
  </r>
  <r>
    <n v="150631"/>
    <x v="19"/>
    <s v="Moreno"/>
    <x v="10"/>
    <d v="2023-05-17T00:00:00"/>
    <s v="Juan Manuel"/>
    <s v="Mantenimiento Mecanico"/>
    <d v="2023-09-06T00:00:00"/>
    <d v="1899-12-30T13:11:50"/>
    <d v="2023-09-06T00:00:00"/>
    <d v="1899-12-30T13:28:23"/>
    <n v="993"/>
    <n v="16.55"/>
    <s v="se regula celofanadora"/>
    <s v="ajuste"/>
    <n v="36"/>
    <s v="septiembre"/>
    <s v="M"/>
    <m/>
    <s v="no"/>
    <m/>
    <m/>
    <m/>
  </r>
  <r>
    <n v="150638"/>
    <x v="34"/>
    <s v="Moreno"/>
    <x v="7"/>
    <d v="2021-03-10T00:00:00"/>
    <s v="Martín"/>
    <s v="Mantenimiento Mecanico"/>
    <d v="2023-09-06T00:00:00"/>
    <d v="1899-12-30T14:36:15"/>
    <d v="2023-09-06T00:00:00"/>
    <d v="1899-12-30T14:41:51"/>
    <n v="336"/>
    <n v="5.6"/>
    <s v="microparada"/>
    <s v="microparada"/>
    <n v="36"/>
    <s v="septiembre"/>
    <s v="T"/>
    <m/>
    <s v="microparada"/>
    <m/>
    <m/>
    <m/>
  </r>
  <r>
    <n v="150639"/>
    <x v="0"/>
    <s v="Moreno"/>
    <x v="1"/>
    <d v="2018-11-01T00:00:00"/>
    <s v="-"/>
    <s v="Mantenimiento Mecanico"/>
    <d v="2023-09-06T00:00:00"/>
    <d v="1899-12-30T14:45:24"/>
    <d v="2023-09-06T00:00:00"/>
    <d v="1899-12-30T14:57:15"/>
    <n v="711"/>
    <n v="11.85"/>
    <s v="Se destapa pico número 12"/>
    <s v="ajuste"/>
    <n v="36"/>
    <s v="septiembre"/>
    <s v="T"/>
    <m/>
    <s v="no"/>
    <m/>
    <m/>
    <m/>
  </r>
  <r>
    <n v="150642"/>
    <x v="34"/>
    <s v="Moreno"/>
    <x v="7"/>
    <d v="2021-03-10T00:00:00"/>
    <s v="Martín"/>
    <s v="Mantenimiento Mecanico"/>
    <d v="2023-09-06T00:00:00"/>
    <d v="1899-12-30T14:56:25"/>
    <d v="2023-09-06T00:00:00"/>
    <d v="1899-12-30T15:11:24"/>
    <n v="899"/>
    <n v="14.983333333333333"/>
    <s v="Regulación"/>
    <s v="ajuste"/>
    <n v="36"/>
    <s v="septiembre"/>
    <s v="T"/>
    <m/>
    <s v="no"/>
    <m/>
    <m/>
    <m/>
  </r>
  <r>
    <n v="150645"/>
    <x v="6"/>
    <s v="Moreno"/>
    <x v="14"/>
    <d v="2018-11-01T00:00:00"/>
    <s v="-"/>
    <s v="Mantenimiento Electrico"/>
    <d v="2023-09-06T00:00:00"/>
    <d v="1899-12-30T16:30:17"/>
    <d v="2023-09-06T00:00:00"/>
    <d v="1899-12-30T16:32:41"/>
    <n v="144"/>
    <n v="2.4"/>
    <s v="microparada"/>
    <s v="microparada"/>
    <n v="36"/>
    <s v="septiembre"/>
    <s v="T"/>
    <m/>
    <s v="microparada"/>
    <m/>
    <m/>
    <m/>
  </r>
  <r>
    <n v="150646"/>
    <x v="19"/>
    <s v="Moreno"/>
    <x v="19"/>
    <d v="2018-11-01T00:00:00"/>
    <s v="-"/>
    <s v="Mantenimiento Mecanico"/>
    <d v="2023-09-06T00:00:00"/>
    <d v="1899-12-30T16:51:20"/>
    <d v="2023-09-06T00:00:00"/>
    <d v="1899-12-30T19:48:59"/>
    <n v="10659"/>
    <n v="177.65"/>
    <s v="regulación de celofanadora y pick and play y crimpadora"/>
    <s v="ajuste"/>
    <n v="36"/>
    <s v="septiembre"/>
    <s v="T"/>
    <m/>
    <s v="no"/>
    <m/>
    <m/>
    <m/>
  </r>
  <r>
    <n v="150647"/>
    <x v="27"/>
    <s v="Moreno"/>
    <x v="2"/>
    <d v="2018-11-01T00:00:00"/>
    <s v="-"/>
    <s v="Mantenimiento Mecanico"/>
    <d v="2023-09-06T00:00:00"/>
    <d v="1899-12-30T16:59:24"/>
    <d v="2023-09-06T00:00:00"/>
    <d v="1899-12-30T17:24:42"/>
    <n v="1518"/>
    <n v="25.3"/>
    <s v="jirafa abastecedor de tapas obstruida"/>
    <s v="ajuste"/>
    <n v="36"/>
    <s v="septiembre"/>
    <s v="T"/>
    <m/>
    <s v="no"/>
    <m/>
    <m/>
    <m/>
  </r>
  <r>
    <n v="150651"/>
    <x v="0"/>
    <s v="Moreno"/>
    <x v="14"/>
    <d v="2018-11-01T00:00:00"/>
    <s v="-"/>
    <s v="Mantenimiento Electrico"/>
    <d v="2023-09-06T00:00:00"/>
    <d v="1899-12-30T18:37:37"/>
    <d v="2023-09-06T00:00:00"/>
    <d v="1899-12-30T18:45:50"/>
    <n v="493"/>
    <n v="8.2166666666666668"/>
    <s v="microparada"/>
    <s v="microparada"/>
    <n v="36"/>
    <s v="septiembre"/>
    <s v="T"/>
    <m/>
    <s v="microparada"/>
    <m/>
    <m/>
    <m/>
  </r>
  <r>
    <n v="150658"/>
    <x v="19"/>
    <s v="Moreno"/>
    <x v="10"/>
    <d v="2023-05-17T00:00:00"/>
    <s v="Juan Manuel"/>
    <s v="Mantenimiento Mecanico"/>
    <d v="2023-09-06T00:00:00"/>
    <d v="1899-12-30T19:48:39"/>
    <d v="2023-09-07T00:00:00"/>
    <d v="1899-12-30T00:02:59"/>
    <n v="15260"/>
    <n v="254.33333333333334"/>
    <s v="sin informacion"/>
    <s v="sin informacion"/>
    <n v="36"/>
    <s v="septiembre"/>
    <s v="T"/>
    <m/>
    <s v="sin informacion"/>
    <m/>
    <m/>
    <m/>
  </r>
  <r>
    <n v="150659"/>
    <x v="19"/>
    <s v="Moreno"/>
    <x v="19"/>
    <d v="2018-11-01T00:00:00"/>
    <s v="-"/>
    <s v="Mantenimiento Mecanico"/>
    <d v="2023-09-06T00:00:00"/>
    <d v="1899-12-30T19:49:10"/>
    <d v="2023-09-06T00:00:00"/>
    <d v="1899-12-30T20:53:47"/>
    <n v="3877"/>
    <n v="64.61666666666666"/>
    <s v="sin informacion"/>
    <s v="sin informacion"/>
    <n v="36"/>
    <s v="septiembre"/>
    <s v="T"/>
    <m/>
    <s v="sin informacion"/>
    <m/>
    <m/>
    <m/>
  </r>
  <r>
    <n v="150661"/>
    <x v="0"/>
    <s v="Moreno"/>
    <x v="2"/>
    <d v="2018-11-01T00:00:00"/>
    <s v="-"/>
    <s v="Mantenimiento Mecanico"/>
    <d v="2023-09-07T00:00:00"/>
    <d v="1899-12-30T00:30:27"/>
    <d v="2023-09-07T00:00:00"/>
    <d v="1899-12-30T00:50:05"/>
    <n v="1178"/>
    <n v="19.633333333333333"/>
    <s v="regulación"/>
    <s v="ajuste"/>
    <n v="36"/>
    <s v="septiembre"/>
    <s v="N"/>
    <m/>
    <s v="no"/>
    <m/>
    <m/>
    <m/>
  </r>
  <r>
    <n v="150675"/>
    <x v="16"/>
    <s v="Moreno"/>
    <x v="9"/>
    <d v="2020-01-13T00:00:00"/>
    <s v="Martín"/>
    <s v="Mantenimiento Electrico"/>
    <d v="2023-09-07T00:00:00"/>
    <d v="1899-12-30T07:36:41"/>
    <d v="2023-09-07T00:00:00"/>
    <d v="1899-12-30T07:54:57"/>
    <n v="1096"/>
    <n v="18.266666666666666"/>
    <s v="Se reinician variadores en abastecedor de bombas"/>
    <s v="ajuste"/>
    <n v="36"/>
    <s v="septiembre"/>
    <s v="M"/>
    <m/>
    <s v="no"/>
    <m/>
    <m/>
    <m/>
  </r>
  <r>
    <n v="150678"/>
    <x v="1"/>
    <s v="Moreno"/>
    <x v="2"/>
    <d v="2020-10-16T00:00:00"/>
    <s v="Martín"/>
    <s v="Mantenimiento Electrico"/>
    <d v="2023-09-07T00:00:00"/>
    <d v="1899-12-30T07:53:49"/>
    <d v="2023-09-07T00:00:00"/>
    <d v="1899-12-30T08:24:48"/>
    <n v="1859"/>
    <n v="30.983333333333334"/>
    <s v="se ajustan cámaras de frente y dorso"/>
    <s v="ajuste"/>
    <n v="36"/>
    <s v="septiembre"/>
    <s v="M"/>
    <m/>
    <s v="no"/>
    <m/>
    <m/>
    <m/>
  </r>
  <r>
    <n v="150680"/>
    <x v="3"/>
    <s v="Moreno"/>
    <x v="2"/>
    <d v="2020-02-20T00:00:00"/>
    <s v="Martín"/>
    <s v="Mantenimiento Mecanico"/>
    <d v="2023-09-07T00:00:00"/>
    <d v="1899-12-30T08:46:35"/>
    <d v="2023-09-07T00:00:00"/>
    <d v="1899-12-30T09:21:01"/>
    <n v="2066"/>
    <n v="34.43333333333333"/>
    <s v="se remplazan gotas de estrella por rotura"/>
    <s v="rotura"/>
    <n v="36"/>
    <s v="septiembre"/>
    <s v="M"/>
    <m/>
    <s v="si"/>
    <m/>
    <m/>
    <m/>
  </r>
  <r>
    <n v="150682"/>
    <x v="2"/>
    <s v="Moreno"/>
    <x v="20"/>
    <d v="2021-10-06T00:00:00"/>
    <s v="Sebastian "/>
    <s v="Mantenimiento Mecanico"/>
    <d v="2023-09-07T00:00:00"/>
    <d v="1899-12-30T08:54:50"/>
    <d v="2023-09-07T00:00:00"/>
    <d v="1899-12-30T09:28:07"/>
    <n v="1997"/>
    <n v="33.283333333333331"/>
    <s v="soluciona maquinista"/>
    <s v="no aplica"/>
    <n v="36"/>
    <s v="septiembre"/>
    <s v="M"/>
    <m/>
    <s v="no aplica"/>
    <m/>
    <m/>
    <m/>
  </r>
  <r>
    <n v="150687"/>
    <x v="38"/>
    <s v="Moreno"/>
    <x v="11"/>
    <d v="2018-11-01T00:00:00"/>
    <s v="-"/>
    <s v="Mantenimiento Mecanico"/>
    <d v="2023-09-07T00:00:00"/>
    <d v="1899-12-30T09:25:42"/>
    <d v="2023-09-07T00:00:00"/>
    <d v="1899-12-30T10:42:37"/>
    <n v="4615"/>
    <n v="76.916666666666671"/>
    <s v="se rompe uno de los dedos de orientación, se desarma todo para su reemplazo"/>
    <s v="rotura"/>
    <n v="36"/>
    <s v="septiembre"/>
    <s v="M"/>
    <m/>
    <s v="si"/>
    <m/>
    <m/>
    <m/>
  </r>
  <r>
    <n v="150690"/>
    <x v="43"/>
    <s v="Moreno"/>
    <x v="19"/>
    <d v="2020-09-30T00:00:00"/>
    <s v="Martín"/>
    <s v="Mantenimiento Electrico"/>
    <d v="2023-09-07T00:00:00"/>
    <d v="1899-12-30T10:11:08"/>
    <d v="2023-09-07T00:00:00"/>
    <d v="1899-12-30T10:53:55"/>
    <n v="2567"/>
    <n v="42.783333333333331"/>
    <s v="se cambia conector de sensor "/>
    <s v="rotura"/>
    <n v="36"/>
    <s v="septiembre"/>
    <s v="M"/>
    <m/>
    <s v="si"/>
    <m/>
    <m/>
    <m/>
  </r>
  <r>
    <n v="150691"/>
    <x v="37"/>
    <s v="Moreno"/>
    <x v="5"/>
    <d v="2018-11-01T00:00:00"/>
    <s v="-"/>
    <s v="Mantenimiento Mecanico"/>
    <d v="2023-09-07T00:00:00"/>
    <d v="1899-12-30T10:11:56"/>
    <d v="2023-09-07T00:00:00"/>
    <d v="1899-12-30T10:49:30"/>
    <n v="2254"/>
    <n v="37.56666666666667"/>
    <s v="sin informacion"/>
    <s v="sin informacion"/>
    <n v="36"/>
    <s v="septiembre"/>
    <s v="M"/>
    <m/>
    <s v="sin informacion"/>
    <m/>
    <m/>
    <m/>
  </r>
  <r>
    <n v="150697"/>
    <x v="21"/>
    <s v="Moreno"/>
    <x v="6"/>
    <d v="2018-11-01T00:00:00"/>
    <s v="-"/>
    <s v="Mantenimiento Electrico"/>
    <d v="2023-09-07T00:00:00"/>
    <d v="1899-12-30T11:41:16"/>
    <d v="2023-09-07T00:00:00"/>
    <d v="1899-12-30T12:35:04"/>
    <n v="3228"/>
    <n v="53.8"/>
    <s v="sin informacion"/>
    <s v="sin informacion"/>
    <n v="36"/>
    <s v="septiembre"/>
    <s v="M"/>
    <m/>
    <s v="sin informacion"/>
    <m/>
    <m/>
    <m/>
  </r>
  <r>
    <n v="150698"/>
    <x v="0"/>
    <s v="Moreno"/>
    <x v="19"/>
    <d v="2018-11-01T00:00:00"/>
    <s v="-"/>
    <s v="Mantenimiento Mecanico"/>
    <d v="2023-09-07T00:00:00"/>
    <d v="1899-12-30T11:54:12"/>
    <d v="2023-09-07T00:00:00"/>
    <d v="1899-12-30T12:45:36"/>
    <n v="3084"/>
    <n v="51.4"/>
    <s v="sin informacion"/>
    <s v="sin informacion"/>
    <n v="36"/>
    <s v="septiembre"/>
    <s v="M"/>
    <m/>
    <s v="sin informacion"/>
    <m/>
    <m/>
    <m/>
  </r>
  <r>
    <n v="150699"/>
    <x v="27"/>
    <s v="Moreno"/>
    <x v="2"/>
    <d v="2018-11-01T00:00:00"/>
    <s v="-"/>
    <s v="Mantenimiento Mecanico"/>
    <d v="2023-09-07T00:00:00"/>
    <d v="1899-12-30T11:58:37"/>
    <d v="2023-09-07T00:00:00"/>
    <d v="1899-12-30T13:02:30"/>
    <n v="3833"/>
    <n v="63.883333333333333"/>
    <s v="sin informacion"/>
    <s v="sin informacion"/>
    <n v="36"/>
    <s v="septiembre"/>
    <s v="M"/>
    <m/>
    <s v="sin informacion"/>
    <m/>
    <m/>
    <m/>
  </r>
  <r>
    <n v="150701"/>
    <x v="19"/>
    <s v="Moreno"/>
    <x v="10"/>
    <d v="2023-05-17T00:00:00"/>
    <s v="Juan Manuel"/>
    <s v="Mantenimiento Mecanico"/>
    <d v="2023-09-07T00:00:00"/>
    <d v="1899-12-30T12:21:31"/>
    <d v="2023-09-07T00:00:00"/>
    <d v="1899-12-30T12:21:37"/>
    <n v="6"/>
    <n v="0.1"/>
    <s v="microparada"/>
    <s v="microparada"/>
    <n v="36"/>
    <s v="septiembre"/>
    <s v="M"/>
    <m/>
    <s v="microparada"/>
    <m/>
    <m/>
    <m/>
  </r>
  <r>
    <n v="150703"/>
    <x v="16"/>
    <s v="Moreno"/>
    <x v="9"/>
    <d v="2020-01-13T00:00:00"/>
    <s v="Martín"/>
    <s v="Mantenimiento Electrico"/>
    <d v="2023-09-07T00:00:00"/>
    <d v="1899-12-30T12:37:19"/>
    <d v="2023-09-07T00:00:00"/>
    <d v="1899-12-30T13:06:29"/>
    <n v="1750"/>
    <n v="29.166666666666668"/>
    <s v="regulación"/>
    <s v="ajuste"/>
    <n v="36"/>
    <s v="septiembre"/>
    <s v="M"/>
    <m/>
    <s v="no"/>
    <m/>
    <m/>
    <m/>
  </r>
  <r>
    <n v="150704"/>
    <x v="12"/>
    <s v="Moreno"/>
    <x v="7"/>
    <d v="2018-11-01T00:00:00"/>
    <s v="-"/>
    <s v="Mantenimiento Electrico"/>
    <d v="2023-09-07T00:00:00"/>
    <d v="1899-12-30T12:41:41"/>
    <d v="2023-09-07T00:00:00"/>
    <d v="1899-12-30T13:06:46"/>
    <n v="1505"/>
    <n v="25.083333333333332"/>
    <s v="regulación"/>
    <s v="ajuste"/>
    <n v="36"/>
    <s v="septiembre"/>
    <s v="M"/>
    <m/>
    <s v="no"/>
    <m/>
    <m/>
    <m/>
  </r>
  <r>
    <n v="150706"/>
    <x v="3"/>
    <s v="Moreno"/>
    <x v="2"/>
    <d v="2020-02-20T00:00:00"/>
    <s v="Martín"/>
    <s v="Mantenimiento Mecanico"/>
    <d v="2023-09-07T00:00:00"/>
    <d v="1899-12-30T13:02:44"/>
    <d v="2023-09-07T00:00:00"/>
    <d v="1899-12-30T14:17:08"/>
    <n v="4464"/>
    <n v="74.400000000000006"/>
    <s v="resuelve el maquinista"/>
    <s v="no aplica"/>
    <n v="36"/>
    <s v="septiembre"/>
    <s v="M"/>
    <m/>
    <s v="no aplica"/>
    <m/>
    <m/>
    <m/>
  </r>
  <r>
    <n v="150708"/>
    <x v="19"/>
    <s v="Moreno"/>
    <x v="10"/>
    <d v="2023-05-17T00:00:00"/>
    <s v="Juan Manuel"/>
    <s v="Mantenimiento Mecanico"/>
    <d v="2023-09-07T00:00:00"/>
    <d v="1899-12-30T13:08:40"/>
    <d v="2023-09-07T00:00:00"/>
    <d v="1899-12-30T14:10:51"/>
    <n v="3731"/>
    <n v="62.18333333333333"/>
    <s v="sin informacion"/>
    <s v="sin informacion"/>
    <n v="36"/>
    <s v="septiembre"/>
    <s v="M"/>
    <m/>
    <s v="sin informacion"/>
    <m/>
    <m/>
    <m/>
  </r>
  <r>
    <n v="150709"/>
    <x v="0"/>
    <s v="Moreno"/>
    <x v="19"/>
    <d v="2018-11-01T00:00:00"/>
    <s v="-"/>
    <s v="Mantenimiento Mecanico"/>
    <d v="2023-09-07T00:00:00"/>
    <d v="1899-12-30T13:20:21"/>
    <d v="2023-09-07T00:00:00"/>
    <d v="1899-12-30T14:11:35"/>
    <n v="3074"/>
    <n v="51.233333333333334"/>
    <s v="sin informacion"/>
    <s v="sin informacion"/>
    <n v="36"/>
    <s v="septiembre"/>
    <s v="M"/>
    <m/>
    <s v="sin informacion"/>
    <m/>
    <m/>
    <m/>
  </r>
  <r>
    <n v="150712"/>
    <x v="35"/>
    <s v="Moreno"/>
    <x v="18"/>
    <d v="2018-11-01T00:00:00"/>
    <s v="-"/>
    <s v="Mantenimiento Mecanico"/>
    <d v="2023-09-07T00:00:00"/>
    <d v="1899-12-30T14:34:36"/>
    <d v="2023-09-07T00:00:00"/>
    <d v="1899-12-30T15:24:41"/>
    <n v="3005"/>
    <n v="50.083333333333336"/>
    <s v="soluciona maquinista"/>
    <s v="no aplica"/>
    <n v="36"/>
    <s v="septiembre"/>
    <s v="T"/>
    <m/>
    <s v="no aplica"/>
    <m/>
    <m/>
    <m/>
  </r>
  <r>
    <n v="150713"/>
    <x v="19"/>
    <s v="Moreno"/>
    <x v="19"/>
    <d v="2018-11-01T00:00:00"/>
    <s v="-"/>
    <s v="Mantenimiento Mecanico"/>
    <d v="2023-09-07T00:00:00"/>
    <d v="1899-12-30T14:35:26"/>
    <d v="2023-09-07T00:00:00"/>
    <d v="1899-12-30T18:01:08"/>
    <n v="12342"/>
    <n v="205.7"/>
    <s v="regulación de celofanadora"/>
    <s v="ajuste"/>
    <n v="36"/>
    <s v="septiembre"/>
    <s v="T"/>
    <m/>
    <s v="no"/>
    <m/>
    <m/>
    <m/>
  </r>
  <r>
    <n v="150722"/>
    <x v="3"/>
    <s v="Moreno"/>
    <x v="11"/>
    <d v="2018-11-01T00:00:00"/>
    <s v="-"/>
    <s v="Mantenimiento Mecanico"/>
    <d v="2023-09-07T00:00:00"/>
    <d v="1899-12-30T16:56:57"/>
    <d v="2023-09-07T00:00:00"/>
    <d v="1899-12-30T17:37:00"/>
    <n v="2403"/>
    <n v="40.049999999999997"/>
    <s v="rotura rodamiento lineal"/>
    <s v="rotura"/>
    <n v="36"/>
    <s v="septiembre"/>
    <s v="T"/>
    <m/>
    <s v="si"/>
    <m/>
    <m/>
    <m/>
  </r>
  <r>
    <n v="150724"/>
    <x v="3"/>
    <s v="Moreno"/>
    <x v="2"/>
    <d v="2020-02-20T00:00:00"/>
    <s v="Martín"/>
    <s v="Mantenimiento Mecanico"/>
    <d v="2023-09-07T00:00:00"/>
    <d v="1899-12-30T17:08:43"/>
    <d v="2023-09-07T00:00:00"/>
    <d v="1899-12-30T17:12:55"/>
    <n v="252"/>
    <n v="4.2"/>
    <s v="microparada"/>
    <s v="microparada"/>
    <n v="36"/>
    <s v="septiembre"/>
    <s v="T"/>
    <m/>
    <s v="microparada"/>
    <m/>
    <m/>
    <m/>
  </r>
  <r>
    <n v="150726"/>
    <x v="22"/>
    <s v="Moreno"/>
    <x v="7"/>
    <d v="2021-02-12T00:00:00"/>
    <s v="Martín"/>
    <s v="Mantenimiento Electrico"/>
    <d v="2023-09-07T00:00:00"/>
    <d v="1899-12-30T17:57:54"/>
    <d v="2023-09-07T00:00:00"/>
    <d v="1899-12-30T17:59:07"/>
    <n v="73"/>
    <n v="1.2166666666666666"/>
    <s v="microparada"/>
    <s v="microparada"/>
    <n v="36"/>
    <s v="septiembre"/>
    <s v="T"/>
    <m/>
    <s v="microparada"/>
    <m/>
    <m/>
    <m/>
  </r>
  <r>
    <n v="150732"/>
    <x v="15"/>
    <s v="Moreno"/>
    <x v="3"/>
    <d v="2021-02-04T00:00:00"/>
    <s v="Victor"/>
    <s v="Mantenimiento Mecanico"/>
    <d v="2023-09-07T00:00:00"/>
    <d v="1899-12-30T19:49:28"/>
    <d v="2023-09-07T00:00:00"/>
    <d v="1899-12-30T19:56:22"/>
    <n v="414"/>
    <n v="6.9"/>
    <s v="microparada"/>
    <s v="microparada"/>
    <n v="36"/>
    <s v="septiembre"/>
    <s v="T"/>
    <m/>
    <s v="microparada"/>
    <m/>
    <m/>
    <m/>
  </r>
  <r>
    <n v="150735"/>
    <x v="0"/>
    <s v="Moreno"/>
    <x v="8"/>
    <d v="2018-11-01T00:00:00"/>
    <s v="-"/>
    <s v="Mantenimiento Mecanico"/>
    <d v="2023-09-07T00:00:00"/>
    <d v="1899-12-30T20:25:51"/>
    <d v="2023-09-07T00:00:00"/>
    <d v="1899-12-30T20:59:13"/>
    <n v="2002"/>
    <n v="33.366666666666667"/>
    <s v="se ajusta tornillo de actuador de rotores"/>
    <s v="ajuste"/>
    <n v="36"/>
    <s v="septiembre"/>
    <s v="T"/>
    <m/>
    <s v="no"/>
    <m/>
    <m/>
    <m/>
  </r>
  <r>
    <n v="150737"/>
    <x v="0"/>
    <s v="Moreno"/>
    <x v="8"/>
    <d v="2018-11-01T00:00:00"/>
    <s v="-"/>
    <s v="Mantenimiento Mecanico"/>
    <d v="2023-09-07T00:00:00"/>
    <d v="1899-12-30T21:38:02"/>
    <d v="2023-09-07T00:00:00"/>
    <d v="1899-12-30T21:39:29"/>
    <n v="87"/>
    <n v="1.45"/>
    <s v="microparada"/>
    <s v="microparada"/>
    <n v="36"/>
    <s v="septiembre"/>
    <s v="T"/>
    <m/>
    <s v="microparada"/>
    <m/>
    <m/>
    <m/>
  </r>
  <r>
    <n v="150739"/>
    <x v="6"/>
    <s v="Moreno"/>
    <x v="12"/>
    <d v="2018-11-01T00:00:00"/>
    <s v="-"/>
    <s v="Mantenimiento Electrico"/>
    <d v="2023-09-07T00:00:00"/>
    <d v="1899-12-30T23:44:32"/>
    <d v="2023-09-07T00:00:00"/>
    <d v="1899-12-30T23:56:50"/>
    <n v="738"/>
    <n v="12.3"/>
    <s v="regulación"/>
    <s v="ajuste"/>
    <n v="36"/>
    <s v="septiembre"/>
    <s v="N"/>
    <m/>
    <s v="no"/>
    <m/>
    <m/>
    <m/>
  </r>
  <r>
    <n v="150740"/>
    <x v="6"/>
    <s v="Moreno"/>
    <x v="12"/>
    <d v="2018-11-01T00:00:00"/>
    <s v="-"/>
    <s v="Mantenimiento Mecanico"/>
    <d v="2023-09-08T00:00:00"/>
    <d v="1899-12-30T00:26:45"/>
    <d v="2023-09-08T00:00:00"/>
    <d v="1899-12-30T00:48:57"/>
    <n v="1332"/>
    <n v="22.2"/>
    <s v="se reguló etiquetadora"/>
    <s v="ajuste"/>
    <n v="36"/>
    <s v="septiembre"/>
    <s v="N"/>
    <m/>
    <s v="no"/>
    <m/>
    <m/>
    <m/>
  </r>
  <r>
    <n v="150744"/>
    <x v="0"/>
    <s v="Moreno"/>
    <x v="8"/>
    <d v="2018-11-01T00:00:00"/>
    <s v="-"/>
    <s v="Mantenimiento Mecanico"/>
    <d v="2023-09-08T00:00:00"/>
    <d v="1899-12-30T06:12:35"/>
    <d v="2023-09-08T00:00:00"/>
    <d v="1899-12-30T06:22:52"/>
    <n v="617"/>
    <n v="10.283333333333333"/>
    <s v="se cambia relé de electrovalvula del piston de salida producto lleno"/>
    <s v="rotura"/>
    <n v="36"/>
    <s v="septiembre"/>
    <s v="M"/>
    <m/>
    <s v="si"/>
    <m/>
    <m/>
    <m/>
  </r>
  <r>
    <n v="150745"/>
    <x v="8"/>
    <s v="Moreno"/>
    <x v="4"/>
    <d v="2020-02-20T00:00:00"/>
    <s v="Martín"/>
    <s v="Mantenimiento Mecanico"/>
    <d v="2023-09-08T00:00:00"/>
    <d v="1899-12-30T06:17:32"/>
    <d v="2023-09-08T00:00:00"/>
    <d v="1899-12-30T06:39:34"/>
    <n v="1322"/>
    <n v="22.033333333333335"/>
    <s v="fue por estuchadora 44, regulacion"/>
    <s v="ajuste"/>
    <n v="36"/>
    <s v="septiembre"/>
    <s v="M"/>
    <m/>
    <s v="no"/>
    <m/>
    <m/>
    <m/>
  </r>
  <r>
    <n v="150746"/>
    <x v="0"/>
    <s v="Moreno"/>
    <x v="8"/>
    <d v="2018-11-01T00:00:00"/>
    <s v="-"/>
    <s v="Mantenimiento Electrico"/>
    <d v="2023-09-08T00:00:00"/>
    <d v="1899-12-30T06:23:00"/>
    <d v="2023-09-08T00:00:00"/>
    <d v="1899-12-30T08:02:30"/>
    <n v="5970"/>
    <n v="99.5"/>
    <s v="se cambia relé de electrovalvula del piston de salida producto lleno"/>
    <s v="rotura"/>
    <n v="36"/>
    <s v="septiembre"/>
    <s v="M"/>
    <m/>
    <s v="si"/>
    <m/>
    <m/>
    <m/>
  </r>
  <r>
    <n v="150756"/>
    <x v="0"/>
    <s v="Moreno"/>
    <x v="8"/>
    <d v="2018-11-01T00:00:00"/>
    <s v="-"/>
    <s v="Mantenimiento Electrico"/>
    <d v="2023-09-08T00:00:00"/>
    <d v="1899-12-30T08:11:19"/>
    <d v="2023-09-08T00:00:00"/>
    <d v="1899-12-30T08:16:07"/>
    <n v="288"/>
    <n v="4.8"/>
    <s v="microparada"/>
    <s v="microparada"/>
    <n v="36"/>
    <s v="septiembre"/>
    <s v="M"/>
    <m/>
    <s v="microparada"/>
    <m/>
    <m/>
    <m/>
  </r>
  <r>
    <n v="150758"/>
    <x v="0"/>
    <s v="Moreno"/>
    <x v="8"/>
    <d v="2018-11-01T00:00:00"/>
    <s v="-"/>
    <s v="Mantenimiento Electrico"/>
    <d v="2023-09-08T00:00:00"/>
    <d v="1899-12-30T08:29:58"/>
    <d v="2023-09-08T00:00:00"/>
    <d v="1899-12-30T08:39:56"/>
    <n v="598"/>
    <n v="9.9666666666666668"/>
    <s v="microparada"/>
    <s v="microparada"/>
    <n v="36"/>
    <s v="septiembre"/>
    <s v="M"/>
    <m/>
    <s v="microparada"/>
    <m/>
    <m/>
    <m/>
  </r>
  <r>
    <n v="150762"/>
    <x v="0"/>
    <s v="Moreno"/>
    <x v="14"/>
    <d v="2018-11-01T00:00:00"/>
    <s v="-"/>
    <s v="Mantenimiento Electrico"/>
    <d v="2023-09-08T00:00:00"/>
    <d v="1899-12-30T09:20:59"/>
    <d v="2023-09-08T00:00:00"/>
    <d v="1899-12-30T09:31:32"/>
    <n v="633"/>
    <n v="10.55"/>
    <s v="se resetea variador de lllenadora"/>
    <s v="ajuste"/>
    <n v="36"/>
    <s v="septiembre"/>
    <s v="M"/>
    <m/>
    <s v="no"/>
    <m/>
    <m/>
    <m/>
  </r>
  <r>
    <n v="150766"/>
    <x v="19"/>
    <s v="Moreno"/>
    <x v="10"/>
    <d v="2023-05-17T00:00:00"/>
    <s v="Juan Manuel"/>
    <s v="Mantenimiento Mecanico"/>
    <d v="2023-09-08T00:00:00"/>
    <d v="1899-12-30T10:12:12"/>
    <d v="2023-09-08T00:00:00"/>
    <d v="1899-12-30T11:31:41"/>
    <n v="4769"/>
    <n v="79.483333333333334"/>
    <s v="se regulo presión cuchillas, se bajo un punto la velocidad y se ajusto tiempo de cuchillas"/>
    <s v="ajuste"/>
    <n v="36"/>
    <s v="septiembre"/>
    <s v="M"/>
    <m/>
    <s v="no"/>
    <m/>
    <m/>
    <m/>
  </r>
  <r>
    <n v="150774"/>
    <x v="19"/>
    <s v="Moreno"/>
    <x v="10"/>
    <d v="2023-05-17T00:00:00"/>
    <s v="Juan Manuel"/>
    <s v="Mantenimiento Mecanico"/>
    <d v="2023-09-08T00:00:00"/>
    <d v="1899-12-30T11:50:37"/>
    <d v="2023-09-08T00:00:00"/>
    <d v="1899-12-30T12:43:08"/>
    <n v="3151"/>
    <n v="52.516666666666666"/>
    <s v="se regulo presión cuchillas, se bajo un punto la velocidad y se ajusto tiempo de cuchillas"/>
    <s v="ajuste"/>
    <n v="36"/>
    <s v="septiembre"/>
    <s v="M"/>
    <m/>
    <s v="no"/>
    <m/>
    <m/>
    <m/>
  </r>
  <r>
    <n v="150775"/>
    <x v="23"/>
    <s v="Moreno"/>
    <x v="12"/>
    <d v="2018-11-01T00:00:00"/>
    <s v="-"/>
    <s v="Mantenimiento Electrico"/>
    <d v="2023-09-08T00:00:00"/>
    <d v="1899-12-30T12:34:26"/>
    <d v="2023-09-08T00:00:00"/>
    <d v="1899-12-30T13:04:08"/>
    <n v="1782"/>
    <n v="29.7"/>
    <s v="regulación"/>
    <s v="ajuste"/>
    <n v="36"/>
    <s v="septiembre"/>
    <s v="M"/>
    <m/>
    <s v="no"/>
    <m/>
    <m/>
    <m/>
  </r>
  <r>
    <n v="150776"/>
    <x v="24"/>
    <s v="Moreno"/>
    <x v="3"/>
    <d v="2021-02-04T00:00:00"/>
    <s v="Victor"/>
    <s v="Mantenimiento Electrico"/>
    <d v="2023-09-08T00:00:00"/>
    <d v="1899-12-30T12:38:04"/>
    <d v="2023-09-08T00:00:00"/>
    <d v="1899-12-30T12:38:11"/>
    <n v="7"/>
    <n v="0.11666666666666667"/>
    <s v="microparada"/>
    <s v="microparada"/>
    <n v="36"/>
    <s v="septiembre"/>
    <s v="M"/>
    <m/>
    <s v="microparada"/>
    <m/>
    <m/>
    <m/>
  </r>
  <r>
    <n v="150777"/>
    <x v="24"/>
    <s v="Moreno"/>
    <x v="3"/>
    <d v="2021-02-04T00:00:00"/>
    <s v="Victor"/>
    <s v="Mantenimiento Mecanico"/>
    <d v="2023-09-08T00:00:00"/>
    <d v="1899-12-30T12:38:52"/>
    <d v="2023-09-08T00:00:00"/>
    <d v="1899-12-30T12:50:29"/>
    <n v="697"/>
    <n v="11.616666666666667"/>
    <s v="regulación"/>
    <s v="ajuste"/>
    <n v="36"/>
    <s v="septiembre"/>
    <s v="M"/>
    <m/>
    <s v="no"/>
    <m/>
    <m/>
    <m/>
  </r>
  <r>
    <n v="150783"/>
    <x v="19"/>
    <s v="Moreno"/>
    <x v="10"/>
    <d v="2023-05-17T00:00:00"/>
    <s v="Juan Manuel"/>
    <s v="Mantenimiento Mecanico"/>
    <d v="2023-09-08T00:00:00"/>
    <d v="1899-12-30T14:53:19"/>
    <d v="2023-09-08T00:00:00"/>
    <d v="1899-12-30T15:48:56"/>
    <n v="3337"/>
    <n v="55.616666666666667"/>
    <s v="soluciona mecánico"/>
    <s v="no aplica"/>
    <n v="36"/>
    <s v="septiembre"/>
    <s v="T"/>
    <m/>
    <s v="no aplica"/>
    <m/>
    <m/>
    <m/>
  </r>
  <r>
    <n v="150784"/>
    <x v="22"/>
    <s v="Moreno"/>
    <x v="19"/>
    <d v="2021-08-24T00:00:00"/>
    <s v="Sebastian "/>
    <s v="Mantenimiento Electrico"/>
    <d v="2023-09-08T00:00:00"/>
    <d v="1899-12-30T14:57:18"/>
    <d v="2023-09-08T00:00:00"/>
    <d v="1899-12-30T15:01:12"/>
    <n v="234"/>
    <n v="3.9"/>
    <s v="microparada"/>
    <s v="microparada"/>
    <n v="36"/>
    <s v="septiembre"/>
    <s v="T"/>
    <m/>
    <s v="microparada"/>
    <m/>
    <m/>
    <m/>
  </r>
  <r>
    <n v="150785"/>
    <x v="37"/>
    <s v="Moreno"/>
    <x v="5"/>
    <d v="2018-11-01T00:00:00"/>
    <s v="-"/>
    <s v="Mantenimiento Electrico"/>
    <d v="2023-09-08T00:00:00"/>
    <d v="1899-12-30T15:15:26"/>
    <d v="2023-09-08T00:00:00"/>
    <d v="1899-12-30T16:37:10"/>
    <n v="4904"/>
    <n v="81.733333333333334"/>
    <s v="se colocan soportes de goma  se cambia  tornillo cortado  y se regula para que no haga tanto ruido el abastecedor  de bombas"/>
    <s v="ajuste"/>
    <n v="36"/>
    <s v="septiembre"/>
    <s v="T"/>
    <m/>
    <s v="no"/>
    <m/>
    <m/>
    <m/>
  </r>
  <r>
    <n v="150790"/>
    <x v="19"/>
    <s v="Moreno"/>
    <x v="10"/>
    <d v="2023-05-17T00:00:00"/>
    <s v="Juan Manuel"/>
    <s v="Mantenimiento Mecanico"/>
    <d v="2023-09-08T00:00:00"/>
    <d v="1899-12-30T16:31:27"/>
    <d v="2023-09-08T00:00:00"/>
    <d v="1899-12-30T19:07:32"/>
    <n v="9365"/>
    <n v="156.08333333333334"/>
    <s v="se salio de lugar eje estriado de apertura y cierre de pinzas"/>
    <s v="ajuste"/>
    <n v="36"/>
    <s v="septiembre"/>
    <s v="T"/>
    <m/>
    <s v="no"/>
    <m/>
    <m/>
    <m/>
  </r>
  <r>
    <n v="150792"/>
    <x v="37"/>
    <s v="Moreno"/>
    <x v="5"/>
    <d v="2018-11-01T00:00:00"/>
    <s v="-"/>
    <s v="Mantenimiento Mecanico"/>
    <d v="2023-09-08T00:00:00"/>
    <d v="1899-12-30T16:43:07"/>
    <d v="2023-09-08T00:00:00"/>
    <d v="1899-12-30T20:18:47"/>
    <n v="12940"/>
    <n v="215.66666666666666"/>
    <s v="se colocan soportes de goma  se cambia  tornillo cortado  y se regula para que no haga tanto ruido el abastecedor  de bombas"/>
    <s v="ajuste"/>
    <n v="36"/>
    <s v="septiembre"/>
    <s v="T"/>
    <m/>
    <s v="no"/>
    <m/>
    <m/>
    <m/>
  </r>
  <r>
    <n v="150796"/>
    <x v="3"/>
    <s v="Moreno"/>
    <x v="3"/>
    <d v="2021-02-04T00:00:00"/>
    <s v="Victor"/>
    <s v="Mantenimiento Mecanico"/>
    <d v="2023-09-08T00:00:00"/>
    <d v="1899-12-30T17:35:04"/>
    <d v="2023-09-08T00:00:00"/>
    <d v="1899-12-30T18:56:47"/>
    <n v="4903"/>
    <n v="81.716666666666669"/>
    <s v="se colocó racor en torqueadora"/>
    <s v="ajuste"/>
    <n v="36"/>
    <s v="septiembre"/>
    <s v="T"/>
    <m/>
    <s v="no"/>
    <m/>
    <m/>
    <m/>
  </r>
  <r>
    <n v="150797"/>
    <x v="23"/>
    <s v="Moreno"/>
    <x v="12"/>
    <d v="2018-11-01T00:00:00"/>
    <s v="-"/>
    <s v="Mantenimiento Mecanico"/>
    <d v="2023-09-08T00:00:00"/>
    <d v="1899-12-30T17:35:36"/>
    <d v="2023-09-08T00:00:00"/>
    <d v="1899-12-30T17:38:04"/>
    <n v="148"/>
    <n v="2.4666666666666668"/>
    <s v="microparada"/>
    <s v="microparada"/>
    <n v="36"/>
    <s v="septiembre"/>
    <s v="T"/>
    <m/>
    <s v="microparada"/>
    <m/>
    <m/>
    <m/>
  </r>
  <r>
    <n v="150804"/>
    <x v="10"/>
    <s v="Moreno"/>
    <x v="7"/>
    <d v="2020-09-30T00:00:00"/>
    <s v="Martín"/>
    <s v="Mantenimiento Mecanico"/>
    <d v="2023-09-08T00:00:00"/>
    <d v="1899-12-30T19:35:44"/>
    <d v="2023-09-08T00:00:00"/>
    <d v="1899-12-30T19:52:40"/>
    <n v="1016"/>
    <n v="16.933333333333334"/>
    <s v="transporte trabado con una tapa"/>
    <s v="ajuste"/>
    <n v="36"/>
    <s v="septiembre"/>
    <s v="T"/>
    <m/>
    <s v="no"/>
    <m/>
    <m/>
    <m/>
  </r>
  <r>
    <n v="150807"/>
    <x v="3"/>
    <s v="Moreno"/>
    <x v="3"/>
    <d v="2021-02-04T00:00:00"/>
    <s v="Victor"/>
    <s v="Mantenimiento Mecanico"/>
    <d v="2023-09-08T00:00:00"/>
    <d v="1899-12-30T19:56:43"/>
    <d v="2023-09-08T00:00:00"/>
    <d v="1899-12-30T20:06:30"/>
    <n v="587"/>
    <n v="9.7833333333333332"/>
    <s v="microparada"/>
    <s v="microparada"/>
    <n v="36"/>
    <s v="septiembre"/>
    <s v="T"/>
    <m/>
    <s v="microparada"/>
    <m/>
    <m/>
    <m/>
  </r>
  <r>
    <n v="150808"/>
    <x v="3"/>
    <s v="Moreno"/>
    <x v="3"/>
    <d v="2021-02-04T00:00:00"/>
    <s v="Victor"/>
    <s v="Mantenimiento Mecanico"/>
    <d v="2023-09-08T00:00:00"/>
    <d v="1899-12-30T20:09:57"/>
    <d v="2023-09-08T00:00:00"/>
    <d v="1899-12-30T20:14:48"/>
    <n v="291"/>
    <n v="4.8499999999999996"/>
    <s v="microparada"/>
    <s v="microparada"/>
    <n v="36"/>
    <s v="septiembre"/>
    <s v="T"/>
    <m/>
    <s v="microparada"/>
    <m/>
    <m/>
    <m/>
  </r>
  <r>
    <n v="150809"/>
    <x v="34"/>
    <s v="Moreno"/>
    <x v="3"/>
    <d v="2021-03-10T00:00:00"/>
    <s v="Martín"/>
    <s v="Mantenimiento Mecanico"/>
    <d v="2023-09-08T00:00:00"/>
    <d v="1899-12-30T20:58:46"/>
    <d v="2023-09-08T00:00:00"/>
    <d v="1899-12-30T21:05:58"/>
    <n v="432"/>
    <n v="7.2"/>
    <s v="microparada"/>
    <s v="microparada"/>
    <n v="36"/>
    <s v="septiembre"/>
    <s v="T"/>
    <m/>
    <s v="microparada"/>
    <m/>
    <m/>
    <m/>
  </r>
  <r>
    <n v="150810"/>
    <x v="0"/>
    <s v="Moreno"/>
    <x v="7"/>
    <d v="2018-11-01T00:00:00"/>
    <s v="-"/>
    <s v="Mantenimiento Electrico"/>
    <d v="2023-09-11T00:00:00"/>
    <d v="1899-12-30T06:15:46"/>
    <d v="2023-09-11T00:00:00"/>
    <d v="1899-12-30T07:25:25"/>
    <n v="4179"/>
    <n v="69.650000000000006"/>
    <s v="Celofanadora se salio de lugar eje estriado de apertura y cierre de pinsas"/>
    <s v="ajuste"/>
    <n v="37"/>
    <s v="septiembre"/>
    <s v="M"/>
    <m/>
    <s v="no"/>
    <m/>
    <m/>
    <m/>
  </r>
  <r>
    <n v="150815"/>
    <x v="10"/>
    <s v="Moreno"/>
    <x v="7"/>
    <d v="2020-09-30T00:00:00"/>
    <s v="Martín"/>
    <s v="Mantenimiento Mecanico"/>
    <d v="2023-09-11T00:00:00"/>
    <d v="1899-12-30T07:25:37"/>
    <d v="2023-09-11T00:00:00"/>
    <d v="1899-12-30T07:30:36"/>
    <n v="299"/>
    <n v="4.9833333333333334"/>
    <s v="microparada"/>
    <s v="microparada"/>
    <n v="37"/>
    <s v="septiembre"/>
    <s v="M"/>
    <m/>
    <s v="microparada"/>
    <m/>
    <m/>
    <m/>
  </r>
  <r>
    <n v="150817"/>
    <x v="3"/>
    <s v="Moreno"/>
    <x v="3"/>
    <d v="2021-02-04T00:00:00"/>
    <s v="Victor"/>
    <s v="Mantenimiento Mecanico"/>
    <d v="2023-09-11T00:00:00"/>
    <d v="1899-12-30T08:16:27"/>
    <d v="2023-09-11T00:00:00"/>
    <d v="1899-12-30T09:36:54"/>
    <n v="4827"/>
    <n v="80.45"/>
    <s v="roscadora se suelta vastago rosacado de cabezales"/>
    <s v="ajuste"/>
    <n v="37"/>
    <s v="septiembre"/>
    <s v="M"/>
    <m/>
    <s v="no"/>
    <m/>
    <m/>
    <m/>
  </r>
  <r>
    <n v="150820"/>
    <x v="6"/>
    <s v="Moreno"/>
    <x v="7"/>
    <d v="2023-07-19T00:00:00"/>
    <s v="Juan Manuel"/>
    <s v="Mantenimiento Electrico"/>
    <d v="2023-09-11T00:00:00"/>
    <d v="1899-12-30T08:54:36"/>
    <d v="2023-09-11T00:00:00"/>
    <d v="1899-12-30T09:40:04"/>
    <n v="2728"/>
    <n v="45.466666666666669"/>
    <s v="etiquetadora se cambia parada de emergencia"/>
    <s v="no aplica"/>
    <n v="37"/>
    <s v="septiembre"/>
    <s v="M"/>
    <m/>
    <s v="no aplica"/>
    <m/>
    <m/>
    <m/>
  </r>
  <r>
    <n v="150821"/>
    <x v="3"/>
    <s v="Moreno"/>
    <x v="10"/>
    <d v="2018-11-01T00:00:00"/>
    <s v="-"/>
    <s v="Mantenimiento Electrico"/>
    <d v="2023-09-11T00:00:00"/>
    <d v="1899-12-30T09:09:09"/>
    <d v="2023-09-11T00:00:00"/>
    <d v="1899-12-30T10:36:16"/>
    <n v="5227"/>
    <n v="87.11666666666666"/>
    <s v="sin informacion"/>
    <s v="sin informacion"/>
    <n v="37"/>
    <s v="septiembre"/>
    <s v="M"/>
    <m/>
    <s v="sin informacion"/>
    <m/>
    <m/>
    <m/>
  </r>
  <r>
    <n v="150830"/>
    <x v="22"/>
    <s v="Moreno"/>
    <x v="10"/>
    <d v="2022-07-14T00:00:00"/>
    <s v="Natalio"/>
    <s v="Mantenimiento Electrico"/>
    <d v="2023-09-11T00:00:00"/>
    <d v="1899-12-30T10:38:26"/>
    <d v="2023-09-11T00:00:00"/>
    <d v="1899-12-30T14:24:49"/>
    <n v="13583"/>
    <n v="226.38333333333333"/>
    <s v="sin informacion"/>
    <s v="sin informacion"/>
    <n v="37"/>
    <s v="septiembre"/>
    <s v="M"/>
    <m/>
    <s v="sin informacion"/>
    <m/>
    <m/>
    <m/>
  </r>
  <r>
    <n v="150834"/>
    <x v="6"/>
    <s v="Moreno"/>
    <x v="16"/>
    <d v="2018-11-01T00:00:00"/>
    <s v="-"/>
    <s v="Mantenimiento Electrico"/>
    <d v="2023-09-11T00:00:00"/>
    <d v="1899-12-30T11:48:43"/>
    <d v="2023-09-11T00:00:00"/>
    <d v="1899-12-30T13:50:34"/>
    <n v="7311"/>
    <n v="121.85"/>
    <s v="sin informacion"/>
    <s v="sin informacion"/>
    <n v="37"/>
    <s v="septiembre"/>
    <s v="M"/>
    <m/>
    <s v="sin informacion"/>
    <m/>
    <m/>
    <m/>
  </r>
  <r>
    <n v="150835"/>
    <x v="1"/>
    <s v="Moreno"/>
    <x v="2"/>
    <d v="2020-10-16T00:00:00"/>
    <s v="Martín"/>
    <s v="Mantenimiento Electrico"/>
    <d v="2023-09-11T00:00:00"/>
    <d v="1899-12-30T11:49:03"/>
    <d v="2023-09-11T00:00:00"/>
    <d v="1899-12-30T11:53:28"/>
    <n v="265"/>
    <n v="4.416666666666667"/>
    <s v="microparada"/>
    <s v="microparada"/>
    <n v="37"/>
    <s v="septiembre"/>
    <s v="M"/>
    <m/>
    <s v="microparada"/>
    <m/>
    <m/>
    <m/>
  </r>
  <r>
    <n v="150838"/>
    <x v="30"/>
    <s v="Moreno"/>
    <x v="11"/>
    <d v="2020-02-20T00:00:00"/>
    <s v="Martín"/>
    <s v="Mantenimiento Electrico"/>
    <d v="2023-09-11T00:00:00"/>
    <d v="1899-12-30T12:40:27"/>
    <d v="2023-09-11T00:00:00"/>
    <d v="1899-12-30T14:24:08"/>
    <n v="6221"/>
    <n v="103.68333333333334"/>
    <s v="cambio de sensor"/>
    <s v="rotura"/>
    <n v="37"/>
    <s v="septiembre"/>
    <s v="M"/>
    <m/>
    <s v="si"/>
    <m/>
    <m/>
    <m/>
  </r>
  <r>
    <n v="150839"/>
    <x v="3"/>
    <s v="Moreno"/>
    <x v="2"/>
    <d v="2020-02-20T00:00:00"/>
    <s v="Martín"/>
    <s v="Mantenimiento Mecanico"/>
    <d v="2023-09-11T00:00:00"/>
    <d v="1899-12-30T12:44:44"/>
    <d v="2023-09-11T00:00:00"/>
    <d v="1899-12-30T13:05:26"/>
    <n v="1242"/>
    <n v="20.7"/>
    <s v="sin informacion"/>
    <s v="sin informacion"/>
    <n v="37"/>
    <s v="septiembre"/>
    <s v="M"/>
    <m/>
    <s v="sin informacion"/>
    <m/>
    <m/>
    <m/>
  </r>
  <r>
    <n v="150840"/>
    <x v="0"/>
    <s v="Moreno"/>
    <x v="4"/>
    <d v="2018-11-01T00:00:00"/>
    <s v="-"/>
    <s v="Mantenimiento Mecanico"/>
    <d v="2023-09-11T00:00:00"/>
    <d v="1899-12-30T12:57:43"/>
    <d v="2023-09-11T00:00:00"/>
    <d v="1899-12-30T14:25:34"/>
    <n v="5271"/>
    <n v="87.85"/>
    <s v="se cambia regulador por perdida en sello"/>
    <s v="rotura"/>
    <n v="37"/>
    <s v="septiembre"/>
    <s v="M"/>
    <m/>
    <s v="si"/>
    <m/>
    <m/>
    <m/>
  </r>
  <r>
    <n v="150848"/>
    <x v="12"/>
    <s v="Moreno"/>
    <x v="7"/>
    <d v="2018-11-01T00:00:00"/>
    <s v="-"/>
    <s v="Mantenimiento Mecanico"/>
    <d v="2023-09-11T00:00:00"/>
    <d v="1899-12-30T15:28:56"/>
    <d v="2023-09-11T00:00:00"/>
    <d v="1899-12-30T15:56:14"/>
    <n v="1638"/>
    <n v="27.3"/>
    <s v="se sube térmica de servicio"/>
    <s v="ajuste"/>
    <n v="37"/>
    <s v="septiembre"/>
    <s v="T"/>
    <m/>
    <s v="no"/>
    <m/>
    <m/>
    <m/>
  </r>
  <r>
    <n v="150849"/>
    <x v="30"/>
    <s v="Moreno"/>
    <x v="11"/>
    <d v="2020-02-20T00:00:00"/>
    <s v="Martín"/>
    <s v="Mantenimiento Electrico"/>
    <d v="2023-09-11T00:00:00"/>
    <d v="1899-12-30T15:34:54"/>
    <d v="2023-09-11T00:00:00"/>
    <d v="1899-12-30T15:43:53"/>
    <n v="539"/>
    <n v="8.9833333333333325"/>
    <s v="microparada"/>
    <s v="microparada"/>
    <n v="37"/>
    <s v="septiembre"/>
    <s v="T"/>
    <m/>
    <s v="microparada"/>
    <m/>
    <m/>
    <m/>
  </r>
  <r>
    <n v="150850"/>
    <x v="30"/>
    <s v="Moreno"/>
    <x v="11"/>
    <d v="2020-02-20T00:00:00"/>
    <s v="Martín"/>
    <s v="Mantenimiento Electrico"/>
    <d v="2023-09-11T00:00:00"/>
    <d v="1899-12-30T15:44:52"/>
    <d v="2023-09-11T00:00:00"/>
    <d v="1899-12-30T15:53:39"/>
    <n v="527"/>
    <n v="8.7833333333333332"/>
    <s v="microparada"/>
    <s v="microparada"/>
    <n v="37"/>
    <s v="septiembre"/>
    <s v="T"/>
    <m/>
    <s v="microparada"/>
    <m/>
    <m/>
    <m/>
  </r>
  <r>
    <n v="150851"/>
    <x v="0"/>
    <s v="Moreno"/>
    <x v="19"/>
    <d v="2018-11-01T00:00:00"/>
    <s v="-"/>
    <s v="Mantenimiento Electrico"/>
    <d v="2023-09-11T00:00:00"/>
    <d v="1899-12-30T15:48:50"/>
    <d v="2023-09-11T00:00:00"/>
    <d v="1899-12-30T16:46:47"/>
    <n v="3477"/>
    <n v="57.95"/>
    <s v="llenadora regulación de flotante"/>
    <s v="ajuste"/>
    <n v="37"/>
    <s v="septiembre"/>
    <s v="T"/>
    <m/>
    <s v="no"/>
    <m/>
    <m/>
    <m/>
  </r>
  <r>
    <n v="150853"/>
    <x v="27"/>
    <s v="Moreno"/>
    <x v="12"/>
    <d v="2018-11-01T00:00:00"/>
    <s v="-"/>
    <s v="Mantenimiento Electrico"/>
    <d v="2023-09-11T00:00:00"/>
    <d v="1899-12-30T15:51:57"/>
    <d v="2023-09-11T00:00:00"/>
    <d v="1899-12-30T16:07:44"/>
    <n v="947"/>
    <n v="15.783333333333333"/>
    <s v="Regulación"/>
    <s v="ajuste"/>
    <n v="37"/>
    <s v="septiembre"/>
    <s v="T"/>
    <m/>
    <s v="no"/>
    <m/>
    <m/>
    <m/>
  </r>
  <r>
    <n v="150854"/>
    <x v="18"/>
    <s v="Moreno"/>
    <x v="7"/>
    <d v="2018-11-01T00:00:00"/>
    <s v="-"/>
    <s v="Mantenimiento Mecanico"/>
    <d v="2023-09-11T00:00:00"/>
    <d v="1899-12-30T15:56:18"/>
    <d v="2023-09-11T00:00:00"/>
    <d v="1899-12-30T15:58:08"/>
    <n v="110"/>
    <n v="1.8333333333333333"/>
    <s v="microparada"/>
    <s v="microparada"/>
    <n v="37"/>
    <s v="septiembre"/>
    <s v="T"/>
    <m/>
    <s v="microparada"/>
    <m/>
    <m/>
    <m/>
  </r>
  <r>
    <n v="150858"/>
    <x v="11"/>
    <s v="Moreno"/>
    <x v="10"/>
    <d v="2018-11-01T00:00:00"/>
    <s v="-"/>
    <s v="Mantenimiento Mecanico"/>
    <d v="2023-09-11T00:00:00"/>
    <d v="1899-12-30T16:23:35"/>
    <d v="2023-09-11T00:00:00"/>
    <d v="1899-12-30T16:36:35"/>
    <n v="780"/>
    <n v="13"/>
    <s v="regulación"/>
    <s v="ajuste"/>
    <n v="37"/>
    <s v="septiembre"/>
    <s v="T"/>
    <m/>
    <s v="no"/>
    <m/>
    <m/>
    <m/>
  </r>
  <r>
    <n v="150859"/>
    <x v="6"/>
    <s v="Moreno"/>
    <x v="8"/>
    <d v="2018-11-01T00:00:00"/>
    <s v="-"/>
    <s v="Mantenimiento Mecanico"/>
    <d v="2023-09-11T00:00:00"/>
    <d v="1899-12-30T16:31:50"/>
    <d v="2023-09-11T00:00:00"/>
    <d v="1899-12-30T16:34:07"/>
    <n v="137"/>
    <n v="2.2833333333333332"/>
    <s v="microparada"/>
    <s v="microparada"/>
    <n v="37"/>
    <s v="septiembre"/>
    <s v="T"/>
    <m/>
    <s v="microparada"/>
    <m/>
    <m/>
    <m/>
  </r>
  <r>
    <n v="150860"/>
    <x v="6"/>
    <s v="Moreno"/>
    <x v="8"/>
    <d v="2018-11-01T00:00:00"/>
    <s v="-"/>
    <s v="Mantenimiento Mecanico"/>
    <d v="2023-09-11T00:00:00"/>
    <d v="1899-12-30T16:34:12"/>
    <d v="2023-09-11T00:00:00"/>
    <d v="1899-12-30T17:55:01"/>
    <n v="4849"/>
    <n v="80.816666666666663"/>
    <s v="sin informacion"/>
    <s v="sin informacion"/>
    <n v="37"/>
    <s v="septiembre"/>
    <s v="T"/>
    <m/>
    <s v="sin informacion"/>
    <m/>
    <m/>
    <m/>
  </r>
  <r>
    <n v="150861"/>
    <x v="0"/>
    <s v="Moreno"/>
    <x v="12"/>
    <d v="2018-11-01T00:00:00"/>
    <s v="-"/>
    <s v="Mantenimiento Mecanico"/>
    <d v="2023-09-11T00:00:00"/>
    <d v="1899-12-30T16:46:36"/>
    <d v="2023-09-11T00:00:00"/>
    <d v="1899-12-30T18:05:02"/>
    <n v="4706"/>
    <n v="78.433333333333337"/>
    <s v="la llenadora rebalsan los pico"/>
    <s v="ajuste"/>
    <n v="37"/>
    <s v="septiembre"/>
    <s v="T"/>
    <m/>
    <s v="no"/>
    <m/>
    <m/>
    <m/>
  </r>
  <r>
    <n v="150863"/>
    <x v="0"/>
    <s v="Moreno"/>
    <x v="3"/>
    <d v="2021-02-04T00:00:00"/>
    <s v="Victor"/>
    <s v="Mantenimiento Mecanico"/>
    <d v="2023-09-11T00:00:00"/>
    <d v="1899-12-30T17:40:04"/>
    <d v="2023-09-11T00:00:00"/>
    <d v="1899-12-30T17:57:46"/>
    <n v="1062"/>
    <n v="17.7"/>
    <s v="llenadora lo resolvió el maquinista"/>
    <s v="no aplica"/>
    <n v="37"/>
    <s v="septiembre"/>
    <s v="T"/>
    <m/>
    <s v="no aplica"/>
    <m/>
    <m/>
    <m/>
  </r>
  <r>
    <n v="150864"/>
    <x v="6"/>
    <s v="Moreno"/>
    <x v="8"/>
    <d v="2018-11-01T00:00:00"/>
    <s v="-"/>
    <s v="Mantenimiento Mecanico"/>
    <d v="2023-09-11T00:00:00"/>
    <d v="1899-12-30T18:00:41"/>
    <d v="2023-09-11T00:00:00"/>
    <d v="1899-12-30T20:03:09"/>
    <n v="7348"/>
    <n v="122.46666666666667"/>
    <s v="sin informacion"/>
    <s v="sin informacion"/>
    <n v="37"/>
    <s v="septiembre"/>
    <s v="T"/>
    <m/>
    <s v="sin informacion"/>
    <m/>
    <m/>
    <m/>
  </r>
  <r>
    <n v="150865"/>
    <x v="15"/>
    <s v="Moreno"/>
    <x v="3"/>
    <d v="2021-02-04T00:00:00"/>
    <s v="Victor"/>
    <s v="Mantenimiento Mecanico"/>
    <d v="2023-09-11T00:00:00"/>
    <d v="1899-12-30T18:16:06"/>
    <d v="2023-09-11T00:00:00"/>
    <d v="1899-12-30T19:55:20"/>
    <n v="5954"/>
    <n v="99.233333333333334"/>
    <s v="regulación de girador puck"/>
    <s v="ajuste"/>
    <n v="37"/>
    <s v="septiembre"/>
    <s v="T"/>
    <m/>
    <s v="no"/>
    <m/>
    <m/>
    <m/>
  </r>
  <r>
    <n v="150867"/>
    <x v="0"/>
    <s v="Moreno"/>
    <x v="10"/>
    <d v="2018-11-01T00:00:00"/>
    <s v="-"/>
    <s v="Mantenimiento Mecanico"/>
    <d v="2023-09-11T00:00:00"/>
    <d v="1899-12-30T18:26:23"/>
    <d v="2023-09-11T00:00:00"/>
    <d v="1899-12-30T19:40:02"/>
    <n v="4419"/>
    <n v="73.650000000000006"/>
    <s v="sin informacion"/>
    <s v="sin informacion"/>
    <n v="37"/>
    <s v="septiembre"/>
    <s v="T"/>
    <m/>
    <s v="sin informacion"/>
    <m/>
    <m/>
    <m/>
  </r>
  <r>
    <n v="150869"/>
    <x v="6"/>
    <s v="Moreno"/>
    <x v="14"/>
    <d v="2018-11-01T00:00:00"/>
    <s v="-"/>
    <s v="Mantenimiento Electrico"/>
    <d v="2023-09-11T00:00:00"/>
    <d v="1899-12-30T18:44:01"/>
    <d v="2023-09-11T00:00:00"/>
    <d v="1899-12-30T20:12:57"/>
    <n v="5336"/>
    <n v="88.933333333333337"/>
    <s v="soluciona maquinista"/>
    <s v="no aplica"/>
    <n v="37"/>
    <s v="septiembre"/>
    <s v="T"/>
    <m/>
    <s v="no aplica"/>
    <m/>
    <m/>
    <m/>
  </r>
  <r>
    <n v="150870"/>
    <x v="28"/>
    <s v="Moreno"/>
    <x v="2"/>
    <d v="2018-11-01T00:00:00"/>
    <s v="-"/>
    <s v="Mantenimiento Electrico"/>
    <d v="2023-09-11T00:00:00"/>
    <d v="1899-12-30T18:55:14"/>
    <d v="2023-09-11T00:00:00"/>
    <d v="1899-12-30T20:15:22"/>
    <n v="4808"/>
    <n v="80.13333333333334"/>
    <s v="se regula altura de orquilla"/>
    <s v="ajuste"/>
    <n v="37"/>
    <s v="septiembre"/>
    <s v="T"/>
    <m/>
    <s v="no"/>
    <m/>
    <m/>
    <m/>
  </r>
  <r>
    <n v="150872"/>
    <x v="11"/>
    <s v="Moreno"/>
    <x v="10"/>
    <d v="2018-11-01T00:00:00"/>
    <s v="-"/>
    <s v="Mantenimiento Mecanico"/>
    <d v="2023-09-11T00:00:00"/>
    <d v="1899-12-30T19:16:52"/>
    <d v="2023-09-11T00:00:00"/>
    <d v="1899-12-30T19:40:10"/>
    <n v="1398"/>
    <n v="23.3"/>
    <s v="se retira envase de la transportadora"/>
    <s v="ajuste"/>
    <n v="37"/>
    <s v="septiembre"/>
    <s v="T"/>
    <m/>
    <s v="no"/>
    <m/>
    <m/>
    <m/>
  </r>
  <r>
    <n v="150875"/>
    <x v="11"/>
    <s v="Moreno"/>
    <x v="10"/>
    <d v="2018-11-01T00:00:00"/>
    <s v="-"/>
    <s v="Mantenimiento Mecanico"/>
    <d v="2023-09-11T00:00:00"/>
    <d v="1899-12-30T20:34:31"/>
    <d v="2023-09-11T00:00:00"/>
    <d v="1899-12-30T20:36:29"/>
    <n v="118"/>
    <n v="1.9666666666666666"/>
    <s v="microparada"/>
    <s v="microparada"/>
    <n v="37"/>
    <s v="septiembre"/>
    <s v="T"/>
    <m/>
    <s v="microparada"/>
    <m/>
    <m/>
    <m/>
  </r>
  <r>
    <n v="150876"/>
    <x v="15"/>
    <s v="Moreno"/>
    <x v="3"/>
    <d v="2021-02-04T00:00:00"/>
    <s v="Victor"/>
    <s v="Mantenimiento Mecanico"/>
    <d v="2023-09-11T00:00:00"/>
    <d v="1899-12-30T20:46:23"/>
    <d v="2023-09-11T00:00:00"/>
    <d v="1899-12-30T21:08:43"/>
    <n v="1340"/>
    <n v="22.333333333333332"/>
    <s v="regulación de girador puck"/>
    <s v="ajuste"/>
    <n v="37"/>
    <s v="septiembre"/>
    <s v="T"/>
    <m/>
    <s v="no"/>
    <m/>
    <m/>
    <m/>
  </r>
  <r>
    <n v="150883"/>
    <x v="10"/>
    <s v="Moreno"/>
    <x v="7"/>
    <d v="2020-09-30T00:00:00"/>
    <s v="Martín"/>
    <s v="Mantenimiento Mecanico"/>
    <d v="2023-09-12T00:00:00"/>
    <d v="1899-12-30T06:58:23"/>
    <d v="2023-09-12T00:00:00"/>
    <d v="1899-12-30T08:35:56"/>
    <n v="5853"/>
    <n v="97.55"/>
    <s v="sin informacion"/>
    <s v="sin informacion"/>
    <n v="37"/>
    <s v="septiembre"/>
    <s v="M"/>
    <m/>
    <s v="sin informacion"/>
    <m/>
    <m/>
    <m/>
  </r>
  <r>
    <n v="150887"/>
    <x v="19"/>
    <s v="Moreno"/>
    <x v="10"/>
    <d v="2023-05-17T00:00:00"/>
    <s v="Juan Manuel"/>
    <s v="Mantenimiento Mecanico"/>
    <d v="2023-09-12T00:00:00"/>
    <d v="1899-12-30T07:20:58"/>
    <d v="2023-09-12T00:00:00"/>
    <d v="1899-12-30T07:36:52"/>
    <n v="954"/>
    <n v="15.9"/>
    <s v="regulación"/>
    <s v="ajuste"/>
    <n v="37"/>
    <s v="septiembre"/>
    <s v="M"/>
    <m/>
    <s v="no"/>
    <m/>
    <m/>
    <m/>
  </r>
  <r>
    <n v="150888"/>
    <x v="19"/>
    <s v="Moreno"/>
    <x v="10"/>
    <d v="2023-05-17T00:00:00"/>
    <s v="Juan Manuel"/>
    <s v="Mantenimiento Electrico"/>
    <d v="2023-09-12T00:00:00"/>
    <d v="1899-12-30T07:37:00"/>
    <d v="2023-09-12T00:00:00"/>
    <d v="1899-12-30T08:02:31"/>
    <n v="1531"/>
    <n v="25.516666666666666"/>
    <s v="regulación"/>
    <s v="ajuste"/>
    <n v="37"/>
    <s v="septiembre"/>
    <s v="M"/>
    <m/>
    <s v="no"/>
    <m/>
    <m/>
    <m/>
  </r>
  <r>
    <n v="150895"/>
    <x v="0"/>
    <s v="Moreno"/>
    <x v="16"/>
    <d v="2018-11-01T00:00:00"/>
    <s v="-"/>
    <s v="Mantenimiento Electrico"/>
    <d v="2023-09-12T00:00:00"/>
    <d v="1899-12-30T09:47:22"/>
    <d v="2023-09-12T00:00:00"/>
    <d v="1899-12-30T10:10:42"/>
    <n v="1400"/>
    <n v="23.333333333333332"/>
    <s v="sin informacion"/>
    <s v="sin informacion"/>
    <n v="37"/>
    <s v="septiembre"/>
    <s v="M"/>
    <m/>
    <s v="sin informacion"/>
    <m/>
    <m/>
    <m/>
  </r>
  <r>
    <n v="150901"/>
    <x v="37"/>
    <s v="Moreno"/>
    <x v="5"/>
    <d v="2018-11-01T00:00:00"/>
    <s v="-"/>
    <s v="Mantenimiento Mecanico"/>
    <d v="2023-09-12T00:00:00"/>
    <d v="1899-12-30T10:35:32"/>
    <d v="2023-09-12T00:00:00"/>
    <d v="1899-12-30T11:44:29"/>
    <n v="4137"/>
    <n v="68.95"/>
    <s v="sin informacion"/>
    <s v="sin informacion"/>
    <n v="37"/>
    <s v="septiembre"/>
    <s v="M"/>
    <m/>
    <s v="sin informacion"/>
    <m/>
    <m/>
    <m/>
  </r>
  <r>
    <n v="150905"/>
    <x v="37"/>
    <s v="Moreno"/>
    <x v="5"/>
    <d v="2018-11-01T00:00:00"/>
    <s v="-"/>
    <s v="Mantenimiento Mecanico"/>
    <d v="2023-09-12T00:00:00"/>
    <d v="1899-12-30T11:57:51"/>
    <d v="2023-09-12T00:00:00"/>
    <d v="1899-12-30T13:56:44"/>
    <n v="7133"/>
    <n v="118.88333333333334"/>
    <s v="sin informacion"/>
    <s v="sin informacion"/>
    <n v="37"/>
    <s v="septiembre"/>
    <s v="M"/>
    <m/>
    <s v="sin informacion"/>
    <m/>
    <m/>
    <m/>
  </r>
  <r>
    <n v="150908"/>
    <x v="3"/>
    <s v="Moreno"/>
    <x v="4"/>
    <d v="2018-11-01T00:00:00"/>
    <s v="-"/>
    <s v="Mantenimiento Mecanico"/>
    <d v="2023-09-12T00:00:00"/>
    <d v="1899-12-30T13:04:22"/>
    <d v="2023-09-12T00:00:00"/>
    <d v="1899-12-30T13:29:18"/>
    <n v="1496"/>
    <n v="24.933333333333334"/>
    <s v="sin informacion"/>
    <s v="sin informacion"/>
    <n v="37"/>
    <s v="septiembre"/>
    <s v="M"/>
    <m/>
    <s v="sin informacion"/>
    <m/>
    <m/>
    <m/>
  </r>
  <r>
    <n v="150909"/>
    <x v="0"/>
    <s v="Moreno"/>
    <x v="21"/>
    <d v="2019-09-24T00:00:00"/>
    <s v="Sebastian "/>
    <s v="Mantenimiento Electrico"/>
    <d v="2023-09-12T00:00:00"/>
    <d v="1899-12-30T13:05:06"/>
    <d v="2023-09-12T00:00:00"/>
    <d v="1899-12-30T13:18:53"/>
    <n v="827"/>
    <n v="13.783333333333333"/>
    <s v="llamaron para subir la temperatura"/>
    <s v="ajuste"/>
    <n v="37"/>
    <s v="septiembre"/>
    <s v="M"/>
    <m/>
    <s v="no"/>
    <m/>
    <m/>
    <m/>
  </r>
  <r>
    <n v="150912"/>
    <x v="22"/>
    <s v="Moreno"/>
    <x v="2"/>
    <d v="2018-11-01T00:00:00"/>
    <s v="-"/>
    <s v="Mantenimiento Electrico"/>
    <d v="2023-09-12T00:00:00"/>
    <d v="1899-12-30T13:36:22"/>
    <d v="2023-09-12T00:00:00"/>
    <d v="1899-12-30T13:56:14"/>
    <n v="1192"/>
    <n v="19.866666666666667"/>
    <s v="regulación del láser"/>
    <s v="ajuste"/>
    <n v="37"/>
    <s v="septiembre"/>
    <s v="M"/>
    <m/>
    <s v="no"/>
    <m/>
    <m/>
    <m/>
  </r>
  <r>
    <n v="150915"/>
    <x v="6"/>
    <s v="Moreno"/>
    <x v="8"/>
    <d v="2018-11-01T00:00:00"/>
    <s v="-"/>
    <s v="Mantenimiento Electrico"/>
    <d v="2023-09-12T00:00:00"/>
    <d v="1899-12-30T14:29:15"/>
    <d v="2023-09-12T00:00:00"/>
    <d v="1899-12-30T14:34:44"/>
    <n v="329"/>
    <n v="5.4833333333333334"/>
    <s v="microparada"/>
    <s v="microparada"/>
    <n v="37"/>
    <s v="septiembre"/>
    <s v="T"/>
    <m/>
    <s v="microparada"/>
    <m/>
    <m/>
    <m/>
  </r>
  <r>
    <n v="150916"/>
    <x v="8"/>
    <s v="Moreno"/>
    <x v="4"/>
    <d v="2020-02-20T00:00:00"/>
    <s v="Martín"/>
    <s v="Mantenimiento Electrico"/>
    <d v="2023-09-12T00:00:00"/>
    <d v="1899-12-30T14:33:59"/>
    <d v="2023-09-12T00:00:00"/>
    <d v="1899-12-30T15:18:26"/>
    <n v="2667"/>
    <n v="44.45"/>
    <s v="sin informacion"/>
    <s v="sin informacion"/>
    <n v="37"/>
    <s v="septiembre"/>
    <s v="T"/>
    <m/>
    <s v="sin informacion"/>
    <m/>
    <m/>
    <m/>
  </r>
  <r>
    <n v="150918"/>
    <x v="0"/>
    <s v="Moreno"/>
    <x v="19"/>
    <d v="2018-11-01T00:00:00"/>
    <s v="-"/>
    <s v="Mantenimiento Mecanico"/>
    <d v="2023-09-12T00:00:00"/>
    <d v="1899-12-30T14:44:37"/>
    <d v="2023-09-12T00:00:00"/>
    <d v="1899-12-30T15:02:12"/>
    <n v="1055"/>
    <n v="17.583333333333332"/>
    <s v="se cambió centrador de picos"/>
    <s v="ajuste"/>
    <n v="37"/>
    <s v="septiembre"/>
    <s v="T"/>
    <m/>
    <s v="no"/>
    <m/>
    <m/>
    <m/>
  </r>
  <r>
    <n v="150921"/>
    <x v="11"/>
    <s v="Moreno"/>
    <x v="16"/>
    <d v="2018-11-01T00:00:00"/>
    <s v="-"/>
    <s v="Mantenimiento Mecanico"/>
    <d v="2023-09-12T00:00:00"/>
    <d v="1899-12-30T15:14:28"/>
    <d v="2023-09-12T00:00:00"/>
    <d v="1899-12-30T15:28:29"/>
    <n v="841"/>
    <n v="14.016666666666667"/>
    <s v="se regula transporte"/>
    <s v="ajuste"/>
    <n v="37"/>
    <s v="septiembre"/>
    <s v="T"/>
    <m/>
    <s v="no"/>
    <m/>
    <m/>
    <m/>
  </r>
  <r>
    <n v="150922"/>
    <x v="8"/>
    <s v="Moreno"/>
    <x v="4"/>
    <d v="2020-02-20T00:00:00"/>
    <s v="Martín"/>
    <s v="Mantenimiento Electrico"/>
    <d v="2023-09-12T00:00:00"/>
    <d v="1899-12-30T15:18:36"/>
    <d v="2023-09-12T00:00:00"/>
    <d v="1899-12-30T17:42:59"/>
    <n v="8663"/>
    <n v="144.38333333333333"/>
    <s v="se cambiaron termocuplas y cableado hasta ficha por variación de temperatura."/>
    <s v="rotura"/>
    <n v="37"/>
    <s v="septiembre"/>
    <s v="T"/>
    <m/>
    <s v="si"/>
    <m/>
    <m/>
    <m/>
  </r>
  <r>
    <n v="150930"/>
    <x v="17"/>
    <s v="Moreno"/>
    <x v="11"/>
    <d v="2021-03-08T00:00:00"/>
    <s v="Martín"/>
    <s v="Mantenimiento Mecanico"/>
    <d v="2023-09-12T00:00:00"/>
    <d v="1899-12-30T18:15:02"/>
    <d v="2023-09-12T00:00:00"/>
    <d v="1899-12-30T18:15:07"/>
    <n v="5"/>
    <n v="8.3333333333333329E-2"/>
    <s v="microparada"/>
    <s v="microparada"/>
    <n v="37"/>
    <s v="septiembre"/>
    <s v="T"/>
    <m/>
    <s v="microparada"/>
    <m/>
    <m/>
    <m/>
  </r>
  <r>
    <n v="150936"/>
    <x v="19"/>
    <s v="Moreno"/>
    <x v="3"/>
    <d v="2021-02-04T00:00:00"/>
    <s v="Victor"/>
    <s v="Mantenimiento Mecanico"/>
    <d v="2023-09-12T00:00:00"/>
    <d v="1899-12-30T19:26:40"/>
    <d v="2023-09-12T00:00:00"/>
    <d v="1899-12-30T19:27:35"/>
    <n v="55"/>
    <n v="0.91666666666666663"/>
    <s v="microparada"/>
    <s v="microparada"/>
    <n v="37"/>
    <s v="septiembre"/>
    <s v="T"/>
    <m/>
    <s v="microparada"/>
    <m/>
    <m/>
    <m/>
  </r>
  <r>
    <n v="150938"/>
    <x v="10"/>
    <s v="Moreno"/>
    <x v="7"/>
    <d v="2020-09-30T00:00:00"/>
    <s v="Martín"/>
    <s v="Mantenimiento Mecanico"/>
    <d v="2023-09-12T00:00:00"/>
    <d v="1899-12-30T19:46:17"/>
    <d v="2023-09-12T00:00:00"/>
    <d v="1899-12-30T20:33:56"/>
    <n v="2859"/>
    <n v="47.65"/>
    <s v="guías de pinzas flojas"/>
    <s v="ajuste"/>
    <n v="37"/>
    <s v="septiembre"/>
    <s v="T"/>
    <m/>
    <s v="no"/>
    <m/>
    <m/>
    <m/>
  </r>
  <r>
    <n v="150939"/>
    <x v="23"/>
    <s v="Moreno"/>
    <x v="3"/>
    <d v="2023-01-04T00:00:00"/>
    <s v="Juan Manuel"/>
    <s v="Mantenimiento Electrico"/>
    <d v="2023-09-12T00:00:00"/>
    <d v="1899-12-30T20:12:53"/>
    <d v="2023-09-12T00:00:00"/>
    <d v="1899-12-30T20:28:39"/>
    <n v="946"/>
    <n v="15.766666666666667"/>
    <s v="regulación"/>
    <s v="ajuste"/>
    <n v="37"/>
    <s v="septiembre"/>
    <s v="T"/>
    <m/>
    <s v="no"/>
    <m/>
    <m/>
    <m/>
  </r>
  <r>
    <n v="150940"/>
    <x v="15"/>
    <s v="Moreno"/>
    <x v="3"/>
    <d v="2021-02-04T00:00:00"/>
    <s v="Victor"/>
    <s v="Mantenimiento Electrico"/>
    <d v="2023-09-12T00:00:00"/>
    <d v="1899-12-30T20:35:38"/>
    <d v="2023-09-12T00:00:00"/>
    <d v="1899-12-30T21:44:47"/>
    <n v="4149"/>
    <n v="69.150000000000006"/>
    <s v="cambio de fibra"/>
    <s v="rotura"/>
    <n v="37"/>
    <s v="septiembre"/>
    <s v="T"/>
    <m/>
    <s v="si"/>
    <m/>
    <m/>
    <m/>
  </r>
  <r>
    <n v="150941"/>
    <x v="10"/>
    <s v="Moreno"/>
    <x v="7"/>
    <d v="2020-09-30T00:00:00"/>
    <s v="Martín"/>
    <s v="Mantenimiento Electrico"/>
    <d v="2023-09-12T00:00:00"/>
    <d v="1899-12-30T20:51:07"/>
    <d v="2023-09-12T00:00:00"/>
    <d v="1899-12-30T20:51:10"/>
    <n v="3"/>
    <n v="0.05"/>
    <s v="microparada"/>
    <s v="microparada"/>
    <n v="37"/>
    <s v="septiembre"/>
    <s v="T"/>
    <m/>
    <s v="microparada"/>
    <m/>
    <m/>
    <m/>
  </r>
  <r>
    <n v="150942"/>
    <x v="10"/>
    <s v="Moreno"/>
    <x v="7"/>
    <d v="2020-09-30T00:00:00"/>
    <s v="Martín"/>
    <s v="Mantenimiento Mecanico"/>
    <d v="2023-09-12T00:00:00"/>
    <d v="1899-12-30T20:51:15"/>
    <d v="2023-09-13T00:00:00"/>
    <d v="1899-12-30T06:09:29"/>
    <n v="33494"/>
    <n v="558.23333333333335"/>
    <s v="guías de pinzas flojas"/>
    <s v="ajuste"/>
    <n v="37"/>
    <s v="septiembre"/>
    <s v="T"/>
    <m/>
    <s v="no"/>
    <m/>
    <m/>
    <m/>
  </r>
  <r>
    <n v="150943"/>
    <x v="1"/>
    <s v="Moreno"/>
    <x v="2"/>
    <d v="2020-10-16T00:00:00"/>
    <s v="Martín"/>
    <s v="Mantenimiento Electrico"/>
    <d v="2023-09-12T00:00:00"/>
    <d v="1899-12-30T20:53:16"/>
    <d v="2023-09-12T00:00:00"/>
    <d v="1899-12-30T21:04:45"/>
    <n v="689"/>
    <n v="11.483333333333333"/>
    <s v="regulacion sensor de tapa alta"/>
    <s v="ajuste"/>
    <n v="37"/>
    <s v="septiembre"/>
    <s v="T"/>
    <m/>
    <s v="no"/>
    <m/>
    <m/>
    <m/>
  </r>
  <r>
    <n v="150944"/>
    <x v="0"/>
    <s v="Moreno"/>
    <x v="13"/>
    <d v="2018-11-01T00:00:00"/>
    <s v="-"/>
    <s v="Mantenimiento Electrico"/>
    <d v="2023-09-12T00:00:00"/>
    <d v="1899-12-30T21:01:40"/>
    <d v="2023-09-12T00:00:00"/>
    <d v="1899-12-30T21:37:12"/>
    <n v="2132"/>
    <n v="35.533333333333331"/>
    <s v="ficha suelta"/>
    <s v="ajuste"/>
    <n v="37"/>
    <s v="septiembre"/>
    <s v="T"/>
    <m/>
    <s v="no"/>
    <m/>
    <m/>
    <m/>
  </r>
  <r>
    <n v="150949"/>
    <x v="25"/>
    <s v="Moreno"/>
    <x v="4"/>
    <d v="2018-11-01T00:00:00"/>
    <s v="-"/>
    <s v="Mantenimiento Electrico"/>
    <d v="2023-09-13T00:00:00"/>
    <d v="1899-12-30T06:25:47"/>
    <d v="2023-09-13T00:00:00"/>
    <d v="1899-12-30T06:34:35"/>
    <n v="528"/>
    <n v="8.8000000000000007"/>
    <s v="microparada"/>
    <s v="microparada"/>
    <n v="37"/>
    <s v="septiembre"/>
    <s v="M"/>
    <m/>
    <s v="microparada"/>
    <m/>
    <m/>
    <m/>
  </r>
  <r>
    <n v="150950"/>
    <x v="22"/>
    <s v="Moreno"/>
    <x v="10"/>
    <d v="2022-07-14T00:00:00"/>
    <s v="Natalio"/>
    <s v="Mantenimiento Electrico"/>
    <d v="2023-09-13T00:00:00"/>
    <d v="1899-12-30T06:28:42"/>
    <d v="2023-09-13T00:00:00"/>
    <d v="1899-12-30T06:32:51"/>
    <n v="249"/>
    <n v="4.1500000000000004"/>
    <s v="microparada"/>
    <s v="microparada"/>
    <n v="37"/>
    <s v="septiembre"/>
    <s v="M"/>
    <m/>
    <s v="microparada"/>
    <m/>
    <m/>
    <m/>
  </r>
  <r>
    <n v="150954"/>
    <x v="0"/>
    <s v="Moreno"/>
    <x v="21"/>
    <d v="2019-09-24T00:00:00"/>
    <s v="Sebastian "/>
    <s v="Mantenimiento Mecanico"/>
    <d v="2023-09-13T00:00:00"/>
    <d v="1899-12-30T07:11:54"/>
    <d v="2023-09-13T00:00:00"/>
    <d v="1899-12-30T07:25:51"/>
    <n v="837"/>
    <n v="13.95"/>
    <s v="se saca tornillo partidos y se coloca uno nuevo"/>
    <s v="rotura"/>
    <n v="37"/>
    <s v="septiembre"/>
    <s v="M"/>
    <m/>
    <s v="si"/>
    <m/>
    <m/>
    <m/>
  </r>
  <r>
    <n v="150955"/>
    <x v="38"/>
    <s v="Moreno"/>
    <x v="11"/>
    <d v="2018-11-01T00:00:00"/>
    <s v="-"/>
    <s v="Mantenimiento Electrico"/>
    <d v="2023-09-13T00:00:00"/>
    <d v="1899-12-30T07:26:29"/>
    <d v="2023-09-13T00:00:00"/>
    <d v="1899-12-30T09:22:35"/>
    <n v="6966"/>
    <n v="116.1"/>
    <s v="termica unipolar baja"/>
    <s v="ajuste"/>
    <n v="37"/>
    <s v="septiembre"/>
    <s v="M"/>
    <m/>
    <s v="no"/>
    <m/>
    <m/>
    <m/>
  </r>
  <r>
    <n v="150956"/>
    <x v="27"/>
    <s v="Moreno"/>
    <x v="4"/>
    <d v="2018-11-01T00:00:00"/>
    <s v="-"/>
    <s v="Mantenimiento Electrico"/>
    <d v="2023-09-13T00:00:00"/>
    <d v="1899-12-30T07:50:24"/>
    <d v="2023-09-13T00:00:00"/>
    <d v="1899-12-30T08:09:35"/>
    <n v="1151"/>
    <n v="19.183333333333334"/>
    <s v="tapadora regulacion de sensor"/>
    <s v="ajuste"/>
    <n v="37"/>
    <s v="septiembre"/>
    <s v="M"/>
    <m/>
    <s v="no"/>
    <m/>
    <m/>
    <m/>
  </r>
  <r>
    <n v="150964"/>
    <x v="24"/>
    <s v="Moreno"/>
    <x v="19"/>
    <d v="2018-11-01T00:00:00"/>
    <s v="-"/>
    <s v="Mantenimiento Electrico"/>
    <d v="2023-09-13T00:00:00"/>
    <d v="1899-12-30T09:03:59"/>
    <d v="2023-09-13T00:00:00"/>
    <d v="1899-12-30T09:37:32"/>
    <n v="2013"/>
    <n v="33.549999999999997"/>
    <s v="cambio de fibra"/>
    <s v="rotura"/>
    <n v="37"/>
    <s v="septiembre"/>
    <s v="M"/>
    <m/>
    <s v="si"/>
    <m/>
    <m/>
    <m/>
  </r>
  <r>
    <n v="150966"/>
    <x v="30"/>
    <s v="Moreno"/>
    <x v="11"/>
    <d v="2020-02-20T00:00:00"/>
    <s v="Martín"/>
    <s v="Mantenimiento Electrico"/>
    <d v="2023-09-13T00:00:00"/>
    <d v="1899-12-30T09:52:54"/>
    <d v="2023-09-13T00:00:00"/>
    <d v="1899-12-30T10:42:39"/>
    <n v="2985"/>
    <n v="49.75"/>
    <s v="se cambia sensor en piston neumatico"/>
    <s v="rotura"/>
    <n v="37"/>
    <s v="septiembre"/>
    <s v="M"/>
    <m/>
    <s v="si"/>
    <m/>
    <m/>
    <m/>
  </r>
  <r>
    <n v="150968"/>
    <x v="22"/>
    <s v="Moreno"/>
    <x v="7"/>
    <d v="2021-02-12T00:00:00"/>
    <s v="Martín"/>
    <s v="Mantenimiento Electrico"/>
    <d v="2023-09-13T00:00:00"/>
    <d v="1899-12-30T10:25:52"/>
    <d v="2023-09-13T00:00:00"/>
    <d v="1899-12-30T11:31:47"/>
    <n v="3955"/>
    <n v="65.916666666666671"/>
    <s v="suluciona maquinista"/>
    <s v="no aplica"/>
    <n v="37"/>
    <s v="septiembre"/>
    <s v="M"/>
    <m/>
    <s v="no aplica"/>
    <m/>
    <m/>
    <m/>
  </r>
  <r>
    <n v="150969"/>
    <x v="24"/>
    <s v="Moreno"/>
    <x v="19"/>
    <d v="2018-11-01T00:00:00"/>
    <s v="-"/>
    <s v="Mantenimiento Electrico"/>
    <d v="2023-09-13T00:00:00"/>
    <d v="1899-12-30T10:56:37"/>
    <d v="2023-09-13T00:00:00"/>
    <d v="1899-12-30T11:34:13"/>
    <n v="2256"/>
    <n v="37.6"/>
    <s v="Se baja sensibilidad al sensor"/>
    <s v="ajuste"/>
    <n v="37"/>
    <s v="septiembre"/>
    <s v="M"/>
    <m/>
    <s v="no"/>
    <m/>
    <m/>
    <m/>
  </r>
  <r>
    <n v="150970"/>
    <x v="24"/>
    <s v="Moreno"/>
    <x v="3"/>
    <d v="2021-02-04T00:00:00"/>
    <s v="Victor"/>
    <s v="Mantenimiento Mecanico"/>
    <d v="2023-09-13T00:00:00"/>
    <d v="1899-12-30T10:58:52"/>
    <d v="2023-09-13T00:00:00"/>
    <d v="1899-12-30T12:01:39"/>
    <n v="3767"/>
    <n v="62.783333333333331"/>
    <s v="sin informacion"/>
    <s v="sin informacion"/>
    <n v="37"/>
    <s v="septiembre"/>
    <s v="M"/>
    <m/>
    <s v="sin informacion"/>
    <m/>
    <m/>
    <m/>
  </r>
  <r>
    <n v="150972"/>
    <x v="18"/>
    <s v="Moreno"/>
    <x v="11"/>
    <d v="2018-11-01T00:00:00"/>
    <s v="-"/>
    <s v="Mantenimiento Electrico"/>
    <d v="2023-09-13T00:00:00"/>
    <d v="1899-12-30T11:04:38"/>
    <d v="2023-09-13T00:00:00"/>
    <d v="1899-12-30T11:06:55"/>
    <n v="137"/>
    <n v="2.2833333333333332"/>
    <s v="microparada"/>
    <s v="microparada"/>
    <n v="37"/>
    <s v="septiembre"/>
    <s v="M"/>
    <m/>
    <s v="microparada"/>
    <m/>
    <m/>
    <m/>
  </r>
  <r>
    <n v="150974"/>
    <x v="18"/>
    <s v="Moreno"/>
    <x v="11"/>
    <d v="2018-11-01T00:00:00"/>
    <s v="-"/>
    <s v="Mantenimiento Electrico"/>
    <d v="2023-09-13T00:00:00"/>
    <d v="1899-12-30T11:08:11"/>
    <d v="2023-09-13T00:00:00"/>
    <d v="1899-12-30T11:42:54"/>
    <n v="2083"/>
    <n v="34.716666666666669"/>
    <s v="se limpia palpador"/>
    <s v="ajuste"/>
    <n v="37"/>
    <s v="septiembre"/>
    <s v="M"/>
    <m/>
    <s v="no"/>
    <m/>
    <m/>
    <m/>
  </r>
  <r>
    <n v="150977"/>
    <x v="30"/>
    <s v="Moreno"/>
    <x v="11"/>
    <d v="2020-02-20T00:00:00"/>
    <s v="Martín"/>
    <s v="Mantenimiento Electrico"/>
    <d v="2023-09-13T00:00:00"/>
    <d v="1899-12-30T12:39:27"/>
    <d v="2023-09-13T00:00:00"/>
    <d v="1899-12-30T15:25:00"/>
    <n v="9933"/>
    <n v="165.55"/>
    <s v="terminal ficha de sensores con falso contacto"/>
    <s v="ajuste"/>
    <n v="37"/>
    <s v="septiembre"/>
    <s v="M"/>
    <m/>
    <s v="no"/>
    <m/>
    <m/>
    <m/>
  </r>
  <r>
    <n v="150978"/>
    <x v="0"/>
    <s v="Moreno"/>
    <x v="21"/>
    <d v="2019-09-24T00:00:00"/>
    <s v="Sebastian "/>
    <s v="Mantenimiento Electrico"/>
    <d v="2023-09-13T00:00:00"/>
    <d v="1899-12-30T13:11:48"/>
    <d v="2023-09-13T00:00:00"/>
    <d v="1899-12-30T13:42:17"/>
    <n v="1829"/>
    <n v="30.483333333333334"/>
    <s v="sin informacion"/>
    <s v="sin informacion"/>
    <n v="37"/>
    <s v="septiembre"/>
    <s v="M"/>
    <m/>
    <s v="sin informacion"/>
    <m/>
    <m/>
    <m/>
  </r>
  <r>
    <n v="150983"/>
    <x v="0"/>
    <s v="Moreno"/>
    <x v="19"/>
    <d v="2018-11-01T00:00:00"/>
    <s v="-"/>
    <s v="Mantenimiento Mecanico"/>
    <d v="2023-09-13T00:00:00"/>
    <d v="1899-12-30T15:05:31"/>
    <d v="2023-09-13T00:00:00"/>
    <d v="1899-12-30T15:20:47"/>
    <n v="916"/>
    <n v="15.266666666666667"/>
    <s v="cambio de centrador"/>
    <s v="ajuste"/>
    <n v="37"/>
    <s v="septiembre"/>
    <s v="T"/>
    <m/>
    <s v="no"/>
    <m/>
    <m/>
    <m/>
  </r>
  <r>
    <n v="150987"/>
    <x v="3"/>
    <s v="Moreno"/>
    <x v="8"/>
    <d v="2018-11-01T00:00:00"/>
    <s v="-"/>
    <s v="Mantenimiento Mecanico"/>
    <d v="2023-09-13T00:00:00"/>
    <d v="1899-12-30T15:54:36"/>
    <d v="2023-09-13T00:00:00"/>
    <d v="1899-12-30T16:14:42"/>
    <n v="1206"/>
    <n v="20.100000000000001"/>
    <s v="sin informacion"/>
    <s v="sin informacion"/>
    <n v="37"/>
    <s v="septiembre"/>
    <s v="T"/>
    <m/>
    <s v="sin informacion"/>
    <m/>
    <m/>
    <m/>
  </r>
  <r>
    <n v="150990"/>
    <x v="0"/>
    <s v="Moreno"/>
    <x v="12"/>
    <d v="2018-11-01T00:00:00"/>
    <s v="-"/>
    <s v="Mantenimiento Mecanico"/>
    <d v="2023-09-13T00:00:00"/>
    <d v="1899-12-30T16:42:43"/>
    <d v="2023-09-13T00:00:00"/>
    <d v="1899-12-30T21:03:19"/>
    <n v="15636"/>
    <n v="260.60000000000002"/>
    <s v="El pescante es largo y no se acomoda bien la bomba en la boca del frasco para el &quot; Crimpado&quot;"/>
    <s v="ajuste"/>
    <n v="37"/>
    <s v="septiembre"/>
    <s v="T"/>
    <m/>
    <s v="no"/>
    <m/>
    <m/>
    <m/>
  </r>
  <r>
    <n v="150991"/>
    <x v="22"/>
    <s v="Moreno"/>
    <x v="19"/>
    <d v="2021-08-24T00:00:00"/>
    <s v="Sebastian "/>
    <s v="Mantenimiento Electrico"/>
    <d v="2023-09-13T00:00:00"/>
    <d v="1899-12-30T17:01:08"/>
    <d v="2023-09-13T00:00:00"/>
    <d v="1899-12-30T18:30:44"/>
    <n v="5376"/>
    <n v="89.6"/>
    <s v="sin informacion"/>
    <s v="sin informacion"/>
    <n v="37"/>
    <s v="septiembre"/>
    <s v="T"/>
    <m/>
    <s v="sin informacion"/>
    <m/>
    <m/>
    <m/>
  </r>
  <r>
    <n v="150992"/>
    <x v="0"/>
    <s v="Moreno"/>
    <x v="8"/>
    <d v="2018-11-01T00:00:00"/>
    <s v="-"/>
    <s v="Mantenimiento Electrico"/>
    <d v="2023-09-13T00:00:00"/>
    <d v="1899-12-30T17:23:47"/>
    <d v="2023-09-13T00:00:00"/>
    <d v="1899-12-30T17:37:31"/>
    <n v="824"/>
    <n v="13.733333333333333"/>
    <s v="variación de velocidad a rodante"/>
    <s v="ajuste"/>
    <n v="37"/>
    <s v="septiembre"/>
    <s v="T"/>
    <m/>
    <s v="no"/>
    <m/>
    <m/>
    <m/>
  </r>
  <r>
    <n v="150994"/>
    <x v="8"/>
    <s v="Moreno"/>
    <x v="4"/>
    <d v="2020-02-20T00:00:00"/>
    <s v="Martín"/>
    <s v="Mantenimiento Mecanico"/>
    <d v="2023-09-13T00:00:00"/>
    <d v="1899-12-30T18:28:47"/>
    <d v="2023-09-13T00:00:00"/>
    <d v="1899-12-30T18:42:38"/>
    <n v="831"/>
    <n v="13.85"/>
    <s v="eje fuera de punto"/>
    <s v="ajuste"/>
    <n v="37"/>
    <s v="septiembre"/>
    <s v="T"/>
    <m/>
    <s v="no"/>
    <m/>
    <m/>
    <m/>
  </r>
  <r>
    <n v="150995"/>
    <x v="19"/>
    <s v="Moreno"/>
    <x v="3"/>
    <d v="2021-02-04T00:00:00"/>
    <s v="Victor"/>
    <s v="Mantenimiento Mecanico"/>
    <d v="2023-09-13T00:00:00"/>
    <d v="1899-12-30T18:50:30"/>
    <d v="2023-09-13T00:00:00"/>
    <d v="1899-12-30T19:11:19"/>
    <n v="1249"/>
    <n v="20.816666666666666"/>
    <s v="Regulación"/>
    <s v="ajuste"/>
    <n v="37"/>
    <s v="septiembre"/>
    <s v="T"/>
    <m/>
    <s v="no"/>
    <m/>
    <m/>
    <m/>
  </r>
  <r>
    <n v="150999"/>
    <x v="0"/>
    <s v="Moreno"/>
    <x v="2"/>
    <d v="2018-11-01T00:00:00"/>
    <s v="-"/>
    <s v="Mantenimiento Mecanico"/>
    <d v="2023-09-13T00:00:00"/>
    <d v="1899-12-30T20:20:11"/>
    <d v="2023-09-13T00:00:00"/>
    <d v="1899-12-30T20:52:41"/>
    <n v="1950"/>
    <n v="32.5"/>
    <s v="se cambia pico doblado"/>
    <s v="rotura"/>
    <n v="37"/>
    <s v="septiembre"/>
    <s v="T"/>
    <m/>
    <s v="si"/>
    <m/>
    <m/>
    <m/>
  </r>
  <r>
    <n v="151005"/>
    <x v="11"/>
    <s v="Moreno"/>
    <x v="14"/>
    <d v="2018-11-01T00:00:00"/>
    <s v="-"/>
    <s v="Mantenimiento Mecanico"/>
    <d v="2023-09-13T00:00:00"/>
    <d v="1899-12-30T21:38:30"/>
    <d v="2023-09-13T00:00:00"/>
    <d v="1899-12-30T21:53:07"/>
    <n v="877"/>
    <n v="14.616666666666667"/>
    <s v="se salió cadena de transporte"/>
    <s v="ajuste"/>
    <n v="37"/>
    <s v="septiembre"/>
    <s v="T"/>
    <m/>
    <s v="no"/>
    <m/>
    <m/>
    <m/>
  </r>
  <r>
    <n v="151007"/>
    <x v="1"/>
    <s v="Moreno"/>
    <x v="2"/>
    <d v="2020-10-16T00:00:00"/>
    <s v="Martín"/>
    <s v="Mantenimiento Electrico"/>
    <d v="2023-09-14T00:00:00"/>
    <d v="1899-12-30T06:16:12"/>
    <d v="2023-09-14T00:00:00"/>
    <d v="1899-12-30T06:39:10"/>
    <n v="1378"/>
    <n v="22.966666666666665"/>
    <s v="regulación"/>
    <s v="ajuste"/>
    <n v="37"/>
    <s v="septiembre"/>
    <s v="M"/>
    <m/>
    <s v="no"/>
    <m/>
    <m/>
    <m/>
  </r>
  <r>
    <n v="151009"/>
    <x v="0"/>
    <s v="Moreno"/>
    <x v="17"/>
    <d v="2018-11-01T00:00:00"/>
    <s v="-"/>
    <s v="Mantenimiento Electrico"/>
    <d v="2023-09-14T00:00:00"/>
    <d v="1899-12-30T06:24:38"/>
    <d v="2023-09-14T00:00:00"/>
    <d v="1899-12-30T10:13:48"/>
    <n v="13750"/>
    <n v="229.16666666666666"/>
    <s v="cambio de leíster"/>
    <s v="rotura"/>
    <n v="37"/>
    <s v="septiembre"/>
    <s v="M"/>
    <m/>
    <s v="si"/>
    <m/>
    <m/>
    <m/>
  </r>
  <r>
    <n v="151013"/>
    <x v="1"/>
    <s v="Moreno"/>
    <x v="2"/>
    <d v="2020-10-16T00:00:00"/>
    <s v="Martín"/>
    <s v="Mantenimiento Electrico"/>
    <d v="2023-09-14T00:00:00"/>
    <d v="1899-12-30T06:53:32"/>
    <d v="2023-09-14T00:00:00"/>
    <d v="1899-12-30T08:25:21"/>
    <n v="5509"/>
    <n v="91.816666666666663"/>
    <s v="No posicionaba bien la etiqueta y el láser"/>
    <s v="ajuste"/>
    <n v="37"/>
    <s v="septiembre"/>
    <s v="M"/>
    <m/>
    <s v="no"/>
    <m/>
    <m/>
    <m/>
  </r>
  <r>
    <n v="151029"/>
    <x v="1"/>
    <s v="Moreno"/>
    <x v="2"/>
    <d v="2020-10-16T00:00:00"/>
    <s v="Martín"/>
    <s v="Mantenimiento Electrico"/>
    <d v="2023-09-14T00:00:00"/>
    <d v="1899-12-30T09:33:51"/>
    <d v="2023-09-14T00:00:00"/>
    <d v="1899-12-30T09:45:14"/>
    <n v="683"/>
    <n v="11.383333333333333"/>
    <s v="No posicionaba bien la etiqueta y el láser, control"/>
    <s v="ajuste"/>
    <n v="37"/>
    <s v="septiembre"/>
    <s v="M"/>
    <m/>
    <s v="no"/>
    <m/>
    <m/>
    <m/>
  </r>
  <r>
    <n v="151030"/>
    <x v="27"/>
    <s v="Moreno"/>
    <x v="4"/>
    <d v="2018-11-01T00:00:00"/>
    <s v="-"/>
    <s v="Mantenimiento Electrico"/>
    <d v="2023-09-14T00:00:00"/>
    <d v="1899-12-30T09:43:09"/>
    <d v="2023-09-14T00:00:00"/>
    <d v="1899-12-30T09:55:55"/>
    <n v="766"/>
    <n v="12.766666666666667"/>
    <s v="corrección de un cable en la tolva"/>
    <s v="ajuste"/>
    <n v="37"/>
    <s v="septiembre"/>
    <s v="M"/>
    <m/>
    <s v="no"/>
    <m/>
    <m/>
    <m/>
  </r>
  <r>
    <n v="151033"/>
    <x v="11"/>
    <s v="Moreno"/>
    <x v="14"/>
    <d v="2018-11-01T00:00:00"/>
    <s v="-"/>
    <s v="Mantenimiento Mecanico"/>
    <d v="2023-09-14T00:00:00"/>
    <d v="1899-12-30T10:06:50"/>
    <d v="2023-09-14T00:00:00"/>
    <d v="1899-12-30T10:26:06"/>
    <n v="1156"/>
    <n v="19.266666666666666"/>
    <s v="regulación de motor de la transportadora por vibracion"/>
    <s v="ajuste"/>
    <n v="37"/>
    <s v="septiembre"/>
    <s v="M"/>
    <m/>
    <s v="no"/>
    <m/>
    <m/>
    <m/>
  </r>
  <r>
    <n v="151051"/>
    <x v="19"/>
    <s v="Moreno"/>
    <x v="12"/>
    <d v="2020-02-21T00:00:00"/>
    <s v="Martín"/>
    <s v="Mantenimiento Mecanico"/>
    <d v="2023-09-14T00:00:00"/>
    <d v="1899-12-30T16:06:47"/>
    <d v="2023-09-14T00:00:00"/>
    <d v="1899-12-30T16:08:30"/>
    <n v="103"/>
    <n v="1.7166666666666666"/>
    <s v="microparada"/>
    <s v="microparada"/>
    <n v="37"/>
    <s v="septiembre"/>
    <s v="T"/>
    <m/>
    <s v="microparada"/>
    <m/>
    <m/>
    <m/>
  </r>
  <r>
    <n v="151056"/>
    <x v="32"/>
    <s v="Moreno"/>
    <x v="10"/>
    <d v="2022-07-14T00:00:00"/>
    <s v="Natalio"/>
    <s v="Mantenimiento Mecanico"/>
    <d v="2023-09-14T00:00:00"/>
    <d v="1899-12-30T16:55:54"/>
    <d v="2023-09-14T00:00:00"/>
    <d v="1899-12-30T17:04:19"/>
    <n v="505"/>
    <n v="8.4166666666666661"/>
    <s v="microparada"/>
    <s v="microparada"/>
    <n v="37"/>
    <s v="septiembre"/>
    <s v="T"/>
    <m/>
    <s v="microparada"/>
    <m/>
    <m/>
    <m/>
  </r>
  <r>
    <n v="151057"/>
    <x v="6"/>
    <s v="Moreno"/>
    <x v="1"/>
    <d v="2018-11-01T00:00:00"/>
    <s v="-"/>
    <s v="Mantenimiento Mecanico"/>
    <d v="2023-09-14T00:00:00"/>
    <d v="1899-12-30T17:27:47"/>
    <d v="2023-09-14T00:00:00"/>
    <d v="1899-12-30T18:24:58"/>
    <n v="3431"/>
    <n v="57.18333333333333"/>
    <s v="regulación"/>
    <s v="ajuste"/>
    <n v="37"/>
    <s v="septiembre"/>
    <s v="T"/>
    <m/>
    <s v="no"/>
    <m/>
    <m/>
    <m/>
  </r>
  <r>
    <n v="151058"/>
    <x v="0"/>
    <s v="Moreno"/>
    <x v="5"/>
    <d v="2018-11-01T00:00:00"/>
    <s v="-"/>
    <s v="Mantenimiento Mecanico"/>
    <d v="2023-09-14T00:00:00"/>
    <d v="1899-12-30T17:35:48"/>
    <d v="2023-09-14T00:00:00"/>
    <d v="1899-12-30T17:42:12"/>
    <n v="384"/>
    <n v="6.4"/>
    <s v="microparada"/>
    <s v="microparada"/>
    <n v="37"/>
    <s v="septiembre"/>
    <s v="T"/>
    <m/>
    <s v="microparada"/>
    <m/>
    <m/>
    <m/>
  </r>
  <r>
    <n v="151061"/>
    <x v="13"/>
    <s v="Moreno"/>
    <x v="6"/>
    <d v="2020-06-30T00:00:00"/>
    <s v="Martín"/>
    <s v="Mantenimiento Mecanico"/>
    <d v="2023-09-14T00:00:00"/>
    <d v="1899-12-30T17:51:46"/>
    <d v="2023-09-14T00:00:00"/>
    <d v="1899-12-30T18:34:24"/>
    <n v="2558"/>
    <n v="42.633333333333333"/>
    <s v="alineación"/>
    <s v="ajuste"/>
    <n v="37"/>
    <s v="septiembre"/>
    <s v="T"/>
    <m/>
    <s v="no"/>
    <m/>
    <m/>
    <m/>
  </r>
  <r>
    <n v="151062"/>
    <x v="2"/>
    <s v="Moreno"/>
    <x v="9"/>
    <d v="2018-11-01T00:00:00"/>
    <s v="-"/>
    <s v="Mantenimiento Mecanico"/>
    <d v="2023-09-14T00:00:00"/>
    <d v="1899-12-30T17:53:03"/>
    <d v="2023-09-14T00:00:00"/>
    <d v="1899-12-30T19:00:35"/>
    <n v="4052"/>
    <n v="67.533333333333331"/>
    <s v="se coloca  fleje en estuchadora"/>
    <s v="ajuste"/>
    <n v="37"/>
    <s v="septiembre"/>
    <s v="T"/>
    <m/>
    <s v="no"/>
    <m/>
    <m/>
    <m/>
  </r>
  <r>
    <n v="151066"/>
    <x v="1"/>
    <s v="Moreno"/>
    <x v="2"/>
    <d v="2020-10-16T00:00:00"/>
    <s v="Martín"/>
    <s v="Mantenimiento Electrico"/>
    <d v="2023-09-14T00:00:00"/>
    <d v="1899-12-30T18:07:56"/>
    <d v="2023-09-14T00:00:00"/>
    <d v="1899-12-30T18:17:13"/>
    <n v="557"/>
    <n v="9.2833333333333332"/>
    <s v="microparada"/>
    <s v="microparada"/>
    <n v="37"/>
    <s v="septiembre"/>
    <s v="T"/>
    <m/>
    <s v="microparada"/>
    <m/>
    <m/>
    <m/>
  </r>
  <r>
    <n v="151067"/>
    <x v="19"/>
    <s v="Moreno"/>
    <x v="10"/>
    <d v="2023-05-17T00:00:00"/>
    <s v="Juan Manuel"/>
    <s v="Mantenimiento Mecanico"/>
    <d v="2023-09-14T00:00:00"/>
    <d v="1899-12-30T18:13:24"/>
    <d v="2023-09-14T00:00:00"/>
    <d v="1899-12-30T18:59:18"/>
    <n v="2754"/>
    <n v="45.9"/>
    <s v="regulación"/>
    <s v="ajuste"/>
    <n v="37"/>
    <s v="septiembre"/>
    <s v="T"/>
    <m/>
    <s v="no"/>
    <m/>
    <m/>
    <m/>
  </r>
  <r>
    <n v="151069"/>
    <x v="0"/>
    <s v="Moreno"/>
    <x v="4"/>
    <d v="2018-11-01T00:00:00"/>
    <s v="-"/>
    <s v="Mantenimiento Mecanico"/>
    <d v="2023-09-14T00:00:00"/>
    <d v="1899-12-30T18:23:53"/>
    <d v="2023-09-14T00:00:00"/>
    <d v="1899-12-30T18:29:31"/>
    <n v="338"/>
    <n v="5.6333333333333337"/>
    <s v="microparada"/>
    <s v="microparada"/>
    <n v="37"/>
    <s v="septiembre"/>
    <s v="T"/>
    <m/>
    <s v="microparada"/>
    <m/>
    <m/>
    <m/>
  </r>
  <r>
    <n v="151071"/>
    <x v="6"/>
    <s v="Moreno"/>
    <x v="1"/>
    <d v="2018-11-01T00:00:00"/>
    <s v="-"/>
    <s v="Mantenimiento Mecanico"/>
    <d v="2023-09-14T00:00:00"/>
    <d v="1899-12-30T18:25:07"/>
    <d v="2023-09-14T00:00:00"/>
    <d v="1899-12-30T18:57:43"/>
    <n v="1956"/>
    <n v="32.6"/>
    <s v="regulación"/>
    <s v="ajuste"/>
    <n v="37"/>
    <s v="septiembre"/>
    <s v="T"/>
    <m/>
    <s v="no"/>
    <m/>
    <m/>
    <m/>
  </r>
  <r>
    <n v="151075"/>
    <x v="22"/>
    <s v="Moreno"/>
    <x v="2"/>
    <d v="2018-11-01T00:00:00"/>
    <s v="-"/>
    <s v="Mantenimiento Electrico"/>
    <d v="2023-09-14T00:00:00"/>
    <d v="1899-12-30T19:19:16"/>
    <d v="2023-09-14T00:00:00"/>
    <d v="1899-12-30T19:32:08"/>
    <n v="772"/>
    <n v="12.866666666666667"/>
    <s v=" regulación"/>
    <s v="ajuste"/>
    <n v="37"/>
    <s v="septiembre"/>
    <s v="T"/>
    <m/>
    <s v="no"/>
    <m/>
    <m/>
    <m/>
  </r>
  <r>
    <n v="151076"/>
    <x v="25"/>
    <s v="Moreno"/>
    <x v="4"/>
    <d v="2018-11-01T00:00:00"/>
    <s v="-"/>
    <s v="Mantenimiento Mecanico"/>
    <d v="2023-09-14T00:00:00"/>
    <d v="1899-12-30T19:38:07"/>
    <d v="2023-09-14T00:00:00"/>
    <d v="1899-12-30T19:55:10"/>
    <n v="1023"/>
    <n v="17.05"/>
    <s v="se reinicia el brazo"/>
    <s v="ajuste"/>
    <n v="37"/>
    <s v="septiembre"/>
    <s v="T"/>
    <m/>
    <s v="no"/>
    <m/>
    <m/>
    <m/>
  </r>
  <r>
    <n v="151079"/>
    <x v="2"/>
    <s v="Moreno"/>
    <x v="3"/>
    <d v="2021-02-04T00:00:00"/>
    <s v="Victor"/>
    <s v="Mantenimiento Mecanico"/>
    <d v="2023-09-14T00:00:00"/>
    <d v="1899-12-30T20:24:13"/>
    <d v="2023-09-14T00:00:00"/>
    <d v="1899-12-30T20:32:27"/>
    <n v="494"/>
    <n v="8.2333333333333325"/>
    <s v="microparada"/>
    <s v="microparada"/>
    <n v="37"/>
    <s v="septiembre"/>
    <s v="T"/>
    <m/>
    <s v="microparada"/>
    <m/>
    <m/>
    <m/>
  </r>
  <r>
    <n v="151081"/>
    <x v="27"/>
    <s v="Moreno"/>
    <x v="2"/>
    <d v="2018-11-01T00:00:00"/>
    <s v="-"/>
    <s v="Mantenimiento Mecanico"/>
    <d v="2023-09-14T00:00:00"/>
    <d v="1899-12-30T22:30:01"/>
    <d v="2023-09-14T00:00:00"/>
    <d v="1899-12-30T23:53:24"/>
    <n v="5003"/>
    <n v="83.38333333333334"/>
    <s v="sin informacion"/>
    <s v="sin informacion"/>
    <n v="37"/>
    <s v="septiembre"/>
    <s v="N"/>
    <m/>
    <s v="sin informacion"/>
    <m/>
    <m/>
    <m/>
  </r>
  <r>
    <n v="151082"/>
    <x v="39"/>
    <s v="Moreno"/>
    <x v="2"/>
    <d v="2018-11-01T00:00:00"/>
    <s v="-"/>
    <s v="Mantenimiento Electrico"/>
    <d v="2023-09-15T00:00:00"/>
    <d v="1899-12-30T06:08:36"/>
    <d v="2023-09-15T00:00:00"/>
    <d v="1899-12-30T06:11:05"/>
    <n v="149"/>
    <n v="2.4833333333333334"/>
    <s v="microparada"/>
    <s v="microparada"/>
    <n v="37"/>
    <s v="septiembre"/>
    <s v="M"/>
    <m/>
    <s v="microparada"/>
    <m/>
    <m/>
    <m/>
  </r>
  <r>
    <n v="151086"/>
    <x v="39"/>
    <s v="Moreno"/>
    <x v="2"/>
    <d v="2018-11-01T00:00:00"/>
    <s v="-"/>
    <s v="Mantenimiento Mecanico"/>
    <d v="2023-09-15T00:00:00"/>
    <d v="1899-12-30T06:16:41"/>
    <d v="2023-09-15T00:00:00"/>
    <d v="1899-12-30T06:19:40"/>
    <n v="179"/>
    <n v="2.9833333333333334"/>
    <s v="microparada"/>
    <s v="microparada"/>
    <n v="37"/>
    <s v="septiembre"/>
    <s v="M"/>
    <m/>
    <s v="microparada"/>
    <m/>
    <m/>
    <m/>
  </r>
  <r>
    <n v="151092"/>
    <x v="15"/>
    <s v="Moreno"/>
    <x v="19"/>
    <d v="2021-08-24T00:00:00"/>
    <s v="Sebastian "/>
    <s v="Mantenimiento Mecanico"/>
    <d v="2023-09-15T00:00:00"/>
    <d v="1899-12-30T06:44:03"/>
    <d v="2023-09-15T00:00:00"/>
    <d v="1899-12-30T06:47:18"/>
    <n v="195"/>
    <n v="3.25"/>
    <s v="microparada"/>
    <s v="microparada"/>
    <n v="37"/>
    <s v="septiembre"/>
    <s v="M"/>
    <m/>
    <s v="microparada"/>
    <m/>
    <m/>
    <m/>
  </r>
  <r>
    <n v="151093"/>
    <x v="15"/>
    <s v="Moreno"/>
    <x v="19"/>
    <d v="2021-08-24T00:00:00"/>
    <s v="Sebastian "/>
    <s v="Mantenimiento Electrico"/>
    <d v="2023-09-15T00:00:00"/>
    <d v="1899-12-30T06:47:26"/>
    <d v="2023-09-15T00:00:00"/>
    <d v="1899-12-30T07:19:31"/>
    <n v="1925"/>
    <n v="32.083333333333336"/>
    <s v="sin informacion"/>
    <s v="sin informacion"/>
    <n v="37"/>
    <s v="septiembre"/>
    <s v="M"/>
    <m/>
    <s v="sin informacion"/>
    <m/>
    <m/>
    <m/>
  </r>
  <r>
    <n v="151094"/>
    <x v="3"/>
    <s v="Moreno"/>
    <x v="2"/>
    <d v="2020-02-20T00:00:00"/>
    <s v="Martín"/>
    <s v="Mantenimiento Mecanico"/>
    <d v="2023-09-15T00:00:00"/>
    <d v="1899-12-30T07:00:33"/>
    <d v="2023-09-15T00:00:00"/>
    <d v="1899-12-30T07:10:57"/>
    <n v="624"/>
    <n v="10.4"/>
    <s v="sin informacion"/>
    <s v="sin informacion"/>
    <n v="37"/>
    <s v="septiembre"/>
    <s v="M"/>
    <m/>
    <s v="sin informacion"/>
    <m/>
    <m/>
    <m/>
  </r>
  <r>
    <n v="151098"/>
    <x v="3"/>
    <s v="Moreno"/>
    <x v="2"/>
    <d v="2020-02-20T00:00:00"/>
    <s v="Martín"/>
    <s v="Mantenimiento Mecanico"/>
    <d v="2023-09-15T00:00:00"/>
    <d v="1899-12-30T07:22:14"/>
    <d v="2023-09-15T00:00:00"/>
    <d v="1899-12-30T07:48:10"/>
    <n v="1556"/>
    <n v="25.933333333333334"/>
    <s v="sin informacion"/>
    <s v="sin informacion"/>
    <n v="37"/>
    <s v="septiembre"/>
    <s v="M"/>
    <m/>
    <s v="sin informacion"/>
    <m/>
    <m/>
    <m/>
  </r>
  <r>
    <n v="151100"/>
    <x v="0"/>
    <s v="Moreno"/>
    <x v="18"/>
    <d v="2018-11-01T00:00:00"/>
    <s v="-"/>
    <s v="Mantenimiento Mecanico"/>
    <d v="2023-09-15T00:00:00"/>
    <d v="1899-12-30T07:30:59"/>
    <d v="2023-09-15T00:00:00"/>
    <d v="1899-12-30T07:55:20"/>
    <n v="1461"/>
    <n v="24.35"/>
    <s v="sin informacion"/>
    <s v="sin informacion"/>
    <n v="37"/>
    <s v="septiembre"/>
    <s v="M"/>
    <m/>
    <s v="sin informacion"/>
    <m/>
    <m/>
    <m/>
  </r>
  <r>
    <n v="151102"/>
    <x v="13"/>
    <s v="Moreno"/>
    <x v="6"/>
    <d v="2020-06-30T00:00:00"/>
    <s v="Martín"/>
    <s v="Mantenimiento Mecanico"/>
    <d v="2023-09-15T00:00:00"/>
    <d v="1899-12-30T08:15:47"/>
    <d v="2023-09-15T00:00:00"/>
    <d v="1899-12-30T08:38:39"/>
    <n v="1372"/>
    <n v="22.866666666666667"/>
    <s v="se soldó bandeja"/>
    <s v="ajuste"/>
    <n v="37"/>
    <s v="septiembre"/>
    <s v="M"/>
    <m/>
    <s v="no"/>
    <m/>
    <m/>
    <m/>
  </r>
  <r>
    <n v="151104"/>
    <x v="3"/>
    <s v="Moreno"/>
    <x v="2"/>
    <d v="2020-02-20T00:00:00"/>
    <s v="Martín"/>
    <s v="Mantenimiento Mecanico"/>
    <d v="2023-09-15T00:00:00"/>
    <d v="1899-12-30T08:39:46"/>
    <d v="2023-09-15T00:00:00"/>
    <d v="1899-12-30T09:39:49"/>
    <n v="3603"/>
    <n v="60.05"/>
    <s v="sin informacion"/>
    <s v="sin informacion"/>
    <n v="37"/>
    <s v="septiembre"/>
    <s v="M"/>
    <m/>
    <s v="sin informacion"/>
    <m/>
    <m/>
    <m/>
  </r>
  <r>
    <n v="151105"/>
    <x v="22"/>
    <s v="Moreno"/>
    <x v="10"/>
    <d v="2022-07-14T00:00:00"/>
    <s v="Natalio"/>
    <s v="Mantenimiento Mecanico"/>
    <d v="2023-09-15T00:00:00"/>
    <d v="1899-12-30T08:45:26"/>
    <d v="2023-09-15T00:00:00"/>
    <d v="1899-12-30T08:56:43"/>
    <n v="677"/>
    <n v="11.283333333333333"/>
    <s v="sin informacion"/>
    <s v="sin informacion"/>
    <n v="37"/>
    <s v="septiembre"/>
    <s v="M"/>
    <m/>
    <s v="sin informacion"/>
    <m/>
    <m/>
    <m/>
  </r>
  <r>
    <n v="151106"/>
    <x v="2"/>
    <s v="Moreno"/>
    <x v="12"/>
    <d v="2020-02-21T00:00:00"/>
    <s v="Martín"/>
    <s v="Mantenimiento Mecanico"/>
    <d v="2023-09-15T00:00:00"/>
    <d v="1899-12-30T08:49:39"/>
    <d v="2023-09-15T00:00:00"/>
    <d v="1899-12-30T09:03:18"/>
    <n v="819"/>
    <n v="13.65"/>
    <s v="sin informacion"/>
    <s v="sin informacion"/>
    <n v="37"/>
    <s v="septiembre"/>
    <s v="M"/>
    <m/>
    <s v="sin informacion"/>
    <m/>
    <m/>
    <m/>
  </r>
  <r>
    <n v="151108"/>
    <x v="13"/>
    <s v="Moreno"/>
    <x v="6"/>
    <d v="2020-06-30T00:00:00"/>
    <s v="Martín"/>
    <s v="Mantenimiento Mecanico"/>
    <d v="2023-09-15T00:00:00"/>
    <d v="1899-12-30T09:04:58"/>
    <d v="2023-09-15T00:00:00"/>
    <d v="1899-12-30T10:26:50"/>
    <n v="4912"/>
    <n v="81.86666666666666"/>
    <s v="se soldó bandeja"/>
    <s v="ajuste"/>
    <n v="37"/>
    <s v="septiembre"/>
    <s v="M"/>
    <m/>
    <s v="no"/>
    <m/>
    <m/>
    <m/>
  </r>
  <r>
    <n v="151114"/>
    <x v="0"/>
    <s v="Moreno"/>
    <x v="5"/>
    <d v="2018-11-01T00:00:00"/>
    <s v="-"/>
    <s v="Mantenimiento Mecanico"/>
    <d v="2023-09-15T00:00:00"/>
    <d v="1899-12-30T10:40:48"/>
    <d v="2023-09-15T00:00:00"/>
    <d v="1899-12-30T11:39:10"/>
    <n v="3502"/>
    <n v="58.366666666666667"/>
    <s v="sin informacion"/>
    <s v="sin informacion"/>
    <n v="37"/>
    <s v="septiembre"/>
    <s v="M"/>
    <m/>
    <s v="sin informacion"/>
    <m/>
    <m/>
    <m/>
  </r>
  <r>
    <n v="151117"/>
    <x v="0"/>
    <s v="Moreno"/>
    <x v="10"/>
    <d v="2018-11-01T00:00:00"/>
    <s v="-"/>
    <s v="Mantenimiento Mecanico"/>
    <d v="2023-09-15T00:00:00"/>
    <d v="1899-12-30T11:22:00"/>
    <d v="2023-09-15T00:00:00"/>
    <d v="1899-12-30T11:44:52"/>
    <n v="1372"/>
    <n v="22.866666666666667"/>
    <s v="sin informacion"/>
    <s v="sin informacion"/>
    <n v="37"/>
    <s v="septiembre"/>
    <s v="M"/>
    <m/>
    <s v="sin informacion"/>
    <m/>
    <m/>
    <m/>
  </r>
  <r>
    <n v="151124"/>
    <x v="6"/>
    <s v="Moreno"/>
    <x v="7"/>
    <d v="2023-07-19T00:00:00"/>
    <s v="Juan Manuel"/>
    <s v="Mantenimiento Electrico"/>
    <d v="2023-09-15T00:00:00"/>
    <d v="1899-12-30T12:40:11"/>
    <d v="2023-09-15T00:00:00"/>
    <d v="1899-12-30T13:55:35"/>
    <n v="4524"/>
    <n v="75.400000000000006"/>
    <s v="sin informacion"/>
    <s v="sin informacion"/>
    <n v="37"/>
    <s v="septiembre"/>
    <s v="M"/>
    <m/>
    <s v="sin informacion"/>
    <m/>
    <m/>
    <m/>
  </r>
  <r>
    <n v="151129"/>
    <x v="7"/>
    <s v="Moreno"/>
    <x v="2"/>
    <d v="2018-11-01T00:00:00"/>
    <s v="-"/>
    <s v="Mantenimiento Mecanico"/>
    <d v="2023-09-15T00:00:00"/>
    <d v="1899-12-30T13:03:40"/>
    <d v="2023-09-15T00:00:00"/>
    <d v="1899-12-30T13:12:30"/>
    <n v="530"/>
    <n v="8.8333333333333339"/>
    <s v="microparada"/>
    <s v="microparada"/>
    <n v="37"/>
    <s v="septiembre"/>
    <s v="M"/>
    <m/>
    <s v="microparada"/>
    <m/>
    <m/>
    <m/>
  </r>
  <r>
    <n v="151134"/>
    <x v="0"/>
    <s v="Moreno"/>
    <x v="3"/>
    <d v="2021-02-04T00:00:00"/>
    <s v="Victor"/>
    <s v="Mantenimiento Mecanico"/>
    <d v="2023-09-15T00:00:00"/>
    <d v="1899-12-30T14:43:20"/>
    <d v="2023-09-15T00:00:00"/>
    <d v="1899-12-30T15:08:57"/>
    <n v="1537"/>
    <n v="25.616666666666667"/>
    <s v="se colocó guía a la salida de la llenadora"/>
    <s v="ajuste"/>
    <n v="37"/>
    <s v="septiembre"/>
    <s v="T"/>
    <m/>
    <s v="no"/>
    <m/>
    <m/>
    <m/>
  </r>
  <r>
    <n v="151145"/>
    <x v="2"/>
    <s v="Moreno"/>
    <x v="9"/>
    <d v="2018-11-01T00:00:00"/>
    <s v="-"/>
    <s v="Mantenimiento Mecanico"/>
    <d v="2023-09-15T00:00:00"/>
    <d v="1899-12-30T16:06:44"/>
    <d v="2023-09-15T00:00:00"/>
    <d v="1899-12-30T16:19:24"/>
    <n v="760"/>
    <n v="12.666666666666666"/>
    <s v="se le da tensión al transporte de linner"/>
    <s v="ajuste"/>
    <n v="37"/>
    <s v="septiembre"/>
    <s v="T"/>
    <m/>
    <s v="no"/>
    <m/>
    <m/>
    <m/>
  </r>
  <r>
    <n v="151150"/>
    <x v="30"/>
    <s v="Moreno"/>
    <x v="11"/>
    <d v="2020-02-20T00:00:00"/>
    <s v="Martín"/>
    <s v="Mantenimiento Electrico"/>
    <d v="2023-09-15T00:00:00"/>
    <d v="1899-12-30T18:05:11"/>
    <d v="2023-09-15T00:00:00"/>
    <d v="1899-12-30T18:11:39"/>
    <n v="388"/>
    <n v="6.4666666666666668"/>
    <s v="microparada"/>
    <s v="microparada"/>
    <n v="37"/>
    <s v="septiembre"/>
    <s v="T"/>
    <m/>
    <s v="microparada"/>
    <m/>
    <m/>
    <m/>
  </r>
  <r>
    <n v="151153"/>
    <x v="22"/>
    <s v="Moreno"/>
    <x v="19"/>
    <d v="2021-08-24T00:00:00"/>
    <s v="Sebastian "/>
    <s v="Mantenimiento Mecanico"/>
    <d v="2023-09-15T00:00:00"/>
    <d v="1899-12-30T18:24:49"/>
    <d v="2023-09-15T00:00:00"/>
    <d v="1899-12-30T18:58:25"/>
    <n v="2016"/>
    <n v="33.6"/>
    <s v="regulación."/>
    <s v="ajuste"/>
    <n v="37"/>
    <s v="septiembre"/>
    <s v="T"/>
    <m/>
    <s v="no"/>
    <m/>
    <m/>
    <m/>
  </r>
  <r>
    <n v="151158"/>
    <x v="22"/>
    <s v="Moreno"/>
    <x v="19"/>
    <d v="2021-08-24T00:00:00"/>
    <s v="Sebastian "/>
    <s v="Mantenimiento Electrico"/>
    <d v="2023-09-15T00:00:00"/>
    <d v="1899-12-30T19:02:39"/>
    <d v="2023-09-15T00:00:00"/>
    <d v="1899-12-30T19:02:43"/>
    <n v="4"/>
    <n v="6.6666666666666666E-2"/>
    <s v="microparada"/>
    <s v="microparada"/>
    <n v="37"/>
    <s v="septiembre"/>
    <s v="T"/>
    <m/>
    <s v="microparada"/>
    <m/>
    <m/>
    <m/>
  </r>
  <r>
    <n v="151159"/>
    <x v="22"/>
    <s v="Moreno"/>
    <x v="19"/>
    <d v="2021-08-24T00:00:00"/>
    <s v="Sebastian "/>
    <s v="Mantenimiento Mecanico"/>
    <d v="2023-09-15T00:00:00"/>
    <d v="1899-12-30T19:02:49"/>
    <d v="2023-09-15T00:00:00"/>
    <d v="1899-12-30T19:08:11"/>
    <n v="322"/>
    <n v="5.3666666666666663"/>
    <s v="microparada"/>
    <s v="microparada"/>
    <n v="37"/>
    <s v="septiembre"/>
    <s v="T"/>
    <m/>
    <s v="microparada"/>
    <m/>
    <m/>
    <m/>
  </r>
  <r>
    <n v="151162"/>
    <x v="22"/>
    <s v="Moreno"/>
    <x v="19"/>
    <d v="2021-08-24T00:00:00"/>
    <s v="Sebastian "/>
    <s v="Mantenimiento Mecanico"/>
    <d v="2023-09-15T00:00:00"/>
    <d v="1899-12-30T20:59:35"/>
    <d v="2023-09-15T00:00:00"/>
    <d v="1899-12-30T21:16:02"/>
    <n v="987"/>
    <n v="16.45"/>
    <s v="estrella fuera de punto"/>
    <s v="ajuste"/>
    <n v="37"/>
    <s v="septiembre"/>
    <s v="T"/>
    <m/>
    <s v="no"/>
    <m/>
    <m/>
    <m/>
  </r>
  <r>
    <n v="151220"/>
    <x v="10"/>
    <s v="Moreno"/>
    <x v="7"/>
    <d v="2020-09-30T00:00:00"/>
    <s v="Martín"/>
    <s v="Mantenimiento Mecanico"/>
    <d v="2023-09-19T00:00:00"/>
    <d v="1899-12-30T06:56:06"/>
    <d v="2023-09-19T00:00:00"/>
    <d v="1899-12-30T07:13:50"/>
    <n v="1064"/>
    <n v="17.733333333333334"/>
    <s v="regulación"/>
    <s v="ajuste"/>
    <n v="38"/>
    <s v="septiembre"/>
    <s v="M"/>
    <m/>
    <s v="no"/>
    <m/>
    <m/>
    <m/>
  </r>
  <r>
    <n v="151223"/>
    <x v="1"/>
    <s v="Moreno"/>
    <x v="2"/>
    <d v="2020-10-16T00:00:00"/>
    <s v="Martín"/>
    <s v="Mantenimiento Electrico"/>
    <d v="2023-09-19T00:00:00"/>
    <d v="1899-12-30T07:09:11"/>
    <d v="2023-09-19T00:00:00"/>
    <d v="1899-12-30T07:23:53"/>
    <n v="882"/>
    <n v="14.7"/>
    <s v="se regulan ambas cámaras "/>
    <s v="ajuste"/>
    <n v="38"/>
    <s v="septiembre"/>
    <s v="M"/>
    <m/>
    <s v="no"/>
    <m/>
    <m/>
    <m/>
  </r>
  <r>
    <n v="151224"/>
    <x v="1"/>
    <s v="Moreno"/>
    <x v="2"/>
    <d v="2020-10-16T00:00:00"/>
    <s v="Martín"/>
    <s v="Mantenimiento Electrico"/>
    <d v="2023-09-19T00:00:00"/>
    <d v="1899-12-30T07:36:26"/>
    <d v="2023-09-19T00:00:00"/>
    <d v="1899-12-30T07:44:00"/>
    <n v="454"/>
    <n v="7.5666666666666664"/>
    <s v="microparada"/>
    <s v="microparada"/>
    <n v="38"/>
    <s v="septiembre"/>
    <s v="M"/>
    <m/>
    <s v="microparada"/>
    <m/>
    <m/>
    <m/>
  </r>
  <r>
    <n v="151229"/>
    <x v="10"/>
    <s v="Moreno"/>
    <x v="7"/>
    <d v="2020-09-30T00:00:00"/>
    <s v="Martín"/>
    <s v="Mantenimiento Electrico"/>
    <d v="2023-09-19T00:00:00"/>
    <d v="1899-12-30T08:06:02"/>
    <d v="2023-09-19T00:00:00"/>
    <d v="1899-12-30T08:07:46"/>
    <n v="104"/>
    <n v="1.7333333333333334"/>
    <s v="microparada"/>
    <s v="microparada"/>
    <n v="38"/>
    <s v="septiembre"/>
    <s v="M"/>
    <m/>
    <s v="microparada"/>
    <m/>
    <m/>
    <m/>
  </r>
  <r>
    <n v="151232"/>
    <x v="15"/>
    <s v="Moreno"/>
    <x v="19"/>
    <d v="2021-08-24T00:00:00"/>
    <s v="Sebastian "/>
    <s v="Mantenimiento Electrico"/>
    <d v="2023-09-19T00:00:00"/>
    <d v="1899-12-30T08:29:25"/>
    <d v="2023-09-19T00:00:00"/>
    <d v="1899-12-30T09:59:38"/>
    <n v="5413"/>
    <n v="90.216666666666669"/>
    <s v="Se cambia electroválvula del freno"/>
    <s v="rotura"/>
    <n v="38"/>
    <s v="septiembre"/>
    <s v="M"/>
    <m/>
    <s v="si"/>
    <m/>
    <m/>
    <m/>
  </r>
  <r>
    <n v="151233"/>
    <x v="12"/>
    <s v="Moreno"/>
    <x v="7"/>
    <d v="2018-11-01T00:00:00"/>
    <s v="-"/>
    <s v="Mantenimiento Mecanico"/>
    <d v="2023-09-19T00:00:00"/>
    <d v="1899-12-30T08:54:55"/>
    <d v="2023-09-19T00:00:00"/>
    <d v="1899-12-30T08:55:05"/>
    <n v="10"/>
    <n v="0.16666666666666666"/>
    <s v="microparada"/>
    <s v="microparada"/>
    <n v="38"/>
    <s v="septiembre"/>
    <s v="M"/>
    <m/>
    <s v="microparada"/>
    <m/>
    <m/>
    <m/>
  </r>
  <r>
    <n v="151234"/>
    <x v="10"/>
    <s v="Moreno"/>
    <x v="7"/>
    <d v="2020-09-30T00:00:00"/>
    <s v="Martín"/>
    <s v="Mantenimiento Mecanico"/>
    <d v="2023-09-19T00:00:00"/>
    <d v="1899-12-30T08:55:12"/>
    <d v="2023-09-19T00:00:00"/>
    <d v="1899-12-30T09:44:48"/>
    <n v="2976"/>
    <n v="49.6"/>
    <s v="sin informacion"/>
    <s v="sin informacion"/>
    <n v="38"/>
    <s v="septiembre"/>
    <s v="M"/>
    <m/>
    <s v="sin informacion"/>
    <m/>
    <m/>
    <m/>
  </r>
  <r>
    <n v="151237"/>
    <x v="23"/>
    <s v="Moreno"/>
    <x v="12"/>
    <d v="2018-11-01T00:00:00"/>
    <s v="-"/>
    <s v="Mantenimiento Mecanico"/>
    <d v="2023-09-19T00:00:00"/>
    <d v="1899-12-30T09:31:28"/>
    <d v="2023-09-19T00:00:00"/>
    <d v="1899-12-30T09:43:22"/>
    <n v="714"/>
    <n v="11.9"/>
    <s v="se le baja la velocidad"/>
    <s v="ajuste"/>
    <n v="38"/>
    <s v="septiembre"/>
    <s v="M"/>
    <m/>
    <s v="no"/>
    <m/>
    <m/>
    <m/>
  </r>
  <r>
    <n v="151239"/>
    <x v="23"/>
    <s v="Moreno"/>
    <x v="12"/>
    <d v="2018-11-01T00:00:00"/>
    <s v="-"/>
    <s v="Mantenimiento Mecanico"/>
    <d v="2023-09-19T00:00:00"/>
    <d v="1899-12-30T09:58:32"/>
    <d v="2023-09-19T00:00:00"/>
    <d v="1899-12-30T10:00:30"/>
    <n v="118"/>
    <n v="1.9666666666666666"/>
    <s v="microparada"/>
    <s v="microparada"/>
    <n v="38"/>
    <s v="septiembre"/>
    <s v="M"/>
    <m/>
    <s v="microparada"/>
    <m/>
    <m/>
    <m/>
  </r>
  <r>
    <n v="151240"/>
    <x v="0"/>
    <s v="Moreno"/>
    <x v="19"/>
    <d v="2018-11-01T00:00:00"/>
    <s v="-"/>
    <s v="Mantenimiento Mecanico"/>
    <d v="2023-09-19T00:00:00"/>
    <d v="1899-12-30T09:59:51"/>
    <d v="2023-09-19T00:00:00"/>
    <d v="1899-12-30T10:01:34"/>
    <n v="103"/>
    <n v="1.7166666666666666"/>
    <s v="microparada"/>
    <s v="microparada"/>
    <n v="38"/>
    <s v="septiembre"/>
    <s v="M"/>
    <m/>
    <s v="microparada"/>
    <m/>
    <m/>
    <m/>
  </r>
  <r>
    <n v="151241"/>
    <x v="23"/>
    <s v="Moreno"/>
    <x v="12"/>
    <d v="2018-11-01T00:00:00"/>
    <s v="-"/>
    <s v="Mantenimiento Electrico"/>
    <d v="2023-09-19T00:00:00"/>
    <d v="1899-12-30T10:00:53"/>
    <d v="2023-09-19T00:00:00"/>
    <d v="1899-12-30T10:15:22"/>
    <n v="869"/>
    <n v="14.483333333333333"/>
    <s v="regulacion de velocidad"/>
    <s v="ajuste"/>
    <n v="38"/>
    <s v="septiembre"/>
    <s v="M"/>
    <m/>
    <s v="no"/>
    <m/>
    <m/>
    <m/>
  </r>
  <r>
    <n v="151242"/>
    <x v="15"/>
    <s v="Moreno"/>
    <x v="19"/>
    <d v="2021-08-24T00:00:00"/>
    <s v="Sebastian "/>
    <s v="Mantenimiento Electrico"/>
    <d v="2023-09-19T00:00:00"/>
    <d v="1899-12-30T10:01:48"/>
    <d v="2023-09-19T00:00:00"/>
    <d v="1899-12-30T10:32:02"/>
    <n v="1814"/>
    <n v="30.233333333333334"/>
    <s v="sin informacion"/>
    <s v="sin informacion"/>
    <n v="38"/>
    <s v="septiembre"/>
    <s v="M"/>
    <m/>
    <s v="sin informacion"/>
    <m/>
    <m/>
    <m/>
  </r>
  <r>
    <n v="151243"/>
    <x v="1"/>
    <s v="Moreno"/>
    <x v="2"/>
    <d v="2020-10-16T00:00:00"/>
    <s v="Martín"/>
    <s v="Mantenimiento Electrico"/>
    <d v="2023-09-19T00:00:00"/>
    <d v="1899-12-30T10:25:18"/>
    <d v="2023-09-19T00:00:00"/>
    <d v="1899-12-30T10:51:18"/>
    <n v="1560"/>
    <n v="26"/>
    <s v="Se regula sensor de tapa alta"/>
    <s v="ajuste"/>
    <n v="38"/>
    <s v="septiembre"/>
    <s v="M"/>
    <m/>
    <s v="no"/>
    <m/>
    <m/>
    <m/>
  </r>
  <r>
    <n v="151244"/>
    <x v="0"/>
    <s v="Moreno"/>
    <x v="4"/>
    <d v="2018-11-01T00:00:00"/>
    <s v="-"/>
    <s v="Mantenimiento Mecanico"/>
    <d v="2023-09-19T00:00:00"/>
    <d v="1899-12-30T10:30:24"/>
    <d v="2023-09-19T00:00:00"/>
    <d v="1899-12-30T10:45:24"/>
    <n v="900"/>
    <n v="15"/>
    <s v="regulación"/>
    <s v="ajuste"/>
    <n v="38"/>
    <s v="septiembre"/>
    <s v="M"/>
    <m/>
    <s v="no"/>
    <m/>
    <m/>
    <m/>
  </r>
  <r>
    <n v="151247"/>
    <x v="3"/>
    <s v="Moreno"/>
    <x v="4"/>
    <d v="2018-11-01T00:00:00"/>
    <s v="-"/>
    <s v="Mantenimiento Mecanico"/>
    <d v="2023-09-19T00:00:00"/>
    <d v="1899-12-30T10:45:46"/>
    <d v="2023-09-19T00:00:00"/>
    <d v="1899-12-30T11:09:16"/>
    <n v="1410"/>
    <n v="23.5"/>
    <s v="sin informacion"/>
    <s v="sin informacion"/>
    <n v="38"/>
    <s v="septiembre"/>
    <s v="M"/>
    <m/>
    <s v="sin informacion"/>
    <m/>
    <m/>
    <m/>
  </r>
  <r>
    <n v="151249"/>
    <x v="10"/>
    <s v="Moreno"/>
    <x v="7"/>
    <d v="2020-09-30T00:00:00"/>
    <s v="Martín"/>
    <s v="Mantenimiento Electrico"/>
    <d v="2023-09-19T00:00:00"/>
    <d v="1899-12-30T10:58:23"/>
    <d v="2023-09-19T00:00:00"/>
    <d v="1899-12-30T11:36:16"/>
    <n v="2273"/>
    <n v="37.883333333333333"/>
    <s v="sin informacion"/>
    <s v="sin informacion"/>
    <n v="38"/>
    <s v="septiembre"/>
    <s v="M"/>
    <m/>
    <s v="sin informacion"/>
    <m/>
    <m/>
    <m/>
  </r>
  <r>
    <n v="151250"/>
    <x v="23"/>
    <s v="Moreno"/>
    <x v="12"/>
    <d v="2018-11-01T00:00:00"/>
    <s v="-"/>
    <s v="Mantenimiento Mecanico"/>
    <d v="2023-09-19T00:00:00"/>
    <d v="1899-12-30T11:51:17"/>
    <d v="2023-09-19T00:00:00"/>
    <d v="1899-12-30T12:09:32"/>
    <n v="1095"/>
    <n v="18.25"/>
    <s v="regulación"/>
    <s v="ajuste"/>
    <n v="38"/>
    <s v="septiembre"/>
    <s v="M"/>
    <m/>
    <s v="no"/>
    <m/>
    <m/>
    <m/>
  </r>
  <r>
    <n v="151252"/>
    <x v="10"/>
    <s v="Moreno"/>
    <x v="7"/>
    <d v="2020-09-30T00:00:00"/>
    <s v="Martín"/>
    <s v="Mantenimiento Electrico"/>
    <d v="2023-09-19T00:00:00"/>
    <d v="1899-12-30T12:03:02"/>
    <d v="2023-09-19T00:00:00"/>
    <d v="1899-12-30T12:31:22"/>
    <n v="1700"/>
    <n v="28.333333333333332"/>
    <s v="sin informacion"/>
    <s v="sin informacion"/>
    <n v="38"/>
    <s v="septiembre"/>
    <s v="M"/>
    <m/>
    <s v="sin informacion"/>
    <m/>
    <m/>
    <m/>
  </r>
  <r>
    <n v="151253"/>
    <x v="10"/>
    <s v="Moreno"/>
    <x v="7"/>
    <d v="2020-09-30T00:00:00"/>
    <s v="Martín"/>
    <s v="Mantenimiento Electrico"/>
    <d v="2023-09-19T00:00:00"/>
    <d v="1899-12-30T12:38:46"/>
    <d v="2023-09-19T00:00:00"/>
    <d v="1899-12-30T14:45:54"/>
    <n v="7628"/>
    <n v="127.13333333333334"/>
    <s v="sin informacion"/>
    <s v="sin informacion"/>
    <n v="38"/>
    <s v="septiembre"/>
    <s v="M"/>
    <m/>
    <s v="sin informacion"/>
    <m/>
    <m/>
    <m/>
  </r>
  <r>
    <n v="151256"/>
    <x v="1"/>
    <s v="Moreno"/>
    <x v="2"/>
    <d v="2020-10-16T00:00:00"/>
    <s v="Martín"/>
    <s v="Mantenimiento Electrico"/>
    <d v="2023-09-19T00:00:00"/>
    <d v="1899-12-30T13:18:12"/>
    <d v="2023-09-19T00:00:00"/>
    <d v="1899-12-30T14:25:39"/>
    <n v="4047"/>
    <n v="67.45"/>
    <s v="resuelve el maquinista"/>
    <s v="no aplica"/>
    <n v="38"/>
    <s v="septiembre"/>
    <s v="M"/>
    <m/>
    <s v="no aplica"/>
    <m/>
    <m/>
    <m/>
  </r>
  <r>
    <n v="151260"/>
    <x v="15"/>
    <s v="Moreno"/>
    <x v="19"/>
    <d v="2021-08-24T00:00:00"/>
    <s v="Sebastian "/>
    <s v="Mantenimiento Mecanico"/>
    <d v="2023-09-19T00:00:00"/>
    <d v="1899-12-30T15:04:05"/>
    <d v="2023-09-19T00:00:00"/>
    <d v="1899-12-30T15:36:19"/>
    <n v="1934"/>
    <n v="32.233333333333334"/>
    <s v="se destraba y alinea  girador de pucks"/>
    <s v="ajuste"/>
    <n v="38"/>
    <s v="septiembre"/>
    <s v="T"/>
    <m/>
    <s v="no"/>
    <m/>
    <m/>
    <m/>
  </r>
  <r>
    <n v="151264"/>
    <x v="6"/>
    <s v="Moreno"/>
    <x v="13"/>
    <d v="2019-10-08T00:00:00"/>
    <s v="Martín"/>
    <s v="Mantenimiento Electrico"/>
    <d v="2023-09-19T00:00:00"/>
    <d v="1899-12-30T16:55:33"/>
    <d v="2023-09-19T00:00:00"/>
    <d v="1899-12-30T17:04:15"/>
    <n v="522"/>
    <n v="8.6999999999999993"/>
    <s v="microparada"/>
    <s v="microparada"/>
    <n v="38"/>
    <s v="septiembre"/>
    <s v="T"/>
    <m/>
    <s v="microparada"/>
    <m/>
    <m/>
    <m/>
  </r>
  <r>
    <n v="151267"/>
    <x v="15"/>
    <s v="Moreno"/>
    <x v="19"/>
    <d v="2021-08-24T00:00:00"/>
    <s v="Sebastian "/>
    <s v="Mantenimiento Mecanico"/>
    <d v="2023-09-19T00:00:00"/>
    <d v="1899-12-30T17:34:52"/>
    <d v="2023-09-19T00:00:00"/>
    <d v="1899-12-30T17:46:28"/>
    <n v="696"/>
    <n v="11.6"/>
    <s v="se corrigen parametros del girador"/>
    <s v="ajuste"/>
    <n v="38"/>
    <s v="septiembre"/>
    <s v="T"/>
    <m/>
    <s v="no"/>
    <m/>
    <m/>
    <m/>
  </r>
  <r>
    <n v="151269"/>
    <x v="3"/>
    <s v="Moreno"/>
    <x v="2"/>
    <d v="2020-02-20T00:00:00"/>
    <s v="Martín"/>
    <s v="Mantenimiento Mecanico"/>
    <d v="2023-09-19T00:00:00"/>
    <d v="1899-12-30T18:00:30"/>
    <d v="2023-09-19T00:00:00"/>
    <d v="1899-12-30T18:07:31"/>
    <n v="421"/>
    <n v="7.0166666666666666"/>
    <s v="microparada"/>
    <s v="microparada"/>
    <n v="38"/>
    <s v="septiembre"/>
    <s v="T"/>
    <m/>
    <s v="microparada"/>
    <m/>
    <m/>
    <m/>
  </r>
  <r>
    <n v="151271"/>
    <x v="19"/>
    <s v="Moreno"/>
    <x v="19"/>
    <d v="2018-11-01T00:00:00"/>
    <s v="-"/>
    <s v="Mantenimiento Mecanico"/>
    <d v="2023-09-19T00:00:00"/>
    <d v="1899-12-30T18:19:00"/>
    <d v="2023-09-19T00:00:00"/>
    <d v="1899-12-30T18:51:09"/>
    <n v="1929"/>
    <n v="32.15"/>
    <s v="regulacion de ancho de tolva ,soldadores y toma del celofan"/>
    <s v="ajuste"/>
    <n v="38"/>
    <s v="septiembre"/>
    <s v="T"/>
    <m/>
    <s v="no"/>
    <m/>
    <m/>
    <m/>
  </r>
  <r>
    <n v="151275"/>
    <x v="0"/>
    <s v="Moreno"/>
    <x v="2"/>
    <d v="2018-11-01T00:00:00"/>
    <s v="-"/>
    <s v="Mantenimiento Electrico"/>
    <d v="2023-09-19T00:00:00"/>
    <d v="1899-12-30T19:14:40"/>
    <d v="2023-09-19T00:00:00"/>
    <d v="1899-12-30T19:15:17"/>
    <n v="37"/>
    <n v="0.6166666666666667"/>
    <s v="microparada"/>
    <s v="microparada"/>
    <n v="38"/>
    <s v="septiembre"/>
    <s v="T"/>
    <m/>
    <s v="microparada"/>
    <m/>
    <m/>
    <m/>
  </r>
  <r>
    <n v="151276"/>
    <x v="19"/>
    <s v="Moreno"/>
    <x v="19"/>
    <d v="2018-11-01T00:00:00"/>
    <s v="-"/>
    <s v="Mantenimiento Mecanico"/>
    <d v="2023-09-19T00:00:00"/>
    <d v="1899-12-30T19:30:39"/>
    <d v="2023-09-20T00:00:00"/>
    <d v="1899-12-30T06:17:30"/>
    <n v="38811"/>
    <n v="646.85"/>
    <s v="regulacion de ancho de tolva ,soldadores y toma del celofan"/>
    <s v="ajuste"/>
    <n v="38"/>
    <s v="septiembre"/>
    <s v="T"/>
    <m/>
    <s v="no"/>
    <m/>
    <m/>
    <m/>
  </r>
  <r>
    <n v="151278"/>
    <x v="0"/>
    <s v="Moreno"/>
    <x v="12"/>
    <d v="2018-11-01T00:00:00"/>
    <s v="-"/>
    <s v="Mantenimiento Mecanico"/>
    <d v="2023-09-19T00:00:00"/>
    <d v="1899-12-30T20:25:11"/>
    <d v="2023-09-19T00:00:00"/>
    <d v="1899-12-30T20:30:39"/>
    <n v="328"/>
    <n v="5.4666666666666668"/>
    <s v="microparada"/>
    <s v="microparada"/>
    <n v="38"/>
    <s v="septiembre"/>
    <s v="T"/>
    <m/>
    <s v="microparada"/>
    <m/>
    <m/>
    <m/>
  </r>
  <r>
    <n v="151281"/>
    <x v="23"/>
    <s v="Moreno"/>
    <x v="12"/>
    <d v="2018-11-01T00:00:00"/>
    <s v="-"/>
    <s v="Mantenimiento Electrico"/>
    <d v="2023-09-19T00:00:00"/>
    <d v="1899-12-30T22:43:25"/>
    <d v="2023-09-20T00:00:00"/>
    <d v="1899-12-30T01:29:33"/>
    <n v="9968"/>
    <n v="166.13333333333333"/>
    <s v="sin informacion"/>
    <s v="sin informacion"/>
    <n v="38"/>
    <s v="septiembre"/>
    <s v="N"/>
    <m/>
    <s v="sin informacion"/>
    <m/>
    <m/>
    <m/>
  </r>
  <r>
    <n v="151291"/>
    <x v="1"/>
    <s v="Moreno"/>
    <x v="2"/>
    <d v="2020-10-16T00:00:00"/>
    <s v="Martín"/>
    <s v="Mantenimiento Electrico"/>
    <d v="2023-09-20T00:00:00"/>
    <d v="1899-12-30T07:25:42"/>
    <d v="2023-09-20T00:00:00"/>
    <d v="1899-12-30T07:35:29"/>
    <n v="587"/>
    <n v="9.7833333333333332"/>
    <s v="microparada"/>
    <s v="microparada"/>
    <n v="38"/>
    <s v="septiembre"/>
    <s v="M"/>
    <m/>
    <s v="microparada"/>
    <m/>
    <m/>
    <m/>
  </r>
  <r>
    <n v="151293"/>
    <x v="11"/>
    <s v="Moreno"/>
    <x v="7"/>
    <d v="2018-11-01T00:00:00"/>
    <s v="-"/>
    <s v="Mantenimiento Mecanico"/>
    <d v="2023-09-20T00:00:00"/>
    <d v="1899-12-30T07:49:54"/>
    <d v="2023-09-20T00:00:00"/>
    <d v="1899-12-30T08:01:37"/>
    <n v="703"/>
    <n v="11.716666666666667"/>
    <s v="sin informacion"/>
    <s v="sin informacion"/>
    <n v="38"/>
    <s v="septiembre"/>
    <s v="M"/>
    <m/>
    <s v="sin informacion"/>
    <m/>
    <m/>
    <m/>
  </r>
  <r>
    <n v="151306"/>
    <x v="1"/>
    <s v="Moreno"/>
    <x v="2"/>
    <d v="2020-10-16T00:00:00"/>
    <s v="Martín"/>
    <s v="Mantenimiento Electrico"/>
    <d v="2023-09-20T00:00:00"/>
    <d v="1899-12-30T10:41:51"/>
    <d v="2023-09-20T00:00:00"/>
    <d v="1899-12-30T10:45:56"/>
    <n v="245"/>
    <n v="4.083333333333333"/>
    <s v="microparada"/>
    <s v="microparada"/>
    <n v="38"/>
    <s v="septiembre"/>
    <s v="M"/>
    <m/>
    <s v="microparada"/>
    <m/>
    <m/>
    <m/>
  </r>
  <r>
    <n v="151311"/>
    <x v="30"/>
    <s v="Moreno"/>
    <x v="11"/>
    <d v="2020-02-20T00:00:00"/>
    <s v="Martín"/>
    <s v="Mantenimiento Electrico"/>
    <d v="2023-09-20T00:00:00"/>
    <d v="1899-12-30T11:25:18"/>
    <d v="2023-09-20T00:00:00"/>
    <d v="1899-12-30T12:36:55"/>
    <n v="4297"/>
    <n v="71.61666666666666"/>
    <s v="Se cambia censor de axón"/>
    <s v="rotura"/>
    <n v="38"/>
    <s v="septiembre"/>
    <s v="M"/>
    <m/>
    <s v="si"/>
    <m/>
    <m/>
    <m/>
  </r>
  <r>
    <n v="151312"/>
    <x v="0"/>
    <s v="Moreno"/>
    <x v="8"/>
    <d v="2018-11-01T00:00:00"/>
    <s v="-"/>
    <s v="Mantenimiento Mecanico"/>
    <d v="2023-09-20T00:00:00"/>
    <d v="1899-12-30T12:19:23"/>
    <d v="2023-09-20T00:00:00"/>
    <d v="1899-12-30T12:58:11"/>
    <n v="2328"/>
    <n v="38.799999999999997"/>
    <s v="sin informacion"/>
    <s v="sin informacion"/>
    <n v="38"/>
    <s v="septiembre"/>
    <s v="M"/>
    <m/>
    <s v="sin informacion"/>
    <m/>
    <m/>
    <m/>
  </r>
  <r>
    <n v="151313"/>
    <x v="23"/>
    <s v="Moreno"/>
    <x v="19"/>
    <d v="2018-11-01T00:00:00"/>
    <s v="-"/>
    <s v="Mantenimiento Mecanico"/>
    <d v="2023-09-20T00:00:00"/>
    <d v="1899-12-30T12:20:15"/>
    <d v="2023-09-20T00:00:00"/>
    <d v="1899-12-30T12:36:49"/>
    <n v="994"/>
    <n v="16.566666666666666"/>
    <s v="sin informacion"/>
    <s v="sin informacion"/>
    <n v="38"/>
    <s v="septiembre"/>
    <s v="M"/>
    <m/>
    <s v="sin informacion"/>
    <m/>
    <m/>
    <m/>
  </r>
  <r>
    <n v="151318"/>
    <x v="1"/>
    <s v="Moreno"/>
    <x v="2"/>
    <d v="2020-10-16T00:00:00"/>
    <s v="Martín"/>
    <s v="Mantenimiento Electrico"/>
    <d v="2023-09-20T00:00:00"/>
    <d v="1899-12-30T13:29:27"/>
    <d v="2023-09-20T00:00:00"/>
    <d v="1899-12-30T13:36:48"/>
    <n v="441"/>
    <n v="7.35"/>
    <s v="microparada"/>
    <s v="microparada"/>
    <n v="38"/>
    <s v="septiembre"/>
    <s v="M"/>
    <m/>
    <s v="microparada"/>
    <m/>
    <m/>
    <m/>
  </r>
  <r>
    <n v="151319"/>
    <x v="2"/>
    <s v="Moreno"/>
    <x v="20"/>
    <d v="2021-10-06T00:00:00"/>
    <s v="Sebastian "/>
    <s v="Mantenimiento Mecanico"/>
    <d v="2023-09-20T00:00:00"/>
    <d v="1899-12-30T14:34:01"/>
    <d v="2023-09-20T00:00:00"/>
    <d v="1899-12-30T14:46:26"/>
    <n v="745"/>
    <n v="12.416666666666666"/>
    <s v="sin informacion"/>
    <s v="sin informacion"/>
    <n v="38"/>
    <s v="septiembre"/>
    <s v="T"/>
    <m/>
    <s v="sin informacion"/>
    <m/>
    <m/>
    <m/>
  </r>
  <r>
    <n v="151320"/>
    <x v="23"/>
    <s v="Moreno"/>
    <x v="19"/>
    <d v="2018-11-01T00:00:00"/>
    <s v="-"/>
    <s v="Mantenimiento Electrico"/>
    <d v="2023-09-20T00:00:00"/>
    <d v="1899-12-30T14:37:16"/>
    <d v="2023-09-20T00:00:00"/>
    <d v="1899-12-30T14:38:13"/>
    <n v="57"/>
    <n v="0.95"/>
    <s v="microparada"/>
    <s v="microparada"/>
    <n v="38"/>
    <s v="septiembre"/>
    <s v="T"/>
    <m/>
    <s v="microparada"/>
    <m/>
    <m/>
    <m/>
  </r>
  <r>
    <n v="151322"/>
    <x v="0"/>
    <s v="Moreno"/>
    <x v="4"/>
    <d v="2018-11-01T00:00:00"/>
    <s v="-"/>
    <s v="Mantenimiento Electrico"/>
    <d v="2023-09-20T00:00:00"/>
    <d v="1899-12-30T15:08:40"/>
    <d v="2023-09-20T00:00:00"/>
    <d v="1899-12-30T15:40:39"/>
    <n v="1919"/>
    <n v="31.983333333333334"/>
    <s v="sin informacion"/>
    <s v="sin informacion"/>
    <n v="38"/>
    <s v="septiembre"/>
    <s v="T"/>
    <m/>
    <s v="sin informacion"/>
    <m/>
    <m/>
    <m/>
  </r>
  <r>
    <n v="151323"/>
    <x v="11"/>
    <s v="Moreno"/>
    <x v="9"/>
    <d v="2018-11-01T00:00:00"/>
    <s v="-"/>
    <s v="Mantenimiento Mecanico"/>
    <d v="2023-09-20T00:00:00"/>
    <d v="1899-12-30T15:09:29"/>
    <d v="2023-09-20T00:00:00"/>
    <d v="1899-12-30T17:48:59"/>
    <n v="9570"/>
    <n v="159.5"/>
    <s v="se destraba transporte y se regula estrella"/>
    <s v="ajuste"/>
    <n v="38"/>
    <s v="septiembre"/>
    <s v="T"/>
    <m/>
    <s v="no"/>
    <m/>
    <m/>
    <m/>
  </r>
  <r>
    <n v="151326"/>
    <x v="8"/>
    <s v="Moreno"/>
    <x v="4"/>
    <d v="2020-02-20T00:00:00"/>
    <s v="Martín"/>
    <s v="Mantenimiento Electrico"/>
    <d v="2023-09-20T00:00:00"/>
    <d v="1899-12-30T16:56:06"/>
    <d v="2023-09-20T00:00:00"/>
    <d v="1899-12-30T17:59:12"/>
    <n v="3786"/>
    <n v="63.1"/>
    <s v="se corrige impresión de código de barra"/>
    <s v="ajuste"/>
    <n v="38"/>
    <s v="septiembre"/>
    <s v="T"/>
    <m/>
    <s v="no"/>
    <m/>
    <m/>
    <m/>
  </r>
  <r>
    <n v="151334"/>
    <x v="0"/>
    <s v="Moreno"/>
    <x v="2"/>
    <d v="2018-11-01T00:00:00"/>
    <s v="-"/>
    <s v="Mantenimiento Mecanico"/>
    <d v="2023-09-20T00:00:00"/>
    <d v="1899-12-30T18:13:52"/>
    <d v="2023-09-20T00:00:00"/>
    <d v="1899-12-30T18:33:50"/>
    <n v="1198"/>
    <n v="19.966666666666665"/>
    <s v="se cambió resorte de pico"/>
    <s v="ajuste"/>
    <n v="38"/>
    <s v="septiembre"/>
    <s v="T"/>
    <m/>
    <s v="no"/>
    <m/>
    <m/>
    <m/>
  </r>
  <r>
    <n v="151340"/>
    <x v="19"/>
    <s v="Moreno"/>
    <x v="19"/>
    <d v="2018-11-01T00:00:00"/>
    <s v="-"/>
    <s v="Mantenimiento Mecanico"/>
    <d v="2023-09-20T00:00:00"/>
    <d v="1899-12-30T19:11:05"/>
    <d v="2023-09-20T00:00:00"/>
    <d v="1899-12-30T20:40:56"/>
    <n v="5391"/>
    <n v="89.85"/>
    <s v="regulación de celofanadora"/>
    <s v="ajuste"/>
    <n v="38"/>
    <s v="septiembre"/>
    <s v="T"/>
    <m/>
    <s v="no"/>
    <m/>
    <m/>
    <m/>
  </r>
  <r>
    <n v="151362"/>
    <x v="0"/>
    <s v="Moreno"/>
    <x v="8"/>
    <d v="2018-11-01T00:00:00"/>
    <s v="-"/>
    <s v="Mantenimiento Mecanico"/>
    <d v="2023-09-21T00:00:00"/>
    <d v="1899-12-30T06:30:49"/>
    <d v="2023-09-21T00:00:00"/>
    <d v="1899-12-30T06:51:24"/>
    <n v="1235"/>
    <n v="20.583333333333332"/>
    <s v="regulación"/>
    <s v="ajuste"/>
    <n v="38"/>
    <s v="septiembre"/>
    <s v="M"/>
    <m/>
    <s v="no"/>
    <m/>
    <m/>
    <m/>
  </r>
  <r>
    <n v="151367"/>
    <x v="0"/>
    <s v="Moreno"/>
    <x v="8"/>
    <d v="2018-11-01T00:00:00"/>
    <s v="-"/>
    <s v="Mantenimiento Electrico"/>
    <d v="2023-09-21T00:00:00"/>
    <d v="1899-12-30T07:05:24"/>
    <d v="2023-09-21T00:00:00"/>
    <d v="1899-12-30T07:34:55"/>
    <n v="1771"/>
    <n v="29.516666666666666"/>
    <s v="regulación"/>
    <s v="ajuste"/>
    <n v="38"/>
    <s v="septiembre"/>
    <s v="M"/>
    <m/>
    <s v="no"/>
    <m/>
    <m/>
    <m/>
  </r>
  <r>
    <n v="151372"/>
    <x v="0"/>
    <s v="Moreno"/>
    <x v="8"/>
    <d v="2018-11-01T00:00:00"/>
    <s v="-"/>
    <s v="Mantenimiento Mecanico"/>
    <d v="2023-09-21T00:00:00"/>
    <d v="1899-12-30T08:14:12"/>
    <d v="2023-09-21T00:00:00"/>
    <d v="1899-12-30T08:50:32"/>
    <n v="2180"/>
    <n v="36.333333333333336"/>
    <s v="se ajusta tornillo de eje de levas flojo y se regulan niveles x variacion"/>
    <s v="ajuste"/>
    <n v="38"/>
    <s v="septiembre"/>
    <s v="M"/>
    <m/>
    <s v="no"/>
    <m/>
    <m/>
    <m/>
  </r>
  <r>
    <n v="151379"/>
    <x v="3"/>
    <s v="Moreno"/>
    <x v="2"/>
    <d v="2020-02-20T00:00:00"/>
    <s v="Martín"/>
    <s v="Mantenimiento Mecanico"/>
    <d v="2023-09-21T00:00:00"/>
    <d v="1899-12-30T09:38:47"/>
    <d v="2023-09-21T00:00:00"/>
    <d v="1899-12-30T10:34:05"/>
    <n v="3318"/>
    <n v="55.3"/>
    <s v="se rellano agujero centrado de eje sinfín entrada de torqueadora"/>
    <s v="ajuste"/>
    <n v="38"/>
    <s v="septiembre"/>
    <s v="M"/>
    <m/>
    <s v="no"/>
    <m/>
    <m/>
    <m/>
  </r>
  <r>
    <n v="151384"/>
    <x v="21"/>
    <s v="Moreno"/>
    <x v="2"/>
    <d v="2021-08-24T00:00:00"/>
    <s v="Sebastian "/>
    <s v="Mantenimiento Electrico"/>
    <d v="2023-09-21T00:00:00"/>
    <d v="1899-12-30T10:34:15"/>
    <d v="2023-09-21T00:00:00"/>
    <d v="1899-12-30T11:13:22"/>
    <n v="2347"/>
    <n v="39.116666666666667"/>
    <s v="sin informacion"/>
    <s v="sin informacion"/>
    <n v="38"/>
    <s v="septiembre"/>
    <s v="M"/>
    <m/>
    <s v="sin informacion"/>
    <m/>
    <m/>
    <m/>
  </r>
  <r>
    <n v="151388"/>
    <x v="0"/>
    <s v="Moreno"/>
    <x v="16"/>
    <d v="2018-11-01T00:00:00"/>
    <s v="-"/>
    <s v="Mantenimiento Mecanico"/>
    <d v="2023-09-21T00:00:00"/>
    <d v="1899-12-30T11:06:30"/>
    <d v="2023-09-21T00:00:00"/>
    <d v="1899-12-30T11:29:20"/>
    <n v="1370"/>
    <n v="22.833333333333332"/>
    <s v="sin informacion"/>
    <s v="sin informacion"/>
    <n v="38"/>
    <s v="septiembre"/>
    <s v="M"/>
    <m/>
    <s v="sin informacion"/>
    <m/>
    <m/>
    <m/>
  </r>
  <r>
    <n v="151389"/>
    <x v="14"/>
    <s v="Moreno"/>
    <x v="2"/>
    <d v="2020-02-20T00:00:00"/>
    <s v="Martín"/>
    <s v="Mantenimiento Electrico"/>
    <d v="2023-09-21T00:00:00"/>
    <d v="1899-12-30T11:13:37"/>
    <d v="2023-09-21T00:00:00"/>
    <d v="1899-12-30T11:57:22"/>
    <n v="2625"/>
    <n v="43.75"/>
    <s v="Se colocaron y se regularon censores de la rolonera"/>
    <s v="ajuste"/>
    <n v="38"/>
    <s v="septiembre"/>
    <s v="M"/>
    <m/>
    <s v="no"/>
    <m/>
    <m/>
    <m/>
  </r>
  <r>
    <n v="151399"/>
    <x v="39"/>
    <s v="Moreno"/>
    <x v="15"/>
    <d v="2018-11-01T00:00:00"/>
    <s v="-"/>
    <s v="Mantenimiento Mecanico"/>
    <d v="2023-09-21T00:00:00"/>
    <d v="1899-12-30T14:37:43"/>
    <d v="2023-09-21T00:00:00"/>
    <d v="1899-12-30T15:12:38"/>
    <n v="2095"/>
    <n v="34.916666666666664"/>
    <s v=" se coloca tornillo en abastecedor de envases"/>
    <s v="ajuste"/>
    <n v="38"/>
    <s v="septiembre"/>
    <s v="T"/>
    <m/>
    <s v="no"/>
    <m/>
    <m/>
    <m/>
  </r>
  <r>
    <n v="151400"/>
    <x v="6"/>
    <s v="Moreno"/>
    <x v="8"/>
    <d v="2018-11-01T00:00:00"/>
    <s v="-"/>
    <s v="Mantenimiento Mecanico"/>
    <d v="2023-09-21T00:00:00"/>
    <d v="1899-12-30T14:47:23"/>
    <d v="2023-09-21T00:00:00"/>
    <d v="1899-12-30T15:06:10"/>
    <n v="1127"/>
    <n v="18.783333333333335"/>
    <s v="se regula etiqueta"/>
    <s v="ajuste"/>
    <n v="38"/>
    <s v="septiembre"/>
    <s v="T"/>
    <m/>
    <s v="no"/>
    <m/>
    <m/>
    <m/>
  </r>
  <r>
    <n v="151401"/>
    <x v="28"/>
    <s v="Moreno"/>
    <x v="6"/>
    <d v="2018-11-01T00:00:00"/>
    <s v="-"/>
    <s v="Mantenimiento Electrico"/>
    <d v="2023-09-21T00:00:00"/>
    <d v="1899-12-30T15:12:34"/>
    <d v="2023-09-21T00:00:00"/>
    <d v="1899-12-30T17:32:12"/>
    <n v="8378"/>
    <n v="139.63333333333333"/>
    <s v="sin informacion"/>
    <s v="sin informacion"/>
    <n v="38"/>
    <s v="septiembre"/>
    <s v="T"/>
    <m/>
    <s v="sin informacion"/>
    <m/>
    <m/>
    <m/>
  </r>
  <r>
    <n v="151402"/>
    <x v="25"/>
    <s v="Moreno"/>
    <x v="4"/>
    <d v="2018-11-01T00:00:00"/>
    <s v="-"/>
    <s v="Mantenimiento Electrico"/>
    <d v="2023-09-21T00:00:00"/>
    <d v="1899-12-30T15:24:57"/>
    <d v="2023-09-21T00:00:00"/>
    <d v="1899-12-30T16:15:17"/>
    <n v="3020"/>
    <n v="50.333333333333336"/>
    <s v="se resetea brazo abb"/>
    <s v="ajuste"/>
    <n v="38"/>
    <s v="septiembre"/>
    <s v="T"/>
    <m/>
    <s v="no"/>
    <m/>
    <m/>
    <m/>
  </r>
  <r>
    <n v="151403"/>
    <x v="4"/>
    <s v="Moreno"/>
    <x v="4"/>
    <d v="2019-12-10T00:00:00"/>
    <s v="Martín"/>
    <s v="Mantenimiento Mecanico"/>
    <d v="2023-09-21T00:00:00"/>
    <d v="1899-12-30T16:32:02"/>
    <d v="2023-09-21T00:00:00"/>
    <d v="1899-12-30T16:42:13"/>
    <n v="611"/>
    <n v="10.183333333333334"/>
    <s v="regulación"/>
    <s v="ajuste"/>
    <n v="38"/>
    <s v="septiembre"/>
    <s v="T"/>
    <m/>
    <s v="no"/>
    <m/>
    <m/>
    <m/>
  </r>
  <r>
    <n v="151404"/>
    <x v="0"/>
    <s v="Moreno"/>
    <x v="12"/>
    <d v="2018-11-01T00:00:00"/>
    <s v="-"/>
    <s v="Mantenimiento Mecanico"/>
    <d v="2023-09-21T00:00:00"/>
    <d v="1899-12-30T16:46:05"/>
    <d v="2023-09-21T00:00:00"/>
    <d v="1899-12-30T17:37:40"/>
    <n v="3095"/>
    <n v="51.583333333333336"/>
    <s v="se resetea falla de alcohol"/>
    <s v="ajuste"/>
    <n v="38"/>
    <s v="septiembre"/>
    <s v="T"/>
    <m/>
    <s v="no"/>
    <m/>
    <m/>
    <m/>
  </r>
  <r>
    <n v="151405"/>
    <x v="19"/>
    <s v="Moreno"/>
    <x v="19"/>
    <d v="2018-11-01T00:00:00"/>
    <s v="-"/>
    <s v="Mantenimiento Mecanico"/>
    <d v="2023-09-21T00:00:00"/>
    <d v="1899-12-30T16:50:34"/>
    <d v="2023-09-21T00:00:00"/>
    <d v="1899-12-30T19:02:18"/>
    <n v="7904"/>
    <n v="131.73333333333332"/>
    <s v=" regulación de celofanadora"/>
    <s v="ajuste"/>
    <n v="38"/>
    <s v="septiembre"/>
    <s v="T"/>
    <m/>
    <s v="no"/>
    <m/>
    <m/>
    <m/>
  </r>
  <r>
    <n v="151406"/>
    <x v="14"/>
    <s v="Moreno"/>
    <x v="2"/>
    <d v="2020-02-20T00:00:00"/>
    <s v="Martín"/>
    <s v="Mantenimiento Electrico"/>
    <d v="2023-09-21T00:00:00"/>
    <d v="1899-12-30T16:54:03"/>
    <d v="2023-09-21T00:00:00"/>
    <d v="1899-12-30T17:46:47"/>
    <n v="3164"/>
    <n v="52.733333333333334"/>
    <s v="se configura sensor tapa alta"/>
    <s v="ajuste"/>
    <n v="38"/>
    <s v="septiembre"/>
    <s v="T"/>
    <m/>
    <s v="no"/>
    <m/>
    <m/>
    <m/>
  </r>
  <r>
    <n v="151409"/>
    <x v="11"/>
    <s v="Moreno"/>
    <x v="10"/>
    <d v="2018-11-01T00:00:00"/>
    <s v="-"/>
    <s v="Mantenimiento Mecanico"/>
    <d v="2023-09-21T00:00:00"/>
    <d v="1899-12-30T17:22:35"/>
    <d v="2023-09-21T00:00:00"/>
    <d v="1899-12-30T17:42:23"/>
    <n v="1188"/>
    <n v="19.8"/>
    <s v="se acomodan guías de puks en transfer"/>
    <s v="ajuste"/>
    <n v="38"/>
    <s v="septiembre"/>
    <s v="T"/>
    <m/>
    <s v="no"/>
    <m/>
    <m/>
    <m/>
  </r>
  <r>
    <n v="151410"/>
    <x v="1"/>
    <s v="Moreno"/>
    <x v="2"/>
    <d v="2020-10-16T00:00:00"/>
    <s v="Martín"/>
    <s v="Mantenimiento Electrico"/>
    <d v="2023-09-21T00:00:00"/>
    <d v="1899-12-30T17:46:56"/>
    <d v="2023-09-21T00:00:00"/>
    <d v="1899-12-30T19:02:47"/>
    <n v="4551"/>
    <n v="75.849999999999994"/>
    <s v="se endereza un fleje de etiquetadora y se le colocó tornillos faltantes"/>
    <s v="ajuste"/>
    <n v="38"/>
    <s v="septiembre"/>
    <s v="T"/>
    <m/>
    <s v="no"/>
    <m/>
    <m/>
    <m/>
  </r>
  <r>
    <n v="151412"/>
    <x v="0"/>
    <s v="Moreno"/>
    <x v="12"/>
    <d v="2018-11-01T00:00:00"/>
    <s v="-"/>
    <s v="Mantenimiento Electrico"/>
    <d v="2023-09-21T00:00:00"/>
    <d v="1899-12-30T18:07:41"/>
    <d v="2023-09-21T00:00:00"/>
    <d v="1899-12-30T19:03:17"/>
    <n v="3336"/>
    <n v="55.6"/>
    <s v="se limpia válvula Burkert"/>
    <s v="ajuste"/>
    <n v="38"/>
    <s v="septiembre"/>
    <s v="T"/>
    <m/>
    <s v="no"/>
    <m/>
    <m/>
    <m/>
  </r>
  <r>
    <n v="151413"/>
    <x v="0"/>
    <s v="Moreno"/>
    <x v="4"/>
    <d v="2018-11-01T00:00:00"/>
    <s v="-"/>
    <s v="Mantenimiento Electrico"/>
    <d v="2023-09-21T00:00:00"/>
    <d v="1899-12-30T18:15:29"/>
    <d v="2023-09-21T00:00:00"/>
    <d v="1899-12-30T19:02:01"/>
    <n v="2792"/>
    <n v="46.533333333333331"/>
    <s v="falso contacto en selectora"/>
    <s v="ajuste"/>
    <n v="38"/>
    <s v="septiembre"/>
    <s v="T"/>
    <m/>
    <s v="no"/>
    <m/>
    <m/>
    <m/>
  </r>
  <r>
    <n v="151419"/>
    <x v="39"/>
    <s v="Moreno"/>
    <x v="2"/>
    <d v="2018-11-01T00:00:00"/>
    <s v="-"/>
    <s v="Mantenimiento Mecanico"/>
    <d v="2023-09-21T00:00:00"/>
    <d v="1899-12-30T19:47:53"/>
    <d v="2023-09-21T00:00:00"/>
    <d v="1899-12-30T19:48:41"/>
    <n v="48"/>
    <n v="0.8"/>
    <s v="microparada"/>
    <s v="microparada"/>
    <n v="38"/>
    <s v="septiembre"/>
    <s v="T"/>
    <m/>
    <s v="microparada"/>
    <m/>
    <m/>
    <m/>
  </r>
  <r>
    <n v="151420"/>
    <x v="1"/>
    <s v="Moreno"/>
    <x v="2"/>
    <d v="2020-10-16T00:00:00"/>
    <s v="Martín"/>
    <s v="Mantenimiento Electrico"/>
    <d v="2023-09-21T00:00:00"/>
    <d v="1899-12-30T19:50:51"/>
    <d v="2023-09-21T00:00:00"/>
    <d v="1899-12-30T21:46:13"/>
    <n v="6922"/>
    <n v="115.36666666666666"/>
    <s v="se regula altura en sensores 5,6,7y13 de etiquetadora"/>
    <s v="ajuste"/>
    <n v="38"/>
    <s v="septiembre"/>
    <s v="T"/>
    <m/>
    <s v="no"/>
    <m/>
    <m/>
    <m/>
  </r>
  <r>
    <n v="151422"/>
    <x v="19"/>
    <s v="Moreno"/>
    <x v="19"/>
    <d v="2018-11-01T00:00:00"/>
    <s v="-"/>
    <s v="Mantenimiento Mecanico"/>
    <d v="2023-09-21T00:00:00"/>
    <d v="1899-12-30T20:50:57"/>
    <d v="2023-09-21T00:00:00"/>
    <d v="1899-12-30T21:47:25"/>
    <n v="3388"/>
    <n v="56.466666666666669"/>
    <s v="regulación de celofán"/>
    <s v="ajuste"/>
    <n v="38"/>
    <s v="septiembre"/>
    <s v="T"/>
    <m/>
    <s v="no"/>
    <m/>
    <m/>
    <m/>
  </r>
  <r>
    <n v="151428"/>
    <x v="11"/>
    <s v="Moreno"/>
    <x v="10"/>
    <d v="2018-11-01T00:00:00"/>
    <s v="-"/>
    <s v="Mantenimiento Mecanico"/>
    <d v="2023-09-21T00:00:00"/>
    <d v="1899-12-30T21:47:05"/>
    <d v="2023-09-21T00:00:00"/>
    <d v="1899-12-30T21:48:50"/>
    <n v="105"/>
    <n v="1.75"/>
    <s v="microparada"/>
    <s v="microparada"/>
    <n v="38"/>
    <s v="septiembre"/>
    <s v="T"/>
    <m/>
    <s v="microparada"/>
    <m/>
    <m/>
    <m/>
  </r>
  <r>
    <n v="151429"/>
    <x v="6"/>
    <s v="Moreno"/>
    <x v="15"/>
    <d v="2018-11-01T00:00:00"/>
    <s v="-"/>
    <s v="Mantenimiento Mecanico"/>
    <d v="2023-09-22T00:00:00"/>
    <d v="1899-12-30T00:50:56"/>
    <d v="2023-09-22T00:00:00"/>
    <d v="1899-12-30T01:09:38"/>
    <n v="1122"/>
    <n v="18.7"/>
    <s v="sin informacion"/>
    <s v="sin informacion"/>
    <n v="38"/>
    <s v="septiembre"/>
    <s v="N"/>
    <m/>
    <s v="sin informacion"/>
    <m/>
    <m/>
    <m/>
  </r>
  <r>
    <n v="151435"/>
    <x v="12"/>
    <s v="Moreno"/>
    <x v="7"/>
    <d v="2018-11-01T00:00:00"/>
    <s v="-"/>
    <s v="Mantenimiento Electrico"/>
    <d v="2023-09-22T00:00:00"/>
    <d v="1899-12-30T06:21:54"/>
    <d v="2023-09-22T00:00:00"/>
    <d v="1899-12-30T06:50:39"/>
    <n v="1725"/>
    <n v="28.75"/>
    <s v="sin informacion"/>
    <s v="sin informacion"/>
    <n v="38"/>
    <s v="septiembre"/>
    <s v="M"/>
    <m/>
    <s v="sin informacion"/>
    <m/>
    <m/>
    <m/>
  </r>
  <r>
    <n v="151441"/>
    <x v="8"/>
    <s v="Moreno"/>
    <x v="4"/>
    <d v="2020-02-20T00:00:00"/>
    <s v="Martín"/>
    <s v="Mantenimiento Mecanico"/>
    <d v="2023-09-22T00:00:00"/>
    <d v="1899-12-30T07:03:53"/>
    <d v="2023-09-22T00:00:00"/>
    <d v="1899-12-30T07:31:32"/>
    <n v="1659"/>
    <n v="27.65"/>
    <s v="sin informacion"/>
    <s v="sin informacion"/>
    <n v="38"/>
    <s v="septiembre"/>
    <s v="M"/>
    <m/>
    <s v="sin informacion"/>
    <m/>
    <m/>
    <m/>
  </r>
  <r>
    <n v="151446"/>
    <x v="14"/>
    <s v="Moreno"/>
    <x v="2"/>
    <d v="2020-02-20T00:00:00"/>
    <s v="Martín"/>
    <s v="Mantenimiento Electrico"/>
    <d v="2023-09-22T00:00:00"/>
    <d v="1899-12-30T07:17:52"/>
    <d v="2023-09-22T00:00:00"/>
    <d v="1899-12-30T07:29:11"/>
    <n v="679"/>
    <n v="11.316666666666666"/>
    <s v="regulación"/>
    <s v="ajuste"/>
    <n v="38"/>
    <s v="septiembre"/>
    <s v="M"/>
    <m/>
    <s v="no"/>
    <m/>
    <m/>
    <m/>
  </r>
  <r>
    <n v="151447"/>
    <x v="3"/>
    <s v="Moreno"/>
    <x v="2"/>
    <d v="2020-02-20T00:00:00"/>
    <s v="Martín"/>
    <s v="Mantenimiento Mecanico"/>
    <d v="2023-09-22T00:00:00"/>
    <d v="1899-12-30T07:29:25"/>
    <d v="2023-09-22T00:00:00"/>
    <d v="1899-12-30T07:51:49"/>
    <n v="1344"/>
    <n v="22.4"/>
    <s v="sin informacion"/>
    <s v="sin informacion"/>
    <n v="38"/>
    <s v="septiembre"/>
    <s v="M"/>
    <m/>
    <s v="sin informacion"/>
    <m/>
    <m/>
    <m/>
  </r>
  <r>
    <n v="151448"/>
    <x v="8"/>
    <s v="Moreno"/>
    <x v="4"/>
    <d v="2020-02-20T00:00:00"/>
    <s v="Martín"/>
    <s v="Mantenimiento Mecanico"/>
    <d v="2023-09-22T00:00:00"/>
    <d v="1899-12-30T07:31:41"/>
    <d v="2023-09-22T00:00:00"/>
    <d v="1899-12-30T08:27:16"/>
    <n v="3335"/>
    <n v="55.583333333333336"/>
    <s v="sin informacion"/>
    <s v="sin informacion"/>
    <n v="38"/>
    <s v="septiembre"/>
    <s v="M"/>
    <m/>
    <s v="sin informacion"/>
    <m/>
    <m/>
    <m/>
  </r>
  <r>
    <n v="151450"/>
    <x v="14"/>
    <s v="Moreno"/>
    <x v="2"/>
    <d v="2020-02-20T00:00:00"/>
    <s v="Martín"/>
    <s v="Mantenimiento Electrico"/>
    <d v="2023-09-22T00:00:00"/>
    <d v="1899-12-30T07:52:09"/>
    <d v="2023-09-22T00:00:00"/>
    <d v="1899-12-30T08:39:27"/>
    <n v="2838"/>
    <n v="47.3"/>
    <s v="sin informacion"/>
    <s v="sin informacion"/>
    <n v="38"/>
    <s v="septiembre"/>
    <s v="M"/>
    <m/>
    <s v="sin informacion"/>
    <m/>
    <m/>
    <m/>
  </r>
  <r>
    <n v="151451"/>
    <x v="21"/>
    <s v="Moreno"/>
    <x v="8"/>
    <d v="2018-11-01T00:00:00"/>
    <s v="-"/>
    <s v="Mantenimiento Electrico"/>
    <d v="2023-09-22T00:00:00"/>
    <d v="1899-12-30T08:02:54"/>
    <d v="2023-09-22T00:00:00"/>
    <d v="1899-12-30T09:43:42"/>
    <n v="6048"/>
    <n v="100.8"/>
    <s v="sin informacion"/>
    <s v="sin informacion"/>
    <n v="38"/>
    <s v="septiembre"/>
    <s v="M"/>
    <m/>
    <s v="sin informacion"/>
    <m/>
    <m/>
    <m/>
  </r>
  <r>
    <n v="151456"/>
    <x v="14"/>
    <s v="Moreno"/>
    <x v="2"/>
    <d v="2020-02-20T00:00:00"/>
    <s v="Martín"/>
    <s v="Mantenimiento Electrico"/>
    <d v="2023-09-22T00:00:00"/>
    <d v="1899-12-30T08:40:03"/>
    <d v="2023-09-22T00:00:00"/>
    <d v="1899-12-30T09:07:31"/>
    <n v="1648"/>
    <n v="27.466666666666665"/>
    <s v="sin informacion"/>
    <s v="sin informacion"/>
    <n v="38"/>
    <s v="septiembre"/>
    <s v="M"/>
    <m/>
    <s v="sin informacion"/>
    <m/>
    <m/>
    <m/>
  </r>
  <r>
    <n v="151457"/>
    <x v="1"/>
    <s v="Moreno"/>
    <x v="2"/>
    <d v="2020-10-16T00:00:00"/>
    <s v="Martín"/>
    <s v="Mantenimiento Electrico"/>
    <d v="2023-09-22T00:00:00"/>
    <d v="1899-12-30T09:14:58"/>
    <d v="2023-09-22T00:00:00"/>
    <d v="1899-12-30T09:32:00"/>
    <n v="1022"/>
    <n v="17.033333333333335"/>
    <s v="sin informacion"/>
    <s v="sin informacion"/>
    <n v="38"/>
    <s v="septiembre"/>
    <s v="M"/>
    <m/>
    <s v="sin informacion"/>
    <m/>
    <m/>
    <m/>
  </r>
  <r>
    <n v="151463"/>
    <x v="32"/>
    <s v="Moreno"/>
    <x v="10"/>
    <d v="2022-07-14T00:00:00"/>
    <s v="Natalio"/>
    <s v="Mantenimiento Mecanico"/>
    <d v="2023-09-22T00:00:00"/>
    <d v="1899-12-30T10:17:14"/>
    <d v="2023-09-22T00:00:00"/>
    <d v="1899-12-30T10:17:18"/>
    <n v="4"/>
    <n v="6.6666666666666666E-2"/>
    <s v="microparada"/>
    <s v="microparada"/>
    <n v="38"/>
    <s v="septiembre"/>
    <s v="M"/>
    <m/>
    <s v="microparada"/>
    <m/>
    <m/>
    <m/>
  </r>
  <r>
    <n v="151464"/>
    <x v="32"/>
    <s v="Moreno"/>
    <x v="10"/>
    <d v="2022-07-14T00:00:00"/>
    <s v="Natalio"/>
    <s v="Mantenimiento Electrico"/>
    <d v="2023-09-22T00:00:00"/>
    <d v="1899-12-30T10:17:27"/>
    <d v="2023-09-22T00:00:00"/>
    <d v="1899-12-30T10:26:16"/>
    <n v="529"/>
    <n v="8.8166666666666664"/>
    <s v="microparada"/>
    <s v="microparada"/>
    <n v="38"/>
    <s v="septiembre"/>
    <s v="M"/>
    <m/>
    <s v="microparada"/>
    <m/>
    <m/>
    <m/>
  </r>
  <r>
    <n v="151466"/>
    <x v="19"/>
    <s v="Moreno"/>
    <x v="19"/>
    <d v="2018-11-01T00:00:00"/>
    <s v="-"/>
    <s v="Mantenimiento Electrico"/>
    <d v="2023-09-22T00:00:00"/>
    <d v="1899-12-30T10:20:33"/>
    <d v="2023-09-22T00:00:00"/>
    <d v="1899-12-30T15:34:31"/>
    <n v="18838"/>
    <n v="313.96666666666664"/>
    <s v="celofanadora se le cambió resistencia y actuador se modificó soporte de soldador "/>
    <s v="rotura"/>
    <n v="38"/>
    <s v="septiembre"/>
    <s v="M"/>
    <m/>
    <s v="si"/>
    <m/>
    <m/>
    <m/>
  </r>
  <r>
    <n v="151468"/>
    <x v="4"/>
    <s v="Moreno"/>
    <x v="4"/>
    <d v="2019-12-10T00:00:00"/>
    <s v="Martín"/>
    <s v="Mantenimiento Electrico"/>
    <d v="2023-09-22T00:00:00"/>
    <d v="1899-12-30T10:40:25"/>
    <d v="2023-09-22T00:00:00"/>
    <d v="1899-12-30T12:00:38"/>
    <n v="4813"/>
    <n v="80.216666666666669"/>
    <s v="resuelve maquinista"/>
    <s v="no aplica"/>
    <n v="38"/>
    <s v="septiembre"/>
    <s v="M"/>
    <m/>
    <s v="no aplica"/>
    <m/>
    <m/>
    <m/>
  </r>
  <r>
    <n v="151470"/>
    <x v="0"/>
    <s v="Moreno"/>
    <x v="13"/>
    <d v="2018-11-01T00:00:00"/>
    <s v="-"/>
    <s v="Mantenimiento Electrico"/>
    <d v="2023-09-22T00:00:00"/>
    <d v="1899-12-30T10:54:57"/>
    <d v="2023-09-22T00:00:00"/>
    <d v="1899-12-30T11:37:09"/>
    <n v="2532"/>
    <n v="42.2"/>
    <s v="sin informacion"/>
    <s v="sin informacion"/>
    <n v="38"/>
    <s v="septiembre"/>
    <s v="M"/>
    <m/>
    <s v="sin informacion"/>
    <m/>
    <m/>
    <m/>
  </r>
  <r>
    <n v="151472"/>
    <x v="41"/>
    <s v="Moreno"/>
    <x v="2"/>
    <d v="2020-02-20T00:00:00"/>
    <s v="Martín"/>
    <s v="Mantenimiento Mecanico"/>
    <d v="2023-09-22T00:00:00"/>
    <d v="1899-12-30T11:20:48"/>
    <d v="2023-09-22T00:00:00"/>
    <d v="1899-12-30T11:20:59"/>
    <n v="11"/>
    <n v="0.18333333333333332"/>
    <s v="microparada"/>
    <s v="microparada"/>
    <n v="38"/>
    <s v="septiembre"/>
    <s v="M"/>
    <m/>
    <s v="microparada"/>
    <m/>
    <m/>
    <m/>
  </r>
  <r>
    <n v="151473"/>
    <x v="3"/>
    <s v="Moreno"/>
    <x v="2"/>
    <d v="2020-02-20T00:00:00"/>
    <s v="Martín"/>
    <s v="Mantenimiento Mecanico"/>
    <d v="2023-09-22T00:00:00"/>
    <d v="1899-12-30T11:22:59"/>
    <d v="2023-09-22T00:00:00"/>
    <d v="1899-12-30T11:27:40"/>
    <n v="281"/>
    <n v="4.6833333333333336"/>
    <s v="microparada"/>
    <s v="microparada"/>
    <n v="38"/>
    <s v="septiembre"/>
    <s v="M"/>
    <m/>
    <s v="microparada"/>
    <m/>
    <m/>
    <m/>
  </r>
  <r>
    <n v="151476"/>
    <x v="14"/>
    <s v="Moreno"/>
    <x v="2"/>
    <d v="2020-02-20T00:00:00"/>
    <s v="Martín"/>
    <s v="Mantenimiento Electrico"/>
    <d v="2023-09-22T00:00:00"/>
    <d v="1899-12-30T12:13:43"/>
    <d v="2023-09-22T00:00:00"/>
    <d v="1899-12-30T12:17:10"/>
    <n v="207"/>
    <n v="3.45"/>
    <s v="microparada"/>
    <s v="microparada"/>
    <n v="38"/>
    <s v="septiembre"/>
    <s v="M"/>
    <m/>
    <s v="microparada"/>
    <m/>
    <m/>
    <m/>
  </r>
  <r>
    <n v="151477"/>
    <x v="28"/>
    <s v="Moreno"/>
    <x v="2"/>
    <d v="2018-11-01T00:00:00"/>
    <s v="-"/>
    <s v="Mantenimiento Electrico"/>
    <d v="2023-09-22T00:00:00"/>
    <d v="1899-12-30T12:34:25"/>
    <d v="2023-09-22T00:00:00"/>
    <d v="1899-12-30T13:57:12"/>
    <n v="4967"/>
    <n v="82.783333333333331"/>
    <s v="sin informacion"/>
    <s v="sin informacion"/>
    <n v="38"/>
    <s v="septiembre"/>
    <s v="M"/>
    <m/>
    <s v="sin informacion"/>
    <m/>
    <m/>
    <m/>
  </r>
  <r>
    <n v="151478"/>
    <x v="6"/>
    <s v="Moreno"/>
    <x v="10"/>
    <d v="2018-11-01T00:00:00"/>
    <s v="-"/>
    <s v="Mantenimiento Electrico"/>
    <d v="2023-09-22T00:00:00"/>
    <d v="1899-12-30T12:38:43"/>
    <d v="2023-09-22T00:00:00"/>
    <d v="1899-12-30T15:27:44"/>
    <n v="10141"/>
    <n v="169.01666666666668"/>
    <s v="sin informacion"/>
    <s v="sin informacion"/>
    <n v="38"/>
    <s v="septiembre"/>
    <s v="M"/>
    <m/>
    <s v="sin informacion"/>
    <m/>
    <m/>
    <m/>
  </r>
  <r>
    <n v="151499"/>
    <x v="0"/>
    <s v="Moreno"/>
    <x v="8"/>
    <d v="2018-11-01T00:00:00"/>
    <s v="-"/>
    <s v="Mantenimiento Electrico"/>
    <d v="2023-09-22T00:00:00"/>
    <d v="1899-12-30T16:42:53"/>
    <d v="2023-09-22T00:00:00"/>
    <d v="1899-12-30T16:47:56"/>
    <n v="303"/>
    <n v="5.05"/>
    <s v="microparada"/>
    <s v="microparada"/>
    <n v="38"/>
    <s v="septiembre"/>
    <s v="T"/>
    <m/>
    <s v="microparada"/>
    <m/>
    <m/>
    <m/>
  </r>
  <r>
    <n v="151502"/>
    <x v="21"/>
    <s v="Moreno"/>
    <x v="8"/>
    <d v="2018-11-01T00:00:00"/>
    <s v="-"/>
    <s v="Mantenimiento Electrico"/>
    <d v="2023-09-22T00:00:00"/>
    <d v="1899-12-30T17:08:56"/>
    <d v="2023-09-22T00:00:00"/>
    <d v="1899-12-30T17:09:18"/>
    <n v="22"/>
    <n v="0.36666666666666664"/>
    <s v="microparada"/>
    <s v="microparada"/>
    <n v="38"/>
    <s v="septiembre"/>
    <s v="T"/>
    <m/>
    <s v="microparada"/>
    <m/>
    <m/>
    <m/>
  </r>
  <r>
    <n v="151503"/>
    <x v="0"/>
    <s v="Moreno"/>
    <x v="8"/>
    <d v="2018-11-01T00:00:00"/>
    <s v="-"/>
    <s v="Mantenimiento Electrico"/>
    <d v="2023-09-22T00:00:00"/>
    <d v="1899-12-30T17:09:37"/>
    <d v="2023-09-22T00:00:00"/>
    <d v="1899-12-30T17:47:40"/>
    <n v="2283"/>
    <n v="38.049999999999997"/>
    <s v="sin informacion"/>
    <s v="sin informacion"/>
    <n v="38"/>
    <s v="septiembre"/>
    <s v="T"/>
    <m/>
    <s v="sin informacion"/>
    <m/>
    <m/>
    <m/>
  </r>
  <r>
    <n v="151505"/>
    <x v="34"/>
    <s v="Moreno"/>
    <x v="3"/>
    <d v="2021-03-10T00:00:00"/>
    <s v="Martín"/>
    <s v="Mantenimiento Mecanico"/>
    <d v="2023-09-22T00:00:00"/>
    <d v="1899-12-30T17:26:41"/>
    <d v="2023-09-22T00:00:00"/>
    <d v="1899-12-30T18:11:32"/>
    <n v="2691"/>
    <n v="44.85"/>
    <s v="sin informacion"/>
    <s v="sin informacion"/>
    <n v="38"/>
    <s v="septiembre"/>
    <s v="T"/>
    <m/>
    <s v="sin informacion"/>
    <m/>
    <m/>
    <m/>
  </r>
  <r>
    <n v="151512"/>
    <x v="2"/>
    <s v="Moreno"/>
    <x v="3"/>
    <d v="2021-02-04T00:00:00"/>
    <s v="Victor"/>
    <s v="Mantenimiento Electrico"/>
    <d v="2023-09-22T00:00:00"/>
    <d v="1899-12-30T18:37:03"/>
    <d v="2023-09-22T00:00:00"/>
    <d v="1899-12-30T21:39:07"/>
    <n v="10924"/>
    <n v="182.06666666666666"/>
    <s v="sin informacion"/>
    <s v="sin informacion"/>
    <n v="38"/>
    <s v="septiembre"/>
    <s v="T"/>
    <m/>
    <s v="sin informacion"/>
    <m/>
    <m/>
    <m/>
  </r>
  <r>
    <n v="151516"/>
    <x v="23"/>
    <s v="Moreno"/>
    <x v="12"/>
    <d v="2018-11-01T00:00:00"/>
    <s v="-"/>
    <s v="Mantenimiento Mecanico"/>
    <d v="2023-09-22T00:00:00"/>
    <d v="1899-12-30T19:34:29"/>
    <d v="2023-09-22T00:00:00"/>
    <d v="1899-12-30T19:52:01"/>
    <n v="1052"/>
    <n v="17.533333333333335"/>
    <s v=" falso contacto en la memoria del plc  y la correa floja"/>
    <s v="ajuste"/>
    <n v="38"/>
    <s v="septiembre"/>
    <s v="T"/>
    <m/>
    <s v="no"/>
    <m/>
    <m/>
    <m/>
  </r>
  <r>
    <n v="151517"/>
    <x v="23"/>
    <s v="Moreno"/>
    <x v="12"/>
    <d v="2018-11-01T00:00:00"/>
    <s v="-"/>
    <s v="Mantenimiento Mecanico"/>
    <d v="2023-09-22T00:00:00"/>
    <d v="1899-12-30T19:54:24"/>
    <d v="2023-09-22T00:00:00"/>
    <d v="1899-12-30T20:38:48"/>
    <n v="2664"/>
    <n v="44.4"/>
    <s v=" falso contacto en la memoria del plc  y la correa floja"/>
    <s v="ajuste"/>
    <n v="38"/>
    <s v="septiembre"/>
    <s v="T"/>
    <m/>
    <s v="no"/>
    <m/>
    <m/>
    <m/>
  </r>
  <r>
    <n v="151518"/>
    <x v="11"/>
    <s v="Moreno"/>
    <x v="1"/>
    <d v="2018-11-01T00:00:00"/>
    <s v="-"/>
    <s v="Mantenimiento Mecanico"/>
    <d v="2023-09-22T00:00:00"/>
    <d v="1899-12-30T19:56:56"/>
    <d v="2023-09-22T00:00:00"/>
    <d v="1899-12-30T21:29:40"/>
    <n v="5564"/>
    <n v="92.733333333333334"/>
    <s v="regulación de fibra óptica de descarte"/>
    <s v="ajuste"/>
    <n v="38"/>
    <s v="septiembre"/>
    <s v="T"/>
    <m/>
    <s v="no"/>
    <m/>
    <m/>
    <m/>
  </r>
  <r>
    <n v="151520"/>
    <x v="6"/>
    <s v="Moreno"/>
    <x v="10"/>
    <d v="2018-11-01T00:00:00"/>
    <s v="-"/>
    <s v="Mantenimiento Mecanico"/>
    <d v="2023-09-22T00:00:00"/>
    <d v="1899-12-30T20:10:22"/>
    <d v="2023-09-22T00:00:00"/>
    <d v="1899-12-30T21:25:55"/>
    <n v="4533"/>
    <n v="75.55"/>
    <s v="regulación de etiqueta"/>
    <s v="ajuste"/>
    <n v="38"/>
    <s v="septiembre"/>
    <s v="T"/>
    <m/>
    <s v="no"/>
    <m/>
    <m/>
    <m/>
  </r>
  <r>
    <n v="151578"/>
    <x v="0"/>
    <s v="Moreno"/>
    <x v="7"/>
    <d v="2018-11-01T00:00:00"/>
    <s v="-"/>
    <s v="Mantenimiento Electrico"/>
    <d v="2023-09-25T00:00:00"/>
    <d v="1899-12-30T06:32:32"/>
    <d v="2023-09-25T00:00:00"/>
    <d v="1899-12-30T07:03:25"/>
    <n v="1853"/>
    <n v="30.883333333333333"/>
    <s v="detector de alcohol en falla"/>
    <s v="ajuste"/>
    <n v="39"/>
    <s v="septiembre"/>
    <s v="M"/>
    <m/>
    <s v="no"/>
    <m/>
    <m/>
    <m/>
  </r>
  <r>
    <n v="151580"/>
    <x v="0"/>
    <s v="Moreno"/>
    <x v="18"/>
    <d v="2018-11-01T00:00:00"/>
    <s v="-"/>
    <s v="Mantenimiento Mecanico"/>
    <d v="2023-09-25T00:00:00"/>
    <d v="1899-12-30T06:45:46"/>
    <d v="2023-09-25T00:00:00"/>
    <d v="1899-12-30T07:08:17"/>
    <n v="1351"/>
    <n v="22.516666666666666"/>
    <s v="resolvió maquinista"/>
    <s v="no aplica"/>
    <n v="39"/>
    <s v="septiembre"/>
    <s v="M"/>
    <m/>
    <s v="no aplica"/>
    <m/>
    <m/>
    <m/>
  </r>
  <r>
    <n v="151581"/>
    <x v="0"/>
    <s v="Moreno"/>
    <x v="8"/>
    <d v="2018-11-01T00:00:00"/>
    <s v="-"/>
    <s v="Mantenimiento Mecanico"/>
    <d v="2023-09-25T00:00:00"/>
    <d v="1899-12-30T06:57:20"/>
    <d v="2023-09-25T00:00:00"/>
    <d v="1899-12-30T07:49:16"/>
    <n v="3116"/>
    <n v="51.93333333333333"/>
    <s v="regulación censor contador de envases"/>
    <s v="ajuste"/>
    <n v="39"/>
    <s v="septiembre"/>
    <s v="M"/>
    <m/>
    <s v="no"/>
    <m/>
    <m/>
    <m/>
  </r>
  <r>
    <n v="151583"/>
    <x v="0"/>
    <s v="Moreno"/>
    <x v="9"/>
    <d v="2018-11-01T00:00:00"/>
    <s v="-"/>
    <s v="Mantenimiento Mecanico"/>
    <d v="2023-09-25T00:00:00"/>
    <d v="1899-12-30T07:10:28"/>
    <d v="2023-09-25T00:00:00"/>
    <d v="1899-12-30T07:19:37"/>
    <n v="549"/>
    <n v="9.15"/>
    <s v="microparada"/>
    <s v="microparada"/>
    <n v="39"/>
    <s v="septiembre"/>
    <s v="M"/>
    <m/>
    <s v="microparada"/>
    <m/>
    <m/>
    <m/>
  </r>
  <r>
    <n v="151584"/>
    <x v="27"/>
    <s v="Moreno"/>
    <x v="12"/>
    <d v="2018-11-01T00:00:00"/>
    <s v="-"/>
    <s v="Mantenimiento Electrico"/>
    <d v="2023-09-25T00:00:00"/>
    <d v="1899-12-30T07:24:30"/>
    <d v="2023-09-25T00:00:00"/>
    <d v="1899-12-30T07:27:32"/>
    <n v="182"/>
    <n v="3.0333333333333332"/>
    <s v="microparada"/>
    <s v="microparada"/>
    <n v="39"/>
    <s v="septiembre"/>
    <s v="M"/>
    <m/>
    <s v="microparada"/>
    <m/>
    <m/>
    <m/>
  </r>
  <r>
    <n v="151585"/>
    <x v="21"/>
    <s v="Moreno"/>
    <x v="16"/>
    <d v="2018-11-01T00:00:00"/>
    <s v="-"/>
    <s v="Mantenimiento Electrico"/>
    <d v="2023-09-25T00:00:00"/>
    <d v="1899-12-30T07:25:31"/>
    <d v="2023-09-25T00:00:00"/>
    <d v="1899-12-30T08:43:46"/>
    <n v="4695"/>
    <n v="78.25"/>
    <s v="sin informacion"/>
    <s v="sin informacion"/>
    <n v="39"/>
    <s v="septiembre"/>
    <s v="M"/>
    <m/>
    <s v="sin informacion"/>
    <m/>
    <m/>
    <m/>
  </r>
  <r>
    <n v="151588"/>
    <x v="19"/>
    <s v="Moreno"/>
    <x v="19"/>
    <d v="2018-11-01T00:00:00"/>
    <s v="-"/>
    <s v="Mantenimiento Mecanico"/>
    <d v="2023-09-25T00:00:00"/>
    <d v="1899-12-30T07:54:10"/>
    <d v="2023-09-25T00:00:00"/>
    <d v="1899-12-30T07:54:25"/>
    <n v="15"/>
    <n v="0.25"/>
    <s v="microparada"/>
    <s v="microparada"/>
    <n v="39"/>
    <s v="septiembre"/>
    <s v="M"/>
    <m/>
    <s v="microparada"/>
    <m/>
    <m/>
    <m/>
  </r>
  <r>
    <n v="151589"/>
    <x v="19"/>
    <s v="Moreno"/>
    <x v="19"/>
    <d v="2018-11-01T00:00:00"/>
    <s v="-"/>
    <s v="Mantenimiento Electrico"/>
    <d v="2023-09-25T00:00:00"/>
    <d v="1899-12-30T07:54:34"/>
    <d v="2023-09-25T00:00:00"/>
    <d v="1899-12-30T08:38:39"/>
    <n v="2645"/>
    <n v="44.083333333333336"/>
    <s v="sin informacion"/>
    <s v="sin informacion"/>
    <n v="39"/>
    <s v="septiembre"/>
    <s v="M"/>
    <m/>
    <s v="sin informacion"/>
    <m/>
    <m/>
    <m/>
  </r>
  <r>
    <n v="151590"/>
    <x v="27"/>
    <s v="Moreno"/>
    <x v="5"/>
    <d v="2018-11-01T00:00:00"/>
    <s v="-"/>
    <s v="Mantenimiento Electrico"/>
    <d v="2023-09-25T00:00:00"/>
    <d v="1899-12-30T08:01:50"/>
    <d v="2023-09-25T00:00:00"/>
    <d v="1899-12-30T08:20:05"/>
    <n v="1095"/>
    <n v="18.25"/>
    <s v="regulación"/>
    <s v="ajuste"/>
    <n v="39"/>
    <s v="septiembre"/>
    <s v="M"/>
    <m/>
    <s v="no"/>
    <m/>
    <m/>
    <m/>
  </r>
  <r>
    <n v="151595"/>
    <x v="1"/>
    <s v="Moreno"/>
    <x v="2"/>
    <d v="2020-10-16T00:00:00"/>
    <s v="Martín"/>
    <s v="Mantenimiento Electrico"/>
    <d v="2023-09-25T00:00:00"/>
    <d v="1899-12-30T08:34:08"/>
    <d v="2023-09-25T00:00:00"/>
    <d v="1899-12-30T08:41:31"/>
    <n v="443"/>
    <n v="7.3833333333333337"/>
    <s v="microparada"/>
    <s v="microparada"/>
    <n v="39"/>
    <s v="septiembre"/>
    <s v="M"/>
    <m/>
    <s v="microparada"/>
    <m/>
    <m/>
    <m/>
  </r>
  <r>
    <n v="151599"/>
    <x v="1"/>
    <s v="Moreno"/>
    <x v="2"/>
    <d v="2020-10-16T00:00:00"/>
    <s v="Martín"/>
    <s v="Mantenimiento Electrico"/>
    <d v="2023-09-25T00:00:00"/>
    <d v="1899-12-30T09:22:49"/>
    <d v="2023-09-25T00:00:00"/>
    <d v="1899-12-30T09:29:37"/>
    <n v="408"/>
    <n v="6.8"/>
    <s v="microparada"/>
    <s v="microparada"/>
    <n v="39"/>
    <s v="septiembre"/>
    <s v="M"/>
    <m/>
    <s v="microparada"/>
    <m/>
    <m/>
    <m/>
  </r>
  <r>
    <n v="151605"/>
    <x v="3"/>
    <s v="Moreno"/>
    <x v="16"/>
    <d v="2020-02-20T00:00:00"/>
    <s v="Martín"/>
    <s v="Mantenimiento Mecanico"/>
    <d v="2023-09-25T00:00:00"/>
    <d v="1899-12-30T09:55:44"/>
    <d v="2023-09-25T00:00:00"/>
    <d v="1899-12-30T10:34:43"/>
    <n v="2339"/>
    <n v="38.983333333333334"/>
    <s v="se regula parámetros de torqueador con el mecánico de la linea"/>
    <s v="ajuste"/>
    <n v="39"/>
    <s v="septiembre"/>
    <s v="M"/>
    <m/>
    <s v="no"/>
    <m/>
    <m/>
    <m/>
  </r>
  <r>
    <n v="151611"/>
    <x v="1"/>
    <s v="Moreno"/>
    <x v="2"/>
    <d v="2020-10-16T00:00:00"/>
    <s v="Martín"/>
    <s v="Mantenimiento Electrico"/>
    <d v="2023-09-25T00:00:00"/>
    <d v="1899-12-30T10:27:21"/>
    <d v="2023-09-25T00:00:00"/>
    <d v="1899-12-30T11:42:05"/>
    <n v="4484"/>
    <n v="74.733333333333334"/>
    <s v="sin informacion"/>
    <s v="sin informacion"/>
    <n v="39"/>
    <s v="septiembre"/>
    <s v="M"/>
    <m/>
    <s v="sin informacion"/>
    <m/>
    <m/>
    <m/>
  </r>
  <r>
    <n v="151616"/>
    <x v="0"/>
    <s v="Moreno"/>
    <x v="8"/>
    <d v="2018-11-01T00:00:00"/>
    <s v="-"/>
    <s v="Mantenimiento Electrico"/>
    <d v="2023-09-25T00:00:00"/>
    <d v="1899-12-30T10:39:57"/>
    <d v="2023-09-25T00:00:00"/>
    <d v="1899-12-30T10:52:31"/>
    <n v="754"/>
    <n v="12.566666666666666"/>
    <s v="se trata de regular parámetro de retención de actuador de láser"/>
    <s v="ajuste"/>
    <n v="39"/>
    <s v="septiembre"/>
    <s v="M"/>
    <m/>
    <s v="no"/>
    <m/>
    <m/>
    <m/>
  </r>
  <r>
    <n v="151619"/>
    <x v="5"/>
    <s v="Moreno"/>
    <x v="4"/>
    <d v="2018-11-01T00:00:00"/>
    <s v="-"/>
    <s v="Mantenimiento Mecanico"/>
    <d v="2023-09-25T00:00:00"/>
    <d v="1899-12-30T11:12:43"/>
    <d v="2023-09-25T00:00:00"/>
    <d v="1899-12-30T11:56:05"/>
    <n v="2602"/>
    <n v="43.366666666666667"/>
    <s v="sin informacion"/>
    <s v="sin informacion"/>
    <n v="39"/>
    <s v="septiembre"/>
    <s v="M"/>
    <m/>
    <s v="sin informacion"/>
    <m/>
    <m/>
    <m/>
  </r>
  <r>
    <n v="151622"/>
    <x v="41"/>
    <s v="Moreno"/>
    <x v="2"/>
    <d v="2020-02-20T00:00:00"/>
    <s v="Martín"/>
    <s v="Mantenimiento Mecanico"/>
    <d v="2023-09-25T00:00:00"/>
    <d v="1899-12-30T11:51:51"/>
    <d v="2023-09-25T00:00:00"/>
    <d v="1899-12-30T11:54:10"/>
    <n v="139"/>
    <n v="2.3166666666666669"/>
    <s v="microparada"/>
    <s v="microparada"/>
    <n v="39"/>
    <s v="septiembre"/>
    <s v="M"/>
    <m/>
    <s v="microparada"/>
    <m/>
    <m/>
    <m/>
  </r>
  <r>
    <n v="151626"/>
    <x v="1"/>
    <s v="Moreno"/>
    <x v="2"/>
    <d v="2020-10-16T00:00:00"/>
    <s v="Martín"/>
    <s v="Mantenimiento Electrico"/>
    <d v="2023-09-25T00:00:00"/>
    <d v="1899-12-30T12:54:54"/>
    <d v="2023-09-25T00:00:00"/>
    <d v="1899-12-30T12:58:55"/>
    <n v="241"/>
    <n v="4.0166666666666666"/>
    <s v="microparada"/>
    <s v="microparada"/>
    <n v="39"/>
    <s v="septiembre"/>
    <s v="M"/>
    <m/>
    <s v="microparada"/>
    <m/>
    <m/>
    <m/>
  </r>
  <r>
    <n v="151630"/>
    <x v="15"/>
    <s v="Moreno"/>
    <x v="19"/>
    <d v="2021-08-24T00:00:00"/>
    <s v="Sebastian "/>
    <s v="Mantenimiento Mecanico"/>
    <d v="2023-09-25T00:00:00"/>
    <d v="1899-12-30T14:39:16"/>
    <d v="2023-09-25T00:00:00"/>
    <d v="1899-12-30T15:31:23"/>
    <n v="3127"/>
    <n v="52.116666666666667"/>
    <s v=" Se lija girador, ya que se traban los pucks"/>
    <s v="ajuste"/>
    <n v="39"/>
    <s v="septiembre"/>
    <s v="T"/>
    <m/>
    <s v="no"/>
    <m/>
    <m/>
    <m/>
  </r>
  <r>
    <n v="151633"/>
    <x v="3"/>
    <s v="Moreno"/>
    <x v="2"/>
    <d v="2020-02-20T00:00:00"/>
    <s v="Martín"/>
    <s v="Mantenimiento Mecanico"/>
    <d v="2023-09-25T00:00:00"/>
    <d v="1899-12-30T15:06:52"/>
    <d v="2023-09-25T00:00:00"/>
    <d v="1899-12-30T15:24:27"/>
    <n v="1055"/>
    <n v="17.583333333333332"/>
    <s v="Se regula apertura del cabezal 8"/>
    <s v="ajuste"/>
    <n v="39"/>
    <s v="septiembre"/>
    <s v="T"/>
    <m/>
    <s v="no"/>
    <m/>
    <m/>
    <m/>
  </r>
  <r>
    <n v="151634"/>
    <x v="0"/>
    <s v="Moreno"/>
    <x v="8"/>
    <d v="2018-11-01T00:00:00"/>
    <s v="-"/>
    <s v="Mantenimiento Electrico"/>
    <d v="2023-09-25T00:00:00"/>
    <d v="1899-12-30T15:08:35"/>
    <d v="2023-09-25T00:00:00"/>
    <d v="1899-12-30T15:10:06"/>
    <n v="91"/>
    <n v="1.5166666666666666"/>
    <s v="microparada"/>
    <s v="microparada"/>
    <n v="39"/>
    <s v="septiembre"/>
    <s v="T"/>
    <m/>
    <s v="microparada"/>
    <m/>
    <m/>
    <m/>
  </r>
  <r>
    <n v="151635"/>
    <x v="0"/>
    <s v="Moreno"/>
    <x v="8"/>
    <d v="2018-11-01T00:00:00"/>
    <s v="-"/>
    <s v="Mantenimiento Electrico"/>
    <d v="2023-09-25T00:00:00"/>
    <d v="1899-12-30T15:38:14"/>
    <d v="2023-09-25T00:00:00"/>
    <d v="1899-12-30T17:24:28"/>
    <n v="6374"/>
    <n v="106.23333333333333"/>
    <s v="se regulan parámetros del freno"/>
    <s v="ajuste"/>
    <n v="39"/>
    <s v="septiembre"/>
    <s v="T"/>
    <m/>
    <s v="no"/>
    <m/>
    <m/>
    <m/>
  </r>
  <r>
    <n v="151639"/>
    <x v="2"/>
    <s v="Moreno"/>
    <x v="9"/>
    <d v="2018-11-01T00:00:00"/>
    <s v="-"/>
    <s v="Mantenimiento Mecanico"/>
    <d v="2023-09-25T00:00:00"/>
    <d v="1899-12-30T16:46:17"/>
    <d v="2023-09-25T00:00:00"/>
    <d v="1899-12-30T17:24:09"/>
    <n v="2272"/>
    <n v="37.866666666666667"/>
    <s v="se cambia actuador"/>
    <s v="rotura"/>
    <n v="39"/>
    <s v="septiembre"/>
    <s v="T"/>
    <m/>
    <s v="si"/>
    <m/>
    <m/>
    <m/>
  </r>
  <r>
    <n v="151640"/>
    <x v="3"/>
    <s v="Moreno"/>
    <x v="16"/>
    <d v="2020-02-20T00:00:00"/>
    <s v="Martín"/>
    <s v="Mantenimiento Mecanico"/>
    <d v="2023-09-25T00:00:00"/>
    <d v="1899-12-30T17:29:05"/>
    <d v="2023-09-25T00:00:00"/>
    <d v="1899-12-30T17:29:17"/>
    <n v="12"/>
    <n v="0.2"/>
    <s v="microparada"/>
    <s v="microparada"/>
    <n v="39"/>
    <s v="septiembre"/>
    <s v="T"/>
    <m/>
    <s v="microparada"/>
    <m/>
    <m/>
    <m/>
  </r>
  <r>
    <n v="151641"/>
    <x v="3"/>
    <s v="Moreno"/>
    <x v="16"/>
    <d v="2020-02-20T00:00:00"/>
    <s v="Martín"/>
    <s v="Mantenimiento Mecanico"/>
    <d v="2023-09-25T00:00:00"/>
    <d v="1899-12-30T17:29:32"/>
    <d v="2023-09-25T00:00:00"/>
    <d v="1899-12-30T17:43:32"/>
    <n v="840"/>
    <n v="14"/>
    <s v=" Regulación."/>
    <s v="ajuste"/>
    <n v="39"/>
    <s v="septiembre"/>
    <s v="T"/>
    <m/>
    <s v="no"/>
    <m/>
    <m/>
    <m/>
  </r>
  <r>
    <n v="151644"/>
    <x v="44"/>
    <s v="Moreno"/>
    <x v="18"/>
    <d v="2018-11-01T00:00:00"/>
    <s v="-"/>
    <s v="Mantenimiento Mecanico"/>
    <d v="2023-09-25T00:00:00"/>
    <d v="1899-12-30T17:46:09"/>
    <d v="2023-09-25T00:00:00"/>
    <d v="1899-12-30T19:34:02"/>
    <n v="6473"/>
    <n v="107.88333333333334"/>
    <s v="Se regulan parámetros y el bajador de tubos"/>
    <s v="ajuste"/>
    <n v="39"/>
    <s v="septiembre"/>
    <s v="T"/>
    <m/>
    <s v="no"/>
    <m/>
    <m/>
    <m/>
  </r>
  <r>
    <n v="151646"/>
    <x v="0"/>
    <s v="Moreno"/>
    <x v="8"/>
    <d v="2018-11-01T00:00:00"/>
    <s v="-"/>
    <s v="Mantenimiento Electrico"/>
    <d v="2023-09-25T00:00:00"/>
    <d v="1899-12-30T18:09:32"/>
    <d v="2023-09-25T00:00:00"/>
    <d v="1899-12-30T18:49:30"/>
    <n v="2398"/>
    <n v="39.966666666666669"/>
    <s v="se regulan parametros del lacer"/>
    <s v="ajuste"/>
    <n v="39"/>
    <s v="septiembre"/>
    <s v="T"/>
    <m/>
    <s v="no"/>
    <m/>
    <m/>
    <m/>
  </r>
  <r>
    <n v="151650"/>
    <x v="2"/>
    <s v="Moreno"/>
    <x v="9"/>
    <d v="2018-11-01T00:00:00"/>
    <s v="-"/>
    <s v="Mantenimiento Mecanico"/>
    <d v="2023-09-25T00:00:00"/>
    <d v="1899-12-30T18:20:17"/>
    <d v="2023-09-25T00:00:00"/>
    <d v="1899-12-30T19:08:44"/>
    <n v="2907"/>
    <n v="48.45"/>
    <s v="soluciona maquinista"/>
    <s v="no aplica"/>
    <n v="39"/>
    <s v="septiembre"/>
    <s v="T"/>
    <m/>
    <s v="no aplica"/>
    <m/>
    <m/>
    <m/>
  </r>
  <r>
    <n v="151657"/>
    <x v="0"/>
    <s v="Moreno"/>
    <x v="18"/>
    <d v="2018-11-01T00:00:00"/>
    <s v="-"/>
    <s v="Mantenimiento Mecanico"/>
    <d v="2023-09-25T00:00:00"/>
    <d v="1899-12-30T20:33:31"/>
    <d v="2023-09-25T00:00:00"/>
    <d v="1899-12-30T20:33:35"/>
    <n v="4"/>
    <n v="6.6666666666666666E-2"/>
    <s v="microparada"/>
    <s v="microparada"/>
    <n v="39"/>
    <s v="septiembre"/>
    <s v="T"/>
    <m/>
    <s v="microparada"/>
    <m/>
    <m/>
    <m/>
  </r>
  <r>
    <n v="151663"/>
    <x v="0"/>
    <s v="Moreno"/>
    <x v="2"/>
    <d v="2018-11-01T00:00:00"/>
    <s v="-"/>
    <s v="Mantenimiento Mecanico"/>
    <d v="2023-09-26T00:00:00"/>
    <d v="1899-12-30T06:05:24"/>
    <d v="2023-09-26T00:00:00"/>
    <d v="1899-12-30T06:13:28"/>
    <n v="484"/>
    <n v="8.0666666666666664"/>
    <s v="microparada"/>
    <s v="microparada"/>
    <n v="39"/>
    <s v="septiembre"/>
    <s v="M"/>
    <m/>
    <s v="microparada"/>
    <m/>
    <m/>
    <m/>
  </r>
  <r>
    <n v="151666"/>
    <x v="1"/>
    <s v="Moreno"/>
    <x v="2"/>
    <d v="2020-10-16T00:00:00"/>
    <s v="Martín"/>
    <s v="Mantenimiento Electrico"/>
    <d v="2023-09-26T00:00:00"/>
    <d v="1899-12-30T06:22:13"/>
    <d v="2023-09-26T00:00:00"/>
    <d v="1899-12-30T06:30:15"/>
    <n v="482"/>
    <n v="8.0333333333333332"/>
    <s v="microparada"/>
    <s v="microparada"/>
    <n v="39"/>
    <s v="septiembre"/>
    <s v="M"/>
    <m/>
    <s v="microparada"/>
    <m/>
    <m/>
    <m/>
  </r>
  <r>
    <n v="151669"/>
    <x v="0"/>
    <s v="Moreno"/>
    <x v="2"/>
    <d v="2018-11-01T00:00:00"/>
    <s v="-"/>
    <s v="Mantenimiento Mecanico"/>
    <d v="2023-09-26T00:00:00"/>
    <d v="1899-12-30T06:41:56"/>
    <d v="2023-09-26T00:00:00"/>
    <d v="1899-12-30T06:49:01"/>
    <n v="425"/>
    <n v="7.083333333333333"/>
    <s v="microparada"/>
    <s v="microparada"/>
    <n v="39"/>
    <s v="septiembre"/>
    <s v="M"/>
    <m/>
    <s v="microparada"/>
    <m/>
    <m/>
    <m/>
  </r>
  <r>
    <n v="151673"/>
    <x v="1"/>
    <s v="Moreno"/>
    <x v="2"/>
    <d v="2020-10-16T00:00:00"/>
    <s v="Martín"/>
    <s v="Mantenimiento Electrico"/>
    <d v="2023-09-26T00:00:00"/>
    <d v="1899-12-30T07:38:32"/>
    <d v="2023-09-26T00:00:00"/>
    <d v="1899-12-30T07:43:51"/>
    <n v="319"/>
    <n v="5.3166666666666664"/>
    <s v="microparada"/>
    <s v="microparada"/>
    <n v="39"/>
    <s v="septiembre"/>
    <s v="M"/>
    <m/>
    <s v="microparada"/>
    <m/>
    <m/>
    <m/>
  </r>
  <r>
    <n v="151681"/>
    <x v="24"/>
    <s v="Moreno"/>
    <x v="12"/>
    <d v="2018-11-01T00:00:00"/>
    <s v="-"/>
    <s v="Mantenimiento Electrico"/>
    <d v="2023-09-26T00:00:00"/>
    <d v="1899-12-30T09:55:35"/>
    <d v="2023-09-26T00:00:00"/>
    <d v="1899-12-30T10:26:00"/>
    <n v="1825"/>
    <n v="30.416666666666668"/>
    <s v="se aflojó manchón de  servo de pick and play"/>
    <s v="ajuste"/>
    <n v="39"/>
    <s v="septiembre"/>
    <s v="M"/>
    <m/>
    <s v="no"/>
    <m/>
    <m/>
    <m/>
  </r>
  <r>
    <n v="151685"/>
    <x v="9"/>
    <s v="Moreno"/>
    <x v="6"/>
    <d v="2021-03-03T00:00:00"/>
    <s v="Martín"/>
    <s v="Mantenimiento Mecanico"/>
    <d v="2023-09-26T00:00:00"/>
    <d v="1899-12-30T11:29:30"/>
    <d v="2023-09-26T00:00:00"/>
    <d v="1899-12-30T11:34:12"/>
    <n v="282"/>
    <n v="4.7"/>
    <s v="microparada"/>
    <s v="microparada"/>
    <n v="39"/>
    <s v="septiembre"/>
    <s v="M"/>
    <m/>
    <s v="microparada"/>
    <m/>
    <m/>
    <m/>
  </r>
  <r>
    <n v="151711"/>
    <x v="23"/>
    <s v="Moreno"/>
    <x v="12"/>
    <d v="2018-11-01T00:00:00"/>
    <s v="-"/>
    <s v="Mantenimiento Mecanico"/>
    <d v="2023-09-26T00:00:00"/>
    <d v="1899-12-30T17:57:05"/>
    <d v="2023-09-26T00:00:00"/>
    <d v="1899-12-30T18:04:37"/>
    <n v="452"/>
    <n v="7.5333333333333332"/>
    <s v="microparada"/>
    <s v="microparada"/>
    <n v="39"/>
    <s v="septiembre"/>
    <s v="T"/>
    <m/>
    <s v="microparada"/>
    <m/>
    <m/>
    <m/>
  </r>
  <r>
    <n v="151712"/>
    <x v="0"/>
    <s v="Moreno"/>
    <x v="17"/>
    <d v="2018-11-01T00:00:00"/>
    <s v="-"/>
    <s v="Mantenimiento Electrico"/>
    <d v="2023-09-26T00:00:00"/>
    <d v="1899-12-30T17:59:41"/>
    <d v="2023-09-26T00:00:00"/>
    <d v="1899-12-30T18:17:55"/>
    <n v="1094"/>
    <n v="18.233333333333334"/>
    <s v="roscas barridas en sensor de posicionamiento"/>
    <s v="ajuste"/>
    <n v="39"/>
    <s v="septiembre"/>
    <s v="T"/>
    <m/>
    <s v="no"/>
    <m/>
    <m/>
    <m/>
  </r>
  <r>
    <n v="151714"/>
    <x v="0"/>
    <s v="Moreno"/>
    <x v="17"/>
    <d v="2018-11-01T00:00:00"/>
    <s v="-"/>
    <s v="Mantenimiento Electrico"/>
    <d v="2023-09-26T00:00:00"/>
    <d v="1899-12-30T18:18:03"/>
    <d v="2023-09-26T00:00:00"/>
    <d v="1899-12-30T19:11:46"/>
    <n v="3223"/>
    <n v="53.716666666666669"/>
    <s v="roscas barridas en sensor de posicionamiento"/>
    <s v="ajuste"/>
    <n v="39"/>
    <s v="septiembre"/>
    <s v="T"/>
    <m/>
    <s v="no"/>
    <m/>
    <m/>
    <m/>
  </r>
  <r>
    <n v="151715"/>
    <x v="0"/>
    <s v="Moreno"/>
    <x v="9"/>
    <d v="2018-11-01T00:00:00"/>
    <s v="-"/>
    <s v="Mantenimiento Electrico"/>
    <d v="2023-09-26T00:00:00"/>
    <d v="1899-12-30T18:19:33"/>
    <d v="2023-09-26T00:00:00"/>
    <d v="1899-12-30T18:24:20"/>
    <n v="287"/>
    <n v="4.7833333333333332"/>
    <s v="microparada"/>
    <s v="microparada"/>
    <n v="39"/>
    <s v="septiembre"/>
    <s v="T"/>
    <m/>
    <s v="microparada"/>
    <m/>
    <m/>
    <m/>
  </r>
  <r>
    <n v="151716"/>
    <x v="0"/>
    <s v="Moreno"/>
    <x v="2"/>
    <d v="2018-11-01T00:00:00"/>
    <s v="-"/>
    <s v="Mantenimiento Mecanico"/>
    <d v="2023-09-26T00:00:00"/>
    <d v="1899-12-30T18:35:50"/>
    <d v="2023-09-26T00:00:00"/>
    <d v="1899-12-30T18:45:08"/>
    <n v="558"/>
    <n v="9.3000000000000007"/>
    <s v="microparada"/>
    <s v="microparada"/>
    <n v="39"/>
    <s v="septiembre"/>
    <s v="T"/>
    <m/>
    <s v="microparada"/>
    <m/>
    <m/>
    <m/>
  </r>
  <r>
    <n v="151718"/>
    <x v="23"/>
    <s v="Moreno"/>
    <x v="12"/>
    <d v="2018-11-01T00:00:00"/>
    <s v="-"/>
    <s v="Mantenimiento Electrico"/>
    <d v="2023-09-26T00:00:00"/>
    <d v="1899-12-30T19:00:39"/>
    <d v="2023-09-26T00:00:00"/>
    <d v="1899-12-30T19:05:16"/>
    <n v="277"/>
    <n v="4.6166666666666663"/>
    <s v="microparada"/>
    <s v="microparada"/>
    <n v="39"/>
    <s v="septiembre"/>
    <s v="T"/>
    <m/>
    <s v="microparada"/>
    <m/>
    <m/>
    <m/>
  </r>
  <r>
    <n v="151719"/>
    <x v="15"/>
    <s v="Moreno"/>
    <x v="19"/>
    <d v="2021-08-24T00:00:00"/>
    <s v="Sebastian "/>
    <s v="Mantenimiento Mecanico"/>
    <d v="2023-09-26T00:00:00"/>
    <d v="1899-12-30T19:22:41"/>
    <d v="2023-09-26T00:00:00"/>
    <d v="1899-12-30T19:29:34"/>
    <n v="413"/>
    <n v="6.8833333333333337"/>
    <s v="microparada"/>
    <s v="microparada"/>
    <n v="39"/>
    <s v="septiembre"/>
    <s v="T"/>
    <m/>
    <s v="microparada"/>
    <m/>
    <m/>
    <m/>
  </r>
  <r>
    <n v="151722"/>
    <x v="38"/>
    <s v="Moreno"/>
    <x v="11"/>
    <d v="2018-11-01T00:00:00"/>
    <s v="-"/>
    <s v="Mantenimiento Mecanico"/>
    <d v="2023-09-26T00:00:00"/>
    <d v="1899-12-30T20:55:21"/>
    <d v="2023-09-26T00:00:00"/>
    <d v="1899-12-30T21:07:26"/>
    <n v="725"/>
    <n v="12.083333333333334"/>
    <s v="regulacion, soluciona maquinista"/>
    <s v="no aplica"/>
    <n v="39"/>
    <s v="septiembre"/>
    <s v="T"/>
    <m/>
    <s v="no aplica"/>
    <m/>
    <m/>
    <m/>
  </r>
  <r>
    <n v="151729"/>
    <x v="1"/>
    <s v="Moreno"/>
    <x v="2"/>
    <d v="2020-10-16T00:00:00"/>
    <s v="Martín"/>
    <s v="Mantenimiento Electrico"/>
    <d v="2023-09-27T00:00:00"/>
    <d v="1899-12-30T06:50:27"/>
    <d v="2023-09-27T00:00:00"/>
    <d v="1899-12-30T08:10:20"/>
    <n v="4793"/>
    <n v="79.88333333333334"/>
    <s v="sin informacion"/>
    <s v="sin informacion"/>
    <n v="39"/>
    <s v="septiembre"/>
    <s v="M"/>
    <m/>
    <s v="sin informacion"/>
    <m/>
    <m/>
    <m/>
  </r>
  <r>
    <n v="151730"/>
    <x v="0"/>
    <s v="Moreno"/>
    <x v="18"/>
    <d v="2018-11-01T00:00:00"/>
    <s v="-"/>
    <s v="Mantenimiento Mecanico"/>
    <d v="2023-09-27T00:00:00"/>
    <d v="1899-12-30T06:51:47"/>
    <d v="2023-09-27T00:00:00"/>
    <d v="1899-12-30T07:26:14"/>
    <n v="2067"/>
    <n v="34.450000000000003"/>
    <s v="se regula leva electronica"/>
    <s v="ajuste"/>
    <n v="39"/>
    <s v="septiembre"/>
    <s v="M"/>
    <m/>
    <s v="no"/>
    <m/>
    <m/>
    <m/>
  </r>
  <r>
    <n v="151731"/>
    <x v="0"/>
    <s v="Moreno"/>
    <x v="5"/>
    <d v="2018-11-01T00:00:00"/>
    <s v="-"/>
    <s v="Mantenimiento Electrico"/>
    <d v="2023-09-27T00:00:00"/>
    <d v="1899-12-30T06:54:01"/>
    <d v="2023-09-27T00:00:00"/>
    <d v="1899-12-30T08:10:33"/>
    <n v="4592"/>
    <n v="76.533333333333331"/>
    <s v="sin informacion"/>
    <s v="sin informacion"/>
    <n v="39"/>
    <s v="septiembre"/>
    <s v="M"/>
    <m/>
    <s v="sin informacion"/>
    <m/>
    <m/>
    <m/>
  </r>
  <r>
    <n v="151732"/>
    <x v="22"/>
    <s v="Moreno"/>
    <x v="11"/>
    <d v="2018-11-01T00:00:00"/>
    <s v="-"/>
    <s v="Mantenimiento Electrico"/>
    <d v="2023-09-27T00:00:00"/>
    <d v="1899-12-30T06:56:21"/>
    <d v="2023-09-27T00:00:00"/>
    <d v="1899-12-30T07:55:09"/>
    <n v="3528"/>
    <n v="58.8"/>
    <s v="el lazer largaba olor a quemado, se baja intencidad"/>
    <s v="ajuste"/>
    <n v="39"/>
    <s v="septiembre"/>
    <s v="M"/>
    <m/>
    <s v="no"/>
    <m/>
    <m/>
    <m/>
  </r>
  <r>
    <n v="151738"/>
    <x v="21"/>
    <s v="Moreno"/>
    <x v="6"/>
    <d v="2018-11-01T00:00:00"/>
    <s v="-"/>
    <s v="Mantenimiento Electrico"/>
    <d v="2023-09-27T00:00:00"/>
    <d v="1899-12-30T07:52:33"/>
    <d v="2023-09-27T00:00:00"/>
    <d v="1899-12-30T08:48:24"/>
    <n v="3351"/>
    <n v="55.85"/>
    <s v="sin informacion"/>
    <s v="sin informacion"/>
    <n v="39"/>
    <s v="septiembre"/>
    <s v="M"/>
    <m/>
    <s v="sin informacion"/>
    <m/>
    <m/>
    <m/>
  </r>
  <r>
    <n v="151740"/>
    <x v="33"/>
    <s v="Moreno"/>
    <x v="17"/>
    <d v="2018-11-01T00:00:00"/>
    <s v="-"/>
    <s v="Mantenimiento Electrico"/>
    <d v="2023-09-27T00:00:00"/>
    <d v="1899-12-30T08:50:07"/>
    <d v="2023-09-27T00:00:00"/>
    <d v="1899-12-30T12:54:55"/>
    <n v="14688"/>
    <n v="244.8"/>
    <s v="sin informacion"/>
    <s v="sin informacion"/>
    <n v="39"/>
    <s v="septiembre"/>
    <s v="M"/>
    <m/>
    <s v="sin informacion"/>
    <m/>
    <m/>
    <m/>
  </r>
  <r>
    <n v="151742"/>
    <x v="42"/>
    <s v="Moreno"/>
    <x v="15"/>
    <d v="2019-10-08T00:00:00"/>
    <s v="Martín"/>
    <s v="Mantenimiento Electrico"/>
    <d v="2023-09-27T00:00:00"/>
    <d v="1899-12-30T09:12:06"/>
    <d v="2023-09-27T00:00:00"/>
    <d v="1899-12-30T09:47:43"/>
    <n v="2137"/>
    <n v="35.616666666666667"/>
    <s v="sin informacion"/>
    <s v="sin informacion"/>
    <n v="39"/>
    <s v="septiembre"/>
    <s v="M"/>
    <m/>
    <s v="sin informacion"/>
    <m/>
    <m/>
    <m/>
  </r>
  <r>
    <n v="151744"/>
    <x v="1"/>
    <s v="Moreno"/>
    <x v="2"/>
    <d v="2020-10-16T00:00:00"/>
    <s v="Martín"/>
    <s v="Mantenimiento Electrico"/>
    <d v="2023-09-27T00:00:00"/>
    <d v="1899-12-30T09:28:20"/>
    <d v="2023-09-27T00:00:00"/>
    <d v="1899-12-30T09:58:38"/>
    <n v="1818"/>
    <n v="30.3"/>
    <s v="sin informacion"/>
    <s v="sin informacion"/>
    <n v="39"/>
    <s v="septiembre"/>
    <s v="M"/>
    <m/>
    <s v="sin informacion"/>
    <m/>
    <m/>
    <m/>
  </r>
  <r>
    <n v="151752"/>
    <x v="9"/>
    <s v="Moreno"/>
    <x v="6"/>
    <d v="2021-03-03T00:00:00"/>
    <s v="Martín"/>
    <s v="Mantenimiento Mecanico"/>
    <d v="2023-09-27T00:00:00"/>
    <d v="1899-12-30T10:15:16"/>
    <d v="2023-09-27T00:00:00"/>
    <d v="1899-12-30T10:36:56"/>
    <n v="1300"/>
    <n v="21.666666666666668"/>
    <s v="se ajusta tuerca de llave 3 vias"/>
    <s v="ajuste"/>
    <n v="39"/>
    <s v="septiembre"/>
    <s v="M"/>
    <m/>
    <s v="no"/>
    <m/>
    <m/>
    <m/>
  </r>
  <r>
    <n v="151758"/>
    <x v="50"/>
    <s v="Moreno"/>
    <x v="21"/>
    <d v="2022-06-24T00:00:00"/>
    <s v="Natalio"/>
    <s v="Mantenimiento Mecanico"/>
    <d v="2023-09-27T00:00:00"/>
    <d v="1899-12-30T11:29:02"/>
    <d v="2023-09-27T00:00:00"/>
    <d v="1899-12-30T13:35:22"/>
    <n v="7580"/>
    <n v="126.33333333333333"/>
    <s v="sin informacion"/>
    <s v="sin informacion"/>
    <n v="39"/>
    <s v="septiembre"/>
    <s v="M"/>
    <m/>
    <s v="sin informacion"/>
    <m/>
    <m/>
    <m/>
  </r>
  <r>
    <n v="151764"/>
    <x v="0"/>
    <s v="Moreno"/>
    <x v="4"/>
    <d v="2018-11-01T00:00:00"/>
    <s v="-"/>
    <s v="Mantenimiento Mecanico"/>
    <d v="2023-09-27T00:00:00"/>
    <d v="1899-12-30T12:34:22"/>
    <d v="2023-09-27T00:00:00"/>
    <d v="1899-12-30T12:38:43"/>
    <n v="261"/>
    <n v="4.3499999999999996"/>
    <s v="microparada"/>
    <s v="microparada"/>
    <n v="39"/>
    <s v="septiembre"/>
    <s v="M"/>
    <m/>
    <s v="microparada"/>
    <m/>
    <m/>
    <m/>
  </r>
  <r>
    <n v="151766"/>
    <x v="0"/>
    <s v="Moreno"/>
    <x v="4"/>
    <d v="2018-11-01T00:00:00"/>
    <s v="-"/>
    <s v="Mantenimiento Electrico"/>
    <d v="2023-09-27T00:00:00"/>
    <d v="1899-12-30T12:38:52"/>
    <d v="2023-09-27T00:00:00"/>
    <d v="1899-12-30T13:34:48"/>
    <n v="3356"/>
    <n v="55.93333333333333"/>
    <s v="sin informacion"/>
    <s v="sin informacion"/>
    <n v="39"/>
    <s v="septiembre"/>
    <s v="M"/>
    <m/>
    <s v="sin informacion"/>
    <m/>
    <m/>
    <m/>
  </r>
  <r>
    <n v="151771"/>
    <x v="2"/>
    <s v="Moreno"/>
    <x v="20"/>
    <d v="2021-10-06T00:00:00"/>
    <s v="Sebastian "/>
    <s v="Mantenimiento Mecanico"/>
    <d v="2023-09-27T00:00:00"/>
    <d v="1899-12-30T13:04:43"/>
    <d v="2023-09-27T00:00:00"/>
    <d v="1899-12-30T14:33:16"/>
    <n v="5313"/>
    <n v="88.55"/>
    <s v="se tensa la banda transporte"/>
    <s v="ajuste"/>
    <n v="39"/>
    <s v="septiembre"/>
    <s v="M"/>
    <m/>
    <s v="no"/>
    <m/>
    <m/>
    <m/>
  </r>
  <r>
    <n v="151780"/>
    <x v="15"/>
    <s v="Moreno"/>
    <x v="10"/>
    <d v="2022-07-14T00:00:00"/>
    <s v="Natalio"/>
    <s v="Mantenimiento Mecanico"/>
    <d v="2023-09-27T00:00:00"/>
    <d v="1899-12-30T14:20:31"/>
    <d v="2023-09-27T00:00:00"/>
    <d v="1899-12-30T14:57:42"/>
    <n v="2231"/>
    <n v="37.18333333333333"/>
    <s v="sin informacion"/>
    <s v="sin informacion"/>
    <n v="39"/>
    <s v="septiembre"/>
    <s v="T"/>
    <m/>
    <s v="sin informacion"/>
    <m/>
    <m/>
    <m/>
  </r>
  <r>
    <n v="151781"/>
    <x v="21"/>
    <s v="Moreno"/>
    <x v="8"/>
    <d v="2018-11-01T00:00:00"/>
    <s v="-"/>
    <s v="Mantenimiento Electrico"/>
    <d v="2023-09-27T00:00:00"/>
    <d v="1899-12-30T14:21:27"/>
    <d v="2023-09-27T00:00:00"/>
    <d v="1899-12-30T14:21:31"/>
    <n v="4"/>
    <n v="6.6666666666666666E-2"/>
    <s v="microparada"/>
    <s v="microparada"/>
    <n v="39"/>
    <s v="septiembre"/>
    <s v="T"/>
    <m/>
    <s v="microparada"/>
    <m/>
    <m/>
    <m/>
  </r>
  <r>
    <n v="151782"/>
    <x v="21"/>
    <s v="Moreno"/>
    <x v="8"/>
    <d v="2018-11-01T00:00:00"/>
    <s v="-"/>
    <s v="Mantenimiento Mecanico"/>
    <d v="2023-09-27T00:00:00"/>
    <d v="1899-12-30T14:21:46"/>
    <d v="2023-09-27T00:00:00"/>
    <d v="1899-12-30T14:28:04"/>
    <n v="378"/>
    <n v="6.3"/>
    <s v="microparada"/>
    <s v="microparada"/>
    <n v="39"/>
    <s v="septiembre"/>
    <s v="T"/>
    <m/>
    <s v="microparada"/>
    <m/>
    <m/>
    <m/>
  </r>
  <r>
    <n v="151787"/>
    <x v="0"/>
    <s v="Moreno"/>
    <x v="4"/>
    <d v="2018-11-01T00:00:00"/>
    <s v="-"/>
    <s v="Mantenimiento Mecanico"/>
    <d v="2023-09-27T00:00:00"/>
    <d v="1899-12-30T14:41:10"/>
    <d v="2023-09-27T00:00:00"/>
    <d v="1899-12-30T16:10:10"/>
    <n v="5340"/>
    <n v="89"/>
    <s v="Se ajusta frenó y se modifican parámetros"/>
    <s v="ajuste"/>
    <n v="39"/>
    <s v="septiembre"/>
    <s v="T"/>
    <m/>
    <s v="no"/>
    <m/>
    <m/>
    <m/>
  </r>
  <r>
    <n v="151788"/>
    <x v="19"/>
    <s v="Moreno"/>
    <x v="9"/>
    <d v="2018-11-01T00:00:00"/>
    <s v="-"/>
    <s v="Mantenimiento Mecanico"/>
    <d v="2023-09-27T00:00:00"/>
    <d v="1899-12-30T14:44:23"/>
    <d v="2023-09-27T00:00:00"/>
    <d v="1899-12-30T14:49:20"/>
    <n v="297"/>
    <n v="4.95"/>
    <s v="microparada"/>
    <s v="microparada"/>
    <n v="39"/>
    <s v="septiembre"/>
    <s v="T"/>
    <m/>
    <s v="microparada"/>
    <m/>
    <m/>
    <m/>
  </r>
  <r>
    <n v="151795"/>
    <x v="21"/>
    <s v="Moreno"/>
    <x v="8"/>
    <d v="2018-11-01T00:00:00"/>
    <s v="-"/>
    <s v="Mantenimiento Mecanico"/>
    <d v="2023-09-27T00:00:00"/>
    <d v="1899-12-30T16:01:00"/>
    <d v="2023-09-27T00:00:00"/>
    <d v="1899-12-30T16:15:01"/>
    <n v="841"/>
    <n v="14.016666666666667"/>
    <s v="se cambió filtros de láser"/>
    <s v="ajuste"/>
    <n v="39"/>
    <s v="septiembre"/>
    <s v="T"/>
    <m/>
    <s v="no"/>
    <m/>
    <m/>
    <m/>
  </r>
  <r>
    <n v="151797"/>
    <x v="11"/>
    <s v="Moreno"/>
    <x v="1"/>
    <d v="2018-11-01T00:00:00"/>
    <s v="-"/>
    <s v="Mantenimiento Electrico"/>
    <d v="2023-09-27T00:00:00"/>
    <d v="1899-12-30T16:29:09"/>
    <d v="2023-09-27T00:00:00"/>
    <d v="1899-12-30T16:42:46"/>
    <n v="817"/>
    <n v="13.616666666666667"/>
    <s v="se sube velocidad al rodante"/>
    <s v="ajuste"/>
    <n v="39"/>
    <s v="septiembre"/>
    <s v="T"/>
    <m/>
    <s v="no"/>
    <m/>
    <m/>
    <m/>
  </r>
  <r>
    <n v="151800"/>
    <x v="19"/>
    <s v="Moreno"/>
    <x v="9"/>
    <d v="2018-11-01T00:00:00"/>
    <s v="-"/>
    <s v="Mantenimiento Mecanico"/>
    <d v="2023-09-27T00:00:00"/>
    <d v="1899-12-30T16:32:42"/>
    <d v="2023-09-27T00:00:00"/>
    <d v="1899-12-30T17:30:48"/>
    <n v="3486"/>
    <n v="58.1"/>
    <s v="Se cambian resortes"/>
    <s v="rotura"/>
    <n v="39"/>
    <s v="septiembre"/>
    <s v="T"/>
    <m/>
    <s v="si"/>
    <m/>
    <m/>
    <m/>
  </r>
  <r>
    <n v="151802"/>
    <x v="0"/>
    <s v="Moreno"/>
    <x v="2"/>
    <d v="2018-11-01T00:00:00"/>
    <s v="-"/>
    <s v="Mantenimiento Mecanico"/>
    <d v="2023-09-27T00:00:00"/>
    <d v="1899-12-30T16:52:47"/>
    <d v="2023-09-27T00:00:00"/>
    <d v="1899-12-30T16:54:01"/>
    <n v="74"/>
    <n v="1.2333333333333334"/>
    <s v="microparada"/>
    <s v="microparada"/>
    <n v="39"/>
    <s v="septiembre"/>
    <s v="T"/>
    <m/>
    <s v="microparada"/>
    <m/>
    <m/>
    <m/>
  </r>
  <r>
    <n v="151804"/>
    <x v="2"/>
    <s v="Moreno"/>
    <x v="20"/>
    <d v="2021-10-06T00:00:00"/>
    <s v="Sebastian "/>
    <s v="Mantenimiento Mecanico"/>
    <d v="2023-09-27T00:00:00"/>
    <d v="1899-12-30T17:12:26"/>
    <d v="2023-09-27T00:00:00"/>
    <d v="1899-12-30T17:57:11"/>
    <n v="2685"/>
    <n v="44.75"/>
    <s v="Se tensa la bandada y se limpia"/>
    <s v="ajuste"/>
    <n v="39"/>
    <s v="septiembre"/>
    <s v="T"/>
    <m/>
    <s v="no"/>
    <m/>
    <m/>
    <m/>
  </r>
  <r>
    <n v="151805"/>
    <x v="0"/>
    <s v="Moreno"/>
    <x v="2"/>
    <d v="2018-11-01T00:00:00"/>
    <s v="-"/>
    <s v="Mantenimiento Mecanico"/>
    <d v="2023-09-27T00:00:00"/>
    <d v="1899-12-30T17:16:30"/>
    <d v="2023-09-27T00:00:00"/>
    <d v="1899-12-30T17:36:14"/>
    <n v="1184"/>
    <n v="19.733333333333334"/>
    <s v="sin informacion"/>
    <s v="sin informacion"/>
    <n v="39"/>
    <s v="septiembre"/>
    <s v="T"/>
    <m/>
    <s v="sin informacion"/>
    <m/>
    <m/>
    <m/>
  </r>
  <r>
    <n v="151809"/>
    <x v="3"/>
    <s v="Moreno"/>
    <x v="10"/>
    <d v="2018-11-01T00:00:00"/>
    <s v="-"/>
    <s v="Mantenimiento Mecanico"/>
    <d v="2023-09-27T00:00:00"/>
    <d v="1899-12-30T18:08:04"/>
    <d v="2023-09-27T00:00:00"/>
    <d v="1899-12-30T18:30:46"/>
    <n v="1362"/>
    <n v="22.7"/>
    <s v="sin informacion"/>
    <s v="sin informacion"/>
    <n v="39"/>
    <s v="septiembre"/>
    <s v="T"/>
    <m/>
    <s v="sin informacion"/>
    <m/>
    <m/>
    <m/>
  </r>
  <r>
    <n v="151810"/>
    <x v="3"/>
    <s v="Moreno"/>
    <x v="2"/>
    <d v="2020-02-20T00:00:00"/>
    <s v="Martín"/>
    <s v="Mantenimiento Mecanico"/>
    <d v="2023-09-27T00:00:00"/>
    <d v="1899-12-30T18:43:46"/>
    <d v="2023-09-27T00:00:00"/>
    <d v="1899-12-30T19:08:50"/>
    <n v="1504"/>
    <n v="25.066666666666666"/>
    <s v=" se colocó resorte a cabezal de torqueadora"/>
    <s v="ajuste"/>
    <n v="39"/>
    <s v="septiembre"/>
    <s v="T"/>
    <m/>
    <s v="no"/>
    <m/>
    <m/>
    <m/>
  </r>
  <r>
    <n v="151811"/>
    <x v="3"/>
    <s v="Moreno"/>
    <x v="10"/>
    <d v="2018-11-01T00:00:00"/>
    <s v="-"/>
    <s v="Mantenimiento Mecanico"/>
    <d v="2023-09-27T00:00:00"/>
    <d v="1899-12-30T19:15:39"/>
    <d v="2023-09-27T00:00:00"/>
    <d v="1899-12-30T19:41:31"/>
    <n v="1552"/>
    <n v="25.866666666666667"/>
    <s v="se cambió resorte de torqueadora"/>
    <s v="rotura"/>
    <n v="39"/>
    <s v="septiembre"/>
    <s v="T"/>
    <m/>
    <s v="si"/>
    <m/>
    <m/>
    <m/>
  </r>
  <r>
    <n v="151813"/>
    <x v="21"/>
    <s v="Moreno"/>
    <x v="8"/>
    <d v="2018-11-01T00:00:00"/>
    <s v="-"/>
    <s v="Mantenimiento Electrico"/>
    <d v="2023-09-27T00:00:00"/>
    <d v="1899-12-30T19:43:37"/>
    <d v="2023-09-27T00:00:00"/>
    <d v="1899-12-30T20:05:45"/>
    <n v="1328"/>
    <n v="22.133333333333333"/>
    <s v="sin informacion"/>
    <s v="sin informacion"/>
    <n v="39"/>
    <s v="septiembre"/>
    <s v="T"/>
    <m/>
    <s v="sin informacion"/>
    <m/>
    <m/>
    <m/>
  </r>
  <r>
    <n v="151816"/>
    <x v="9"/>
    <s v="Moreno"/>
    <x v="6"/>
    <d v="2021-03-03T00:00:00"/>
    <s v="Martín"/>
    <s v="Mantenimiento Mecanico"/>
    <d v="2023-09-27T00:00:00"/>
    <d v="1899-12-30T21:21:46"/>
    <d v="2023-09-28T00:00:00"/>
    <d v="1899-12-30T06:17:34"/>
    <n v="32148"/>
    <n v="535.79999999999995"/>
    <s v="sin informacion"/>
    <s v="sin informacion"/>
    <n v="39"/>
    <s v="septiembre"/>
    <s v="T"/>
    <m/>
    <s v="sin informacion"/>
    <m/>
    <m/>
    <m/>
  </r>
  <r>
    <n v="151821"/>
    <x v="1"/>
    <s v="Moreno"/>
    <x v="2"/>
    <d v="2020-10-16T00:00:00"/>
    <s v="Martín"/>
    <s v="Mantenimiento Electrico"/>
    <d v="2023-09-28T00:00:00"/>
    <d v="1899-12-30T06:12:45"/>
    <d v="2023-09-28T00:00:00"/>
    <d v="1899-12-30T06:18:01"/>
    <n v="316"/>
    <n v="5.2666666666666666"/>
    <s v="microparada"/>
    <s v="microparada"/>
    <n v="39"/>
    <s v="septiembre"/>
    <s v="M"/>
    <m/>
    <s v="microparada"/>
    <m/>
    <m/>
    <m/>
  </r>
  <r>
    <n v="151824"/>
    <x v="4"/>
    <s v="Moreno"/>
    <x v="4"/>
    <d v="2019-12-10T00:00:00"/>
    <s v="Martín"/>
    <s v="Mantenimiento Mecanico"/>
    <d v="2023-09-28T00:00:00"/>
    <d v="1899-12-30T06:44:53"/>
    <d v="2023-09-28T00:00:00"/>
    <d v="1899-12-30T07:52:17"/>
    <n v="4044"/>
    <n v="67.400000000000006"/>
    <s v="manguera pinchada"/>
    <s v="rotura"/>
    <n v="39"/>
    <s v="septiembre"/>
    <s v="M"/>
    <m/>
    <s v="si"/>
    <m/>
    <m/>
    <m/>
  </r>
  <r>
    <n v="151827"/>
    <x v="8"/>
    <s v="Moreno"/>
    <x v="4"/>
    <d v="2020-02-20T00:00:00"/>
    <s v="Martín"/>
    <s v="Mantenimiento Mecanico"/>
    <d v="2023-09-28T00:00:00"/>
    <d v="1899-12-30T07:52:32"/>
    <d v="2023-09-28T00:00:00"/>
    <d v="1899-12-30T09:04:08"/>
    <n v="4296"/>
    <n v="71.599999999999994"/>
    <s v="llamado para estuchadora 44"/>
    <s v="no aplica"/>
    <n v="39"/>
    <s v="septiembre"/>
    <s v="M"/>
    <m/>
    <s v="no aplica"/>
    <m/>
    <m/>
    <m/>
  </r>
  <r>
    <n v="151833"/>
    <x v="0"/>
    <s v="Moreno"/>
    <x v="16"/>
    <d v="2018-11-01T00:00:00"/>
    <s v="-"/>
    <s v="Mantenimiento Electrico"/>
    <d v="2023-09-28T00:00:00"/>
    <d v="1899-12-30T09:02:29"/>
    <d v="2023-09-28T00:00:00"/>
    <d v="1899-12-30T10:08:37"/>
    <n v="3968"/>
    <n v="66.13333333333334"/>
    <s v="se cambió sello de bomba y se lubrica rodamiento"/>
    <s v="rotura"/>
    <n v="39"/>
    <s v="septiembre"/>
    <s v="M"/>
    <m/>
    <s v="si"/>
    <m/>
    <m/>
    <m/>
  </r>
  <r>
    <n v="151846"/>
    <x v="14"/>
    <s v="Moreno"/>
    <x v="2"/>
    <d v="2020-02-20T00:00:00"/>
    <s v="Martín"/>
    <s v="Mantenimiento Electrico"/>
    <d v="2023-09-28T00:00:00"/>
    <d v="1899-12-30T12:01:51"/>
    <d v="2023-09-28T00:00:00"/>
    <d v="1899-12-30T12:10:59"/>
    <n v="548"/>
    <n v="9.1333333333333329"/>
    <s v="microparada"/>
    <s v="microparada"/>
    <n v="39"/>
    <s v="septiembre"/>
    <s v="M"/>
    <m/>
    <s v="microparada"/>
    <m/>
    <m/>
    <m/>
  </r>
  <r>
    <n v="151849"/>
    <x v="1"/>
    <s v="Moreno"/>
    <x v="2"/>
    <d v="2020-10-16T00:00:00"/>
    <s v="Martín"/>
    <s v="Mantenimiento Electrico"/>
    <d v="2023-09-28T00:00:00"/>
    <d v="1899-12-30T12:58:23"/>
    <d v="2023-09-28T00:00:00"/>
    <d v="1899-12-30T13:19:22"/>
    <n v="1259"/>
    <n v="20.983333333333334"/>
    <s v="sin informacion"/>
    <s v="sin informacion"/>
    <n v="39"/>
    <s v="septiembre"/>
    <s v="M"/>
    <m/>
    <s v="sin informacion"/>
    <m/>
    <m/>
    <m/>
  </r>
  <r>
    <n v="151850"/>
    <x v="0"/>
    <s v="Moreno"/>
    <x v="16"/>
    <d v="2018-11-01T00:00:00"/>
    <s v="-"/>
    <s v="Mantenimiento Mecanico"/>
    <d v="2023-09-28T00:00:00"/>
    <d v="1899-12-30T13:18:56"/>
    <d v="2023-09-28T00:00:00"/>
    <d v="1899-12-30T13:22:12"/>
    <n v="196"/>
    <n v="3.2666666666666666"/>
    <s v="microparada"/>
    <s v="microparada"/>
    <n v="39"/>
    <s v="septiembre"/>
    <s v="M"/>
    <m/>
    <s v="microparada"/>
    <m/>
    <m/>
    <m/>
  </r>
  <r>
    <n v="151857"/>
    <x v="0"/>
    <s v="Moreno"/>
    <x v="8"/>
    <d v="2018-11-01T00:00:00"/>
    <s v="-"/>
    <s v="Mantenimiento Mecanico"/>
    <d v="2023-09-28T00:00:00"/>
    <d v="1899-12-30T14:25:44"/>
    <d v="2023-09-28T00:00:00"/>
    <d v="1899-12-30T16:11:30"/>
    <n v="6346"/>
    <n v="105.76666666666667"/>
    <s v="Se rellena el agujero del perno deforme"/>
    <s v="ajuste"/>
    <n v="39"/>
    <s v="septiembre"/>
    <s v="T"/>
    <m/>
    <s v="no"/>
    <m/>
    <m/>
    <m/>
  </r>
  <r>
    <n v="151864"/>
    <x v="0"/>
    <s v="Moreno"/>
    <x v="2"/>
    <d v="2018-11-01T00:00:00"/>
    <s v="-"/>
    <s v="Mantenimiento Mecanico"/>
    <d v="2023-09-28T00:00:00"/>
    <d v="1899-12-30T15:00:44"/>
    <d v="2023-09-28T00:00:00"/>
    <d v="1899-12-30T15:14:44"/>
    <n v="840"/>
    <n v="14"/>
    <s v="sin informacion"/>
    <s v="sin informacion"/>
    <n v="39"/>
    <s v="septiembre"/>
    <s v="T"/>
    <m/>
    <s v="sin informacion"/>
    <m/>
    <m/>
    <m/>
  </r>
  <r>
    <n v="151865"/>
    <x v="11"/>
    <s v="Moreno"/>
    <x v="10"/>
    <d v="2018-11-01T00:00:00"/>
    <s v="-"/>
    <s v="Mantenimiento Electrico"/>
    <d v="2023-09-28T00:00:00"/>
    <d v="1899-12-30T15:04:57"/>
    <d v="2023-09-28T00:00:00"/>
    <d v="1899-12-30T15:25:53"/>
    <n v="1256"/>
    <n v="20.933333333333334"/>
    <s v="sin informacion"/>
    <s v="sin informacion"/>
    <n v="39"/>
    <s v="septiembre"/>
    <s v="T"/>
    <m/>
    <s v="sin informacion"/>
    <m/>
    <m/>
    <m/>
  </r>
  <r>
    <n v="151866"/>
    <x v="1"/>
    <s v="Moreno"/>
    <x v="2"/>
    <d v="2020-10-16T00:00:00"/>
    <s v="Martín"/>
    <s v="Mantenimiento Electrico"/>
    <d v="2023-09-28T00:00:00"/>
    <d v="1899-12-30T15:24:28"/>
    <d v="2023-09-28T00:00:00"/>
    <d v="1899-12-30T15:36:41"/>
    <n v="733"/>
    <n v="12.216666666666667"/>
    <s v="regulación de sensores"/>
    <s v="ajuste"/>
    <n v="39"/>
    <s v="septiembre"/>
    <s v="T"/>
    <m/>
    <s v="no"/>
    <m/>
    <m/>
    <m/>
  </r>
  <r>
    <n v="151867"/>
    <x v="11"/>
    <s v="Moreno"/>
    <x v="10"/>
    <d v="2018-11-01T00:00:00"/>
    <s v="-"/>
    <s v="Mantenimiento Mecanico"/>
    <d v="2023-09-28T00:00:00"/>
    <d v="1899-12-30T15:26:10"/>
    <d v="2023-09-28T00:00:00"/>
    <d v="1899-12-30T17:07:29"/>
    <n v="6079"/>
    <n v="101.31666666666666"/>
    <s v="sin informacion"/>
    <s v="sin informacion"/>
    <n v="39"/>
    <s v="septiembre"/>
    <s v="T"/>
    <m/>
    <s v="sin informacion"/>
    <m/>
    <m/>
    <m/>
  </r>
  <r>
    <n v="151868"/>
    <x v="21"/>
    <s v="Moreno"/>
    <x v="6"/>
    <d v="2018-11-01T00:00:00"/>
    <s v="-"/>
    <s v="Mantenimiento Electrico"/>
    <d v="2023-09-28T00:00:00"/>
    <d v="1899-12-30T15:34:08"/>
    <d v="2023-09-28T00:00:00"/>
    <d v="1899-12-30T16:14:30"/>
    <n v="2422"/>
    <n v="40.366666666666667"/>
    <s v="Regulación"/>
    <s v="ajuste"/>
    <n v="39"/>
    <s v="septiembre"/>
    <s v="T"/>
    <m/>
    <s v="no"/>
    <m/>
    <m/>
    <m/>
  </r>
  <r>
    <n v="151875"/>
    <x v="0"/>
    <s v="Moreno"/>
    <x v="16"/>
    <d v="2018-11-01T00:00:00"/>
    <s v="-"/>
    <s v="Mantenimiento Mecanico"/>
    <d v="2023-09-28T00:00:00"/>
    <d v="1899-12-30T16:43:43"/>
    <d v="2023-09-28T00:00:00"/>
    <d v="1899-12-30T16:49:37"/>
    <n v="354"/>
    <n v="5.9"/>
    <s v="microparada"/>
    <s v="microparada"/>
    <n v="39"/>
    <s v="septiembre"/>
    <s v="T"/>
    <m/>
    <s v="microparada"/>
    <m/>
    <m/>
    <m/>
  </r>
  <r>
    <n v="151881"/>
    <x v="25"/>
    <s v="Moreno"/>
    <x v="4"/>
    <d v="2018-11-01T00:00:00"/>
    <s v="-"/>
    <s v="Mantenimiento Mecanico"/>
    <d v="2023-09-28T00:00:00"/>
    <d v="1899-12-30T17:32:54"/>
    <d v="2023-09-28T00:00:00"/>
    <d v="1899-12-30T18:49:52"/>
    <n v="4618"/>
    <n v="76.966666666666669"/>
    <s v=" se cambia actuador de brazo"/>
    <s v="rotura"/>
    <n v="39"/>
    <s v="septiembre"/>
    <s v="T"/>
    <m/>
    <s v="si"/>
    <m/>
    <m/>
    <m/>
  </r>
  <r>
    <n v="151886"/>
    <x v="0"/>
    <s v="Moreno"/>
    <x v="4"/>
    <d v="2018-11-01T00:00:00"/>
    <s v="-"/>
    <s v="Mantenimiento Mecanico"/>
    <d v="2023-09-28T00:00:00"/>
    <d v="1899-12-30T18:50:01"/>
    <d v="2023-09-28T00:00:00"/>
    <d v="1899-12-30T19:27:28"/>
    <n v="2247"/>
    <n v="37.450000000000003"/>
    <s v="por pedido del supervisor se cambia tolva por falta maquinistas"/>
    <s v="no aplica"/>
    <n v="39"/>
    <s v="septiembre"/>
    <s v="T"/>
    <m/>
    <s v="no aplica"/>
    <m/>
    <m/>
    <m/>
  </r>
  <r>
    <n v="151887"/>
    <x v="7"/>
    <s v="Moreno"/>
    <x v="2"/>
    <d v="2018-11-01T00:00:00"/>
    <s v="-"/>
    <s v="Mantenimiento Mecanico"/>
    <d v="2023-09-28T00:00:00"/>
    <d v="1899-12-30T18:50:06"/>
    <d v="2023-09-28T00:00:00"/>
    <d v="1899-12-30T19:18:29"/>
    <n v="1703"/>
    <n v="28.383333333333333"/>
    <s v="sin informacion"/>
    <s v="sin informacion"/>
    <n v="39"/>
    <s v="septiembre"/>
    <s v="T"/>
    <m/>
    <s v="sin informacion"/>
    <m/>
    <m/>
    <m/>
  </r>
  <r>
    <n v="151891"/>
    <x v="0"/>
    <s v="Moreno"/>
    <x v="2"/>
    <d v="2018-11-01T00:00:00"/>
    <s v="-"/>
    <s v="Mantenimiento Mecanico"/>
    <d v="2023-09-28T00:00:00"/>
    <d v="1899-12-30T20:58:51"/>
    <d v="2023-09-28T00:00:00"/>
    <d v="1899-12-30T21:54:34"/>
    <n v="3343"/>
    <n v="55.716666666666669"/>
    <s v="se fue de punto quedó con dos tornillos en el cardan quedó funcionando"/>
    <s v="ajuste"/>
    <n v="39"/>
    <s v="septiembre"/>
    <s v="T"/>
    <m/>
    <s v="no"/>
    <m/>
    <m/>
    <m/>
  </r>
  <r>
    <n v="151896"/>
    <x v="0"/>
    <s v="Moreno"/>
    <x v="2"/>
    <d v="2018-11-01T00:00:00"/>
    <s v="-"/>
    <s v="Mantenimiento Mecanico"/>
    <d v="2023-09-29T00:00:00"/>
    <d v="1899-12-30T01:56:03"/>
    <d v="2023-09-29T00:00:00"/>
    <d v="1899-12-30T04:39:27"/>
    <n v="9804"/>
    <n v="163.4"/>
    <s v="regulación de láser 8 y cámaras"/>
    <s v="ajuste"/>
    <n v="39"/>
    <s v="septiembre"/>
    <s v="N"/>
    <m/>
    <s v="no"/>
    <m/>
    <m/>
    <m/>
  </r>
  <r>
    <n v="151898"/>
    <x v="0"/>
    <s v="Moreno"/>
    <x v="2"/>
    <d v="2018-11-01T00:00:00"/>
    <s v="-"/>
    <s v="Mantenimiento Mecanico"/>
    <d v="2023-09-29T00:00:00"/>
    <d v="1899-12-30T06:10:29"/>
    <d v="2023-09-29T00:00:00"/>
    <d v="1899-12-30T07:42:51"/>
    <n v="5542"/>
    <n v="92.36666666666666"/>
    <s v="regulación de láser 8 y cámaras"/>
    <s v="ajuste"/>
    <n v="39"/>
    <s v="septiembre"/>
    <s v="M"/>
    <m/>
    <s v="no"/>
    <m/>
    <m/>
    <m/>
  </r>
  <r>
    <n v="151902"/>
    <x v="50"/>
    <s v="Moreno"/>
    <x v="21"/>
    <d v="2022-06-24T00:00:00"/>
    <s v="Natalio"/>
    <s v="Mantenimiento Mecanico"/>
    <d v="2023-09-29T00:00:00"/>
    <d v="1899-12-30T07:04:29"/>
    <d v="2023-09-29T00:00:00"/>
    <d v="1899-12-30T07:20:52"/>
    <n v="983"/>
    <n v="16.383333333333333"/>
    <s v="resuelve el maquinista"/>
    <s v="no aplica"/>
    <n v="39"/>
    <s v="septiembre"/>
    <s v="M"/>
    <m/>
    <s v="no aplica"/>
    <m/>
    <m/>
    <m/>
  </r>
  <r>
    <n v="151903"/>
    <x v="23"/>
    <s v="Moreno"/>
    <x v="12"/>
    <d v="2018-11-01T00:00:00"/>
    <s v="-"/>
    <s v="Mantenimiento Mecanico"/>
    <d v="2023-09-29T00:00:00"/>
    <d v="1899-12-30T07:04:51"/>
    <d v="2023-09-29T00:00:00"/>
    <d v="1899-12-30T07:40:51"/>
    <n v="2160"/>
    <n v="36"/>
    <s v="Se cambia actuador neumático en pick and place L41 por rotura en rosca de vástago"/>
    <s v="rotura"/>
    <n v="39"/>
    <s v="septiembre"/>
    <s v="M"/>
    <m/>
    <s v="si"/>
    <m/>
    <m/>
    <m/>
  </r>
  <r>
    <n v="151905"/>
    <x v="11"/>
    <s v="Moreno"/>
    <x v="6"/>
    <d v="2018-11-01T00:00:00"/>
    <s v="-"/>
    <s v="Mantenimiento Mecanico"/>
    <d v="2023-09-29T00:00:00"/>
    <d v="1899-12-30T07:27:54"/>
    <d v="2023-09-29T00:00:00"/>
    <d v="1899-12-30T07:41:28"/>
    <n v="814"/>
    <n v="13.566666666666666"/>
    <s v="se regula altura  del transporte"/>
    <s v="ajuste"/>
    <n v="39"/>
    <s v="septiembre"/>
    <s v="M"/>
    <m/>
    <s v="no"/>
    <m/>
    <m/>
    <m/>
  </r>
  <r>
    <n v="151906"/>
    <x v="9"/>
    <s v="Moreno"/>
    <x v="6"/>
    <d v="2021-03-03T00:00:00"/>
    <s v="Martín"/>
    <s v="Mantenimiento Mecanico"/>
    <d v="2023-09-29T00:00:00"/>
    <d v="1899-12-30T07:41:44"/>
    <d v="2023-09-29T00:00:00"/>
    <d v="1899-12-30T07:46:55"/>
    <n v="311"/>
    <n v="5.1833333333333336"/>
    <s v="microparada"/>
    <s v="microparada"/>
    <n v="39"/>
    <s v="septiembre"/>
    <s v="M"/>
    <m/>
    <s v="microparada"/>
    <m/>
    <m/>
    <m/>
  </r>
  <r>
    <n v="151907"/>
    <x v="6"/>
    <s v="Moreno"/>
    <x v="16"/>
    <d v="2018-11-01T00:00:00"/>
    <s v="-"/>
    <s v="Mantenimiento Electrico"/>
    <d v="2023-09-29T00:00:00"/>
    <d v="1899-12-30T07:53:26"/>
    <d v="2023-09-29T00:00:00"/>
    <d v="1899-12-30T08:21:10"/>
    <n v="1664"/>
    <n v="27.733333333333334"/>
    <s v="cambio de palpador"/>
    <s v="ajuste"/>
    <n v="39"/>
    <s v="septiembre"/>
    <s v="M"/>
    <m/>
    <s v="no"/>
    <m/>
    <m/>
    <m/>
  </r>
  <r>
    <n v="151908"/>
    <x v="1"/>
    <s v="Moreno"/>
    <x v="2"/>
    <d v="2020-10-16T00:00:00"/>
    <s v="Martín"/>
    <s v="Mantenimiento Electrico"/>
    <d v="2023-09-29T00:00:00"/>
    <d v="1899-12-30T08:02:03"/>
    <d v="2023-09-29T00:00:00"/>
    <d v="1899-12-30T08:40:54"/>
    <n v="2331"/>
    <n v="38.85"/>
    <s v="regulación"/>
    <s v="ajuste"/>
    <n v="39"/>
    <s v="septiembre"/>
    <s v="M"/>
    <m/>
    <s v="no"/>
    <m/>
    <m/>
    <m/>
  </r>
  <r>
    <n v="151910"/>
    <x v="50"/>
    <s v="Moreno"/>
    <x v="21"/>
    <d v="2022-06-24T00:00:00"/>
    <s v="Natalio"/>
    <s v="Mantenimiento Mecanico"/>
    <d v="2023-09-29T00:00:00"/>
    <d v="1899-12-30T08:41:57"/>
    <d v="2023-09-29T00:00:00"/>
    <d v="1899-12-30T09:04:00"/>
    <n v="1323"/>
    <n v="22.05"/>
    <s v="sin informacion"/>
    <s v="sin informacion"/>
    <n v="39"/>
    <s v="septiembre"/>
    <s v="M"/>
    <m/>
    <s v="sin informacion"/>
    <m/>
    <m/>
    <m/>
  </r>
  <r>
    <n v="151920"/>
    <x v="26"/>
    <s v="Moreno"/>
    <x v="1"/>
    <d v="2018-11-01T00:00:00"/>
    <s v="-"/>
    <s v="Mantenimiento Electrico"/>
    <d v="2023-09-29T00:00:00"/>
    <d v="1899-12-30T09:26:17"/>
    <d v="2023-09-29T00:00:00"/>
    <d v="1899-12-30T09:53:12"/>
    <n v="1615"/>
    <n v="26.916666666666668"/>
    <s v="sin informacion"/>
    <s v="sin informacion"/>
    <n v="39"/>
    <s v="septiembre"/>
    <s v="M"/>
    <m/>
    <s v="sin informacion"/>
    <m/>
    <m/>
    <m/>
  </r>
  <r>
    <n v="151921"/>
    <x v="1"/>
    <s v="Moreno"/>
    <x v="2"/>
    <d v="2020-10-16T00:00:00"/>
    <s v="Martín"/>
    <s v="Mantenimiento Electrico"/>
    <d v="2023-09-29T00:00:00"/>
    <d v="1899-12-30T09:28:05"/>
    <d v="2023-09-29T00:00:00"/>
    <d v="1899-12-30T09:30:53"/>
    <n v="168"/>
    <n v="2.8"/>
    <s v="microparada"/>
    <s v="microparada"/>
    <n v="39"/>
    <s v="septiembre"/>
    <s v="M"/>
    <m/>
    <s v="microparada"/>
    <m/>
    <m/>
    <m/>
  </r>
  <r>
    <n v="151924"/>
    <x v="28"/>
    <s v="Moreno"/>
    <x v="6"/>
    <d v="2018-11-01T00:00:00"/>
    <s v="-"/>
    <s v="Mantenimiento Electrico"/>
    <d v="2023-09-29T00:00:00"/>
    <d v="1899-12-30T10:01:05"/>
    <d v="2023-09-29T00:00:00"/>
    <d v="1899-12-30T10:01:44"/>
    <n v="39"/>
    <n v="0.65"/>
    <s v="microparada"/>
    <s v="microparada"/>
    <n v="39"/>
    <s v="septiembre"/>
    <s v="M"/>
    <m/>
    <s v="microparada"/>
    <m/>
    <m/>
    <m/>
  </r>
  <r>
    <n v="151928"/>
    <x v="37"/>
    <s v="Moreno"/>
    <x v="15"/>
    <d v="2018-11-01T00:00:00"/>
    <s v="-"/>
    <s v="Mantenimiento Electrico"/>
    <d v="2023-09-29T00:00:00"/>
    <d v="1899-12-30T10:39:16"/>
    <d v="2023-09-29T00:00:00"/>
    <d v="1899-12-30T10:46:13"/>
    <n v="417"/>
    <n v="6.95"/>
    <s v="microparada"/>
    <s v="microparada"/>
    <n v="39"/>
    <s v="septiembre"/>
    <s v="M"/>
    <m/>
    <s v="microparada"/>
    <m/>
    <m/>
    <m/>
  </r>
  <r>
    <n v="151930"/>
    <x v="0"/>
    <s v="Moreno"/>
    <x v="7"/>
    <d v="2018-11-01T00:00:00"/>
    <s v="-"/>
    <s v="Mantenimiento Mecanico"/>
    <d v="2023-09-29T00:00:00"/>
    <d v="1899-12-30T10:50:56"/>
    <d v="2023-09-29T00:00:00"/>
    <d v="1899-12-30T10:51:03"/>
    <n v="7"/>
    <n v="0.11666666666666667"/>
    <s v="microparada"/>
    <s v="microparada"/>
    <n v="39"/>
    <s v="septiembre"/>
    <s v="M"/>
    <m/>
    <s v="microparada"/>
    <m/>
    <m/>
    <m/>
  </r>
  <r>
    <n v="151932"/>
    <x v="1"/>
    <s v="Moreno"/>
    <x v="2"/>
    <d v="2020-10-16T00:00:00"/>
    <s v="Martín"/>
    <s v="Mantenimiento Electrico"/>
    <d v="2023-09-29T00:00:00"/>
    <d v="1899-12-30T10:51:30"/>
    <d v="2023-09-29T00:00:00"/>
    <d v="1899-12-30T11:36:37"/>
    <n v="2707"/>
    <n v="45.116666666666667"/>
    <s v="sin informacion"/>
    <s v="sin informacion"/>
    <n v="39"/>
    <s v="septiembre"/>
    <s v="M"/>
    <m/>
    <s v="sin informacion"/>
    <m/>
    <m/>
    <m/>
  </r>
  <r>
    <n v="151933"/>
    <x v="0"/>
    <s v="Moreno"/>
    <x v="13"/>
    <d v="2018-11-01T00:00:00"/>
    <s v="-"/>
    <s v="Mantenimiento Electrico"/>
    <d v="2023-09-29T00:00:00"/>
    <d v="1899-12-30T10:55:30"/>
    <d v="2023-09-29T00:00:00"/>
    <d v="1899-12-30T11:32:04"/>
    <n v="2194"/>
    <n v="36.56666666666667"/>
    <s v="cable en falso contacto"/>
    <s v="ajuste"/>
    <n v="39"/>
    <s v="septiembre"/>
    <s v="M"/>
    <m/>
    <s v="no"/>
    <m/>
    <m/>
    <m/>
  </r>
  <r>
    <n v="151938"/>
    <x v="3"/>
    <s v="Moreno"/>
    <x v="10"/>
    <d v="2018-11-01T00:00:00"/>
    <s v="-"/>
    <s v="Mantenimiento Mecanico"/>
    <d v="2023-09-29T00:00:00"/>
    <d v="1899-12-30T12:23:36"/>
    <d v="2023-09-29T00:00:00"/>
    <d v="1899-12-30T12:42:50"/>
    <n v="1154"/>
    <n v="19.233333333333334"/>
    <s v="sin informacion"/>
    <s v="sin informacion"/>
    <n v="39"/>
    <s v="septiembre"/>
    <s v="M"/>
    <m/>
    <s v="sin informacion"/>
    <m/>
    <m/>
    <m/>
  </r>
  <r>
    <n v="151941"/>
    <x v="0"/>
    <s v="Moreno"/>
    <x v="17"/>
    <d v="2018-11-01T00:00:00"/>
    <s v="-"/>
    <s v="Mantenimiento Mecanico"/>
    <d v="2023-09-29T00:00:00"/>
    <d v="1899-12-30T12:53:40"/>
    <d v="2023-09-29T00:00:00"/>
    <d v="1899-12-30T13:09:07"/>
    <n v="927"/>
    <n v="15.45"/>
    <s v="sin informacion"/>
    <s v="sin informacion"/>
    <n v="39"/>
    <s v="septiembre"/>
    <s v="M"/>
    <m/>
    <s v="sin informacion"/>
    <m/>
    <m/>
    <m/>
  </r>
  <r>
    <n v="151942"/>
    <x v="0"/>
    <s v="Moreno"/>
    <x v="2"/>
    <d v="2018-11-01T00:00:00"/>
    <s v="-"/>
    <s v="Mantenimiento Mecanico"/>
    <d v="2023-09-29T00:00:00"/>
    <d v="1899-12-30T12:53:45"/>
    <d v="2023-09-29T00:00:00"/>
    <d v="1899-12-30T15:09:12"/>
    <n v="8127"/>
    <n v="135.44999999999999"/>
    <s v="Cambio de cable a sensor Número 8"/>
    <s v="rotura"/>
    <n v="39"/>
    <s v="septiembre"/>
    <s v="M"/>
    <m/>
    <s v="si"/>
    <m/>
    <m/>
    <m/>
  </r>
  <r>
    <n v="151944"/>
    <x v="19"/>
    <s v="Moreno"/>
    <x v="19"/>
    <d v="2018-11-01T00:00:00"/>
    <s v="-"/>
    <s v="Mantenimiento Electrico"/>
    <d v="2023-09-29T00:00:00"/>
    <d v="1899-12-30T13:01:34"/>
    <d v="2023-09-29T00:00:00"/>
    <d v="1899-12-30T13:28:59"/>
    <n v="1645"/>
    <n v="27.416666666666668"/>
    <s v="Se saca tornillos barrido del soldador transversal"/>
    <s v="ajuste"/>
    <n v="39"/>
    <s v="septiembre"/>
    <s v="M"/>
    <m/>
    <s v="no"/>
    <m/>
    <m/>
    <m/>
  </r>
  <r>
    <n v="151945"/>
    <x v="0"/>
    <s v="Moreno"/>
    <x v="18"/>
    <d v="2018-11-01T00:00:00"/>
    <s v="-"/>
    <s v="Mantenimiento Electrico"/>
    <d v="2023-09-29T00:00:00"/>
    <d v="1899-12-30T13:34:53"/>
    <d v="2023-09-29T00:00:00"/>
    <d v="1899-12-30T15:49:29"/>
    <n v="8076"/>
    <n v="134.6"/>
    <s v="sin informacion"/>
    <s v="sin informacion"/>
    <n v="39"/>
    <s v="septiembre"/>
    <s v="M"/>
    <m/>
    <s v="sin informacion"/>
    <m/>
    <m/>
    <m/>
  </r>
  <r>
    <n v="151960"/>
    <x v="0"/>
    <s v="Moreno"/>
    <x v="3"/>
    <d v="2021-02-04T00:00:00"/>
    <s v="Victor"/>
    <s v="Mantenimiento Electrico"/>
    <d v="2023-09-29T00:00:00"/>
    <d v="1899-12-30T15:07:31"/>
    <d v="2023-09-29T00:00:00"/>
    <d v="1899-12-30T15:16:29"/>
    <n v="538"/>
    <n v="8.9666666666666668"/>
    <s v="microparada"/>
    <s v="microparada"/>
    <n v="39"/>
    <s v="septiembre"/>
    <s v="T"/>
    <m/>
    <s v="microparada"/>
    <m/>
    <m/>
    <m/>
  </r>
  <r>
    <n v="151961"/>
    <x v="0"/>
    <s v="Moreno"/>
    <x v="19"/>
    <d v="2018-11-01T00:00:00"/>
    <s v="-"/>
    <s v="Mantenimiento Electrico"/>
    <d v="2023-09-29T00:00:00"/>
    <d v="1899-12-30T15:15:52"/>
    <d v="2023-09-29T00:00:00"/>
    <d v="1899-12-30T15:49:09"/>
    <n v="1997"/>
    <n v="33.283333333333331"/>
    <s v=" se cambia sensor inductivo"/>
    <s v="rotura"/>
    <n v="39"/>
    <s v="septiembre"/>
    <s v="T"/>
    <m/>
    <s v="si"/>
    <m/>
    <m/>
    <m/>
  </r>
  <r>
    <n v="151962"/>
    <x v="6"/>
    <s v="Moreno"/>
    <x v="7"/>
    <d v="2023-07-19T00:00:00"/>
    <s v="Juan Manuel"/>
    <s v="Mantenimiento Mecanico"/>
    <d v="2023-09-29T00:00:00"/>
    <d v="1899-12-30T15:56:17"/>
    <d v="2023-09-29T00:00:00"/>
    <d v="1899-12-30T15:56:21"/>
    <n v="4"/>
    <n v="6.6666666666666666E-2"/>
    <s v="microparada"/>
    <s v="microparada"/>
    <n v="39"/>
    <s v="septiembre"/>
    <s v="T"/>
    <m/>
    <s v="microparada"/>
    <m/>
    <m/>
    <m/>
  </r>
  <r>
    <n v="151967"/>
    <x v="16"/>
    <s v="Moreno"/>
    <x v="9"/>
    <d v="2020-01-13T00:00:00"/>
    <s v="Martín"/>
    <s v="Mantenimiento Mecanico"/>
    <d v="2023-09-29T00:00:00"/>
    <d v="1899-12-30T17:45:20"/>
    <d v="2023-09-29T00:00:00"/>
    <d v="1899-12-30T19:49:20"/>
    <n v="7440"/>
    <n v="124"/>
    <s v="Se traban las bombas en guías"/>
    <s v="ajuste"/>
    <n v="39"/>
    <s v="septiembre"/>
    <s v="T"/>
    <m/>
    <s v="no"/>
    <m/>
    <m/>
    <m/>
  </r>
  <r>
    <n v="151969"/>
    <x v="1"/>
    <s v="Moreno"/>
    <x v="2"/>
    <d v="2020-10-16T00:00:00"/>
    <s v="Martín"/>
    <s v="Mantenimiento Electrico"/>
    <d v="2023-09-29T00:00:00"/>
    <d v="1899-12-30T17:50:15"/>
    <d v="2023-09-29T00:00:00"/>
    <d v="1899-12-30T18:38:29"/>
    <n v="2894"/>
    <n v="48.233333333333334"/>
    <s v="se cambia cable dañado"/>
    <s v="ajuste"/>
    <n v="39"/>
    <s v="septiembre"/>
    <s v="T"/>
    <m/>
    <s v="no"/>
    <m/>
    <m/>
    <m/>
  </r>
  <r>
    <n v="151970"/>
    <x v="6"/>
    <s v="Moreno"/>
    <x v="16"/>
    <d v="2018-11-01T00:00:00"/>
    <s v="-"/>
    <s v="Mantenimiento Mecanico"/>
    <d v="2023-09-29T00:00:00"/>
    <d v="1899-12-30T17:59:15"/>
    <d v="2023-09-29T00:00:00"/>
    <d v="1899-12-30T18:02:02"/>
    <n v="167"/>
    <n v="2.7833333333333332"/>
    <s v="microparada"/>
    <s v="microparada"/>
    <n v="39"/>
    <s v="septiembre"/>
    <s v="T"/>
    <m/>
    <s v="microparada"/>
    <m/>
    <m/>
    <m/>
  </r>
  <r>
    <n v="151975"/>
    <x v="0"/>
    <s v="Moreno"/>
    <x v="2"/>
    <d v="2018-11-01T00:00:00"/>
    <s v="-"/>
    <s v="Mantenimiento Mecanico"/>
    <d v="2023-09-29T00:00:00"/>
    <d v="1899-12-30T19:54:51"/>
    <d v="2023-09-29T00:00:00"/>
    <d v="1899-12-30T21:13:09"/>
    <n v="4698"/>
    <n v="78.3"/>
    <s v="se puso a punto la llenadora"/>
    <s v="ajuste"/>
    <n v="39"/>
    <s v="septiembre"/>
    <s v="T"/>
    <m/>
    <s v="no"/>
    <m/>
    <m/>
    <m/>
  </r>
  <r>
    <n v="151976"/>
    <x v="37"/>
    <s v="Moreno"/>
    <x v="15"/>
    <d v="2018-11-01T00:00:00"/>
    <s v="-"/>
    <s v="Mantenimiento Mecanico"/>
    <d v="2023-09-29T00:00:00"/>
    <d v="1899-12-30T20:14:02"/>
    <d v="2023-09-29T00:00:00"/>
    <d v="1899-12-30T20:14:06"/>
    <n v="4"/>
    <n v="6.6666666666666666E-2"/>
    <s v="microparada"/>
    <s v="microparada"/>
    <n v="39"/>
    <s v="septiembre"/>
    <s v="T"/>
    <m/>
    <s v="microparada"/>
    <m/>
    <m/>
    <m/>
  </r>
  <r>
    <n v="151980"/>
    <x v="16"/>
    <s v="Moreno"/>
    <x v="9"/>
    <d v="2020-01-13T00:00:00"/>
    <s v="Martín"/>
    <s v="Mantenimiento Mecanico"/>
    <d v="2023-09-29T00:00:00"/>
    <d v="1899-12-30T21:00:55"/>
    <d v="2023-09-29T00:00:00"/>
    <d v="1899-12-30T21:14:38"/>
    <n v="823"/>
    <n v="13.716666666666667"/>
    <s v="se pulió guías de bombas y se corrige recorrido de la misma"/>
    <s v="ajuste"/>
    <n v="39"/>
    <s v="septiembre"/>
    <s v="T"/>
    <m/>
    <s v="no"/>
    <m/>
    <m/>
    <m/>
  </r>
  <r>
    <n v="151987"/>
    <x v="23"/>
    <s v="Moreno"/>
    <x v="12"/>
    <d v="2018-11-01T00:00:00"/>
    <s v="-"/>
    <s v="Mantenimiento Electrico"/>
    <d v="2023-10-02T00:00:00"/>
    <d v="1899-12-30T06:32:18"/>
    <d v="2023-10-02T00:00:00"/>
    <d v="1899-12-30T08:52:11"/>
    <n v="8393"/>
    <n v="139.88333333333333"/>
    <s v="sin informacion"/>
    <s v="sin informacion"/>
    <n v="40"/>
    <s v="octubre"/>
    <s v="M"/>
    <m/>
    <s v="sin informacion"/>
    <m/>
    <m/>
    <m/>
  </r>
  <r>
    <n v="151989"/>
    <x v="0"/>
    <s v="Moreno"/>
    <x v="4"/>
    <d v="2018-11-01T00:00:00"/>
    <s v="-"/>
    <s v="Mantenimiento Mecanico"/>
    <d v="2023-10-02T00:00:00"/>
    <d v="1899-12-30T06:45:08"/>
    <d v="2023-10-02T00:00:00"/>
    <d v="1899-12-30T07:57:08"/>
    <n v="4320"/>
    <n v="72"/>
    <s v="sin informacion"/>
    <s v="sin informacion"/>
    <n v="40"/>
    <s v="octubre"/>
    <s v="M"/>
    <m/>
    <s v="sin informacion"/>
    <m/>
    <m/>
    <m/>
  </r>
  <r>
    <n v="151990"/>
    <x v="27"/>
    <s v="Moreno"/>
    <x v="2"/>
    <d v="2018-11-01T00:00:00"/>
    <s v="-"/>
    <s v="Mantenimiento Mecanico"/>
    <d v="2023-10-02T00:00:00"/>
    <d v="1899-12-30T06:47:08"/>
    <d v="2023-10-02T00:00:00"/>
    <d v="1899-12-30T07:28:30"/>
    <n v="2482"/>
    <n v="41.366666666666667"/>
    <s v="sin informacion"/>
    <s v="sin informacion"/>
    <n v="40"/>
    <s v="octubre"/>
    <s v="M"/>
    <m/>
    <s v="sin informacion"/>
    <m/>
    <m/>
    <m/>
  </r>
  <r>
    <n v="151991"/>
    <x v="0"/>
    <s v="Moreno"/>
    <x v="16"/>
    <d v="2018-11-01T00:00:00"/>
    <s v="-"/>
    <s v="Mantenimiento Electrico"/>
    <d v="2023-10-02T00:00:00"/>
    <d v="1899-12-30T06:48:29"/>
    <d v="2023-10-02T00:00:00"/>
    <d v="1899-12-30T08:49:52"/>
    <n v="7283"/>
    <n v="121.38333333333334"/>
    <s v="sin informacion"/>
    <s v="sin informacion"/>
    <n v="40"/>
    <s v="octubre"/>
    <s v="M"/>
    <m/>
    <s v="sin informacion"/>
    <m/>
    <m/>
    <m/>
  </r>
  <r>
    <n v="151992"/>
    <x v="11"/>
    <s v="Moreno"/>
    <x v="10"/>
    <d v="2018-11-01T00:00:00"/>
    <s v="-"/>
    <s v="Mantenimiento Mecanico"/>
    <d v="2023-10-02T00:00:00"/>
    <d v="1899-12-30T06:51:53"/>
    <d v="2023-10-02T00:00:00"/>
    <d v="1899-12-30T08:52:57"/>
    <n v="7264"/>
    <n v="121.06666666666666"/>
    <s v="sin informacion"/>
    <s v="sin informacion"/>
    <n v="40"/>
    <s v="octubre"/>
    <s v="M"/>
    <m/>
    <s v="sin informacion"/>
    <m/>
    <m/>
    <m/>
  </r>
  <r>
    <n v="151993"/>
    <x v="16"/>
    <s v="Moreno"/>
    <x v="9"/>
    <d v="2020-01-13T00:00:00"/>
    <s v="Martín"/>
    <s v="Mantenimiento Mecanico"/>
    <d v="2023-10-02T00:00:00"/>
    <d v="1899-12-30T06:54:39"/>
    <d v="2023-10-02T00:00:00"/>
    <d v="1899-12-30T07:16:44"/>
    <n v="1325"/>
    <n v="22.083333333333332"/>
    <s v="sin informacion"/>
    <s v="sin informacion"/>
    <n v="40"/>
    <s v="octubre"/>
    <s v="M"/>
    <m/>
    <s v="sin informacion"/>
    <m/>
    <m/>
    <m/>
  </r>
  <r>
    <n v="151995"/>
    <x v="16"/>
    <s v="Moreno"/>
    <x v="9"/>
    <d v="2020-01-13T00:00:00"/>
    <s v="Martín"/>
    <s v="Mantenimiento Electrico"/>
    <d v="2023-10-02T00:00:00"/>
    <d v="1899-12-30T07:16:54"/>
    <d v="2023-10-02T00:00:00"/>
    <d v="1899-12-30T07:49:47"/>
    <n v="1973"/>
    <n v="32.883333333333333"/>
    <s v="sin informacion"/>
    <s v="sin informacion"/>
    <n v="40"/>
    <s v="octubre"/>
    <s v="M"/>
    <m/>
    <s v="sin informacion"/>
    <m/>
    <m/>
    <m/>
  </r>
  <r>
    <n v="151996"/>
    <x v="0"/>
    <s v="Moreno"/>
    <x v="2"/>
    <d v="2018-11-01T00:00:00"/>
    <s v="-"/>
    <s v="Mantenimiento Electrico"/>
    <d v="2023-10-02T00:00:00"/>
    <d v="1899-12-30T07:28:40"/>
    <d v="2023-10-02T00:00:00"/>
    <d v="1899-12-30T08:05:49"/>
    <n v="2229"/>
    <n v="37.15"/>
    <s v="sin informacion"/>
    <s v="sin informacion"/>
    <n v="40"/>
    <s v="octubre"/>
    <s v="M"/>
    <m/>
    <s v="sin informacion"/>
    <m/>
    <m/>
    <m/>
  </r>
  <r>
    <n v="152000"/>
    <x v="1"/>
    <s v="Moreno"/>
    <x v="2"/>
    <d v="2020-10-16T00:00:00"/>
    <s v="Martín"/>
    <s v="Mantenimiento Electrico"/>
    <d v="2023-10-02T00:00:00"/>
    <d v="1899-12-30T09:10:26"/>
    <d v="2023-10-02T00:00:00"/>
    <d v="1899-12-30T09:23:48"/>
    <n v="802"/>
    <n v="13.366666666666667"/>
    <s v="Se regula camara y cabezal 4 "/>
    <s v="ajuste"/>
    <n v="40"/>
    <s v="octubre"/>
    <s v="M"/>
    <m/>
    <s v="no"/>
    <m/>
    <m/>
    <m/>
  </r>
  <r>
    <n v="152003"/>
    <x v="50"/>
    <s v="Moreno"/>
    <x v="21"/>
    <d v="2022-06-24T00:00:00"/>
    <s v="Natalio"/>
    <s v="Mantenimiento Mecanico"/>
    <d v="2023-10-02T00:00:00"/>
    <d v="1899-12-30T09:15:51"/>
    <d v="2023-10-02T00:00:00"/>
    <d v="1899-12-30T16:23:54"/>
    <n v="25683"/>
    <n v="428.05"/>
    <s v="sin informacion"/>
    <s v="sin informacion"/>
    <n v="40"/>
    <s v="octubre"/>
    <s v="M"/>
    <m/>
    <s v="sin informacion"/>
    <m/>
    <m/>
    <m/>
  </r>
  <r>
    <n v="152008"/>
    <x v="11"/>
    <s v="Moreno"/>
    <x v="10"/>
    <d v="2018-11-01T00:00:00"/>
    <s v="-"/>
    <s v="Mantenimiento Mecanico"/>
    <d v="2023-10-02T00:00:00"/>
    <d v="1899-12-30T10:53:31"/>
    <d v="2023-10-02T00:00:00"/>
    <d v="1899-12-30T11:50:31"/>
    <n v="3420"/>
    <n v="57"/>
    <s v="sin informacion"/>
    <s v="sin informacion"/>
    <n v="40"/>
    <s v="octubre"/>
    <s v="M"/>
    <m/>
    <s v="sin informacion"/>
    <m/>
    <m/>
    <m/>
  </r>
  <r>
    <n v="152011"/>
    <x v="1"/>
    <s v="Moreno"/>
    <x v="2"/>
    <d v="2020-10-16T00:00:00"/>
    <s v="Martín"/>
    <s v="Mantenimiento Electrico"/>
    <d v="2023-10-02T00:00:00"/>
    <d v="1899-12-30T11:27:31"/>
    <d v="2023-10-02T00:00:00"/>
    <d v="1899-12-30T11:39:25"/>
    <n v="714"/>
    <n v="11.9"/>
    <s v="regulación de cámara etiquetadora por cambio de fragancia"/>
    <s v="ajuste"/>
    <n v="40"/>
    <s v="octubre"/>
    <s v="M"/>
    <m/>
    <s v="no"/>
    <m/>
    <m/>
    <m/>
  </r>
  <r>
    <n v="152028"/>
    <x v="19"/>
    <s v="Moreno"/>
    <x v="19"/>
    <d v="2018-11-01T00:00:00"/>
    <s v="-"/>
    <s v="Mantenimiento Mecanico"/>
    <d v="2023-10-02T00:00:00"/>
    <d v="1899-12-30T15:33:49"/>
    <d v="2023-10-02T00:00:00"/>
    <d v="1899-12-30T17:01:11"/>
    <n v="5242"/>
    <n v="87.36666666666666"/>
    <s v="cambio de soldador de la celofanadora"/>
    <s v="ajuste"/>
    <n v="40"/>
    <s v="octubre"/>
    <s v="T"/>
    <m/>
    <s v="no"/>
    <m/>
    <m/>
    <m/>
  </r>
  <r>
    <n v="152029"/>
    <x v="2"/>
    <s v="Moreno"/>
    <x v="3"/>
    <d v="2021-02-04T00:00:00"/>
    <s v="Victor"/>
    <s v="Mantenimiento Mecanico"/>
    <d v="2023-10-02T00:00:00"/>
    <d v="1899-12-30T15:45:01"/>
    <d v="2023-10-02T00:00:00"/>
    <d v="1899-12-30T16:15:29"/>
    <n v="1828"/>
    <n v="30.466666666666665"/>
    <s v=" Se cambia rodamiento lineal  roto"/>
    <s v="rotura"/>
    <n v="40"/>
    <s v="octubre"/>
    <s v="T"/>
    <m/>
    <s v="si"/>
    <m/>
    <m/>
    <m/>
  </r>
  <r>
    <n v="152042"/>
    <x v="1"/>
    <s v="Moreno"/>
    <x v="2"/>
    <d v="2020-10-16T00:00:00"/>
    <s v="Martín"/>
    <s v="Mantenimiento Electrico"/>
    <d v="2023-10-02T00:00:00"/>
    <d v="1899-12-30T16:33:27"/>
    <d v="2023-10-02T00:00:00"/>
    <d v="1899-12-30T17:25:20"/>
    <n v="3113"/>
    <n v="51.883333333333333"/>
    <s v="sin informacion"/>
    <s v="sin informacion"/>
    <n v="40"/>
    <s v="octubre"/>
    <s v="T"/>
    <m/>
    <s v="sin informacion"/>
    <m/>
    <m/>
    <m/>
  </r>
  <r>
    <n v="152043"/>
    <x v="2"/>
    <s v="Moreno"/>
    <x v="3"/>
    <d v="2021-02-04T00:00:00"/>
    <s v="Victor"/>
    <s v="Mantenimiento Mecanico"/>
    <d v="2023-10-02T00:00:00"/>
    <d v="1899-12-30T16:36:58"/>
    <d v="2023-10-02T00:00:00"/>
    <d v="1899-12-30T17:24:19"/>
    <n v="2841"/>
    <n v="47.35"/>
    <s v="Se cambian filtros de vacío y se regulan parámetros"/>
    <s v="ajuste"/>
    <n v="40"/>
    <s v="octubre"/>
    <s v="T"/>
    <m/>
    <s v="no"/>
    <m/>
    <m/>
    <m/>
  </r>
  <r>
    <n v="152045"/>
    <x v="23"/>
    <s v="Moreno"/>
    <x v="19"/>
    <d v="2018-11-01T00:00:00"/>
    <s v="-"/>
    <s v="Mantenimiento Mecanico"/>
    <d v="2023-10-02T00:00:00"/>
    <d v="1899-12-30T17:01:24"/>
    <d v="2023-10-02T00:00:00"/>
    <d v="1899-12-30T17:44:41"/>
    <n v="2597"/>
    <n v="43.283333333333331"/>
    <s v="Se regula punto cero y resetea"/>
    <s v="ajuste"/>
    <n v="40"/>
    <s v="octubre"/>
    <s v="T"/>
    <m/>
    <s v="no"/>
    <m/>
    <m/>
    <m/>
  </r>
  <r>
    <n v="152047"/>
    <x v="19"/>
    <s v="Moreno"/>
    <x v="9"/>
    <d v="2018-11-01T00:00:00"/>
    <s v="-"/>
    <s v="Mantenimiento Mecanico"/>
    <d v="2023-10-02T00:00:00"/>
    <d v="1899-12-30T17:45:45"/>
    <d v="2023-10-02T00:00:00"/>
    <d v="1899-12-30T18:47:18"/>
    <n v="3693"/>
    <n v="61.55"/>
    <s v="sin informacion"/>
    <s v="sin informacion"/>
    <n v="40"/>
    <s v="octubre"/>
    <s v="T"/>
    <m/>
    <s v="sin informacion"/>
    <m/>
    <m/>
    <m/>
  </r>
  <r>
    <n v="152054"/>
    <x v="0"/>
    <s v="Moreno"/>
    <x v="8"/>
    <d v="2018-11-01T00:00:00"/>
    <s v="-"/>
    <s v="Mantenimiento Mecanico"/>
    <d v="2023-10-02T00:00:00"/>
    <d v="1899-12-30T18:37:59"/>
    <d v="2023-10-02T00:00:00"/>
    <d v="1899-12-30T19:09:12"/>
    <n v="1873"/>
    <n v="31.216666666666665"/>
    <s v="Se cambia espinas rotas del brazo  de la llenadora"/>
    <s v="rotura"/>
    <n v="40"/>
    <s v="octubre"/>
    <s v="T"/>
    <m/>
    <s v="si"/>
    <m/>
    <m/>
    <m/>
  </r>
  <r>
    <n v="152055"/>
    <x v="19"/>
    <s v="Moreno"/>
    <x v="9"/>
    <d v="2018-11-01T00:00:00"/>
    <s v="-"/>
    <s v="Mantenimiento Mecanico"/>
    <d v="2023-10-02T00:00:00"/>
    <d v="1899-12-30T18:47:25"/>
    <d v="2023-10-02T00:00:00"/>
    <d v="1899-12-30T20:46:05"/>
    <n v="7120"/>
    <n v="118.66666666666667"/>
    <s v="sin informacion"/>
    <s v="sin informacion"/>
    <n v="40"/>
    <s v="octubre"/>
    <s v="T"/>
    <m/>
    <s v="sin informacion"/>
    <m/>
    <m/>
    <m/>
  </r>
  <r>
    <n v="152061"/>
    <x v="19"/>
    <s v="Moreno"/>
    <x v="9"/>
    <d v="2018-11-01T00:00:00"/>
    <s v="-"/>
    <s v="Mantenimiento Mecanico"/>
    <d v="2023-10-02T00:00:00"/>
    <d v="1899-12-30T20:48:58"/>
    <d v="2023-10-02T00:00:00"/>
    <d v="1899-12-30T21:10:54"/>
    <n v="1316"/>
    <n v="21.933333333333334"/>
    <s v="sin informacion"/>
    <s v="sin informacion"/>
    <n v="40"/>
    <s v="octubre"/>
    <s v="T"/>
    <m/>
    <s v="sin informacion"/>
    <m/>
    <m/>
    <m/>
  </r>
  <r>
    <n v="152062"/>
    <x v="6"/>
    <s v="Moreno"/>
    <x v="1"/>
    <d v="2018-11-01T00:00:00"/>
    <s v="-"/>
    <s v="Mantenimiento Mecanico"/>
    <d v="2023-10-02T00:00:00"/>
    <d v="1899-12-30T20:50:52"/>
    <d v="2023-10-02T00:00:00"/>
    <d v="1899-12-30T20:51:42"/>
    <n v="50"/>
    <n v="0.83333333333333337"/>
    <s v="microparada"/>
    <s v="microparada"/>
    <n v="40"/>
    <s v="octubre"/>
    <s v="T"/>
    <m/>
    <s v="microparada"/>
    <m/>
    <m/>
    <m/>
  </r>
  <r>
    <n v="152064"/>
    <x v="19"/>
    <s v="Moreno"/>
    <x v="9"/>
    <d v="2018-11-01T00:00:00"/>
    <s v="-"/>
    <s v="Mantenimiento Mecanico"/>
    <d v="2023-10-02T00:00:00"/>
    <d v="1899-12-30T21:23:15"/>
    <d v="2023-10-02T00:00:00"/>
    <d v="1899-12-30T21:27:51"/>
    <n v="276"/>
    <n v="4.5999999999999996"/>
    <s v="microparada"/>
    <s v="microparada"/>
    <n v="40"/>
    <s v="octubre"/>
    <s v="T"/>
    <m/>
    <s v="microparada"/>
    <m/>
    <m/>
    <m/>
  </r>
  <r>
    <n v="152069"/>
    <x v="5"/>
    <s v="Moreno"/>
    <x v="4"/>
    <d v="2018-11-01T00:00:00"/>
    <s v="-"/>
    <s v="Mantenimiento Mecanico"/>
    <d v="2023-10-03T00:00:00"/>
    <d v="1899-12-30T06:11:42"/>
    <d v="2023-10-03T00:00:00"/>
    <d v="1899-12-30T06:39:04"/>
    <n v="1642"/>
    <n v="27.366666666666667"/>
    <s v="sin informacion"/>
    <s v="sin informacion"/>
    <n v="40"/>
    <s v="octubre"/>
    <s v="M"/>
    <m/>
    <s v="sin informacion"/>
    <m/>
    <m/>
    <m/>
  </r>
  <r>
    <n v="152070"/>
    <x v="11"/>
    <s v="Moreno"/>
    <x v="1"/>
    <d v="2018-11-01T00:00:00"/>
    <s v="-"/>
    <s v="Mantenimiento Mecanico"/>
    <d v="2023-10-03T00:00:00"/>
    <d v="1899-12-30T06:17:40"/>
    <d v="2023-10-03T00:00:00"/>
    <d v="1899-12-30T06:18:19"/>
    <n v="39"/>
    <n v="0.65"/>
    <s v="microparada"/>
    <s v="microparada"/>
    <n v="40"/>
    <s v="octubre"/>
    <s v="M"/>
    <m/>
    <s v="microparada"/>
    <m/>
    <m/>
    <m/>
  </r>
  <r>
    <n v="152072"/>
    <x v="50"/>
    <s v="Moreno"/>
    <x v="21"/>
    <d v="2022-06-24T00:00:00"/>
    <s v="Natalio"/>
    <s v="Mantenimiento Mecanico"/>
    <d v="2023-10-03T00:00:00"/>
    <d v="1899-12-30T06:25:29"/>
    <d v="2023-10-03T00:00:00"/>
    <d v="1899-12-30T13:41:01"/>
    <n v="26132"/>
    <n v="435.53333333333336"/>
    <s v="Deplazamiento de lamina( folia), dosificación de picos incorrecta"/>
    <s v="ajuste"/>
    <n v="40"/>
    <s v="octubre"/>
    <s v="M"/>
    <m/>
    <s v="no"/>
    <m/>
    <m/>
    <m/>
  </r>
  <r>
    <n v="152077"/>
    <x v="1"/>
    <s v="Moreno"/>
    <x v="2"/>
    <d v="2020-10-16T00:00:00"/>
    <s v="Martín"/>
    <s v="Mantenimiento Electrico"/>
    <d v="2023-10-03T00:00:00"/>
    <d v="1899-12-30T06:45:54"/>
    <d v="2023-10-03T00:00:00"/>
    <d v="1899-12-30T08:36:18"/>
    <n v="6624"/>
    <n v="110.4"/>
    <s v="Regulación de cámara por cambio de fragancia"/>
    <s v="ajuste"/>
    <n v="40"/>
    <s v="octubre"/>
    <s v="M"/>
    <m/>
    <s v="no"/>
    <m/>
    <m/>
    <m/>
  </r>
  <r>
    <n v="152079"/>
    <x v="6"/>
    <s v="Moreno"/>
    <x v="10"/>
    <d v="2018-11-01T00:00:00"/>
    <s v="-"/>
    <s v="Mantenimiento Mecanico"/>
    <d v="2023-10-03T00:00:00"/>
    <d v="1899-12-30T07:13:42"/>
    <d v="2023-10-03T00:00:00"/>
    <d v="1899-12-30T07:34:09"/>
    <n v="1227"/>
    <n v="20.45"/>
    <s v="sin informacion"/>
    <s v="sin informacion"/>
    <n v="40"/>
    <s v="octubre"/>
    <s v="M"/>
    <m/>
    <s v="sin informacion"/>
    <m/>
    <m/>
    <m/>
  </r>
  <r>
    <n v="152080"/>
    <x v="6"/>
    <s v="Moreno"/>
    <x v="19"/>
    <d v="2018-11-01T00:00:00"/>
    <s v="-"/>
    <s v="Mantenimiento Electrico"/>
    <d v="2023-10-03T00:00:00"/>
    <d v="1899-12-30T07:37:22"/>
    <d v="2023-10-03T00:00:00"/>
    <d v="1899-12-30T09:09:58"/>
    <n v="5556"/>
    <n v="92.6"/>
    <s v="Regulación de etiquetadora"/>
    <s v="ajuste"/>
    <n v="40"/>
    <s v="octubre"/>
    <s v="M"/>
    <m/>
    <s v="no"/>
    <m/>
    <m/>
    <m/>
  </r>
  <r>
    <n v="152082"/>
    <x v="37"/>
    <s v="Moreno"/>
    <x v="5"/>
    <d v="2018-11-01T00:00:00"/>
    <s v="-"/>
    <s v="Mantenimiento Mecanico"/>
    <d v="2023-10-03T00:00:00"/>
    <d v="1899-12-30T07:51:42"/>
    <d v="2023-10-03T00:00:00"/>
    <d v="1899-12-30T08:25:51"/>
    <n v="2049"/>
    <n v="34.15"/>
    <s v="Reemplazo de patas en abastecedor de bombas( vibrador) "/>
    <s v="ajuste"/>
    <n v="40"/>
    <s v="octubre"/>
    <s v="M"/>
    <m/>
    <s v="no"/>
    <m/>
    <m/>
    <m/>
  </r>
  <r>
    <n v="152089"/>
    <x v="6"/>
    <s v="Moreno"/>
    <x v="1"/>
    <d v="2018-11-01T00:00:00"/>
    <s v="-"/>
    <s v="Mantenimiento Mecanico"/>
    <d v="2023-10-03T00:00:00"/>
    <d v="1899-12-30T10:03:47"/>
    <d v="2023-10-03T00:00:00"/>
    <d v="1899-12-30T10:17:06"/>
    <n v="799"/>
    <n v="13.316666666666666"/>
    <s v="sin informacion"/>
    <s v="sin informacion"/>
    <n v="40"/>
    <s v="octubre"/>
    <s v="M"/>
    <m/>
    <s v="sin informacion"/>
    <m/>
    <m/>
    <m/>
  </r>
  <r>
    <n v="152092"/>
    <x v="2"/>
    <s v="Moreno"/>
    <x v="20"/>
    <d v="2021-10-06T00:00:00"/>
    <s v="Sebastian "/>
    <s v="Mantenimiento Electrico"/>
    <d v="2023-10-03T00:00:00"/>
    <d v="1899-12-30T10:21:59"/>
    <d v="2023-10-03T00:00:00"/>
    <d v="1899-12-30T10:44:58"/>
    <n v="1379"/>
    <n v="22.983333333333334"/>
    <s v="colocacion de portatablet nuevo"/>
    <s v="ajuste"/>
    <n v="40"/>
    <s v="octubre"/>
    <s v="M"/>
    <m/>
    <s v="no"/>
    <m/>
    <m/>
    <m/>
  </r>
  <r>
    <n v="152093"/>
    <x v="0"/>
    <s v="Moreno"/>
    <x v="5"/>
    <d v="2018-11-01T00:00:00"/>
    <s v="-"/>
    <s v="Mantenimiento Mecanico"/>
    <d v="2023-10-03T00:00:00"/>
    <d v="1899-12-30T10:23:28"/>
    <d v="2023-10-03T00:00:00"/>
    <d v="1899-12-30T11:02:36"/>
    <n v="2348"/>
    <n v="39.133333333333333"/>
    <s v="sin informacion"/>
    <s v="sin informacion"/>
    <n v="40"/>
    <s v="octubre"/>
    <s v="M"/>
    <m/>
    <s v="sin informacion"/>
    <m/>
    <m/>
    <m/>
  </r>
  <r>
    <n v="152096"/>
    <x v="5"/>
    <s v="Moreno"/>
    <x v="4"/>
    <d v="2018-11-01T00:00:00"/>
    <s v="-"/>
    <s v="Mantenimiento Electrico"/>
    <d v="2023-10-03T00:00:00"/>
    <d v="1899-12-30T10:50:13"/>
    <d v="2023-10-03T00:00:00"/>
    <d v="1899-12-30T11:59:40"/>
    <n v="4167"/>
    <n v="69.45"/>
    <s v="sin informacion"/>
    <s v="sin informacion"/>
    <n v="40"/>
    <s v="octubre"/>
    <s v="M"/>
    <m/>
    <s v="sin informacion"/>
    <m/>
    <m/>
    <m/>
  </r>
  <r>
    <n v="152097"/>
    <x v="19"/>
    <s v="Moreno"/>
    <x v="3"/>
    <d v="2021-02-04T00:00:00"/>
    <s v="Victor"/>
    <s v="Mantenimiento Electrico"/>
    <d v="2023-10-03T00:00:00"/>
    <d v="1899-12-30T11:17:40"/>
    <d v="2023-10-03T00:00:00"/>
    <d v="1899-12-30T12:32:51"/>
    <n v="4511"/>
    <n v="75.183333333333337"/>
    <s v="regulacion de velocidad"/>
    <s v="ajuste"/>
    <n v="40"/>
    <s v="octubre"/>
    <s v="M"/>
    <m/>
    <s v="no"/>
    <m/>
    <m/>
    <m/>
  </r>
  <r>
    <n v="152099"/>
    <x v="19"/>
    <s v="Moreno"/>
    <x v="3"/>
    <d v="2021-02-04T00:00:00"/>
    <s v="Victor"/>
    <s v="Mantenimiento Mecanico"/>
    <d v="2023-10-03T00:00:00"/>
    <d v="1899-12-30T12:34:31"/>
    <d v="2023-10-03T00:00:00"/>
    <d v="1899-12-30T13:05:35"/>
    <n v="1864"/>
    <n v="31.066666666666666"/>
    <s v="regulacion de velocidad"/>
    <s v="ajuste"/>
    <n v="40"/>
    <s v="octubre"/>
    <s v="M"/>
    <m/>
    <s v="no"/>
    <m/>
    <m/>
    <m/>
  </r>
  <r>
    <n v="152109"/>
    <x v="11"/>
    <s v="Moreno"/>
    <x v="10"/>
    <d v="2018-11-01T00:00:00"/>
    <s v="-"/>
    <s v="Mantenimiento Mecanico"/>
    <d v="2023-10-03T00:00:00"/>
    <d v="1899-12-30T12:57:44"/>
    <d v="2023-10-03T00:00:00"/>
    <d v="1899-12-30T13:15:05"/>
    <n v="1041"/>
    <n v="17.350000000000001"/>
    <s v="sin informacion"/>
    <s v="sin informacion"/>
    <n v="40"/>
    <s v="octubre"/>
    <s v="M"/>
    <m/>
    <s v="sin informacion"/>
    <m/>
    <m/>
    <m/>
  </r>
  <r>
    <n v="152123"/>
    <x v="14"/>
    <s v="Moreno"/>
    <x v="2"/>
    <d v="2020-02-20T00:00:00"/>
    <s v="Martín"/>
    <s v="Mantenimiento Electrico"/>
    <d v="2023-10-03T00:00:00"/>
    <d v="1899-12-30T13:15:37"/>
    <d v="2023-10-03T00:00:00"/>
    <d v="1899-12-30T13:28:54"/>
    <n v="797"/>
    <n v="13.283333333333333"/>
    <s v="regulación"/>
    <s v="ajuste"/>
    <n v="40"/>
    <s v="octubre"/>
    <s v="M"/>
    <m/>
    <s v="no"/>
    <m/>
    <m/>
    <m/>
  </r>
  <r>
    <n v="152149"/>
    <x v="5"/>
    <s v="Moreno"/>
    <x v="4"/>
    <d v="2018-11-01T00:00:00"/>
    <s v="-"/>
    <s v="Mantenimiento Mecanico"/>
    <d v="2023-10-03T00:00:00"/>
    <d v="1899-12-30T14:31:59"/>
    <d v="2023-10-03T00:00:00"/>
    <d v="1899-12-30T15:16:40"/>
    <n v="2681"/>
    <n v="44.68333333333333"/>
    <s v="Regulación de estrella y guias"/>
    <s v="ajuste"/>
    <n v="40"/>
    <s v="octubre"/>
    <s v="T"/>
    <m/>
    <s v="no"/>
    <m/>
    <m/>
    <m/>
  </r>
  <r>
    <n v="152155"/>
    <x v="11"/>
    <s v="Moreno"/>
    <x v="19"/>
    <d v="2018-11-01T00:00:00"/>
    <s v="-"/>
    <s v="Mantenimiento Mecanico"/>
    <d v="2023-10-03T00:00:00"/>
    <d v="1899-12-30T15:04:12"/>
    <d v="2023-10-03T00:00:00"/>
    <d v="1899-12-30T15:25:36"/>
    <n v="1284"/>
    <n v="21.4"/>
    <s v="sin informacion"/>
    <s v="sin informacion"/>
    <n v="40"/>
    <s v="octubre"/>
    <s v="T"/>
    <m/>
    <s v="sin informacion"/>
    <m/>
    <m/>
    <m/>
  </r>
  <r>
    <n v="152159"/>
    <x v="0"/>
    <s v="Moreno"/>
    <x v="15"/>
    <d v="2018-11-01T00:00:00"/>
    <s v="-"/>
    <s v="Mantenimiento Mecanico"/>
    <d v="2023-10-03T00:00:00"/>
    <d v="1899-12-30T15:20:36"/>
    <d v="2023-10-03T00:00:00"/>
    <d v="1899-12-30T17:18:19"/>
    <n v="7063"/>
    <n v="117.71666666666667"/>
    <s v="sin informacion"/>
    <s v="sin informacion"/>
    <n v="40"/>
    <s v="octubre"/>
    <s v="T"/>
    <m/>
    <s v="sin informacion"/>
    <m/>
    <m/>
    <m/>
  </r>
  <r>
    <n v="152169"/>
    <x v="32"/>
    <s v="Moreno"/>
    <x v="10"/>
    <d v="2022-07-14T00:00:00"/>
    <s v="Natalio"/>
    <s v="Mantenimiento Mecanico"/>
    <d v="2023-10-03T00:00:00"/>
    <d v="1899-12-30T17:01:28"/>
    <d v="2023-10-03T00:00:00"/>
    <d v="1899-12-30T17:31:30"/>
    <n v="1802"/>
    <n v="30.033333333333335"/>
    <s v="sin informacion"/>
    <s v="sin informacion"/>
    <n v="40"/>
    <s v="octubre"/>
    <s v="T"/>
    <m/>
    <s v="sin informacion"/>
    <m/>
    <m/>
    <m/>
  </r>
  <r>
    <n v="152171"/>
    <x v="16"/>
    <s v="Moreno"/>
    <x v="9"/>
    <d v="2020-01-13T00:00:00"/>
    <s v="Martín"/>
    <s v="Mantenimiento Mecanico"/>
    <d v="2023-10-03T00:00:00"/>
    <d v="1899-12-30T17:15:45"/>
    <d v="2023-10-03T00:00:00"/>
    <d v="1899-12-30T17:33:49"/>
    <n v="1084"/>
    <n v="18.066666666666666"/>
    <s v="Se pone a punto la estrella"/>
    <s v="ajuste"/>
    <n v="40"/>
    <s v="octubre"/>
    <s v="T"/>
    <m/>
    <s v="no"/>
    <m/>
    <m/>
    <m/>
  </r>
  <r>
    <n v="152175"/>
    <x v="8"/>
    <s v="Moreno"/>
    <x v="4"/>
    <d v="2020-02-20T00:00:00"/>
    <s v="Martín"/>
    <s v="Mantenimiento Mecanico"/>
    <d v="2023-10-03T00:00:00"/>
    <d v="1899-12-30T17:28:39"/>
    <d v="2023-10-03T00:00:00"/>
    <d v="1899-12-30T19:52:29"/>
    <n v="8630"/>
    <n v="143.83333333333334"/>
    <s v="sin informacion"/>
    <s v="sin informacion"/>
    <n v="40"/>
    <s v="octubre"/>
    <s v="T"/>
    <m/>
    <s v="sin informacion"/>
    <m/>
    <m/>
    <m/>
  </r>
  <r>
    <n v="152177"/>
    <x v="0"/>
    <s v="Moreno"/>
    <x v="3"/>
    <d v="2021-02-04T00:00:00"/>
    <s v="Victor"/>
    <s v="Mantenimiento Mecanico"/>
    <d v="2023-10-03T00:00:00"/>
    <d v="1899-12-30T18:22:52"/>
    <d v="2023-10-03T00:00:00"/>
    <d v="1899-12-30T18:54:05"/>
    <n v="1873"/>
    <n v="31.216666666666665"/>
    <s v="Se resertea la maquina"/>
    <s v="ajuste"/>
    <n v="40"/>
    <s v="octubre"/>
    <s v="T"/>
    <m/>
    <s v="no"/>
    <m/>
    <m/>
    <m/>
  </r>
  <r>
    <n v="152194"/>
    <x v="19"/>
    <s v="Moreno"/>
    <x v="19"/>
    <d v="2018-11-01T00:00:00"/>
    <s v="-"/>
    <s v="Mantenimiento Mecanico"/>
    <d v="2023-10-03T00:00:00"/>
    <d v="1899-12-30T19:48:24"/>
    <d v="2023-10-03T00:00:00"/>
    <d v="1899-12-30T20:11:00"/>
    <n v="1356"/>
    <n v="22.6"/>
    <s v="sin informacion"/>
    <s v="sin informacion"/>
    <n v="40"/>
    <s v="octubre"/>
    <s v="T"/>
    <m/>
    <s v="sin informacion"/>
    <m/>
    <m/>
    <m/>
  </r>
  <r>
    <n v="152195"/>
    <x v="42"/>
    <s v="Moreno"/>
    <x v="5"/>
    <d v="2019-10-08T00:00:00"/>
    <s v="Martín"/>
    <s v="Mantenimiento Electrico"/>
    <d v="2023-10-03T00:00:00"/>
    <d v="1899-12-30T20:09:50"/>
    <d v="2023-10-03T00:00:00"/>
    <d v="1899-12-30T20:20:31"/>
    <n v="641"/>
    <n v="10.683333333333334"/>
    <s v="se acomoda sensor de transfer"/>
    <s v="ajuste"/>
    <n v="40"/>
    <s v="octubre"/>
    <s v="T"/>
    <m/>
    <s v="no"/>
    <m/>
    <m/>
    <m/>
  </r>
  <r>
    <n v="152198"/>
    <x v="8"/>
    <s v="Moreno"/>
    <x v="4"/>
    <d v="2020-02-20T00:00:00"/>
    <s v="Martín"/>
    <s v="Mantenimiento Electrico"/>
    <d v="2023-10-03T00:00:00"/>
    <d v="1899-12-30T20:29:29"/>
    <d v="2023-10-03T00:00:00"/>
    <d v="1899-12-30T20:29:34"/>
    <n v="5"/>
    <n v="8.3333333333333329E-2"/>
    <s v="microparada"/>
    <s v="microparada"/>
    <n v="40"/>
    <s v="octubre"/>
    <s v="T"/>
    <m/>
    <s v="microparada"/>
    <m/>
    <m/>
    <m/>
  </r>
  <r>
    <n v="152199"/>
    <x v="8"/>
    <s v="Moreno"/>
    <x v="4"/>
    <d v="2020-02-20T00:00:00"/>
    <s v="Martín"/>
    <s v="Mantenimiento Mecanico"/>
    <d v="2023-10-03T00:00:00"/>
    <d v="1899-12-30T20:29:45"/>
    <d v="2023-10-03T00:00:00"/>
    <d v="1899-12-30T21:48:19"/>
    <n v="4714"/>
    <n v="78.566666666666663"/>
    <s v="sin informacion"/>
    <s v="sin informacion"/>
    <n v="40"/>
    <s v="octubre"/>
    <s v="T"/>
    <m/>
    <s v="sin informacion"/>
    <m/>
    <m/>
    <m/>
  </r>
  <r>
    <n v="152212"/>
    <x v="24"/>
    <s v="Moreno"/>
    <x v="19"/>
    <d v="2018-11-01T00:00:00"/>
    <s v="-"/>
    <s v="Mantenimiento Mecanico"/>
    <d v="2023-10-04T00:00:00"/>
    <d v="1899-12-30T06:32:18"/>
    <d v="2023-10-04T00:00:00"/>
    <d v="1899-12-30T07:19:16"/>
    <n v="2818"/>
    <n v="46.966666666666669"/>
    <s v="cambio de actuador neumático"/>
    <s v="rotura"/>
    <n v="40"/>
    <s v="octubre"/>
    <s v="M"/>
    <m/>
    <s v="si"/>
    <m/>
    <m/>
    <m/>
  </r>
  <r>
    <n v="152215"/>
    <x v="8"/>
    <s v="Moreno"/>
    <x v="4"/>
    <d v="2020-02-20T00:00:00"/>
    <s v="Martín"/>
    <s v="Mantenimiento Mecanico"/>
    <d v="2023-10-04T00:00:00"/>
    <d v="1899-12-30T07:15:30"/>
    <d v="2023-10-04T00:00:00"/>
    <d v="1899-12-30T07:27:33"/>
    <n v="723"/>
    <n v="12.05"/>
    <s v="regulación de estuchadora L44"/>
    <s v="ajuste"/>
    <n v="40"/>
    <s v="octubre"/>
    <s v="M"/>
    <m/>
    <s v="no"/>
    <m/>
    <m/>
    <m/>
  </r>
  <r>
    <n v="152216"/>
    <x v="8"/>
    <s v="Moreno"/>
    <x v="4"/>
    <d v="2020-02-20T00:00:00"/>
    <s v="Martín"/>
    <s v="Mantenimiento Mecanico"/>
    <d v="2023-10-04T00:00:00"/>
    <d v="1899-12-30T08:10:19"/>
    <d v="2023-10-04T00:00:00"/>
    <d v="1899-12-30T08:48:01"/>
    <n v="2262"/>
    <n v="37.700000000000003"/>
    <s v="regulación de estuchadora L44"/>
    <s v="ajuste"/>
    <n v="40"/>
    <s v="octubre"/>
    <s v="M"/>
    <m/>
    <s v="no"/>
    <m/>
    <m/>
    <m/>
  </r>
  <r>
    <n v="152217"/>
    <x v="9"/>
    <s v="Moreno"/>
    <x v="6"/>
    <d v="2021-03-03T00:00:00"/>
    <s v="Martín"/>
    <s v="Mantenimiento Mecanico"/>
    <d v="2023-10-04T00:00:00"/>
    <d v="1899-12-30T08:13:39"/>
    <d v="2023-10-04T00:00:00"/>
    <d v="1899-12-30T09:21:08"/>
    <n v="4049"/>
    <n v="67.483333333333334"/>
    <s v="problema con el centrado de llenado"/>
    <s v="ajuste"/>
    <n v="40"/>
    <s v="octubre"/>
    <s v="M"/>
    <m/>
    <s v="no"/>
    <m/>
    <m/>
    <m/>
  </r>
  <r>
    <n v="152218"/>
    <x v="2"/>
    <s v="Moreno"/>
    <x v="3"/>
    <d v="2021-02-04T00:00:00"/>
    <s v="Victor"/>
    <s v="Mantenimiento Electrico"/>
    <d v="2023-10-04T00:00:00"/>
    <d v="1899-12-30T08:19:14"/>
    <d v="2023-10-04T00:00:00"/>
    <d v="1899-12-30T09:22:11"/>
    <n v="3777"/>
    <n v="62.95"/>
    <s v="sin informacion"/>
    <s v="sin informacion"/>
    <n v="40"/>
    <s v="octubre"/>
    <s v="M"/>
    <m/>
    <s v="sin informacion"/>
    <m/>
    <m/>
    <m/>
  </r>
  <r>
    <n v="152219"/>
    <x v="19"/>
    <s v="Moreno"/>
    <x v="19"/>
    <d v="2018-11-01T00:00:00"/>
    <s v="-"/>
    <s v="Mantenimiento Electrico"/>
    <d v="2023-10-04T00:00:00"/>
    <d v="1899-12-30T08:35:32"/>
    <d v="2023-10-04T00:00:00"/>
    <d v="1899-12-30T08:37:50"/>
    <n v="138"/>
    <n v="2.2999999999999998"/>
    <s v="microparada"/>
    <s v="microparada"/>
    <n v="40"/>
    <s v="octubre"/>
    <s v="M"/>
    <m/>
    <s v="microparada"/>
    <m/>
    <m/>
    <m/>
  </r>
  <r>
    <n v="152237"/>
    <x v="0"/>
    <s v="Moreno"/>
    <x v="9"/>
    <d v="2018-11-01T00:00:00"/>
    <s v="-"/>
    <s v="Mantenimiento Electrico"/>
    <d v="2023-10-04T00:00:00"/>
    <d v="1899-12-30T10:26:20"/>
    <d v="2023-10-04T00:00:00"/>
    <d v="1899-12-30T13:30:01"/>
    <n v="11021"/>
    <n v="183.68333333333334"/>
    <s v="sin informacion"/>
    <s v="sin informacion"/>
    <n v="40"/>
    <s v="octubre"/>
    <s v="M"/>
    <m/>
    <s v="sin informacion"/>
    <m/>
    <m/>
    <m/>
  </r>
  <r>
    <n v="152239"/>
    <x v="19"/>
    <s v="Moreno"/>
    <x v="19"/>
    <d v="2018-11-01T00:00:00"/>
    <s v="-"/>
    <s v="Mantenimiento Electrico"/>
    <d v="2023-10-04T00:00:00"/>
    <d v="1899-12-30T10:27:25"/>
    <d v="2023-10-04T00:00:00"/>
    <d v="1899-12-30T10:33:45"/>
    <n v="380"/>
    <n v="6.333333333333333"/>
    <s v="microparada"/>
    <s v="microparada"/>
    <n v="40"/>
    <s v="octubre"/>
    <s v="M"/>
    <m/>
    <s v="microparada"/>
    <m/>
    <m/>
    <m/>
  </r>
  <r>
    <n v="152240"/>
    <x v="24"/>
    <s v="Moreno"/>
    <x v="19"/>
    <d v="2018-11-01T00:00:00"/>
    <s v="-"/>
    <s v="Mantenimiento Electrico"/>
    <d v="2023-10-04T00:00:00"/>
    <d v="1899-12-30T10:34:15"/>
    <d v="2023-10-04T00:00:00"/>
    <d v="1899-12-30T10:48:37"/>
    <n v="862"/>
    <n v="14.366666666666667"/>
    <s v="regulación"/>
    <s v="ajuste"/>
    <n v="40"/>
    <s v="octubre"/>
    <s v="M"/>
    <m/>
    <s v="no"/>
    <m/>
    <m/>
    <m/>
  </r>
  <r>
    <n v="152241"/>
    <x v="8"/>
    <s v="Moreno"/>
    <x v="4"/>
    <d v="2020-02-20T00:00:00"/>
    <s v="Martín"/>
    <s v="Mantenimiento Mecanico"/>
    <d v="2023-10-04T00:00:00"/>
    <d v="1899-12-30T10:59:31"/>
    <d v="2023-10-04T00:00:00"/>
    <d v="1899-12-30T11:32:01"/>
    <n v="1950"/>
    <n v="32.5"/>
    <s v="regulación de estuchadora L44"/>
    <s v="ajuste"/>
    <n v="40"/>
    <s v="octubre"/>
    <s v="M"/>
    <m/>
    <s v="no"/>
    <m/>
    <m/>
    <m/>
  </r>
  <r>
    <n v="152244"/>
    <x v="9"/>
    <s v="Moreno"/>
    <x v="6"/>
    <d v="2021-03-03T00:00:00"/>
    <s v="Martín"/>
    <s v="Mantenimiento Mecanico"/>
    <d v="2023-10-04T00:00:00"/>
    <d v="1899-12-30T11:20:43"/>
    <d v="2023-10-04T00:00:00"/>
    <d v="1899-12-30T14:16:06"/>
    <n v="10523"/>
    <n v="175.38333333333333"/>
    <s v=" se cambia conjunto de centradores"/>
    <s v="rotura"/>
    <n v="40"/>
    <s v="octubre"/>
    <s v="M"/>
    <m/>
    <s v="si"/>
    <m/>
    <m/>
    <m/>
  </r>
  <r>
    <n v="152247"/>
    <x v="0"/>
    <s v="Moreno"/>
    <x v="21"/>
    <d v="2019-09-24T00:00:00"/>
    <s v="Sebastian "/>
    <s v="Mantenimiento Mecanico"/>
    <d v="2023-10-04T00:00:00"/>
    <d v="1899-12-30T11:22:18"/>
    <d v="2023-10-04T00:00:00"/>
    <d v="1899-12-30T13:55:27"/>
    <n v="9189"/>
    <n v="153.15"/>
    <s v="Apoyo de regulación con el maquinista"/>
    <s v="ajuste"/>
    <n v="40"/>
    <s v="octubre"/>
    <s v="M"/>
    <m/>
    <s v="no"/>
    <m/>
    <m/>
    <m/>
  </r>
  <r>
    <n v="152249"/>
    <x v="0"/>
    <s v="Moreno"/>
    <x v="4"/>
    <d v="2018-11-01T00:00:00"/>
    <s v="-"/>
    <s v="Mantenimiento Electrico"/>
    <d v="2023-10-04T00:00:00"/>
    <d v="1899-12-30T12:28:52"/>
    <d v="2023-10-04T00:00:00"/>
    <d v="1899-12-30T13:29:50"/>
    <n v="3658"/>
    <n v="60.966666666666669"/>
    <s v="sin informacion"/>
    <s v="sin informacion"/>
    <n v="40"/>
    <s v="octubre"/>
    <s v="M"/>
    <m/>
    <s v="sin informacion"/>
    <m/>
    <m/>
    <m/>
  </r>
  <r>
    <n v="152251"/>
    <x v="11"/>
    <s v="Moreno"/>
    <x v="13"/>
    <d v="2018-11-01T00:00:00"/>
    <s v="-"/>
    <s v="Mantenimiento Mecanico"/>
    <d v="2023-10-04T00:00:00"/>
    <d v="1899-12-30T13:23:10"/>
    <d v="2023-10-04T00:00:00"/>
    <d v="1899-12-30T14:24:10"/>
    <n v="3660"/>
    <n v="61"/>
    <s v="sin informacion"/>
    <s v="sin informacion"/>
    <n v="40"/>
    <s v="octubre"/>
    <s v="M"/>
    <m/>
    <s v="sin informacion"/>
    <m/>
    <m/>
    <m/>
  </r>
  <r>
    <n v="152256"/>
    <x v="9"/>
    <s v="Moreno"/>
    <x v="6"/>
    <d v="2021-03-03T00:00:00"/>
    <s v="Martín"/>
    <s v="Mantenimiento Mecanico"/>
    <d v="2023-10-04T00:00:00"/>
    <d v="1899-12-30T14:16:20"/>
    <d v="2023-10-04T00:00:00"/>
    <d v="1899-12-30T15:59:45"/>
    <n v="6205"/>
    <n v="103.41666666666667"/>
    <s v="se cambia conjunto de centradores, por unos nuevos"/>
    <s v="rotura"/>
    <n v="40"/>
    <s v="octubre"/>
    <s v="T"/>
    <m/>
    <s v="si"/>
    <m/>
    <m/>
    <m/>
  </r>
  <r>
    <n v="152257"/>
    <x v="11"/>
    <s v="Moreno"/>
    <x v="13"/>
    <d v="2018-11-01T00:00:00"/>
    <s v="-"/>
    <s v="Mantenimiento Mecanico"/>
    <d v="2023-10-04T00:00:00"/>
    <d v="1899-12-30T14:24:22"/>
    <d v="2023-10-04T00:00:00"/>
    <d v="1899-12-30T15:32:50"/>
    <n v="4108"/>
    <n v="68.466666666666669"/>
    <s v="se cambió rodamiento de polea de correa"/>
    <s v="rotura"/>
    <n v="40"/>
    <s v="octubre"/>
    <s v="T"/>
    <m/>
    <s v="si"/>
    <m/>
    <m/>
    <m/>
  </r>
  <r>
    <n v="152259"/>
    <x v="6"/>
    <s v="Moreno"/>
    <x v="14"/>
    <d v="2018-11-01T00:00:00"/>
    <s v="-"/>
    <s v="Mantenimiento Electrico"/>
    <d v="2023-10-04T00:00:00"/>
    <d v="1899-12-30T14:38:12"/>
    <d v="2023-10-04T00:00:00"/>
    <d v="1899-12-30T15:23:59"/>
    <n v="2747"/>
    <n v="45.783333333333331"/>
    <s v="Cambio de sensor inductivo"/>
    <s v="rotura"/>
    <n v="40"/>
    <s v="octubre"/>
    <s v="T"/>
    <m/>
    <s v="si"/>
    <m/>
    <m/>
    <m/>
  </r>
  <r>
    <n v="152262"/>
    <x v="0"/>
    <s v="Moreno"/>
    <x v="4"/>
    <d v="2018-11-01T00:00:00"/>
    <s v="-"/>
    <s v="Mantenimiento Electrico"/>
    <d v="2023-10-04T00:00:00"/>
    <d v="1899-12-30T15:15:40"/>
    <d v="2023-10-04T00:00:00"/>
    <d v="1899-12-30T19:03:09"/>
    <n v="13649"/>
    <n v="227.48333333333332"/>
    <s v="sin informacion"/>
    <s v="sin informacion"/>
    <n v="40"/>
    <s v="octubre"/>
    <s v="T"/>
    <m/>
    <s v="sin informacion"/>
    <m/>
    <m/>
    <m/>
  </r>
  <r>
    <n v="152266"/>
    <x v="6"/>
    <s v="Moreno"/>
    <x v="14"/>
    <d v="2018-11-01T00:00:00"/>
    <s v="-"/>
    <s v="Mantenimiento Electrico"/>
    <d v="2023-10-04T00:00:00"/>
    <d v="1899-12-30T15:29:14"/>
    <d v="2023-10-04T00:00:00"/>
    <d v="1899-12-30T15:43:34"/>
    <n v="860"/>
    <n v="14.333333333333334"/>
    <s v="regulación"/>
    <s v="ajuste"/>
    <n v="40"/>
    <s v="octubre"/>
    <s v="T"/>
    <m/>
    <s v="no"/>
    <m/>
    <m/>
    <m/>
  </r>
  <r>
    <n v="152269"/>
    <x v="6"/>
    <s v="Moreno"/>
    <x v="14"/>
    <d v="2018-11-01T00:00:00"/>
    <s v="-"/>
    <s v="Mantenimiento Electrico"/>
    <d v="2023-10-04T00:00:00"/>
    <d v="1899-12-30T15:43:53"/>
    <d v="2023-10-04T00:00:00"/>
    <d v="1899-12-30T16:00:03"/>
    <n v="970"/>
    <n v="16.166666666666668"/>
    <s v="regulación"/>
    <s v="ajuste"/>
    <n v="40"/>
    <s v="octubre"/>
    <s v="T"/>
    <m/>
    <s v="no"/>
    <m/>
    <m/>
    <m/>
  </r>
  <r>
    <n v="152278"/>
    <x v="22"/>
    <s v="Moreno"/>
    <x v="19"/>
    <d v="2021-08-24T00:00:00"/>
    <s v="Sebastian "/>
    <s v="Mantenimiento Electrico"/>
    <d v="2023-10-04T00:00:00"/>
    <d v="1899-12-30T16:44:14"/>
    <d v="2023-10-04T00:00:00"/>
    <d v="1899-12-30T18:23:26"/>
    <n v="5952"/>
    <n v="99.2"/>
    <s v="sin informacion"/>
    <s v="sin informacion"/>
    <n v="40"/>
    <s v="octubre"/>
    <s v="T"/>
    <m/>
    <s v="sin informacion"/>
    <m/>
    <m/>
    <m/>
  </r>
  <r>
    <n v="152279"/>
    <x v="2"/>
    <s v="Moreno"/>
    <x v="20"/>
    <d v="2021-10-06T00:00:00"/>
    <s v="Sebastian "/>
    <s v="Mantenimiento Mecanico"/>
    <d v="2023-10-04T00:00:00"/>
    <d v="1899-12-30T16:50:37"/>
    <d v="2023-10-04T00:00:00"/>
    <d v="1899-12-30T17:44:55"/>
    <n v="3258"/>
    <n v="54.3"/>
    <s v="Se suelda pieza roja"/>
    <s v="ajuste"/>
    <n v="40"/>
    <s v="octubre"/>
    <s v="T"/>
    <m/>
    <s v="no"/>
    <m/>
    <m/>
    <m/>
  </r>
  <r>
    <n v="152287"/>
    <x v="11"/>
    <s v="Moreno"/>
    <x v="6"/>
    <d v="2018-11-01T00:00:00"/>
    <s v="-"/>
    <s v="Mantenimiento Mecanico"/>
    <d v="2023-10-04T00:00:00"/>
    <d v="1899-12-30T17:41:37"/>
    <d v="2023-10-04T00:00:00"/>
    <d v="1899-12-30T17:59:43"/>
    <n v="1086"/>
    <n v="18.100000000000001"/>
    <s v="Se cambia banda del trasporte"/>
    <s v="rotura"/>
    <n v="40"/>
    <s v="octubre"/>
    <s v="T"/>
    <m/>
    <s v="si"/>
    <m/>
    <m/>
    <m/>
  </r>
  <r>
    <n v="152291"/>
    <x v="19"/>
    <s v="Moreno"/>
    <x v="19"/>
    <d v="2018-11-01T00:00:00"/>
    <s v="-"/>
    <s v="Mantenimiento Mecanico"/>
    <d v="2023-10-04T00:00:00"/>
    <d v="1899-12-30T18:23:32"/>
    <d v="2023-10-04T00:00:00"/>
    <d v="1899-12-30T18:25:42"/>
    <n v="130"/>
    <n v="2.1666666666666665"/>
    <s v="microparada"/>
    <s v="microparada"/>
    <n v="40"/>
    <s v="octubre"/>
    <s v="T"/>
    <m/>
    <s v="microparada"/>
    <m/>
    <m/>
    <m/>
  </r>
  <r>
    <n v="152295"/>
    <x v="19"/>
    <s v="Moreno"/>
    <x v="19"/>
    <d v="2018-11-01T00:00:00"/>
    <s v="-"/>
    <s v="Mantenimiento Mecanico"/>
    <d v="2023-10-04T00:00:00"/>
    <d v="1899-12-30T19:23:40"/>
    <d v="2023-10-05T00:00:00"/>
    <d v="1899-12-30T05:57:53"/>
    <n v="38053"/>
    <n v="634.2166666666667"/>
    <s v="sin informacion"/>
    <s v="sin informacion"/>
    <n v="40"/>
    <s v="octubre"/>
    <s v="T"/>
    <m/>
    <s v="sin informacion"/>
    <m/>
    <m/>
    <m/>
  </r>
  <r>
    <n v="152296"/>
    <x v="0"/>
    <s v="Moreno"/>
    <x v="12"/>
    <d v="2018-11-01T00:00:00"/>
    <s v="-"/>
    <s v="Mantenimiento Mecanico"/>
    <d v="2023-10-04T00:00:00"/>
    <d v="1899-12-30T19:37:41"/>
    <d v="2023-10-04T00:00:00"/>
    <d v="1899-12-30T19:40:27"/>
    <n v="166"/>
    <n v="2.7666666666666666"/>
    <s v="microparada"/>
    <s v="microparada"/>
    <n v="40"/>
    <s v="octubre"/>
    <s v="T"/>
    <m/>
    <s v="microparada"/>
    <m/>
    <m/>
    <m/>
  </r>
  <r>
    <n v="152301"/>
    <x v="19"/>
    <s v="Moreno"/>
    <x v="9"/>
    <d v="2018-11-01T00:00:00"/>
    <s v="-"/>
    <s v="Mantenimiento Mecanico"/>
    <d v="2023-10-04T00:00:00"/>
    <d v="1899-12-30T20:29:04"/>
    <d v="2023-10-04T00:00:00"/>
    <d v="1899-12-30T21:17:11"/>
    <n v="2887"/>
    <n v="48.116666666666667"/>
    <s v="sin informacion"/>
    <s v="sin informacion"/>
    <n v="40"/>
    <s v="octubre"/>
    <s v="T"/>
    <m/>
    <s v="sin informacion"/>
    <m/>
    <m/>
    <m/>
  </r>
  <r>
    <n v="152303"/>
    <x v="23"/>
    <s v="Moreno"/>
    <x v="3"/>
    <d v="2023-01-04T00:00:00"/>
    <s v="Juan Manuel"/>
    <s v="Mantenimiento Electrico"/>
    <d v="2023-10-04T00:00:00"/>
    <d v="1899-12-30T21:36:21"/>
    <d v="2023-10-04T00:00:00"/>
    <d v="1899-12-30T21:52:09"/>
    <n v="948"/>
    <n v="15.8"/>
    <s v="regulación"/>
    <s v="ajuste"/>
    <n v="40"/>
    <s v="octubre"/>
    <s v="T"/>
    <m/>
    <s v="no"/>
    <m/>
    <m/>
    <m/>
  </r>
  <r>
    <n v="152307"/>
    <x v="8"/>
    <s v="Moreno"/>
    <x v="4"/>
    <d v="2020-02-20T00:00:00"/>
    <s v="Martín"/>
    <s v="Mantenimiento Mecanico"/>
    <d v="2023-10-05T00:00:00"/>
    <d v="1899-12-30T06:17:14"/>
    <d v="2023-10-05T00:00:00"/>
    <d v="1899-12-30T06:49:16"/>
    <n v="1922"/>
    <n v="32.033333333333331"/>
    <s v="programa colgado"/>
    <s v="ajuste"/>
    <n v="40"/>
    <s v="octubre"/>
    <s v="M"/>
    <m/>
    <s v="no"/>
    <m/>
    <m/>
    <m/>
  </r>
  <r>
    <n v="152313"/>
    <x v="0"/>
    <s v="Moreno"/>
    <x v="16"/>
    <d v="2018-11-01T00:00:00"/>
    <s v="-"/>
    <s v="Mantenimiento Mecanico"/>
    <d v="2023-10-05T00:00:00"/>
    <d v="1899-12-30T06:33:48"/>
    <d v="2023-10-05T00:00:00"/>
    <d v="1899-12-30T06:45:05"/>
    <n v="677"/>
    <n v="11.283333333333333"/>
    <s v="regulación"/>
    <s v="ajuste"/>
    <n v="40"/>
    <s v="octubre"/>
    <s v="M"/>
    <m/>
    <s v="no"/>
    <m/>
    <m/>
    <m/>
  </r>
  <r>
    <n v="152316"/>
    <x v="9"/>
    <s v="Moreno"/>
    <x v="6"/>
    <d v="2021-03-03T00:00:00"/>
    <s v="Martín"/>
    <s v="Mantenimiento Mecanico"/>
    <d v="2023-10-05T00:00:00"/>
    <d v="1899-12-30T07:00:34"/>
    <d v="2023-10-05T00:00:00"/>
    <d v="1899-12-30T07:12:20"/>
    <n v="706"/>
    <n v="11.766666666666667"/>
    <s v="se regulaparametro de apertura de centradores de llenado se deja en 50-950"/>
    <s v="ajuste"/>
    <n v="40"/>
    <s v="octubre"/>
    <s v="M"/>
    <m/>
    <s v="no"/>
    <m/>
    <m/>
    <m/>
  </r>
  <r>
    <n v="152329"/>
    <x v="8"/>
    <s v="Moreno"/>
    <x v="4"/>
    <d v="2020-02-20T00:00:00"/>
    <s v="Martín"/>
    <s v="Mantenimiento Mecanico"/>
    <d v="2023-10-05T00:00:00"/>
    <d v="1899-12-30T09:39:13"/>
    <d v="2023-10-05T00:00:00"/>
    <d v="1899-12-30T10:09:51"/>
    <n v="1838"/>
    <n v="30.633333333333333"/>
    <s v="se cambia racord y se lubrica brazo articulado de la misma"/>
    <s v="ajuste"/>
    <n v="40"/>
    <s v="octubre"/>
    <s v="M"/>
    <m/>
    <s v="si"/>
    <m/>
    <m/>
    <m/>
  </r>
  <r>
    <n v="152330"/>
    <x v="0"/>
    <s v="Moreno"/>
    <x v="21"/>
    <d v="2019-09-24T00:00:00"/>
    <s v="Sebastian "/>
    <s v="Mantenimiento Mecanico"/>
    <d v="2023-10-05T00:00:00"/>
    <d v="1899-12-30T09:45:28"/>
    <d v="2023-10-05T00:00:00"/>
    <d v="1899-12-30T10:20:36"/>
    <n v="2108"/>
    <n v="35.133333333333333"/>
    <s v="soporte de regulación"/>
    <s v="ajuste"/>
    <n v="40"/>
    <s v="octubre"/>
    <s v="M"/>
    <m/>
    <s v="no"/>
    <m/>
    <m/>
    <m/>
  </r>
  <r>
    <n v="152344"/>
    <x v="0"/>
    <s v="Moreno"/>
    <x v="12"/>
    <d v="2018-11-01T00:00:00"/>
    <s v="-"/>
    <s v="Mantenimiento Mecanico"/>
    <d v="2023-10-05T00:00:00"/>
    <d v="1899-12-30T11:26:28"/>
    <d v="2023-10-05T00:00:00"/>
    <d v="1899-12-30T11:49:38"/>
    <n v="1390"/>
    <n v="23.166666666666668"/>
    <s v="cambio de picos doblados de llenado"/>
    <s v="ajuste"/>
    <n v="40"/>
    <s v="octubre"/>
    <s v="M"/>
    <m/>
    <s v="si"/>
    <m/>
    <m/>
    <m/>
  </r>
  <r>
    <n v="152345"/>
    <x v="0"/>
    <s v="Moreno"/>
    <x v="21"/>
    <d v="2019-09-24T00:00:00"/>
    <s v="Sebastian "/>
    <s v="Mantenimiento Mecanico"/>
    <d v="2023-10-05T00:00:00"/>
    <d v="1899-12-30T11:29:30"/>
    <d v="2023-10-05T00:00:00"/>
    <d v="1899-12-30T15:51:58"/>
    <n v="15748"/>
    <n v="262.46666666666664"/>
    <s v="soporte de regulación"/>
    <s v="ajuste"/>
    <n v="40"/>
    <s v="octubre"/>
    <s v="M"/>
    <m/>
    <s v="no"/>
    <m/>
    <m/>
    <m/>
  </r>
  <r>
    <n v="152354"/>
    <x v="0"/>
    <s v="Moreno"/>
    <x v="12"/>
    <d v="2018-11-01T00:00:00"/>
    <s v="-"/>
    <s v="Mantenimiento Mecanico"/>
    <d v="2023-10-05T00:00:00"/>
    <d v="1899-12-30T12:27:26"/>
    <d v="2023-10-05T00:00:00"/>
    <d v="1899-12-30T13:22:13"/>
    <n v="3287"/>
    <n v="54.783333333333331"/>
    <s v="cangilon roto de cinta de descarte"/>
    <s v="rotura"/>
    <n v="40"/>
    <s v="octubre"/>
    <s v="M"/>
    <m/>
    <s v="si"/>
    <m/>
    <m/>
    <m/>
  </r>
  <r>
    <n v="152360"/>
    <x v="22"/>
    <s v="Moreno"/>
    <x v="19"/>
    <d v="2021-08-24T00:00:00"/>
    <s v="Sebastian "/>
    <s v="Mantenimiento Mecanico"/>
    <d v="2023-10-05T00:00:00"/>
    <d v="1899-12-30T14:24:37"/>
    <d v="2023-10-05T00:00:00"/>
    <d v="1899-12-30T14:49:38"/>
    <n v="1501"/>
    <n v="25.016666666666666"/>
    <s v="regulación de celofanadora"/>
    <s v="ajuste"/>
    <n v="40"/>
    <s v="octubre"/>
    <s v="T"/>
    <m/>
    <s v="no"/>
    <m/>
    <m/>
    <m/>
  </r>
  <r>
    <n v="152365"/>
    <x v="19"/>
    <s v="Moreno"/>
    <x v="19"/>
    <d v="2018-11-01T00:00:00"/>
    <s v="-"/>
    <s v="Mantenimiento Mecanico"/>
    <d v="2023-10-05T00:00:00"/>
    <d v="1899-12-30T14:58:20"/>
    <d v="2023-10-05T00:00:00"/>
    <d v="1899-12-30T15:05:16"/>
    <n v="416"/>
    <n v="6.9333333333333336"/>
    <s v="microparada"/>
    <s v="microparada"/>
    <n v="40"/>
    <s v="octubre"/>
    <s v="T"/>
    <m/>
    <s v="microparada"/>
    <m/>
    <m/>
    <m/>
  </r>
  <r>
    <n v="152367"/>
    <x v="0"/>
    <s v="Moreno"/>
    <x v="4"/>
    <d v="2018-11-01T00:00:00"/>
    <s v="-"/>
    <s v="Mantenimiento Electrico"/>
    <d v="2023-10-05T00:00:00"/>
    <d v="1899-12-30T15:22:53"/>
    <d v="2023-10-05T00:00:00"/>
    <d v="1899-12-30T15:38:10"/>
    <n v="917"/>
    <n v="15.283333333333333"/>
    <s v="regulación"/>
    <s v="ajuste"/>
    <n v="40"/>
    <s v="octubre"/>
    <s v="T"/>
    <m/>
    <s v="no"/>
    <m/>
    <m/>
    <m/>
  </r>
  <r>
    <n v="152369"/>
    <x v="23"/>
    <s v="Moreno"/>
    <x v="12"/>
    <d v="2018-11-01T00:00:00"/>
    <s v="-"/>
    <s v="Mantenimiento Mecanico"/>
    <d v="2023-10-05T00:00:00"/>
    <d v="1899-12-30T15:24:48"/>
    <d v="2023-10-05T00:00:00"/>
    <d v="1899-12-30T15:46:51"/>
    <n v="1323"/>
    <n v="22.05"/>
    <s v="pick and place regulacion de parámetros de brazo"/>
    <s v="ajuste"/>
    <n v="40"/>
    <s v="octubre"/>
    <s v="T"/>
    <m/>
    <s v="no"/>
    <m/>
    <m/>
    <m/>
  </r>
  <r>
    <n v="152371"/>
    <x v="6"/>
    <s v="Moreno"/>
    <x v="15"/>
    <d v="2018-11-01T00:00:00"/>
    <s v="-"/>
    <s v="Mantenimiento Mecanico"/>
    <d v="2023-10-05T00:00:00"/>
    <d v="1899-12-30T15:47:04"/>
    <d v="2023-10-05T00:00:00"/>
    <d v="1899-12-30T15:57:35"/>
    <n v="631"/>
    <n v="10.516666666666667"/>
    <s v="regulación"/>
    <s v="ajuste"/>
    <n v="40"/>
    <s v="octubre"/>
    <s v="T"/>
    <m/>
    <s v="no"/>
    <m/>
    <m/>
    <m/>
  </r>
  <r>
    <n v="152372"/>
    <x v="22"/>
    <s v="Moreno"/>
    <x v="19"/>
    <d v="2021-08-24T00:00:00"/>
    <s v="Sebastian "/>
    <s v="Mantenimiento Electrico"/>
    <d v="2023-10-05T00:00:00"/>
    <d v="1899-12-30T16:02:36"/>
    <d v="2023-10-05T00:00:00"/>
    <d v="1899-12-30T16:42:38"/>
    <n v="2402"/>
    <n v="40.033333333333331"/>
    <s v="sin informacion"/>
    <s v="sin informacion"/>
    <n v="40"/>
    <s v="octubre"/>
    <s v="T"/>
    <m/>
    <s v="sin informacion"/>
    <m/>
    <m/>
    <m/>
  </r>
  <r>
    <n v="152374"/>
    <x v="11"/>
    <s v="Moreno"/>
    <x v="8"/>
    <d v="2018-11-01T00:00:00"/>
    <s v="-"/>
    <s v="Mantenimiento Mecanico"/>
    <d v="2023-10-05T00:00:00"/>
    <d v="1899-12-30T16:19:17"/>
    <d v="2023-10-05T00:00:00"/>
    <d v="1899-12-30T17:35:38"/>
    <n v="4581"/>
    <n v="76.349999999999994"/>
    <s v="se cambió correa de transportadora"/>
    <s v="rotura"/>
    <n v="40"/>
    <s v="octubre"/>
    <s v="T"/>
    <m/>
    <s v="si"/>
    <m/>
    <m/>
    <m/>
  </r>
  <r>
    <n v="152375"/>
    <x v="3"/>
    <s v="Moreno"/>
    <x v="4"/>
    <d v="2018-11-01T00:00:00"/>
    <s v="-"/>
    <s v="Mantenimiento Mecanico"/>
    <d v="2023-10-05T00:00:00"/>
    <d v="1899-12-30T16:49:09"/>
    <d v="2023-10-05T00:00:00"/>
    <d v="1899-12-30T16:56:38"/>
    <n v="449"/>
    <n v="7.4833333333333334"/>
    <s v="microparada"/>
    <s v="microparada"/>
    <n v="40"/>
    <s v="octubre"/>
    <s v="T"/>
    <m/>
    <s v="microparada"/>
    <m/>
    <m/>
    <m/>
  </r>
  <r>
    <n v="152379"/>
    <x v="3"/>
    <s v="Moreno"/>
    <x v="4"/>
    <d v="2018-11-01T00:00:00"/>
    <s v="-"/>
    <s v="Mantenimiento Mecanico"/>
    <d v="2023-10-05T00:00:00"/>
    <d v="1899-12-30T16:59:00"/>
    <d v="2023-10-05T00:00:00"/>
    <d v="1899-12-30T18:20:21"/>
    <n v="4881"/>
    <n v="81.349999999999994"/>
    <s v="regulación de bajador de mecanismos"/>
    <s v="ajuste"/>
    <n v="40"/>
    <s v="octubre"/>
    <s v="T"/>
    <m/>
    <s v="no"/>
    <m/>
    <m/>
    <m/>
  </r>
  <r>
    <n v="152380"/>
    <x v="0"/>
    <s v="Moreno"/>
    <x v="0"/>
    <d v="2018-11-01T00:00:00"/>
    <s v="-"/>
    <s v="Mantenimiento Mecanico"/>
    <d v="2023-10-05T00:00:00"/>
    <d v="1899-12-30T17:03:26"/>
    <d v="2023-10-05T00:00:00"/>
    <d v="1899-12-30T18:00:51"/>
    <n v="3445"/>
    <n v="57.416666666666664"/>
    <s v="sin informacion"/>
    <s v="sin informacion"/>
    <n v="40"/>
    <s v="octubre"/>
    <s v="T"/>
    <m/>
    <s v="sin informacion"/>
    <m/>
    <m/>
    <m/>
  </r>
  <r>
    <n v="152382"/>
    <x v="19"/>
    <s v="Moreno"/>
    <x v="19"/>
    <d v="2018-11-01T00:00:00"/>
    <s v="-"/>
    <s v="Mantenimiento Mecanico"/>
    <d v="2023-10-05T00:00:00"/>
    <d v="1899-12-30T17:08:46"/>
    <d v="2023-10-06T00:00:00"/>
    <d v="1899-12-30T06:00:29"/>
    <n v="46303"/>
    <n v="771.7166666666667"/>
    <s v="regulación de celofanadora"/>
    <s v="ajuste"/>
    <n v="40"/>
    <s v="octubre"/>
    <s v="T"/>
    <m/>
    <s v="no"/>
    <m/>
    <m/>
    <m/>
  </r>
  <r>
    <n v="152385"/>
    <x v="2"/>
    <s v="Moreno"/>
    <x v="13"/>
    <d v="2018-11-01T00:00:00"/>
    <s v="-"/>
    <s v="Mantenimiento Electrico"/>
    <d v="2023-10-05T00:00:00"/>
    <d v="1899-12-30T17:43:45"/>
    <d v="2023-10-05T00:00:00"/>
    <d v="1899-12-30T17:43:50"/>
    <n v="5"/>
    <n v="8.3333333333333329E-2"/>
    <s v="microparada"/>
    <s v="microparada"/>
    <n v="40"/>
    <s v="octubre"/>
    <s v="T"/>
    <m/>
    <s v="microparada"/>
    <m/>
    <m/>
    <m/>
  </r>
  <r>
    <n v="152386"/>
    <x v="2"/>
    <s v="Moreno"/>
    <x v="13"/>
    <d v="2018-11-01T00:00:00"/>
    <s v="-"/>
    <s v="Mantenimiento Mecanico"/>
    <d v="2023-10-05T00:00:00"/>
    <d v="1899-12-30T17:43:58"/>
    <d v="2023-10-05T00:00:00"/>
    <d v="1899-12-30T17:48:31"/>
    <n v="273"/>
    <n v="4.55"/>
    <s v="microparada"/>
    <s v="microparada"/>
    <n v="40"/>
    <s v="octubre"/>
    <s v="T"/>
    <m/>
    <s v="microparada"/>
    <m/>
    <m/>
    <m/>
  </r>
  <r>
    <n v="152388"/>
    <x v="0"/>
    <s v="Moreno"/>
    <x v="0"/>
    <d v="2018-11-01T00:00:00"/>
    <s v="-"/>
    <s v="Mantenimiento Mecanico"/>
    <d v="2023-10-05T00:00:00"/>
    <d v="1899-12-30T18:12:50"/>
    <d v="2023-10-05T00:00:00"/>
    <d v="1899-12-30T18:20:43"/>
    <n v="473"/>
    <n v="7.8833333333333337"/>
    <s v="microparada"/>
    <s v="microparada"/>
    <n v="40"/>
    <s v="octubre"/>
    <s v="T"/>
    <m/>
    <s v="microparada"/>
    <m/>
    <m/>
    <m/>
  </r>
  <r>
    <n v="152396"/>
    <x v="12"/>
    <s v="Moreno"/>
    <x v="7"/>
    <d v="2018-11-01T00:00:00"/>
    <s v="-"/>
    <s v="Mantenimiento Electrico"/>
    <d v="2023-10-05T00:00:00"/>
    <d v="1899-12-30T19:29:12"/>
    <d v="2023-10-06T00:00:00"/>
    <d v="1899-12-30T00:08:52"/>
    <n v="16780"/>
    <n v="279.66666666666669"/>
    <s v="sin informacion"/>
    <s v="sin informacion"/>
    <n v="40"/>
    <s v="octubre"/>
    <s v="T"/>
    <m/>
    <s v="sin informacion"/>
    <m/>
    <m/>
    <m/>
  </r>
  <r>
    <n v="152398"/>
    <x v="42"/>
    <s v="Moreno"/>
    <x v="5"/>
    <d v="2019-10-08T00:00:00"/>
    <s v="Martín"/>
    <s v="Mantenimiento Electrico"/>
    <d v="2023-10-05T00:00:00"/>
    <d v="1899-12-30T21:04:43"/>
    <d v="2023-10-05T00:00:00"/>
    <d v="1899-12-30T21:34:01"/>
    <n v="1758"/>
    <n v="29.3"/>
    <s v="sin informacion"/>
    <s v="sin informacion"/>
    <n v="40"/>
    <s v="octubre"/>
    <s v="T"/>
    <m/>
    <s v="sin informacion"/>
    <m/>
    <m/>
    <m/>
  </r>
  <r>
    <n v="152403"/>
    <x v="18"/>
    <s v="Moreno"/>
    <x v="19"/>
    <d v="2018-11-01T00:00:00"/>
    <s v="-"/>
    <s v="Mantenimiento Electrico"/>
    <d v="2023-10-06T00:00:00"/>
    <d v="1899-12-30T06:01:19"/>
    <d v="2023-10-06T00:00:00"/>
    <d v="1899-12-30T07:22:06"/>
    <n v="4847"/>
    <n v="80.783333333333331"/>
    <s v="sin informacion"/>
    <s v="sin informacion"/>
    <n v="40"/>
    <s v="octubre"/>
    <s v="M"/>
    <m/>
    <s v="sin informacion"/>
    <m/>
    <m/>
    <m/>
  </r>
  <r>
    <n v="152407"/>
    <x v="9"/>
    <s v="Moreno"/>
    <x v="6"/>
    <d v="2021-03-03T00:00:00"/>
    <s v="Martín"/>
    <s v="Mantenimiento Electrico"/>
    <d v="2023-10-06T00:00:00"/>
    <d v="1899-12-30T06:30:17"/>
    <d v="2023-10-06T00:00:00"/>
    <d v="1899-12-30T06:37:37"/>
    <n v="440"/>
    <n v="7.333333333333333"/>
    <s v="microparada"/>
    <s v="microparada"/>
    <n v="40"/>
    <s v="octubre"/>
    <s v="M"/>
    <m/>
    <s v="microparada"/>
    <m/>
    <m/>
    <m/>
  </r>
  <r>
    <n v="152413"/>
    <x v="21"/>
    <s v="Moreno"/>
    <x v="6"/>
    <d v="2018-11-01T00:00:00"/>
    <s v="-"/>
    <s v="Mantenimiento Electrico"/>
    <d v="2023-10-06T00:00:00"/>
    <d v="1899-12-30T09:16:56"/>
    <d v="2023-10-06T00:00:00"/>
    <d v="1899-12-30T09:32:02"/>
    <n v="906"/>
    <n v="15.1"/>
    <s v="regulación de ink-jet"/>
    <s v="ajuste"/>
    <n v="40"/>
    <s v="octubre"/>
    <s v="M"/>
    <m/>
    <s v="no"/>
    <m/>
    <m/>
    <m/>
  </r>
  <r>
    <n v="152415"/>
    <x v="11"/>
    <s v="Moreno"/>
    <x v="7"/>
    <d v="2018-11-01T00:00:00"/>
    <s v="-"/>
    <s v="Mantenimiento Mecanico"/>
    <d v="2023-10-06T00:00:00"/>
    <d v="1899-12-30T09:26:46"/>
    <d v="2023-10-06T00:00:00"/>
    <d v="1899-12-30T09:38:41"/>
    <n v="715"/>
    <n v="11.916666666666666"/>
    <s v="transporte se cambian 30 eslabones de cinta"/>
    <s v="rotura"/>
    <n v="40"/>
    <s v="octubre"/>
    <s v="M"/>
    <m/>
    <s v="si"/>
    <m/>
    <m/>
    <m/>
  </r>
  <r>
    <n v="152432"/>
    <x v="16"/>
    <s v="Moreno"/>
    <x v="9"/>
    <d v="2020-01-13T00:00:00"/>
    <s v="Martín"/>
    <s v="Mantenimiento Electrico"/>
    <d v="2023-10-06T00:00:00"/>
    <d v="1899-12-30T10:44:51"/>
    <d v="2023-10-06T00:00:00"/>
    <d v="1899-12-30T11:22:16"/>
    <n v="2245"/>
    <n v="37.416666666666664"/>
    <s v="regulación de cámaras"/>
    <s v="ajuste"/>
    <n v="40"/>
    <s v="octubre"/>
    <s v="M"/>
    <m/>
    <s v="no"/>
    <m/>
    <m/>
    <m/>
  </r>
  <r>
    <n v="152441"/>
    <x v="0"/>
    <s v="Moreno"/>
    <x v="18"/>
    <d v="2018-11-01T00:00:00"/>
    <s v="-"/>
    <s v="Mantenimiento Mecanico"/>
    <d v="2023-10-06T00:00:00"/>
    <d v="1899-12-30T12:57:05"/>
    <d v="2023-10-06T00:00:00"/>
    <d v="1899-12-30T13:03:14"/>
    <n v="369"/>
    <n v="6.15"/>
    <s v="microparada"/>
    <s v="microparada"/>
    <n v="40"/>
    <s v="octubre"/>
    <s v="M"/>
    <m/>
    <s v="microparada"/>
    <m/>
    <m/>
    <m/>
  </r>
  <r>
    <n v="152442"/>
    <x v="11"/>
    <s v="Moreno"/>
    <x v="7"/>
    <d v="2018-11-01T00:00:00"/>
    <s v="-"/>
    <s v="Mantenimiento Mecanico"/>
    <d v="2023-10-06T00:00:00"/>
    <d v="1899-12-30T12:59:24"/>
    <d v="2023-10-06T00:00:00"/>
    <d v="1899-12-30T15:57:00"/>
    <n v="10656"/>
    <n v="177.6"/>
    <s v="transporte se cambian 30 eslabones de cinta"/>
    <s v="rotura"/>
    <n v="40"/>
    <s v="octubre"/>
    <s v="M"/>
    <m/>
    <s v="si"/>
    <m/>
    <m/>
    <m/>
  </r>
  <r>
    <n v="152443"/>
    <x v="34"/>
    <s v="Moreno"/>
    <x v="3"/>
    <d v="2021-03-10T00:00:00"/>
    <s v="Martín"/>
    <s v="Mantenimiento Mecanico"/>
    <d v="2023-10-06T00:00:00"/>
    <d v="1899-12-30T13:00:13"/>
    <d v="2023-10-06T00:00:00"/>
    <d v="1899-12-30T13:44:56"/>
    <n v="2683"/>
    <n v="44.716666666666669"/>
    <s v="se cambia resortes de cabeza de torqueadora"/>
    <s v="rotura"/>
    <n v="40"/>
    <s v="octubre"/>
    <s v="M"/>
    <m/>
    <s v="si"/>
    <m/>
    <m/>
    <m/>
  </r>
  <r>
    <n v="152445"/>
    <x v="1"/>
    <s v="Moreno"/>
    <x v="2"/>
    <d v="2020-10-16T00:00:00"/>
    <s v="Martín"/>
    <s v="Mantenimiento Electrico"/>
    <d v="2023-10-06T00:00:00"/>
    <d v="1899-12-30T13:37:32"/>
    <d v="2023-10-06T00:00:00"/>
    <d v="1899-12-30T21:29:50"/>
    <n v="28338"/>
    <n v="472.3"/>
    <s v="sin informacion"/>
    <s v="sin informacion"/>
    <n v="40"/>
    <s v="octubre"/>
    <s v="M"/>
    <m/>
    <s v="sin informacion"/>
    <m/>
    <m/>
    <m/>
  </r>
  <r>
    <n v="152449"/>
    <x v="16"/>
    <s v="Moreno"/>
    <x v="9"/>
    <d v="2020-01-13T00:00:00"/>
    <s v="Martín"/>
    <s v="Mantenimiento Mecanico"/>
    <d v="2023-10-06T00:00:00"/>
    <d v="1899-12-30T14:36:06"/>
    <d v="2023-10-06T00:00:00"/>
    <d v="1899-12-30T14:37:25"/>
    <n v="79"/>
    <n v="1.3166666666666667"/>
    <s v="microparada"/>
    <s v="microparada"/>
    <n v="40"/>
    <s v="octubre"/>
    <s v="T"/>
    <m/>
    <s v="microparada"/>
    <m/>
    <m/>
    <m/>
  </r>
  <r>
    <n v="152456"/>
    <x v="48"/>
    <s v="Moreno"/>
    <x v="0"/>
    <d v="2023-05-03T00:00:00"/>
    <s v="Juan Manuel"/>
    <s v="Mantenimiento Mecanico"/>
    <d v="2023-10-06T00:00:00"/>
    <d v="1899-12-30T15:02:13"/>
    <d v="2023-10-06T00:00:00"/>
    <d v="1899-12-30T15:11:24"/>
    <n v="551"/>
    <n v="9.1833333333333336"/>
    <s v="microparada"/>
    <s v="microparada"/>
    <n v="40"/>
    <s v="octubre"/>
    <s v="T"/>
    <m/>
    <s v="microparada"/>
    <m/>
    <m/>
    <m/>
  </r>
  <r>
    <n v="152457"/>
    <x v="0"/>
    <s v="Moreno"/>
    <x v="8"/>
    <d v="2018-11-01T00:00:00"/>
    <s v="-"/>
    <s v="Mantenimiento Electrico"/>
    <d v="2023-10-06T00:00:00"/>
    <d v="1899-12-30T15:08:39"/>
    <d v="2023-10-06T00:00:00"/>
    <d v="1899-12-30T15:14:36"/>
    <n v="357"/>
    <n v="5.95"/>
    <s v="microparada"/>
    <s v="microparada"/>
    <n v="40"/>
    <s v="octubre"/>
    <s v="T"/>
    <m/>
    <s v="microparada"/>
    <m/>
    <m/>
    <m/>
  </r>
  <r>
    <n v="152465"/>
    <x v="28"/>
    <s v="Moreno"/>
    <x v="0"/>
    <d v="2018-11-01T00:00:00"/>
    <s v="-"/>
    <s v="Mantenimiento Electrico"/>
    <d v="2023-10-06T00:00:00"/>
    <d v="1899-12-30T16:48:51"/>
    <d v="2023-10-06T00:00:00"/>
    <d v="1899-12-30T16:54:34"/>
    <n v="343"/>
    <n v="5.7166666666666668"/>
    <s v="microparada"/>
    <s v="microparada"/>
    <n v="40"/>
    <s v="octubre"/>
    <s v="T"/>
    <m/>
    <s v="microparada"/>
    <m/>
    <m/>
    <m/>
  </r>
  <r>
    <n v="152470"/>
    <x v="9"/>
    <s v="Moreno"/>
    <x v="6"/>
    <d v="2021-03-03T00:00:00"/>
    <s v="Martín"/>
    <s v="Mantenimiento Electrico"/>
    <d v="2023-10-06T00:00:00"/>
    <d v="1899-12-30T18:15:27"/>
    <d v="2023-10-06T00:00:00"/>
    <d v="1899-12-30T18:27:26"/>
    <n v="719"/>
    <n v="11.983333333333333"/>
    <s v="cable suelto de conector"/>
    <s v="ajuste"/>
    <n v="40"/>
    <s v="octubre"/>
    <s v="T"/>
    <m/>
    <s v="no"/>
    <m/>
    <m/>
    <m/>
  </r>
  <r>
    <n v="152472"/>
    <x v="19"/>
    <s v="Moreno"/>
    <x v="12"/>
    <d v="2020-02-21T00:00:00"/>
    <s v="Martín"/>
    <s v="Mantenimiento Mecanico"/>
    <d v="2023-10-06T00:00:00"/>
    <d v="1899-12-30T18:33:57"/>
    <d v="2023-10-06T00:00:00"/>
    <d v="1899-12-30T18:38:29"/>
    <n v="272"/>
    <n v="4.5333333333333332"/>
    <s v="microparada"/>
    <s v="microparada"/>
    <n v="40"/>
    <s v="octubre"/>
    <s v="T"/>
    <m/>
    <s v="microparada"/>
    <m/>
    <m/>
    <m/>
  </r>
  <r>
    <n v="152473"/>
    <x v="11"/>
    <s v="Moreno"/>
    <x v="8"/>
    <d v="2018-11-01T00:00:00"/>
    <s v="-"/>
    <s v="Mantenimiento Mecanico"/>
    <d v="2023-10-06T00:00:00"/>
    <d v="1899-12-30T18:34:24"/>
    <d v="2023-10-06T00:00:00"/>
    <d v="1899-12-30T18:49:28"/>
    <n v="904"/>
    <n v="15.066666666666666"/>
    <s v="se sube velocidad de rodante y se coloca potenciómetro"/>
    <s v="ajuste"/>
    <n v="40"/>
    <s v="octubre"/>
    <s v="T"/>
    <m/>
    <s v="no"/>
    <m/>
    <m/>
    <m/>
  </r>
  <r>
    <n v="152481"/>
    <x v="16"/>
    <s v="Moreno"/>
    <x v="9"/>
    <d v="2020-01-13T00:00:00"/>
    <s v="Martín"/>
    <s v="Mantenimiento Electrico"/>
    <d v="2023-10-06T00:00:00"/>
    <d v="1899-12-30T20:06:57"/>
    <d v="2023-10-06T00:00:00"/>
    <d v="1899-12-30T21:30:00"/>
    <n v="4983"/>
    <n v="83.05"/>
    <s v="sin informacion"/>
    <s v="sin informacion"/>
    <n v="40"/>
    <s v="octubre"/>
    <s v="T"/>
    <m/>
    <s v="sin informacion"/>
    <m/>
    <m/>
    <m/>
  </r>
  <r>
    <n v="152485"/>
    <x v="23"/>
    <s v="Moreno"/>
    <x v="3"/>
    <d v="2023-01-04T00:00:00"/>
    <s v="Juan Manuel"/>
    <s v="Mantenimiento Electrico"/>
    <d v="2023-10-06T00:00:00"/>
    <d v="1899-12-30T20:45:43"/>
    <d v="2023-10-06T00:00:00"/>
    <d v="1899-12-30T21:18:11"/>
    <n v="1948"/>
    <n v="32.466666666666669"/>
    <s v=" Cambio de Correa"/>
    <s v="rotura"/>
    <n v="40"/>
    <s v="octubre"/>
    <s v="T"/>
    <m/>
    <s v="si"/>
    <m/>
    <m/>
    <m/>
  </r>
  <r>
    <n v="152494"/>
    <x v="16"/>
    <s v="Moreno"/>
    <x v="9"/>
    <d v="2020-01-13T00:00:00"/>
    <s v="Martín"/>
    <s v="Mantenimiento Electrico"/>
    <d v="2023-10-09T00:00:00"/>
    <d v="1899-12-30T06:20:08"/>
    <d v="2023-10-09T00:00:00"/>
    <d v="1899-12-30T07:02:48"/>
    <n v="2560"/>
    <n v="42.666666666666664"/>
    <s v="regulación de cámaras"/>
    <s v="ajuste"/>
    <n v="41"/>
    <s v="octubre"/>
    <s v="M"/>
    <m/>
    <s v="no"/>
    <m/>
    <m/>
    <m/>
  </r>
  <r>
    <n v="152507"/>
    <x v="0"/>
    <s v="Moreno"/>
    <x v="16"/>
    <d v="2018-11-01T00:00:00"/>
    <s v="-"/>
    <s v="Mantenimiento Electrico"/>
    <d v="2023-10-09T00:00:00"/>
    <d v="1899-12-30T07:23:26"/>
    <d v="2023-10-09T00:00:00"/>
    <d v="1899-12-30T07:24:10"/>
    <n v="44"/>
    <n v="0.73333333333333328"/>
    <s v="microparada"/>
    <s v="microparada"/>
    <n v="41"/>
    <s v="octubre"/>
    <s v="M"/>
    <m/>
    <s v="microparada"/>
    <m/>
    <m/>
    <m/>
  </r>
  <r>
    <n v="152508"/>
    <x v="0"/>
    <s v="Moreno"/>
    <x v="16"/>
    <d v="2018-11-01T00:00:00"/>
    <s v="-"/>
    <s v="Mantenimiento Electrico"/>
    <d v="2023-10-09T00:00:00"/>
    <d v="1899-12-30T07:24:25"/>
    <d v="2023-10-09T00:00:00"/>
    <d v="1899-12-30T07:27:44"/>
    <n v="199"/>
    <n v="3.3166666666666669"/>
    <s v="microparada"/>
    <s v="microparada"/>
    <n v="41"/>
    <s v="octubre"/>
    <s v="M"/>
    <m/>
    <s v="microparada"/>
    <m/>
    <m/>
    <m/>
  </r>
  <r>
    <n v="152517"/>
    <x v="0"/>
    <s v="Moreno"/>
    <x v="12"/>
    <d v="2018-11-01T00:00:00"/>
    <s v="-"/>
    <s v="Mantenimiento Mecanico"/>
    <d v="2023-10-09T00:00:00"/>
    <d v="1899-12-30T09:39:16"/>
    <d v="2023-10-09T00:00:00"/>
    <d v="1899-12-30T12:32:47"/>
    <n v="10411"/>
    <n v="173.51666666666668"/>
    <s v="sin informacion"/>
    <s v="sin informacion"/>
    <n v="41"/>
    <s v="octubre"/>
    <s v="M"/>
    <m/>
    <s v="sin informacion"/>
    <m/>
    <m/>
    <m/>
  </r>
  <r>
    <n v="152521"/>
    <x v="16"/>
    <s v="Moreno"/>
    <x v="9"/>
    <d v="2020-01-13T00:00:00"/>
    <s v="Martín"/>
    <s v="Mantenimiento Electrico"/>
    <d v="2023-10-09T00:00:00"/>
    <d v="1899-12-30T10:26:27"/>
    <d v="2023-10-09T00:00:00"/>
    <d v="1899-12-30T10:43:10"/>
    <n v="1003"/>
    <n v="16.716666666666665"/>
    <s v="regulación de cámaras"/>
    <s v="ajuste"/>
    <n v="41"/>
    <s v="octubre"/>
    <s v="M"/>
    <m/>
    <s v="no"/>
    <m/>
    <m/>
    <m/>
  </r>
  <r>
    <n v="152525"/>
    <x v="28"/>
    <s v="Moreno"/>
    <x v="18"/>
    <d v="2018-11-01T00:00:00"/>
    <s v="-"/>
    <s v="Mantenimiento Electrico"/>
    <d v="2023-10-09T00:00:00"/>
    <d v="1899-12-30T10:47:11"/>
    <d v="2023-10-09T00:00:00"/>
    <d v="1899-12-30T10:47:18"/>
    <n v="7"/>
    <n v="0.11666666666666667"/>
    <s v="microparada"/>
    <s v="microparada"/>
    <n v="41"/>
    <s v="octubre"/>
    <s v="M"/>
    <m/>
    <s v="microparada"/>
    <m/>
    <m/>
    <m/>
  </r>
  <r>
    <n v="152527"/>
    <x v="0"/>
    <s v="Moreno"/>
    <x v="19"/>
    <d v="2018-11-01T00:00:00"/>
    <s v="-"/>
    <s v="Mantenimiento Mecanico"/>
    <d v="2023-10-09T00:00:00"/>
    <d v="1899-12-30T10:53:43"/>
    <d v="2023-10-09T00:00:00"/>
    <d v="1899-12-30T11:33:03"/>
    <n v="2360"/>
    <n v="39.333333333333336"/>
    <s v="sin informacion"/>
    <s v="sin informacion"/>
    <n v="41"/>
    <s v="octubre"/>
    <s v="M"/>
    <m/>
    <s v="sin informacion"/>
    <m/>
    <m/>
    <m/>
  </r>
  <r>
    <n v="152528"/>
    <x v="0"/>
    <s v="Moreno"/>
    <x v="0"/>
    <d v="2018-11-01T00:00:00"/>
    <s v="-"/>
    <s v="Mantenimiento Mecanico"/>
    <d v="2023-10-09T00:00:00"/>
    <d v="1899-12-30T11:02:36"/>
    <d v="2023-10-09T00:00:00"/>
    <d v="1899-12-30T11:43:09"/>
    <n v="2433"/>
    <n v="40.549999999999997"/>
    <s v="se destraba actuador de llenado"/>
    <s v="ajuste"/>
    <n v="41"/>
    <s v="octubre"/>
    <s v="M"/>
    <m/>
    <s v="no"/>
    <m/>
    <m/>
    <m/>
  </r>
  <r>
    <n v="152530"/>
    <x v="0"/>
    <s v="Moreno"/>
    <x v="4"/>
    <d v="2018-11-01T00:00:00"/>
    <s v="-"/>
    <s v="Mantenimiento Electrico"/>
    <d v="2023-10-09T00:00:00"/>
    <d v="1899-12-30T11:34:29"/>
    <d v="2023-10-09T00:00:00"/>
    <d v="1899-12-30T13:20:54"/>
    <n v="6385"/>
    <n v="106.41666666666667"/>
    <s v="se coloca chaveta en reductor de llenadora"/>
    <s v="ajuste"/>
    <n v="41"/>
    <s v="octubre"/>
    <s v="M"/>
    <m/>
    <s v="no"/>
    <m/>
    <m/>
    <m/>
  </r>
  <r>
    <n v="152538"/>
    <x v="27"/>
    <s v="Moreno"/>
    <x v="1"/>
    <d v="2018-11-01T00:00:00"/>
    <s v="-"/>
    <s v="Mantenimiento Electrico"/>
    <d v="2023-10-09T00:00:00"/>
    <d v="1899-12-30T12:39:13"/>
    <d v="2023-10-09T00:00:00"/>
    <d v="1899-12-30T13:29:03"/>
    <n v="2990"/>
    <n v="49.833333333333336"/>
    <s v="sin informacion"/>
    <s v="sin informacion"/>
    <n v="41"/>
    <s v="octubre"/>
    <s v="M"/>
    <m/>
    <s v="sin informacion"/>
    <m/>
    <m/>
    <m/>
  </r>
  <r>
    <n v="152540"/>
    <x v="0"/>
    <s v="Moreno"/>
    <x v="12"/>
    <d v="2018-11-01T00:00:00"/>
    <s v="-"/>
    <s v="Mantenimiento Mecanico"/>
    <d v="2023-10-09T00:00:00"/>
    <d v="1899-12-30T12:50:27"/>
    <d v="2023-10-09T00:00:00"/>
    <d v="1899-12-30T13:06:23"/>
    <n v="956"/>
    <n v="15.933333333333334"/>
    <s v="Regulación"/>
    <s v="ajuste"/>
    <n v="41"/>
    <s v="octubre"/>
    <s v="M"/>
    <m/>
    <s v="no"/>
    <m/>
    <m/>
    <m/>
  </r>
  <r>
    <n v="152545"/>
    <x v="0"/>
    <s v="Moreno"/>
    <x v="12"/>
    <d v="2018-11-01T00:00:00"/>
    <s v="-"/>
    <s v="Mantenimiento Mecanico"/>
    <d v="2023-10-09T00:00:00"/>
    <d v="1899-12-30T13:32:26"/>
    <d v="2023-10-09T00:00:00"/>
    <d v="1899-12-30T14:01:21"/>
    <n v="1735"/>
    <n v="28.916666666666668"/>
    <s v="sin informacion"/>
    <s v="sin informacion"/>
    <n v="41"/>
    <s v="octubre"/>
    <s v="M"/>
    <m/>
    <s v="sin informacion"/>
    <m/>
    <m/>
    <m/>
  </r>
  <r>
    <n v="152550"/>
    <x v="24"/>
    <s v="Moreno"/>
    <x v="14"/>
    <d v="2018-11-01T00:00:00"/>
    <s v="-"/>
    <s v="Mantenimiento Mecanico"/>
    <d v="2023-10-09T00:00:00"/>
    <d v="1899-12-30T14:40:25"/>
    <d v="2023-10-09T00:00:00"/>
    <d v="1899-12-30T15:05:27"/>
    <n v="1502"/>
    <n v="25.033333333333335"/>
    <s v="sin informacion"/>
    <s v="sin informacion"/>
    <n v="41"/>
    <s v="octubre"/>
    <s v="T"/>
    <m/>
    <s v="sin informacion"/>
    <m/>
    <m/>
    <m/>
  </r>
  <r>
    <n v="152552"/>
    <x v="19"/>
    <s v="Moreno"/>
    <x v="19"/>
    <d v="2018-11-01T00:00:00"/>
    <s v="-"/>
    <s v="Mantenimiento Mecanico"/>
    <d v="2023-10-09T00:00:00"/>
    <d v="1899-12-30T14:43:43"/>
    <d v="2023-10-09T00:00:00"/>
    <d v="1899-12-30T15:06:04"/>
    <n v="1341"/>
    <n v="22.35"/>
    <s v="regulación de celofanadora"/>
    <s v="ajuste"/>
    <n v="41"/>
    <s v="octubre"/>
    <s v="T"/>
    <m/>
    <s v="no"/>
    <m/>
    <m/>
    <m/>
  </r>
  <r>
    <n v="152555"/>
    <x v="0"/>
    <s v="Moreno"/>
    <x v="8"/>
    <d v="2018-11-01T00:00:00"/>
    <s v="-"/>
    <s v="Mantenimiento Mecanico"/>
    <d v="2023-10-09T00:00:00"/>
    <d v="1899-12-30T14:56:42"/>
    <d v="2023-10-09T00:00:00"/>
    <d v="1899-12-30T14:59:54"/>
    <n v="192"/>
    <n v="3.2"/>
    <s v="microparada"/>
    <s v="microparada"/>
    <n v="41"/>
    <s v="octubre"/>
    <s v="T"/>
    <m/>
    <s v="microparada"/>
    <m/>
    <m/>
    <m/>
  </r>
  <r>
    <n v="152558"/>
    <x v="16"/>
    <s v="Moreno"/>
    <x v="12"/>
    <d v="2020-01-13T00:00:00"/>
    <s v="Martín"/>
    <s v="Mantenimiento Mecanico"/>
    <d v="2023-10-09T00:00:00"/>
    <d v="1899-12-30T15:06:53"/>
    <d v="2023-10-09T00:00:00"/>
    <d v="1899-12-30T19:26:17"/>
    <n v="15564"/>
    <n v="259.39999999999998"/>
    <s v="sin informacion"/>
    <s v="sin informacion"/>
    <n v="41"/>
    <s v="octubre"/>
    <s v="T"/>
    <m/>
    <s v="sin informacion"/>
    <m/>
    <m/>
    <m/>
  </r>
  <r>
    <n v="152559"/>
    <x v="0"/>
    <s v="Moreno"/>
    <x v="8"/>
    <d v="2018-11-01T00:00:00"/>
    <s v="-"/>
    <s v="Mantenimiento Mecanico"/>
    <d v="2023-10-09T00:00:00"/>
    <d v="1899-12-30T15:09:31"/>
    <d v="2023-10-09T00:00:00"/>
    <d v="1899-12-30T15:24:04"/>
    <n v="873"/>
    <n v="14.55"/>
    <s v="Regulación"/>
    <s v="ajuste"/>
    <n v="41"/>
    <s v="octubre"/>
    <s v="T"/>
    <m/>
    <s v="no"/>
    <m/>
    <m/>
    <m/>
  </r>
  <r>
    <n v="152561"/>
    <x v="22"/>
    <s v="Moreno"/>
    <x v="19"/>
    <d v="2021-08-24T00:00:00"/>
    <s v="Sebastian "/>
    <s v="Mantenimiento Electrico"/>
    <d v="2023-10-09T00:00:00"/>
    <d v="1899-12-30T15:20:19"/>
    <d v="2023-10-09T00:00:00"/>
    <d v="1899-12-30T15:39:26"/>
    <n v="1147"/>
    <n v="19.116666666666667"/>
    <s v="sin informacion"/>
    <s v="sin informacion"/>
    <n v="41"/>
    <s v="octubre"/>
    <s v="T"/>
    <m/>
    <s v="sin informacion"/>
    <m/>
    <m/>
    <m/>
  </r>
  <r>
    <n v="152566"/>
    <x v="22"/>
    <s v="Moreno"/>
    <x v="19"/>
    <d v="2021-08-24T00:00:00"/>
    <s v="Sebastian "/>
    <s v="Mantenimiento Electrico"/>
    <d v="2023-10-09T00:00:00"/>
    <d v="1899-12-30T16:30:55"/>
    <d v="2023-10-09T00:00:00"/>
    <d v="1899-12-30T18:10:30"/>
    <n v="5975"/>
    <n v="99.583333333333329"/>
    <s v="sin informacion"/>
    <s v="sin informacion"/>
    <n v="41"/>
    <s v="octubre"/>
    <s v="T"/>
    <m/>
    <s v="sin informacion"/>
    <m/>
    <m/>
    <m/>
  </r>
  <r>
    <n v="152570"/>
    <x v="8"/>
    <s v="Moreno"/>
    <x v="4"/>
    <d v="2020-02-20T00:00:00"/>
    <s v="Martín"/>
    <s v="Mantenimiento Electrico"/>
    <d v="2023-10-09T00:00:00"/>
    <d v="1899-12-30T17:26:53"/>
    <d v="2023-10-09T00:00:00"/>
    <d v="1899-12-30T17:45:09"/>
    <n v="1096"/>
    <n v="18.266666666666666"/>
    <s v="sin informacion"/>
    <s v="sin informacion"/>
    <n v="41"/>
    <s v="octubre"/>
    <s v="T"/>
    <m/>
    <s v="sin informacion"/>
    <m/>
    <m/>
    <m/>
  </r>
  <r>
    <n v="152571"/>
    <x v="44"/>
    <s v="Moreno"/>
    <x v="17"/>
    <d v="2018-11-01T00:00:00"/>
    <s v="-"/>
    <s v="Mantenimiento Mecanico"/>
    <d v="2023-10-09T00:00:00"/>
    <d v="1899-12-30T17:40:31"/>
    <d v="2023-10-09T00:00:00"/>
    <d v="1899-12-30T18:53:43"/>
    <n v="4392"/>
    <n v="73.2"/>
    <s v="sin informacion"/>
    <s v="sin informacion"/>
    <n v="41"/>
    <s v="octubre"/>
    <s v="T"/>
    <m/>
    <s v="sin informacion"/>
    <m/>
    <m/>
    <m/>
  </r>
  <r>
    <n v="152573"/>
    <x v="8"/>
    <s v="Moreno"/>
    <x v="4"/>
    <d v="2020-02-20T00:00:00"/>
    <s v="Martín"/>
    <s v="Mantenimiento Mecanico"/>
    <d v="2023-10-09T00:00:00"/>
    <d v="1899-12-30T17:45:22"/>
    <d v="2023-10-09T00:00:00"/>
    <d v="1899-12-30T18:29:37"/>
    <n v="2655"/>
    <n v="44.25"/>
    <s v="sin informacion"/>
    <s v="sin informacion"/>
    <n v="41"/>
    <s v="octubre"/>
    <s v="T"/>
    <m/>
    <s v="sin informacion"/>
    <m/>
    <m/>
    <m/>
  </r>
  <r>
    <n v="152574"/>
    <x v="0"/>
    <s v="Moreno"/>
    <x v="5"/>
    <d v="2018-11-01T00:00:00"/>
    <s v="-"/>
    <s v="Mantenimiento Electrico"/>
    <d v="2023-10-09T00:00:00"/>
    <d v="1899-12-30T17:52:06"/>
    <d v="2023-10-09T00:00:00"/>
    <d v="1899-12-30T18:12:25"/>
    <n v="1219"/>
    <n v="20.316666666666666"/>
    <s v="se acomoda sensor de Transfer"/>
    <s v="ajuste"/>
    <n v="41"/>
    <s v="octubre"/>
    <s v="T"/>
    <m/>
    <s v="no"/>
    <m/>
    <m/>
    <m/>
  </r>
  <r>
    <n v="152576"/>
    <x v="0"/>
    <s v="Moreno"/>
    <x v="15"/>
    <d v="2018-11-01T00:00:00"/>
    <s v="-"/>
    <s v="Mantenimiento Mecanico"/>
    <d v="2023-10-09T00:00:00"/>
    <d v="1899-12-30T18:04:45"/>
    <d v="2023-10-09T00:00:00"/>
    <d v="1899-12-30T18:04:54"/>
    <n v="9"/>
    <n v="0.15"/>
    <s v="microparada"/>
    <s v="microparada"/>
    <n v="41"/>
    <s v="octubre"/>
    <s v="T"/>
    <m/>
    <s v="microparada"/>
    <m/>
    <m/>
    <m/>
  </r>
  <r>
    <n v="152578"/>
    <x v="19"/>
    <s v="Moreno"/>
    <x v="19"/>
    <d v="2018-11-01T00:00:00"/>
    <s v="-"/>
    <s v="Mantenimiento Mecanico"/>
    <d v="2023-10-09T00:00:00"/>
    <d v="1899-12-30T18:10:39"/>
    <d v="2023-10-09T00:00:00"/>
    <d v="1899-12-30T18:52:00"/>
    <n v="2481"/>
    <n v="41.35"/>
    <s v="regulación de celofanadora"/>
    <s v="ajuste"/>
    <n v="41"/>
    <s v="octubre"/>
    <s v="T"/>
    <m/>
    <s v="no"/>
    <m/>
    <m/>
    <m/>
  </r>
  <r>
    <n v="152579"/>
    <x v="12"/>
    <s v="Moreno"/>
    <x v="7"/>
    <d v="2018-11-01T00:00:00"/>
    <s v="-"/>
    <s v="Mantenimiento Electrico"/>
    <d v="2023-10-09T00:00:00"/>
    <d v="1899-12-30T18:18:43"/>
    <d v="2023-10-09T00:00:00"/>
    <d v="1899-12-30T19:01:25"/>
    <n v="2562"/>
    <n v="42.7"/>
    <s v="se configura camara"/>
    <s v="ajuste"/>
    <n v="41"/>
    <s v="octubre"/>
    <s v="T"/>
    <m/>
    <s v="no"/>
    <m/>
    <m/>
    <m/>
  </r>
  <r>
    <n v="152580"/>
    <x v="8"/>
    <s v="Moreno"/>
    <x v="4"/>
    <d v="2020-02-20T00:00:00"/>
    <s v="Martín"/>
    <s v="Mantenimiento Mecanico"/>
    <d v="2023-10-09T00:00:00"/>
    <d v="1899-12-30T18:29:43"/>
    <d v="2023-10-09T00:00:00"/>
    <d v="1899-12-30T19:24:23"/>
    <n v="3280"/>
    <n v="54.666666666666664"/>
    <s v="sin informacion"/>
    <s v="sin informacion"/>
    <n v="41"/>
    <s v="octubre"/>
    <s v="T"/>
    <m/>
    <s v="sin informacion"/>
    <m/>
    <m/>
    <m/>
  </r>
  <r>
    <n v="152581"/>
    <x v="9"/>
    <s v="Moreno"/>
    <x v="6"/>
    <d v="2021-03-03T00:00:00"/>
    <s v="Martín"/>
    <s v="Mantenimiento Mecanico"/>
    <d v="2023-10-09T00:00:00"/>
    <d v="1899-12-30T18:39:39"/>
    <d v="2023-10-09T00:00:00"/>
    <d v="1899-12-30T19:23:58"/>
    <n v="2659"/>
    <n v="44.31666666666667"/>
    <s v="ajustes de nivel de llenado"/>
    <s v="ajuste"/>
    <n v="41"/>
    <s v="octubre"/>
    <s v="T"/>
    <m/>
    <s v="no"/>
    <m/>
    <m/>
    <m/>
  </r>
  <r>
    <n v="152582"/>
    <x v="19"/>
    <s v="Moreno"/>
    <x v="3"/>
    <d v="2021-02-04T00:00:00"/>
    <s v="Victor"/>
    <s v="Mantenimiento Mecanico"/>
    <d v="2023-10-09T00:00:00"/>
    <d v="1899-12-30T18:41:10"/>
    <d v="2023-10-09T00:00:00"/>
    <d v="1899-12-30T19:28:27"/>
    <n v="2837"/>
    <n v="47.283333333333331"/>
    <s v="celofanadora regulación de cuchilla"/>
    <s v="ajuste"/>
    <n v="41"/>
    <s v="octubre"/>
    <s v="T"/>
    <m/>
    <s v="no"/>
    <m/>
    <m/>
    <m/>
  </r>
  <r>
    <n v="152583"/>
    <x v="44"/>
    <s v="Moreno"/>
    <x v="17"/>
    <d v="2018-11-01T00:00:00"/>
    <s v="-"/>
    <s v="Mantenimiento Mecanico"/>
    <d v="2023-10-09T00:00:00"/>
    <d v="1899-12-30T18:54:17"/>
    <d v="2023-10-09T00:00:00"/>
    <d v="1899-12-30T19:32:59"/>
    <n v="2322"/>
    <n v="38.700000000000003"/>
    <s v="sin informacion"/>
    <s v="sin informacion"/>
    <n v="41"/>
    <s v="octubre"/>
    <s v="T"/>
    <m/>
    <s v="sin informacion"/>
    <m/>
    <m/>
    <m/>
  </r>
  <r>
    <n v="152587"/>
    <x v="19"/>
    <s v="Moreno"/>
    <x v="3"/>
    <d v="2021-02-04T00:00:00"/>
    <s v="Victor"/>
    <s v="Mantenimiento Mecanico"/>
    <d v="2023-10-09T00:00:00"/>
    <d v="1899-12-30T19:39:49"/>
    <d v="2023-10-09T00:00:00"/>
    <d v="1899-12-30T19:58:37"/>
    <n v="1128"/>
    <n v="18.8"/>
    <s v="celofanadora regulación de cuchilla"/>
    <s v="ajuste"/>
    <n v="41"/>
    <s v="octubre"/>
    <s v="T"/>
    <m/>
    <s v="no"/>
    <m/>
    <m/>
    <m/>
  </r>
  <r>
    <n v="152588"/>
    <x v="44"/>
    <s v="Moreno"/>
    <x v="17"/>
    <d v="2018-11-01T00:00:00"/>
    <s v="-"/>
    <s v="Mantenimiento Mecanico"/>
    <d v="2023-10-09T00:00:00"/>
    <d v="1899-12-30T19:47:14"/>
    <d v="2023-10-09T00:00:00"/>
    <d v="1899-12-30T20:20:32"/>
    <n v="1998"/>
    <n v="33.299999999999997"/>
    <s v="sin informacion"/>
    <s v="sin informacion"/>
    <n v="41"/>
    <s v="octubre"/>
    <s v="T"/>
    <m/>
    <s v="sin informacion"/>
    <m/>
    <m/>
    <m/>
  </r>
  <r>
    <n v="152590"/>
    <x v="8"/>
    <s v="Moreno"/>
    <x v="4"/>
    <d v="2020-02-20T00:00:00"/>
    <s v="Martín"/>
    <s v="Mantenimiento Mecanico"/>
    <d v="2023-10-09T00:00:00"/>
    <d v="1899-12-30T20:13:52"/>
    <d v="2023-10-10T00:00:00"/>
    <d v="1899-12-30T06:55:51"/>
    <n v="38519"/>
    <n v="641.98333333333335"/>
    <s v="sin informacion"/>
    <s v="sin informacion"/>
    <n v="41"/>
    <s v="octubre"/>
    <s v="T"/>
    <m/>
    <s v="sin informacion"/>
    <m/>
    <m/>
    <m/>
  </r>
  <r>
    <n v="152591"/>
    <x v="19"/>
    <s v="Moreno"/>
    <x v="3"/>
    <d v="2021-02-04T00:00:00"/>
    <s v="Victor"/>
    <s v="Mantenimiento Mecanico"/>
    <d v="2023-10-09T00:00:00"/>
    <d v="1899-12-30T20:26:29"/>
    <d v="2023-10-09T00:00:00"/>
    <d v="1899-12-30T20:45:22"/>
    <n v="1133"/>
    <n v="18.883333333333333"/>
    <s v="regulacion"/>
    <s v="ajuste"/>
    <n v="41"/>
    <s v="octubre"/>
    <s v="T"/>
    <m/>
    <s v="no"/>
    <m/>
    <m/>
    <m/>
  </r>
  <r>
    <n v="152593"/>
    <x v="19"/>
    <s v="Moreno"/>
    <x v="9"/>
    <d v="2018-11-01T00:00:00"/>
    <s v="-"/>
    <s v="Mantenimiento Mecanico"/>
    <d v="2023-10-09T00:00:00"/>
    <d v="1899-12-30T20:40:48"/>
    <d v="2023-10-09T00:00:00"/>
    <d v="1899-12-30T21:39:13"/>
    <n v="3505"/>
    <n v="58.416666666666664"/>
    <s v="sin informacion"/>
    <s v="sin informacion"/>
    <n v="41"/>
    <s v="octubre"/>
    <s v="T"/>
    <m/>
    <s v="sin informacion"/>
    <m/>
    <m/>
    <m/>
  </r>
  <r>
    <n v="152594"/>
    <x v="37"/>
    <s v="Moreno"/>
    <x v="15"/>
    <d v="2018-11-01T00:00:00"/>
    <s v="-"/>
    <s v="Mantenimiento Electrico"/>
    <d v="2023-10-09T00:00:00"/>
    <d v="1899-12-30T20:41:29"/>
    <d v="2023-10-09T00:00:00"/>
    <d v="1899-12-30T21:00:57"/>
    <n v="1168"/>
    <n v="19.466666666666665"/>
    <s v="regulación"/>
    <s v="ajuste"/>
    <n v="41"/>
    <s v="octubre"/>
    <s v="T"/>
    <m/>
    <s v="no"/>
    <m/>
    <m/>
    <m/>
  </r>
  <r>
    <n v="152597"/>
    <x v="19"/>
    <s v="Moreno"/>
    <x v="3"/>
    <d v="2021-02-04T00:00:00"/>
    <s v="Victor"/>
    <s v="Mantenimiento Mecanico"/>
    <d v="2023-10-09T00:00:00"/>
    <d v="1899-12-30T21:19:09"/>
    <d v="2023-10-09T00:00:00"/>
    <d v="1899-12-30T21:46:49"/>
    <n v="1660"/>
    <n v="27.666666666666668"/>
    <s v="sin informacion"/>
    <s v="sin informacion"/>
    <n v="41"/>
    <s v="octubre"/>
    <s v="T"/>
    <m/>
    <s v="sin informacion"/>
    <m/>
    <m/>
    <m/>
  </r>
  <r>
    <n v="152598"/>
    <x v="0"/>
    <s v="Moreno"/>
    <x v="12"/>
    <d v="2018-11-01T00:00:00"/>
    <s v="-"/>
    <s v="Mantenimiento Electrico"/>
    <d v="2023-10-09T00:00:00"/>
    <d v="1899-12-30T21:21:08"/>
    <d v="2023-10-09T00:00:00"/>
    <d v="1899-12-30T21:58:18"/>
    <n v="2230"/>
    <n v="37.166666666666664"/>
    <s v="sin informacion"/>
    <s v="sin informacion"/>
    <n v="41"/>
    <s v="octubre"/>
    <s v="T"/>
    <m/>
    <s v="sin informacion"/>
    <m/>
    <m/>
    <m/>
  </r>
  <r>
    <n v="152606"/>
    <x v="0"/>
    <s v="Moreno"/>
    <x v="7"/>
    <d v="2018-11-01T00:00:00"/>
    <s v="-"/>
    <s v="Mantenimiento Electrico"/>
    <d v="2023-10-10T00:00:00"/>
    <d v="1899-12-30T06:23:41"/>
    <d v="2023-10-10T00:00:00"/>
    <d v="1899-12-30T06:41:56"/>
    <n v="1095"/>
    <n v="18.25"/>
    <s v="sin informacion"/>
    <s v="sin informacion"/>
    <n v="41"/>
    <s v="octubre"/>
    <s v="M"/>
    <m/>
    <s v="sin informacion"/>
    <m/>
    <m/>
    <m/>
  </r>
  <r>
    <n v="152609"/>
    <x v="9"/>
    <s v="Moreno"/>
    <x v="6"/>
    <d v="2021-03-03T00:00:00"/>
    <s v="Martín"/>
    <s v="Mantenimiento Mecanico"/>
    <d v="2023-10-10T00:00:00"/>
    <d v="1899-12-30T07:04:28"/>
    <d v="2023-10-10T00:00:00"/>
    <d v="1899-12-30T07:13:13"/>
    <n v="525"/>
    <n v="8.75"/>
    <s v="microparada"/>
    <s v="microparada"/>
    <n v="41"/>
    <s v="octubre"/>
    <s v="M"/>
    <m/>
    <s v="microparada"/>
    <m/>
    <m/>
    <m/>
  </r>
  <r>
    <n v="152612"/>
    <x v="6"/>
    <s v="Moreno"/>
    <x v="6"/>
    <d v="2018-11-01T00:00:00"/>
    <s v="-"/>
    <s v="Mantenimiento Mecanico"/>
    <d v="2023-10-10T00:00:00"/>
    <d v="1899-12-30T07:57:30"/>
    <d v="2023-10-10T00:00:00"/>
    <d v="1899-12-30T08:56:07"/>
    <n v="3517"/>
    <n v="58.616666666666667"/>
    <s v="sin informacion"/>
    <s v="sin informacion"/>
    <n v="41"/>
    <s v="octubre"/>
    <s v="M"/>
    <m/>
    <s v="sin informacion"/>
    <m/>
    <m/>
    <m/>
  </r>
  <r>
    <n v="152618"/>
    <x v="9"/>
    <s v="Moreno"/>
    <x v="6"/>
    <d v="2021-03-03T00:00:00"/>
    <s v="Martín"/>
    <s v="Mantenimiento Mecanico"/>
    <d v="2023-10-10T00:00:00"/>
    <d v="1899-12-30T09:50:20"/>
    <d v="2023-10-10T00:00:00"/>
    <d v="1899-12-30T14:32:51"/>
    <n v="16951"/>
    <n v="282.51666666666665"/>
    <s v="sin informacion"/>
    <s v="sin informacion"/>
    <n v="41"/>
    <s v="octubre"/>
    <s v="M"/>
    <m/>
    <s v="sin informacion"/>
    <m/>
    <m/>
    <m/>
  </r>
  <r>
    <n v="152624"/>
    <x v="11"/>
    <s v="Moreno"/>
    <x v="8"/>
    <d v="2018-11-01T00:00:00"/>
    <s v="-"/>
    <s v="Mantenimiento Mecanico"/>
    <d v="2023-10-10T00:00:00"/>
    <d v="1899-12-30T11:32:42"/>
    <d v="2023-10-10T00:00:00"/>
    <d v="1899-12-30T12:22:05"/>
    <n v="2963"/>
    <n v="49.383333333333333"/>
    <s v="sin informacion"/>
    <s v="sin informacion"/>
    <n v="41"/>
    <s v="octubre"/>
    <s v="M"/>
    <m/>
    <s v="sin informacion"/>
    <m/>
    <m/>
    <m/>
  </r>
  <r>
    <n v="152628"/>
    <x v="10"/>
    <s v="Moreno"/>
    <x v="7"/>
    <d v="2020-09-30T00:00:00"/>
    <s v="Martín"/>
    <s v="Mantenimiento Mecanico"/>
    <d v="2023-10-10T00:00:00"/>
    <d v="1899-12-30T12:08:48"/>
    <d v="2023-10-10T00:00:00"/>
    <d v="1899-12-30T14:33:34"/>
    <n v="8686"/>
    <n v="144.76666666666668"/>
    <s v="sin informacion"/>
    <s v="sin informacion"/>
    <n v="41"/>
    <s v="octubre"/>
    <s v="M"/>
    <m/>
    <s v="sin informacion"/>
    <m/>
    <m/>
    <m/>
  </r>
  <r>
    <n v="152635"/>
    <x v="17"/>
    <s v="Moreno"/>
    <x v="11"/>
    <d v="2021-03-08T00:00:00"/>
    <s v="Martín"/>
    <s v="Mantenimiento Mecanico"/>
    <d v="2023-10-10T00:00:00"/>
    <d v="1899-12-30T13:20:20"/>
    <d v="2023-10-10T00:00:00"/>
    <d v="1899-12-30T14:16:29"/>
    <n v="3369"/>
    <n v="56.15"/>
    <s v="se corto rodante"/>
    <s v="rotura"/>
    <n v="41"/>
    <s v="octubre"/>
    <s v="M"/>
    <m/>
    <s v="si"/>
    <m/>
    <m/>
    <m/>
  </r>
  <r>
    <n v="152638"/>
    <x v="9"/>
    <s v="Moreno"/>
    <x v="6"/>
    <d v="2021-03-03T00:00:00"/>
    <s v="Martín"/>
    <s v="Mantenimiento Mecanico"/>
    <d v="2023-10-10T00:00:00"/>
    <d v="1899-12-30T14:32:59"/>
    <d v="2023-10-10T00:00:00"/>
    <d v="1899-12-30T14:56:47"/>
    <n v="1428"/>
    <n v="23.8"/>
    <s v="regulación por variación de llenado"/>
    <s v="ajuste"/>
    <n v="41"/>
    <s v="octubre"/>
    <s v="T"/>
    <m/>
    <s v="no"/>
    <m/>
    <m/>
    <m/>
  </r>
  <r>
    <n v="152639"/>
    <x v="22"/>
    <s v="Moreno"/>
    <x v="19"/>
    <d v="2021-08-24T00:00:00"/>
    <s v="Sebastian "/>
    <s v="Mantenimiento Mecanico"/>
    <d v="2023-10-10T00:00:00"/>
    <d v="1899-12-30T14:34:39"/>
    <d v="2023-10-10T00:00:00"/>
    <d v="1899-12-30T14:48:08"/>
    <n v="809"/>
    <n v="13.483333333333333"/>
    <s v=" se cambió filtro en láser"/>
    <s v="rotura"/>
    <n v="41"/>
    <s v="octubre"/>
    <s v="T"/>
    <m/>
    <s v="si"/>
    <m/>
    <m/>
    <m/>
  </r>
  <r>
    <n v="152640"/>
    <x v="22"/>
    <s v="Moreno"/>
    <x v="19"/>
    <d v="2021-08-24T00:00:00"/>
    <s v="Sebastian "/>
    <s v="Mantenimiento Electrico"/>
    <d v="2023-10-10T00:00:00"/>
    <d v="1899-12-30T14:55:16"/>
    <d v="2023-10-10T00:00:00"/>
    <d v="1899-12-30T15:02:49"/>
    <n v="453"/>
    <n v="7.55"/>
    <s v="microparada"/>
    <s v="microparada"/>
    <n v="41"/>
    <s v="octubre"/>
    <s v="T"/>
    <m/>
    <s v="microparada"/>
    <m/>
    <m/>
    <m/>
  </r>
  <r>
    <n v="152642"/>
    <x v="9"/>
    <s v="Moreno"/>
    <x v="6"/>
    <d v="2021-03-03T00:00:00"/>
    <s v="Martín"/>
    <s v="Mantenimiento Mecanico"/>
    <d v="2023-10-10T00:00:00"/>
    <d v="1899-12-30T15:20:05"/>
    <d v="2023-10-10T00:00:00"/>
    <d v="1899-12-30T15:32:12"/>
    <n v="727"/>
    <n v="12.116666666666667"/>
    <s v="se ajusta tornillo de centrador de pínceles"/>
    <s v="rotura"/>
    <n v="41"/>
    <s v="octubre"/>
    <s v="T"/>
    <m/>
    <s v="no"/>
    <m/>
    <m/>
    <m/>
  </r>
  <r>
    <n v="152643"/>
    <x v="22"/>
    <s v="Moreno"/>
    <x v="19"/>
    <d v="2021-08-24T00:00:00"/>
    <s v="Sebastian "/>
    <s v="Mantenimiento Electrico"/>
    <d v="2023-10-10T00:00:00"/>
    <d v="1899-12-30T15:30:26"/>
    <d v="2023-10-10T00:00:00"/>
    <d v="1899-12-30T19:29:50"/>
    <n v="14364"/>
    <n v="239.4"/>
    <s v=" se cambió filtro en láser"/>
    <s v="rotura"/>
    <n v="41"/>
    <s v="octubre"/>
    <s v="T"/>
    <m/>
    <s v="si"/>
    <m/>
    <m/>
    <m/>
  </r>
  <r>
    <n v="152648"/>
    <x v="24"/>
    <s v="Moreno"/>
    <x v="7"/>
    <d v="2018-11-01T00:00:00"/>
    <s v="-"/>
    <s v="Mantenimiento Mecanico"/>
    <d v="2023-10-10T00:00:00"/>
    <d v="1899-12-30T16:54:02"/>
    <d v="2023-10-10T00:00:00"/>
    <d v="1899-12-30T16:57:39"/>
    <n v="217"/>
    <n v="3.6166666666666667"/>
    <s v="microparada"/>
    <s v="microparada"/>
    <n v="41"/>
    <s v="octubre"/>
    <s v="T"/>
    <m/>
    <s v="microparada"/>
    <m/>
    <m/>
    <m/>
  </r>
  <r>
    <n v="152651"/>
    <x v="10"/>
    <s v="Moreno"/>
    <x v="7"/>
    <d v="2020-09-30T00:00:00"/>
    <s v="Martín"/>
    <s v="Mantenimiento Mecanico"/>
    <d v="2023-10-10T00:00:00"/>
    <d v="1899-12-30T17:07:40"/>
    <d v="2023-10-10T00:00:00"/>
    <d v="1899-12-30T17:31:39"/>
    <n v="1439"/>
    <n v="23.983333333333334"/>
    <s v="celofanadora se le más tensión a correa de motor principal"/>
    <s v="ajuste"/>
    <n v="41"/>
    <s v="octubre"/>
    <s v="T"/>
    <m/>
    <s v="no"/>
    <m/>
    <m/>
    <m/>
  </r>
  <r>
    <n v="152653"/>
    <x v="9"/>
    <s v="Moreno"/>
    <x v="6"/>
    <d v="2021-03-03T00:00:00"/>
    <s v="Martín"/>
    <s v="Mantenimiento Mecanico"/>
    <d v="2023-10-10T00:00:00"/>
    <d v="1899-12-30T17:42:04"/>
    <d v="2023-10-10T00:00:00"/>
    <d v="1899-12-30T18:51:15"/>
    <n v="4151"/>
    <n v="69.183333333333337"/>
    <s v="regulación por variación de llenado"/>
    <s v="ajuste"/>
    <n v="41"/>
    <s v="octubre"/>
    <s v="T"/>
    <m/>
    <s v="no"/>
    <m/>
    <m/>
    <m/>
  </r>
  <r>
    <n v="152655"/>
    <x v="2"/>
    <s v="Moreno"/>
    <x v="12"/>
    <d v="2020-02-21T00:00:00"/>
    <s v="Martín"/>
    <s v="Mantenimiento Mecanico"/>
    <d v="2023-10-10T00:00:00"/>
    <d v="1899-12-30T18:20:31"/>
    <d v="2023-10-10T00:00:00"/>
    <d v="1899-12-30T18:26:44"/>
    <n v="373"/>
    <n v="6.2166666666666668"/>
    <s v="microparada"/>
    <s v="microparada"/>
    <n v="41"/>
    <s v="octubre"/>
    <s v="T"/>
    <m/>
    <s v="microparada"/>
    <m/>
    <m/>
    <m/>
  </r>
  <r>
    <n v="152658"/>
    <x v="10"/>
    <s v="Moreno"/>
    <x v="7"/>
    <d v="2020-09-30T00:00:00"/>
    <s v="Martín"/>
    <s v="Mantenimiento Mecanico"/>
    <d v="2023-10-10T00:00:00"/>
    <d v="1899-12-30T18:38:46"/>
    <d v="2023-10-10T00:00:00"/>
    <d v="1899-12-30T18:58:53"/>
    <n v="1207"/>
    <n v="20.116666666666667"/>
    <s v=" celofanadora se cambió bisturí"/>
    <s v="ajuste"/>
    <n v="41"/>
    <s v="octubre"/>
    <s v="T"/>
    <m/>
    <s v="si"/>
    <m/>
    <m/>
    <m/>
  </r>
  <r>
    <n v="152661"/>
    <x v="19"/>
    <s v="Moreno"/>
    <x v="19"/>
    <d v="2018-11-01T00:00:00"/>
    <s v="-"/>
    <s v="Mantenimiento Mecanico"/>
    <d v="2023-10-10T00:00:00"/>
    <d v="1899-12-30T19:29:55"/>
    <d v="2023-10-10T00:00:00"/>
    <d v="1899-12-30T20:43:44"/>
    <n v="4429"/>
    <n v="73.816666666666663"/>
    <s v="sin informacion"/>
    <s v="sin informacion"/>
    <n v="41"/>
    <s v="octubre"/>
    <s v="T"/>
    <m/>
    <s v="sin informacion"/>
    <m/>
    <m/>
    <m/>
  </r>
  <r>
    <n v="152665"/>
    <x v="0"/>
    <s v="Moreno"/>
    <x v="15"/>
    <d v="2018-11-01T00:00:00"/>
    <s v="-"/>
    <s v="Mantenimiento Mecanico"/>
    <d v="2023-10-10T00:00:00"/>
    <d v="1899-12-30T20:13:15"/>
    <d v="2023-10-10T00:00:00"/>
    <d v="1899-12-30T20:13:20"/>
    <n v="5"/>
    <n v="8.3333333333333329E-2"/>
    <s v="microparada"/>
    <s v="microparada"/>
    <n v="41"/>
    <s v="octubre"/>
    <s v="T"/>
    <m/>
    <s v="microparada"/>
    <m/>
    <m/>
    <m/>
  </r>
  <r>
    <n v="152667"/>
    <x v="0"/>
    <s v="Moreno"/>
    <x v="12"/>
    <d v="2018-11-01T00:00:00"/>
    <s v="-"/>
    <s v="Mantenimiento Mecanico"/>
    <d v="2023-10-10T00:00:00"/>
    <d v="1899-12-30T20:29:59"/>
    <d v="2023-10-10T00:00:00"/>
    <d v="1899-12-30T20:34:40"/>
    <n v="281"/>
    <n v="4.6833333333333336"/>
    <s v="microparada"/>
    <s v="microparada"/>
    <n v="41"/>
    <s v="octubre"/>
    <s v="T"/>
    <m/>
    <s v="microparada"/>
    <m/>
    <m/>
    <m/>
  </r>
  <r>
    <n v="152668"/>
    <x v="19"/>
    <s v="Moreno"/>
    <x v="12"/>
    <d v="2020-02-21T00:00:00"/>
    <s v="Martín"/>
    <s v="Mantenimiento Mecanico"/>
    <d v="2023-10-10T00:00:00"/>
    <d v="1899-12-30T20:36:28"/>
    <d v="2023-10-11T00:00:00"/>
    <d v="1899-12-30T00:09:23"/>
    <n v="12775"/>
    <n v="212.91666666666666"/>
    <s v="sin informacion"/>
    <s v="sin informacion"/>
    <n v="41"/>
    <s v="octubre"/>
    <s v="T"/>
    <m/>
    <s v="sin informacion"/>
    <m/>
    <m/>
    <m/>
  </r>
  <r>
    <n v="152678"/>
    <x v="11"/>
    <s v="Moreno"/>
    <x v="3"/>
    <d v="2021-02-04T00:00:00"/>
    <s v="Victor"/>
    <s v="Mantenimiento Mecanico"/>
    <d v="2023-10-11T00:00:00"/>
    <d v="1899-12-30T07:08:00"/>
    <d v="2023-10-11T00:00:00"/>
    <d v="1899-12-30T07:21:49"/>
    <n v="829"/>
    <n v="13.816666666666666"/>
    <s v="sin informacion"/>
    <s v="sin informacion"/>
    <n v="41"/>
    <s v="octubre"/>
    <s v="M"/>
    <m/>
    <s v="sin informacion"/>
    <m/>
    <m/>
    <m/>
  </r>
  <r>
    <n v="152683"/>
    <x v="33"/>
    <s v="Moreno"/>
    <x v="15"/>
    <d v="2018-11-01T00:00:00"/>
    <s v="-"/>
    <s v="Mantenimiento Electrico"/>
    <d v="2023-10-11T00:00:00"/>
    <d v="1899-12-30T07:43:34"/>
    <d v="2023-10-11T00:00:00"/>
    <d v="1899-12-30T08:25:34"/>
    <n v="2520"/>
    <n v="42"/>
    <s v="sin informacion"/>
    <s v="sin informacion"/>
    <n v="41"/>
    <s v="octubre"/>
    <s v="M"/>
    <m/>
    <s v="sin informacion"/>
    <m/>
    <m/>
    <m/>
  </r>
  <r>
    <n v="152687"/>
    <x v="11"/>
    <s v="Moreno"/>
    <x v="8"/>
    <d v="2018-11-01T00:00:00"/>
    <s v="-"/>
    <s v="Mantenimiento Mecanico"/>
    <d v="2023-10-11T00:00:00"/>
    <d v="1899-12-30T08:39:42"/>
    <d v="2023-10-11T00:00:00"/>
    <d v="1899-12-30T09:05:10"/>
    <n v="1528"/>
    <n v="25.466666666666665"/>
    <s v="sin informacion"/>
    <s v="sin informacion"/>
    <n v="41"/>
    <s v="octubre"/>
    <s v="M"/>
    <m/>
    <s v="sin informacion"/>
    <m/>
    <m/>
    <m/>
  </r>
  <r>
    <n v="152689"/>
    <x v="12"/>
    <s v="Moreno"/>
    <x v="7"/>
    <d v="2018-11-01T00:00:00"/>
    <s v="-"/>
    <s v="Mantenimiento Electrico"/>
    <d v="2023-10-11T00:00:00"/>
    <d v="1899-12-30T09:07:11"/>
    <d v="2023-10-11T00:00:00"/>
    <d v="1899-12-30T11:01:19"/>
    <n v="6848"/>
    <n v="114.13333333333334"/>
    <s v="sin informacion"/>
    <s v="sin informacion"/>
    <n v="41"/>
    <s v="octubre"/>
    <s v="M"/>
    <m/>
    <s v="sin informacion"/>
    <m/>
    <m/>
    <m/>
  </r>
  <r>
    <n v="152691"/>
    <x v="0"/>
    <s v="Moreno"/>
    <x v="2"/>
    <d v="2018-11-01T00:00:00"/>
    <s v="-"/>
    <s v="Mantenimiento Mecanico"/>
    <d v="2023-10-11T00:00:00"/>
    <d v="1899-12-30T09:52:57"/>
    <d v="2023-10-11T00:00:00"/>
    <d v="1899-12-30T10:08:12"/>
    <n v="915"/>
    <n v="15.25"/>
    <s v="sin informacion"/>
    <s v="sin informacion"/>
    <n v="41"/>
    <s v="octubre"/>
    <s v="M"/>
    <m/>
    <s v="sin informacion"/>
    <m/>
    <m/>
    <m/>
  </r>
  <r>
    <n v="152692"/>
    <x v="50"/>
    <s v="Moreno"/>
    <x v="21"/>
    <d v="2022-06-24T00:00:00"/>
    <s v="Natalio"/>
    <s v="Mantenimiento Mecanico"/>
    <d v="2023-10-11T00:00:00"/>
    <d v="1899-12-30T09:54:25"/>
    <d v="2023-10-11T00:00:00"/>
    <d v="1899-12-30T11:58:51"/>
    <n v="7466"/>
    <n v="124.43333333333334"/>
    <s v="sin informacion"/>
    <s v="sin informacion"/>
    <n v="41"/>
    <s v="octubre"/>
    <s v="M"/>
    <m/>
    <s v="sin informacion"/>
    <m/>
    <m/>
    <m/>
  </r>
  <r>
    <n v="152696"/>
    <x v="1"/>
    <s v="Moreno"/>
    <x v="2"/>
    <d v="2020-10-16T00:00:00"/>
    <s v="Martín"/>
    <s v="Mantenimiento Electrico"/>
    <d v="2023-10-11T00:00:00"/>
    <d v="1899-12-30T10:32:08"/>
    <d v="2023-10-11T00:00:00"/>
    <d v="1899-12-30T11:05:06"/>
    <n v="1978"/>
    <n v="32.966666666666669"/>
    <s v="sin informacion"/>
    <s v="sin informacion"/>
    <n v="41"/>
    <s v="octubre"/>
    <s v="M"/>
    <m/>
    <s v="sin informacion"/>
    <m/>
    <m/>
    <m/>
  </r>
  <r>
    <n v="152698"/>
    <x v="21"/>
    <s v="Moreno"/>
    <x v="7"/>
    <d v="2018-11-01T00:00:00"/>
    <s v="-"/>
    <s v="Mantenimiento Mecanico"/>
    <d v="2023-10-11T00:00:00"/>
    <d v="1899-12-30T11:01:44"/>
    <d v="2023-10-11T00:00:00"/>
    <d v="1899-12-30T11:03:09"/>
    <n v="85"/>
    <n v="1.4166666666666667"/>
    <s v="microparada"/>
    <s v="microparada"/>
    <n v="41"/>
    <s v="octubre"/>
    <s v="M"/>
    <m/>
    <s v="microparada"/>
    <m/>
    <m/>
    <m/>
  </r>
  <r>
    <n v="152700"/>
    <x v="21"/>
    <s v="Moreno"/>
    <x v="7"/>
    <d v="2018-11-01T00:00:00"/>
    <s v="-"/>
    <s v="Mantenimiento Electrico"/>
    <d v="2023-10-11T00:00:00"/>
    <d v="1899-12-30T11:03:23"/>
    <d v="2023-10-11T00:00:00"/>
    <d v="1899-12-30T11:57:40"/>
    <n v="3257"/>
    <n v="54.283333333333331"/>
    <s v="sin informacion"/>
    <s v="sin informacion"/>
    <n v="41"/>
    <s v="octubre"/>
    <s v="M"/>
    <m/>
    <s v="sin informacion"/>
    <m/>
    <m/>
    <m/>
  </r>
  <r>
    <n v="152701"/>
    <x v="1"/>
    <s v="Moreno"/>
    <x v="2"/>
    <d v="2020-10-16T00:00:00"/>
    <s v="Martín"/>
    <s v="Mantenimiento Electrico"/>
    <d v="2023-10-11T00:00:00"/>
    <d v="1899-12-30T11:05:18"/>
    <d v="2023-10-11T00:00:00"/>
    <d v="1899-12-30T11:57:10"/>
    <n v="3112"/>
    <n v="51.866666666666667"/>
    <s v="sin informacion"/>
    <s v="sin informacion"/>
    <n v="41"/>
    <s v="octubre"/>
    <s v="M"/>
    <m/>
    <s v="sin informacion"/>
    <m/>
    <m/>
    <m/>
  </r>
  <r>
    <n v="152716"/>
    <x v="6"/>
    <s v="Moreno"/>
    <x v="8"/>
    <d v="2018-11-01T00:00:00"/>
    <s v="-"/>
    <s v="Mantenimiento Mecanico"/>
    <d v="2023-10-11T00:00:00"/>
    <d v="1899-12-30T14:45:00"/>
    <d v="2023-10-11T00:00:00"/>
    <d v="1899-12-30T15:48:28"/>
    <n v="3808"/>
    <n v="63.466666666666669"/>
    <s v="regulacion de etiqueta"/>
    <s v="ajuste"/>
    <n v="41"/>
    <s v="octubre"/>
    <s v="T"/>
    <m/>
    <s v="no"/>
    <m/>
    <m/>
    <m/>
  </r>
  <r>
    <n v="152719"/>
    <x v="2"/>
    <s v="Moreno"/>
    <x v="3"/>
    <d v="2021-02-04T00:00:00"/>
    <s v="Victor"/>
    <s v="Mantenimiento Mecanico"/>
    <d v="2023-10-11T00:00:00"/>
    <d v="1899-12-30T14:56:54"/>
    <d v="2023-10-11T00:00:00"/>
    <d v="1899-12-30T15:02:03"/>
    <n v="309"/>
    <n v="5.15"/>
    <s v="microparada"/>
    <s v="microparada"/>
    <n v="41"/>
    <s v="octubre"/>
    <s v="T"/>
    <m/>
    <s v="microparada"/>
    <m/>
    <m/>
    <m/>
  </r>
  <r>
    <n v="152720"/>
    <x v="6"/>
    <s v="Moreno"/>
    <x v="16"/>
    <d v="2018-11-01T00:00:00"/>
    <s v="-"/>
    <s v="Mantenimiento Mecanico"/>
    <d v="2023-10-11T00:00:00"/>
    <d v="1899-12-30T15:20:28"/>
    <d v="2023-10-11T00:00:00"/>
    <d v="1899-12-30T16:22:54"/>
    <n v="3746"/>
    <n v="62.43333333333333"/>
    <s v="sin informacion"/>
    <s v="sin informacion"/>
    <n v="41"/>
    <s v="octubre"/>
    <s v="T"/>
    <m/>
    <s v="sin informacion"/>
    <m/>
    <m/>
    <m/>
  </r>
  <r>
    <n v="152721"/>
    <x v="0"/>
    <s v="Moreno"/>
    <x v="12"/>
    <d v="2018-11-01T00:00:00"/>
    <s v="-"/>
    <s v="Mantenimiento Mecanico"/>
    <d v="2023-10-11T00:00:00"/>
    <d v="1899-12-30T15:25:11"/>
    <d v="2023-10-11T00:00:00"/>
    <d v="1899-12-30T17:14:22"/>
    <n v="6551"/>
    <n v="109.18333333333334"/>
    <s v="sin informacion"/>
    <s v="sin informacion"/>
    <n v="41"/>
    <s v="octubre"/>
    <s v="T"/>
    <m/>
    <s v="sin informacion"/>
    <m/>
    <m/>
    <m/>
  </r>
  <r>
    <n v="152723"/>
    <x v="35"/>
    <s v="Moreno"/>
    <x v="18"/>
    <d v="2018-11-01T00:00:00"/>
    <s v="-"/>
    <s v="Mantenimiento Mecanico"/>
    <d v="2023-10-11T00:00:00"/>
    <d v="1899-12-30T15:42:57"/>
    <d v="2023-10-11T00:00:00"/>
    <d v="1899-12-30T15:50:11"/>
    <n v="434"/>
    <n v="7.2333333333333334"/>
    <s v="microparada"/>
    <s v="microparada"/>
    <n v="41"/>
    <s v="octubre"/>
    <s v="T"/>
    <m/>
    <s v="microparada"/>
    <m/>
    <m/>
    <m/>
  </r>
  <r>
    <n v="152724"/>
    <x v="25"/>
    <s v="Moreno"/>
    <x v="11"/>
    <d v="2018-11-01T00:00:00"/>
    <s v="-"/>
    <s v="Mantenimiento Mecanico"/>
    <d v="2023-10-11T00:00:00"/>
    <d v="1899-12-30T15:43:27"/>
    <d v="2023-10-11T00:00:00"/>
    <d v="1899-12-30T16:21:15"/>
    <n v="2268"/>
    <n v="37.799999999999997"/>
    <s v="calibración de brazo ABB"/>
    <s v="ajuste"/>
    <n v="41"/>
    <s v="octubre"/>
    <s v="T"/>
    <m/>
    <s v="no"/>
    <m/>
    <m/>
    <m/>
  </r>
  <r>
    <n v="152733"/>
    <x v="0"/>
    <s v="Moreno"/>
    <x v="12"/>
    <d v="2018-11-01T00:00:00"/>
    <s v="-"/>
    <s v="Mantenimiento Mecanico"/>
    <d v="2023-10-11T00:00:00"/>
    <d v="1899-12-30T17:29:30"/>
    <d v="2023-10-11T00:00:00"/>
    <d v="1899-12-30T18:11:46"/>
    <n v="2536"/>
    <n v="42.266666666666666"/>
    <s v="sin informacion"/>
    <s v="sin informacion"/>
    <n v="41"/>
    <s v="octubre"/>
    <s v="T"/>
    <m/>
    <s v="sin informacion"/>
    <m/>
    <m/>
    <m/>
  </r>
  <r>
    <n v="152734"/>
    <x v="22"/>
    <s v="Moreno"/>
    <x v="19"/>
    <d v="2021-08-24T00:00:00"/>
    <s v="Sebastian "/>
    <s v="Mantenimiento Electrico"/>
    <d v="2023-10-11T00:00:00"/>
    <d v="1899-12-30T17:59:01"/>
    <d v="2023-10-11T00:00:00"/>
    <d v="1899-12-30T18:20:19"/>
    <n v="1278"/>
    <n v="21.3"/>
    <s v="sin informacion"/>
    <s v="sin informacion"/>
    <n v="41"/>
    <s v="octubre"/>
    <s v="T"/>
    <m/>
    <s v="sin informacion"/>
    <m/>
    <m/>
    <m/>
  </r>
  <r>
    <n v="152740"/>
    <x v="6"/>
    <s v="Moreno"/>
    <x v="8"/>
    <d v="2018-11-01T00:00:00"/>
    <s v="-"/>
    <s v="Mantenimiento Mecanico"/>
    <d v="2023-10-11T00:00:00"/>
    <d v="1899-12-30T18:44:48"/>
    <d v="2023-10-11T00:00:00"/>
    <d v="1899-12-30T18:55:09"/>
    <n v="621"/>
    <n v="10.35"/>
    <s v="sin informacion"/>
    <s v="sin informacion"/>
    <n v="41"/>
    <s v="octubre"/>
    <s v="T"/>
    <m/>
    <s v="sin informacion"/>
    <m/>
    <m/>
    <m/>
  </r>
  <r>
    <n v="152744"/>
    <x v="27"/>
    <s v="Moreno"/>
    <x v="1"/>
    <d v="2018-11-01T00:00:00"/>
    <s v="-"/>
    <s v="Mantenimiento Mecanico"/>
    <d v="2023-10-11T00:00:00"/>
    <d v="1899-12-30T19:32:24"/>
    <d v="2023-10-11T00:00:00"/>
    <d v="1899-12-30T19:35:14"/>
    <n v="170"/>
    <n v="2.8333333333333335"/>
    <s v="microparada"/>
    <s v="microparada"/>
    <n v="41"/>
    <s v="octubre"/>
    <s v="T"/>
    <m/>
    <s v="microparada"/>
    <m/>
    <m/>
    <m/>
  </r>
  <r>
    <n v="152745"/>
    <x v="11"/>
    <s v="Moreno"/>
    <x v="8"/>
    <d v="2018-11-01T00:00:00"/>
    <s v="-"/>
    <s v="Mantenimiento Mecanico"/>
    <d v="2023-10-11T00:00:00"/>
    <d v="1899-12-30T19:51:33"/>
    <d v="2023-10-11T00:00:00"/>
    <d v="1899-12-30T19:56:49"/>
    <n v="316"/>
    <n v="5.2666666666666666"/>
    <s v="microparada"/>
    <s v="microparada"/>
    <n v="41"/>
    <s v="octubre"/>
    <s v="T"/>
    <m/>
    <s v="microparada"/>
    <m/>
    <m/>
    <m/>
  </r>
  <r>
    <n v="152746"/>
    <x v="38"/>
    <s v="Moreno"/>
    <x v="6"/>
    <d v="2019-10-08T00:00:00"/>
    <s v="Martín"/>
    <s v="Mantenimiento Mecanico"/>
    <d v="2023-10-11T00:00:00"/>
    <d v="1899-12-30T20:16:32"/>
    <d v="2023-10-11T00:00:00"/>
    <d v="1899-12-30T20:19:49"/>
    <n v="197"/>
    <n v="3.2833333333333332"/>
    <s v="microparada"/>
    <s v="microparada"/>
    <n v="41"/>
    <s v="octubre"/>
    <s v="T"/>
    <m/>
    <s v="microparada"/>
    <m/>
    <m/>
    <m/>
  </r>
  <r>
    <n v="152757"/>
    <x v="0"/>
    <s v="Moreno"/>
    <x v="21"/>
    <d v="2019-09-24T00:00:00"/>
    <s v="Sebastian "/>
    <s v="Mantenimiento Mecanico"/>
    <d v="2023-10-12T00:00:00"/>
    <d v="1899-12-30T07:21:28"/>
    <d v="2023-10-16T00:00:00"/>
    <d v="1899-12-30T06:02:48"/>
    <n v="340880"/>
    <n v="5681.333333333333"/>
    <s v="sin informacion"/>
    <s v="sin informacion"/>
    <n v="42"/>
    <s v="octubre"/>
    <s v="M"/>
    <m/>
    <s v="sin informacion"/>
    <m/>
    <m/>
    <m/>
  </r>
  <r>
    <n v="152772"/>
    <x v="2"/>
    <s v="Moreno"/>
    <x v="3"/>
    <d v="2021-02-04T00:00:00"/>
    <s v="Victor"/>
    <s v="Mantenimiento Mecanico"/>
    <d v="2023-10-12T00:00:00"/>
    <d v="1899-12-30T12:06:00"/>
    <d v="2023-10-12T00:00:00"/>
    <d v="1899-12-30T14:23:11"/>
    <n v="8231"/>
    <n v="137.18333333333334"/>
    <s v="sin informacion"/>
    <s v="sin informacion"/>
    <n v="41"/>
    <s v="octubre"/>
    <s v="M"/>
    <m/>
    <s v="sin informacion"/>
    <m/>
    <m/>
    <m/>
  </r>
  <r>
    <n v="152779"/>
    <x v="44"/>
    <s v="Moreno"/>
    <x v="17"/>
    <d v="2018-11-01T00:00:00"/>
    <s v="-"/>
    <s v="Mantenimiento Mecanico"/>
    <d v="2023-10-12T00:00:00"/>
    <d v="1899-12-30T14:35:30"/>
    <d v="2023-10-12T00:00:00"/>
    <d v="1899-12-30T15:03:00"/>
    <n v="1650"/>
    <n v="27.5"/>
    <s v="sin informacion"/>
    <s v="sin informacion"/>
    <n v="41"/>
    <s v="octubre"/>
    <s v="T"/>
    <m/>
    <s v="sin informacion"/>
    <m/>
    <m/>
    <m/>
  </r>
  <r>
    <n v="152782"/>
    <x v="12"/>
    <s v="Moreno"/>
    <x v="7"/>
    <d v="2018-11-01T00:00:00"/>
    <s v="-"/>
    <s v="Mantenimiento Electrico"/>
    <d v="2023-10-12T00:00:00"/>
    <d v="1899-12-30T14:40:16"/>
    <d v="2023-10-12T00:00:00"/>
    <d v="1899-12-30T15:07:12"/>
    <n v="1616"/>
    <n v="26.933333333333334"/>
    <s v="regulación de camara"/>
    <s v="ajuste"/>
    <n v="41"/>
    <s v="octubre"/>
    <s v="T"/>
    <m/>
    <s v="no"/>
    <m/>
    <m/>
    <m/>
  </r>
  <r>
    <n v="152785"/>
    <x v="0"/>
    <s v="Moreno"/>
    <x v="2"/>
    <d v="2018-11-01T00:00:00"/>
    <s v="-"/>
    <s v="Mantenimiento Mecanico"/>
    <d v="2023-10-12T00:00:00"/>
    <d v="1899-12-30T15:10:27"/>
    <d v="2023-10-12T00:00:00"/>
    <d v="1899-12-30T18:05:22"/>
    <n v="10495"/>
    <n v="174.91666666666666"/>
    <s v="sin informacion"/>
    <s v="sin informacion"/>
    <n v="41"/>
    <s v="octubre"/>
    <s v="T"/>
    <m/>
    <s v="sin informacion"/>
    <m/>
    <m/>
    <m/>
  </r>
  <r>
    <n v="152787"/>
    <x v="0"/>
    <s v="Moreno"/>
    <x v="15"/>
    <d v="2018-11-01T00:00:00"/>
    <s v="-"/>
    <s v="Mantenimiento Electrico"/>
    <d v="2023-10-12T00:00:00"/>
    <d v="1899-12-30T15:22:31"/>
    <d v="2023-10-12T00:00:00"/>
    <d v="1899-12-30T15:26:29"/>
    <n v="238"/>
    <n v="3.9666666666666668"/>
    <s v="microparada"/>
    <s v="microparada"/>
    <n v="41"/>
    <s v="octubre"/>
    <s v="T"/>
    <m/>
    <s v="microparada"/>
    <m/>
    <m/>
    <m/>
  </r>
  <r>
    <n v="152788"/>
    <x v="0"/>
    <s v="Moreno"/>
    <x v="12"/>
    <d v="2018-11-01T00:00:00"/>
    <s v="-"/>
    <s v="Mantenimiento Electrico"/>
    <d v="2023-10-12T00:00:00"/>
    <d v="1899-12-30T15:33:04"/>
    <d v="2023-10-12T00:00:00"/>
    <d v="1899-12-30T15:43:29"/>
    <n v="625"/>
    <n v="10.416666666666666"/>
    <s v="variador en falla"/>
    <s v="ajuste"/>
    <n v="41"/>
    <s v="octubre"/>
    <s v="T"/>
    <m/>
    <s v="no"/>
    <m/>
    <m/>
    <m/>
  </r>
  <r>
    <n v="152793"/>
    <x v="6"/>
    <s v="Moreno"/>
    <x v="8"/>
    <d v="2018-11-01T00:00:00"/>
    <s v="-"/>
    <s v="Mantenimiento Electrico"/>
    <d v="2023-10-12T00:00:00"/>
    <d v="1899-12-30T16:06:22"/>
    <d v="2023-10-12T00:00:00"/>
    <d v="1899-12-30T16:06:25"/>
    <n v="3"/>
    <n v="0.05"/>
    <s v="microparada"/>
    <s v="microparada"/>
    <n v="41"/>
    <s v="octubre"/>
    <s v="T"/>
    <m/>
    <s v="microparada"/>
    <m/>
    <m/>
    <m/>
  </r>
  <r>
    <n v="152794"/>
    <x v="6"/>
    <s v="Moreno"/>
    <x v="8"/>
    <d v="2018-11-01T00:00:00"/>
    <s v="-"/>
    <s v="Mantenimiento Mecanico"/>
    <d v="2023-10-12T00:00:00"/>
    <d v="1899-12-30T16:06:30"/>
    <d v="2023-10-12T00:00:00"/>
    <d v="1899-12-30T16:22:53"/>
    <n v="983"/>
    <n v="16.383333333333333"/>
    <s v="regulación"/>
    <s v="ajuste"/>
    <n v="41"/>
    <s v="octubre"/>
    <s v="T"/>
    <m/>
    <s v="no"/>
    <m/>
    <m/>
    <m/>
  </r>
  <r>
    <n v="152795"/>
    <x v="25"/>
    <s v="Moreno"/>
    <x v="11"/>
    <d v="2018-11-01T00:00:00"/>
    <s v="-"/>
    <s v="Mantenimiento Mecanico"/>
    <d v="2023-10-12T00:00:00"/>
    <d v="1899-12-30T16:10:15"/>
    <d v="2023-10-12T00:00:00"/>
    <d v="1899-12-30T16:10:34"/>
    <n v="19"/>
    <n v="0.31666666666666665"/>
    <s v="microparada"/>
    <s v="microparada"/>
    <n v="41"/>
    <s v="octubre"/>
    <s v="T"/>
    <m/>
    <s v="microparada"/>
    <m/>
    <m/>
    <m/>
  </r>
  <r>
    <n v="152796"/>
    <x v="38"/>
    <s v="Moreno"/>
    <x v="11"/>
    <d v="2018-11-01T00:00:00"/>
    <s v="-"/>
    <s v="Mantenimiento Mecanico"/>
    <d v="2023-10-12T00:00:00"/>
    <d v="1899-12-30T16:10:41"/>
    <d v="2023-10-12T00:00:00"/>
    <d v="1899-12-30T16:24:46"/>
    <n v="845"/>
    <n v="14.083333333333334"/>
    <s v="abastecedor de pinceles, tapa trabada"/>
    <s v="ajuste"/>
    <n v="41"/>
    <s v="octubre"/>
    <s v="T"/>
    <m/>
    <s v="no"/>
    <m/>
    <m/>
    <m/>
  </r>
  <r>
    <n v="152797"/>
    <x v="6"/>
    <s v="Moreno"/>
    <x v="10"/>
    <d v="2018-11-01T00:00:00"/>
    <s v="-"/>
    <s v="Mantenimiento Electrico"/>
    <d v="2023-10-12T00:00:00"/>
    <d v="1899-12-30T16:54:49"/>
    <d v="2023-10-12T00:00:00"/>
    <d v="1899-12-30T19:05:27"/>
    <n v="7838"/>
    <n v="130.63333333333333"/>
    <s v="regulación de etiqueta"/>
    <s v="ajuste"/>
    <n v="41"/>
    <s v="octubre"/>
    <s v="T"/>
    <m/>
    <s v="no"/>
    <m/>
    <m/>
    <m/>
  </r>
  <r>
    <n v="152798"/>
    <x v="34"/>
    <s v="Moreno"/>
    <x v="3"/>
    <d v="2021-03-10T00:00:00"/>
    <s v="Martín"/>
    <s v="Mantenimiento Mecanico"/>
    <d v="2023-10-12T00:00:00"/>
    <d v="1899-12-30T17:03:58"/>
    <d v="2023-10-12T00:00:00"/>
    <d v="1899-12-30T18:27:23"/>
    <n v="5005"/>
    <n v="83.416666666666671"/>
    <s v="sin informacion"/>
    <s v="sin informacion"/>
    <n v="41"/>
    <s v="octubre"/>
    <s v="T"/>
    <m/>
    <s v="sin informacion"/>
    <m/>
    <m/>
    <m/>
  </r>
  <r>
    <n v="152800"/>
    <x v="10"/>
    <s v="Moreno"/>
    <x v="7"/>
    <d v="2020-09-30T00:00:00"/>
    <s v="Martín"/>
    <s v="Mantenimiento Mecanico"/>
    <d v="2023-10-12T00:00:00"/>
    <d v="1899-12-30T17:28:22"/>
    <d v="2023-10-12T00:00:00"/>
    <d v="1899-12-30T18:11:56"/>
    <n v="2614"/>
    <n v="43.56666666666667"/>
    <s v="regulación de elevador"/>
    <s v="ajuste"/>
    <n v="41"/>
    <s v="octubre"/>
    <s v="T"/>
    <m/>
    <s v="no"/>
    <m/>
    <m/>
    <m/>
  </r>
  <r>
    <n v="152801"/>
    <x v="23"/>
    <s v="Moreno"/>
    <x v="12"/>
    <d v="2018-11-01T00:00:00"/>
    <s v="-"/>
    <s v="Mantenimiento Mecanico"/>
    <d v="2023-10-12T00:00:00"/>
    <d v="1899-12-30T17:40:59"/>
    <d v="2023-10-12T00:00:00"/>
    <d v="1899-12-30T18:28:50"/>
    <n v="2871"/>
    <n v="47.85"/>
    <s v="cambio de cangilones"/>
    <s v="ajuste"/>
    <n v="41"/>
    <s v="octubre"/>
    <s v="T"/>
    <m/>
    <s v="si"/>
    <m/>
    <m/>
    <m/>
  </r>
  <r>
    <n v="152805"/>
    <x v="1"/>
    <s v="Moreno"/>
    <x v="2"/>
    <d v="2020-10-16T00:00:00"/>
    <s v="Martín"/>
    <s v="Mantenimiento Electrico"/>
    <d v="2023-10-12T00:00:00"/>
    <d v="1899-12-30T18:05:30"/>
    <d v="2023-10-16T00:00:00"/>
    <d v="1899-12-30T06:02:24"/>
    <n v="302214"/>
    <n v="5036.8999999999996"/>
    <s v="se retiran sensores de etiquetadora"/>
    <s v="no aplica"/>
    <n v="42"/>
    <s v="octubre"/>
    <s v="T"/>
    <m/>
    <s v="no aplica"/>
    <m/>
    <m/>
    <m/>
  </r>
  <r>
    <n v="152806"/>
    <x v="3"/>
    <s v="Moreno"/>
    <x v="3"/>
    <d v="2021-02-04T00:00:00"/>
    <s v="Victor"/>
    <s v="Mantenimiento Mecanico"/>
    <d v="2023-10-12T00:00:00"/>
    <d v="1899-12-30T18:27:32"/>
    <d v="2023-10-12T00:00:00"/>
    <d v="1899-12-30T18:38:35"/>
    <n v="663"/>
    <n v="11.05"/>
    <s v="se corta tornillo de cabezal"/>
    <s v="ajuste"/>
    <n v="41"/>
    <s v="octubre"/>
    <s v="T"/>
    <m/>
    <s v="si"/>
    <m/>
    <m/>
    <m/>
  </r>
  <r>
    <n v="152809"/>
    <x v="0"/>
    <s v="Moreno"/>
    <x v="12"/>
    <d v="2018-11-01T00:00:00"/>
    <s v="-"/>
    <s v="Mantenimiento Electrico"/>
    <d v="2023-10-12T00:00:00"/>
    <d v="1899-12-30T18:59:54"/>
    <d v="2023-10-12T00:00:00"/>
    <d v="1899-12-30T19:01:11"/>
    <n v="77"/>
    <n v="1.2833333333333334"/>
    <s v="microparada"/>
    <s v="microparada"/>
    <n v="41"/>
    <s v="octubre"/>
    <s v="T"/>
    <m/>
    <s v="microparada"/>
    <m/>
    <m/>
    <m/>
  </r>
  <r>
    <n v="152810"/>
    <x v="19"/>
    <s v="Moreno"/>
    <x v="19"/>
    <d v="2018-11-01T00:00:00"/>
    <s v="-"/>
    <s v="Mantenimiento Mecanico"/>
    <d v="2023-10-12T00:00:00"/>
    <d v="1899-12-30T19:19:34"/>
    <d v="2023-10-12T00:00:00"/>
    <d v="1899-12-30T20:32:20"/>
    <n v="4366"/>
    <n v="72.766666666666666"/>
    <s v="sin informacion"/>
    <s v="sin informacion"/>
    <n v="41"/>
    <s v="octubre"/>
    <s v="T"/>
    <m/>
    <s v="sin informacion"/>
    <m/>
    <m/>
    <m/>
  </r>
  <r>
    <n v="152811"/>
    <x v="3"/>
    <s v="Moreno"/>
    <x v="3"/>
    <d v="2021-02-04T00:00:00"/>
    <s v="Victor"/>
    <s v="Mantenimiento Mecanico"/>
    <d v="2023-10-12T00:00:00"/>
    <d v="1899-12-30T19:45:55"/>
    <d v="2023-10-12T00:00:00"/>
    <d v="1899-12-30T19:56:39"/>
    <n v="644"/>
    <n v="10.733333333333333"/>
    <s v="regulación"/>
    <s v="ajuste"/>
    <n v="41"/>
    <s v="octubre"/>
    <s v="T"/>
    <m/>
    <s v="no"/>
    <m/>
    <m/>
    <m/>
  </r>
  <r>
    <n v="152812"/>
    <x v="0"/>
    <s v="Moreno"/>
    <x v="12"/>
    <d v="2018-11-01T00:00:00"/>
    <s v="-"/>
    <s v="Mantenimiento Mecanico"/>
    <d v="2023-10-12T00:00:00"/>
    <d v="1899-12-30T19:47:14"/>
    <d v="2023-10-12T00:00:00"/>
    <d v="1899-12-30T20:09:34"/>
    <n v="1340"/>
    <n v="22.333333333333332"/>
    <s v="sin informacion"/>
    <s v="sin informacion"/>
    <n v="41"/>
    <s v="octubre"/>
    <s v="T"/>
    <m/>
    <s v="sin informacion"/>
    <m/>
    <m/>
    <m/>
  </r>
  <r>
    <n v="152813"/>
    <x v="3"/>
    <s v="Moreno"/>
    <x v="3"/>
    <d v="2021-02-04T00:00:00"/>
    <s v="Victor"/>
    <s v="Mantenimiento Mecanico"/>
    <d v="2023-10-12T00:00:00"/>
    <d v="1899-12-30T20:11:13"/>
    <d v="2023-10-13T00:00:00"/>
    <d v="1899-12-30T14:51:15"/>
    <n v="67202"/>
    <n v="1120.0333333333333"/>
    <s v="sin informacion"/>
    <s v="sin informacion"/>
    <n v="41"/>
    <s v="octubre"/>
    <s v="T"/>
    <m/>
    <s v="sin informacion"/>
    <m/>
    <m/>
    <m/>
  </r>
  <r>
    <n v="152815"/>
    <x v="19"/>
    <s v="Moreno"/>
    <x v="19"/>
    <d v="2018-11-01T00:00:00"/>
    <s v="-"/>
    <s v="Mantenimiento Mecanico"/>
    <d v="2023-10-12T00:00:00"/>
    <d v="1899-12-30T21:03:29"/>
    <d v="2023-10-16T00:00:00"/>
    <d v="1899-12-30T06:02:34"/>
    <n v="291545"/>
    <n v="4859.083333333333"/>
    <s v="sin informacion"/>
    <s v="sin informacion"/>
    <n v="42"/>
    <s v="octubre"/>
    <s v="T"/>
    <m/>
    <s v="sin informacion"/>
    <m/>
    <m/>
    <m/>
  </r>
  <r>
    <n v="152848"/>
    <x v="19"/>
    <s v="Moreno"/>
    <x v="3"/>
    <d v="2021-02-04T00:00:00"/>
    <s v="Victor"/>
    <s v="Mantenimiento Electrico"/>
    <d v="2023-10-17T00:00:00"/>
    <d v="1899-12-30T06:02:49"/>
    <d v="2023-10-17T00:00:00"/>
    <d v="1899-12-30T08:08:19"/>
    <n v="7530"/>
    <n v="125.5"/>
    <s v="se configura sensores de rodantes"/>
    <s v="ajuste"/>
    <n v="42"/>
    <s v="octubre"/>
    <s v="M"/>
    <m/>
    <s v="no"/>
    <m/>
    <m/>
    <m/>
  </r>
  <r>
    <n v="152850"/>
    <x v="6"/>
    <s v="Moreno"/>
    <x v="7"/>
    <d v="2023-07-19T00:00:00"/>
    <s v="Juan Manuel"/>
    <s v="Mantenimiento Electrico"/>
    <d v="2023-10-17T00:00:00"/>
    <d v="1899-12-30T06:05:54"/>
    <d v="2023-10-17T00:00:00"/>
    <d v="1899-12-30T06:13:13"/>
    <n v="439"/>
    <n v="7.3166666666666664"/>
    <s v="microparada"/>
    <s v="microparada"/>
    <n v="42"/>
    <s v="octubre"/>
    <s v="M"/>
    <m/>
    <s v="microparada"/>
    <m/>
    <m/>
    <m/>
  </r>
  <r>
    <n v="152854"/>
    <x v="0"/>
    <s v="Moreno"/>
    <x v="8"/>
    <d v="2018-11-01T00:00:00"/>
    <s v="-"/>
    <s v="Mantenimiento Electrico"/>
    <d v="2023-10-17T00:00:00"/>
    <d v="1899-12-30T06:36:40"/>
    <d v="2023-10-17T00:00:00"/>
    <d v="1899-12-30T07:05:25"/>
    <n v="1725"/>
    <n v="28.75"/>
    <s v="configuración de sensores presencia de pucks/envases"/>
    <s v="ajuste"/>
    <n v="42"/>
    <s v="octubre"/>
    <s v="M"/>
    <m/>
    <s v="no"/>
    <m/>
    <m/>
    <m/>
  </r>
  <r>
    <n v="152857"/>
    <x v="6"/>
    <s v="Moreno"/>
    <x v="6"/>
    <d v="2018-11-01T00:00:00"/>
    <s v="-"/>
    <s v="Mantenimiento Mecanico"/>
    <d v="2023-10-17T00:00:00"/>
    <d v="1899-12-30T06:46:51"/>
    <d v="2023-10-17T00:00:00"/>
    <d v="1899-12-30T07:21:48"/>
    <n v="2097"/>
    <n v="34.950000000000003"/>
    <s v="sin informacion"/>
    <s v="sin informacion"/>
    <n v="42"/>
    <s v="octubre"/>
    <s v="M"/>
    <m/>
    <s v="sin informacion"/>
    <m/>
    <m/>
    <m/>
  </r>
  <r>
    <n v="152860"/>
    <x v="3"/>
    <s v="Moreno"/>
    <x v="2"/>
    <d v="2020-02-20T00:00:00"/>
    <s v="Martín"/>
    <s v="Mantenimiento Mecanico"/>
    <d v="2023-10-17T00:00:00"/>
    <d v="1899-12-30T07:00:50"/>
    <d v="2023-10-17T00:00:00"/>
    <d v="1899-12-30T08:09:00"/>
    <n v="4090"/>
    <n v="68.166666666666671"/>
    <s v="sin informacion"/>
    <s v="sin informacion"/>
    <n v="42"/>
    <s v="octubre"/>
    <s v="M"/>
    <m/>
    <s v="sin informacion"/>
    <m/>
    <m/>
    <m/>
  </r>
  <r>
    <n v="152861"/>
    <x v="10"/>
    <s v="Moreno"/>
    <x v="7"/>
    <d v="2020-09-30T00:00:00"/>
    <s v="Martín"/>
    <s v="Mantenimiento Mecanico"/>
    <d v="2023-10-17T00:00:00"/>
    <d v="1899-12-30T07:10:19"/>
    <d v="2023-10-17T00:00:00"/>
    <d v="1899-12-30T09:19:43"/>
    <n v="7764"/>
    <n v="129.4"/>
    <s v="celofanadora se cambia rodamiento de buje estriado de pinzas y tan rodamiento lineal se carro de pinza"/>
    <s v="rotura"/>
    <n v="42"/>
    <s v="octubre"/>
    <s v="M"/>
    <m/>
    <s v="si"/>
    <m/>
    <m/>
    <m/>
  </r>
  <r>
    <n v="152876"/>
    <x v="13"/>
    <s v="Moreno"/>
    <x v="6"/>
    <d v="2020-06-30T00:00:00"/>
    <s v="Martín"/>
    <s v="Mantenimiento Electrico"/>
    <d v="2023-10-17T00:00:00"/>
    <d v="1899-12-30T09:04:37"/>
    <d v="2023-10-17T00:00:00"/>
    <d v="1899-12-30T09:36:06"/>
    <n v="1889"/>
    <n v="31.483333333333334"/>
    <s v="sin informacion"/>
    <s v="sin informacion"/>
    <n v="42"/>
    <s v="octubre"/>
    <s v="M"/>
    <m/>
    <s v="sin informacion"/>
    <m/>
    <m/>
    <m/>
  </r>
  <r>
    <n v="152877"/>
    <x v="17"/>
    <s v="Moreno"/>
    <x v="11"/>
    <d v="2021-03-08T00:00:00"/>
    <s v="Martín"/>
    <s v="Mantenimiento Mecanico"/>
    <d v="2023-10-17T00:00:00"/>
    <d v="1899-12-30T09:08:50"/>
    <d v="2023-10-17T00:00:00"/>
    <d v="1899-12-30T09:34:28"/>
    <n v="1538"/>
    <n v="25.633333333333333"/>
    <s v="rotura de cadena, se cambiaron 2 eslabones"/>
    <s v="rotura"/>
    <n v="42"/>
    <s v="octubre"/>
    <s v="M"/>
    <m/>
    <s v="si"/>
    <m/>
    <m/>
    <m/>
  </r>
  <r>
    <n v="152882"/>
    <x v="30"/>
    <s v="Moreno"/>
    <x v="11"/>
    <d v="2020-02-20T00:00:00"/>
    <s v="Martín"/>
    <s v="Mantenimiento Electrico"/>
    <d v="2023-10-17T00:00:00"/>
    <d v="1899-12-30T10:59:48"/>
    <d v="2023-10-17T00:00:00"/>
    <d v="1899-12-30T11:11:15"/>
    <n v="687"/>
    <n v="11.45"/>
    <s v="sin informacion"/>
    <s v="sin informacion"/>
    <n v="42"/>
    <s v="octubre"/>
    <s v="M"/>
    <m/>
    <s v="sin informacion"/>
    <m/>
    <m/>
    <m/>
  </r>
  <r>
    <n v="152888"/>
    <x v="34"/>
    <s v="Moreno"/>
    <x v="3"/>
    <d v="2021-03-10T00:00:00"/>
    <s v="Martín"/>
    <s v="Mantenimiento Mecanico"/>
    <d v="2023-10-17T00:00:00"/>
    <d v="1899-12-30T12:54:33"/>
    <d v="2023-10-17T00:00:00"/>
    <d v="1899-12-30T13:24:56"/>
    <n v="1823"/>
    <n v="30.383333333333333"/>
    <s v="sin informacion"/>
    <s v="sin informacion"/>
    <n v="42"/>
    <s v="octubre"/>
    <s v="M"/>
    <m/>
    <s v="sin informacion"/>
    <m/>
    <m/>
    <m/>
  </r>
  <r>
    <n v="152889"/>
    <x v="3"/>
    <s v="Moreno"/>
    <x v="2"/>
    <d v="2020-02-20T00:00:00"/>
    <s v="Martín"/>
    <s v="Mantenimiento Mecanico"/>
    <d v="2023-10-17T00:00:00"/>
    <d v="1899-12-30T13:04:16"/>
    <d v="2023-10-17T00:00:00"/>
    <d v="1899-12-30T13:23:06"/>
    <n v="1130"/>
    <n v="18.833333333333332"/>
    <s v="sin informacion"/>
    <s v="sin informacion"/>
    <n v="42"/>
    <s v="octubre"/>
    <s v="M"/>
    <m/>
    <s v="sin informacion"/>
    <m/>
    <m/>
    <m/>
  </r>
  <r>
    <n v="152893"/>
    <x v="3"/>
    <s v="Moreno"/>
    <x v="2"/>
    <d v="2020-02-20T00:00:00"/>
    <s v="Martín"/>
    <s v="Mantenimiento Mecanico"/>
    <d v="2023-10-17T00:00:00"/>
    <d v="1899-12-30T13:23:15"/>
    <d v="2023-10-17T00:00:00"/>
    <d v="1899-12-30T14:55:53"/>
    <n v="5558"/>
    <n v="92.63333333333334"/>
    <s v="sin informacion"/>
    <s v="sin informacion"/>
    <n v="42"/>
    <s v="octubre"/>
    <s v="M"/>
    <m/>
    <s v="sin informacion"/>
    <m/>
    <m/>
    <m/>
  </r>
  <r>
    <n v="152905"/>
    <x v="3"/>
    <s v="Moreno"/>
    <x v="3"/>
    <d v="2021-02-04T00:00:00"/>
    <s v="Victor"/>
    <s v="Mantenimiento Mecanico"/>
    <d v="2023-10-17T00:00:00"/>
    <d v="1899-12-30T14:32:21"/>
    <d v="2023-10-17T00:00:00"/>
    <d v="1899-12-30T16:20:32"/>
    <n v="6491"/>
    <n v="108.18333333333334"/>
    <s v="sin informacion"/>
    <s v="sin informacion"/>
    <n v="42"/>
    <s v="octubre"/>
    <s v="T"/>
    <m/>
    <s v="sin informacion"/>
    <m/>
    <m/>
    <m/>
  </r>
  <r>
    <n v="152907"/>
    <x v="9"/>
    <s v="Moreno"/>
    <x v="6"/>
    <d v="2021-03-03T00:00:00"/>
    <s v="Martín"/>
    <s v="Mantenimiento Mecanico"/>
    <d v="2023-10-17T00:00:00"/>
    <d v="1899-12-30T14:37:11"/>
    <d v="2023-10-17T00:00:00"/>
    <d v="1899-12-30T15:10:59"/>
    <n v="2028"/>
    <n v="33.799999999999997"/>
    <s v="sin informacion"/>
    <s v="sin informacion"/>
    <n v="42"/>
    <s v="octubre"/>
    <s v="T"/>
    <m/>
    <s v="sin informacion"/>
    <m/>
    <m/>
    <m/>
  </r>
  <r>
    <n v="152910"/>
    <x v="10"/>
    <s v="Moreno"/>
    <x v="7"/>
    <d v="2020-09-30T00:00:00"/>
    <s v="Martín"/>
    <s v="Mantenimiento Mecanico"/>
    <d v="2023-10-17T00:00:00"/>
    <d v="1899-12-30T14:46:22"/>
    <d v="2023-10-17T00:00:00"/>
    <d v="1899-12-30T15:11:38"/>
    <n v="1516"/>
    <n v="25.266666666666666"/>
    <s v="sin informacion"/>
    <s v="sin informacion"/>
    <n v="42"/>
    <s v="octubre"/>
    <s v="T"/>
    <m/>
    <s v="sin informacion"/>
    <m/>
    <m/>
    <m/>
  </r>
  <r>
    <n v="152912"/>
    <x v="19"/>
    <s v="Moreno"/>
    <x v="19"/>
    <d v="2018-11-01T00:00:00"/>
    <s v="-"/>
    <s v="Mantenimiento Mecanico"/>
    <d v="2023-10-17T00:00:00"/>
    <d v="1899-12-30T14:53:37"/>
    <d v="2023-10-17T00:00:00"/>
    <d v="1899-12-30T15:26:47"/>
    <n v="1990"/>
    <n v="33.166666666666664"/>
    <s v="sin informacion"/>
    <s v="sin informacion"/>
    <n v="42"/>
    <s v="octubre"/>
    <s v="T"/>
    <m/>
    <s v="sin informacion"/>
    <m/>
    <m/>
    <m/>
  </r>
  <r>
    <n v="152929"/>
    <x v="22"/>
    <s v="Moreno"/>
    <x v="2"/>
    <d v="2018-11-01T00:00:00"/>
    <s v="-"/>
    <s v="Mantenimiento Electrico"/>
    <d v="2023-10-17T00:00:00"/>
    <d v="1899-12-30T15:44:54"/>
    <d v="2023-10-17T00:00:00"/>
    <d v="1899-12-30T16:15:05"/>
    <n v="1811"/>
    <n v="30.183333333333334"/>
    <s v="sin informacion"/>
    <s v="sin informacion"/>
    <n v="42"/>
    <s v="octubre"/>
    <s v="T"/>
    <m/>
    <s v="sin informacion"/>
    <m/>
    <m/>
    <m/>
  </r>
  <r>
    <n v="152934"/>
    <x v="10"/>
    <s v="Moreno"/>
    <x v="7"/>
    <d v="2020-09-30T00:00:00"/>
    <s v="Martín"/>
    <s v="Mantenimiento Mecanico"/>
    <d v="2023-10-17T00:00:00"/>
    <d v="1899-12-30T16:11:47"/>
    <d v="2023-10-17T00:00:00"/>
    <d v="1899-12-30T16:57:05"/>
    <n v="2718"/>
    <n v="45.3"/>
    <s v="sin informacion"/>
    <s v="sin informacion"/>
    <n v="42"/>
    <s v="octubre"/>
    <s v="T"/>
    <m/>
    <s v="sin informacion"/>
    <m/>
    <m/>
    <m/>
  </r>
  <r>
    <n v="152936"/>
    <x v="16"/>
    <s v="Moreno"/>
    <x v="9"/>
    <d v="2020-01-13T00:00:00"/>
    <s v="Martín"/>
    <s v="Mantenimiento Mecanico"/>
    <d v="2023-10-17T00:00:00"/>
    <d v="1899-12-30T16:26:09"/>
    <d v="2023-10-17T00:00:00"/>
    <d v="1899-12-30T17:44:05"/>
    <n v="4676"/>
    <n v="77.933333333333337"/>
    <s v="sin informacion"/>
    <s v="sin informacion"/>
    <n v="42"/>
    <s v="octubre"/>
    <s v="T"/>
    <m/>
    <s v="sin informacion"/>
    <m/>
    <m/>
    <m/>
  </r>
  <r>
    <n v="152938"/>
    <x v="0"/>
    <s v="Moreno"/>
    <x v="5"/>
    <d v="2018-11-01T00:00:00"/>
    <s v="-"/>
    <s v="Mantenimiento Electrico"/>
    <d v="2023-10-17T00:00:00"/>
    <d v="1899-12-30T16:44:39"/>
    <d v="2023-10-17T00:00:00"/>
    <d v="1899-12-30T17:01:18"/>
    <n v="999"/>
    <n v="16.649999999999999"/>
    <s v="sin informacion"/>
    <s v="sin informacion"/>
    <n v="42"/>
    <s v="octubre"/>
    <s v="T"/>
    <m/>
    <s v="sin informacion"/>
    <m/>
    <m/>
    <m/>
  </r>
  <r>
    <n v="152941"/>
    <x v="3"/>
    <s v="Moreno"/>
    <x v="3"/>
    <d v="2021-02-04T00:00:00"/>
    <s v="Victor"/>
    <s v="Mantenimiento Mecanico"/>
    <d v="2023-10-17T00:00:00"/>
    <d v="1899-12-30T16:59:19"/>
    <d v="2023-10-17T00:00:00"/>
    <d v="1899-12-30T18:20:21"/>
    <n v="4862"/>
    <n v="81.033333333333331"/>
    <s v="se cambió resorte de cabezal número dos y se cambió buje de pinzas  y ajustó actuador principal todo eso ocasionaba que la bomba salga torcida"/>
    <s v="rotura"/>
    <n v="42"/>
    <s v="octubre"/>
    <s v="T"/>
    <m/>
    <s v="si"/>
    <m/>
    <m/>
    <m/>
  </r>
  <r>
    <n v="152945"/>
    <x v="1"/>
    <s v="Moreno"/>
    <x v="2"/>
    <d v="2020-10-16T00:00:00"/>
    <s v="Martín"/>
    <s v="Mantenimiento Electrico"/>
    <d v="2023-10-17T00:00:00"/>
    <d v="1899-12-30T17:14:56"/>
    <d v="2023-10-17T00:00:00"/>
    <d v="1899-12-30T18:45:09"/>
    <n v="5413"/>
    <n v="90.216666666666669"/>
    <s v="sin informacion"/>
    <s v="sin informacion"/>
    <n v="42"/>
    <s v="octubre"/>
    <s v="T"/>
    <m/>
    <s v="sin informacion"/>
    <m/>
    <m/>
    <m/>
  </r>
  <r>
    <n v="152947"/>
    <x v="0"/>
    <s v="Moreno"/>
    <x v="5"/>
    <d v="2018-11-01T00:00:00"/>
    <s v="-"/>
    <s v="Mantenimiento Electrico"/>
    <d v="2023-10-17T00:00:00"/>
    <d v="1899-12-30T17:38:56"/>
    <d v="2023-10-17T00:00:00"/>
    <d v="1899-12-30T17:54:45"/>
    <n v="949"/>
    <n v="15.816666666666666"/>
    <s v="sin informacion"/>
    <s v="sin informacion"/>
    <n v="42"/>
    <s v="octubre"/>
    <s v="T"/>
    <m/>
    <s v="sin informacion"/>
    <m/>
    <m/>
    <m/>
  </r>
  <r>
    <n v="152950"/>
    <x v="10"/>
    <s v="Moreno"/>
    <x v="7"/>
    <d v="2020-09-30T00:00:00"/>
    <s v="Martín"/>
    <s v="Mantenimiento Mecanico"/>
    <d v="2023-10-17T00:00:00"/>
    <d v="1899-12-30T17:42:50"/>
    <d v="2023-10-17T00:00:00"/>
    <d v="1899-12-30T18:19:09"/>
    <n v="2179"/>
    <n v="36.31666666666667"/>
    <s v="faltaba chaveta de eje estriado de pinzas se dio tensión a correa de paso a paso"/>
    <s v="rotura"/>
    <n v="42"/>
    <s v="octubre"/>
    <s v="T"/>
    <m/>
    <s v="si"/>
    <m/>
    <m/>
    <m/>
  </r>
  <r>
    <n v="152951"/>
    <x v="16"/>
    <s v="Moreno"/>
    <x v="9"/>
    <d v="2020-01-13T00:00:00"/>
    <s v="Martín"/>
    <s v="Mantenimiento Mecanico"/>
    <d v="2023-10-17T00:00:00"/>
    <d v="1899-12-30T17:44:13"/>
    <d v="2023-10-17T00:00:00"/>
    <d v="1899-12-30T18:29:25"/>
    <n v="2712"/>
    <n v="45.2"/>
    <s v="se fuerza el carril de bajada de bombas para que funcione se tendría que tener otro nuevo formato para ese tipo de bomba"/>
    <s v="ajuste"/>
    <n v="42"/>
    <s v="octubre"/>
    <s v="T"/>
    <m/>
    <s v="no"/>
    <m/>
    <m/>
    <m/>
  </r>
  <r>
    <n v="152958"/>
    <x v="3"/>
    <s v="Moreno"/>
    <x v="3"/>
    <d v="2021-02-04T00:00:00"/>
    <s v="Victor"/>
    <s v="Mantenimiento Mecanico"/>
    <d v="2023-10-17T00:00:00"/>
    <d v="1899-12-30T19:44:01"/>
    <d v="2023-10-17T00:00:00"/>
    <d v="1899-12-30T19:47:57"/>
    <n v="236"/>
    <n v="3.9333333333333331"/>
    <s v="microparada"/>
    <s v="microparada"/>
    <n v="42"/>
    <s v="octubre"/>
    <s v="T"/>
    <m/>
    <s v="microparada"/>
    <m/>
    <m/>
    <m/>
  </r>
  <r>
    <n v="152960"/>
    <x v="3"/>
    <s v="Moreno"/>
    <x v="3"/>
    <d v="2021-02-04T00:00:00"/>
    <s v="Victor"/>
    <s v="Mantenimiento Mecanico"/>
    <d v="2023-10-17T00:00:00"/>
    <d v="1899-12-30T20:10:31"/>
    <d v="2023-10-17T00:00:00"/>
    <d v="1899-12-30T20:57:13"/>
    <n v="2802"/>
    <n v="46.7"/>
    <s v="sin informacion"/>
    <s v="sin informacion"/>
    <n v="42"/>
    <s v="octubre"/>
    <s v="T"/>
    <m/>
    <s v="sin informacion"/>
    <m/>
    <m/>
    <m/>
  </r>
  <r>
    <n v="152965"/>
    <x v="19"/>
    <s v="Moreno"/>
    <x v="9"/>
    <d v="2018-11-01T00:00:00"/>
    <s v="-"/>
    <s v="Mantenimiento Mecanico"/>
    <d v="2023-10-17T00:00:00"/>
    <d v="1899-12-30T21:31:05"/>
    <d v="2023-10-17T00:00:00"/>
    <d v="1899-12-30T21:44:43"/>
    <n v="818"/>
    <n v="13.633333333333333"/>
    <s v="sin informacion"/>
    <s v="sin informacion"/>
    <n v="42"/>
    <s v="octubre"/>
    <s v="T"/>
    <m/>
    <s v="sin informacion"/>
    <m/>
    <m/>
    <m/>
  </r>
  <r>
    <n v="152967"/>
    <x v="27"/>
    <s v="Moreno"/>
    <x v="14"/>
    <d v="2018-11-01T00:00:00"/>
    <s v="-"/>
    <s v="Mantenimiento Mecanico"/>
    <d v="2023-10-18T00:00:00"/>
    <d v="1899-12-30T06:05:20"/>
    <d v="2023-10-18T00:00:00"/>
    <d v="1899-12-30T07:35:04"/>
    <n v="5384"/>
    <n v="89.733333333333334"/>
    <s v="cambio de rodamientos en motor de tapadora"/>
    <s v="rotura"/>
    <n v="42"/>
    <s v="octubre"/>
    <s v="M"/>
    <m/>
    <s v="si"/>
    <m/>
    <m/>
    <m/>
  </r>
  <r>
    <n v="152975"/>
    <x v="1"/>
    <s v="Moreno"/>
    <x v="2"/>
    <d v="2020-10-16T00:00:00"/>
    <s v="Martín"/>
    <s v="Mantenimiento Electrico"/>
    <d v="2023-10-18T00:00:00"/>
    <d v="1899-12-30T06:34:09"/>
    <d v="2023-10-18T00:00:00"/>
    <d v="1899-12-30T06:40:40"/>
    <n v="391"/>
    <n v="6.5166666666666666"/>
    <s v="microparada"/>
    <s v="microparada"/>
    <n v="42"/>
    <s v="octubre"/>
    <s v="M"/>
    <m/>
    <s v="microparada"/>
    <m/>
    <m/>
    <m/>
  </r>
  <r>
    <n v="152977"/>
    <x v="3"/>
    <s v="Moreno"/>
    <x v="2"/>
    <d v="2020-02-20T00:00:00"/>
    <s v="Martín"/>
    <s v="Mantenimiento Mecanico"/>
    <d v="2023-10-18T00:00:00"/>
    <d v="1899-12-30T06:48:10"/>
    <d v="2023-10-18T00:00:00"/>
    <d v="1899-12-30T08:10:46"/>
    <n v="4956"/>
    <n v="82.6"/>
    <s v="sin informacion"/>
    <s v="sin informacion"/>
    <n v="42"/>
    <s v="octubre"/>
    <s v="M"/>
    <m/>
    <s v="sin informacion"/>
    <m/>
    <m/>
    <m/>
  </r>
  <r>
    <n v="152980"/>
    <x v="40"/>
    <s v="Moreno"/>
    <x v="5"/>
    <d v="2019-10-08T00:00:00"/>
    <s v="Martín"/>
    <s v="Mantenimiento Mecanico"/>
    <d v="2023-10-18T00:00:00"/>
    <d v="1899-12-30T07:07:00"/>
    <d v="2023-10-18T00:00:00"/>
    <d v="1899-12-30T08:05:23"/>
    <n v="3503"/>
    <n v="58.383333333333333"/>
    <s v=" regulación de sensor"/>
    <s v="ajuste"/>
    <n v="42"/>
    <s v="octubre"/>
    <s v="M"/>
    <m/>
    <s v="no"/>
    <m/>
    <m/>
    <m/>
  </r>
  <r>
    <n v="152984"/>
    <x v="34"/>
    <s v="Moreno"/>
    <x v="3"/>
    <d v="2021-03-10T00:00:00"/>
    <s v="Martín"/>
    <s v="Mantenimiento Mecanico"/>
    <d v="2023-10-18T00:00:00"/>
    <d v="1899-12-30T08:00:46"/>
    <d v="2023-10-18T00:00:00"/>
    <d v="1899-12-30T08:03:26"/>
    <n v="160"/>
    <n v="2.6666666666666665"/>
    <s v="microparada"/>
    <s v="microparada"/>
    <n v="42"/>
    <s v="octubre"/>
    <s v="M"/>
    <m/>
    <s v="microparada"/>
    <m/>
    <m/>
    <m/>
  </r>
  <r>
    <n v="152986"/>
    <x v="19"/>
    <s v="Moreno"/>
    <x v="12"/>
    <d v="2020-02-21T00:00:00"/>
    <s v="Martín"/>
    <s v="Mantenimiento Mecanico"/>
    <d v="2023-10-18T00:00:00"/>
    <d v="1899-12-30T09:04:17"/>
    <d v="2023-10-18T00:00:00"/>
    <d v="1899-12-30T09:18:46"/>
    <n v="869"/>
    <n v="14.483333333333333"/>
    <s v="regulación celofanadora"/>
    <s v="ajuste"/>
    <n v="42"/>
    <s v="octubre"/>
    <s v="M"/>
    <m/>
    <s v="no"/>
    <m/>
    <m/>
    <m/>
  </r>
  <r>
    <n v="152992"/>
    <x v="9"/>
    <s v="Moreno"/>
    <x v="6"/>
    <d v="2021-03-03T00:00:00"/>
    <s v="Martín"/>
    <s v="Mantenimiento Electrico"/>
    <d v="2023-10-18T00:00:00"/>
    <d v="1899-12-30T10:17:16"/>
    <d v="2023-10-18T00:00:00"/>
    <d v="1899-12-30T10:19:44"/>
    <n v="148"/>
    <n v="2.4666666666666668"/>
    <s v="microparada"/>
    <s v="microparada"/>
    <n v="42"/>
    <s v="octubre"/>
    <s v="M"/>
    <m/>
    <s v="microparada"/>
    <m/>
    <m/>
    <m/>
  </r>
  <r>
    <n v="153035"/>
    <x v="0"/>
    <s v="Moreno"/>
    <x v="18"/>
    <d v="2018-11-01T00:00:00"/>
    <s v="-"/>
    <s v="Mantenimiento Mecanico"/>
    <d v="2023-10-18T00:00:00"/>
    <d v="1899-12-30T15:00:55"/>
    <d v="2023-10-18T00:00:00"/>
    <d v="1899-12-30T15:04:40"/>
    <n v="225"/>
    <n v="3.75"/>
    <s v="microparada"/>
    <s v="microparada"/>
    <n v="42"/>
    <s v="octubre"/>
    <s v="T"/>
    <m/>
    <s v="microparada"/>
    <m/>
    <m/>
    <m/>
  </r>
  <r>
    <n v="153041"/>
    <x v="3"/>
    <s v="Moreno"/>
    <x v="3"/>
    <d v="2021-02-04T00:00:00"/>
    <s v="Victor"/>
    <s v="Mantenimiento Mecanico"/>
    <d v="2023-10-18T00:00:00"/>
    <d v="1899-12-30T15:36:50"/>
    <d v="2023-10-18T00:00:00"/>
    <d v="1899-12-30T16:54:50"/>
    <n v="4680"/>
    <n v="78"/>
    <s v="resuelve maquinista"/>
    <s v="no aplica"/>
    <n v="42"/>
    <s v="octubre"/>
    <s v="T"/>
    <m/>
    <s v="no aplica"/>
    <m/>
    <m/>
    <m/>
  </r>
  <r>
    <n v="153049"/>
    <x v="16"/>
    <s v="Moreno"/>
    <x v="9"/>
    <d v="2020-01-13T00:00:00"/>
    <s v="Martín"/>
    <s v="Mantenimiento Electrico"/>
    <d v="2023-10-18T00:00:00"/>
    <d v="1899-12-30T16:23:11"/>
    <d v="2023-10-18T00:00:00"/>
    <d v="1899-12-30T18:04:41"/>
    <n v="6090"/>
    <n v="101.5"/>
    <s v="sin informacion"/>
    <s v="sin informacion"/>
    <n v="42"/>
    <s v="octubre"/>
    <s v="T"/>
    <m/>
    <s v="sin informacion"/>
    <m/>
    <m/>
    <m/>
  </r>
  <r>
    <n v="153059"/>
    <x v="19"/>
    <s v="Moreno"/>
    <x v="19"/>
    <d v="2018-11-01T00:00:00"/>
    <s v="-"/>
    <s v="Mantenimiento Mecanico"/>
    <d v="2023-10-18T00:00:00"/>
    <d v="1899-12-30T17:28:12"/>
    <d v="2023-10-18T00:00:00"/>
    <d v="1899-12-30T19:15:51"/>
    <n v="6459"/>
    <n v="107.65"/>
    <s v="sin informacion"/>
    <s v="sin informacion"/>
    <n v="42"/>
    <s v="octubre"/>
    <s v="T"/>
    <m/>
    <s v="sin informacion"/>
    <m/>
    <m/>
    <m/>
  </r>
  <r>
    <n v="153060"/>
    <x v="19"/>
    <s v="Moreno"/>
    <x v="10"/>
    <d v="2023-05-17T00:00:00"/>
    <s v="Juan Manuel"/>
    <s v="Mantenimiento Mecanico"/>
    <d v="2023-10-18T00:00:00"/>
    <d v="1899-12-30T17:37:26"/>
    <d v="2023-10-18T00:00:00"/>
    <d v="1899-12-30T18:29:57"/>
    <n v="3151"/>
    <n v="52.516666666666666"/>
    <s v="motor paso paso en falla"/>
    <s v="rotura"/>
    <n v="42"/>
    <s v="octubre"/>
    <s v="T"/>
    <m/>
    <s v="si"/>
    <m/>
    <m/>
    <m/>
  </r>
  <r>
    <n v="153061"/>
    <x v="28"/>
    <s v="Moreno"/>
    <x v="18"/>
    <d v="2018-11-01T00:00:00"/>
    <s v="-"/>
    <s v="Mantenimiento Mecanico"/>
    <d v="2023-10-18T00:00:00"/>
    <d v="1899-12-30T17:42:55"/>
    <d v="2023-10-18T00:00:00"/>
    <d v="1899-12-30T17:50:48"/>
    <n v="473"/>
    <n v="7.8833333333333337"/>
    <s v="microparada"/>
    <s v="microparada"/>
    <n v="42"/>
    <s v="octubre"/>
    <s v="T"/>
    <m/>
    <s v="microparada"/>
    <m/>
    <m/>
    <m/>
  </r>
  <r>
    <n v="153065"/>
    <x v="28"/>
    <s v="Moreno"/>
    <x v="18"/>
    <d v="2018-11-01T00:00:00"/>
    <s v="-"/>
    <s v="Mantenimiento Mecanico"/>
    <d v="2023-10-18T00:00:00"/>
    <d v="1899-12-30T17:50:53"/>
    <d v="2023-10-18T00:00:00"/>
    <d v="1899-12-30T18:04:20"/>
    <n v="807"/>
    <n v="13.45"/>
    <s v="sin informacion"/>
    <s v="sin informacion"/>
    <n v="42"/>
    <s v="octubre"/>
    <s v="T"/>
    <m/>
    <s v="sin informacion"/>
    <m/>
    <m/>
    <m/>
  </r>
  <r>
    <n v="153069"/>
    <x v="28"/>
    <s v="Moreno"/>
    <x v="18"/>
    <d v="2018-11-01T00:00:00"/>
    <s v="-"/>
    <s v="Mantenimiento Mecanico"/>
    <d v="2023-10-18T00:00:00"/>
    <d v="1899-12-30T18:04:27"/>
    <d v="2023-10-18T00:00:00"/>
    <d v="1899-12-30T18:16:24"/>
    <n v="717"/>
    <n v="11.95"/>
    <s v="sin informacion"/>
    <s v="sin informacion"/>
    <n v="42"/>
    <s v="octubre"/>
    <s v="T"/>
    <m/>
    <s v="sin informacion"/>
    <m/>
    <m/>
    <m/>
  </r>
  <r>
    <n v="153073"/>
    <x v="0"/>
    <s v="Moreno"/>
    <x v="12"/>
    <d v="2018-11-01T00:00:00"/>
    <s v="-"/>
    <s v="Mantenimiento Mecanico"/>
    <d v="2023-10-18T00:00:00"/>
    <d v="1899-12-30T19:09:09"/>
    <d v="2023-10-18T00:00:00"/>
    <d v="1899-12-30T20:15:26"/>
    <n v="3977"/>
    <n v="66.283333333333331"/>
    <s v="sin informacion"/>
    <s v="sin informacion"/>
    <n v="42"/>
    <s v="octubre"/>
    <s v="T"/>
    <m/>
    <s v="sin informacion"/>
    <m/>
    <m/>
    <m/>
  </r>
  <r>
    <n v="153076"/>
    <x v="19"/>
    <s v="Moreno"/>
    <x v="19"/>
    <d v="2018-11-01T00:00:00"/>
    <s v="-"/>
    <s v="Mantenimiento Mecanico"/>
    <d v="2023-10-18T00:00:00"/>
    <d v="1899-12-30T19:37:07"/>
    <d v="2023-10-18T00:00:00"/>
    <d v="1899-12-30T20:57:47"/>
    <n v="4840"/>
    <n v="80.666666666666671"/>
    <s v="sin informacion"/>
    <s v="sin informacion"/>
    <n v="42"/>
    <s v="octubre"/>
    <s v="T"/>
    <m/>
    <s v="sin informacion"/>
    <m/>
    <m/>
    <m/>
  </r>
  <r>
    <n v="153077"/>
    <x v="11"/>
    <s v="Moreno"/>
    <x v="1"/>
    <d v="2018-11-01T00:00:00"/>
    <s v="-"/>
    <s v="Mantenimiento Mecanico"/>
    <d v="2023-10-18T00:00:00"/>
    <d v="1899-12-30T19:42:10"/>
    <d v="2023-10-18T00:00:00"/>
    <d v="1899-12-30T20:08:37"/>
    <n v="1587"/>
    <n v="26.45"/>
    <s v="sin informacion"/>
    <s v="sin informacion"/>
    <n v="42"/>
    <s v="octubre"/>
    <s v="T"/>
    <m/>
    <s v="sin informacion"/>
    <m/>
    <m/>
    <m/>
  </r>
  <r>
    <n v="153078"/>
    <x v="19"/>
    <s v="Moreno"/>
    <x v="10"/>
    <d v="2023-05-17T00:00:00"/>
    <s v="Juan Manuel"/>
    <s v="Mantenimiento Mecanico"/>
    <d v="2023-10-18T00:00:00"/>
    <d v="1899-12-30T19:58:27"/>
    <d v="2023-10-19T00:00:00"/>
    <d v="1899-12-30T09:02:16"/>
    <n v="47029"/>
    <n v="783.81666666666672"/>
    <s v="motor paso paso en falla"/>
    <s v="rotura"/>
    <n v="42"/>
    <s v="octubre"/>
    <s v="T"/>
    <m/>
    <s v="si"/>
    <m/>
    <m/>
    <m/>
  </r>
  <r>
    <n v="153079"/>
    <x v="1"/>
    <s v="Moreno"/>
    <x v="2"/>
    <d v="2020-10-16T00:00:00"/>
    <s v="Martín"/>
    <s v="Mantenimiento Mecanico"/>
    <d v="2023-10-18T00:00:00"/>
    <d v="1899-12-30T20:12:44"/>
    <d v="2023-10-18T00:00:00"/>
    <d v="1899-12-30T20:49:55"/>
    <n v="2231"/>
    <n v="37.18333333333333"/>
    <s v="regulacion"/>
    <s v="ajuste"/>
    <n v="42"/>
    <s v="octubre"/>
    <s v="T"/>
    <m/>
    <s v="no"/>
    <m/>
    <m/>
    <m/>
  </r>
  <r>
    <n v="153081"/>
    <x v="2"/>
    <s v="Moreno"/>
    <x v="12"/>
    <d v="2020-02-21T00:00:00"/>
    <s v="Martín"/>
    <s v="Mantenimiento Mecanico"/>
    <d v="2023-10-18T00:00:00"/>
    <d v="1899-12-30T20:16:02"/>
    <d v="2023-10-18T00:00:00"/>
    <d v="1899-12-30T20:18:13"/>
    <n v="131"/>
    <n v="2.1833333333333331"/>
    <s v="microparada"/>
    <s v="microparada"/>
    <n v="42"/>
    <s v="octubre"/>
    <s v="T"/>
    <m/>
    <s v="microparada"/>
    <m/>
    <m/>
    <m/>
  </r>
  <r>
    <n v="153082"/>
    <x v="1"/>
    <s v="Moreno"/>
    <x v="2"/>
    <d v="2020-10-16T00:00:00"/>
    <s v="Martín"/>
    <s v="Mantenimiento Mecanico"/>
    <d v="2023-10-18T00:00:00"/>
    <d v="1899-12-30T20:50:05"/>
    <d v="2023-10-19T00:00:00"/>
    <d v="1899-12-30T06:21:08"/>
    <n v="34263"/>
    <n v="571.04999999999995"/>
    <s v="regulacion"/>
    <s v="ajuste"/>
    <n v="42"/>
    <s v="octubre"/>
    <s v="T"/>
    <m/>
    <s v="no"/>
    <m/>
    <m/>
    <m/>
  </r>
  <r>
    <n v="153085"/>
    <x v="22"/>
    <s v="Moreno"/>
    <x v="7"/>
    <d v="2021-02-12T00:00:00"/>
    <s v="Martín"/>
    <s v="Mantenimiento Electrico"/>
    <d v="2023-10-19T00:00:00"/>
    <d v="1899-12-30T06:01:33"/>
    <d v="2023-10-19T00:00:00"/>
    <d v="1899-12-30T06:03:14"/>
    <n v="101"/>
    <n v="1.6833333333333333"/>
    <s v="microparada"/>
    <s v="microparada"/>
    <n v="42"/>
    <s v="octubre"/>
    <s v="M"/>
    <m/>
    <s v="microparada"/>
    <m/>
    <m/>
    <m/>
  </r>
  <r>
    <n v="153089"/>
    <x v="1"/>
    <s v="Moreno"/>
    <x v="2"/>
    <d v="2020-10-16T00:00:00"/>
    <s v="Martín"/>
    <s v="Mantenimiento Electrico"/>
    <d v="2023-10-19T00:00:00"/>
    <d v="1899-12-30T06:33:28"/>
    <d v="2023-10-19T00:00:00"/>
    <d v="1899-12-30T07:30:43"/>
    <n v="3435"/>
    <n v="57.25"/>
    <s v="se enciende etiquetadora, se regula cámaras y láser"/>
    <s v="ajuste"/>
    <n v="42"/>
    <s v="octubre"/>
    <s v="M"/>
    <m/>
    <s v="no"/>
    <m/>
    <m/>
    <m/>
  </r>
  <r>
    <n v="153090"/>
    <x v="34"/>
    <s v="Moreno"/>
    <x v="3"/>
    <d v="2021-03-10T00:00:00"/>
    <s v="Martín"/>
    <s v="Mantenimiento Mecanico"/>
    <d v="2023-10-19T00:00:00"/>
    <d v="1899-12-30T06:44:59"/>
    <d v="2023-10-19T00:00:00"/>
    <d v="1899-12-30T09:02:04"/>
    <n v="8225"/>
    <n v="137.08333333333334"/>
    <s v="regulación de torqueador"/>
    <s v="ajuste"/>
    <n v="42"/>
    <s v="octubre"/>
    <s v="M"/>
    <m/>
    <s v="no"/>
    <m/>
    <m/>
    <m/>
  </r>
  <r>
    <n v="153092"/>
    <x v="10"/>
    <s v="Moreno"/>
    <x v="7"/>
    <d v="2020-09-30T00:00:00"/>
    <s v="Martín"/>
    <s v="Mantenimiento Mecanico"/>
    <d v="2023-10-19T00:00:00"/>
    <d v="1899-12-30T06:49:14"/>
    <d v="2023-10-19T00:00:00"/>
    <d v="1899-12-30T07:55:11"/>
    <n v="3957"/>
    <n v="65.95"/>
    <s v="se coloca tornillo en lugar de espina elástica por el juego que tiene el eje con respecto al buje estriado y se regula tensión de correas de pinza"/>
    <s v="ajuste"/>
    <n v="42"/>
    <s v="octubre"/>
    <s v="M"/>
    <m/>
    <s v="no"/>
    <m/>
    <m/>
    <m/>
  </r>
  <r>
    <n v="153093"/>
    <x v="24"/>
    <s v="Moreno"/>
    <x v="12"/>
    <d v="2018-11-01T00:00:00"/>
    <s v="-"/>
    <s v="Mantenimiento Mecanico"/>
    <d v="2023-10-19T00:00:00"/>
    <d v="1899-12-30T06:52:53"/>
    <d v="2023-10-19T00:00:00"/>
    <d v="1899-12-30T07:18:37"/>
    <n v="1544"/>
    <n v="25.733333333333334"/>
    <s v="sin informacion"/>
    <s v="sin informacion"/>
    <n v="42"/>
    <s v="octubre"/>
    <s v="M"/>
    <m/>
    <s v="sin informacion"/>
    <m/>
    <m/>
    <m/>
  </r>
  <r>
    <n v="153094"/>
    <x v="0"/>
    <s v="Moreno"/>
    <x v="0"/>
    <d v="2018-11-01T00:00:00"/>
    <s v="-"/>
    <s v="Mantenimiento Electrico"/>
    <d v="2023-10-19T00:00:00"/>
    <d v="1899-12-30T06:53:24"/>
    <d v="2023-10-19T00:00:00"/>
    <d v="1899-12-30T07:39:22"/>
    <n v="2758"/>
    <n v="45.966666666666669"/>
    <s v="sin informacion"/>
    <s v="sin informacion"/>
    <n v="42"/>
    <s v="octubre"/>
    <s v="M"/>
    <m/>
    <s v="sin informacion"/>
    <m/>
    <m/>
    <m/>
  </r>
  <r>
    <n v="153095"/>
    <x v="30"/>
    <s v="Moreno"/>
    <x v="11"/>
    <d v="2020-02-20T00:00:00"/>
    <s v="Martín"/>
    <s v="Mantenimiento Mecanico"/>
    <d v="2023-10-19T00:00:00"/>
    <d v="1899-12-30T07:25:52"/>
    <d v="2023-10-19T00:00:00"/>
    <d v="1899-12-30T07:53:27"/>
    <n v="1655"/>
    <n v="27.583333333333332"/>
    <s v="soluciona maquinista"/>
    <s v="ajuste"/>
    <n v="42"/>
    <s v="octubre"/>
    <s v="M"/>
    <m/>
    <s v="no"/>
    <m/>
    <m/>
    <m/>
  </r>
  <r>
    <n v="153099"/>
    <x v="1"/>
    <s v="Moreno"/>
    <x v="2"/>
    <d v="2020-10-16T00:00:00"/>
    <s v="Martín"/>
    <s v="Mantenimiento Electrico"/>
    <d v="2023-10-19T00:00:00"/>
    <d v="1899-12-30T08:30:24"/>
    <d v="2023-10-19T00:00:00"/>
    <d v="1899-12-30T08:58:58"/>
    <n v="1714"/>
    <n v="28.566666666666666"/>
    <s v="sin informacion"/>
    <s v="sin informacion"/>
    <n v="42"/>
    <s v="octubre"/>
    <s v="M"/>
    <m/>
    <s v="sin informacion"/>
    <m/>
    <m/>
    <m/>
  </r>
  <r>
    <n v="153100"/>
    <x v="0"/>
    <s v="Moreno"/>
    <x v="0"/>
    <d v="2018-11-01T00:00:00"/>
    <s v="-"/>
    <s v="Mantenimiento Electrico"/>
    <d v="2023-10-19T00:00:00"/>
    <d v="1899-12-30T08:32:16"/>
    <d v="2023-10-19T00:00:00"/>
    <d v="1899-12-30T11:10:36"/>
    <n v="9500"/>
    <n v="158.33333333333334"/>
    <s v="sin informacion"/>
    <s v="sin informacion"/>
    <n v="42"/>
    <s v="octubre"/>
    <s v="M"/>
    <m/>
    <s v="sin informacion"/>
    <m/>
    <m/>
    <m/>
  </r>
  <r>
    <n v="153138"/>
    <x v="23"/>
    <s v="Moreno"/>
    <x v="19"/>
    <d v="2018-11-01T00:00:00"/>
    <s v="-"/>
    <s v="Mantenimiento Mecanico"/>
    <d v="2023-10-19T00:00:00"/>
    <d v="1899-12-30T10:58:45"/>
    <d v="2023-10-19T00:00:00"/>
    <d v="1899-12-30T11:31:26"/>
    <n v="1961"/>
    <n v="32.68333333333333"/>
    <s v="se regula presion de aire de cierre de pinzas pick and place"/>
    <s v="ajuste"/>
    <n v="42"/>
    <s v="octubre"/>
    <s v="M"/>
    <m/>
    <s v="no"/>
    <m/>
    <m/>
    <m/>
  </r>
  <r>
    <n v="153152"/>
    <x v="35"/>
    <s v="Moreno"/>
    <x v="17"/>
    <d v="2018-11-01T00:00:00"/>
    <s v="-"/>
    <s v="Mantenimiento Electrico"/>
    <d v="2023-10-19T00:00:00"/>
    <d v="1899-12-30T11:41:32"/>
    <d v="2023-10-19T00:00:00"/>
    <d v="1899-12-30T14:29:14"/>
    <n v="10062"/>
    <n v="167.7"/>
    <s v="sin informacion"/>
    <s v="sin informacion"/>
    <n v="42"/>
    <s v="octubre"/>
    <s v="M"/>
    <m/>
    <s v="sin informacion"/>
    <m/>
    <m/>
    <m/>
  </r>
  <r>
    <n v="153176"/>
    <x v="0"/>
    <s v="Moreno"/>
    <x v="14"/>
    <d v="2018-11-01T00:00:00"/>
    <s v="-"/>
    <s v="Mantenimiento Electrico"/>
    <d v="2023-10-19T00:00:00"/>
    <d v="1899-12-30T12:30:02"/>
    <d v="2023-10-19T00:00:00"/>
    <d v="1899-12-30T12:35:31"/>
    <n v="329"/>
    <n v="5.4833333333333334"/>
    <s v="microparada"/>
    <s v="microparada"/>
    <n v="42"/>
    <s v="octubre"/>
    <s v="M"/>
    <m/>
    <s v="microparada"/>
    <m/>
    <m/>
    <m/>
  </r>
  <r>
    <n v="153186"/>
    <x v="23"/>
    <s v="Moreno"/>
    <x v="19"/>
    <d v="2018-11-01T00:00:00"/>
    <s v="-"/>
    <s v="Mantenimiento Mecanico"/>
    <d v="2023-10-19T00:00:00"/>
    <d v="1899-12-30T12:54:53"/>
    <d v="2023-10-19T00:00:00"/>
    <d v="1899-12-30T15:31:09"/>
    <n v="9376"/>
    <n v="156.26666666666668"/>
    <s v="sin informacion"/>
    <s v="sin informacion"/>
    <n v="42"/>
    <s v="octubre"/>
    <s v="M"/>
    <m/>
    <s v="sin informacion"/>
    <m/>
    <m/>
    <m/>
  </r>
  <r>
    <n v="153187"/>
    <x v="2"/>
    <s v="Moreno"/>
    <x v="9"/>
    <d v="2018-11-01T00:00:00"/>
    <s v="-"/>
    <s v="Mantenimiento Mecanico"/>
    <d v="2023-10-19T00:00:00"/>
    <d v="1899-12-30T13:01:12"/>
    <d v="2023-10-19T00:00:00"/>
    <d v="1899-12-30T14:46:31"/>
    <n v="6319"/>
    <n v="105.31666666666666"/>
    <s v="se salio de punto cadena estuchadora"/>
    <s v="ajuste"/>
    <n v="42"/>
    <s v="octubre"/>
    <s v="M"/>
    <m/>
    <s v="no"/>
    <m/>
    <m/>
    <m/>
  </r>
  <r>
    <n v="153219"/>
    <x v="6"/>
    <s v="Moreno"/>
    <x v="16"/>
    <d v="2018-11-01T00:00:00"/>
    <s v="-"/>
    <s v="Mantenimiento Mecanico"/>
    <d v="2023-10-19T00:00:00"/>
    <d v="1899-12-30T15:20:36"/>
    <d v="2023-10-19T00:00:00"/>
    <d v="1899-12-30T15:29:00"/>
    <n v="504"/>
    <n v="8.4"/>
    <s v="microparada"/>
    <s v="microparada"/>
    <n v="42"/>
    <s v="octubre"/>
    <s v="T"/>
    <m/>
    <s v="microparada"/>
    <m/>
    <m/>
    <m/>
  </r>
  <r>
    <n v="153237"/>
    <x v="3"/>
    <s v="Moreno"/>
    <x v="10"/>
    <d v="2018-11-01T00:00:00"/>
    <s v="-"/>
    <s v="Mantenimiento Electrico"/>
    <d v="2023-10-19T00:00:00"/>
    <d v="1899-12-30T16:14:42"/>
    <d v="2023-10-19T00:00:00"/>
    <d v="1899-12-30T16:51:13"/>
    <n v="2191"/>
    <n v="36.516666666666666"/>
    <s v="Se realiza stock out por falta de sensor entrada de torqueadora. Se coloca sensor de similares características"/>
    <s v="rotura"/>
    <n v="42"/>
    <s v="octubre"/>
    <s v="T"/>
    <m/>
    <s v="si"/>
    <m/>
    <m/>
    <m/>
  </r>
  <r>
    <n v="153254"/>
    <x v="0"/>
    <s v="Moreno"/>
    <x v="0"/>
    <d v="2018-11-01T00:00:00"/>
    <s v="-"/>
    <s v="Mantenimiento Electrico"/>
    <d v="2023-10-19T00:00:00"/>
    <d v="1899-12-30T17:08:35"/>
    <d v="2023-10-19T00:00:00"/>
    <d v="1899-12-30T17:13:14"/>
    <n v="279"/>
    <n v="4.6500000000000004"/>
    <s v="microparada"/>
    <s v="microparada"/>
    <n v="42"/>
    <s v="octubre"/>
    <s v="T"/>
    <m/>
    <s v="microparada"/>
    <m/>
    <m/>
    <m/>
  </r>
  <r>
    <n v="153258"/>
    <x v="19"/>
    <s v="Moreno"/>
    <x v="19"/>
    <d v="2018-11-01T00:00:00"/>
    <s v="-"/>
    <s v="Mantenimiento Mecanico"/>
    <d v="2023-10-19T00:00:00"/>
    <d v="1899-12-30T17:15:56"/>
    <d v="2023-10-19T00:00:00"/>
    <d v="1899-12-30T17:27:25"/>
    <n v="689"/>
    <n v="11.483333333333333"/>
    <s v="se cambió Manguera de soldador de celofanadora"/>
    <s v="ajuste"/>
    <n v="42"/>
    <s v="octubre"/>
    <s v="T"/>
    <m/>
    <s v="no"/>
    <m/>
    <m/>
    <m/>
  </r>
  <r>
    <n v="153264"/>
    <x v="21"/>
    <s v="Moreno"/>
    <x v="6"/>
    <d v="2018-11-01T00:00:00"/>
    <s v="-"/>
    <s v="Mantenimiento Electrico"/>
    <d v="2023-10-19T00:00:00"/>
    <d v="1899-12-30T17:34:10"/>
    <d v="2023-10-19T00:00:00"/>
    <d v="1899-12-30T17:38:35"/>
    <n v="265"/>
    <n v="4.416666666666667"/>
    <s v="microparada"/>
    <s v="microparada"/>
    <n v="42"/>
    <s v="octubre"/>
    <s v="T"/>
    <m/>
    <s v="microparada"/>
    <m/>
    <m/>
    <m/>
  </r>
  <r>
    <n v="153268"/>
    <x v="3"/>
    <s v="Moreno"/>
    <x v="10"/>
    <d v="2018-11-01T00:00:00"/>
    <s v="-"/>
    <s v="Mantenimiento Electrico"/>
    <d v="2023-10-19T00:00:00"/>
    <d v="1899-12-30T18:02:59"/>
    <d v="2023-10-19T00:00:00"/>
    <d v="1899-12-30T18:34:45"/>
    <n v="1906"/>
    <n v="31.766666666666666"/>
    <s v="pistón de actuador suelto"/>
    <s v="ajuste"/>
    <n v="42"/>
    <s v="octubre"/>
    <s v="T"/>
    <m/>
    <s v="no"/>
    <m/>
    <m/>
    <m/>
  </r>
  <r>
    <n v="153276"/>
    <x v="6"/>
    <s v="Moreno"/>
    <x v="8"/>
    <d v="2018-11-01T00:00:00"/>
    <s v="-"/>
    <s v="Mantenimiento Mecanico"/>
    <d v="2023-10-19T00:00:00"/>
    <d v="1899-12-30T19:42:39"/>
    <d v="2023-10-19T00:00:00"/>
    <d v="1899-12-30T19:43:11"/>
    <n v="32"/>
    <n v="0.53333333333333333"/>
    <s v="microparada"/>
    <s v="microparada"/>
    <n v="42"/>
    <s v="octubre"/>
    <s v="T"/>
    <m/>
    <s v="microparada"/>
    <m/>
    <m/>
    <m/>
  </r>
  <r>
    <n v="153278"/>
    <x v="11"/>
    <s v="Moreno"/>
    <x v="8"/>
    <d v="2018-11-01T00:00:00"/>
    <s v="-"/>
    <s v="Mantenimiento Electrico"/>
    <d v="2023-10-19T00:00:00"/>
    <d v="1899-12-30T19:51:27"/>
    <d v="2023-10-19T00:00:00"/>
    <d v="1899-12-30T20:14:58"/>
    <n v="1411"/>
    <n v="23.516666666666666"/>
    <s v="se cambia rele de marcha transportadora"/>
    <s v="ajuste"/>
    <n v="42"/>
    <s v="octubre"/>
    <s v="T"/>
    <m/>
    <s v="no"/>
    <m/>
    <m/>
    <m/>
  </r>
  <r>
    <n v="153280"/>
    <x v="11"/>
    <s v="Moreno"/>
    <x v="8"/>
    <d v="2018-11-01T00:00:00"/>
    <s v="-"/>
    <s v="Mantenimiento Mecanico"/>
    <d v="2023-10-19T00:00:00"/>
    <d v="1899-12-30T20:15:03"/>
    <d v="2023-10-19T00:00:00"/>
    <d v="1899-12-30T20:24:16"/>
    <n v="553"/>
    <n v="9.2166666666666668"/>
    <s v="microparada"/>
    <s v="microparada"/>
    <n v="42"/>
    <s v="octubre"/>
    <s v="T"/>
    <m/>
    <s v="microparada"/>
    <m/>
    <m/>
    <m/>
  </r>
  <r>
    <n v="153290"/>
    <x v="0"/>
    <s v="Moreno"/>
    <x v="18"/>
    <d v="2018-11-01T00:00:00"/>
    <s v="-"/>
    <s v="Mantenimiento Mecanico"/>
    <d v="2023-10-20T00:00:00"/>
    <d v="1899-12-30T06:15:16"/>
    <d v="2023-10-20T00:00:00"/>
    <d v="1899-12-30T06:37:09"/>
    <n v="1313"/>
    <n v="21.883333333333333"/>
    <s v="regulación del empujador"/>
    <s v="ajuste"/>
    <n v="42"/>
    <s v="octubre"/>
    <s v="M"/>
    <m/>
    <s v="no"/>
    <m/>
    <m/>
    <m/>
  </r>
  <r>
    <n v="153294"/>
    <x v="35"/>
    <s v="Moreno"/>
    <x v="18"/>
    <d v="2018-11-01T00:00:00"/>
    <s v="-"/>
    <s v="Mantenimiento Mecanico"/>
    <d v="2023-10-20T00:00:00"/>
    <d v="1899-12-30T06:48:36"/>
    <d v="2023-10-20T00:00:00"/>
    <d v="1899-12-30T06:49:23"/>
    <n v="47"/>
    <n v="0.78333333333333333"/>
    <s v="microparada"/>
    <s v="microparada"/>
    <n v="42"/>
    <s v="octubre"/>
    <s v="M"/>
    <m/>
    <s v="microparada"/>
    <m/>
    <m/>
    <m/>
  </r>
  <r>
    <n v="153295"/>
    <x v="0"/>
    <s v="Moreno"/>
    <x v="18"/>
    <d v="2018-11-01T00:00:00"/>
    <s v="-"/>
    <s v="Mantenimiento Mecanico"/>
    <d v="2023-10-20T00:00:00"/>
    <d v="1899-12-30T06:50:41"/>
    <d v="2023-10-20T00:00:00"/>
    <d v="1899-12-30T07:09:49"/>
    <n v="1148"/>
    <n v="19.133333333333333"/>
    <s v="se ajusta imán de cuna"/>
    <s v="ajuste"/>
    <n v="42"/>
    <s v="octubre"/>
    <s v="M"/>
    <m/>
    <s v="no"/>
    <m/>
    <m/>
    <m/>
  </r>
  <r>
    <n v="153297"/>
    <x v="38"/>
    <s v="Moreno"/>
    <x v="11"/>
    <d v="2018-11-01T00:00:00"/>
    <s v="-"/>
    <s v="Mantenimiento Mecanico"/>
    <d v="2023-10-20T00:00:00"/>
    <d v="1899-12-30T07:14:11"/>
    <d v="2023-10-20T00:00:00"/>
    <d v="1899-12-30T08:04:55"/>
    <n v="3044"/>
    <n v="50.733333333333334"/>
    <s v="se suplementa entrada en abastecedor de pinceles"/>
    <s v="ajuste"/>
    <n v="42"/>
    <s v="octubre"/>
    <s v="M"/>
    <m/>
    <s v="no"/>
    <m/>
    <m/>
    <m/>
  </r>
  <r>
    <n v="153300"/>
    <x v="34"/>
    <s v="Moreno"/>
    <x v="3"/>
    <d v="2021-03-10T00:00:00"/>
    <s v="Martín"/>
    <s v="Mantenimiento Mecanico"/>
    <d v="2023-10-20T00:00:00"/>
    <d v="1899-12-30T07:42:11"/>
    <d v="2023-10-20T00:00:00"/>
    <d v="1899-12-30T09:10:36"/>
    <n v="5305"/>
    <n v="88.416666666666671"/>
    <s v="sin informacion"/>
    <s v="sin informacion"/>
    <n v="42"/>
    <s v="octubre"/>
    <s v="M"/>
    <m/>
    <s v="sin informacion"/>
    <m/>
    <m/>
    <m/>
  </r>
  <r>
    <n v="153301"/>
    <x v="10"/>
    <s v="Moreno"/>
    <x v="7"/>
    <d v="2020-09-30T00:00:00"/>
    <s v="Martín"/>
    <s v="Mantenimiento Mecanico"/>
    <d v="2023-10-20T00:00:00"/>
    <d v="1899-12-30T08:15:38"/>
    <d v="2023-10-20T00:00:00"/>
    <d v="1899-12-30T08:48:25"/>
    <n v="1967"/>
    <n v="32.783333333333331"/>
    <s v="sin informacion"/>
    <s v="sin informacion"/>
    <n v="42"/>
    <s v="octubre"/>
    <s v="M"/>
    <m/>
    <s v="sin informacion"/>
    <m/>
    <m/>
    <m/>
  </r>
  <r>
    <n v="153302"/>
    <x v="23"/>
    <s v="Moreno"/>
    <x v="7"/>
    <d v="2020-03-10T00:00:00"/>
    <s v="Martín"/>
    <s v="Mantenimiento Electrico"/>
    <d v="2023-10-20T00:00:00"/>
    <d v="1899-12-30T08:48:33"/>
    <d v="2023-10-20T00:00:00"/>
    <d v="1899-12-30T08:58:06"/>
    <n v="573"/>
    <n v="9.5500000000000007"/>
    <s v="microparada"/>
    <s v="microparada"/>
    <n v="42"/>
    <s v="octubre"/>
    <s v="M"/>
    <m/>
    <s v="microparada"/>
    <m/>
    <m/>
    <m/>
  </r>
  <r>
    <n v="153318"/>
    <x v="0"/>
    <s v="Moreno"/>
    <x v="9"/>
    <d v="2018-11-01T00:00:00"/>
    <s v="-"/>
    <s v="Mantenimiento Electrico"/>
    <d v="2023-10-20T00:00:00"/>
    <d v="1899-12-30T10:47:42"/>
    <d v="2023-10-20T00:00:00"/>
    <d v="1899-12-30T10:49:22"/>
    <n v="100"/>
    <n v="1.6666666666666667"/>
    <s v="microparada"/>
    <s v="microparada"/>
    <n v="42"/>
    <s v="octubre"/>
    <s v="M"/>
    <m/>
    <s v="microparada"/>
    <m/>
    <m/>
    <m/>
  </r>
  <r>
    <n v="153321"/>
    <x v="10"/>
    <s v="Moreno"/>
    <x v="7"/>
    <d v="2020-09-30T00:00:00"/>
    <s v="Martín"/>
    <s v="Mantenimiento Mecanico"/>
    <d v="2023-10-20T00:00:00"/>
    <d v="1899-12-30T11:09:27"/>
    <d v="2023-10-21T00:00:00"/>
    <d v="1899-12-30T10:11:27"/>
    <n v="82920"/>
    <n v="1382"/>
    <s v="sin informacion"/>
    <s v="sin informacion"/>
    <n v="43"/>
    <s v="octubre"/>
    <s v="M"/>
    <m/>
    <s v="sin informacion"/>
    <m/>
    <m/>
    <m/>
  </r>
  <r>
    <n v="153390"/>
    <x v="19"/>
    <s v="Moreno"/>
    <x v="19"/>
    <d v="2018-11-01T00:00:00"/>
    <s v="-"/>
    <s v="Mantenimiento Mecanico"/>
    <d v="2023-10-20T00:00:00"/>
    <d v="1899-12-30T16:02:25"/>
    <d v="2023-10-21T00:00:00"/>
    <d v="1899-12-30T11:55:54"/>
    <n v="71609"/>
    <n v="1193.4833333333333"/>
    <s v="sin informacion"/>
    <s v="sin informacion"/>
    <n v="43"/>
    <s v="octubre"/>
    <s v="T"/>
    <m/>
    <s v="sin informacion"/>
    <m/>
    <m/>
    <m/>
  </r>
  <r>
    <n v="153395"/>
    <x v="2"/>
    <s v="Moreno"/>
    <x v="3"/>
    <d v="2021-02-04T00:00:00"/>
    <s v="Victor"/>
    <s v="Mantenimiento Mecanico"/>
    <d v="2023-10-20T00:00:00"/>
    <d v="1899-12-30T17:03:37"/>
    <d v="2023-10-20T00:00:00"/>
    <d v="1899-12-30T18:36:57"/>
    <n v="5600"/>
    <n v="93.333333333333329"/>
    <s v="se da tensión a la transportadora de la estuchadora la encontramos trabada con las guías"/>
    <s v="ajuste"/>
    <n v="42"/>
    <s v="octubre"/>
    <s v="T"/>
    <m/>
    <s v="no"/>
    <m/>
    <m/>
    <m/>
  </r>
  <r>
    <n v="153396"/>
    <x v="27"/>
    <s v="Moreno"/>
    <x v="2"/>
    <d v="2018-11-01T00:00:00"/>
    <s v="-"/>
    <s v="Mantenimiento Mecanico"/>
    <d v="2023-10-20T00:00:00"/>
    <d v="1899-12-30T17:06:55"/>
    <d v="2023-10-20T00:00:00"/>
    <d v="1899-12-30T17:10:19"/>
    <n v="204"/>
    <n v="3.4"/>
    <s v="microparada"/>
    <s v="microparada"/>
    <n v="42"/>
    <s v="octubre"/>
    <s v="T"/>
    <m/>
    <s v="microparada"/>
    <m/>
    <m/>
    <m/>
  </r>
  <r>
    <n v="153406"/>
    <x v="0"/>
    <s v="Moreno"/>
    <x v="18"/>
    <d v="2018-11-01T00:00:00"/>
    <s v="-"/>
    <s v="Mantenimiento Mecanico"/>
    <d v="2023-10-20T00:00:00"/>
    <d v="1899-12-30T18:22:20"/>
    <d v="2023-10-20T00:00:00"/>
    <d v="1899-12-30T18:22:23"/>
    <n v="3"/>
    <n v="0.05"/>
    <s v="microparada"/>
    <s v="microparada"/>
    <n v="42"/>
    <s v="octubre"/>
    <s v="T"/>
    <m/>
    <s v="microparada"/>
    <m/>
    <m/>
    <m/>
  </r>
  <r>
    <n v="153407"/>
    <x v="0"/>
    <s v="Moreno"/>
    <x v="18"/>
    <d v="2018-11-01T00:00:00"/>
    <s v="-"/>
    <s v="Mantenimiento Electrico"/>
    <d v="2023-10-20T00:00:00"/>
    <d v="1899-12-30T18:22:32"/>
    <d v="2023-10-20T00:00:00"/>
    <d v="1899-12-30T18:56:52"/>
    <n v="2060"/>
    <n v="34.333333333333336"/>
    <s v="sin informacion"/>
    <s v="sin informacion"/>
    <n v="42"/>
    <s v="octubre"/>
    <s v="T"/>
    <m/>
    <s v="sin informacion"/>
    <m/>
    <m/>
    <m/>
  </r>
  <r>
    <n v="153413"/>
    <x v="26"/>
    <s v="Moreno"/>
    <x v="14"/>
    <d v="2018-11-01T00:00:00"/>
    <s v="-"/>
    <s v="Mantenimiento Mecanico"/>
    <d v="2023-10-20T00:00:00"/>
    <d v="1899-12-30T18:59:55"/>
    <d v="2023-10-20T00:00:00"/>
    <d v="1899-12-30T19:07:27"/>
    <n v="452"/>
    <n v="7.5333333333333332"/>
    <s v="microparada"/>
    <s v="microparada"/>
    <n v="42"/>
    <s v="octubre"/>
    <s v="T"/>
    <m/>
    <s v="microparada"/>
    <m/>
    <m/>
    <m/>
  </r>
  <r>
    <n v="153418"/>
    <x v="0"/>
    <s v="Moreno"/>
    <x v="18"/>
    <d v="2018-11-01T00:00:00"/>
    <s v="-"/>
    <s v="Mantenimiento Electrico"/>
    <d v="2023-10-20T00:00:00"/>
    <d v="1899-12-30T20:10:50"/>
    <d v="2023-10-20T00:00:00"/>
    <d v="1899-12-30T20:24:13"/>
    <n v="803"/>
    <n v="13.383333333333333"/>
    <s v="regulacion"/>
    <s v="ajuste"/>
    <n v="42"/>
    <s v="octubre"/>
    <s v="T"/>
    <m/>
    <s v="no"/>
    <m/>
    <m/>
    <m/>
  </r>
  <r>
    <n v="153492"/>
    <x v="25"/>
    <s v="Moreno"/>
    <x v="4"/>
    <d v="2018-11-01T00:00:00"/>
    <s v="-"/>
    <s v="Mantenimiento Electrico"/>
    <d v="2023-10-23T00:00:00"/>
    <d v="1899-12-30T06:32:54"/>
    <d v="2023-10-23T00:00:00"/>
    <d v="1899-12-30T07:11:26"/>
    <n v="2312"/>
    <n v="38.533333333333331"/>
    <s v="se lleva a punto"/>
    <s v="ajuste"/>
    <n v="43"/>
    <s v="octubre"/>
    <s v="M"/>
    <m/>
    <s v="no"/>
    <m/>
    <m/>
    <m/>
  </r>
  <r>
    <n v="153495"/>
    <x v="3"/>
    <s v="Moreno"/>
    <x v="2"/>
    <d v="2020-02-20T00:00:00"/>
    <s v="Martín"/>
    <s v="Mantenimiento Mecanico"/>
    <d v="2023-10-23T00:00:00"/>
    <d v="1899-12-30T07:01:10"/>
    <d v="2023-10-23T00:00:00"/>
    <d v="1899-12-30T07:23:11"/>
    <n v="1321"/>
    <n v="22.016666666666666"/>
    <s v="sin informacion"/>
    <s v="sin informacion"/>
    <n v="43"/>
    <s v="octubre"/>
    <s v="M"/>
    <m/>
    <s v="sin informacion"/>
    <m/>
    <m/>
    <m/>
  </r>
  <r>
    <n v="153497"/>
    <x v="25"/>
    <s v="Moreno"/>
    <x v="4"/>
    <d v="2018-11-01T00:00:00"/>
    <s v="-"/>
    <s v="Mantenimiento Mecanico"/>
    <d v="2023-10-23T00:00:00"/>
    <d v="1899-12-30T07:11:34"/>
    <d v="2023-10-23T00:00:00"/>
    <d v="1899-12-30T07:17:09"/>
    <n v="335"/>
    <n v="5.583333333333333"/>
    <s v="microparada"/>
    <s v="microparada"/>
    <n v="43"/>
    <s v="octubre"/>
    <s v="M"/>
    <m/>
    <s v="microparada"/>
    <m/>
    <m/>
    <m/>
  </r>
  <r>
    <n v="153499"/>
    <x v="3"/>
    <s v="Moreno"/>
    <x v="2"/>
    <d v="2020-02-20T00:00:00"/>
    <s v="Martín"/>
    <s v="Mantenimiento Electrico"/>
    <d v="2023-10-23T00:00:00"/>
    <d v="1899-12-30T07:31:49"/>
    <d v="2023-10-23T00:00:00"/>
    <d v="1899-12-30T08:04:29"/>
    <n v="1960"/>
    <n v="32.666666666666664"/>
    <s v="soporte para armado de estrellas, estaban flojas"/>
    <s v="ajuste"/>
    <n v="43"/>
    <s v="octubre"/>
    <s v="M"/>
    <m/>
    <s v="no"/>
    <m/>
    <m/>
    <m/>
  </r>
  <r>
    <n v="153500"/>
    <x v="24"/>
    <s v="Moreno"/>
    <x v="9"/>
    <d v="2018-11-01T00:00:00"/>
    <s v="-"/>
    <s v="Mantenimiento Mecanico"/>
    <d v="2023-10-23T00:00:00"/>
    <d v="1899-12-30T07:43:44"/>
    <d v="2023-10-23T00:00:00"/>
    <d v="1899-12-30T07:52:45"/>
    <n v="541"/>
    <n v="9.0166666666666675"/>
    <s v="microparada"/>
    <s v="microparada"/>
    <n v="43"/>
    <s v="octubre"/>
    <s v="M"/>
    <m/>
    <s v="microparada"/>
    <m/>
    <m/>
    <m/>
  </r>
  <r>
    <n v="153501"/>
    <x v="27"/>
    <s v="Moreno"/>
    <x v="2"/>
    <d v="2018-11-01T00:00:00"/>
    <s v="-"/>
    <s v="Mantenimiento Mecanico"/>
    <d v="2023-10-23T00:00:00"/>
    <d v="1899-12-30T08:39:59"/>
    <d v="2023-10-23T00:00:00"/>
    <d v="1899-12-30T08:48:29"/>
    <n v="510"/>
    <n v="8.5"/>
    <s v="microparada"/>
    <s v="microparada"/>
    <n v="43"/>
    <s v="octubre"/>
    <s v="M"/>
    <m/>
    <s v="microparada"/>
    <m/>
    <m/>
    <m/>
  </r>
  <r>
    <n v="153503"/>
    <x v="0"/>
    <s v="Moreno"/>
    <x v="9"/>
    <d v="2018-11-01T00:00:00"/>
    <s v="-"/>
    <s v="Mantenimiento Electrico"/>
    <d v="2023-10-23T00:00:00"/>
    <d v="1899-12-30T08:51:04"/>
    <d v="2023-10-23T00:00:00"/>
    <d v="1899-12-30T12:23:54"/>
    <n v="12770"/>
    <n v="212.83333333333334"/>
    <s v=" tenían las nueces del martillo trabadas y no podían regular la altura"/>
    <s v="ajuste"/>
    <n v="43"/>
    <s v="octubre"/>
    <s v="M"/>
    <m/>
    <s v="no"/>
    <m/>
    <m/>
    <m/>
  </r>
  <r>
    <n v="153504"/>
    <x v="3"/>
    <s v="Moreno"/>
    <x v="2"/>
    <d v="2020-02-20T00:00:00"/>
    <s v="Martín"/>
    <s v="Mantenimiento Mecanico"/>
    <d v="2023-10-23T00:00:00"/>
    <d v="1899-12-30T08:56:01"/>
    <d v="2023-10-23T00:00:00"/>
    <d v="1899-12-30T09:01:26"/>
    <n v="325"/>
    <n v="5.416666666666667"/>
    <s v="microparada"/>
    <s v="microparada"/>
    <n v="43"/>
    <s v="octubre"/>
    <s v="M"/>
    <m/>
    <s v="microparada"/>
    <m/>
    <m/>
    <m/>
  </r>
  <r>
    <n v="153523"/>
    <x v="0"/>
    <s v="Moreno"/>
    <x v="4"/>
    <d v="2018-11-01T00:00:00"/>
    <s v="-"/>
    <s v="Mantenimiento Electrico"/>
    <d v="2023-10-23T00:00:00"/>
    <d v="1899-12-30T10:21:18"/>
    <d v="2023-10-23T00:00:00"/>
    <d v="1899-12-30T10:44:47"/>
    <n v="1409"/>
    <n v="23.483333333333334"/>
    <s v="Regulación de sensor"/>
    <s v="ajuste"/>
    <n v="43"/>
    <s v="octubre"/>
    <s v="M"/>
    <m/>
    <s v="no"/>
    <m/>
    <m/>
    <m/>
  </r>
  <r>
    <n v="153528"/>
    <x v="22"/>
    <s v="Moreno"/>
    <x v="2"/>
    <d v="2018-11-01T00:00:00"/>
    <s v="-"/>
    <s v="Mantenimiento Electrico"/>
    <d v="2023-10-23T00:00:00"/>
    <d v="1899-12-30T10:47:06"/>
    <d v="2023-10-23T00:00:00"/>
    <d v="1899-12-30T10:52:44"/>
    <n v="338"/>
    <n v="5.6333333333333337"/>
    <s v="microparada"/>
    <s v="microparada"/>
    <n v="43"/>
    <s v="octubre"/>
    <s v="M"/>
    <m/>
    <s v="microparada"/>
    <m/>
    <m/>
    <m/>
  </r>
  <r>
    <n v="153529"/>
    <x v="0"/>
    <s v="Moreno"/>
    <x v="2"/>
    <d v="2018-11-01T00:00:00"/>
    <s v="-"/>
    <s v="Mantenimiento Electrico"/>
    <d v="2023-10-23T00:00:00"/>
    <d v="1899-12-30T11:01:17"/>
    <d v="2023-10-23T00:00:00"/>
    <d v="1899-12-30T11:02:40"/>
    <n v="83"/>
    <n v="1.3833333333333333"/>
    <s v="microparada"/>
    <s v="microparada"/>
    <n v="43"/>
    <s v="octubre"/>
    <s v="M"/>
    <m/>
    <s v="microparada"/>
    <m/>
    <m/>
    <m/>
  </r>
  <r>
    <n v="153530"/>
    <x v="11"/>
    <s v="Moreno"/>
    <x v="8"/>
    <d v="2018-11-01T00:00:00"/>
    <s v="-"/>
    <s v="Mantenimiento Mecanico"/>
    <d v="2023-10-23T00:00:00"/>
    <d v="1899-12-30T11:03:22"/>
    <d v="2023-10-23T00:00:00"/>
    <d v="1899-12-30T14:22:48"/>
    <n v="11966"/>
    <n v="199.43333333333334"/>
    <s v="sin informacion"/>
    <s v="sin informacion"/>
    <n v="43"/>
    <s v="octubre"/>
    <s v="M"/>
    <m/>
    <s v="sin informacion"/>
    <m/>
    <m/>
    <m/>
  </r>
  <r>
    <n v="153534"/>
    <x v="10"/>
    <s v="Moreno"/>
    <x v="7"/>
    <d v="2020-09-30T00:00:00"/>
    <s v="Martín"/>
    <s v="Mantenimiento Mecanico"/>
    <d v="2023-10-23T00:00:00"/>
    <d v="1899-12-30T11:11:51"/>
    <d v="2023-10-23T00:00:00"/>
    <d v="1899-12-30T11:53:56"/>
    <n v="2525"/>
    <n v="42.083333333333336"/>
    <s v="sin informacion"/>
    <s v="sin informacion"/>
    <n v="43"/>
    <s v="octubre"/>
    <s v="M"/>
    <m/>
    <s v="sin informacion"/>
    <m/>
    <m/>
    <m/>
  </r>
  <r>
    <n v="153535"/>
    <x v="19"/>
    <s v="Moreno"/>
    <x v="12"/>
    <d v="2020-02-21T00:00:00"/>
    <s v="Martín"/>
    <s v="Mantenimiento Mecanico"/>
    <d v="2023-10-23T00:00:00"/>
    <d v="1899-12-30T11:22:23"/>
    <d v="2023-10-23T00:00:00"/>
    <d v="1899-12-30T11:48:57"/>
    <n v="1594"/>
    <n v="26.566666666666666"/>
    <s v="celofanadora se coloca bisagra"/>
    <s v="ajuste"/>
    <n v="43"/>
    <s v="octubre"/>
    <s v="M"/>
    <m/>
    <s v="no"/>
    <m/>
    <m/>
    <m/>
  </r>
  <r>
    <n v="153539"/>
    <x v="0"/>
    <s v="Moreno"/>
    <x v="4"/>
    <d v="2018-11-01T00:00:00"/>
    <s v="-"/>
    <s v="Mantenimiento Electrico"/>
    <d v="2023-10-23T00:00:00"/>
    <d v="1899-12-30T11:34:07"/>
    <d v="2023-10-23T00:00:00"/>
    <d v="1899-12-30T12:24:14"/>
    <n v="3007"/>
    <n v="50.116666666666667"/>
    <s v="sin informacion"/>
    <s v="sin informacion"/>
    <n v="43"/>
    <s v="octubre"/>
    <s v="M"/>
    <m/>
    <s v="sin informacion"/>
    <m/>
    <m/>
    <m/>
  </r>
  <r>
    <n v="153548"/>
    <x v="0"/>
    <s v="Moreno"/>
    <x v="9"/>
    <d v="2018-11-01T00:00:00"/>
    <s v="-"/>
    <s v="Mantenimiento Electrico"/>
    <d v="2023-10-23T00:00:00"/>
    <d v="1899-12-30T12:24:09"/>
    <d v="2023-10-23T00:00:00"/>
    <d v="1899-12-30T15:28:53"/>
    <n v="11084"/>
    <n v="184.73333333333332"/>
    <s v="sin informacion"/>
    <s v="sin informacion"/>
    <n v="43"/>
    <s v="octubre"/>
    <s v="M"/>
    <m/>
    <s v="sin informacion"/>
    <m/>
    <m/>
    <m/>
  </r>
  <r>
    <n v="153554"/>
    <x v="3"/>
    <s v="Moreno"/>
    <x v="2"/>
    <d v="2020-02-20T00:00:00"/>
    <s v="Martín"/>
    <s v="Mantenimiento Mecanico"/>
    <d v="2023-10-23T00:00:00"/>
    <d v="1899-12-30T12:36:38"/>
    <d v="2023-10-23T00:00:00"/>
    <d v="1899-12-30T13:47:06"/>
    <n v="4228"/>
    <n v="70.466666666666669"/>
    <s v="se suelda base del sensor mínimo de tapas"/>
    <s v="ajuste"/>
    <n v="43"/>
    <s v="octubre"/>
    <s v="M"/>
    <m/>
    <s v="no"/>
    <m/>
    <m/>
    <m/>
  </r>
  <r>
    <n v="153555"/>
    <x v="0"/>
    <s v="Moreno"/>
    <x v="0"/>
    <d v="2018-11-01T00:00:00"/>
    <s v="-"/>
    <s v="Mantenimiento Electrico"/>
    <d v="2023-10-23T00:00:00"/>
    <d v="1899-12-30T12:37:56"/>
    <d v="2023-10-23T00:00:00"/>
    <d v="1899-12-30T13:20:09"/>
    <n v="2533"/>
    <n v="42.216666666666669"/>
    <s v="Regulación amplificador"/>
    <s v="ajuste"/>
    <n v="43"/>
    <s v="octubre"/>
    <s v="M"/>
    <m/>
    <s v="no"/>
    <m/>
    <m/>
    <m/>
  </r>
  <r>
    <n v="153561"/>
    <x v="10"/>
    <s v="Moreno"/>
    <x v="7"/>
    <d v="2020-09-30T00:00:00"/>
    <s v="Martín"/>
    <s v="Mantenimiento Mecanico"/>
    <d v="2023-10-23T00:00:00"/>
    <d v="1899-12-30T12:56:27"/>
    <d v="2023-10-23T00:00:00"/>
    <d v="1899-12-30T13:53:44"/>
    <n v="3437"/>
    <n v="57.283333333333331"/>
    <s v="sin informacion"/>
    <s v="sin informacion"/>
    <n v="43"/>
    <s v="octubre"/>
    <s v="M"/>
    <m/>
    <s v="sin informacion"/>
    <m/>
    <m/>
    <m/>
  </r>
  <r>
    <n v="153579"/>
    <x v="19"/>
    <s v="Moreno"/>
    <x v="12"/>
    <d v="2020-02-21T00:00:00"/>
    <s v="Martín"/>
    <s v="Mantenimiento Mecanico"/>
    <d v="2023-10-23T00:00:00"/>
    <d v="1899-12-30T14:37:19"/>
    <d v="2023-10-23T00:00:00"/>
    <d v="1899-12-30T14:40:25"/>
    <n v="186"/>
    <n v="3.1"/>
    <s v="microparada"/>
    <s v="microparada"/>
    <n v="43"/>
    <s v="octubre"/>
    <s v="T"/>
    <m/>
    <s v="microparada"/>
    <m/>
    <m/>
    <m/>
  </r>
  <r>
    <n v="153584"/>
    <x v="40"/>
    <s v="Moreno"/>
    <x v="15"/>
    <d v="2019-10-08T00:00:00"/>
    <s v="Martín"/>
    <s v="Mantenimiento Mecanico"/>
    <d v="2023-10-23T00:00:00"/>
    <d v="1899-12-30T15:04:54"/>
    <d v="2023-10-23T00:00:00"/>
    <d v="1899-12-30T16:44:05"/>
    <n v="5951"/>
    <n v="99.183333333333337"/>
    <s v="se fue de parámetros el enhebrar bombas"/>
    <s v="ajuste"/>
    <n v="43"/>
    <s v="octubre"/>
    <s v="T"/>
    <m/>
    <s v="no"/>
    <m/>
    <m/>
    <m/>
  </r>
  <r>
    <n v="153586"/>
    <x v="13"/>
    <s v="Moreno"/>
    <x v="6"/>
    <d v="2020-06-30T00:00:00"/>
    <s v="Martín"/>
    <s v="Mantenimiento Mecanico"/>
    <d v="2023-10-23T00:00:00"/>
    <d v="1899-12-30T15:11:37"/>
    <d v="2023-10-23T00:00:00"/>
    <d v="1899-12-30T16:45:02"/>
    <n v="5605"/>
    <n v="93.416666666666671"/>
    <s v="se ajustan piezas de sobre tapa"/>
    <s v="ajuste"/>
    <n v="43"/>
    <s v="octubre"/>
    <s v="T"/>
    <m/>
    <s v="no"/>
    <m/>
    <m/>
    <m/>
  </r>
  <r>
    <n v="153615"/>
    <x v="18"/>
    <s v="Moreno"/>
    <x v="12"/>
    <d v="2018-11-01T00:00:00"/>
    <s v="-"/>
    <s v="Mantenimiento Mecanico"/>
    <d v="2023-10-23T00:00:00"/>
    <d v="1899-12-30T18:01:58"/>
    <d v="2023-10-23T00:00:00"/>
    <d v="1899-12-30T18:05:37"/>
    <n v="219"/>
    <n v="3.65"/>
    <s v="microparada"/>
    <s v="microparada"/>
    <n v="43"/>
    <s v="octubre"/>
    <s v="T"/>
    <m/>
    <s v="microparada"/>
    <m/>
    <m/>
    <m/>
  </r>
  <r>
    <n v="153616"/>
    <x v="34"/>
    <s v="Moreno"/>
    <x v="7"/>
    <d v="2021-03-10T00:00:00"/>
    <s v="Martín"/>
    <s v="Mantenimiento Mecanico"/>
    <d v="2023-10-23T00:00:00"/>
    <d v="1899-12-30T18:03:07"/>
    <d v="2023-10-23T00:00:00"/>
    <d v="1899-12-30T18:04:42"/>
    <n v="95"/>
    <n v="1.5833333333333333"/>
    <s v="microparada"/>
    <s v="microparada"/>
    <n v="43"/>
    <s v="octubre"/>
    <s v="T"/>
    <m/>
    <s v="microparada"/>
    <m/>
    <m/>
    <m/>
  </r>
  <r>
    <n v="153618"/>
    <x v="18"/>
    <s v="Moreno"/>
    <x v="12"/>
    <d v="2018-11-01T00:00:00"/>
    <s v="-"/>
    <s v="Mantenimiento Mecanico"/>
    <d v="2023-10-23T00:00:00"/>
    <d v="1899-12-30T18:06:37"/>
    <d v="2023-10-23T00:00:00"/>
    <d v="1899-12-30T18:52:47"/>
    <n v="2770"/>
    <n v="46.166666666666664"/>
    <s v="regulación de etiquetadora"/>
    <s v="ajuste"/>
    <n v="43"/>
    <s v="octubre"/>
    <s v="T"/>
    <m/>
    <s v="no"/>
    <m/>
    <m/>
    <m/>
  </r>
  <r>
    <n v="153625"/>
    <x v="19"/>
    <s v="Moreno"/>
    <x v="19"/>
    <d v="2018-11-01T00:00:00"/>
    <s v="-"/>
    <s v="Mantenimiento Mecanico"/>
    <d v="2023-10-23T00:00:00"/>
    <d v="1899-12-30T18:31:10"/>
    <d v="2023-10-23T00:00:00"/>
    <d v="1899-12-30T18:51:22"/>
    <n v="1212"/>
    <n v="20.2"/>
    <s v="celofanadora regulación"/>
    <s v="ajuste"/>
    <n v="43"/>
    <s v="octubre"/>
    <s v="T"/>
    <m/>
    <s v="no"/>
    <m/>
    <m/>
    <m/>
  </r>
  <r>
    <n v="153629"/>
    <x v="32"/>
    <s v="Moreno"/>
    <x v="10"/>
    <d v="2022-07-14T00:00:00"/>
    <s v="Natalio"/>
    <s v="Mantenimiento Mecanico"/>
    <d v="2023-10-23T00:00:00"/>
    <d v="1899-12-30T18:59:46"/>
    <d v="2023-10-23T00:00:00"/>
    <d v="1899-12-30T19:08:01"/>
    <n v="495"/>
    <n v="8.25"/>
    <s v="microparada"/>
    <s v="microparada"/>
    <n v="43"/>
    <s v="octubre"/>
    <s v="T"/>
    <m/>
    <s v="microparada"/>
    <m/>
    <m/>
    <m/>
  </r>
  <r>
    <n v="153636"/>
    <x v="21"/>
    <s v="Moreno"/>
    <x v="12"/>
    <d v="2018-11-01T00:00:00"/>
    <s v="-"/>
    <s v="Mantenimiento Electrico"/>
    <d v="2023-10-23T00:00:00"/>
    <d v="1899-12-30T19:46:48"/>
    <d v="2023-10-23T00:00:00"/>
    <d v="1899-12-30T20:01:06"/>
    <n v="858"/>
    <n v="14.3"/>
    <s v="El llamado era de la línea 38, el maquinista cambia el inkjet y se regula"/>
    <s v="ajuste"/>
    <n v="43"/>
    <s v="octubre"/>
    <s v="T"/>
    <m/>
    <s v="si"/>
    <m/>
    <m/>
    <m/>
  </r>
  <r>
    <n v="153637"/>
    <x v="32"/>
    <s v="Moreno"/>
    <x v="10"/>
    <d v="2022-07-14T00:00:00"/>
    <s v="Natalio"/>
    <s v="Mantenimiento Mecanico"/>
    <d v="2023-10-23T00:00:00"/>
    <d v="1899-12-30T19:49:44"/>
    <d v="2023-10-23T00:00:00"/>
    <d v="1899-12-30T19:54:57"/>
    <n v="313"/>
    <n v="5.2166666666666668"/>
    <s v="microparada"/>
    <s v="microparada"/>
    <n v="43"/>
    <s v="octubre"/>
    <s v="T"/>
    <m/>
    <s v="microparada"/>
    <m/>
    <m/>
    <m/>
  </r>
  <r>
    <n v="153639"/>
    <x v="1"/>
    <s v="Moreno"/>
    <x v="2"/>
    <d v="2020-10-16T00:00:00"/>
    <s v="Martín"/>
    <s v="Mantenimiento Electrico"/>
    <d v="2023-10-24T00:00:00"/>
    <d v="1899-12-30T06:00:11"/>
    <d v="2023-10-24T00:00:00"/>
    <d v="1899-12-30T06:04:41"/>
    <n v="270"/>
    <n v="4.5"/>
    <s v="microparada"/>
    <s v="microparada"/>
    <n v="43"/>
    <s v="octubre"/>
    <s v="M"/>
    <m/>
    <s v="microparada"/>
    <m/>
    <m/>
    <m/>
  </r>
  <r>
    <n v="153654"/>
    <x v="39"/>
    <s v="Moreno"/>
    <x v="2"/>
    <d v="2018-11-01T00:00:00"/>
    <s v="-"/>
    <s v="Mantenimiento Mecanico"/>
    <d v="2023-10-24T00:00:00"/>
    <d v="1899-12-30T09:54:28"/>
    <d v="2023-10-24T00:00:00"/>
    <d v="1899-12-30T10:16:24"/>
    <n v="1316"/>
    <n v="21.933333333333334"/>
    <s v="se cayo eje de sujetador de envase de abastecedor. se coloca nuevamente y se ajusta tornillo sujetador"/>
    <s v="ajuste"/>
    <n v="43"/>
    <s v="octubre"/>
    <s v="M"/>
    <m/>
    <s v="no"/>
    <m/>
    <m/>
    <m/>
  </r>
  <r>
    <n v="153656"/>
    <x v="0"/>
    <s v="Moreno"/>
    <x v="9"/>
    <d v="2018-11-01T00:00:00"/>
    <s v="-"/>
    <s v="Mantenimiento Electrico"/>
    <d v="2023-10-24T00:00:00"/>
    <d v="1899-12-30T10:05:34"/>
    <d v="2023-10-24T00:00:00"/>
    <d v="1899-12-30T12:32:33"/>
    <n v="8819"/>
    <n v="146.98333333333332"/>
    <s v="regulación de cámaras"/>
    <s v="ajuste"/>
    <n v="43"/>
    <s v="octubre"/>
    <s v="M"/>
    <m/>
    <s v="no"/>
    <m/>
    <m/>
    <m/>
  </r>
  <r>
    <n v="153657"/>
    <x v="1"/>
    <s v="Moreno"/>
    <x v="2"/>
    <d v="2020-10-16T00:00:00"/>
    <s v="Martín"/>
    <s v="Mantenimiento Electrico"/>
    <d v="2023-10-24T00:00:00"/>
    <d v="1899-12-30T10:17:31"/>
    <d v="2023-10-24T00:00:00"/>
    <d v="1899-12-30T10:19:05"/>
    <n v="94"/>
    <n v="1.5666666666666667"/>
    <s v="microparada"/>
    <s v="microparada"/>
    <n v="43"/>
    <s v="octubre"/>
    <s v="M"/>
    <m/>
    <s v="microparada"/>
    <m/>
    <m/>
    <m/>
  </r>
  <r>
    <n v="153668"/>
    <x v="0"/>
    <s v="Moreno"/>
    <x v="7"/>
    <d v="2018-11-01T00:00:00"/>
    <s v="-"/>
    <s v="Mantenimiento Mecanico"/>
    <d v="2023-10-24T00:00:00"/>
    <d v="1899-12-30T12:01:50"/>
    <d v="2023-10-24T00:00:00"/>
    <d v="1899-12-30T14:59:45"/>
    <n v="10675"/>
    <n v="177.91666666666666"/>
    <s v="cable  del conector en falso contacto"/>
    <s v="ajuste"/>
    <n v="43"/>
    <s v="octubre"/>
    <s v="M"/>
    <m/>
    <s v="no"/>
    <m/>
    <m/>
    <m/>
  </r>
  <r>
    <n v="153674"/>
    <x v="0"/>
    <s v="Moreno"/>
    <x v="9"/>
    <d v="2018-11-01T00:00:00"/>
    <s v="-"/>
    <s v="Mantenimiento Electrico"/>
    <d v="2023-10-24T00:00:00"/>
    <d v="1899-12-30T12:32:43"/>
    <d v="2023-10-24T00:00:00"/>
    <d v="1899-12-30T14:36:17"/>
    <n v="7414"/>
    <n v="123.56666666666666"/>
    <s v="sin informacion"/>
    <s v="sin informacion"/>
    <n v="43"/>
    <s v="octubre"/>
    <s v="M"/>
    <m/>
    <s v="sin informacion"/>
    <m/>
    <m/>
    <m/>
  </r>
  <r>
    <n v="153677"/>
    <x v="7"/>
    <s v="Moreno"/>
    <x v="2"/>
    <d v="2018-11-01T00:00:00"/>
    <s v="-"/>
    <s v="Mantenimiento Mecanico"/>
    <d v="2023-10-24T00:00:00"/>
    <d v="1899-12-30T12:47:55"/>
    <d v="2023-10-24T00:00:00"/>
    <d v="1899-12-30T12:49:15"/>
    <n v="80"/>
    <n v="1.3333333333333333"/>
    <s v="microparada"/>
    <s v="microparada"/>
    <n v="43"/>
    <s v="octubre"/>
    <s v="M"/>
    <m/>
    <s v="microparada"/>
    <m/>
    <m/>
    <m/>
  </r>
  <r>
    <n v="153680"/>
    <x v="11"/>
    <s v="Moreno"/>
    <x v="6"/>
    <d v="2018-11-01T00:00:00"/>
    <s v="-"/>
    <s v="Mantenimiento Mecanico"/>
    <d v="2023-10-24T00:00:00"/>
    <d v="1899-12-30T12:54:34"/>
    <d v="2023-10-24T00:00:00"/>
    <d v="1899-12-30T13:20:23"/>
    <n v="1549"/>
    <n v="25.816666666666666"/>
    <s v="sin informacion"/>
    <s v="sin informacion"/>
    <n v="43"/>
    <s v="octubre"/>
    <s v="M"/>
    <m/>
    <s v="sin informacion"/>
    <m/>
    <m/>
    <m/>
  </r>
  <r>
    <n v="153681"/>
    <x v="7"/>
    <s v="Moreno"/>
    <x v="2"/>
    <d v="2018-11-01T00:00:00"/>
    <s v="-"/>
    <s v="Mantenimiento Electrico"/>
    <d v="2023-10-24T00:00:00"/>
    <d v="1899-12-30T12:56:23"/>
    <d v="2023-10-24T00:00:00"/>
    <d v="1899-12-30T12:57:25"/>
    <n v="62"/>
    <n v="1.0333333333333334"/>
    <s v="microparada"/>
    <s v="microparada"/>
    <n v="43"/>
    <s v="octubre"/>
    <s v="M"/>
    <m/>
    <s v="microparada"/>
    <m/>
    <m/>
    <m/>
  </r>
  <r>
    <n v="153691"/>
    <x v="0"/>
    <s v="Moreno"/>
    <x v="2"/>
    <d v="2018-11-01T00:00:00"/>
    <s v="-"/>
    <s v="Mantenimiento Mecanico"/>
    <d v="2023-10-24T00:00:00"/>
    <d v="1899-12-30T14:28:06"/>
    <d v="2023-10-24T00:00:00"/>
    <d v="1899-12-30T14:34:21"/>
    <n v="375"/>
    <n v="6.25"/>
    <s v="microparada"/>
    <s v="microparada"/>
    <n v="43"/>
    <s v="octubre"/>
    <s v="T"/>
    <m/>
    <s v="microparada"/>
    <m/>
    <m/>
    <m/>
  </r>
  <r>
    <n v="153703"/>
    <x v="16"/>
    <s v="Moreno"/>
    <x v="9"/>
    <d v="2020-01-13T00:00:00"/>
    <s v="Martín"/>
    <s v="Mantenimiento Electrico"/>
    <d v="2023-10-24T00:00:00"/>
    <d v="1899-12-30T15:45:36"/>
    <d v="2023-10-24T00:00:00"/>
    <d v="1899-12-30T16:43:10"/>
    <n v="3454"/>
    <n v="57.56666666666667"/>
    <s v="sin informacion"/>
    <s v="sin informacion"/>
    <n v="43"/>
    <s v="octubre"/>
    <s v="T"/>
    <m/>
    <s v="sin informacion"/>
    <m/>
    <m/>
    <m/>
  </r>
  <r>
    <n v="153712"/>
    <x v="10"/>
    <s v="Moreno"/>
    <x v="7"/>
    <d v="2020-09-30T00:00:00"/>
    <s v="Martín"/>
    <s v="Mantenimiento Mecanico"/>
    <d v="2023-10-24T00:00:00"/>
    <d v="1899-12-30T17:16:44"/>
    <d v="2023-10-24T00:00:00"/>
    <d v="1899-12-30T17:26:55"/>
    <n v="611"/>
    <n v="10.183333333333334"/>
    <s v="regulación de cuchillas"/>
    <s v="ajuste"/>
    <n v="43"/>
    <s v="octubre"/>
    <s v="T"/>
    <m/>
    <s v="no"/>
    <m/>
    <m/>
    <m/>
  </r>
  <r>
    <n v="153713"/>
    <x v="19"/>
    <s v="Moreno"/>
    <x v="12"/>
    <d v="2020-02-21T00:00:00"/>
    <s v="Martín"/>
    <s v="Mantenimiento Mecanico"/>
    <d v="2023-10-24T00:00:00"/>
    <d v="1899-12-30T17:19:44"/>
    <d v="2023-10-24T00:00:00"/>
    <d v="1899-12-30T18:52:10"/>
    <n v="5546"/>
    <n v="92.433333333333337"/>
    <s v="Se arma embrague  del empujador"/>
    <s v="ajuste"/>
    <n v="43"/>
    <s v="octubre"/>
    <s v="T"/>
    <m/>
    <s v="si"/>
    <m/>
    <m/>
    <m/>
  </r>
  <r>
    <n v="153715"/>
    <x v="19"/>
    <s v="Moreno"/>
    <x v="9"/>
    <d v="2018-11-01T00:00:00"/>
    <s v="-"/>
    <s v="Mantenimiento Mecanico"/>
    <d v="2023-10-24T00:00:00"/>
    <d v="1899-12-30T18:25:15"/>
    <d v="2023-10-24T00:00:00"/>
    <d v="1899-12-30T19:25:43"/>
    <n v="3628"/>
    <n v="60.466666666666669"/>
    <s v="sin informacion"/>
    <s v="sin informacion"/>
    <n v="43"/>
    <s v="octubre"/>
    <s v="T"/>
    <m/>
    <s v="sin informacion"/>
    <m/>
    <m/>
    <m/>
  </r>
  <r>
    <n v="153716"/>
    <x v="38"/>
    <s v="Moreno"/>
    <x v="11"/>
    <d v="2018-11-01T00:00:00"/>
    <s v="-"/>
    <s v="Mantenimiento Mecanico"/>
    <d v="2023-10-24T00:00:00"/>
    <d v="1899-12-30T18:58:33"/>
    <d v="2023-10-24T00:00:00"/>
    <d v="1899-12-30T18:58:36"/>
    <n v="3"/>
    <n v="0.05"/>
    <s v="microparada"/>
    <s v="microparada"/>
    <n v="43"/>
    <s v="octubre"/>
    <s v="T"/>
    <m/>
    <s v="microparada"/>
    <m/>
    <m/>
    <m/>
  </r>
  <r>
    <n v="153717"/>
    <x v="38"/>
    <s v="Moreno"/>
    <x v="11"/>
    <d v="2018-11-01T00:00:00"/>
    <s v="-"/>
    <s v="Mantenimiento Mecanico"/>
    <d v="2023-10-24T00:00:00"/>
    <d v="1899-12-30T18:58:56"/>
    <d v="2023-10-24T00:00:00"/>
    <d v="1899-12-30T19:20:15"/>
    <n v="1279"/>
    <n v="21.316666666666666"/>
    <s v="regulación de tapadora"/>
    <s v="ajuste"/>
    <n v="43"/>
    <s v="octubre"/>
    <s v="T"/>
    <m/>
    <s v="no"/>
    <m/>
    <m/>
    <m/>
  </r>
  <r>
    <n v="153718"/>
    <x v="33"/>
    <s v="Moreno"/>
    <x v="2"/>
    <d v="2018-11-01T00:00:00"/>
    <s v="-"/>
    <s v="Mantenimiento Electrico"/>
    <d v="2023-10-24T00:00:00"/>
    <d v="1899-12-30T19:15:52"/>
    <d v="2023-10-24T00:00:00"/>
    <d v="1899-12-30T20:02:09"/>
    <n v="2777"/>
    <n v="46.283333333333331"/>
    <s v="sin informacion"/>
    <s v="sin informacion"/>
    <n v="43"/>
    <s v="octubre"/>
    <s v="T"/>
    <m/>
    <s v="sin informacion"/>
    <m/>
    <m/>
    <m/>
  </r>
  <r>
    <n v="153726"/>
    <x v="19"/>
    <s v="Moreno"/>
    <x v="9"/>
    <d v="2018-11-01T00:00:00"/>
    <s v="-"/>
    <s v="Mantenimiento Mecanico"/>
    <d v="2023-10-24T00:00:00"/>
    <d v="1899-12-30T20:25:55"/>
    <d v="2023-10-24T00:00:00"/>
    <d v="1899-12-30T23:29:08"/>
    <n v="10993"/>
    <n v="183.21666666666667"/>
    <s v="sin informacion"/>
    <s v="sin informacion"/>
    <n v="43"/>
    <s v="octubre"/>
    <s v="T"/>
    <m/>
    <s v="sin informacion"/>
    <m/>
    <m/>
    <m/>
  </r>
  <r>
    <n v="153727"/>
    <x v="11"/>
    <s v="Moreno"/>
    <x v="1"/>
    <d v="2018-11-01T00:00:00"/>
    <s v="-"/>
    <s v="Mantenimiento Electrico"/>
    <d v="2023-10-24T00:00:00"/>
    <d v="1899-12-30T20:36:33"/>
    <d v="2023-10-24T00:00:00"/>
    <d v="1899-12-30T20:51:13"/>
    <n v="880"/>
    <n v="14.666666666666666"/>
    <s v=" se sube velocidad de rodante"/>
    <s v="ajuste"/>
    <n v="43"/>
    <s v="octubre"/>
    <s v="T"/>
    <m/>
    <s v="no"/>
    <m/>
    <m/>
    <m/>
  </r>
  <r>
    <n v="153738"/>
    <x v="24"/>
    <s v="Moreno"/>
    <x v="19"/>
    <d v="2018-11-01T00:00:00"/>
    <s v="-"/>
    <s v="Mantenimiento Electrico"/>
    <d v="2023-10-25T00:00:00"/>
    <d v="1899-12-30T06:08:37"/>
    <d v="2023-10-25T00:00:00"/>
    <d v="1899-12-30T06:37:16"/>
    <n v="1719"/>
    <n v="28.65"/>
    <s v=" cambio de fibra en martillo"/>
    <s v="rotura"/>
    <n v="43"/>
    <s v="octubre"/>
    <s v="M"/>
    <m/>
    <s v="si"/>
    <m/>
    <m/>
    <m/>
  </r>
  <r>
    <n v="153739"/>
    <x v="0"/>
    <s v="Moreno"/>
    <x v="9"/>
    <d v="2018-11-01T00:00:00"/>
    <s v="-"/>
    <s v="Mantenimiento Electrico"/>
    <d v="2023-10-25T00:00:00"/>
    <d v="1899-12-30T06:08:39"/>
    <d v="2023-10-25T00:00:00"/>
    <d v="1899-12-30T07:03:15"/>
    <n v="3276"/>
    <n v="54.6"/>
    <s v="logueo y regulación de cámaras"/>
    <s v="ajuste"/>
    <n v="43"/>
    <s v="octubre"/>
    <s v="M"/>
    <m/>
    <s v="no"/>
    <m/>
    <m/>
    <m/>
  </r>
  <r>
    <n v="153741"/>
    <x v="0"/>
    <s v="Moreno"/>
    <x v="3"/>
    <d v="2021-02-04T00:00:00"/>
    <s v="Victor"/>
    <s v="Mantenimiento Electrico"/>
    <d v="2023-10-25T00:00:00"/>
    <d v="1899-12-30T06:18:44"/>
    <d v="2023-10-25T00:00:00"/>
    <d v="1899-12-30T07:20:39"/>
    <n v="3715"/>
    <n v="61.916666666666664"/>
    <s v="reseteo de pantalla"/>
    <s v="ajuste"/>
    <n v="43"/>
    <s v="octubre"/>
    <s v="M"/>
    <m/>
    <s v="no"/>
    <m/>
    <m/>
    <m/>
  </r>
  <r>
    <n v="153742"/>
    <x v="22"/>
    <s v="Moreno"/>
    <x v="2"/>
    <d v="2018-11-01T00:00:00"/>
    <s v="-"/>
    <s v="Mantenimiento Electrico"/>
    <d v="2023-10-25T00:00:00"/>
    <d v="1899-12-30T06:22:20"/>
    <d v="2023-10-25T00:00:00"/>
    <d v="1899-12-30T07:20:43"/>
    <n v="3503"/>
    <n v="58.383333333333333"/>
    <s v="regulación de láser cámaras "/>
    <s v="ajuste"/>
    <n v="43"/>
    <s v="octubre"/>
    <s v="M"/>
    <m/>
    <s v="no"/>
    <m/>
    <m/>
    <m/>
  </r>
  <r>
    <n v="153748"/>
    <x v="0"/>
    <s v="Moreno"/>
    <x v="14"/>
    <d v="2018-11-01T00:00:00"/>
    <s v="-"/>
    <s v="Mantenimiento Electrico"/>
    <d v="2023-10-25T00:00:00"/>
    <d v="1899-12-30T07:47:00"/>
    <d v="2023-10-25T00:00:00"/>
    <d v="1899-12-30T07:55:52"/>
    <n v="532"/>
    <n v="8.8666666666666671"/>
    <s v="microparada"/>
    <s v="microparada"/>
    <n v="43"/>
    <s v="octubre"/>
    <s v="M"/>
    <m/>
    <s v="microparada"/>
    <m/>
    <m/>
    <m/>
  </r>
  <r>
    <n v="153750"/>
    <x v="1"/>
    <s v="Moreno"/>
    <x v="2"/>
    <d v="2020-10-16T00:00:00"/>
    <s v="Martín"/>
    <s v="Mantenimiento Electrico"/>
    <d v="2023-10-25T00:00:00"/>
    <d v="1899-12-30T08:29:17"/>
    <d v="2023-10-25T00:00:00"/>
    <d v="1899-12-30T08:39:32"/>
    <n v="615"/>
    <n v="10.25"/>
    <s v="regulación de velocidad"/>
    <s v="ajuste"/>
    <n v="43"/>
    <s v="octubre"/>
    <s v="M"/>
    <m/>
    <s v="no"/>
    <m/>
    <m/>
    <m/>
  </r>
  <r>
    <n v="153754"/>
    <x v="0"/>
    <s v="Moreno"/>
    <x v="9"/>
    <d v="2018-11-01T00:00:00"/>
    <s v="-"/>
    <s v="Mantenimiento Electrico"/>
    <d v="2023-10-25T00:00:00"/>
    <d v="1899-12-30T09:18:59"/>
    <d v="2023-10-25T00:00:00"/>
    <d v="1899-12-30T09:45:34"/>
    <n v="1595"/>
    <n v="26.583333333333332"/>
    <s v="sin informacion"/>
    <s v="sin informacion"/>
    <n v="43"/>
    <s v="octubre"/>
    <s v="M"/>
    <m/>
    <s v="sin informacion"/>
    <m/>
    <m/>
    <m/>
  </r>
  <r>
    <n v="153769"/>
    <x v="28"/>
    <s v="Moreno"/>
    <x v="6"/>
    <d v="2018-11-01T00:00:00"/>
    <s v="-"/>
    <s v="Mantenimiento Mecanico"/>
    <d v="2023-10-25T00:00:00"/>
    <d v="1899-12-30T10:19:39"/>
    <d v="2023-10-25T00:00:00"/>
    <d v="1899-12-30T11:47:51"/>
    <n v="5292"/>
    <n v="88.2"/>
    <s v="se calibra brazo ABB "/>
    <s v="ajuste"/>
    <n v="43"/>
    <s v="octubre"/>
    <s v="M"/>
    <m/>
    <s v="no"/>
    <m/>
    <m/>
    <m/>
  </r>
  <r>
    <n v="153772"/>
    <x v="38"/>
    <s v="Moreno"/>
    <x v="11"/>
    <d v="2018-11-01T00:00:00"/>
    <s v="-"/>
    <s v="Mantenimiento Mecanico"/>
    <d v="2023-10-25T00:00:00"/>
    <d v="1899-12-30T10:34:32"/>
    <d v="2023-10-25T00:00:00"/>
    <d v="1899-12-30T11:21:39"/>
    <n v="2827"/>
    <n v="47.116666666666667"/>
    <s v="se regula centrador de peine"/>
    <s v="ajuste"/>
    <n v="43"/>
    <s v="octubre"/>
    <s v="M"/>
    <m/>
    <s v="no"/>
    <m/>
    <m/>
    <m/>
  </r>
  <r>
    <n v="153785"/>
    <x v="19"/>
    <s v="Moreno"/>
    <x v="19"/>
    <d v="2018-11-01T00:00:00"/>
    <s v="-"/>
    <s v="Mantenimiento Electrico"/>
    <d v="2023-10-25T00:00:00"/>
    <d v="1899-12-30T11:51:54"/>
    <d v="2023-10-25T00:00:00"/>
    <d v="1899-12-30T11:51:57"/>
    <n v="3"/>
    <n v="0.05"/>
    <s v="microparada"/>
    <s v="microparada"/>
    <n v="43"/>
    <s v="octubre"/>
    <s v="M"/>
    <m/>
    <s v="microparada"/>
    <m/>
    <m/>
    <m/>
  </r>
  <r>
    <n v="153786"/>
    <x v="19"/>
    <s v="Moreno"/>
    <x v="19"/>
    <d v="2018-11-01T00:00:00"/>
    <s v="-"/>
    <s v="Mantenimiento Mecanico"/>
    <d v="2023-10-25T00:00:00"/>
    <d v="1899-12-30T11:52:05"/>
    <d v="2023-10-25T00:00:00"/>
    <d v="1899-12-30T12:20:58"/>
    <n v="1733"/>
    <n v="28.883333333333333"/>
    <s v="se destraba cadena de regulacion de celofán y se coloca tope"/>
    <s v="ajuste"/>
    <n v="43"/>
    <s v="octubre"/>
    <s v="M"/>
    <m/>
    <s v="no"/>
    <m/>
    <m/>
    <m/>
  </r>
  <r>
    <n v="153790"/>
    <x v="0"/>
    <s v="Moreno"/>
    <x v="21"/>
    <d v="2019-09-24T00:00:00"/>
    <s v="Sebastian "/>
    <s v="Mantenimiento Mecanico"/>
    <d v="2023-10-25T00:00:00"/>
    <d v="1899-12-30T12:36:21"/>
    <d v="2023-10-25T00:00:00"/>
    <d v="1899-12-30T14:51:09"/>
    <n v="8088"/>
    <n v="134.80000000000001"/>
    <s v="sin informacion"/>
    <s v="sin informacion"/>
    <n v="43"/>
    <s v="octubre"/>
    <s v="M"/>
    <m/>
    <s v="sin informacion"/>
    <m/>
    <m/>
    <m/>
  </r>
  <r>
    <n v="153798"/>
    <x v="2"/>
    <s v="Moreno"/>
    <x v="12"/>
    <d v="2020-02-21T00:00:00"/>
    <s v="Martín"/>
    <s v="Mantenimiento Mecanico"/>
    <d v="2023-10-25T00:00:00"/>
    <d v="1899-12-30T14:23:49"/>
    <d v="2023-10-25T00:00:00"/>
    <d v="1899-12-30T15:18:27"/>
    <n v="3278"/>
    <n v="54.633333333333333"/>
    <s v="Se tensa cadena, se pone a punto y se regula"/>
    <s v="ajuste"/>
    <n v="43"/>
    <s v="octubre"/>
    <s v="T"/>
    <m/>
    <s v="no"/>
    <m/>
    <m/>
    <m/>
  </r>
  <r>
    <n v="153807"/>
    <x v="6"/>
    <s v="Moreno"/>
    <x v="14"/>
    <d v="2018-11-01T00:00:00"/>
    <s v="-"/>
    <s v="Mantenimiento Electrico"/>
    <d v="2023-10-25T00:00:00"/>
    <d v="1899-12-30T15:33:31"/>
    <d v="2023-10-25T00:00:00"/>
    <d v="1899-12-30T15:50:28"/>
    <n v="1017"/>
    <n v="16.95"/>
    <s v="Regulación etiqueta"/>
    <s v="ajuste"/>
    <n v="43"/>
    <s v="octubre"/>
    <s v="T"/>
    <m/>
    <s v="no"/>
    <m/>
    <m/>
    <m/>
  </r>
  <r>
    <n v="153808"/>
    <x v="0"/>
    <s v="Moreno"/>
    <x v="21"/>
    <d v="2019-09-24T00:00:00"/>
    <s v="Sebastian "/>
    <s v="Mantenimiento Mecanico"/>
    <d v="2023-10-25T00:00:00"/>
    <d v="1899-12-30T15:37:36"/>
    <d v="2023-10-25T00:00:00"/>
    <d v="1899-12-30T17:55:26"/>
    <n v="8270"/>
    <n v="137.83333333333334"/>
    <s v="se intentó regular folía con el maquinista ya que la misma varía para los dos lados de cierre y se cambió por otra folía y el resultado fue el mismo"/>
    <s v="ajuste"/>
    <n v="43"/>
    <s v="octubre"/>
    <s v="T"/>
    <m/>
    <s v="no"/>
    <m/>
    <m/>
    <m/>
  </r>
  <r>
    <n v="153809"/>
    <x v="22"/>
    <s v="Moreno"/>
    <x v="2"/>
    <d v="2018-11-01T00:00:00"/>
    <s v="-"/>
    <s v="Mantenimiento Electrico"/>
    <d v="2023-10-25T00:00:00"/>
    <d v="1899-12-30T15:41:33"/>
    <d v="2023-10-25T00:00:00"/>
    <d v="1899-12-30T16:36:12"/>
    <n v="3279"/>
    <n v="54.65"/>
    <s v="regulación de Láser"/>
    <s v="ajuste"/>
    <n v="43"/>
    <s v="octubre"/>
    <s v="T"/>
    <m/>
    <s v="no"/>
    <m/>
    <m/>
    <m/>
  </r>
  <r>
    <n v="153812"/>
    <x v="0"/>
    <s v="Moreno"/>
    <x v="8"/>
    <d v="2018-11-01T00:00:00"/>
    <s v="-"/>
    <s v="Mantenimiento Mecanico"/>
    <d v="2023-10-25T00:00:00"/>
    <d v="1899-12-30T16:02:52"/>
    <d v="2023-10-25T00:00:00"/>
    <d v="1899-12-30T16:05:00"/>
    <n v="128"/>
    <n v="2.1333333333333333"/>
    <s v="microparada"/>
    <s v="microparada"/>
    <n v="43"/>
    <s v="octubre"/>
    <s v="T"/>
    <m/>
    <s v="microparada"/>
    <m/>
    <m/>
    <m/>
  </r>
  <r>
    <n v="153814"/>
    <x v="24"/>
    <s v="Moreno"/>
    <x v="19"/>
    <d v="2018-11-01T00:00:00"/>
    <s v="-"/>
    <s v="Mantenimiento Mecanico"/>
    <d v="2023-10-25T00:00:00"/>
    <d v="1899-12-30T16:12:03"/>
    <d v="2023-10-25T00:00:00"/>
    <d v="1899-12-30T16:27:09"/>
    <n v="906"/>
    <n v="15.1"/>
    <s v="regulación de bajador de tapas"/>
    <s v="ajuste"/>
    <n v="43"/>
    <s v="octubre"/>
    <s v="T"/>
    <m/>
    <s v="no"/>
    <m/>
    <m/>
    <m/>
  </r>
  <r>
    <n v="153821"/>
    <x v="0"/>
    <s v="Moreno"/>
    <x v="9"/>
    <d v="2018-11-01T00:00:00"/>
    <s v="-"/>
    <s v="Mantenimiento Electrico"/>
    <d v="2023-10-25T00:00:00"/>
    <d v="1899-12-30T16:49:05"/>
    <d v="2023-10-25T00:00:00"/>
    <d v="1899-12-30T17:01:47"/>
    <n v="762"/>
    <n v="12.7"/>
    <s v="regulación"/>
    <s v="ajuste"/>
    <n v="43"/>
    <s v="octubre"/>
    <s v="T"/>
    <m/>
    <s v="no"/>
    <m/>
    <m/>
    <m/>
  </r>
  <r>
    <n v="153825"/>
    <x v="6"/>
    <s v="Moreno"/>
    <x v="10"/>
    <d v="2018-11-01T00:00:00"/>
    <s v="-"/>
    <s v="Mantenimiento Mecanico"/>
    <d v="2023-10-25T00:00:00"/>
    <d v="1899-12-30T18:15:02"/>
    <d v="2023-10-25T00:00:00"/>
    <d v="1899-12-30T18:36:41"/>
    <n v="1299"/>
    <n v="21.65"/>
    <s v="Regulación"/>
    <s v="ajuste"/>
    <n v="43"/>
    <s v="octubre"/>
    <s v="T"/>
    <m/>
    <s v="no"/>
    <m/>
    <m/>
    <m/>
  </r>
  <r>
    <n v="153832"/>
    <x v="6"/>
    <s v="Moreno"/>
    <x v="10"/>
    <d v="2018-11-01T00:00:00"/>
    <s v="-"/>
    <s v="Mantenimiento Electrico"/>
    <d v="2023-10-25T00:00:00"/>
    <d v="1899-12-30T19:14:41"/>
    <d v="2023-10-25T00:00:00"/>
    <d v="1899-12-30T19:16:13"/>
    <n v="92"/>
    <n v="1.5333333333333334"/>
    <s v="microparada"/>
    <s v="microparada"/>
    <n v="43"/>
    <s v="octubre"/>
    <s v="T"/>
    <m/>
    <s v="microparada"/>
    <m/>
    <m/>
    <m/>
  </r>
  <r>
    <n v="153835"/>
    <x v="6"/>
    <s v="Moreno"/>
    <x v="14"/>
    <d v="2018-11-01T00:00:00"/>
    <s v="-"/>
    <s v="Mantenimiento Electrico"/>
    <d v="2023-10-25T00:00:00"/>
    <d v="1899-12-30T19:52:33"/>
    <d v="2023-10-25T00:00:00"/>
    <d v="1899-12-30T19:52:47"/>
    <n v="14"/>
    <n v="0.23333333333333334"/>
    <s v="microparada"/>
    <s v="microparada"/>
    <n v="43"/>
    <s v="octubre"/>
    <s v="T"/>
    <m/>
    <s v="microparada"/>
    <m/>
    <m/>
    <m/>
  </r>
  <r>
    <n v="153837"/>
    <x v="24"/>
    <s v="Moreno"/>
    <x v="19"/>
    <d v="2018-11-01T00:00:00"/>
    <s v="-"/>
    <s v="Mantenimiento Mecanico"/>
    <d v="2023-10-25T00:00:00"/>
    <d v="1899-12-30T20:01:32"/>
    <d v="2023-10-25T00:00:00"/>
    <d v="1899-12-30T20:04:34"/>
    <n v="182"/>
    <n v="3.0333333333333332"/>
    <s v="microparada"/>
    <s v="microparada"/>
    <n v="43"/>
    <s v="octubre"/>
    <s v="T"/>
    <m/>
    <s v="microparada"/>
    <m/>
    <m/>
    <m/>
  </r>
  <r>
    <n v="153838"/>
    <x v="0"/>
    <s v="Moreno"/>
    <x v="2"/>
    <d v="2018-11-01T00:00:00"/>
    <s v="-"/>
    <s v="Mantenimiento Mecanico"/>
    <d v="2023-10-25T00:00:00"/>
    <d v="1899-12-30T20:17:31"/>
    <d v="2023-10-25T00:00:00"/>
    <d v="1899-12-30T20:21:27"/>
    <n v="236"/>
    <n v="3.9333333333333331"/>
    <s v="microparada"/>
    <s v="microparada"/>
    <n v="43"/>
    <s v="octubre"/>
    <s v="T"/>
    <m/>
    <s v="microparada"/>
    <m/>
    <m/>
    <m/>
  </r>
  <r>
    <n v="153839"/>
    <x v="19"/>
    <s v="Moreno"/>
    <x v="19"/>
    <d v="2018-11-01T00:00:00"/>
    <s v="-"/>
    <s v="Mantenimiento Mecanico"/>
    <d v="2023-10-25T00:00:00"/>
    <d v="1899-12-30T20:28:50"/>
    <d v="2023-10-25T00:00:00"/>
    <d v="1899-12-30T21:04:29"/>
    <n v="2139"/>
    <n v="35.65"/>
    <s v="sin informacion"/>
    <s v="sin informacion"/>
    <n v="43"/>
    <s v="octubre"/>
    <s v="T"/>
    <m/>
    <s v="sin informacion"/>
    <m/>
    <m/>
    <m/>
  </r>
  <r>
    <n v="153840"/>
    <x v="1"/>
    <s v="Moreno"/>
    <x v="2"/>
    <d v="2020-10-16T00:00:00"/>
    <s v="Martín"/>
    <s v="Mantenimiento Mecanico"/>
    <d v="2023-10-25T00:00:00"/>
    <d v="1899-12-30T20:46:51"/>
    <d v="2023-10-25T00:00:00"/>
    <d v="1899-12-30T21:03:30"/>
    <n v="999"/>
    <n v="16.649999999999999"/>
    <s v="etiquetadora se cambió 3 eslabones"/>
    <s v="rotura"/>
    <n v="43"/>
    <s v="octubre"/>
    <s v="T"/>
    <m/>
    <s v="si"/>
    <m/>
    <m/>
    <m/>
  </r>
  <r>
    <n v="153842"/>
    <x v="38"/>
    <s v="Moreno"/>
    <x v="6"/>
    <d v="2019-10-08T00:00:00"/>
    <s v="Martín"/>
    <s v="Mantenimiento Electrico"/>
    <d v="2023-10-25T00:00:00"/>
    <d v="1899-12-30T21:20:25"/>
    <d v="2023-10-25T00:00:00"/>
    <d v="1899-12-30T21:40:32"/>
    <n v="1207"/>
    <n v="20.116666666666667"/>
    <s v="se cambia silenciador de aire y rele"/>
    <s v="ajuste"/>
    <n v="43"/>
    <s v="octubre"/>
    <s v="T"/>
    <m/>
    <s v="si"/>
    <m/>
    <m/>
    <m/>
  </r>
  <r>
    <n v="153848"/>
    <x v="1"/>
    <s v="Moreno"/>
    <x v="2"/>
    <d v="2020-10-16T00:00:00"/>
    <s v="Martín"/>
    <s v="Mantenimiento Electrico"/>
    <d v="2023-10-26T00:00:00"/>
    <d v="1899-12-30T06:45:45"/>
    <d v="2023-10-26T00:00:00"/>
    <d v="1899-12-30T07:35:58"/>
    <n v="3013"/>
    <n v="50.216666666666669"/>
    <s v="regulación de grados  cabezal número 8"/>
    <s v="ajuste"/>
    <n v="43"/>
    <s v="octubre"/>
    <s v="M"/>
    <m/>
    <s v="no"/>
    <m/>
    <m/>
    <m/>
  </r>
  <r>
    <n v="153849"/>
    <x v="0"/>
    <s v="Moreno"/>
    <x v="9"/>
    <d v="2018-11-01T00:00:00"/>
    <s v="-"/>
    <s v="Mantenimiento Electrico"/>
    <d v="2023-10-26T00:00:00"/>
    <d v="1899-12-30T06:55:28"/>
    <d v="2023-10-26T00:00:00"/>
    <d v="1899-12-30T08:16:57"/>
    <n v="4889"/>
    <n v="81.483333333333334"/>
    <s v="regulación compleja con luz de cámara número 2"/>
    <s v="ajuste"/>
    <n v="43"/>
    <s v="octubre"/>
    <s v="M"/>
    <m/>
    <s v="no"/>
    <m/>
    <m/>
    <m/>
  </r>
  <r>
    <n v="153850"/>
    <x v="0"/>
    <s v="Moreno"/>
    <x v="21"/>
    <d v="2019-09-24T00:00:00"/>
    <s v="Sebastian "/>
    <s v="Mantenimiento Mecanico"/>
    <d v="2023-10-26T00:00:00"/>
    <d v="1899-12-30T07:00:19"/>
    <d v="2023-10-26T00:00:00"/>
    <d v="1899-12-30T08:20:55"/>
    <n v="4836"/>
    <n v="80.599999999999994"/>
    <s v="sin informacion"/>
    <s v="sin informacion"/>
    <n v="43"/>
    <s v="octubre"/>
    <s v="M"/>
    <m/>
    <s v="sin informacion"/>
    <m/>
    <m/>
    <m/>
  </r>
  <r>
    <n v="153851"/>
    <x v="0"/>
    <s v="Moreno"/>
    <x v="18"/>
    <d v="2018-11-01T00:00:00"/>
    <s v="-"/>
    <s v="Mantenimiento Electrico"/>
    <d v="2023-10-26T00:00:00"/>
    <d v="1899-12-30T07:01:00"/>
    <d v="2023-10-26T00:00:00"/>
    <d v="1899-12-30T08:17:08"/>
    <n v="4568"/>
    <n v="76.13333333333334"/>
    <s v="se encuentra cable flojo en bornera  motor"/>
    <s v="ajuste"/>
    <n v="43"/>
    <s v="octubre"/>
    <s v="M"/>
    <m/>
    <s v="no"/>
    <m/>
    <m/>
    <m/>
  </r>
  <r>
    <n v="153855"/>
    <x v="8"/>
    <s v="Moreno"/>
    <x v="4"/>
    <d v="2020-02-20T00:00:00"/>
    <s v="Martín"/>
    <s v="Mantenimiento Mecanico"/>
    <d v="2023-10-26T00:00:00"/>
    <d v="1899-12-30T07:36:57"/>
    <d v="2023-10-26T00:00:00"/>
    <d v="1899-12-30T08:17:21"/>
    <n v="2424"/>
    <n v="40.4"/>
    <s v="presenta problema de reconocimientos de parametros se prueba hasta cambiar la receta y ahi quedo en funcionamiento"/>
    <s v="ajuste"/>
    <n v="43"/>
    <s v="octubre"/>
    <s v="M"/>
    <m/>
    <s v="no"/>
    <m/>
    <m/>
    <m/>
  </r>
  <r>
    <n v="153862"/>
    <x v="11"/>
    <s v="Moreno"/>
    <x v="8"/>
    <d v="2018-11-01T00:00:00"/>
    <s v="-"/>
    <s v="Mantenimiento Mecanico"/>
    <d v="2023-10-26T00:00:00"/>
    <d v="1899-12-30T08:58:20"/>
    <d v="2023-10-26T00:00:00"/>
    <d v="1899-12-30T09:26:57"/>
    <n v="1717"/>
    <n v="28.616666666666667"/>
    <s v="se destraba y pegan 2 gomas en  tranfer"/>
    <s v="ajuste"/>
    <n v="43"/>
    <s v="octubre"/>
    <s v="M"/>
    <m/>
    <s v="no"/>
    <m/>
    <m/>
    <m/>
  </r>
  <r>
    <n v="153863"/>
    <x v="0"/>
    <s v="Moreno"/>
    <x v="18"/>
    <d v="2018-11-01T00:00:00"/>
    <s v="-"/>
    <s v="Mantenimiento Mecanico"/>
    <d v="2023-10-26T00:00:00"/>
    <d v="1899-12-30T09:13:22"/>
    <d v="2023-10-26T00:00:00"/>
    <d v="1899-12-30T09:14:52"/>
    <n v="90"/>
    <n v="1.5"/>
    <s v="microparada"/>
    <s v="microparada"/>
    <n v="43"/>
    <s v="octubre"/>
    <s v="M"/>
    <m/>
    <s v="microparada"/>
    <m/>
    <m/>
    <m/>
  </r>
  <r>
    <n v="153867"/>
    <x v="0"/>
    <s v="Moreno"/>
    <x v="2"/>
    <d v="2018-11-01T00:00:00"/>
    <s v="-"/>
    <s v="Mantenimiento Electrico"/>
    <d v="2023-10-26T00:00:00"/>
    <d v="1899-12-30T10:18:02"/>
    <d v="2023-10-26T00:00:00"/>
    <d v="1899-12-30T10:19:03"/>
    <n v="61"/>
    <n v="1.0166666666666666"/>
    <s v="microparada"/>
    <s v="microparada"/>
    <n v="43"/>
    <s v="octubre"/>
    <s v="M"/>
    <m/>
    <s v="microparada"/>
    <m/>
    <m/>
    <m/>
  </r>
  <r>
    <n v="153868"/>
    <x v="36"/>
    <s v="Moreno"/>
    <x v="9"/>
    <d v="2018-11-01T00:00:00"/>
    <s v="-"/>
    <s v="Mantenimiento Electrico"/>
    <d v="2023-10-26T00:00:00"/>
    <d v="1899-12-30T10:19:41"/>
    <d v="2023-10-26T00:00:00"/>
    <d v="1899-12-30T10:19:47"/>
    <n v="6"/>
    <n v="0.1"/>
    <s v="microparada"/>
    <s v="microparada"/>
    <n v="43"/>
    <s v="octubre"/>
    <s v="M"/>
    <m/>
    <s v="microparada"/>
    <m/>
    <m/>
    <m/>
  </r>
  <r>
    <n v="153869"/>
    <x v="0"/>
    <s v="Moreno"/>
    <x v="9"/>
    <d v="2018-11-01T00:00:00"/>
    <s v="-"/>
    <s v="Mantenimiento Electrico"/>
    <d v="2023-10-26T00:00:00"/>
    <d v="1899-12-30T10:20:02"/>
    <d v="2023-10-26T00:00:00"/>
    <d v="1899-12-30T12:18:05"/>
    <n v="7083"/>
    <n v="118.05"/>
    <s v="regulación de tranfer , martillo y camaras"/>
    <s v="ajuste"/>
    <n v="43"/>
    <s v="octubre"/>
    <s v="M"/>
    <m/>
    <s v="no"/>
    <m/>
    <m/>
    <m/>
  </r>
  <r>
    <n v="153870"/>
    <x v="1"/>
    <s v="Moreno"/>
    <x v="2"/>
    <d v="2020-10-16T00:00:00"/>
    <s v="Martín"/>
    <s v="Mantenimiento Electrico"/>
    <d v="2023-10-26T00:00:00"/>
    <d v="1899-12-30T10:22:15"/>
    <d v="2023-10-26T00:00:00"/>
    <d v="1899-12-30T10:26:48"/>
    <n v="273"/>
    <n v="4.55"/>
    <s v="microparada"/>
    <s v="microparada"/>
    <n v="43"/>
    <s v="octubre"/>
    <s v="M"/>
    <m/>
    <s v="microparada"/>
    <m/>
    <m/>
    <m/>
  </r>
  <r>
    <n v="153872"/>
    <x v="0"/>
    <s v="Moreno"/>
    <x v="2"/>
    <d v="2018-11-01T00:00:00"/>
    <s v="-"/>
    <s v="Mantenimiento Electrico"/>
    <d v="2023-10-26T00:00:00"/>
    <d v="1899-12-30T10:27:14"/>
    <d v="2023-10-26T00:00:00"/>
    <d v="1899-12-30T10:32:28"/>
    <n v="314"/>
    <n v="5.2333333333333334"/>
    <s v="microparada"/>
    <s v="microparada"/>
    <n v="43"/>
    <s v="octubre"/>
    <s v="M"/>
    <m/>
    <s v="microparada"/>
    <m/>
    <m/>
    <m/>
  </r>
  <r>
    <n v="153877"/>
    <x v="11"/>
    <s v="Moreno"/>
    <x v="19"/>
    <d v="2018-11-01T00:00:00"/>
    <s v="-"/>
    <s v="Mantenimiento Mecanico"/>
    <d v="2023-10-26T00:00:00"/>
    <d v="1899-12-30T11:07:19"/>
    <d v="2023-10-26T00:00:00"/>
    <d v="1899-12-30T11:17:01"/>
    <n v="582"/>
    <n v="9.6999999999999993"/>
    <s v="microparada"/>
    <s v="microparada"/>
    <n v="43"/>
    <s v="octubre"/>
    <s v="M"/>
    <m/>
    <s v="microparada"/>
    <m/>
    <m/>
    <m/>
  </r>
  <r>
    <n v="153897"/>
    <x v="24"/>
    <s v="Moreno"/>
    <x v="19"/>
    <d v="2018-11-01T00:00:00"/>
    <s v="-"/>
    <s v="Mantenimiento Electrico"/>
    <d v="2023-10-26T00:00:00"/>
    <d v="1899-12-30T14:21:17"/>
    <d v="2023-10-26T00:00:00"/>
    <d v="1899-12-30T16:20:24"/>
    <n v="7147"/>
    <n v="119.11666666666666"/>
    <s v="sin informacion"/>
    <s v="sin informacion"/>
    <n v="43"/>
    <s v="octubre"/>
    <s v="T"/>
    <m/>
    <s v="sin informacion"/>
    <m/>
    <m/>
    <m/>
  </r>
  <r>
    <n v="153900"/>
    <x v="44"/>
    <s v="Moreno"/>
    <x v="17"/>
    <d v="2018-11-01T00:00:00"/>
    <s v="-"/>
    <s v="Mantenimiento Mecanico"/>
    <d v="2023-10-26T00:00:00"/>
    <d v="1899-12-30T14:28:14"/>
    <d v="2023-10-26T00:00:00"/>
    <d v="1899-12-30T16:19:53"/>
    <n v="6699"/>
    <n v="111.65"/>
    <s v="se cambian cuchillas"/>
    <s v="ajuste"/>
    <n v="43"/>
    <s v="octubre"/>
    <s v="T"/>
    <m/>
    <s v="si"/>
    <m/>
    <m/>
    <m/>
  </r>
  <r>
    <n v="153902"/>
    <x v="34"/>
    <s v="Moreno"/>
    <x v="3"/>
    <d v="2021-03-10T00:00:00"/>
    <s v="Martín"/>
    <s v="Mantenimiento Mecanico"/>
    <d v="2023-10-26T00:00:00"/>
    <d v="1899-12-30T14:31:33"/>
    <d v="2023-10-26T00:00:00"/>
    <d v="1899-12-30T14:35:42"/>
    <n v="249"/>
    <n v="4.1500000000000004"/>
    <s v="microparada"/>
    <s v="microparada"/>
    <n v="43"/>
    <s v="octubre"/>
    <s v="T"/>
    <m/>
    <s v="microparada"/>
    <m/>
    <m/>
    <m/>
  </r>
  <r>
    <n v="153906"/>
    <x v="6"/>
    <s v="Moreno"/>
    <x v="10"/>
    <d v="2018-11-01T00:00:00"/>
    <s v="-"/>
    <s v="Mantenimiento Electrico"/>
    <d v="2023-10-26T00:00:00"/>
    <d v="1899-12-30T14:59:39"/>
    <d v="2023-10-26T00:00:00"/>
    <d v="1899-12-30T15:30:00"/>
    <n v="1821"/>
    <n v="30.35"/>
    <s v="se vuelve a teachear sensor de etiquetadora"/>
    <s v="ajuste"/>
    <n v="43"/>
    <s v="octubre"/>
    <s v="T"/>
    <m/>
    <s v="no"/>
    <m/>
    <m/>
    <m/>
  </r>
  <r>
    <n v="153910"/>
    <x v="0"/>
    <s v="Moreno"/>
    <x v="18"/>
    <d v="2018-11-01T00:00:00"/>
    <s v="-"/>
    <s v="Mantenimiento Electrico"/>
    <d v="2023-10-26T00:00:00"/>
    <d v="1899-12-30T15:24:47"/>
    <d v="2023-10-26T00:00:00"/>
    <d v="1899-12-30T15:58:44"/>
    <n v="2037"/>
    <n v="33.950000000000003"/>
    <s v="manguera festo cortada"/>
    <s v="rotura"/>
    <n v="43"/>
    <s v="octubre"/>
    <s v="T"/>
    <m/>
    <s v="si"/>
    <m/>
    <m/>
    <m/>
  </r>
  <r>
    <n v="153913"/>
    <x v="3"/>
    <s v="Moreno"/>
    <x v="3"/>
    <d v="2021-02-04T00:00:00"/>
    <s v="Victor"/>
    <s v="Mantenimiento Mecanico"/>
    <d v="2023-10-26T00:00:00"/>
    <d v="1899-12-30T15:35:05"/>
    <d v="2023-10-26T00:00:00"/>
    <d v="1899-12-30T16:20:49"/>
    <n v="2744"/>
    <n v="45.733333333333334"/>
    <s v="sin informacion"/>
    <s v="sin informacion"/>
    <n v="43"/>
    <s v="octubre"/>
    <s v="T"/>
    <m/>
    <s v="sin informacion"/>
    <m/>
    <m/>
    <m/>
  </r>
  <r>
    <n v="153917"/>
    <x v="5"/>
    <s v="Moreno"/>
    <x v="4"/>
    <d v="2018-11-01T00:00:00"/>
    <s v="-"/>
    <s v="Mantenimiento Mecanico"/>
    <d v="2023-10-26T00:00:00"/>
    <d v="1899-12-30T15:53:26"/>
    <d v="2023-10-26T00:00:00"/>
    <d v="1899-12-30T18:13:59"/>
    <n v="8433"/>
    <n v="140.55000000000001"/>
    <s v="cambio de resistencia"/>
    <s v="rotura"/>
    <n v="43"/>
    <s v="octubre"/>
    <s v="T"/>
    <m/>
    <s v="si"/>
    <m/>
    <m/>
    <m/>
  </r>
  <r>
    <n v="153930"/>
    <x v="1"/>
    <s v="Moreno"/>
    <x v="2"/>
    <d v="2020-10-16T00:00:00"/>
    <s v="Martín"/>
    <s v="Mantenimiento Electrico"/>
    <d v="2023-10-26T00:00:00"/>
    <d v="1899-12-30T16:54:49"/>
    <d v="2023-10-26T00:00:00"/>
    <d v="1899-12-30T17:02:09"/>
    <n v="440"/>
    <n v="7.333333333333333"/>
    <s v="microparada"/>
    <s v="microparada"/>
    <n v="43"/>
    <s v="octubre"/>
    <s v="T"/>
    <m/>
    <s v="microparada"/>
    <m/>
    <m/>
    <m/>
  </r>
  <r>
    <n v="153931"/>
    <x v="24"/>
    <s v="Moreno"/>
    <x v="9"/>
    <d v="2018-11-01T00:00:00"/>
    <s v="-"/>
    <s v="Mantenimiento Electrico"/>
    <d v="2023-10-26T00:00:00"/>
    <d v="1899-12-30T17:04:02"/>
    <d v="2023-10-26T00:00:00"/>
    <d v="1899-12-30T17:18:00"/>
    <n v="838"/>
    <n v="13.966666666666667"/>
    <s v="regulación"/>
    <s v="ajuste"/>
    <n v="43"/>
    <s v="octubre"/>
    <s v="T"/>
    <m/>
    <s v="no"/>
    <m/>
    <m/>
    <m/>
  </r>
  <r>
    <n v="153944"/>
    <x v="21"/>
    <s v="Moreno"/>
    <x v="19"/>
    <d v="2018-11-01T00:00:00"/>
    <s v="-"/>
    <s v="Mantenimiento Electrico"/>
    <d v="2023-10-26T00:00:00"/>
    <d v="1899-12-30T18:04:21"/>
    <d v="2023-10-26T00:00:00"/>
    <d v="1899-12-30T18:12:50"/>
    <n v="509"/>
    <n v="8.4833333333333325"/>
    <s v="microparada"/>
    <s v="microparada"/>
    <n v="43"/>
    <s v="octubre"/>
    <s v="T"/>
    <m/>
    <s v="microparada"/>
    <m/>
    <m/>
    <m/>
  </r>
  <r>
    <n v="153945"/>
    <x v="39"/>
    <s v="Moreno"/>
    <x v="2"/>
    <d v="2018-11-01T00:00:00"/>
    <s v="-"/>
    <s v="Mantenimiento Electrico"/>
    <d v="2023-10-26T00:00:00"/>
    <d v="1899-12-30T18:25:59"/>
    <d v="2023-10-26T00:00:00"/>
    <d v="1899-12-30T18:31:10"/>
    <n v="311"/>
    <n v="5.1833333333333336"/>
    <s v="microparada"/>
    <s v="microparada"/>
    <n v="43"/>
    <s v="octubre"/>
    <s v="T"/>
    <m/>
    <s v="microparada"/>
    <m/>
    <m/>
    <m/>
  </r>
  <r>
    <n v="153946"/>
    <x v="11"/>
    <s v="Moreno"/>
    <x v="6"/>
    <d v="2018-11-01T00:00:00"/>
    <s v="-"/>
    <s v="Mantenimiento Mecanico"/>
    <d v="2023-10-26T00:00:00"/>
    <d v="1899-12-30T18:30:03"/>
    <d v="2023-10-26T00:00:00"/>
    <d v="1899-12-30T18:40:37"/>
    <n v="634"/>
    <n v="10.566666666666666"/>
    <s v="se regula altura de transportadora ya frenaba la cinta"/>
    <s v="ajuste"/>
    <n v="43"/>
    <s v="octubre"/>
    <s v="T"/>
    <m/>
    <s v="no"/>
    <m/>
    <m/>
    <m/>
  </r>
  <r>
    <n v="153947"/>
    <x v="39"/>
    <s v="Moreno"/>
    <x v="2"/>
    <d v="2018-11-01T00:00:00"/>
    <s v="-"/>
    <s v="Mantenimiento Electrico"/>
    <d v="2023-10-26T00:00:00"/>
    <d v="1899-12-30T18:31:45"/>
    <d v="2023-10-26T00:00:00"/>
    <d v="1899-12-30T18:34:53"/>
    <n v="188"/>
    <n v="3.1333333333333333"/>
    <s v="microparada"/>
    <s v="microparada"/>
    <n v="43"/>
    <s v="octubre"/>
    <s v="T"/>
    <m/>
    <s v="microparada"/>
    <m/>
    <m/>
    <m/>
  </r>
  <r>
    <n v="153950"/>
    <x v="11"/>
    <s v="Moreno"/>
    <x v="6"/>
    <d v="2018-11-01T00:00:00"/>
    <s v="-"/>
    <s v="Mantenimiento Mecanico"/>
    <d v="2023-10-26T00:00:00"/>
    <d v="1899-12-30T18:41:07"/>
    <d v="2023-10-26T00:00:00"/>
    <d v="1899-12-30T18:41:30"/>
    <n v="23"/>
    <n v="0.38333333333333336"/>
    <s v="microparada"/>
    <s v="microparada"/>
    <n v="43"/>
    <s v="octubre"/>
    <s v="T"/>
    <m/>
    <s v="microparada"/>
    <m/>
    <m/>
    <m/>
  </r>
  <r>
    <n v="153959"/>
    <x v="0"/>
    <s v="Moreno"/>
    <x v="19"/>
    <d v="2018-11-01T00:00:00"/>
    <s v="-"/>
    <s v="Mantenimiento Mecanico"/>
    <d v="2023-10-26T00:00:00"/>
    <d v="1899-12-30T19:14:29"/>
    <d v="2023-10-26T00:00:00"/>
    <d v="1899-12-30T19:21:25"/>
    <n v="416"/>
    <n v="6.9333333333333336"/>
    <s v="microparada"/>
    <s v="microparada"/>
    <n v="43"/>
    <s v="octubre"/>
    <s v="T"/>
    <m/>
    <s v="microparada"/>
    <m/>
    <m/>
    <m/>
  </r>
  <r>
    <n v="153961"/>
    <x v="0"/>
    <s v="Moreno"/>
    <x v="9"/>
    <d v="2018-11-01T00:00:00"/>
    <s v="-"/>
    <s v="Mantenimiento Electrico"/>
    <d v="2023-10-26T00:00:00"/>
    <d v="1899-12-30T19:27:58"/>
    <d v="2023-10-26T00:00:00"/>
    <d v="1899-12-30T20:17:25"/>
    <n v="2967"/>
    <n v="49.45"/>
    <s v="regulación de camara"/>
    <s v="ajuste"/>
    <n v="43"/>
    <s v="octubre"/>
    <s v="T"/>
    <m/>
    <s v="no"/>
    <m/>
    <m/>
    <m/>
  </r>
  <r>
    <n v="153962"/>
    <x v="3"/>
    <s v="Moreno"/>
    <x v="2"/>
    <d v="2020-02-20T00:00:00"/>
    <s v="Martín"/>
    <s v="Mantenimiento Mecanico"/>
    <d v="2023-10-26T00:00:00"/>
    <d v="1899-12-30T19:33:23"/>
    <d v="2023-10-26T00:00:00"/>
    <d v="1899-12-30T20:05:14"/>
    <n v="1911"/>
    <n v="31.85"/>
    <s v=" regulación de camara de abastecedor"/>
    <s v="ajuste"/>
    <n v="43"/>
    <s v="octubre"/>
    <s v="T"/>
    <m/>
    <s v="no"/>
    <m/>
    <m/>
    <m/>
  </r>
  <r>
    <n v="153980"/>
    <x v="38"/>
    <s v="Moreno"/>
    <x v="11"/>
    <d v="2018-11-01T00:00:00"/>
    <s v="-"/>
    <s v="Mantenimiento Electrico"/>
    <d v="2023-10-27T00:00:00"/>
    <d v="1899-12-30T06:10:29"/>
    <d v="2023-10-27T00:00:00"/>
    <d v="1899-12-30T06:17:22"/>
    <n v="413"/>
    <n v="6.8833333333333337"/>
    <s v="microparada"/>
    <s v="microparada"/>
    <n v="43"/>
    <s v="octubre"/>
    <s v="M"/>
    <m/>
    <s v="microparada"/>
    <m/>
    <m/>
    <m/>
  </r>
  <r>
    <n v="153982"/>
    <x v="5"/>
    <s v="Moreno"/>
    <x v="4"/>
    <d v="2018-11-01T00:00:00"/>
    <s v="-"/>
    <s v="Mantenimiento Mecanico"/>
    <d v="2023-10-27T00:00:00"/>
    <d v="1899-12-30T06:18:08"/>
    <d v="2023-10-27T00:00:00"/>
    <d v="1899-12-30T06:52:05"/>
    <n v="2037"/>
    <n v="33.950000000000003"/>
    <s v="sin informacion"/>
    <s v="sin informacion"/>
    <n v="43"/>
    <s v="octubre"/>
    <s v="M"/>
    <m/>
    <s v="sin informacion"/>
    <m/>
    <m/>
    <m/>
  </r>
  <r>
    <n v="153983"/>
    <x v="17"/>
    <s v="Moreno"/>
    <x v="11"/>
    <d v="2021-03-08T00:00:00"/>
    <s v="Martín"/>
    <s v="Mantenimiento Mecanico"/>
    <d v="2023-10-27T00:00:00"/>
    <d v="1899-12-30T06:19:34"/>
    <d v="2023-10-27T00:00:00"/>
    <d v="1899-12-30T14:39:04"/>
    <n v="29970"/>
    <n v="499.5"/>
    <s v="sin informacion"/>
    <s v="sin informacion"/>
    <n v="43"/>
    <s v="octubre"/>
    <s v="M"/>
    <m/>
    <s v="sin informacion"/>
    <m/>
    <m/>
    <m/>
  </r>
  <r>
    <n v="153984"/>
    <x v="11"/>
    <s v="Moreno"/>
    <x v="7"/>
    <d v="2018-11-01T00:00:00"/>
    <s v="-"/>
    <s v="Mantenimiento Electrico"/>
    <d v="2023-10-27T00:00:00"/>
    <d v="1899-12-30T06:22:53"/>
    <d v="2023-10-27T00:00:00"/>
    <d v="1899-12-30T06:40:26"/>
    <n v="1053"/>
    <n v="17.55"/>
    <s v="se  afloja soporte  motor  por movimiento"/>
    <s v="ajuste"/>
    <n v="43"/>
    <s v="octubre"/>
    <s v="M"/>
    <m/>
    <s v="no"/>
    <m/>
    <m/>
    <m/>
  </r>
  <r>
    <n v="153986"/>
    <x v="0"/>
    <s v="Moreno"/>
    <x v="9"/>
    <d v="2018-11-01T00:00:00"/>
    <s v="-"/>
    <s v="Mantenimiento Electrico"/>
    <d v="2023-10-27T00:00:00"/>
    <d v="1899-12-30T06:58:57"/>
    <d v="2023-10-27T00:00:00"/>
    <d v="1899-12-30T08:09:05"/>
    <n v="4208"/>
    <n v="70.13333333333334"/>
    <s v="regulación de cámaras"/>
    <s v="ajuste"/>
    <n v="43"/>
    <s v="octubre"/>
    <s v="M"/>
    <m/>
    <s v="no"/>
    <m/>
    <m/>
    <m/>
  </r>
  <r>
    <n v="153987"/>
    <x v="0"/>
    <s v="Moreno"/>
    <x v="21"/>
    <d v="2019-09-24T00:00:00"/>
    <s v="Sebastian "/>
    <s v="Mantenimiento Mecanico"/>
    <d v="2023-10-27T00:00:00"/>
    <d v="1899-12-30T06:59:51"/>
    <d v="2023-10-27T00:00:00"/>
    <d v="1899-12-30T07:22:01"/>
    <n v="1330"/>
    <n v="22.166666666666668"/>
    <s v="sin informacion"/>
    <s v="sin informacion"/>
    <n v="43"/>
    <s v="octubre"/>
    <s v="M"/>
    <m/>
    <s v="sin informacion"/>
    <m/>
    <m/>
    <m/>
  </r>
  <r>
    <n v="153990"/>
    <x v="10"/>
    <s v="Moreno"/>
    <x v="7"/>
    <d v="2020-09-30T00:00:00"/>
    <s v="Martín"/>
    <s v="Mantenimiento Mecanico"/>
    <d v="2023-10-27T00:00:00"/>
    <d v="1899-12-30T08:01:06"/>
    <d v="2023-10-27T00:00:00"/>
    <d v="1899-12-30T09:54:44"/>
    <n v="6818"/>
    <n v="113.63333333333334"/>
    <s v="sin informacion"/>
    <s v="sin informacion"/>
    <n v="43"/>
    <s v="octubre"/>
    <s v="M"/>
    <m/>
    <s v="sin informacion"/>
    <m/>
    <m/>
    <m/>
  </r>
  <r>
    <n v="153992"/>
    <x v="0"/>
    <s v="Moreno"/>
    <x v="21"/>
    <d v="2019-09-24T00:00:00"/>
    <s v="Sebastian "/>
    <s v="Mantenimiento Mecanico"/>
    <d v="2023-10-27T00:00:00"/>
    <d v="1899-12-30T08:33:38"/>
    <d v="2023-10-27T00:00:00"/>
    <d v="1899-12-30T09:55:02"/>
    <n v="4884"/>
    <n v="81.400000000000006"/>
    <s v="sin informacion"/>
    <s v="sin informacion"/>
    <n v="43"/>
    <s v="octubre"/>
    <s v="M"/>
    <m/>
    <s v="sin informacion"/>
    <m/>
    <m/>
    <m/>
  </r>
  <r>
    <n v="153993"/>
    <x v="0"/>
    <s v="Moreno"/>
    <x v="9"/>
    <d v="2018-11-01T00:00:00"/>
    <s v="-"/>
    <s v="Mantenimiento Electrico"/>
    <d v="2023-10-27T00:00:00"/>
    <d v="1899-12-30T08:44:53"/>
    <d v="2023-10-27T00:00:00"/>
    <d v="1899-12-30T09:38:23"/>
    <n v="3210"/>
    <n v="53.5"/>
    <s v="sin informacion"/>
    <s v="sin informacion"/>
    <n v="43"/>
    <s v="octubre"/>
    <s v="M"/>
    <m/>
    <s v="sin informacion"/>
    <m/>
    <m/>
    <m/>
  </r>
  <r>
    <n v="154012"/>
    <x v="10"/>
    <s v="Moreno"/>
    <x v="7"/>
    <d v="2020-09-30T00:00:00"/>
    <s v="Martín"/>
    <s v="Mantenimiento Mecanico"/>
    <d v="2023-10-27T00:00:00"/>
    <d v="1899-12-30T10:15:48"/>
    <d v="2023-10-27T00:00:00"/>
    <d v="1899-12-30T10:30:30"/>
    <n v="882"/>
    <n v="14.7"/>
    <s v="sin informacion"/>
    <s v="sin informacion"/>
    <n v="43"/>
    <s v="octubre"/>
    <s v="M"/>
    <m/>
    <s v="sin informacion"/>
    <m/>
    <m/>
    <m/>
  </r>
  <r>
    <n v="154016"/>
    <x v="23"/>
    <s v="Moreno"/>
    <x v="19"/>
    <d v="2018-11-01T00:00:00"/>
    <s v="-"/>
    <s v="Mantenimiento Electrico"/>
    <d v="2023-10-27T00:00:00"/>
    <d v="1899-12-30T10:26:49"/>
    <d v="2023-10-27T00:00:00"/>
    <d v="1899-12-30T10:59:30"/>
    <n v="1961"/>
    <n v="32.68333333333333"/>
    <s v="se reconecta cascada desconectada"/>
    <s v="ajuste"/>
    <n v="43"/>
    <s v="octubre"/>
    <s v="M"/>
    <m/>
    <s v="no"/>
    <m/>
    <m/>
    <m/>
  </r>
  <r>
    <n v="154035"/>
    <x v="24"/>
    <s v="Moreno"/>
    <x v="3"/>
    <d v="2021-02-04T00:00:00"/>
    <s v="Victor"/>
    <s v="Mantenimiento Mecanico"/>
    <d v="2023-10-27T00:00:00"/>
    <d v="1899-12-30T12:13:30"/>
    <d v="2023-10-27T00:00:00"/>
    <d v="1899-12-30T12:13:58"/>
    <n v="28"/>
    <n v="0.46666666666666667"/>
    <s v="microparada"/>
    <s v="microparada"/>
    <n v="43"/>
    <s v="octubre"/>
    <s v="M"/>
    <m/>
    <s v="microparada"/>
    <m/>
    <m/>
    <m/>
  </r>
  <r>
    <n v="154054"/>
    <x v="18"/>
    <s v="Moreno"/>
    <x v="12"/>
    <d v="2018-11-01T00:00:00"/>
    <s v="-"/>
    <s v="Mantenimiento Mecanico"/>
    <d v="2023-10-27T00:00:00"/>
    <d v="1899-12-30T15:56:16"/>
    <d v="2023-10-27T00:00:00"/>
    <d v="1899-12-30T16:08:50"/>
    <n v="754"/>
    <n v="12.566666666666666"/>
    <s v="limpieza de filtro y regulación de etiqueta"/>
    <s v="ajuste"/>
    <n v="43"/>
    <s v="octubre"/>
    <s v="T"/>
    <m/>
    <s v="no"/>
    <m/>
    <m/>
    <m/>
  </r>
  <r>
    <n v="154059"/>
    <x v="22"/>
    <s v="Moreno"/>
    <x v="19"/>
    <d v="2021-08-24T00:00:00"/>
    <s v="Sebastian "/>
    <s v="Mantenimiento Mecanico"/>
    <d v="2023-10-27T00:00:00"/>
    <d v="1899-12-30T16:43:14"/>
    <d v="2023-10-27T00:00:00"/>
    <d v="1899-12-30T17:18:58"/>
    <n v="2144"/>
    <n v="35.733333333333334"/>
    <s v="regulación de láser"/>
    <s v="ajuste"/>
    <n v="43"/>
    <s v="octubre"/>
    <s v="T"/>
    <m/>
    <s v="no"/>
    <m/>
    <m/>
    <m/>
  </r>
  <r>
    <n v="154061"/>
    <x v="18"/>
    <s v="Moreno"/>
    <x v="12"/>
    <d v="2018-11-01T00:00:00"/>
    <s v="-"/>
    <s v="Mantenimiento Mecanico"/>
    <d v="2023-10-27T00:00:00"/>
    <d v="1899-12-30T17:00:26"/>
    <d v="2023-10-27T00:00:00"/>
    <d v="1899-12-30T17:07:30"/>
    <n v="424"/>
    <n v="7.0666666666666664"/>
    <s v="microparada"/>
    <s v="microparada"/>
    <n v="43"/>
    <s v="octubre"/>
    <s v="T"/>
    <m/>
    <s v="microparada"/>
    <m/>
    <m/>
    <m/>
  </r>
  <r>
    <n v="154065"/>
    <x v="6"/>
    <s v="Moreno"/>
    <x v="10"/>
    <d v="2018-11-01T00:00:00"/>
    <s v="-"/>
    <s v="Mantenimiento Electrico"/>
    <d v="2023-10-27T00:00:00"/>
    <d v="1899-12-30T17:33:49"/>
    <d v="2023-10-27T00:00:00"/>
    <d v="1899-12-30T18:22:02"/>
    <n v="2893"/>
    <n v="48.216666666666669"/>
    <s v=" regulación de etiqueta"/>
    <s v="ajuste"/>
    <n v="43"/>
    <s v="octubre"/>
    <s v="T"/>
    <m/>
    <s v="no"/>
    <m/>
    <m/>
    <m/>
  </r>
  <r>
    <n v="154066"/>
    <x v="18"/>
    <s v="Moreno"/>
    <x v="12"/>
    <d v="2018-11-01T00:00:00"/>
    <s v="-"/>
    <s v="Mantenimiento Mecanico"/>
    <d v="2023-10-27T00:00:00"/>
    <d v="1899-12-30T17:48:50"/>
    <d v="2023-10-27T00:00:00"/>
    <d v="1899-12-30T17:49:37"/>
    <n v="47"/>
    <n v="0.78333333333333333"/>
    <s v="microparada"/>
    <s v="microparada"/>
    <n v="43"/>
    <s v="octubre"/>
    <s v="T"/>
    <m/>
    <s v="microparada"/>
    <m/>
    <m/>
    <m/>
  </r>
  <r>
    <n v="154068"/>
    <x v="18"/>
    <s v="Moreno"/>
    <x v="12"/>
    <d v="2018-11-01T00:00:00"/>
    <s v="-"/>
    <s v="Mantenimiento Mecanico"/>
    <d v="2023-10-27T00:00:00"/>
    <d v="1899-12-30T18:11:16"/>
    <d v="2023-10-27T00:00:00"/>
    <d v="1899-12-30T18:15:36"/>
    <n v="260"/>
    <n v="4.333333333333333"/>
    <s v="microparada"/>
    <s v="microparada"/>
    <n v="43"/>
    <s v="octubre"/>
    <s v="T"/>
    <m/>
    <s v="microparada"/>
    <m/>
    <m/>
    <m/>
  </r>
  <r>
    <n v="154071"/>
    <x v="0"/>
    <s v="Moreno"/>
    <x v="2"/>
    <d v="2018-11-01T00:00:00"/>
    <s v="-"/>
    <s v="Mantenimiento Mecanico"/>
    <d v="2023-10-27T00:00:00"/>
    <d v="1899-12-30T19:14:07"/>
    <d v="2023-10-27T00:00:00"/>
    <d v="1899-12-30T19:24:03"/>
    <n v="596"/>
    <n v="9.9333333333333336"/>
    <s v="microparada"/>
    <s v="microparada"/>
    <n v="43"/>
    <s v="octubre"/>
    <s v="T"/>
    <m/>
    <s v="microparada"/>
    <m/>
    <m/>
    <m/>
  </r>
  <r>
    <n v="154128"/>
    <x v="1"/>
    <s v="Moreno"/>
    <x v="2"/>
    <d v="2020-10-16T00:00:00"/>
    <s v="Martín"/>
    <s v="Mantenimiento Electrico"/>
    <d v="2023-10-30T00:00:00"/>
    <d v="1899-12-30T06:11:41"/>
    <d v="2023-10-30T00:00:00"/>
    <d v="1899-12-30T07:04:22"/>
    <n v="3161"/>
    <n v="52.68333333333333"/>
    <s v="sin informacion"/>
    <s v="sin informacion"/>
    <n v="44"/>
    <s v="octubre"/>
    <s v="M"/>
    <m/>
    <s v="sin informacion"/>
    <m/>
    <m/>
    <m/>
  </r>
  <r>
    <n v="154129"/>
    <x v="24"/>
    <s v="Moreno"/>
    <x v="19"/>
    <d v="2018-11-01T00:00:00"/>
    <s v="-"/>
    <s v="Mantenimiento Electrico"/>
    <d v="2023-10-30T00:00:00"/>
    <d v="1899-12-30T06:21:54"/>
    <d v="2023-10-30T00:00:00"/>
    <d v="1899-12-30T06:39:58"/>
    <n v="1084"/>
    <n v="18.066666666666666"/>
    <s v="sin informacion"/>
    <s v="sin informacion"/>
    <n v="44"/>
    <s v="octubre"/>
    <s v="M"/>
    <m/>
    <s v="sin informacion"/>
    <m/>
    <m/>
    <m/>
  </r>
  <r>
    <n v="154132"/>
    <x v="0"/>
    <s v="Moreno"/>
    <x v="9"/>
    <d v="2018-11-01T00:00:00"/>
    <s v="-"/>
    <s v="Mantenimiento Electrico"/>
    <d v="2023-10-30T00:00:00"/>
    <d v="1899-12-30T07:30:34"/>
    <d v="2023-10-30T00:00:00"/>
    <d v="1899-12-30T08:14:49"/>
    <n v="2655"/>
    <n v="44.25"/>
    <s v="sin informacion"/>
    <s v="sin informacion"/>
    <n v="44"/>
    <s v="octubre"/>
    <s v="M"/>
    <m/>
    <s v="sin informacion"/>
    <m/>
    <m/>
    <m/>
  </r>
  <r>
    <n v="154133"/>
    <x v="38"/>
    <s v="Moreno"/>
    <x v="11"/>
    <d v="2018-11-01T00:00:00"/>
    <s v="-"/>
    <s v="Mantenimiento Mecanico"/>
    <d v="2023-10-30T00:00:00"/>
    <d v="1899-12-30T07:33:02"/>
    <d v="2023-10-30T00:00:00"/>
    <d v="1899-12-30T07:35:25"/>
    <n v="143"/>
    <n v="2.3833333333333333"/>
    <s v="microparada"/>
    <s v="microparada"/>
    <n v="44"/>
    <s v="octubre"/>
    <s v="M"/>
    <m/>
    <s v="microparada"/>
    <m/>
    <m/>
    <m/>
  </r>
  <r>
    <n v="154137"/>
    <x v="0"/>
    <s v="Moreno"/>
    <x v="9"/>
    <d v="2018-11-01T00:00:00"/>
    <s v="-"/>
    <s v="Mantenimiento Electrico"/>
    <d v="2023-10-30T00:00:00"/>
    <d v="1899-12-30T08:44:53"/>
    <d v="2023-10-30T00:00:00"/>
    <d v="1899-12-30T09:29:42"/>
    <n v="2689"/>
    <n v="44.81666666666667"/>
    <s v=" regulación de cámaras"/>
    <s v="ajuste"/>
    <n v="44"/>
    <s v="octubre"/>
    <s v="M"/>
    <m/>
    <s v="no"/>
    <m/>
    <m/>
    <m/>
  </r>
  <r>
    <n v="154138"/>
    <x v="15"/>
    <s v="Moreno"/>
    <x v="7"/>
    <d v="2020-03-10T00:00:00"/>
    <s v="Martín"/>
    <s v="Mantenimiento Mecanico"/>
    <d v="2023-10-30T00:00:00"/>
    <d v="1899-12-30T08:59:48"/>
    <d v="2023-10-30T00:00:00"/>
    <d v="1899-12-30T08:59:59"/>
    <n v="11"/>
    <n v="0.18333333333333332"/>
    <s v="microparada"/>
    <s v="microparada"/>
    <n v="44"/>
    <s v="octubre"/>
    <s v="M"/>
    <m/>
    <s v="microparada"/>
    <m/>
    <m/>
    <m/>
  </r>
  <r>
    <n v="154143"/>
    <x v="2"/>
    <s v="Moreno"/>
    <x v="3"/>
    <d v="2021-02-04T00:00:00"/>
    <s v="Victor"/>
    <s v="Mantenimiento Mecanico"/>
    <d v="2023-10-30T00:00:00"/>
    <d v="1899-12-30T09:28:03"/>
    <d v="2023-10-30T00:00:00"/>
    <d v="1899-12-30T09:37:56"/>
    <n v="593"/>
    <n v="9.8833333333333329"/>
    <s v="microparada"/>
    <s v="microparada"/>
    <n v="44"/>
    <s v="octubre"/>
    <s v="M"/>
    <m/>
    <s v="microparada"/>
    <m/>
    <m/>
    <m/>
  </r>
  <r>
    <n v="154147"/>
    <x v="18"/>
    <s v="Moreno"/>
    <x v="4"/>
    <d v="2018-11-01T00:00:00"/>
    <s v="-"/>
    <s v="Mantenimiento Mecanico"/>
    <d v="2023-10-30T00:00:00"/>
    <d v="1899-12-30T09:31:57"/>
    <d v="2023-10-30T00:00:00"/>
    <d v="1899-12-30T09:56:38"/>
    <n v="1481"/>
    <n v="24.683333333333334"/>
    <s v=" cambio de venturi y regulacion"/>
    <s v="ajuste"/>
    <n v="44"/>
    <s v="octubre"/>
    <s v="M"/>
    <m/>
    <s v="si"/>
    <m/>
    <m/>
    <m/>
  </r>
  <r>
    <n v="154161"/>
    <x v="0"/>
    <s v="Moreno"/>
    <x v="9"/>
    <d v="2018-11-01T00:00:00"/>
    <s v="-"/>
    <s v="Mantenimiento Electrico"/>
    <d v="2023-10-30T00:00:00"/>
    <d v="1899-12-30T11:15:36"/>
    <d v="2023-10-30T00:00:00"/>
    <d v="1899-12-30T11:52:10"/>
    <n v="2194"/>
    <n v="36.56666666666667"/>
    <s v="se reguló cámaras polux"/>
    <s v="ajuste"/>
    <n v="44"/>
    <s v="octubre"/>
    <s v="M"/>
    <m/>
    <s v="no"/>
    <m/>
    <m/>
    <m/>
  </r>
  <r>
    <n v="154167"/>
    <x v="0"/>
    <s v="Moreno"/>
    <x v="9"/>
    <d v="2018-11-01T00:00:00"/>
    <s v="-"/>
    <s v="Mantenimiento Mecanico"/>
    <d v="2023-10-30T00:00:00"/>
    <d v="1899-12-30T12:28:10"/>
    <d v="2023-10-30T00:00:00"/>
    <d v="1899-12-30T13:34:38"/>
    <n v="3988"/>
    <n v="66.466666666666669"/>
    <s v="se reguló cámaras polux"/>
    <s v="ajuste"/>
    <n v="44"/>
    <s v="octubre"/>
    <s v="M"/>
    <m/>
    <s v="no"/>
    <m/>
    <m/>
    <m/>
  </r>
  <r>
    <n v="154189"/>
    <x v="1"/>
    <s v="Moreno"/>
    <x v="2"/>
    <d v="2020-10-16T00:00:00"/>
    <s v="Martín"/>
    <s v="Mantenimiento Electrico"/>
    <d v="2023-10-30T00:00:00"/>
    <d v="1899-12-30T14:35:39"/>
    <d v="2023-10-30T00:00:00"/>
    <d v="1899-12-30T14:43:55"/>
    <n v="496"/>
    <n v="8.2666666666666675"/>
    <s v="microparada"/>
    <s v="microparada"/>
    <n v="44"/>
    <s v="octubre"/>
    <s v="T"/>
    <m/>
    <s v="microparada"/>
    <m/>
    <m/>
    <m/>
  </r>
  <r>
    <n v="154196"/>
    <x v="1"/>
    <s v="Moreno"/>
    <x v="2"/>
    <d v="2020-10-16T00:00:00"/>
    <s v="Martín"/>
    <s v="Mantenimiento Electrico"/>
    <d v="2023-10-30T00:00:00"/>
    <d v="1899-12-30T15:08:06"/>
    <d v="2023-10-30T00:00:00"/>
    <d v="1899-12-30T15:15:17"/>
    <n v="431"/>
    <n v="7.1833333333333336"/>
    <s v="microparada"/>
    <s v="microparada"/>
    <n v="44"/>
    <s v="octubre"/>
    <s v="T"/>
    <m/>
    <s v="microparada"/>
    <m/>
    <m/>
    <m/>
  </r>
  <r>
    <n v="154199"/>
    <x v="39"/>
    <s v="Moreno"/>
    <x v="2"/>
    <d v="2018-11-01T00:00:00"/>
    <s v="-"/>
    <s v="Mantenimiento Mecanico"/>
    <d v="2023-10-30T00:00:00"/>
    <d v="1899-12-30T15:32:20"/>
    <d v="2023-10-30T00:00:00"/>
    <d v="1899-12-30T16:07:18"/>
    <n v="2098"/>
    <n v="34.966666666666669"/>
    <s v="sin informacion"/>
    <s v="sin informacion"/>
    <n v="44"/>
    <s v="octubre"/>
    <s v="T"/>
    <m/>
    <s v="sin informacion"/>
    <m/>
    <m/>
    <m/>
  </r>
  <r>
    <n v="154205"/>
    <x v="39"/>
    <s v="Moreno"/>
    <x v="2"/>
    <d v="2018-11-01T00:00:00"/>
    <s v="-"/>
    <s v="Mantenimiento Electrico"/>
    <d v="2023-10-30T00:00:00"/>
    <d v="1899-12-30T16:37:51"/>
    <d v="2023-10-30T00:00:00"/>
    <d v="1899-12-30T17:01:58"/>
    <n v="1447"/>
    <n v="24.116666666666667"/>
    <s v="sin informacion"/>
    <s v="sin informacion"/>
    <n v="44"/>
    <s v="octubre"/>
    <s v="T"/>
    <m/>
    <s v="sin informacion"/>
    <m/>
    <m/>
    <m/>
  </r>
  <r>
    <n v="154208"/>
    <x v="11"/>
    <s v="Moreno"/>
    <x v="8"/>
    <d v="2018-11-01T00:00:00"/>
    <s v="-"/>
    <s v="Mantenimiento Mecanico"/>
    <d v="2023-10-30T00:00:00"/>
    <d v="1899-12-30T17:31:50"/>
    <d v="2023-10-30T00:00:00"/>
    <d v="1899-12-30T18:37:21"/>
    <n v="3931"/>
    <n v="65.516666666666666"/>
    <s v="sin informacion"/>
    <s v="sin informacion"/>
    <n v="44"/>
    <s v="octubre"/>
    <s v="T"/>
    <m/>
    <s v="sin informacion"/>
    <m/>
    <m/>
    <m/>
  </r>
  <r>
    <n v="154209"/>
    <x v="0"/>
    <s v="Moreno"/>
    <x v="2"/>
    <d v="2018-11-01T00:00:00"/>
    <s v="-"/>
    <s v="Mantenimiento Mecanico"/>
    <d v="2023-10-30T00:00:00"/>
    <d v="1899-12-30T17:38:54"/>
    <d v="2023-10-30T00:00:00"/>
    <d v="1899-12-30T17:46:38"/>
    <n v="464"/>
    <n v="7.7333333333333334"/>
    <s v="microparada"/>
    <s v="microparada"/>
    <n v="44"/>
    <s v="octubre"/>
    <s v="T"/>
    <m/>
    <s v="microparada"/>
    <m/>
    <m/>
    <m/>
  </r>
  <r>
    <n v="154216"/>
    <x v="11"/>
    <s v="Moreno"/>
    <x v="8"/>
    <d v="2018-11-01T00:00:00"/>
    <s v="-"/>
    <s v="Mantenimiento Mecanico"/>
    <d v="2023-10-30T00:00:00"/>
    <d v="1899-12-30T19:00:51"/>
    <d v="2023-10-30T00:00:00"/>
    <d v="1899-12-30T20:08:40"/>
    <n v="4069"/>
    <n v="67.816666666666663"/>
    <s v="sin informacion"/>
    <s v="sin informacion"/>
    <n v="44"/>
    <s v="octubre"/>
    <s v="T"/>
    <m/>
    <s v="sin informacion"/>
    <m/>
    <m/>
    <m/>
  </r>
  <r>
    <n v="154218"/>
    <x v="14"/>
    <s v="Moreno"/>
    <x v="2"/>
    <d v="2020-02-20T00:00:00"/>
    <s v="Martín"/>
    <s v="Mantenimiento Electrico"/>
    <d v="2023-10-30T00:00:00"/>
    <d v="1899-12-30T19:11:06"/>
    <d v="2023-10-30T00:00:00"/>
    <d v="1899-12-30T20:04:56"/>
    <n v="3230"/>
    <n v="53.833333333333336"/>
    <s v="sin informacion"/>
    <s v="sin informacion"/>
    <n v="44"/>
    <s v="octubre"/>
    <s v="T"/>
    <m/>
    <s v="sin informacion"/>
    <m/>
    <m/>
    <m/>
  </r>
  <r>
    <n v="154220"/>
    <x v="0"/>
    <s v="Moreno"/>
    <x v="12"/>
    <d v="2018-11-01T00:00:00"/>
    <s v="-"/>
    <s v="Mantenimiento Mecanico"/>
    <d v="2023-10-30T00:00:00"/>
    <d v="1899-12-30T20:01:22"/>
    <d v="2023-10-30T00:00:00"/>
    <d v="1899-12-30T20:59:13"/>
    <n v="3471"/>
    <n v="57.85"/>
    <s v="sin informacion"/>
    <s v="sin informacion"/>
    <n v="44"/>
    <s v="octubre"/>
    <s v="T"/>
    <m/>
    <s v="sin informacion"/>
    <m/>
    <m/>
    <m/>
  </r>
  <r>
    <n v="154221"/>
    <x v="11"/>
    <s v="Moreno"/>
    <x v="8"/>
    <d v="2018-11-01T00:00:00"/>
    <s v="-"/>
    <s v="Mantenimiento Mecanico"/>
    <d v="2023-10-30T00:00:00"/>
    <d v="1899-12-30T20:08:48"/>
    <d v="2023-10-30T00:00:00"/>
    <d v="1899-12-30T21:07:52"/>
    <n v="3544"/>
    <n v="59.06666666666667"/>
    <s v="sin informacion"/>
    <s v="sin informacion"/>
    <n v="44"/>
    <s v="octubre"/>
    <s v="T"/>
    <m/>
    <s v="sin informacion"/>
    <m/>
    <m/>
    <m/>
  </r>
  <r>
    <n v="154222"/>
    <x v="39"/>
    <s v="Moreno"/>
    <x v="2"/>
    <d v="2018-11-01T00:00:00"/>
    <s v="-"/>
    <s v="Mantenimiento Electrico"/>
    <d v="2023-10-30T00:00:00"/>
    <d v="1899-12-30T20:09:44"/>
    <d v="2023-10-30T00:00:00"/>
    <d v="1899-12-30T20:14:28"/>
    <n v="284"/>
    <n v="4.7333333333333334"/>
    <s v="microparada"/>
    <s v="microparada"/>
    <n v="44"/>
    <s v="octubre"/>
    <s v="T"/>
    <m/>
    <s v="microparada"/>
    <m/>
    <m/>
    <m/>
  </r>
  <r>
    <n v="154224"/>
    <x v="3"/>
    <s v="Moreno"/>
    <x v="2"/>
    <d v="2020-02-20T00:00:00"/>
    <s v="Martín"/>
    <s v="Mantenimiento Mecanico"/>
    <d v="2023-10-30T00:00:00"/>
    <d v="1899-12-30T20:58:03"/>
    <d v="2023-10-30T00:00:00"/>
    <d v="1899-12-30T21:16:25"/>
    <n v="1102"/>
    <n v="18.366666666666667"/>
    <s v="sin informacion"/>
    <s v="sin informacion"/>
    <n v="44"/>
    <s v="octubre"/>
    <s v="T"/>
    <m/>
    <s v="sin informacion"/>
    <m/>
    <m/>
    <m/>
  </r>
  <r>
    <n v="154226"/>
    <x v="23"/>
    <s v="Moreno"/>
    <x v="19"/>
    <d v="2018-11-01T00:00:00"/>
    <s v="-"/>
    <s v="Mantenimiento Electrico"/>
    <d v="2023-10-30T00:00:00"/>
    <d v="1899-12-30T21:15:19"/>
    <d v="2023-10-31T00:00:00"/>
    <d v="1899-12-30T06:00:52"/>
    <n v="31533"/>
    <n v="525.54999999999995"/>
    <s v="sin informacion"/>
    <s v="sin informacion"/>
    <n v="44"/>
    <s v="octubre"/>
    <s v="T"/>
    <m/>
    <s v="sin informacion"/>
    <m/>
    <m/>
    <m/>
  </r>
  <r>
    <n v="154227"/>
    <x v="11"/>
    <s v="Moreno"/>
    <x v="8"/>
    <d v="2018-11-01T00:00:00"/>
    <s v="-"/>
    <s v="Mantenimiento Mecanico"/>
    <d v="2023-10-30T00:00:00"/>
    <d v="1899-12-30T21:21:46"/>
    <d v="2023-10-30T00:00:00"/>
    <d v="1899-12-30T21:44:43"/>
    <n v="1377"/>
    <n v="22.95"/>
    <s v="sin informacion"/>
    <s v="sin informacion"/>
    <n v="44"/>
    <s v="octubre"/>
    <s v="T"/>
    <m/>
    <s v="sin informacion"/>
    <m/>
    <m/>
    <m/>
  </r>
  <r>
    <n v="154228"/>
    <x v="14"/>
    <s v="Moreno"/>
    <x v="2"/>
    <d v="2020-02-20T00:00:00"/>
    <s v="Martín"/>
    <s v="Mantenimiento Electrico"/>
    <d v="2023-10-30T00:00:00"/>
    <d v="1899-12-30T21:24:17"/>
    <d v="2023-10-30T00:00:00"/>
    <d v="1899-12-30T21:27:39"/>
    <n v="202"/>
    <n v="3.3666666666666667"/>
    <s v="microparada"/>
    <s v="microparada"/>
    <n v="44"/>
    <s v="octubre"/>
    <s v="T"/>
    <m/>
    <s v="microparada"/>
    <m/>
    <m/>
    <m/>
  </r>
  <r>
    <n v="154231"/>
    <x v="10"/>
    <s v="Moreno"/>
    <x v="7"/>
    <d v="2020-09-30T00:00:00"/>
    <s v="Martín"/>
    <s v="Mantenimiento Mecanico"/>
    <d v="2023-10-31T00:00:00"/>
    <d v="1899-12-30T06:10:30"/>
    <d v="2023-10-31T00:00:00"/>
    <d v="1899-12-30T08:25:04"/>
    <n v="8074"/>
    <n v="134.56666666666666"/>
    <s v="sin informacion"/>
    <s v="sin informacion"/>
    <n v="44"/>
    <s v="octubre"/>
    <s v="M"/>
    <m/>
    <s v="sin informacion"/>
    <m/>
    <m/>
    <m/>
  </r>
  <r>
    <n v="154234"/>
    <x v="0"/>
    <s v="Moreno"/>
    <x v="4"/>
    <d v="2018-11-01T00:00:00"/>
    <s v="-"/>
    <s v="Mantenimiento Mecanico"/>
    <d v="2023-10-31T00:00:00"/>
    <d v="1899-12-30T06:23:43"/>
    <d v="2023-10-31T00:00:00"/>
    <d v="1899-12-30T06:38:53"/>
    <n v="910"/>
    <n v="15.166666666666666"/>
    <s v="regulación"/>
    <s v="ajuste"/>
    <n v="44"/>
    <s v="octubre"/>
    <s v="M"/>
    <m/>
    <s v="no"/>
    <m/>
    <m/>
    <m/>
  </r>
  <r>
    <n v="154235"/>
    <x v="1"/>
    <s v="Moreno"/>
    <x v="2"/>
    <d v="2020-10-16T00:00:00"/>
    <s v="Martín"/>
    <s v="Mantenimiento Electrico"/>
    <d v="2023-10-31T00:00:00"/>
    <d v="1899-12-30T06:23:53"/>
    <d v="2023-10-31T00:00:00"/>
    <d v="1899-12-30T06:36:48"/>
    <n v="775"/>
    <n v="12.916666666666666"/>
    <s v="regulación de cámaras por cambio de fragancia y regulación de distancia cabezal número 4"/>
    <s v="ajuste"/>
    <n v="44"/>
    <s v="octubre"/>
    <s v="M"/>
    <m/>
    <s v="no"/>
    <m/>
    <m/>
    <m/>
  </r>
  <r>
    <n v="154237"/>
    <x v="1"/>
    <s v="Moreno"/>
    <x v="2"/>
    <d v="2020-10-16T00:00:00"/>
    <s v="Martín"/>
    <s v="Mantenimiento Electrico"/>
    <d v="2023-10-31T00:00:00"/>
    <d v="1899-12-30T06:36:57"/>
    <d v="2023-10-31T00:00:00"/>
    <d v="1899-12-30T07:02:06"/>
    <n v="1509"/>
    <n v="25.15"/>
    <s v="regulación de cámaras por cambio de fragancia y regulación de distancia cabezal número 4"/>
    <s v="ajuste"/>
    <n v="44"/>
    <s v="octubre"/>
    <s v="M"/>
    <m/>
    <s v="no"/>
    <m/>
    <m/>
    <m/>
  </r>
  <r>
    <n v="154239"/>
    <x v="0"/>
    <s v="Moreno"/>
    <x v="9"/>
    <d v="2018-11-01T00:00:00"/>
    <s v="-"/>
    <s v="Mantenimiento Electrico"/>
    <d v="2023-10-31T00:00:00"/>
    <d v="1899-12-30T07:05:30"/>
    <d v="2023-10-31T00:00:00"/>
    <d v="1899-12-30T08:11:53"/>
    <n v="3983"/>
    <n v="66.38333333333334"/>
    <s v="regulación de cámaras"/>
    <s v="ajuste"/>
    <n v="44"/>
    <s v="octubre"/>
    <s v="M"/>
    <m/>
    <s v="no"/>
    <m/>
    <m/>
    <m/>
  </r>
  <r>
    <n v="154240"/>
    <x v="1"/>
    <s v="Moreno"/>
    <x v="2"/>
    <d v="2020-10-16T00:00:00"/>
    <s v="Martín"/>
    <s v="Mantenimiento Electrico"/>
    <d v="2023-10-31T00:00:00"/>
    <d v="1899-12-30T07:15:59"/>
    <d v="2023-10-31T00:00:00"/>
    <d v="1899-12-30T08:27:17"/>
    <n v="4278"/>
    <n v="71.3"/>
    <s v="llenadora se cambia acople de llave de aire"/>
    <s v="rotura"/>
    <n v="44"/>
    <s v="octubre"/>
    <s v="M"/>
    <m/>
    <s v="si"/>
    <m/>
    <m/>
    <m/>
  </r>
  <r>
    <n v="154241"/>
    <x v="22"/>
    <s v="Moreno"/>
    <x v="3"/>
    <d v="2021-02-04T00:00:00"/>
    <s v="Victor"/>
    <s v="Mantenimiento Electrico"/>
    <d v="2023-10-31T00:00:00"/>
    <d v="1899-12-30T08:01:10"/>
    <d v="2023-10-31T00:00:00"/>
    <d v="1899-12-30T08:27:34"/>
    <n v="1584"/>
    <n v="26.4"/>
    <s v="se verifican que los filtros del láser estén limpios .se posiciona manguera de aspiración en mejor posición por olor a quemado"/>
    <s v="ajuste"/>
    <n v="44"/>
    <s v="octubre"/>
    <s v="M"/>
    <m/>
    <s v="no"/>
    <m/>
    <m/>
    <m/>
  </r>
  <r>
    <n v="154243"/>
    <x v="0"/>
    <s v="Moreno"/>
    <x v="0"/>
    <d v="2018-11-01T00:00:00"/>
    <s v="-"/>
    <s v="Mantenimiento Mecanico"/>
    <d v="2023-10-31T00:00:00"/>
    <d v="1899-12-30T08:26:02"/>
    <d v="2023-10-31T00:00:00"/>
    <d v="1899-12-30T09:05:56"/>
    <n v="2394"/>
    <n v="39.9"/>
    <s v="llenadora se cambia acople de llave de aire"/>
    <s v="rotura"/>
    <n v="44"/>
    <s v="octubre"/>
    <s v="M"/>
    <m/>
    <s v="si"/>
    <m/>
    <m/>
    <m/>
  </r>
  <r>
    <n v="154244"/>
    <x v="14"/>
    <s v="Moreno"/>
    <x v="2"/>
    <d v="2020-02-20T00:00:00"/>
    <s v="Martín"/>
    <s v="Mantenimiento Electrico"/>
    <d v="2023-10-31T00:00:00"/>
    <d v="1899-12-30T08:27:26"/>
    <d v="2023-10-31T00:00:00"/>
    <d v="1899-12-30T08:35:20"/>
    <n v="474"/>
    <n v="7.9"/>
    <s v="microparada"/>
    <s v="microparada"/>
    <n v="44"/>
    <s v="octubre"/>
    <s v="M"/>
    <m/>
    <s v="microparada"/>
    <m/>
    <m/>
    <m/>
  </r>
  <r>
    <n v="154245"/>
    <x v="39"/>
    <s v="Moreno"/>
    <x v="2"/>
    <d v="2018-11-01T00:00:00"/>
    <s v="-"/>
    <s v="Mantenimiento Mecanico"/>
    <d v="2023-10-31T00:00:00"/>
    <d v="1899-12-30T08:35:27"/>
    <d v="2023-10-31T00:00:00"/>
    <d v="1899-12-30T08:37:19"/>
    <n v="112"/>
    <n v="1.8666666666666667"/>
    <s v="microparada"/>
    <s v="microparada"/>
    <n v="44"/>
    <s v="octubre"/>
    <s v="M"/>
    <m/>
    <s v="microparada"/>
    <m/>
    <m/>
    <m/>
  </r>
  <r>
    <n v="154246"/>
    <x v="14"/>
    <s v="Moreno"/>
    <x v="2"/>
    <d v="2020-02-20T00:00:00"/>
    <s v="Martín"/>
    <s v="Mantenimiento Electrico"/>
    <d v="2023-10-31T00:00:00"/>
    <d v="1899-12-30T08:37:27"/>
    <d v="2023-10-31T00:00:00"/>
    <d v="1899-12-30T08:45:41"/>
    <n v="494"/>
    <n v="8.2333333333333325"/>
    <s v="microparada"/>
    <s v="microparada"/>
    <n v="44"/>
    <s v="octubre"/>
    <s v="M"/>
    <m/>
    <s v="microparada"/>
    <m/>
    <m/>
    <m/>
  </r>
  <r>
    <n v="154247"/>
    <x v="14"/>
    <s v="Moreno"/>
    <x v="2"/>
    <d v="2020-02-20T00:00:00"/>
    <s v="Martín"/>
    <s v="Mantenimiento Electrico"/>
    <d v="2023-10-31T00:00:00"/>
    <d v="1899-12-30T08:50:45"/>
    <d v="2023-10-31T00:00:00"/>
    <d v="1899-12-30T09:04:49"/>
    <n v="844"/>
    <n v="14.066666666666666"/>
    <s v="regulación de cámaras abastecedor de envases"/>
    <s v="ajuste"/>
    <n v="44"/>
    <s v="octubre"/>
    <s v="M"/>
    <m/>
    <s v="no"/>
    <m/>
    <m/>
    <m/>
  </r>
  <r>
    <n v="154250"/>
    <x v="19"/>
    <s v="Moreno"/>
    <x v="10"/>
    <d v="2023-05-17T00:00:00"/>
    <s v="Juan Manuel"/>
    <s v="Mantenimiento Mecanico"/>
    <d v="2023-10-31T00:00:00"/>
    <d v="1899-12-30T09:18:01"/>
    <d v="2023-10-31T00:00:00"/>
    <d v="1899-12-30T09:31:27"/>
    <n v="806"/>
    <n v="13.433333333333334"/>
    <s v="regulación"/>
    <s v="ajuste"/>
    <n v="44"/>
    <s v="octubre"/>
    <s v="M"/>
    <m/>
    <s v="no"/>
    <m/>
    <m/>
    <m/>
  </r>
  <r>
    <n v="154253"/>
    <x v="19"/>
    <s v="Moreno"/>
    <x v="10"/>
    <d v="2023-05-17T00:00:00"/>
    <s v="Juan Manuel"/>
    <s v="Mantenimiento Mecanico"/>
    <d v="2023-10-31T00:00:00"/>
    <d v="1899-12-30T10:01:11"/>
    <d v="2023-10-31T00:00:00"/>
    <d v="1899-12-30T10:01:33"/>
    <n v="22"/>
    <n v="0.36666666666666664"/>
    <s v="microparada"/>
    <s v="microparada"/>
    <n v="44"/>
    <s v="octubre"/>
    <s v="M"/>
    <m/>
    <s v="microparada"/>
    <m/>
    <m/>
    <m/>
  </r>
  <r>
    <n v="154254"/>
    <x v="24"/>
    <s v="Moreno"/>
    <x v="10"/>
    <d v="2018-11-01T00:00:00"/>
    <s v="-"/>
    <s v="Mantenimiento Mecanico"/>
    <d v="2023-10-31T00:00:00"/>
    <d v="1899-12-30T10:01:52"/>
    <d v="2023-10-31T00:00:00"/>
    <d v="1899-12-30T11:09:19"/>
    <n v="4047"/>
    <n v="67.45"/>
    <s v="sin informacion"/>
    <s v="sin informacion"/>
    <n v="44"/>
    <s v="octubre"/>
    <s v="M"/>
    <m/>
    <s v="sin informacion"/>
    <m/>
    <m/>
    <m/>
  </r>
  <r>
    <n v="154255"/>
    <x v="31"/>
    <s v="Moreno"/>
    <x v="0"/>
    <d v="2018-11-01T00:00:00"/>
    <s v="-"/>
    <s v="Mantenimiento Electrico"/>
    <d v="2023-10-31T00:00:00"/>
    <d v="1899-12-30T10:09:17"/>
    <d v="2023-10-31T00:00:00"/>
    <d v="1899-12-30T10:27:56"/>
    <n v="1119"/>
    <n v="18.649999999999999"/>
    <s v="balanza en falla"/>
    <s v="ajuste"/>
    <n v="44"/>
    <s v="octubre"/>
    <s v="M"/>
    <m/>
    <s v="no"/>
    <m/>
    <m/>
    <m/>
  </r>
  <r>
    <n v="154256"/>
    <x v="3"/>
    <s v="Moreno"/>
    <x v="3"/>
    <d v="2021-02-04T00:00:00"/>
    <s v="Victor"/>
    <s v="Mantenimiento Mecanico"/>
    <d v="2023-10-31T00:00:00"/>
    <d v="1899-12-30T10:10:41"/>
    <d v="2023-10-31T00:00:00"/>
    <d v="1899-12-30T11:14:22"/>
    <n v="3821"/>
    <n v="63.68333333333333"/>
    <s v="un tornillo del vástago del actuar suelto se ajusta"/>
    <s v="ajuste"/>
    <n v="44"/>
    <s v="octubre"/>
    <s v="M"/>
    <m/>
    <s v="no"/>
    <m/>
    <m/>
    <m/>
  </r>
  <r>
    <n v="154259"/>
    <x v="39"/>
    <s v="Moreno"/>
    <x v="2"/>
    <d v="2018-11-01T00:00:00"/>
    <s v="-"/>
    <s v="Mantenimiento Mecanico"/>
    <d v="2023-10-31T00:00:00"/>
    <d v="1899-12-30T10:40:13"/>
    <d v="2023-10-31T00:00:00"/>
    <d v="1899-12-30T10:49:33"/>
    <n v="560"/>
    <n v="9.3333333333333339"/>
    <s v="microparada"/>
    <s v="microparada"/>
    <n v="44"/>
    <s v="octubre"/>
    <s v="M"/>
    <m/>
    <s v="microparada"/>
    <m/>
    <m/>
    <m/>
  </r>
  <r>
    <n v="154270"/>
    <x v="19"/>
    <s v="Moreno"/>
    <x v="10"/>
    <d v="2023-05-17T00:00:00"/>
    <s v="Juan Manuel"/>
    <s v="Mantenimiento Mecanico"/>
    <d v="2023-10-31T00:00:00"/>
    <d v="1899-12-30T12:37:07"/>
    <d v="2023-10-31T00:00:00"/>
    <d v="1899-12-30T13:03:02"/>
    <n v="1555"/>
    <n v="25.916666666666668"/>
    <s v="sin informacion"/>
    <s v="sin informacion"/>
    <n v="44"/>
    <s v="octubre"/>
    <s v="M"/>
    <m/>
    <s v="sin informacion"/>
    <m/>
    <m/>
    <m/>
  </r>
  <r>
    <n v="154274"/>
    <x v="1"/>
    <s v="Moreno"/>
    <x v="2"/>
    <d v="2020-10-16T00:00:00"/>
    <s v="Martín"/>
    <s v="Mantenimiento Electrico"/>
    <d v="2023-10-31T00:00:00"/>
    <d v="1899-12-30T12:57:08"/>
    <d v="2023-10-31T00:00:00"/>
    <d v="1899-12-30T13:03:13"/>
    <n v="365"/>
    <n v="6.083333333333333"/>
    <s v="microparada"/>
    <s v="microparada"/>
    <n v="44"/>
    <s v="octubre"/>
    <s v="M"/>
    <m/>
    <s v="microparada"/>
    <m/>
    <m/>
    <m/>
  </r>
  <r>
    <n v="154276"/>
    <x v="1"/>
    <s v="Moreno"/>
    <x v="2"/>
    <d v="2020-10-16T00:00:00"/>
    <s v="Martín"/>
    <s v="Mantenimiento Electrico"/>
    <d v="2023-10-31T00:00:00"/>
    <d v="1899-12-30T13:09:53"/>
    <d v="2023-10-31T00:00:00"/>
    <d v="1899-12-30T13:24:30"/>
    <n v="877"/>
    <n v="14.616666666666667"/>
    <s v="regulación"/>
    <s v="ajuste"/>
    <n v="44"/>
    <s v="octubre"/>
    <s v="M"/>
    <m/>
    <s v="no"/>
    <m/>
    <m/>
    <m/>
  </r>
  <r>
    <n v="154279"/>
    <x v="27"/>
    <s v="Moreno"/>
    <x v="2"/>
    <d v="2018-11-01T00:00:00"/>
    <s v="-"/>
    <s v="Mantenimiento Mecanico"/>
    <d v="2023-10-31T00:00:00"/>
    <d v="1899-12-30T13:50:25"/>
    <d v="2023-10-31T00:00:00"/>
    <d v="1899-12-30T14:06:28"/>
    <n v="963"/>
    <n v="16.05"/>
    <s v="regulación"/>
    <s v="ajuste"/>
    <n v="44"/>
    <s v="octubre"/>
    <s v="M"/>
    <m/>
    <s v="no"/>
    <m/>
    <m/>
    <m/>
  </r>
  <r>
    <n v="154287"/>
    <x v="35"/>
    <s v="Moreno"/>
    <x v="17"/>
    <d v="2018-11-01T00:00:00"/>
    <s v="-"/>
    <s v="Mantenimiento Electrico"/>
    <d v="2023-10-31T00:00:00"/>
    <d v="1899-12-30T15:00:20"/>
    <d v="2023-10-31T00:00:00"/>
    <d v="1899-12-30T15:21:18"/>
    <n v="1258"/>
    <n v="20.966666666666665"/>
    <s v="regulación de sensor de máxima"/>
    <s v="ajuste"/>
    <n v="44"/>
    <s v="octubre"/>
    <s v="T"/>
    <m/>
    <s v="no"/>
    <m/>
    <m/>
    <m/>
  </r>
  <r>
    <n v="154291"/>
    <x v="19"/>
    <s v="Moreno"/>
    <x v="19"/>
    <d v="2018-11-01T00:00:00"/>
    <s v="-"/>
    <s v="Mantenimiento Electrico"/>
    <d v="2023-10-31T00:00:00"/>
    <d v="1899-12-30T15:32:01"/>
    <d v="2023-10-31T00:00:00"/>
    <d v="1899-12-30T16:33:56"/>
    <n v="3715"/>
    <n v="61.916666666666664"/>
    <s v="sin informacion"/>
    <s v="sin informacion"/>
    <n v="44"/>
    <s v="octubre"/>
    <s v="T"/>
    <m/>
    <s v="sin informacion"/>
    <m/>
    <m/>
    <m/>
  </r>
  <r>
    <n v="154292"/>
    <x v="2"/>
    <s v="Moreno"/>
    <x v="12"/>
    <d v="2020-02-21T00:00:00"/>
    <s v="Martín"/>
    <s v="Mantenimiento Mecanico"/>
    <d v="2023-10-31T00:00:00"/>
    <d v="1899-12-30T15:40:41"/>
    <d v="2023-10-31T00:00:00"/>
    <d v="1899-12-30T16:35:26"/>
    <n v="3285"/>
    <n v="54.75"/>
    <s v="sin informacion"/>
    <s v="sin informacion"/>
    <n v="44"/>
    <s v="octubre"/>
    <s v="T"/>
    <m/>
    <s v="sin informacion"/>
    <m/>
    <m/>
    <m/>
  </r>
  <r>
    <n v="154299"/>
    <x v="16"/>
    <s v="Moreno"/>
    <x v="9"/>
    <d v="2020-01-13T00:00:00"/>
    <s v="Martín"/>
    <s v="Mantenimiento Electrico"/>
    <d v="2023-10-31T00:00:00"/>
    <d v="1899-12-30T16:53:28"/>
    <d v="2023-10-31T00:00:00"/>
    <d v="1899-12-30T17:48:33"/>
    <n v="3305"/>
    <n v="55.083333333333336"/>
    <s v="se reinicia camara y se vuelve a regular"/>
    <s v="ajuste"/>
    <n v="44"/>
    <s v="octubre"/>
    <s v="T"/>
    <m/>
    <s v="no"/>
    <m/>
    <m/>
    <m/>
  </r>
  <r>
    <n v="154300"/>
    <x v="0"/>
    <s v="Moreno"/>
    <x v="17"/>
    <d v="2018-11-01T00:00:00"/>
    <s v="-"/>
    <s v="Mantenimiento Mecanico"/>
    <d v="2023-10-31T00:00:00"/>
    <d v="1899-12-30T17:00:36"/>
    <d v="2023-10-31T00:00:00"/>
    <d v="1899-12-30T17:21:06"/>
    <n v="1230"/>
    <n v="20.5"/>
    <s v="sin informacion"/>
    <s v="sin informacion"/>
    <n v="44"/>
    <s v="octubre"/>
    <s v="T"/>
    <m/>
    <s v="sin informacion"/>
    <m/>
    <m/>
    <m/>
  </r>
  <r>
    <n v="154303"/>
    <x v="19"/>
    <s v="Moreno"/>
    <x v="19"/>
    <d v="2018-11-01T00:00:00"/>
    <s v="-"/>
    <s v="Mantenimiento Mecanico"/>
    <d v="2023-10-31T00:00:00"/>
    <d v="1899-12-30T17:21:41"/>
    <d v="2023-10-31T00:00:00"/>
    <d v="1899-12-30T17:48:00"/>
    <n v="1579"/>
    <n v="26.316666666666666"/>
    <s v="sin informacion"/>
    <s v="sin informacion"/>
    <n v="44"/>
    <s v="octubre"/>
    <s v="T"/>
    <m/>
    <s v="sin informacion"/>
    <m/>
    <m/>
    <m/>
  </r>
  <r>
    <n v="154304"/>
    <x v="0"/>
    <s v="Moreno"/>
    <x v="12"/>
    <d v="2018-11-01T00:00:00"/>
    <s v="-"/>
    <s v="Mantenimiento Mecanico"/>
    <d v="2023-10-31T00:00:00"/>
    <d v="1899-12-30T17:38:05"/>
    <d v="2023-10-31T00:00:00"/>
    <d v="1899-12-30T17:47:00"/>
    <n v="535"/>
    <n v="8.9166666666666661"/>
    <s v="microparada"/>
    <s v="microparada"/>
    <n v="44"/>
    <s v="octubre"/>
    <s v="T"/>
    <m/>
    <s v="microparada"/>
    <m/>
    <m/>
    <m/>
  </r>
  <r>
    <n v="154307"/>
    <x v="35"/>
    <s v="Moreno"/>
    <x v="18"/>
    <d v="2018-11-01T00:00:00"/>
    <s v="-"/>
    <s v="Mantenimiento Electrico"/>
    <d v="2023-10-31T00:00:00"/>
    <d v="1899-12-30T18:14:47"/>
    <d v="2023-10-31T00:00:00"/>
    <d v="1899-12-30T18:33:34"/>
    <n v="1127"/>
    <n v="18.783333333333335"/>
    <s v="programador de levas suelto,se vuelve a fijar"/>
    <s v="ajuste"/>
    <n v="44"/>
    <s v="octubre"/>
    <s v="T"/>
    <m/>
    <s v="no"/>
    <m/>
    <m/>
    <m/>
  </r>
  <r>
    <n v="154308"/>
    <x v="7"/>
    <s v="Moreno"/>
    <x v="2"/>
    <d v="2018-11-01T00:00:00"/>
    <s v="-"/>
    <s v="Mantenimiento Mecanico"/>
    <d v="2023-10-31T00:00:00"/>
    <d v="1899-12-30T18:20:38"/>
    <d v="2023-10-31T00:00:00"/>
    <d v="1899-12-30T18:38:15"/>
    <n v="1057"/>
    <n v="17.616666666666667"/>
    <s v="regulación"/>
    <s v="ajuste"/>
    <n v="44"/>
    <s v="octubre"/>
    <s v="T"/>
    <m/>
    <s v="no"/>
    <m/>
    <m/>
    <m/>
  </r>
  <r>
    <n v="154310"/>
    <x v="19"/>
    <s v="Moreno"/>
    <x v="10"/>
    <d v="2023-05-17T00:00:00"/>
    <s v="Juan Manuel"/>
    <s v="Mantenimiento Mecanico"/>
    <d v="2023-10-31T00:00:00"/>
    <d v="1899-12-30T19:12:06"/>
    <d v="2023-10-31T00:00:00"/>
    <d v="1899-12-30T21:32:27"/>
    <n v="8421"/>
    <n v="140.35"/>
    <s v="se le dio ajustes mecánico y electrónico para que funcione es el mismo problema con el motor"/>
    <s v="ajuste"/>
    <n v="44"/>
    <s v="octubre"/>
    <s v="T"/>
    <m/>
    <s v="no"/>
    <m/>
    <m/>
    <m/>
  </r>
  <r>
    <n v="154311"/>
    <x v="41"/>
    <s v="Moreno"/>
    <x v="2"/>
    <d v="2020-02-20T00:00:00"/>
    <s v="Martín"/>
    <s v="Mantenimiento Mecanico"/>
    <d v="2023-10-31T00:00:00"/>
    <d v="1899-12-30T19:15:16"/>
    <d v="2023-10-31T00:00:00"/>
    <d v="1899-12-30T19:27:05"/>
    <n v="709"/>
    <n v="11.816666666666666"/>
    <s v="regulación"/>
    <s v="ajuste"/>
    <n v="44"/>
    <s v="octubre"/>
    <s v="T"/>
    <m/>
    <s v="no"/>
    <m/>
    <m/>
    <m/>
  </r>
  <r>
    <n v="154317"/>
    <x v="16"/>
    <s v="Moreno"/>
    <x v="12"/>
    <d v="2020-01-13T00:00:00"/>
    <s v="Martín"/>
    <s v="Mantenimiento Mecanico"/>
    <d v="2023-10-31T00:00:00"/>
    <d v="1899-12-30T20:35:06"/>
    <d v="2023-10-31T00:00:00"/>
    <d v="1899-12-30T21:03:46"/>
    <n v="1720"/>
    <n v="28.666666666666668"/>
    <s v="regulación de plato de las bombas"/>
    <s v="ajuste"/>
    <n v="44"/>
    <s v="octubre"/>
    <s v="T"/>
    <m/>
    <s v="no"/>
    <m/>
    <m/>
    <m/>
  </r>
  <r>
    <n v="154323"/>
    <x v="0"/>
    <s v="Moreno"/>
    <x v="9"/>
    <d v="2018-11-01T00:00:00"/>
    <s v="-"/>
    <s v="Mantenimiento Electrico"/>
    <d v="2023-11-01T00:00:00"/>
    <d v="1899-12-30T07:30:39"/>
    <d v="2023-11-01T00:00:00"/>
    <d v="1899-12-30T07:35:57"/>
    <n v="318"/>
    <n v="5.3"/>
    <s v="microparada"/>
    <s v="microparada"/>
    <n v="44"/>
    <s v="noviembre"/>
    <s v="M"/>
    <m/>
    <s v="microparada"/>
    <m/>
    <m/>
    <m/>
  </r>
  <r>
    <n v="154325"/>
    <x v="18"/>
    <s v="Moreno"/>
    <x v="19"/>
    <d v="2018-11-01T00:00:00"/>
    <s v="-"/>
    <s v="Mantenimiento Electrico"/>
    <d v="2023-11-01T00:00:00"/>
    <d v="1899-12-30T08:21:29"/>
    <d v="2023-11-01T00:00:00"/>
    <d v="1899-12-30T08:35:08"/>
    <n v="819"/>
    <n v="13.65"/>
    <s v="se repone diyuntor y se amura botonera de marcha y  parada"/>
    <s v="ajuste"/>
    <n v="44"/>
    <s v="noviembre"/>
    <s v="M"/>
    <m/>
    <s v="no"/>
    <m/>
    <m/>
    <m/>
  </r>
  <r>
    <n v="154326"/>
    <x v="1"/>
    <s v="Moreno"/>
    <x v="2"/>
    <d v="2020-10-16T00:00:00"/>
    <s v="Martín"/>
    <s v="Mantenimiento Electrico"/>
    <d v="2023-11-01T00:00:00"/>
    <d v="1899-12-30T08:33:22"/>
    <d v="2023-11-01T00:00:00"/>
    <d v="1899-12-30T08:57:57"/>
    <n v="1475"/>
    <n v="24.583333333333332"/>
    <s v="se cambia filtros  cable y plaqueta cabezal número 4 en etiquetadora"/>
    <s v="ajuste"/>
    <n v="44"/>
    <s v="noviembre"/>
    <s v="M"/>
    <m/>
    <s v="si"/>
    <m/>
    <m/>
    <m/>
  </r>
  <r>
    <n v="154330"/>
    <x v="1"/>
    <s v="Moreno"/>
    <x v="2"/>
    <d v="2020-10-16T00:00:00"/>
    <s v="Martín"/>
    <s v="Mantenimiento Electrico"/>
    <d v="2023-11-01T00:00:00"/>
    <d v="1899-12-30T09:28:55"/>
    <d v="2023-11-01T00:00:00"/>
    <d v="1899-12-30T11:28:11"/>
    <n v="7156"/>
    <n v="119.26666666666667"/>
    <s v="se cambia filtros  cable y plaqueta cabezal número 4 en etiquetadora"/>
    <s v="ajuste"/>
    <n v="44"/>
    <s v="noviembre"/>
    <s v="M"/>
    <m/>
    <s v="si"/>
    <m/>
    <m/>
    <m/>
  </r>
  <r>
    <n v="154333"/>
    <x v="38"/>
    <s v="Moreno"/>
    <x v="11"/>
    <d v="2018-11-01T00:00:00"/>
    <s v="-"/>
    <s v="Mantenimiento Mecanico"/>
    <d v="2023-11-01T00:00:00"/>
    <d v="1899-12-30T10:08:14"/>
    <d v="2023-11-01T00:00:00"/>
    <d v="1899-12-30T10:11:27"/>
    <n v="193"/>
    <n v="3.2166666666666668"/>
    <s v="microparada"/>
    <s v="microparada"/>
    <n v="44"/>
    <s v="noviembre"/>
    <s v="M"/>
    <m/>
    <s v="microparada"/>
    <m/>
    <m/>
    <m/>
  </r>
  <r>
    <n v="154334"/>
    <x v="38"/>
    <s v="Moreno"/>
    <x v="11"/>
    <d v="2018-11-01T00:00:00"/>
    <s v="-"/>
    <s v="Mantenimiento Mecanico"/>
    <d v="2023-11-01T00:00:00"/>
    <d v="1899-12-30T10:25:02"/>
    <d v="2023-11-01T00:00:00"/>
    <d v="1899-12-30T11:42:20"/>
    <n v="4638"/>
    <n v="77.3"/>
    <s v="Se realiza protección de acrílico para brazo"/>
    <s v="ajuste"/>
    <n v="44"/>
    <s v="noviembre"/>
    <s v="M"/>
    <m/>
    <s v="no"/>
    <m/>
    <m/>
    <m/>
  </r>
  <r>
    <n v="154335"/>
    <x v="12"/>
    <s v="Moreno"/>
    <x v="7"/>
    <d v="2018-11-01T00:00:00"/>
    <s v="-"/>
    <s v="Mantenimiento Mecanico"/>
    <d v="2023-11-01T00:00:00"/>
    <d v="1899-12-30T10:32:12"/>
    <d v="2023-11-01T00:00:00"/>
    <d v="1899-12-30T11:42:25"/>
    <n v="4213"/>
    <n v="70.216666666666669"/>
    <s v="sin informacion"/>
    <s v="sin informacion"/>
    <n v="44"/>
    <s v="noviembre"/>
    <s v="M"/>
    <m/>
    <s v="sin informacion"/>
    <m/>
    <m/>
    <m/>
  </r>
  <r>
    <n v="154347"/>
    <x v="1"/>
    <s v="Moreno"/>
    <x v="2"/>
    <d v="2020-10-16T00:00:00"/>
    <s v="Martín"/>
    <s v="Mantenimiento Electrico"/>
    <d v="2023-11-01T00:00:00"/>
    <d v="1899-12-30T15:27:34"/>
    <d v="2023-11-01T00:00:00"/>
    <d v="1899-12-30T15:34:47"/>
    <n v="433"/>
    <n v="7.2166666666666668"/>
    <s v="microparada"/>
    <s v="microparada"/>
    <n v="44"/>
    <s v="noviembre"/>
    <s v="T"/>
    <m/>
    <s v="microparada"/>
    <m/>
    <m/>
    <m/>
  </r>
  <r>
    <n v="154358"/>
    <x v="2"/>
    <s v="Moreno"/>
    <x v="3"/>
    <d v="2021-02-04T00:00:00"/>
    <s v="Victor"/>
    <s v="Mantenimiento Mecanico"/>
    <d v="2023-11-01T00:00:00"/>
    <d v="1899-12-30T17:30:08"/>
    <d v="2023-11-01T00:00:00"/>
    <d v="1899-12-30T18:27:14"/>
    <n v="3426"/>
    <n v="57.1"/>
    <s v="sin informacion"/>
    <s v="sin informacion"/>
    <n v="44"/>
    <s v="noviembre"/>
    <s v="T"/>
    <m/>
    <s v="sin informacion"/>
    <m/>
    <m/>
    <m/>
  </r>
  <r>
    <n v="154361"/>
    <x v="19"/>
    <s v="Moreno"/>
    <x v="19"/>
    <d v="2018-11-01T00:00:00"/>
    <s v="-"/>
    <s v="Mantenimiento Mecanico"/>
    <d v="2023-11-01T00:00:00"/>
    <d v="1899-12-30T18:03:16"/>
    <d v="2023-11-01T00:00:00"/>
    <d v="1899-12-30T19:39:52"/>
    <n v="5796"/>
    <n v="96.6"/>
    <s v="sin informacion"/>
    <s v="sin informacion"/>
    <n v="44"/>
    <s v="noviembre"/>
    <s v="T"/>
    <m/>
    <s v="sin informacion"/>
    <m/>
    <m/>
    <m/>
  </r>
  <r>
    <n v="154362"/>
    <x v="1"/>
    <s v="Moreno"/>
    <x v="2"/>
    <d v="2020-10-16T00:00:00"/>
    <s v="Martín"/>
    <s v="Mantenimiento Electrico"/>
    <d v="2023-11-01T00:00:00"/>
    <d v="1899-12-30T18:04:02"/>
    <d v="2023-11-01T00:00:00"/>
    <d v="1899-12-30T18:09:51"/>
    <n v="349"/>
    <n v="5.8166666666666664"/>
    <s v="microparada"/>
    <s v="microparada"/>
    <n v="44"/>
    <s v="noviembre"/>
    <s v="T"/>
    <m/>
    <s v="microparada"/>
    <m/>
    <m/>
    <m/>
  </r>
  <r>
    <n v="154363"/>
    <x v="1"/>
    <s v="Moreno"/>
    <x v="2"/>
    <d v="2020-10-16T00:00:00"/>
    <s v="Martín"/>
    <s v="Mantenimiento Electrico"/>
    <d v="2023-11-01T00:00:00"/>
    <d v="1899-12-30T18:15:25"/>
    <d v="2023-11-01T00:00:00"/>
    <d v="1899-12-30T19:27:22"/>
    <n v="4317"/>
    <n v="71.95"/>
    <s v="cabezal 8  se regula sensor."/>
    <s v="ajuste"/>
    <n v="44"/>
    <s v="noviembre"/>
    <s v="T"/>
    <m/>
    <s v="no"/>
    <m/>
    <m/>
    <m/>
  </r>
  <r>
    <n v="154365"/>
    <x v="0"/>
    <s v="Moreno"/>
    <x v="2"/>
    <d v="2018-11-01T00:00:00"/>
    <s v="-"/>
    <s v="Mantenimiento Electrico"/>
    <d v="2023-11-01T00:00:00"/>
    <d v="1899-12-30T19:34:18"/>
    <d v="2023-11-01T00:00:00"/>
    <d v="1899-12-30T19:41:21"/>
    <n v="423"/>
    <n v="7.05"/>
    <s v="microparada"/>
    <s v="microparada"/>
    <n v="44"/>
    <s v="noviembre"/>
    <s v="T"/>
    <m/>
    <s v="microparada"/>
    <m/>
    <m/>
    <m/>
  </r>
  <r>
    <n v="154366"/>
    <x v="19"/>
    <s v="Moreno"/>
    <x v="19"/>
    <d v="2018-11-01T00:00:00"/>
    <s v="-"/>
    <s v="Mantenimiento Mecanico"/>
    <d v="2023-11-01T00:00:00"/>
    <d v="1899-12-30T19:39:57"/>
    <d v="2023-11-01T00:00:00"/>
    <d v="1899-12-30T20:05:06"/>
    <n v="1509"/>
    <n v="25.15"/>
    <s v="sin informacion"/>
    <s v="sin informacion"/>
    <n v="44"/>
    <s v="noviembre"/>
    <s v="T"/>
    <m/>
    <s v="sin informacion"/>
    <m/>
    <m/>
    <m/>
  </r>
  <r>
    <n v="154369"/>
    <x v="9"/>
    <s v="Moreno"/>
    <x v="6"/>
    <d v="2021-03-03T00:00:00"/>
    <s v="Martín"/>
    <s v="Mantenimiento Mecanico"/>
    <d v="2023-11-01T00:00:00"/>
    <d v="1899-12-30T19:56:56"/>
    <d v="2023-11-01T00:00:00"/>
    <d v="1899-12-30T20:37:50"/>
    <n v="2454"/>
    <n v="40.9"/>
    <s v="se ajusta esfera de válvula y se le realiza una limpieza a la misma"/>
    <s v="ajuste"/>
    <n v="44"/>
    <s v="noviembre"/>
    <s v="T"/>
    <m/>
    <s v="no"/>
    <m/>
    <m/>
    <m/>
  </r>
  <r>
    <n v="154370"/>
    <x v="0"/>
    <s v="Moreno"/>
    <x v="2"/>
    <d v="2018-11-01T00:00:00"/>
    <s v="-"/>
    <s v="Mantenimiento Electrico"/>
    <d v="2023-11-01T00:00:00"/>
    <d v="1899-12-30T20:01:17"/>
    <d v="2023-11-01T00:00:00"/>
    <d v="1899-12-30T20:12:13"/>
    <n v="656"/>
    <n v="10.933333333333334"/>
    <s v="Falla sensor capacitivo"/>
    <s v="ajuste"/>
    <n v="44"/>
    <s v="noviembre"/>
    <s v="T"/>
    <m/>
    <s v="no"/>
    <m/>
    <m/>
    <m/>
  </r>
  <r>
    <n v="154371"/>
    <x v="39"/>
    <s v="Moreno"/>
    <x v="2"/>
    <d v="2018-11-01T00:00:00"/>
    <s v="-"/>
    <s v="Mantenimiento Electrico"/>
    <d v="2023-11-01T00:00:00"/>
    <d v="1899-12-30T21:11:31"/>
    <d v="2023-11-01T00:00:00"/>
    <d v="1899-12-30T21:35:36"/>
    <n v="1445"/>
    <n v="24.083333333333332"/>
    <s v="se regula cámara porque pasaban frascos al revés"/>
    <s v="ajuste"/>
    <n v="44"/>
    <s v="noviembre"/>
    <s v="T"/>
    <m/>
    <s v="no"/>
    <m/>
    <m/>
    <m/>
  </r>
  <r>
    <n v="154372"/>
    <x v="0"/>
    <s v="Moreno"/>
    <x v="2"/>
    <d v="2018-11-01T00:00:00"/>
    <s v="-"/>
    <s v="Mantenimiento Mecanico"/>
    <d v="2023-11-01T00:00:00"/>
    <d v="1899-12-30T21:35:47"/>
    <d v="2023-11-01T00:00:00"/>
    <d v="1899-12-30T21:46:05"/>
    <n v="618"/>
    <n v="10.3"/>
    <s v=" llenadora se cambia resorte de pico número 14"/>
    <s v="ajuste"/>
    <n v="44"/>
    <s v="noviembre"/>
    <s v="T"/>
    <m/>
    <s v="si"/>
    <m/>
    <m/>
    <m/>
  </r>
  <r>
    <n v="154373"/>
    <x v="1"/>
    <s v="Moreno"/>
    <x v="2"/>
    <d v="2020-10-16T00:00:00"/>
    <s v="Martín"/>
    <s v="Mantenimiento Electrico"/>
    <d v="2023-11-02T00:00:00"/>
    <d v="1899-12-30T06:06:16"/>
    <d v="2023-11-02T00:00:00"/>
    <d v="1899-12-30T06:13:44"/>
    <n v="448"/>
    <n v="7.4666666666666668"/>
    <s v="microparada"/>
    <s v="microparada"/>
    <n v="44"/>
    <s v="noviembre"/>
    <s v="M"/>
    <m/>
    <s v="microparada"/>
    <m/>
    <m/>
    <m/>
  </r>
  <r>
    <n v="154375"/>
    <x v="0"/>
    <s v="Moreno"/>
    <x v="9"/>
    <d v="2018-11-01T00:00:00"/>
    <s v="-"/>
    <s v="Mantenimiento Electrico"/>
    <d v="2023-11-02T00:00:00"/>
    <d v="1899-12-30T06:38:42"/>
    <d v="2023-11-02T00:00:00"/>
    <d v="1899-12-30T08:10:44"/>
    <n v="5522"/>
    <n v="92.033333333333331"/>
    <s v="se regula cámara para que tenga el menor descarte posible por movimiento de frasco"/>
    <s v="ajuste"/>
    <n v="44"/>
    <s v="noviembre"/>
    <s v="M"/>
    <m/>
    <s v="no"/>
    <m/>
    <m/>
    <m/>
  </r>
  <r>
    <n v="154384"/>
    <x v="22"/>
    <s v="Moreno"/>
    <x v="11"/>
    <d v="2018-11-01T00:00:00"/>
    <s v="-"/>
    <s v="Mantenimiento Electrico"/>
    <d v="2023-11-02T00:00:00"/>
    <d v="1899-12-30T08:49:05"/>
    <d v="2023-11-02T00:00:00"/>
    <d v="1899-12-30T08:58:41"/>
    <n v="576"/>
    <n v="9.6"/>
    <s v="microparada"/>
    <s v="microparada"/>
    <n v="44"/>
    <s v="noviembre"/>
    <s v="M"/>
    <m/>
    <s v="microparada"/>
    <m/>
    <m/>
    <m/>
  </r>
  <r>
    <n v="154385"/>
    <x v="31"/>
    <s v="Moreno"/>
    <x v="0"/>
    <d v="2018-11-01T00:00:00"/>
    <s v="-"/>
    <s v="Mantenimiento Electrico"/>
    <d v="2023-11-02T00:00:00"/>
    <d v="1899-12-30T09:12:43"/>
    <d v="2023-11-02T00:00:00"/>
    <d v="1899-12-30T10:01:11"/>
    <n v="2908"/>
    <n v="48.466666666666669"/>
    <s v="sin informacion"/>
    <s v="sin informacion"/>
    <n v="44"/>
    <s v="noviembre"/>
    <s v="M"/>
    <m/>
    <s v="sin informacion"/>
    <m/>
    <m/>
    <m/>
  </r>
  <r>
    <n v="154387"/>
    <x v="22"/>
    <s v="Moreno"/>
    <x v="11"/>
    <d v="2018-11-01T00:00:00"/>
    <s v="-"/>
    <s v="Mantenimiento Electrico"/>
    <d v="2023-11-02T00:00:00"/>
    <d v="1899-12-30T11:07:01"/>
    <d v="2023-11-02T00:00:00"/>
    <d v="1899-12-30T12:48:55"/>
    <n v="6114"/>
    <n v="101.9"/>
    <s v="sin informacion"/>
    <s v="sin informacion"/>
    <n v="44"/>
    <s v="noviembre"/>
    <s v="M"/>
    <m/>
    <s v="sin informacion"/>
    <m/>
    <m/>
    <m/>
  </r>
  <r>
    <n v="154391"/>
    <x v="0"/>
    <s v="Moreno"/>
    <x v="9"/>
    <d v="2018-11-01T00:00:00"/>
    <s v="-"/>
    <s v="Mantenimiento Electrico"/>
    <d v="2023-11-02T00:00:00"/>
    <d v="1899-12-30T11:55:16"/>
    <d v="2023-11-02T00:00:00"/>
    <d v="1899-12-30T12:46:42"/>
    <n v="3086"/>
    <n v="51.43333333333333"/>
    <s v="sin informacion"/>
    <s v="sin informacion"/>
    <n v="44"/>
    <s v="noviembre"/>
    <s v="M"/>
    <m/>
    <s v="sin informacion"/>
    <m/>
    <m/>
    <m/>
  </r>
  <r>
    <n v="154395"/>
    <x v="12"/>
    <s v="Moreno"/>
    <x v="7"/>
    <d v="2018-11-01T00:00:00"/>
    <s v="-"/>
    <s v="Mantenimiento Mecanico"/>
    <d v="2023-11-02T00:00:00"/>
    <d v="1899-12-30T12:58:19"/>
    <d v="2023-11-02T00:00:00"/>
    <d v="1899-12-30T14:00:25"/>
    <n v="3726"/>
    <n v="62.1"/>
    <s v="sin informacion"/>
    <s v="sin informacion"/>
    <n v="44"/>
    <s v="noviembre"/>
    <s v="M"/>
    <m/>
    <s v="sin informacion"/>
    <m/>
    <m/>
    <m/>
  </r>
  <r>
    <n v="154401"/>
    <x v="0"/>
    <s v="Moreno"/>
    <x v="18"/>
    <d v="2018-11-01T00:00:00"/>
    <s v="-"/>
    <s v="Mantenimiento Mecanico"/>
    <d v="2023-11-02T00:00:00"/>
    <d v="1899-12-30T17:41:01"/>
    <d v="2023-11-02T00:00:00"/>
    <d v="1899-12-30T17:58:59"/>
    <n v="1078"/>
    <n v="17.966666666666665"/>
    <s v="lo resuelve el maquinista"/>
    <s v="ajuste"/>
    <n v="44"/>
    <s v="noviembre"/>
    <s v="T"/>
    <m/>
    <s v="no"/>
    <m/>
    <m/>
    <m/>
  </r>
  <r>
    <n v="154415"/>
    <x v="31"/>
    <s v="Moreno"/>
    <x v="0"/>
    <d v="2018-11-01T00:00:00"/>
    <s v="-"/>
    <s v="Mantenimiento Electrico"/>
    <d v="2023-11-03T00:00:00"/>
    <d v="1899-12-30T07:13:14"/>
    <d v="2023-11-03T00:00:00"/>
    <d v="1899-12-30T09:57:48"/>
    <n v="9874"/>
    <n v="164.56666666666666"/>
    <s v="sin informacion"/>
    <s v="sin informacion"/>
    <n v="44"/>
    <s v="noviembre"/>
    <s v="M"/>
    <m/>
    <s v="sin informacion"/>
    <m/>
    <m/>
    <m/>
  </r>
  <r>
    <n v="154416"/>
    <x v="19"/>
    <s v="Moreno"/>
    <x v="10"/>
    <d v="2023-05-17T00:00:00"/>
    <s v="Juan Manuel"/>
    <s v="Mantenimiento Electrico"/>
    <d v="2023-11-03T00:00:00"/>
    <d v="1899-12-30T07:13:57"/>
    <d v="2023-11-03T00:00:00"/>
    <d v="1899-12-30T07:21:49"/>
    <n v="472"/>
    <n v="7.8666666666666663"/>
    <s v="microparada"/>
    <s v="microparada"/>
    <n v="44"/>
    <s v="noviembre"/>
    <s v="M"/>
    <m/>
    <s v="microparada"/>
    <m/>
    <m/>
    <m/>
  </r>
  <r>
    <n v="154418"/>
    <x v="0"/>
    <s v="Moreno"/>
    <x v="19"/>
    <d v="2018-11-01T00:00:00"/>
    <s v="-"/>
    <s v="Mantenimiento Electrico"/>
    <d v="2023-11-03T00:00:00"/>
    <d v="1899-12-30T07:49:25"/>
    <d v="2023-11-03T00:00:00"/>
    <d v="1899-12-30T08:19:06"/>
    <n v="1781"/>
    <n v="29.683333333333334"/>
    <s v="se regula sensor en llenadora"/>
    <s v="ajuste"/>
    <n v="44"/>
    <s v="noviembre"/>
    <s v="M"/>
    <m/>
    <s v="no"/>
    <m/>
    <m/>
    <m/>
  </r>
  <r>
    <n v="154419"/>
    <x v="0"/>
    <s v="Moreno"/>
    <x v="1"/>
    <d v="2018-11-01T00:00:00"/>
    <s v="-"/>
    <s v="Mantenimiento Mecanico"/>
    <d v="2023-11-03T00:00:00"/>
    <d v="1899-12-30T07:52:34"/>
    <d v="2023-11-03T00:00:00"/>
    <d v="1899-12-30T09:24:17"/>
    <n v="5503"/>
    <n v="91.716666666666669"/>
    <s v="se cambia crapodina de eje  sinfin de subida de llenadora"/>
    <s v="rotura"/>
    <n v="44"/>
    <s v="noviembre"/>
    <s v="M"/>
    <m/>
    <s v="si"/>
    <m/>
    <m/>
    <m/>
  </r>
  <r>
    <n v="154429"/>
    <x v="19"/>
    <s v="Moreno"/>
    <x v="10"/>
    <d v="2023-05-17T00:00:00"/>
    <s v="Juan Manuel"/>
    <s v="Mantenimiento Mecanico"/>
    <d v="2023-11-03T00:00:00"/>
    <d v="1899-12-30T10:01:22"/>
    <d v="2023-11-03T00:00:00"/>
    <d v="1899-12-30T12:10:33"/>
    <n v="7751"/>
    <n v="129.18333333333334"/>
    <s v="se coloca refrigeración en motor principal ,se cambia manguera de apertura de pinzas y se tensa correa"/>
    <s v="rotura"/>
    <n v="44"/>
    <s v="noviembre"/>
    <s v="M"/>
    <m/>
    <s v="si"/>
    <m/>
    <m/>
    <m/>
  </r>
  <r>
    <n v="154431"/>
    <x v="2"/>
    <s v="Moreno"/>
    <x v="3"/>
    <d v="2021-02-04T00:00:00"/>
    <s v="Victor"/>
    <s v="Mantenimiento Mecanico"/>
    <d v="2023-11-03T00:00:00"/>
    <d v="1899-12-30T10:07:55"/>
    <d v="2023-11-03T00:00:00"/>
    <d v="1899-12-30T12:46:24"/>
    <n v="9509"/>
    <n v="158.48333333333332"/>
    <s v="sin informacion"/>
    <s v="sin informacion"/>
    <n v="44"/>
    <s v="noviembre"/>
    <s v="M"/>
    <m/>
    <s v="sin informacion"/>
    <m/>
    <m/>
    <m/>
  </r>
  <r>
    <n v="154439"/>
    <x v="22"/>
    <s v="Moreno"/>
    <x v="7"/>
    <d v="2021-02-12T00:00:00"/>
    <s v="Martín"/>
    <s v="Mantenimiento Electrico"/>
    <d v="2023-11-03T00:00:00"/>
    <d v="1899-12-30T11:27:48"/>
    <d v="2023-11-03T00:00:00"/>
    <d v="1899-12-30T12:16:04"/>
    <n v="2896"/>
    <n v="48.266666666666666"/>
    <s v="sin informacion"/>
    <s v="sin informacion"/>
    <n v="44"/>
    <s v="noviembre"/>
    <s v="M"/>
    <m/>
    <s v="sin informacion"/>
    <m/>
    <m/>
    <m/>
  </r>
  <r>
    <n v="154445"/>
    <x v="19"/>
    <s v="Moreno"/>
    <x v="10"/>
    <d v="2023-05-17T00:00:00"/>
    <s v="Juan Manuel"/>
    <s v="Mantenimiento Mecanico"/>
    <d v="2023-11-03T00:00:00"/>
    <d v="1899-12-30T13:24:07"/>
    <d v="2023-11-03T00:00:00"/>
    <d v="1899-12-30T13:37:10"/>
    <n v="783"/>
    <n v="13.05"/>
    <s v="se regulan cuchillas"/>
    <s v="ajuste"/>
    <n v="44"/>
    <s v="noviembre"/>
    <s v="M"/>
    <m/>
    <s v="no"/>
    <m/>
    <m/>
    <m/>
  </r>
  <r>
    <n v="154451"/>
    <x v="11"/>
    <s v="Moreno"/>
    <x v="8"/>
    <d v="2018-11-01T00:00:00"/>
    <s v="-"/>
    <s v="Mantenimiento Mecanico"/>
    <d v="2023-11-03T00:00:00"/>
    <d v="1899-12-30T15:06:33"/>
    <d v="2023-11-03T00:00:00"/>
    <d v="1899-12-30T16:56:28"/>
    <n v="6595"/>
    <n v="109.91666666666667"/>
    <s v="sin informacion"/>
    <s v="sin informacion"/>
    <n v="44"/>
    <s v="noviembre"/>
    <s v="T"/>
    <m/>
    <s v="sin informacion"/>
    <m/>
    <m/>
    <m/>
  </r>
  <r>
    <n v="154457"/>
    <x v="44"/>
    <s v="Moreno"/>
    <x v="17"/>
    <d v="2018-11-01T00:00:00"/>
    <s v="-"/>
    <s v="Mantenimiento Mecanico"/>
    <d v="2023-11-03T00:00:00"/>
    <d v="1899-12-30T16:10:21"/>
    <d v="2023-11-03T00:00:00"/>
    <d v="1899-12-30T16:40:29"/>
    <n v="1808"/>
    <n v="30.133333333333333"/>
    <s v="regulación de mordaza"/>
    <s v="ajuste"/>
    <n v="44"/>
    <s v="noviembre"/>
    <s v="T"/>
    <m/>
    <s v="no"/>
    <m/>
    <m/>
    <m/>
  </r>
  <r>
    <n v="154459"/>
    <x v="44"/>
    <s v="Moreno"/>
    <x v="17"/>
    <d v="2018-11-01T00:00:00"/>
    <s v="-"/>
    <s v="Mantenimiento Mecanico"/>
    <d v="2023-11-03T00:00:00"/>
    <d v="1899-12-30T16:40:34"/>
    <d v="2023-11-03T00:00:00"/>
    <d v="1899-12-30T16:51:25"/>
    <n v="651"/>
    <n v="10.85"/>
    <s v="regulación de mordaza"/>
    <s v="ajuste"/>
    <n v="44"/>
    <s v="noviembre"/>
    <s v="T"/>
    <m/>
    <s v="no"/>
    <m/>
    <m/>
    <m/>
  </r>
  <r>
    <n v="154462"/>
    <x v="11"/>
    <s v="Moreno"/>
    <x v="8"/>
    <d v="2018-11-01T00:00:00"/>
    <s v="-"/>
    <s v="Mantenimiento Mecanico"/>
    <d v="2023-11-03T00:00:00"/>
    <d v="1899-12-30T16:56:34"/>
    <d v="2023-11-03T00:00:00"/>
    <d v="1899-12-30T17:58:56"/>
    <n v="3742"/>
    <n v="62.366666666666667"/>
    <s v="se ajusta manchón de transportadora "/>
    <s v="ajuste"/>
    <n v="44"/>
    <s v="noviembre"/>
    <s v="T"/>
    <m/>
    <s v="no"/>
    <m/>
    <m/>
    <m/>
  </r>
  <r>
    <n v="154464"/>
    <x v="44"/>
    <s v="Moreno"/>
    <x v="17"/>
    <d v="2018-11-01T00:00:00"/>
    <s v="-"/>
    <s v="Mantenimiento Mecanico"/>
    <d v="2023-11-03T00:00:00"/>
    <d v="1899-12-30T17:04:15"/>
    <d v="2023-11-03T00:00:00"/>
    <d v="1899-12-30T17:09:10"/>
    <n v="295"/>
    <n v="4.916666666666667"/>
    <s v="microparada"/>
    <s v="microparada"/>
    <n v="44"/>
    <s v="noviembre"/>
    <s v="T"/>
    <m/>
    <s v="microparada"/>
    <m/>
    <m/>
    <m/>
  </r>
  <r>
    <n v="154468"/>
    <x v="44"/>
    <s v="Moreno"/>
    <x v="17"/>
    <d v="2018-11-01T00:00:00"/>
    <s v="-"/>
    <s v="Mantenimiento Mecanico"/>
    <d v="2023-11-03T00:00:00"/>
    <d v="1899-12-30T17:52:55"/>
    <d v="2023-11-03T00:00:00"/>
    <d v="1899-12-30T18:09:43"/>
    <n v="1008"/>
    <n v="16.8"/>
    <s v="regulación de mordaza"/>
    <s v="ajuste"/>
    <n v="44"/>
    <s v="noviembre"/>
    <s v="T"/>
    <m/>
    <s v="no"/>
    <m/>
    <m/>
    <m/>
  </r>
  <r>
    <n v="154473"/>
    <x v="6"/>
    <s v="Moreno"/>
    <x v="8"/>
    <d v="2018-11-01T00:00:00"/>
    <s v="-"/>
    <s v="Mantenimiento Mecanico"/>
    <d v="2023-11-03T00:00:00"/>
    <d v="1899-12-30T18:08:04"/>
    <d v="2023-11-03T00:00:00"/>
    <d v="1899-12-30T19:41:29"/>
    <n v="5605"/>
    <n v="93.416666666666671"/>
    <s v="se cambia correa de banda superior de etiquetadora"/>
    <s v="rotura"/>
    <n v="44"/>
    <s v="noviembre"/>
    <s v="T"/>
    <m/>
    <s v="si"/>
    <m/>
    <m/>
    <m/>
  </r>
  <r>
    <n v="154474"/>
    <x v="44"/>
    <s v="Moreno"/>
    <x v="17"/>
    <d v="2018-11-01T00:00:00"/>
    <s v="-"/>
    <s v="Mantenimiento Mecanico"/>
    <d v="2023-11-03T00:00:00"/>
    <d v="1899-12-30T18:35:42"/>
    <d v="2023-11-03T00:00:00"/>
    <d v="1899-12-30T18:47:43"/>
    <n v="721"/>
    <n v="12.016666666666667"/>
    <s v="regulación de mordaza"/>
    <s v="ajuste"/>
    <n v="44"/>
    <s v="noviembre"/>
    <s v="T"/>
    <m/>
    <s v="no"/>
    <m/>
    <m/>
    <m/>
  </r>
  <r>
    <n v="154477"/>
    <x v="0"/>
    <s v="Moreno"/>
    <x v="10"/>
    <d v="2018-11-01T00:00:00"/>
    <s v="-"/>
    <s v="Mantenimiento Electrico"/>
    <d v="2023-11-06T00:00:00"/>
    <d v="1899-12-30T05:59:05"/>
    <d v="2023-11-06T00:00:00"/>
    <d v="1899-12-30T06:43:06"/>
    <n v="2641"/>
    <n v="44.016666666666666"/>
    <s v="pulsador de parada de emergencia roto"/>
    <s v="rotura"/>
    <n v="45"/>
    <s v="noviembre"/>
    <s v="N"/>
    <m/>
    <s v="si"/>
    <m/>
    <m/>
    <m/>
  </r>
  <r>
    <n v="154482"/>
    <x v="2"/>
    <s v="Moreno"/>
    <x v="3"/>
    <d v="2021-02-04T00:00:00"/>
    <s v="Victor"/>
    <s v="Mantenimiento Mecanico"/>
    <d v="2023-11-06T00:00:00"/>
    <d v="1899-12-30T08:05:41"/>
    <d v="2023-11-06T00:00:00"/>
    <d v="1899-12-30T08:22:11"/>
    <n v="990"/>
    <n v="16.5"/>
    <s v=" se ajusta banda salida llenadora"/>
    <s v="ajuste"/>
    <n v="45"/>
    <s v="noviembre"/>
    <s v="M"/>
    <m/>
    <s v="no"/>
    <m/>
    <m/>
    <m/>
  </r>
  <r>
    <n v="154484"/>
    <x v="1"/>
    <s v="Moreno"/>
    <x v="2"/>
    <d v="2020-10-16T00:00:00"/>
    <s v="Martín"/>
    <s v="Mantenimiento Electrico"/>
    <d v="2023-11-06T00:00:00"/>
    <d v="1899-12-30T09:17:56"/>
    <d v="2023-11-06T00:00:00"/>
    <d v="1899-12-30T09:54:25"/>
    <n v="2189"/>
    <n v="36.483333333333334"/>
    <s v="regulación de altura etiquetadora"/>
    <s v="ajuste"/>
    <n v="45"/>
    <s v="noviembre"/>
    <s v="M"/>
    <m/>
    <s v="no"/>
    <m/>
    <m/>
    <m/>
  </r>
  <r>
    <n v="154492"/>
    <x v="0"/>
    <s v="Moreno"/>
    <x v="19"/>
    <d v="2018-11-01T00:00:00"/>
    <s v="-"/>
    <s v="Mantenimiento Electrico"/>
    <d v="2023-11-06T00:00:00"/>
    <d v="1899-12-30T10:32:53"/>
    <d v="2023-11-06T00:00:00"/>
    <d v="1899-12-30T11:02:48"/>
    <n v="1795"/>
    <n v="29.916666666666668"/>
    <s v="cable cortado"/>
    <s v="rotura"/>
    <n v="45"/>
    <s v="noviembre"/>
    <s v="M"/>
    <m/>
    <s v="no"/>
    <m/>
    <m/>
    <m/>
  </r>
  <r>
    <n v="154512"/>
    <x v="11"/>
    <s v="Moreno"/>
    <x v="8"/>
    <d v="2018-11-01T00:00:00"/>
    <s v="-"/>
    <s v="Mantenimiento Mecanico"/>
    <d v="2023-11-06T00:00:00"/>
    <d v="1899-12-30T14:31:30"/>
    <d v="2023-11-06T00:00:00"/>
    <d v="1899-12-30T14:46:32"/>
    <n v="902"/>
    <n v="15.033333333333333"/>
    <s v="soldado de la caída en transportadora"/>
    <s v="ajuste"/>
    <n v="45"/>
    <s v="noviembre"/>
    <s v="T"/>
    <m/>
    <s v="no"/>
    <m/>
    <m/>
    <m/>
  </r>
  <r>
    <n v="154513"/>
    <x v="3"/>
    <s v="Moreno"/>
    <x v="8"/>
    <d v="2018-11-01T00:00:00"/>
    <s v="-"/>
    <s v="Mantenimiento Mecanico"/>
    <d v="2023-11-06T00:00:00"/>
    <d v="1899-12-30T14:48:31"/>
    <d v="2023-11-06T00:00:00"/>
    <d v="1899-12-30T14:48:42"/>
    <n v="11"/>
    <n v="0.18333333333333332"/>
    <s v="microparada"/>
    <s v="microparada"/>
    <n v="45"/>
    <s v="noviembre"/>
    <s v="T"/>
    <m/>
    <s v="microparada"/>
    <m/>
    <m/>
    <m/>
  </r>
  <r>
    <n v="154514"/>
    <x v="6"/>
    <s v="Moreno"/>
    <x v="8"/>
    <d v="2018-11-01T00:00:00"/>
    <s v="-"/>
    <s v="Mantenimiento Mecanico"/>
    <d v="2023-11-06T00:00:00"/>
    <d v="1899-12-30T14:51:21"/>
    <d v="2023-11-06T00:00:00"/>
    <d v="1899-12-30T14:51:59"/>
    <n v="38"/>
    <n v="0.6333333333333333"/>
    <s v="microparada"/>
    <s v="microparada"/>
    <n v="45"/>
    <s v="noviembre"/>
    <s v="T"/>
    <m/>
    <s v="microparada"/>
    <m/>
    <m/>
    <m/>
  </r>
  <r>
    <n v="154515"/>
    <x v="11"/>
    <s v="Moreno"/>
    <x v="8"/>
    <d v="2018-11-01T00:00:00"/>
    <s v="-"/>
    <s v="Mantenimiento Mecanico"/>
    <d v="2023-11-06T00:00:00"/>
    <d v="1899-12-30T14:52:11"/>
    <d v="2023-11-06T00:00:00"/>
    <d v="1899-12-30T14:52:46"/>
    <n v="35"/>
    <n v="0.58333333333333337"/>
    <s v="microparada"/>
    <s v="microparada"/>
    <n v="45"/>
    <s v="noviembre"/>
    <s v="T"/>
    <m/>
    <s v="microparada"/>
    <m/>
    <m/>
    <m/>
  </r>
  <r>
    <n v="154516"/>
    <x v="0"/>
    <s v="Moreno"/>
    <x v="8"/>
    <d v="2018-11-01T00:00:00"/>
    <s v="-"/>
    <s v="Mantenimiento Mecanico"/>
    <d v="2023-11-06T00:00:00"/>
    <d v="1899-12-30T14:55:58"/>
    <d v="2023-11-06T00:00:00"/>
    <d v="1899-12-30T14:56:06"/>
    <n v="8"/>
    <n v="0.13333333333333333"/>
    <s v="microparada"/>
    <s v="microparada"/>
    <n v="45"/>
    <s v="noviembre"/>
    <s v="T"/>
    <m/>
    <s v="microparada"/>
    <m/>
    <m/>
    <m/>
  </r>
  <r>
    <n v="154524"/>
    <x v="20"/>
    <s v="Moreno"/>
    <x v="1"/>
    <d v="2018-11-01T00:00:00"/>
    <s v="-"/>
    <s v="Mantenimiento Mecanico"/>
    <d v="2023-11-06T00:00:00"/>
    <d v="1899-12-30T16:43:20"/>
    <d v="2023-11-06T00:00:00"/>
    <d v="1899-12-30T17:59:01"/>
    <n v="4541"/>
    <n v="75.683333333333337"/>
    <s v="regulación"/>
    <s v="ajuste"/>
    <n v="45"/>
    <s v="noviembre"/>
    <s v="T"/>
    <m/>
    <s v="no"/>
    <m/>
    <m/>
    <m/>
  </r>
  <r>
    <n v="154526"/>
    <x v="23"/>
    <s v="Moreno"/>
    <x v="19"/>
    <d v="2018-11-01T00:00:00"/>
    <s v="-"/>
    <s v="Mantenimiento Mecanico"/>
    <d v="2023-11-06T00:00:00"/>
    <d v="1899-12-30T17:07:19"/>
    <d v="2023-11-06T00:00:00"/>
    <d v="1899-12-30T17:46:44"/>
    <n v="2365"/>
    <n v="39.416666666666664"/>
    <s v="regulación"/>
    <s v="ajuste"/>
    <n v="45"/>
    <s v="noviembre"/>
    <s v="T"/>
    <m/>
    <s v="no"/>
    <m/>
    <m/>
    <m/>
  </r>
  <r>
    <n v="154529"/>
    <x v="6"/>
    <s v="Moreno"/>
    <x v="8"/>
    <d v="2018-11-01T00:00:00"/>
    <s v="-"/>
    <s v="Mantenimiento Mecanico"/>
    <d v="2023-11-06T00:00:00"/>
    <d v="1899-12-30T17:53:41"/>
    <d v="2023-11-06T00:00:00"/>
    <d v="1899-12-30T19:27:08"/>
    <n v="5607"/>
    <n v="93.45"/>
    <s v="sin informacion"/>
    <s v="sin informacion"/>
    <n v="45"/>
    <s v="noviembre"/>
    <s v="T"/>
    <m/>
    <s v="sin informacion"/>
    <m/>
    <m/>
    <m/>
  </r>
  <r>
    <n v="154534"/>
    <x v="19"/>
    <s v="Moreno"/>
    <x v="10"/>
    <d v="2023-05-17T00:00:00"/>
    <s v="Juan Manuel"/>
    <s v="Mantenimiento Mecanico"/>
    <d v="2023-11-06T00:00:00"/>
    <d v="1899-12-30T19:47:46"/>
    <d v="2023-11-06T00:00:00"/>
    <d v="1899-12-30T20:45:36"/>
    <n v="3470"/>
    <n v="57.833333333333336"/>
    <s v="sin informacion"/>
    <s v="sin informacion"/>
    <n v="45"/>
    <s v="noviembre"/>
    <s v="T"/>
    <m/>
    <s v="sin informacion"/>
    <m/>
    <m/>
    <m/>
  </r>
  <r>
    <n v="154535"/>
    <x v="0"/>
    <s v="Moreno"/>
    <x v="16"/>
    <d v="2018-11-01T00:00:00"/>
    <s v="-"/>
    <s v="Mantenimiento Mecanico"/>
    <d v="2023-11-06T00:00:00"/>
    <d v="1899-12-30T20:37:40"/>
    <d v="2023-11-06T00:00:00"/>
    <d v="1899-12-30T21:09:06"/>
    <n v="1886"/>
    <n v="31.433333333333334"/>
    <s v="sin informacion"/>
    <s v="sin informacion"/>
    <n v="45"/>
    <s v="noviembre"/>
    <s v="T"/>
    <m/>
    <s v="sin informacion"/>
    <m/>
    <m/>
    <m/>
  </r>
  <r>
    <n v="154536"/>
    <x v="6"/>
    <s v="Moreno"/>
    <x v="8"/>
    <d v="2018-11-01T00:00:00"/>
    <s v="-"/>
    <s v="Mantenimiento Electrico"/>
    <d v="2023-11-06T00:00:00"/>
    <d v="1899-12-30T20:53:30"/>
    <d v="2023-11-06T00:00:00"/>
    <d v="1899-12-30T21:43:31"/>
    <n v="3001"/>
    <n v="50.016666666666666"/>
    <s v="sin informacion"/>
    <s v="sin informacion"/>
    <n v="45"/>
    <s v="noviembre"/>
    <s v="T"/>
    <m/>
    <s v="sin informacion"/>
    <m/>
    <m/>
    <m/>
  </r>
  <r>
    <n v="154539"/>
    <x v="0"/>
    <s v="Moreno"/>
    <x v="18"/>
    <d v="2018-11-01T00:00:00"/>
    <s v="-"/>
    <s v="Mantenimiento Mecanico"/>
    <d v="2023-11-07T00:00:00"/>
    <d v="1899-12-30T07:16:28"/>
    <d v="2023-11-07T00:00:00"/>
    <d v="1899-12-30T07:29:54"/>
    <n v="806"/>
    <n v="13.433333333333334"/>
    <s v="regulación"/>
    <s v="ajuste"/>
    <n v="45"/>
    <s v="noviembre"/>
    <s v="M"/>
    <m/>
    <s v="no"/>
    <m/>
    <m/>
    <m/>
  </r>
  <r>
    <n v="154540"/>
    <x v="15"/>
    <s v="Moreno"/>
    <x v="7"/>
    <d v="2020-03-10T00:00:00"/>
    <s v="Martín"/>
    <s v="Mantenimiento Mecanico"/>
    <d v="2023-11-07T00:00:00"/>
    <d v="1899-12-30T07:17:11"/>
    <d v="2023-11-07T00:00:00"/>
    <d v="1899-12-30T07:18:41"/>
    <n v="90"/>
    <n v="1.5"/>
    <s v="microparada"/>
    <s v="microparada"/>
    <n v="45"/>
    <s v="noviembre"/>
    <s v="M"/>
    <m/>
    <s v="microparada"/>
    <m/>
    <m/>
    <m/>
  </r>
  <r>
    <n v="154549"/>
    <x v="19"/>
    <s v="Moreno"/>
    <x v="10"/>
    <d v="2023-05-17T00:00:00"/>
    <s v="Juan Manuel"/>
    <s v="Mantenimiento Mecanico"/>
    <d v="2023-11-07T00:00:00"/>
    <d v="1899-12-30T09:35:03"/>
    <d v="2023-11-07T00:00:00"/>
    <d v="1899-12-30T10:44:09"/>
    <n v="4146"/>
    <n v="69.099999999999994"/>
    <s v="sin informacion"/>
    <s v="sin informacion"/>
    <n v="45"/>
    <s v="noviembre"/>
    <s v="M"/>
    <m/>
    <s v="sin informacion"/>
    <m/>
    <m/>
    <m/>
  </r>
  <r>
    <n v="154560"/>
    <x v="0"/>
    <s v="Moreno"/>
    <x v="18"/>
    <d v="2018-11-01T00:00:00"/>
    <s v="-"/>
    <s v="Mantenimiento Mecanico"/>
    <d v="2023-11-07T00:00:00"/>
    <d v="1899-12-30T10:02:16"/>
    <d v="2023-11-07T00:00:00"/>
    <d v="1899-12-30T15:13:31"/>
    <n v="18675"/>
    <n v="311.25"/>
    <s v="sin informacion"/>
    <s v="sin informacion"/>
    <n v="45"/>
    <s v="noviembre"/>
    <s v="M"/>
    <m/>
    <s v="sin informacion"/>
    <m/>
    <m/>
    <m/>
  </r>
  <r>
    <n v="154561"/>
    <x v="6"/>
    <s v="Moreno"/>
    <x v="8"/>
    <d v="2018-11-01T00:00:00"/>
    <s v="-"/>
    <s v="Mantenimiento Electrico"/>
    <d v="2023-11-07T00:00:00"/>
    <d v="1899-12-30T10:09:21"/>
    <d v="2023-11-07T00:00:00"/>
    <d v="1899-12-30T10:22:11"/>
    <n v="770"/>
    <n v="12.833333333333334"/>
    <s v="se resetea motor de la lanza de la etiquetadora"/>
    <s v="ajuste"/>
    <n v="45"/>
    <s v="noviembre"/>
    <s v="M"/>
    <m/>
    <s v="no"/>
    <m/>
    <m/>
    <m/>
  </r>
  <r>
    <n v="154566"/>
    <x v="6"/>
    <s v="Moreno"/>
    <x v="10"/>
    <d v="2018-11-01T00:00:00"/>
    <s v="-"/>
    <s v="Mantenimiento Mecanico"/>
    <d v="2023-11-07T00:00:00"/>
    <d v="1899-12-30T10:44:16"/>
    <d v="2023-11-07T00:00:00"/>
    <d v="1899-12-30T11:20:11"/>
    <n v="2155"/>
    <n v="35.916666666666664"/>
    <s v="reemplazo del motor paso a paso en falla por otro con &quot; Reductor agregado&quot; "/>
    <s v="rotura"/>
    <n v="45"/>
    <s v="noviembre"/>
    <s v="M"/>
    <m/>
    <s v="si"/>
    <m/>
    <m/>
    <m/>
  </r>
  <r>
    <n v="154574"/>
    <x v="6"/>
    <s v="Moreno"/>
    <x v="8"/>
    <d v="2018-11-01T00:00:00"/>
    <s v="-"/>
    <s v="Mantenimiento Electrico"/>
    <d v="2023-11-07T00:00:00"/>
    <d v="1899-12-30T11:31:50"/>
    <d v="2023-11-07T00:00:00"/>
    <d v="1899-12-30T12:50:04"/>
    <n v="4694"/>
    <n v="78.233333333333334"/>
    <s v="se coloca soplador en motor de  etiquetadora"/>
    <s v="ajuste"/>
    <n v="45"/>
    <s v="noviembre"/>
    <s v="M"/>
    <m/>
    <s v="no"/>
    <m/>
    <m/>
    <m/>
  </r>
  <r>
    <n v="154589"/>
    <x v="6"/>
    <s v="Moreno"/>
    <x v="8"/>
    <d v="2018-11-01T00:00:00"/>
    <s v="-"/>
    <s v="Mantenimiento Mecanico"/>
    <d v="2023-11-07T00:00:00"/>
    <d v="1899-12-30T14:32:16"/>
    <d v="2023-11-07T00:00:00"/>
    <d v="1899-12-30T14:45:55"/>
    <n v="819"/>
    <n v="13.65"/>
    <s v="regulación"/>
    <s v="ajuste"/>
    <n v="45"/>
    <s v="noviembre"/>
    <s v="T"/>
    <m/>
    <s v="no"/>
    <m/>
    <m/>
    <m/>
  </r>
  <r>
    <n v="154591"/>
    <x v="6"/>
    <s v="Moreno"/>
    <x v="8"/>
    <d v="2018-11-01T00:00:00"/>
    <s v="-"/>
    <s v="Mantenimiento Mecanico"/>
    <d v="2023-11-07T00:00:00"/>
    <d v="1899-12-30T14:47:33"/>
    <d v="2023-11-07T00:00:00"/>
    <d v="1899-12-30T16:39:19"/>
    <n v="6706"/>
    <n v="111.76666666666667"/>
    <s v="sin informacion"/>
    <s v="sin informacion"/>
    <n v="45"/>
    <s v="noviembre"/>
    <s v="T"/>
    <m/>
    <s v="sin informacion"/>
    <m/>
    <m/>
    <m/>
  </r>
  <r>
    <n v="154592"/>
    <x v="21"/>
    <s v="Moreno"/>
    <x v="12"/>
    <d v="2018-11-01T00:00:00"/>
    <s v="-"/>
    <s v="Mantenimiento Electrico"/>
    <d v="2023-11-07T00:00:00"/>
    <d v="1899-12-30T14:52:23"/>
    <d v="2023-11-07T00:00:00"/>
    <d v="1899-12-30T15:09:35"/>
    <n v="1032"/>
    <n v="17.2"/>
    <s v="regulación"/>
    <s v="ajuste"/>
    <n v="45"/>
    <s v="noviembre"/>
    <s v="T"/>
    <m/>
    <s v="no"/>
    <m/>
    <m/>
    <m/>
  </r>
  <r>
    <n v="154595"/>
    <x v="12"/>
    <s v="Moreno"/>
    <x v="3"/>
    <d v="2021-02-04T00:00:00"/>
    <s v="Victor"/>
    <s v="Mantenimiento Mecanico"/>
    <d v="2023-11-07T00:00:00"/>
    <d v="1899-12-30T15:36:05"/>
    <d v="2023-11-07T00:00:00"/>
    <d v="1899-12-30T15:52:06"/>
    <n v="961"/>
    <n v="16.016666666666666"/>
    <s v="regulación"/>
    <s v="ajuste"/>
    <n v="45"/>
    <s v="noviembre"/>
    <s v="T"/>
    <m/>
    <s v="no"/>
    <m/>
    <m/>
    <m/>
  </r>
  <r>
    <n v="154605"/>
    <x v="6"/>
    <s v="Moreno"/>
    <x v="8"/>
    <d v="2018-11-01T00:00:00"/>
    <s v="-"/>
    <s v="Mantenimiento Electrico"/>
    <d v="2023-11-07T00:00:00"/>
    <d v="1899-12-30T17:30:21"/>
    <d v="2023-11-07T00:00:00"/>
    <d v="1899-12-30T18:03:53"/>
    <n v="2012"/>
    <n v="33.533333333333331"/>
    <s v="variador en falla por sobrecarga"/>
    <s v="ajuste"/>
    <n v="45"/>
    <s v="noviembre"/>
    <s v="T"/>
    <m/>
    <s v="no"/>
    <m/>
    <m/>
    <m/>
  </r>
  <r>
    <n v="154611"/>
    <x v="6"/>
    <s v="Moreno"/>
    <x v="8"/>
    <d v="2018-11-01T00:00:00"/>
    <s v="-"/>
    <s v="Mantenimiento Electrico"/>
    <d v="2023-11-07T00:00:00"/>
    <d v="1899-12-30T19:08:44"/>
    <d v="2023-11-07T00:00:00"/>
    <d v="1899-12-30T19:09:33"/>
    <n v="49"/>
    <n v="0.81666666666666665"/>
    <s v="microparada"/>
    <s v="microparada"/>
    <n v="45"/>
    <s v="noviembre"/>
    <s v="T"/>
    <m/>
    <s v="microparada"/>
    <m/>
    <m/>
    <m/>
  </r>
  <r>
    <n v="154613"/>
    <x v="19"/>
    <s v="Moreno"/>
    <x v="3"/>
    <d v="2021-02-04T00:00:00"/>
    <s v="Victor"/>
    <s v="Mantenimiento Mecanico"/>
    <d v="2023-11-07T00:00:00"/>
    <d v="1899-12-30T19:34:45"/>
    <d v="2023-11-07T00:00:00"/>
    <d v="1899-12-30T19:53:35"/>
    <n v="1130"/>
    <n v="18.833333333333332"/>
    <s v="regulación"/>
    <s v="ajuste"/>
    <n v="45"/>
    <s v="noviembre"/>
    <s v="T"/>
    <m/>
    <s v="no"/>
    <m/>
    <m/>
    <m/>
  </r>
  <r>
    <n v="154614"/>
    <x v="6"/>
    <s v="Moreno"/>
    <x v="8"/>
    <d v="2018-11-01T00:00:00"/>
    <s v="-"/>
    <s v="Mantenimiento Electrico"/>
    <d v="2023-11-07T00:00:00"/>
    <d v="1899-12-30T19:35:48"/>
    <d v="2023-11-07T00:00:00"/>
    <d v="1899-12-30T20:25:13"/>
    <n v="2965"/>
    <n v="49.416666666666664"/>
    <s v="regulación de guías y etiqueta"/>
    <s v="ajuste"/>
    <n v="45"/>
    <s v="noviembre"/>
    <s v="T"/>
    <m/>
    <s v="no"/>
    <m/>
    <m/>
    <m/>
  </r>
  <r>
    <n v="154615"/>
    <x v="0"/>
    <s v="Moreno"/>
    <x v="3"/>
    <d v="2021-02-04T00:00:00"/>
    <s v="Victor"/>
    <s v="Mantenimiento Mecanico"/>
    <d v="2023-11-07T00:00:00"/>
    <d v="1899-12-30T19:54:03"/>
    <d v="2023-11-08T00:00:00"/>
    <d v="1899-12-30T06:03:58"/>
    <n v="36595"/>
    <n v="609.91666666666663"/>
    <s v="sin informacion"/>
    <s v="sin informacion"/>
    <n v="45"/>
    <s v="noviembre"/>
    <s v="T"/>
    <m/>
    <s v="sin informacion"/>
    <m/>
    <m/>
    <m/>
  </r>
  <r>
    <n v="154628"/>
    <x v="0"/>
    <s v="Moreno"/>
    <x v="3"/>
    <d v="2021-02-04T00:00:00"/>
    <s v="Victor"/>
    <s v="Mantenimiento Mecanico"/>
    <d v="2023-11-08T00:00:00"/>
    <d v="1899-12-30T08:27:26"/>
    <d v="2023-11-08T00:00:00"/>
    <d v="1899-12-30T08:38:33"/>
    <n v="667"/>
    <n v="11.116666666666667"/>
    <s v="sin informacion"/>
    <s v="sin informacion"/>
    <n v="45"/>
    <s v="noviembre"/>
    <s v="M"/>
    <m/>
    <s v="sin informacion"/>
    <m/>
    <m/>
    <m/>
  </r>
  <r>
    <n v="154642"/>
    <x v="0"/>
    <s v="Moreno"/>
    <x v="3"/>
    <d v="2021-02-04T00:00:00"/>
    <s v="Victor"/>
    <s v="Mantenimiento Mecanico"/>
    <d v="2023-11-08T00:00:00"/>
    <d v="1899-12-30T10:58:40"/>
    <d v="2023-11-08T00:00:00"/>
    <d v="1899-12-30T14:32:33"/>
    <n v="12833"/>
    <n v="213.88333333333333"/>
    <s v="sin informacion"/>
    <s v="sin informacion"/>
    <n v="45"/>
    <s v="noviembre"/>
    <s v="M"/>
    <m/>
    <s v="sin informacion"/>
    <m/>
    <m/>
    <m/>
  </r>
  <r>
    <n v="154663"/>
    <x v="23"/>
    <s v="Moreno"/>
    <x v="3"/>
    <d v="2023-01-04T00:00:00"/>
    <s v="Juan Manuel"/>
    <s v="Mantenimiento Mecanico"/>
    <d v="2023-11-08T00:00:00"/>
    <d v="1899-12-30T14:32:42"/>
    <d v="2023-11-08T00:00:00"/>
    <d v="1899-12-30T14:50:06"/>
    <n v="1044"/>
    <n v="17.399999999999999"/>
    <s v="sin informacion"/>
    <s v="sin informacion"/>
    <n v="45"/>
    <s v="noviembre"/>
    <s v="T"/>
    <m/>
    <s v="sin informacion"/>
    <m/>
    <m/>
    <m/>
  </r>
  <r>
    <n v="154670"/>
    <x v="2"/>
    <s v="Moreno"/>
    <x v="12"/>
    <d v="2020-02-21T00:00:00"/>
    <s v="Martín"/>
    <s v="Mantenimiento Mecanico"/>
    <d v="2023-11-08T00:00:00"/>
    <d v="1899-12-30T15:22:58"/>
    <d v="2023-11-08T00:00:00"/>
    <d v="1899-12-30T15:39:10"/>
    <n v="972"/>
    <n v="16.2"/>
    <s v="sin informacion"/>
    <s v="sin informacion"/>
    <n v="45"/>
    <s v="noviembre"/>
    <s v="T"/>
    <m/>
    <s v="sin informacion"/>
    <m/>
    <m/>
    <m/>
  </r>
  <r>
    <n v="154671"/>
    <x v="26"/>
    <s v="Moreno"/>
    <x v="1"/>
    <d v="2018-11-01T00:00:00"/>
    <s v="-"/>
    <s v="Mantenimiento Mecanico"/>
    <d v="2023-11-08T00:00:00"/>
    <d v="1899-12-30T15:24:45"/>
    <d v="2023-11-08T00:00:00"/>
    <d v="1899-12-30T15:29:52"/>
    <n v="307"/>
    <n v="5.1166666666666663"/>
    <s v="microparada"/>
    <s v="microparada"/>
    <n v="45"/>
    <s v="noviembre"/>
    <s v="T"/>
    <m/>
    <s v="microparada"/>
    <m/>
    <m/>
    <m/>
  </r>
  <r>
    <n v="154673"/>
    <x v="26"/>
    <s v="Moreno"/>
    <x v="1"/>
    <d v="2018-11-01T00:00:00"/>
    <s v="-"/>
    <s v="Mantenimiento Mecanico"/>
    <d v="2023-11-08T00:00:00"/>
    <d v="1899-12-30T15:30:46"/>
    <d v="2023-11-08T00:00:00"/>
    <d v="1899-12-30T17:15:52"/>
    <n v="6306"/>
    <n v="105.1"/>
    <s v="sin informacion"/>
    <s v="sin informacion"/>
    <n v="45"/>
    <s v="noviembre"/>
    <s v="T"/>
    <m/>
    <s v="sin informacion"/>
    <m/>
    <m/>
    <m/>
  </r>
  <r>
    <n v="154686"/>
    <x v="11"/>
    <s v="Moreno"/>
    <x v="8"/>
    <d v="2018-11-01T00:00:00"/>
    <s v="-"/>
    <s v="Mantenimiento Mecanico"/>
    <d v="2023-11-08T00:00:00"/>
    <d v="1899-12-30T17:15:37"/>
    <d v="2023-11-08T00:00:00"/>
    <d v="1899-12-30T17:16:36"/>
    <n v="59"/>
    <n v="0.98333333333333328"/>
    <s v="microparada"/>
    <s v="microparada"/>
    <n v="45"/>
    <s v="noviembre"/>
    <s v="T"/>
    <m/>
    <s v="microparada"/>
    <m/>
    <m/>
    <m/>
  </r>
  <r>
    <n v="154687"/>
    <x v="6"/>
    <s v="Moreno"/>
    <x v="8"/>
    <d v="2018-11-01T00:00:00"/>
    <s v="-"/>
    <s v="Mantenimiento Electrico"/>
    <d v="2023-11-08T00:00:00"/>
    <d v="1899-12-30T17:16:47"/>
    <d v="2023-11-08T00:00:00"/>
    <d v="1899-12-30T19:12:35"/>
    <n v="6948"/>
    <n v="115.8"/>
    <s v="se saca guía de correa de la etiquetadora,se vuelve a pegar y se pule para evitar que el motor se sobre cargue por no deslizar"/>
    <s v="ajuste"/>
    <n v="45"/>
    <s v="noviembre"/>
    <s v="T"/>
    <m/>
    <s v="no"/>
    <m/>
    <m/>
    <m/>
  </r>
  <r>
    <n v="154688"/>
    <x v="11"/>
    <s v="Moreno"/>
    <x v="8"/>
    <d v="2018-11-01T00:00:00"/>
    <s v="-"/>
    <s v="Mantenimiento Mecanico"/>
    <d v="2023-11-08T00:00:00"/>
    <d v="1899-12-30T17:17:38"/>
    <d v="2023-11-08T00:00:00"/>
    <d v="1899-12-30T17:22:03"/>
    <n v="265"/>
    <n v="4.416666666666667"/>
    <s v="microparada"/>
    <s v="microparada"/>
    <n v="45"/>
    <s v="noviembre"/>
    <s v="T"/>
    <m/>
    <s v="microparada"/>
    <m/>
    <m/>
    <m/>
  </r>
  <r>
    <n v="154690"/>
    <x v="16"/>
    <s v="Moreno"/>
    <x v="9"/>
    <d v="2020-01-13T00:00:00"/>
    <s v="Martín"/>
    <s v="Mantenimiento Electrico"/>
    <d v="2023-11-08T00:00:00"/>
    <d v="1899-12-30T17:46:03"/>
    <d v="2023-11-08T00:00:00"/>
    <d v="1899-12-30T20:15:14"/>
    <n v="8951"/>
    <n v="149.18333333333334"/>
    <s v="se cambia cable cortado"/>
    <s v="rotura"/>
    <n v="45"/>
    <s v="noviembre"/>
    <s v="T"/>
    <m/>
    <s v="si"/>
    <m/>
    <m/>
    <m/>
  </r>
  <r>
    <n v="154693"/>
    <x v="20"/>
    <s v="Moreno"/>
    <x v="1"/>
    <d v="2018-11-01T00:00:00"/>
    <s v="-"/>
    <s v="Mantenimiento Mecanico"/>
    <d v="2023-11-08T00:00:00"/>
    <d v="1899-12-30T19:57:06"/>
    <d v="2023-11-08T00:00:00"/>
    <d v="1899-12-30T20:20:44"/>
    <n v="1418"/>
    <n v="23.633333333333333"/>
    <s v="sin informacion"/>
    <s v="sin informacion"/>
    <n v="45"/>
    <s v="noviembre"/>
    <s v="T"/>
    <m/>
    <s v="sin informacion"/>
    <m/>
    <m/>
    <m/>
  </r>
  <r>
    <n v="154694"/>
    <x v="28"/>
    <s v="Moreno"/>
    <x v="18"/>
    <d v="2018-11-01T00:00:00"/>
    <s v="-"/>
    <s v="Mantenimiento Mecanico"/>
    <d v="2023-11-08T00:00:00"/>
    <d v="1899-12-30T20:07:51"/>
    <d v="2023-11-08T00:00:00"/>
    <d v="1899-12-30T20:53:02"/>
    <n v="2711"/>
    <n v="45.18333333333333"/>
    <s v="sin informacion"/>
    <s v="sin informacion"/>
    <n v="45"/>
    <s v="noviembre"/>
    <s v="T"/>
    <m/>
    <s v="sin informacion"/>
    <m/>
    <m/>
    <m/>
  </r>
  <r>
    <n v="154696"/>
    <x v="6"/>
    <s v="Moreno"/>
    <x v="8"/>
    <d v="2018-11-01T00:00:00"/>
    <s v="-"/>
    <s v="Mantenimiento Mecanico"/>
    <d v="2023-11-08T00:00:00"/>
    <d v="1899-12-30T20:22:01"/>
    <d v="2023-11-08T00:00:00"/>
    <d v="1899-12-30T21:37:13"/>
    <n v="4512"/>
    <n v="75.2"/>
    <s v="regulación de etiqueta"/>
    <s v="ajuste"/>
    <n v="45"/>
    <s v="noviembre"/>
    <s v="T"/>
    <m/>
    <s v="no"/>
    <m/>
    <m/>
    <m/>
  </r>
  <r>
    <n v="154697"/>
    <x v="32"/>
    <s v="Moreno"/>
    <x v="10"/>
    <d v="2022-07-14T00:00:00"/>
    <s v="Natalio"/>
    <s v="Mantenimiento Mecanico"/>
    <d v="2023-11-08T00:00:00"/>
    <d v="1899-12-30T20:27:55"/>
    <d v="2023-11-08T00:00:00"/>
    <d v="1899-12-30T21:13:02"/>
    <n v="2707"/>
    <n v="45.116666666666667"/>
    <s v="sin informacion"/>
    <s v="sin informacion"/>
    <n v="45"/>
    <s v="noviembre"/>
    <s v="T"/>
    <m/>
    <s v="sin informacion"/>
    <m/>
    <m/>
    <m/>
  </r>
  <r>
    <n v="154699"/>
    <x v="26"/>
    <s v="Moreno"/>
    <x v="1"/>
    <d v="2018-11-01T00:00:00"/>
    <s v="-"/>
    <s v="Mantenimiento Mecanico"/>
    <d v="2023-11-08T00:00:00"/>
    <d v="1899-12-30T21:21:12"/>
    <d v="2023-11-08T00:00:00"/>
    <d v="1899-12-30T21:44:21"/>
    <n v="1389"/>
    <n v="23.15"/>
    <s v="sin informacion"/>
    <s v="sin informacion"/>
    <n v="45"/>
    <s v="noviembre"/>
    <s v="T"/>
    <m/>
    <s v="sin informacion"/>
    <m/>
    <m/>
    <m/>
  </r>
  <r>
    <n v="154703"/>
    <x v="2"/>
    <s v="Moreno"/>
    <x v="9"/>
    <d v="2018-11-01T00:00:00"/>
    <s v="-"/>
    <s v="Mantenimiento Electrico"/>
    <d v="2023-11-09T00:00:00"/>
    <d v="1899-12-30T07:04:37"/>
    <d v="2023-11-09T00:00:00"/>
    <d v="1899-12-30T07:25:30"/>
    <n v="1253"/>
    <n v="20.883333333333333"/>
    <s v="regulacion"/>
    <s v="ajuste"/>
    <n v="45"/>
    <s v="noviembre"/>
    <s v="M"/>
    <m/>
    <s v="no"/>
    <m/>
    <m/>
    <m/>
  </r>
  <r>
    <n v="154705"/>
    <x v="6"/>
    <s v="Moreno"/>
    <x v="5"/>
    <d v="2018-11-01T00:00:00"/>
    <s v="-"/>
    <s v="Mantenimiento Electrico"/>
    <d v="2023-11-09T00:00:00"/>
    <d v="1899-12-30T07:28:32"/>
    <d v="2023-11-09T00:00:00"/>
    <d v="1899-12-30T07:32:06"/>
    <n v="214"/>
    <n v="3.5666666666666669"/>
    <s v="microparada"/>
    <s v="microparada"/>
    <n v="45"/>
    <s v="noviembre"/>
    <s v="M"/>
    <m/>
    <s v="microparada"/>
    <m/>
    <m/>
    <m/>
  </r>
  <r>
    <n v="154709"/>
    <x v="22"/>
    <s v="Moreno"/>
    <x v="7"/>
    <d v="2021-02-12T00:00:00"/>
    <s v="Martín"/>
    <s v="Mantenimiento Electrico"/>
    <d v="2023-11-09T00:00:00"/>
    <d v="1899-12-30T09:22:48"/>
    <d v="2023-11-09T00:00:00"/>
    <d v="1899-12-30T09:46:28"/>
    <n v="1420"/>
    <n v="23.666666666666668"/>
    <s v="sin informacion"/>
    <s v="sin informacion"/>
    <n v="45"/>
    <s v="noviembre"/>
    <s v="M"/>
    <m/>
    <s v="sin informacion"/>
    <m/>
    <m/>
    <m/>
  </r>
  <r>
    <n v="154714"/>
    <x v="0"/>
    <s v="Moreno"/>
    <x v="9"/>
    <d v="2018-11-01T00:00:00"/>
    <s v="-"/>
    <s v="Mantenimiento Electrico"/>
    <d v="2023-11-09T00:00:00"/>
    <d v="1899-12-30T09:57:53"/>
    <d v="2023-11-09T00:00:00"/>
    <d v="1899-12-30T11:04:40"/>
    <n v="4007"/>
    <n v="66.783333333333331"/>
    <s v="regulación de cámaras"/>
    <s v="ajuste"/>
    <n v="45"/>
    <s v="noviembre"/>
    <s v="M"/>
    <m/>
    <s v="no"/>
    <m/>
    <m/>
    <m/>
  </r>
  <r>
    <n v="154721"/>
    <x v="6"/>
    <s v="Moreno"/>
    <x v="7"/>
    <d v="2023-07-19T00:00:00"/>
    <s v="Juan Manuel"/>
    <s v="Mantenimiento Electrico"/>
    <d v="2023-11-09T00:00:00"/>
    <d v="1899-12-30T11:48:15"/>
    <d v="2023-11-09T00:00:00"/>
    <d v="1899-12-30T11:49:58"/>
    <n v="103"/>
    <n v="1.7166666666666666"/>
    <s v="microparada"/>
    <s v="microparada"/>
    <n v="45"/>
    <s v="noviembre"/>
    <s v="M"/>
    <m/>
    <s v="microparada"/>
    <m/>
    <m/>
    <m/>
  </r>
  <r>
    <n v="154726"/>
    <x v="6"/>
    <s v="Moreno"/>
    <x v="7"/>
    <d v="2023-07-19T00:00:00"/>
    <s v="Juan Manuel"/>
    <s v="Mantenimiento Electrico"/>
    <d v="2023-11-09T00:00:00"/>
    <d v="1899-12-30T12:39:49"/>
    <d v="2023-11-09T00:00:00"/>
    <d v="1899-12-30T13:25:51"/>
    <n v="2762"/>
    <n v="46.033333333333331"/>
    <s v="sin informacion"/>
    <s v="sin informacion"/>
    <n v="45"/>
    <s v="noviembre"/>
    <s v="M"/>
    <m/>
    <s v="sin informacion"/>
    <m/>
    <m/>
    <m/>
  </r>
  <r>
    <n v="154731"/>
    <x v="6"/>
    <s v="Moreno"/>
    <x v="8"/>
    <d v="2018-11-01T00:00:00"/>
    <s v="-"/>
    <s v="Mantenimiento Mecanico"/>
    <d v="2023-11-09T00:00:00"/>
    <d v="1899-12-30T14:29:00"/>
    <d v="2023-11-09T00:00:00"/>
    <d v="1899-12-30T14:43:56"/>
    <n v="896"/>
    <n v="14.933333333333334"/>
    <s v="regulacion"/>
    <s v="ajuste"/>
    <n v="45"/>
    <s v="noviembre"/>
    <s v="T"/>
    <m/>
    <s v="no"/>
    <m/>
    <m/>
    <m/>
  </r>
  <r>
    <n v="154735"/>
    <x v="23"/>
    <s v="Moreno"/>
    <x v="19"/>
    <d v="2018-11-01T00:00:00"/>
    <s v="-"/>
    <s v="Mantenimiento Mecanico"/>
    <d v="2023-11-09T00:00:00"/>
    <d v="1899-12-30T14:53:56"/>
    <d v="2023-11-09T00:00:00"/>
    <d v="1899-12-30T15:14:22"/>
    <n v="1226"/>
    <n v="20.433333333333334"/>
    <s v="sin informacion"/>
    <s v="sin informacion"/>
    <n v="45"/>
    <s v="noviembre"/>
    <s v="T"/>
    <m/>
    <s v="sin informacion"/>
    <m/>
    <m/>
    <m/>
  </r>
  <r>
    <n v="154736"/>
    <x v="6"/>
    <s v="Moreno"/>
    <x v="8"/>
    <d v="2018-11-01T00:00:00"/>
    <s v="-"/>
    <s v="Mantenimiento Mecanico"/>
    <d v="2023-11-09T00:00:00"/>
    <d v="1899-12-30T15:07:10"/>
    <d v="2023-11-09T00:00:00"/>
    <d v="1899-12-30T15:39:40"/>
    <n v="1950"/>
    <n v="32.5"/>
    <s v="sin informacion"/>
    <s v="sin informacion"/>
    <n v="45"/>
    <s v="noviembre"/>
    <s v="T"/>
    <m/>
    <s v="sin informacion"/>
    <m/>
    <m/>
    <m/>
  </r>
  <r>
    <n v="154751"/>
    <x v="11"/>
    <s v="Moreno"/>
    <x v="19"/>
    <d v="2018-11-01T00:00:00"/>
    <s v="-"/>
    <s v="Mantenimiento Mecanico"/>
    <d v="2023-11-09T00:00:00"/>
    <d v="1899-12-30T16:21:40"/>
    <d v="2023-11-09T00:00:00"/>
    <d v="1899-12-30T18:40:21"/>
    <n v="8321"/>
    <n v="138.68333333333334"/>
    <s v="se cambian rodamientos del rotor del motor de la transportadora"/>
    <s v="rotura"/>
    <n v="45"/>
    <s v="noviembre"/>
    <s v="T"/>
    <m/>
    <s v="si"/>
    <m/>
    <m/>
    <m/>
  </r>
  <r>
    <n v="154760"/>
    <x v="16"/>
    <s v="Moreno"/>
    <x v="9"/>
    <d v="2020-01-13T00:00:00"/>
    <s v="Martín"/>
    <s v="Mantenimiento Electrico"/>
    <d v="2023-11-09T00:00:00"/>
    <d v="1899-12-30T17:46:14"/>
    <d v="2023-11-09T00:00:00"/>
    <d v="1899-12-30T18:41:45"/>
    <n v="3331"/>
    <n v="55.516666666666666"/>
    <s v="sin informacion"/>
    <s v="sin informacion"/>
    <n v="45"/>
    <s v="noviembre"/>
    <s v="T"/>
    <m/>
    <s v="sin informacion"/>
    <m/>
    <m/>
    <m/>
  </r>
  <r>
    <n v="154761"/>
    <x v="3"/>
    <s v="Moreno"/>
    <x v="3"/>
    <d v="2021-02-04T00:00:00"/>
    <s v="Victor"/>
    <s v="Mantenimiento Mecanico"/>
    <d v="2023-11-09T00:00:00"/>
    <d v="1899-12-30T17:54:02"/>
    <d v="2023-11-09T00:00:00"/>
    <d v="1899-12-30T18:32:29"/>
    <n v="2307"/>
    <n v="38.450000000000003"/>
    <s v="sin informacion"/>
    <s v="sin informacion"/>
    <n v="45"/>
    <s v="noviembre"/>
    <s v="T"/>
    <m/>
    <s v="sin informacion"/>
    <m/>
    <m/>
    <m/>
  </r>
  <r>
    <n v="154763"/>
    <x v="11"/>
    <s v="Moreno"/>
    <x v="10"/>
    <d v="2018-11-01T00:00:00"/>
    <s v="-"/>
    <s v="Mantenimiento Mecanico"/>
    <d v="2023-11-09T00:00:00"/>
    <d v="1899-12-30T18:28:51"/>
    <d v="2023-11-10T00:00:00"/>
    <d v="1899-12-30T11:03:35"/>
    <n v="59684"/>
    <n v="994.73333333333335"/>
    <s v="sin informacion"/>
    <s v="sin informacion"/>
    <n v="45"/>
    <s v="noviembre"/>
    <s v="T"/>
    <m/>
    <s v="sin informacion"/>
    <m/>
    <m/>
    <m/>
  </r>
  <r>
    <n v="154765"/>
    <x v="15"/>
    <s v="Moreno"/>
    <x v="19"/>
    <d v="2021-08-24T00:00:00"/>
    <s v="Sebastian "/>
    <s v="Mantenimiento Mecanico"/>
    <d v="2023-11-09T00:00:00"/>
    <d v="1899-12-30T18:40:33"/>
    <d v="2023-11-09T00:00:00"/>
    <d v="1899-12-30T18:49:09"/>
    <n v="516"/>
    <n v="8.6"/>
    <s v="microparada"/>
    <s v="microparada"/>
    <n v="45"/>
    <s v="noviembre"/>
    <s v="T"/>
    <m/>
    <s v="microparada"/>
    <m/>
    <m/>
    <m/>
  </r>
  <r>
    <n v="154813"/>
    <x v="0"/>
    <s v="Moreno"/>
    <x v="5"/>
    <d v="2018-11-01T00:00:00"/>
    <s v="-"/>
    <s v="Mantenimiento Electrico"/>
    <d v="2023-11-10T00:00:00"/>
    <d v="1899-12-30T11:57:07"/>
    <d v="2023-11-10T00:00:00"/>
    <d v="1899-12-30T12:22:39"/>
    <n v="1532"/>
    <n v="25.533333333333335"/>
    <s v="mangueras de aire invertidas en válvula"/>
    <s v="ajuste"/>
    <n v="45"/>
    <s v="noviembre"/>
    <s v="M"/>
    <m/>
    <s v="no"/>
    <m/>
    <m/>
    <m/>
  </r>
  <r>
    <n v="154861"/>
    <x v="28"/>
    <s v="Moreno"/>
    <x v="2"/>
    <d v="2018-11-01T00:00:00"/>
    <s v="-"/>
    <s v="Mantenimiento Electrico"/>
    <d v="2023-11-10T00:00:00"/>
    <d v="1899-12-30T17:02:12"/>
    <d v="2023-11-10T00:00:00"/>
    <d v="1899-12-30T18:22:49"/>
    <n v="4837"/>
    <n v="80.61666666666666"/>
    <s v="se acomoda prensa cable"/>
    <s v="ajuste"/>
    <n v="45"/>
    <s v="noviembre"/>
    <s v="T"/>
    <m/>
    <s v="no"/>
    <m/>
    <m/>
    <m/>
  </r>
  <r>
    <n v="154863"/>
    <x v="0"/>
    <s v="Moreno"/>
    <x v="19"/>
    <d v="2018-11-01T00:00:00"/>
    <s v="-"/>
    <s v="Mantenimiento Mecanico"/>
    <d v="2023-11-10T00:00:00"/>
    <d v="1899-12-30T18:17:18"/>
    <d v="2023-11-10T00:00:00"/>
    <d v="1899-12-30T18:26:36"/>
    <n v="558"/>
    <n v="9.3000000000000007"/>
    <s v="microparada"/>
    <s v="microparada"/>
    <n v="45"/>
    <s v="noviembre"/>
    <s v="T"/>
    <m/>
    <s v="microparada"/>
    <m/>
    <m/>
    <m/>
  </r>
  <r>
    <n v="154875"/>
    <x v="33"/>
    <s v="Moreno"/>
    <x v="18"/>
    <d v="2018-11-01T00:00:00"/>
    <s v="-"/>
    <s v="Mantenimiento Electrico"/>
    <d v="2023-11-13T00:00:00"/>
    <d v="1899-12-30T06:27:22"/>
    <d v="2023-11-13T00:00:00"/>
    <d v="1899-12-30T07:39:47"/>
    <n v="4345"/>
    <n v="72.416666666666671"/>
    <s v="sin informacion"/>
    <s v="sin informacion"/>
    <n v="46"/>
    <s v="noviembre"/>
    <s v="M"/>
    <m/>
    <s v="sin informacion"/>
    <m/>
    <m/>
    <m/>
  </r>
  <r>
    <n v="154889"/>
    <x v="6"/>
    <s v="Moreno"/>
    <x v="8"/>
    <d v="2018-11-01T00:00:00"/>
    <s v="-"/>
    <s v="Mantenimiento Electrico"/>
    <d v="2023-11-13T00:00:00"/>
    <d v="1899-12-30T10:00:15"/>
    <d v="2023-11-13T00:00:00"/>
    <d v="1899-12-30T11:42:40"/>
    <n v="6145"/>
    <n v="102.41666666666667"/>
    <s v="regulación de velocidad etiquetadora"/>
    <s v="ajuste"/>
    <n v="46"/>
    <s v="noviembre"/>
    <s v="M"/>
    <m/>
    <s v="no"/>
    <m/>
    <m/>
    <m/>
  </r>
  <r>
    <n v="154892"/>
    <x v="2"/>
    <s v="Moreno"/>
    <x v="12"/>
    <d v="2020-02-21T00:00:00"/>
    <s v="Martín"/>
    <s v="Mantenimiento Mecanico"/>
    <d v="2023-11-13T00:00:00"/>
    <d v="1899-12-30T10:21:23"/>
    <d v="2023-11-13T00:00:00"/>
    <d v="1899-12-30T11:02:12"/>
    <n v="2449"/>
    <n v="40.81666666666667"/>
    <s v="sin informacion"/>
    <s v="sin informacion"/>
    <n v="46"/>
    <s v="noviembre"/>
    <s v="M"/>
    <m/>
    <s v="sin informacion"/>
    <m/>
    <m/>
    <m/>
  </r>
  <r>
    <n v="154901"/>
    <x v="0"/>
    <s v="Moreno"/>
    <x v="12"/>
    <d v="2018-11-01T00:00:00"/>
    <s v="-"/>
    <s v="Mantenimiento Mecanico"/>
    <d v="2023-11-13T00:00:00"/>
    <d v="1899-12-30T14:24:50"/>
    <d v="2023-11-13T00:00:00"/>
    <d v="1899-12-30T14:29:44"/>
    <n v="294"/>
    <n v="4.9000000000000004"/>
    <s v="microparada"/>
    <s v="microparada"/>
    <n v="46"/>
    <s v="noviembre"/>
    <s v="T"/>
    <m/>
    <s v="microparada"/>
    <m/>
    <m/>
    <m/>
  </r>
  <r>
    <n v="154907"/>
    <x v="12"/>
    <s v="Moreno"/>
    <x v="7"/>
    <d v="2018-11-01T00:00:00"/>
    <s v="-"/>
    <s v="Mantenimiento Electrico"/>
    <d v="2023-11-13T00:00:00"/>
    <d v="1899-12-30T14:38:14"/>
    <d v="2023-11-13T00:00:00"/>
    <d v="1899-12-30T15:16:59"/>
    <n v="2325"/>
    <n v="38.75"/>
    <s v="regulación de cámaras"/>
    <s v="ajuste"/>
    <n v="46"/>
    <s v="noviembre"/>
    <s v="T"/>
    <m/>
    <s v="no"/>
    <m/>
    <m/>
    <m/>
  </r>
  <r>
    <n v="154908"/>
    <x v="22"/>
    <s v="Moreno"/>
    <x v="19"/>
    <d v="2021-08-24T00:00:00"/>
    <s v="Sebastian "/>
    <s v="Mantenimiento Electrico"/>
    <d v="2023-11-13T00:00:00"/>
    <d v="1899-12-30T15:14:24"/>
    <d v="2023-11-13T00:00:00"/>
    <d v="1899-12-30T16:16:21"/>
    <n v="3717"/>
    <n v="61.95"/>
    <s v="se acomoda fibra"/>
    <s v="ajuste"/>
    <n v="46"/>
    <s v="noviembre"/>
    <s v="T"/>
    <m/>
    <s v="no"/>
    <m/>
    <m/>
    <m/>
  </r>
  <r>
    <n v="154909"/>
    <x v="12"/>
    <s v="Moreno"/>
    <x v="7"/>
    <d v="2018-11-01T00:00:00"/>
    <s v="-"/>
    <s v="Mantenimiento Electrico"/>
    <d v="2023-11-13T00:00:00"/>
    <d v="1899-12-30T15:17:05"/>
    <d v="2023-11-13T00:00:00"/>
    <d v="1899-12-30T15:49:09"/>
    <n v="1924"/>
    <n v="32.06666666666667"/>
    <s v="cambio de fibra óptica"/>
    <s v="rotura"/>
    <n v="46"/>
    <s v="noviembre"/>
    <s v="T"/>
    <m/>
    <s v="si"/>
    <m/>
    <m/>
    <m/>
  </r>
  <r>
    <n v="154911"/>
    <x v="0"/>
    <s v="Moreno"/>
    <x v="12"/>
    <d v="2018-11-01T00:00:00"/>
    <s v="-"/>
    <s v="Mantenimiento Mecanico"/>
    <d v="2023-11-13T00:00:00"/>
    <d v="1899-12-30T16:09:46"/>
    <d v="2023-11-13T00:00:00"/>
    <d v="1899-12-30T18:46:23"/>
    <n v="9397"/>
    <n v="156.61666666666667"/>
    <s v="sin informacion"/>
    <s v="sin informacion"/>
    <n v="46"/>
    <s v="noviembre"/>
    <s v="T"/>
    <m/>
    <s v="sin informacion"/>
    <m/>
    <m/>
    <m/>
  </r>
  <r>
    <n v="154912"/>
    <x v="19"/>
    <s v="Moreno"/>
    <x v="19"/>
    <d v="2018-11-01T00:00:00"/>
    <s v="-"/>
    <s v="Mantenimiento Mecanico"/>
    <d v="2023-11-13T00:00:00"/>
    <d v="1899-12-30T16:16:35"/>
    <d v="2023-11-13T00:00:00"/>
    <d v="1899-12-30T16:40:56"/>
    <n v="1461"/>
    <n v="24.35"/>
    <s v="sin informacion"/>
    <s v="sin informacion"/>
    <n v="46"/>
    <s v="noviembre"/>
    <s v="T"/>
    <m/>
    <s v="sin informacion"/>
    <m/>
    <m/>
    <m/>
  </r>
  <r>
    <n v="154913"/>
    <x v="23"/>
    <s v="Moreno"/>
    <x v="7"/>
    <d v="2020-03-10T00:00:00"/>
    <s v="Martín"/>
    <s v="Mantenimiento Electrico"/>
    <d v="2023-11-13T00:00:00"/>
    <d v="1899-12-30T17:48:48"/>
    <d v="2023-11-13T00:00:00"/>
    <d v="1899-12-30T17:49:47"/>
    <n v="59"/>
    <n v="0.98333333333333328"/>
    <s v="microparada"/>
    <s v="microparada"/>
    <n v="46"/>
    <s v="noviembre"/>
    <s v="T"/>
    <m/>
    <s v="microparada"/>
    <m/>
    <m/>
    <m/>
  </r>
  <r>
    <n v="154914"/>
    <x v="23"/>
    <s v="Moreno"/>
    <x v="7"/>
    <d v="2020-03-10T00:00:00"/>
    <s v="Martín"/>
    <s v="Mantenimiento Electrico"/>
    <d v="2023-11-13T00:00:00"/>
    <d v="1899-12-30T17:52:57"/>
    <d v="2023-11-13T00:00:00"/>
    <d v="1899-12-30T18:00:51"/>
    <n v="474"/>
    <n v="7.9"/>
    <s v="microparada"/>
    <s v="microparada"/>
    <n v="46"/>
    <s v="noviembre"/>
    <s v="T"/>
    <m/>
    <s v="microparada"/>
    <m/>
    <m/>
    <m/>
  </r>
  <r>
    <n v="154916"/>
    <x v="23"/>
    <s v="Moreno"/>
    <x v="7"/>
    <d v="2020-03-10T00:00:00"/>
    <s v="Martín"/>
    <s v="Mantenimiento Electrico"/>
    <d v="2023-11-13T00:00:00"/>
    <d v="1899-12-30T18:48:49"/>
    <d v="2023-11-13T00:00:00"/>
    <d v="1899-12-30T18:56:48"/>
    <n v="479"/>
    <n v="7.9833333333333334"/>
    <s v="microparada"/>
    <s v="microparada"/>
    <n v="46"/>
    <s v="noviembre"/>
    <s v="T"/>
    <m/>
    <s v="microparada"/>
    <m/>
    <m/>
    <m/>
  </r>
  <r>
    <n v="154917"/>
    <x v="19"/>
    <s v="Moreno"/>
    <x v="12"/>
    <d v="2020-02-21T00:00:00"/>
    <s v="Martín"/>
    <s v="Mantenimiento Mecanico"/>
    <d v="2023-11-13T00:00:00"/>
    <d v="1899-12-30T18:55:13"/>
    <d v="2023-11-13T00:00:00"/>
    <d v="1899-12-30T19:04:56"/>
    <n v="583"/>
    <n v="9.7166666666666668"/>
    <s v="microparada"/>
    <s v="microparada"/>
    <n v="46"/>
    <s v="noviembre"/>
    <s v="T"/>
    <m/>
    <s v="microparada"/>
    <m/>
    <m/>
    <m/>
  </r>
  <r>
    <n v="154919"/>
    <x v="27"/>
    <s v="Moreno"/>
    <x v="12"/>
    <d v="2018-11-01T00:00:00"/>
    <s v="-"/>
    <s v="Mantenimiento Mecanico"/>
    <d v="2023-11-13T00:00:00"/>
    <d v="1899-12-30T19:05:57"/>
    <d v="2023-11-13T00:00:00"/>
    <d v="1899-12-30T19:25:28"/>
    <n v="1171"/>
    <n v="19.516666666666666"/>
    <s v="REGULACIÓN"/>
    <s v="ajuste"/>
    <n v="46"/>
    <s v="noviembre"/>
    <s v="T"/>
    <m/>
    <s v="no"/>
    <m/>
    <m/>
    <m/>
  </r>
  <r>
    <n v="154922"/>
    <x v="9"/>
    <s v="Moreno"/>
    <x v="6"/>
    <d v="2021-03-03T00:00:00"/>
    <s v="Martín"/>
    <s v="Mantenimiento Mecanico"/>
    <d v="2023-11-14T00:00:00"/>
    <d v="1899-12-30T06:09:51"/>
    <d v="2023-11-14T00:00:00"/>
    <d v="1899-12-30T06:35:44"/>
    <n v="1553"/>
    <n v="25.883333333333333"/>
    <s v="regulación de parametros"/>
    <s v="ajuste"/>
    <n v="46"/>
    <s v="noviembre"/>
    <s v="M"/>
    <m/>
    <s v="no"/>
    <m/>
    <m/>
    <m/>
  </r>
  <r>
    <n v="154923"/>
    <x v="34"/>
    <s v="Moreno"/>
    <x v="3"/>
    <d v="2021-03-10T00:00:00"/>
    <s v="Martín"/>
    <s v="Mantenimiento Mecanico"/>
    <d v="2023-11-14T00:00:00"/>
    <d v="1899-12-30T06:50:55"/>
    <d v="2023-11-14T00:00:00"/>
    <d v="1899-12-30T08:29:09"/>
    <n v="5894"/>
    <n v="98.233333333333334"/>
    <s v="sin informacion"/>
    <s v="sin informacion"/>
    <n v="46"/>
    <s v="noviembre"/>
    <s v="M"/>
    <m/>
    <s v="sin informacion"/>
    <m/>
    <m/>
    <m/>
  </r>
  <r>
    <n v="154926"/>
    <x v="10"/>
    <s v="Moreno"/>
    <x v="7"/>
    <d v="2020-09-30T00:00:00"/>
    <s v="Martín"/>
    <s v="Mantenimiento Electrico"/>
    <d v="2023-11-14T00:00:00"/>
    <d v="1899-12-30T07:41:58"/>
    <d v="2023-11-14T00:00:00"/>
    <d v="1899-12-30T07:42:02"/>
    <n v="4"/>
    <n v="6.6666666666666666E-2"/>
    <s v="microparada"/>
    <s v="microparada"/>
    <n v="46"/>
    <s v="noviembre"/>
    <s v="M"/>
    <m/>
    <s v="microparada"/>
    <m/>
    <m/>
    <m/>
  </r>
  <r>
    <n v="154927"/>
    <x v="10"/>
    <s v="Moreno"/>
    <x v="7"/>
    <d v="2020-09-30T00:00:00"/>
    <s v="Martín"/>
    <s v="Mantenimiento Electrico"/>
    <d v="2023-11-14T00:00:00"/>
    <d v="1899-12-30T07:42:11"/>
    <d v="2023-11-14T00:00:00"/>
    <d v="1899-12-30T07:42:14"/>
    <n v="3"/>
    <n v="0.05"/>
    <s v="microparada"/>
    <s v="microparada"/>
    <n v="46"/>
    <s v="noviembre"/>
    <s v="M"/>
    <m/>
    <s v="microparada"/>
    <m/>
    <m/>
    <m/>
  </r>
  <r>
    <n v="154928"/>
    <x v="10"/>
    <s v="Moreno"/>
    <x v="7"/>
    <d v="2020-09-30T00:00:00"/>
    <s v="Martín"/>
    <s v="Mantenimiento Mecanico"/>
    <d v="2023-11-14T00:00:00"/>
    <d v="1899-12-30T07:42:19"/>
    <d v="2023-11-14T00:00:00"/>
    <d v="1899-12-30T08:13:13"/>
    <n v="1854"/>
    <n v="30.9"/>
    <s v="celofanadora se regula cuchillas de corte"/>
    <s v="ajuste"/>
    <n v="46"/>
    <s v="noviembre"/>
    <s v="M"/>
    <m/>
    <s v="no"/>
    <m/>
    <m/>
    <m/>
  </r>
  <r>
    <n v="154929"/>
    <x v="35"/>
    <s v="Moreno"/>
    <x v="17"/>
    <d v="2018-11-01T00:00:00"/>
    <s v="-"/>
    <s v="Mantenimiento Mecanico"/>
    <d v="2023-11-14T00:00:00"/>
    <d v="1899-12-30T07:42:39"/>
    <d v="2023-11-14T00:00:00"/>
    <d v="1899-12-30T07:42:46"/>
    <n v="7"/>
    <n v="0.11666666666666667"/>
    <s v="microparada"/>
    <s v="microparada"/>
    <n v="46"/>
    <s v="noviembre"/>
    <s v="M"/>
    <m/>
    <s v="microparada"/>
    <m/>
    <m/>
    <m/>
  </r>
  <r>
    <n v="154930"/>
    <x v="0"/>
    <s v="Moreno"/>
    <x v="17"/>
    <d v="2018-11-01T00:00:00"/>
    <s v="-"/>
    <s v="Mantenimiento Mecanico"/>
    <d v="2023-11-14T00:00:00"/>
    <d v="1899-12-30T07:42:52"/>
    <d v="2023-11-14T00:00:00"/>
    <d v="1899-12-30T10:51:33"/>
    <n v="11321"/>
    <n v="188.68333333333334"/>
    <s v="se regulan cuchillas de corte"/>
    <s v="ajuste"/>
    <n v="46"/>
    <s v="noviembre"/>
    <s v="M"/>
    <m/>
    <s v="no"/>
    <m/>
    <m/>
    <m/>
  </r>
  <r>
    <n v="154931"/>
    <x v="10"/>
    <s v="Moreno"/>
    <x v="7"/>
    <d v="2020-09-30T00:00:00"/>
    <s v="Martín"/>
    <s v="Mantenimiento Mecanico"/>
    <d v="2023-11-14T00:00:00"/>
    <d v="1899-12-30T08:13:27"/>
    <d v="2023-11-14T00:00:00"/>
    <d v="1899-12-30T12:15:58"/>
    <n v="14551"/>
    <n v="242.51666666666668"/>
    <s v="celofanadora por variacion de toma de celofan se remplaza buje estriado de polea de pinzas la misma se modifico por diferencia de espesor se deja eje estriado viejo xq el nuevo no corresponde a los bujes ya existentes en la maquina se regula cuchillas y desplazamiento de celofan"/>
    <s v="rotura"/>
    <n v="46"/>
    <s v="noviembre"/>
    <s v="M"/>
    <m/>
    <s v="si"/>
    <m/>
    <m/>
    <m/>
  </r>
  <r>
    <n v="154954"/>
    <x v="21"/>
    <s v="Moreno"/>
    <x v="5"/>
    <d v="2018-11-01T00:00:00"/>
    <s v="-"/>
    <s v="Mantenimiento Electrico"/>
    <d v="2023-11-14T00:00:00"/>
    <d v="1899-12-30T11:13:54"/>
    <d v="2023-11-14T00:00:00"/>
    <d v="1899-12-30T11:47:07"/>
    <n v="1993"/>
    <n v="33.216666666666669"/>
    <s v="se coloca cable sensor y fibra en inkjet"/>
    <s v="ajuste"/>
    <n v="46"/>
    <s v="noviembre"/>
    <s v="M"/>
    <m/>
    <s v="no"/>
    <m/>
    <m/>
    <m/>
  </r>
  <r>
    <n v="154957"/>
    <x v="0"/>
    <s v="Moreno"/>
    <x v="9"/>
    <d v="2018-11-01T00:00:00"/>
    <s v="-"/>
    <s v="Mantenimiento Electrico"/>
    <d v="2023-11-14T00:00:00"/>
    <d v="1899-12-30T11:59:37"/>
    <d v="2023-11-14T00:00:00"/>
    <d v="1899-12-30T14:29:06"/>
    <n v="8969"/>
    <n v="149.48333333333332"/>
    <s v="sin informacion"/>
    <s v="sin informacion"/>
    <n v="46"/>
    <s v="noviembre"/>
    <s v="M"/>
    <m/>
    <s v="sin informacion"/>
    <m/>
    <m/>
    <m/>
  </r>
  <r>
    <n v="154963"/>
    <x v="24"/>
    <s v="Moreno"/>
    <x v="12"/>
    <d v="2018-11-01T00:00:00"/>
    <s v="-"/>
    <s v="Mantenimiento Electrico"/>
    <d v="2023-11-14T00:00:00"/>
    <d v="1899-12-30T12:19:36"/>
    <d v="2023-11-14T00:00:00"/>
    <d v="1899-12-30T12:40:51"/>
    <n v="1275"/>
    <n v="21.25"/>
    <s v="era la cinta transportadora estaba trabada"/>
    <s v="ajuste"/>
    <n v="46"/>
    <s v="noviembre"/>
    <s v="M"/>
    <m/>
    <s v="no"/>
    <m/>
    <m/>
    <m/>
  </r>
  <r>
    <n v="154965"/>
    <x v="9"/>
    <s v="Moreno"/>
    <x v="6"/>
    <d v="2021-03-03T00:00:00"/>
    <s v="Martín"/>
    <s v="Mantenimiento Mecanico"/>
    <d v="2023-11-14T00:00:00"/>
    <d v="1899-12-30T12:30:36"/>
    <d v="2023-11-14T00:00:00"/>
    <d v="1899-12-30T14:29:22"/>
    <n v="7126"/>
    <n v="118.76666666666667"/>
    <s v="sin informacion"/>
    <s v="sin informacion"/>
    <n v="46"/>
    <s v="noviembre"/>
    <s v="M"/>
    <m/>
    <s v="sin informacion"/>
    <m/>
    <m/>
    <m/>
  </r>
  <r>
    <n v="154966"/>
    <x v="27"/>
    <s v="Moreno"/>
    <x v="12"/>
    <d v="2018-11-01T00:00:00"/>
    <s v="-"/>
    <s v="Mantenimiento Electrico"/>
    <d v="2023-11-14T00:00:00"/>
    <d v="1899-12-30T12:41:07"/>
    <d v="2023-11-14T00:00:00"/>
    <d v="1899-12-30T12:55:42"/>
    <n v="875"/>
    <n v="14.583333333333334"/>
    <s v="regulación"/>
    <s v="ajuste"/>
    <n v="46"/>
    <s v="noviembre"/>
    <s v="M"/>
    <m/>
    <s v="no"/>
    <m/>
    <m/>
    <m/>
  </r>
  <r>
    <n v="154968"/>
    <x v="27"/>
    <s v="Moreno"/>
    <x v="12"/>
    <d v="2018-11-01T00:00:00"/>
    <s v="-"/>
    <s v="Mantenimiento Mecanico"/>
    <d v="2023-11-14T00:00:00"/>
    <d v="1899-12-30T12:56:13"/>
    <d v="2023-11-14T00:00:00"/>
    <d v="1899-12-30T13:42:23"/>
    <n v="2770"/>
    <n v="46.166666666666664"/>
    <s v="sin informacion"/>
    <s v="sin informacion"/>
    <n v="46"/>
    <s v="noviembre"/>
    <s v="M"/>
    <m/>
    <s v="sin informacion"/>
    <m/>
    <m/>
    <m/>
  </r>
  <r>
    <n v="154997"/>
    <x v="10"/>
    <s v="Moreno"/>
    <x v="7"/>
    <d v="2020-09-30T00:00:00"/>
    <s v="Martín"/>
    <s v="Mantenimiento Mecanico"/>
    <d v="2023-11-14T00:00:00"/>
    <d v="1899-12-30T14:53:52"/>
    <d v="2023-11-14T00:00:00"/>
    <d v="1899-12-30T15:06:30"/>
    <n v="758"/>
    <n v="12.633333333333333"/>
    <s v="se regula tensión de correas de motor principal "/>
    <s v="ajuste"/>
    <n v="46"/>
    <s v="noviembre"/>
    <s v="T"/>
    <m/>
    <s v="no"/>
    <m/>
    <m/>
    <m/>
  </r>
  <r>
    <n v="155023"/>
    <x v="10"/>
    <s v="Moreno"/>
    <x v="7"/>
    <d v="2020-09-30T00:00:00"/>
    <s v="Martín"/>
    <s v="Mantenimiento Mecanico"/>
    <d v="2023-11-14T00:00:00"/>
    <d v="1899-12-30T15:15:30"/>
    <d v="2023-11-14T00:00:00"/>
    <d v="1899-12-30T16:14:23"/>
    <n v="3533"/>
    <n v="58.883333333333333"/>
    <s v="regulación de pinzas y cuchillas"/>
    <s v="ajuste"/>
    <n v="46"/>
    <s v="noviembre"/>
    <s v="T"/>
    <m/>
    <s v="no"/>
    <m/>
    <m/>
    <m/>
  </r>
  <r>
    <n v="155037"/>
    <x v="9"/>
    <s v="Moreno"/>
    <x v="6"/>
    <d v="2021-03-03T00:00:00"/>
    <s v="Martín"/>
    <s v="Mantenimiento Mecanico"/>
    <d v="2023-11-14T00:00:00"/>
    <d v="1899-12-30T16:15:22"/>
    <d v="2023-11-14T00:00:00"/>
    <d v="1899-12-30T18:24:16"/>
    <n v="7734"/>
    <n v="128.9"/>
    <s v="sin informacion"/>
    <s v="sin informacion"/>
    <n v="46"/>
    <s v="noviembre"/>
    <s v="T"/>
    <m/>
    <s v="sin informacion"/>
    <m/>
    <m/>
    <m/>
  </r>
  <r>
    <n v="155046"/>
    <x v="40"/>
    <s v="Moreno"/>
    <x v="5"/>
    <d v="2019-10-08T00:00:00"/>
    <s v="Martín"/>
    <s v="Mantenimiento Electrico"/>
    <d v="2023-11-14T00:00:00"/>
    <d v="1899-12-30T16:49:58"/>
    <d v="2023-11-14T00:00:00"/>
    <d v="1899-12-30T17:04:30"/>
    <n v="872"/>
    <n v="14.533333333333333"/>
    <s v="regulación"/>
    <s v="ajuste"/>
    <n v="46"/>
    <s v="noviembre"/>
    <s v="T"/>
    <m/>
    <s v="no"/>
    <m/>
    <m/>
    <m/>
  </r>
  <r>
    <n v="155051"/>
    <x v="44"/>
    <s v="Moreno"/>
    <x v="17"/>
    <d v="2018-11-01T00:00:00"/>
    <s v="-"/>
    <s v="Mantenimiento Mecanico"/>
    <d v="2023-11-14T00:00:00"/>
    <d v="1899-12-30T17:18:52"/>
    <d v="2023-11-14T00:00:00"/>
    <d v="1899-12-30T17:23:13"/>
    <n v="261"/>
    <n v="4.3499999999999996"/>
    <s v="microparada"/>
    <s v="microparada"/>
    <n v="46"/>
    <s v="noviembre"/>
    <s v="T"/>
    <m/>
    <s v="microparada"/>
    <m/>
    <m/>
    <m/>
  </r>
  <r>
    <n v="155057"/>
    <x v="28"/>
    <s v="Moreno"/>
    <x v="17"/>
    <d v="2018-11-01T00:00:00"/>
    <s v="-"/>
    <s v="Mantenimiento Electrico"/>
    <d v="2023-11-14T00:00:00"/>
    <d v="1899-12-30T17:46:25"/>
    <d v="2023-11-14T00:00:00"/>
    <d v="1899-12-30T18:01:39"/>
    <n v="914"/>
    <n v="15.233333333333333"/>
    <s v="regulación"/>
    <s v="ajuste"/>
    <n v="46"/>
    <s v="noviembre"/>
    <s v="T"/>
    <m/>
    <s v="no"/>
    <m/>
    <m/>
    <m/>
  </r>
  <r>
    <n v="155062"/>
    <x v="2"/>
    <s v="Moreno"/>
    <x v="3"/>
    <d v="2021-02-04T00:00:00"/>
    <s v="Victor"/>
    <s v="Mantenimiento Mecanico"/>
    <d v="2023-11-14T00:00:00"/>
    <d v="1899-12-30T18:05:31"/>
    <d v="2023-11-14T00:00:00"/>
    <d v="1899-12-30T18:30:59"/>
    <n v="1528"/>
    <n v="25.466666666666665"/>
    <s v="sin informacion"/>
    <s v="sin informacion"/>
    <n v="46"/>
    <s v="noviembre"/>
    <s v="T"/>
    <m/>
    <s v="sin informacion"/>
    <m/>
    <m/>
    <m/>
  </r>
  <r>
    <n v="155065"/>
    <x v="19"/>
    <s v="Moreno"/>
    <x v="19"/>
    <d v="2018-11-01T00:00:00"/>
    <s v="-"/>
    <s v="Mantenimiento Mecanico"/>
    <d v="2023-11-14T00:00:00"/>
    <d v="1899-12-30T20:09:03"/>
    <d v="2023-11-14T00:00:00"/>
    <d v="1899-12-30T20:10:43"/>
    <n v="100"/>
    <n v="1.6666666666666667"/>
    <s v="microparada"/>
    <s v="microparada"/>
    <n v="46"/>
    <s v="noviembre"/>
    <s v="T"/>
    <m/>
    <s v="microparada"/>
    <m/>
    <m/>
    <m/>
  </r>
  <r>
    <n v="155067"/>
    <x v="0"/>
    <s v="Moreno"/>
    <x v="5"/>
    <d v="2018-11-01T00:00:00"/>
    <s v="-"/>
    <s v="Mantenimiento Mecanico"/>
    <d v="2023-11-14T00:00:00"/>
    <d v="1899-12-30T20:28:00"/>
    <d v="2023-11-14T00:00:00"/>
    <d v="1899-12-30T20:58:36"/>
    <n v="1836"/>
    <n v="30.6"/>
    <s v=" La vaina del pico se encuentra en mal estado, causando que el corta gota no cierre y queda goteando. Se saca un pico de la linea 39 y se coloca en la 48. "/>
    <s v="ajuste"/>
    <n v="46"/>
    <s v="noviembre"/>
    <s v="T"/>
    <m/>
    <s v="si"/>
    <m/>
    <m/>
    <m/>
  </r>
  <r>
    <n v="155105"/>
    <x v="11"/>
    <s v="Moreno"/>
    <x v="5"/>
    <d v="2018-11-01T00:00:00"/>
    <s v="-"/>
    <s v="Mantenimiento Mecanico"/>
    <d v="2023-11-15T00:00:00"/>
    <d v="1899-12-30T11:01:55"/>
    <d v="2023-11-15T00:00:00"/>
    <d v="1899-12-30T12:30:46"/>
    <n v="5331"/>
    <n v="88.85"/>
    <s v="sin informacion"/>
    <s v="sin informacion"/>
    <n v="46"/>
    <s v="noviembre"/>
    <s v="M"/>
    <m/>
    <s v="sin informacion"/>
    <m/>
    <m/>
    <m/>
  </r>
  <r>
    <n v="155123"/>
    <x v="34"/>
    <s v="Moreno"/>
    <x v="3"/>
    <d v="2021-03-10T00:00:00"/>
    <s v="Martín"/>
    <s v="Mantenimiento Mecanico"/>
    <d v="2023-11-15T00:00:00"/>
    <d v="1899-12-30T12:13:55"/>
    <d v="2023-11-15T00:00:00"/>
    <d v="1899-12-30T14:20:51"/>
    <n v="7616"/>
    <n v="126.93333333333334"/>
    <s v="se corto tornillo de seguidor de actuador de cabezales"/>
    <s v="rotura"/>
    <n v="46"/>
    <s v="noviembre"/>
    <s v="M"/>
    <m/>
    <s v="si"/>
    <m/>
    <m/>
    <m/>
  </r>
  <r>
    <n v="155147"/>
    <x v="0"/>
    <s v="Moreno"/>
    <x v="10"/>
    <d v="2018-11-01T00:00:00"/>
    <s v="-"/>
    <s v="Mantenimiento Electrico"/>
    <d v="2023-11-15T00:00:00"/>
    <d v="1899-12-30T14:36:05"/>
    <d v="2023-11-15T00:00:00"/>
    <d v="1899-12-30T14:38:31"/>
    <n v="146"/>
    <n v="2.4333333333333331"/>
    <s v="microparada"/>
    <s v="microparada"/>
    <n v="46"/>
    <s v="noviembre"/>
    <s v="T"/>
    <m/>
    <s v="microparada"/>
    <m/>
    <m/>
    <m/>
  </r>
  <r>
    <n v="155151"/>
    <x v="1"/>
    <s v="Moreno"/>
    <x v="2"/>
    <d v="2020-10-16T00:00:00"/>
    <s v="Martín"/>
    <s v="Mantenimiento Electrico"/>
    <d v="2023-11-15T00:00:00"/>
    <d v="1899-12-30T14:45:05"/>
    <d v="2023-11-15T00:00:00"/>
    <d v="1899-12-30T15:38:33"/>
    <n v="3208"/>
    <n v="53.466666666666669"/>
    <s v="limpieza de sensor de etiqueta"/>
    <s v="ajuste"/>
    <n v="46"/>
    <s v="noviembre"/>
    <s v="T"/>
    <m/>
    <s v="no"/>
    <m/>
    <m/>
    <m/>
  </r>
  <r>
    <n v="155159"/>
    <x v="2"/>
    <s v="Moreno"/>
    <x v="3"/>
    <d v="2021-02-04T00:00:00"/>
    <s v="Victor"/>
    <s v="Mantenimiento Mecanico"/>
    <d v="2023-11-15T00:00:00"/>
    <d v="1899-12-30T15:22:38"/>
    <d v="2023-11-15T00:00:00"/>
    <d v="1899-12-30T15:56:33"/>
    <n v="2035"/>
    <n v="33.916666666666664"/>
    <s v=" estuchadora puesta punto"/>
    <s v="ajuste"/>
    <n v="46"/>
    <s v="noviembre"/>
    <s v="T"/>
    <m/>
    <s v="no"/>
    <m/>
    <m/>
    <m/>
  </r>
  <r>
    <n v="155184"/>
    <x v="14"/>
    <s v="Moreno"/>
    <x v="2"/>
    <d v="2020-02-20T00:00:00"/>
    <s v="Martín"/>
    <s v="Mantenimiento Electrico"/>
    <d v="2023-11-15T00:00:00"/>
    <d v="1899-12-30T17:29:51"/>
    <d v="2023-11-15T00:00:00"/>
    <d v="1899-12-30T17:58:05"/>
    <n v="1694"/>
    <n v="28.233333333333334"/>
    <s v=" regulación de camara"/>
    <s v="ajuste"/>
    <n v="46"/>
    <s v="noviembre"/>
    <s v="T"/>
    <m/>
    <s v="no"/>
    <m/>
    <m/>
    <m/>
  </r>
  <r>
    <n v="155187"/>
    <x v="34"/>
    <s v="Moreno"/>
    <x v="3"/>
    <d v="2021-03-10T00:00:00"/>
    <s v="Martín"/>
    <s v="Mantenimiento Mecanico"/>
    <d v="2023-11-15T00:00:00"/>
    <d v="1899-12-30T17:51:47"/>
    <d v="2023-11-15T00:00:00"/>
    <d v="1899-12-30T18:06:51"/>
    <n v="904"/>
    <n v="15.066666666666666"/>
    <s v="se ajustan tornillos de guía de actuador"/>
    <s v="ajuste"/>
    <n v="46"/>
    <s v="noviembre"/>
    <s v="T"/>
    <m/>
    <s v="no"/>
    <m/>
    <m/>
    <m/>
  </r>
  <r>
    <n v="155193"/>
    <x v="31"/>
    <s v="Moreno"/>
    <x v="17"/>
    <d v="2018-11-01T00:00:00"/>
    <s v="-"/>
    <s v="Mantenimiento Electrico"/>
    <d v="2023-11-15T00:00:00"/>
    <d v="1899-12-30T19:46:42"/>
    <d v="2023-11-15T00:00:00"/>
    <d v="1899-12-30T19:50:34"/>
    <n v="232"/>
    <n v="3.8666666666666667"/>
    <s v="microparada"/>
    <s v="microparada"/>
    <n v="46"/>
    <s v="noviembre"/>
    <s v="T"/>
    <m/>
    <s v="microparada"/>
    <m/>
    <m/>
    <m/>
  </r>
  <r>
    <n v="155194"/>
    <x v="0"/>
    <s v="Moreno"/>
    <x v="17"/>
    <d v="2018-11-01T00:00:00"/>
    <s v="-"/>
    <s v="Mantenimiento Electrico"/>
    <d v="2023-11-15T00:00:00"/>
    <d v="1899-12-30T20:02:36"/>
    <d v="2023-11-15T00:00:00"/>
    <d v="1899-12-30T21:35:47"/>
    <n v="5591"/>
    <n v="93.183333333333337"/>
    <s v="sin informacion"/>
    <s v="sin informacion"/>
    <n v="46"/>
    <s v="noviembre"/>
    <s v="T"/>
    <m/>
    <s v="sin informacion"/>
    <m/>
    <m/>
    <m/>
  </r>
  <r>
    <n v="155196"/>
    <x v="34"/>
    <s v="Moreno"/>
    <x v="3"/>
    <d v="2021-03-10T00:00:00"/>
    <s v="Martín"/>
    <s v="Mantenimiento Mecanico"/>
    <d v="2023-11-15T00:00:00"/>
    <d v="1899-12-30T20:23:44"/>
    <d v="2023-11-15T00:00:00"/>
    <d v="1899-12-30T21:12:20"/>
    <n v="2916"/>
    <n v="48.6"/>
    <s v="solo cambiaron las garras estaban gastadas"/>
    <s v="rotura"/>
    <n v="46"/>
    <s v="noviembre"/>
    <s v="T"/>
    <m/>
    <s v="si"/>
    <m/>
    <m/>
    <m/>
  </r>
  <r>
    <n v="155200"/>
    <x v="3"/>
    <s v="Moreno"/>
    <x v="2"/>
    <d v="2020-02-20T00:00:00"/>
    <s v="Martín"/>
    <s v="Mantenimiento Mecanico"/>
    <d v="2023-11-15T00:00:00"/>
    <d v="1899-12-30T21:14:04"/>
    <d v="2023-11-15T00:00:00"/>
    <d v="1899-12-30T21:21:26"/>
    <n v="442"/>
    <n v="7.3666666666666663"/>
    <s v="microparada"/>
    <s v="microparada"/>
    <n v="46"/>
    <s v="noviembre"/>
    <s v="T"/>
    <m/>
    <s v="microparada"/>
    <m/>
    <m/>
    <m/>
  </r>
  <r>
    <n v="155201"/>
    <x v="34"/>
    <s v="Moreno"/>
    <x v="3"/>
    <d v="2021-03-10T00:00:00"/>
    <s v="Martín"/>
    <s v="Mantenimiento Mecanico"/>
    <d v="2023-11-15T00:00:00"/>
    <d v="1899-12-30T21:16:44"/>
    <d v="2023-11-15T00:00:00"/>
    <d v="1899-12-30T23:08:34"/>
    <n v="6710"/>
    <n v="111.83333333333333"/>
    <s v="solo cambiaron las garras estaban gastadas"/>
    <s v="rotura"/>
    <n v="46"/>
    <s v="noviembre"/>
    <s v="T"/>
    <m/>
    <s v="si"/>
    <m/>
    <m/>
    <m/>
  </r>
  <r>
    <n v="155206"/>
    <x v="9"/>
    <s v="Moreno"/>
    <x v="6"/>
    <d v="2021-03-03T00:00:00"/>
    <s v="Martín"/>
    <s v="Mantenimiento Mecanico"/>
    <d v="2023-11-16T00:00:00"/>
    <d v="1899-12-30T06:11:30"/>
    <d v="2023-11-16T00:00:00"/>
    <d v="1899-12-30T07:04:59"/>
    <n v="3209"/>
    <n v="53.483333333333334"/>
    <s v="regulaciones, control general de llenadora"/>
    <s v="ajuste"/>
    <n v="46"/>
    <s v="noviembre"/>
    <s v="M"/>
    <m/>
    <s v="no"/>
    <m/>
    <m/>
    <m/>
  </r>
  <r>
    <n v="155208"/>
    <x v="0"/>
    <s v="Moreno"/>
    <x v="9"/>
    <d v="2018-11-01T00:00:00"/>
    <s v="-"/>
    <s v="Mantenimiento Electrico"/>
    <d v="2023-11-16T00:00:00"/>
    <d v="1899-12-30T06:25:06"/>
    <d v="2023-11-16T00:00:00"/>
    <d v="1899-12-30T06:53:21"/>
    <n v="1695"/>
    <n v="28.25"/>
    <s v="sin informacion"/>
    <s v="sin informacion"/>
    <n v="46"/>
    <s v="noviembre"/>
    <s v="M"/>
    <m/>
    <s v="sin informacion"/>
    <m/>
    <m/>
    <m/>
  </r>
  <r>
    <n v="155211"/>
    <x v="1"/>
    <s v="Moreno"/>
    <x v="2"/>
    <d v="2020-10-16T00:00:00"/>
    <s v="Martín"/>
    <s v="Mantenimiento Mecanico"/>
    <d v="2023-11-16T00:00:00"/>
    <d v="1899-12-30T07:15:37"/>
    <d v="2023-11-16T00:00:00"/>
    <d v="1899-12-30T07:48:42"/>
    <n v="1985"/>
    <n v="33.083333333333336"/>
    <s v="sin informacion"/>
    <s v="sin informacion"/>
    <n v="46"/>
    <s v="noviembre"/>
    <s v="M"/>
    <m/>
    <s v="sin informacion"/>
    <m/>
    <m/>
    <m/>
  </r>
  <r>
    <n v="155214"/>
    <x v="9"/>
    <s v="Moreno"/>
    <x v="6"/>
    <d v="2021-03-03T00:00:00"/>
    <s v="Martín"/>
    <s v="Mantenimiento Mecanico"/>
    <d v="2023-11-16T00:00:00"/>
    <d v="1899-12-30T07:40:29"/>
    <d v="2023-11-16T00:00:00"/>
    <d v="1899-12-30T09:03:06"/>
    <n v="4957"/>
    <n v="82.61666666666666"/>
    <s v="se cambian orgin, y modifican parametros de llenado"/>
    <s v="ajuste"/>
    <n v="46"/>
    <s v="noviembre"/>
    <s v="M"/>
    <m/>
    <s v="no"/>
    <m/>
    <m/>
    <m/>
  </r>
  <r>
    <n v="155215"/>
    <x v="27"/>
    <s v="Moreno"/>
    <x v="2"/>
    <d v="2018-11-01T00:00:00"/>
    <s v="-"/>
    <s v="Mantenimiento Mecanico"/>
    <d v="2023-11-16T00:00:00"/>
    <d v="1899-12-30T07:48:57"/>
    <d v="2023-11-16T00:00:00"/>
    <d v="1899-12-30T07:49:47"/>
    <n v="50"/>
    <n v="0.83333333333333337"/>
    <s v="microparada"/>
    <s v="microparada"/>
    <n v="46"/>
    <s v="noviembre"/>
    <s v="M"/>
    <m/>
    <s v="microparada"/>
    <m/>
    <m/>
    <m/>
  </r>
  <r>
    <n v="155217"/>
    <x v="27"/>
    <s v="Moreno"/>
    <x v="2"/>
    <d v="2018-11-01T00:00:00"/>
    <s v="-"/>
    <s v="Mantenimiento Electrico"/>
    <d v="2023-11-16T00:00:00"/>
    <d v="1899-12-30T07:50:25"/>
    <d v="2023-11-16T00:00:00"/>
    <d v="1899-12-30T08:18:42"/>
    <n v="1697"/>
    <n v="28.283333333333335"/>
    <s v="sin informacion"/>
    <s v="sin informacion"/>
    <n v="46"/>
    <s v="noviembre"/>
    <s v="M"/>
    <m/>
    <s v="sin informacion"/>
    <m/>
    <m/>
    <m/>
  </r>
  <r>
    <n v="155220"/>
    <x v="1"/>
    <s v="Moreno"/>
    <x v="2"/>
    <d v="2020-10-16T00:00:00"/>
    <s v="Martín"/>
    <s v="Mantenimiento Electrico"/>
    <d v="2023-11-16T00:00:00"/>
    <d v="1899-12-30T08:18:50"/>
    <d v="2023-11-16T00:00:00"/>
    <d v="1899-12-30T09:08:26"/>
    <n v="2976"/>
    <n v="49.6"/>
    <s v="Cambio de sensor de etiqueta y regulación de lanza"/>
    <s v="rotura"/>
    <n v="46"/>
    <s v="noviembre"/>
    <s v="M"/>
    <m/>
    <s v="si"/>
    <m/>
    <m/>
    <m/>
  </r>
  <r>
    <n v="155222"/>
    <x v="11"/>
    <s v="Moreno"/>
    <x v="9"/>
    <d v="2018-11-01T00:00:00"/>
    <s v="-"/>
    <s v="Mantenimiento Mecanico"/>
    <d v="2023-11-16T00:00:00"/>
    <d v="1899-12-30T08:34:48"/>
    <d v="2023-11-16T00:00:00"/>
    <d v="1899-12-30T08:59:28"/>
    <n v="1480"/>
    <n v="24.666666666666668"/>
    <s v="Los frascos quedan sujetos al pucks, esto no es problema de mantenimiento, o se reforman los pucks o se reforman los frascos"/>
    <s v="no aplica"/>
    <n v="46"/>
    <s v="noviembre"/>
    <s v="M"/>
    <m/>
    <s v="no aplica"/>
    <m/>
    <m/>
    <m/>
  </r>
  <r>
    <n v="155223"/>
    <x v="11"/>
    <s v="Moreno"/>
    <x v="9"/>
    <d v="2018-11-01T00:00:00"/>
    <s v="-"/>
    <s v="Mantenimiento Mecanico"/>
    <d v="2023-11-16T00:00:00"/>
    <d v="1899-12-30T08:59:43"/>
    <d v="2023-11-16T00:00:00"/>
    <d v="1899-12-30T09:48:57"/>
    <n v="2954"/>
    <n v="49.233333333333334"/>
    <s v="Los frascos quedan sujetos al pucks, esto no es problema de mantenimiento, o se reforman los pucks o se reforman los frascos"/>
    <s v="no aplica"/>
    <n v="46"/>
    <s v="noviembre"/>
    <s v="M"/>
    <m/>
    <s v="no aplica"/>
    <m/>
    <m/>
    <m/>
  </r>
  <r>
    <n v="155224"/>
    <x v="9"/>
    <s v="Moreno"/>
    <x v="6"/>
    <d v="2021-03-03T00:00:00"/>
    <s v="Martín"/>
    <s v="Mantenimiento Mecanico"/>
    <d v="2023-11-16T00:00:00"/>
    <d v="1899-12-30T09:04:47"/>
    <d v="2023-11-16T00:00:00"/>
    <d v="1899-12-30T10:17:06"/>
    <n v="4339"/>
    <n v="72.316666666666663"/>
    <s v="sin informacion"/>
    <s v="sin informacion"/>
    <n v="46"/>
    <s v="noviembre"/>
    <s v="M"/>
    <m/>
    <s v="sin informacion"/>
    <m/>
    <m/>
    <m/>
  </r>
  <r>
    <n v="155225"/>
    <x v="29"/>
    <s v="Moreno"/>
    <x v="5"/>
    <d v="2019-10-08T00:00:00"/>
    <s v="Martín"/>
    <s v="Mantenimiento Electrico"/>
    <d v="2023-11-16T00:00:00"/>
    <d v="1899-12-30T09:06:14"/>
    <d v="2023-11-16T00:00:00"/>
    <d v="1899-12-30T11:35:42"/>
    <n v="8968"/>
    <n v="149.46666666666667"/>
    <s v="sin informacion"/>
    <s v="sin informacion"/>
    <n v="46"/>
    <s v="noviembre"/>
    <s v="M"/>
    <m/>
    <s v="sin informacion"/>
    <m/>
    <m/>
    <m/>
  </r>
  <r>
    <n v="155242"/>
    <x v="11"/>
    <s v="Moreno"/>
    <x v="9"/>
    <d v="2018-11-01T00:00:00"/>
    <s v="-"/>
    <s v="Mantenimiento Mecanico"/>
    <d v="2023-11-16T00:00:00"/>
    <d v="1899-12-30T09:50:13"/>
    <d v="2023-11-16T00:00:00"/>
    <d v="1899-12-30T11:38:15"/>
    <n v="6482"/>
    <n v="108.03333333333333"/>
    <s v="sin informacion"/>
    <s v="sin informacion"/>
    <n v="46"/>
    <s v="noviembre"/>
    <s v="M"/>
    <m/>
    <s v="sin informacion"/>
    <m/>
    <m/>
    <m/>
  </r>
  <r>
    <n v="155262"/>
    <x v="9"/>
    <s v="Moreno"/>
    <x v="6"/>
    <d v="2021-03-03T00:00:00"/>
    <s v="Martín"/>
    <s v="Mantenimiento Mecanico"/>
    <d v="2023-11-16T00:00:00"/>
    <d v="1899-12-30T10:53:15"/>
    <d v="2023-11-16T00:00:00"/>
    <d v="1899-12-30T12:05:35"/>
    <n v="4340"/>
    <n v="72.333333333333329"/>
    <s v="sin informacion"/>
    <s v="sin informacion"/>
    <n v="46"/>
    <s v="noviembre"/>
    <s v="M"/>
    <m/>
    <s v="sin informacion"/>
    <m/>
    <m/>
    <m/>
  </r>
  <r>
    <n v="155387"/>
    <x v="15"/>
    <s v="Moreno"/>
    <x v="19"/>
    <d v="2021-08-24T00:00:00"/>
    <s v="Sebastian "/>
    <s v="Mantenimiento Electrico"/>
    <d v="2023-11-16T00:00:00"/>
    <d v="1899-12-30T17:22:49"/>
    <d v="2023-11-16T00:00:00"/>
    <d v="1899-12-30T17:22:55"/>
    <n v="6"/>
    <n v="0.1"/>
    <s v="microparada"/>
    <s v="microparada"/>
    <n v="46"/>
    <s v="noviembre"/>
    <s v="T"/>
    <m/>
    <s v="microparada"/>
    <m/>
    <m/>
    <m/>
  </r>
  <r>
    <n v="155388"/>
    <x v="15"/>
    <s v="Moreno"/>
    <x v="19"/>
    <d v="2021-08-24T00:00:00"/>
    <s v="Sebastian "/>
    <s v="Mantenimiento Mecanico"/>
    <d v="2023-11-16T00:00:00"/>
    <d v="1899-12-30T17:23:01"/>
    <d v="2023-11-16T00:00:00"/>
    <d v="1899-12-30T17:27:15"/>
    <n v="254"/>
    <n v="4.2333333333333334"/>
    <s v="microparada"/>
    <s v="microparada"/>
    <n v="46"/>
    <s v="noviembre"/>
    <s v="T"/>
    <m/>
    <s v="microparada"/>
    <m/>
    <m/>
    <m/>
  </r>
  <r>
    <n v="155406"/>
    <x v="3"/>
    <s v="Moreno"/>
    <x v="3"/>
    <d v="2021-02-04T00:00:00"/>
    <s v="Victor"/>
    <s v="Mantenimiento Mecanico"/>
    <d v="2023-11-16T00:00:00"/>
    <d v="1899-12-30T19:23:46"/>
    <d v="2023-11-16T00:00:00"/>
    <d v="1899-12-30T20:17:12"/>
    <n v="3206"/>
    <n v="53.43333333333333"/>
    <s v="se corrige inclinación de cabezal de roscadora ya que la misma marcaba las tapas"/>
    <s v="ajuste"/>
    <n v="46"/>
    <s v="noviembre"/>
    <s v="T"/>
    <m/>
    <s v="no"/>
    <m/>
    <m/>
    <m/>
  </r>
  <r>
    <n v="155417"/>
    <x v="3"/>
    <s v="Moreno"/>
    <x v="6"/>
    <d v="2018-11-01T00:00:00"/>
    <s v="-"/>
    <s v="Mantenimiento Mecanico"/>
    <d v="2023-11-17T00:00:00"/>
    <d v="1899-12-30T06:50:50"/>
    <d v="2023-11-17T00:00:00"/>
    <d v="1899-12-30T07:45:55"/>
    <n v="3305"/>
    <n v="55.083333333333336"/>
    <s v="revisan variacion de peso, se ajusto tuerca de llave de 3 vias"/>
    <s v="ajuste"/>
    <n v="46"/>
    <s v="noviembre"/>
    <s v="M"/>
    <m/>
    <s v="no"/>
    <m/>
    <m/>
    <m/>
  </r>
  <r>
    <n v="155425"/>
    <x v="9"/>
    <s v="Moreno"/>
    <x v="6"/>
    <d v="2021-03-03T00:00:00"/>
    <s v="Martín"/>
    <s v="Mantenimiento Mecanico"/>
    <d v="2023-11-17T00:00:00"/>
    <d v="1899-12-30T09:06:30"/>
    <d v="2023-11-17T00:00:00"/>
    <d v="1899-12-30T09:49:57"/>
    <n v="2607"/>
    <n v="43.45"/>
    <s v="sin informacion"/>
    <s v="sin informacion"/>
    <n v="46"/>
    <s v="noviembre"/>
    <s v="M"/>
    <m/>
    <s v="sin informacion"/>
    <m/>
    <m/>
    <m/>
  </r>
  <r>
    <n v="155439"/>
    <x v="0"/>
    <s v="Moreno"/>
    <x v="9"/>
    <d v="2018-11-01T00:00:00"/>
    <s v="-"/>
    <s v="Mantenimiento Electrico"/>
    <d v="2023-11-17T00:00:00"/>
    <d v="1899-12-30T10:11:01"/>
    <d v="2023-11-17T00:00:00"/>
    <d v="1899-12-30T10:13:39"/>
    <n v="158"/>
    <n v="2.6333333333333333"/>
    <s v="microparada"/>
    <s v="microparada"/>
    <n v="46"/>
    <s v="noviembre"/>
    <s v="M"/>
    <m/>
    <s v="microparada"/>
    <m/>
    <m/>
    <m/>
  </r>
  <r>
    <n v="155441"/>
    <x v="0"/>
    <s v="Moreno"/>
    <x v="9"/>
    <d v="2018-11-01T00:00:00"/>
    <s v="-"/>
    <s v="Mantenimiento Electrico"/>
    <d v="2023-11-17T00:00:00"/>
    <d v="1899-12-30T10:15:28"/>
    <d v="2023-11-17T00:00:00"/>
    <d v="1899-12-30T10:32:41"/>
    <n v="1033"/>
    <n v="17.216666666666665"/>
    <s v="se destraba electrovalvula"/>
    <s v="ajuste"/>
    <n v="46"/>
    <s v="noviembre"/>
    <s v="M"/>
    <m/>
    <s v="no"/>
    <m/>
    <m/>
    <m/>
  </r>
  <r>
    <n v="155467"/>
    <x v="0"/>
    <s v="Moreno"/>
    <x v="18"/>
    <d v="2018-11-01T00:00:00"/>
    <s v="-"/>
    <s v="Mantenimiento Mecanico"/>
    <d v="2023-11-17T00:00:00"/>
    <d v="1899-12-30T11:38:52"/>
    <d v="2023-11-17T00:00:00"/>
    <d v="1899-12-30T12:15:13"/>
    <n v="2181"/>
    <n v="36.35"/>
    <s v="sin informacion"/>
    <s v="sin informacion"/>
    <n v="46"/>
    <s v="noviembre"/>
    <s v="M"/>
    <m/>
    <s v="sin informacion"/>
    <m/>
    <m/>
    <m/>
  </r>
  <r>
    <n v="155478"/>
    <x v="19"/>
    <s v="Moreno"/>
    <x v="3"/>
    <d v="2021-02-04T00:00:00"/>
    <s v="Victor"/>
    <s v="Mantenimiento Mecanico"/>
    <d v="2023-11-17T00:00:00"/>
    <d v="1899-12-30T12:15:31"/>
    <d v="2023-11-17T00:00:00"/>
    <d v="1899-12-30T12:26:05"/>
    <n v="634"/>
    <n v="10.566666666666666"/>
    <s v="se ajusta placa de empujador"/>
    <s v="ajuste"/>
    <n v="46"/>
    <s v="noviembre"/>
    <s v="M"/>
    <m/>
    <s v="no"/>
    <m/>
    <m/>
    <m/>
  </r>
  <r>
    <n v="155483"/>
    <x v="3"/>
    <s v="Moreno"/>
    <x v="10"/>
    <d v="2018-11-01T00:00:00"/>
    <s v="-"/>
    <s v="Mantenimiento Mecanico"/>
    <d v="2023-11-17T00:00:00"/>
    <d v="1899-12-30T12:20:41"/>
    <d v="2023-11-17T00:00:00"/>
    <d v="1899-12-30T13:00:52"/>
    <n v="2411"/>
    <n v="40.18333333333333"/>
    <s v="se cambia resorte de torqueadora"/>
    <s v="rotura"/>
    <n v="46"/>
    <s v="noviembre"/>
    <s v="M"/>
    <m/>
    <s v="si"/>
    <m/>
    <m/>
    <m/>
  </r>
  <r>
    <n v="155503"/>
    <x v="3"/>
    <s v="Moreno"/>
    <x v="5"/>
    <d v="2018-11-01T00:00:00"/>
    <s v="-"/>
    <s v="Mantenimiento Mecanico"/>
    <d v="2023-11-17T00:00:00"/>
    <d v="1899-12-30T14:43:39"/>
    <d v="2023-11-17T00:00:00"/>
    <d v="1899-12-30T15:32:27"/>
    <n v="2928"/>
    <n v="48.8"/>
    <s v="sin informacion"/>
    <s v="sin informacion"/>
    <n v="46"/>
    <s v="noviembre"/>
    <s v="T"/>
    <m/>
    <s v="sin informacion"/>
    <m/>
    <m/>
    <m/>
  </r>
  <r>
    <n v="155513"/>
    <x v="0"/>
    <s v="Moreno"/>
    <x v="8"/>
    <d v="2018-11-01T00:00:00"/>
    <s v="-"/>
    <s v="Mantenimiento Mecanico"/>
    <d v="2023-11-17T00:00:00"/>
    <d v="1899-12-30T15:35:48"/>
    <d v="2023-11-17T00:00:00"/>
    <d v="1899-12-30T16:05:19"/>
    <n v="1771"/>
    <n v="29.516666666666666"/>
    <s v="se cambió espinas en llenadora"/>
    <s v="rotura"/>
    <n v="46"/>
    <s v="noviembre"/>
    <s v="T"/>
    <m/>
    <s v="si"/>
    <m/>
    <m/>
    <m/>
  </r>
  <r>
    <n v="155517"/>
    <x v="6"/>
    <s v="Moreno"/>
    <x v="14"/>
    <d v="2018-11-01T00:00:00"/>
    <s v="-"/>
    <s v="Mantenimiento Mecanico"/>
    <d v="2023-11-17T00:00:00"/>
    <d v="1899-12-30T15:47:07"/>
    <d v="2023-11-17T00:00:00"/>
    <d v="1899-12-30T16:00:28"/>
    <n v="801"/>
    <n v="13.35"/>
    <s v="sin informacion"/>
    <s v="sin informacion"/>
    <n v="46"/>
    <s v="noviembre"/>
    <s v="T"/>
    <m/>
    <s v="sin informacion"/>
    <m/>
    <m/>
    <m/>
  </r>
  <r>
    <n v="155531"/>
    <x v="19"/>
    <s v="Moreno"/>
    <x v="19"/>
    <d v="2018-11-01T00:00:00"/>
    <s v="-"/>
    <s v="Mantenimiento Mecanico"/>
    <d v="2023-11-17T00:00:00"/>
    <d v="1899-12-30T16:51:35"/>
    <d v="2023-11-17T00:00:00"/>
    <d v="1899-12-30T17:37:47"/>
    <n v="2772"/>
    <n v="46.2"/>
    <s v="sin informacion"/>
    <s v="sin informacion"/>
    <n v="46"/>
    <s v="noviembre"/>
    <s v="T"/>
    <m/>
    <s v="sin informacion"/>
    <m/>
    <m/>
    <m/>
  </r>
  <r>
    <n v="155542"/>
    <x v="18"/>
    <s v="Moreno"/>
    <x v="12"/>
    <d v="2018-11-01T00:00:00"/>
    <s v="-"/>
    <s v="Mantenimiento Mecanico"/>
    <d v="2023-11-17T00:00:00"/>
    <d v="1899-12-30T19:05:24"/>
    <d v="2023-11-17T00:00:00"/>
    <d v="1899-12-30T20:12:53"/>
    <n v="4049"/>
    <n v="67.483333333333334"/>
    <s v="sin informacion"/>
    <s v="sin informacion"/>
    <n v="46"/>
    <s v="noviembre"/>
    <s v="T"/>
    <m/>
    <s v="sin informacion"/>
    <m/>
    <m/>
    <m/>
  </r>
  <r>
    <n v="155543"/>
    <x v="6"/>
    <s v="Moreno"/>
    <x v="3"/>
    <d v="2021-08-25T00:00:00"/>
    <s v="Martín"/>
    <s v="Mantenimiento Mecanico"/>
    <d v="2023-11-17T00:00:00"/>
    <d v="1899-12-30T19:35:36"/>
    <d v="2023-11-17T00:00:00"/>
    <d v="1899-12-30T19:42:11"/>
    <n v="395"/>
    <n v="6.583333333333333"/>
    <s v="microparada"/>
    <s v="microparada"/>
    <n v="46"/>
    <s v="noviembre"/>
    <s v="T"/>
    <m/>
    <s v="microparada"/>
    <m/>
    <m/>
    <m/>
  </r>
  <r>
    <n v="155646"/>
    <x v="9"/>
    <s v="Moreno"/>
    <x v="6"/>
    <d v="2021-03-03T00:00:00"/>
    <s v="Martín"/>
    <s v="Mantenimiento Electrico"/>
    <d v="2023-11-21T00:00:00"/>
    <d v="1899-12-30T06:20:17"/>
    <d v="2023-11-21T00:00:00"/>
    <d v="1899-12-30T06:20:34"/>
    <n v="17"/>
    <n v="0.28333333333333333"/>
    <s v="microparada"/>
    <s v="microparada"/>
    <n v="47"/>
    <s v="noviembre"/>
    <s v="M"/>
    <m/>
    <s v="microparada"/>
    <m/>
    <m/>
    <m/>
  </r>
  <r>
    <n v="155659"/>
    <x v="1"/>
    <s v="Moreno"/>
    <x v="2"/>
    <d v="2020-10-16T00:00:00"/>
    <s v="Martín"/>
    <s v="Mantenimiento Electrico"/>
    <d v="2023-11-21T00:00:00"/>
    <d v="1899-12-30T09:23:44"/>
    <d v="2023-11-21T00:00:00"/>
    <d v="1899-12-30T10:55:40"/>
    <n v="5516"/>
    <n v="91.933333333333337"/>
    <s v="sin informacion"/>
    <s v="sin informacion"/>
    <n v="47"/>
    <s v="noviembre"/>
    <s v="M"/>
    <m/>
    <s v="sin informacion"/>
    <m/>
    <m/>
    <m/>
  </r>
  <r>
    <n v="155685"/>
    <x v="11"/>
    <s v="Moreno"/>
    <x v="8"/>
    <d v="2018-11-01T00:00:00"/>
    <s v="-"/>
    <s v="Mantenimiento Mecanico"/>
    <d v="2023-11-21T00:00:00"/>
    <d v="1899-12-30T10:49:30"/>
    <d v="2023-11-21T00:00:00"/>
    <d v="1899-12-30T13:16:05"/>
    <n v="8795"/>
    <n v="146.58333333333334"/>
    <s v="sin informacion"/>
    <s v="sin informacion"/>
    <n v="47"/>
    <s v="noviembre"/>
    <s v="M"/>
    <m/>
    <s v="sin informacion"/>
    <m/>
    <m/>
    <m/>
  </r>
  <r>
    <n v="155706"/>
    <x v="17"/>
    <s v="Moreno"/>
    <x v="11"/>
    <d v="2021-03-08T00:00:00"/>
    <s v="Martín"/>
    <s v="Mantenimiento Electrico"/>
    <d v="2023-11-21T00:00:00"/>
    <d v="1899-12-30T12:29:17"/>
    <d v="2023-11-21T00:00:00"/>
    <d v="1899-12-30T14:31:18"/>
    <n v="7321"/>
    <n v="122.01666666666667"/>
    <s v="mecanismo trabado"/>
    <s v="ajuste"/>
    <n v="47"/>
    <s v="noviembre"/>
    <s v="M"/>
    <m/>
    <s v="no"/>
    <m/>
    <m/>
    <m/>
  </r>
  <r>
    <n v="155726"/>
    <x v="11"/>
    <s v="Moreno"/>
    <x v="8"/>
    <d v="2018-11-01T00:00:00"/>
    <s v="-"/>
    <s v="Mantenimiento Mecanico"/>
    <d v="2023-11-21T00:00:00"/>
    <d v="1899-12-30T14:21:06"/>
    <d v="2023-11-21T00:00:00"/>
    <d v="1899-12-30T14:52:41"/>
    <n v="1895"/>
    <n v="31.583333333333332"/>
    <s v="colocacion de guias"/>
    <s v="no aplica"/>
    <n v="47"/>
    <s v="noviembre"/>
    <s v="T"/>
    <m/>
    <s v="no aplica"/>
    <m/>
    <m/>
    <m/>
  </r>
  <r>
    <n v="155733"/>
    <x v="0"/>
    <s v="Moreno"/>
    <x v="2"/>
    <d v="2018-11-01T00:00:00"/>
    <s v="-"/>
    <s v="Mantenimiento Mecanico"/>
    <d v="2023-11-21T00:00:00"/>
    <d v="1899-12-30T15:24:30"/>
    <d v="2023-11-21T00:00:00"/>
    <d v="1899-12-30T17:16:06"/>
    <n v="6696"/>
    <n v="111.6"/>
    <s v="se puso a punto sin de llenadora"/>
    <s v="ajuste"/>
    <n v="47"/>
    <s v="noviembre"/>
    <s v="T"/>
    <m/>
    <s v="no"/>
    <m/>
    <m/>
    <m/>
  </r>
  <r>
    <n v="155736"/>
    <x v="22"/>
    <s v="Moreno"/>
    <x v="10"/>
    <d v="2022-07-14T00:00:00"/>
    <s v="Natalio"/>
    <s v="Mantenimiento Mecanico"/>
    <d v="2023-11-21T00:00:00"/>
    <d v="1899-12-30T16:00:02"/>
    <d v="2023-11-21T00:00:00"/>
    <d v="1899-12-30T16:04:18"/>
    <n v="256"/>
    <n v="4.2666666666666666"/>
    <s v="microparada"/>
    <s v="microparada"/>
    <n v="47"/>
    <s v="noviembre"/>
    <s v="T"/>
    <m/>
    <s v="microparada"/>
    <m/>
    <m/>
    <m/>
  </r>
  <r>
    <n v="155739"/>
    <x v="38"/>
    <s v="Moreno"/>
    <x v="11"/>
    <d v="2018-11-01T00:00:00"/>
    <s v="-"/>
    <s v="Mantenimiento Mecanico"/>
    <d v="2023-11-21T00:00:00"/>
    <d v="1899-12-30T16:15:12"/>
    <d v="2023-11-21T00:00:00"/>
    <d v="1899-12-30T17:42:39"/>
    <n v="5247"/>
    <n v="87.45"/>
    <s v="se destraba cadena con mecanismos"/>
    <s v="ajuste"/>
    <n v="47"/>
    <s v="noviembre"/>
    <s v="T"/>
    <m/>
    <s v="no"/>
    <m/>
    <m/>
    <m/>
  </r>
  <r>
    <n v="155743"/>
    <x v="22"/>
    <s v="Moreno"/>
    <x v="19"/>
    <d v="2021-08-24T00:00:00"/>
    <s v="Sebastian "/>
    <s v="Mantenimiento Mecanico"/>
    <d v="2023-11-21T00:00:00"/>
    <d v="1899-12-30T17:22:30"/>
    <d v="2023-11-21T00:00:00"/>
    <d v="1899-12-30T17:29:44"/>
    <n v="434"/>
    <n v="7.2333333333333334"/>
    <s v="microparada"/>
    <s v="microparada"/>
    <n v="47"/>
    <s v="noviembre"/>
    <s v="T"/>
    <m/>
    <s v="microparada"/>
    <m/>
    <m/>
    <m/>
  </r>
  <r>
    <n v="155744"/>
    <x v="39"/>
    <s v="Moreno"/>
    <x v="2"/>
    <d v="2018-11-01T00:00:00"/>
    <s v="-"/>
    <s v="Mantenimiento Electrico"/>
    <d v="2023-11-21T00:00:00"/>
    <d v="1899-12-30T17:29:42"/>
    <d v="2023-11-21T00:00:00"/>
    <d v="1899-12-30T17:33:32"/>
    <n v="230"/>
    <n v="3.8333333333333335"/>
    <s v="microparada"/>
    <s v="microparada"/>
    <n v="47"/>
    <s v="noviembre"/>
    <s v="T"/>
    <m/>
    <s v="microparada"/>
    <m/>
    <m/>
    <m/>
  </r>
  <r>
    <n v="155747"/>
    <x v="39"/>
    <s v="Moreno"/>
    <x v="2"/>
    <d v="2018-11-01T00:00:00"/>
    <s v="-"/>
    <s v="Mantenimiento Electrico"/>
    <d v="2023-11-21T00:00:00"/>
    <d v="1899-12-30T17:33:49"/>
    <d v="2023-11-21T00:00:00"/>
    <d v="1899-12-30T17:49:18"/>
    <n v="929"/>
    <n v="15.483333333333333"/>
    <s v="Se regula sensor"/>
    <s v="ajuste"/>
    <n v="47"/>
    <s v="noviembre"/>
    <s v="T"/>
    <m/>
    <s v="no"/>
    <m/>
    <m/>
    <m/>
  </r>
  <r>
    <n v="155751"/>
    <x v="22"/>
    <s v="Moreno"/>
    <x v="2"/>
    <d v="2018-11-01T00:00:00"/>
    <s v="-"/>
    <s v="Mantenimiento Electrico"/>
    <d v="2023-11-21T00:00:00"/>
    <d v="1899-12-30T18:08:45"/>
    <d v="2023-11-21T00:00:00"/>
    <d v="1899-12-30T18:24:12"/>
    <n v="927"/>
    <n v="15.45"/>
    <s v="regulación"/>
    <s v="ajuste"/>
    <n v="47"/>
    <s v="noviembre"/>
    <s v="T"/>
    <m/>
    <s v="no"/>
    <m/>
    <m/>
    <m/>
  </r>
  <r>
    <n v="155752"/>
    <x v="6"/>
    <s v="Moreno"/>
    <x v="10"/>
    <d v="2018-11-01T00:00:00"/>
    <s v="-"/>
    <s v="Mantenimiento Mecanico"/>
    <d v="2023-11-21T00:00:00"/>
    <d v="1899-12-30T18:10:17"/>
    <d v="2023-11-21T00:00:00"/>
    <d v="1899-12-30T18:50:07"/>
    <n v="2390"/>
    <n v="39.833333333333336"/>
    <s v="sin informacion"/>
    <s v="sin informacion"/>
    <n v="47"/>
    <s v="noviembre"/>
    <s v="T"/>
    <m/>
    <s v="sin informacion"/>
    <m/>
    <m/>
    <m/>
  </r>
  <r>
    <n v="155754"/>
    <x v="16"/>
    <s v="Moreno"/>
    <x v="9"/>
    <d v="2020-01-13T00:00:00"/>
    <s v="Martín"/>
    <s v="Mantenimiento Electrico"/>
    <d v="2023-11-21T00:00:00"/>
    <d v="1899-12-30T18:47:01"/>
    <d v="2023-11-21T00:00:00"/>
    <d v="1899-12-30T20:13:29"/>
    <n v="5188"/>
    <n v="86.466666666666669"/>
    <s v="sin informacion"/>
    <s v="sin informacion"/>
    <n v="47"/>
    <s v="noviembre"/>
    <s v="T"/>
    <m/>
    <s v="sin informacion"/>
    <m/>
    <m/>
    <m/>
  </r>
  <r>
    <n v="155759"/>
    <x v="6"/>
    <s v="Moreno"/>
    <x v="3"/>
    <d v="2021-08-25T00:00:00"/>
    <s v="Martín"/>
    <s v="Mantenimiento Mecanico"/>
    <d v="2023-11-21T00:00:00"/>
    <d v="1899-12-30T19:56:09"/>
    <d v="2023-11-21T00:00:00"/>
    <d v="1899-12-30T20:16:28"/>
    <n v="1219"/>
    <n v="20.316666666666666"/>
    <s v="sin informacion"/>
    <s v="sin informacion"/>
    <n v="47"/>
    <s v="noviembre"/>
    <s v="T"/>
    <m/>
    <s v="sin informacion"/>
    <m/>
    <m/>
    <m/>
  </r>
  <r>
    <n v="155760"/>
    <x v="6"/>
    <s v="Moreno"/>
    <x v="10"/>
    <d v="2018-11-01T00:00:00"/>
    <s v="-"/>
    <s v="Mantenimiento Mecanico"/>
    <d v="2023-11-21T00:00:00"/>
    <d v="1899-12-30T20:14:20"/>
    <d v="2023-11-21T00:00:00"/>
    <d v="1899-12-30T21:13:25"/>
    <n v="3545"/>
    <n v="59.083333333333336"/>
    <s v="sin informacion"/>
    <s v="sin informacion"/>
    <n v="47"/>
    <s v="noviembre"/>
    <s v="T"/>
    <m/>
    <s v="sin informacion"/>
    <m/>
    <m/>
    <m/>
  </r>
  <r>
    <n v="155773"/>
    <x v="17"/>
    <s v="Moreno"/>
    <x v="11"/>
    <d v="2021-03-08T00:00:00"/>
    <s v="Martín"/>
    <s v="Mantenimiento Mecanico"/>
    <d v="2023-11-22T00:00:00"/>
    <d v="1899-12-30T07:17:06"/>
    <d v="2023-11-22T00:00:00"/>
    <d v="1899-12-30T07:57:28"/>
    <n v="2422"/>
    <n v="40.366666666666667"/>
    <s v="sin informacion"/>
    <s v="sin informacion"/>
    <n v="47"/>
    <s v="noviembre"/>
    <s v="M"/>
    <m/>
    <s v="sin informacion"/>
    <m/>
    <m/>
    <m/>
  </r>
  <r>
    <n v="155807"/>
    <x v="0"/>
    <s v="Moreno"/>
    <x v="8"/>
    <d v="2018-11-01T00:00:00"/>
    <s v="-"/>
    <s v="Mantenimiento Mecanico"/>
    <d v="2023-11-22T00:00:00"/>
    <d v="1899-12-30T10:49:17"/>
    <d v="2023-11-22T00:00:00"/>
    <d v="1899-12-30T11:41:47"/>
    <n v="3150"/>
    <n v="52.5"/>
    <s v="sin informacion"/>
    <s v="sin informacion"/>
    <n v="47"/>
    <s v="noviembre"/>
    <s v="M"/>
    <m/>
    <s v="sin informacion"/>
    <m/>
    <m/>
    <m/>
  </r>
  <r>
    <n v="155819"/>
    <x v="29"/>
    <s v="Moreno"/>
    <x v="16"/>
    <d v="2019-10-08T00:00:00"/>
    <s v="Martín"/>
    <s v="Mantenimiento Electrico"/>
    <d v="2023-11-22T00:00:00"/>
    <d v="1899-12-30T11:32:35"/>
    <d v="2023-11-22T00:00:00"/>
    <d v="1899-12-30T13:53:25"/>
    <n v="8450"/>
    <n v="140.83333333333334"/>
    <s v="sin informacion"/>
    <s v="sin informacion"/>
    <n v="47"/>
    <s v="noviembre"/>
    <s v="M"/>
    <m/>
    <s v="sin informacion"/>
    <m/>
    <m/>
    <m/>
  </r>
  <r>
    <n v="155824"/>
    <x v="1"/>
    <s v="Moreno"/>
    <x v="2"/>
    <d v="2020-10-16T00:00:00"/>
    <s v="Martín"/>
    <s v="Mantenimiento Electrico"/>
    <d v="2023-11-22T00:00:00"/>
    <d v="1899-12-30T11:55:36"/>
    <d v="2023-11-22T00:00:00"/>
    <d v="1899-12-30T12:18:37"/>
    <n v="1381"/>
    <n v="23.016666666666666"/>
    <s v="sin informacion"/>
    <s v="sin informacion"/>
    <n v="47"/>
    <s v="noviembre"/>
    <s v="M"/>
    <m/>
    <s v="sin informacion"/>
    <m/>
    <m/>
    <m/>
  </r>
  <r>
    <n v="155826"/>
    <x v="0"/>
    <s v="Moreno"/>
    <x v="8"/>
    <d v="2018-11-01T00:00:00"/>
    <s v="-"/>
    <s v="Mantenimiento Mecanico"/>
    <d v="2023-11-22T00:00:00"/>
    <d v="1899-12-30T12:03:35"/>
    <d v="2023-11-22T00:00:00"/>
    <d v="1899-12-30T12:19:24"/>
    <n v="949"/>
    <n v="15.816666666666666"/>
    <s v="regulación"/>
    <s v="ajuste"/>
    <n v="47"/>
    <s v="noviembre"/>
    <s v="M"/>
    <m/>
    <s v="no"/>
    <m/>
    <m/>
    <m/>
  </r>
  <r>
    <n v="155829"/>
    <x v="1"/>
    <s v="Moreno"/>
    <x v="2"/>
    <d v="2020-10-16T00:00:00"/>
    <s v="Martín"/>
    <s v="Mantenimiento Electrico"/>
    <d v="2023-11-22T00:00:00"/>
    <d v="1899-12-30T12:18:47"/>
    <d v="2023-11-22T00:00:00"/>
    <d v="1899-12-30T12:57:10"/>
    <n v="2303"/>
    <n v="38.383333333333333"/>
    <s v="sin informacion"/>
    <s v="sin informacion"/>
    <n v="47"/>
    <s v="noviembre"/>
    <s v="M"/>
    <m/>
    <s v="sin informacion"/>
    <m/>
    <m/>
    <m/>
  </r>
  <r>
    <n v="155831"/>
    <x v="0"/>
    <s v="Moreno"/>
    <x v="8"/>
    <d v="2018-11-01T00:00:00"/>
    <s v="-"/>
    <s v="Mantenimiento Mecanico"/>
    <d v="2023-11-22T00:00:00"/>
    <d v="1899-12-30T12:37:17"/>
    <d v="2023-11-22T00:00:00"/>
    <d v="1899-12-30T13:52:44"/>
    <n v="4527"/>
    <n v="75.45"/>
    <s v="sin informacion"/>
    <s v="sin informacion"/>
    <n v="47"/>
    <s v="noviembre"/>
    <s v="M"/>
    <m/>
    <s v="sin informacion"/>
    <m/>
    <m/>
    <m/>
  </r>
  <r>
    <n v="155833"/>
    <x v="27"/>
    <s v="Moreno"/>
    <x v="2"/>
    <d v="2018-11-01T00:00:00"/>
    <s v="-"/>
    <s v="Mantenimiento Mecanico"/>
    <d v="2023-11-22T00:00:00"/>
    <d v="1899-12-30T12:57:22"/>
    <d v="2023-11-22T00:00:00"/>
    <d v="1899-12-30T13:53:08"/>
    <n v="3346"/>
    <n v="55.766666666666666"/>
    <s v="sin informacion"/>
    <s v="sin informacion"/>
    <n v="47"/>
    <s v="noviembre"/>
    <s v="M"/>
    <m/>
    <s v="sin informacion"/>
    <m/>
    <m/>
    <m/>
  </r>
  <r>
    <n v="155850"/>
    <x v="0"/>
    <s v="Moreno"/>
    <x v="18"/>
    <d v="2018-11-01T00:00:00"/>
    <s v="-"/>
    <s v="Mantenimiento Mecanico"/>
    <d v="2023-11-22T00:00:00"/>
    <d v="1899-12-30T15:22:18"/>
    <d v="2023-11-22T00:00:00"/>
    <d v="1899-12-30T16:06:57"/>
    <n v="2679"/>
    <n v="44.65"/>
    <s v="sin informacion"/>
    <s v="sin informacion"/>
    <n v="47"/>
    <s v="noviembre"/>
    <s v="T"/>
    <m/>
    <s v="sin informacion"/>
    <m/>
    <m/>
    <m/>
  </r>
  <r>
    <n v="155879"/>
    <x v="2"/>
    <s v="Moreno"/>
    <x v="12"/>
    <d v="2020-02-21T00:00:00"/>
    <s v="Martín"/>
    <s v="Mantenimiento Electrico"/>
    <d v="2023-11-23T00:00:00"/>
    <d v="1899-12-30T06:11:51"/>
    <d v="2023-11-23T00:00:00"/>
    <d v="1899-12-30T06:12:15"/>
    <n v="24"/>
    <n v="0.4"/>
    <s v="microparada"/>
    <s v="microparada"/>
    <n v="47"/>
    <s v="noviembre"/>
    <s v="M"/>
    <m/>
    <s v="microparada"/>
    <m/>
    <m/>
    <m/>
  </r>
  <r>
    <n v="155880"/>
    <x v="2"/>
    <s v="Moreno"/>
    <x v="12"/>
    <d v="2020-02-21T00:00:00"/>
    <s v="Martín"/>
    <s v="Mantenimiento Electrico"/>
    <d v="2023-11-23T00:00:00"/>
    <d v="1899-12-30T06:12:28"/>
    <d v="2023-11-23T00:00:00"/>
    <d v="1899-12-30T06:17:45"/>
    <n v="317"/>
    <n v="5.2833333333333332"/>
    <s v="microparada"/>
    <s v="microparada"/>
    <n v="47"/>
    <s v="noviembre"/>
    <s v="M"/>
    <m/>
    <s v="microparada"/>
    <m/>
    <m/>
    <m/>
  </r>
  <r>
    <n v="155882"/>
    <x v="0"/>
    <s v="Moreno"/>
    <x v="18"/>
    <d v="2018-11-01T00:00:00"/>
    <s v="-"/>
    <s v="Mantenimiento Electrico"/>
    <d v="2023-11-23T00:00:00"/>
    <d v="1899-12-30T06:27:57"/>
    <d v="2023-11-23T00:00:00"/>
    <d v="1899-12-30T11:49:15"/>
    <n v="19278"/>
    <n v="321.3"/>
    <s v="se deja apagada para bajar la temp. del servomotor. Aparentemente buje de eje elevador está ajustado y el motor realiza mucha fuerza y lo lleva a falla"/>
    <s v="ajuste"/>
    <n v="47"/>
    <s v="noviembre"/>
    <s v="M"/>
    <m/>
    <s v="no"/>
    <m/>
    <m/>
    <m/>
  </r>
  <r>
    <n v="155886"/>
    <x v="29"/>
    <s v="Moreno"/>
    <x v="16"/>
    <d v="2019-10-08T00:00:00"/>
    <s v="Martín"/>
    <s v="Mantenimiento Mecanico"/>
    <d v="2023-11-23T00:00:00"/>
    <d v="1899-12-30T06:54:48"/>
    <d v="2023-11-23T00:00:00"/>
    <d v="1899-12-30T07:10:32"/>
    <n v="944"/>
    <n v="15.733333333333333"/>
    <s v="se acomoda abastecedor de tapas, parece que lo golpearon con una zorra y había quedado desalineado"/>
    <s v="ajuste"/>
    <n v="47"/>
    <s v="noviembre"/>
    <s v="M"/>
    <m/>
    <s v="no"/>
    <m/>
    <m/>
    <m/>
  </r>
  <r>
    <n v="155887"/>
    <x v="0"/>
    <s v="Moreno"/>
    <x v="9"/>
    <d v="2018-11-01T00:00:00"/>
    <s v="-"/>
    <s v="Mantenimiento Electrico"/>
    <d v="2023-11-23T00:00:00"/>
    <d v="1899-12-30T06:58:28"/>
    <d v="2023-11-23T00:00:00"/>
    <d v="1899-12-30T09:41:05"/>
    <n v="9757"/>
    <n v="162.61666666666667"/>
    <s v="regulación de cámaras"/>
    <s v="ajuste"/>
    <n v="47"/>
    <s v="noviembre"/>
    <s v="M"/>
    <m/>
    <s v="no"/>
    <m/>
    <m/>
    <m/>
  </r>
  <r>
    <n v="155890"/>
    <x v="6"/>
    <s v="Moreno"/>
    <x v="16"/>
    <d v="2018-11-01T00:00:00"/>
    <s v="-"/>
    <s v="Mantenimiento Electrico"/>
    <d v="2023-11-23T00:00:00"/>
    <d v="1899-12-30T07:41:09"/>
    <d v="2023-11-23T00:00:00"/>
    <d v="1899-12-30T08:41:56"/>
    <n v="3647"/>
    <n v="60.783333333333331"/>
    <s v="falso contacto en motor envolvente"/>
    <s v="ajuste"/>
    <n v="47"/>
    <s v="noviembre"/>
    <s v="M"/>
    <m/>
    <s v="no"/>
    <m/>
    <m/>
    <m/>
  </r>
  <r>
    <n v="155891"/>
    <x v="19"/>
    <s v="Moreno"/>
    <x v="10"/>
    <d v="2023-05-17T00:00:00"/>
    <s v="Juan Manuel"/>
    <s v="Mantenimiento Electrico"/>
    <d v="2023-11-23T00:00:00"/>
    <d v="1899-12-30T07:51:17"/>
    <d v="2023-11-23T00:00:00"/>
    <d v="1899-12-30T08:10:57"/>
    <n v="1180"/>
    <n v="19.666666666666668"/>
    <s v=" cable suelto"/>
    <s v="ajuste"/>
    <n v="47"/>
    <s v="noviembre"/>
    <s v="M"/>
    <m/>
    <s v="no"/>
    <m/>
    <m/>
    <m/>
  </r>
  <r>
    <n v="155899"/>
    <x v="6"/>
    <s v="Moreno"/>
    <x v="16"/>
    <d v="2018-11-01T00:00:00"/>
    <s v="-"/>
    <s v="Mantenimiento Electrico"/>
    <d v="2023-11-23T00:00:00"/>
    <d v="1899-12-30T09:15:53"/>
    <d v="2023-11-23T00:00:00"/>
    <d v="1899-12-30T09:34:54"/>
    <n v="1141"/>
    <n v="19.016666666666666"/>
    <s v="regulación"/>
    <s v="ajuste"/>
    <n v="47"/>
    <s v="noviembre"/>
    <s v="M"/>
    <m/>
    <s v="no"/>
    <m/>
    <m/>
    <m/>
  </r>
  <r>
    <n v="155900"/>
    <x v="1"/>
    <s v="Moreno"/>
    <x v="2"/>
    <d v="2020-10-16T00:00:00"/>
    <s v="Martín"/>
    <s v="Mantenimiento Electrico"/>
    <d v="2023-11-23T00:00:00"/>
    <d v="1899-12-30T09:16:21"/>
    <d v="2023-11-23T00:00:00"/>
    <d v="1899-12-30T10:06:12"/>
    <n v="2991"/>
    <n v="49.85"/>
    <s v="regulación de etiqueta"/>
    <s v="ajuste"/>
    <n v="47"/>
    <s v="noviembre"/>
    <s v="M"/>
    <m/>
    <s v="no"/>
    <m/>
    <m/>
    <m/>
  </r>
  <r>
    <n v="155910"/>
    <x v="0"/>
    <s v="Moreno"/>
    <x v="19"/>
    <d v="2018-11-01T00:00:00"/>
    <s v="-"/>
    <s v="Mantenimiento Mecanico"/>
    <d v="2023-11-23T00:00:00"/>
    <d v="1899-12-30T10:11:21"/>
    <d v="2023-11-23T00:00:00"/>
    <d v="1899-12-30T10:14:46"/>
    <n v="205"/>
    <n v="3.4166666666666665"/>
    <s v="microparada"/>
    <s v="microparada"/>
    <n v="47"/>
    <s v="noviembre"/>
    <s v="M"/>
    <m/>
    <s v="microparada"/>
    <m/>
    <m/>
    <m/>
  </r>
  <r>
    <n v="155912"/>
    <x v="33"/>
    <s v="Moreno"/>
    <x v="8"/>
    <d v="2018-11-01T00:00:00"/>
    <s v="-"/>
    <s v="Mantenimiento Electrico"/>
    <d v="2023-11-23T00:00:00"/>
    <d v="1899-12-30T10:19:17"/>
    <d v="2023-11-23T00:00:00"/>
    <d v="1899-12-30T10:19:47"/>
    <n v="30"/>
    <n v="0.5"/>
    <s v="microparada"/>
    <s v="microparada"/>
    <n v="47"/>
    <s v="noviembre"/>
    <s v="M"/>
    <m/>
    <s v="microparada"/>
    <m/>
    <m/>
    <m/>
  </r>
  <r>
    <n v="155923"/>
    <x v="3"/>
    <s v="Moreno"/>
    <x v="6"/>
    <d v="2018-11-01T00:00:00"/>
    <s v="-"/>
    <s v="Mantenimiento Mecanico"/>
    <d v="2023-11-23T00:00:00"/>
    <d v="1899-12-30T10:53:34"/>
    <d v="2023-11-23T00:00:00"/>
    <d v="1899-12-30T12:00:08"/>
    <n v="3994"/>
    <n v="66.566666666666663"/>
    <s v="sin informacion"/>
    <s v="sin informacion"/>
    <n v="47"/>
    <s v="noviembre"/>
    <s v="M"/>
    <m/>
    <s v="sin informacion"/>
    <m/>
    <m/>
    <m/>
  </r>
  <r>
    <n v="155938"/>
    <x v="0"/>
    <s v="Moreno"/>
    <x v="18"/>
    <d v="2018-11-01T00:00:00"/>
    <s v="-"/>
    <s v="Mantenimiento Mecanico"/>
    <d v="2023-11-23T00:00:00"/>
    <d v="1899-12-30T11:53:24"/>
    <d v="2023-11-23T00:00:00"/>
    <d v="1899-12-30T12:00:11"/>
    <n v="407"/>
    <n v="6.7833333333333332"/>
    <s v="microparada"/>
    <s v="microparada"/>
    <n v="47"/>
    <s v="noviembre"/>
    <s v="M"/>
    <m/>
    <s v="microparada"/>
    <m/>
    <m/>
    <m/>
  </r>
  <r>
    <n v="155945"/>
    <x v="1"/>
    <s v="Moreno"/>
    <x v="2"/>
    <d v="2020-10-16T00:00:00"/>
    <s v="Martín"/>
    <s v="Mantenimiento Electrico"/>
    <d v="2023-11-23T00:00:00"/>
    <d v="1899-12-30T12:27:11"/>
    <d v="2023-11-23T00:00:00"/>
    <d v="1899-12-30T13:01:30"/>
    <n v="2059"/>
    <n v="34.31666666666667"/>
    <s v="sin informacion"/>
    <s v="sin informacion"/>
    <n v="47"/>
    <s v="noviembre"/>
    <s v="M"/>
    <m/>
    <s v="sin informacion"/>
    <m/>
    <m/>
    <m/>
  </r>
  <r>
    <n v="155958"/>
    <x v="0"/>
    <s v="Moreno"/>
    <x v="18"/>
    <d v="2018-11-01T00:00:00"/>
    <s v="-"/>
    <s v="Mantenimiento Mecanico"/>
    <d v="2023-11-23T00:00:00"/>
    <d v="1899-12-30T14:32:36"/>
    <d v="2023-11-23T00:00:00"/>
    <d v="1899-12-30T14:52:13"/>
    <n v="1177"/>
    <n v="19.616666666666667"/>
    <s v="sin informacion"/>
    <s v="sin informacion"/>
    <n v="47"/>
    <s v="noviembre"/>
    <s v="T"/>
    <m/>
    <s v="sin informacion"/>
    <m/>
    <m/>
    <m/>
  </r>
  <r>
    <n v="155959"/>
    <x v="6"/>
    <s v="Moreno"/>
    <x v="12"/>
    <d v="2018-11-01T00:00:00"/>
    <s v="-"/>
    <s v="Mantenimiento Mecanico"/>
    <d v="2023-11-23T00:00:00"/>
    <d v="1899-12-30T14:33:06"/>
    <d v="2023-11-23T00:00:00"/>
    <d v="1899-12-30T14:37:07"/>
    <n v="241"/>
    <n v="4.0166666666666666"/>
    <s v="microparada"/>
    <s v="microparada"/>
    <n v="47"/>
    <s v="noviembre"/>
    <s v="T"/>
    <m/>
    <s v="microparada"/>
    <m/>
    <m/>
    <m/>
  </r>
  <r>
    <n v="155963"/>
    <x v="6"/>
    <s v="Moreno"/>
    <x v="16"/>
    <d v="2018-11-01T00:00:00"/>
    <s v="-"/>
    <s v="Mantenimiento Mecanico"/>
    <d v="2023-11-23T00:00:00"/>
    <d v="1899-12-30T14:52:30"/>
    <d v="2023-11-23T00:00:00"/>
    <d v="1899-12-30T16:55:24"/>
    <n v="7374"/>
    <n v="122.9"/>
    <s v="sin informacion"/>
    <s v="sin informacion"/>
    <n v="47"/>
    <s v="noviembre"/>
    <s v="T"/>
    <m/>
    <s v="sin informacion"/>
    <m/>
    <m/>
    <m/>
  </r>
  <r>
    <n v="155964"/>
    <x v="0"/>
    <s v="Moreno"/>
    <x v="18"/>
    <d v="2018-11-01T00:00:00"/>
    <s v="-"/>
    <s v="Mantenimiento Mecanico"/>
    <d v="2023-11-23T00:00:00"/>
    <d v="1899-12-30T14:55:23"/>
    <d v="2023-11-23T00:00:00"/>
    <d v="1899-12-30T15:13:11"/>
    <n v="1068"/>
    <n v="17.8"/>
    <s v="regulación"/>
    <s v="ajuste"/>
    <n v="47"/>
    <s v="noviembre"/>
    <s v="T"/>
    <m/>
    <s v="no"/>
    <m/>
    <m/>
    <m/>
  </r>
  <r>
    <n v="155967"/>
    <x v="16"/>
    <s v="Moreno"/>
    <x v="9"/>
    <d v="2020-01-13T00:00:00"/>
    <s v="Martín"/>
    <s v="Mantenimiento Electrico"/>
    <d v="2023-11-23T00:00:00"/>
    <d v="1899-12-30T15:03:09"/>
    <d v="2023-11-23T00:00:00"/>
    <d v="1899-12-30T15:48:27"/>
    <n v="2718"/>
    <n v="45.3"/>
    <s v="sin informacion"/>
    <s v="sin informacion"/>
    <n v="47"/>
    <s v="noviembre"/>
    <s v="T"/>
    <m/>
    <s v="sin informacion"/>
    <m/>
    <m/>
    <m/>
  </r>
  <r>
    <n v="155972"/>
    <x v="19"/>
    <s v="Moreno"/>
    <x v="9"/>
    <d v="2018-11-01T00:00:00"/>
    <s v="-"/>
    <s v="Mantenimiento Electrico"/>
    <d v="2023-11-23T00:00:00"/>
    <d v="1899-12-30T15:48:36"/>
    <d v="2023-11-23T00:00:00"/>
    <d v="1899-12-30T16:26:05"/>
    <n v="2249"/>
    <n v="37.483333333333334"/>
    <s v="celofanadora regulación"/>
    <s v="ajuste"/>
    <n v="47"/>
    <s v="noviembre"/>
    <s v="T"/>
    <m/>
    <s v="no"/>
    <m/>
    <m/>
    <m/>
  </r>
  <r>
    <n v="155978"/>
    <x v="11"/>
    <s v="Moreno"/>
    <x v="19"/>
    <d v="2018-11-01T00:00:00"/>
    <s v="-"/>
    <s v="Mantenimiento Electrico"/>
    <d v="2023-11-23T00:00:00"/>
    <d v="1899-12-30T16:48:04"/>
    <d v="2023-11-23T00:00:00"/>
    <d v="1899-12-30T17:43:14"/>
    <n v="3310"/>
    <n v="55.166666666666664"/>
    <s v="llenadora filtró obstruyó trampa de fragancia"/>
    <s v="ajuste"/>
    <n v="47"/>
    <s v="noviembre"/>
    <s v="T"/>
    <m/>
    <s v="no"/>
    <m/>
    <m/>
    <m/>
  </r>
  <r>
    <n v="155989"/>
    <x v="0"/>
    <s v="Moreno"/>
    <x v="19"/>
    <d v="2018-11-01T00:00:00"/>
    <s v="-"/>
    <s v="Mantenimiento Mecanico"/>
    <d v="2023-11-23T00:00:00"/>
    <d v="1899-12-30T17:59:39"/>
    <d v="2023-11-23T00:00:00"/>
    <d v="1899-12-30T18:02:07"/>
    <n v="148"/>
    <n v="2.4666666666666668"/>
    <s v="microparada"/>
    <s v="microparada"/>
    <n v="47"/>
    <s v="noviembre"/>
    <s v="T"/>
    <m/>
    <s v="microparada"/>
    <m/>
    <m/>
    <m/>
  </r>
  <r>
    <n v="155991"/>
    <x v="6"/>
    <s v="Moreno"/>
    <x v="12"/>
    <d v="2018-11-01T00:00:00"/>
    <s v="-"/>
    <s v="Mantenimiento Electrico"/>
    <d v="2023-11-23T00:00:00"/>
    <d v="1899-12-30T18:40:27"/>
    <d v="2023-11-23T00:00:00"/>
    <d v="1899-12-30T18:46:20"/>
    <n v="353"/>
    <n v="5.8833333333333337"/>
    <s v="microparada"/>
    <s v="microparada"/>
    <n v="47"/>
    <s v="noviembre"/>
    <s v="T"/>
    <m/>
    <s v="microparada"/>
    <m/>
    <m/>
    <m/>
  </r>
  <r>
    <n v="155996"/>
    <x v="12"/>
    <s v="Moreno"/>
    <x v="3"/>
    <d v="2021-02-04T00:00:00"/>
    <s v="Victor"/>
    <s v="Mantenimiento Mecanico"/>
    <d v="2023-11-23T00:00:00"/>
    <d v="1899-12-30T19:32:48"/>
    <d v="2023-11-23T00:00:00"/>
    <d v="1899-12-30T20:15:28"/>
    <n v="2560"/>
    <n v="42.666666666666664"/>
    <s v="transportadora desplazada de la llenadora"/>
    <s v="ajuste"/>
    <n v="47"/>
    <s v="noviembre"/>
    <s v="T"/>
    <m/>
    <s v="no"/>
    <m/>
    <m/>
    <m/>
  </r>
  <r>
    <n v="156000"/>
    <x v="3"/>
    <s v="Moreno"/>
    <x v="16"/>
    <d v="2020-02-20T00:00:00"/>
    <s v="Martín"/>
    <s v="Mantenimiento Electrico"/>
    <d v="2023-11-23T00:00:00"/>
    <d v="1899-12-30T20:31:10"/>
    <d v="2023-11-23T00:00:00"/>
    <d v="1899-12-30T20:37:21"/>
    <n v="371"/>
    <n v="6.1833333333333336"/>
    <s v="microparada"/>
    <s v="microparada"/>
    <n v="47"/>
    <s v="noviembre"/>
    <s v="T"/>
    <m/>
    <s v="microparada"/>
    <m/>
    <m/>
    <m/>
  </r>
  <r>
    <n v="156001"/>
    <x v="9"/>
    <s v="Moreno"/>
    <x v="6"/>
    <d v="2021-03-03T00:00:00"/>
    <s v="Martín"/>
    <s v="Mantenimiento Mecanico"/>
    <d v="2023-11-23T00:00:00"/>
    <d v="1899-12-30T20:33:36"/>
    <d v="2023-11-23T00:00:00"/>
    <d v="1899-12-30T21:11:38"/>
    <n v="2282"/>
    <n v="38.033333333333331"/>
    <s v="llenadora se ajusta válvula de tres vías"/>
    <s v="ajuste"/>
    <n v="47"/>
    <s v="noviembre"/>
    <s v="T"/>
    <m/>
    <s v="no"/>
    <m/>
    <m/>
    <m/>
  </r>
  <r>
    <n v="156002"/>
    <x v="19"/>
    <s v="Moreno"/>
    <x v="19"/>
    <d v="2018-11-01T00:00:00"/>
    <s v="-"/>
    <s v="Mantenimiento Mecanico"/>
    <d v="2023-11-23T00:00:00"/>
    <d v="1899-12-30T21:11:57"/>
    <d v="2023-11-23T00:00:00"/>
    <d v="1899-12-30T21:14:53"/>
    <n v="176"/>
    <n v="2.9333333333333331"/>
    <s v="microparada"/>
    <s v="microparada"/>
    <n v="47"/>
    <s v="noviembre"/>
    <s v="T"/>
    <m/>
    <s v="microparada"/>
    <m/>
    <m/>
    <m/>
  </r>
  <r>
    <n v="156003"/>
    <x v="21"/>
    <s v="Moreno"/>
    <x v="7"/>
    <d v="2018-11-01T00:00:00"/>
    <s v="-"/>
    <s v="Mantenimiento Electrico"/>
    <d v="2023-11-24T00:00:00"/>
    <d v="1899-12-30T06:27:43"/>
    <d v="2023-11-24T00:00:00"/>
    <d v="1899-12-30T07:11:42"/>
    <n v="2639"/>
    <n v="43.983333333333334"/>
    <s v="sin informacion"/>
    <s v="sin informacion"/>
    <n v="47"/>
    <s v="noviembre"/>
    <s v="M"/>
    <m/>
    <s v="sin informacion"/>
    <m/>
    <m/>
    <m/>
  </r>
  <r>
    <n v="156004"/>
    <x v="1"/>
    <s v="Moreno"/>
    <x v="2"/>
    <d v="2020-10-16T00:00:00"/>
    <s v="Martín"/>
    <s v="Mantenimiento Electrico"/>
    <d v="2023-11-24T00:00:00"/>
    <d v="1899-12-30T06:28:05"/>
    <d v="2023-11-24T00:00:00"/>
    <d v="1899-12-30T07:01:05"/>
    <n v="1980"/>
    <n v="33"/>
    <s v="sin informacion"/>
    <s v="sin informacion"/>
    <n v="47"/>
    <s v="noviembre"/>
    <s v="M"/>
    <m/>
    <s v="sin informacion"/>
    <m/>
    <m/>
    <m/>
  </r>
  <r>
    <n v="156005"/>
    <x v="9"/>
    <s v="Moreno"/>
    <x v="6"/>
    <d v="2021-03-03T00:00:00"/>
    <s v="Martín"/>
    <s v="Mantenimiento Mecanico"/>
    <d v="2023-11-24T00:00:00"/>
    <d v="1899-12-30T06:28:36"/>
    <d v="2023-11-24T00:00:00"/>
    <d v="1899-12-30T07:57:13"/>
    <n v="5317"/>
    <n v="88.61666666666666"/>
    <s v=" válvula con tuerca floja, se realiza limpieza, se cambian oring y juntas"/>
    <s v="ajuste"/>
    <n v="47"/>
    <s v="noviembre"/>
    <s v="M"/>
    <m/>
    <s v="si"/>
    <m/>
    <m/>
    <m/>
  </r>
  <r>
    <n v="156007"/>
    <x v="1"/>
    <s v="Moreno"/>
    <x v="2"/>
    <d v="2020-10-16T00:00:00"/>
    <s v="Martín"/>
    <s v="Mantenimiento Electrico"/>
    <d v="2023-11-24T00:00:00"/>
    <d v="1899-12-30T07:19:54"/>
    <d v="2023-11-24T00:00:00"/>
    <d v="1899-12-30T07:31:52"/>
    <n v="718"/>
    <n v="11.966666666666667"/>
    <s v="regulación"/>
    <s v="ajuste"/>
    <n v="47"/>
    <s v="noviembre"/>
    <s v="M"/>
    <m/>
    <s v="no"/>
    <m/>
    <m/>
    <m/>
  </r>
  <r>
    <n v="156009"/>
    <x v="1"/>
    <s v="Moreno"/>
    <x v="2"/>
    <d v="2020-10-16T00:00:00"/>
    <s v="Martín"/>
    <s v="Mantenimiento Electrico"/>
    <d v="2023-11-24T00:00:00"/>
    <d v="1899-12-30T07:32:11"/>
    <d v="2023-11-24T00:00:00"/>
    <d v="1899-12-30T07:52:57"/>
    <n v="1246"/>
    <n v="20.766666666666666"/>
    <s v="regulación"/>
    <s v="ajuste"/>
    <n v="47"/>
    <s v="noviembre"/>
    <s v="M"/>
    <m/>
    <s v="no"/>
    <m/>
    <m/>
    <m/>
  </r>
  <r>
    <n v="156012"/>
    <x v="6"/>
    <s v="Moreno"/>
    <x v="1"/>
    <d v="2018-11-01T00:00:00"/>
    <s v="-"/>
    <s v="Mantenimiento Mecanico"/>
    <d v="2023-11-24T00:00:00"/>
    <d v="1899-12-30T08:24:25"/>
    <d v="2023-11-24T00:00:00"/>
    <d v="1899-12-30T09:06:48"/>
    <n v="2543"/>
    <n v="42.383333333333333"/>
    <s v="sin informacion"/>
    <s v="sin informacion"/>
    <n v="47"/>
    <s v="noviembre"/>
    <s v="M"/>
    <m/>
    <s v="sin informacion"/>
    <m/>
    <m/>
    <m/>
  </r>
  <r>
    <n v="156014"/>
    <x v="0"/>
    <s v="Moreno"/>
    <x v="22"/>
    <d v="2020-02-12T00:00:00"/>
    <s v="Martín"/>
    <s v="Mantenimiento Electrico"/>
    <d v="2023-11-24T00:00:00"/>
    <d v="1899-12-30T09:02:10"/>
    <d v="2023-11-24T00:00:00"/>
    <d v="1899-12-30T09:07:04"/>
    <n v="294"/>
    <n v="4.9000000000000004"/>
    <s v="microparada"/>
    <s v="microparada"/>
    <n v="47"/>
    <s v="noviembre"/>
    <s v="M"/>
    <m/>
    <s v="microparada"/>
    <m/>
    <m/>
    <m/>
  </r>
  <r>
    <n v="156016"/>
    <x v="22"/>
    <s v="Moreno"/>
    <x v="19"/>
    <d v="2021-08-24T00:00:00"/>
    <s v="Sebastian "/>
    <s v="Mantenimiento Mecanico"/>
    <d v="2023-11-24T00:00:00"/>
    <d v="1899-12-30T09:02:57"/>
    <d v="2023-11-24T00:00:00"/>
    <d v="1899-12-30T09:46:14"/>
    <n v="2597"/>
    <n v="43.283333333333331"/>
    <s v="sin informacion"/>
    <s v="sin informacion"/>
    <n v="47"/>
    <s v="noviembre"/>
    <s v="M"/>
    <m/>
    <s v="sin informacion"/>
    <m/>
    <m/>
    <m/>
  </r>
  <r>
    <n v="156018"/>
    <x v="0"/>
    <s v="Moreno"/>
    <x v="18"/>
    <d v="2018-11-01T00:00:00"/>
    <s v="-"/>
    <s v="Mantenimiento Mecanico"/>
    <d v="2023-11-24T00:00:00"/>
    <d v="1899-12-30T09:12:31"/>
    <d v="2023-11-24T00:00:00"/>
    <d v="1899-12-30T10:31:30"/>
    <n v="4739"/>
    <n v="78.983333333333334"/>
    <s v="se realizan ajustes de nivelación de electro iman"/>
    <s v="ajuste"/>
    <n v="47"/>
    <s v="noviembre"/>
    <s v="M"/>
    <m/>
    <s v="no"/>
    <m/>
    <m/>
    <m/>
  </r>
  <r>
    <n v="156026"/>
    <x v="22"/>
    <s v="Moreno"/>
    <x v="19"/>
    <d v="2021-08-24T00:00:00"/>
    <s v="Sebastian "/>
    <s v="Mantenimiento Electrico"/>
    <d v="2023-11-24T00:00:00"/>
    <d v="1899-12-30T09:50:34"/>
    <d v="2023-11-24T00:00:00"/>
    <d v="1899-12-30T09:54:04"/>
    <n v="210"/>
    <n v="3.5"/>
    <s v="microparada"/>
    <s v="microparada"/>
    <n v="47"/>
    <s v="noviembre"/>
    <s v="M"/>
    <m/>
    <s v="microparada"/>
    <m/>
    <m/>
    <m/>
  </r>
  <r>
    <n v="156027"/>
    <x v="22"/>
    <s v="Moreno"/>
    <x v="19"/>
    <d v="2021-08-24T00:00:00"/>
    <s v="Sebastian "/>
    <s v="Mantenimiento Electrico"/>
    <d v="2023-11-24T00:00:00"/>
    <d v="1899-12-30T09:59:11"/>
    <d v="2023-11-24T00:00:00"/>
    <d v="1899-12-30T11:15:01"/>
    <n v="4550"/>
    <n v="75.833333333333329"/>
    <s v="sin informacion"/>
    <s v="sin informacion"/>
    <n v="47"/>
    <s v="noviembre"/>
    <s v="M"/>
    <m/>
    <s v="sin informacion"/>
    <m/>
    <m/>
    <m/>
  </r>
  <r>
    <n v="156038"/>
    <x v="0"/>
    <s v="Moreno"/>
    <x v="18"/>
    <d v="2018-11-01T00:00:00"/>
    <s v="-"/>
    <s v="Mantenimiento Mecanico"/>
    <d v="2023-11-24T00:00:00"/>
    <d v="1899-12-30T11:42:40"/>
    <d v="2023-11-24T00:00:00"/>
    <d v="1899-12-30T12:10:20"/>
    <n v="1660"/>
    <n v="27.666666666666668"/>
    <s v="sin informacion"/>
    <s v="sin informacion"/>
    <n v="47"/>
    <s v="noviembre"/>
    <s v="M"/>
    <m/>
    <s v="sin informacion"/>
    <m/>
    <m/>
    <m/>
  </r>
  <r>
    <n v="156061"/>
    <x v="22"/>
    <s v="Moreno"/>
    <x v="19"/>
    <d v="2021-08-24T00:00:00"/>
    <s v="Sebastian "/>
    <s v="Mantenimiento Mecanico"/>
    <d v="2023-11-24T00:00:00"/>
    <d v="1899-12-30T14:26:26"/>
    <d v="2023-11-24T00:00:00"/>
    <d v="1899-12-30T14:28:34"/>
    <n v="128"/>
    <n v="2.1333333333333333"/>
    <s v="microparada"/>
    <s v="microparada"/>
    <n v="47"/>
    <s v="noviembre"/>
    <s v="T"/>
    <m/>
    <s v="microparada"/>
    <m/>
    <m/>
    <m/>
  </r>
  <r>
    <n v="156070"/>
    <x v="44"/>
    <s v="Moreno"/>
    <x v="18"/>
    <d v="2018-11-01T00:00:00"/>
    <s v="-"/>
    <s v="Mantenimiento Mecanico"/>
    <d v="2023-11-24T00:00:00"/>
    <d v="1899-12-30T16:44:40"/>
    <d v="2023-11-24T00:00:00"/>
    <d v="1899-12-30T16:50:02"/>
    <n v="322"/>
    <n v="5.3666666666666663"/>
    <s v="microparada"/>
    <s v="microparada"/>
    <n v="47"/>
    <s v="noviembre"/>
    <s v="T"/>
    <m/>
    <s v="microparada"/>
    <m/>
    <m/>
    <m/>
  </r>
  <r>
    <n v="156071"/>
    <x v="0"/>
    <s v="Moreno"/>
    <x v="0"/>
    <d v="2018-11-01T00:00:00"/>
    <s v="-"/>
    <s v="Mantenimiento Mecanico"/>
    <d v="2023-11-24T00:00:00"/>
    <d v="1899-12-30T16:50:26"/>
    <d v="2023-11-24T00:00:00"/>
    <d v="1899-12-30T17:14:01"/>
    <n v="1415"/>
    <n v="23.583333333333332"/>
    <s v="se cambia resorte de mordaza"/>
    <s v="ajuste"/>
    <n v="47"/>
    <s v="noviembre"/>
    <s v="T"/>
    <m/>
    <s v="si"/>
    <m/>
    <m/>
    <m/>
  </r>
  <r>
    <n v="156073"/>
    <x v="0"/>
    <s v="Moreno"/>
    <x v="2"/>
    <d v="2018-11-01T00:00:00"/>
    <s v="-"/>
    <s v="Mantenimiento Electrico"/>
    <d v="2023-11-24T00:00:00"/>
    <d v="1899-12-30T17:07:42"/>
    <d v="2023-11-24T00:00:00"/>
    <d v="1899-12-30T17:52:31"/>
    <n v="2689"/>
    <n v="44.81666666666667"/>
    <s v="sin informacion"/>
    <s v="sin informacion"/>
    <n v="47"/>
    <s v="noviembre"/>
    <s v="T"/>
    <m/>
    <s v="sin informacion"/>
    <m/>
    <m/>
    <m/>
  </r>
  <r>
    <n v="156075"/>
    <x v="0"/>
    <s v="Moreno"/>
    <x v="0"/>
    <d v="2018-11-01T00:00:00"/>
    <s v="-"/>
    <s v="Mantenimiento Mecanico"/>
    <d v="2023-11-24T00:00:00"/>
    <d v="1899-12-30T17:17:16"/>
    <d v="2023-11-24T00:00:00"/>
    <d v="1899-12-30T17:22:42"/>
    <n v="326"/>
    <n v="5.4333333333333336"/>
    <s v="microparada"/>
    <s v="microparada"/>
    <n v="47"/>
    <s v="noviembre"/>
    <s v="T"/>
    <m/>
    <s v="microparada"/>
    <m/>
    <m/>
    <m/>
  </r>
  <r>
    <n v="156084"/>
    <x v="19"/>
    <s v="Moreno"/>
    <x v="12"/>
    <d v="2020-02-21T00:00:00"/>
    <s v="Martín"/>
    <s v="Mantenimiento Mecanico"/>
    <d v="2023-11-24T00:00:00"/>
    <d v="1899-12-30T18:14:27"/>
    <d v="2023-11-24T00:00:00"/>
    <d v="1899-12-30T19:06:36"/>
    <n v="3129"/>
    <n v="52.15"/>
    <s v="celofanadora regulación"/>
    <s v="ajuste"/>
    <n v="47"/>
    <s v="noviembre"/>
    <s v="T"/>
    <m/>
    <s v="no"/>
    <m/>
    <m/>
    <m/>
  </r>
  <r>
    <n v="156088"/>
    <x v="19"/>
    <s v="Moreno"/>
    <x v="12"/>
    <d v="2020-02-21T00:00:00"/>
    <s v="Martín"/>
    <s v="Mantenimiento Mecanico"/>
    <d v="2023-11-24T00:00:00"/>
    <d v="1899-12-30T20:12:14"/>
    <d v="2023-11-24T00:00:00"/>
    <d v="1899-12-30T21:33:18"/>
    <n v="4864"/>
    <n v="81.066666666666663"/>
    <s v="sin informacion"/>
    <s v="sin informacion"/>
    <n v="47"/>
    <s v="noviembre"/>
    <s v="T"/>
    <m/>
    <s v="sin informacion"/>
    <m/>
    <m/>
    <m/>
  </r>
  <r>
    <n v="156089"/>
    <x v="3"/>
    <s v="Moreno"/>
    <x v="6"/>
    <d v="2018-11-01T00:00:00"/>
    <s v="-"/>
    <s v="Mantenimiento Mecanico"/>
    <d v="2023-11-24T00:00:00"/>
    <d v="1899-12-30T20:12:38"/>
    <d v="2023-11-24T00:00:00"/>
    <d v="1899-12-30T20:40:14"/>
    <n v="1656"/>
    <n v="27.6"/>
    <s v="sin informacion"/>
    <s v="sin informacion"/>
    <n v="47"/>
    <s v="noviembre"/>
    <s v="T"/>
    <m/>
    <s v="sin informacion"/>
    <m/>
    <m/>
    <m/>
  </r>
  <r>
    <n v="156092"/>
    <x v="17"/>
    <s v="Moreno"/>
    <x v="11"/>
    <d v="2021-03-08T00:00:00"/>
    <s v="Martín"/>
    <s v="Mantenimiento Mecanico"/>
    <d v="2023-11-24T00:00:00"/>
    <d v="1899-12-30T20:25:09"/>
    <d v="2023-11-25T00:00:00"/>
    <d v="1899-12-30T06:00:28"/>
    <n v="34519"/>
    <n v="575.31666666666672"/>
    <s v="error de tipeo"/>
    <s v="no aplica"/>
    <n v="48"/>
    <s v="noviembre"/>
    <s v="T"/>
    <m/>
    <s v="no aplica"/>
    <m/>
    <m/>
    <m/>
  </r>
  <r>
    <n v="156095"/>
    <x v="0"/>
    <s v="Moreno"/>
    <x v="2"/>
    <d v="2018-11-01T00:00:00"/>
    <s v="-"/>
    <s v="Mantenimiento Mecanico"/>
    <d v="2023-11-24T00:00:00"/>
    <d v="1899-12-30T21:33:18"/>
    <d v="2023-11-24T00:00:00"/>
    <d v="1899-12-30T21:36:01"/>
    <n v="163"/>
    <n v="2.7166666666666668"/>
    <s v="microparada"/>
    <s v="microparada"/>
    <n v="47"/>
    <s v="noviembre"/>
    <s v="T"/>
    <m/>
    <s v="microparada"/>
    <m/>
    <m/>
    <m/>
  </r>
  <r>
    <n v="156096"/>
    <x v="0"/>
    <s v="Moreno"/>
    <x v="2"/>
    <d v="2018-11-01T00:00:00"/>
    <s v="-"/>
    <s v="Mantenimiento Mecanico"/>
    <d v="2023-11-24T00:00:00"/>
    <d v="1899-12-30T21:36:10"/>
    <d v="2023-11-25T00:00:00"/>
    <d v="1899-12-30T06:00:40"/>
    <n v="30270"/>
    <n v="504.5"/>
    <s v="se fue de punto llenadora"/>
    <s v="ajuste"/>
    <n v="48"/>
    <s v="noviembre"/>
    <s v="T"/>
    <m/>
    <s v="no"/>
    <m/>
    <m/>
    <m/>
  </r>
  <r>
    <n v="156170"/>
    <x v="0"/>
    <s v="Moreno"/>
    <x v="3"/>
    <d v="2021-02-04T00:00:00"/>
    <s v="Victor"/>
    <s v="Mantenimiento Mecanico"/>
    <d v="2023-11-27T00:00:00"/>
    <d v="1899-12-30T06:32:21"/>
    <d v="2023-11-27T00:00:00"/>
    <d v="1899-12-30T06:48:48"/>
    <n v="987"/>
    <n v="16.45"/>
    <s v="problema desde entrada desde proceso"/>
    <s v="ajuste"/>
    <n v="48"/>
    <s v="noviembre"/>
    <s v="M"/>
    <m/>
    <s v="no"/>
    <m/>
    <m/>
    <m/>
  </r>
  <r>
    <n v="156171"/>
    <x v="6"/>
    <s v="Moreno"/>
    <x v="7"/>
    <d v="2023-07-19T00:00:00"/>
    <s v="Juan Manuel"/>
    <s v="Mantenimiento Electrico"/>
    <d v="2023-11-27T00:00:00"/>
    <d v="1899-12-30T06:44:37"/>
    <d v="2023-11-27T00:00:00"/>
    <d v="1899-12-30T06:46:22"/>
    <n v="105"/>
    <n v="1.75"/>
    <s v="microparada"/>
    <s v="microparada"/>
    <n v="48"/>
    <s v="noviembre"/>
    <s v="M"/>
    <m/>
    <s v="microparada"/>
    <m/>
    <m/>
    <m/>
  </r>
  <r>
    <n v="156172"/>
    <x v="0"/>
    <s v="Moreno"/>
    <x v="22"/>
    <d v="2020-02-12T00:00:00"/>
    <s v="Martín"/>
    <s v="Mantenimiento Mecanico"/>
    <d v="2023-11-27T00:00:00"/>
    <d v="1899-12-30T06:52:10"/>
    <d v="2023-11-27T00:00:00"/>
    <d v="1899-12-30T06:52:18"/>
    <n v="8"/>
    <n v="0.13333333333333333"/>
    <s v="microparada"/>
    <s v="microparada"/>
    <n v="48"/>
    <s v="noviembre"/>
    <s v="M"/>
    <m/>
    <s v="microparada"/>
    <m/>
    <m/>
    <m/>
  </r>
  <r>
    <n v="156174"/>
    <x v="0"/>
    <s v="Moreno"/>
    <x v="22"/>
    <d v="2020-02-12T00:00:00"/>
    <s v="Martín"/>
    <s v="Mantenimiento Mecanico"/>
    <d v="2023-11-27T00:00:00"/>
    <d v="1899-12-30T06:52:40"/>
    <d v="2023-11-27T00:00:00"/>
    <d v="1899-12-30T07:34:15"/>
    <n v="2495"/>
    <n v="41.583333333333336"/>
    <s v="problemas con vacío"/>
    <s v="ajuste"/>
    <n v="48"/>
    <s v="noviembre"/>
    <s v="M"/>
    <m/>
    <s v="no"/>
    <m/>
    <m/>
    <m/>
  </r>
  <r>
    <n v="156177"/>
    <x v="37"/>
    <s v="Moreno"/>
    <x v="9"/>
    <d v="2018-11-01T00:00:00"/>
    <s v="-"/>
    <s v="Mantenimiento Mecanico"/>
    <d v="2023-11-27T00:00:00"/>
    <d v="1899-12-30T07:37:23"/>
    <d v="2023-11-27T00:00:00"/>
    <d v="1899-12-30T09:14:44"/>
    <n v="5841"/>
    <n v="97.35"/>
    <s v="entrada de puente de bombas desplazado con respecto a la estrella"/>
    <s v="ajuste"/>
    <n v="48"/>
    <s v="noviembre"/>
    <s v="M"/>
    <m/>
    <s v="no"/>
    <m/>
    <m/>
    <m/>
  </r>
  <r>
    <n v="156180"/>
    <x v="37"/>
    <s v="Moreno"/>
    <x v="5"/>
    <d v="2018-11-01T00:00:00"/>
    <s v="-"/>
    <s v="Mantenimiento Mecanico"/>
    <d v="2023-11-27T00:00:00"/>
    <d v="1899-12-30T09:48:36"/>
    <d v="2023-11-27T00:00:00"/>
    <d v="1899-12-30T11:48:12"/>
    <n v="7176"/>
    <n v="119.6"/>
    <s v="se cambia tornillo de placas de vibracion de bombas y se repasa roscas golpeadas"/>
    <s v="rotura"/>
    <n v="48"/>
    <s v="noviembre"/>
    <s v="M"/>
    <m/>
    <s v="si"/>
    <m/>
    <m/>
    <m/>
  </r>
  <r>
    <n v="156185"/>
    <x v="9"/>
    <s v="Moreno"/>
    <x v="6"/>
    <d v="2021-03-03T00:00:00"/>
    <s v="Martín"/>
    <s v="Mantenimiento Mecanico"/>
    <d v="2023-11-27T00:00:00"/>
    <d v="1899-12-30T10:33:16"/>
    <d v="2023-11-27T00:00:00"/>
    <d v="1899-12-30T11:48:44"/>
    <n v="4528"/>
    <n v="75.466666666666669"/>
    <s v="sin informacion"/>
    <s v="sin informacion"/>
    <n v="48"/>
    <s v="noviembre"/>
    <s v="M"/>
    <m/>
    <s v="sin informacion"/>
    <m/>
    <m/>
    <m/>
  </r>
  <r>
    <n v="156187"/>
    <x v="19"/>
    <s v="Moreno"/>
    <x v="10"/>
    <d v="2023-05-17T00:00:00"/>
    <s v="Juan Manuel"/>
    <s v="Mantenimiento Mecanico"/>
    <d v="2023-11-27T00:00:00"/>
    <d v="1899-12-30T11:15:40"/>
    <d v="2023-11-27T00:00:00"/>
    <d v="1899-12-30T11:40:45"/>
    <n v="1505"/>
    <n v="25.083333333333332"/>
    <s v=" celofanadora se iba a falla cortaba mal"/>
    <s v="ajuste"/>
    <n v="48"/>
    <s v="noviembre"/>
    <s v="M"/>
    <m/>
    <s v="no"/>
    <m/>
    <m/>
    <m/>
  </r>
  <r>
    <n v="156191"/>
    <x v="19"/>
    <s v="Moreno"/>
    <x v="10"/>
    <d v="2023-05-17T00:00:00"/>
    <s v="Juan Manuel"/>
    <s v="Mantenimiento Mecanico"/>
    <d v="2023-11-27T00:00:00"/>
    <d v="1899-12-30T12:01:15"/>
    <d v="2023-11-27T00:00:00"/>
    <d v="1899-12-30T12:55:38"/>
    <n v="3263"/>
    <n v="54.383333333333333"/>
    <s v="se da tensión a correa de motor de pinzas"/>
    <s v="ajuste"/>
    <n v="48"/>
    <s v="noviembre"/>
    <s v="M"/>
    <m/>
    <s v="no"/>
    <m/>
    <m/>
    <m/>
  </r>
  <r>
    <n v="156194"/>
    <x v="0"/>
    <s v="Moreno"/>
    <x v="7"/>
    <d v="2018-11-01T00:00:00"/>
    <s v="-"/>
    <s v="Mantenimiento Electrico"/>
    <d v="2023-11-27T00:00:00"/>
    <d v="1899-12-30T12:25:20"/>
    <d v="2023-11-27T00:00:00"/>
    <d v="1899-12-30T12:51:02"/>
    <n v="1542"/>
    <n v="25.7"/>
    <s v="Regulacion de sensor"/>
    <s v="ajuste"/>
    <n v="48"/>
    <s v="noviembre"/>
    <s v="M"/>
    <m/>
    <s v="no"/>
    <m/>
    <m/>
    <m/>
  </r>
  <r>
    <n v="156203"/>
    <x v="19"/>
    <s v="Moreno"/>
    <x v="12"/>
    <d v="2020-02-21T00:00:00"/>
    <s v="Martín"/>
    <s v="Mantenimiento Mecanico"/>
    <d v="2023-11-27T00:00:00"/>
    <d v="1899-12-30T14:40:54"/>
    <d v="2023-11-27T00:00:00"/>
    <d v="1899-12-30T15:41:21"/>
    <n v="3627"/>
    <n v="60.45"/>
    <s v="celofanadora se cambió bandas de entrada de estuches"/>
    <s v="rotura"/>
    <n v="48"/>
    <s v="noviembre"/>
    <s v="T"/>
    <m/>
    <s v="si"/>
    <m/>
    <m/>
    <m/>
  </r>
  <r>
    <n v="156207"/>
    <x v="0"/>
    <s v="Moreno"/>
    <x v="2"/>
    <d v="2018-11-01T00:00:00"/>
    <s v="-"/>
    <s v="Mantenimiento Electrico"/>
    <d v="2023-11-27T00:00:00"/>
    <d v="1899-12-30T14:43:24"/>
    <d v="2023-11-27T00:00:00"/>
    <d v="1899-12-30T15:01:10"/>
    <n v="1066"/>
    <n v="17.766666666666666"/>
    <s v="se cambio mouse"/>
    <s v="ajuste"/>
    <n v="48"/>
    <s v="noviembre"/>
    <s v="T"/>
    <m/>
    <s v="si"/>
    <m/>
    <m/>
    <m/>
  </r>
  <r>
    <n v="156211"/>
    <x v="3"/>
    <s v="Moreno"/>
    <x v="5"/>
    <d v="2018-11-01T00:00:00"/>
    <s v="-"/>
    <s v="Mantenimiento Mecanico"/>
    <d v="2023-11-27T00:00:00"/>
    <d v="1899-12-30T15:11:57"/>
    <d v="2023-11-27T00:00:00"/>
    <d v="1899-12-30T15:12:08"/>
    <n v="11"/>
    <n v="0.18333333333333332"/>
    <s v="microparada"/>
    <s v="microparada"/>
    <n v="48"/>
    <s v="noviembre"/>
    <s v="T"/>
    <m/>
    <s v="microparada"/>
    <m/>
    <m/>
    <m/>
  </r>
  <r>
    <n v="156212"/>
    <x v="42"/>
    <s v="Moreno"/>
    <x v="5"/>
    <d v="2019-10-08T00:00:00"/>
    <s v="Martín"/>
    <s v="Mantenimiento Electrico"/>
    <d v="2023-11-27T00:00:00"/>
    <d v="1899-12-30T15:12:19"/>
    <d v="2023-11-27T00:00:00"/>
    <d v="1899-12-30T17:20:31"/>
    <n v="7692"/>
    <n v="128.19999999999999"/>
    <s v="regulación de sensor de Transfer"/>
    <s v="ajuste"/>
    <n v="48"/>
    <s v="noviembre"/>
    <s v="T"/>
    <m/>
    <s v="no"/>
    <m/>
    <m/>
    <m/>
  </r>
  <r>
    <n v="156214"/>
    <x v="0"/>
    <s v="Moreno"/>
    <x v="18"/>
    <d v="2018-11-01T00:00:00"/>
    <s v="-"/>
    <s v="Mantenimiento Electrico"/>
    <d v="2023-11-27T00:00:00"/>
    <d v="1899-12-30T15:21:32"/>
    <d v="2023-11-27T00:00:00"/>
    <d v="1899-12-30T15:34:14"/>
    <n v="762"/>
    <n v="12.7"/>
    <s v="seguidor de leva suelto"/>
    <s v="ajuste"/>
    <n v="48"/>
    <s v="noviembre"/>
    <s v="T"/>
    <m/>
    <s v="no"/>
    <m/>
    <m/>
    <m/>
  </r>
  <r>
    <n v="156215"/>
    <x v="0"/>
    <s v="Moreno"/>
    <x v="18"/>
    <d v="2018-11-01T00:00:00"/>
    <s v="-"/>
    <s v="Mantenimiento Mecanico"/>
    <d v="2023-11-27T00:00:00"/>
    <d v="1899-12-30T15:34:25"/>
    <d v="2023-11-27T00:00:00"/>
    <d v="1899-12-30T17:47:19"/>
    <n v="7974"/>
    <n v="132.9"/>
    <s v="se cambia sensor inductivo por qué el seguidor de leva al soltarse lo rompe"/>
    <s v="rotura"/>
    <n v="48"/>
    <s v="noviembre"/>
    <s v="T"/>
    <m/>
    <s v="si"/>
    <m/>
    <m/>
    <m/>
  </r>
  <r>
    <n v="156220"/>
    <x v="37"/>
    <s v="Moreno"/>
    <x v="5"/>
    <d v="2018-11-01T00:00:00"/>
    <s v="-"/>
    <s v="Mantenimiento Electrico"/>
    <d v="2023-11-27T00:00:00"/>
    <d v="1899-12-30T16:23:27"/>
    <d v="2023-11-27T00:00:00"/>
    <d v="1899-12-30T16:28:43"/>
    <n v="316"/>
    <n v="5.2666666666666666"/>
    <s v="microparada"/>
    <s v="microparada"/>
    <n v="48"/>
    <s v="noviembre"/>
    <s v="T"/>
    <m/>
    <s v="microparada"/>
    <m/>
    <m/>
    <m/>
  </r>
  <r>
    <n v="156222"/>
    <x v="0"/>
    <s v="Moreno"/>
    <x v="5"/>
    <d v="2018-11-01T00:00:00"/>
    <s v="-"/>
    <s v="Mantenimiento Electrico"/>
    <d v="2023-11-27T00:00:00"/>
    <d v="1899-12-30T17:21:27"/>
    <d v="2023-11-27T00:00:00"/>
    <d v="1899-12-30T19:51:44"/>
    <n v="9017"/>
    <n v="150.28333333333333"/>
    <s v="problema por doble llenado"/>
    <s v="ajuste"/>
    <n v="48"/>
    <s v="noviembre"/>
    <s v="T"/>
    <m/>
    <s v="no"/>
    <m/>
    <m/>
    <m/>
  </r>
  <r>
    <n v="156223"/>
    <x v="0"/>
    <s v="Moreno"/>
    <x v="12"/>
    <d v="2018-11-01T00:00:00"/>
    <s v="-"/>
    <s v="Mantenimiento Mecanico"/>
    <d v="2023-11-27T00:00:00"/>
    <d v="1899-12-30T17:33:38"/>
    <d v="2023-11-27T00:00:00"/>
    <d v="1899-12-30T17:50:32"/>
    <n v="1014"/>
    <n v="16.899999999999999"/>
    <s v="se limpia burkert"/>
    <s v="ajuste"/>
    <n v="48"/>
    <s v="noviembre"/>
    <s v="T"/>
    <m/>
    <s v="no"/>
    <m/>
    <m/>
    <m/>
  </r>
  <r>
    <n v="156226"/>
    <x v="1"/>
    <s v="Moreno"/>
    <x v="2"/>
    <d v="2020-10-16T00:00:00"/>
    <s v="Martín"/>
    <s v="Mantenimiento Mecanico"/>
    <d v="2023-11-27T00:00:00"/>
    <d v="1899-12-30T18:00:09"/>
    <d v="2023-11-27T00:00:00"/>
    <d v="1899-12-30T18:08:09"/>
    <n v="480"/>
    <n v="8"/>
    <s v="microparada"/>
    <s v="microparada"/>
    <n v="48"/>
    <s v="noviembre"/>
    <s v="T"/>
    <m/>
    <s v="microparada"/>
    <m/>
    <m/>
    <m/>
  </r>
  <r>
    <n v="156233"/>
    <x v="1"/>
    <s v="Moreno"/>
    <x v="2"/>
    <d v="2020-10-16T00:00:00"/>
    <s v="Martín"/>
    <s v="Mantenimiento Electrico"/>
    <d v="2023-11-28T00:00:00"/>
    <d v="1899-12-30T06:08:20"/>
    <d v="2023-11-28T00:00:00"/>
    <d v="1899-12-30T06:28:51"/>
    <n v="1231"/>
    <n v="20.516666666666666"/>
    <s v="regulación"/>
    <s v="ajuste"/>
    <n v="48"/>
    <s v="noviembre"/>
    <s v="M"/>
    <m/>
    <s v="no"/>
    <m/>
    <m/>
    <m/>
  </r>
  <r>
    <n v="156234"/>
    <x v="0"/>
    <s v="Moreno"/>
    <x v="5"/>
    <d v="2018-11-01T00:00:00"/>
    <s v="-"/>
    <s v="Mantenimiento Electrico"/>
    <d v="2023-11-28T00:00:00"/>
    <d v="1899-12-30T06:17:16"/>
    <d v="2023-11-28T00:00:00"/>
    <d v="1899-12-30T06:39:32"/>
    <n v="1336"/>
    <n v="22.266666666666666"/>
    <s v="regulación"/>
    <s v="ajuste"/>
    <n v="48"/>
    <s v="noviembre"/>
    <s v="M"/>
    <m/>
    <s v="no"/>
    <m/>
    <m/>
    <m/>
  </r>
  <r>
    <n v="156236"/>
    <x v="2"/>
    <s v="Moreno"/>
    <x v="20"/>
    <d v="2021-10-06T00:00:00"/>
    <s v="Sebastian "/>
    <s v="Mantenimiento Mecanico"/>
    <d v="2023-11-28T00:00:00"/>
    <d v="1899-12-30T07:10:42"/>
    <d v="2023-11-28T00:00:00"/>
    <d v="1899-12-30T08:00:36"/>
    <n v="2994"/>
    <n v="49.9"/>
    <s v="regulación"/>
    <s v="ajuste"/>
    <n v="48"/>
    <s v="noviembre"/>
    <s v="M"/>
    <m/>
    <s v="no"/>
    <m/>
    <m/>
    <m/>
  </r>
  <r>
    <n v="156262"/>
    <x v="32"/>
    <s v="Moreno"/>
    <x v="10"/>
    <d v="2022-07-14T00:00:00"/>
    <s v="Natalio"/>
    <s v="Mantenimiento Mecanico"/>
    <d v="2023-11-28T00:00:00"/>
    <d v="1899-12-30T10:36:18"/>
    <d v="2023-11-28T00:00:00"/>
    <d v="1899-12-30T10:53:49"/>
    <n v="1051"/>
    <n v="17.516666666666666"/>
    <s v="se cambia resorte de cabezal uno de torqueado"/>
    <s v="ajuste"/>
    <n v="48"/>
    <s v="noviembre"/>
    <s v="M"/>
    <m/>
    <s v="si"/>
    <m/>
    <m/>
    <m/>
  </r>
  <r>
    <n v="156284"/>
    <x v="0"/>
    <s v="Moreno"/>
    <x v="5"/>
    <d v="2018-11-01T00:00:00"/>
    <s v="-"/>
    <s v="Mantenimiento Electrico"/>
    <d v="2023-11-28T00:00:00"/>
    <d v="1899-12-30T12:02:59"/>
    <d v="2023-11-28T00:00:00"/>
    <d v="1899-12-30T12:05:46"/>
    <n v="167"/>
    <n v="2.7833333333333332"/>
    <s v="microparada"/>
    <s v="microparada"/>
    <n v="48"/>
    <s v="noviembre"/>
    <s v="M"/>
    <m/>
    <s v="microparada"/>
    <m/>
    <m/>
    <m/>
  </r>
  <r>
    <n v="156323"/>
    <x v="22"/>
    <s v="Moreno"/>
    <x v="19"/>
    <d v="2021-08-24T00:00:00"/>
    <s v="Sebastian "/>
    <s v="Mantenimiento Electrico"/>
    <d v="2023-11-28T00:00:00"/>
    <d v="1899-12-30T14:33:20"/>
    <d v="2023-11-28T00:00:00"/>
    <d v="1899-12-30T14:43:20"/>
    <n v="600"/>
    <n v="10"/>
    <s v="microparada"/>
    <s v="microparada"/>
    <n v="48"/>
    <s v="noviembre"/>
    <s v="T"/>
    <m/>
    <s v="microparada"/>
    <m/>
    <m/>
    <m/>
  </r>
  <r>
    <n v="156349"/>
    <x v="24"/>
    <s v="Moreno"/>
    <x v="19"/>
    <d v="2018-11-01T00:00:00"/>
    <s v="-"/>
    <s v="Mantenimiento Mecanico"/>
    <d v="2023-11-28T00:00:00"/>
    <d v="1899-12-30T16:27:29"/>
    <d v="2023-11-28T00:00:00"/>
    <d v="1899-12-30T17:01:44"/>
    <n v="2055"/>
    <n v="34.25"/>
    <s v="sin informacion"/>
    <s v="sin informacion"/>
    <n v="48"/>
    <s v="noviembre"/>
    <s v="T"/>
    <m/>
    <s v="sin informacion"/>
    <m/>
    <m/>
    <m/>
  </r>
  <r>
    <n v="156365"/>
    <x v="22"/>
    <s v="Moreno"/>
    <x v="19"/>
    <d v="2021-08-24T00:00:00"/>
    <s v="Sebastian "/>
    <s v="Mantenimiento Electrico"/>
    <d v="2023-11-28T00:00:00"/>
    <d v="1899-12-30T18:11:05"/>
    <d v="2023-11-28T00:00:00"/>
    <d v="1899-12-30T19:42:13"/>
    <n v="5468"/>
    <n v="91.13333333333334"/>
    <s v="sin informacion"/>
    <s v="sin informacion"/>
    <n v="48"/>
    <s v="noviembre"/>
    <s v="T"/>
    <m/>
    <s v="sin informacion"/>
    <m/>
    <m/>
    <m/>
  </r>
  <r>
    <n v="156370"/>
    <x v="2"/>
    <s v="Moreno"/>
    <x v="9"/>
    <d v="2018-11-01T00:00:00"/>
    <s v="-"/>
    <s v="Mantenimiento Electrico"/>
    <d v="2023-11-28T00:00:00"/>
    <d v="1899-12-30T19:24:06"/>
    <d v="2023-11-28T00:00:00"/>
    <d v="1899-12-30T19:24:13"/>
    <n v="7"/>
    <n v="0.11666666666666667"/>
    <s v="microparada"/>
    <s v="microparada"/>
    <n v="48"/>
    <s v="noviembre"/>
    <s v="T"/>
    <m/>
    <s v="microparada"/>
    <m/>
    <m/>
    <m/>
  </r>
  <r>
    <n v="156371"/>
    <x v="2"/>
    <s v="Moreno"/>
    <x v="9"/>
    <d v="2018-11-01T00:00:00"/>
    <s v="-"/>
    <s v="Mantenimiento Mecanico"/>
    <d v="2023-11-28T00:00:00"/>
    <d v="1899-12-30T19:24:22"/>
    <m/>
    <m/>
    <n v="51261"/>
    <n v="854.35"/>
    <s v="corte de correa de cangilones"/>
    <s v="rotura"/>
    <n v="1"/>
    <s v="enero"/>
    <s v="T"/>
    <m/>
    <s v="si"/>
    <m/>
    <m/>
    <m/>
  </r>
  <r>
    <n v="156373"/>
    <x v="21"/>
    <s v="Moreno"/>
    <x v="19"/>
    <d v="2018-11-01T00:00:00"/>
    <s v="-"/>
    <s v="Mantenimiento Electrico"/>
    <d v="2023-11-28T00:00:00"/>
    <d v="1899-12-30T19:42:27"/>
    <d v="2023-11-28T00:00:00"/>
    <d v="1899-12-30T20:44:31"/>
    <n v="3724"/>
    <n v="62.06666666666667"/>
    <s v="sin informacion"/>
    <s v="sin informacion"/>
    <n v="48"/>
    <s v="noviembre"/>
    <s v="T"/>
    <m/>
    <s v="sin informacion"/>
    <m/>
    <m/>
    <m/>
  </r>
  <r>
    <n v="156389"/>
    <x v="1"/>
    <s v="Moreno"/>
    <x v="2"/>
    <d v="2020-10-16T00:00:00"/>
    <s v="Martín"/>
    <s v="Mantenimiento Electrico"/>
    <d v="2023-11-29T00:00:00"/>
    <d v="1899-12-30T08:13:41"/>
    <d v="2023-11-29T00:00:00"/>
    <d v="1899-12-30T08:18:55"/>
    <n v="314"/>
    <n v="5.2333333333333334"/>
    <s v="microparada"/>
    <s v="microparada"/>
    <n v="48"/>
    <s v="noviembre"/>
    <s v="M"/>
    <m/>
    <s v="microparada"/>
    <m/>
    <m/>
    <m/>
  </r>
  <r>
    <n v="156392"/>
    <x v="30"/>
    <s v="Moreno"/>
    <x v="11"/>
    <d v="2020-02-20T00:00:00"/>
    <s v="Martín"/>
    <s v="Mantenimiento Electrico"/>
    <d v="2023-11-29T00:00:00"/>
    <d v="1899-12-30T08:25:17"/>
    <d v="2023-11-29T00:00:00"/>
    <d v="1899-12-30T08:30:47"/>
    <n v="330"/>
    <n v="5.5"/>
    <s v="microparada"/>
    <s v="microparada"/>
    <n v="48"/>
    <s v="noviembre"/>
    <s v="M"/>
    <m/>
    <s v="microparada"/>
    <m/>
    <m/>
    <m/>
  </r>
  <r>
    <n v="156400"/>
    <x v="30"/>
    <s v="Moreno"/>
    <x v="11"/>
    <d v="2020-02-20T00:00:00"/>
    <s v="Martín"/>
    <s v="Mantenimiento Electrico"/>
    <d v="2023-11-29T00:00:00"/>
    <d v="1899-12-30T09:15:39"/>
    <d v="2023-11-29T00:00:00"/>
    <d v="1899-12-30T11:46:21"/>
    <n v="9042"/>
    <n v="150.69999999999999"/>
    <s v="cambio de sensor"/>
    <s v="rotura"/>
    <n v="48"/>
    <s v="noviembre"/>
    <s v="M"/>
    <m/>
    <s v="si"/>
    <m/>
    <m/>
    <m/>
  </r>
  <r>
    <n v="156407"/>
    <x v="0"/>
    <s v="Moreno"/>
    <x v="18"/>
    <d v="2018-11-01T00:00:00"/>
    <s v="-"/>
    <s v="Mantenimiento Mecanico"/>
    <d v="2023-11-29T00:00:00"/>
    <d v="1899-12-30T09:43:39"/>
    <d v="2023-11-29T00:00:00"/>
    <d v="1899-12-30T09:54:52"/>
    <n v="673"/>
    <n v="11.216666666666667"/>
    <s v="sin informacion"/>
    <s v="sin informacion"/>
    <n v="48"/>
    <s v="noviembre"/>
    <s v="M"/>
    <m/>
    <s v="sin informacion"/>
    <m/>
    <m/>
    <m/>
  </r>
  <r>
    <n v="156453"/>
    <x v="11"/>
    <s v="Moreno"/>
    <x v="19"/>
    <d v="2018-11-01T00:00:00"/>
    <s v="-"/>
    <s v="Mantenimiento Mecanico"/>
    <d v="2023-11-29T00:00:00"/>
    <d v="1899-12-30T11:46:46"/>
    <d v="2023-11-29T00:00:00"/>
    <d v="1899-12-30T12:45:50"/>
    <n v="3544"/>
    <n v="59.06666666666667"/>
    <s v=" se cambia retea y se fabrica junta de motoreductor  en transferencia"/>
    <s v="ajuste"/>
    <n v="48"/>
    <s v="noviembre"/>
    <s v="M"/>
    <m/>
    <s v="no"/>
    <m/>
    <m/>
    <m/>
  </r>
  <r>
    <n v="156505"/>
    <x v="0"/>
    <s v="Moreno"/>
    <x v="12"/>
    <d v="2018-11-01T00:00:00"/>
    <s v="-"/>
    <s v="Mantenimiento Mecanico"/>
    <d v="2023-11-29T00:00:00"/>
    <d v="1899-12-30T15:03:49"/>
    <d v="2023-11-29T00:00:00"/>
    <d v="1899-12-30T15:25:06"/>
    <n v="1277"/>
    <n v="21.283333333333335"/>
    <s v="sin informacion"/>
    <s v="sin informacion"/>
    <n v="48"/>
    <s v="noviembre"/>
    <s v="T"/>
    <m/>
    <s v="sin informacion"/>
    <m/>
    <m/>
    <m/>
  </r>
  <r>
    <n v="156555"/>
    <x v="0"/>
    <s v="Moreno"/>
    <x v="2"/>
    <d v="2018-11-01T00:00:00"/>
    <s v="-"/>
    <s v="Mantenimiento Mecanico"/>
    <d v="2023-11-29T00:00:00"/>
    <d v="1899-12-30T17:07:15"/>
    <d v="2023-11-29T00:00:00"/>
    <d v="1899-12-30T17:55:24"/>
    <n v="2889"/>
    <n v="48.15"/>
    <s v="se puso a punto la llenadora"/>
    <s v="ajuste"/>
    <n v="48"/>
    <s v="noviembre"/>
    <s v="T"/>
    <m/>
    <s v="no"/>
    <m/>
    <m/>
    <m/>
  </r>
  <r>
    <n v="156559"/>
    <x v="16"/>
    <s v="Moreno"/>
    <x v="9"/>
    <d v="2020-01-13T00:00:00"/>
    <s v="Martín"/>
    <s v="Mantenimiento Mecanico"/>
    <d v="2023-11-29T00:00:00"/>
    <d v="1899-12-30T17:15:25"/>
    <d v="2023-11-29T00:00:00"/>
    <d v="1899-12-30T17:30:28"/>
    <n v="903"/>
    <n v="15.05"/>
    <s v="problema de formato con carril de bomba"/>
    <s v="ajuste"/>
    <n v="48"/>
    <s v="noviembre"/>
    <s v="T"/>
    <m/>
    <s v="no"/>
    <m/>
    <m/>
    <m/>
  </r>
  <r>
    <n v="156566"/>
    <x v="21"/>
    <s v="Moreno"/>
    <x v="14"/>
    <d v="2018-11-01T00:00:00"/>
    <s v="-"/>
    <s v="Mantenimiento Electrico"/>
    <d v="2023-11-29T00:00:00"/>
    <d v="1899-12-30T17:34:20"/>
    <d v="2023-11-29T00:00:00"/>
    <d v="1899-12-30T17:40:48"/>
    <n v="388"/>
    <n v="6.4666666666666668"/>
    <s v="microparada"/>
    <s v="microparada"/>
    <n v="48"/>
    <s v="noviembre"/>
    <s v="T"/>
    <m/>
    <s v="microparada"/>
    <m/>
    <m/>
    <m/>
  </r>
  <r>
    <n v="156576"/>
    <x v="11"/>
    <s v="Moreno"/>
    <x v="1"/>
    <d v="2018-11-01T00:00:00"/>
    <s v="-"/>
    <s v="Mantenimiento Electrico"/>
    <d v="2023-11-29T00:00:00"/>
    <d v="1899-12-30T19:33:48"/>
    <d v="2023-11-29T00:00:00"/>
    <d v="1899-12-30T19:44:32"/>
    <n v="644"/>
    <n v="10.733333333333333"/>
    <s v="regulación"/>
    <s v="ajuste"/>
    <n v="48"/>
    <s v="noviembre"/>
    <s v="T"/>
    <m/>
    <s v="no"/>
    <m/>
    <m/>
    <m/>
  </r>
  <r>
    <n v="156577"/>
    <x v="11"/>
    <s v="Moreno"/>
    <x v="1"/>
    <d v="2018-11-01T00:00:00"/>
    <s v="-"/>
    <s v="Mantenimiento Electrico"/>
    <d v="2023-11-29T00:00:00"/>
    <d v="1899-12-30T19:44:40"/>
    <d v="2023-11-29T00:00:00"/>
    <d v="1899-12-30T19:49:05"/>
    <n v="265"/>
    <n v="4.416666666666667"/>
    <s v="microparada"/>
    <s v="microparada"/>
    <n v="48"/>
    <s v="noviembre"/>
    <s v="T"/>
    <m/>
    <s v="microparada"/>
    <m/>
    <m/>
    <m/>
  </r>
  <r>
    <n v="156597"/>
    <x v="28"/>
    <s v="Moreno"/>
    <x v="6"/>
    <d v="2018-11-01T00:00:00"/>
    <s v="-"/>
    <s v="Mantenimiento Electrico"/>
    <d v="2023-11-30T00:00:00"/>
    <d v="1899-12-30T06:15:03"/>
    <d v="2023-11-30T00:00:00"/>
    <d v="1899-12-30T06:15:58"/>
    <n v="55"/>
    <n v="0.91666666666666663"/>
    <s v="microparada"/>
    <s v="microparada"/>
    <n v="48"/>
    <s v="noviembre"/>
    <s v="M"/>
    <m/>
    <s v="microparada"/>
    <m/>
    <m/>
    <m/>
  </r>
  <r>
    <n v="156600"/>
    <x v="24"/>
    <s v="Moreno"/>
    <x v="19"/>
    <d v="2018-11-01T00:00:00"/>
    <s v="-"/>
    <s v="Mantenimiento Mecanico"/>
    <d v="2023-11-30T00:00:00"/>
    <d v="1899-12-30T06:39:45"/>
    <d v="2023-11-30T00:00:00"/>
    <d v="1899-12-30T07:05:56"/>
    <n v="1571"/>
    <n v="26.183333333333334"/>
    <s v="se hacen agujeros para mover el separador de estuches ya que se agregó un formato mas chico en la línea"/>
    <s v="ajuste"/>
    <n v="48"/>
    <s v="noviembre"/>
    <s v="M"/>
    <m/>
    <s v="no"/>
    <m/>
    <m/>
    <m/>
  </r>
  <r>
    <n v="156608"/>
    <x v="6"/>
    <s v="Moreno"/>
    <x v="10"/>
    <d v="2018-11-01T00:00:00"/>
    <s v="-"/>
    <s v="Mantenimiento Electrico"/>
    <d v="2023-11-30T00:00:00"/>
    <d v="1899-12-30T09:06:47"/>
    <d v="2023-11-30T00:00:00"/>
    <d v="1899-12-30T09:12:04"/>
    <n v="317"/>
    <n v="5.2833333333333332"/>
    <s v="microparada"/>
    <s v="microparada"/>
    <n v="48"/>
    <s v="noviembre"/>
    <s v="M"/>
    <m/>
    <s v="microparada"/>
    <m/>
    <m/>
    <m/>
  </r>
  <r>
    <n v="156683"/>
    <x v="0"/>
    <s v="Moreno"/>
    <x v="5"/>
    <d v="2018-11-01T00:00:00"/>
    <s v="-"/>
    <s v="Mantenimiento Electrico"/>
    <d v="2023-11-30T00:00:00"/>
    <d v="1899-12-30T12:16:40"/>
    <d v="2023-11-30T00:00:00"/>
    <d v="1899-12-30T12:54:29"/>
    <n v="2269"/>
    <n v="37.81666666666667"/>
    <s v="sin informacion"/>
    <s v="sin informacion"/>
    <n v="48"/>
    <s v="noviembre"/>
    <s v="M"/>
    <m/>
    <s v="sin informacion"/>
    <m/>
    <m/>
    <m/>
  </r>
  <r>
    <n v="156756"/>
    <x v="33"/>
    <s v="Moreno"/>
    <x v="5"/>
    <d v="2018-11-01T00:00:00"/>
    <s v="-"/>
    <s v="Mantenimiento Electrico"/>
    <d v="2023-11-30T00:00:00"/>
    <d v="1899-12-30T15:22:02"/>
    <d v="2023-11-30T00:00:00"/>
    <d v="1899-12-30T15:59:52"/>
    <n v="2270"/>
    <n v="37.833333333333336"/>
    <s v="sin informacion"/>
    <s v="sin informacion"/>
    <n v="48"/>
    <s v="noviembre"/>
    <s v="T"/>
    <m/>
    <s v="sin informacion"/>
    <m/>
    <m/>
    <m/>
  </r>
  <r>
    <n v="156783"/>
    <x v="10"/>
    <s v="Moreno"/>
    <x v="7"/>
    <d v="2020-09-30T00:00:00"/>
    <s v="Martín"/>
    <s v="Mantenimiento Electrico"/>
    <d v="2023-11-30T00:00:00"/>
    <d v="1899-12-30T16:22:12"/>
    <d v="2023-11-30T00:00:00"/>
    <d v="1899-12-30T17:00:29"/>
    <n v="2297"/>
    <n v="38.283333333333331"/>
    <s v="sin informacion"/>
    <s v="sin informacion"/>
    <n v="48"/>
    <s v="noviembre"/>
    <s v="T"/>
    <m/>
    <s v="sin informacion"/>
    <m/>
    <m/>
    <m/>
  </r>
  <r>
    <n v="156794"/>
    <x v="2"/>
    <s v="Moreno"/>
    <x v="12"/>
    <d v="2020-02-21T00:00:00"/>
    <s v="Martín"/>
    <s v="Mantenimiento Mecanico"/>
    <d v="2023-11-30T00:00:00"/>
    <d v="1899-12-30T17:00:20"/>
    <d v="2023-11-30T00:00:00"/>
    <d v="1899-12-30T17:49:53"/>
    <n v="2973"/>
    <n v="49.55"/>
    <s v="sin informacion"/>
    <s v="sin informacion"/>
    <n v="48"/>
    <s v="noviembre"/>
    <s v="T"/>
    <m/>
    <s v="sin informacion"/>
    <m/>
    <m/>
    <m/>
  </r>
  <r>
    <n v="156803"/>
    <x v="10"/>
    <s v="Moreno"/>
    <x v="7"/>
    <d v="2020-09-30T00:00:00"/>
    <s v="Martín"/>
    <s v="Mantenimiento Mecanico"/>
    <d v="2023-11-30T00:00:00"/>
    <d v="1899-12-30T17:33:04"/>
    <d v="2023-11-30T00:00:00"/>
    <d v="1899-12-30T17:34:51"/>
    <n v="107"/>
    <n v="1.7833333333333334"/>
    <s v="microparada"/>
    <s v="microparada"/>
    <n v="48"/>
    <s v="noviembre"/>
    <s v="T"/>
    <m/>
    <s v="microparada"/>
    <m/>
    <m/>
    <m/>
  </r>
  <r>
    <n v="156806"/>
    <x v="33"/>
    <s v="Moreno"/>
    <x v="5"/>
    <d v="2018-11-01T00:00:00"/>
    <s v="-"/>
    <s v="Mantenimiento Mecanico"/>
    <d v="2023-11-30T00:00:00"/>
    <d v="1899-12-30T17:43:36"/>
    <d v="2023-11-30T00:00:00"/>
    <d v="1899-12-30T17:43:42"/>
    <n v="6"/>
    <n v="0.1"/>
    <s v="microparada"/>
    <s v="microparada"/>
    <n v="48"/>
    <s v="noviembre"/>
    <s v="T"/>
    <m/>
    <s v="microparada"/>
    <m/>
    <m/>
    <m/>
  </r>
  <r>
    <n v="156807"/>
    <x v="33"/>
    <s v="Moreno"/>
    <x v="5"/>
    <d v="2018-11-01T00:00:00"/>
    <s v="-"/>
    <s v="Mantenimiento Mecanico"/>
    <d v="2023-11-30T00:00:00"/>
    <d v="1899-12-30T17:43:49"/>
    <d v="2023-11-30T00:00:00"/>
    <d v="1899-12-30T17:46:29"/>
    <n v="160"/>
    <n v="2.6666666666666665"/>
    <s v="microparada"/>
    <s v="microparada"/>
    <n v="48"/>
    <s v="noviembre"/>
    <s v="T"/>
    <m/>
    <s v="microparada"/>
    <m/>
    <m/>
    <m/>
  </r>
  <r>
    <n v="156809"/>
    <x v="24"/>
    <s v="Moreno"/>
    <x v="12"/>
    <d v="2018-11-01T00:00:00"/>
    <s v="-"/>
    <s v="Mantenimiento Electrico"/>
    <d v="2023-11-30T00:00:00"/>
    <d v="1899-12-30T17:50:03"/>
    <d v="2023-11-30T00:00:00"/>
    <d v="1899-12-30T18:06:11"/>
    <n v="968"/>
    <n v="16.133333333333333"/>
    <s v="regulación"/>
    <s v="ajuste"/>
    <n v="48"/>
    <s v="noviembre"/>
    <s v="T"/>
    <m/>
    <s v="no"/>
    <m/>
    <m/>
    <m/>
  </r>
  <r>
    <n v="156820"/>
    <x v="0"/>
    <s v="Moreno"/>
    <x v="3"/>
    <d v="2021-02-04T00:00:00"/>
    <s v="Victor"/>
    <s v="Mantenimiento Electrico"/>
    <d v="2023-11-30T00:00:00"/>
    <d v="1899-12-30T20:03:17"/>
    <d v="2023-11-30T00:00:00"/>
    <d v="1899-12-30T20:16:51"/>
    <n v="814"/>
    <n v="13.566666666666666"/>
    <s v="regulación"/>
    <s v="ajuste"/>
    <n v="48"/>
    <s v="noviembre"/>
    <s v="T"/>
    <m/>
    <s v="no"/>
    <m/>
    <m/>
    <m/>
  </r>
  <r>
    <n v="157921"/>
    <x v="34"/>
    <s v="Moreno"/>
    <x v="19"/>
    <d v="2023-07-21T00:00:00"/>
    <s v="Juan Manuel"/>
    <s v="Mantenimiento Mecanico"/>
    <d v="2023-12-07T00:00:00"/>
    <d v="1899-12-30T18:00:00"/>
    <d v="2023-12-07T00:00:00"/>
    <d v="1899-12-30T22:00:00"/>
    <n v="14000"/>
    <n v="233.33333333333334"/>
    <s v="roscadora se cambió resorte y garras de torque"/>
    <s v="rotura"/>
    <n v="49"/>
    <s v="diciembre"/>
    <s v="T"/>
    <m/>
    <s v="si"/>
    <m/>
    <m/>
    <m/>
  </r>
  <r>
    <n v="159765"/>
    <x v="2"/>
    <s v="Moreno"/>
    <x v="9"/>
    <d v="2018-11-01T00:00:00"/>
    <s v="-"/>
    <s v="Mantenimiento Mecanico"/>
    <d v="2023-12-26T00:00:00"/>
    <d v="1899-12-30T17:50:04"/>
    <d v="2023-12-27T00:00:00"/>
    <d v="1899-12-30T17:10:02"/>
    <n v="83998"/>
    <n v="1399.9666666666667"/>
    <s v="se parte brazo de cierre de estuche. Se desarma, se encuentra un exceso de óxido, que impedía desarmar la pieza. Se repara la pieza rota y queda para armar"/>
    <s v="rotura"/>
    <n v="52"/>
    <s v="diciembre"/>
    <s v="T"/>
    <m/>
    <s v="si"/>
    <m/>
    <m/>
    <m/>
  </r>
  <r>
    <n v="159094"/>
    <x v="9"/>
    <s v="Moreno"/>
    <x v="6"/>
    <d v="2021-03-03T00:00:00"/>
    <s v="Martín"/>
    <s v="Mantenimiento Mecanico"/>
    <d v="2023-12-19T00:00:00"/>
    <d v="1899-12-30T18:48:14"/>
    <d v="2023-12-20T00:00:00"/>
    <d v="1899-12-30T14:17:55"/>
    <n v="70181"/>
    <n v="1169.6833333333334"/>
    <s v="se ajusta válvula de 3 vías"/>
    <s v="ajuste"/>
    <n v="51"/>
    <s v="diciembre"/>
    <s v="T"/>
    <m/>
    <s v="no"/>
    <m/>
    <m/>
    <m/>
  </r>
  <r>
    <n v="160298"/>
    <x v="0"/>
    <s v="Moreno"/>
    <x v="17"/>
    <d v="2018-11-01T00:00:00"/>
    <s v="-"/>
    <s v="Mantenimiento Electrico"/>
    <d v="2023-12-29T00:00:00"/>
    <d v="1899-12-30T18:04:36"/>
    <d v="2023-12-30T00:00:00"/>
    <d v="1899-12-30T11:17:00"/>
    <n v="61944"/>
    <n v="1032.4000000000001"/>
    <s v="llenadora bomba se cambió gancho  de estator"/>
    <s v="rotura"/>
    <n v="53"/>
    <s v="diciembre"/>
    <s v="T"/>
    <m/>
    <s v="si"/>
    <m/>
    <m/>
    <m/>
  </r>
  <r>
    <n v="159849"/>
    <x v="1"/>
    <s v="Moreno"/>
    <x v="2"/>
    <d v="2020-10-16T00:00:00"/>
    <s v="Martín"/>
    <s v="Mantenimiento Electrico"/>
    <d v="2023-12-27T00:00:00"/>
    <d v="1899-12-30T14:15:26"/>
    <d v="2023-12-28T00:00:00"/>
    <d v="1899-12-30T06:08:32"/>
    <n v="57186"/>
    <n v="953.1"/>
    <s v="sin informacion"/>
    <s v="sin informacion"/>
    <n v="52"/>
    <s v="diciembre"/>
    <s v="T"/>
    <m/>
    <s v="sin informacion"/>
    <m/>
    <m/>
    <m/>
  </r>
  <r>
    <n v="160303"/>
    <x v="9"/>
    <s v="Moreno"/>
    <x v="6"/>
    <d v="2021-03-03T00:00:00"/>
    <s v="Martín"/>
    <s v="Mantenimiento Mecanico"/>
    <d v="2023-12-29T00:00:00"/>
    <d v="1899-12-30T20:22:02"/>
    <d v="2023-12-30T00:00:00"/>
    <d v="1899-12-30T11:05:42"/>
    <n v="53020"/>
    <n v="883.66666666666663"/>
    <s v="sin informacion"/>
    <s v="sin informacion"/>
    <n v="53"/>
    <s v="diciembre"/>
    <s v="T"/>
    <m/>
    <s v="sin informacion"/>
    <m/>
    <m/>
    <m/>
  </r>
  <r>
    <n v="159927"/>
    <x v="1"/>
    <s v="Moreno"/>
    <x v="2"/>
    <d v="2020-10-16T00:00:00"/>
    <s v="Martín"/>
    <s v="Mantenimiento Electrico"/>
    <d v="2023-12-28T00:00:00"/>
    <d v="1899-12-30T06:08:43"/>
    <d v="2023-12-28T00:00:00"/>
    <d v="1899-12-30T18:50:30"/>
    <n v="45707"/>
    <n v="761.7833333333333"/>
    <s v="sin informacion"/>
    <s v="sin informacion"/>
    <n v="52"/>
    <s v="diciembre"/>
    <s v="M"/>
    <m/>
    <s v="sin informacion"/>
    <m/>
    <m/>
    <m/>
  </r>
  <r>
    <n v="159402"/>
    <x v="1"/>
    <s v="Moreno"/>
    <x v="2"/>
    <d v="2020-10-16T00:00:00"/>
    <s v="Martín"/>
    <s v="Mantenimiento Electrico"/>
    <d v="2023-12-21T00:00:00"/>
    <d v="1899-12-30T17:57:42"/>
    <d v="2023-12-22T00:00:00"/>
    <d v="1899-12-30T06:17:06"/>
    <n v="44364"/>
    <n v="739.4"/>
    <s v="sin informacion"/>
    <s v="sin informacion"/>
    <n v="51"/>
    <s v="diciembre"/>
    <s v="T"/>
    <m/>
    <s v="sin informacion"/>
    <m/>
    <m/>
    <m/>
  </r>
  <r>
    <n v="159920"/>
    <x v="19"/>
    <s v="Moreno"/>
    <x v="9"/>
    <d v="2018-11-01T00:00:00"/>
    <s v="-"/>
    <s v="Mantenimiento Mecanico"/>
    <d v="2023-12-27T00:00:00"/>
    <d v="1899-12-30T20:57:38"/>
    <d v="2023-12-28T00:00:00"/>
    <d v="1899-12-30T09:09:06"/>
    <n v="43888"/>
    <n v="731.4666666666667"/>
    <s v="celofanadora se cambió correa de entrada de celofán"/>
    <s v="rotura"/>
    <n v="52"/>
    <s v="diciembre"/>
    <s v="T"/>
    <m/>
    <s v="si"/>
    <m/>
    <m/>
    <m/>
  </r>
  <r>
    <n v="159777"/>
    <x v="1"/>
    <s v="Moreno"/>
    <x v="2"/>
    <d v="2020-10-16T00:00:00"/>
    <s v="Martín"/>
    <s v="Mantenimiento Mecanico"/>
    <d v="2023-12-26T00:00:00"/>
    <d v="1899-12-30T19:41:00"/>
    <d v="2023-12-27T00:00:00"/>
    <d v="1899-12-30T07:20:51"/>
    <n v="41991"/>
    <n v="699.85"/>
    <s v="sin informacion"/>
    <s v="sin informacion"/>
    <n v="52"/>
    <s v="diciembre"/>
    <s v="T"/>
    <m/>
    <s v="sin informacion"/>
    <m/>
    <m/>
    <m/>
  </r>
  <r>
    <n v="157678"/>
    <x v="33"/>
    <s v="Moreno"/>
    <x v="18"/>
    <d v="2018-11-01T00:00:00"/>
    <s v="-"/>
    <s v="Mantenimiento Electrico"/>
    <d v="2023-12-06T00:00:00"/>
    <d v="1899-12-30T20:18:13"/>
    <d v="2023-12-07T00:00:00"/>
    <d v="1899-12-30T07:50:56"/>
    <n v="41563"/>
    <n v="692.7166666666667"/>
    <s v="sin informacion"/>
    <s v="sin informacion"/>
    <n v="49"/>
    <s v="diciembre"/>
    <s v="T"/>
    <m/>
    <s v="sin informacion"/>
    <m/>
    <m/>
    <m/>
  </r>
  <r>
    <n v="159097"/>
    <x v="1"/>
    <s v="Moreno"/>
    <x v="2"/>
    <d v="2020-10-16T00:00:00"/>
    <s v="Martín"/>
    <s v="Mantenimiento Mecanico"/>
    <d v="2023-12-19T00:00:00"/>
    <d v="1899-12-30T19:27:52"/>
    <d v="2023-12-20T00:00:00"/>
    <d v="1899-12-30T06:26:43"/>
    <n v="39531"/>
    <n v="658.85"/>
    <s v="regulaciones para el cambio de formato y puesta a punto de la máquina"/>
    <s v="ajuste"/>
    <n v="51"/>
    <s v="diciembre"/>
    <s v="T"/>
    <m/>
    <s v="no"/>
    <m/>
    <m/>
    <m/>
  </r>
  <r>
    <n v="159269"/>
    <x v="6"/>
    <s v="Moreno"/>
    <x v="1"/>
    <d v="2018-11-01T00:00:00"/>
    <s v="-"/>
    <s v="Mantenimiento Mecanico"/>
    <d v="2023-12-20T00:00:00"/>
    <d v="1899-12-30T20:55:05"/>
    <d v="2023-12-21T00:00:00"/>
    <d v="1899-12-30T07:41:35"/>
    <n v="38790"/>
    <n v="646.5"/>
    <s v="sin informacion"/>
    <s v="sin informacion"/>
    <n v="51"/>
    <s v="diciembre"/>
    <s v="T"/>
    <m/>
    <s v="sin informacion"/>
    <m/>
    <m/>
    <m/>
  </r>
  <r>
    <n v="158728"/>
    <x v="44"/>
    <s v="Moreno"/>
    <x v="0"/>
    <d v="2018-11-01T00:00:00"/>
    <s v="-"/>
    <s v="Mantenimiento Mecanico"/>
    <d v="2023-12-15T00:00:00"/>
    <d v="1899-12-30T21:09:09"/>
    <d v="2023-12-16T00:00:00"/>
    <d v="1899-12-30T06:32:33"/>
    <n v="33804"/>
    <n v="563.4"/>
    <s v="sin informacion"/>
    <s v="sin informacion"/>
    <n v="51"/>
    <s v="diciembre"/>
    <s v="T"/>
    <m/>
    <s v="sin informacion"/>
    <m/>
    <m/>
    <m/>
  </r>
  <r>
    <n v="158250"/>
    <x v="11"/>
    <s v="Moreno"/>
    <x v="8"/>
    <d v="2018-11-01T00:00:00"/>
    <s v="-"/>
    <s v="Mantenimiento Mecanico"/>
    <d v="2023-12-11T00:00:00"/>
    <d v="1899-12-30T23:05:08"/>
    <d v="2023-12-12T00:00:00"/>
    <d v="1899-12-30T06:15:32"/>
    <n v="25824"/>
    <n v="430.4"/>
    <s v="sin informacion"/>
    <s v="sin informacion"/>
    <n v="50"/>
    <s v="diciembre"/>
    <s v="N"/>
    <m/>
    <s v="sin informacion"/>
    <m/>
    <m/>
    <m/>
  </r>
  <r>
    <n v="158281"/>
    <x v="21"/>
    <s v="Moreno"/>
    <x v="6"/>
    <d v="2018-11-01T00:00:00"/>
    <s v="-"/>
    <s v="Mantenimiento Electrico"/>
    <d v="2023-12-12T00:00:00"/>
    <d v="1899-12-30T12:32:23"/>
    <d v="2023-12-12T00:00:00"/>
    <d v="1899-12-30T19:24:43"/>
    <n v="24740"/>
    <n v="412.33333333333331"/>
    <s v="sin informacion"/>
    <s v="sin informacion"/>
    <n v="50"/>
    <s v="diciembre"/>
    <s v="M"/>
    <m/>
    <s v="sin informacion"/>
    <m/>
    <m/>
    <m/>
  </r>
  <r>
    <n v="158590"/>
    <x v="0"/>
    <s v="Moreno"/>
    <x v="5"/>
    <d v="2018-11-01T00:00:00"/>
    <s v="-"/>
    <s v="Mantenimiento Mecanico"/>
    <d v="2023-12-15T00:00:00"/>
    <d v="1899-12-30T07:23:57"/>
    <d v="2023-12-15T00:00:00"/>
    <d v="1899-12-30T13:24:29"/>
    <n v="21632"/>
    <n v="360.53333333333336"/>
    <s v="sin informacion"/>
    <s v="sin informacion"/>
    <n v="50"/>
    <s v="diciembre"/>
    <s v="M"/>
    <m/>
    <s v="sin informacion"/>
    <m/>
    <m/>
    <m/>
  </r>
  <r>
    <n v="157621"/>
    <x v="0"/>
    <s v="Moreno"/>
    <x v="18"/>
    <d v="2018-11-01T00:00:00"/>
    <s v="-"/>
    <s v="Mantenimiento Mecanico"/>
    <d v="2023-12-06T00:00:00"/>
    <d v="1899-12-30T14:49:40"/>
    <d v="2023-12-06T00:00:00"/>
    <d v="1899-12-30T20:01:39"/>
    <n v="18719"/>
    <n v="311.98333333333335"/>
    <s v="sin informacion"/>
    <s v="sin informacion"/>
    <n v="49"/>
    <s v="diciembre"/>
    <s v="T"/>
    <m/>
    <s v="sin informacion"/>
    <m/>
    <m/>
    <m/>
  </r>
  <r>
    <n v="158058"/>
    <x v="0"/>
    <s v="Moreno"/>
    <x v="4"/>
    <d v="2018-11-01T00:00:00"/>
    <s v="-"/>
    <s v="Mantenimiento Mecanico"/>
    <d v="2023-12-11T00:00:00"/>
    <d v="1899-12-30T09:24:13"/>
    <d v="2023-12-11T00:00:00"/>
    <d v="1899-12-30T14:32:48"/>
    <n v="18515"/>
    <n v="308.58333333333331"/>
    <s v="sin informacion"/>
    <s v="sin informacion"/>
    <n v="50"/>
    <s v="diciembre"/>
    <s v="M"/>
    <m/>
    <s v="sin informacion"/>
    <m/>
    <m/>
    <m/>
  </r>
  <r>
    <n v="157370"/>
    <x v="3"/>
    <s v="Moreno"/>
    <x v="2"/>
    <d v="2020-02-20T00:00:00"/>
    <s v="Martín"/>
    <s v="Mantenimiento Mecanico"/>
    <d v="2023-12-05T00:00:00"/>
    <d v="1899-12-30T11:32:13"/>
    <d v="2023-12-05T00:00:00"/>
    <d v="1899-12-30T16:30:57"/>
    <n v="17924"/>
    <n v="298.73333333333335"/>
    <s v="sin informacion"/>
    <s v="sin informacion"/>
    <n v="49"/>
    <s v="diciembre"/>
    <s v="M"/>
    <m/>
    <s v="sin informacion"/>
    <m/>
    <m/>
    <m/>
  </r>
  <r>
    <n v="157690"/>
    <x v="28"/>
    <s v="Moreno"/>
    <x v="2"/>
    <d v="2018-11-01T00:00:00"/>
    <s v="-"/>
    <s v="Mantenimiento Mecanico"/>
    <d v="2023-12-07T00:00:00"/>
    <d v="1899-12-30T07:19:21"/>
    <d v="2023-12-07T00:00:00"/>
    <d v="1899-12-30T12:14:03"/>
    <n v="17682"/>
    <n v="294.7"/>
    <s v="se colocaron los sensores nuevamente de la etiquetadora"/>
    <s v="rotura"/>
    <n v="49"/>
    <s v="diciembre"/>
    <s v="M"/>
    <m/>
    <s v="si"/>
    <m/>
    <m/>
    <m/>
  </r>
  <r>
    <n v="158671"/>
    <x v="0"/>
    <s v="Moreno"/>
    <x v="17"/>
    <d v="2018-11-01T00:00:00"/>
    <s v="-"/>
    <s v="Mantenimiento Mecanico"/>
    <d v="2023-12-15T00:00:00"/>
    <d v="1899-12-30T14:47:23"/>
    <d v="2023-12-15T00:00:00"/>
    <d v="1899-12-30T19:38:46"/>
    <n v="17483"/>
    <n v="291.38333333333333"/>
    <s v="regulacion de sensor abastecedor de tubos"/>
    <s v="ajuste"/>
    <n v="50"/>
    <s v="diciembre"/>
    <s v="T"/>
    <m/>
    <s v="no"/>
    <m/>
    <m/>
    <m/>
  </r>
  <r>
    <n v="157279"/>
    <x v="22"/>
    <s v="Moreno"/>
    <x v="17"/>
    <d v="2019-12-10T00:00:00"/>
    <s v="Martín"/>
    <s v="Mantenimiento Electrico"/>
    <d v="2023-12-04T00:00:00"/>
    <d v="1899-12-30T16:50:04"/>
    <d v="2023-12-04T00:00:00"/>
    <d v="1899-12-30T21:30:59"/>
    <n v="16855"/>
    <n v="280.91666666666669"/>
    <s v=" la aspiradora del láser tira una falla de filtro saturado le intercambiamos filtros y lo sigue haciendo. se hizo puente entre la comunicación del láser y la aspiradora se sacó el puente del láser de la 45"/>
    <s v="ajuste"/>
    <n v="49"/>
    <s v="diciembre"/>
    <s v="T"/>
    <m/>
    <s v="no"/>
    <m/>
    <m/>
    <m/>
  </r>
  <r>
    <n v="157513"/>
    <x v="3"/>
    <s v="Moreno"/>
    <x v="6"/>
    <d v="2018-11-01T00:00:00"/>
    <s v="-"/>
    <s v="Mantenimiento Mecanico"/>
    <d v="2023-12-06T00:00:00"/>
    <d v="1899-12-30T06:49:21"/>
    <d v="2023-12-06T00:00:00"/>
    <d v="1899-12-30T11:09:16"/>
    <n v="15595"/>
    <n v="259.91666666666669"/>
    <s v="Cambio de gomas de torque, cambio de resortes, quitamos todos los suplementos internos, regulamos el zafe del Hércules 2 y colocamos arandelas para el accionamiento del mismo"/>
    <s v="rotura"/>
    <n v="49"/>
    <s v="diciembre"/>
    <s v="M"/>
    <m/>
    <s v="si"/>
    <m/>
    <m/>
    <m/>
  </r>
  <r>
    <n v="158044"/>
    <x v="21"/>
    <s v="Moreno"/>
    <x v="7"/>
    <d v="2018-11-01T00:00:00"/>
    <s v="-"/>
    <s v="Mantenimiento Electrico"/>
    <d v="2023-12-11T00:00:00"/>
    <d v="1899-12-30T06:01:57"/>
    <d v="2023-12-11T00:00:00"/>
    <d v="1899-12-30T10:07:22"/>
    <n v="14725"/>
    <n v="245.41666666666666"/>
    <s v="cable de tierra desprendido"/>
    <s v="rotura"/>
    <n v="50"/>
    <s v="diciembre"/>
    <s v="M"/>
    <m/>
    <s v="si"/>
    <m/>
    <m/>
    <m/>
  </r>
  <r>
    <n v="158897"/>
    <x v="44"/>
    <s v="Moreno"/>
    <x v="0"/>
    <d v="2018-11-01T00:00:00"/>
    <s v="-"/>
    <s v="Mantenimiento Mecanico"/>
    <d v="2023-12-18T00:00:00"/>
    <d v="1899-12-30T16:40:33"/>
    <d v="2023-12-18T00:00:00"/>
    <d v="1899-12-30T20:38:18"/>
    <n v="14265"/>
    <n v="237.75"/>
    <s v=" llenadora se destapó conducto de mordaza"/>
    <s v="ajuste"/>
    <n v="51"/>
    <s v="diciembre"/>
    <s v="T"/>
    <m/>
    <s v="no"/>
    <m/>
    <m/>
    <m/>
  </r>
  <r>
    <n v="159761"/>
    <x v="19"/>
    <s v="Moreno"/>
    <x v="19"/>
    <d v="2018-11-01T00:00:00"/>
    <s v="-"/>
    <s v="Mantenimiento Mecanico"/>
    <d v="2023-12-26T00:00:00"/>
    <d v="1899-12-30T17:35:30"/>
    <d v="2023-12-26T00:00:00"/>
    <d v="1899-12-30T21:32:04"/>
    <n v="14194"/>
    <n v="236.56666666666666"/>
    <s v="sin informacion"/>
    <s v="sin informacion"/>
    <n v="52"/>
    <s v="diciembre"/>
    <s v="T"/>
    <m/>
    <s v="sin informacion"/>
    <m/>
    <m/>
    <m/>
  </r>
  <r>
    <n v="159257"/>
    <x v="6"/>
    <s v="Moreno"/>
    <x v="1"/>
    <d v="2018-11-01T00:00:00"/>
    <s v="-"/>
    <s v="Mantenimiento Mecanico"/>
    <d v="2023-12-20T00:00:00"/>
    <d v="1899-12-30T17:22:57"/>
    <d v="2023-12-20T00:00:00"/>
    <d v="1899-12-30T20:54:59"/>
    <n v="12722"/>
    <n v="212.03333333333333"/>
    <s v="sin informacion"/>
    <s v="sin informacion"/>
    <n v="51"/>
    <s v="diciembre"/>
    <s v="T"/>
    <m/>
    <s v="sin informacion"/>
    <m/>
    <m/>
    <m/>
  </r>
  <r>
    <n v="159576"/>
    <x v="7"/>
    <s v="Moreno"/>
    <x v="2"/>
    <d v="2018-11-01T00:00:00"/>
    <s v="-"/>
    <s v="Mantenimiento Electrico"/>
    <d v="2023-12-22T00:00:00"/>
    <d v="1899-12-30T16:48:37"/>
    <d v="2023-12-22T00:00:00"/>
    <d v="1899-12-30T20:20:31"/>
    <n v="12714"/>
    <n v="211.9"/>
    <s v="sin informacion"/>
    <s v="sin informacion"/>
    <n v="51"/>
    <s v="diciembre"/>
    <s v="T"/>
    <m/>
    <s v="sin informacion"/>
    <m/>
    <m/>
    <m/>
  </r>
  <r>
    <n v="160092"/>
    <x v="19"/>
    <s v="Moreno"/>
    <x v="19"/>
    <d v="2018-11-01T00:00:00"/>
    <s v="-"/>
    <s v="Mantenimiento Electrico"/>
    <d v="2023-12-28T00:00:00"/>
    <d v="1899-12-30T16:34:11"/>
    <d v="2023-12-28T00:00:00"/>
    <d v="1899-12-30T19:56:20"/>
    <n v="12129"/>
    <n v="202.15"/>
    <s v="sin informacion"/>
    <s v="sin informacion"/>
    <n v="52"/>
    <s v="diciembre"/>
    <s v="T"/>
    <m/>
    <s v="sin informacion"/>
    <m/>
    <m/>
    <m/>
  </r>
  <r>
    <n v="158393"/>
    <x v="0"/>
    <s v="Moreno"/>
    <x v="7"/>
    <d v="2018-11-01T00:00:00"/>
    <s v="-"/>
    <s v="Mantenimiento Electrico"/>
    <d v="2023-12-13T00:00:00"/>
    <d v="1899-12-30T14:53:03"/>
    <d v="2023-12-13T00:00:00"/>
    <d v="1899-12-30T18:12:27"/>
    <n v="11964"/>
    <n v="199.4"/>
    <s v="se coloca sensor de presencia de frasco (se saca el sensor del la lina 11 por falta de stock)"/>
    <s v="rotura"/>
    <n v="50"/>
    <s v="diciembre"/>
    <s v="T"/>
    <m/>
    <s v="si"/>
    <m/>
    <m/>
    <m/>
  </r>
  <r>
    <n v="160094"/>
    <x v="21"/>
    <s v="Moreno"/>
    <x v="11"/>
    <d v="2018-11-01T00:00:00"/>
    <s v="-"/>
    <s v="Mantenimiento Electrico"/>
    <d v="2023-12-28T00:00:00"/>
    <d v="1899-12-30T16:45:27"/>
    <d v="2023-12-28T00:00:00"/>
    <d v="1899-12-30T19:56:38"/>
    <n v="11471"/>
    <n v="191.18333333333334"/>
    <s v="sin informacion"/>
    <s v="sin informacion"/>
    <n v="52"/>
    <s v="diciembre"/>
    <s v="T"/>
    <m/>
    <s v="sin informacion"/>
    <m/>
    <m/>
    <m/>
  </r>
  <r>
    <n v="157509"/>
    <x v="22"/>
    <s v="Moreno"/>
    <x v="7"/>
    <d v="2021-02-12T00:00:00"/>
    <s v="Martín"/>
    <s v="Mantenimiento Electrico"/>
    <d v="2023-12-06T00:00:00"/>
    <d v="1899-12-30T06:12:01"/>
    <d v="2023-12-06T00:00:00"/>
    <d v="1899-12-30T09:12:37"/>
    <n v="10836"/>
    <n v="180.6"/>
    <s v="regulación"/>
    <s v="ajuste"/>
    <n v="49"/>
    <s v="diciembre"/>
    <s v="M"/>
    <m/>
    <s v="no"/>
    <m/>
    <m/>
    <m/>
  </r>
  <r>
    <n v="159374"/>
    <x v="44"/>
    <s v="Moreno"/>
    <x v="0"/>
    <d v="2018-11-01T00:00:00"/>
    <s v="-"/>
    <s v="Mantenimiento Mecanico"/>
    <d v="2023-12-21T00:00:00"/>
    <d v="1899-12-30T15:53:26"/>
    <d v="2023-12-21T00:00:00"/>
    <d v="1899-12-30T18:52:53"/>
    <n v="10767"/>
    <n v="179.45"/>
    <s v="sin informacion"/>
    <s v="sin informacion"/>
    <n v="51"/>
    <s v="diciembre"/>
    <s v="T"/>
    <m/>
    <s v="sin informacion"/>
    <m/>
    <m/>
    <m/>
  </r>
  <r>
    <n v="159822"/>
    <x v="39"/>
    <s v="Moreno"/>
    <x v="2"/>
    <d v="2018-11-01T00:00:00"/>
    <s v="-"/>
    <s v="Mantenimiento Mecanico"/>
    <d v="2023-12-27T00:00:00"/>
    <d v="1899-12-30T11:16:13"/>
    <d v="2023-12-27T00:00:00"/>
    <d v="1899-12-30T14:15:17"/>
    <n v="10744"/>
    <n v="179.06666666666666"/>
    <s v="cinta de abastecedor"/>
    <s v="rotura"/>
    <n v="52"/>
    <s v="diciembre"/>
    <s v="M"/>
    <m/>
    <s v="si"/>
    <m/>
    <m/>
    <m/>
  </r>
  <r>
    <n v="159791"/>
    <x v="1"/>
    <s v="Moreno"/>
    <x v="2"/>
    <d v="2020-10-16T00:00:00"/>
    <s v="Martín"/>
    <s v="Mantenimiento Electrico"/>
    <d v="2023-12-27T00:00:00"/>
    <d v="1899-12-30T07:21:00"/>
    <d v="2023-12-27T00:00:00"/>
    <d v="1899-12-30T10:19:32"/>
    <n v="10712"/>
    <n v="178.53333333333333"/>
    <s v="se cambian placas, componentes que se veían quemados ,se tenso y destenso correas,se controlo placas y cables y ahora estamos cambiando motores para seguir descartando motivos. "/>
    <s v="rotura"/>
    <n v="52"/>
    <s v="diciembre"/>
    <s v="M"/>
    <m/>
    <s v="si"/>
    <m/>
    <m/>
    <m/>
  </r>
  <r>
    <n v="157494"/>
    <x v="19"/>
    <s v="Moreno"/>
    <x v="3"/>
    <d v="2021-02-04T00:00:00"/>
    <s v="Victor"/>
    <s v="Mantenimiento Mecanico"/>
    <d v="2023-12-05T00:00:00"/>
    <d v="1899-12-30T18:15:36"/>
    <d v="2023-12-05T00:00:00"/>
    <d v="1899-12-30T21:14:00"/>
    <n v="10704"/>
    <n v="178.4"/>
    <s v="celofandora se lubrica y se ajustan correas de pinzas"/>
    <s v="ajuste"/>
    <n v="49"/>
    <s v="diciembre"/>
    <s v="T"/>
    <m/>
    <s v="no"/>
    <m/>
    <m/>
    <m/>
  </r>
  <r>
    <n v="159446"/>
    <x v="0"/>
    <s v="Moreno"/>
    <x v="16"/>
    <d v="2018-11-01T00:00:00"/>
    <s v="-"/>
    <s v="Mantenimiento Mecanico"/>
    <d v="2023-12-22T00:00:00"/>
    <d v="1899-12-30T09:36:27"/>
    <d v="2023-12-22T00:00:00"/>
    <d v="1899-12-30T12:23:34"/>
    <n v="10027"/>
    <n v="167.11666666666667"/>
    <s v="sin informacion"/>
    <s v="sin informacion"/>
    <n v="51"/>
    <s v="diciembre"/>
    <s v="M"/>
    <m/>
    <s v="sin informacion"/>
    <m/>
    <m/>
    <m/>
  </r>
  <r>
    <n v="157649"/>
    <x v="15"/>
    <s v="Moreno"/>
    <x v="19"/>
    <d v="2021-08-24T00:00:00"/>
    <s v="Sebastian "/>
    <s v="Mantenimiento Mecanico"/>
    <d v="2023-12-06T00:00:00"/>
    <d v="1899-12-30T16:43:39"/>
    <d v="2023-12-06T00:00:00"/>
    <d v="1899-12-30T19:13:33"/>
    <n v="8994"/>
    <n v="149.9"/>
    <s v="sin informacion"/>
    <s v="sin informacion"/>
    <n v="49"/>
    <s v="diciembre"/>
    <s v="T"/>
    <m/>
    <s v="sin informacion"/>
    <m/>
    <m/>
    <m/>
  </r>
  <r>
    <n v="159369"/>
    <x v="1"/>
    <s v="Moreno"/>
    <x v="2"/>
    <d v="2020-10-16T00:00:00"/>
    <s v="Martín"/>
    <s v="Mantenimiento Mecanico"/>
    <d v="2023-12-21T00:00:00"/>
    <d v="1899-12-30T15:28:17"/>
    <d v="2023-12-21T00:00:00"/>
    <d v="1899-12-30T17:57:33"/>
    <n v="8956"/>
    <n v="149.26666666666668"/>
    <s v="sin informacion"/>
    <s v="sin informacion"/>
    <n v="51"/>
    <s v="diciembre"/>
    <s v="T"/>
    <m/>
    <s v="sin informacion"/>
    <m/>
    <m/>
    <m/>
  </r>
  <r>
    <n v="159494"/>
    <x v="3"/>
    <s v="Moreno"/>
    <x v="16"/>
    <d v="2020-02-20T00:00:00"/>
    <s v="Martín"/>
    <s v="Mantenimiento Mecanico"/>
    <d v="2023-12-22T00:00:00"/>
    <d v="1899-12-30T12:23:59"/>
    <d v="2023-12-22T00:00:00"/>
    <d v="1899-12-30T14:45:22"/>
    <n v="8483"/>
    <n v="141.38333333333333"/>
    <s v="sin informacion"/>
    <s v="sin informacion"/>
    <n v="51"/>
    <s v="diciembre"/>
    <s v="M"/>
    <m/>
    <s v="sin informacion"/>
    <m/>
    <m/>
    <m/>
  </r>
  <r>
    <n v="156998"/>
    <x v="22"/>
    <s v="Moreno"/>
    <x v="19"/>
    <d v="2021-08-24T00:00:00"/>
    <s v="Sebastian "/>
    <s v="Mantenimiento Electrico"/>
    <d v="2023-12-01T00:00:00"/>
    <d v="1899-12-30T14:33:35"/>
    <d v="2023-12-01T00:00:00"/>
    <d v="1899-12-30T16:46:16"/>
    <n v="7961"/>
    <n v="132.68333333333334"/>
    <s v="regulación de láser"/>
    <s v="ajuste"/>
    <n v="48"/>
    <s v="diciembre"/>
    <s v="T"/>
    <m/>
    <s v="no"/>
    <m/>
    <m/>
    <m/>
  </r>
  <r>
    <n v="159438"/>
    <x v="7"/>
    <s v="Moreno"/>
    <x v="2"/>
    <d v="2018-11-01T00:00:00"/>
    <s v="-"/>
    <s v="Mantenimiento Mecanico"/>
    <d v="2023-12-22T00:00:00"/>
    <d v="1899-12-30T08:36:40"/>
    <d v="2023-12-22T00:00:00"/>
    <d v="1899-12-30T10:39:18"/>
    <n v="7358"/>
    <n v="122.63333333333334"/>
    <s v="sin informacion"/>
    <s v="sin informacion"/>
    <n v="51"/>
    <s v="diciembre"/>
    <s v="M"/>
    <m/>
    <s v="sin informacion"/>
    <m/>
    <m/>
    <m/>
  </r>
  <r>
    <n v="159440"/>
    <x v="22"/>
    <s v="Moreno"/>
    <x v="7"/>
    <d v="2021-02-12T00:00:00"/>
    <s v="Martín"/>
    <s v="Mantenimiento Electrico"/>
    <d v="2023-12-22T00:00:00"/>
    <d v="1899-12-30T08:52:52"/>
    <d v="2023-12-22T00:00:00"/>
    <d v="1899-12-30T10:53:55"/>
    <n v="7263"/>
    <n v="121.05"/>
    <s v="sin informacion"/>
    <s v="sin informacion"/>
    <n v="51"/>
    <s v="diciembre"/>
    <s v="M"/>
    <m/>
    <s v="sin informacion"/>
    <m/>
    <m/>
    <m/>
  </r>
  <r>
    <n v="157546"/>
    <x v="0"/>
    <s v="Moreno"/>
    <x v="9"/>
    <d v="2018-11-01T00:00:00"/>
    <s v="-"/>
    <s v="Mantenimiento Electrico"/>
    <d v="2023-12-06T00:00:00"/>
    <d v="1899-12-30T10:35:57"/>
    <d v="2023-12-06T00:00:00"/>
    <d v="1899-12-30T12:36:24"/>
    <n v="7227"/>
    <n v="120.45"/>
    <s v="sin informacion"/>
    <s v="sin informacion"/>
    <n v="49"/>
    <s v="diciembre"/>
    <s v="M"/>
    <m/>
    <s v="sin informacion"/>
    <m/>
    <m/>
    <m/>
  </r>
  <r>
    <n v="157387"/>
    <x v="22"/>
    <s v="Moreno"/>
    <x v="17"/>
    <d v="2019-12-10T00:00:00"/>
    <s v="Martín"/>
    <s v="Mantenimiento Electrico"/>
    <d v="2023-12-05T00:00:00"/>
    <d v="1899-12-30T12:46:52"/>
    <d v="2023-12-05T00:00:00"/>
    <d v="1899-12-30T14:41:37"/>
    <n v="6885"/>
    <n v="114.75"/>
    <s v="sin informacion"/>
    <s v="sin informacion"/>
    <n v="49"/>
    <s v="diciembre"/>
    <s v="M"/>
    <m/>
    <s v="sin informacion"/>
    <m/>
    <m/>
    <m/>
  </r>
  <r>
    <n v="157319"/>
    <x v="27"/>
    <s v="Moreno"/>
    <x v="1"/>
    <d v="2018-11-01T00:00:00"/>
    <s v="-"/>
    <s v="Mantenimiento Electrico"/>
    <d v="2023-12-05T00:00:00"/>
    <d v="1899-12-30T07:48:35"/>
    <d v="2023-12-05T00:00:00"/>
    <d v="1899-12-30T09:41:36"/>
    <n v="6781"/>
    <n v="113.01666666666667"/>
    <s v="sin informacion"/>
    <s v="sin informacion"/>
    <n v="49"/>
    <s v="diciembre"/>
    <s v="M"/>
    <m/>
    <s v="sin informacion"/>
    <m/>
    <m/>
    <m/>
  </r>
  <r>
    <n v="159010"/>
    <x v="1"/>
    <s v="Moreno"/>
    <x v="2"/>
    <d v="2020-10-16T00:00:00"/>
    <s v="Martín"/>
    <s v="Mantenimiento Electrico"/>
    <d v="2023-12-19T00:00:00"/>
    <d v="1899-12-30T13:07:30"/>
    <d v="2023-12-19T00:00:00"/>
    <d v="1899-12-30T15:00:00"/>
    <n v="6750"/>
    <n v="112.5"/>
    <s v="regulaciones para el cambio de formato y puesta a punto de la máquina"/>
    <s v="ajuste"/>
    <n v="51"/>
    <s v="diciembre"/>
    <s v="M"/>
    <m/>
    <s v="no"/>
    <m/>
    <m/>
    <m/>
  </r>
  <r>
    <n v="157508"/>
    <x v="0"/>
    <s v="Moreno"/>
    <x v="12"/>
    <d v="2018-11-01T00:00:00"/>
    <s v="-"/>
    <s v="Mantenimiento Electrico"/>
    <d v="2023-12-06T00:00:00"/>
    <d v="1899-12-30T06:02:20"/>
    <d v="2023-12-06T00:00:00"/>
    <d v="1899-12-30T07:53:30"/>
    <n v="6670"/>
    <n v="111.16666666666667"/>
    <s v="sin informacion"/>
    <s v="sin informacion"/>
    <n v="49"/>
    <s v="diciembre"/>
    <s v="M"/>
    <m/>
    <s v="sin informacion"/>
    <m/>
    <m/>
    <m/>
  </r>
  <r>
    <n v="158948"/>
    <x v="10"/>
    <s v="Moreno"/>
    <x v="7"/>
    <d v="2020-09-30T00:00:00"/>
    <s v="Martín"/>
    <s v="Mantenimiento Mecanico"/>
    <d v="2023-12-19T00:00:00"/>
    <d v="1899-12-30T08:02:22"/>
    <d v="2023-12-19T00:00:00"/>
    <d v="1899-12-30T09:51:24"/>
    <n v="6542"/>
    <n v="109.03333333333333"/>
    <s v="sin informacion"/>
    <s v="sin informacion"/>
    <n v="51"/>
    <s v="diciembre"/>
    <s v="M"/>
    <m/>
    <s v="sin informacion"/>
    <m/>
    <m/>
    <m/>
  </r>
  <r>
    <n v="159890"/>
    <x v="46"/>
    <s v="Moreno"/>
    <x v="12"/>
    <d v="2020-01-13T00:00:00"/>
    <s v="Martín"/>
    <s v="Mantenimiento Mecanico"/>
    <d v="2023-12-27T00:00:00"/>
    <d v="1899-12-30T16:06:09"/>
    <d v="2023-12-27T00:00:00"/>
    <d v="1899-12-30T17:52:10"/>
    <n v="6361"/>
    <n v="106.01666666666667"/>
    <s v="regulación de picos y se limpió válvulas"/>
    <s v="ajuste"/>
    <n v="52"/>
    <s v="diciembre"/>
    <s v="T"/>
    <m/>
    <s v="no"/>
    <m/>
    <m/>
    <m/>
  </r>
  <r>
    <n v="158419"/>
    <x v="23"/>
    <s v="Moreno"/>
    <x v="19"/>
    <d v="2018-11-01T00:00:00"/>
    <s v="-"/>
    <s v="Mantenimiento Electrico"/>
    <d v="2023-12-13T00:00:00"/>
    <d v="1899-12-30T16:31:00"/>
    <d v="2023-12-13T00:00:00"/>
    <d v="1899-12-30T18:14:16"/>
    <n v="6196"/>
    <n v="103.26666666666667"/>
    <s v="sin informacion"/>
    <s v="sin informacion"/>
    <n v="50"/>
    <s v="diciembre"/>
    <s v="T"/>
    <m/>
    <s v="sin informacion"/>
    <m/>
    <m/>
    <m/>
  </r>
  <r>
    <n v="158302"/>
    <x v="3"/>
    <s v="Moreno"/>
    <x v="10"/>
    <d v="2018-11-01T00:00:00"/>
    <s v="-"/>
    <s v="Mantenimiento Mecanico"/>
    <d v="2023-12-12T00:00:00"/>
    <d v="1899-12-30T20:04:33"/>
    <d v="2023-12-12T00:00:00"/>
    <d v="1899-12-30T21:46:49"/>
    <n v="6136"/>
    <n v="102.26666666666667"/>
    <s v="sin informacion"/>
    <s v="sin informacion"/>
    <n v="50"/>
    <s v="diciembre"/>
    <s v="T"/>
    <m/>
    <s v="sin informacion"/>
    <m/>
    <m/>
    <m/>
  </r>
  <r>
    <n v="158253"/>
    <x v="11"/>
    <s v="Moreno"/>
    <x v="8"/>
    <d v="2018-11-01T00:00:00"/>
    <s v="-"/>
    <s v="Mantenimiento Mecanico"/>
    <d v="2023-12-12T00:00:00"/>
    <d v="1899-12-30T06:15:44"/>
    <d v="2023-12-12T00:00:00"/>
    <d v="1899-12-30T07:57:11"/>
    <n v="6087"/>
    <n v="101.45"/>
    <s v="cambio de correa de transmisión interna de transportadora"/>
    <s v="rotura"/>
    <n v="50"/>
    <s v="diciembre"/>
    <s v="M"/>
    <m/>
    <s v="si"/>
    <m/>
    <m/>
    <m/>
  </r>
  <r>
    <n v="158246"/>
    <x v="23"/>
    <s v="Moreno"/>
    <x v="3"/>
    <d v="2023-01-04T00:00:00"/>
    <s v="Juan Manuel"/>
    <s v="Mantenimiento Electrico"/>
    <d v="2023-12-11T00:00:00"/>
    <d v="1899-12-30T19:29:18"/>
    <d v="2023-12-11T00:00:00"/>
    <d v="1899-12-30T21:10:38"/>
    <n v="6080"/>
    <n v="101.33333333333333"/>
    <s v="sin informacion"/>
    <s v="sin informacion"/>
    <n v="50"/>
    <s v="diciembre"/>
    <s v="T"/>
    <m/>
    <s v="sin informacion"/>
    <m/>
    <m/>
    <m/>
  </r>
  <r>
    <n v="157062"/>
    <x v="6"/>
    <s v="Moreno"/>
    <x v="10"/>
    <d v="2018-11-01T00:00:00"/>
    <s v="-"/>
    <s v="Mantenimiento Mecanico"/>
    <d v="2023-12-01T00:00:00"/>
    <d v="1899-12-30T19:46:05"/>
    <d v="2023-12-01T00:00:00"/>
    <d v="1899-12-30T21:26:04"/>
    <n v="5999"/>
    <n v="99.983333333333334"/>
    <s v="sin informacion"/>
    <s v="sin informacion"/>
    <n v="48"/>
    <s v="diciembre"/>
    <s v="T"/>
    <m/>
    <s v="sin informacion"/>
    <m/>
    <m/>
    <m/>
  </r>
  <r>
    <n v="158287"/>
    <x v="49"/>
    <s v="Moreno"/>
    <x v="11"/>
    <d v="2018-11-01T00:00:00"/>
    <s v="-"/>
    <s v="Mantenimiento Mecanico"/>
    <d v="2023-12-12T00:00:00"/>
    <d v="1899-12-30T15:43:37"/>
    <d v="2023-12-12T00:00:00"/>
    <d v="1899-12-30T17:22:58"/>
    <n v="5961"/>
    <n v="99.35"/>
    <s v="se destapa llave de paso "/>
    <s v="ajuste"/>
    <n v="50"/>
    <s v="diciembre"/>
    <s v="T"/>
    <m/>
    <s v="no"/>
    <m/>
    <m/>
    <m/>
  </r>
  <r>
    <n v="158677"/>
    <x v="38"/>
    <s v="Moreno"/>
    <x v="11"/>
    <d v="2018-11-01T00:00:00"/>
    <s v="-"/>
    <s v="Mantenimiento Mecanico"/>
    <d v="2023-12-15T00:00:00"/>
    <d v="1899-12-30T15:27:15"/>
    <d v="2023-12-15T00:00:00"/>
    <d v="1899-12-30T17:04:51"/>
    <n v="5856"/>
    <n v="97.6"/>
    <s v="sin informacion"/>
    <s v="sin informacion"/>
    <n v="50"/>
    <s v="diciembre"/>
    <s v="T"/>
    <m/>
    <s v="sin informacion"/>
    <m/>
    <m/>
    <m/>
  </r>
  <r>
    <n v="159113"/>
    <x v="1"/>
    <s v="Moreno"/>
    <x v="2"/>
    <d v="2020-10-16T00:00:00"/>
    <s v="Martín"/>
    <s v="Mantenimiento Electrico"/>
    <d v="2023-12-20T00:00:00"/>
    <d v="1899-12-30T07:26:42"/>
    <d v="2023-12-20T00:00:00"/>
    <d v="1899-12-30T08:59:00"/>
    <n v="5538"/>
    <n v="92.3"/>
    <s v="regulación de centrado de envase"/>
    <s v="ajuste"/>
    <n v="51"/>
    <s v="diciembre"/>
    <s v="M"/>
    <m/>
    <s v="no"/>
    <m/>
    <m/>
    <m/>
  </r>
  <r>
    <n v="159789"/>
    <x v="0"/>
    <s v="Moreno"/>
    <x v="0"/>
    <d v="2018-11-01T00:00:00"/>
    <s v="-"/>
    <s v="Mantenimiento Electrico"/>
    <d v="2023-12-27T00:00:00"/>
    <d v="1899-12-30T07:12:44"/>
    <d v="2023-12-27T00:00:00"/>
    <d v="1899-12-30T08:44:03"/>
    <n v="5479"/>
    <n v="91.316666666666663"/>
    <s v="sin informacion"/>
    <s v="sin informacion"/>
    <n v="52"/>
    <s v="diciembre"/>
    <s v="M"/>
    <m/>
    <s v="sin informacion"/>
    <m/>
    <m/>
    <m/>
  </r>
  <r>
    <n v="159428"/>
    <x v="38"/>
    <s v="Moreno"/>
    <x v="11"/>
    <d v="2018-11-01T00:00:00"/>
    <s v="-"/>
    <s v="Mantenimiento Mecanico"/>
    <d v="2023-12-22T00:00:00"/>
    <d v="1899-12-30T06:39:34"/>
    <d v="2023-12-22T00:00:00"/>
    <d v="1899-12-30T08:10:32"/>
    <n v="5458"/>
    <n v="90.966666666666669"/>
    <s v="sin informacion"/>
    <s v="sin informacion"/>
    <n v="51"/>
    <s v="diciembre"/>
    <s v="M"/>
    <m/>
    <s v="sin informacion"/>
    <m/>
    <m/>
    <m/>
  </r>
  <r>
    <n v="159780"/>
    <x v="11"/>
    <s v="Moreno"/>
    <x v="16"/>
    <d v="2018-11-01T00:00:00"/>
    <s v="-"/>
    <s v="Mantenimiento Mecanico"/>
    <d v="2023-12-26T00:00:00"/>
    <d v="1899-12-30T20:20:38"/>
    <d v="2023-12-26T00:00:00"/>
    <d v="1899-12-30T21:49:42"/>
    <n v="5344"/>
    <n v="89.066666666666663"/>
    <s v="sin informacion"/>
    <s v="sin informacion"/>
    <n v="52"/>
    <s v="diciembre"/>
    <s v="T"/>
    <m/>
    <s v="sin informacion"/>
    <m/>
    <m/>
    <m/>
  </r>
  <r>
    <n v="157454"/>
    <x v="3"/>
    <s v="Moreno"/>
    <x v="6"/>
    <d v="2018-11-01T00:00:00"/>
    <s v="-"/>
    <s v="Mantenimiento Mecanico"/>
    <d v="2023-12-05T00:00:00"/>
    <d v="1899-12-30T15:36:30"/>
    <d v="2023-12-05T00:00:00"/>
    <d v="1899-12-30T17:04:22"/>
    <n v="5272"/>
    <n v="87.86666666666666"/>
    <s v="sin informacion"/>
    <s v="sin informacion"/>
    <n v="49"/>
    <s v="diciembre"/>
    <s v="T"/>
    <m/>
    <s v="sin informacion"/>
    <m/>
    <m/>
    <m/>
  </r>
  <r>
    <n v="157624"/>
    <x v="3"/>
    <s v="Moreno"/>
    <x v="3"/>
    <d v="2021-02-04T00:00:00"/>
    <s v="Victor"/>
    <s v="Mantenimiento Mecanico"/>
    <d v="2023-12-06T00:00:00"/>
    <d v="1899-12-30T14:57:33"/>
    <d v="2023-12-06T00:00:00"/>
    <d v="1899-12-30T16:23:37"/>
    <n v="5164"/>
    <n v="86.066666666666663"/>
    <s v="sin informacion"/>
    <s v="sin informacion"/>
    <n v="49"/>
    <s v="diciembre"/>
    <s v="T"/>
    <m/>
    <s v="sin informacion"/>
    <m/>
    <m/>
    <m/>
  </r>
  <r>
    <n v="159958"/>
    <x v="6"/>
    <s v="Moreno"/>
    <x v="16"/>
    <d v="2018-11-01T00:00:00"/>
    <s v="-"/>
    <s v="Mantenimiento Mecanico"/>
    <d v="2023-12-28T00:00:00"/>
    <d v="1899-12-30T10:28:25"/>
    <d v="2023-12-28T00:00:00"/>
    <d v="1899-12-30T11:52:05"/>
    <n v="5020"/>
    <n v="83.666666666666671"/>
    <s v="sin informacion"/>
    <s v="sin informacion"/>
    <n v="52"/>
    <s v="diciembre"/>
    <s v="M"/>
    <m/>
    <s v="sin informacion"/>
    <m/>
    <m/>
    <m/>
  </r>
  <r>
    <n v="158709"/>
    <x v="0"/>
    <s v="Moreno"/>
    <x v="13"/>
    <d v="2018-11-01T00:00:00"/>
    <s v="-"/>
    <s v="Mantenimiento Electrico"/>
    <d v="2023-12-15T00:00:00"/>
    <d v="1899-12-30T18:37:53"/>
    <d v="2023-12-15T00:00:00"/>
    <d v="1899-12-30T19:57:43"/>
    <n v="4790"/>
    <n v="79.833333333333329"/>
    <s v="sin informacion"/>
    <s v="sin informacion"/>
    <n v="50"/>
    <s v="diciembre"/>
    <s v="T"/>
    <m/>
    <s v="sin informacion"/>
    <m/>
    <m/>
    <m/>
  </r>
  <r>
    <n v="159090"/>
    <x v="1"/>
    <s v="Moreno"/>
    <x v="2"/>
    <d v="2020-10-16T00:00:00"/>
    <s v="Martín"/>
    <s v="Mantenimiento Electrico"/>
    <d v="2023-12-19T00:00:00"/>
    <d v="1899-12-30T18:08:42"/>
    <d v="2023-12-19T00:00:00"/>
    <d v="1899-12-30T19:27:44"/>
    <n v="4742"/>
    <n v="79.033333333333331"/>
    <s v="regulaciones para el cambio de formato y puesta a punto de la máquina"/>
    <s v="ajuste"/>
    <n v="51"/>
    <s v="diciembre"/>
    <s v="T"/>
    <m/>
    <s v="no"/>
    <m/>
    <m/>
    <m/>
  </r>
  <r>
    <n v="157181"/>
    <x v="6"/>
    <s v="Moreno"/>
    <x v="7"/>
    <d v="2023-07-19T00:00:00"/>
    <s v="Juan Manuel"/>
    <s v="Mantenimiento Electrico"/>
    <d v="2023-12-04T00:00:00"/>
    <d v="1899-12-30T06:27:22"/>
    <d v="2023-12-04T00:00:00"/>
    <d v="1899-12-30T07:42:47"/>
    <n v="4525"/>
    <n v="75.416666666666671"/>
    <s v=" configaracion de camara"/>
    <s v="ajuste"/>
    <n v="49"/>
    <s v="diciembre"/>
    <s v="M"/>
    <m/>
    <s v="no"/>
    <m/>
    <m/>
    <m/>
  </r>
  <r>
    <n v="156838"/>
    <x v="30"/>
    <s v="Moreno"/>
    <x v="11"/>
    <d v="2020-02-20T00:00:00"/>
    <s v="Martín"/>
    <s v="Mantenimiento Mecanico"/>
    <d v="2023-12-01T00:00:00"/>
    <d v="1899-12-30T08:40:49"/>
    <d v="2023-12-01T00:00:00"/>
    <d v="1899-12-30T09:56:13"/>
    <n v="4524"/>
    <n v="75.400000000000006"/>
    <s v="sin informacion"/>
    <s v="sin informacion"/>
    <n v="48"/>
    <s v="diciembre"/>
    <s v="M"/>
    <m/>
    <s v="sin informacion"/>
    <m/>
    <m/>
    <m/>
  </r>
  <r>
    <n v="156832"/>
    <x v="0"/>
    <s v="Moreno"/>
    <x v="5"/>
    <d v="2018-11-01T00:00:00"/>
    <s v="-"/>
    <s v="Mantenimiento Electrico"/>
    <d v="2023-12-01T00:00:00"/>
    <d v="1899-12-30T07:15:42"/>
    <d v="2023-12-01T00:00:00"/>
    <d v="1899-12-30T08:30:44"/>
    <n v="4502"/>
    <n v="75.033333333333331"/>
    <s v="valvula forzada"/>
    <s v="ajuste"/>
    <n v="48"/>
    <s v="diciembre"/>
    <s v="M"/>
    <m/>
    <s v="no"/>
    <m/>
    <m/>
    <m/>
  </r>
  <r>
    <n v="160131"/>
    <x v="1"/>
    <s v="Moreno"/>
    <x v="2"/>
    <d v="2020-10-16T00:00:00"/>
    <s v="Martín"/>
    <s v="Mantenimiento Electrico"/>
    <d v="2023-12-29T00:00:00"/>
    <d v="1899-12-30T09:10:16"/>
    <d v="2023-12-29T00:00:00"/>
    <d v="1899-12-30T10:24:44"/>
    <n v="4468"/>
    <n v="74.466666666666669"/>
    <s v="sin informacion"/>
    <s v="sin informacion"/>
    <n v="52"/>
    <s v="diciembre"/>
    <s v="M"/>
    <m/>
    <s v="sin informacion"/>
    <m/>
    <m/>
    <m/>
  </r>
  <r>
    <n v="159548"/>
    <x v="46"/>
    <s v="Moreno"/>
    <x v="12"/>
    <d v="2020-01-13T00:00:00"/>
    <s v="Martín"/>
    <s v="Mantenimiento Mecanico"/>
    <d v="2023-12-22T00:00:00"/>
    <d v="1899-12-30T15:48:07"/>
    <d v="2023-12-22T00:00:00"/>
    <d v="1899-12-30T17:02:22"/>
    <n v="4455"/>
    <n v="74.25"/>
    <s v="sin informacion"/>
    <s v="sin informacion"/>
    <n v="51"/>
    <s v="diciembre"/>
    <s v="T"/>
    <m/>
    <s v="sin informacion"/>
    <m/>
    <m/>
    <m/>
  </r>
  <r>
    <n v="159630"/>
    <x v="30"/>
    <s v="Moreno"/>
    <x v="11"/>
    <d v="2020-02-20T00:00:00"/>
    <s v="Martín"/>
    <s v="Mantenimiento Electrico"/>
    <d v="2023-12-26T00:00:00"/>
    <d v="1899-12-30T07:51:52"/>
    <d v="2023-12-26T00:00:00"/>
    <d v="1899-12-30T09:04:40"/>
    <n v="4368"/>
    <n v="72.8"/>
    <s v="sin informacion"/>
    <s v="sin informacion"/>
    <n v="52"/>
    <s v="diciembre"/>
    <s v="M"/>
    <m/>
    <s v="sin informacion"/>
    <m/>
    <m/>
    <m/>
  </r>
  <r>
    <n v="159829"/>
    <x v="38"/>
    <s v="Moreno"/>
    <x v="11"/>
    <d v="2018-11-01T00:00:00"/>
    <s v="-"/>
    <s v="Mantenimiento Mecanico"/>
    <d v="2023-12-27T00:00:00"/>
    <d v="1899-12-30T11:45:29"/>
    <d v="2023-12-27T00:00:00"/>
    <d v="1899-12-30T12:57:26"/>
    <n v="4317"/>
    <n v="71.95"/>
    <s v="sin informacion"/>
    <s v="sin informacion"/>
    <n v="52"/>
    <s v="diciembre"/>
    <s v="M"/>
    <m/>
    <s v="sin informacion"/>
    <m/>
    <m/>
    <m/>
  </r>
  <r>
    <n v="158310"/>
    <x v="13"/>
    <s v="Moreno"/>
    <x v="6"/>
    <d v="2020-06-30T00:00:00"/>
    <s v="Martín"/>
    <s v="Mantenimiento Mecanico"/>
    <d v="2023-12-13T00:00:00"/>
    <d v="1899-12-30T06:56:11"/>
    <d v="2023-12-13T00:00:00"/>
    <d v="1899-12-30T08:07:56"/>
    <n v="4305"/>
    <n v="71.75"/>
    <s v=" cambio de cangilon de cinta de jirafa de abastecedor de tapas"/>
    <s v="rotura"/>
    <n v="50"/>
    <s v="diciembre"/>
    <s v="M"/>
    <m/>
    <s v="si"/>
    <m/>
    <m/>
    <m/>
  </r>
  <r>
    <n v="156828"/>
    <x v="11"/>
    <s v="Moreno"/>
    <x v="10"/>
    <d v="2018-11-01T00:00:00"/>
    <s v="-"/>
    <s v="Mantenimiento Mecanico"/>
    <d v="2023-12-01T00:00:00"/>
    <d v="1899-12-30T06:16:12"/>
    <d v="2023-12-01T00:00:00"/>
    <d v="1899-12-30T07:27:53"/>
    <n v="4301"/>
    <n v="71.683333333333337"/>
    <s v="sin informacion"/>
    <s v="sin informacion"/>
    <n v="48"/>
    <s v="diciembre"/>
    <s v="M"/>
    <m/>
    <s v="sin informacion"/>
    <m/>
    <m/>
    <m/>
  </r>
  <r>
    <n v="159221"/>
    <x v="1"/>
    <s v="Moreno"/>
    <x v="2"/>
    <d v="2020-10-16T00:00:00"/>
    <s v="Martín"/>
    <s v="Mantenimiento Electrico"/>
    <d v="2023-12-20T00:00:00"/>
    <d v="1899-12-30T14:32:26"/>
    <d v="2023-12-20T00:00:00"/>
    <d v="1899-12-30T15:42:02"/>
    <n v="4176"/>
    <n v="69.599999999999994"/>
    <s v="regulacion parametros"/>
    <s v="ajuste"/>
    <n v="51"/>
    <s v="diciembre"/>
    <s v="T"/>
    <m/>
    <s v="no"/>
    <m/>
    <m/>
    <m/>
  </r>
  <r>
    <n v="158258"/>
    <x v="0"/>
    <s v="Moreno"/>
    <x v="7"/>
    <d v="2018-11-01T00:00:00"/>
    <s v="-"/>
    <s v="Mantenimiento Electrico"/>
    <d v="2023-12-12T00:00:00"/>
    <d v="1899-12-30T07:18:11"/>
    <d v="2023-12-12T00:00:00"/>
    <d v="1899-12-30T08:25:33"/>
    <n v="4042"/>
    <n v="67.36666666666666"/>
    <s v="sin informacion"/>
    <s v="sin informacion"/>
    <n v="50"/>
    <s v="diciembre"/>
    <s v="M"/>
    <m/>
    <s v="sin informacion"/>
    <m/>
    <m/>
    <m/>
  </r>
  <r>
    <n v="157693"/>
    <x v="0"/>
    <s v="Moreno"/>
    <x v="18"/>
    <d v="2018-11-01T00:00:00"/>
    <s v="-"/>
    <s v="Mantenimiento Mecanico"/>
    <d v="2023-12-07T00:00:00"/>
    <d v="1899-12-30T07:51:05"/>
    <d v="2023-12-07T00:00:00"/>
    <d v="1899-12-30T08:57:58"/>
    <n v="4013"/>
    <n v="66.88333333333334"/>
    <s v="cable cortado en alimentación de la bomba"/>
    <s v="rotura"/>
    <n v="49"/>
    <s v="diciembre"/>
    <s v="M"/>
    <m/>
    <s v="si"/>
    <m/>
    <m/>
    <m/>
  </r>
  <r>
    <n v="158047"/>
    <x v="9"/>
    <s v="Moreno"/>
    <x v="6"/>
    <d v="2021-03-03T00:00:00"/>
    <s v="Martín"/>
    <s v="Mantenimiento Mecanico"/>
    <d v="2023-12-11T00:00:00"/>
    <d v="1899-12-30T06:27:15"/>
    <d v="2023-12-11T00:00:00"/>
    <d v="1899-12-30T07:33:57"/>
    <n v="4002"/>
    <n v="66.7"/>
    <s v="se cambian oring de piston de llenado"/>
    <s v="rotura"/>
    <n v="50"/>
    <s v="diciembre"/>
    <s v="M"/>
    <m/>
    <s v="si"/>
    <m/>
    <m/>
    <m/>
  </r>
  <r>
    <n v="158456"/>
    <x v="0"/>
    <s v="Moreno"/>
    <x v="16"/>
    <d v="2018-11-01T00:00:00"/>
    <s v="-"/>
    <s v="Mantenimiento Mecanico"/>
    <d v="2023-12-14T00:00:00"/>
    <d v="1899-12-30T09:55:24"/>
    <d v="2023-12-14T00:00:00"/>
    <d v="1899-12-30T11:01:44"/>
    <n v="3980"/>
    <n v="66.333333333333329"/>
    <s v="sin informacion"/>
    <s v="sin informacion"/>
    <n v="50"/>
    <s v="diciembre"/>
    <s v="M"/>
    <m/>
    <s v="sin informacion"/>
    <m/>
    <m/>
    <m/>
  </r>
  <r>
    <n v="158578"/>
    <x v="0"/>
    <s v="Moreno"/>
    <x v="19"/>
    <d v="2018-11-01T00:00:00"/>
    <s v="-"/>
    <s v="Mantenimiento Mecanico"/>
    <d v="2023-12-14T00:00:00"/>
    <d v="1899-12-30T20:35:07"/>
    <d v="2023-12-14T00:00:00"/>
    <d v="1899-12-30T21:41:25"/>
    <n v="3978"/>
    <n v="66.3"/>
    <s v="llenadora regulación de vacío"/>
    <s v="ajuste"/>
    <n v="50"/>
    <s v="diciembre"/>
    <s v="T"/>
    <m/>
    <s v="no"/>
    <m/>
    <m/>
    <m/>
  </r>
  <r>
    <n v="159413"/>
    <x v="23"/>
    <s v="Moreno"/>
    <x v="3"/>
    <d v="2023-01-04T00:00:00"/>
    <s v="Juan Manuel"/>
    <s v="Mantenimiento Electrico"/>
    <d v="2023-12-21T00:00:00"/>
    <d v="1899-12-30T20:20:30"/>
    <d v="2023-12-21T00:00:00"/>
    <d v="1899-12-30T21:26:41"/>
    <n v="3971"/>
    <n v="66.183333333333337"/>
    <s v="sin informacion"/>
    <s v="sin informacion"/>
    <n v="51"/>
    <s v="diciembre"/>
    <s v="T"/>
    <m/>
    <s v="sin informacion"/>
    <m/>
    <m/>
    <m/>
  </r>
  <r>
    <n v="158991"/>
    <x v="0"/>
    <s v="Moreno"/>
    <x v="0"/>
    <d v="2018-11-01T00:00:00"/>
    <s v="-"/>
    <s v="Mantenimiento Electrico"/>
    <d v="2023-12-19T00:00:00"/>
    <d v="1899-12-30T11:26:33"/>
    <d v="2023-12-19T00:00:00"/>
    <d v="1899-12-30T12:32:40"/>
    <n v="3967"/>
    <n v="66.11666666666666"/>
    <s v="sin informacion"/>
    <s v="sin informacion"/>
    <n v="51"/>
    <s v="diciembre"/>
    <s v="M"/>
    <m/>
    <s v="sin informacion"/>
    <m/>
    <m/>
    <m/>
  </r>
  <r>
    <n v="157576"/>
    <x v="0"/>
    <s v="Moreno"/>
    <x v="4"/>
    <d v="2018-11-01T00:00:00"/>
    <s v="-"/>
    <s v="Mantenimiento Mecanico"/>
    <d v="2023-12-06T00:00:00"/>
    <d v="1899-12-30T12:12:05"/>
    <d v="2023-12-06T00:00:00"/>
    <d v="1899-12-30T13:16:42"/>
    <n v="3877"/>
    <n v="64.61666666666666"/>
    <s v="sin informacion"/>
    <s v="sin informacion"/>
    <n v="49"/>
    <s v="diciembre"/>
    <s v="M"/>
    <m/>
    <s v="sin informacion"/>
    <m/>
    <m/>
    <m/>
  </r>
  <r>
    <n v="157529"/>
    <x v="10"/>
    <s v="Moreno"/>
    <x v="7"/>
    <d v="2020-09-30T00:00:00"/>
    <s v="Martín"/>
    <s v="Mantenimiento Mecanico"/>
    <d v="2023-12-06T00:00:00"/>
    <d v="1899-12-30T09:51:36"/>
    <d v="2023-12-06T00:00:00"/>
    <d v="1899-12-30T10:56:06"/>
    <n v="3870"/>
    <n v="64.5"/>
    <s v="sin informacion"/>
    <s v="sin informacion"/>
    <n v="49"/>
    <s v="diciembre"/>
    <s v="M"/>
    <m/>
    <s v="sin informacion"/>
    <m/>
    <m/>
    <m/>
  </r>
  <r>
    <n v="158164"/>
    <x v="0"/>
    <s v="Moreno"/>
    <x v="4"/>
    <d v="2018-11-01T00:00:00"/>
    <s v="-"/>
    <s v="Mantenimiento Mecanico"/>
    <d v="2023-12-11T00:00:00"/>
    <d v="1899-12-30T15:10:00"/>
    <d v="2023-12-11T00:00:00"/>
    <d v="1899-12-30T16:14:01"/>
    <n v="3841"/>
    <n v="64.016666666666666"/>
    <s v="Brazo fuera de posición. Picking forzado."/>
    <s v="ajuste"/>
    <n v="50"/>
    <s v="diciembre"/>
    <s v="T"/>
    <m/>
    <s v="no"/>
    <m/>
    <m/>
    <m/>
  </r>
  <r>
    <n v="157533"/>
    <x v="8"/>
    <s v="Moreno"/>
    <x v="4"/>
    <d v="2020-02-20T00:00:00"/>
    <s v="Martín"/>
    <s v="Mantenimiento Electrico"/>
    <d v="2023-12-06T00:00:00"/>
    <d v="1899-12-30T09:59:21"/>
    <d v="2023-12-06T00:00:00"/>
    <d v="1899-12-30T11:01:53"/>
    <n v="3752"/>
    <n v="62.533333333333331"/>
    <s v="se regula la presión de aire en la enfundadora para que no golpeen la calefacción"/>
    <s v="ajuste"/>
    <n v="49"/>
    <s v="diciembre"/>
    <s v="M"/>
    <m/>
    <s v="no"/>
    <m/>
    <m/>
    <m/>
  </r>
  <r>
    <n v="159078"/>
    <x v="19"/>
    <s v="Moreno"/>
    <x v="3"/>
    <d v="2021-02-04T00:00:00"/>
    <s v="Victor"/>
    <s v="Mantenimiento Mecanico"/>
    <d v="2023-12-19T00:00:00"/>
    <d v="1899-12-30T17:18:38"/>
    <d v="2023-12-19T00:00:00"/>
    <d v="1899-12-30T18:20:56"/>
    <n v="3738"/>
    <n v="62.3"/>
    <s v="Se regula cuchilla"/>
    <s v="ajuste"/>
    <n v="51"/>
    <s v="diciembre"/>
    <s v="T"/>
    <m/>
    <s v="no"/>
    <m/>
    <m/>
    <m/>
  </r>
  <r>
    <n v="157012"/>
    <x v="22"/>
    <s v="Moreno"/>
    <x v="3"/>
    <d v="2021-02-04T00:00:00"/>
    <s v="Victor"/>
    <s v="Mantenimiento Mecanico"/>
    <d v="2023-12-01T00:00:00"/>
    <d v="1899-12-30T15:05:30"/>
    <d v="2023-12-01T00:00:00"/>
    <d v="1899-12-30T16:07:04"/>
    <n v="3694"/>
    <n v="61.56666666666667"/>
    <s v="se endereza soporte de sensor"/>
    <s v="ajuste"/>
    <n v="48"/>
    <s v="diciembre"/>
    <s v="T"/>
    <m/>
    <s v="no"/>
    <m/>
    <m/>
    <m/>
  </r>
  <r>
    <n v="160123"/>
    <x v="1"/>
    <s v="Moreno"/>
    <x v="2"/>
    <d v="2020-10-16T00:00:00"/>
    <s v="Martín"/>
    <s v="Mantenimiento Electrico"/>
    <d v="2023-12-29T00:00:00"/>
    <d v="1899-12-30T06:44:52"/>
    <d v="2023-12-29T00:00:00"/>
    <d v="1899-12-30T07:46:12"/>
    <n v="3680"/>
    <n v="61.333333333333336"/>
    <s v="sin informacion"/>
    <s v="sin informacion"/>
    <n v="52"/>
    <s v="diciembre"/>
    <s v="M"/>
    <m/>
    <s v="sin informacion"/>
    <m/>
    <m/>
    <m/>
  </r>
  <r>
    <n v="159115"/>
    <x v="30"/>
    <s v="Moreno"/>
    <x v="11"/>
    <d v="2020-02-20T00:00:00"/>
    <s v="Martín"/>
    <s v="Mantenimiento Electrico"/>
    <d v="2023-12-20T00:00:00"/>
    <d v="1899-12-30T07:42:35"/>
    <d v="2023-12-20T00:00:00"/>
    <d v="1899-12-30T08:42:56"/>
    <n v="3621"/>
    <n v="60.35"/>
    <s v="se acomoda el sensor de funda"/>
    <s v="ajuste"/>
    <n v="51"/>
    <s v="diciembre"/>
    <s v="M"/>
    <m/>
    <s v="no"/>
    <m/>
    <m/>
    <m/>
  </r>
  <r>
    <n v="159771"/>
    <x v="1"/>
    <s v="Moreno"/>
    <x v="2"/>
    <d v="2020-10-16T00:00:00"/>
    <s v="Martín"/>
    <s v="Mantenimiento Electrico"/>
    <d v="2023-12-26T00:00:00"/>
    <d v="1899-12-30T18:40:35"/>
    <d v="2023-12-26T00:00:00"/>
    <d v="1899-12-30T19:40:51"/>
    <n v="3616"/>
    <n v="60.266666666666666"/>
    <s v="sin informacion"/>
    <s v="sin informacion"/>
    <n v="52"/>
    <s v="diciembre"/>
    <s v="T"/>
    <m/>
    <s v="sin informacion"/>
    <m/>
    <m/>
    <m/>
  </r>
  <r>
    <n v="158051"/>
    <x v="27"/>
    <s v="Moreno"/>
    <x v="1"/>
    <d v="2018-11-01T00:00:00"/>
    <s v="-"/>
    <s v="Mantenimiento Electrico"/>
    <d v="2023-12-11T00:00:00"/>
    <d v="1899-12-30T08:03:32"/>
    <d v="2023-12-11T00:00:00"/>
    <d v="1899-12-30T09:03:05"/>
    <n v="3573"/>
    <n v="59.55"/>
    <s v="se baja rampa de aceleración y desaceleración"/>
    <s v="ajuste"/>
    <n v="50"/>
    <s v="diciembre"/>
    <s v="M"/>
    <m/>
    <s v="no"/>
    <m/>
    <m/>
    <m/>
  </r>
  <r>
    <n v="159931"/>
    <x v="2"/>
    <s v="Moreno"/>
    <x v="3"/>
    <d v="2021-02-04T00:00:00"/>
    <s v="Victor"/>
    <s v="Mantenimiento Mecanico"/>
    <d v="2023-12-28T00:00:00"/>
    <d v="1899-12-30T08:07:01"/>
    <d v="2023-12-28T00:00:00"/>
    <d v="1899-12-30T09:06:06"/>
    <n v="3545"/>
    <n v="59.083333333333336"/>
    <s v="sin informacion"/>
    <s v="sin informacion"/>
    <n v="52"/>
    <s v="diciembre"/>
    <s v="M"/>
    <m/>
    <s v="sin informacion"/>
    <m/>
    <m/>
    <m/>
  </r>
  <r>
    <n v="158053"/>
    <x v="0"/>
    <s v="Moreno"/>
    <x v="18"/>
    <d v="2018-11-01T00:00:00"/>
    <s v="-"/>
    <s v="Mantenimiento Mecanico"/>
    <d v="2023-12-11T00:00:00"/>
    <d v="1899-12-30T09:10:01"/>
    <d v="2023-12-11T00:00:00"/>
    <d v="1899-12-30T10:09:02"/>
    <n v="3541"/>
    <n v="59.016666666666666"/>
    <s v="poner a punto la llenadora"/>
    <s v="ajuste"/>
    <n v="50"/>
    <s v="diciembre"/>
    <s v="M"/>
    <m/>
    <s v="no"/>
    <m/>
    <m/>
    <m/>
  </r>
  <r>
    <n v="157176"/>
    <x v="28"/>
    <s v="Moreno"/>
    <x v="0"/>
    <d v="2018-11-01T00:00:00"/>
    <s v="-"/>
    <s v="Mantenimiento Electrico"/>
    <d v="2023-12-04T00:00:00"/>
    <d v="1899-12-30T06:04:24"/>
    <d v="2023-12-04T00:00:00"/>
    <d v="1899-12-30T07:03:13"/>
    <n v="3529"/>
    <n v="58.81666666666667"/>
    <s v="se sube termica"/>
    <s v="ajuste"/>
    <n v="49"/>
    <s v="diciembre"/>
    <s v="M"/>
    <m/>
    <s v="no"/>
    <m/>
    <m/>
    <m/>
  </r>
  <r>
    <n v="159584"/>
    <x v="25"/>
    <s v="Moreno"/>
    <x v="11"/>
    <d v="2018-11-01T00:00:00"/>
    <s v="-"/>
    <s v="Mantenimiento Electrico"/>
    <d v="2023-12-22T00:00:00"/>
    <d v="1899-12-30T17:15:41"/>
    <d v="2023-12-22T00:00:00"/>
    <d v="1899-12-30T18:14:26"/>
    <n v="3525"/>
    <n v="58.75"/>
    <s v="sin informacion"/>
    <s v="sin informacion"/>
    <n v="51"/>
    <s v="diciembre"/>
    <s v="T"/>
    <m/>
    <s v="sin informacion"/>
    <m/>
    <m/>
    <m/>
  </r>
  <r>
    <n v="159328"/>
    <x v="38"/>
    <s v="Moreno"/>
    <x v="6"/>
    <d v="2019-10-08T00:00:00"/>
    <s v="Martín"/>
    <s v="Mantenimiento Mecanico"/>
    <d v="2023-12-21T00:00:00"/>
    <d v="1899-12-30T12:04:37"/>
    <d v="2023-12-21T00:00:00"/>
    <d v="1899-12-30T13:02:16"/>
    <n v="3459"/>
    <n v="57.65"/>
    <s v="sin informacion"/>
    <s v="sin informacion"/>
    <n v="51"/>
    <s v="diciembre"/>
    <s v="M"/>
    <m/>
    <s v="sin informacion"/>
    <m/>
    <m/>
    <m/>
  </r>
  <r>
    <n v="157183"/>
    <x v="4"/>
    <s v="Moreno"/>
    <x v="22"/>
    <d v="2020-02-12T00:00:00"/>
    <s v="Martín"/>
    <s v="Mantenimiento Electrico"/>
    <d v="2023-12-04T00:00:00"/>
    <d v="1899-12-30T06:54:40"/>
    <d v="2023-12-04T00:00:00"/>
    <d v="1899-12-30T07:51:48"/>
    <n v="3428"/>
    <n v="57.133333333333333"/>
    <s v="sin informacion"/>
    <s v="sin informacion"/>
    <n v="49"/>
    <s v="diciembre"/>
    <s v="M"/>
    <m/>
    <s v="sin informacion"/>
    <m/>
    <m/>
    <m/>
  </r>
  <r>
    <n v="158255"/>
    <x v="21"/>
    <s v="Moreno"/>
    <x v="7"/>
    <d v="2018-11-01T00:00:00"/>
    <s v="-"/>
    <s v="Mantenimiento Electrico"/>
    <d v="2023-12-12T00:00:00"/>
    <d v="1899-12-30T06:18:19"/>
    <d v="2023-12-12T00:00:00"/>
    <d v="1899-12-30T07:15:06"/>
    <n v="3407"/>
    <n v="56.783333333333331"/>
    <s v="error en dirección de IP"/>
    <s v="ajuste"/>
    <n v="50"/>
    <s v="diciembre"/>
    <s v="M"/>
    <m/>
    <s v="no"/>
    <m/>
    <m/>
    <m/>
  </r>
  <r>
    <n v="159061"/>
    <x v="1"/>
    <s v="Moreno"/>
    <x v="2"/>
    <d v="2020-10-16T00:00:00"/>
    <s v="Martín"/>
    <s v="Mantenimiento Mecanico"/>
    <d v="2023-12-19T00:00:00"/>
    <d v="1899-12-30T16:22:57"/>
    <d v="2023-12-19T00:00:00"/>
    <d v="1899-12-30T17:18:58"/>
    <n v="3361"/>
    <n v="56.016666666666666"/>
    <s v="regulaciones para el cambio de formato y puesta a punto de la máquina"/>
    <s v="ajuste"/>
    <n v="51"/>
    <s v="diciembre"/>
    <s v="T"/>
    <m/>
    <s v="no"/>
    <m/>
    <m/>
    <m/>
  </r>
  <r>
    <n v="159388"/>
    <x v="23"/>
    <s v="Moreno"/>
    <x v="3"/>
    <d v="2023-01-04T00:00:00"/>
    <s v="Juan Manuel"/>
    <s v="Mantenimiento Electrico"/>
    <d v="2023-12-21T00:00:00"/>
    <d v="1899-12-30T16:59:21"/>
    <d v="2023-12-21T00:00:00"/>
    <d v="1899-12-30T17:53:51"/>
    <n v="3270"/>
    <n v="54.5"/>
    <s v="sin informacion"/>
    <s v="sin informacion"/>
    <n v="51"/>
    <s v="diciembre"/>
    <s v="T"/>
    <m/>
    <s v="sin informacion"/>
    <m/>
    <m/>
    <m/>
  </r>
  <r>
    <n v="159408"/>
    <x v="19"/>
    <s v="Moreno"/>
    <x v="19"/>
    <d v="2018-11-01T00:00:00"/>
    <s v="-"/>
    <s v="Mantenimiento Mecanico"/>
    <d v="2023-12-21T00:00:00"/>
    <d v="1899-12-30T19:20:34"/>
    <d v="2023-12-21T00:00:00"/>
    <d v="1899-12-30T20:13:33"/>
    <n v="3179"/>
    <n v="52.983333333333334"/>
    <s v="sin informacion"/>
    <s v="sin informacion"/>
    <n v="51"/>
    <s v="diciembre"/>
    <s v="T"/>
    <m/>
    <s v="sin informacion"/>
    <m/>
    <m/>
    <m/>
  </r>
  <r>
    <n v="158518"/>
    <x v="21"/>
    <s v="Moreno"/>
    <x v="14"/>
    <d v="2018-11-01T00:00:00"/>
    <s v="-"/>
    <s v="Mantenimiento Electrico"/>
    <d v="2023-12-14T00:00:00"/>
    <d v="1899-12-30T14:13:04"/>
    <d v="2023-12-14T00:00:00"/>
    <d v="1899-12-30T15:05:40"/>
    <n v="3156"/>
    <n v="52.6"/>
    <s v="sin informacion"/>
    <s v="sin informacion"/>
    <n v="50"/>
    <s v="diciembre"/>
    <s v="T"/>
    <m/>
    <s v="sin informacion"/>
    <m/>
    <m/>
    <m/>
  </r>
  <r>
    <n v="159915"/>
    <x v="3"/>
    <s v="Moreno"/>
    <x v="3"/>
    <d v="2021-02-04T00:00:00"/>
    <s v="Victor"/>
    <s v="Mantenimiento Mecanico"/>
    <d v="2023-12-27T00:00:00"/>
    <d v="1899-12-30T19:35:23"/>
    <d v="2023-12-27T00:00:00"/>
    <d v="1899-12-30T20:27:30"/>
    <n v="3127"/>
    <n v="52.116666666666667"/>
    <s v="se cambió tornillo roto de cabezal de roscadora"/>
    <s v="rotura"/>
    <n v="52"/>
    <s v="diciembre"/>
    <s v="T"/>
    <m/>
    <s v="si"/>
    <m/>
    <m/>
    <m/>
  </r>
  <r>
    <n v="156919"/>
    <x v="42"/>
    <s v="Moreno"/>
    <x v="5"/>
    <d v="2019-10-08T00:00:00"/>
    <s v="Martín"/>
    <s v="Mantenimiento Mecanico"/>
    <d v="2023-12-01T00:00:00"/>
    <d v="1899-12-30T11:48:52"/>
    <d v="2023-12-01T00:00:00"/>
    <d v="1899-12-30T12:40:52"/>
    <n v="3120"/>
    <n v="52"/>
    <s v="sin informacion"/>
    <s v="sin informacion"/>
    <n v="48"/>
    <s v="diciembre"/>
    <s v="M"/>
    <m/>
    <s v="sin informacion"/>
    <m/>
    <m/>
    <m/>
  </r>
  <r>
    <n v="156834"/>
    <x v="0"/>
    <s v="Moreno"/>
    <x v="0"/>
    <d v="2018-11-01T00:00:00"/>
    <s v="-"/>
    <s v="Mantenimiento Electrico"/>
    <d v="2023-12-01T00:00:00"/>
    <d v="1899-12-30T07:36:34"/>
    <d v="2023-12-01T00:00:00"/>
    <d v="1899-12-30T08:28:03"/>
    <n v="3089"/>
    <n v="51.483333333333334"/>
    <s v="sin informacion"/>
    <s v="sin informacion"/>
    <n v="48"/>
    <s v="diciembre"/>
    <s v="M"/>
    <m/>
    <s v="sin informacion"/>
    <m/>
    <m/>
    <m/>
  </r>
  <r>
    <n v="158942"/>
    <x v="0"/>
    <s v="Moreno"/>
    <x v="2"/>
    <d v="2018-11-01T00:00:00"/>
    <s v="-"/>
    <s v="Mantenimiento Electrico"/>
    <d v="2023-12-19T00:00:00"/>
    <d v="1899-12-30T06:24:47"/>
    <d v="2023-12-19T00:00:00"/>
    <d v="1899-12-30T07:16:11"/>
    <n v="3084"/>
    <n v="51.4"/>
    <s v="Regulación de sensor. (por cambio de formato)"/>
    <s v="ajuste"/>
    <n v="51"/>
    <s v="diciembre"/>
    <s v="M"/>
    <m/>
    <s v="no"/>
    <m/>
    <m/>
    <m/>
  </r>
  <r>
    <n v="157455"/>
    <x v="11"/>
    <s v="Moreno"/>
    <x v="10"/>
    <d v="2018-11-01T00:00:00"/>
    <s v="-"/>
    <s v="Mantenimiento Mecanico"/>
    <d v="2023-12-05T00:00:00"/>
    <d v="1899-12-30T15:37:46"/>
    <d v="2023-12-05T00:00:00"/>
    <d v="1899-12-30T16:26:42"/>
    <n v="2936"/>
    <n v="48.93333333333333"/>
    <s v="sin informacion"/>
    <s v="sin informacion"/>
    <n v="49"/>
    <s v="diciembre"/>
    <s v="T"/>
    <m/>
    <s v="sin informacion"/>
    <m/>
    <m/>
    <m/>
  </r>
  <r>
    <n v="159427"/>
    <x v="27"/>
    <s v="Moreno"/>
    <x v="2"/>
    <d v="2018-11-01T00:00:00"/>
    <s v="-"/>
    <s v="Mantenimiento Mecanico"/>
    <d v="2023-12-22T00:00:00"/>
    <d v="1899-12-30T06:36:44"/>
    <d v="2023-12-22T00:00:00"/>
    <d v="1899-12-30T07:25:36"/>
    <n v="2932"/>
    <n v="48.866666666666667"/>
    <s v="sin informacion"/>
    <s v="sin informacion"/>
    <n v="51"/>
    <s v="diciembre"/>
    <s v="M"/>
    <m/>
    <s v="sin informacion"/>
    <m/>
    <m/>
    <m/>
  </r>
  <r>
    <n v="159093"/>
    <x v="6"/>
    <s v="Moreno"/>
    <x v="12"/>
    <d v="2018-11-01T00:00:00"/>
    <s v="-"/>
    <s v="Mantenimiento Mecanico"/>
    <d v="2023-12-19T00:00:00"/>
    <d v="1899-12-30T18:41:04"/>
    <d v="2023-12-19T00:00:00"/>
    <d v="1899-12-30T19:29:33"/>
    <n v="2909"/>
    <n v="48.483333333333334"/>
    <s v="se cambia correa de descarte"/>
    <s v="rotura"/>
    <n v="51"/>
    <s v="diciembre"/>
    <s v="T"/>
    <m/>
    <s v="si"/>
    <m/>
    <m/>
    <m/>
  </r>
  <r>
    <n v="159110"/>
    <x v="1"/>
    <s v="Moreno"/>
    <x v="2"/>
    <d v="2020-10-16T00:00:00"/>
    <s v="Martín"/>
    <s v="Mantenimiento Electrico"/>
    <d v="2023-12-20T00:00:00"/>
    <d v="1899-12-30T06:38:05"/>
    <d v="2023-12-20T00:00:00"/>
    <d v="1899-12-30T07:26:22"/>
    <n v="2897"/>
    <n v="48.283333333333331"/>
    <s v="regulación de centrado de envase"/>
    <s v="ajuste"/>
    <n v="51"/>
    <s v="diciembre"/>
    <s v="M"/>
    <m/>
    <s v="no"/>
    <m/>
    <m/>
    <m/>
  </r>
  <r>
    <n v="158297"/>
    <x v="3"/>
    <s v="Moreno"/>
    <x v="11"/>
    <d v="2018-11-01T00:00:00"/>
    <s v="-"/>
    <s v="Mantenimiento Mecanico"/>
    <d v="2023-12-12T00:00:00"/>
    <d v="1899-12-30T19:41:02"/>
    <d v="2023-12-12T00:00:00"/>
    <d v="1899-12-30T20:29:15"/>
    <n v="2893"/>
    <n v="48.216666666666669"/>
    <s v="torqueadora no hay gomas de torque se invierte las gomas que están gastadas para que funcione la torqueadora"/>
    <s v="ajuste"/>
    <n v="50"/>
    <s v="diciembre"/>
    <s v="T"/>
    <m/>
    <s v="no"/>
    <m/>
    <m/>
    <m/>
  </r>
  <r>
    <n v="158156"/>
    <x v="3"/>
    <s v="Moreno"/>
    <x v="10"/>
    <d v="2018-11-01T00:00:00"/>
    <s v="-"/>
    <s v="Mantenimiento Mecanico"/>
    <d v="2023-12-11T00:00:00"/>
    <d v="1899-12-30T14:42:28"/>
    <d v="2023-12-11T00:00:00"/>
    <d v="1899-12-30T15:30:31"/>
    <n v="2883"/>
    <n v="48.05"/>
    <s v="se cambió resorte de roscadora"/>
    <s v="rotura"/>
    <n v="50"/>
    <s v="diciembre"/>
    <s v="T"/>
    <m/>
    <s v="si"/>
    <m/>
    <m/>
    <m/>
  </r>
  <r>
    <n v="158883"/>
    <x v="44"/>
    <s v="Moreno"/>
    <x v="17"/>
    <d v="2018-11-01T00:00:00"/>
    <s v="-"/>
    <s v="Mantenimiento Mecanico"/>
    <d v="2023-12-18T00:00:00"/>
    <d v="1899-12-30T15:55:53"/>
    <d v="2023-12-18T00:00:00"/>
    <d v="1899-12-30T16:43:39"/>
    <n v="2866"/>
    <n v="47.766666666666666"/>
    <s v="sin informacion"/>
    <s v="sin informacion"/>
    <n v="51"/>
    <s v="diciembre"/>
    <s v="T"/>
    <m/>
    <s v="sin informacion"/>
    <m/>
    <m/>
    <m/>
  </r>
  <r>
    <n v="158862"/>
    <x v="48"/>
    <s v="Moreno"/>
    <x v="0"/>
    <d v="2023-05-03T00:00:00"/>
    <s v="Juan Manuel"/>
    <s v="Mantenimiento Mecanico"/>
    <d v="2023-12-18T00:00:00"/>
    <d v="1899-12-30T14:33:12"/>
    <d v="2023-12-18T00:00:00"/>
    <d v="1899-12-30T15:20:49"/>
    <n v="2857"/>
    <n v="47.616666666666667"/>
    <s v="sin informacion"/>
    <s v="sin informacion"/>
    <n v="51"/>
    <s v="diciembre"/>
    <s v="T"/>
    <m/>
    <s v="sin informacion"/>
    <m/>
    <m/>
    <m/>
  </r>
  <r>
    <n v="159592"/>
    <x v="3"/>
    <s v="Moreno"/>
    <x v="3"/>
    <d v="2021-02-04T00:00:00"/>
    <s v="Victor"/>
    <s v="Mantenimiento Mecanico"/>
    <d v="2023-12-22T00:00:00"/>
    <d v="1899-12-30T18:03:57"/>
    <d v="2023-12-22T00:00:00"/>
    <d v="1899-12-30T18:51:34"/>
    <n v="2857"/>
    <n v="47.616666666666667"/>
    <s v="se rehace roscas barridas de regulador de torque"/>
    <s v="rotura"/>
    <n v="51"/>
    <s v="diciembre"/>
    <s v="T"/>
    <m/>
    <s v="si"/>
    <m/>
    <m/>
    <m/>
  </r>
  <r>
    <n v="159768"/>
    <x v="41"/>
    <s v="Moreno"/>
    <x v="2"/>
    <d v="2020-02-20T00:00:00"/>
    <s v="Martín"/>
    <s v="Mantenimiento Mecanico"/>
    <d v="2023-12-26T00:00:00"/>
    <d v="1899-12-30T17:53:17"/>
    <d v="2023-12-26T00:00:00"/>
    <d v="1899-12-30T18:40:22"/>
    <n v="2825"/>
    <n v="47.083333333333336"/>
    <s v="sin informacion"/>
    <s v="sin informacion"/>
    <n v="52"/>
    <s v="diciembre"/>
    <s v="T"/>
    <m/>
    <s v="sin informacion"/>
    <m/>
    <m/>
    <m/>
  </r>
  <r>
    <n v="158507"/>
    <x v="0"/>
    <s v="Moreno"/>
    <x v="5"/>
    <d v="2018-11-01T00:00:00"/>
    <s v="-"/>
    <s v="Mantenimiento Mecanico"/>
    <d v="2023-12-14T00:00:00"/>
    <d v="1899-12-30T12:42:11"/>
    <d v="2023-12-14T00:00:00"/>
    <d v="1899-12-30T13:29:14"/>
    <n v="2823"/>
    <n v="47.05"/>
    <s v="sin informacion"/>
    <s v="sin informacion"/>
    <n v="50"/>
    <s v="diciembre"/>
    <s v="M"/>
    <m/>
    <s v="sin informacion"/>
    <m/>
    <m/>
    <m/>
  </r>
  <r>
    <n v="158057"/>
    <x v="9"/>
    <s v="Moreno"/>
    <x v="6"/>
    <d v="2021-03-03T00:00:00"/>
    <s v="Martín"/>
    <s v="Mantenimiento Mecanico"/>
    <d v="2023-12-11T00:00:00"/>
    <d v="1899-12-30T09:17:57"/>
    <d v="2023-12-11T00:00:00"/>
    <d v="1899-12-30T10:04:12"/>
    <n v="2775"/>
    <n v="46.25"/>
    <s v="diferencia en peso y mal centrado de envase en estacion de llenado"/>
    <s v="ajuste"/>
    <n v="50"/>
    <s v="diciembre"/>
    <s v="M"/>
    <m/>
    <s v="no"/>
    <m/>
    <m/>
    <m/>
  </r>
  <r>
    <n v="157655"/>
    <x v="1"/>
    <s v="Moreno"/>
    <x v="2"/>
    <d v="2020-10-16T00:00:00"/>
    <s v="Martín"/>
    <s v="Mantenimiento Mecanico"/>
    <d v="2023-12-06T00:00:00"/>
    <d v="1899-12-30T17:01:48"/>
    <d v="2023-12-06T00:00:00"/>
    <d v="1899-12-30T17:47:46"/>
    <n v="2758"/>
    <n v="45.966666666666669"/>
    <s v="sin informacion"/>
    <s v="sin informacion"/>
    <n v="49"/>
    <s v="diciembre"/>
    <s v="T"/>
    <m/>
    <s v="sin informacion"/>
    <m/>
    <m/>
    <m/>
  </r>
  <r>
    <n v="158142"/>
    <x v="22"/>
    <s v="Moreno"/>
    <x v="19"/>
    <d v="2021-08-24T00:00:00"/>
    <s v="Sebastian "/>
    <s v="Mantenimiento Electrico"/>
    <d v="2023-12-11T00:00:00"/>
    <d v="1899-12-30T14:18:45"/>
    <d v="2023-12-11T00:00:00"/>
    <d v="1899-12-30T15:03:57"/>
    <n v="2712"/>
    <n v="45.2"/>
    <s v="no prendió aspiradora y le tiro falla"/>
    <s v="ajuste"/>
    <n v="50"/>
    <s v="diciembre"/>
    <s v="T"/>
    <m/>
    <s v="no"/>
    <m/>
    <m/>
    <m/>
  </r>
  <r>
    <n v="159543"/>
    <x v="21"/>
    <s v="Moreno"/>
    <x v="16"/>
    <d v="2018-11-01T00:00:00"/>
    <s v="-"/>
    <s v="Mantenimiento Electrico"/>
    <d v="2023-12-22T00:00:00"/>
    <d v="1899-12-30T15:38:42"/>
    <d v="2023-12-22T00:00:00"/>
    <d v="1899-12-30T16:23:42"/>
    <n v="2700"/>
    <n v="45"/>
    <s v="sin informacion"/>
    <s v="sin informacion"/>
    <n v="51"/>
    <s v="diciembre"/>
    <s v="T"/>
    <m/>
    <s v="sin informacion"/>
    <m/>
    <m/>
    <m/>
  </r>
  <r>
    <n v="157182"/>
    <x v="3"/>
    <s v="Moreno"/>
    <x v="6"/>
    <d v="2018-11-01T00:00:00"/>
    <s v="-"/>
    <s v="Mantenimiento Mecanico"/>
    <d v="2023-12-04T00:00:00"/>
    <d v="1899-12-30T06:30:24"/>
    <d v="2023-12-04T00:00:00"/>
    <d v="1899-12-30T07:15:02"/>
    <n v="2678"/>
    <n v="44.633333333333333"/>
    <s v="sin informacion"/>
    <s v="sin informacion"/>
    <n v="49"/>
    <s v="diciembre"/>
    <s v="M"/>
    <m/>
    <s v="sin informacion"/>
    <m/>
    <m/>
    <m/>
  </r>
  <r>
    <n v="159111"/>
    <x v="33"/>
    <s v="Moreno"/>
    <x v="5"/>
    <d v="2018-11-01T00:00:00"/>
    <s v="-"/>
    <s v="Mantenimiento Electrico"/>
    <d v="2023-12-20T00:00:00"/>
    <d v="1899-12-30T06:40:57"/>
    <d v="2023-12-20T00:00:00"/>
    <d v="1899-12-30T07:25:35"/>
    <n v="2678"/>
    <n v="44.633333333333333"/>
    <s v="sin informacion"/>
    <s v="sin informacion"/>
    <n v="51"/>
    <s v="diciembre"/>
    <s v="M"/>
    <m/>
    <s v="sin informacion"/>
    <m/>
    <m/>
    <m/>
  </r>
  <r>
    <n v="160304"/>
    <x v="0"/>
    <s v="Moreno"/>
    <x v="2"/>
    <d v="2018-11-01T00:00:00"/>
    <s v="-"/>
    <s v="Mantenimiento Mecanico"/>
    <d v="2023-12-29T00:00:00"/>
    <d v="1899-12-30T21:06:34"/>
    <d v="2023-12-29T00:00:00"/>
    <d v="1899-12-30T21:51:03"/>
    <n v="2669"/>
    <n v="44.483333333333334"/>
    <s v="se revisa la la máquina por qué se frenaba se desarmó estrellas y se fue armando de a una para descartar que se frene y no se encontró nada fuera de lugar"/>
    <s v="ajuste"/>
    <n v="52"/>
    <s v="diciembre"/>
    <s v="T"/>
    <m/>
    <s v="no"/>
    <m/>
    <m/>
    <m/>
  </r>
  <r>
    <n v="157258"/>
    <x v="23"/>
    <s v="Moreno"/>
    <x v="19"/>
    <d v="2018-11-01T00:00:00"/>
    <s v="-"/>
    <s v="Mantenimiento Electrico"/>
    <d v="2023-12-04T00:00:00"/>
    <d v="1899-12-30T14:57:34"/>
    <d v="2023-12-04T00:00:00"/>
    <d v="1899-12-30T15:42:00"/>
    <n v="2666"/>
    <n v="44.43333333333333"/>
    <s v="sin informacion"/>
    <s v="sin informacion"/>
    <n v="49"/>
    <s v="diciembre"/>
    <s v="T"/>
    <m/>
    <s v="sin informacion"/>
    <m/>
    <m/>
    <m/>
  </r>
  <r>
    <n v="158043"/>
    <x v="22"/>
    <s v="Moreno"/>
    <x v="10"/>
    <d v="2022-07-14T00:00:00"/>
    <s v="Natalio"/>
    <s v="Mantenimiento Electrico"/>
    <d v="2023-12-11T00:00:00"/>
    <d v="1899-12-30T05:56:07"/>
    <d v="2023-12-11T00:00:00"/>
    <d v="1899-12-30T06:40:11"/>
    <n v="2644"/>
    <n v="44.06666666666667"/>
    <s v="sin informacion"/>
    <s v="sin informacion"/>
    <n v="50"/>
    <s v="diciembre"/>
    <s v="N"/>
    <m/>
    <s v="sin informacion"/>
    <m/>
    <m/>
    <m/>
  </r>
  <r>
    <n v="158982"/>
    <x v="1"/>
    <s v="Moreno"/>
    <x v="2"/>
    <d v="2020-10-16T00:00:00"/>
    <s v="Martín"/>
    <s v="Mantenimiento Electrico"/>
    <d v="2023-12-19T00:00:00"/>
    <d v="1899-12-30T10:49:58"/>
    <d v="2023-12-19T00:00:00"/>
    <d v="1899-12-30T11:33:41"/>
    <n v="2623"/>
    <n v="43.716666666666669"/>
    <s v="regulaciones para el cambio de formato y puesta a punto de la máquina"/>
    <s v="ajuste"/>
    <n v="51"/>
    <s v="diciembre"/>
    <s v="M"/>
    <m/>
    <s v="no"/>
    <m/>
    <m/>
    <m/>
  </r>
  <r>
    <n v="158955"/>
    <x v="1"/>
    <s v="Moreno"/>
    <x v="2"/>
    <d v="2020-10-16T00:00:00"/>
    <s v="Martín"/>
    <s v="Mantenimiento Electrico"/>
    <d v="2023-12-19T00:00:00"/>
    <d v="1899-12-30T09:14:56"/>
    <d v="2023-12-19T00:00:00"/>
    <d v="1899-12-30T09:57:50"/>
    <n v="2574"/>
    <n v="42.9"/>
    <s v="Regulación de laser(por cambio de formato)"/>
    <s v="ajuste"/>
    <n v="51"/>
    <s v="diciembre"/>
    <s v="M"/>
    <m/>
    <s v="no"/>
    <m/>
    <m/>
    <m/>
  </r>
  <r>
    <n v="157493"/>
    <x v="0"/>
    <s v="Moreno"/>
    <x v="9"/>
    <d v="2018-11-01T00:00:00"/>
    <s v="-"/>
    <s v="Mantenimiento Electrico"/>
    <d v="2023-12-05T00:00:00"/>
    <d v="1899-12-30T17:59:43"/>
    <d v="2023-12-05T00:00:00"/>
    <d v="1899-12-30T18:42:20"/>
    <n v="2557"/>
    <n v="42.616666666666667"/>
    <s v="sin informacion"/>
    <s v="sin informacion"/>
    <n v="49"/>
    <s v="diciembre"/>
    <s v="T"/>
    <m/>
    <s v="sin informacion"/>
    <m/>
    <m/>
    <m/>
  </r>
  <r>
    <n v="156831"/>
    <x v="30"/>
    <s v="Moreno"/>
    <x v="11"/>
    <d v="2020-02-20T00:00:00"/>
    <s v="Martín"/>
    <s v="Mantenimiento Mecanico"/>
    <d v="2023-12-01T00:00:00"/>
    <d v="1899-12-30T07:10:26"/>
    <d v="2023-12-01T00:00:00"/>
    <d v="1899-12-30T07:52:07"/>
    <n v="2501"/>
    <n v="41.68333333333333"/>
    <s v="problemas con el formato, cañon entrada de funda. se suplemento y quedo funcionando."/>
    <s v="no aplica"/>
    <n v="48"/>
    <s v="diciembre"/>
    <s v="M"/>
    <m/>
    <s v="no"/>
    <m/>
    <m/>
    <m/>
  </r>
  <r>
    <n v="158876"/>
    <x v="17"/>
    <s v="Moreno"/>
    <x v="11"/>
    <d v="2021-03-08T00:00:00"/>
    <s v="Martín"/>
    <s v="Mantenimiento Mecanico"/>
    <d v="2023-12-18T00:00:00"/>
    <d v="1899-12-30T15:24:23"/>
    <d v="2023-12-18T00:00:00"/>
    <d v="1899-12-30T16:05:13"/>
    <n v="2450"/>
    <n v="40.833333333333336"/>
    <s v="regulación de pico y se corta el pico a medida"/>
    <s v="ajuste"/>
    <n v="51"/>
    <s v="diciembre"/>
    <s v="T"/>
    <m/>
    <s v="no"/>
    <m/>
    <m/>
    <m/>
  </r>
  <r>
    <n v="159785"/>
    <x v="10"/>
    <s v="Moreno"/>
    <x v="7"/>
    <d v="2020-09-30T00:00:00"/>
    <s v="Martín"/>
    <s v="Mantenimiento Electrico"/>
    <d v="2023-12-27T00:00:00"/>
    <d v="1899-12-30T06:13:05"/>
    <d v="2023-12-27T00:00:00"/>
    <d v="1899-12-30T06:53:38"/>
    <n v="2433"/>
    <n v="40.549999999999997"/>
    <s v="sin informacion"/>
    <s v="sin informacion"/>
    <n v="52"/>
    <s v="diciembre"/>
    <s v="M"/>
    <m/>
    <s v="sin informacion"/>
    <m/>
    <m/>
    <m/>
  </r>
  <r>
    <n v="159362"/>
    <x v="11"/>
    <s v="Moreno"/>
    <x v="19"/>
    <d v="2018-11-01T00:00:00"/>
    <s v="-"/>
    <s v="Mantenimiento Mecanico"/>
    <d v="2023-12-21T00:00:00"/>
    <d v="1899-12-30T14:50:45"/>
    <d v="2023-12-21T00:00:00"/>
    <d v="1899-12-30T15:30:13"/>
    <n v="2368"/>
    <n v="39.466666666666669"/>
    <s v="sin informacion"/>
    <s v="sin informacion"/>
    <n v="51"/>
    <s v="diciembre"/>
    <s v="T"/>
    <m/>
    <s v="sin informacion"/>
    <m/>
    <m/>
    <m/>
  </r>
  <r>
    <n v="157289"/>
    <x v="34"/>
    <s v="Moreno"/>
    <x v="19"/>
    <d v="2023-07-21T00:00:00"/>
    <s v="Juan Manuel"/>
    <s v="Mantenimiento Mecanico"/>
    <d v="2023-12-04T00:00:00"/>
    <d v="1899-12-30T18:06:03"/>
    <d v="2023-12-04T00:00:00"/>
    <d v="1899-12-30T18:44:54"/>
    <n v="2331"/>
    <n v="38.85"/>
    <s v="sin informacion"/>
    <s v="sin informacion"/>
    <n v="49"/>
    <s v="diciembre"/>
    <s v="T"/>
    <m/>
    <s v="sin informacion"/>
    <m/>
    <m/>
    <m/>
  </r>
  <r>
    <n v="157032"/>
    <x v="0"/>
    <s v="Moreno"/>
    <x v="3"/>
    <d v="2021-02-04T00:00:00"/>
    <s v="Victor"/>
    <s v="Mantenimiento Mecanico"/>
    <d v="2023-12-01T00:00:00"/>
    <d v="1899-12-30T16:07:24"/>
    <d v="2023-12-01T00:00:00"/>
    <d v="1899-12-30T16:45:40"/>
    <n v="2296"/>
    <n v="38.266666666666666"/>
    <s v="sin informacion"/>
    <s v="sin informacion"/>
    <n v="48"/>
    <s v="diciembre"/>
    <s v="T"/>
    <m/>
    <s v="sin informacion"/>
    <m/>
    <m/>
    <m/>
  </r>
  <r>
    <n v="157198"/>
    <x v="2"/>
    <s v="Moreno"/>
    <x v="13"/>
    <d v="2018-11-01T00:00:00"/>
    <s v="-"/>
    <s v="Mantenimiento Electrico"/>
    <d v="2023-12-04T00:00:00"/>
    <d v="1899-12-30T09:26:24"/>
    <d v="2023-12-04T00:00:00"/>
    <d v="1899-12-30T10:04:35"/>
    <n v="2291"/>
    <n v="38.18333333333333"/>
    <s v="sin informacion"/>
    <s v="sin informacion"/>
    <n v="49"/>
    <s v="diciembre"/>
    <s v="M"/>
    <m/>
    <s v="sin informacion"/>
    <m/>
    <m/>
    <m/>
  </r>
  <r>
    <n v="158151"/>
    <x v="1"/>
    <s v="Moreno"/>
    <x v="2"/>
    <d v="2020-10-16T00:00:00"/>
    <s v="Martín"/>
    <s v="Mantenimiento Electrico"/>
    <d v="2023-12-11T00:00:00"/>
    <d v="1899-12-30T14:35:34"/>
    <d v="2023-12-11T00:00:00"/>
    <d v="1899-12-30T15:13:30"/>
    <n v="2276"/>
    <n v="37.93333333333333"/>
    <s v=" se sacan sensores de etiquetadora"/>
    <s v="rotura"/>
    <n v="50"/>
    <s v="diciembre"/>
    <s v="T"/>
    <m/>
    <s v="si"/>
    <m/>
    <m/>
    <m/>
  </r>
  <r>
    <n v="159518"/>
    <x v="0"/>
    <s v="Moreno"/>
    <x v="12"/>
    <d v="2018-11-01T00:00:00"/>
    <s v="-"/>
    <s v="Mantenimiento Mecanico"/>
    <d v="2023-12-22T00:00:00"/>
    <d v="1899-12-30T13:56:16"/>
    <d v="2023-12-22T00:00:00"/>
    <d v="1899-12-30T14:33:51"/>
    <n v="2255"/>
    <n v="37.583333333333336"/>
    <s v="sin informacion"/>
    <s v="sin informacion"/>
    <n v="51"/>
    <s v="diciembre"/>
    <s v="M"/>
    <m/>
    <s v="sin informacion"/>
    <m/>
    <m/>
    <m/>
  </r>
  <r>
    <n v="160124"/>
    <x v="6"/>
    <s v="Moreno"/>
    <x v="16"/>
    <d v="2018-11-01T00:00:00"/>
    <s v="-"/>
    <s v="Mantenimiento Mecanico"/>
    <d v="2023-12-29T00:00:00"/>
    <d v="1899-12-30T07:12:34"/>
    <d v="2023-12-29T00:00:00"/>
    <d v="1899-12-30T07:49:42"/>
    <n v="2228"/>
    <n v="37.133333333333333"/>
    <s v="sin informacion"/>
    <s v="sin informacion"/>
    <n v="52"/>
    <s v="diciembre"/>
    <s v="M"/>
    <m/>
    <s v="sin informacion"/>
    <m/>
    <m/>
    <m/>
  </r>
  <r>
    <n v="159227"/>
    <x v="0"/>
    <s v="Moreno"/>
    <x v="17"/>
    <d v="2018-11-01T00:00:00"/>
    <s v="-"/>
    <s v="Mantenimiento Mecanico"/>
    <d v="2023-12-20T00:00:00"/>
    <d v="1899-12-30T14:52:20"/>
    <d v="2023-12-20T00:00:00"/>
    <d v="1899-12-30T15:29:09"/>
    <n v="2209"/>
    <n v="36.81666666666667"/>
    <s v="el actuador del pico está deteriorado pero el maquinista encontró que está mal armado los rotores"/>
    <s v="ajuste"/>
    <n v="51"/>
    <s v="diciembre"/>
    <s v="T"/>
    <m/>
    <s v="no"/>
    <m/>
    <m/>
    <m/>
  </r>
  <r>
    <n v="159150"/>
    <x v="1"/>
    <s v="Moreno"/>
    <x v="2"/>
    <d v="2020-10-16T00:00:00"/>
    <s v="Martín"/>
    <s v="Mantenimiento Electrico"/>
    <d v="2023-12-20T00:00:00"/>
    <d v="1899-12-30T10:33:27"/>
    <d v="2023-12-20T00:00:00"/>
    <d v="1899-12-30T11:09:31"/>
    <n v="2164"/>
    <n v="36.06666666666667"/>
    <s v="regulación"/>
    <s v="ajuste"/>
    <n v="51"/>
    <s v="diciembre"/>
    <s v="M"/>
    <m/>
    <s v="no"/>
    <m/>
    <m/>
    <m/>
  </r>
  <r>
    <n v="159363"/>
    <x v="1"/>
    <s v="Moreno"/>
    <x v="2"/>
    <d v="2020-10-16T00:00:00"/>
    <s v="Martín"/>
    <s v="Mantenimiento Electrico"/>
    <d v="2023-12-21T00:00:00"/>
    <d v="1899-12-30T14:52:09"/>
    <d v="2023-12-21T00:00:00"/>
    <d v="1899-12-30T15:28:08"/>
    <n v="2159"/>
    <n v="35.983333333333334"/>
    <s v="sin informacion"/>
    <s v="sin informacion"/>
    <n v="51"/>
    <s v="diciembre"/>
    <s v="T"/>
    <m/>
    <s v="sin informacion"/>
    <m/>
    <m/>
    <m/>
  </r>
  <r>
    <n v="158945"/>
    <x v="39"/>
    <s v="Moreno"/>
    <x v="2"/>
    <d v="2018-11-01T00:00:00"/>
    <s v="-"/>
    <s v="Mantenimiento Mecanico"/>
    <d v="2023-12-19T00:00:00"/>
    <d v="1899-12-30T07:16:27"/>
    <d v="2023-12-19T00:00:00"/>
    <d v="1899-12-30T07:51:46"/>
    <n v="2119"/>
    <n v="35.31666666666667"/>
    <s v="Puesta a punto de camara abastecedor.(por cambio de formato)"/>
    <s v="ajuste"/>
    <n v="51"/>
    <s v="diciembre"/>
    <s v="M"/>
    <m/>
    <s v="no"/>
    <m/>
    <m/>
    <m/>
  </r>
  <r>
    <n v="157789"/>
    <x v="9"/>
    <s v="Moreno"/>
    <x v="6"/>
    <d v="2021-03-03T00:00:00"/>
    <s v="Martín"/>
    <s v="Mantenimiento Mecanico"/>
    <d v="2023-12-07T00:00:00"/>
    <d v="1899-12-30T12:36:29"/>
    <d v="2023-12-07T00:00:00"/>
    <d v="1899-12-30T13:11:38"/>
    <n v="2109"/>
    <n v="35.15"/>
    <s v="sin informacion"/>
    <s v="sin informacion"/>
    <n v="49"/>
    <s v="diciembre"/>
    <s v="M"/>
    <m/>
    <s v="sin informacion"/>
    <m/>
    <m/>
    <m/>
  </r>
  <r>
    <n v="159219"/>
    <x v="6"/>
    <s v="Moreno"/>
    <x v="10"/>
    <d v="2018-11-01T00:00:00"/>
    <s v="-"/>
    <s v="Mantenimiento Mecanico"/>
    <d v="2023-12-20T00:00:00"/>
    <d v="1899-12-30T14:27:57"/>
    <d v="2023-12-20T00:00:00"/>
    <d v="1899-12-30T15:02:01"/>
    <n v="2044"/>
    <n v="34.06666666666667"/>
    <s v="etiquetadora, se limpia sensor y se regula"/>
    <s v="ajuste"/>
    <n v="51"/>
    <s v="diciembre"/>
    <s v="T"/>
    <m/>
    <s v="no"/>
    <m/>
    <m/>
    <m/>
  </r>
  <r>
    <n v="157531"/>
    <x v="19"/>
    <s v="Moreno"/>
    <x v="19"/>
    <d v="2018-11-01T00:00:00"/>
    <s v="-"/>
    <s v="Mantenimiento Electrico"/>
    <d v="2023-12-06T00:00:00"/>
    <d v="1899-12-30T09:51:43"/>
    <d v="2023-12-06T00:00:00"/>
    <d v="1899-12-30T10:25:03"/>
    <n v="2000"/>
    <n v="33.333333333333336"/>
    <s v="sin informacion"/>
    <s v="sin informacion"/>
    <n v="49"/>
    <s v="diciembre"/>
    <s v="M"/>
    <m/>
    <s v="sin informacion"/>
    <m/>
    <m/>
    <m/>
  </r>
  <r>
    <n v="156835"/>
    <x v="6"/>
    <s v="Moreno"/>
    <x v="10"/>
    <d v="2018-11-01T00:00:00"/>
    <s v="-"/>
    <s v="Mantenimiento Electrico"/>
    <d v="2023-12-01T00:00:00"/>
    <d v="1899-12-30T08:01:19"/>
    <d v="2023-12-01T00:00:00"/>
    <d v="1899-12-30T08:34:30"/>
    <n v="1991"/>
    <n v="33.18333333333333"/>
    <s v="sin informacion"/>
    <s v="sin informacion"/>
    <n v="48"/>
    <s v="diciembre"/>
    <s v="M"/>
    <m/>
    <s v="sin informacion"/>
    <m/>
    <m/>
    <m/>
  </r>
  <r>
    <n v="157572"/>
    <x v="0"/>
    <s v="Moreno"/>
    <x v="18"/>
    <d v="2018-11-01T00:00:00"/>
    <s v="-"/>
    <s v="Mantenimiento Electrico"/>
    <d v="2023-12-06T00:00:00"/>
    <d v="1899-12-30T11:58:58"/>
    <d v="2023-12-06T00:00:00"/>
    <d v="1899-12-30T12:31:46"/>
    <n v="1968"/>
    <n v="32.799999999999997"/>
    <s v="sin informacion"/>
    <s v="sin informacion"/>
    <n v="49"/>
    <s v="diciembre"/>
    <s v="M"/>
    <m/>
    <s v="sin informacion"/>
    <m/>
    <m/>
    <m/>
  </r>
  <r>
    <n v="160192"/>
    <x v="27"/>
    <s v="Moreno"/>
    <x v="2"/>
    <d v="2018-11-01T00:00:00"/>
    <s v="-"/>
    <s v="Mantenimiento Mecanico"/>
    <d v="2023-12-29T00:00:00"/>
    <d v="1899-12-30T11:38:44"/>
    <d v="2023-12-29T00:00:00"/>
    <d v="1899-12-30T12:11:20"/>
    <n v="1956"/>
    <n v="32.6"/>
    <s v="sin informacion"/>
    <s v="sin informacion"/>
    <n v="52"/>
    <s v="diciembre"/>
    <s v="M"/>
    <m/>
    <s v="sin informacion"/>
    <m/>
    <m/>
    <m/>
  </r>
  <r>
    <n v="157695"/>
    <x v="19"/>
    <s v="Moreno"/>
    <x v="19"/>
    <d v="2018-11-01T00:00:00"/>
    <s v="-"/>
    <s v="Mantenimiento Mecanico"/>
    <d v="2023-12-07T00:00:00"/>
    <d v="1899-12-30T08:16:58"/>
    <d v="2023-12-07T00:00:00"/>
    <d v="1899-12-30T08:49:16"/>
    <n v="1938"/>
    <n v="32.299999999999997"/>
    <s v="sin informacion"/>
    <s v="sin informacion"/>
    <n v="49"/>
    <s v="diciembre"/>
    <s v="M"/>
    <m/>
    <s v="sin informacion"/>
    <m/>
    <m/>
    <m/>
  </r>
  <r>
    <n v="158920"/>
    <x v="6"/>
    <s v="Moreno"/>
    <x v="10"/>
    <d v="2018-11-01T00:00:00"/>
    <s v="-"/>
    <s v="Mantenimiento Mecanico"/>
    <d v="2023-12-18T00:00:00"/>
    <d v="1899-12-30T17:44:41"/>
    <d v="2023-12-18T00:00:00"/>
    <d v="1899-12-30T18:16:35"/>
    <n v="1914"/>
    <n v="31.9"/>
    <s v="se cambió soporte de rodillo"/>
    <s v="rotura"/>
    <n v="51"/>
    <s v="diciembre"/>
    <s v="T"/>
    <m/>
    <s v="si"/>
    <m/>
    <m/>
    <m/>
  </r>
  <r>
    <n v="159121"/>
    <x v="30"/>
    <s v="Moreno"/>
    <x v="11"/>
    <d v="2020-02-20T00:00:00"/>
    <s v="Martín"/>
    <s v="Mantenimiento Electrico"/>
    <d v="2023-12-20T00:00:00"/>
    <d v="1899-12-30T09:20:30"/>
    <d v="2023-12-20T00:00:00"/>
    <d v="1899-12-30T09:52:19"/>
    <n v="1909"/>
    <n v="31.816666666666666"/>
    <s v="producto en la cinta, hay que limpiarla"/>
    <s v="ajuste"/>
    <n v="51"/>
    <s v="diciembre"/>
    <s v="M"/>
    <m/>
    <s v="no"/>
    <m/>
    <m/>
    <m/>
  </r>
  <r>
    <n v="158857"/>
    <x v="16"/>
    <s v="Moreno"/>
    <x v="9"/>
    <d v="2020-01-13T00:00:00"/>
    <s v="Martín"/>
    <s v="Mantenimiento Electrico"/>
    <d v="2023-12-18T00:00:00"/>
    <d v="1899-12-30T14:23:54"/>
    <d v="2023-12-18T00:00:00"/>
    <d v="1899-12-30T14:55:22"/>
    <n v="1888"/>
    <n v="31.466666666666665"/>
    <s v="no podían ingresar con usuario y contraseña"/>
    <s v="no aplica"/>
    <n v="51"/>
    <s v="diciembre"/>
    <s v="T"/>
    <m/>
    <s v="no"/>
    <m/>
    <m/>
    <m/>
  </r>
  <r>
    <n v="160079"/>
    <x v="6"/>
    <s v="Moreno"/>
    <x v="10"/>
    <d v="2018-11-01T00:00:00"/>
    <s v="-"/>
    <s v="Mantenimiento Mecanico"/>
    <d v="2023-12-28T00:00:00"/>
    <d v="1899-12-30T15:06:24"/>
    <d v="2023-12-28T00:00:00"/>
    <d v="1899-12-30T15:37:45"/>
    <n v="1881"/>
    <n v="31.35"/>
    <s v="etiquetadora regulación"/>
    <s v="ajuste"/>
    <n v="52"/>
    <s v="diciembre"/>
    <s v="T"/>
    <m/>
    <s v="no"/>
    <m/>
    <m/>
    <m/>
  </r>
  <r>
    <n v="159433"/>
    <x v="0"/>
    <s v="Moreno"/>
    <x v="1"/>
    <d v="2018-11-01T00:00:00"/>
    <s v="-"/>
    <s v="Mantenimiento Mecanico"/>
    <d v="2023-12-22T00:00:00"/>
    <d v="1899-12-30T07:26:58"/>
    <d v="2023-12-22T00:00:00"/>
    <d v="1899-12-30T07:58:16"/>
    <n v="1878"/>
    <n v="31.3"/>
    <s v="sin informacion"/>
    <s v="sin informacion"/>
    <n v="51"/>
    <s v="diciembre"/>
    <s v="M"/>
    <m/>
    <s v="sin informacion"/>
    <m/>
    <m/>
    <m/>
  </r>
  <r>
    <n v="157502"/>
    <x v="6"/>
    <s v="Moreno"/>
    <x v="14"/>
    <d v="2018-11-01T00:00:00"/>
    <s v="-"/>
    <s v="Mantenimiento Electrico"/>
    <d v="2023-12-05T00:00:00"/>
    <d v="1899-12-30T20:32:42"/>
    <d v="2023-12-05T00:00:00"/>
    <d v="1899-12-30T21:03:45"/>
    <n v="1863"/>
    <n v="31.05"/>
    <s v="sin informacion"/>
    <s v="sin informacion"/>
    <n v="49"/>
    <s v="diciembre"/>
    <s v="T"/>
    <m/>
    <s v="sin informacion"/>
    <m/>
    <m/>
    <m/>
  </r>
  <r>
    <n v="159753"/>
    <x v="3"/>
    <s v="Moreno"/>
    <x v="16"/>
    <d v="2020-02-20T00:00:00"/>
    <s v="Martín"/>
    <s v="Mantenimiento Mecanico"/>
    <d v="2023-12-26T00:00:00"/>
    <d v="1899-12-30T16:48:06"/>
    <d v="2023-12-26T00:00:00"/>
    <d v="1899-12-30T17:19:00"/>
    <n v="1854"/>
    <n v="30.9"/>
    <s v="sin informacion"/>
    <s v="sin informacion"/>
    <n v="52"/>
    <s v="diciembre"/>
    <s v="T"/>
    <m/>
    <s v="sin informacion"/>
    <m/>
    <m/>
    <m/>
  </r>
  <r>
    <n v="159259"/>
    <x v="35"/>
    <s v="Moreno"/>
    <x v="17"/>
    <d v="2018-11-01T00:00:00"/>
    <s v="-"/>
    <s v="Mantenimiento Electrico"/>
    <d v="2023-12-20T00:00:00"/>
    <d v="1899-12-30T17:34:27"/>
    <d v="2023-12-20T00:00:00"/>
    <d v="1899-12-30T18:04:45"/>
    <n v="1818"/>
    <n v="30.3"/>
    <s v="sin informacion"/>
    <s v="sin informacion"/>
    <n v="51"/>
    <s v="diciembre"/>
    <s v="T"/>
    <m/>
    <s v="sin informacion"/>
    <m/>
    <m/>
    <m/>
  </r>
  <r>
    <n v="159387"/>
    <x v="43"/>
    <s v="Moreno"/>
    <x v="19"/>
    <d v="2020-09-30T00:00:00"/>
    <s v="Martín"/>
    <s v="Mantenimiento Mecanico"/>
    <d v="2023-12-21T00:00:00"/>
    <d v="1899-12-30T16:57:26"/>
    <d v="2023-12-21T00:00:00"/>
    <d v="1899-12-30T17:26:22"/>
    <n v="1736"/>
    <n v="28.933333333333334"/>
    <s v="sin informacion"/>
    <s v="sin informacion"/>
    <n v="51"/>
    <s v="diciembre"/>
    <s v="T"/>
    <m/>
    <s v="sin informacion"/>
    <m/>
    <m/>
    <m/>
  </r>
  <r>
    <n v="158223"/>
    <x v="19"/>
    <s v="Moreno"/>
    <x v="19"/>
    <d v="2018-11-01T00:00:00"/>
    <s v="-"/>
    <s v="Mantenimiento Mecanico"/>
    <d v="2023-12-11T00:00:00"/>
    <d v="1899-12-30T17:51:48"/>
    <d v="2023-12-11T00:00:00"/>
    <d v="1899-12-30T18:20:31"/>
    <n v="1723"/>
    <n v="28.716666666666665"/>
    <s v="celofanadora regulación"/>
    <s v="ajuste"/>
    <n v="50"/>
    <s v="diciembre"/>
    <s v="T"/>
    <m/>
    <s v="no"/>
    <m/>
    <m/>
    <m/>
  </r>
  <r>
    <n v="157697"/>
    <x v="0"/>
    <s v="Moreno"/>
    <x v="18"/>
    <d v="2018-11-01T00:00:00"/>
    <s v="-"/>
    <s v="Mantenimiento Mecanico"/>
    <d v="2023-12-07T00:00:00"/>
    <d v="1899-12-30T08:58:06"/>
    <d v="2023-12-07T00:00:00"/>
    <d v="1899-12-30T09:26:38"/>
    <n v="1712"/>
    <n v="28.533333333333335"/>
    <s v="sin informacion"/>
    <s v="sin informacion"/>
    <n v="49"/>
    <s v="diciembre"/>
    <s v="M"/>
    <m/>
    <s v="sin informacion"/>
    <m/>
    <m/>
    <m/>
  </r>
  <r>
    <n v="157389"/>
    <x v="0"/>
    <s v="Moreno"/>
    <x v="18"/>
    <d v="2018-11-01T00:00:00"/>
    <s v="-"/>
    <s v="Mantenimiento Mecanico"/>
    <d v="2023-12-05T00:00:00"/>
    <d v="1899-12-30T12:54:48"/>
    <d v="2023-12-05T00:00:00"/>
    <d v="1899-12-30T13:23:10"/>
    <n v="1702"/>
    <n v="28.366666666666667"/>
    <s v="sin informacion"/>
    <s v="sin informacion"/>
    <n v="49"/>
    <s v="diciembre"/>
    <s v="M"/>
    <m/>
    <s v="sin informacion"/>
    <m/>
    <m/>
    <m/>
  </r>
  <r>
    <n v="158279"/>
    <x v="3"/>
    <s v="Moreno"/>
    <x v="1"/>
    <d v="2018-11-01T00:00:00"/>
    <s v="-"/>
    <s v="Mantenimiento Mecanico"/>
    <d v="2023-12-12T00:00:00"/>
    <d v="1899-12-30T12:25:16"/>
    <d v="2023-12-12T00:00:00"/>
    <d v="1899-12-30T12:53:22"/>
    <n v="1686"/>
    <n v="28.1"/>
    <s v="sin informacion"/>
    <s v="sin informacion"/>
    <n v="50"/>
    <s v="diciembre"/>
    <s v="M"/>
    <m/>
    <s v="sin informacion"/>
    <m/>
    <m/>
    <m/>
  </r>
  <r>
    <n v="158594"/>
    <x v="34"/>
    <s v="Moreno"/>
    <x v="19"/>
    <d v="2023-07-21T00:00:00"/>
    <s v="Juan Manuel"/>
    <s v="Mantenimiento Mecanico"/>
    <d v="2023-12-15T00:00:00"/>
    <d v="1899-12-30T08:32:37"/>
    <d v="2023-12-15T00:00:00"/>
    <d v="1899-12-30T09:00:34"/>
    <n v="1677"/>
    <n v="27.95"/>
    <s v="sin informacion"/>
    <s v="sin informacion"/>
    <n v="50"/>
    <s v="diciembre"/>
    <s v="M"/>
    <m/>
    <s v="sin informacion"/>
    <m/>
    <m/>
    <m/>
  </r>
  <r>
    <n v="158285"/>
    <x v="0"/>
    <s v="Moreno"/>
    <x v="19"/>
    <d v="2018-11-01T00:00:00"/>
    <s v="-"/>
    <s v="Mantenimiento Mecanico"/>
    <d v="2023-12-12T00:00:00"/>
    <d v="1899-12-30T14:41:33"/>
    <d v="2023-12-12T00:00:00"/>
    <d v="1899-12-30T15:09:17"/>
    <n v="1664"/>
    <n v="27.733333333333334"/>
    <s v="llenadora solucionó el maquinista"/>
    <s v="no aplica"/>
    <n v="50"/>
    <s v="diciembre"/>
    <s v="T"/>
    <m/>
    <s v="no aplica"/>
    <m/>
    <m/>
    <m/>
  </r>
  <r>
    <n v="157437"/>
    <x v="19"/>
    <s v="Moreno"/>
    <x v="19"/>
    <d v="2018-11-01T00:00:00"/>
    <s v="-"/>
    <s v="Mantenimiento Mecanico"/>
    <d v="2023-12-05T00:00:00"/>
    <d v="1899-12-30T15:10:23"/>
    <d v="2023-12-05T00:00:00"/>
    <d v="1899-12-30T15:37:35"/>
    <n v="1632"/>
    <n v="27.2"/>
    <s v="regulación de celofanadora problemas con él centrado de celofán"/>
    <s v="ajuste"/>
    <n v="49"/>
    <s v="diciembre"/>
    <s v="T"/>
    <m/>
    <s v="no"/>
    <m/>
    <m/>
    <m/>
  </r>
  <r>
    <n v="157500"/>
    <x v="0"/>
    <s v="Moreno"/>
    <x v="8"/>
    <d v="2018-11-01T00:00:00"/>
    <s v="-"/>
    <s v="Mantenimiento Electrico"/>
    <d v="2023-12-05T00:00:00"/>
    <d v="1899-12-30T19:51:16"/>
    <d v="2023-12-05T00:00:00"/>
    <d v="1899-12-30T20:17:56"/>
    <n v="1600"/>
    <n v="26.666666666666668"/>
    <s v="sin informacion"/>
    <s v="sin informacion"/>
    <n v="49"/>
    <s v="diciembre"/>
    <s v="T"/>
    <m/>
    <s v="sin informacion"/>
    <m/>
    <m/>
    <m/>
  </r>
  <r>
    <n v="159009"/>
    <x v="17"/>
    <s v="Moreno"/>
    <x v="11"/>
    <d v="2021-03-08T00:00:00"/>
    <s v="Martín"/>
    <s v="Mantenimiento Mecanico"/>
    <d v="2023-12-19T00:00:00"/>
    <d v="1899-12-30T12:54:01"/>
    <d v="2023-12-19T00:00:00"/>
    <d v="1899-12-30T13:20:40"/>
    <n v="1599"/>
    <n v="26.65"/>
    <s v="sin informacion"/>
    <s v="sin informacion"/>
    <n v="51"/>
    <s v="diciembre"/>
    <s v="M"/>
    <m/>
    <s v="sin informacion"/>
    <m/>
    <m/>
    <m/>
  </r>
  <r>
    <n v="159114"/>
    <x v="34"/>
    <s v="Moreno"/>
    <x v="7"/>
    <d v="2021-03-10T00:00:00"/>
    <s v="Martín"/>
    <s v="Mantenimiento Electrico"/>
    <d v="2023-12-20T00:00:00"/>
    <d v="1899-12-30T07:28:14"/>
    <d v="2023-12-20T00:00:00"/>
    <d v="1899-12-30T07:54:44"/>
    <n v="1590"/>
    <n v="26.5"/>
    <s v="se acomoda sensor de límite en promaquina"/>
    <s v="ajuste"/>
    <n v="51"/>
    <s v="diciembre"/>
    <s v="M"/>
    <m/>
    <s v="no"/>
    <m/>
    <m/>
    <m/>
  </r>
  <r>
    <n v="158995"/>
    <x v="2"/>
    <s v="Moreno"/>
    <x v="9"/>
    <d v="2018-11-01T00:00:00"/>
    <s v="-"/>
    <s v="Mantenimiento Mecanico"/>
    <d v="2023-12-19T00:00:00"/>
    <d v="1899-12-30T12:05:18"/>
    <d v="2023-12-19T00:00:00"/>
    <d v="1899-12-30T12:31:11"/>
    <n v="1553"/>
    <n v="25.883333333333333"/>
    <s v="sin informacion"/>
    <s v="sin informacion"/>
    <n v="51"/>
    <s v="diciembre"/>
    <s v="M"/>
    <m/>
    <s v="sin informacion"/>
    <m/>
    <m/>
    <m/>
  </r>
  <r>
    <n v="160002"/>
    <x v="0"/>
    <s v="Moreno"/>
    <x v="9"/>
    <d v="2018-11-01T00:00:00"/>
    <s v="-"/>
    <s v="Mantenimiento Electrico"/>
    <d v="2023-12-28T00:00:00"/>
    <d v="1899-12-30T12:45:42"/>
    <d v="2023-12-28T00:00:00"/>
    <d v="1899-12-30T13:11:31"/>
    <n v="1549"/>
    <n v="25.816666666666666"/>
    <s v="sin informacion"/>
    <s v="sin informacion"/>
    <n v="52"/>
    <s v="diciembre"/>
    <s v="M"/>
    <m/>
    <s v="sin informacion"/>
    <m/>
    <m/>
    <m/>
  </r>
  <r>
    <n v="159185"/>
    <x v="1"/>
    <s v="Moreno"/>
    <x v="2"/>
    <d v="2020-10-16T00:00:00"/>
    <s v="Martín"/>
    <s v="Mantenimiento Electrico"/>
    <d v="2023-12-20T00:00:00"/>
    <d v="1899-12-30T12:10:10"/>
    <d v="2023-12-20T00:00:00"/>
    <d v="1899-12-30T12:35:43"/>
    <n v="1533"/>
    <n v="25.55"/>
    <s v="regulacion parametros"/>
    <s v="ajuste"/>
    <n v="51"/>
    <s v="diciembre"/>
    <s v="M"/>
    <m/>
    <s v="no"/>
    <m/>
    <m/>
    <m/>
  </r>
  <r>
    <n v="159271"/>
    <x v="24"/>
    <s v="Moreno"/>
    <x v="19"/>
    <d v="2018-11-01T00:00:00"/>
    <s v="-"/>
    <s v="Mantenimiento Electrico"/>
    <d v="2023-12-21T00:00:00"/>
    <d v="1899-12-30T07:52:34"/>
    <d v="2023-12-21T00:00:00"/>
    <d v="1899-12-30T08:17:54"/>
    <n v="1520"/>
    <n v="25.333333333333332"/>
    <s v="sin informacion"/>
    <s v="sin informacion"/>
    <n v="51"/>
    <s v="diciembre"/>
    <s v="M"/>
    <m/>
    <s v="sin informacion"/>
    <m/>
    <m/>
    <m/>
  </r>
  <r>
    <n v="158647"/>
    <x v="2"/>
    <s v="Moreno"/>
    <x v="3"/>
    <d v="2021-02-04T00:00:00"/>
    <s v="Victor"/>
    <s v="Mantenimiento Mecanico"/>
    <d v="2023-12-15T00:00:00"/>
    <d v="1899-12-30T12:41:33"/>
    <d v="2023-12-15T00:00:00"/>
    <d v="1899-12-30T13:05:56"/>
    <n v="1463"/>
    <n v="24.383333333333333"/>
    <s v="sin informacion"/>
    <s v="sin informacion"/>
    <n v="50"/>
    <s v="diciembre"/>
    <s v="M"/>
    <m/>
    <s v="sin informacion"/>
    <m/>
    <m/>
    <m/>
  </r>
  <r>
    <n v="156837"/>
    <x v="48"/>
    <s v="Moreno"/>
    <x v="0"/>
    <d v="2023-05-03T00:00:00"/>
    <s v="Juan Manuel"/>
    <s v="Mantenimiento Electrico"/>
    <d v="2023-12-01T00:00:00"/>
    <d v="1899-12-30T08:28:20"/>
    <d v="2023-12-01T00:00:00"/>
    <d v="1899-12-30T08:52:36"/>
    <n v="1456"/>
    <n v="24.266666666666666"/>
    <s v="sin informacion"/>
    <s v="sin informacion"/>
    <n v="48"/>
    <s v="diciembre"/>
    <s v="M"/>
    <m/>
    <s v="sin informacion"/>
    <m/>
    <m/>
    <m/>
  </r>
  <r>
    <n v="159099"/>
    <x v="44"/>
    <s v="Moreno"/>
    <x v="0"/>
    <d v="2018-11-01T00:00:00"/>
    <s v="-"/>
    <s v="Mantenimiento Mecanico"/>
    <d v="2023-12-19T00:00:00"/>
    <d v="1899-12-30T20:09:04"/>
    <d v="2023-12-19T00:00:00"/>
    <d v="1899-12-30T20:33:17"/>
    <n v="1453"/>
    <n v="24.216666666666665"/>
    <s v="se cambia tornillo de presión de las misma"/>
    <s v="rotura"/>
    <n v="51"/>
    <s v="diciembre"/>
    <s v="T"/>
    <m/>
    <s v="si"/>
    <m/>
    <m/>
    <m/>
  </r>
  <r>
    <n v="159844"/>
    <x v="50"/>
    <s v="Moreno"/>
    <x v="21"/>
    <d v="2022-06-24T00:00:00"/>
    <s v="Natalio"/>
    <s v="Mantenimiento Mecanico"/>
    <d v="2023-12-27T00:00:00"/>
    <d v="1899-12-30T13:28:21"/>
    <d v="2023-12-27T00:00:00"/>
    <d v="1899-12-30T13:51:55"/>
    <n v="1414"/>
    <n v="23.566666666666666"/>
    <s v="sin informacion"/>
    <s v="sin informacion"/>
    <n v="52"/>
    <s v="diciembre"/>
    <s v="M"/>
    <m/>
    <s v="sin informacion"/>
    <m/>
    <m/>
    <m/>
  </r>
  <r>
    <n v="159737"/>
    <x v="44"/>
    <s v="Moreno"/>
    <x v="18"/>
    <d v="2018-11-01T00:00:00"/>
    <s v="-"/>
    <s v="Mantenimiento Mecanico"/>
    <d v="2023-12-26T00:00:00"/>
    <d v="1899-12-30T14:47:40"/>
    <d v="2023-12-26T00:00:00"/>
    <d v="1899-12-30T15:10:57"/>
    <n v="1397"/>
    <n v="23.283333333333335"/>
    <s v="mordazas, se apuntan tornillos"/>
    <s v="ajuste"/>
    <n v="52"/>
    <s v="diciembre"/>
    <s v="T"/>
    <m/>
    <s v="no"/>
    <m/>
    <m/>
    <m/>
  </r>
  <r>
    <n v="159554"/>
    <x v="28"/>
    <s v="Moreno"/>
    <x v="6"/>
    <d v="2018-11-01T00:00:00"/>
    <s v="-"/>
    <s v="Mantenimiento Electrico"/>
    <d v="2023-12-22T00:00:00"/>
    <d v="1899-12-30T15:57:21"/>
    <d v="2023-12-22T00:00:00"/>
    <d v="1899-12-30T16:20:09"/>
    <n v="1368"/>
    <n v="22.8"/>
    <s v="se cambió válvula de tres vías del lado izquierdo"/>
    <s v="rotura"/>
    <n v="51"/>
    <s v="diciembre"/>
    <s v="T"/>
    <m/>
    <s v="si"/>
    <m/>
    <m/>
    <m/>
  </r>
  <r>
    <n v="157281"/>
    <x v="0"/>
    <s v="Moreno"/>
    <x v="18"/>
    <d v="2018-11-01T00:00:00"/>
    <s v="-"/>
    <s v="Mantenimiento Electrico"/>
    <d v="2023-12-04T00:00:00"/>
    <d v="1899-12-30T17:05:16"/>
    <d v="2023-12-04T00:00:00"/>
    <d v="1899-12-30T17:27:47"/>
    <n v="1351"/>
    <n v="22.516666666666666"/>
    <s v="regulación"/>
    <s v="ajuste"/>
    <n v="49"/>
    <s v="diciembre"/>
    <s v="T"/>
    <m/>
    <s v="no"/>
    <m/>
    <m/>
    <m/>
  </r>
  <r>
    <n v="159175"/>
    <x v="2"/>
    <s v="Moreno"/>
    <x v="3"/>
    <d v="2021-02-04T00:00:00"/>
    <s v="Victor"/>
    <s v="Mantenimiento Mecanico"/>
    <d v="2023-12-20T00:00:00"/>
    <d v="1899-12-30T11:40:26"/>
    <d v="2023-12-20T00:00:00"/>
    <d v="1899-12-30T12:02:39"/>
    <n v="1333"/>
    <n v="22.216666666666665"/>
    <s v="sin informacion"/>
    <s v="sin informacion"/>
    <n v="51"/>
    <s v="diciembre"/>
    <s v="M"/>
    <m/>
    <s v="sin informacion"/>
    <m/>
    <m/>
    <m/>
  </r>
  <r>
    <n v="159499"/>
    <x v="1"/>
    <s v="Moreno"/>
    <x v="2"/>
    <d v="2020-10-16T00:00:00"/>
    <s v="Martín"/>
    <s v="Mantenimiento Electrico"/>
    <d v="2023-12-22T00:00:00"/>
    <d v="1899-12-30T12:48:21"/>
    <d v="2023-12-22T00:00:00"/>
    <d v="1899-12-30T13:10:06"/>
    <n v="1305"/>
    <n v="21.75"/>
    <s v="sin informacion"/>
    <s v="sin informacion"/>
    <n v="51"/>
    <s v="diciembre"/>
    <s v="M"/>
    <m/>
    <s v="sin informacion"/>
    <m/>
    <m/>
    <m/>
  </r>
  <r>
    <n v="160296"/>
    <x v="3"/>
    <s v="Moreno"/>
    <x v="16"/>
    <d v="2020-02-20T00:00:00"/>
    <s v="Martín"/>
    <s v="Mantenimiento Electrico"/>
    <d v="2023-12-29T00:00:00"/>
    <d v="1899-12-30T17:48:29"/>
    <d v="2023-12-29T00:00:00"/>
    <d v="1899-12-30T18:09:47"/>
    <n v="1278"/>
    <n v="21.3"/>
    <s v="sin informacion"/>
    <s v="sin informacion"/>
    <n v="52"/>
    <s v="diciembre"/>
    <s v="T"/>
    <m/>
    <s v="sin informacion"/>
    <m/>
    <m/>
    <m/>
  </r>
  <r>
    <n v="157668"/>
    <x v="1"/>
    <s v="Moreno"/>
    <x v="2"/>
    <d v="2020-10-16T00:00:00"/>
    <s v="Martín"/>
    <s v="Mantenimiento Electrico"/>
    <d v="2023-12-06T00:00:00"/>
    <d v="1899-12-30T17:51:12"/>
    <d v="2023-12-06T00:00:00"/>
    <d v="1899-12-30T18:12:25"/>
    <n v="1273"/>
    <n v="21.216666666666665"/>
    <s v="sin informacion"/>
    <s v="sin informacion"/>
    <n v="49"/>
    <s v="diciembre"/>
    <s v="T"/>
    <m/>
    <s v="sin informacion"/>
    <m/>
    <m/>
    <m/>
  </r>
  <r>
    <n v="158670"/>
    <x v="39"/>
    <s v="Moreno"/>
    <x v="6"/>
    <d v="2019-09-23T00:00:00"/>
    <s v="Martín"/>
    <s v="Mantenimiento Electrico"/>
    <d v="2023-12-15T00:00:00"/>
    <d v="1899-12-30T14:47:00"/>
    <d v="2023-12-15T00:00:00"/>
    <d v="1899-12-30T15:08:01"/>
    <n v="1261"/>
    <n v="21.016666666666666"/>
    <s v="sin informacion"/>
    <s v="sin informacion"/>
    <n v="50"/>
    <s v="diciembre"/>
    <s v="T"/>
    <m/>
    <s v="sin informacion"/>
    <m/>
    <m/>
    <m/>
  </r>
  <r>
    <n v="157057"/>
    <x v="3"/>
    <s v="Moreno"/>
    <x v="5"/>
    <d v="2018-11-01T00:00:00"/>
    <s v="-"/>
    <s v="Mantenimiento Mecanico"/>
    <d v="2023-12-01T00:00:00"/>
    <d v="1899-12-30T18:30:37"/>
    <d v="2023-12-01T00:00:00"/>
    <d v="1899-12-30T18:51:17"/>
    <n v="1240"/>
    <n v="20.666666666666668"/>
    <s v="sin informacion"/>
    <s v="sin informacion"/>
    <n v="48"/>
    <s v="diciembre"/>
    <s v="T"/>
    <m/>
    <s v="sin informacion"/>
    <m/>
    <m/>
    <m/>
  </r>
  <r>
    <n v="159924"/>
    <x v="0"/>
    <s v="Moreno"/>
    <x v="3"/>
    <d v="2021-02-04T00:00:00"/>
    <s v="Victor"/>
    <s v="Mantenimiento Mecanico"/>
    <d v="2023-12-27T00:00:00"/>
    <d v="1899-12-30T21:23:03"/>
    <d v="2023-12-27T00:00:00"/>
    <d v="1899-12-30T21:43:34"/>
    <n v="1231"/>
    <n v="20.516666666666666"/>
    <s v="se coló tornillos faltantes en la entrada de la llenadora"/>
    <s v="ajuste"/>
    <n v="52"/>
    <s v="diciembre"/>
    <s v="T"/>
    <m/>
    <s v="no"/>
    <m/>
    <m/>
    <m/>
  </r>
  <r>
    <n v="158256"/>
    <x v="13"/>
    <s v="Moreno"/>
    <x v="6"/>
    <d v="2020-06-30T00:00:00"/>
    <s v="Martín"/>
    <s v="Mantenimiento Electrico"/>
    <d v="2023-12-12T00:00:00"/>
    <d v="1899-12-30T06:18:21"/>
    <d v="2023-12-12T00:00:00"/>
    <d v="1899-12-30T06:38:40"/>
    <n v="1219"/>
    <n v="20.316666666666666"/>
    <s v="sensor fuera de posición"/>
    <s v="ajuste"/>
    <n v="50"/>
    <s v="diciembre"/>
    <s v="M"/>
    <m/>
    <s v="no"/>
    <m/>
    <m/>
    <m/>
  </r>
  <r>
    <n v="158425"/>
    <x v="0"/>
    <s v="Moreno"/>
    <x v="3"/>
    <d v="2021-02-04T00:00:00"/>
    <s v="Victor"/>
    <s v="Mantenimiento Mecanico"/>
    <d v="2023-12-13T00:00:00"/>
    <d v="1899-12-30T16:55:17"/>
    <d v="2023-12-13T00:00:00"/>
    <d v="1899-12-30T17:15:10"/>
    <n v="1193"/>
    <n v="19.883333333333333"/>
    <s v="sin informacion"/>
    <s v="sin informacion"/>
    <n v="50"/>
    <s v="diciembre"/>
    <s v="T"/>
    <m/>
    <s v="sin informacion"/>
    <m/>
    <m/>
    <m/>
  </r>
  <r>
    <n v="159598"/>
    <x v="6"/>
    <s v="Moreno"/>
    <x v="10"/>
    <d v="2018-11-01T00:00:00"/>
    <s v="-"/>
    <s v="Mantenimiento Mecanico"/>
    <d v="2023-12-22T00:00:00"/>
    <d v="1899-12-30T19:04:17"/>
    <d v="2023-12-22T00:00:00"/>
    <d v="1899-12-30T19:23:57"/>
    <n v="1180"/>
    <n v="19.666666666666668"/>
    <s v="sin informacion"/>
    <s v="sin informacion"/>
    <n v="51"/>
    <s v="diciembre"/>
    <s v="T"/>
    <m/>
    <s v="sin informacion"/>
    <m/>
    <m/>
    <m/>
  </r>
  <r>
    <n v="159098"/>
    <x v="44"/>
    <s v="Moreno"/>
    <x v="0"/>
    <d v="2018-11-01T00:00:00"/>
    <s v="-"/>
    <s v="Mantenimiento Mecanico"/>
    <d v="2023-12-19T00:00:00"/>
    <d v="1899-12-30T19:49:17"/>
    <d v="2023-12-19T00:00:00"/>
    <d v="1899-12-30T20:08:56"/>
    <n v="1179"/>
    <n v="19.649999999999999"/>
    <s v="se cambia tornillo de presión de las misma"/>
    <s v="rotura"/>
    <n v="51"/>
    <s v="diciembre"/>
    <s v="T"/>
    <m/>
    <s v="si"/>
    <m/>
    <m/>
    <m/>
  </r>
  <r>
    <n v="159323"/>
    <x v="15"/>
    <s v="Moreno"/>
    <x v="10"/>
    <d v="2022-07-14T00:00:00"/>
    <s v="Natalio"/>
    <s v="Mantenimiento Electrico"/>
    <d v="2023-12-21T00:00:00"/>
    <d v="1899-12-30T11:31:57"/>
    <d v="2023-12-21T00:00:00"/>
    <d v="1899-12-30T11:51:27"/>
    <n v="1170"/>
    <n v="19.5"/>
    <s v="sin informacion"/>
    <s v="sin informacion"/>
    <n v="51"/>
    <s v="diciembre"/>
    <s v="M"/>
    <m/>
    <s v="sin informacion"/>
    <m/>
    <m/>
    <m/>
  </r>
  <r>
    <n v="159002"/>
    <x v="0"/>
    <s v="Moreno"/>
    <x v="0"/>
    <d v="2018-11-01T00:00:00"/>
    <s v="-"/>
    <s v="Mantenimiento Electrico"/>
    <d v="2023-12-19T00:00:00"/>
    <d v="1899-12-30T12:32:50"/>
    <d v="2023-12-19T00:00:00"/>
    <d v="1899-12-30T12:52:17"/>
    <n v="1167"/>
    <n v="19.45"/>
    <s v="sin informacion"/>
    <s v="sin informacion"/>
    <n v="51"/>
    <s v="diciembre"/>
    <s v="M"/>
    <m/>
    <s v="sin informacion"/>
    <m/>
    <m/>
    <m/>
  </r>
  <r>
    <n v="157623"/>
    <x v="39"/>
    <s v="Moreno"/>
    <x v="6"/>
    <d v="2019-09-23T00:00:00"/>
    <s v="Martín"/>
    <s v="Mantenimiento Mecanico"/>
    <d v="2023-12-06T00:00:00"/>
    <d v="1899-12-30T14:56:07"/>
    <d v="2023-12-06T00:00:00"/>
    <d v="1899-12-30T15:15:20"/>
    <n v="1153"/>
    <n v="19.216666666666665"/>
    <s v=" rodillo flojo"/>
    <s v="ajuste"/>
    <n v="49"/>
    <s v="diciembre"/>
    <s v="T"/>
    <m/>
    <s v="no"/>
    <m/>
    <m/>
    <m/>
  </r>
  <r>
    <n v="157675"/>
    <x v="15"/>
    <s v="Moreno"/>
    <x v="19"/>
    <d v="2021-08-24T00:00:00"/>
    <s v="Sebastian "/>
    <s v="Mantenimiento Mecanico"/>
    <d v="2023-12-06T00:00:00"/>
    <d v="1899-12-30T19:14:08"/>
    <d v="2023-12-06T00:00:00"/>
    <d v="1899-12-30T19:32:55"/>
    <n v="1127"/>
    <n v="18.783333333333335"/>
    <s v="sin informacion"/>
    <s v="sin informacion"/>
    <n v="49"/>
    <s v="diciembre"/>
    <s v="T"/>
    <m/>
    <s v="sin informacion"/>
    <m/>
    <m/>
    <m/>
  </r>
  <r>
    <n v="156840"/>
    <x v="0"/>
    <s v="Moreno"/>
    <x v="9"/>
    <d v="2018-11-01T00:00:00"/>
    <s v="-"/>
    <s v="Mantenimiento Mecanico"/>
    <d v="2023-12-01T00:00:00"/>
    <d v="1899-12-30T08:42:26"/>
    <d v="2023-12-01T00:00:00"/>
    <d v="1899-12-30T09:01:12"/>
    <n v="1126"/>
    <n v="18.766666666666666"/>
    <s v="regulación"/>
    <s v="ajuste"/>
    <n v="48"/>
    <s v="diciembre"/>
    <s v="M"/>
    <m/>
    <s v="no"/>
    <m/>
    <m/>
    <m/>
  </r>
  <r>
    <n v="158947"/>
    <x v="1"/>
    <s v="Moreno"/>
    <x v="2"/>
    <d v="2020-10-16T00:00:00"/>
    <s v="Martín"/>
    <s v="Mantenimiento Electrico"/>
    <d v="2023-12-19T00:00:00"/>
    <d v="1899-12-30T07:51:56"/>
    <d v="2023-12-19T00:00:00"/>
    <d v="1899-12-30T08:10:42"/>
    <n v="1126"/>
    <n v="18.766666666666666"/>
    <s v="Reseteo de PLC.(por cambio de formato)"/>
    <s v="ajuste"/>
    <n v="51"/>
    <s v="diciembre"/>
    <s v="M"/>
    <m/>
    <s v="no"/>
    <m/>
    <m/>
    <m/>
  </r>
  <r>
    <n v="160120"/>
    <x v="21"/>
    <s v="Moreno"/>
    <x v="7"/>
    <d v="2018-11-01T00:00:00"/>
    <s v="-"/>
    <s v="Mantenimiento Electrico"/>
    <d v="2023-12-29T00:00:00"/>
    <d v="1899-12-30T06:02:05"/>
    <d v="2023-12-29T00:00:00"/>
    <d v="1899-12-30T06:20:51"/>
    <n v="1126"/>
    <n v="18.766666666666666"/>
    <s v="sin informacion"/>
    <s v="sin informacion"/>
    <n v="52"/>
    <s v="diciembre"/>
    <s v="M"/>
    <m/>
    <s v="sin informacion"/>
    <m/>
    <m/>
    <m/>
  </r>
  <r>
    <n v="159250"/>
    <x v="35"/>
    <s v="Moreno"/>
    <x v="17"/>
    <d v="2018-11-01T00:00:00"/>
    <s v="-"/>
    <s v="Mantenimiento Electrico"/>
    <d v="2023-12-20T00:00:00"/>
    <d v="1899-12-30T16:58:55"/>
    <d v="2023-12-20T00:00:00"/>
    <d v="1899-12-30T17:16:59"/>
    <n v="1084"/>
    <n v="18.066666666666666"/>
    <s v="sin informacion"/>
    <s v="sin informacion"/>
    <n v="51"/>
    <s v="diciembre"/>
    <s v="T"/>
    <m/>
    <s v="sin informacion"/>
    <m/>
    <m/>
    <m/>
  </r>
  <r>
    <n v="159751"/>
    <x v="21"/>
    <s v="Moreno"/>
    <x v="14"/>
    <d v="2018-11-01T00:00:00"/>
    <s v="-"/>
    <s v="Mantenimiento Electrico"/>
    <d v="2023-12-26T00:00:00"/>
    <d v="1899-12-30T16:32:54"/>
    <d v="2023-12-26T00:00:00"/>
    <d v="1899-12-30T16:50:52"/>
    <n v="1078"/>
    <n v="17.966666666666665"/>
    <s v="sin informacion"/>
    <s v="sin informacion"/>
    <n v="52"/>
    <s v="diciembre"/>
    <s v="T"/>
    <m/>
    <s v="sin informacion"/>
    <m/>
    <m/>
    <m/>
  </r>
  <r>
    <n v="160117"/>
    <x v="6"/>
    <s v="Moreno"/>
    <x v="10"/>
    <d v="2018-11-01T00:00:00"/>
    <s v="-"/>
    <s v="Mantenimiento Mecanico"/>
    <d v="2023-12-28T00:00:00"/>
    <d v="1899-12-30T21:12:12"/>
    <d v="2023-12-28T00:00:00"/>
    <d v="1899-12-30T21:30:03"/>
    <n v="1071"/>
    <n v="17.850000000000001"/>
    <s v="regulación de etiquetadora"/>
    <s v="ajuste"/>
    <n v="52"/>
    <s v="diciembre"/>
    <s v="T"/>
    <m/>
    <s v="no"/>
    <m/>
    <m/>
    <m/>
  </r>
  <r>
    <n v="159384"/>
    <x v="3"/>
    <s v="Moreno"/>
    <x v="16"/>
    <d v="2020-02-20T00:00:00"/>
    <s v="Martín"/>
    <s v="Mantenimiento Mecanico"/>
    <d v="2023-12-21T00:00:00"/>
    <d v="1899-12-30T16:45:46"/>
    <d v="2023-12-21T00:00:00"/>
    <d v="1899-12-30T17:03:30"/>
    <n v="1064"/>
    <n v="17.733333333333334"/>
    <s v="se le sacó una pinza a la torqueadora de la línea 48 y se la colocó cuando aparezca la que falta reponerla a la línea"/>
    <s v="ajuste"/>
    <n v="51"/>
    <s v="diciembre"/>
    <s v="T"/>
    <m/>
    <s v="no"/>
    <m/>
    <m/>
    <m/>
  </r>
  <r>
    <n v="157534"/>
    <x v="44"/>
    <s v="Moreno"/>
    <x v="0"/>
    <d v="2018-11-01T00:00:00"/>
    <s v="-"/>
    <s v="Mantenimiento Mecanico"/>
    <d v="2023-12-06T00:00:00"/>
    <d v="1899-12-30T10:02:04"/>
    <d v="2023-12-06T00:00:00"/>
    <d v="1899-12-30T10:19:45"/>
    <n v="1061"/>
    <n v="17.683333333333334"/>
    <s v="sin informacion"/>
    <s v="sin informacion"/>
    <n v="49"/>
    <s v="diciembre"/>
    <s v="M"/>
    <m/>
    <s v="sin informacion"/>
    <m/>
    <m/>
    <m/>
  </r>
  <r>
    <n v="159769"/>
    <x v="6"/>
    <s v="Moreno"/>
    <x v="16"/>
    <d v="2018-11-01T00:00:00"/>
    <s v="-"/>
    <s v="Mantenimiento Mecanico"/>
    <d v="2023-12-26T00:00:00"/>
    <d v="1899-12-30T17:58:26"/>
    <d v="2023-12-26T00:00:00"/>
    <d v="1899-12-30T18:16:05"/>
    <n v="1059"/>
    <n v="17.649999999999999"/>
    <s v="sin informacion"/>
    <s v="sin informacion"/>
    <n v="52"/>
    <s v="diciembre"/>
    <s v="T"/>
    <m/>
    <s v="sin informacion"/>
    <m/>
    <m/>
    <m/>
  </r>
  <r>
    <n v="159454"/>
    <x v="2"/>
    <s v="Moreno"/>
    <x v="20"/>
    <d v="2021-10-06T00:00:00"/>
    <s v="Sebastian "/>
    <s v="Mantenimiento Mecanico"/>
    <d v="2023-12-22T00:00:00"/>
    <d v="1899-12-30T09:50:12"/>
    <d v="2023-12-22T00:00:00"/>
    <d v="1899-12-30T10:07:39"/>
    <n v="1047"/>
    <n v="17.45"/>
    <s v="sin informacion"/>
    <s v="sin informacion"/>
    <n v="51"/>
    <s v="diciembre"/>
    <s v="M"/>
    <m/>
    <s v="sin informacion"/>
    <m/>
    <m/>
    <m/>
  </r>
  <r>
    <n v="159231"/>
    <x v="15"/>
    <s v="Moreno"/>
    <x v="3"/>
    <d v="2021-02-04T00:00:00"/>
    <s v="Victor"/>
    <s v="Mantenimiento Mecanico"/>
    <d v="2023-12-20T00:00:00"/>
    <d v="1899-12-30T14:57:23"/>
    <d v="2023-12-20T00:00:00"/>
    <d v="1899-12-30T15:14:31"/>
    <n v="1028"/>
    <n v="17.133333333333333"/>
    <s v="gira pucks, se ajusta eje del girador"/>
    <s v="ajuste"/>
    <n v="51"/>
    <s v="diciembre"/>
    <s v="T"/>
    <m/>
    <s v="no"/>
    <m/>
    <m/>
    <m/>
  </r>
  <r>
    <n v="159435"/>
    <x v="3"/>
    <s v="Moreno"/>
    <x v="16"/>
    <d v="2020-02-20T00:00:00"/>
    <s v="Martín"/>
    <s v="Mantenimiento Mecanico"/>
    <d v="2023-12-22T00:00:00"/>
    <d v="1899-12-30T08:03:54"/>
    <d v="2023-12-22T00:00:00"/>
    <d v="1899-12-30T08:20:51"/>
    <n v="1017"/>
    <n v="16.95"/>
    <s v="sin informacion"/>
    <s v="sin informacion"/>
    <n v="51"/>
    <s v="diciembre"/>
    <s v="M"/>
    <m/>
    <s v="sin informacion"/>
    <m/>
    <m/>
    <m/>
  </r>
  <r>
    <n v="157679"/>
    <x v="0"/>
    <s v="Moreno"/>
    <x v="17"/>
    <d v="2018-11-01T00:00:00"/>
    <s v="-"/>
    <s v="Mantenimiento Electrico"/>
    <d v="2023-12-06T00:00:00"/>
    <d v="1899-12-30T20:34:39"/>
    <d v="2023-12-06T00:00:00"/>
    <d v="1899-12-30T20:51:21"/>
    <n v="1002"/>
    <n v="16.7"/>
    <s v="sin informacion"/>
    <s v="sin informacion"/>
    <n v="49"/>
    <s v="diciembre"/>
    <s v="T"/>
    <m/>
    <s v="sin informacion"/>
    <m/>
    <m/>
    <m/>
  </r>
  <r>
    <n v="158582"/>
    <x v="30"/>
    <s v="Moreno"/>
    <x v="11"/>
    <d v="2020-02-20T00:00:00"/>
    <s v="Martín"/>
    <s v="Mantenimiento Electrico"/>
    <d v="2023-12-14T00:00:00"/>
    <d v="1899-12-30T20:53:24"/>
    <d v="2023-12-14T00:00:00"/>
    <d v="1899-12-30T21:09:35"/>
    <n v="971"/>
    <n v="16.183333333333334"/>
    <s v="axón regulación de fundas"/>
    <s v="ajuste"/>
    <n v="50"/>
    <s v="diciembre"/>
    <s v="T"/>
    <m/>
    <s v="no"/>
    <m/>
    <m/>
    <m/>
  </r>
  <r>
    <n v="159744"/>
    <x v="14"/>
    <s v="Moreno"/>
    <x v="2"/>
    <d v="2020-02-20T00:00:00"/>
    <s v="Martín"/>
    <s v="Mantenimiento Electrico"/>
    <d v="2023-12-26T00:00:00"/>
    <d v="1899-12-30T15:39:26"/>
    <d v="2023-12-26T00:00:00"/>
    <d v="1899-12-30T15:55:29"/>
    <n v="963"/>
    <n v="16.05"/>
    <s v="sin informacion"/>
    <s v="sin informacion"/>
    <n v="52"/>
    <s v="diciembre"/>
    <s v="T"/>
    <m/>
    <s v="sin informacion"/>
    <m/>
    <m/>
    <m/>
  </r>
  <r>
    <n v="159544"/>
    <x v="12"/>
    <s v="Moreno"/>
    <x v="7"/>
    <d v="2018-11-01T00:00:00"/>
    <s v="-"/>
    <s v="Mantenimiento Mecanico"/>
    <d v="2023-12-22T00:00:00"/>
    <d v="1899-12-30T15:39:03"/>
    <d v="2023-12-22T00:00:00"/>
    <d v="1899-12-30T15:54:22"/>
    <n v="919"/>
    <n v="15.316666666666666"/>
    <s v="sin informacion"/>
    <s v="sin informacion"/>
    <n v="51"/>
    <s v="diciembre"/>
    <s v="T"/>
    <m/>
    <s v="sin informacion"/>
    <m/>
    <m/>
    <m/>
  </r>
  <r>
    <n v="159365"/>
    <x v="0"/>
    <s v="Moreno"/>
    <x v="3"/>
    <d v="2021-02-04T00:00:00"/>
    <s v="Victor"/>
    <s v="Mantenimiento Electrico"/>
    <d v="2023-12-21T00:00:00"/>
    <d v="1899-12-30T15:19:05"/>
    <d v="2023-12-21T00:00:00"/>
    <d v="1899-12-30T15:34:20"/>
    <n v="915"/>
    <n v="15.25"/>
    <s v="sin informacion"/>
    <s v="sin informacion"/>
    <n v="51"/>
    <s v="diciembre"/>
    <s v="T"/>
    <m/>
    <s v="sin informacion"/>
    <m/>
    <m/>
    <m/>
  </r>
  <r>
    <n v="158951"/>
    <x v="0"/>
    <s v="Moreno"/>
    <x v="2"/>
    <d v="2018-11-01T00:00:00"/>
    <s v="-"/>
    <s v="Mantenimiento Mecanico"/>
    <d v="2023-12-19T00:00:00"/>
    <d v="1899-12-30T08:59:45"/>
    <d v="2023-12-19T00:00:00"/>
    <d v="1899-12-30T09:14:42"/>
    <n v="897"/>
    <n v="14.95"/>
    <s v="Puesta a puntos de cámara frente dorso.(por cambio de formato)"/>
    <s v="ajuste"/>
    <n v="51"/>
    <s v="diciembre"/>
    <s v="M"/>
    <m/>
    <s v="no"/>
    <m/>
    <m/>
    <m/>
  </r>
  <r>
    <n v="159230"/>
    <x v="30"/>
    <s v="Moreno"/>
    <x v="11"/>
    <d v="2020-02-20T00:00:00"/>
    <s v="Martín"/>
    <s v="Mantenimiento Electrico"/>
    <d v="2023-12-20T00:00:00"/>
    <d v="1899-12-30T14:55:54"/>
    <d v="2023-12-20T00:00:00"/>
    <d v="1899-12-30T15:10:50"/>
    <n v="896"/>
    <n v="14.933333333333334"/>
    <s v="ficha haciendo falso contacto"/>
    <s v="ajuste"/>
    <n v="51"/>
    <s v="diciembre"/>
    <s v="T"/>
    <m/>
    <s v="no"/>
    <m/>
    <m/>
    <m/>
  </r>
  <r>
    <n v="160287"/>
    <x v="18"/>
    <s v="Moreno"/>
    <x v="12"/>
    <d v="2018-11-01T00:00:00"/>
    <s v="-"/>
    <s v="Mantenimiento Electrico"/>
    <d v="2023-12-29T00:00:00"/>
    <d v="1899-12-30T17:21:55"/>
    <d v="2023-12-29T00:00:00"/>
    <d v="1899-12-30T17:36:33"/>
    <n v="878"/>
    <n v="14.633333333333333"/>
    <s v="etiquetadora se limpió rodillo de etiquetas"/>
    <s v="ajuste"/>
    <n v="52"/>
    <s v="diciembre"/>
    <s v="T"/>
    <m/>
    <s v="no"/>
    <m/>
    <m/>
    <m/>
  </r>
  <r>
    <n v="157330"/>
    <x v="21"/>
    <s v="Moreno"/>
    <x v="10"/>
    <d v="2018-11-01T00:00:00"/>
    <s v="-"/>
    <s v="Mantenimiento Electrico"/>
    <d v="2023-12-05T00:00:00"/>
    <d v="1899-12-30T09:29:22"/>
    <d v="2023-12-05T00:00:00"/>
    <d v="1899-12-30T09:43:46"/>
    <n v="864"/>
    <n v="14.4"/>
    <s v="regulación"/>
    <s v="ajuste"/>
    <n v="49"/>
    <s v="diciembre"/>
    <s v="M"/>
    <m/>
    <s v="no"/>
    <m/>
    <m/>
    <m/>
  </r>
  <r>
    <n v="158307"/>
    <x v="0"/>
    <s v="Moreno"/>
    <x v="18"/>
    <d v="2018-11-01T00:00:00"/>
    <s v="-"/>
    <s v="Mantenimiento Mecanico"/>
    <d v="2023-12-13T00:00:00"/>
    <d v="1899-12-30T06:24:08"/>
    <d v="2023-12-13T00:00:00"/>
    <d v="1899-12-30T06:38:11"/>
    <n v="843"/>
    <n v="14.05"/>
    <s v="supuesta fuera de punto pero resulto ser equivocado"/>
    <s v="no aplica"/>
    <n v="50"/>
    <s v="diciembre"/>
    <s v="M"/>
    <m/>
    <s v="no"/>
    <m/>
    <m/>
    <m/>
  </r>
  <r>
    <n v="158699"/>
    <x v="19"/>
    <s v="Moreno"/>
    <x v="3"/>
    <d v="2021-02-04T00:00:00"/>
    <s v="Victor"/>
    <s v="Mantenimiento Mecanico"/>
    <d v="2023-12-15T00:00:00"/>
    <d v="1899-12-30T17:08:26"/>
    <d v="2023-12-15T00:00:00"/>
    <d v="1899-12-30T17:22:09"/>
    <n v="823"/>
    <n v="13.716666666666667"/>
    <s v="sin informacion"/>
    <s v="sin informacion"/>
    <n v="50"/>
    <s v="diciembre"/>
    <s v="T"/>
    <m/>
    <s v="sin informacion"/>
    <m/>
    <m/>
    <m/>
  </r>
  <r>
    <n v="159265"/>
    <x v="35"/>
    <s v="Moreno"/>
    <x v="17"/>
    <d v="2018-11-01T00:00:00"/>
    <s v="-"/>
    <s v="Mantenimiento Electrico"/>
    <d v="2023-12-20T00:00:00"/>
    <d v="1899-12-30T18:04:59"/>
    <d v="2023-12-20T00:00:00"/>
    <d v="1899-12-30T18:18:14"/>
    <n v="795"/>
    <n v="13.25"/>
    <s v="sin informacion"/>
    <s v="sin informacion"/>
    <n v="51"/>
    <s v="diciembre"/>
    <s v="T"/>
    <m/>
    <s v="sin informacion"/>
    <m/>
    <m/>
    <m/>
  </r>
  <r>
    <n v="158441"/>
    <x v="18"/>
    <s v="Moreno"/>
    <x v="11"/>
    <d v="2018-11-01T00:00:00"/>
    <s v="-"/>
    <s v="Mantenimiento Electrico"/>
    <d v="2023-12-14T00:00:00"/>
    <d v="1899-12-30T07:26:47"/>
    <d v="2023-12-14T00:00:00"/>
    <d v="1899-12-30T07:40:00"/>
    <n v="793"/>
    <n v="13.216666666666667"/>
    <s v="sin informacion"/>
    <s v="sin informacion"/>
    <n v="50"/>
    <s v="diciembre"/>
    <s v="M"/>
    <m/>
    <s v="sin informacion"/>
    <m/>
    <m/>
    <m/>
  </r>
  <r>
    <n v="158868"/>
    <x v="16"/>
    <s v="Moreno"/>
    <x v="9"/>
    <d v="2020-01-13T00:00:00"/>
    <s v="Martín"/>
    <s v="Mantenimiento Mecanico"/>
    <d v="2023-12-18T00:00:00"/>
    <d v="1899-12-30T15:04:31"/>
    <d v="2023-12-18T00:00:00"/>
    <d v="1899-12-30T15:17:16"/>
    <n v="765"/>
    <n v="12.75"/>
    <s v="sin informacion"/>
    <s v="sin informacion"/>
    <n v="51"/>
    <s v="diciembre"/>
    <s v="T"/>
    <m/>
    <s v="sin informacion"/>
    <m/>
    <m/>
    <m/>
  </r>
  <r>
    <n v="159594"/>
    <x v="6"/>
    <s v="Moreno"/>
    <x v="10"/>
    <d v="2018-11-01T00:00:00"/>
    <s v="-"/>
    <s v="Mantenimiento Mecanico"/>
    <d v="2023-12-22T00:00:00"/>
    <d v="1899-12-30T18:08:55"/>
    <d v="2023-12-22T00:00:00"/>
    <d v="1899-12-30T18:21:29"/>
    <n v="754"/>
    <n v="12.566666666666666"/>
    <s v="resuelve maquinista"/>
    <s v="no aplica"/>
    <n v="51"/>
    <s v="diciembre"/>
    <s v="T"/>
    <m/>
    <s v="no aplica"/>
    <m/>
    <m/>
    <m/>
  </r>
  <r>
    <n v="159579"/>
    <x v="25"/>
    <s v="Moreno"/>
    <x v="11"/>
    <d v="2018-11-01T00:00:00"/>
    <s v="-"/>
    <s v="Mantenimiento Electrico"/>
    <d v="2023-12-22T00:00:00"/>
    <d v="1899-12-30T17:03:08"/>
    <d v="2023-12-22T00:00:00"/>
    <d v="1899-12-30T17:15:35"/>
    <n v="747"/>
    <n v="12.45"/>
    <s v="sin informacion"/>
    <s v="sin informacion"/>
    <n v="51"/>
    <s v="diciembre"/>
    <s v="T"/>
    <m/>
    <s v="sin informacion"/>
    <m/>
    <m/>
    <m/>
  </r>
  <r>
    <n v="159496"/>
    <x v="1"/>
    <s v="Moreno"/>
    <x v="2"/>
    <d v="2020-10-16T00:00:00"/>
    <s v="Martín"/>
    <s v="Mantenimiento Electrico"/>
    <d v="2023-12-22T00:00:00"/>
    <d v="1899-12-30T12:35:37"/>
    <d v="2023-12-22T00:00:00"/>
    <d v="1899-12-30T12:48:03"/>
    <n v="746"/>
    <n v="12.433333333333334"/>
    <s v="sin informacion"/>
    <s v="sin informacion"/>
    <n v="51"/>
    <s v="diciembre"/>
    <s v="M"/>
    <m/>
    <s v="sin informacion"/>
    <m/>
    <m/>
    <m/>
  </r>
  <r>
    <n v="159161"/>
    <x v="22"/>
    <s v="Moreno"/>
    <x v="2"/>
    <d v="2018-11-01T00:00:00"/>
    <s v="-"/>
    <s v="Mantenimiento Electrico"/>
    <d v="2023-12-20T00:00:00"/>
    <d v="1899-12-30T11:09:45"/>
    <d v="2023-12-20T00:00:00"/>
    <d v="1899-12-30T11:21:39"/>
    <n v="714"/>
    <n v="11.9"/>
    <s v="regulación parámetros"/>
    <s v="ajuste"/>
    <n v="51"/>
    <s v="diciembre"/>
    <s v="M"/>
    <m/>
    <s v="no"/>
    <m/>
    <m/>
    <m/>
  </r>
  <r>
    <n v="157858"/>
    <x v="0"/>
    <s v="Moreno"/>
    <x v="12"/>
    <d v="2018-11-01T00:00:00"/>
    <s v="-"/>
    <s v="Mantenimiento Mecanico"/>
    <d v="2023-12-07T00:00:00"/>
    <d v="1899-12-30T15:28:50"/>
    <d v="2023-12-07T00:00:00"/>
    <d v="1899-12-30T15:40:39"/>
    <n v="709"/>
    <n v="11.816666666666666"/>
    <s v=" llenadora cambió de manguera de tomador de bomba"/>
    <s v="rotura"/>
    <n v="49"/>
    <s v="diciembre"/>
    <s v="T"/>
    <m/>
    <s v="si"/>
    <m/>
    <m/>
    <m/>
  </r>
  <r>
    <n v="159082"/>
    <x v="6"/>
    <s v="Moreno"/>
    <x v="16"/>
    <d v="2018-11-01T00:00:00"/>
    <s v="-"/>
    <s v="Mantenimiento Mecanico"/>
    <d v="2023-12-19T00:00:00"/>
    <d v="1899-12-30T17:22:06"/>
    <d v="2023-12-19T00:00:00"/>
    <d v="1899-12-30T17:33:53"/>
    <n v="707"/>
    <n v="11.783333333333333"/>
    <s v="se cambió flejes y resortes de la correa superior"/>
    <s v="rotura"/>
    <n v="51"/>
    <s v="diciembre"/>
    <s v="T"/>
    <m/>
    <s v="si"/>
    <m/>
    <m/>
    <m/>
  </r>
  <r>
    <n v="160251"/>
    <x v="22"/>
    <s v="Moreno"/>
    <x v="3"/>
    <d v="2021-02-04T00:00:00"/>
    <s v="Victor"/>
    <s v="Mantenimiento Electrico"/>
    <d v="2023-12-29T00:00:00"/>
    <d v="1899-12-30T15:27:55"/>
    <d v="2023-12-29T00:00:00"/>
    <d v="1899-12-30T15:39:35"/>
    <n v="700"/>
    <n v="11.666666666666666"/>
    <s v="sin informacion"/>
    <s v="sin informacion"/>
    <n v="52"/>
    <s v="diciembre"/>
    <s v="T"/>
    <m/>
    <s v="sin informacion"/>
    <m/>
    <m/>
    <m/>
  </r>
  <r>
    <n v="158762"/>
    <x v="19"/>
    <s v="Moreno"/>
    <x v="3"/>
    <d v="2021-02-04T00:00:00"/>
    <s v="Victor"/>
    <s v="Mantenimiento Mecanico"/>
    <d v="2023-12-18T00:00:00"/>
    <d v="1899-12-30T08:09:52"/>
    <d v="2023-12-18T00:00:00"/>
    <d v="1899-12-30T08:21:26"/>
    <n v="694"/>
    <n v="11.566666666666666"/>
    <s v="se aflojo contratuerca de tornillo de regulador de angulo de cuchilla inferior"/>
    <s v="ajuste"/>
    <n v="51"/>
    <s v="diciembre"/>
    <s v="M"/>
    <m/>
    <s v="no"/>
    <m/>
    <m/>
    <m/>
  </r>
  <r>
    <n v="158577"/>
    <x v="17"/>
    <s v="Moreno"/>
    <x v="11"/>
    <d v="2021-03-08T00:00:00"/>
    <s v="Martín"/>
    <s v="Mantenimiento Mecanico"/>
    <d v="2023-12-14T00:00:00"/>
    <d v="1899-12-30T20:29:02"/>
    <d v="2023-12-14T00:00:00"/>
    <d v="1899-12-30T20:40:25"/>
    <n v="683"/>
    <n v="11.383333333333333"/>
    <s v="llenadora manguera de pico tapada"/>
    <s v="ajuste"/>
    <n v="50"/>
    <s v="diciembre"/>
    <s v="T"/>
    <m/>
    <s v="no"/>
    <m/>
    <m/>
    <m/>
  </r>
  <r>
    <n v="159855"/>
    <x v="28"/>
    <s v="Moreno"/>
    <x v="6"/>
    <d v="2018-11-01T00:00:00"/>
    <s v="-"/>
    <s v="Mantenimiento Electrico"/>
    <d v="2023-12-27T00:00:00"/>
    <d v="1899-12-30T14:33:15"/>
    <d v="2023-12-27T00:00:00"/>
    <d v="1899-12-30T14:44:32"/>
    <n v="677"/>
    <n v="11.283333333333333"/>
    <s v="sin informacion"/>
    <s v="sin informacion"/>
    <n v="52"/>
    <s v="diciembre"/>
    <s v="T"/>
    <m/>
    <s v="sin informacion"/>
    <m/>
    <m/>
    <m/>
  </r>
  <r>
    <n v="158199"/>
    <x v="22"/>
    <s v="Moreno"/>
    <x v="19"/>
    <d v="2021-08-24T00:00:00"/>
    <s v="Sebastian "/>
    <s v="Mantenimiento Electrico"/>
    <d v="2023-12-11T00:00:00"/>
    <d v="1899-12-30T16:36:47"/>
    <d v="2023-12-11T00:00:00"/>
    <d v="1899-12-30T16:48:00"/>
    <n v="673"/>
    <n v="11.216666666666667"/>
    <s v="regulación"/>
    <s v="ajuste"/>
    <n v="50"/>
    <s v="diciembre"/>
    <s v="T"/>
    <m/>
    <s v="no"/>
    <m/>
    <m/>
    <m/>
  </r>
  <r>
    <n v="159335"/>
    <x v="1"/>
    <s v="Moreno"/>
    <x v="2"/>
    <d v="2020-10-16T00:00:00"/>
    <s v="Martín"/>
    <s v="Mantenimiento Electrico"/>
    <d v="2023-12-21T00:00:00"/>
    <d v="1899-12-30T12:23:10"/>
    <d v="2023-12-21T00:00:00"/>
    <d v="1899-12-30T12:34:23"/>
    <n v="673"/>
    <n v="11.216666666666667"/>
    <s v="sin informacion"/>
    <s v="sin informacion"/>
    <n v="51"/>
    <s v="diciembre"/>
    <s v="M"/>
    <m/>
    <s v="sin informacion"/>
    <m/>
    <m/>
    <m/>
  </r>
  <r>
    <n v="158438"/>
    <x v="6"/>
    <s v="Moreno"/>
    <x v="10"/>
    <d v="2018-11-01T00:00:00"/>
    <s v="-"/>
    <s v="Mantenimiento Electrico"/>
    <d v="2023-12-14T00:00:00"/>
    <d v="1899-12-30T06:07:56"/>
    <d v="2023-12-14T00:00:00"/>
    <d v="1899-12-30T06:18:24"/>
    <n v="628"/>
    <n v="10.466666666666667"/>
    <s v="sin informacion"/>
    <s v="sin informacion"/>
    <n v="50"/>
    <s v="diciembre"/>
    <s v="M"/>
    <m/>
    <s v="sin informacion"/>
    <m/>
    <m/>
    <m/>
  </r>
  <r>
    <n v="158270"/>
    <x v="48"/>
    <s v="Moreno"/>
    <x v="0"/>
    <d v="2023-05-03T00:00:00"/>
    <s v="Juan Manuel"/>
    <s v="Mantenimiento Electrico"/>
    <d v="2023-12-12T00:00:00"/>
    <d v="1899-12-30T11:16:55"/>
    <d v="2023-12-12T00:00:00"/>
    <d v="1899-12-30T11:27:20"/>
    <n v="625"/>
    <n v="10.416666666666666"/>
    <s v="regulación "/>
    <s v="ajuste"/>
    <n v="50"/>
    <s v="diciembre"/>
    <s v="M"/>
    <m/>
    <s v="no"/>
    <m/>
    <m/>
    <m/>
  </r>
  <r>
    <n v="158046"/>
    <x v="0"/>
    <s v="Moreno"/>
    <x v="18"/>
    <d v="2018-11-01T00:00:00"/>
    <s v="-"/>
    <s v="Mantenimiento Mecanico"/>
    <d v="2023-12-11T00:00:00"/>
    <d v="1899-12-30T06:17:02"/>
    <d v="2023-12-11T00:00:00"/>
    <d v="1899-12-30T06:27:08"/>
    <n v="606"/>
    <n v="10.1"/>
    <s v="regulación"/>
    <s v="ajuste"/>
    <n v="50"/>
    <s v="diciembre"/>
    <s v="M"/>
    <m/>
    <s v="no"/>
    <m/>
    <m/>
    <m/>
  </r>
  <r>
    <n v="158723"/>
    <x v="0"/>
    <s v="Moreno"/>
    <x v="9"/>
    <d v="2018-11-01T00:00:00"/>
    <s v="-"/>
    <s v="Mantenimiento Electrico"/>
    <d v="2023-12-15T00:00:00"/>
    <d v="1899-12-30T20:40:49"/>
    <d v="2023-12-15T00:00:00"/>
    <d v="1899-12-30T20:50:55"/>
    <n v="606"/>
    <n v="10.1"/>
    <s v="sin informacion"/>
    <s v="sin informacion"/>
    <n v="50"/>
    <s v="diciembre"/>
    <s v="T"/>
    <m/>
    <s v="sin informacion"/>
    <m/>
    <m/>
    <m/>
  </r>
  <r>
    <n v="160125"/>
    <x v="1"/>
    <s v="Moreno"/>
    <x v="2"/>
    <d v="2020-10-16T00:00:00"/>
    <s v="Martín"/>
    <s v="Mantenimiento Electrico"/>
    <d v="2023-12-29T00:00:00"/>
    <d v="1899-12-30T07:46:27"/>
    <d v="2023-12-29T00:00:00"/>
    <d v="1899-12-30T07:56:32"/>
    <n v="605"/>
    <n v="10.083333333333334"/>
    <s v="sin informacion"/>
    <s v="sin informacion"/>
    <n v="52"/>
    <s v="diciembre"/>
    <s v="M"/>
    <m/>
    <s v="sin informacion"/>
    <m/>
    <m/>
    <m/>
  </r>
  <r>
    <n v="158299"/>
    <x v="15"/>
    <s v="Moreno"/>
    <x v="3"/>
    <d v="2021-02-04T00:00:00"/>
    <s v="Victor"/>
    <s v="Mantenimiento Mecanico"/>
    <d v="2023-12-12T00:00:00"/>
    <d v="1899-12-30T19:55:44"/>
    <d v="2023-12-12T00:00:00"/>
    <d v="1899-12-30T20:05:42"/>
    <n v="598"/>
    <n v="9.9666666666666668"/>
    <s v="microparada"/>
    <s v="microparada"/>
    <n v="50"/>
    <s v="diciembre"/>
    <s v="T"/>
    <m/>
    <s v="microparada"/>
    <m/>
    <m/>
    <m/>
  </r>
  <r>
    <n v="158716"/>
    <x v="21"/>
    <s v="Moreno"/>
    <x v="14"/>
    <d v="2018-11-01T00:00:00"/>
    <s v="-"/>
    <s v="Mantenimiento Electrico"/>
    <d v="2023-12-15T00:00:00"/>
    <d v="1899-12-30T19:45:54"/>
    <d v="2023-12-15T00:00:00"/>
    <d v="1899-12-30T19:55:04"/>
    <n v="550"/>
    <n v="9.1666666666666661"/>
    <s v="microparada"/>
    <s v="microparada"/>
    <n v="50"/>
    <s v="diciembre"/>
    <s v="T"/>
    <m/>
    <s v="microparada"/>
    <m/>
    <m/>
    <m/>
  </r>
  <r>
    <n v="159225"/>
    <x v="0"/>
    <s v="Moreno"/>
    <x v="17"/>
    <d v="2018-11-01T00:00:00"/>
    <s v="-"/>
    <s v="Mantenimiento Mecanico"/>
    <d v="2023-12-20T00:00:00"/>
    <d v="1899-12-30T14:43:39"/>
    <d v="2023-12-20T00:00:00"/>
    <d v="1899-12-30T14:52:12"/>
    <n v="513"/>
    <n v="8.5500000000000007"/>
    <s v="microparada"/>
    <s v="microparada"/>
    <n v="51"/>
    <s v="diciembre"/>
    <s v="T"/>
    <m/>
    <s v="microparada"/>
    <m/>
    <m/>
    <m/>
  </r>
  <r>
    <n v="158649"/>
    <x v="0"/>
    <s v="Moreno"/>
    <x v="17"/>
    <d v="2018-11-01T00:00:00"/>
    <s v="-"/>
    <s v="Mantenimiento Electrico"/>
    <d v="2023-12-15T00:00:00"/>
    <d v="1899-12-30T12:57:35"/>
    <d v="2023-12-15T00:00:00"/>
    <d v="1899-12-30T13:06:07"/>
    <n v="512"/>
    <n v="8.5333333333333332"/>
    <s v="microparada"/>
    <s v="microparada"/>
    <n v="50"/>
    <s v="diciembre"/>
    <s v="M"/>
    <m/>
    <s v="microparada"/>
    <m/>
    <m/>
    <m/>
  </r>
  <r>
    <n v="158576"/>
    <x v="0"/>
    <s v="Moreno"/>
    <x v="19"/>
    <d v="2018-11-01T00:00:00"/>
    <s v="-"/>
    <s v="Mantenimiento Mecanico"/>
    <d v="2023-12-14T00:00:00"/>
    <d v="1899-12-30T20:24:31"/>
    <d v="2023-12-14T00:00:00"/>
    <d v="1899-12-30T20:32:54"/>
    <n v="503"/>
    <n v="8.3833333333333329"/>
    <s v="microparada"/>
    <s v="microparada"/>
    <n v="50"/>
    <s v="diciembre"/>
    <s v="T"/>
    <m/>
    <s v="microparada"/>
    <m/>
    <m/>
    <m/>
  </r>
  <r>
    <n v="159852"/>
    <x v="38"/>
    <s v="Moreno"/>
    <x v="11"/>
    <d v="2018-11-01T00:00:00"/>
    <s v="-"/>
    <s v="Mantenimiento Mecanico"/>
    <d v="2023-12-27T00:00:00"/>
    <d v="1899-12-30T14:23:12"/>
    <d v="2023-12-27T00:00:00"/>
    <d v="1899-12-30T14:31:32"/>
    <n v="500"/>
    <n v="8.3333333333333339"/>
    <s v="microparada"/>
    <s v="microparada"/>
    <n v="52"/>
    <s v="diciembre"/>
    <s v="T"/>
    <m/>
    <s v="microparada"/>
    <m/>
    <m/>
    <m/>
  </r>
  <r>
    <n v="156845"/>
    <x v="6"/>
    <s v="Moreno"/>
    <x v="19"/>
    <d v="2018-11-01T00:00:00"/>
    <s v="-"/>
    <s v="Mantenimiento Electrico"/>
    <d v="2023-12-01T00:00:00"/>
    <d v="1899-12-30T09:08:27"/>
    <d v="2023-12-01T00:00:00"/>
    <d v="1899-12-30T09:16:38"/>
    <n v="491"/>
    <n v="8.1833333333333336"/>
    <s v="microparada"/>
    <s v="microparada"/>
    <n v="48"/>
    <s v="diciembre"/>
    <s v="M"/>
    <m/>
    <s v="microparada"/>
    <m/>
    <m/>
    <m/>
  </r>
  <r>
    <n v="159322"/>
    <x v="1"/>
    <s v="Moreno"/>
    <x v="2"/>
    <d v="2020-10-16T00:00:00"/>
    <s v="Martín"/>
    <s v="Mantenimiento Electrico"/>
    <d v="2023-12-21T00:00:00"/>
    <d v="1899-12-30T11:27:28"/>
    <d v="2023-12-21T00:00:00"/>
    <d v="1899-12-30T11:35:22"/>
    <n v="474"/>
    <n v="7.9"/>
    <s v="microparada"/>
    <s v="microparada"/>
    <n v="51"/>
    <s v="diciembre"/>
    <s v="M"/>
    <m/>
    <s v="microparada"/>
    <m/>
    <m/>
    <m/>
  </r>
  <r>
    <n v="158295"/>
    <x v="0"/>
    <s v="Moreno"/>
    <x v="7"/>
    <d v="2018-11-01T00:00:00"/>
    <s v="-"/>
    <s v="Mantenimiento Electrico"/>
    <d v="2023-12-12T00:00:00"/>
    <d v="1899-12-30T18:48:50"/>
    <d v="2023-12-12T00:00:00"/>
    <d v="1899-12-30T18:56:40"/>
    <n v="470"/>
    <n v="7.833333333333333"/>
    <s v="microparada"/>
    <s v="microparada"/>
    <n v="50"/>
    <s v="diciembre"/>
    <s v="T"/>
    <m/>
    <s v="microparada"/>
    <m/>
    <m/>
    <m/>
  </r>
  <r>
    <n v="157175"/>
    <x v="43"/>
    <s v="Moreno"/>
    <x v="19"/>
    <d v="2020-09-30T00:00:00"/>
    <s v="Martín"/>
    <s v="Mantenimiento Electrico"/>
    <d v="2023-12-04T00:00:00"/>
    <d v="1899-12-30T06:00:06"/>
    <d v="2023-12-04T00:00:00"/>
    <d v="1899-12-30T06:07:47"/>
    <n v="461"/>
    <n v="7.6833333333333336"/>
    <s v="microparada"/>
    <s v="microparada"/>
    <n v="49"/>
    <s v="diciembre"/>
    <s v="M"/>
    <m/>
    <s v="microparada"/>
    <m/>
    <m/>
    <m/>
  </r>
  <r>
    <n v="158549"/>
    <x v="0"/>
    <s v="Moreno"/>
    <x v="5"/>
    <d v="2018-11-01T00:00:00"/>
    <s v="-"/>
    <s v="Mantenimiento Electrico"/>
    <d v="2023-12-14T00:00:00"/>
    <d v="1899-12-30T16:54:23"/>
    <d v="2023-12-14T00:00:00"/>
    <d v="1899-12-30T17:01:53"/>
    <n v="450"/>
    <n v="7.5"/>
    <s v="microparada"/>
    <s v="microparada"/>
    <n v="50"/>
    <s v="diciembre"/>
    <s v="T"/>
    <m/>
    <s v="microparada"/>
    <m/>
    <m/>
    <m/>
  </r>
  <r>
    <n v="158298"/>
    <x v="15"/>
    <s v="Moreno"/>
    <x v="3"/>
    <d v="2021-02-04T00:00:00"/>
    <s v="Victor"/>
    <s v="Mantenimiento Mecanico"/>
    <d v="2023-12-12T00:00:00"/>
    <d v="1899-12-30T19:45:29"/>
    <d v="2023-12-12T00:00:00"/>
    <d v="1899-12-30T19:52:54"/>
    <n v="445"/>
    <n v="7.416666666666667"/>
    <s v="microparada"/>
    <s v="microparada"/>
    <n v="50"/>
    <s v="diciembre"/>
    <s v="T"/>
    <m/>
    <s v="microparada"/>
    <m/>
    <m/>
    <m/>
  </r>
  <r>
    <n v="160238"/>
    <x v="15"/>
    <s v="Moreno"/>
    <x v="19"/>
    <d v="2021-08-24T00:00:00"/>
    <s v="Sebastian "/>
    <s v="Mantenimiento Mecanico"/>
    <d v="2023-12-29T00:00:00"/>
    <d v="1899-12-30T14:41:35"/>
    <d v="2023-12-29T00:00:00"/>
    <d v="1899-12-30T14:48:47"/>
    <n v="432"/>
    <n v="7.2"/>
    <s v="microparada"/>
    <s v="microparada"/>
    <n v="52"/>
    <s v="diciembre"/>
    <s v="T"/>
    <m/>
    <s v="microparada"/>
    <m/>
    <m/>
    <m/>
  </r>
  <r>
    <n v="160003"/>
    <x v="21"/>
    <s v="Moreno"/>
    <x v="3"/>
    <d v="2022-07-14T00:00:00"/>
    <s v="Natalio"/>
    <s v="Mantenimiento Electrico"/>
    <d v="2023-12-28T00:00:00"/>
    <d v="1899-12-30T12:48:35"/>
    <d v="2023-12-28T00:00:00"/>
    <d v="1899-12-30T12:55:44"/>
    <n v="429"/>
    <n v="7.15"/>
    <s v="microparada"/>
    <s v="microparada"/>
    <n v="52"/>
    <s v="diciembre"/>
    <s v="M"/>
    <m/>
    <s v="microparada"/>
    <m/>
    <m/>
    <m/>
  </r>
  <r>
    <n v="158102"/>
    <x v="9"/>
    <s v="Moreno"/>
    <x v="6"/>
    <d v="2021-03-03T00:00:00"/>
    <s v="Martín"/>
    <s v="Mantenimiento Mecanico"/>
    <d v="2023-12-11T00:00:00"/>
    <d v="1899-12-30T12:20:46"/>
    <d v="2023-12-11T00:00:00"/>
    <d v="1899-12-30T12:27:53"/>
    <n v="427"/>
    <n v="7.1166666666666663"/>
    <s v="microparada"/>
    <s v="microparada"/>
    <n v="50"/>
    <s v="diciembre"/>
    <s v="M"/>
    <m/>
    <s v="microparada"/>
    <m/>
    <m/>
    <m/>
  </r>
  <r>
    <n v="159629"/>
    <x v="34"/>
    <s v="Moreno"/>
    <x v="7"/>
    <d v="2021-03-10T00:00:00"/>
    <s v="Martín"/>
    <s v="Mantenimiento Electrico"/>
    <d v="2023-12-26T00:00:00"/>
    <d v="1899-12-30T06:57:40"/>
    <d v="2023-12-26T00:00:00"/>
    <d v="1899-12-30T07:04:45"/>
    <n v="425"/>
    <n v="7.083333333333333"/>
    <s v="microparada"/>
    <s v="microparada"/>
    <n v="52"/>
    <s v="diciembre"/>
    <s v="M"/>
    <m/>
    <s v="microparada"/>
    <m/>
    <m/>
    <m/>
  </r>
  <r>
    <n v="159244"/>
    <x v="50"/>
    <s v="Moreno"/>
    <x v="21"/>
    <d v="2022-06-24T00:00:00"/>
    <s v="Natalio"/>
    <s v="Mantenimiento Mecanico"/>
    <d v="2023-12-20T00:00:00"/>
    <d v="1899-12-30T16:16:40"/>
    <d v="2023-12-20T00:00:00"/>
    <d v="1899-12-30T16:23:43"/>
    <n v="423"/>
    <n v="7.05"/>
    <s v="microparada"/>
    <s v="microparada"/>
    <n v="51"/>
    <s v="diciembre"/>
    <s v="T"/>
    <m/>
    <s v="microparada"/>
    <m/>
    <m/>
    <m/>
  </r>
  <r>
    <n v="157553"/>
    <x v="28"/>
    <s v="Moreno"/>
    <x v="6"/>
    <d v="2018-11-01T00:00:00"/>
    <s v="-"/>
    <s v="Mantenimiento Electrico"/>
    <d v="2023-12-06T00:00:00"/>
    <d v="1899-12-30T11:09:33"/>
    <d v="2023-12-06T00:00:00"/>
    <d v="1899-12-30T11:16:17"/>
    <n v="404"/>
    <n v="6.7333333333333334"/>
    <s v="microparada"/>
    <s v="microparada"/>
    <n v="49"/>
    <s v="diciembre"/>
    <s v="M"/>
    <m/>
    <s v="microparada"/>
    <m/>
    <m/>
    <m/>
  </r>
  <r>
    <n v="156842"/>
    <x v="0"/>
    <s v="Moreno"/>
    <x v="5"/>
    <d v="2018-11-01T00:00:00"/>
    <s v="-"/>
    <s v="Mantenimiento Electrico"/>
    <d v="2023-12-01T00:00:00"/>
    <d v="1899-12-30T09:05:48"/>
    <d v="2023-12-01T00:00:00"/>
    <d v="1899-12-30T09:12:30"/>
    <n v="402"/>
    <n v="6.7"/>
    <s v="microparada"/>
    <s v="microparada"/>
    <n v="48"/>
    <s v="diciembre"/>
    <s v="M"/>
    <m/>
    <s v="microparada"/>
    <m/>
    <m/>
    <m/>
  </r>
  <r>
    <n v="159742"/>
    <x v="22"/>
    <s v="Moreno"/>
    <x v="10"/>
    <d v="2022-07-14T00:00:00"/>
    <s v="Natalio"/>
    <s v="Mantenimiento Electrico"/>
    <d v="2023-12-26T00:00:00"/>
    <d v="1899-12-30T15:23:01"/>
    <d v="2023-12-26T00:00:00"/>
    <d v="1899-12-30T15:29:23"/>
    <n v="382"/>
    <n v="6.3666666666666663"/>
    <s v="microparada"/>
    <s v="microparada"/>
    <n v="52"/>
    <s v="diciembre"/>
    <s v="T"/>
    <m/>
    <s v="microparada"/>
    <m/>
    <m/>
    <m/>
  </r>
  <r>
    <n v="157188"/>
    <x v="19"/>
    <s v="Moreno"/>
    <x v="3"/>
    <d v="2021-02-04T00:00:00"/>
    <s v="Victor"/>
    <s v="Mantenimiento Mecanico"/>
    <d v="2023-12-04T00:00:00"/>
    <d v="1899-12-30T07:34:43"/>
    <d v="2023-12-04T00:00:00"/>
    <d v="1899-12-30T07:40:46"/>
    <n v="363"/>
    <n v="6.05"/>
    <s v="microparada"/>
    <s v="microparada"/>
    <n v="49"/>
    <s v="diciembre"/>
    <s v="M"/>
    <m/>
    <s v="microparada"/>
    <m/>
    <m/>
    <m/>
  </r>
  <r>
    <n v="156829"/>
    <x v="6"/>
    <s v="Moreno"/>
    <x v="19"/>
    <d v="2018-11-01T00:00:00"/>
    <s v="-"/>
    <s v="Mantenimiento Electrico"/>
    <d v="2023-12-01T00:00:00"/>
    <d v="1899-12-30T06:19:13"/>
    <d v="2023-12-01T00:00:00"/>
    <d v="1899-12-30T06:25:08"/>
    <n v="355"/>
    <n v="5.916666666666667"/>
    <s v="microparada"/>
    <s v="microparada"/>
    <n v="48"/>
    <s v="diciembre"/>
    <s v="M"/>
    <m/>
    <s v="microparada"/>
    <m/>
    <m/>
    <m/>
  </r>
  <r>
    <n v="157523"/>
    <x v="0"/>
    <s v="Moreno"/>
    <x v="9"/>
    <d v="2018-11-01T00:00:00"/>
    <s v="-"/>
    <s v="Mantenimiento Electrico"/>
    <d v="2023-12-06T00:00:00"/>
    <d v="1899-12-30T09:12:56"/>
    <d v="2023-12-06T00:00:00"/>
    <d v="1899-12-30T09:18:46"/>
    <n v="350"/>
    <n v="5.833333333333333"/>
    <s v="microparada"/>
    <s v="microparada"/>
    <n v="49"/>
    <s v="diciembre"/>
    <s v="M"/>
    <m/>
    <s v="microparada"/>
    <m/>
    <m/>
    <m/>
  </r>
  <r>
    <n v="159040"/>
    <x v="0"/>
    <s v="Moreno"/>
    <x v="12"/>
    <d v="2018-11-01T00:00:00"/>
    <s v="-"/>
    <s v="Mantenimiento Electrico"/>
    <d v="2023-12-19T00:00:00"/>
    <d v="1899-12-30T15:10:34"/>
    <d v="2023-12-19T00:00:00"/>
    <d v="1899-12-30T15:16:20"/>
    <n v="346"/>
    <n v="5.7666666666666666"/>
    <s v="microparada"/>
    <s v="microparada"/>
    <n v="51"/>
    <s v="diciembre"/>
    <s v="T"/>
    <m/>
    <s v="microparada"/>
    <m/>
    <m/>
    <m/>
  </r>
  <r>
    <n v="157280"/>
    <x v="0"/>
    <s v="Moreno"/>
    <x v="18"/>
    <d v="2018-11-01T00:00:00"/>
    <s v="-"/>
    <s v="Mantenimiento Electrico"/>
    <d v="2023-12-04T00:00:00"/>
    <d v="1899-12-30T16:59:25"/>
    <d v="2023-12-04T00:00:00"/>
    <d v="1899-12-30T17:05:09"/>
    <n v="344"/>
    <n v="5.7333333333333334"/>
    <s v="microparada"/>
    <s v="microparada"/>
    <n v="49"/>
    <s v="diciembre"/>
    <s v="T"/>
    <m/>
    <s v="microparada"/>
    <m/>
    <m/>
    <m/>
  </r>
  <r>
    <n v="158579"/>
    <x v="26"/>
    <s v="Moreno"/>
    <x v="1"/>
    <d v="2018-11-01T00:00:00"/>
    <s v="-"/>
    <s v="Mantenimiento Mecanico"/>
    <d v="2023-12-14T00:00:00"/>
    <d v="1899-12-30T20:39:30"/>
    <d v="2023-12-14T00:00:00"/>
    <d v="1899-12-30T20:45:13"/>
    <n v="343"/>
    <n v="5.7166666666666668"/>
    <s v="microparada"/>
    <s v="microparada"/>
    <n v="50"/>
    <s v="diciembre"/>
    <s v="T"/>
    <m/>
    <s v="microparada"/>
    <m/>
    <m/>
    <m/>
  </r>
  <r>
    <n v="158724"/>
    <x v="0"/>
    <s v="Moreno"/>
    <x v="19"/>
    <d v="2018-11-01T00:00:00"/>
    <s v="-"/>
    <s v="Mantenimiento Mecanico"/>
    <d v="2023-12-15T00:00:00"/>
    <d v="1899-12-30T21:00:22"/>
    <d v="2023-12-15T00:00:00"/>
    <d v="1899-12-30T21:05:59"/>
    <n v="337"/>
    <n v="5.6166666666666663"/>
    <s v="microparada"/>
    <s v="microparada"/>
    <n v="50"/>
    <s v="diciembre"/>
    <s v="T"/>
    <m/>
    <s v="microparada"/>
    <m/>
    <m/>
    <m/>
  </r>
  <r>
    <n v="157435"/>
    <x v="0"/>
    <s v="Moreno"/>
    <x v="12"/>
    <d v="2018-11-01T00:00:00"/>
    <s v="-"/>
    <s v="Mantenimiento Mecanico"/>
    <d v="2023-12-05T00:00:00"/>
    <d v="1899-12-30T15:00:36"/>
    <d v="2023-12-05T00:00:00"/>
    <d v="1899-12-30T15:06:07"/>
    <n v="331"/>
    <n v="5.5166666666666666"/>
    <s v="microparada"/>
    <s v="microparada"/>
    <n v="49"/>
    <s v="diciembre"/>
    <s v="T"/>
    <m/>
    <s v="microparada"/>
    <m/>
    <m/>
    <m/>
  </r>
  <r>
    <n v="159764"/>
    <x v="1"/>
    <s v="Moreno"/>
    <x v="2"/>
    <d v="2020-10-16T00:00:00"/>
    <s v="Martín"/>
    <s v="Mantenimiento Electrico"/>
    <d v="2023-12-26T00:00:00"/>
    <d v="1899-12-30T17:47:24"/>
    <d v="2023-12-26T00:00:00"/>
    <d v="1899-12-30T17:52:50"/>
    <n v="326"/>
    <n v="5.4333333333333336"/>
    <s v="microparada"/>
    <s v="microparada"/>
    <n v="52"/>
    <s v="diciembre"/>
    <s v="T"/>
    <m/>
    <s v="microparada"/>
    <m/>
    <m/>
    <m/>
  </r>
  <r>
    <n v="156884"/>
    <x v="19"/>
    <s v="Moreno"/>
    <x v="10"/>
    <d v="2023-05-17T00:00:00"/>
    <s v="Juan Manuel"/>
    <s v="Mantenimiento Electrico"/>
    <d v="2023-12-01T00:00:00"/>
    <d v="1899-12-30T10:25:13"/>
    <d v="2023-12-01T00:00:00"/>
    <d v="1899-12-30T10:30:17"/>
    <n v="304"/>
    <n v="5.0666666666666664"/>
    <s v="microparada"/>
    <s v="microparada"/>
    <n v="48"/>
    <s v="diciembre"/>
    <s v="M"/>
    <m/>
    <s v="microparada"/>
    <m/>
    <m/>
    <m/>
  </r>
  <r>
    <n v="159593"/>
    <x v="21"/>
    <s v="Moreno"/>
    <x v="6"/>
    <d v="2018-11-01T00:00:00"/>
    <s v="-"/>
    <s v="Mantenimiento Electrico"/>
    <d v="2023-12-22T00:00:00"/>
    <d v="1899-12-30T18:06:45"/>
    <d v="2023-12-22T00:00:00"/>
    <d v="1899-12-30T18:11:48"/>
    <n v="303"/>
    <n v="5.05"/>
    <s v="microparada"/>
    <s v="microparada"/>
    <n v="51"/>
    <s v="diciembre"/>
    <s v="T"/>
    <m/>
    <s v="microparada"/>
    <m/>
    <m/>
    <m/>
  </r>
  <r>
    <n v="158271"/>
    <x v="13"/>
    <s v="Moreno"/>
    <x v="6"/>
    <d v="2020-06-30T00:00:00"/>
    <s v="Martín"/>
    <s v="Mantenimiento Mecanico"/>
    <d v="2023-12-12T00:00:00"/>
    <d v="1899-12-30T11:25:33"/>
    <d v="2023-12-12T00:00:00"/>
    <d v="1899-12-30T11:30:31"/>
    <n v="298"/>
    <n v="4.9666666666666668"/>
    <s v="microparada"/>
    <s v="microparada"/>
    <n v="50"/>
    <s v="diciembre"/>
    <s v="M"/>
    <m/>
    <s v="microparada"/>
    <m/>
    <m/>
    <m/>
  </r>
  <r>
    <n v="160258"/>
    <x v="22"/>
    <s v="Moreno"/>
    <x v="3"/>
    <d v="2021-02-04T00:00:00"/>
    <s v="Victor"/>
    <s v="Mantenimiento Electrico"/>
    <d v="2023-12-29T00:00:00"/>
    <d v="1899-12-30T15:47:21"/>
    <d v="2023-12-29T00:00:00"/>
    <d v="1899-12-30T15:52:19"/>
    <n v="298"/>
    <n v="4.9666666666666668"/>
    <s v="microparada"/>
    <s v="microparada"/>
    <n v="52"/>
    <s v="diciembre"/>
    <s v="T"/>
    <m/>
    <s v="microparada"/>
    <m/>
    <m/>
    <m/>
  </r>
  <r>
    <n v="158162"/>
    <x v="0"/>
    <s v="Moreno"/>
    <x v="19"/>
    <d v="2018-11-01T00:00:00"/>
    <s v="-"/>
    <s v="Mantenimiento Mecanico"/>
    <d v="2023-12-11T00:00:00"/>
    <d v="1899-12-30T15:04:10"/>
    <d v="2023-12-11T00:00:00"/>
    <d v="1899-12-30T15:09:02"/>
    <n v="292"/>
    <n v="4.8666666666666663"/>
    <s v="microparada"/>
    <s v="microparada"/>
    <n v="50"/>
    <s v="diciembre"/>
    <s v="T"/>
    <m/>
    <s v="microparada"/>
    <m/>
    <m/>
    <m/>
  </r>
  <r>
    <n v="159327"/>
    <x v="27"/>
    <s v="Moreno"/>
    <x v="2"/>
    <d v="2018-11-01T00:00:00"/>
    <s v="-"/>
    <s v="Mantenimiento Mecanico"/>
    <d v="2023-12-21T00:00:00"/>
    <d v="1899-12-30T12:00:51"/>
    <d v="2023-12-21T00:00:00"/>
    <d v="1899-12-30T12:05:26"/>
    <n v="275"/>
    <n v="4.583333333333333"/>
    <s v="microparada"/>
    <s v="microparada"/>
    <n v="51"/>
    <s v="diciembre"/>
    <s v="M"/>
    <m/>
    <s v="microparada"/>
    <m/>
    <m/>
    <m/>
  </r>
  <r>
    <n v="160103"/>
    <x v="0"/>
    <s v="Moreno"/>
    <x v="21"/>
    <d v="2019-09-24T00:00:00"/>
    <s v="Sebastian "/>
    <s v="Mantenimiento Mecanico"/>
    <d v="2023-12-28T00:00:00"/>
    <d v="1899-12-30T17:21:52"/>
    <d v="2023-12-28T00:00:00"/>
    <d v="1899-12-30T17:26:20"/>
    <n v="268"/>
    <n v="4.4666666666666668"/>
    <s v="microparada"/>
    <s v="microparada"/>
    <n v="52"/>
    <s v="diciembre"/>
    <s v="T"/>
    <m/>
    <s v="microparada"/>
    <m/>
    <m/>
    <m/>
  </r>
  <r>
    <n v="157563"/>
    <x v="8"/>
    <s v="Moreno"/>
    <x v="4"/>
    <d v="2020-02-20T00:00:00"/>
    <s v="Martín"/>
    <s v="Mantenimiento Electrico"/>
    <d v="2023-12-06T00:00:00"/>
    <d v="1899-12-30T11:29:52"/>
    <d v="2023-12-06T00:00:00"/>
    <d v="1899-12-30T11:34:12"/>
    <n v="260"/>
    <n v="4.333333333333333"/>
    <s v="microparada"/>
    <s v="microparada"/>
    <n v="49"/>
    <s v="diciembre"/>
    <s v="M"/>
    <m/>
    <s v="microparada"/>
    <m/>
    <m/>
    <m/>
  </r>
  <r>
    <n v="159232"/>
    <x v="6"/>
    <s v="Moreno"/>
    <x v="10"/>
    <d v="2018-11-01T00:00:00"/>
    <s v="-"/>
    <s v="Mantenimiento Electrico"/>
    <d v="2023-12-20T00:00:00"/>
    <d v="1899-12-30T15:02:13"/>
    <d v="2023-12-20T00:00:00"/>
    <d v="1899-12-30T15:06:09"/>
    <n v="236"/>
    <n v="3.9333333333333331"/>
    <s v="microparada"/>
    <s v="microparada"/>
    <n v="51"/>
    <s v="diciembre"/>
    <s v="T"/>
    <m/>
    <s v="microparada"/>
    <m/>
    <m/>
    <m/>
  </r>
  <r>
    <n v="160239"/>
    <x v="0"/>
    <s v="Moreno"/>
    <x v="3"/>
    <d v="2021-02-04T00:00:00"/>
    <s v="Victor"/>
    <s v="Mantenimiento Electrico"/>
    <d v="2023-12-29T00:00:00"/>
    <d v="1899-12-30T14:46:23"/>
    <d v="2023-12-29T00:00:00"/>
    <d v="1899-12-30T14:50:15"/>
    <n v="232"/>
    <n v="3.8666666666666667"/>
    <s v="microparada"/>
    <s v="microparada"/>
    <n v="52"/>
    <s v="diciembre"/>
    <s v="T"/>
    <m/>
    <s v="microparada"/>
    <m/>
    <m/>
    <m/>
  </r>
  <r>
    <n v="158432"/>
    <x v="10"/>
    <s v="Moreno"/>
    <x v="7"/>
    <d v="2020-09-30T00:00:00"/>
    <s v="Martín"/>
    <s v="Mantenimiento Mecanico"/>
    <d v="2023-12-13T00:00:00"/>
    <d v="1899-12-30T18:12:45"/>
    <d v="2023-12-13T00:00:00"/>
    <d v="1899-12-30T18:16:24"/>
    <n v="219"/>
    <n v="3.65"/>
    <s v="microparada"/>
    <s v="microparada"/>
    <n v="50"/>
    <s v="diciembre"/>
    <s v="T"/>
    <m/>
    <s v="microparada"/>
    <m/>
    <m/>
    <m/>
  </r>
  <r>
    <n v="160077"/>
    <x v="18"/>
    <s v="Moreno"/>
    <x v="12"/>
    <d v="2018-11-01T00:00:00"/>
    <s v="-"/>
    <s v="Mantenimiento Mecanico"/>
    <d v="2023-12-28T00:00:00"/>
    <d v="1899-12-30T15:02:33"/>
    <d v="2023-12-28T00:00:00"/>
    <d v="1899-12-30T15:06:04"/>
    <n v="211"/>
    <n v="3.5166666666666666"/>
    <s v="microparada"/>
    <s v="microparada"/>
    <n v="52"/>
    <s v="diciembre"/>
    <s v="T"/>
    <m/>
    <s v="microparada"/>
    <m/>
    <m/>
    <m/>
  </r>
  <r>
    <n v="158719"/>
    <x v="0"/>
    <s v="Moreno"/>
    <x v="13"/>
    <d v="2018-11-01T00:00:00"/>
    <s v="-"/>
    <s v="Mantenimiento Electrico"/>
    <d v="2023-12-15T00:00:00"/>
    <d v="1899-12-30T19:57:54"/>
    <d v="2023-12-15T00:00:00"/>
    <d v="1899-12-30T20:01:15"/>
    <n v="201"/>
    <n v="3.35"/>
    <s v="microparada"/>
    <s v="microparada"/>
    <n v="50"/>
    <s v="diciembre"/>
    <s v="T"/>
    <m/>
    <s v="microparada"/>
    <m/>
    <m/>
    <m/>
  </r>
  <r>
    <n v="160234"/>
    <x v="0"/>
    <s v="Moreno"/>
    <x v="3"/>
    <d v="2021-02-04T00:00:00"/>
    <s v="Victor"/>
    <s v="Mantenimiento Electrico"/>
    <d v="2023-12-29T00:00:00"/>
    <d v="1899-12-30T14:27:16"/>
    <d v="2023-12-29T00:00:00"/>
    <d v="1899-12-30T14:30:32"/>
    <n v="196"/>
    <n v="3.2666666666666666"/>
    <s v="microparada"/>
    <s v="microparada"/>
    <n v="52"/>
    <s v="diciembre"/>
    <s v="T"/>
    <m/>
    <s v="microparada"/>
    <m/>
    <m/>
    <m/>
  </r>
  <r>
    <n v="159439"/>
    <x v="21"/>
    <s v="Moreno"/>
    <x v="7"/>
    <d v="2018-11-01T00:00:00"/>
    <s v="-"/>
    <s v="Mantenimiento Electrico"/>
    <d v="2023-12-22T00:00:00"/>
    <d v="1899-12-30T08:49:40"/>
    <d v="2023-12-22T00:00:00"/>
    <d v="1899-12-30T08:52:45"/>
    <n v="185"/>
    <n v="3.0833333333333335"/>
    <s v="microparada"/>
    <s v="microparada"/>
    <n v="51"/>
    <s v="diciembre"/>
    <s v="M"/>
    <m/>
    <s v="microparada"/>
    <m/>
    <m/>
    <m/>
  </r>
  <r>
    <n v="157910"/>
    <x v="0"/>
    <s v="Moreno"/>
    <x v="16"/>
    <d v="2018-11-01T00:00:00"/>
    <s v="-"/>
    <s v="Mantenimiento Mecanico"/>
    <d v="2023-12-07T00:00:00"/>
    <d v="1899-12-30T17:03:18"/>
    <d v="2023-12-07T00:00:00"/>
    <d v="1899-12-30T17:06:04"/>
    <n v="166"/>
    <n v="2.7666666666666666"/>
    <s v="microparada"/>
    <s v="microparada"/>
    <n v="49"/>
    <s v="diciembre"/>
    <s v="T"/>
    <m/>
    <s v="microparada"/>
    <m/>
    <m/>
    <m/>
  </r>
  <r>
    <n v="159181"/>
    <x v="1"/>
    <s v="Moreno"/>
    <x v="2"/>
    <d v="2020-10-16T00:00:00"/>
    <s v="Martín"/>
    <s v="Mantenimiento Electrico"/>
    <d v="2023-12-20T00:00:00"/>
    <d v="1899-12-30T12:04:57"/>
    <d v="2023-12-20T00:00:00"/>
    <d v="1899-12-30T12:07:41"/>
    <n v="164"/>
    <n v="2.7333333333333334"/>
    <s v="microparada"/>
    <s v="microparada"/>
    <n v="51"/>
    <s v="diciembre"/>
    <s v="M"/>
    <m/>
    <s v="microparada"/>
    <m/>
    <m/>
    <m/>
  </r>
  <r>
    <n v="159262"/>
    <x v="1"/>
    <s v="Moreno"/>
    <x v="2"/>
    <d v="2020-10-16T00:00:00"/>
    <s v="Martín"/>
    <s v="Mantenimiento Electrico"/>
    <d v="2023-12-20T00:00:00"/>
    <d v="1899-12-30T17:55:44"/>
    <d v="2023-12-20T00:00:00"/>
    <d v="1899-12-30T17:58:20"/>
    <n v="156"/>
    <n v="2.6"/>
    <s v="microparada"/>
    <s v="microparada"/>
    <n v="51"/>
    <s v="diciembre"/>
    <s v="T"/>
    <m/>
    <s v="microparada"/>
    <m/>
    <m/>
    <m/>
  </r>
  <r>
    <n v="157518"/>
    <x v="38"/>
    <s v="Moreno"/>
    <x v="11"/>
    <d v="2018-11-01T00:00:00"/>
    <s v="-"/>
    <s v="Mantenimiento Mecanico"/>
    <d v="2023-12-06T00:00:00"/>
    <d v="1899-12-30T07:48:09"/>
    <d v="2023-12-06T00:00:00"/>
    <d v="1899-12-30T07:50:42"/>
    <n v="153"/>
    <n v="2.5499999999999998"/>
    <s v="microparada"/>
    <s v="microparada"/>
    <n v="49"/>
    <s v="diciembre"/>
    <s v="M"/>
    <m/>
    <s v="microparada"/>
    <m/>
    <m/>
    <m/>
  </r>
  <r>
    <n v="160190"/>
    <x v="21"/>
    <s v="Moreno"/>
    <x v="16"/>
    <d v="2018-11-01T00:00:00"/>
    <s v="-"/>
    <s v="Mantenimiento Electrico"/>
    <d v="2023-12-29T00:00:00"/>
    <d v="1899-12-30T11:35:55"/>
    <d v="2023-12-29T00:00:00"/>
    <d v="1899-12-30T11:38:27"/>
    <n v="152"/>
    <n v="2.5333333333333332"/>
    <s v="microparada"/>
    <s v="microparada"/>
    <n v="52"/>
    <s v="diciembre"/>
    <s v="M"/>
    <m/>
    <s v="microparada"/>
    <m/>
    <m/>
    <m/>
  </r>
  <r>
    <n v="157667"/>
    <x v="1"/>
    <s v="Moreno"/>
    <x v="2"/>
    <d v="2020-10-16T00:00:00"/>
    <s v="Martín"/>
    <s v="Mantenimiento Electrico"/>
    <d v="2023-12-06T00:00:00"/>
    <d v="1899-12-30T17:48:02"/>
    <d v="2023-12-06T00:00:00"/>
    <d v="1899-12-30T17:50:33"/>
    <n v="151"/>
    <n v="2.5166666666666666"/>
    <s v="microparada"/>
    <s v="microparada"/>
    <n v="49"/>
    <s v="diciembre"/>
    <s v="T"/>
    <m/>
    <s v="microparada"/>
    <m/>
    <m/>
    <m/>
  </r>
  <r>
    <n v="157501"/>
    <x v="6"/>
    <s v="Moreno"/>
    <x v="14"/>
    <d v="2018-11-01T00:00:00"/>
    <s v="-"/>
    <s v="Mantenimiento Electrico"/>
    <d v="2023-12-05T00:00:00"/>
    <d v="1899-12-30T20:13:02"/>
    <d v="2023-12-05T00:00:00"/>
    <d v="1899-12-30T20:15:15"/>
    <n v="133"/>
    <n v="2.2166666666666668"/>
    <s v="microparada"/>
    <s v="microparada"/>
    <n v="49"/>
    <s v="diciembre"/>
    <s v="T"/>
    <m/>
    <s v="microparada"/>
    <m/>
    <m/>
    <m/>
  </r>
  <r>
    <n v="159183"/>
    <x v="22"/>
    <s v="Moreno"/>
    <x v="2"/>
    <d v="2018-11-01T00:00:00"/>
    <s v="-"/>
    <s v="Mantenimiento Electrico"/>
    <d v="2023-12-20T00:00:00"/>
    <d v="1899-12-30T12:07:52"/>
    <d v="2023-12-20T00:00:00"/>
    <d v="1899-12-30T12:10:02"/>
    <n v="130"/>
    <n v="2.1666666666666665"/>
    <s v="microparada"/>
    <s v="microparada"/>
    <n v="51"/>
    <s v="diciembre"/>
    <s v="M"/>
    <m/>
    <s v="microparada"/>
    <m/>
    <m/>
    <m/>
  </r>
  <r>
    <n v="158280"/>
    <x v="21"/>
    <s v="Moreno"/>
    <x v="6"/>
    <d v="2018-11-01T00:00:00"/>
    <s v="-"/>
    <s v="Mantenimiento Mecanico"/>
    <d v="2023-12-12T00:00:00"/>
    <d v="1899-12-30T12:29:53"/>
    <d v="2023-12-12T00:00:00"/>
    <d v="1899-12-30T12:31:57"/>
    <n v="124"/>
    <n v="2.0666666666666669"/>
    <s v="microparada"/>
    <s v="microparada"/>
    <n v="50"/>
    <s v="diciembre"/>
    <s v="M"/>
    <m/>
    <s v="microparada"/>
    <m/>
    <m/>
    <m/>
  </r>
  <r>
    <n v="156836"/>
    <x v="6"/>
    <s v="Moreno"/>
    <x v="7"/>
    <d v="2023-07-19T00:00:00"/>
    <s v="Juan Manuel"/>
    <s v="Mantenimiento Electrico"/>
    <d v="2023-12-01T00:00:00"/>
    <d v="1899-12-30T08:02:39"/>
    <d v="2023-12-01T00:00:00"/>
    <d v="1899-12-30T08:04:29"/>
    <n v="110"/>
    <n v="1.8333333333333333"/>
    <s v="microparada"/>
    <s v="microparada"/>
    <n v="48"/>
    <s v="diciembre"/>
    <s v="M"/>
    <m/>
    <s v="microparada"/>
    <m/>
    <m/>
    <m/>
  </r>
  <r>
    <n v="157065"/>
    <x v="0"/>
    <s v="Moreno"/>
    <x v="7"/>
    <d v="2018-11-01T00:00:00"/>
    <s v="-"/>
    <s v="Mantenimiento Mecanico"/>
    <d v="2023-12-01T00:00:00"/>
    <d v="1899-12-30T20:05:00"/>
    <d v="2023-12-01T00:00:00"/>
    <d v="1899-12-30T20:06:46"/>
    <n v="106"/>
    <n v="1.7666666666666666"/>
    <s v="microparada"/>
    <s v="microparada"/>
    <n v="48"/>
    <s v="diciembre"/>
    <s v="T"/>
    <m/>
    <s v="microparada"/>
    <m/>
    <m/>
    <m/>
  </r>
  <r>
    <n v="158722"/>
    <x v="0"/>
    <s v="Moreno"/>
    <x v="13"/>
    <d v="2018-11-01T00:00:00"/>
    <s v="-"/>
    <s v="Mantenimiento Mecanico"/>
    <d v="2023-12-15T00:00:00"/>
    <d v="1899-12-30T20:19:21"/>
    <d v="2023-12-15T00:00:00"/>
    <d v="1899-12-30T20:20:59"/>
    <n v="98"/>
    <n v="1.6333333333333333"/>
    <s v="microparada"/>
    <s v="microparada"/>
    <n v="50"/>
    <s v="diciembre"/>
    <s v="T"/>
    <m/>
    <s v="microparada"/>
    <m/>
    <m/>
    <m/>
  </r>
  <r>
    <n v="159778"/>
    <x v="44"/>
    <s v="Moreno"/>
    <x v="18"/>
    <d v="2018-11-01T00:00:00"/>
    <s v="-"/>
    <s v="Mantenimiento Mecanico"/>
    <d v="2023-12-26T00:00:00"/>
    <d v="1899-12-30T20:15:48"/>
    <d v="2023-12-26T00:00:00"/>
    <d v="1899-12-30T20:16:29"/>
    <n v="41"/>
    <n v="0.68333333333333335"/>
    <s v="microparada"/>
    <s v="microparada"/>
    <n v="52"/>
    <s v="diciembre"/>
    <s v="T"/>
    <m/>
    <s v="microparada"/>
    <m/>
    <m/>
    <m/>
  </r>
  <r>
    <n v="159843"/>
    <x v="0"/>
    <s v="Moreno"/>
    <x v="21"/>
    <d v="2019-09-24T00:00:00"/>
    <s v="Sebastian "/>
    <s v="Mantenimiento Mecanico"/>
    <d v="2023-12-27T00:00:00"/>
    <d v="1899-12-30T13:27:22"/>
    <d v="2023-12-27T00:00:00"/>
    <d v="1899-12-30T13:27:53"/>
    <n v="31"/>
    <n v="0.51666666666666672"/>
    <s v="microparada"/>
    <s v="microparada"/>
    <n v="52"/>
    <s v="diciembre"/>
    <s v="M"/>
    <m/>
    <s v="microparada"/>
    <m/>
    <m/>
    <m/>
  </r>
  <r>
    <n v="158264"/>
    <x v="9"/>
    <s v="Moreno"/>
    <x v="6"/>
    <d v="2021-03-03T00:00:00"/>
    <s v="Martín"/>
    <s v="Mantenimiento Mecanico"/>
    <d v="2023-12-12T00:00:00"/>
    <d v="1899-12-30T09:52:27"/>
    <d v="2023-12-12T00:00:00"/>
    <d v="1899-12-30T09:52:43"/>
    <n v="16"/>
    <n v="0.26666666666666666"/>
    <s v="microparada"/>
    <s v="microparada"/>
    <n v="50"/>
    <s v="diciembre"/>
    <s v="M"/>
    <m/>
    <s v="microparada"/>
    <m/>
    <m/>
    <m/>
  </r>
  <r>
    <n v="157633"/>
    <x v="22"/>
    <s v="Moreno"/>
    <x v="7"/>
    <d v="2021-02-12T00:00:00"/>
    <s v="Martín"/>
    <s v="Mantenimiento Electrico"/>
    <d v="2023-12-06T00:00:00"/>
    <d v="1899-12-30T15:57:03"/>
    <d v="2023-12-06T00:00:00"/>
    <d v="1899-12-30T15:57:16"/>
    <n v="13"/>
    <n v="0.21666666666666667"/>
    <s v="microparada"/>
    <s v="microparada"/>
    <n v="49"/>
    <s v="diciembre"/>
    <s v="T"/>
    <m/>
    <s v="microparada"/>
    <m/>
    <m/>
    <m/>
  </r>
  <r>
    <n v="156839"/>
    <x v="0"/>
    <s v="Moreno"/>
    <x v="9"/>
    <d v="2018-11-01T00:00:00"/>
    <s v="-"/>
    <s v="Mantenimiento Electrico"/>
    <d v="2023-12-01T00:00:00"/>
    <d v="1899-12-30T08:42:05"/>
    <d v="2023-12-01T00:00:00"/>
    <d v="1899-12-30T08:42:17"/>
    <n v="12"/>
    <n v="0.2"/>
    <s v="microparada"/>
    <s v="microparada"/>
    <n v="48"/>
    <s v="diciembre"/>
    <s v="M"/>
    <m/>
    <s v="microparada"/>
    <m/>
    <m/>
    <m/>
  </r>
  <r>
    <n v="157620"/>
    <x v="44"/>
    <s v="Moreno"/>
    <x v="18"/>
    <d v="2018-11-01T00:00:00"/>
    <s v="-"/>
    <s v="Mantenimiento Mecanico"/>
    <d v="2023-12-06T00:00:00"/>
    <d v="1899-12-30T14:49:14"/>
    <d v="2023-12-06T00:00:00"/>
    <d v="1899-12-30T14:49:22"/>
    <n v="8"/>
    <n v="0.13333333333333333"/>
    <s v="microparada"/>
    <s v="microparada"/>
    <n v="49"/>
    <s v="diciembre"/>
    <s v="T"/>
    <m/>
    <s v="microparada"/>
    <m/>
    <m/>
    <m/>
  </r>
  <r>
    <n v="158254"/>
    <x v="21"/>
    <s v="Moreno"/>
    <x v="7"/>
    <d v="2018-11-01T00:00:00"/>
    <s v="-"/>
    <s v="Mantenimiento Mecanico"/>
    <d v="2023-12-12T00:00:00"/>
    <d v="1899-12-30T06:17:56"/>
    <d v="2023-12-12T00:00:00"/>
    <d v="1899-12-30T06:18:04"/>
    <n v="8"/>
    <n v="0.13333333333333333"/>
    <s v="microparada"/>
    <s v="microparada"/>
    <n v="50"/>
    <s v="diciembre"/>
    <s v="M"/>
    <m/>
    <s v="microparada"/>
    <m/>
    <m/>
    <m/>
  </r>
  <r>
    <n v="158437"/>
    <x v="6"/>
    <s v="Moreno"/>
    <x v="10"/>
    <d v="2018-11-01T00:00:00"/>
    <s v="-"/>
    <s v="Mantenimiento Mecanico"/>
    <d v="2023-12-14T00:00:00"/>
    <d v="1899-12-30T06:07:38"/>
    <d v="2023-12-14T00:00:00"/>
    <d v="1899-12-30T06:07:43"/>
    <n v="5"/>
    <n v="8.3333333333333329E-2"/>
    <s v="microparada"/>
    <s v="microparada"/>
    <n v="50"/>
    <s v="diciembre"/>
    <s v="M"/>
    <m/>
    <s v="microparada"/>
    <m/>
    <m/>
    <m/>
  </r>
  <r>
    <n v="159373"/>
    <x v="44"/>
    <s v="Moreno"/>
    <x v="0"/>
    <d v="2018-11-01T00:00:00"/>
    <s v="-"/>
    <s v="Mantenimiento Mecanico"/>
    <d v="2023-12-21T00:00:00"/>
    <d v="1899-12-30T15:53:17"/>
    <d v="2023-12-21T00:00:00"/>
    <d v="1899-12-30T15:53:22"/>
    <n v="5"/>
    <n v="8.3333333333333329E-2"/>
    <s v="microparada"/>
    <s v="microparada"/>
    <n v="51"/>
    <s v="diciembre"/>
    <s v="T"/>
    <m/>
    <s v="microparada"/>
    <m/>
    <m/>
    <m/>
  </r>
  <r>
    <n v="159432"/>
    <x v="0"/>
    <s v="Moreno"/>
    <x v="1"/>
    <d v="2018-11-01T00:00:00"/>
    <s v="-"/>
    <s v="Mantenimiento Electrico"/>
    <d v="2023-12-22T00:00:00"/>
    <d v="1899-12-30T07:26:47"/>
    <d v="2023-12-22T00:00:00"/>
    <d v="1899-12-30T07:26:52"/>
    <n v="5"/>
    <n v="8.3333333333333329E-2"/>
    <s v="microparada"/>
    <s v="microparada"/>
    <n v="51"/>
    <s v="diciembre"/>
    <s v="M"/>
    <m/>
    <s v="microparada"/>
    <m/>
    <m/>
    <m/>
  </r>
  <r>
    <n v="157514"/>
    <x v="35"/>
    <s v="Moreno"/>
    <x v="17"/>
    <d v="2018-11-01T00:00:00"/>
    <s v="-"/>
    <s v="Mantenimiento Electrico"/>
    <d v="2023-12-06T00:00:00"/>
    <d v="1899-12-30T07:17:36"/>
    <d v="2023-12-06T00:00:00"/>
    <d v="1899-12-30T07:17:40"/>
    <n v="4"/>
    <n v="6.6666666666666666E-2"/>
    <s v="microparada"/>
    <s v="microparada"/>
    <n v="49"/>
    <s v="diciembre"/>
    <s v="M"/>
    <m/>
    <s v="microparada"/>
    <m/>
    <m/>
    <m/>
  </r>
  <r>
    <n v="158589"/>
    <x v="0"/>
    <s v="Moreno"/>
    <x v="5"/>
    <d v="2018-11-01T00:00:00"/>
    <s v="-"/>
    <s v="Mantenimiento Electrico"/>
    <d v="2023-12-15T00:00:00"/>
    <d v="1899-12-30T07:23:46"/>
    <d v="2023-12-15T00:00:00"/>
    <d v="1899-12-30T07:23:50"/>
    <n v="4"/>
    <n v="6.6666666666666666E-2"/>
    <s v="microparada"/>
    <s v="microparada"/>
    <n v="50"/>
    <s v="diciembre"/>
    <s v="M"/>
    <m/>
    <s v="microparada"/>
    <m/>
    <m/>
    <m/>
  </r>
  <r>
    <n v="160102"/>
    <x v="0"/>
    <s v="Moreno"/>
    <x v="21"/>
    <d v="2019-09-24T00:00:00"/>
    <s v="Sebastian "/>
    <s v="Mantenimiento Electrico"/>
    <d v="2023-12-28T00:00:00"/>
    <d v="1899-12-30T17:21:45"/>
    <d v="2023-12-28T00:00:00"/>
    <d v="1899-12-30T17:21:49"/>
    <n v="4"/>
    <n v="6.6666666666666666E-2"/>
    <s v="microparada"/>
    <s v="microparada"/>
    <n v="52"/>
    <s v="diciembre"/>
    <s v="T"/>
    <m/>
    <s v="microparada"/>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501DE7-29FB-40ED-BFF3-B8547F25CF55}" name="Tabla dinámica1" cacheId="34" applyNumberFormats="0" applyBorderFormats="0" applyFontFormats="0" applyPatternFormats="0" applyAlignmentFormats="0" applyWidthHeightFormats="1" dataCaption="Valores" updatedVersion="6" minRefreshableVersion="3" showCalcMbrs="0" useAutoFormatting="1" itemPrintTitles="1" createdVersion="3" indent="0" outline="1" outlineData="1" multipleFieldFilters="0" chartFormat="9" rowHeaderCaption="LINEA">
  <location ref="B10:J15" firstHeaderRow="1" firstDataRow="2" firstDataCol="1" rowPageCount="2" colPageCount="1"/>
  <pivotFields count="22">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axis="axisCol" showAll="0">
      <items count="25">
        <item x="2"/>
        <item x="3"/>
        <item x="1"/>
        <item x="0"/>
        <item m="1" x="12"/>
        <item m="1" x="21"/>
        <item x="4"/>
        <item x="5"/>
        <item m="1" x="16"/>
        <item m="1" x="17"/>
        <item m="1" x="13"/>
        <item m="1" x="23"/>
        <item x="8"/>
        <item m="1" x="19"/>
        <item m="1" x="11"/>
        <item x="6"/>
        <item m="1" x="18"/>
        <item m="1" x="15"/>
        <item x="9"/>
        <item m="1" x="20"/>
        <item x="10"/>
        <item m="1" x="22"/>
        <item m="1" x="14"/>
        <item x="7"/>
        <item t="default"/>
      </items>
    </pivotField>
    <pivotField axis="axisPage" showAll="0">
      <items count="11">
        <item x="0"/>
        <item x="1"/>
        <item x="2"/>
        <item x="3"/>
        <item x="4"/>
        <item x="5"/>
        <item x="6"/>
        <item x="7"/>
        <item x="8"/>
        <item x="9"/>
        <item t="default"/>
      </items>
    </pivotField>
    <pivotField axis="axisPage" multipleItemSelectionAllowed="1" showAll="0" defaultSubtotal="0">
      <items count="4">
        <item h="1" m="1" x="3"/>
        <item x="0"/>
        <item h="1" x="1"/>
        <item h="1" x="2"/>
      </items>
    </pivotField>
    <pivotField axis="axisRow" showAll="0">
      <items count="5">
        <item x="0"/>
        <item x="2"/>
        <item x="1"/>
        <item m="1" x="3"/>
        <item t="default"/>
      </items>
    </pivotField>
    <pivotField showAll="0"/>
    <pivotField showAll="0"/>
  </pivotFields>
  <rowFields count="1">
    <field x="19"/>
  </rowFields>
  <rowItems count="4">
    <i>
      <x/>
    </i>
    <i>
      <x v="1"/>
    </i>
    <i>
      <x v="2"/>
    </i>
    <i t="grand">
      <x/>
    </i>
  </rowItems>
  <colFields count="1">
    <field x="16"/>
  </colFields>
  <colItems count="8">
    <i>
      <x/>
    </i>
    <i>
      <x v="1"/>
    </i>
    <i>
      <x v="2"/>
    </i>
    <i>
      <x v="3"/>
    </i>
    <i>
      <x v="6"/>
    </i>
    <i>
      <x v="7"/>
    </i>
    <i>
      <x v="15"/>
    </i>
    <i t="grand">
      <x/>
    </i>
  </colItems>
  <pageFields count="2">
    <pageField fld="18" hier="-1"/>
    <pageField fld="17" hier="-1"/>
  </pageFields>
  <dataFields count="1">
    <dataField name="Suma de min" fld="12" baseField="0" baseItem="0"/>
  </dataFields>
  <formats count="4">
    <format dxfId="51">
      <pivotArea outline="0" collapsedLevelsAreSubtotals="1" fieldPosition="0"/>
    </format>
    <format dxfId="50">
      <pivotArea outline="0" collapsedLevelsAreSubtotals="1" fieldPosition="0"/>
    </format>
    <format dxfId="49">
      <pivotArea dataOnly="0" labelOnly="1" outline="0" axis="axisValues" fieldPosition="0"/>
    </format>
    <format dxfId="48">
      <pivotArea dataOnly="0" labelOnly="1" outline="0" fieldPosition="0">
        <references count="1">
          <reference field="18" count="0"/>
        </references>
      </pivotArea>
    </format>
  </formats>
  <chartFormats count="19">
    <chartFormat chart="5" format="6" series="1">
      <pivotArea type="data" outline="0" fieldPosition="0">
        <references count="1">
          <reference field="4294967294" count="1" selected="0">
            <x v="0"/>
          </reference>
        </references>
      </pivotArea>
    </chartFormat>
    <chartFormat chart="7" format="13" series="1">
      <pivotArea type="data" outline="0" fieldPosition="0">
        <references count="2">
          <reference field="4294967294" count="1" selected="0">
            <x v="0"/>
          </reference>
          <reference field="16" count="1" selected="0">
            <x v="0"/>
          </reference>
        </references>
      </pivotArea>
    </chartFormat>
    <chartFormat chart="7" format="14" series="1">
      <pivotArea type="data" outline="0" fieldPosition="0">
        <references count="2">
          <reference field="4294967294" count="1" selected="0">
            <x v="0"/>
          </reference>
          <reference field="16" count="1" selected="0">
            <x v="1"/>
          </reference>
        </references>
      </pivotArea>
    </chartFormat>
    <chartFormat chart="7" format="15" series="1">
      <pivotArea type="data" outline="0" fieldPosition="0">
        <references count="2">
          <reference field="4294967294" count="1" selected="0">
            <x v="0"/>
          </reference>
          <reference field="16" count="1" selected="0">
            <x v="2"/>
          </reference>
        </references>
      </pivotArea>
    </chartFormat>
    <chartFormat chart="7" format="16" series="1">
      <pivotArea type="data" outline="0" fieldPosition="0">
        <references count="2">
          <reference field="4294967294" count="1" selected="0">
            <x v="0"/>
          </reference>
          <reference field="16" count="1" selected="0">
            <x v="3"/>
          </reference>
        </references>
      </pivotArea>
    </chartFormat>
    <chartFormat chart="7" format="17" series="1">
      <pivotArea type="data" outline="0" fieldPosition="0">
        <references count="2">
          <reference field="4294967294" count="1" selected="0">
            <x v="0"/>
          </reference>
          <reference field="16" count="1" selected="0">
            <x v="4"/>
          </reference>
        </references>
      </pivotArea>
    </chartFormat>
    <chartFormat chart="7" format="18" series="1">
      <pivotArea type="data" outline="0" fieldPosition="0">
        <references count="2">
          <reference field="4294967294" count="1" selected="0">
            <x v="0"/>
          </reference>
          <reference field="16" count="1" selected="0">
            <x v="5"/>
          </reference>
        </references>
      </pivotArea>
    </chartFormat>
    <chartFormat chart="7" format="19" series="1">
      <pivotArea type="data" outline="0" fieldPosition="0">
        <references count="2">
          <reference field="4294967294" count="1" selected="0">
            <x v="0"/>
          </reference>
          <reference field="16" count="1" selected="0">
            <x v="6"/>
          </reference>
        </references>
      </pivotArea>
    </chartFormat>
    <chartFormat chart="7" format="20" series="1">
      <pivotArea type="data" outline="0" fieldPosition="0">
        <references count="2">
          <reference field="4294967294" count="1" selected="0">
            <x v="0"/>
          </reference>
          <reference field="16" count="1" selected="0">
            <x v="7"/>
          </reference>
        </references>
      </pivotArea>
    </chartFormat>
    <chartFormat chart="7" format="21" series="1">
      <pivotArea type="data" outline="0" fieldPosition="0">
        <references count="2">
          <reference field="4294967294" count="1" selected="0">
            <x v="0"/>
          </reference>
          <reference field="16" count="1" selected="0">
            <x v="8"/>
          </reference>
        </references>
      </pivotArea>
    </chartFormat>
    <chartFormat chart="8" format="22" series="1">
      <pivotArea type="data" outline="0" fieldPosition="0">
        <references count="2">
          <reference field="4294967294" count="1" selected="0">
            <x v="0"/>
          </reference>
          <reference field="16" count="1" selected="0">
            <x v="0"/>
          </reference>
        </references>
      </pivotArea>
    </chartFormat>
    <chartFormat chart="8" format="23" series="1">
      <pivotArea type="data" outline="0" fieldPosition="0">
        <references count="2">
          <reference field="4294967294" count="1" selected="0">
            <x v="0"/>
          </reference>
          <reference field="16" count="1" selected="0">
            <x v="1"/>
          </reference>
        </references>
      </pivotArea>
    </chartFormat>
    <chartFormat chart="8" format="24" series="1">
      <pivotArea type="data" outline="0" fieldPosition="0">
        <references count="2">
          <reference field="4294967294" count="1" selected="0">
            <x v="0"/>
          </reference>
          <reference field="16" count="1" selected="0">
            <x v="2"/>
          </reference>
        </references>
      </pivotArea>
    </chartFormat>
    <chartFormat chart="8" format="25" series="1">
      <pivotArea type="data" outline="0" fieldPosition="0">
        <references count="2">
          <reference field="4294967294" count="1" selected="0">
            <x v="0"/>
          </reference>
          <reference field="16" count="1" selected="0">
            <x v="3"/>
          </reference>
        </references>
      </pivotArea>
    </chartFormat>
    <chartFormat chart="8" format="26" series="1">
      <pivotArea type="data" outline="0" fieldPosition="0">
        <references count="2">
          <reference field="4294967294" count="1" selected="0">
            <x v="0"/>
          </reference>
          <reference field="16" count="1" selected="0">
            <x v="4"/>
          </reference>
        </references>
      </pivotArea>
    </chartFormat>
    <chartFormat chart="8" format="27" series="1">
      <pivotArea type="data" outline="0" fieldPosition="0">
        <references count="2">
          <reference field="4294967294" count="1" selected="0">
            <x v="0"/>
          </reference>
          <reference field="16" count="1" selected="0">
            <x v="6"/>
          </reference>
        </references>
      </pivotArea>
    </chartFormat>
    <chartFormat chart="8" format="28" series="1">
      <pivotArea type="data" outline="0" fieldPosition="0">
        <references count="2">
          <reference field="4294967294" count="1" selected="0">
            <x v="0"/>
          </reference>
          <reference field="16" count="1" selected="0">
            <x v="7"/>
          </reference>
        </references>
      </pivotArea>
    </chartFormat>
    <chartFormat chart="8" format="29" series="1">
      <pivotArea type="data" outline="0" fieldPosition="0">
        <references count="2">
          <reference field="4294967294" count="1" selected="0">
            <x v="0"/>
          </reference>
          <reference field="16" count="1" selected="0">
            <x v="8"/>
          </reference>
        </references>
      </pivotArea>
    </chartFormat>
    <chartFormat chart="8" format="30" series="1">
      <pivotArea type="data" outline="0" fieldPosition="0">
        <references count="2">
          <reference field="4294967294" count="1" selected="0">
            <x v="0"/>
          </reference>
          <reference field="16" count="1" selected="0">
            <x v="1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C1FB92-1FD5-4110-B9F8-9DF8F9EF259F}" name="TablaDinámica11" cacheId="4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D9" firstHeaderRow="0" firstDataRow="1" firstDataCol="1"/>
  <pivotFields count="23">
    <pivotField dataField="1" showAll="0"/>
    <pivotField showAll="0"/>
    <pivotField showAll="0"/>
    <pivotField showAll="0"/>
    <pivotField numFmtId="14" showAll="0"/>
    <pivotField showAll="0"/>
    <pivotField showAll="0"/>
    <pivotField numFmtId="14" showAll="0"/>
    <pivotField numFmtId="21" showAll="0"/>
    <pivotField showAll="0"/>
    <pivotField showAll="0"/>
    <pivotField dataField="1" showAll="0"/>
    <pivotField numFmtId="164" showAll="0"/>
    <pivotField axis="axisRow" showAll="0">
      <items count="1696">
        <item x="302"/>
        <item x="181"/>
        <item x="901"/>
        <item x="1593"/>
        <item x="515"/>
        <item x="1185"/>
        <item x="1641"/>
        <item x="1433"/>
        <item x="72"/>
        <item x="1486"/>
        <item x="893"/>
        <item x="331"/>
        <item x="178"/>
        <item x="311"/>
        <item x="1516"/>
        <item x="1443"/>
        <item x="1605"/>
        <item x="508"/>
        <item x="528"/>
        <item x="1639"/>
        <item x="375"/>
        <item x="880"/>
        <item x="1176"/>
        <item x="97"/>
        <item x="472"/>
        <item x="1572"/>
        <item x="242"/>
        <item x="230"/>
        <item x="1350"/>
        <item x="461"/>
        <item x="377"/>
        <item x="1627"/>
        <item x="524"/>
        <item x="1569"/>
        <item x="48"/>
        <item x="1124"/>
        <item x="474"/>
        <item x="1691"/>
        <item x="1536"/>
        <item x="1630"/>
        <item x="1164"/>
        <item x="974"/>
        <item x="299"/>
        <item x="481"/>
        <item x="561"/>
        <item x="939"/>
        <item x="374"/>
        <item x="205"/>
        <item x="201"/>
        <item x="197"/>
        <item x="1188"/>
        <item x="902"/>
        <item x="468"/>
        <item x="534"/>
        <item x="1573"/>
        <item x="121"/>
        <item x="1510"/>
        <item x="454"/>
        <item x="1515"/>
        <item x="1342"/>
        <item x="413"/>
        <item x="1514"/>
        <item x="393"/>
        <item x="487"/>
        <item x="550"/>
        <item x="529"/>
        <item x="378"/>
        <item x="384"/>
        <item x="385"/>
        <item x="543"/>
        <item x="138"/>
        <item x="45"/>
        <item x="482"/>
        <item x="330"/>
        <item x="1361"/>
        <item x="315"/>
        <item x="321"/>
        <item x="881"/>
        <item x="1230"/>
        <item x="185"/>
        <item x="1681"/>
        <item x="942"/>
        <item x="1152"/>
        <item x="903"/>
        <item x="267"/>
        <item x="116"/>
        <item x="948"/>
        <item x="1545"/>
        <item x="86"/>
        <item x="339"/>
        <item x="500"/>
        <item x="46"/>
        <item x="427"/>
        <item x="1380"/>
        <item x="49"/>
        <item x="50"/>
        <item x="273"/>
        <item x="407"/>
        <item x="1413"/>
        <item x="244"/>
        <item x="1178"/>
        <item x="102"/>
        <item x="252"/>
        <item x="143"/>
        <item x="5"/>
        <item x="462"/>
        <item x="485"/>
        <item x="1616"/>
        <item x="1398"/>
        <item x="1390"/>
        <item x="214"/>
        <item x="1017"/>
        <item x="15"/>
        <item x="1060"/>
        <item x="196"/>
        <item x="383"/>
        <item x="1440"/>
        <item x="346"/>
        <item x="457"/>
        <item x="1340"/>
        <item x="933"/>
        <item x="503"/>
        <item x="1375"/>
        <item x="496"/>
        <item x="238"/>
        <item x="229"/>
        <item x="519"/>
        <item x="410"/>
        <item x="449"/>
        <item x="7"/>
        <item x="507"/>
        <item x="300"/>
        <item x="399"/>
        <item x="1357"/>
        <item x="287"/>
        <item x="307"/>
        <item x="405"/>
        <item x="964"/>
        <item x="492"/>
        <item x="501"/>
        <item x="277"/>
        <item x="1200"/>
        <item x="327"/>
        <item x="422"/>
        <item x="428"/>
        <item x="458"/>
        <item x="533"/>
        <item x="477"/>
        <item x="135"/>
        <item x="84"/>
        <item x="484"/>
        <item x="932"/>
        <item x="83"/>
        <item x="236"/>
        <item x="983"/>
        <item x="1118"/>
        <item x="1666"/>
        <item x="1485"/>
        <item x="401"/>
        <item x="555"/>
        <item x="1221"/>
        <item x="818"/>
        <item x="112"/>
        <item x="452"/>
        <item x="90"/>
        <item x="409"/>
        <item x="540"/>
        <item x="1475"/>
        <item x="209"/>
        <item x="1597"/>
        <item x="1138"/>
        <item x="865"/>
        <item x="1115"/>
        <item x="1445"/>
        <item x="798"/>
        <item x="805"/>
        <item x="943"/>
        <item x="986"/>
        <item x="510"/>
        <item x="949"/>
        <item x="30"/>
        <item x="127"/>
        <item x="567"/>
        <item x="636"/>
        <item x="587"/>
        <item x="132"/>
        <item x="1436"/>
        <item x="1318"/>
        <item x="1414"/>
        <item x="246"/>
        <item x="1685"/>
        <item x="532"/>
        <item x="1522"/>
        <item x="234"/>
        <item x="1646"/>
        <item x="1532"/>
        <item x="747"/>
        <item x="1483"/>
        <item x="426"/>
        <item x="1643"/>
        <item x="576"/>
        <item x="980"/>
        <item x="268"/>
        <item x="1116"/>
        <item x="363"/>
        <item x="1629"/>
        <item x="597"/>
        <item x="1387"/>
        <item x="1431"/>
        <item x="675"/>
        <item x="478"/>
        <item x="548"/>
        <item x="563"/>
        <item x="941"/>
        <item x="1160"/>
        <item x="210"/>
        <item x="1410"/>
        <item x="815"/>
        <item x="817"/>
        <item x="705"/>
        <item x="1388"/>
        <item x="888"/>
        <item x="1447"/>
        <item x="165"/>
        <item x="1307"/>
        <item x="198"/>
        <item x="187"/>
        <item x="538"/>
        <item x="736"/>
        <item x="752"/>
        <item x="1636"/>
        <item x="640"/>
        <item x="588"/>
        <item x="130"/>
        <item x="1296"/>
        <item x="1560"/>
        <item x="571"/>
        <item x="1628"/>
        <item x="779"/>
        <item x="1313"/>
        <item x="308"/>
        <item x="1386"/>
        <item x="725"/>
        <item x="1021"/>
        <item x="871"/>
        <item x="1423"/>
        <item x="590"/>
        <item x="148"/>
        <item x="707"/>
        <item x="1508"/>
        <item x="841"/>
        <item x="1457"/>
        <item x="622"/>
        <item x="985"/>
        <item x="1210"/>
        <item x="607"/>
        <item x="1578"/>
        <item x="1198"/>
        <item x="1002"/>
        <item x="952"/>
        <item x="491"/>
        <item x="659"/>
        <item x="599"/>
        <item x="537"/>
        <item x="1057"/>
        <item x="1397"/>
        <item x="669"/>
        <item x="1100"/>
        <item x="294"/>
        <item x="842"/>
        <item x="641"/>
        <item x="1424"/>
        <item x="13"/>
        <item x="1076"/>
        <item x="1120"/>
        <item x="710"/>
        <item x="976"/>
        <item x="1564"/>
        <item x="1033"/>
        <item x="1437"/>
        <item x="564"/>
        <item x="1452"/>
        <item x="1607"/>
        <item x="1623"/>
        <item x="1476"/>
        <item x="498"/>
        <item x="1349"/>
        <item x="1442"/>
        <item x="894"/>
        <item x="1562"/>
        <item x="1280"/>
        <item x="1634"/>
        <item x="1632"/>
        <item x="780"/>
        <item x="745"/>
        <item x="206"/>
        <item x="979"/>
        <item x="1232"/>
        <item x="711"/>
        <item x="318"/>
        <item x="1587"/>
        <item x="1405"/>
        <item x="1151"/>
        <item x="437"/>
        <item x="1451"/>
        <item x="239"/>
        <item x="1316"/>
        <item x="1615"/>
        <item x="1053"/>
        <item x="93"/>
        <item x="829"/>
        <item x="1402"/>
        <item x="1054"/>
        <item x="1352"/>
        <item x="1660"/>
        <item x="1074"/>
        <item x="497"/>
        <item x="89"/>
        <item x="1310"/>
        <item x="1667"/>
        <item x="1368"/>
        <item x="1481"/>
        <item x="1162"/>
        <item x="1308"/>
        <item x="1122"/>
        <item x="812"/>
        <item x="288"/>
        <item x="1202"/>
        <item x="275"/>
        <item x="727"/>
        <item x="665"/>
        <item x="1603"/>
        <item x="1047"/>
        <item x="1566"/>
        <item x="1175"/>
        <item x="1062"/>
        <item x="240"/>
        <item x="1653"/>
        <item x="1179"/>
        <item x="509"/>
        <item x="442"/>
        <item x="814"/>
        <item x="674"/>
        <item x="326"/>
        <item x="224"/>
        <item x="1325"/>
        <item x="552"/>
        <item x="1068"/>
        <item x="704"/>
        <item x="845"/>
        <item x="545"/>
        <item x="530"/>
        <item x="1282"/>
        <item x="1498"/>
        <item x="55"/>
        <item x="1688"/>
        <item x="1669"/>
        <item x="1016"/>
        <item x="953"/>
        <item x="760"/>
        <item x="919"/>
        <item x="615"/>
        <item x="354"/>
        <item x="1209"/>
        <item x="1534"/>
        <item x="1225"/>
        <item x="504"/>
        <item x="791"/>
        <item x="225"/>
        <item x="1052"/>
        <item x="566"/>
        <item x="1592"/>
        <item x="1347"/>
        <item x="594"/>
        <item x="1455"/>
        <item x="816"/>
        <item x="1687"/>
        <item x="1298"/>
        <item x="810"/>
        <item x="648"/>
        <item x="1024"/>
        <item x="1144"/>
        <item x="1272"/>
        <item x="1207"/>
        <item x="438"/>
        <item x="1684"/>
        <item x="956"/>
        <item x="1295"/>
        <item x="565"/>
        <item x="64"/>
        <item x="1045"/>
        <item x="389"/>
        <item x="1262"/>
        <item x="274"/>
        <item x="247"/>
        <item x="1286"/>
        <item x="70"/>
        <item x="203"/>
        <item x="118"/>
        <item x="1167"/>
        <item x="527"/>
        <item x="598"/>
        <item x="1513"/>
        <item x="1571"/>
        <item x="161"/>
        <item x="606"/>
        <item x="1377"/>
        <item x="1214"/>
        <item x="154"/>
        <item x="1059"/>
        <item x="1291"/>
        <item x="677"/>
        <item x="111"/>
        <item x="1622"/>
        <item x="1594"/>
        <item x="1287"/>
        <item x="1694"/>
        <item x="1285"/>
        <item x="1645"/>
        <item x="1596"/>
        <item x="1519"/>
        <item x="1673"/>
        <item x="1143"/>
        <item x="1538"/>
        <item x="1487"/>
        <item x="1579"/>
        <item x="1055"/>
        <item x="936"/>
        <item x="447"/>
        <item x="106"/>
        <item x="769"/>
        <item x="51"/>
        <item x="245"/>
        <item x="313"/>
        <item x="1507"/>
        <item x="58"/>
        <item x="604"/>
        <item x="1556"/>
        <item x="279"/>
        <item x="1586"/>
        <item x="0"/>
        <item x="286"/>
        <item x="382"/>
        <item x="1677"/>
        <item x="1459"/>
        <item x="183"/>
        <item x="978"/>
        <item x="131"/>
        <item x="762"/>
        <item x="784"/>
        <item x="917"/>
        <item x="982"/>
        <item x="955"/>
        <item x="293"/>
        <item x="1107"/>
        <item x="1672"/>
        <item x="1314"/>
        <item x="1315"/>
        <item x="1661"/>
        <item x="115"/>
        <item x="862"/>
        <item x="303"/>
        <item x="1106"/>
        <item x="1234"/>
        <item x="857"/>
        <item x="1425"/>
        <item x="658"/>
        <item x="1467"/>
        <item x="1651"/>
        <item x="493"/>
        <item x="1381"/>
        <item x="1503"/>
        <item x="1412"/>
        <item x="1087"/>
        <item x="1170"/>
        <item x="1216"/>
        <item x="1617"/>
        <item x="395"/>
        <item x="1601"/>
        <item x="42"/>
        <item x="1612"/>
        <item x="423"/>
        <item x="100"/>
        <item x="194"/>
        <item x="1664"/>
        <item x="476"/>
        <item x="873"/>
        <item x="838"/>
        <item x="355"/>
        <item x="324"/>
        <item x="182"/>
        <item x="27"/>
        <item x="1602"/>
        <item x="249"/>
        <item x="741"/>
        <item x="937"/>
        <item x="740"/>
        <item x="1671"/>
        <item x="1419"/>
        <item x="1526"/>
        <item x="717"/>
        <item x="174"/>
        <item x="1668"/>
        <item x="78"/>
        <item x="79"/>
        <item x="91"/>
        <item x="1194"/>
        <item x="1686"/>
        <item x="522"/>
        <item x="639"/>
        <item x="1544"/>
        <item x="767"/>
        <item x="282"/>
        <item x="670"/>
        <item x="1184"/>
        <item x="408"/>
        <item x="440"/>
        <item x="585"/>
        <item x="80"/>
        <item x="968"/>
        <item x="107"/>
        <item x="516"/>
        <item x="297"/>
        <item x="602"/>
        <item x="616"/>
        <item x="632"/>
        <item x="82"/>
        <item x="683"/>
        <item x="635"/>
        <item x="125"/>
        <item x="1404"/>
        <item x="521"/>
        <item x="65"/>
        <item x="854"/>
        <item x="26"/>
        <item x="799"/>
        <item x="691"/>
        <item x="582"/>
        <item x="463"/>
        <item x="1549"/>
        <item x="1027"/>
        <item x="1073"/>
        <item x="68"/>
        <item x="4"/>
        <item x="23"/>
        <item x="350"/>
        <item x="144"/>
        <item x="1155"/>
        <item x="958"/>
        <item x="1139"/>
        <item x="169"/>
        <item x="1478"/>
        <item x="591"/>
        <item x="359"/>
        <item x="1113"/>
        <item x="386"/>
        <item x="686"/>
        <item x="1458"/>
        <item x="1354"/>
        <item x="1501"/>
        <item x="624"/>
        <item x="789"/>
        <item x="495"/>
        <item x="266"/>
        <item x="997"/>
        <item x="1546"/>
        <item x="1081"/>
        <item x="464"/>
        <item x="1140"/>
        <item x="1332"/>
        <item x="574"/>
        <item x="1195"/>
        <item x="177"/>
        <item x="1427"/>
        <item x="1497"/>
        <item x="323"/>
        <item x="40"/>
        <item x="41"/>
        <item x="147"/>
        <item x="3"/>
        <item x="1444"/>
        <item x="202"/>
        <item x="167"/>
        <item x="1396"/>
        <item x="1403"/>
        <item x="819"/>
        <item x="777"/>
        <item x="190"/>
        <item x="1080"/>
        <item x="907"/>
        <item x="1521"/>
        <item x="1044"/>
        <item x="1518"/>
        <item x="195"/>
        <item x="257"/>
        <item x="1254"/>
        <item x="652"/>
        <item x="657"/>
        <item x="1674"/>
        <item x="1261"/>
        <item x="1638"/>
        <item x="592"/>
        <item x="518"/>
        <item x="631"/>
        <item x="162"/>
        <item x="397"/>
        <item x="989"/>
        <item x="151"/>
        <item x="772"/>
        <item x="654"/>
        <item x="368"/>
        <item x="1446"/>
        <item x="233"/>
        <item x="57"/>
        <item x="81"/>
        <item x="1406"/>
        <item x="713"/>
        <item x="1411"/>
        <item x="579"/>
        <item x="22"/>
        <item x="387"/>
        <item x="499"/>
        <item x="163"/>
        <item x="317"/>
        <item x="634"/>
        <item x="376"/>
        <item x="322"/>
        <item x="44"/>
        <item x="847"/>
        <item x="160"/>
        <item x="1351"/>
        <item x="164"/>
        <item x="719"/>
        <item x="325"/>
        <item x="1288"/>
        <item x="1500"/>
        <item x="1552"/>
        <item x="338"/>
        <item x="168"/>
        <item x="1428"/>
        <item x="1072"/>
        <item x="400"/>
        <item x="547"/>
        <item x="305"/>
        <item x="1229"/>
        <item x="1383"/>
        <item x="1489"/>
        <item x="1663"/>
        <item x="620"/>
        <item x="890"/>
        <item x="59"/>
        <item x="1098"/>
        <item x="53"/>
        <item x="756"/>
        <item x="334"/>
        <item x="1317"/>
        <item x="685"/>
        <item x="488"/>
        <item x="180"/>
        <item x="1561"/>
        <item x="186"/>
        <item x="1665"/>
        <item x="1635"/>
        <item x="774"/>
        <item x="1568"/>
        <item x="831"/>
        <item x="589"/>
        <item x="1211"/>
        <item x="1528"/>
        <item x="695"/>
        <item x="714"/>
        <item x="718"/>
        <item x="724"/>
        <item x="47"/>
        <item x="502"/>
        <item x="1201"/>
        <item x="1626"/>
        <item x="551"/>
        <item x="723"/>
        <item x="108"/>
        <item x="342"/>
        <item x="925"/>
        <item x="1524"/>
        <item x="204"/>
        <item x="806"/>
        <item x="1609"/>
        <item x="1233"/>
        <item x="886"/>
        <item x="366"/>
        <item x="557"/>
        <item x="436"/>
        <item x="1171"/>
        <item x="1655"/>
        <item x="923"/>
        <item x="1174"/>
        <item x="927"/>
        <item x="754"/>
        <item x="746"/>
        <item x="155"/>
        <item x="8"/>
        <item x="316"/>
        <item x="365"/>
        <item x="614"/>
        <item x="296"/>
        <item x="250"/>
        <item x="319"/>
        <item x="922"/>
        <item x="278"/>
        <item x="1461"/>
        <item x="353"/>
        <item x="128"/>
        <item x="1505"/>
        <item x="479"/>
        <item x="801"/>
        <item x="175"/>
        <item x="1329"/>
        <item x="1490"/>
        <item x="1558"/>
        <item x="466"/>
        <item x="1469"/>
        <item x="1292"/>
        <item x="742"/>
        <item x="1083"/>
        <item x="36"/>
        <item x="1495"/>
        <item x="662"/>
        <item x="883"/>
        <item x="753"/>
        <item x="344"/>
        <item x="1642"/>
        <item x="1690"/>
        <item x="29"/>
        <item x="1439"/>
        <item x="771"/>
        <item x="613"/>
        <item x="292"/>
        <item x="1023"/>
        <item x="352"/>
        <item x="425"/>
        <item x="928"/>
        <item x="1297"/>
        <item x="748"/>
        <item x="967"/>
        <item x="314"/>
        <item x="1111"/>
        <item x="176"/>
        <item x="1009"/>
        <item x="758"/>
        <item x="75"/>
        <item x="104"/>
        <item x="975"/>
        <item x="189"/>
        <item x="1065"/>
        <item x="291"/>
        <item x="1366"/>
        <item x="1324"/>
        <item x="1150"/>
        <item x="1624"/>
        <item x="1576"/>
        <item x="56"/>
        <item x="1141"/>
        <item x="248"/>
        <item x="76"/>
        <item x="668"/>
        <item x="259"/>
        <item x="1067"/>
        <item x="320"/>
        <item x="523"/>
        <item x="696"/>
        <item x="795"/>
        <item x="364"/>
        <item x="514"/>
        <item x="586"/>
        <item x="28"/>
        <item x="1041"/>
        <item x="861"/>
        <item x="1488"/>
        <item x="1682"/>
        <item x="921"/>
        <item x="617"/>
        <item x="1353"/>
        <item x="119"/>
        <item x="109"/>
        <item x="623"/>
        <item x="1581"/>
        <item x="688"/>
        <item x="653"/>
        <item x="1066"/>
        <item x="1222"/>
        <item x="826"/>
        <item x="977"/>
        <item x="362"/>
        <item x="1196"/>
        <item x="562"/>
        <item x="1619"/>
        <item x="1281"/>
        <item x="1365"/>
        <item x="840"/>
        <item x="844"/>
        <item x="412"/>
        <item x="929"/>
        <item x="1453"/>
        <item x="1224"/>
        <item x="678"/>
        <item x="693"/>
        <item x="858"/>
        <item x="867"/>
        <item x="1003"/>
        <item x="940"/>
        <item x="827"/>
        <item x="828"/>
        <item x="1268"/>
        <item x="755"/>
        <item x="913"/>
        <item x="340"/>
        <item x="392"/>
        <item x="970"/>
        <item x="993"/>
        <item x="825"/>
        <item x="984"/>
        <item x="963"/>
        <item x="1511"/>
        <item x="33"/>
        <item x="1591"/>
        <item x="734"/>
        <item x="66"/>
        <item x="1649"/>
        <item x="1559"/>
        <item x="61"/>
        <item x="866"/>
        <item x="1557"/>
        <item x="912"/>
        <item x="1675"/>
        <item x="757"/>
        <item x="1409"/>
        <item x="868"/>
        <item x="559"/>
        <item x="1180"/>
        <item x="1344"/>
        <item x="647"/>
        <item x="1208"/>
        <item x="1190"/>
        <item x="872"/>
        <item x="166"/>
        <item x="1693"/>
        <item x="1364"/>
        <item x="763"/>
        <item x="1008"/>
        <item x="661"/>
        <item x="489"/>
        <item x="1028"/>
        <item x="367"/>
        <item x="1249"/>
        <item x="1255"/>
        <item x="892"/>
        <item x="909"/>
        <item x="67"/>
        <item x="1533"/>
        <item x="146"/>
        <item x="918"/>
        <item x="1371"/>
        <item x="542"/>
        <item x="223"/>
        <item x="930"/>
        <item x="1470"/>
        <item x="1542"/>
        <item x="1247"/>
        <item x="643"/>
        <item x="1583"/>
        <item x="797"/>
        <item x="836"/>
        <item x="1125"/>
        <item x="646"/>
        <item x="796"/>
        <item x="85"/>
        <item x="611"/>
        <item x="429"/>
        <item x="453"/>
        <item x="1269"/>
        <item x="1441"/>
        <item x="1337"/>
        <item x="900"/>
        <item x="1220"/>
        <item x="312"/>
        <item x="337"/>
        <item x="1369"/>
        <item x="1158"/>
        <item x="1032"/>
        <item x="973"/>
        <item x="1621"/>
        <item x="692"/>
        <item x="98"/>
        <item x="584"/>
        <item x="1264"/>
        <item x="420"/>
        <item x="898"/>
        <item x="860"/>
        <item x="1480"/>
        <item x="856"/>
        <item x="1574"/>
        <item x="908"/>
        <item x="54"/>
        <item x="583"/>
        <item x="876"/>
        <item x="966"/>
        <item x="1165"/>
        <item x="1121"/>
        <item x="304"/>
        <item x="1484"/>
        <item x="1258"/>
        <item x="875"/>
        <item x="803"/>
        <item x="1156"/>
        <item x="1650"/>
        <item x="1304"/>
        <item x="1007"/>
        <item x="885"/>
        <item x="512"/>
        <item x="811"/>
        <item x="1491"/>
        <item x="793"/>
        <item x="271"/>
        <item x="1360"/>
        <item x="1147"/>
        <item x="839"/>
        <item x="794"/>
        <item x="1384"/>
        <item x="1070"/>
        <item x="142"/>
        <item x="1418"/>
        <item x="1554"/>
        <item x="1392"/>
        <item x="738"/>
        <item x="726"/>
        <item x="995"/>
        <item x="1199"/>
        <item x="1333"/>
        <item x="101"/>
        <item x="191"/>
        <item x="216"/>
        <item x="1267"/>
        <item x="770"/>
        <item x="1415"/>
        <item x="1071"/>
        <item x="157"/>
        <item x="950"/>
        <item x="1543"/>
        <item x="1656"/>
        <item x="1245"/>
        <item x="644"/>
        <item x="593"/>
        <item x="781"/>
        <item x="1117"/>
        <item x="1540"/>
        <item x="733"/>
        <item x="261"/>
        <item x="69"/>
        <item x="601"/>
        <item x="706"/>
        <item x="628"/>
        <item x="595"/>
        <item x="1327"/>
        <item x="600"/>
        <item x="217"/>
        <item x="720"/>
        <item x="1061"/>
        <item x="459"/>
        <item x="813"/>
        <item x="1401"/>
        <item x="1157"/>
        <item x="172"/>
        <item x="1530"/>
        <item x="1093"/>
        <item x="638"/>
        <item x="971"/>
        <item x="96"/>
        <item x="578"/>
        <item x="469"/>
        <item x="473"/>
        <item x="1006"/>
        <item x="419"/>
        <item x="264"/>
        <item x="241"/>
        <item x="1204"/>
        <item x="341"/>
        <item x="153"/>
        <item x="610"/>
        <item x="609"/>
        <item x="1311"/>
        <item x="1183"/>
        <item x="612"/>
        <item x="465"/>
        <item x="306"/>
        <item x="1421"/>
        <item x="416"/>
        <item x="1283"/>
        <item x="1271"/>
        <item x="1468"/>
        <item x="731"/>
        <item x="546"/>
        <item x="424"/>
        <item x="870"/>
        <item x="1614"/>
        <item x="1599"/>
        <item x="1584"/>
        <item x="134"/>
        <item x="1181"/>
        <item x="1430"/>
        <item x="255"/>
        <item x="874"/>
        <item x="1250"/>
        <item x="398"/>
        <item x="390"/>
        <item x="381"/>
        <item x="1302"/>
        <item x="899"/>
        <item x="700"/>
        <item x="972"/>
        <item x="1611"/>
        <item x="915"/>
        <item x="1499"/>
        <item x="179"/>
        <item x="158"/>
        <item x="1103"/>
        <item x="864"/>
        <item x="1018"/>
        <item x="1604"/>
        <item x="1676"/>
        <item x="1069"/>
        <item x="1256"/>
        <item x="272"/>
        <item x="1119"/>
        <item x="103"/>
        <item x="24"/>
        <item x="951"/>
        <item x="1085"/>
        <item x="1132"/>
        <item x="467"/>
        <item x="380"/>
        <item x="969"/>
        <item x="333"/>
        <item x="853"/>
        <item x="232"/>
        <item x="25"/>
        <item x="946"/>
        <item x="348"/>
        <item x="1399"/>
        <item x="270"/>
        <item x="878"/>
        <item x="783"/>
        <item x="1015"/>
        <item x="1577"/>
        <item x="1644"/>
        <item x="1084"/>
        <item x="237"/>
        <item x="1633"/>
        <item x="117"/>
        <item x="200"/>
        <item x="105"/>
        <item x="1555"/>
        <item x="133"/>
        <item x="1088"/>
        <item x="74"/>
        <item x="553"/>
        <item x="170"/>
        <item x="1294"/>
        <item x="996"/>
        <item x="1089"/>
        <item x="882"/>
        <item x="1293"/>
        <item x="1252"/>
        <item x="1426"/>
        <item x="786"/>
        <item x="701"/>
        <item x="1218"/>
        <item x="213"/>
        <item x="1240"/>
        <item x="859"/>
        <item x="1585"/>
        <item x="1372"/>
        <item x="822"/>
        <item x="820"/>
        <item x="1692"/>
        <item x="737"/>
        <item x="788"/>
        <item x="12"/>
        <item x="1466"/>
        <item x="1608"/>
        <item x="920"/>
        <item x="1091"/>
        <item x="835"/>
        <item x="1004"/>
        <item x="1094"/>
        <item x="947"/>
        <item x="1454"/>
        <item x="1336"/>
        <item x="1658"/>
        <item x="1376"/>
        <item x="664"/>
        <item x="1416"/>
        <item x="735"/>
        <item x="1378"/>
        <item x="650"/>
        <item x="1670"/>
        <item x="1654"/>
        <item x="1030"/>
        <item x="649"/>
        <item x="1215"/>
        <item x="802"/>
        <item x="231"/>
        <item x="1678"/>
        <item x="120"/>
        <item x="1482"/>
        <item x="1043"/>
        <item x="1679"/>
        <item x="1319"/>
        <item x="992"/>
        <item x="904"/>
        <item x="1565"/>
        <item x="603"/>
        <item x="1189"/>
        <item x="1435"/>
        <item x="541"/>
        <item x="1213"/>
        <item x="372"/>
        <item x="945"/>
        <item x="1227"/>
        <item x="1226"/>
        <item x="660"/>
        <item x="855"/>
        <item x="848"/>
        <item x="95"/>
        <item x="345"/>
        <item x="1092"/>
        <item x="535"/>
        <item x="1149"/>
        <item x="441"/>
        <item x="1042"/>
        <item x="1541"/>
        <item x="122"/>
        <item x="62"/>
        <item x="750"/>
        <item x="830"/>
        <item x="1631"/>
        <item x="221"/>
        <item x="1075"/>
        <item x="1550"/>
        <item x="1145"/>
        <item x="990"/>
        <item x="1462"/>
        <item x="879"/>
        <item x="843"/>
        <item x="1109"/>
        <item x="961"/>
        <item x="619"/>
        <item x="1236"/>
        <item x="263"/>
        <item x="663"/>
        <item x="1276"/>
        <item x="1096"/>
        <item x="744"/>
        <item x="445"/>
        <item x="1625"/>
        <item x="417"/>
        <item x="1339"/>
        <item x="1322"/>
        <item x="751"/>
        <item x="1278"/>
        <item x="1212"/>
        <item x="310"/>
        <item x="199"/>
        <item x="934"/>
        <item x="280"/>
        <item x="629"/>
        <item x="63"/>
        <item x="211"/>
        <item x="17"/>
        <item x="450"/>
        <item x="20"/>
        <item x="1343"/>
        <item x="1450"/>
        <item x="351"/>
        <item x="905"/>
        <item x="1335"/>
        <item x="1580"/>
        <item x="715"/>
        <item x="1223"/>
        <item x="1192"/>
        <item x="1331"/>
        <item x="193"/>
        <item x="766"/>
        <item x="289"/>
        <item x="987"/>
        <item x="1449"/>
        <item x="505"/>
        <item x="672"/>
        <item x="569"/>
        <item x="1438"/>
        <item x="605"/>
        <item x="1570"/>
        <item x="430"/>
        <item x="1127"/>
        <item x="455"/>
        <item x="782"/>
        <item x="1020"/>
        <item x="1197"/>
        <item x="1606"/>
        <item x="1472"/>
        <item x="1590"/>
        <item x="1064"/>
        <item x="1086"/>
        <item x="349"/>
        <item x="328"/>
        <item x="152"/>
        <item x="633"/>
        <item x="743"/>
        <item x="554"/>
        <item x="1637"/>
        <item x="1260"/>
        <item x="31"/>
        <item x="1434"/>
        <item x="684"/>
        <item x="809"/>
        <item x="1589"/>
        <item x="1493"/>
        <item x="560"/>
        <item x="1253"/>
        <item x="916"/>
        <item x="1582"/>
        <item x="184"/>
        <item x="761"/>
        <item x="35"/>
        <item x="1206"/>
        <item x="1334"/>
        <item x="1330"/>
        <item x="1000"/>
        <item x="1504"/>
        <item x="60"/>
        <item x="999"/>
        <item x="1012"/>
        <item x="694"/>
        <item x="1013"/>
        <item x="490"/>
        <item x="1460"/>
        <item x="1130"/>
        <item x="1037"/>
        <item x="575"/>
        <item x="1502"/>
        <item x="1241"/>
        <item x="1128"/>
        <item x="1114"/>
        <item x="494"/>
        <item x="580"/>
        <item x="6"/>
        <item x="808"/>
        <item x="581"/>
        <item x="94"/>
        <item x="1029"/>
        <item x="1005"/>
        <item x="129"/>
        <item x="1011"/>
        <item x="549"/>
        <item x="787"/>
        <item x="1648"/>
        <item x="136"/>
        <item x="1345"/>
        <item x="418"/>
        <item x="52"/>
        <item x="965"/>
        <item x="1082"/>
        <item x="388"/>
        <item x="721"/>
        <item x="846"/>
        <item x="1479"/>
        <item x="1600"/>
        <item x="1382"/>
        <item x="1456"/>
        <item x="877"/>
        <item x="1105"/>
        <item x="329"/>
        <item x="1025"/>
        <item x="679"/>
        <item x="1133"/>
        <item x="34"/>
        <item x="139"/>
        <item x="1618"/>
        <item x="1251"/>
        <item x="1099"/>
        <item x="618"/>
        <item x="1026"/>
        <item x="276"/>
        <item x="228"/>
        <item x="1496"/>
        <item x="150"/>
        <item x="446"/>
        <item x="1328"/>
        <item x="456"/>
        <item x="1323"/>
        <item x="1527"/>
        <item x="207"/>
        <item x="1683"/>
        <item x="415"/>
        <item x="432"/>
        <item x="556"/>
        <item x="906"/>
        <item x="99"/>
        <item x="1613"/>
        <item x="1166"/>
        <item x="1305"/>
        <item x="235"/>
        <item x="1346"/>
        <item x="222"/>
        <item x="227"/>
        <item x="1058"/>
        <item x="1168"/>
        <item x="1035"/>
        <item x="369"/>
        <item x="460"/>
        <item x="1473"/>
        <item x="298"/>
        <item x="16"/>
        <item x="656"/>
        <item x="954"/>
        <item x="698"/>
        <item x="1620"/>
        <item x="435"/>
        <item x="1129"/>
        <item x="729"/>
        <item x="671"/>
        <item x="1123"/>
        <item x="709"/>
        <item x="708"/>
        <item x="1407"/>
        <item x="849"/>
        <item x="608"/>
        <item x="776"/>
        <item x="360"/>
        <item x="568"/>
        <item x="570"/>
        <item x="411"/>
        <item x="110"/>
        <item x="637"/>
        <item x="1394"/>
        <item x="1393"/>
        <item x="1588"/>
        <item x="208"/>
        <item x="807"/>
        <item x="1531"/>
        <item x="1465"/>
        <item x="1598"/>
        <item x="536"/>
        <item x="1512"/>
        <item x="896"/>
        <item x="651"/>
        <item x="511"/>
        <item x="681"/>
        <item x="627"/>
        <item x="1001"/>
        <item x="689"/>
        <item x="680"/>
        <item x="443"/>
        <item x="373"/>
        <item x="697"/>
        <item x="475"/>
        <item x="9"/>
        <item x="1104"/>
        <item x="1385"/>
        <item x="1289"/>
        <item x="1509"/>
        <item x="1348"/>
        <item x="126"/>
        <item x="539"/>
        <item x="1182"/>
        <item x="1358"/>
        <item x="1050"/>
        <item x="998"/>
        <item x="11"/>
        <item x="732"/>
        <item x="1039"/>
        <item x="1537"/>
        <item x="1535"/>
        <item x="1395"/>
        <item x="1219"/>
        <item x="749"/>
        <item x="1187"/>
        <item x="1259"/>
        <item x="1257"/>
        <item x="730"/>
        <item x="1492"/>
        <item x="1014"/>
        <item x="156"/>
        <item x="1228"/>
        <item x="884"/>
        <item x="347"/>
        <item x="123"/>
        <item x="1078"/>
        <item x="448"/>
        <item x="833"/>
        <item x="630"/>
        <item x="887"/>
        <item x="804"/>
        <item x="935"/>
        <item x="832"/>
        <item x="895"/>
        <item x="486"/>
        <item x="394"/>
        <item x="1063"/>
        <item x="88"/>
        <item x="1647"/>
        <item x="891"/>
        <item x="1135"/>
        <item x="1367"/>
        <item x="739"/>
        <item x="525"/>
        <item x="621"/>
        <item x="1131"/>
        <item x="480"/>
        <item x="285"/>
        <item x="406"/>
        <item x="1355"/>
        <item x="357"/>
        <item x="192"/>
        <item x="1153"/>
        <item x="544"/>
        <item x="335"/>
        <item x="572"/>
        <item x="790"/>
        <item x="792"/>
        <item x="716"/>
        <item x="1148"/>
        <item x="666"/>
        <item x="87"/>
        <item x="1463"/>
        <item x="1110"/>
        <item x="1400"/>
        <item x="290"/>
        <item x="1019"/>
        <item x="1097"/>
        <item x="889"/>
        <item x="690"/>
        <item x="821"/>
        <item x="1126"/>
        <item x="577"/>
        <item x="219"/>
        <item x="837"/>
        <item x="1244"/>
        <item x="626"/>
        <item x="773"/>
        <item x="1137"/>
        <item x="1090"/>
        <item x="824"/>
        <item x="1134"/>
        <item x="370"/>
        <item x="765"/>
        <item x="1031"/>
        <item x="114"/>
        <item x="775"/>
        <item x="343"/>
        <item x="1101"/>
        <item x="764"/>
        <item x="1539"/>
        <item x="471"/>
        <item x="1172"/>
        <item x="137"/>
        <item x="281"/>
        <item x="43"/>
        <item x="1242"/>
        <item x="1567"/>
        <item x="926"/>
        <item x="1186"/>
        <item x="283"/>
        <item x="959"/>
        <item x="910"/>
        <item x="1136"/>
        <item x="768"/>
        <item x="991"/>
        <item x="402"/>
        <item x="1326"/>
        <item x="396"/>
        <item x="254"/>
        <item x="1159"/>
        <item x="1563"/>
        <item x="931"/>
        <item x="1193"/>
        <item x="759"/>
        <item x="1359"/>
        <item x="1363"/>
        <item x="1362"/>
        <item x="171"/>
        <item x="262"/>
        <item x="1173"/>
        <item x="863"/>
        <item x="1420"/>
        <item x="1517"/>
        <item x="1108"/>
        <item x="1270"/>
        <item x="404"/>
        <item x="1274"/>
        <item x="699"/>
        <item x="1246"/>
        <item x="1659"/>
        <item x="403"/>
        <item x="361"/>
        <item x="71"/>
        <item x="188"/>
        <item x="1525"/>
        <item x="1320"/>
        <item x="470"/>
        <item x="517"/>
        <item x="1231"/>
        <item x="483"/>
        <item x="834"/>
        <item x="1263"/>
        <item x="1051"/>
        <item x="19"/>
        <item x="1338"/>
        <item x="1379"/>
        <item x="1146"/>
        <item x="1265"/>
        <item x="358"/>
        <item x="702"/>
        <item x="391"/>
        <item x="243"/>
        <item x="642"/>
        <item x="1177"/>
        <item x="1529"/>
        <item x="258"/>
        <item x="77"/>
        <item x="1408"/>
        <item x="682"/>
        <item x="778"/>
        <item x="21"/>
        <item x="625"/>
        <item x="962"/>
        <item x="957"/>
        <item x="256"/>
        <item x="1341"/>
        <item x="1163"/>
        <item x="14"/>
        <item x="1548"/>
        <item x="1235"/>
        <item x="506"/>
        <item x="1273"/>
        <item x="645"/>
        <item x="1290"/>
        <item x="1448"/>
        <item x="703"/>
        <item x="212"/>
        <item x="1239"/>
        <item x="852"/>
        <item x="938"/>
        <item x="1662"/>
        <item x="1161"/>
        <item x="39"/>
        <item x="159"/>
        <item x="869"/>
        <item x="823"/>
        <item x="994"/>
        <item x="1266"/>
        <item x="451"/>
        <item x="433"/>
        <item x="1036"/>
        <item x="1154"/>
        <item x="1553"/>
        <item x="1056"/>
        <item x="145"/>
        <item x="1299"/>
        <item x="1389"/>
        <item x="265"/>
        <item x="141"/>
        <item x="1312"/>
        <item x="301"/>
        <item x="1277"/>
        <item x="1464"/>
        <item x="1049"/>
        <item x="1095"/>
        <item x="1321"/>
        <item x="1142"/>
        <item x="988"/>
        <item x="687"/>
        <item x="431"/>
        <item x="526"/>
        <item x="1652"/>
        <item x="1191"/>
        <item x="1284"/>
        <item x="1102"/>
        <item x="1373"/>
        <item x="712"/>
        <item x="1432"/>
        <item x="981"/>
        <item x="1477"/>
        <item x="1417"/>
        <item x="309"/>
        <item x="1471"/>
        <item x="251"/>
        <item x="1237"/>
        <item x="914"/>
        <item x="149"/>
        <item x="1494"/>
        <item x="911"/>
        <item x="850"/>
        <item x="924"/>
        <item x="269"/>
        <item x="1370"/>
        <item x="1374"/>
        <item x="1243"/>
        <item x="414"/>
        <item x="1022"/>
        <item x="1079"/>
        <item x="785"/>
        <item x="676"/>
        <item x="124"/>
        <item x="1034"/>
        <item x="38"/>
        <item x="37"/>
        <item x="421"/>
        <item x="220"/>
        <item x="573"/>
        <item x="1391"/>
        <item x="1046"/>
        <item x="728"/>
        <item x="226"/>
        <item x="1356"/>
        <item x="253"/>
        <item x="1217"/>
        <item x="140"/>
        <item x="1520"/>
        <item x="960"/>
        <item x="218"/>
        <item x="1506"/>
        <item x="1205"/>
        <item x="1048"/>
        <item x="800"/>
        <item x="1040"/>
        <item x="1610"/>
        <item x="1169"/>
        <item x="673"/>
        <item x="113"/>
        <item x="944"/>
        <item x="1680"/>
        <item x="1"/>
        <item x="18"/>
        <item x="1547"/>
        <item x="531"/>
        <item x="1575"/>
        <item x="722"/>
        <item x="1010"/>
        <item x="92"/>
        <item x="32"/>
        <item x="336"/>
        <item x="10"/>
        <item x="1112"/>
        <item x="1275"/>
        <item x="1077"/>
        <item x="851"/>
        <item x="173"/>
        <item x="1422"/>
        <item x="295"/>
        <item x="667"/>
        <item x="1474"/>
        <item x="371"/>
        <item x="655"/>
        <item x="439"/>
        <item x="444"/>
        <item x="379"/>
        <item x="1303"/>
        <item x="1689"/>
        <item x="1038"/>
        <item x="1301"/>
        <item x="558"/>
        <item x="2"/>
        <item x="1248"/>
        <item x="332"/>
        <item x="1203"/>
        <item x="73"/>
        <item x="1300"/>
        <item x="1306"/>
        <item x="284"/>
        <item x="434"/>
        <item x="1657"/>
        <item x="897"/>
        <item x="520"/>
        <item x="356"/>
        <item x="1238"/>
        <item x="1595"/>
        <item x="1429"/>
        <item x="1279"/>
        <item x="1523"/>
        <item x="1640"/>
        <item x="1309"/>
        <item x="215"/>
        <item x="260"/>
        <item x="1551"/>
        <item x="513"/>
        <item x="596"/>
        <item t="default"/>
      </items>
    </pivotField>
    <pivotField axis="axisRow" showAll="0">
      <items count="6">
        <item sd="0" x="2"/>
        <item sd="0" x="0"/>
        <item sd="0" x="4"/>
        <item sd="0" x="3"/>
        <item sd="0" x="1"/>
        <item t="default" sd="0"/>
      </items>
    </pivotField>
    <pivotField showAll="0"/>
    <pivotField showAll="0"/>
    <pivotField showAll="0"/>
    <pivotField showAll="0"/>
    <pivotField showAll="0"/>
    <pivotField showAll="0"/>
    <pivotField showAll="0"/>
    <pivotField showAll="0"/>
  </pivotFields>
  <rowFields count="2">
    <field x="14"/>
    <field x="13"/>
  </rowFields>
  <rowItems count="6">
    <i>
      <x/>
    </i>
    <i>
      <x v="1"/>
    </i>
    <i>
      <x v="2"/>
    </i>
    <i>
      <x v="3"/>
    </i>
    <i>
      <x v="4"/>
    </i>
    <i t="grand">
      <x/>
    </i>
  </rowItems>
  <colFields count="1">
    <field x="-2"/>
  </colFields>
  <colItems count="3">
    <i>
      <x/>
    </i>
    <i i="1">
      <x v="1"/>
    </i>
    <i i="2">
      <x v="2"/>
    </i>
  </colItems>
  <dataFields count="3">
    <dataField name="Cuenta de parada" fld="0" subtotal="count" baseField="0" baseItem="0"/>
    <dataField name="Suma de parada_duracion" fld="11" baseField="0" baseItem="0"/>
    <dataField name="Suma de parada"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948F32-7C2D-4D46-A16C-9AEC63DA86A5}" name="TablaDinámica13" cacheId="5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6" firstHeaderRow="1" firstDataRow="1" firstDataCol="1" rowPageCount="1" colPageCount="1"/>
  <pivotFields count="23">
    <pivotField showAll="0"/>
    <pivotField axis="axisRow" showAll="0">
      <items count="52">
        <item x="7"/>
        <item x="37"/>
        <item x="39"/>
        <item x="5"/>
        <item x="27"/>
        <item x="38"/>
        <item x="20"/>
        <item x="35"/>
        <item x="30"/>
        <item x="32"/>
        <item x="26"/>
        <item x="31"/>
        <item x="33"/>
        <item x="36"/>
        <item x="25"/>
        <item x="14"/>
        <item x="19"/>
        <item x="10"/>
        <item x="41"/>
        <item x="16"/>
        <item x="29"/>
        <item x="49"/>
        <item x="12"/>
        <item x="43"/>
        <item x="28"/>
        <item x="40"/>
        <item x="2"/>
        <item x="6"/>
        <item x="18"/>
        <item x="1"/>
        <item x="15"/>
        <item x="21"/>
        <item x="22"/>
        <item x="0"/>
        <item x="50"/>
        <item x="17"/>
        <item x="9"/>
        <item x="8"/>
        <item x="24"/>
        <item x="44"/>
        <item x="23"/>
        <item x="45"/>
        <item x="46"/>
        <item x="34"/>
        <item x="13"/>
        <item x="48"/>
        <item x="47"/>
        <item x="4"/>
        <item x="3"/>
        <item x="42"/>
        <item x="11"/>
        <item t="default"/>
      </items>
    </pivotField>
    <pivotField showAll="0"/>
    <pivotField axis="axisPage" multipleItemSelectionAllowed="1" showAll="0">
      <items count="24">
        <item h="1" x="8"/>
        <item h="1" x="0"/>
        <item h="1" x="7"/>
        <item h="1" x="19"/>
        <item h="1" x="1"/>
        <item h="1" x="21"/>
        <item h="1" x="10"/>
        <item h="1" x="22"/>
        <item h="1" x="14"/>
        <item h="1" x="18"/>
        <item h="1" x="3"/>
        <item h="1" x="2"/>
        <item h="1" x="4"/>
        <item h="1" x="17"/>
        <item h="1" x="11"/>
        <item h="1" x="6"/>
        <item h="1" x="15"/>
        <item h="1" x="12"/>
        <item h="1" x="13"/>
        <item h="1" x="9"/>
        <item h="1" x="16"/>
        <item h="1" x="20"/>
        <item x="5"/>
        <item t="default"/>
      </items>
    </pivotField>
    <pivotField numFmtId="14" showAll="0"/>
    <pivotField showAll="0"/>
    <pivotField showAll="0"/>
    <pivotField numFmtId="14" showAll="0"/>
    <pivotField numFmtId="21" showAll="0"/>
    <pivotField showAll="0"/>
    <pivotField showAll="0"/>
    <pivotField showAll="0"/>
    <pivotField dataField="1" numFmtId="164" showAll="0"/>
    <pivotField showAll="0"/>
    <pivotField showAll="0"/>
    <pivotField showAll="0"/>
    <pivotField showAll="0"/>
    <pivotField showAll="0"/>
    <pivotField showAll="0"/>
    <pivotField showAll="0"/>
    <pivotField showAll="0"/>
    <pivotField showAll="0"/>
    <pivotField showAll="0"/>
  </pivotFields>
  <rowFields count="1">
    <field x="1"/>
  </rowFields>
  <rowItems count="13">
    <i>
      <x v="1"/>
    </i>
    <i>
      <x v="2"/>
    </i>
    <i>
      <x v="4"/>
    </i>
    <i>
      <x v="12"/>
    </i>
    <i>
      <x v="20"/>
    </i>
    <i>
      <x v="25"/>
    </i>
    <i>
      <x v="27"/>
    </i>
    <i>
      <x v="31"/>
    </i>
    <i>
      <x v="33"/>
    </i>
    <i>
      <x v="48"/>
    </i>
    <i>
      <x v="49"/>
    </i>
    <i>
      <x v="50"/>
    </i>
    <i t="grand">
      <x/>
    </i>
  </rowItems>
  <colItems count="1">
    <i/>
  </colItems>
  <pageFields count="1">
    <pageField fld="3" hier="-1"/>
  </pageFields>
  <dataFields count="1">
    <dataField name="Suma de min"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7F6174-69C2-4E4E-9679-E4F84B44273A}" name="Tabla dinámica1" cacheId="35" applyNumberFormats="0" applyBorderFormats="0" applyFontFormats="0" applyPatternFormats="0" applyAlignmentFormats="0" applyWidthHeightFormats="1" dataCaption="Valores" updatedVersion="6" minRefreshableVersion="3" showCalcMbrs="0" useAutoFormatting="1" itemPrintTitles="1" createdVersion="3" indent="0" outline="1" outlineData="1" multipleFieldFilters="0" chartFormat="8" rowHeaderCaption="LINEA">
  <location ref="B10:H52" firstHeaderRow="1" firstDataRow="2" firstDataCol="1" rowPageCount="3" colPageCount="1"/>
  <pivotFields count="20">
    <pivotField showAll="0"/>
    <pivotField axis="axisRow" showAll="0">
      <items count="76">
        <item x="16"/>
        <item x="20"/>
        <item x="44"/>
        <item x="5"/>
        <item x="0"/>
        <item x="7"/>
        <item x="10"/>
        <item x="15"/>
        <item m="1" x="46"/>
        <item x="26"/>
        <item x="14"/>
        <item x="24"/>
        <item x="9"/>
        <item x="1"/>
        <item x="17"/>
        <item x="11"/>
        <item x="43"/>
        <item x="4"/>
        <item x="34"/>
        <item x="32"/>
        <item x="33"/>
        <item x="42"/>
        <item x="39"/>
        <item x="37"/>
        <item x="6"/>
        <item x="38"/>
        <item m="1" x="73"/>
        <item x="3"/>
        <item m="1" x="54"/>
        <item x="30"/>
        <item x="27"/>
        <item x="12"/>
        <item x="19"/>
        <item m="1" x="62"/>
        <item m="1" x="63"/>
        <item m="1" x="56"/>
        <item x="40"/>
        <item m="1" x="55"/>
        <item m="1" x="50"/>
        <item x="21"/>
        <item x="35"/>
        <item m="1" x="53"/>
        <item x="31"/>
        <item x="8"/>
        <item x="18"/>
        <item x="23"/>
        <item x="22"/>
        <item x="28"/>
        <item x="36"/>
        <item m="1" x="67"/>
        <item m="1" x="70"/>
        <item x="41"/>
        <item x="29"/>
        <item m="1" x="59"/>
        <item x="13"/>
        <item m="1" x="64"/>
        <item m="1" x="52"/>
        <item m="1" x="47"/>
        <item m="1" x="48"/>
        <item m="1" x="60"/>
        <item x="45"/>
        <item m="1" x="57"/>
        <item m="1" x="51"/>
        <item m="1" x="71"/>
        <item m="1" x="61"/>
        <item x="25"/>
        <item m="1" x="68"/>
        <item m="1" x="74"/>
        <item m="1" x="72"/>
        <item m="1" x="58"/>
        <item m="1" x="49"/>
        <item m="1" x="65"/>
        <item m="1" x="66"/>
        <item m="1" x="69"/>
        <item x="2"/>
        <item t="default"/>
      </items>
    </pivotField>
    <pivotField showAll="0"/>
    <pivotField axis="axisRow" showAll="0" sortType="descending">
      <items count="38">
        <item sd="0" m="1" x="27"/>
        <item sd="0" x="12"/>
        <item sd="0" x="22"/>
        <item sd="0" x="7"/>
        <item sd="0" x="2"/>
        <item sd="0" x="3"/>
        <item sd="0" x="0"/>
        <item sd="0" x="11"/>
        <item sd="0" x="6"/>
        <item sd="0" x="25"/>
        <item sd="0" x="1"/>
        <item sd="0" x="14"/>
        <item sd="0" x="15"/>
        <item sd="0" x="16"/>
        <item sd="0" x="5"/>
        <item sd="0" x="13"/>
        <item sd="0" x="23"/>
        <item sd="0" x="21"/>
        <item sd="0" m="1" x="33"/>
        <item sd="0" m="1" x="28"/>
        <item sd="0" x="24"/>
        <item sd="0" x="19"/>
        <item sd="0" x="10"/>
        <item sd="0" m="1" x="36"/>
        <item sd="0" x="20"/>
        <item m="1" x="30"/>
        <item x="8"/>
        <item m="1" x="32"/>
        <item m="1" x="29"/>
        <item m="1" x="35"/>
        <item x="9"/>
        <item m="1" x="34"/>
        <item x="18"/>
        <item x="4"/>
        <item x="26"/>
        <item m="1" x="31"/>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axis="axisCol" showAll="0">
      <items count="19">
        <item m="1" x="7"/>
        <item m="1" x="11"/>
        <item x="4"/>
        <item m="1" x="8"/>
        <item m="1" x="5"/>
        <item m="1" x="9"/>
        <item m="1" x="13"/>
        <item x="1"/>
        <item m="1" x="17"/>
        <item m="1" x="15"/>
        <item m="1" x="14"/>
        <item m="1" x="16"/>
        <item m="1" x="10"/>
        <item m="1" x="6"/>
        <item x="3"/>
        <item x="0"/>
        <item x="2"/>
        <item m="1" x="12"/>
        <item t="default"/>
      </items>
    </pivotField>
    <pivotField axis="axisPage" showAll="0">
      <items count="52">
        <item x="2"/>
        <item m="1" x="34"/>
        <item m="1" x="24"/>
        <item m="1" x="15"/>
        <item m="1" x="4"/>
        <item m="1" x="44"/>
        <item m="1" x="14"/>
        <item m="1" x="33"/>
        <item m="1" x="50"/>
        <item m="1" x="23"/>
        <item m="1" x="43"/>
        <item m="1" x="13"/>
        <item m="1" x="32"/>
        <item m="1" x="49"/>
        <item m="1" x="38"/>
        <item m="1" x="22"/>
        <item m="1" x="8"/>
        <item m="1" x="3"/>
        <item m="1" x="42"/>
        <item m="1" x="28"/>
        <item m="1" x="12"/>
        <item m="1" x="46"/>
        <item m="1" x="31"/>
        <item m="1" x="18"/>
        <item m="1" x="48"/>
        <item m="1" x="37"/>
        <item m="1" x="21"/>
        <item m="1" x="7"/>
        <item m="1" x="41"/>
        <item m="1" x="27"/>
        <item m="1" x="11"/>
        <item m="1" x="5"/>
        <item m="1" x="39"/>
        <item m="1" x="30"/>
        <item m="1" x="25"/>
        <item m="1" x="17"/>
        <item m="1" x="9"/>
        <item m="1" x="47"/>
        <item m="1" x="45"/>
        <item m="1" x="36"/>
        <item m="1" x="29"/>
        <item m="1" x="20"/>
        <item m="1" x="16"/>
        <item m="1" x="6"/>
        <item m="1" x="40"/>
        <item m="1" x="35"/>
        <item m="1" x="26"/>
        <item m="1" x="19"/>
        <item m="1" x="10"/>
        <item x="0"/>
        <item x="1"/>
        <item t="default"/>
      </items>
    </pivotField>
    <pivotField axis="axisPage" multipleItemSelectionAllowed="1" showAll="0" defaultSubtotal="0">
      <items count="14">
        <item m="1" x="1"/>
        <item x="0"/>
        <item m="1" x="11"/>
        <item m="1" x="12"/>
        <item m="1" x="4"/>
        <item m="1" x="2"/>
        <item m="1" x="6"/>
        <item m="1" x="8"/>
        <item m="1" x="7"/>
        <item m="1" x="13"/>
        <item m="1" x="9"/>
        <item m="1" x="10"/>
        <item m="1" x="3"/>
        <item m="1" x="5"/>
      </items>
    </pivotField>
    <pivotField axis="axisPage" multipleItemSelectionAllowed="1" showAll="0">
      <items count="5">
        <item x="0"/>
        <item x="2"/>
        <item x="1"/>
        <item m="1" x="3"/>
        <item t="default"/>
      </items>
    </pivotField>
    <pivotField showAll="0"/>
    <pivotField showAll="0"/>
  </pivotFields>
  <rowFields count="2">
    <field x="3"/>
    <field x="1"/>
  </rowFields>
  <rowItems count="41">
    <i>
      <x v="21"/>
    </i>
    <i>
      <x v="26"/>
    </i>
    <i r="1">
      <x v="29"/>
    </i>
    <i r="1">
      <x v="43"/>
    </i>
    <i r="1">
      <x v="54"/>
    </i>
    <i>
      <x v="1"/>
    </i>
    <i>
      <x v="15"/>
    </i>
    <i>
      <x v="32"/>
    </i>
    <i r="1">
      <x v="25"/>
    </i>
    <i r="1">
      <x v="29"/>
    </i>
    <i r="1">
      <x v="43"/>
    </i>
    <i>
      <x v="30"/>
    </i>
    <i r="1">
      <x v="29"/>
    </i>
    <i r="1">
      <x v="40"/>
    </i>
    <i r="1">
      <x v="43"/>
    </i>
    <i r="1">
      <x v="54"/>
    </i>
    <i>
      <x v="3"/>
    </i>
    <i>
      <x v="7"/>
    </i>
    <i>
      <x v="10"/>
    </i>
    <i>
      <x v="8"/>
    </i>
    <i>
      <x v="22"/>
    </i>
    <i>
      <x v="6"/>
    </i>
    <i>
      <x v="14"/>
    </i>
    <i>
      <x v="11"/>
    </i>
    <i>
      <x v="2"/>
    </i>
    <i>
      <x v="5"/>
    </i>
    <i>
      <x v="12"/>
    </i>
    <i>
      <x v="9"/>
    </i>
    <i>
      <x v="33"/>
    </i>
    <i r="1">
      <x v="74"/>
    </i>
    <i>
      <x v="4"/>
    </i>
    <i>
      <x v="13"/>
    </i>
    <i>
      <x v="17"/>
    </i>
    <i>
      <x v="24"/>
    </i>
    <i>
      <x v="20"/>
    </i>
    <i>
      <x v="16"/>
    </i>
    <i>
      <x v="34"/>
    </i>
    <i r="1">
      <x v="60"/>
    </i>
    <i>
      <x v="36"/>
    </i>
    <i r="1">
      <x v="65"/>
    </i>
    <i t="grand">
      <x/>
    </i>
  </rowItems>
  <colFields count="1">
    <field x="14"/>
  </colFields>
  <colItems count="6">
    <i>
      <x v="2"/>
    </i>
    <i>
      <x v="7"/>
    </i>
    <i>
      <x v="14"/>
    </i>
    <i>
      <x v="15"/>
    </i>
    <i>
      <x v="16"/>
    </i>
    <i t="grand">
      <x/>
    </i>
  </colItems>
  <pageFields count="3">
    <pageField fld="16" hier="-1"/>
    <pageField fld="15" hier="-1"/>
    <pageField fld="17" hier="-1"/>
  </pageFields>
  <dataFields count="1">
    <dataField name="Suma de min" fld="12" baseField="0" baseItem="0"/>
  </dataFields>
  <formats count="4">
    <format dxfId="22">
      <pivotArea outline="0" collapsedLevelsAreSubtotals="1" fieldPosition="0"/>
    </format>
    <format dxfId="21">
      <pivotArea outline="0" collapsedLevelsAreSubtotals="1" fieldPosition="0"/>
    </format>
    <format dxfId="20">
      <pivotArea dataOnly="0" labelOnly="1" outline="0" axis="axisValues" fieldPosition="0"/>
    </format>
    <format dxfId="19">
      <pivotArea dataOnly="0" labelOnly="1" outline="0" fieldPosition="0">
        <references count="1">
          <reference field="16" count="0"/>
        </references>
      </pivotArea>
    </format>
  </formats>
  <chartFormats count="19">
    <chartFormat chart="5" format="6" series="1">
      <pivotArea type="data" outline="0" fieldPosition="0">
        <references count="1">
          <reference field="4294967294" count="1" selected="0">
            <x v="0"/>
          </reference>
        </references>
      </pivotArea>
    </chartFormat>
    <chartFormat chart="7" format="13" series="1">
      <pivotArea type="data" outline="0" fieldPosition="0">
        <references count="2">
          <reference field="4294967294" count="1" selected="0">
            <x v="0"/>
          </reference>
          <reference field="14" count="1" selected="0">
            <x v="0"/>
          </reference>
        </references>
      </pivotArea>
    </chartFormat>
    <chartFormat chart="7" format="14" series="1">
      <pivotArea type="data" outline="0" fieldPosition="0">
        <references count="2">
          <reference field="4294967294" count="1" selected="0">
            <x v="0"/>
          </reference>
          <reference field="14" count="1" selected="0">
            <x v="1"/>
          </reference>
        </references>
      </pivotArea>
    </chartFormat>
    <chartFormat chart="7" format="15" series="1">
      <pivotArea type="data" outline="0" fieldPosition="0">
        <references count="2">
          <reference field="4294967294" count="1" selected="0">
            <x v="0"/>
          </reference>
          <reference field="14" count="1" selected="0">
            <x v="2"/>
          </reference>
        </references>
      </pivotArea>
    </chartFormat>
    <chartFormat chart="7" format="16" series="1">
      <pivotArea type="data" outline="0" fieldPosition="0">
        <references count="2">
          <reference field="4294967294" count="1" selected="0">
            <x v="0"/>
          </reference>
          <reference field="14" count="1" selected="0">
            <x v="3"/>
          </reference>
        </references>
      </pivotArea>
    </chartFormat>
    <chartFormat chart="7" format="17" series="1">
      <pivotArea type="data" outline="0" fieldPosition="0">
        <references count="2">
          <reference field="4294967294" count="1" selected="0">
            <x v="0"/>
          </reference>
          <reference field="14" count="1" selected="0">
            <x v="4"/>
          </reference>
        </references>
      </pivotArea>
    </chartFormat>
    <chartFormat chart="7" format="19" series="1">
      <pivotArea type="data" outline="0" fieldPosition="0">
        <references count="2">
          <reference field="4294967294" count="1" selected="0">
            <x v="0"/>
          </reference>
          <reference field="14" count="1" selected="0">
            <x v="5"/>
          </reference>
        </references>
      </pivotArea>
    </chartFormat>
    <chartFormat chart="7" format="20" series="1">
      <pivotArea type="data" outline="0" fieldPosition="0">
        <references count="2">
          <reference field="4294967294" count="1" selected="0">
            <x v="0"/>
          </reference>
          <reference field="14" count="1" selected="0">
            <x v="6"/>
          </reference>
        </references>
      </pivotArea>
    </chartFormat>
    <chartFormat chart="7" format="25" series="1">
      <pivotArea type="data" outline="0" fieldPosition="0">
        <references count="2">
          <reference field="4294967294" count="1" selected="0">
            <x v="0"/>
          </reference>
          <reference field="14" count="1" selected="0">
            <x v="7"/>
          </reference>
        </references>
      </pivotArea>
    </chartFormat>
    <chartFormat chart="7" format="28" series="1">
      <pivotArea type="data" outline="0" fieldPosition="0">
        <references count="2">
          <reference field="4294967294" count="1" selected="0">
            <x v="0"/>
          </reference>
          <reference field="14" count="1" selected="0">
            <x v="8"/>
          </reference>
        </references>
      </pivotArea>
    </chartFormat>
    <chartFormat chart="7" format="31" series="1">
      <pivotArea type="data" outline="0" fieldPosition="0">
        <references count="2">
          <reference field="4294967294" count="1" selected="0">
            <x v="0"/>
          </reference>
          <reference field="14" count="1" selected="0">
            <x v="9"/>
          </reference>
        </references>
      </pivotArea>
    </chartFormat>
    <chartFormat chart="7" format="33" series="1">
      <pivotArea type="data" outline="0" fieldPosition="0">
        <references count="2">
          <reference field="4294967294" count="1" selected="0">
            <x v="0"/>
          </reference>
          <reference field="14" count="1" selected="0">
            <x v="10"/>
          </reference>
        </references>
      </pivotArea>
    </chartFormat>
    <chartFormat chart="7" format="36" series="1">
      <pivotArea type="data" outline="0" fieldPosition="0">
        <references count="2">
          <reference field="4294967294" count="1" selected="0">
            <x v="0"/>
          </reference>
          <reference field="14" count="1" selected="0">
            <x v="11"/>
          </reference>
        </references>
      </pivotArea>
    </chartFormat>
    <chartFormat chart="7" format="37" series="1">
      <pivotArea type="data" outline="0" fieldPosition="0">
        <references count="2">
          <reference field="4294967294" count="1" selected="0">
            <x v="0"/>
          </reference>
          <reference field="14" count="1" selected="0">
            <x v="12"/>
          </reference>
        </references>
      </pivotArea>
    </chartFormat>
    <chartFormat chart="7" format="38" series="1">
      <pivotArea type="data" outline="0" fieldPosition="0">
        <references count="2">
          <reference field="4294967294" count="1" selected="0">
            <x v="0"/>
          </reference>
          <reference field="14" count="1" selected="0">
            <x v="14"/>
          </reference>
        </references>
      </pivotArea>
    </chartFormat>
    <chartFormat chart="7" format="39" series="1">
      <pivotArea type="data" outline="0" fieldPosition="0">
        <references count="2">
          <reference field="4294967294" count="1" selected="0">
            <x v="0"/>
          </reference>
          <reference field="14" count="1" selected="0">
            <x v="13"/>
          </reference>
        </references>
      </pivotArea>
    </chartFormat>
    <chartFormat chart="7" format="40" series="1">
      <pivotArea type="data" outline="0" fieldPosition="0">
        <references count="2">
          <reference field="4294967294" count="1" selected="0">
            <x v="0"/>
          </reference>
          <reference field="14" count="1" selected="0">
            <x v="15"/>
          </reference>
        </references>
      </pivotArea>
    </chartFormat>
    <chartFormat chart="7" format="41" series="1">
      <pivotArea type="data" outline="0" fieldPosition="0">
        <references count="2">
          <reference field="4294967294" count="1" selected="0">
            <x v="0"/>
          </reference>
          <reference field="14" count="1" selected="0">
            <x v="16"/>
          </reference>
        </references>
      </pivotArea>
    </chartFormat>
    <chartFormat chart="7" format="42" series="1">
      <pivotArea type="data" outline="0" fieldPosition="0">
        <references count="2">
          <reference field="4294967294" count="1" selected="0">
            <x v="0"/>
          </reference>
          <reference field="14" count="1" selected="0">
            <x v="1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607D30-ACA2-4A50-9EB4-3B9E788EA3C9}" name="Tabla dinámica1" cacheId="34" applyNumberFormats="0" applyBorderFormats="0" applyFontFormats="0" applyPatternFormats="0" applyAlignmentFormats="0" applyWidthHeightFormats="1" dataCaption="Valores" updatedVersion="6" minRefreshableVersion="3" showCalcMbrs="0" useAutoFormatting="1" itemPrintTitles="1" createdVersion="3" indent="0" outline="1" outlineData="1" multipleFieldFilters="0" chartFormat="6" rowHeaderCaption="LINEA">
  <location ref="B10:D36" firstHeaderRow="1" firstDataRow="2" firstDataCol="1" rowPageCount="2" colPageCount="1"/>
  <pivotFields count="22">
    <pivotField showAll="0"/>
    <pivotField axis="axisRow" showAll="0">
      <items count="50">
        <item x="7"/>
        <item x="1"/>
        <item x="4"/>
        <item x="5"/>
        <item x="0"/>
        <item x="6"/>
        <item x="3"/>
        <item x="2"/>
        <item m="1" x="48"/>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axis="axisRow" showAll="0">
      <items count="26">
        <item sd="0" m="1" x="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axis="axisPage" showAll="0">
      <items count="11">
        <item x="0"/>
        <item x="1"/>
        <item x="2"/>
        <item x="3"/>
        <item x="4"/>
        <item x="5"/>
        <item x="6"/>
        <item x="7"/>
        <item x="8"/>
        <item x="9"/>
        <item t="default"/>
      </items>
    </pivotField>
    <pivotField axis="axisPage" multipleItemSelectionAllowed="1" showAll="0" defaultSubtotal="0">
      <items count="4">
        <item h="1" m="1" x="3"/>
        <item x="0"/>
        <item x="1"/>
        <item h="1" x="2"/>
      </items>
    </pivotField>
    <pivotField showAll="0"/>
    <pivotField showAll="0"/>
    <pivotField showAll="0"/>
  </pivotFields>
  <rowFields count="2">
    <field x="3"/>
    <field x="1"/>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2">
    <pageField fld="18" hier="-1"/>
    <pageField fld="17" hier="-1"/>
  </pageFields>
  <dataFields count="2">
    <dataField name="Suma de min" fld="12" baseField="0" baseItem="0"/>
    <dataField name="Intervenciones" fld="16" subtotal="count" baseField="3" baseItem="1"/>
  </dataFields>
  <formats count="4">
    <format dxfId="18">
      <pivotArea outline="0" collapsedLevelsAreSubtotals="1" fieldPosition="0"/>
    </format>
    <format dxfId="17">
      <pivotArea outline="0" collapsedLevelsAreSubtotals="1" fieldPosition="0"/>
    </format>
    <format dxfId="16">
      <pivotArea dataOnly="0" labelOnly="1" outline="0" axis="axisValues" fieldPosition="0"/>
    </format>
    <format dxfId="15">
      <pivotArea dataOnly="0" labelOnly="1" outline="0" fieldPosition="0">
        <references count="1">
          <reference field="18" count="0"/>
        </references>
      </pivotArea>
    </format>
  </formats>
  <chartFormats count="2">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238BFF-47F5-4CF2-9DB4-54984AAB33CC}" name="Causas" displayName="Causas" ref="A1:W5883" totalsRowShown="0" headerRowDxfId="47" dataDxfId="46">
  <autoFilter ref="A1:W5883" xr:uid="{4B238BFF-47F5-4CF2-9DB4-54984AAB33CC}">
    <filterColumn colId="3">
      <filters>
        <filter val="L48"/>
      </filters>
    </filterColumn>
  </autoFilter>
  <sortState xmlns:xlrd2="http://schemas.microsoft.com/office/spreadsheetml/2017/richdata2" ref="A5574:W5883">
    <sortCondition descending="1" ref="M1:M5883"/>
  </sortState>
  <tableColumns count="23">
    <tableColumn id="2" xr3:uid="{8A71BC36-C600-41E1-BA3E-9BE0586CDA13}" name="parada" dataDxfId="45"/>
    <tableColumn id="4" xr3:uid="{D5BA58CC-56D3-4FC8-AE58-0A2CA4DECFE5}" name="maquina" dataDxfId="44"/>
    <tableColumn id="7" xr3:uid="{3AB6CDBB-C4AE-4994-8517-D1FC87D0812E}" name="empresa" dataDxfId="43"/>
    <tableColumn id="8" xr3:uid="{1446BB11-5AAC-4653-9249-0C110BC8C118}" name="linea" dataDxfId="42"/>
    <tableColumn id="17" xr3:uid="{B2D26CCF-B6D7-4803-A6F1-C7D9D7F036AE}" name="maquina2" dataDxfId="41"/>
    <tableColumn id="18" xr3:uid="{D04D04E2-9DC5-46DA-8835-639E4AEEA255}" name="nombre" dataDxfId="40"/>
    <tableColumn id="19" xr3:uid="{5CB6B92D-B7AC-4542-B7EA-022872F369CF}" name="causa_parada_descripcion" dataDxfId="39"/>
    <tableColumn id="20" xr3:uid="{1BFD014E-F738-42C6-9799-BA60835259D8}" name="parada_fecha" dataDxfId="38"/>
    <tableColumn id="9" xr3:uid="{A666549A-41D7-4B0D-9A3F-B84486E83E29}" name="parada_hora" dataDxfId="37"/>
    <tableColumn id="10" xr3:uid="{7B59CE85-3409-47D8-8D44-D7E4A7458207}" name="resolucion_fecha" dataDxfId="36"/>
    <tableColumn id="11" xr3:uid="{7EE4D507-A318-4432-ACBE-4696E19F07C6}" name="resolucion_hora" dataDxfId="35"/>
    <tableColumn id="12" xr3:uid="{A34F30E6-CDFD-4479-84B9-899D4EFE2625}" name="parada_duracion" dataDxfId="34"/>
    <tableColumn id="13" xr3:uid="{87EFFAD4-DBEF-4D8B-84A7-7FF88760C4CC}" name="min" dataDxfId="33">
      <calculatedColumnFormula>Causas[[#This Row],[parada_duracion]]/60</calculatedColumnFormula>
    </tableColumn>
    <tableColumn id="16" xr3:uid="{1D738E17-E2F5-44CC-91EB-73158F261EC6}" name="causa" dataDxfId="32"/>
    <tableColumn id="1" xr3:uid="{AB8DFB5F-EDE9-4F55-9C63-A747AA3F56A5}" name="detalle" dataDxfId="31"/>
    <tableColumn id="5" xr3:uid="{F76237EB-50B7-4C96-915D-466A094DBBD4}" name="N° semana" dataDxfId="30">
      <calculatedColumnFormula>WEEKNUM(Causas[[#This Row],[resolucion_fecha]],16)</calculatedColumnFormula>
    </tableColumn>
    <tableColumn id="21" xr3:uid="{79CD3060-E71E-4662-9A39-4E886465C52B}" name="Mes" dataDxfId="29">
      <calculatedColumnFormula>TEXT(Causas[[#This Row],[resolucion_fecha]],"MMMM")</calculatedColumnFormula>
    </tableColumn>
    <tableColumn id="23" xr3:uid="{17F8BA38-28E9-4CEC-9B5F-FD6AAD76BF77}" name="Turno" dataDxfId="28">
      <calculatedColumnFormula>IF(I2&gt;TIME(22,0,0),"N",IF(I2&lt;TIME(6,0,0),"N",IF(I2&gt;TIME(14,0,0),"T",IF(I2&gt;=TIME(6,0,0),"M","-"))))</calculatedColumnFormula>
    </tableColumn>
    <tableColumn id="6" xr3:uid="{1EE5F047-5D76-44B1-A89E-C483D47E6C87}" name="TECNICO" dataDxfId="27"/>
    <tableColumn id="24" xr3:uid="{6FD44AAB-9166-46A2-BDF5-751EFCA64A2A}" name="Con repuesto ( si / no)" dataDxfId="26"/>
    <tableColumn id="26" xr3:uid="{46E38AF2-6C84-4563-8786-DEDC18B992B0}" name="OT" dataDxfId="25"/>
    <tableColumn id="15" xr3:uid="{3496C4EC-09A6-4F61-B4AA-2A5782A829B5}" name="costo MOD" dataDxfId="24"/>
    <tableColumn id="25" xr3:uid="{BA35A74A-7A04-4083-AB8E-B13A0A1D92C5}" name="costo de repuesto" dataDxfId="23"/>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3A92BD0-12CF-43DC-B161-32A35582D78D}" name="Tabla66" displayName="Tabla66" ref="A3:L79" totalsRowShown="0" headerRowDxfId="14" dataDxfId="13" tableBorderDxfId="12" headerRowCellStyle="Título 3 2" dataCellStyle="Normal 3">
  <autoFilter ref="A3:L79" xr:uid="{8B0315A0-0B32-4DA9-8A0F-A28F169DC95F}"/>
  <sortState xmlns:xlrd2="http://schemas.microsoft.com/office/spreadsheetml/2017/richdata2" ref="A8:L79">
    <sortCondition ref="A3:A79"/>
  </sortState>
  <tableColumns count="12">
    <tableColumn id="1" xr3:uid="{E7274E5D-E776-4B32-8F56-5EE258701551}" name="NA" dataDxfId="11" dataCellStyle="Normal 3"/>
    <tableColumn id="2" xr3:uid="{557702BD-1079-47E4-8D27-621CF6E67C96}" name="LÍNEA" dataDxfId="10" dataCellStyle="Normal 3"/>
    <tableColumn id="4" xr3:uid="{E3C871ED-7BB0-4D63-BA1D-17B61CC33ECC}" name="DESCRIPCIÓN" dataDxfId="9" dataCellStyle="Normal 3"/>
    <tableColumn id="8" xr3:uid="{6A6B24A4-4C54-4252-AA82-AC382387AE48}" name="SEMANA DE PRODUCCIÓN" dataDxfId="8" dataCellStyle="Normal 3"/>
    <tableColumn id="11" xr3:uid="{FD7C9C8F-AA55-41F0-9AE1-883F10A97029}" name="RESPONSABLE" dataDxfId="7" dataCellStyle="Normal 3"/>
    <tableColumn id="12" xr3:uid="{C009FE02-3F50-45B6-BE6B-95EE3B4174AC}" name="DESCRIPCIÓN DE  LA ACCIÓN " dataDxfId="6" dataCellStyle="Actividad"/>
    <tableColumn id="20" xr3:uid="{AC8FE9BF-3E6A-4CC7-8777-983141A5E2C9}" name="Comentarios de seguimiento" dataDxfId="5" dataCellStyle="Actividad"/>
    <tableColumn id="13" xr3:uid="{22817EDD-6401-4687-AE99-C0E3ADF3AC5A}" name="INICIO DEL PLAN" dataDxfId="4" dataCellStyle="Normal 3"/>
    <tableColumn id="16" xr3:uid="{CAD2B03A-F471-4070-B85C-8BB26BEC4036}" name="INICIO REAL" dataDxfId="3" dataCellStyle="Normal 3"/>
    <tableColumn id="17" xr3:uid="{056EF7D5-0959-4684-85B1-5ABAF325D680}" name=" CIERRE REAL" dataDxfId="2" dataCellStyle="Normal 3"/>
    <tableColumn id="18" xr3:uid="{3117F2E1-78FF-4A88-A86B-B9CC66CC5ECC}" name="DURACIÓN REAL" dataDxfId="1" dataCellStyle="Normal 3"/>
    <tableColumn id="19" xr3:uid="{5AEEF2DA-197D-4B4D-9F70-BA94FA6C3C77}" name="RESUELTO ( X)" dataDxfId="0" dataCellStyle="Normal 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3F460-638F-4F88-A803-0BC005A2F78E}">
  <sheetPr codeName="Hoja1">
    <pageSetUpPr fitToPage="1"/>
  </sheetPr>
  <dimension ref="B7:O15"/>
  <sheetViews>
    <sheetView zoomScale="85" zoomScaleNormal="85" workbookViewId="0">
      <selection activeCell="F7" sqref="F7"/>
    </sheetView>
  </sheetViews>
  <sheetFormatPr baseColWidth="10" defaultColWidth="11.42578125" defaultRowHeight="15" x14ac:dyDescent="0.25"/>
  <cols>
    <col min="1" max="1" width="3.85546875" customWidth="1"/>
    <col min="2" max="2" width="12.5703125" bestFit="1" customWidth="1"/>
    <col min="3" max="3" width="22.42578125" bestFit="1" customWidth="1"/>
    <col min="4" max="4" width="9.42578125" bestFit="1" customWidth="1"/>
    <col min="5" max="5" width="8.85546875" bestFit="1" customWidth="1"/>
    <col min="6" max="6" width="9.5703125" bestFit="1" customWidth="1"/>
    <col min="7" max="7" width="7.28515625" bestFit="1" customWidth="1"/>
    <col min="8" max="8" width="12.42578125" bestFit="1" customWidth="1"/>
    <col min="9" max="9" width="16.140625" bestFit="1" customWidth="1"/>
    <col min="10" max="11" width="12.5703125" bestFit="1" customWidth="1"/>
    <col min="12" max="12" width="19.42578125" bestFit="1" customWidth="1"/>
    <col min="13" max="13" width="16.140625" bestFit="1" customWidth="1"/>
    <col min="14" max="14" width="12.5703125" bestFit="1" customWidth="1"/>
  </cols>
  <sheetData>
    <row r="7" spans="2:15" x14ac:dyDescent="0.25">
      <c r="B7" s="1" t="s">
        <v>0</v>
      </c>
      <c r="C7" s="7" t="s">
        <v>1</v>
      </c>
    </row>
    <row r="8" spans="2:15" x14ac:dyDescent="0.25">
      <c r="B8" s="1" t="s">
        <v>2</v>
      </c>
      <c r="C8" t="s">
        <v>3</v>
      </c>
    </row>
    <row r="10" spans="2:15" x14ac:dyDescent="0.25">
      <c r="B10" s="1" t="s">
        <v>4</v>
      </c>
      <c r="C10" s="1" t="s">
        <v>5</v>
      </c>
    </row>
    <row r="11" spans="2:15" x14ac:dyDescent="0.25">
      <c r="B11" s="1" t="s">
        <v>6</v>
      </c>
      <c r="C11" t="s">
        <v>7</v>
      </c>
      <c r="D11" t="s">
        <v>8</v>
      </c>
      <c r="E11" t="s">
        <v>9</v>
      </c>
      <c r="F11" t="s">
        <v>10</v>
      </c>
      <c r="G11" t="s">
        <v>11</v>
      </c>
      <c r="H11" t="s">
        <v>12</v>
      </c>
      <c r="I11" t="s">
        <v>13</v>
      </c>
      <c r="J11" t="s">
        <v>14</v>
      </c>
      <c r="L11" t="s">
        <v>15</v>
      </c>
      <c r="M11" t="s">
        <v>16</v>
      </c>
      <c r="N11" t="s">
        <v>17</v>
      </c>
    </row>
    <row r="12" spans="2:15" x14ac:dyDescent="0.25">
      <c r="B12" s="2" t="s">
        <v>18</v>
      </c>
      <c r="C12" s="8">
        <v>1843.7166666666667</v>
      </c>
      <c r="D12" s="8">
        <v>2647.5166666666664</v>
      </c>
      <c r="E12" s="8">
        <v>679.21666666666658</v>
      </c>
      <c r="F12" s="8">
        <v>999.33333333333326</v>
      </c>
      <c r="G12" s="8"/>
      <c r="H12" s="8"/>
      <c r="I12" s="8"/>
      <c r="J12" s="8">
        <v>6169.7833333333328</v>
      </c>
      <c r="L12" s="6">
        <f>GETPIVOTDATA("min",$B$10,"Turno","M")/60</f>
        <v>102.82972222222222</v>
      </c>
      <c r="M12" s="17">
        <f>L12/22</f>
        <v>4.6740782828282823</v>
      </c>
    </row>
    <row r="13" spans="2:15" x14ac:dyDescent="0.25">
      <c r="B13" s="2" t="s">
        <v>19</v>
      </c>
      <c r="C13" s="8">
        <v>572.65</v>
      </c>
      <c r="D13" s="8">
        <v>900.00000000000011</v>
      </c>
      <c r="E13" s="8"/>
      <c r="F13" s="8">
        <v>1096.4333333333334</v>
      </c>
      <c r="G13" s="8"/>
      <c r="H13" s="8"/>
      <c r="I13" s="8"/>
      <c r="J13" s="8">
        <v>2569.0833333333335</v>
      </c>
      <c r="L13" s="6">
        <f>GETPIVOTDATA("min",$B$10,"Turno","N")/60</f>
        <v>42.81805555555556</v>
      </c>
      <c r="M13" s="17">
        <f>L13/22</f>
        <v>1.9462752525252527</v>
      </c>
    </row>
    <row r="14" spans="2:15" x14ac:dyDescent="0.25">
      <c r="B14" s="2" t="s">
        <v>20</v>
      </c>
      <c r="C14" s="8">
        <v>1270.4333333333336</v>
      </c>
      <c r="D14" s="8">
        <v>2649.0666666666666</v>
      </c>
      <c r="E14" s="8">
        <v>40.450000000000003</v>
      </c>
      <c r="F14" s="8">
        <v>1318.2</v>
      </c>
      <c r="G14" s="8">
        <v>29.983333333333334</v>
      </c>
      <c r="H14" s="8">
        <v>427.48333333333335</v>
      </c>
      <c r="I14" s="8">
        <v>45.55</v>
      </c>
      <c r="J14" s="8">
        <v>5781.166666666667</v>
      </c>
      <c r="L14" s="6">
        <f>GETPIVOTDATA("min",$B$10,"Turno","T")/60</f>
        <v>96.352777777777789</v>
      </c>
      <c r="M14" s="17">
        <f>L14/22</f>
        <v>4.3796717171717177</v>
      </c>
      <c r="N14" s="8">
        <v>4</v>
      </c>
      <c r="O14" s="6">
        <f>L14/(N14*8)</f>
        <v>3.0110243055555559</v>
      </c>
    </row>
    <row r="15" spans="2:15" x14ac:dyDescent="0.25">
      <c r="B15" s="2" t="s">
        <v>14</v>
      </c>
      <c r="C15" s="8">
        <v>3686.8</v>
      </c>
      <c r="D15" s="8">
        <v>6196.583333333333</v>
      </c>
      <c r="E15" s="8">
        <v>719.66666666666663</v>
      </c>
      <c r="F15" s="8">
        <v>3413.9666666666662</v>
      </c>
      <c r="G15" s="8">
        <v>29.983333333333334</v>
      </c>
      <c r="H15" s="8">
        <v>427.48333333333335</v>
      </c>
      <c r="I15" s="8">
        <v>45.55</v>
      </c>
      <c r="J15" s="8">
        <v>14520.033333333333</v>
      </c>
    </row>
  </sheetData>
  <pageMargins left="0.70866141732283472" right="0.70866141732283472" top="0.51" bottom="0.74803149606299213" header="0.31496062992125984" footer="0.31496062992125984"/>
  <pageSetup scale="75"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9E7FA-9A41-4DF2-984D-9BD5D718E99A}">
  <dimension ref="A3:D9"/>
  <sheetViews>
    <sheetView workbookViewId="0">
      <selection activeCell="A3" sqref="A3"/>
    </sheetView>
  </sheetViews>
  <sheetFormatPr baseColWidth="10" defaultRowHeight="15" x14ac:dyDescent="0.25"/>
  <cols>
    <col min="1" max="1" width="17.5703125" bestFit="1" customWidth="1"/>
    <col min="2" max="2" width="16.5703125" bestFit="1" customWidth="1"/>
    <col min="3" max="3" width="24" bestFit="1" customWidth="1"/>
    <col min="4" max="4" width="15" bestFit="1" customWidth="1"/>
  </cols>
  <sheetData>
    <row r="3" spans="1:4" x14ac:dyDescent="0.25">
      <c r="A3" s="1" t="s">
        <v>1901</v>
      </c>
      <c r="B3" t="s">
        <v>1903</v>
      </c>
      <c r="C3" t="s">
        <v>1902</v>
      </c>
      <c r="D3" t="s">
        <v>1904</v>
      </c>
    </row>
    <row r="4" spans="1:4" x14ac:dyDescent="0.25">
      <c r="A4" s="2" t="s">
        <v>52</v>
      </c>
      <c r="B4" s="125">
        <v>2177</v>
      </c>
      <c r="C4" s="125">
        <v>7158496</v>
      </c>
      <c r="D4" s="125">
        <v>315189071</v>
      </c>
    </row>
    <row r="5" spans="1:4" x14ac:dyDescent="0.25">
      <c r="A5" s="2" t="s">
        <v>47</v>
      </c>
      <c r="B5" s="125">
        <v>1490</v>
      </c>
      <c r="C5" s="125">
        <v>432185</v>
      </c>
      <c r="D5" s="125">
        <v>215768424</v>
      </c>
    </row>
    <row r="6" spans="1:4" x14ac:dyDescent="0.25">
      <c r="A6" s="2" t="s">
        <v>9</v>
      </c>
      <c r="B6" s="125">
        <v>109</v>
      </c>
      <c r="C6" s="125">
        <v>1078215</v>
      </c>
      <c r="D6" s="125">
        <v>15863229</v>
      </c>
    </row>
    <row r="7" spans="1:4" x14ac:dyDescent="0.25">
      <c r="A7" s="2" t="s">
        <v>72</v>
      </c>
      <c r="B7" s="125">
        <v>419</v>
      </c>
      <c r="C7" s="125">
        <v>2708850</v>
      </c>
      <c r="D7" s="125">
        <v>60633886</v>
      </c>
    </row>
    <row r="8" spans="1:4" x14ac:dyDescent="0.25">
      <c r="A8" s="2" t="s">
        <v>49</v>
      </c>
      <c r="B8" s="125">
        <v>1687</v>
      </c>
      <c r="C8" s="125">
        <v>7784893</v>
      </c>
      <c r="D8" s="125">
        <v>247089204</v>
      </c>
    </row>
    <row r="9" spans="1:4" x14ac:dyDescent="0.25">
      <c r="A9" s="2" t="s">
        <v>14</v>
      </c>
      <c r="B9" s="125">
        <v>5882</v>
      </c>
      <c r="C9" s="125">
        <v>19162639</v>
      </c>
      <c r="D9" s="125">
        <v>854543814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512B9-5359-43E2-98FA-2735F8D5FC07}">
  <dimension ref="A1:B16"/>
  <sheetViews>
    <sheetView tabSelected="1" workbookViewId="0">
      <selection activeCell="A3" sqref="A3:B16"/>
    </sheetView>
  </sheetViews>
  <sheetFormatPr baseColWidth="10" defaultRowHeight="15" x14ac:dyDescent="0.25"/>
  <cols>
    <col min="1" max="1" width="25" bestFit="1" customWidth="1"/>
    <col min="2" max="2" width="12.42578125" bestFit="1" customWidth="1"/>
  </cols>
  <sheetData>
    <row r="1" spans="1:2" x14ac:dyDescent="0.25">
      <c r="A1" s="1" t="s">
        <v>24</v>
      </c>
      <c r="B1" t="s">
        <v>67</v>
      </c>
    </row>
    <row r="3" spans="1:2" x14ac:dyDescent="0.25">
      <c r="A3" s="1" t="s">
        <v>1901</v>
      </c>
      <c r="B3" t="s">
        <v>4</v>
      </c>
    </row>
    <row r="4" spans="1:2" x14ac:dyDescent="0.25">
      <c r="A4" s="2" t="s">
        <v>185</v>
      </c>
      <c r="B4" s="125">
        <v>1008.1500000000001</v>
      </c>
    </row>
    <row r="5" spans="1:2" x14ac:dyDescent="0.25">
      <c r="A5" s="2" t="s">
        <v>203</v>
      </c>
      <c r="B5" s="125">
        <v>2.7333333333333334</v>
      </c>
    </row>
    <row r="6" spans="1:2" x14ac:dyDescent="0.25">
      <c r="A6" s="2" t="s">
        <v>129</v>
      </c>
      <c r="B6" s="125">
        <v>166.01666666666665</v>
      </c>
    </row>
    <row r="7" spans="1:2" x14ac:dyDescent="0.25">
      <c r="A7" s="2" t="s">
        <v>171</v>
      </c>
      <c r="B7" s="125">
        <v>240.86666666666667</v>
      </c>
    </row>
    <row r="8" spans="1:2" x14ac:dyDescent="0.25">
      <c r="A8" s="2" t="s">
        <v>146</v>
      </c>
      <c r="B8" s="125">
        <v>351.86666666666662</v>
      </c>
    </row>
    <row r="9" spans="1:2" x14ac:dyDescent="0.25">
      <c r="A9" s="2" t="s">
        <v>286</v>
      </c>
      <c r="B9" s="125">
        <v>382.23333333333335</v>
      </c>
    </row>
    <row r="10" spans="1:2" x14ac:dyDescent="0.25">
      <c r="A10" s="2" t="s">
        <v>66</v>
      </c>
      <c r="B10" s="125">
        <v>417.68333333333334</v>
      </c>
    </row>
    <row r="11" spans="1:2" x14ac:dyDescent="0.25">
      <c r="A11" s="2" t="s">
        <v>101</v>
      </c>
      <c r="B11" s="125">
        <v>364.2833333333333</v>
      </c>
    </row>
    <row r="12" spans="1:2" x14ac:dyDescent="0.25">
      <c r="A12" s="2" t="s">
        <v>42</v>
      </c>
      <c r="B12" s="125">
        <v>3868.2500000000005</v>
      </c>
    </row>
    <row r="13" spans="1:2" x14ac:dyDescent="0.25">
      <c r="A13" s="2" t="s">
        <v>61</v>
      </c>
      <c r="B13" s="125">
        <v>2019.7666666666664</v>
      </c>
    </row>
    <row r="14" spans="1:2" x14ac:dyDescent="0.25">
      <c r="A14" s="2" t="s">
        <v>390</v>
      </c>
      <c r="B14" s="125">
        <v>393.84999999999997</v>
      </c>
    </row>
    <row r="15" spans="1:2" x14ac:dyDescent="0.25">
      <c r="A15" s="2" t="s">
        <v>79</v>
      </c>
      <c r="B15" s="125">
        <v>158.11666666666665</v>
      </c>
    </row>
    <row r="16" spans="1:2" x14ac:dyDescent="0.25">
      <c r="A16" s="2" t="s">
        <v>14</v>
      </c>
      <c r="B16" s="125">
        <v>9373.8166666666675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BC08-99BC-4603-847A-3DA054290BCB}">
  <sheetPr codeName="Hoja3"/>
  <dimension ref="A1:W5883"/>
  <sheetViews>
    <sheetView zoomScaleNormal="100" workbookViewId="0">
      <pane ySplit="1" topLeftCell="A11" activePane="bottomLeft" state="frozen"/>
      <selection pane="bottomLeft" activeCell="A106" sqref="A106:W5882"/>
    </sheetView>
  </sheetViews>
  <sheetFormatPr baseColWidth="10" defaultColWidth="11.42578125" defaultRowHeight="15" x14ac:dyDescent="0.25"/>
  <cols>
    <col min="1" max="1" width="22.42578125" style="90" customWidth="1"/>
    <col min="2" max="2" width="26.5703125" style="3" bestFit="1" customWidth="1"/>
    <col min="3" max="3" width="26.28515625" style="3" hidden="1" customWidth="1"/>
    <col min="4" max="4" width="13.28515625" style="3" customWidth="1"/>
    <col min="5" max="5" width="12.85546875" style="3" hidden="1" customWidth="1"/>
    <col min="6" max="6" width="15.5703125" style="3" hidden="1" customWidth="1"/>
    <col min="7" max="7" width="26.5703125" style="3" customWidth="1"/>
    <col min="8" max="8" width="16.42578125" style="92" customWidth="1"/>
    <col min="9" max="9" width="15.5703125" style="95" bestFit="1" customWidth="1"/>
    <col min="10" max="10" width="19.85546875" style="92" customWidth="1"/>
    <col min="11" max="11" width="18.42578125" style="90" customWidth="1"/>
    <col min="12" max="12" width="17.7109375" style="3" customWidth="1"/>
    <col min="13" max="13" width="10.5703125" style="5" customWidth="1"/>
    <col min="14" max="14" width="52.42578125" style="20" customWidth="1"/>
    <col min="15" max="15" width="17.7109375" style="4" bestFit="1" customWidth="1"/>
    <col min="16" max="16" width="17.140625" style="4" bestFit="1" customWidth="1"/>
    <col min="17" max="17" width="18" style="56" customWidth="1"/>
    <col min="18" max="18" width="18" style="4" customWidth="1"/>
    <col min="19" max="19" width="17.85546875" style="4" customWidth="1"/>
    <col min="20" max="21" width="35.140625" style="4" customWidth="1"/>
    <col min="22" max="22" width="20.5703125" style="4" bestFit="1" customWidth="1"/>
    <col min="23" max="23" width="28.85546875" style="4" bestFit="1" customWidth="1"/>
    <col min="24" max="24" width="11.42578125" style="4"/>
    <col min="25" max="25" width="20.28515625" style="4" bestFit="1" customWidth="1"/>
    <col min="26" max="16384" width="11.42578125" style="4"/>
  </cols>
  <sheetData>
    <row r="1" spans="1:23" ht="24" customHeight="1" thickBot="1" x14ac:dyDescent="0.3">
      <c r="A1" s="90" t="s">
        <v>21</v>
      </c>
      <c r="B1" s="20" t="s">
        <v>22</v>
      </c>
      <c r="C1" s="20" t="s">
        <v>23</v>
      </c>
      <c r="D1" s="20" t="s">
        <v>24</v>
      </c>
      <c r="E1" s="20" t="s">
        <v>25</v>
      </c>
      <c r="F1" s="20" t="s">
        <v>26</v>
      </c>
      <c r="G1" s="20" t="s">
        <v>27</v>
      </c>
      <c r="H1" s="91" t="s">
        <v>28</v>
      </c>
      <c r="I1" s="94" t="s">
        <v>29</v>
      </c>
      <c r="J1" s="91" t="s">
        <v>30</v>
      </c>
      <c r="K1" s="93" t="s">
        <v>31</v>
      </c>
      <c r="L1" s="21" t="s">
        <v>32</v>
      </c>
      <c r="M1" s="22" t="s">
        <v>33</v>
      </c>
      <c r="N1" s="18" t="s">
        <v>34</v>
      </c>
      <c r="O1" s="15" t="s">
        <v>35</v>
      </c>
      <c r="P1" s="15" t="s">
        <v>2</v>
      </c>
      <c r="Q1" s="55" t="s">
        <v>0</v>
      </c>
      <c r="R1" s="15" t="s">
        <v>36</v>
      </c>
      <c r="S1" s="15" t="s">
        <v>37</v>
      </c>
      <c r="T1" s="3" t="s">
        <v>38</v>
      </c>
      <c r="U1" s="15" t="s">
        <v>39</v>
      </c>
      <c r="V1" s="3" t="s">
        <v>40</v>
      </c>
      <c r="W1" s="3" t="s">
        <v>41</v>
      </c>
    </row>
    <row r="2" spans="1:23" customFormat="1" hidden="1" x14ac:dyDescent="0.25">
      <c r="A2">
        <v>133452</v>
      </c>
      <c r="B2" t="s">
        <v>42</v>
      </c>
      <c r="C2" t="s">
        <v>43</v>
      </c>
      <c r="D2" t="s">
        <v>44</v>
      </c>
      <c r="E2" s="119">
        <v>43405</v>
      </c>
      <c r="F2" t="s">
        <v>45</v>
      </c>
      <c r="G2" t="s">
        <v>46</v>
      </c>
      <c r="H2" s="119">
        <v>44928</v>
      </c>
      <c r="I2" s="120">
        <v>0.3033912037037037</v>
      </c>
      <c r="J2" s="119">
        <v>44928</v>
      </c>
      <c r="K2" s="120">
        <v>0.30997685185185186</v>
      </c>
      <c r="L2">
        <v>569</v>
      </c>
      <c r="M2" s="26">
        <f>Causas[[#This Row],[parada_duracion]]/60</f>
        <v>9.4833333333333325</v>
      </c>
      <c r="N2" s="19" t="s">
        <v>47</v>
      </c>
      <c r="O2" s="19" t="s">
        <v>47</v>
      </c>
      <c r="P2" s="16">
        <f>WEEKNUM(Causas[[#This Row],[resolucion_fecha]],16)</f>
        <v>1</v>
      </c>
      <c r="Q2" s="16" t="str">
        <f>TEXT(Causas[[#This Row],[resolucion_fecha]],"MMMM")</f>
        <v>enero</v>
      </c>
      <c r="R2" s="16" t="str">
        <f t="shared" ref="R2:R65" si="0">IF(I2&gt;TIME(22,0,0),"N",IF(I2&lt;TIME(6,0,0),"N",IF(I2&gt;TIME(14,0,0),"T",IF(I2&gt;=TIME(6,0,0),"M","-"))))</f>
        <v>M</v>
      </c>
      <c r="S2" s="16"/>
      <c r="T2" s="19" t="s">
        <v>47</v>
      </c>
      <c r="U2" s="16"/>
      <c r="V2" s="16"/>
      <c r="W2" s="16"/>
    </row>
    <row r="3" spans="1:23" customFormat="1" hidden="1" x14ac:dyDescent="0.25">
      <c r="A3" s="96">
        <v>133454</v>
      </c>
      <c r="B3" s="96" t="s">
        <v>42</v>
      </c>
      <c r="C3" s="96" t="s">
        <v>43</v>
      </c>
      <c r="D3" s="96" t="s">
        <v>48</v>
      </c>
      <c r="E3" s="97">
        <v>43405</v>
      </c>
      <c r="F3" s="96" t="s">
        <v>45</v>
      </c>
      <c r="G3" s="96" t="s">
        <v>46</v>
      </c>
      <c r="H3" s="97">
        <v>44928</v>
      </c>
      <c r="I3" s="23">
        <v>0.30917824074074074</v>
      </c>
      <c r="J3" s="97">
        <v>44928</v>
      </c>
      <c r="K3" s="23">
        <v>0.33384259259259258</v>
      </c>
      <c r="L3" s="96">
        <v>2131</v>
      </c>
      <c r="M3" s="98">
        <f>Causas[[#This Row],[parada_duracion]]/60</f>
        <v>35.516666666666666</v>
      </c>
      <c r="N3" s="18" t="s">
        <v>49</v>
      </c>
      <c r="O3" s="18" t="s">
        <v>49</v>
      </c>
      <c r="P3" s="99">
        <f>WEEKNUM(Causas[[#This Row],[resolucion_fecha]],16)</f>
        <v>1</v>
      </c>
      <c r="Q3" s="99" t="str">
        <f>TEXT(Causas[[#This Row],[resolucion_fecha]],"MMMM")</f>
        <v>enero</v>
      </c>
      <c r="R3" s="99" t="str">
        <f t="shared" si="0"/>
        <v>M</v>
      </c>
      <c r="S3" s="18" t="s">
        <v>49</v>
      </c>
      <c r="T3" s="18" t="s">
        <v>49</v>
      </c>
      <c r="U3" s="18" t="s">
        <v>49</v>
      </c>
      <c r="V3" s="18" t="s">
        <v>49</v>
      </c>
      <c r="W3" s="18" t="s">
        <v>49</v>
      </c>
    </row>
    <row r="4" spans="1:23" customFormat="1" hidden="1" x14ac:dyDescent="0.25">
      <c r="A4" s="25">
        <v>133455</v>
      </c>
      <c r="B4" s="25" t="s">
        <v>42</v>
      </c>
      <c r="C4" s="25" t="s">
        <v>43</v>
      </c>
      <c r="D4" s="25" t="s">
        <v>44</v>
      </c>
      <c r="E4" s="24">
        <v>43405</v>
      </c>
      <c r="F4" s="25" t="s">
        <v>45</v>
      </c>
      <c r="G4" s="25" t="s">
        <v>50</v>
      </c>
      <c r="H4" s="24">
        <v>44928</v>
      </c>
      <c r="I4" s="101">
        <v>0.31003472222222223</v>
      </c>
      <c r="J4" s="24">
        <v>44928</v>
      </c>
      <c r="K4" s="101">
        <v>0.40515046296296298</v>
      </c>
      <c r="L4" s="25">
        <v>8218</v>
      </c>
      <c r="M4" s="26">
        <f>Causas[[#This Row],[parada_duracion]]/60</f>
        <v>136.96666666666667</v>
      </c>
      <c r="N4" s="19" t="s">
        <v>51</v>
      </c>
      <c r="O4" s="16" t="s">
        <v>52</v>
      </c>
      <c r="P4" s="16">
        <f>WEEKNUM(Causas[[#This Row],[resolucion_fecha]],16)</f>
        <v>1</v>
      </c>
      <c r="Q4" s="16" t="str">
        <f>TEXT(Causas[[#This Row],[resolucion_fecha]],"MMMM")</f>
        <v>enero</v>
      </c>
      <c r="R4" s="16" t="str">
        <f t="shared" si="0"/>
        <v>M</v>
      </c>
      <c r="S4" s="16"/>
      <c r="T4" s="16" t="s">
        <v>53</v>
      </c>
      <c r="U4" s="100"/>
      <c r="V4" s="16"/>
      <c r="W4" s="16"/>
    </row>
    <row r="5" spans="1:23" customFormat="1" hidden="1" x14ac:dyDescent="0.25">
      <c r="A5" s="25">
        <v>133464</v>
      </c>
      <c r="B5" s="25" t="s">
        <v>54</v>
      </c>
      <c r="C5" s="25" t="s">
        <v>43</v>
      </c>
      <c r="D5" s="25" t="s">
        <v>55</v>
      </c>
      <c r="E5" s="24">
        <v>44120</v>
      </c>
      <c r="F5" s="25" t="s">
        <v>56</v>
      </c>
      <c r="G5" s="25" t="s">
        <v>50</v>
      </c>
      <c r="H5" s="24">
        <v>44928</v>
      </c>
      <c r="I5" s="101">
        <v>0.34756944444444443</v>
      </c>
      <c r="J5" s="24">
        <v>44928</v>
      </c>
      <c r="K5" s="101">
        <v>0.35869212962962965</v>
      </c>
      <c r="L5" s="25">
        <v>961</v>
      </c>
      <c r="M5" s="26">
        <f>Causas[[#This Row],[parada_duracion]]/60</f>
        <v>16.016666666666666</v>
      </c>
      <c r="N5" s="19" t="s">
        <v>57</v>
      </c>
      <c r="O5" s="16" t="s">
        <v>52</v>
      </c>
      <c r="P5" s="16">
        <f>WEEKNUM(Causas[[#This Row],[resolucion_fecha]],16)</f>
        <v>1</v>
      </c>
      <c r="Q5" s="16" t="str">
        <f>TEXT(Causas[[#This Row],[resolucion_fecha]],"MMMM")</f>
        <v>enero</v>
      </c>
      <c r="R5" s="16" t="str">
        <f t="shared" si="0"/>
        <v>M</v>
      </c>
      <c r="S5" s="16"/>
      <c r="T5" s="16" t="s">
        <v>53</v>
      </c>
      <c r="U5" s="16"/>
      <c r="V5" s="16"/>
      <c r="W5" s="16"/>
    </row>
    <row r="6" spans="1:23" customFormat="1" hidden="1" x14ac:dyDescent="0.25">
      <c r="A6" s="25">
        <v>133468</v>
      </c>
      <c r="B6" s="25" t="s">
        <v>58</v>
      </c>
      <c r="C6" s="25" t="s">
        <v>43</v>
      </c>
      <c r="D6" s="25" t="s">
        <v>59</v>
      </c>
      <c r="E6" s="24">
        <v>44231</v>
      </c>
      <c r="F6" s="25" t="s">
        <v>60</v>
      </c>
      <c r="G6" s="25" t="s">
        <v>46</v>
      </c>
      <c r="H6" s="24">
        <v>44928</v>
      </c>
      <c r="I6" s="101">
        <v>0.35333333333333333</v>
      </c>
      <c r="J6" s="24">
        <v>44928</v>
      </c>
      <c r="K6" s="101">
        <v>0.36363425925925924</v>
      </c>
      <c r="L6" s="25">
        <v>890</v>
      </c>
      <c r="M6" s="26">
        <f>Causas[[#This Row],[parada_duracion]]/60</f>
        <v>14.833333333333334</v>
      </c>
      <c r="N6" s="19" t="s">
        <v>47</v>
      </c>
      <c r="O6" s="19" t="s">
        <v>47</v>
      </c>
      <c r="P6" s="16">
        <f>WEEKNUM(Causas[[#This Row],[resolucion_fecha]],16)</f>
        <v>1</v>
      </c>
      <c r="Q6" s="16" t="str">
        <f>TEXT(Causas[[#This Row],[resolucion_fecha]],"MMMM")</f>
        <v>enero</v>
      </c>
      <c r="R6" s="16" t="str">
        <f t="shared" si="0"/>
        <v>M</v>
      </c>
      <c r="S6" s="16"/>
      <c r="T6" s="19" t="s">
        <v>47</v>
      </c>
      <c r="U6" s="16"/>
      <c r="V6" s="16"/>
      <c r="W6" s="16"/>
    </row>
    <row r="7" spans="1:23" customFormat="1" hidden="1" x14ac:dyDescent="0.25">
      <c r="A7" s="25">
        <v>133470</v>
      </c>
      <c r="B7" s="25" t="s">
        <v>61</v>
      </c>
      <c r="C7" s="25" t="s">
        <v>43</v>
      </c>
      <c r="D7" s="25" t="s">
        <v>55</v>
      </c>
      <c r="E7" s="24">
        <v>43881</v>
      </c>
      <c r="F7" s="25" t="s">
        <v>56</v>
      </c>
      <c r="G7" s="25" t="s">
        <v>46</v>
      </c>
      <c r="H7" s="24">
        <v>44928</v>
      </c>
      <c r="I7" s="101">
        <v>0.36746527777777777</v>
      </c>
      <c r="J7" s="24">
        <v>44928</v>
      </c>
      <c r="K7" s="101">
        <v>0.37918981481481479</v>
      </c>
      <c r="L7" s="25">
        <v>1013</v>
      </c>
      <c r="M7" s="26">
        <f>Causas[[#This Row],[parada_duracion]]/60</f>
        <v>16.883333333333333</v>
      </c>
      <c r="N7" s="19" t="s">
        <v>62</v>
      </c>
      <c r="O7" s="16" t="s">
        <v>52</v>
      </c>
      <c r="P7" s="16">
        <f>WEEKNUM(Causas[[#This Row],[resolucion_fecha]],16)</f>
        <v>1</v>
      </c>
      <c r="Q7" s="16" t="str">
        <f>TEXT(Causas[[#This Row],[resolucion_fecha]],"MMMM")</f>
        <v>enero</v>
      </c>
      <c r="R7" s="16" t="str">
        <f t="shared" si="0"/>
        <v>M</v>
      </c>
      <c r="S7" s="16"/>
      <c r="T7" s="16" t="s">
        <v>53</v>
      </c>
      <c r="U7" s="16"/>
      <c r="V7" s="16"/>
      <c r="W7" s="16"/>
    </row>
    <row r="8" spans="1:23" customFormat="1" hidden="1" x14ac:dyDescent="0.25">
      <c r="A8" s="25">
        <v>133474</v>
      </c>
      <c r="B8" s="25" t="s">
        <v>63</v>
      </c>
      <c r="C8" s="25" t="s">
        <v>43</v>
      </c>
      <c r="D8" s="25" t="s">
        <v>64</v>
      </c>
      <c r="E8" s="24">
        <v>43809</v>
      </c>
      <c r="F8" s="25" t="s">
        <v>56</v>
      </c>
      <c r="G8" s="25" t="s">
        <v>46</v>
      </c>
      <c r="H8" s="24">
        <v>44928</v>
      </c>
      <c r="I8" s="101">
        <v>0.38771990740740742</v>
      </c>
      <c r="J8" s="24">
        <v>44928</v>
      </c>
      <c r="K8" s="101">
        <v>0.39332175925925927</v>
      </c>
      <c r="L8" s="25">
        <v>484</v>
      </c>
      <c r="M8" s="26">
        <f>Causas[[#This Row],[parada_duracion]]/60</f>
        <v>8.0666666666666664</v>
      </c>
      <c r="N8" s="19" t="s">
        <v>47</v>
      </c>
      <c r="O8" s="19" t="s">
        <v>47</v>
      </c>
      <c r="P8" s="16">
        <f>WEEKNUM(Causas[[#This Row],[resolucion_fecha]],16)</f>
        <v>1</v>
      </c>
      <c r="Q8" s="16" t="str">
        <f>TEXT(Causas[[#This Row],[resolucion_fecha]],"MMMM")</f>
        <v>enero</v>
      </c>
      <c r="R8" s="16" t="str">
        <f t="shared" si="0"/>
        <v>M</v>
      </c>
      <c r="S8" s="16"/>
      <c r="T8" s="19" t="s">
        <v>47</v>
      </c>
      <c r="U8" s="16"/>
      <c r="V8" s="16"/>
      <c r="W8" s="16"/>
    </row>
    <row r="9" spans="1:23" customFormat="1" hidden="1" x14ac:dyDescent="0.25">
      <c r="A9" s="25">
        <v>133476</v>
      </c>
      <c r="B9" s="25" t="s">
        <v>61</v>
      </c>
      <c r="C9" s="25" t="s">
        <v>43</v>
      </c>
      <c r="D9" s="25" t="s">
        <v>55</v>
      </c>
      <c r="E9" s="24">
        <v>43881</v>
      </c>
      <c r="F9" s="25" t="s">
        <v>56</v>
      </c>
      <c r="G9" s="25" t="s">
        <v>46</v>
      </c>
      <c r="H9" s="24">
        <v>44928</v>
      </c>
      <c r="I9" s="101">
        <v>0.39099537037037035</v>
      </c>
      <c r="J9" s="24">
        <v>44928</v>
      </c>
      <c r="K9" s="101">
        <v>0.40107638888888886</v>
      </c>
      <c r="L9" s="25">
        <v>871</v>
      </c>
      <c r="M9" s="26">
        <f>Causas[[#This Row],[parada_duracion]]/60</f>
        <v>14.516666666666667</v>
      </c>
      <c r="N9" s="19" t="s">
        <v>62</v>
      </c>
      <c r="O9" s="16" t="s">
        <v>52</v>
      </c>
      <c r="P9" s="16">
        <f>WEEKNUM(Causas[[#This Row],[resolucion_fecha]],16)</f>
        <v>1</v>
      </c>
      <c r="Q9" s="16" t="str">
        <f>TEXT(Causas[[#This Row],[resolucion_fecha]],"MMMM")</f>
        <v>enero</v>
      </c>
      <c r="R9" s="16" t="str">
        <f t="shared" si="0"/>
        <v>M</v>
      </c>
      <c r="S9" s="16"/>
      <c r="T9" s="16" t="s">
        <v>53</v>
      </c>
      <c r="U9" s="16"/>
      <c r="V9" s="16"/>
      <c r="W9" s="16"/>
    </row>
    <row r="10" spans="1:23" customFormat="1" ht="30" hidden="1" x14ac:dyDescent="0.25">
      <c r="A10" s="96">
        <v>133481</v>
      </c>
      <c r="B10" s="96" t="s">
        <v>65</v>
      </c>
      <c r="C10" s="96" t="s">
        <v>43</v>
      </c>
      <c r="D10" s="96" t="s">
        <v>64</v>
      </c>
      <c r="E10" s="97">
        <v>43405</v>
      </c>
      <c r="F10" s="96" t="s">
        <v>45</v>
      </c>
      <c r="G10" s="96" t="s">
        <v>46</v>
      </c>
      <c r="H10" s="97">
        <v>44928</v>
      </c>
      <c r="I10" s="23">
        <v>0.40679398148148144</v>
      </c>
      <c r="J10" s="97">
        <v>44928</v>
      </c>
      <c r="K10" s="23">
        <v>0.43950231481481478</v>
      </c>
      <c r="L10" s="96">
        <v>2826</v>
      </c>
      <c r="M10" s="98">
        <f>Causas[[#This Row],[parada_duracion]]/60</f>
        <v>47.1</v>
      </c>
      <c r="N10" s="18" t="s">
        <v>49</v>
      </c>
      <c r="O10" s="18" t="s">
        <v>49</v>
      </c>
      <c r="P10" s="99">
        <f>WEEKNUM(Causas[[#This Row],[resolucion_fecha]],16)</f>
        <v>1</v>
      </c>
      <c r="Q10" s="99" t="str">
        <f>TEXT(Causas[[#This Row],[resolucion_fecha]],"MMMM")</f>
        <v>enero</v>
      </c>
      <c r="R10" s="99" t="str">
        <f t="shared" si="0"/>
        <v>M</v>
      </c>
      <c r="S10" s="18" t="s">
        <v>49</v>
      </c>
      <c r="T10" s="18" t="s">
        <v>49</v>
      </c>
      <c r="U10" s="18" t="s">
        <v>49</v>
      </c>
      <c r="V10" s="18" t="s">
        <v>49</v>
      </c>
      <c r="W10" s="18" t="s">
        <v>49</v>
      </c>
    </row>
    <row r="11" spans="1:23" customFormat="1" x14ac:dyDescent="0.25">
      <c r="A11" s="96">
        <v>133482</v>
      </c>
      <c r="B11" s="96" t="s">
        <v>66</v>
      </c>
      <c r="C11" s="96" t="s">
        <v>43</v>
      </c>
      <c r="D11" s="96" t="s">
        <v>67</v>
      </c>
      <c r="E11" s="97">
        <v>43405</v>
      </c>
      <c r="F11" s="96" t="s">
        <v>45</v>
      </c>
      <c r="G11" s="96" t="s">
        <v>46</v>
      </c>
      <c r="H11" s="97">
        <v>44928</v>
      </c>
      <c r="I11" s="23">
        <v>0.42049768518518515</v>
      </c>
      <c r="J11" s="97">
        <v>44928</v>
      </c>
      <c r="K11" s="23">
        <v>0.53509259259259256</v>
      </c>
      <c r="L11" s="96">
        <v>9901</v>
      </c>
      <c r="M11" s="98">
        <f>Causas[[#This Row],[parada_duracion]]/60</f>
        <v>165.01666666666668</v>
      </c>
      <c r="N11" s="18" t="s">
        <v>49</v>
      </c>
      <c r="O11" s="18" t="s">
        <v>49</v>
      </c>
      <c r="P11" s="99">
        <f>WEEKNUM(Causas[[#This Row],[resolucion_fecha]],16)</f>
        <v>1</v>
      </c>
      <c r="Q11" s="99" t="str">
        <f>TEXT(Causas[[#This Row],[resolucion_fecha]],"MMMM")</f>
        <v>enero</v>
      </c>
      <c r="R11" s="99" t="str">
        <f t="shared" si="0"/>
        <v>M</v>
      </c>
      <c r="S11" s="18" t="s">
        <v>49</v>
      </c>
      <c r="T11" s="18" t="s">
        <v>49</v>
      </c>
      <c r="U11" s="18" t="s">
        <v>49</v>
      </c>
      <c r="V11" s="18" t="s">
        <v>49</v>
      </c>
      <c r="W11" s="18" t="s">
        <v>49</v>
      </c>
    </row>
    <row r="12" spans="1:23" customFormat="1" hidden="1" x14ac:dyDescent="0.25">
      <c r="A12" s="25">
        <v>133483</v>
      </c>
      <c r="B12" s="25" t="s">
        <v>61</v>
      </c>
      <c r="C12" s="25" t="s">
        <v>43</v>
      </c>
      <c r="D12" s="25" t="s">
        <v>68</v>
      </c>
      <c r="E12" s="24">
        <v>43405</v>
      </c>
      <c r="F12" s="25" t="s">
        <v>45</v>
      </c>
      <c r="G12" s="25" t="s">
        <v>46</v>
      </c>
      <c r="H12" s="24">
        <v>44928</v>
      </c>
      <c r="I12" s="101">
        <v>0.42255787037037035</v>
      </c>
      <c r="J12" s="24">
        <v>44928</v>
      </c>
      <c r="K12" s="101">
        <v>0.43724537037037042</v>
      </c>
      <c r="L12" s="25">
        <v>1269</v>
      </c>
      <c r="M12" s="26">
        <f>Causas[[#This Row],[parada_duracion]]/60</f>
        <v>21.15</v>
      </c>
      <c r="N12" s="18" t="s">
        <v>49</v>
      </c>
      <c r="O12" s="18" t="s">
        <v>49</v>
      </c>
      <c r="P12" s="16">
        <f>WEEKNUM(Causas[[#This Row],[resolucion_fecha]],16)</f>
        <v>1</v>
      </c>
      <c r="Q12" s="16" t="str">
        <f>TEXT(Causas[[#This Row],[resolucion_fecha]],"MMMM")</f>
        <v>enero</v>
      </c>
      <c r="R12" s="16" t="str">
        <f t="shared" si="0"/>
        <v>M</v>
      </c>
      <c r="S12" s="18" t="s">
        <v>49</v>
      </c>
      <c r="T12" s="18" t="s">
        <v>49</v>
      </c>
      <c r="U12" s="18" t="s">
        <v>49</v>
      </c>
      <c r="V12" s="18" t="s">
        <v>49</v>
      </c>
      <c r="W12" s="18" t="s">
        <v>49</v>
      </c>
    </row>
    <row r="13" spans="1:23" customFormat="1" hidden="1" x14ac:dyDescent="0.25">
      <c r="A13" s="25">
        <v>133486</v>
      </c>
      <c r="B13" s="25" t="s">
        <v>69</v>
      </c>
      <c r="C13" s="25" t="s">
        <v>43</v>
      </c>
      <c r="D13" s="25" t="s">
        <v>55</v>
      </c>
      <c r="E13" s="24">
        <v>43405</v>
      </c>
      <c r="F13" s="25" t="s">
        <v>45</v>
      </c>
      <c r="G13" s="25" t="s">
        <v>46</v>
      </c>
      <c r="H13" s="24">
        <v>44928</v>
      </c>
      <c r="I13" s="101">
        <v>0.4390162037037037</v>
      </c>
      <c r="J13" s="24">
        <v>44928</v>
      </c>
      <c r="K13" s="101">
        <v>0.44674768518518521</v>
      </c>
      <c r="L13" s="25">
        <v>668</v>
      </c>
      <c r="M13" s="26">
        <f>Causas[[#This Row],[parada_duracion]]/60</f>
        <v>11.133333333333333</v>
      </c>
      <c r="N13" s="18" t="s">
        <v>49</v>
      </c>
      <c r="O13" s="18" t="s">
        <v>49</v>
      </c>
      <c r="P13" s="16">
        <f>WEEKNUM(Causas[[#This Row],[resolucion_fecha]],16)</f>
        <v>1</v>
      </c>
      <c r="Q13" s="16" t="str">
        <f>TEXT(Causas[[#This Row],[resolucion_fecha]],"MMMM")</f>
        <v>enero</v>
      </c>
      <c r="R13" s="16" t="str">
        <f t="shared" si="0"/>
        <v>M</v>
      </c>
      <c r="S13" s="18" t="s">
        <v>49</v>
      </c>
      <c r="T13" s="18" t="s">
        <v>49</v>
      </c>
      <c r="U13" s="18" t="s">
        <v>49</v>
      </c>
      <c r="V13" s="18" t="s">
        <v>49</v>
      </c>
      <c r="W13" s="18" t="s">
        <v>49</v>
      </c>
    </row>
    <row r="14" spans="1:23" customFormat="1" hidden="1" x14ac:dyDescent="0.25">
      <c r="A14" s="25">
        <v>133493</v>
      </c>
      <c r="B14" s="25" t="s">
        <v>70</v>
      </c>
      <c r="C14" s="25" t="s">
        <v>43</v>
      </c>
      <c r="D14" s="25" t="s">
        <v>64</v>
      </c>
      <c r="E14" s="24">
        <v>43881</v>
      </c>
      <c r="F14" s="25" t="s">
        <v>56</v>
      </c>
      <c r="G14" s="25" t="s">
        <v>46</v>
      </c>
      <c r="H14" s="24">
        <v>44928</v>
      </c>
      <c r="I14" s="101">
        <v>0.463900462962963</v>
      </c>
      <c r="J14" s="24">
        <v>44928</v>
      </c>
      <c r="K14" s="101">
        <v>0.48857638888888894</v>
      </c>
      <c r="L14" s="25">
        <v>2132</v>
      </c>
      <c r="M14" s="26">
        <f>Causas[[#This Row],[parada_duracion]]/60</f>
        <v>35.533333333333331</v>
      </c>
      <c r="N14" s="18" t="s">
        <v>49</v>
      </c>
      <c r="O14" s="18" t="s">
        <v>49</v>
      </c>
      <c r="P14" s="16">
        <f>WEEKNUM(Causas[[#This Row],[resolucion_fecha]],16)</f>
        <v>1</v>
      </c>
      <c r="Q14" s="16" t="str">
        <f>TEXT(Causas[[#This Row],[resolucion_fecha]],"MMMM")</f>
        <v>enero</v>
      </c>
      <c r="R14" s="16" t="str">
        <f t="shared" si="0"/>
        <v>M</v>
      </c>
      <c r="S14" s="18" t="s">
        <v>49</v>
      </c>
      <c r="T14" s="18" t="s">
        <v>49</v>
      </c>
      <c r="U14" s="18" t="s">
        <v>49</v>
      </c>
      <c r="V14" s="18" t="s">
        <v>49</v>
      </c>
      <c r="W14" s="18" t="s">
        <v>49</v>
      </c>
    </row>
    <row r="15" spans="1:23" customFormat="1" ht="30" hidden="1" x14ac:dyDescent="0.25">
      <c r="A15" s="25">
        <v>133502</v>
      </c>
      <c r="B15" s="25" t="s">
        <v>65</v>
      </c>
      <c r="C15" s="25" t="s">
        <v>43</v>
      </c>
      <c r="D15" s="25" t="s">
        <v>64</v>
      </c>
      <c r="E15" s="24">
        <v>43405</v>
      </c>
      <c r="F15" s="25" t="s">
        <v>45</v>
      </c>
      <c r="G15" s="25" t="s">
        <v>46</v>
      </c>
      <c r="H15" s="24">
        <v>44928</v>
      </c>
      <c r="I15" s="101">
        <v>0.4886921296296296</v>
      </c>
      <c r="J15" s="24">
        <v>44928</v>
      </c>
      <c r="K15" s="101">
        <v>0.55133101851851851</v>
      </c>
      <c r="L15" s="25">
        <v>5412</v>
      </c>
      <c r="M15" s="26">
        <f>Causas[[#This Row],[parada_duracion]]/60</f>
        <v>90.2</v>
      </c>
      <c r="N15" s="19" t="s">
        <v>71</v>
      </c>
      <c r="O15" s="16" t="s">
        <v>72</v>
      </c>
      <c r="P15" s="16">
        <f>WEEKNUM(Causas[[#This Row],[resolucion_fecha]],16)</f>
        <v>1</v>
      </c>
      <c r="Q15" s="16" t="str">
        <f>TEXT(Causas[[#This Row],[resolucion_fecha]],"MMMM")</f>
        <v>enero</v>
      </c>
      <c r="R15" s="16" t="str">
        <f t="shared" si="0"/>
        <v>M</v>
      </c>
      <c r="S15" s="16"/>
      <c r="T15" s="16" t="s">
        <v>73</v>
      </c>
      <c r="U15" s="16"/>
      <c r="V15" s="16"/>
      <c r="W15" s="16"/>
    </row>
    <row r="16" spans="1:23" customFormat="1" hidden="1" x14ac:dyDescent="0.25">
      <c r="A16" s="25">
        <v>133504</v>
      </c>
      <c r="B16" s="25" t="s">
        <v>74</v>
      </c>
      <c r="C16" s="25" t="s">
        <v>43</v>
      </c>
      <c r="D16" s="25" t="s">
        <v>68</v>
      </c>
      <c r="E16" s="24">
        <v>44258</v>
      </c>
      <c r="F16" s="25" t="s">
        <v>56</v>
      </c>
      <c r="G16" s="25" t="s">
        <v>46</v>
      </c>
      <c r="H16" s="24">
        <v>44928</v>
      </c>
      <c r="I16" s="101">
        <v>0.49864583333333329</v>
      </c>
      <c r="J16" s="24">
        <v>44928</v>
      </c>
      <c r="K16" s="101">
        <v>0.50496527777777778</v>
      </c>
      <c r="L16" s="25">
        <v>546</v>
      </c>
      <c r="M16" s="26">
        <f>Causas[[#This Row],[parada_duracion]]/60</f>
        <v>9.1</v>
      </c>
      <c r="N16" s="19" t="s">
        <v>47</v>
      </c>
      <c r="O16" s="19" t="s">
        <v>47</v>
      </c>
      <c r="P16" s="16">
        <f>WEEKNUM(Causas[[#This Row],[resolucion_fecha]],16)</f>
        <v>1</v>
      </c>
      <c r="Q16" s="16" t="str">
        <f>TEXT(Causas[[#This Row],[resolucion_fecha]],"MMMM")</f>
        <v>enero</v>
      </c>
      <c r="R16" s="16" t="str">
        <f t="shared" si="0"/>
        <v>M</v>
      </c>
      <c r="S16" s="16"/>
      <c r="T16" s="19" t="s">
        <v>47</v>
      </c>
      <c r="U16" s="16"/>
      <c r="V16" s="16"/>
      <c r="W16" s="16"/>
    </row>
    <row r="17" spans="1:23" customFormat="1" hidden="1" x14ac:dyDescent="0.25">
      <c r="A17" s="25">
        <v>133507</v>
      </c>
      <c r="B17" s="25" t="s">
        <v>75</v>
      </c>
      <c r="C17" s="25" t="s">
        <v>43</v>
      </c>
      <c r="D17" s="25" t="s">
        <v>76</v>
      </c>
      <c r="E17" s="24">
        <v>44104</v>
      </c>
      <c r="F17" s="25" t="s">
        <v>56</v>
      </c>
      <c r="G17" s="25" t="s">
        <v>46</v>
      </c>
      <c r="H17" s="24">
        <v>44928</v>
      </c>
      <c r="I17" s="101">
        <v>0.513738425925926</v>
      </c>
      <c r="J17" s="24">
        <v>44928</v>
      </c>
      <c r="K17" s="101">
        <v>0.52353009259259264</v>
      </c>
      <c r="L17" s="25">
        <v>846</v>
      </c>
      <c r="M17" s="26">
        <f>Causas[[#This Row],[parada_duracion]]/60</f>
        <v>14.1</v>
      </c>
      <c r="N17" s="18" t="s">
        <v>49</v>
      </c>
      <c r="O17" s="18" t="s">
        <v>49</v>
      </c>
      <c r="P17" s="16">
        <f>WEEKNUM(Causas[[#This Row],[resolucion_fecha]],16)</f>
        <v>1</v>
      </c>
      <c r="Q17" s="16" t="str">
        <f>TEXT(Causas[[#This Row],[resolucion_fecha]],"MMMM")</f>
        <v>enero</v>
      </c>
      <c r="R17" s="16" t="str">
        <f t="shared" si="0"/>
        <v>M</v>
      </c>
      <c r="S17" s="18" t="s">
        <v>49</v>
      </c>
      <c r="T17" s="18" t="s">
        <v>49</v>
      </c>
      <c r="U17" s="18" t="s">
        <v>49</v>
      </c>
      <c r="V17" s="18" t="s">
        <v>49</v>
      </c>
      <c r="W17" s="18" t="s">
        <v>49</v>
      </c>
    </row>
    <row r="18" spans="1:23" customFormat="1" hidden="1" x14ac:dyDescent="0.25">
      <c r="A18" s="25">
        <v>133519</v>
      </c>
      <c r="B18" s="25" t="s">
        <v>42</v>
      </c>
      <c r="C18" s="25" t="s">
        <v>43</v>
      </c>
      <c r="D18" s="25" t="s">
        <v>77</v>
      </c>
      <c r="E18" s="24">
        <v>43405</v>
      </c>
      <c r="F18" s="25" t="s">
        <v>45</v>
      </c>
      <c r="G18" s="25" t="s">
        <v>50</v>
      </c>
      <c r="H18" s="24">
        <v>44928</v>
      </c>
      <c r="I18" s="101">
        <v>0.59634259259259259</v>
      </c>
      <c r="J18" s="24">
        <v>44928</v>
      </c>
      <c r="K18" s="101">
        <v>0.59655092592592596</v>
      </c>
      <c r="L18" s="25">
        <v>18</v>
      </c>
      <c r="M18" s="26">
        <f>Causas[[#This Row],[parada_duracion]]/60</f>
        <v>0.3</v>
      </c>
      <c r="N18" s="19" t="s">
        <v>47</v>
      </c>
      <c r="O18" s="19" t="s">
        <v>47</v>
      </c>
      <c r="P18" s="16">
        <f>WEEKNUM(Causas[[#This Row],[resolucion_fecha]],16)</f>
        <v>1</v>
      </c>
      <c r="Q18" s="16" t="str">
        <f>TEXT(Causas[[#This Row],[resolucion_fecha]],"MMMM")</f>
        <v>enero</v>
      </c>
      <c r="R18" s="16" t="str">
        <f t="shared" si="0"/>
        <v>T</v>
      </c>
      <c r="S18" s="16"/>
      <c r="T18" s="19" t="s">
        <v>47</v>
      </c>
      <c r="U18" s="16"/>
      <c r="V18" s="16"/>
      <c r="W18" s="16"/>
    </row>
    <row r="19" spans="1:23" customFormat="1" ht="30" hidden="1" x14ac:dyDescent="0.25">
      <c r="A19" s="96">
        <v>133521</v>
      </c>
      <c r="B19" s="96" t="s">
        <v>42</v>
      </c>
      <c r="C19" s="96" t="s">
        <v>43</v>
      </c>
      <c r="D19" s="96" t="s">
        <v>77</v>
      </c>
      <c r="E19" s="97">
        <v>43405</v>
      </c>
      <c r="F19" s="96" t="s">
        <v>45</v>
      </c>
      <c r="G19" s="96" t="s">
        <v>50</v>
      </c>
      <c r="H19" s="97">
        <v>44928</v>
      </c>
      <c r="I19" s="23">
        <v>0.59662037037037041</v>
      </c>
      <c r="J19" s="97">
        <v>44928</v>
      </c>
      <c r="K19" s="23">
        <v>0.63099537037037035</v>
      </c>
      <c r="L19" s="96">
        <v>2970</v>
      </c>
      <c r="M19" s="98">
        <f>Causas[[#This Row],[parada_duracion]]/60</f>
        <v>49.5</v>
      </c>
      <c r="N19" s="18" t="s">
        <v>78</v>
      </c>
      <c r="O19" s="99" t="s">
        <v>72</v>
      </c>
      <c r="P19" s="99">
        <f>WEEKNUM(Causas[[#This Row],[resolucion_fecha]],16)</f>
        <v>1</v>
      </c>
      <c r="Q19" s="99" t="str">
        <f>TEXT(Causas[[#This Row],[resolucion_fecha]],"MMMM")</f>
        <v>enero</v>
      </c>
      <c r="R19" s="99" t="str">
        <f t="shared" si="0"/>
        <v>T</v>
      </c>
      <c r="S19" s="99"/>
      <c r="T19" s="16" t="s">
        <v>73</v>
      </c>
      <c r="U19" s="16"/>
      <c r="V19" s="99"/>
      <c r="W19" s="99"/>
    </row>
    <row r="20" spans="1:23" customFormat="1" hidden="1" x14ac:dyDescent="0.25">
      <c r="A20" s="25">
        <v>133522</v>
      </c>
      <c r="B20" s="25" t="s">
        <v>61</v>
      </c>
      <c r="C20" s="25" t="s">
        <v>43</v>
      </c>
      <c r="D20" s="25" t="s">
        <v>64</v>
      </c>
      <c r="E20" s="24">
        <v>43405</v>
      </c>
      <c r="F20" s="25" t="s">
        <v>45</v>
      </c>
      <c r="G20" s="25" t="s">
        <v>46</v>
      </c>
      <c r="H20" s="24">
        <v>44928</v>
      </c>
      <c r="I20" s="101">
        <v>0.60392361111111115</v>
      </c>
      <c r="J20" s="24">
        <v>44928</v>
      </c>
      <c r="K20" s="101">
        <v>0.61340277777777774</v>
      </c>
      <c r="L20" s="25">
        <v>819</v>
      </c>
      <c r="M20" s="26">
        <f>Causas[[#This Row],[parada_duracion]]/60</f>
        <v>13.65</v>
      </c>
      <c r="N20" s="18" t="s">
        <v>49</v>
      </c>
      <c r="O20" s="18" t="s">
        <v>49</v>
      </c>
      <c r="P20" s="16">
        <f>WEEKNUM(Causas[[#This Row],[resolucion_fecha]],16)</f>
        <v>1</v>
      </c>
      <c r="Q20" s="16" t="str">
        <f>TEXT(Causas[[#This Row],[resolucion_fecha]],"MMMM")</f>
        <v>enero</v>
      </c>
      <c r="R20" s="16" t="str">
        <f t="shared" si="0"/>
        <v>T</v>
      </c>
      <c r="S20" s="18" t="s">
        <v>49</v>
      </c>
      <c r="T20" s="18" t="s">
        <v>49</v>
      </c>
      <c r="U20" s="18" t="s">
        <v>49</v>
      </c>
      <c r="V20" s="18" t="s">
        <v>49</v>
      </c>
      <c r="W20" s="18" t="s">
        <v>49</v>
      </c>
    </row>
    <row r="21" spans="1:23" customFormat="1" ht="45" hidden="1" x14ac:dyDescent="0.25">
      <c r="A21" s="25">
        <v>133527</v>
      </c>
      <c r="B21" s="25" t="s">
        <v>79</v>
      </c>
      <c r="C21" s="25" t="s">
        <v>43</v>
      </c>
      <c r="D21" s="25" t="s">
        <v>80</v>
      </c>
      <c r="E21" s="24">
        <v>43405</v>
      </c>
      <c r="F21" s="25" t="s">
        <v>45</v>
      </c>
      <c r="G21" s="25" t="s">
        <v>50</v>
      </c>
      <c r="H21" s="24">
        <v>44928</v>
      </c>
      <c r="I21" s="101">
        <v>0.60870370370370364</v>
      </c>
      <c r="J21" s="24">
        <v>44928</v>
      </c>
      <c r="K21" s="101">
        <v>0.68687500000000001</v>
      </c>
      <c r="L21" s="25">
        <v>6754</v>
      </c>
      <c r="M21" s="26">
        <f>Causas[[#This Row],[parada_duracion]]/60</f>
        <v>112.56666666666666</v>
      </c>
      <c r="N21" s="19" t="s">
        <v>81</v>
      </c>
      <c r="O21" s="16" t="s">
        <v>52</v>
      </c>
      <c r="P21" s="16">
        <f>WEEKNUM(Causas[[#This Row],[resolucion_fecha]],16)</f>
        <v>1</v>
      </c>
      <c r="Q21" s="16" t="str">
        <f>TEXT(Causas[[#This Row],[resolucion_fecha]],"MMMM")</f>
        <v>enero</v>
      </c>
      <c r="R21" s="16" t="str">
        <f t="shared" si="0"/>
        <v>T</v>
      </c>
      <c r="S21" s="16"/>
      <c r="T21" s="16" t="s">
        <v>53</v>
      </c>
      <c r="U21" s="16"/>
      <c r="V21" s="16"/>
      <c r="W21" s="16"/>
    </row>
    <row r="22" spans="1:23" customFormat="1" hidden="1" x14ac:dyDescent="0.25">
      <c r="A22" s="25">
        <v>133534</v>
      </c>
      <c r="B22" s="25" t="s">
        <v>42</v>
      </c>
      <c r="C22" s="25" t="s">
        <v>43</v>
      </c>
      <c r="D22" s="25" t="s">
        <v>82</v>
      </c>
      <c r="E22" s="24">
        <v>43405</v>
      </c>
      <c r="F22" s="25" t="s">
        <v>45</v>
      </c>
      <c r="G22" s="25" t="s">
        <v>46</v>
      </c>
      <c r="H22" s="24">
        <v>44928</v>
      </c>
      <c r="I22" s="101">
        <v>0.62858796296296293</v>
      </c>
      <c r="J22" s="24">
        <v>44928</v>
      </c>
      <c r="K22" s="101">
        <v>0.63583333333333336</v>
      </c>
      <c r="L22" s="25">
        <v>626</v>
      </c>
      <c r="M22" s="26">
        <f>Causas[[#This Row],[parada_duracion]]/60</f>
        <v>10.433333333333334</v>
      </c>
      <c r="N22" s="18" t="s">
        <v>49</v>
      </c>
      <c r="O22" s="18" t="s">
        <v>49</v>
      </c>
      <c r="P22" s="16">
        <f>WEEKNUM(Causas[[#This Row],[resolucion_fecha]],16)</f>
        <v>1</v>
      </c>
      <c r="Q22" s="16" t="str">
        <f>TEXT(Causas[[#This Row],[resolucion_fecha]],"MMMM")</f>
        <v>enero</v>
      </c>
      <c r="R22" s="16" t="str">
        <f t="shared" si="0"/>
        <v>T</v>
      </c>
      <c r="S22" s="18" t="s">
        <v>49</v>
      </c>
      <c r="T22" s="18" t="s">
        <v>49</v>
      </c>
      <c r="U22" s="18" t="s">
        <v>49</v>
      </c>
      <c r="V22" s="18" t="s">
        <v>49</v>
      </c>
      <c r="W22" s="18" t="s">
        <v>49</v>
      </c>
    </row>
    <row r="23" spans="1:23" customFormat="1" hidden="1" x14ac:dyDescent="0.25">
      <c r="A23" s="96">
        <v>133538</v>
      </c>
      <c r="B23" s="96" t="s">
        <v>83</v>
      </c>
      <c r="C23" s="96" t="s">
        <v>43</v>
      </c>
      <c r="D23" s="96" t="s">
        <v>76</v>
      </c>
      <c r="E23" s="97">
        <v>43405</v>
      </c>
      <c r="F23" s="96" t="s">
        <v>45</v>
      </c>
      <c r="G23" s="96" t="s">
        <v>46</v>
      </c>
      <c r="H23" s="97">
        <v>44928</v>
      </c>
      <c r="I23" s="23">
        <v>0.6444212962962963</v>
      </c>
      <c r="J23" s="97">
        <v>44928</v>
      </c>
      <c r="K23" s="23">
        <v>0.66427083333333337</v>
      </c>
      <c r="L23" s="96">
        <v>1715</v>
      </c>
      <c r="M23" s="98">
        <f>Causas[[#This Row],[parada_duracion]]/60</f>
        <v>28.583333333333332</v>
      </c>
      <c r="N23" s="18" t="s">
        <v>49</v>
      </c>
      <c r="O23" s="18" t="s">
        <v>49</v>
      </c>
      <c r="P23" s="99">
        <f>WEEKNUM(Causas[[#This Row],[resolucion_fecha]],16)</f>
        <v>1</v>
      </c>
      <c r="Q23" s="99" t="str">
        <f>TEXT(Causas[[#This Row],[resolucion_fecha]],"MMMM")</f>
        <v>enero</v>
      </c>
      <c r="R23" s="99" t="str">
        <f t="shared" si="0"/>
        <v>T</v>
      </c>
      <c r="S23" s="18" t="s">
        <v>49</v>
      </c>
      <c r="T23" s="18" t="s">
        <v>49</v>
      </c>
      <c r="U23" s="18" t="s">
        <v>49</v>
      </c>
      <c r="V23" s="18" t="s">
        <v>49</v>
      </c>
      <c r="W23" s="18" t="s">
        <v>49</v>
      </c>
    </row>
    <row r="24" spans="1:23" customFormat="1" hidden="1" x14ac:dyDescent="0.25">
      <c r="A24" s="25">
        <v>133539</v>
      </c>
      <c r="B24" s="25" t="s">
        <v>84</v>
      </c>
      <c r="C24" s="25" t="s">
        <v>43</v>
      </c>
      <c r="D24" s="25" t="s">
        <v>68</v>
      </c>
      <c r="E24" s="24">
        <v>44012</v>
      </c>
      <c r="F24" s="25" t="s">
        <v>56</v>
      </c>
      <c r="G24" s="25" t="s">
        <v>46</v>
      </c>
      <c r="H24" s="24">
        <v>44928</v>
      </c>
      <c r="I24" s="101">
        <v>0.64449074074074075</v>
      </c>
      <c r="J24" s="24">
        <v>44928</v>
      </c>
      <c r="K24" s="101">
        <v>0.79533564814814817</v>
      </c>
      <c r="L24" s="25">
        <v>13033</v>
      </c>
      <c r="M24" s="26">
        <f>Causas[[#This Row],[parada_duracion]]/60</f>
        <v>217.21666666666667</v>
      </c>
      <c r="N24" s="19" t="s">
        <v>85</v>
      </c>
      <c r="O24" s="16" t="s">
        <v>52</v>
      </c>
      <c r="P24" s="16">
        <f>WEEKNUM(Causas[[#This Row],[resolucion_fecha]],16)</f>
        <v>1</v>
      </c>
      <c r="Q24" s="16" t="str">
        <f>TEXT(Causas[[#This Row],[resolucion_fecha]],"MMMM")</f>
        <v>enero</v>
      </c>
      <c r="R24" s="16" t="str">
        <f t="shared" si="0"/>
        <v>T</v>
      </c>
      <c r="S24" s="16"/>
      <c r="T24" s="16" t="s">
        <v>53</v>
      </c>
      <c r="U24" s="100"/>
      <c r="V24" s="16"/>
      <c r="W24" s="16"/>
    </row>
    <row r="25" spans="1:23" customFormat="1" hidden="1" x14ac:dyDescent="0.25">
      <c r="A25" s="96">
        <v>133543</v>
      </c>
      <c r="B25" s="96" t="s">
        <v>42</v>
      </c>
      <c r="C25" s="96" t="s">
        <v>43</v>
      </c>
      <c r="D25" s="96" t="s">
        <v>77</v>
      </c>
      <c r="E25" s="97">
        <v>43405</v>
      </c>
      <c r="F25" s="96" t="s">
        <v>45</v>
      </c>
      <c r="G25" s="96" t="s">
        <v>50</v>
      </c>
      <c r="H25" s="97">
        <v>44928</v>
      </c>
      <c r="I25" s="23">
        <v>0.67413194444444446</v>
      </c>
      <c r="J25" s="97">
        <v>44928</v>
      </c>
      <c r="K25" s="23">
        <v>0.68746527777777777</v>
      </c>
      <c r="L25" s="96">
        <v>1152</v>
      </c>
      <c r="M25" s="98">
        <f>Causas[[#This Row],[parada_duracion]]/60</f>
        <v>19.2</v>
      </c>
      <c r="N25" s="18" t="s">
        <v>49</v>
      </c>
      <c r="O25" s="18" t="s">
        <v>49</v>
      </c>
      <c r="P25" s="99">
        <f>WEEKNUM(Causas[[#This Row],[resolucion_fecha]],16)</f>
        <v>1</v>
      </c>
      <c r="Q25" s="99" t="str">
        <f>TEXT(Causas[[#This Row],[resolucion_fecha]],"MMMM")</f>
        <v>enero</v>
      </c>
      <c r="R25" s="99" t="str">
        <f t="shared" si="0"/>
        <v>T</v>
      </c>
      <c r="S25" s="18" t="s">
        <v>49</v>
      </c>
      <c r="T25" s="18" t="s">
        <v>49</v>
      </c>
      <c r="U25" s="18" t="s">
        <v>49</v>
      </c>
      <c r="V25" s="18" t="s">
        <v>49</v>
      </c>
      <c r="W25" s="18" t="s">
        <v>49</v>
      </c>
    </row>
    <row r="26" spans="1:23" customFormat="1" hidden="1" x14ac:dyDescent="0.25">
      <c r="A26" s="25">
        <v>133544</v>
      </c>
      <c r="B26" s="25" t="s">
        <v>54</v>
      </c>
      <c r="C26" s="25" t="s">
        <v>43</v>
      </c>
      <c r="D26" s="25" t="s">
        <v>55</v>
      </c>
      <c r="E26" s="24">
        <v>44120</v>
      </c>
      <c r="F26" s="25" t="s">
        <v>56</v>
      </c>
      <c r="G26" s="25" t="s">
        <v>50</v>
      </c>
      <c r="H26" s="24">
        <v>44928</v>
      </c>
      <c r="I26" s="101">
        <v>0.68164351851851857</v>
      </c>
      <c r="J26" s="24">
        <v>44928</v>
      </c>
      <c r="K26" s="101">
        <v>0.68560185185185185</v>
      </c>
      <c r="L26" s="25">
        <v>342</v>
      </c>
      <c r="M26" s="26">
        <f>Causas[[#This Row],[parada_duracion]]/60</f>
        <v>5.7</v>
      </c>
      <c r="N26" s="19" t="s">
        <v>47</v>
      </c>
      <c r="O26" s="19" t="s">
        <v>47</v>
      </c>
      <c r="P26" s="16">
        <f>WEEKNUM(Causas[[#This Row],[resolucion_fecha]],16)</f>
        <v>1</v>
      </c>
      <c r="Q26" s="16" t="str">
        <f>TEXT(Causas[[#This Row],[resolucion_fecha]],"MMMM")</f>
        <v>enero</v>
      </c>
      <c r="R26" s="16" t="str">
        <f t="shared" si="0"/>
        <v>T</v>
      </c>
      <c r="S26" s="16"/>
      <c r="T26" s="19" t="s">
        <v>47</v>
      </c>
      <c r="U26" s="100"/>
      <c r="V26" s="16"/>
      <c r="W26" s="16"/>
    </row>
    <row r="27" spans="1:23" customFormat="1" hidden="1" x14ac:dyDescent="0.25">
      <c r="A27" s="96">
        <v>133547</v>
      </c>
      <c r="B27" s="96" t="s">
        <v>86</v>
      </c>
      <c r="C27" s="96" t="s">
        <v>43</v>
      </c>
      <c r="D27" s="96" t="s">
        <v>55</v>
      </c>
      <c r="E27" s="97">
        <v>43881</v>
      </c>
      <c r="F27" s="96" t="s">
        <v>56</v>
      </c>
      <c r="G27" s="96" t="s">
        <v>50</v>
      </c>
      <c r="H27" s="97">
        <v>44928</v>
      </c>
      <c r="I27" s="23">
        <v>0.7079050925925926</v>
      </c>
      <c r="J27" s="97">
        <v>44928</v>
      </c>
      <c r="K27" s="23">
        <v>0.71082175925925928</v>
      </c>
      <c r="L27" s="96">
        <v>252</v>
      </c>
      <c r="M27" s="98">
        <f>Causas[[#This Row],[parada_duracion]]/60</f>
        <v>4.2</v>
      </c>
      <c r="N27" s="19" t="s">
        <v>47</v>
      </c>
      <c r="O27" s="19" t="s">
        <v>47</v>
      </c>
      <c r="P27" s="99">
        <f>WEEKNUM(Causas[[#This Row],[resolucion_fecha]],16)</f>
        <v>1</v>
      </c>
      <c r="Q27" s="99" t="str">
        <f>TEXT(Causas[[#This Row],[resolucion_fecha]],"MMMM")</f>
        <v>enero</v>
      </c>
      <c r="R27" s="99" t="str">
        <f t="shared" si="0"/>
        <v>T</v>
      </c>
      <c r="S27" s="99"/>
      <c r="T27" s="19" t="s">
        <v>47</v>
      </c>
      <c r="U27" s="16"/>
      <c r="V27" s="99"/>
      <c r="W27" s="99"/>
    </row>
    <row r="28" spans="1:23" customFormat="1" hidden="1" x14ac:dyDescent="0.25">
      <c r="A28" s="25">
        <v>133548</v>
      </c>
      <c r="B28" s="25" t="s">
        <v>87</v>
      </c>
      <c r="C28" s="25" t="s">
        <v>43</v>
      </c>
      <c r="D28" s="25" t="s">
        <v>59</v>
      </c>
      <c r="E28" s="24">
        <v>44231</v>
      </c>
      <c r="F28" s="25" t="s">
        <v>60</v>
      </c>
      <c r="G28" s="25" t="s">
        <v>46</v>
      </c>
      <c r="H28" s="24">
        <v>44928</v>
      </c>
      <c r="I28" s="101">
        <v>0.70851851851851855</v>
      </c>
      <c r="J28" s="24">
        <v>44928</v>
      </c>
      <c r="K28" s="101">
        <v>0.71460648148148154</v>
      </c>
      <c r="L28" s="25">
        <v>526</v>
      </c>
      <c r="M28" s="26">
        <f>Causas[[#This Row],[parada_duracion]]/60</f>
        <v>8.7666666666666675</v>
      </c>
      <c r="N28" s="19" t="s">
        <v>47</v>
      </c>
      <c r="O28" s="19" t="s">
        <v>47</v>
      </c>
      <c r="P28" s="16">
        <f>WEEKNUM(Causas[[#This Row],[resolucion_fecha]],16)</f>
        <v>1</v>
      </c>
      <c r="Q28" s="16" t="str">
        <f>TEXT(Causas[[#This Row],[resolucion_fecha]],"MMMM")</f>
        <v>enero</v>
      </c>
      <c r="R28" s="16" t="str">
        <f t="shared" si="0"/>
        <v>T</v>
      </c>
      <c r="S28" s="16"/>
      <c r="T28" s="19" t="s">
        <v>47</v>
      </c>
      <c r="U28" s="100"/>
      <c r="V28" s="16"/>
      <c r="W28" s="16"/>
    </row>
    <row r="29" spans="1:23" customFormat="1" hidden="1" x14ac:dyDescent="0.25">
      <c r="A29" s="25">
        <v>133551</v>
      </c>
      <c r="B29" s="25" t="s">
        <v>87</v>
      </c>
      <c r="C29" s="25" t="s">
        <v>43</v>
      </c>
      <c r="D29" s="25" t="s">
        <v>59</v>
      </c>
      <c r="E29" s="24">
        <v>44231</v>
      </c>
      <c r="F29" s="25" t="s">
        <v>60</v>
      </c>
      <c r="G29" s="25" t="s">
        <v>46</v>
      </c>
      <c r="H29" s="24">
        <v>44928</v>
      </c>
      <c r="I29" s="101">
        <v>0.72090277777777778</v>
      </c>
      <c r="J29" s="24">
        <v>44928</v>
      </c>
      <c r="K29" s="101">
        <v>0.72620370370370368</v>
      </c>
      <c r="L29" s="25">
        <v>458</v>
      </c>
      <c r="M29" s="26">
        <f>Causas[[#This Row],[parada_duracion]]/60</f>
        <v>7.6333333333333337</v>
      </c>
      <c r="N29" s="19" t="s">
        <v>47</v>
      </c>
      <c r="O29" s="19" t="s">
        <v>47</v>
      </c>
      <c r="P29" s="16">
        <f>WEEKNUM(Causas[[#This Row],[resolucion_fecha]],16)</f>
        <v>1</v>
      </c>
      <c r="Q29" s="16" t="str">
        <f>TEXT(Causas[[#This Row],[resolucion_fecha]],"MMMM")</f>
        <v>enero</v>
      </c>
      <c r="R29" s="16" t="str">
        <f t="shared" si="0"/>
        <v>T</v>
      </c>
      <c r="S29" s="16"/>
      <c r="T29" s="19" t="s">
        <v>47</v>
      </c>
      <c r="U29" s="16"/>
      <c r="V29" s="16"/>
      <c r="W29" s="16"/>
    </row>
    <row r="30" spans="1:23" customFormat="1" hidden="1" x14ac:dyDescent="0.25">
      <c r="A30" s="25">
        <v>133553</v>
      </c>
      <c r="B30" s="25" t="s">
        <v>88</v>
      </c>
      <c r="C30" s="25" t="s">
        <v>43</v>
      </c>
      <c r="D30" s="25" t="s">
        <v>80</v>
      </c>
      <c r="E30" s="24">
        <v>43843</v>
      </c>
      <c r="F30" s="25" t="s">
        <v>56</v>
      </c>
      <c r="G30" s="25" t="s">
        <v>50</v>
      </c>
      <c r="H30" s="24">
        <v>44928</v>
      </c>
      <c r="I30" s="101">
        <v>0.73175925925925922</v>
      </c>
      <c r="J30" s="24">
        <v>44928</v>
      </c>
      <c r="K30" s="101">
        <v>0.73493055555555553</v>
      </c>
      <c r="L30" s="25">
        <v>274</v>
      </c>
      <c r="M30" s="26">
        <f>Causas[[#This Row],[parada_duracion]]/60</f>
        <v>4.5666666666666664</v>
      </c>
      <c r="N30" s="19" t="s">
        <v>47</v>
      </c>
      <c r="O30" s="19" t="s">
        <v>47</v>
      </c>
      <c r="P30" s="16">
        <f>WEEKNUM(Causas[[#This Row],[resolucion_fecha]],16)</f>
        <v>1</v>
      </c>
      <c r="Q30" s="16" t="str">
        <f>TEXT(Causas[[#This Row],[resolucion_fecha]],"MMMM")</f>
        <v>enero</v>
      </c>
      <c r="R30" s="16" t="str">
        <f t="shared" si="0"/>
        <v>T</v>
      </c>
      <c r="S30" s="16"/>
      <c r="T30" s="19" t="s">
        <v>47</v>
      </c>
      <c r="U30" s="16"/>
      <c r="V30" s="16"/>
      <c r="W30" s="16"/>
    </row>
    <row r="31" spans="1:23" customFormat="1" hidden="1" x14ac:dyDescent="0.25">
      <c r="A31" s="96">
        <v>133556</v>
      </c>
      <c r="B31" s="96" t="s">
        <v>54</v>
      </c>
      <c r="C31" s="96" t="s">
        <v>43</v>
      </c>
      <c r="D31" s="96" t="s">
        <v>55</v>
      </c>
      <c r="E31" s="97">
        <v>44120</v>
      </c>
      <c r="F31" s="96" t="s">
        <v>56</v>
      </c>
      <c r="G31" s="96" t="s">
        <v>46</v>
      </c>
      <c r="H31" s="97">
        <v>44928</v>
      </c>
      <c r="I31" s="23">
        <v>0.74765046296296289</v>
      </c>
      <c r="J31" s="97">
        <v>44928</v>
      </c>
      <c r="K31" s="23">
        <v>0.75184027777777773</v>
      </c>
      <c r="L31" s="96">
        <v>362</v>
      </c>
      <c r="M31" s="98">
        <f>Causas[[#This Row],[parada_duracion]]/60</f>
        <v>6.0333333333333332</v>
      </c>
      <c r="N31" s="19" t="s">
        <v>47</v>
      </c>
      <c r="O31" s="19" t="s">
        <v>47</v>
      </c>
      <c r="P31" s="99">
        <f>WEEKNUM(Causas[[#This Row],[resolucion_fecha]],16)</f>
        <v>1</v>
      </c>
      <c r="Q31" s="99" t="str">
        <f>TEXT(Causas[[#This Row],[resolucion_fecha]],"MMMM")</f>
        <v>enero</v>
      </c>
      <c r="R31" s="99" t="str">
        <f t="shared" si="0"/>
        <v>T</v>
      </c>
      <c r="S31" s="99"/>
      <c r="T31" s="19" t="s">
        <v>47</v>
      </c>
      <c r="U31" s="16"/>
      <c r="V31" s="99"/>
      <c r="W31" s="99"/>
    </row>
    <row r="32" spans="1:23" customFormat="1" ht="30" hidden="1" x14ac:dyDescent="0.25">
      <c r="A32" s="96">
        <v>133557</v>
      </c>
      <c r="B32" s="96" t="s">
        <v>89</v>
      </c>
      <c r="C32" s="96" t="s">
        <v>43</v>
      </c>
      <c r="D32" s="96" t="s">
        <v>90</v>
      </c>
      <c r="E32" s="97">
        <v>44263</v>
      </c>
      <c r="F32" s="96" t="s">
        <v>56</v>
      </c>
      <c r="G32" s="96" t="s">
        <v>46</v>
      </c>
      <c r="H32" s="97">
        <v>44928</v>
      </c>
      <c r="I32" s="23">
        <v>0.75685185185185189</v>
      </c>
      <c r="J32" s="97">
        <v>44928</v>
      </c>
      <c r="K32" s="23">
        <v>0.78718749999999993</v>
      </c>
      <c r="L32" s="96">
        <v>2621</v>
      </c>
      <c r="M32" s="98">
        <f>Causas[[#This Row],[parada_duracion]]/60</f>
        <v>43.68333333333333</v>
      </c>
      <c r="N32" s="18" t="s">
        <v>91</v>
      </c>
      <c r="O32" s="99" t="s">
        <v>52</v>
      </c>
      <c r="P32" s="99">
        <f>WEEKNUM(Causas[[#This Row],[resolucion_fecha]],16)</f>
        <v>1</v>
      </c>
      <c r="Q32" s="99" t="str">
        <f>TEXT(Causas[[#This Row],[resolucion_fecha]],"MMMM")</f>
        <v>enero</v>
      </c>
      <c r="R32" s="99" t="str">
        <f t="shared" si="0"/>
        <v>T</v>
      </c>
      <c r="S32" s="99"/>
      <c r="T32" s="16" t="s">
        <v>53</v>
      </c>
      <c r="U32" s="100"/>
      <c r="V32" s="99"/>
      <c r="W32" s="99"/>
    </row>
    <row r="33" spans="1:23" customFormat="1" hidden="1" x14ac:dyDescent="0.25">
      <c r="A33" s="25">
        <v>133558</v>
      </c>
      <c r="B33" s="25" t="s">
        <v>58</v>
      </c>
      <c r="C33" s="25" t="s">
        <v>43</v>
      </c>
      <c r="D33" s="25" t="s">
        <v>59</v>
      </c>
      <c r="E33" s="24">
        <v>44231</v>
      </c>
      <c r="F33" s="25" t="s">
        <v>60</v>
      </c>
      <c r="G33" s="25" t="s">
        <v>46</v>
      </c>
      <c r="H33" s="24">
        <v>44928</v>
      </c>
      <c r="I33" s="101">
        <v>0.76158564814814822</v>
      </c>
      <c r="J33" s="24">
        <v>44928</v>
      </c>
      <c r="K33" s="101">
        <v>0.77937499999999993</v>
      </c>
      <c r="L33" s="25">
        <v>1537</v>
      </c>
      <c r="M33" s="26">
        <f>Causas[[#This Row],[parada_duracion]]/60</f>
        <v>25.616666666666667</v>
      </c>
      <c r="N33" s="19" t="s">
        <v>92</v>
      </c>
      <c r="O33" s="16" t="s">
        <v>52</v>
      </c>
      <c r="P33" s="16">
        <f>WEEKNUM(Causas[[#This Row],[resolucion_fecha]],16)</f>
        <v>1</v>
      </c>
      <c r="Q33" s="16" t="str">
        <f>TEXT(Causas[[#This Row],[resolucion_fecha]],"MMMM")</f>
        <v>enero</v>
      </c>
      <c r="R33" s="16" t="str">
        <f t="shared" si="0"/>
        <v>T</v>
      </c>
      <c r="S33" s="16"/>
      <c r="T33" s="16" t="s">
        <v>53</v>
      </c>
      <c r="U33" s="100"/>
      <c r="V33" s="16"/>
      <c r="W33" s="16"/>
    </row>
    <row r="34" spans="1:23" customFormat="1" hidden="1" x14ac:dyDescent="0.25">
      <c r="A34" s="25">
        <v>133565</v>
      </c>
      <c r="B34" s="25" t="s">
        <v>58</v>
      </c>
      <c r="C34" s="25" t="s">
        <v>43</v>
      </c>
      <c r="D34" s="25" t="s">
        <v>59</v>
      </c>
      <c r="E34" s="24">
        <v>44231</v>
      </c>
      <c r="F34" s="25" t="s">
        <v>60</v>
      </c>
      <c r="G34" s="25" t="s">
        <v>46</v>
      </c>
      <c r="H34" s="24">
        <v>44928</v>
      </c>
      <c r="I34" s="101">
        <v>0.80817129629629625</v>
      </c>
      <c r="J34" s="24">
        <v>44928</v>
      </c>
      <c r="K34" s="101">
        <v>0.87468749999999995</v>
      </c>
      <c r="L34" s="25">
        <v>5747</v>
      </c>
      <c r="M34" s="26">
        <f>Causas[[#This Row],[parada_duracion]]/60</f>
        <v>95.783333333333331</v>
      </c>
      <c r="N34" s="19" t="s">
        <v>62</v>
      </c>
      <c r="O34" s="16" t="s">
        <v>52</v>
      </c>
      <c r="P34" s="16">
        <f>WEEKNUM(Causas[[#This Row],[resolucion_fecha]],16)</f>
        <v>1</v>
      </c>
      <c r="Q34" s="16" t="str">
        <f>TEXT(Causas[[#This Row],[resolucion_fecha]],"MMMM")</f>
        <v>enero</v>
      </c>
      <c r="R34" s="16" t="str">
        <f t="shared" si="0"/>
        <v>T</v>
      </c>
      <c r="S34" s="16"/>
      <c r="T34" s="16" t="s">
        <v>53</v>
      </c>
      <c r="U34" s="16"/>
      <c r="V34" s="16"/>
      <c r="W34" s="16"/>
    </row>
    <row r="35" spans="1:23" customFormat="1" hidden="1" x14ac:dyDescent="0.25">
      <c r="A35" s="96">
        <v>133576</v>
      </c>
      <c r="B35" s="96" t="s">
        <v>54</v>
      </c>
      <c r="C35" s="96" t="s">
        <v>43</v>
      </c>
      <c r="D35" s="96" t="s">
        <v>55</v>
      </c>
      <c r="E35" s="97">
        <v>44120</v>
      </c>
      <c r="F35" s="96" t="s">
        <v>56</v>
      </c>
      <c r="G35" s="96" t="s">
        <v>50</v>
      </c>
      <c r="H35" s="97">
        <v>44929</v>
      </c>
      <c r="I35" s="23">
        <v>0.279212962962963</v>
      </c>
      <c r="J35" s="97">
        <v>44929</v>
      </c>
      <c r="K35" s="23">
        <v>0.2946759259259259</v>
      </c>
      <c r="L35" s="96">
        <v>1336</v>
      </c>
      <c r="M35" s="98">
        <f>Causas[[#This Row],[parada_duracion]]/60</f>
        <v>22.266666666666666</v>
      </c>
      <c r="N35" s="18" t="s">
        <v>93</v>
      </c>
      <c r="O35" s="99" t="s">
        <v>52</v>
      </c>
      <c r="P35" s="99">
        <f>WEEKNUM(Causas[[#This Row],[resolucion_fecha]],16)</f>
        <v>1</v>
      </c>
      <c r="Q35" s="99" t="str">
        <f>TEXT(Causas[[#This Row],[resolucion_fecha]],"MMMM")</f>
        <v>enero</v>
      </c>
      <c r="R35" s="99" t="str">
        <f t="shared" si="0"/>
        <v>M</v>
      </c>
      <c r="S35" s="99"/>
      <c r="T35" s="16" t="s">
        <v>53</v>
      </c>
      <c r="U35" s="16"/>
      <c r="V35" s="99"/>
      <c r="W35" s="99"/>
    </row>
    <row r="36" spans="1:23" customFormat="1" hidden="1" x14ac:dyDescent="0.25">
      <c r="A36" s="96">
        <v>133577</v>
      </c>
      <c r="B36" s="96" t="s">
        <v>42</v>
      </c>
      <c r="C36" s="96" t="s">
        <v>43</v>
      </c>
      <c r="D36" s="96" t="s">
        <v>82</v>
      </c>
      <c r="E36" s="97">
        <v>43405</v>
      </c>
      <c r="F36" s="96" t="s">
        <v>45</v>
      </c>
      <c r="G36" s="96" t="s">
        <v>50</v>
      </c>
      <c r="H36" s="97">
        <v>44929</v>
      </c>
      <c r="I36" s="23">
        <v>0.2804976851851852</v>
      </c>
      <c r="J36" s="97">
        <v>44929</v>
      </c>
      <c r="K36" s="23">
        <v>0.28516203703703707</v>
      </c>
      <c r="L36" s="96">
        <v>403</v>
      </c>
      <c r="M36" s="98">
        <f>Causas[[#This Row],[parada_duracion]]/60</f>
        <v>6.7166666666666668</v>
      </c>
      <c r="N36" s="18" t="s">
        <v>47</v>
      </c>
      <c r="O36" s="19" t="s">
        <v>47</v>
      </c>
      <c r="P36" s="99">
        <f>WEEKNUM(Causas[[#This Row],[resolucion_fecha]],16)</f>
        <v>1</v>
      </c>
      <c r="Q36" s="99" t="str">
        <f>TEXT(Causas[[#This Row],[resolucion_fecha]],"MMMM")</f>
        <v>enero</v>
      </c>
      <c r="R36" s="99" t="str">
        <f t="shared" si="0"/>
        <v>M</v>
      </c>
      <c r="S36" s="99"/>
      <c r="T36" s="18" t="s">
        <v>47</v>
      </c>
      <c r="U36" s="100"/>
      <c r="V36" s="99"/>
      <c r="W36" s="99"/>
    </row>
    <row r="37" spans="1:23" customFormat="1" hidden="1" x14ac:dyDescent="0.25">
      <c r="A37" s="96">
        <v>133578</v>
      </c>
      <c r="B37" s="96" t="s">
        <v>66</v>
      </c>
      <c r="C37" s="96" t="s">
        <v>43</v>
      </c>
      <c r="D37" s="96" t="s">
        <v>48</v>
      </c>
      <c r="E37" s="97">
        <v>43405</v>
      </c>
      <c r="F37" s="96" t="s">
        <v>45</v>
      </c>
      <c r="G37" s="96" t="s">
        <v>46</v>
      </c>
      <c r="H37" s="97">
        <v>44929</v>
      </c>
      <c r="I37" s="23">
        <v>0.28082175925925928</v>
      </c>
      <c r="J37" s="97">
        <v>44929</v>
      </c>
      <c r="K37" s="23">
        <v>0.29653935185185182</v>
      </c>
      <c r="L37" s="96">
        <v>1358</v>
      </c>
      <c r="M37" s="98">
        <f>Causas[[#This Row],[parada_duracion]]/60</f>
        <v>22.633333333333333</v>
      </c>
      <c r="N37" s="18" t="s">
        <v>49</v>
      </c>
      <c r="O37" s="18" t="s">
        <v>49</v>
      </c>
      <c r="P37" s="99">
        <f>WEEKNUM(Causas[[#This Row],[resolucion_fecha]],16)</f>
        <v>1</v>
      </c>
      <c r="Q37" s="99" t="str">
        <f>TEXT(Causas[[#This Row],[resolucion_fecha]],"MMMM")</f>
        <v>enero</v>
      </c>
      <c r="R37" s="99" t="str">
        <f t="shared" si="0"/>
        <v>M</v>
      </c>
      <c r="S37" s="18" t="s">
        <v>49</v>
      </c>
      <c r="T37" s="18" t="s">
        <v>49</v>
      </c>
      <c r="U37" s="18" t="s">
        <v>49</v>
      </c>
      <c r="V37" s="18" t="s">
        <v>49</v>
      </c>
      <c r="W37" s="18" t="s">
        <v>49</v>
      </c>
    </row>
    <row r="38" spans="1:23" customFormat="1" hidden="1" x14ac:dyDescent="0.25">
      <c r="A38" s="25">
        <v>133579</v>
      </c>
      <c r="B38" s="25" t="s">
        <v>94</v>
      </c>
      <c r="C38" s="25" t="s">
        <v>43</v>
      </c>
      <c r="D38" s="25" t="s">
        <v>64</v>
      </c>
      <c r="E38" s="24">
        <v>43405</v>
      </c>
      <c r="F38" s="25" t="s">
        <v>45</v>
      </c>
      <c r="G38" s="25" t="s">
        <v>46</v>
      </c>
      <c r="H38" s="24">
        <v>44929</v>
      </c>
      <c r="I38" s="101">
        <v>0.29034722222222226</v>
      </c>
      <c r="J38" s="24">
        <v>44929</v>
      </c>
      <c r="K38" s="101">
        <v>0.37730324074074079</v>
      </c>
      <c r="L38" s="25">
        <v>7513</v>
      </c>
      <c r="M38" s="26">
        <f>Causas[[#This Row],[parada_duracion]]/60</f>
        <v>125.21666666666667</v>
      </c>
      <c r="N38" s="18" t="s">
        <v>49</v>
      </c>
      <c r="O38" s="18" t="s">
        <v>49</v>
      </c>
      <c r="P38" s="16">
        <f>WEEKNUM(Causas[[#This Row],[resolucion_fecha]],16)</f>
        <v>1</v>
      </c>
      <c r="Q38" s="16" t="str">
        <f>TEXT(Causas[[#This Row],[resolucion_fecha]],"MMMM")</f>
        <v>enero</v>
      </c>
      <c r="R38" s="16" t="str">
        <f t="shared" si="0"/>
        <v>M</v>
      </c>
      <c r="S38" s="18" t="s">
        <v>49</v>
      </c>
      <c r="T38" s="18" t="s">
        <v>49</v>
      </c>
      <c r="U38" s="18" t="s">
        <v>49</v>
      </c>
      <c r="V38" s="18" t="s">
        <v>49</v>
      </c>
      <c r="W38" s="18" t="s">
        <v>49</v>
      </c>
    </row>
    <row r="39" spans="1:23" customFormat="1" hidden="1" x14ac:dyDescent="0.25">
      <c r="A39" s="25">
        <v>133585</v>
      </c>
      <c r="B39" s="25" t="s">
        <v>86</v>
      </c>
      <c r="C39" s="25" t="s">
        <v>43</v>
      </c>
      <c r="D39" s="25" t="s">
        <v>55</v>
      </c>
      <c r="E39" s="24">
        <v>43881</v>
      </c>
      <c r="F39" s="25" t="s">
        <v>56</v>
      </c>
      <c r="G39" s="25" t="s">
        <v>50</v>
      </c>
      <c r="H39" s="24">
        <v>44929</v>
      </c>
      <c r="I39" s="101">
        <v>0.32476851851851851</v>
      </c>
      <c r="J39" s="24">
        <v>44929</v>
      </c>
      <c r="K39" s="101">
        <v>0.34171296296296294</v>
      </c>
      <c r="L39" s="25">
        <v>1464</v>
      </c>
      <c r="M39" s="26">
        <f>Causas[[#This Row],[parada_duracion]]/60</f>
        <v>24.4</v>
      </c>
      <c r="N39" s="18" t="s">
        <v>93</v>
      </c>
      <c r="O39" s="16" t="s">
        <v>52</v>
      </c>
      <c r="P39" s="16">
        <f>WEEKNUM(Causas[[#This Row],[resolucion_fecha]],16)</f>
        <v>1</v>
      </c>
      <c r="Q39" s="16" t="str">
        <f>TEXT(Causas[[#This Row],[resolucion_fecha]],"MMMM")</f>
        <v>enero</v>
      </c>
      <c r="R39" s="16" t="str">
        <f t="shared" si="0"/>
        <v>M</v>
      </c>
      <c r="S39" s="16"/>
      <c r="T39" s="16" t="s">
        <v>53</v>
      </c>
      <c r="U39" s="16"/>
      <c r="V39" s="16"/>
      <c r="W39" s="16"/>
    </row>
    <row r="40" spans="1:23" customFormat="1" hidden="1" x14ac:dyDescent="0.25">
      <c r="A40" s="96">
        <v>133591</v>
      </c>
      <c r="B40" s="96" t="s">
        <v>42</v>
      </c>
      <c r="C40" s="96" t="s">
        <v>43</v>
      </c>
      <c r="D40" s="96" t="s">
        <v>82</v>
      </c>
      <c r="E40" s="97">
        <v>43405</v>
      </c>
      <c r="F40" s="96" t="s">
        <v>45</v>
      </c>
      <c r="G40" s="96" t="s">
        <v>50</v>
      </c>
      <c r="H40" s="97">
        <v>44929</v>
      </c>
      <c r="I40" s="23">
        <v>0.35269675925925931</v>
      </c>
      <c r="J40" s="97">
        <v>44929</v>
      </c>
      <c r="K40" s="23">
        <v>0.35560185185185184</v>
      </c>
      <c r="L40" s="96">
        <v>251</v>
      </c>
      <c r="M40" s="98">
        <f>Causas[[#This Row],[parada_duracion]]/60</f>
        <v>4.1833333333333336</v>
      </c>
      <c r="N40" s="18" t="s">
        <v>47</v>
      </c>
      <c r="O40" s="19" t="s">
        <v>47</v>
      </c>
      <c r="P40" s="99">
        <f>WEEKNUM(Causas[[#This Row],[resolucion_fecha]],16)</f>
        <v>1</v>
      </c>
      <c r="Q40" s="99" t="str">
        <f>TEXT(Causas[[#This Row],[resolucion_fecha]],"MMMM")</f>
        <v>enero</v>
      </c>
      <c r="R40" s="99" t="str">
        <f t="shared" si="0"/>
        <v>M</v>
      </c>
      <c r="S40" s="99"/>
      <c r="T40" s="18" t="s">
        <v>47</v>
      </c>
      <c r="U40" s="16"/>
      <c r="V40" s="99"/>
      <c r="W40" s="99"/>
    </row>
    <row r="41" spans="1:23" customFormat="1" hidden="1" x14ac:dyDescent="0.25">
      <c r="A41" s="25">
        <v>133592</v>
      </c>
      <c r="B41" s="25" t="s">
        <v>54</v>
      </c>
      <c r="C41" s="25" t="s">
        <v>43</v>
      </c>
      <c r="D41" s="25" t="s">
        <v>55</v>
      </c>
      <c r="E41" s="24">
        <v>44120</v>
      </c>
      <c r="F41" s="25" t="s">
        <v>56</v>
      </c>
      <c r="G41" s="25" t="s">
        <v>50</v>
      </c>
      <c r="H41" s="24">
        <v>44929</v>
      </c>
      <c r="I41" s="101">
        <v>0.35318287037037038</v>
      </c>
      <c r="J41" s="24">
        <v>44929</v>
      </c>
      <c r="K41" s="101">
        <v>0.36045138888888889</v>
      </c>
      <c r="L41" s="25">
        <v>628</v>
      </c>
      <c r="M41" s="26">
        <f>Causas[[#This Row],[parada_duracion]]/60</f>
        <v>10.466666666666667</v>
      </c>
      <c r="N41" s="18" t="s">
        <v>93</v>
      </c>
      <c r="O41" s="16" t="s">
        <v>52</v>
      </c>
      <c r="P41" s="16">
        <f>WEEKNUM(Causas[[#This Row],[resolucion_fecha]],16)</f>
        <v>1</v>
      </c>
      <c r="Q41" s="16" t="str">
        <f>TEXT(Causas[[#This Row],[resolucion_fecha]],"MMMM")</f>
        <v>enero</v>
      </c>
      <c r="R41" s="16" t="str">
        <f t="shared" si="0"/>
        <v>M</v>
      </c>
      <c r="S41" s="16"/>
      <c r="T41" s="16" t="s">
        <v>53</v>
      </c>
      <c r="U41" s="100"/>
      <c r="V41" s="16"/>
      <c r="W41" s="16"/>
    </row>
    <row r="42" spans="1:23" customFormat="1" hidden="1" x14ac:dyDescent="0.25">
      <c r="A42" s="25">
        <v>133595</v>
      </c>
      <c r="B42" s="25" t="s">
        <v>94</v>
      </c>
      <c r="C42" s="25" t="s">
        <v>43</v>
      </c>
      <c r="D42" s="25" t="s">
        <v>64</v>
      </c>
      <c r="E42" s="24">
        <v>43405</v>
      </c>
      <c r="F42" s="25" t="s">
        <v>45</v>
      </c>
      <c r="G42" s="25" t="s">
        <v>46</v>
      </c>
      <c r="H42" s="24">
        <v>44929</v>
      </c>
      <c r="I42" s="101">
        <v>0.3775</v>
      </c>
      <c r="J42" s="24">
        <v>44929</v>
      </c>
      <c r="K42" s="101">
        <v>0.38069444444444445</v>
      </c>
      <c r="L42" s="25">
        <v>276</v>
      </c>
      <c r="M42" s="26">
        <f>Causas[[#This Row],[parada_duracion]]/60</f>
        <v>4.5999999999999996</v>
      </c>
      <c r="N42" s="18" t="s">
        <v>47</v>
      </c>
      <c r="O42" s="19" t="s">
        <v>47</v>
      </c>
      <c r="P42" s="16">
        <f>WEEKNUM(Causas[[#This Row],[resolucion_fecha]],16)</f>
        <v>1</v>
      </c>
      <c r="Q42" s="16" t="str">
        <f>TEXT(Causas[[#This Row],[resolucion_fecha]],"MMMM")</f>
        <v>enero</v>
      </c>
      <c r="R42" s="16" t="str">
        <f t="shared" si="0"/>
        <v>M</v>
      </c>
      <c r="S42" s="16"/>
      <c r="T42" s="18" t="s">
        <v>47</v>
      </c>
      <c r="U42" s="16"/>
      <c r="V42" s="16"/>
      <c r="W42" s="16"/>
    </row>
    <row r="43" spans="1:23" customFormat="1" hidden="1" x14ac:dyDescent="0.25">
      <c r="A43" s="96">
        <v>133597</v>
      </c>
      <c r="B43" s="96" t="s">
        <v>86</v>
      </c>
      <c r="C43" s="96" t="s">
        <v>43</v>
      </c>
      <c r="D43" s="96" t="s">
        <v>55</v>
      </c>
      <c r="E43" s="97">
        <v>43881</v>
      </c>
      <c r="F43" s="96" t="s">
        <v>56</v>
      </c>
      <c r="G43" s="96" t="s">
        <v>50</v>
      </c>
      <c r="H43" s="97">
        <v>44929</v>
      </c>
      <c r="I43" s="23">
        <v>0.38574074074074072</v>
      </c>
      <c r="J43" s="97">
        <v>44929</v>
      </c>
      <c r="K43" s="23">
        <v>0.38608796296296299</v>
      </c>
      <c r="L43" s="96">
        <v>30</v>
      </c>
      <c r="M43" s="98">
        <f>Causas[[#This Row],[parada_duracion]]/60</f>
        <v>0.5</v>
      </c>
      <c r="N43" s="18" t="s">
        <v>47</v>
      </c>
      <c r="O43" s="19" t="s">
        <v>47</v>
      </c>
      <c r="P43" s="99">
        <f>WEEKNUM(Causas[[#This Row],[resolucion_fecha]],16)</f>
        <v>1</v>
      </c>
      <c r="Q43" s="99" t="str">
        <f>TEXT(Causas[[#This Row],[resolucion_fecha]],"MMMM")</f>
        <v>enero</v>
      </c>
      <c r="R43" s="99" t="str">
        <f t="shared" si="0"/>
        <v>M</v>
      </c>
      <c r="S43" s="99"/>
      <c r="T43" s="18" t="s">
        <v>47</v>
      </c>
      <c r="U43" s="16"/>
      <c r="V43" s="99"/>
      <c r="W43" s="99"/>
    </row>
    <row r="44" spans="1:23" customFormat="1" hidden="1" x14ac:dyDescent="0.25">
      <c r="A44" s="25">
        <v>133598</v>
      </c>
      <c r="B44" s="25" t="s">
        <v>86</v>
      </c>
      <c r="C44" s="25" t="s">
        <v>43</v>
      </c>
      <c r="D44" s="25" t="s">
        <v>55</v>
      </c>
      <c r="E44" s="24">
        <v>43881</v>
      </c>
      <c r="F44" s="25" t="s">
        <v>56</v>
      </c>
      <c r="G44" s="25" t="s">
        <v>50</v>
      </c>
      <c r="H44" s="24">
        <v>44929</v>
      </c>
      <c r="I44" s="101">
        <v>0.38627314814814812</v>
      </c>
      <c r="J44" s="24">
        <v>44929</v>
      </c>
      <c r="K44" s="101">
        <v>0.40096064814814819</v>
      </c>
      <c r="L44" s="25">
        <v>1269</v>
      </c>
      <c r="M44" s="26">
        <f>Causas[[#This Row],[parada_duracion]]/60</f>
        <v>21.15</v>
      </c>
      <c r="N44" s="18" t="s">
        <v>93</v>
      </c>
      <c r="O44" s="16" t="s">
        <v>52</v>
      </c>
      <c r="P44" s="16">
        <f>WEEKNUM(Causas[[#This Row],[resolucion_fecha]],16)</f>
        <v>1</v>
      </c>
      <c r="Q44" s="16" t="str">
        <f>TEXT(Causas[[#This Row],[resolucion_fecha]],"MMMM")</f>
        <v>enero</v>
      </c>
      <c r="R44" s="16" t="str">
        <f t="shared" si="0"/>
        <v>M</v>
      </c>
      <c r="S44" s="16"/>
      <c r="T44" s="16" t="s">
        <v>53</v>
      </c>
      <c r="U44" s="100"/>
      <c r="V44" s="16"/>
      <c r="W44" s="16"/>
    </row>
    <row r="45" spans="1:23" customFormat="1" hidden="1" x14ac:dyDescent="0.25">
      <c r="A45" s="25">
        <v>133601</v>
      </c>
      <c r="B45" s="25" t="s">
        <v>61</v>
      </c>
      <c r="C45" s="25" t="s">
        <v>43</v>
      </c>
      <c r="D45" s="25" t="s">
        <v>55</v>
      </c>
      <c r="E45" s="24">
        <v>43881</v>
      </c>
      <c r="F45" s="25" t="s">
        <v>56</v>
      </c>
      <c r="G45" s="25" t="s">
        <v>46</v>
      </c>
      <c r="H45" s="24">
        <v>44929</v>
      </c>
      <c r="I45" s="101">
        <v>0.40103009259259265</v>
      </c>
      <c r="J45" s="24">
        <v>44929</v>
      </c>
      <c r="K45" s="101">
        <v>0.43761574074074078</v>
      </c>
      <c r="L45" s="25">
        <v>3161</v>
      </c>
      <c r="M45" s="26">
        <f>Causas[[#This Row],[parada_duracion]]/60</f>
        <v>52.68333333333333</v>
      </c>
      <c r="N45" s="18" t="s">
        <v>49</v>
      </c>
      <c r="O45" s="18" t="s">
        <v>49</v>
      </c>
      <c r="P45" s="16">
        <f>WEEKNUM(Causas[[#This Row],[resolucion_fecha]],16)</f>
        <v>1</v>
      </c>
      <c r="Q45" s="16" t="str">
        <f>TEXT(Causas[[#This Row],[resolucion_fecha]],"MMMM")</f>
        <v>enero</v>
      </c>
      <c r="R45" s="16" t="str">
        <f t="shared" si="0"/>
        <v>M</v>
      </c>
      <c r="S45" s="18" t="s">
        <v>49</v>
      </c>
      <c r="T45" s="18" t="s">
        <v>49</v>
      </c>
      <c r="U45" s="18" t="s">
        <v>49</v>
      </c>
      <c r="V45" s="18" t="s">
        <v>49</v>
      </c>
      <c r="W45" s="18" t="s">
        <v>49</v>
      </c>
    </row>
    <row r="46" spans="1:23" customFormat="1" hidden="1" x14ac:dyDescent="0.25">
      <c r="A46" s="25">
        <v>133603</v>
      </c>
      <c r="B46" s="25" t="s">
        <v>94</v>
      </c>
      <c r="C46" s="25" t="s">
        <v>43</v>
      </c>
      <c r="D46" s="25" t="s">
        <v>64</v>
      </c>
      <c r="E46" s="24">
        <v>43405</v>
      </c>
      <c r="F46" s="25" t="s">
        <v>45</v>
      </c>
      <c r="G46" s="25" t="s">
        <v>46</v>
      </c>
      <c r="H46" s="24">
        <v>44929</v>
      </c>
      <c r="I46" s="101">
        <v>0.41165509259259259</v>
      </c>
      <c r="J46" s="24">
        <v>44929</v>
      </c>
      <c r="K46" s="101">
        <v>0.47400462962962964</v>
      </c>
      <c r="L46" s="25">
        <v>5387</v>
      </c>
      <c r="M46" s="26">
        <f>Causas[[#This Row],[parada_duracion]]/60</f>
        <v>89.783333333333331</v>
      </c>
      <c r="N46" s="18" t="s">
        <v>49</v>
      </c>
      <c r="O46" s="18" t="s">
        <v>49</v>
      </c>
      <c r="P46" s="16">
        <f>WEEKNUM(Causas[[#This Row],[resolucion_fecha]],16)</f>
        <v>1</v>
      </c>
      <c r="Q46" s="16" t="str">
        <f>TEXT(Causas[[#This Row],[resolucion_fecha]],"MMMM")</f>
        <v>enero</v>
      </c>
      <c r="R46" s="16" t="str">
        <f t="shared" si="0"/>
        <v>M</v>
      </c>
      <c r="S46" s="18" t="s">
        <v>49</v>
      </c>
      <c r="T46" s="18" t="s">
        <v>49</v>
      </c>
      <c r="U46" s="18" t="s">
        <v>49</v>
      </c>
      <c r="V46" s="18" t="s">
        <v>49</v>
      </c>
      <c r="W46" s="18" t="s">
        <v>49</v>
      </c>
    </row>
    <row r="47" spans="1:23" customFormat="1" hidden="1" x14ac:dyDescent="0.25">
      <c r="A47" s="25">
        <v>133607</v>
      </c>
      <c r="B47" s="25" t="s">
        <v>95</v>
      </c>
      <c r="C47" s="25" t="s">
        <v>43</v>
      </c>
      <c r="D47" s="25" t="s">
        <v>96</v>
      </c>
      <c r="E47" s="24">
        <v>43882</v>
      </c>
      <c r="F47" s="25" t="s">
        <v>56</v>
      </c>
      <c r="G47" s="25" t="s">
        <v>46</v>
      </c>
      <c r="H47" s="24">
        <v>44929</v>
      </c>
      <c r="I47" s="101">
        <v>0.42577546296296293</v>
      </c>
      <c r="J47" s="24">
        <v>44929</v>
      </c>
      <c r="K47" s="101">
        <v>0.44019675925925927</v>
      </c>
      <c r="L47" s="25">
        <v>1246</v>
      </c>
      <c r="M47" s="26">
        <f>Causas[[#This Row],[parada_duracion]]/60</f>
        <v>20.766666666666666</v>
      </c>
      <c r="N47" s="18" t="s">
        <v>49</v>
      </c>
      <c r="O47" s="18" t="s">
        <v>49</v>
      </c>
      <c r="P47" s="16">
        <f>WEEKNUM(Causas[[#This Row],[resolucion_fecha]],16)</f>
        <v>1</v>
      </c>
      <c r="Q47" s="16" t="str">
        <f>TEXT(Causas[[#This Row],[resolucion_fecha]],"MMMM")</f>
        <v>enero</v>
      </c>
      <c r="R47" s="16" t="str">
        <f t="shared" si="0"/>
        <v>M</v>
      </c>
      <c r="S47" s="18" t="s">
        <v>49</v>
      </c>
      <c r="T47" s="18" t="s">
        <v>49</v>
      </c>
      <c r="U47" s="18" t="s">
        <v>49</v>
      </c>
      <c r="V47" s="18" t="s">
        <v>49</v>
      </c>
      <c r="W47" s="18" t="s">
        <v>49</v>
      </c>
    </row>
    <row r="48" spans="1:23" customFormat="1" hidden="1" x14ac:dyDescent="0.25">
      <c r="A48" s="25">
        <v>133612</v>
      </c>
      <c r="B48" s="25" t="s">
        <v>42</v>
      </c>
      <c r="C48" s="25" t="s">
        <v>43</v>
      </c>
      <c r="D48" s="25" t="s">
        <v>82</v>
      </c>
      <c r="E48" s="24">
        <v>43405</v>
      </c>
      <c r="F48" s="25" t="s">
        <v>45</v>
      </c>
      <c r="G48" s="25" t="s">
        <v>50</v>
      </c>
      <c r="H48" s="24">
        <v>44929</v>
      </c>
      <c r="I48" s="101">
        <v>0.46262731481481478</v>
      </c>
      <c r="J48" s="24">
        <v>44929</v>
      </c>
      <c r="K48" s="101">
        <v>0.48982638888888891</v>
      </c>
      <c r="L48" s="25">
        <v>2350</v>
      </c>
      <c r="M48" s="26">
        <f>Causas[[#This Row],[parada_duracion]]/60</f>
        <v>39.166666666666664</v>
      </c>
      <c r="N48" s="19" t="s">
        <v>97</v>
      </c>
      <c r="O48" s="16" t="s">
        <v>72</v>
      </c>
      <c r="P48" s="16">
        <f>WEEKNUM(Causas[[#This Row],[resolucion_fecha]],16)</f>
        <v>1</v>
      </c>
      <c r="Q48" s="16" t="str">
        <f>TEXT(Causas[[#This Row],[resolucion_fecha]],"MMMM")</f>
        <v>enero</v>
      </c>
      <c r="R48" s="16" t="str">
        <f t="shared" si="0"/>
        <v>M</v>
      </c>
      <c r="S48" s="16"/>
      <c r="T48" s="16" t="s">
        <v>73</v>
      </c>
      <c r="U48" s="16"/>
      <c r="V48" s="16"/>
      <c r="W48" s="16"/>
    </row>
    <row r="49" spans="1:23" customFormat="1" hidden="1" x14ac:dyDescent="0.25">
      <c r="A49" s="96">
        <v>133625</v>
      </c>
      <c r="B49" s="96" t="s">
        <v>74</v>
      </c>
      <c r="C49" s="96" t="s">
        <v>43</v>
      </c>
      <c r="D49" s="96" t="s">
        <v>68</v>
      </c>
      <c r="E49" s="97">
        <v>44258</v>
      </c>
      <c r="F49" s="96" t="s">
        <v>56</v>
      </c>
      <c r="G49" s="96" t="s">
        <v>46</v>
      </c>
      <c r="H49" s="97">
        <v>44929</v>
      </c>
      <c r="I49" s="23">
        <v>0.53825231481481484</v>
      </c>
      <c r="J49" s="97">
        <v>44929</v>
      </c>
      <c r="K49" s="23">
        <v>0.54116898148148151</v>
      </c>
      <c r="L49" s="96">
        <v>252</v>
      </c>
      <c r="M49" s="98">
        <f>Causas[[#This Row],[parada_duracion]]/60</f>
        <v>4.2</v>
      </c>
      <c r="N49" s="18" t="s">
        <v>47</v>
      </c>
      <c r="O49" s="19" t="s">
        <v>47</v>
      </c>
      <c r="P49" s="99">
        <f>WEEKNUM(Causas[[#This Row],[resolucion_fecha]],16)</f>
        <v>1</v>
      </c>
      <c r="Q49" s="99" t="str">
        <f>TEXT(Causas[[#This Row],[resolucion_fecha]],"MMMM")</f>
        <v>enero</v>
      </c>
      <c r="R49" s="99" t="str">
        <f t="shared" si="0"/>
        <v>M</v>
      </c>
      <c r="S49" s="99"/>
      <c r="T49" s="18" t="s">
        <v>47</v>
      </c>
      <c r="U49" s="16"/>
      <c r="V49" s="99"/>
      <c r="W49" s="99"/>
    </row>
    <row r="50" spans="1:23" customFormat="1" hidden="1" x14ac:dyDescent="0.25">
      <c r="A50" s="25">
        <v>133626</v>
      </c>
      <c r="B50" s="25" t="s">
        <v>94</v>
      </c>
      <c r="C50" s="25" t="s">
        <v>43</v>
      </c>
      <c r="D50" s="25" t="s">
        <v>64</v>
      </c>
      <c r="E50" s="24">
        <v>43405</v>
      </c>
      <c r="F50" s="25" t="s">
        <v>45</v>
      </c>
      <c r="G50" s="25" t="s">
        <v>46</v>
      </c>
      <c r="H50" s="24">
        <v>44929</v>
      </c>
      <c r="I50" s="101">
        <v>0.53850694444444447</v>
      </c>
      <c r="J50" s="24">
        <v>44929</v>
      </c>
      <c r="K50" s="101">
        <v>0.59640046296296301</v>
      </c>
      <c r="L50" s="25">
        <v>5002</v>
      </c>
      <c r="M50" s="26">
        <f>Causas[[#This Row],[parada_duracion]]/60</f>
        <v>83.36666666666666</v>
      </c>
      <c r="N50" s="18" t="s">
        <v>49</v>
      </c>
      <c r="O50" s="18" t="s">
        <v>49</v>
      </c>
      <c r="P50" s="16">
        <f>WEEKNUM(Causas[[#This Row],[resolucion_fecha]],16)</f>
        <v>1</v>
      </c>
      <c r="Q50" s="16" t="str">
        <f>TEXT(Causas[[#This Row],[resolucion_fecha]],"MMMM")</f>
        <v>enero</v>
      </c>
      <c r="R50" s="16" t="str">
        <f t="shared" si="0"/>
        <v>M</v>
      </c>
      <c r="S50" s="18" t="s">
        <v>49</v>
      </c>
      <c r="T50" s="18" t="s">
        <v>49</v>
      </c>
      <c r="U50" s="18" t="s">
        <v>49</v>
      </c>
      <c r="V50" s="18" t="s">
        <v>49</v>
      </c>
      <c r="W50" s="18" t="s">
        <v>49</v>
      </c>
    </row>
    <row r="51" spans="1:23" customFormat="1" hidden="1" x14ac:dyDescent="0.25">
      <c r="A51" s="25">
        <v>133629</v>
      </c>
      <c r="B51" s="25" t="s">
        <v>86</v>
      </c>
      <c r="C51" s="25" t="s">
        <v>43</v>
      </c>
      <c r="D51" s="25" t="s">
        <v>55</v>
      </c>
      <c r="E51" s="24">
        <v>43881</v>
      </c>
      <c r="F51" s="25" t="s">
        <v>56</v>
      </c>
      <c r="G51" s="25" t="s">
        <v>50</v>
      </c>
      <c r="H51" s="24">
        <v>44929</v>
      </c>
      <c r="I51" s="101">
        <v>0.5549884259259259</v>
      </c>
      <c r="J51" s="24">
        <v>44929</v>
      </c>
      <c r="K51" s="101">
        <v>0.61737268518518518</v>
      </c>
      <c r="L51" s="25">
        <v>5390</v>
      </c>
      <c r="M51" s="26">
        <f>Causas[[#This Row],[parada_duracion]]/60</f>
        <v>89.833333333333329</v>
      </c>
      <c r="N51" s="19" t="s">
        <v>62</v>
      </c>
      <c r="O51" s="16" t="s">
        <v>52</v>
      </c>
      <c r="P51" s="16">
        <f>WEEKNUM(Causas[[#This Row],[resolucion_fecha]],16)</f>
        <v>1</v>
      </c>
      <c r="Q51" s="16" t="str">
        <f>TEXT(Causas[[#This Row],[resolucion_fecha]],"MMMM")</f>
        <v>enero</v>
      </c>
      <c r="R51" s="16" t="str">
        <f t="shared" si="0"/>
        <v>M</v>
      </c>
      <c r="S51" s="16"/>
      <c r="T51" s="16" t="s">
        <v>53</v>
      </c>
      <c r="U51" s="16"/>
      <c r="V51" s="16"/>
      <c r="W51" s="16"/>
    </row>
    <row r="52" spans="1:23" customFormat="1" hidden="1" x14ac:dyDescent="0.25">
      <c r="A52" s="96">
        <v>133633</v>
      </c>
      <c r="B52" s="96" t="s">
        <v>70</v>
      </c>
      <c r="C52" s="96" t="s">
        <v>43</v>
      </c>
      <c r="D52" s="96" t="s">
        <v>64</v>
      </c>
      <c r="E52" s="97">
        <v>43881</v>
      </c>
      <c r="F52" s="96" t="s">
        <v>56</v>
      </c>
      <c r="G52" s="96" t="s">
        <v>46</v>
      </c>
      <c r="H52" s="97">
        <v>44929</v>
      </c>
      <c r="I52" s="23">
        <v>0.61303240740740739</v>
      </c>
      <c r="J52" s="97">
        <v>44929</v>
      </c>
      <c r="K52" s="23">
        <v>0.63871527777777781</v>
      </c>
      <c r="L52" s="96">
        <v>2219</v>
      </c>
      <c r="M52" s="98">
        <f>Causas[[#This Row],[parada_duracion]]/60</f>
        <v>36.983333333333334</v>
      </c>
      <c r="N52" s="18" t="s">
        <v>49</v>
      </c>
      <c r="O52" s="18" t="s">
        <v>49</v>
      </c>
      <c r="P52" s="99">
        <f>WEEKNUM(Causas[[#This Row],[resolucion_fecha]],16)</f>
        <v>1</v>
      </c>
      <c r="Q52" s="99" t="str">
        <f>TEXT(Causas[[#This Row],[resolucion_fecha]],"MMMM")</f>
        <v>enero</v>
      </c>
      <c r="R52" s="99" t="str">
        <f t="shared" si="0"/>
        <v>T</v>
      </c>
      <c r="S52" s="18" t="s">
        <v>49</v>
      </c>
      <c r="T52" s="18" t="s">
        <v>49</v>
      </c>
      <c r="U52" s="18" t="s">
        <v>49</v>
      </c>
      <c r="V52" s="18" t="s">
        <v>49</v>
      </c>
      <c r="W52" s="18" t="s">
        <v>49</v>
      </c>
    </row>
    <row r="53" spans="1:23" customFormat="1" ht="30" hidden="1" x14ac:dyDescent="0.25">
      <c r="A53" s="25">
        <v>133634</v>
      </c>
      <c r="B53" s="25" t="s">
        <v>98</v>
      </c>
      <c r="C53" s="25" t="s">
        <v>43</v>
      </c>
      <c r="D53" s="25" t="s">
        <v>48</v>
      </c>
      <c r="E53" s="24">
        <v>43405</v>
      </c>
      <c r="F53" s="25" t="s">
        <v>45</v>
      </c>
      <c r="G53" s="25" t="s">
        <v>46</v>
      </c>
      <c r="H53" s="24">
        <v>44929</v>
      </c>
      <c r="I53" s="101">
        <v>0.61921296296296291</v>
      </c>
      <c r="J53" s="24">
        <v>44929</v>
      </c>
      <c r="K53" s="101">
        <v>0.67063657407407407</v>
      </c>
      <c r="L53" s="25">
        <v>4443</v>
      </c>
      <c r="M53" s="26">
        <f>Causas[[#This Row],[parada_duracion]]/60</f>
        <v>74.05</v>
      </c>
      <c r="N53" s="19" t="s">
        <v>99</v>
      </c>
      <c r="O53" s="16" t="s">
        <v>9</v>
      </c>
      <c r="P53" s="16">
        <f>WEEKNUM(Causas[[#This Row],[resolucion_fecha]],16)</f>
        <v>1</v>
      </c>
      <c r="Q53" s="16" t="str">
        <f>TEXT(Causas[[#This Row],[resolucion_fecha]],"MMMM")</f>
        <v>enero</v>
      </c>
      <c r="R53" s="16" t="str">
        <f t="shared" si="0"/>
        <v>T</v>
      </c>
      <c r="S53" s="16"/>
      <c r="T53" s="16" t="s">
        <v>53</v>
      </c>
      <c r="U53" s="100"/>
      <c r="V53" s="16"/>
      <c r="W53" s="16"/>
    </row>
    <row r="54" spans="1:23" customFormat="1" ht="30" hidden="1" x14ac:dyDescent="0.25">
      <c r="A54" s="25">
        <v>133637</v>
      </c>
      <c r="B54" s="25" t="s">
        <v>61</v>
      </c>
      <c r="C54" s="25" t="s">
        <v>43</v>
      </c>
      <c r="D54" s="25" t="s">
        <v>64</v>
      </c>
      <c r="E54" s="24">
        <v>43405</v>
      </c>
      <c r="F54" s="25" t="s">
        <v>45</v>
      </c>
      <c r="G54" s="25" t="s">
        <v>46</v>
      </c>
      <c r="H54" s="24">
        <v>44929</v>
      </c>
      <c r="I54" s="101">
        <v>0.63899305555555552</v>
      </c>
      <c r="J54" s="24">
        <v>44929</v>
      </c>
      <c r="K54" s="101">
        <v>0.6498032407407407</v>
      </c>
      <c r="L54" s="25">
        <v>934</v>
      </c>
      <c r="M54" s="26">
        <f>Causas[[#This Row],[parada_duracion]]/60</f>
        <v>15.566666666666666</v>
      </c>
      <c r="N54" s="19" t="s">
        <v>100</v>
      </c>
      <c r="O54" s="16" t="s">
        <v>52</v>
      </c>
      <c r="P54" s="16">
        <f>WEEKNUM(Causas[[#This Row],[resolucion_fecha]],16)</f>
        <v>1</v>
      </c>
      <c r="Q54" s="16" t="str">
        <f>TEXT(Causas[[#This Row],[resolucion_fecha]],"MMMM")</f>
        <v>enero</v>
      </c>
      <c r="R54" s="16" t="str">
        <f t="shared" si="0"/>
        <v>T</v>
      </c>
      <c r="S54" s="16"/>
      <c r="T54" s="16" t="s">
        <v>53</v>
      </c>
      <c r="U54" s="16"/>
      <c r="V54" s="16"/>
      <c r="W54" s="16"/>
    </row>
    <row r="55" spans="1:23" customFormat="1" x14ac:dyDescent="0.25">
      <c r="A55" s="96">
        <v>133641</v>
      </c>
      <c r="B55" s="96" t="s">
        <v>101</v>
      </c>
      <c r="C55" s="96" t="s">
        <v>43</v>
      </c>
      <c r="D55" s="96" t="s">
        <v>67</v>
      </c>
      <c r="E55" s="97">
        <v>43405</v>
      </c>
      <c r="F55" s="96" t="s">
        <v>45</v>
      </c>
      <c r="G55" s="96" t="s">
        <v>50</v>
      </c>
      <c r="H55" s="97">
        <v>44929</v>
      </c>
      <c r="I55" s="23">
        <v>0.68634259259259256</v>
      </c>
      <c r="J55" s="97">
        <v>44929</v>
      </c>
      <c r="K55" s="23">
        <v>0.68873842592592593</v>
      </c>
      <c r="L55" s="96">
        <v>207</v>
      </c>
      <c r="M55" s="98">
        <f>Causas[[#This Row],[parada_duracion]]/60</f>
        <v>3.45</v>
      </c>
      <c r="N55" s="18" t="s">
        <v>47</v>
      </c>
      <c r="O55" s="19" t="s">
        <v>47</v>
      </c>
      <c r="P55" s="99">
        <f>WEEKNUM(Causas[[#This Row],[resolucion_fecha]],16)</f>
        <v>1</v>
      </c>
      <c r="Q55" s="99" t="str">
        <f>TEXT(Causas[[#This Row],[resolucion_fecha]],"MMMM")</f>
        <v>enero</v>
      </c>
      <c r="R55" s="99" t="str">
        <f t="shared" si="0"/>
        <v>T</v>
      </c>
      <c r="S55" s="99"/>
      <c r="T55" s="18" t="s">
        <v>47</v>
      </c>
      <c r="U55" s="16"/>
      <c r="V55" s="99"/>
      <c r="W55" s="99"/>
    </row>
    <row r="56" spans="1:23" customFormat="1" hidden="1" x14ac:dyDescent="0.25">
      <c r="A56" s="96">
        <v>133642</v>
      </c>
      <c r="B56" s="96" t="s">
        <v>61</v>
      </c>
      <c r="C56" s="96" t="s">
        <v>43</v>
      </c>
      <c r="D56" s="96" t="s">
        <v>48</v>
      </c>
      <c r="E56" s="97">
        <v>43405</v>
      </c>
      <c r="F56" s="96" t="s">
        <v>45</v>
      </c>
      <c r="G56" s="96" t="s">
        <v>46</v>
      </c>
      <c r="H56" s="97">
        <v>44929</v>
      </c>
      <c r="I56" s="23">
        <v>0.68799768518518523</v>
      </c>
      <c r="J56" s="97">
        <v>44929</v>
      </c>
      <c r="K56" s="23">
        <v>0.69315972222222222</v>
      </c>
      <c r="L56" s="96">
        <v>446</v>
      </c>
      <c r="M56" s="98">
        <f>Causas[[#This Row],[parada_duracion]]/60</f>
        <v>7.4333333333333336</v>
      </c>
      <c r="N56" s="18" t="s">
        <v>47</v>
      </c>
      <c r="O56" s="19" t="s">
        <v>47</v>
      </c>
      <c r="P56" s="99">
        <f>WEEKNUM(Causas[[#This Row],[resolucion_fecha]],16)</f>
        <v>1</v>
      </c>
      <c r="Q56" s="99" t="str">
        <f>TEXT(Causas[[#This Row],[resolucion_fecha]],"MMMM")</f>
        <v>enero</v>
      </c>
      <c r="R56" s="99" t="str">
        <f t="shared" si="0"/>
        <v>T</v>
      </c>
      <c r="S56" s="99"/>
      <c r="T56" s="18" t="s">
        <v>47</v>
      </c>
      <c r="U56" s="100"/>
      <c r="V56" s="99"/>
      <c r="W56" s="99"/>
    </row>
    <row r="57" spans="1:23" customFormat="1" ht="30" hidden="1" x14ac:dyDescent="0.25">
      <c r="A57" s="25">
        <v>133643</v>
      </c>
      <c r="B57" s="25" t="s">
        <v>98</v>
      </c>
      <c r="C57" s="25" t="s">
        <v>43</v>
      </c>
      <c r="D57" s="25" t="s">
        <v>48</v>
      </c>
      <c r="E57" s="24">
        <v>43405</v>
      </c>
      <c r="F57" s="25" t="s">
        <v>45</v>
      </c>
      <c r="G57" s="25" t="s">
        <v>46</v>
      </c>
      <c r="H57" s="24">
        <v>44929</v>
      </c>
      <c r="I57" s="101">
        <v>0.69936342592592593</v>
      </c>
      <c r="J57" s="24">
        <v>44929</v>
      </c>
      <c r="K57" s="101">
        <v>0.71</v>
      </c>
      <c r="L57" s="25">
        <v>919</v>
      </c>
      <c r="M57" s="26">
        <f>Causas[[#This Row],[parada_duracion]]/60</f>
        <v>15.316666666666666</v>
      </c>
      <c r="N57" s="19" t="s">
        <v>99</v>
      </c>
      <c r="O57" s="16" t="s">
        <v>9</v>
      </c>
      <c r="P57" s="16">
        <f>WEEKNUM(Causas[[#This Row],[resolucion_fecha]],16)</f>
        <v>1</v>
      </c>
      <c r="Q57" s="16" t="str">
        <f>TEXT(Causas[[#This Row],[resolucion_fecha]],"MMMM")</f>
        <v>enero</v>
      </c>
      <c r="R57" s="16" t="str">
        <f t="shared" si="0"/>
        <v>T</v>
      </c>
      <c r="S57" s="16"/>
      <c r="T57" s="16" t="s">
        <v>53</v>
      </c>
      <c r="U57" s="100"/>
      <c r="V57" s="16"/>
      <c r="W57" s="16"/>
    </row>
    <row r="58" spans="1:23" customFormat="1" hidden="1" x14ac:dyDescent="0.25">
      <c r="A58" s="96">
        <v>133646</v>
      </c>
      <c r="B58" s="96" t="s">
        <v>95</v>
      </c>
      <c r="C58" s="96" t="s">
        <v>43</v>
      </c>
      <c r="D58" s="96" t="s">
        <v>102</v>
      </c>
      <c r="E58" s="97">
        <v>43405</v>
      </c>
      <c r="F58" s="96" t="s">
        <v>45</v>
      </c>
      <c r="G58" s="96" t="s">
        <v>46</v>
      </c>
      <c r="H58" s="97">
        <v>44929</v>
      </c>
      <c r="I58" s="23">
        <v>0.70628472222222216</v>
      </c>
      <c r="J58" s="97">
        <v>44929</v>
      </c>
      <c r="K58" s="23">
        <v>0.72620370370370368</v>
      </c>
      <c r="L58" s="96">
        <v>1721</v>
      </c>
      <c r="M58" s="98">
        <f>Causas[[#This Row],[parada_duracion]]/60</f>
        <v>28.683333333333334</v>
      </c>
      <c r="N58" s="18" t="s">
        <v>103</v>
      </c>
      <c r="O58" s="99" t="s">
        <v>72</v>
      </c>
      <c r="P58" s="99">
        <f>WEEKNUM(Causas[[#This Row],[resolucion_fecha]],16)</f>
        <v>1</v>
      </c>
      <c r="Q58" s="99" t="str">
        <f>TEXT(Causas[[#This Row],[resolucion_fecha]],"MMMM")</f>
        <v>enero</v>
      </c>
      <c r="R58" s="99" t="str">
        <f t="shared" si="0"/>
        <v>T</v>
      </c>
      <c r="S58" s="99"/>
      <c r="T58" s="16" t="s">
        <v>73</v>
      </c>
      <c r="U58" s="16"/>
      <c r="V58" s="99"/>
      <c r="W58" s="99"/>
    </row>
    <row r="59" spans="1:23" customFormat="1" ht="30" hidden="1" x14ac:dyDescent="0.25">
      <c r="A59" s="25">
        <v>133647</v>
      </c>
      <c r="B59" s="25" t="s">
        <v>98</v>
      </c>
      <c r="C59" s="25" t="s">
        <v>43</v>
      </c>
      <c r="D59" s="25" t="s">
        <v>48</v>
      </c>
      <c r="E59" s="24">
        <v>43405</v>
      </c>
      <c r="F59" s="25" t="s">
        <v>45</v>
      </c>
      <c r="G59" s="25" t="s">
        <v>46</v>
      </c>
      <c r="H59" s="24">
        <v>44929</v>
      </c>
      <c r="I59" s="101">
        <v>0.71186342592592589</v>
      </c>
      <c r="J59" s="24">
        <v>44929</v>
      </c>
      <c r="K59" s="101">
        <v>0.71898148148148155</v>
      </c>
      <c r="L59" s="25">
        <v>615</v>
      </c>
      <c r="M59" s="26">
        <f>Causas[[#This Row],[parada_duracion]]/60</f>
        <v>10.25</v>
      </c>
      <c r="N59" s="19" t="s">
        <v>99</v>
      </c>
      <c r="O59" s="16" t="s">
        <v>9</v>
      </c>
      <c r="P59" s="16">
        <f>WEEKNUM(Causas[[#This Row],[resolucion_fecha]],16)</f>
        <v>1</v>
      </c>
      <c r="Q59" s="16" t="str">
        <f>TEXT(Causas[[#This Row],[resolucion_fecha]],"MMMM")</f>
        <v>enero</v>
      </c>
      <c r="R59" s="16" t="str">
        <f t="shared" si="0"/>
        <v>T</v>
      </c>
      <c r="S59" s="16"/>
      <c r="T59" s="16" t="s">
        <v>53</v>
      </c>
      <c r="U59" s="100"/>
      <c r="V59" s="16"/>
      <c r="W59" s="16"/>
    </row>
    <row r="60" spans="1:23" customFormat="1" ht="30" hidden="1" x14ac:dyDescent="0.25">
      <c r="A60" s="25">
        <v>133649</v>
      </c>
      <c r="B60" s="25" t="s">
        <v>65</v>
      </c>
      <c r="C60" s="25" t="s">
        <v>43</v>
      </c>
      <c r="D60" s="25" t="s">
        <v>64</v>
      </c>
      <c r="E60" s="24">
        <v>43405</v>
      </c>
      <c r="F60" s="25" t="s">
        <v>45</v>
      </c>
      <c r="G60" s="25" t="s">
        <v>50</v>
      </c>
      <c r="H60" s="24">
        <v>44929</v>
      </c>
      <c r="I60" s="101">
        <v>0.71839120370370368</v>
      </c>
      <c r="J60" s="24">
        <v>44929</v>
      </c>
      <c r="K60" s="101">
        <v>0.73812500000000003</v>
      </c>
      <c r="L60" s="25">
        <v>1705</v>
      </c>
      <c r="M60" s="26">
        <f>Causas[[#This Row],[parada_duracion]]/60</f>
        <v>28.416666666666668</v>
      </c>
      <c r="N60" s="19" t="s">
        <v>104</v>
      </c>
      <c r="O60" s="16" t="s">
        <v>52</v>
      </c>
      <c r="P60" s="16">
        <f>WEEKNUM(Causas[[#This Row],[resolucion_fecha]],16)</f>
        <v>1</v>
      </c>
      <c r="Q60" s="16" t="str">
        <f>TEXT(Causas[[#This Row],[resolucion_fecha]],"MMMM")</f>
        <v>enero</v>
      </c>
      <c r="R60" s="16" t="str">
        <f t="shared" si="0"/>
        <v>T</v>
      </c>
      <c r="S60" s="16"/>
      <c r="T60" s="16" t="s">
        <v>53</v>
      </c>
      <c r="U60" s="16"/>
      <c r="V60" s="16"/>
      <c r="W60" s="16"/>
    </row>
    <row r="61" spans="1:23" customFormat="1" hidden="1" x14ac:dyDescent="0.25">
      <c r="A61" s="25">
        <v>133668</v>
      </c>
      <c r="B61" s="25" t="s">
        <v>42</v>
      </c>
      <c r="C61" s="25" t="s">
        <v>43</v>
      </c>
      <c r="D61" s="25" t="s">
        <v>102</v>
      </c>
      <c r="E61" s="24">
        <v>43405</v>
      </c>
      <c r="F61" s="25" t="s">
        <v>45</v>
      </c>
      <c r="G61" s="25" t="s">
        <v>46</v>
      </c>
      <c r="H61" s="24">
        <v>44929</v>
      </c>
      <c r="I61" s="101">
        <v>0.82677083333333334</v>
      </c>
      <c r="J61" s="24">
        <v>44929</v>
      </c>
      <c r="K61" s="101">
        <v>0.82682870370370365</v>
      </c>
      <c r="L61" s="25">
        <v>5</v>
      </c>
      <c r="M61" s="26">
        <f>Causas[[#This Row],[parada_duracion]]/60</f>
        <v>8.3333333333333329E-2</v>
      </c>
      <c r="N61" s="18" t="s">
        <v>47</v>
      </c>
      <c r="O61" s="19" t="s">
        <v>47</v>
      </c>
      <c r="P61" s="16">
        <f>WEEKNUM(Causas[[#This Row],[resolucion_fecha]],16)</f>
        <v>1</v>
      </c>
      <c r="Q61" s="16" t="str">
        <f>TEXT(Causas[[#This Row],[resolucion_fecha]],"MMMM")</f>
        <v>enero</v>
      </c>
      <c r="R61" s="16" t="str">
        <f t="shared" si="0"/>
        <v>T</v>
      </c>
      <c r="S61" s="16"/>
      <c r="T61" s="18" t="s">
        <v>47</v>
      </c>
      <c r="U61" s="16"/>
      <c r="V61" s="16"/>
      <c r="W61" s="16"/>
    </row>
    <row r="62" spans="1:23" customFormat="1" hidden="1" x14ac:dyDescent="0.25">
      <c r="A62" s="25">
        <v>133680</v>
      </c>
      <c r="B62" s="25" t="s">
        <v>66</v>
      </c>
      <c r="C62" s="25" t="s">
        <v>43</v>
      </c>
      <c r="D62" s="25" t="s">
        <v>82</v>
      </c>
      <c r="E62" s="24">
        <v>43405</v>
      </c>
      <c r="F62" s="25" t="s">
        <v>45</v>
      </c>
      <c r="G62" s="25" t="s">
        <v>46</v>
      </c>
      <c r="H62" s="24">
        <v>44930</v>
      </c>
      <c r="I62" s="101">
        <v>0.27250000000000002</v>
      </c>
      <c r="J62" s="24">
        <v>44930</v>
      </c>
      <c r="K62" s="101">
        <v>0.29355324074074074</v>
      </c>
      <c r="L62" s="25">
        <v>1819</v>
      </c>
      <c r="M62" s="26">
        <f>Causas[[#This Row],[parada_duracion]]/60</f>
        <v>30.316666666666666</v>
      </c>
      <c r="N62" s="19" t="s">
        <v>49</v>
      </c>
      <c r="O62" s="19" t="s">
        <v>49</v>
      </c>
      <c r="P62" s="16">
        <f>WEEKNUM(Causas[[#This Row],[resolucion_fecha]],16)</f>
        <v>1</v>
      </c>
      <c r="Q62" s="16" t="str">
        <f>TEXT(Causas[[#This Row],[resolucion_fecha]],"MMMM")</f>
        <v>enero</v>
      </c>
      <c r="R62" s="16" t="str">
        <f t="shared" si="0"/>
        <v>M</v>
      </c>
      <c r="S62" s="19" t="s">
        <v>49</v>
      </c>
      <c r="T62" s="19" t="s">
        <v>49</v>
      </c>
      <c r="U62" s="19" t="s">
        <v>49</v>
      </c>
      <c r="V62" s="19" t="s">
        <v>49</v>
      </c>
      <c r="W62" s="19" t="s">
        <v>49</v>
      </c>
    </row>
    <row r="63" spans="1:23" customFormat="1" hidden="1" x14ac:dyDescent="0.25">
      <c r="A63" s="96">
        <v>133688</v>
      </c>
      <c r="B63" s="96" t="s">
        <v>66</v>
      </c>
      <c r="C63" s="96" t="s">
        <v>43</v>
      </c>
      <c r="D63" s="96" t="s">
        <v>82</v>
      </c>
      <c r="E63" s="97">
        <v>43405</v>
      </c>
      <c r="F63" s="96" t="s">
        <v>45</v>
      </c>
      <c r="G63" s="96" t="s">
        <v>46</v>
      </c>
      <c r="H63" s="97">
        <v>44930</v>
      </c>
      <c r="I63" s="23">
        <v>0.29655092592592591</v>
      </c>
      <c r="J63" s="97">
        <v>44930</v>
      </c>
      <c r="K63" s="23">
        <v>0.32913194444444444</v>
      </c>
      <c r="L63" s="96">
        <v>2815</v>
      </c>
      <c r="M63" s="98">
        <f>Causas[[#This Row],[parada_duracion]]/60</f>
        <v>46.916666666666664</v>
      </c>
      <c r="N63" s="19" t="s">
        <v>49</v>
      </c>
      <c r="O63" s="19" t="s">
        <v>49</v>
      </c>
      <c r="P63" s="99">
        <f>WEEKNUM(Causas[[#This Row],[resolucion_fecha]],16)</f>
        <v>1</v>
      </c>
      <c r="Q63" s="99" t="str">
        <f>TEXT(Causas[[#This Row],[resolucion_fecha]],"MMMM")</f>
        <v>enero</v>
      </c>
      <c r="R63" s="99" t="str">
        <f t="shared" si="0"/>
        <v>M</v>
      </c>
      <c r="S63" s="19" t="s">
        <v>49</v>
      </c>
      <c r="T63" s="19" t="s">
        <v>49</v>
      </c>
      <c r="U63" s="19" t="s">
        <v>49</v>
      </c>
      <c r="V63" s="19" t="s">
        <v>49</v>
      </c>
      <c r="W63" s="19" t="s">
        <v>49</v>
      </c>
    </row>
    <row r="64" spans="1:23" customFormat="1" hidden="1" x14ac:dyDescent="0.25">
      <c r="A64" s="25">
        <v>133689</v>
      </c>
      <c r="B64" s="25" t="s">
        <v>42</v>
      </c>
      <c r="C64" s="25" t="s">
        <v>43</v>
      </c>
      <c r="D64" s="25" t="s">
        <v>105</v>
      </c>
      <c r="E64" s="24">
        <v>43405</v>
      </c>
      <c r="F64" s="25" t="s">
        <v>45</v>
      </c>
      <c r="G64" s="25" t="s">
        <v>50</v>
      </c>
      <c r="H64" s="24">
        <v>44930</v>
      </c>
      <c r="I64" s="101">
        <v>0.30145833333333333</v>
      </c>
      <c r="J64" s="24">
        <v>44930</v>
      </c>
      <c r="K64" s="101">
        <v>0.30309027777777781</v>
      </c>
      <c r="L64" s="25">
        <v>141</v>
      </c>
      <c r="M64" s="26">
        <f>Causas[[#This Row],[parada_duracion]]/60</f>
        <v>2.35</v>
      </c>
      <c r="N64" s="18" t="s">
        <v>47</v>
      </c>
      <c r="O64" s="19" t="s">
        <v>47</v>
      </c>
      <c r="P64" s="16">
        <f>WEEKNUM(Causas[[#This Row],[resolucion_fecha]],16)</f>
        <v>1</v>
      </c>
      <c r="Q64" s="16" t="str">
        <f>TEXT(Causas[[#This Row],[resolucion_fecha]],"MMMM")</f>
        <v>enero</v>
      </c>
      <c r="R64" s="16" t="str">
        <f t="shared" si="0"/>
        <v>M</v>
      </c>
      <c r="S64" s="16"/>
      <c r="T64" s="18" t="s">
        <v>47</v>
      </c>
      <c r="U64" s="100"/>
      <c r="V64" s="16"/>
      <c r="W64" s="16"/>
    </row>
    <row r="65" spans="1:23" customFormat="1" hidden="1" x14ac:dyDescent="0.25">
      <c r="A65" s="25">
        <v>133691</v>
      </c>
      <c r="B65" s="25" t="s">
        <v>42</v>
      </c>
      <c r="C65" s="25" t="s">
        <v>43</v>
      </c>
      <c r="D65" s="25" t="s">
        <v>96</v>
      </c>
      <c r="E65" s="24">
        <v>43405</v>
      </c>
      <c r="F65" s="25" t="s">
        <v>45</v>
      </c>
      <c r="G65" s="25" t="s">
        <v>50</v>
      </c>
      <c r="H65" s="24">
        <v>44930</v>
      </c>
      <c r="I65" s="101">
        <v>0.30334490740740744</v>
      </c>
      <c r="J65" s="24">
        <v>44930</v>
      </c>
      <c r="K65" s="101">
        <v>0.31268518518518518</v>
      </c>
      <c r="L65" s="25">
        <v>807</v>
      </c>
      <c r="M65" s="26">
        <f>Causas[[#This Row],[parada_duracion]]/60</f>
        <v>13.45</v>
      </c>
      <c r="N65" s="19" t="s">
        <v>106</v>
      </c>
      <c r="O65" s="16" t="s">
        <v>52</v>
      </c>
      <c r="P65" s="16">
        <f>WEEKNUM(Causas[[#This Row],[resolucion_fecha]],16)</f>
        <v>1</v>
      </c>
      <c r="Q65" s="16" t="str">
        <f>TEXT(Causas[[#This Row],[resolucion_fecha]],"MMMM")</f>
        <v>enero</v>
      </c>
      <c r="R65" s="16" t="str">
        <f t="shared" si="0"/>
        <v>M</v>
      </c>
      <c r="S65" s="16"/>
      <c r="T65" s="16" t="s">
        <v>53</v>
      </c>
      <c r="U65" s="16"/>
      <c r="V65" s="16"/>
      <c r="W65" s="16"/>
    </row>
    <row r="66" spans="1:23" customFormat="1" hidden="1" x14ac:dyDescent="0.25">
      <c r="A66" s="25">
        <v>133697</v>
      </c>
      <c r="B66" s="25" t="s">
        <v>70</v>
      </c>
      <c r="C66" s="25" t="s">
        <v>43</v>
      </c>
      <c r="D66" s="25" t="s">
        <v>64</v>
      </c>
      <c r="E66" s="24">
        <v>43881</v>
      </c>
      <c r="F66" s="25" t="s">
        <v>56</v>
      </c>
      <c r="G66" s="25" t="s">
        <v>46</v>
      </c>
      <c r="H66" s="24">
        <v>44930</v>
      </c>
      <c r="I66" s="101">
        <v>0.323275462962963</v>
      </c>
      <c r="J66" s="24">
        <v>44930</v>
      </c>
      <c r="K66" s="101">
        <v>0.37637731481481485</v>
      </c>
      <c r="L66" s="25">
        <v>4588</v>
      </c>
      <c r="M66" s="26">
        <f>Causas[[#This Row],[parada_duracion]]/60</f>
        <v>76.466666666666669</v>
      </c>
      <c r="N66" s="19" t="s">
        <v>49</v>
      </c>
      <c r="O66" s="19" t="s">
        <v>49</v>
      </c>
      <c r="P66" s="16">
        <f>WEEKNUM(Causas[[#This Row],[resolucion_fecha]],16)</f>
        <v>1</v>
      </c>
      <c r="Q66" s="16" t="str">
        <f>TEXT(Causas[[#This Row],[resolucion_fecha]],"MMMM")</f>
        <v>enero</v>
      </c>
      <c r="R66" s="16" t="str">
        <f t="shared" ref="R66:R129" si="1">IF(I66&gt;TIME(22,0,0),"N",IF(I66&lt;TIME(6,0,0),"N",IF(I66&gt;TIME(14,0,0),"T",IF(I66&gt;=TIME(6,0,0),"M","-"))))</f>
        <v>M</v>
      </c>
      <c r="S66" s="19" t="s">
        <v>49</v>
      </c>
      <c r="T66" s="19" t="s">
        <v>49</v>
      </c>
      <c r="U66" s="19" t="s">
        <v>49</v>
      </c>
      <c r="V66" s="19" t="s">
        <v>49</v>
      </c>
      <c r="W66" s="19" t="s">
        <v>49</v>
      </c>
    </row>
    <row r="67" spans="1:23" customFormat="1" hidden="1" x14ac:dyDescent="0.25">
      <c r="A67" s="96">
        <v>133708</v>
      </c>
      <c r="B67" s="96" t="s">
        <v>75</v>
      </c>
      <c r="C67" s="96" t="s">
        <v>43</v>
      </c>
      <c r="D67" s="96" t="s">
        <v>76</v>
      </c>
      <c r="E67" s="97">
        <v>44104</v>
      </c>
      <c r="F67" s="96" t="s">
        <v>56</v>
      </c>
      <c r="G67" s="96" t="s">
        <v>46</v>
      </c>
      <c r="H67" s="97">
        <v>44930</v>
      </c>
      <c r="I67" s="23">
        <v>0.38067129629629631</v>
      </c>
      <c r="J67" s="97">
        <v>44930</v>
      </c>
      <c r="K67" s="23">
        <v>0.46158564814814818</v>
      </c>
      <c r="L67" s="96">
        <v>6991</v>
      </c>
      <c r="M67" s="98">
        <f>Causas[[#This Row],[parada_duracion]]/60</f>
        <v>116.51666666666667</v>
      </c>
      <c r="N67" s="19" t="s">
        <v>49</v>
      </c>
      <c r="O67" s="19" t="s">
        <v>49</v>
      </c>
      <c r="P67" s="99">
        <f>WEEKNUM(Causas[[#This Row],[resolucion_fecha]],16)</f>
        <v>1</v>
      </c>
      <c r="Q67" s="99" t="str">
        <f>TEXT(Causas[[#This Row],[resolucion_fecha]],"MMMM")</f>
        <v>enero</v>
      </c>
      <c r="R67" s="99" t="str">
        <f t="shared" si="1"/>
        <v>M</v>
      </c>
      <c r="S67" s="19" t="s">
        <v>49</v>
      </c>
      <c r="T67" s="19" t="s">
        <v>49</v>
      </c>
      <c r="U67" s="19" t="s">
        <v>49</v>
      </c>
      <c r="V67" s="19" t="s">
        <v>49</v>
      </c>
      <c r="W67" s="19" t="s">
        <v>49</v>
      </c>
    </row>
    <row r="68" spans="1:23" customFormat="1" hidden="1" x14ac:dyDescent="0.25">
      <c r="A68" s="25">
        <v>133709</v>
      </c>
      <c r="B68" s="25" t="s">
        <v>70</v>
      </c>
      <c r="C68" s="25" t="s">
        <v>43</v>
      </c>
      <c r="D68" s="25" t="s">
        <v>64</v>
      </c>
      <c r="E68" s="24">
        <v>43881</v>
      </c>
      <c r="F68" s="25" t="s">
        <v>56</v>
      </c>
      <c r="G68" s="25" t="s">
        <v>46</v>
      </c>
      <c r="H68" s="24">
        <v>44930</v>
      </c>
      <c r="I68" s="101">
        <v>0.38653935185185184</v>
      </c>
      <c r="J68" s="24">
        <v>44930</v>
      </c>
      <c r="K68" s="101">
        <v>0.4876388888888889</v>
      </c>
      <c r="L68" s="25">
        <v>8735</v>
      </c>
      <c r="M68" s="26">
        <f>Causas[[#This Row],[parada_duracion]]/60</f>
        <v>145.58333333333334</v>
      </c>
      <c r="N68" s="19" t="s">
        <v>107</v>
      </c>
      <c r="O68" s="16" t="s">
        <v>52</v>
      </c>
      <c r="P68" s="16">
        <f>WEEKNUM(Causas[[#This Row],[resolucion_fecha]],16)</f>
        <v>1</v>
      </c>
      <c r="Q68" s="16" t="str">
        <f>TEXT(Causas[[#This Row],[resolucion_fecha]],"MMMM")</f>
        <v>enero</v>
      </c>
      <c r="R68" s="16" t="str">
        <f t="shared" si="1"/>
        <v>M</v>
      </c>
      <c r="S68" s="16"/>
      <c r="T68" s="16" t="s">
        <v>53</v>
      </c>
      <c r="U68" s="100"/>
      <c r="V68" s="16"/>
      <c r="W68" s="16"/>
    </row>
    <row r="69" spans="1:23" customFormat="1" hidden="1" x14ac:dyDescent="0.25">
      <c r="A69" s="25">
        <v>133711</v>
      </c>
      <c r="B69" s="25" t="s">
        <v>79</v>
      </c>
      <c r="C69" s="25" t="s">
        <v>43</v>
      </c>
      <c r="D69" s="25" t="s">
        <v>59</v>
      </c>
      <c r="E69" s="24">
        <v>44231</v>
      </c>
      <c r="F69" s="25" t="s">
        <v>60</v>
      </c>
      <c r="G69" s="25" t="s">
        <v>46</v>
      </c>
      <c r="H69" s="24">
        <v>44930</v>
      </c>
      <c r="I69" s="101">
        <v>0.39787037037037037</v>
      </c>
      <c r="J69" s="24">
        <v>44930</v>
      </c>
      <c r="K69" s="101">
        <v>0.39858796296296295</v>
      </c>
      <c r="L69" s="25">
        <v>62</v>
      </c>
      <c r="M69" s="26">
        <f>Causas[[#This Row],[parada_duracion]]/60</f>
        <v>1.0333333333333334</v>
      </c>
      <c r="N69" s="18" t="s">
        <v>47</v>
      </c>
      <c r="O69" s="19" t="s">
        <v>47</v>
      </c>
      <c r="P69" s="16">
        <f>WEEKNUM(Causas[[#This Row],[resolucion_fecha]],16)</f>
        <v>1</v>
      </c>
      <c r="Q69" s="16" t="str">
        <f>TEXT(Causas[[#This Row],[resolucion_fecha]],"MMMM")</f>
        <v>enero</v>
      </c>
      <c r="R69" s="16" t="str">
        <f t="shared" si="1"/>
        <v>M</v>
      </c>
      <c r="S69" s="16"/>
      <c r="T69" s="18" t="s">
        <v>47</v>
      </c>
      <c r="U69" s="16"/>
      <c r="V69" s="16"/>
      <c r="W69" s="16"/>
    </row>
    <row r="70" spans="1:23" customFormat="1" hidden="1" x14ac:dyDescent="0.25">
      <c r="A70" s="25">
        <v>133713</v>
      </c>
      <c r="B70" s="25" t="s">
        <v>79</v>
      </c>
      <c r="C70" s="25" t="s">
        <v>43</v>
      </c>
      <c r="D70" s="25" t="s">
        <v>59</v>
      </c>
      <c r="E70" s="24">
        <v>44231</v>
      </c>
      <c r="F70" s="25" t="s">
        <v>60</v>
      </c>
      <c r="G70" s="25" t="s">
        <v>50</v>
      </c>
      <c r="H70" s="24">
        <v>44930</v>
      </c>
      <c r="I70" s="101">
        <v>0.39868055555555554</v>
      </c>
      <c r="J70" s="24">
        <v>44930</v>
      </c>
      <c r="K70" s="101">
        <v>0.41652777777777777</v>
      </c>
      <c r="L70" s="25">
        <v>1542</v>
      </c>
      <c r="M70" s="26">
        <f>Causas[[#This Row],[parada_duracion]]/60</f>
        <v>25.7</v>
      </c>
      <c r="N70" s="19" t="s">
        <v>108</v>
      </c>
      <c r="O70" s="16" t="s">
        <v>72</v>
      </c>
      <c r="P70" s="16">
        <f>WEEKNUM(Causas[[#This Row],[resolucion_fecha]],16)</f>
        <v>1</v>
      </c>
      <c r="Q70" s="16" t="str">
        <f>TEXT(Causas[[#This Row],[resolucion_fecha]],"MMMM")</f>
        <v>enero</v>
      </c>
      <c r="R70" s="16" t="str">
        <f t="shared" si="1"/>
        <v>M</v>
      </c>
      <c r="S70" s="16"/>
      <c r="T70" s="16" t="s">
        <v>73</v>
      </c>
      <c r="U70" s="16"/>
      <c r="V70" s="16"/>
      <c r="W70" s="16"/>
    </row>
    <row r="71" spans="1:23" customFormat="1" x14ac:dyDescent="0.25">
      <c r="A71" s="96">
        <v>133724</v>
      </c>
      <c r="B71" s="96" t="s">
        <v>101</v>
      </c>
      <c r="C71" s="96" t="s">
        <v>43</v>
      </c>
      <c r="D71" s="96" t="s">
        <v>67</v>
      </c>
      <c r="E71" s="97">
        <v>43405</v>
      </c>
      <c r="F71" s="96" t="s">
        <v>45</v>
      </c>
      <c r="G71" s="96" t="s">
        <v>46</v>
      </c>
      <c r="H71" s="97">
        <v>44930</v>
      </c>
      <c r="I71" s="23">
        <v>0.43896990740740738</v>
      </c>
      <c r="J71" s="97">
        <v>44930</v>
      </c>
      <c r="K71" s="23">
        <v>0.49268518518518517</v>
      </c>
      <c r="L71" s="96">
        <v>4641</v>
      </c>
      <c r="M71" s="98">
        <f>Causas[[#This Row],[parada_duracion]]/60</f>
        <v>77.349999999999994</v>
      </c>
      <c r="N71" s="19" t="s">
        <v>49</v>
      </c>
      <c r="O71" s="19" t="s">
        <v>49</v>
      </c>
      <c r="P71" s="99">
        <f>WEEKNUM(Causas[[#This Row],[resolucion_fecha]],16)</f>
        <v>1</v>
      </c>
      <c r="Q71" s="99" t="str">
        <f>TEXT(Causas[[#This Row],[resolucion_fecha]],"MMMM")</f>
        <v>enero</v>
      </c>
      <c r="R71" s="99" t="str">
        <f t="shared" si="1"/>
        <v>M</v>
      </c>
      <c r="S71" s="19" t="s">
        <v>49</v>
      </c>
      <c r="T71" s="19" t="s">
        <v>49</v>
      </c>
      <c r="U71" s="19" t="s">
        <v>49</v>
      </c>
      <c r="V71" s="19" t="s">
        <v>49</v>
      </c>
      <c r="W71" s="19" t="s">
        <v>49</v>
      </c>
    </row>
    <row r="72" spans="1:23" customFormat="1" ht="30" hidden="1" x14ac:dyDescent="0.25">
      <c r="A72" s="25">
        <v>133725</v>
      </c>
      <c r="B72" s="25" t="s">
        <v>42</v>
      </c>
      <c r="C72" s="25" t="s">
        <v>43</v>
      </c>
      <c r="D72" s="25" t="s">
        <v>80</v>
      </c>
      <c r="E72" s="24">
        <v>43405</v>
      </c>
      <c r="F72" s="25" t="s">
        <v>45</v>
      </c>
      <c r="G72" s="25" t="s">
        <v>46</v>
      </c>
      <c r="H72" s="24">
        <v>44930</v>
      </c>
      <c r="I72" s="101">
        <v>0.45400462962962962</v>
      </c>
      <c r="J72" s="24">
        <v>44930</v>
      </c>
      <c r="K72" s="101">
        <v>0.46156250000000004</v>
      </c>
      <c r="L72" s="25">
        <v>653</v>
      </c>
      <c r="M72" s="26">
        <f>Causas[[#This Row],[parada_duracion]]/60</f>
        <v>10.883333333333333</v>
      </c>
      <c r="N72" s="19" t="s">
        <v>109</v>
      </c>
      <c r="O72" s="16" t="s">
        <v>52</v>
      </c>
      <c r="P72" s="16">
        <f>WEEKNUM(Causas[[#This Row],[resolucion_fecha]],16)</f>
        <v>1</v>
      </c>
      <c r="Q72" s="16" t="str">
        <f>TEXT(Causas[[#This Row],[resolucion_fecha]],"MMMM")</f>
        <v>enero</v>
      </c>
      <c r="R72" s="16" t="str">
        <f t="shared" si="1"/>
        <v>M</v>
      </c>
      <c r="S72" s="16"/>
      <c r="T72" s="16" t="s">
        <v>53</v>
      </c>
      <c r="U72" s="100"/>
      <c r="V72" s="16"/>
      <c r="W72" s="16"/>
    </row>
    <row r="73" spans="1:23" customFormat="1" hidden="1" x14ac:dyDescent="0.25">
      <c r="A73" s="25">
        <v>133733</v>
      </c>
      <c r="B73" s="25" t="s">
        <v>58</v>
      </c>
      <c r="C73" s="25" t="s">
        <v>43</v>
      </c>
      <c r="D73" s="25" t="s">
        <v>59</v>
      </c>
      <c r="E73" s="24">
        <v>44231</v>
      </c>
      <c r="F73" s="25" t="s">
        <v>60</v>
      </c>
      <c r="G73" s="25" t="s">
        <v>50</v>
      </c>
      <c r="H73" s="24">
        <v>44930</v>
      </c>
      <c r="I73" s="101">
        <v>0.47899305555555555</v>
      </c>
      <c r="J73" s="24">
        <v>44930</v>
      </c>
      <c r="K73" s="101">
        <v>0.48444444444444446</v>
      </c>
      <c r="L73" s="25">
        <v>471</v>
      </c>
      <c r="M73" s="26">
        <f>Causas[[#This Row],[parada_duracion]]/60</f>
        <v>7.85</v>
      </c>
      <c r="N73" s="18" t="s">
        <v>47</v>
      </c>
      <c r="O73" s="19" t="s">
        <v>47</v>
      </c>
      <c r="P73" s="16">
        <f>WEEKNUM(Causas[[#This Row],[resolucion_fecha]],16)</f>
        <v>1</v>
      </c>
      <c r="Q73" s="16" t="str">
        <f>TEXT(Causas[[#This Row],[resolucion_fecha]],"MMMM")</f>
        <v>enero</v>
      </c>
      <c r="R73" s="16" t="str">
        <f t="shared" si="1"/>
        <v>M</v>
      </c>
      <c r="S73" s="16"/>
      <c r="T73" s="18" t="s">
        <v>47</v>
      </c>
      <c r="U73" s="16"/>
      <c r="V73" s="16"/>
      <c r="W73" s="16"/>
    </row>
    <row r="74" spans="1:23" customFormat="1" hidden="1" x14ac:dyDescent="0.25">
      <c r="A74" s="25">
        <v>133736</v>
      </c>
      <c r="B74" s="25" t="s">
        <v>42</v>
      </c>
      <c r="C74" s="25" t="s">
        <v>43</v>
      </c>
      <c r="D74" s="25" t="s">
        <v>64</v>
      </c>
      <c r="E74" s="24">
        <v>43405</v>
      </c>
      <c r="F74" s="25" t="s">
        <v>45</v>
      </c>
      <c r="G74" s="25" t="s">
        <v>46</v>
      </c>
      <c r="H74" s="24">
        <v>44930</v>
      </c>
      <c r="I74" s="101">
        <v>0.48969907407407409</v>
      </c>
      <c r="J74" s="24">
        <v>44930</v>
      </c>
      <c r="K74" s="101">
        <v>0.5013657407407407</v>
      </c>
      <c r="L74" s="25">
        <v>1008</v>
      </c>
      <c r="M74" s="26">
        <f>Causas[[#This Row],[parada_duracion]]/60</f>
        <v>16.8</v>
      </c>
      <c r="N74" s="19" t="s">
        <v>110</v>
      </c>
      <c r="O74" s="16" t="s">
        <v>52</v>
      </c>
      <c r="P74" s="16">
        <f>WEEKNUM(Causas[[#This Row],[resolucion_fecha]],16)</f>
        <v>1</v>
      </c>
      <c r="Q74" s="16" t="str">
        <f>TEXT(Causas[[#This Row],[resolucion_fecha]],"MMMM")</f>
        <v>enero</v>
      </c>
      <c r="R74" s="16" t="str">
        <f t="shared" si="1"/>
        <v>M</v>
      </c>
      <c r="S74" s="16"/>
      <c r="T74" s="16" t="s">
        <v>53</v>
      </c>
      <c r="U74" s="16"/>
      <c r="V74" s="16"/>
      <c r="W74" s="16"/>
    </row>
    <row r="75" spans="1:23" customFormat="1" hidden="1" x14ac:dyDescent="0.25">
      <c r="A75" s="25">
        <v>133745</v>
      </c>
      <c r="B75" s="25" t="s">
        <v>79</v>
      </c>
      <c r="C75" s="25" t="s">
        <v>43</v>
      </c>
      <c r="D75" s="25" t="s">
        <v>82</v>
      </c>
      <c r="E75" s="24">
        <v>43405</v>
      </c>
      <c r="F75" s="25" t="s">
        <v>45</v>
      </c>
      <c r="G75" s="25" t="s">
        <v>50</v>
      </c>
      <c r="H75" s="24">
        <v>44930</v>
      </c>
      <c r="I75" s="101">
        <v>0.51725694444444448</v>
      </c>
      <c r="J75" s="24">
        <v>44930</v>
      </c>
      <c r="K75" s="101">
        <v>0.52013888888888882</v>
      </c>
      <c r="L75" s="25">
        <v>249</v>
      </c>
      <c r="M75" s="26">
        <f>Causas[[#This Row],[parada_duracion]]/60</f>
        <v>4.1500000000000004</v>
      </c>
      <c r="N75" s="18" t="s">
        <v>47</v>
      </c>
      <c r="O75" s="19" t="s">
        <v>47</v>
      </c>
      <c r="P75" s="16">
        <f>WEEKNUM(Causas[[#This Row],[resolucion_fecha]],16)</f>
        <v>1</v>
      </c>
      <c r="Q75" s="16" t="str">
        <f>TEXT(Causas[[#This Row],[resolucion_fecha]],"MMMM")</f>
        <v>enero</v>
      </c>
      <c r="R75" s="16" t="str">
        <f t="shared" si="1"/>
        <v>M</v>
      </c>
      <c r="S75" s="16"/>
      <c r="T75" s="18" t="s">
        <v>47</v>
      </c>
      <c r="U75" s="16"/>
      <c r="V75" s="16"/>
      <c r="W75" s="16"/>
    </row>
    <row r="76" spans="1:23" customFormat="1" hidden="1" x14ac:dyDescent="0.25">
      <c r="A76" s="96">
        <v>133747</v>
      </c>
      <c r="B76" s="96" t="s">
        <v>94</v>
      </c>
      <c r="C76" s="96" t="s">
        <v>43</v>
      </c>
      <c r="D76" s="96" t="s">
        <v>64</v>
      </c>
      <c r="E76" s="97">
        <v>43405</v>
      </c>
      <c r="F76" s="96" t="s">
        <v>45</v>
      </c>
      <c r="G76" s="96" t="s">
        <v>46</v>
      </c>
      <c r="H76" s="97">
        <v>44930</v>
      </c>
      <c r="I76" s="23">
        <v>0.51968749999999997</v>
      </c>
      <c r="J76" s="97">
        <v>44930</v>
      </c>
      <c r="K76" s="23">
        <v>0.53326388888888887</v>
      </c>
      <c r="L76" s="96">
        <v>1173</v>
      </c>
      <c r="M76" s="98">
        <f>Causas[[#This Row],[parada_duracion]]/60</f>
        <v>19.55</v>
      </c>
      <c r="N76" s="19" t="s">
        <v>49</v>
      </c>
      <c r="O76" s="19" t="s">
        <v>49</v>
      </c>
      <c r="P76" s="99">
        <f>WEEKNUM(Causas[[#This Row],[resolucion_fecha]],16)</f>
        <v>1</v>
      </c>
      <c r="Q76" s="99" t="str">
        <f>TEXT(Causas[[#This Row],[resolucion_fecha]],"MMMM")</f>
        <v>enero</v>
      </c>
      <c r="R76" s="99" t="str">
        <f t="shared" si="1"/>
        <v>M</v>
      </c>
      <c r="S76" s="19" t="s">
        <v>49</v>
      </c>
      <c r="T76" s="19" t="s">
        <v>49</v>
      </c>
      <c r="U76" s="19" t="s">
        <v>49</v>
      </c>
      <c r="V76" s="19" t="s">
        <v>49</v>
      </c>
      <c r="W76" s="19" t="s">
        <v>49</v>
      </c>
    </row>
    <row r="77" spans="1:23" customFormat="1" hidden="1" x14ac:dyDescent="0.25">
      <c r="A77" s="25">
        <v>133748</v>
      </c>
      <c r="B77" s="25" t="s">
        <v>83</v>
      </c>
      <c r="C77" s="25" t="s">
        <v>43</v>
      </c>
      <c r="D77" s="25" t="s">
        <v>76</v>
      </c>
      <c r="E77" s="24">
        <v>43405</v>
      </c>
      <c r="F77" s="25" t="s">
        <v>45</v>
      </c>
      <c r="G77" s="25" t="s">
        <v>50</v>
      </c>
      <c r="H77" s="24">
        <v>44930</v>
      </c>
      <c r="I77" s="101">
        <v>0.52124999999999999</v>
      </c>
      <c r="J77" s="24">
        <v>44930</v>
      </c>
      <c r="K77" s="101">
        <v>0.52640046296296295</v>
      </c>
      <c r="L77" s="25">
        <v>445</v>
      </c>
      <c r="M77" s="26">
        <f>Causas[[#This Row],[parada_duracion]]/60</f>
        <v>7.416666666666667</v>
      </c>
      <c r="N77" s="18" t="s">
        <v>47</v>
      </c>
      <c r="O77" s="19" t="s">
        <v>47</v>
      </c>
      <c r="P77" s="16">
        <f>WEEKNUM(Causas[[#This Row],[resolucion_fecha]],16)</f>
        <v>1</v>
      </c>
      <c r="Q77" s="16" t="str">
        <f>TEXT(Causas[[#This Row],[resolucion_fecha]],"MMMM")</f>
        <v>enero</v>
      </c>
      <c r="R77" s="16" t="str">
        <f t="shared" si="1"/>
        <v>M</v>
      </c>
      <c r="S77" s="16"/>
      <c r="T77" s="18" t="s">
        <v>47</v>
      </c>
      <c r="U77" s="100"/>
      <c r="V77" s="16"/>
      <c r="W77" s="16"/>
    </row>
    <row r="78" spans="1:23" customFormat="1" hidden="1" x14ac:dyDescent="0.25">
      <c r="A78" s="25">
        <v>133757</v>
      </c>
      <c r="B78" s="25" t="s">
        <v>111</v>
      </c>
      <c r="C78" s="25" t="s">
        <v>43</v>
      </c>
      <c r="D78" s="25" t="s">
        <v>90</v>
      </c>
      <c r="E78" s="24">
        <v>43405</v>
      </c>
      <c r="F78" s="25" t="s">
        <v>45</v>
      </c>
      <c r="G78" s="25" t="s">
        <v>46</v>
      </c>
      <c r="H78" s="24">
        <v>44930</v>
      </c>
      <c r="I78" s="101">
        <v>0.55087962962962966</v>
      </c>
      <c r="J78" s="24">
        <v>44930</v>
      </c>
      <c r="K78" s="101">
        <v>0.57611111111111113</v>
      </c>
      <c r="L78" s="25">
        <v>2180</v>
      </c>
      <c r="M78" s="26">
        <f>Causas[[#This Row],[parada_duracion]]/60</f>
        <v>36.333333333333336</v>
      </c>
      <c r="N78" s="19" t="s">
        <v>49</v>
      </c>
      <c r="O78" s="19" t="s">
        <v>49</v>
      </c>
      <c r="P78" s="16">
        <f>WEEKNUM(Causas[[#This Row],[resolucion_fecha]],16)</f>
        <v>1</v>
      </c>
      <c r="Q78" s="16" t="str">
        <f>TEXT(Causas[[#This Row],[resolucion_fecha]],"MMMM")</f>
        <v>enero</v>
      </c>
      <c r="R78" s="16" t="str">
        <f t="shared" si="1"/>
        <v>M</v>
      </c>
      <c r="S78" s="19" t="s">
        <v>49</v>
      </c>
      <c r="T78" s="19" t="s">
        <v>49</v>
      </c>
      <c r="U78" s="19" t="s">
        <v>49</v>
      </c>
      <c r="V78" s="19" t="s">
        <v>49</v>
      </c>
      <c r="W78" s="19" t="s">
        <v>49</v>
      </c>
    </row>
    <row r="79" spans="1:23" customFormat="1" hidden="1" x14ac:dyDescent="0.25">
      <c r="A79" s="25">
        <v>133761</v>
      </c>
      <c r="B79" s="25" t="s">
        <v>58</v>
      </c>
      <c r="C79" s="25" t="s">
        <v>43</v>
      </c>
      <c r="D79" s="25" t="s">
        <v>96</v>
      </c>
      <c r="E79" s="24">
        <v>43882</v>
      </c>
      <c r="F79" s="25" t="s">
        <v>56</v>
      </c>
      <c r="G79" s="25" t="s">
        <v>46</v>
      </c>
      <c r="H79" s="24">
        <v>44930</v>
      </c>
      <c r="I79" s="101">
        <v>0.60218749999999999</v>
      </c>
      <c r="J79" s="24">
        <v>44930</v>
      </c>
      <c r="K79" s="101">
        <v>0.67841435185185184</v>
      </c>
      <c r="L79" s="25">
        <v>6586</v>
      </c>
      <c r="M79" s="26">
        <f>Causas[[#This Row],[parada_duracion]]/60</f>
        <v>109.76666666666667</v>
      </c>
      <c r="N79" s="19" t="s">
        <v>112</v>
      </c>
      <c r="O79" s="16" t="s">
        <v>52</v>
      </c>
      <c r="P79" s="16">
        <f>WEEKNUM(Causas[[#This Row],[resolucion_fecha]],16)</f>
        <v>1</v>
      </c>
      <c r="Q79" s="16" t="str">
        <f>TEXT(Causas[[#This Row],[resolucion_fecha]],"MMMM")</f>
        <v>enero</v>
      </c>
      <c r="R79" s="16" t="str">
        <f t="shared" si="1"/>
        <v>T</v>
      </c>
      <c r="S79" s="16"/>
      <c r="T79" s="16" t="s">
        <v>53</v>
      </c>
      <c r="U79" s="16"/>
      <c r="V79" s="16"/>
      <c r="W79" s="16"/>
    </row>
    <row r="80" spans="1:23" customFormat="1" hidden="1" x14ac:dyDescent="0.25">
      <c r="A80" s="25">
        <v>133763</v>
      </c>
      <c r="B80" s="25" t="s">
        <v>111</v>
      </c>
      <c r="C80" s="25" t="s">
        <v>43</v>
      </c>
      <c r="D80" s="25" t="s">
        <v>90</v>
      </c>
      <c r="E80" s="24">
        <v>43405</v>
      </c>
      <c r="F80" s="25" t="s">
        <v>45</v>
      </c>
      <c r="G80" s="25" t="s">
        <v>46</v>
      </c>
      <c r="H80" s="24">
        <v>44930</v>
      </c>
      <c r="I80" s="101">
        <v>0.60317129629629629</v>
      </c>
      <c r="J80" s="24">
        <v>44930</v>
      </c>
      <c r="K80" s="101">
        <v>0.77162037037037035</v>
      </c>
      <c r="L80" s="25">
        <v>14554</v>
      </c>
      <c r="M80" s="26">
        <f>Causas[[#This Row],[parada_duracion]]/60</f>
        <v>242.56666666666666</v>
      </c>
      <c r="N80" s="19" t="s">
        <v>49</v>
      </c>
      <c r="O80" s="19" t="s">
        <v>49</v>
      </c>
      <c r="P80" s="16">
        <f>WEEKNUM(Causas[[#This Row],[resolucion_fecha]],16)</f>
        <v>1</v>
      </c>
      <c r="Q80" s="16" t="str">
        <f>TEXT(Causas[[#This Row],[resolucion_fecha]],"MMMM")</f>
        <v>enero</v>
      </c>
      <c r="R80" s="16" t="str">
        <f t="shared" si="1"/>
        <v>T</v>
      </c>
      <c r="S80" s="19" t="s">
        <v>49</v>
      </c>
      <c r="T80" s="19" t="s">
        <v>49</v>
      </c>
      <c r="U80" s="19" t="s">
        <v>49</v>
      </c>
      <c r="V80" s="19" t="s">
        <v>49</v>
      </c>
      <c r="W80" s="19" t="s">
        <v>49</v>
      </c>
    </row>
    <row r="81" spans="1:23" customFormat="1" hidden="1" x14ac:dyDescent="0.25">
      <c r="A81" s="25">
        <v>133772</v>
      </c>
      <c r="B81" s="25" t="s">
        <v>101</v>
      </c>
      <c r="C81" s="25" t="s">
        <v>43</v>
      </c>
      <c r="D81" s="25" t="s">
        <v>102</v>
      </c>
      <c r="E81" s="24">
        <v>43405</v>
      </c>
      <c r="F81" s="25" t="s">
        <v>45</v>
      </c>
      <c r="G81" s="25" t="s">
        <v>50</v>
      </c>
      <c r="H81" s="24">
        <v>44930</v>
      </c>
      <c r="I81" s="101">
        <v>0.63527777777777772</v>
      </c>
      <c r="J81" s="24">
        <v>44930</v>
      </c>
      <c r="K81" s="101">
        <v>0.63949074074074075</v>
      </c>
      <c r="L81" s="25">
        <v>364</v>
      </c>
      <c r="M81" s="26">
        <f>Causas[[#This Row],[parada_duracion]]/60</f>
        <v>6.0666666666666664</v>
      </c>
      <c r="N81" s="18" t="s">
        <v>47</v>
      </c>
      <c r="O81" s="19" t="s">
        <v>47</v>
      </c>
      <c r="P81" s="16">
        <f>WEEKNUM(Causas[[#This Row],[resolucion_fecha]],16)</f>
        <v>1</v>
      </c>
      <c r="Q81" s="16" t="str">
        <f>TEXT(Causas[[#This Row],[resolucion_fecha]],"MMMM")</f>
        <v>enero</v>
      </c>
      <c r="R81" s="16" t="str">
        <f t="shared" si="1"/>
        <v>T</v>
      </c>
      <c r="S81" s="16"/>
      <c r="T81" s="18" t="s">
        <v>47</v>
      </c>
      <c r="U81" s="16"/>
      <c r="V81" s="16"/>
      <c r="W81" s="16"/>
    </row>
    <row r="82" spans="1:23" customFormat="1" hidden="1" x14ac:dyDescent="0.25">
      <c r="A82" s="25">
        <v>133774</v>
      </c>
      <c r="B82" s="25" t="s">
        <v>101</v>
      </c>
      <c r="C82" s="25" t="s">
        <v>43</v>
      </c>
      <c r="D82" s="25" t="s">
        <v>102</v>
      </c>
      <c r="E82" s="24">
        <v>43405</v>
      </c>
      <c r="F82" s="25" t="s">
        <v>45</v>
      </c>
      <c r="G82" s="25" t="s">
        <v>50</v>
      </c>
      <c r="H82" s="24">
        <v>44930</v>
      </c>
      <c r="I82" s="101">
        <v>0.65017361111111105</v>
      </c>
      <c r="J82" s="24">
        <v>44930</v>
      </c>
      <c r="K82" s="101">
        <v>0.66451388888888896</v>
      </c>
      <c r="L82" s="25">
        <v>1239</v>
      </c>
      <c r="M82" s="26">
        <f>Causas[[#This Row],[parada_duracion]]/60</f>
        <v>20.65</v>
      </c>
      <c r="N82" s="19" t="s">
        <v>113</v>
      </c>
      <c r="O82" s="16" t="s">
        <v>52</v>
      </c>
      <c r="P82" s="16">
        <f>WEEKNUM(Causas[[#This Row],[resolucion_fecha]],16)</f>
        <v>1</v>
      </c>
      <c r="Q82" s="16" t="str">
        <f>TEXT(Causas[[#This Row],[resolucion_fecha]],"MMMM")</f>
        <v>enero</v>
      </c>
      <c r="R82" s="16" t="str">
        <f t="shared" si="1"/>
        <v>T</v>
      </c>
      <c r="S82" s="16"/>
      <c r="T82" s="16" t="s">
        <v>53</v>
      </c>
      <c r="U82" s="16"/>
      <c r="V82" s="16"/>
      <c r="W82" s="16"/>
    </row>
    <row r="83" spans="1:23" customFormat="1" ht="30" hidden="1" x14ac:dyDescent="0.25">
      <c r="A83" s="25">
        <v>133790</v>
      </c>
      <c r="B83" s="25" t="s">
        <v>54</v>
      </c>
      <c r="C83" s="25" t="s">
        <v>43</v>
      </c>
      <c r="D83" s="25" t="s">
        <v>55</v>
      </c>
      <c r="E83" s="24">
        <v>44120</v>
      </c>
      <c r="F83" s="25" t="s">
        <v>56</v>
      </c>
      <c r="G83" s="25" t="s">
        <v>46</v>
      </c>
      <c r="H83" s="24">
        <v>44930</v>
      </c>
      <c r="I83" s="101">
        <v>0.75315972222222216</v>
      </c>
      <c r="J83" s="24">
        <v>44930</v>
      </c>
      <c r="K83" s="101">
        <v>0.77201388888888889</v>
      </c>
      <c r="L83" s="25">
        <v>1629</v>
      </c>
      <c r="M83" s="26">
        <f>Causas[[#This Row],[parada_duracion]]/60</f>
        <v>27.15</v>
      </c>
      <c r="N83" s="19" t="s">
        <v>114</v>
      </c>
      <c r="O83" s="16" t="s">
        <v>72</v>
      </c>
      <c r="P83" s="16">
        <f>WEEKNUM(Causas[[#This Row],[resolucion_fecha]],16)</f>
        <v>1</v>
      </c>
      <c r="Q83" s="16" t="str">
        <f>TEXT(Causas[[#This Row],[resolucion_fecha]],"MMMM")</f>
        <v>enero</v>
      </c>
      <c r="R83" s="16" t="str">
        <f t="shared" si="1"/>
        <v>T</v>
      </c>
      <c r="S83" s="16"/>
      <c r="T83" s="16" t="s">
        <v>73</v>
      </c>
      <c r="U83" s="16"/>
      <c r="V83" s="16"/>
      <c r="W83" s="16"/>
    </row>
    <row r="84" spans="1:23" customFormat="1" hidden="1" x14ac:dyDescent="0.25">
      <c r="A84" s="25">
        <v>133805</v>
      </c>
      <c r="B84" s="25" t="s">
        <v>95</v>
      </c>
      <c r="C84" s="25" t="s">
        <v>43</v>
      </c>
      <c r="D84" s="25" t="s">
        <v>80</v>
      </c>
      <c r="E84" s="24">
        <v>43405</v>
      </c>
      <c r="F84" s="25" t="s">
        <v>45</v>
      </c>
      <c r="G84" s="25" t="s">
        <v>46</v>
      </c>
      <c r="H84" s="24">
        <v>44930</v>
      </c>
      <c r="I84" s="101">
        <v>0.84680555555555559</v>
      </c>
      <c r="J84" s="24">
        <v>44930</v>
      </c>
      <c r="K84" s="101">
        <v>0.88872685185185185</v>
      </c>
      <c r="L84" s="25">
        <v>3622</v>
      </c>
      <c r="M84" s="26">
        <f>Causas[[#This Row],[parada_duracion]]/60</f>
        <v>60.366666666666667</v>
      </c>
      <c r="N84" s="19" t="s">
        <v>115</v>
      </c>
      <c r="O84" s="16" t="s">
        <v>72</v>
      </c>
      <c r="P84" s="16">
        <f>WEEKNUM(Causas[[#This Row],[resolucion_fecha]],16)</f>
        <v>1</v>
      </c>
      <c r="Q84" s="16" t="str">
        <f>TEXT(Causas[[#This Row],[resolucion_fecha]],"MMMM")</f>
        <v>enero</v>
      </c>
      <c r="R84" s="16" t="str">
        <f t="shared" si="1"/>
        <v>T</v>
      </c>
      <c r="S84" s="16"/>
      <c r="T84" s="16" t="s">
        <v>73</v>
      </c>
      <c r="U84" s="16"/>
      <c r="V84" s="16"/>
      <c r="W84" s="16"/>
    </row>
    <row r="85" spans="1:23" customFormat="1" hidden="1" x14ac:dyDescent="0.25">
      <c r="A85" s="25">
        <v>133809</v>
      </c>
      <c r="B85" s="25" t="s">
        <v>116</v>
      </c>
      <c r="C85" s="25" t="s">
        <v>43</v>
      </c>
      <c r="D85" s="25" t="s">
        <v>96</v>
      </c>
      <c r="E85" s="24">
        <v>43405</v>
      </c>
      <c r="F85" s="25" t="s">
        <v>45</v>
      </c>
      <c r="G85" s="25" t="s">
        <v>50</v>
      </c>
      <c r="H85" s="24">
        <v>44930</v>
      </c>
      <c r="I85" s="101">
        <v>0.99018518518518517</v>
      </c>
      <c r="J85" s="24">
        <v>44930</v>
      </c>
      <c r="K85" s="101">
        <v>0.99305555555555547</v>
      </c>
      <c r="L85" s="25">
        <v>32809</v>
      </c>
      <c r="M85" s="26">
        <v>5</v>
      </c>
      <c r="N85" s="19" t="s">
        <v>47</v>
      </c>
      <c r="O85" s="19" t="s">
        <v>47</v>
      </c>
      <c r="P85" s="16">
        <f>WEEKNUM(Causas[[#This Row],[resolucion_fecha]],16)</f>
        <v>1</v>
      </c>
      <c r="Q85" s="16" t="str">
        <f>TEXT(Causas[[#This Row],[resolucion_fecha]],"MMMM")</f>
        <v>enero</v>
      </c>
      <c r="R85" s="16" t="str">
        <f t="shared" si="1"/>
        <v>N</v>
      </c>
      <c r="S85" s="19"/>
      <c r="T85" s="19" t="s">
        <v>47</v>
      </c>
      <c r="U85" s="19"/>
      <c r="V85" s="19"/>
      <c r="W85" s="19"/>
    </row>
    <row r="86" spans="1:23" customFormat="1" hidden="1" x14ac:dyDescent="0.25">
      <c r="A86" s="25">
        <v>133811</v>
      </c>
      <c r="B86" s="25" t="s">
        <v>117</v>
      </c>
      <c r="C86" s="25" t="s">
        <v>43</v>
      </c>
      <c r="D86" s="25" t="s">
        <v>105</v>
      </c>
      <c r="E86" s="24">
        <v>43405</v>
      </c>
      <c r="F86" s="25" t="s">
        <v>45</v>
      </c>
      <c r="G86" s="25" t="s">
        <v>50</v>
      </c>
      <c r="H86" s="24">
        <v>44930</v>
      </c>
      <c r="I86" s="101">
        <v>0.99054398148148148</v>
      </c>
      <c r="J86" s="24">
        <v>44931</v>
      </c>
      <c r="K86" s="101">
        <v>0.25937499999999997</v>
      </c>
      <c r="L86" s="25">
        <v>23227</v>
      </c>
      <c r="M86" s="26">
        <f>Causas[[#This Row],[parada_duracion]]/60</f>
        <v>387.11666666666667</v>
      </c>
      <c r="N86" s="19" t="s">
        <v>49</v>
      </c>
      <c r="O86" s="19" t="s">
        <v>49</v>
      </c>
      <c r="P86" s="16">
        <f>WEEKNUM(Causas[[#This Row],[resolucion_fecha]],16)</f>
        <v>1</v>
      </c>
      <c r="Q86" s="16" t="str">
        <f>TEXT(Causas[[#This Row],[resolucion_fecha]],"MMMM")</f>
        <v>enero</v>
      </c>
      <c r="R86" s="16" t="str">
        <f t="shared" si="1"/>
        <v>N</v>
      </c>
      <c r="S86" s="19" t="s">
        <v>49</v>
      </c>
      <c r="T86" s="19" t="s">
        <v>49</v>
      </c>
      <c r="U86" s="19" t="s">
        <v>49</v>
      </c>
      <c r="V86" s="19" t="s">
        <v>49</v>
      </c>
      <c r="W86" s="19" t="s">
        <v>49</v>
      </c>
    </row>
    <row r="87" spans="1:23" customFormat="1" hidden="1" x14ac:dyDescent="0.25">
      <c r="A87" s="25">
        <v>133820</v>
      </c>
      <c r="B87" s="25" t="s">
        <v>42</v>
      </c>
      <c r="C87" s="25" t="s">
        <v>43</v>
      </c>
      <c r="D87" s="25" t="s">
        <v>44</v>
      </c>
      <c r="E87" s="24">
        <v>43405</v>
      </c>
      <c r="F87" s="25" t="s">
        <v>45</v>
      </c>
      <c r="G87" s="25" t="s">
        <v>50</v>
      </c>
      <c r="H87" s="24">
        <v>44931</v>
      </c>
      <c r="I87" s="101">
        <v>0.31538194444444445</v>
      </c>
      <c r="J87" s="24">
        <v>44931</v>
      </c>
      <c r="K87" s="101">
        <v>0.34145833333333336</v>
      </c>
      <c r="L87" s="25">
        <v>2253</v>
      </c>
      <c r="M87" s="26">
        <f>Causas[[#This Row],[parada_duracion]]/60</f>
        <v>37.549999999999997</v>
      </c>
      <c r="N87" s="19" t="s">
        <v>118</v>
      </c>
      <c r="O87" s="16" t="s">
        <v>72</v>
      </c>
      <c r="P87" s="16">
        <f>WEEKNUM(Causas[[#This Row],[resolucion_fecha]],16)</f>
        <v>1</v>
      </c>
      <c r="Q87" s="16" t="str">
        <f>TEXT(Causas[[#This Row],[resolucion_fecha]],"MMMM")</f>
        <v>enero</v>
      </c>
      <c r="R87" s="16" t="str">
        <f t="shared" si="1"/>
        <v>M</v>
      </c>
      <c r="S87" s="16"/>
      <c r="T87" s="16" t="s">
        <v>73</v>
      </c>
      <c r="U87" s="16"/>
      <c r="V87" s="16"/>
      <c r="W87" s="16"/>
    </row>
    <row r="88" spans="1:23" customFormat="1" hidden="1" x14ac:dyDescent="0.25">
      <c r="A88" s="25">
        <v>133823</v>
      </c>
      <c r="B88" s="25" t="s">
        <v>42</v>
      </c>
      <c r="C88" s="25" t="s">
        <v>43</v>
      </c>
      <c r="D88" s="25" t="s">
        <v>55</v>
      </c>
      <c r="E88" s="24">
        <v>43405</v>
      </c>
      <c r="F88" s="25" t="s">
        <v>45</v>
      </c>
      <c r="G88" s="25" t="s">
        <v>50</v>
      </c>
      <c r="H88" s="24">
        <v>44931</v>
      </c>
      <c r="I88" s="101">
        <v>0.33053240740740741</v>
      </c>
      <c r="J88" s="24">
        <v>44931</v>
      </c>
      <c r="K88" s="101">
        <v>0.36097222222222225</v>
      </c>
      <c r="L88" s="25">
        <v>2630</v>
      </c>
      <c r="M88" s="26">
        <f>Causas[[#This Row],[parada_duracion]]/60</f>
        <v>43.833333333333336</v>
      </c>
      <c r="N88" s="19" t="s">
        <v>62</v>
      </c>
      <c r="O88" s="16" t="s">
        <v>52</v>
      </c>
      <c r="P88" s="16">
        <f>WEEKNUM(Causas[[#This Row],[resolucion_fecha]],16)</f>
        <v>1</v>
      </c>
      <c r="Q88" s="16" t="str">
        <f>TEXT(Causas[[#This Row],[resolucion_fecha]],"MMMM")</f>
        <v>enero</v>
      </c>
      <c r="R88" s="16" t="str">
        <f t="shared" si="1"/>
        <v>M</v>
      </c>
      <c r="S88" s="16"/>
      <c r="T88" s="16" t="s">
        <v>53</v>
      </c>
      <c r="U88" s="16"/>
      <c r="V88" s="16"/>
      <c r="W88" s="16"/>
    </row>
    <row r="89" spans="1:23" customFormat="1" hidden="1" x14ac:dyDescent="0.25">
      <c r="A89" s="96">
        <v>133827</v>
      </c>
      <c r="B89" s="96" t="s">
        <v>54</v>
      </c>
      <c r="C89" s="96" t="s">
        <v>43</v>
      </c>
      <c r="D89" s="96" t="s">
        <v>55</v>
      </c>
      <c r="E89" s="97">
        <v>44120</v>
      </c>
      <c r="F89" s="96" t="s">
        <v>56</v>
      </c>
      <c r="G89" s="96" t="s">
        <v>50</v>
      </c>
      <c r="H89" s="97">
        <v>44931</v>
      </c>
      <c r="I89" s="23">
        <v>0.38760416666666669</v>
      </c>
      <c r="J89" s="97">
        <v>44931</v>
      </c>
      <c r="K89" s="23">
        <v>0.3992708333333333</v>
      </c>
      <c r="L89" s="96">
        <v>1008</v>
      </c>
      <c r="M89" s="98">
        <f>Causas[[#This Row],[parada_duracion]]/60</f>
        <v>16.8</v>
      </c>
      <c r="N89" s="19" t="s">
        <v>62</v>
      </c>
      <c r="O89" s="99" t="s">
        <v>52</v>
      </c>
      <c r="P89" s="99">
        <f>WEEKNUM(Causas[[#This Row],[resolucion_fecha]],16)</f>
        <v>1</v>
      </c>
      <c r="Q89" s="99" t="str">
        <f>TEXT(Causas[[#This Row],[resolucion_fecha]],"MMMM")</f>
        <v>enero</v>
      </c>
      <c r="R89" s="99" t="str">
        <f t="shared" si="1"/>
        <v>M</v>
      </c>
      <c r="S89" s="99"/>
      <c r="T89" s="99" t="s">
        <v>53</v>
      </c>
      <c r="U89" s="16"/>
      <c r="V89" s="99"/>
      <c r="W89" s="99"/>
    </row>
    <row r="90" spans="1:23" customFormat="1" hidden="1" x14ac:dyDescent="0.25">
      <c r="A90" s="25">
        <v>133828</v>
      </c>
      <c r="B90" s="25" t="s">
        <v>119</v>
      </c>
      <c r="C90" s="25" t="s">
        <v>43</v>
      </c>
      <c r="D90" s="25" t="s">
        <v>90</v>
      </c>
      <c r="E90" s="24">
        <v>43405</v>
      </c>
      <c r="F90" s="25" t="s">
        <v>45</v>
      </c>
      <c r="G90" s="25" t="s">
        <v>50</v>
      </c>
      <c r="H90" s="24">
        <v>44931</v>
      </c>
      <c r="I90" s="101">
        <v>0.38868055555555553</v>
      </c>
      <c r="J90" s="24">
        <v>44931</v>
      </c>
      <c r="K90" s="101">
        <v>0.55379629629629623</v>
      </c>
      <c r="L90" s="25">
        <v>14266</v>
      </c>
      <c r="M90" s="26">
        <f>Causas[[#This Row],[parada_duracion]]/60</f>
        <v>237.76666666666668</v>
      </c>
      <c r="N90" s="19" t="s">
        <v>120</v>
      </c>
      <c r="O90" s="16" t="s">
        <v>52</v>
      </c>
      <c r="P90" s="16">
        <f>WEEKNUM(Causas[[#This Row],[resolucion_fecha]],16)</f>
        <v>1</v>
      </c>
      <c r="Q90" s="16" t="str">
        <f>TEXT(Causas[[#This Row],[resolucion_fecha]],"MMMM")</f>
        <v>enero</v>
      </c>
      <c r="R90" s="16" t="str">
        <f t="shared" si="1"/>
        <v>M</v>
      </c>
      <c r="S90" s="16"/>
      <c r="T90" s="16" t="s">
        <v>53</v>
      </c>
      <c r="U90" s="100"/>
      <c r="V90" s="16"/>
      <c r="W90" s="16"/>
    </row>
    <row r="91" spans="1:23" customFormat="1" hidden="1" x14ac:dyDescent="0.25">
      <c r="A91" s="96">
        <v>133838</v>
      </c>
      <c r="B91" s="96" t="s">
        <v>119</v>
      </c>
      <c r="C91" s="96" t="s">
        <v>43</v>
      </c>
      <c r="D91" s="96" t="s">
        <v>64</v>
      </c>
      <c r="E91" s="97">
        <v>43405</v>
      </c>
      <c r="F91" s="96" t="s">
        <v>45</v>
      </c>
      <c r="G91" s="96" t="s">
        <v>50</v>
      </c>
      <c r="H91" s="97">
        <v>44931</v>
      </c>
      <c r="I91" s="23">
        <v>0.42697916666666669</v>
      </c>
      <c r="J91" s="97">
        <v>44931</v>
      </c>
      <c r="K91" s="23">
        <v>0.44672453703703702</v>
      </c>
      <c r="L91" s="96">
        <v>1706</v>
      </c>
      <c r="M91" s="98">
        <f>Causas[[#This Row],[parada_duracion]]/60</f>
        <v>28.433333333333334</v>
      </c>
      <c r="N91" s="18" t="s">
        <v>121</v>
      </c>
      <c r="O91" s="99" t="s">
        <v>52</v>
      </c>
      <c r="P91" s="99">
        <f>WEEKNUM(Causas[[#This Row],[resolucion_fecha]],16)</f>
        <v>1</v>
      </c>
      <c r="Q91" s="99" t="str">
        <f>TEXT(Causas[[#This Row],[resolucion_fecha]],"MMMM")</f>
        <v>enero</v>
      </c>
      <c r="R91" s="99" t="str">
        <f t="shared" si="1"/>
        <v>M</v>
      </c>
      <c r="S91" s="99"/>
      <c r="T91" s="16" t="s">
        <v>53</v>
      </c>
      <c r="U91" s="16"/>
      <c r="V91" s="99"/>
      <c r="W91" s="99"/>
    </row>
    <row r="92" spans="1:23" customFormat="1" hidden="1" x14ac:dyDescent="0.25">
      <c r="A92" s="25">
        <v>133839</v>
      </c>
      <c r="B92" s="25" t="s">
        <v>122</v>
      </c>
      <c r="C92" s="25" t="s">
        <v>43</v>
      </c>
      <c r="D92" s="25" t="s">
        <v>48</v>
      </c>
      <c r="E92" s="24">
        <v>43405</v>
      </c>
      <c r="F92" s="25" t="s">
        <v>45</v>
      </c>
      <c r="G92" s="25" t="s">
        <v>46</v>
      </c>
      <c r="H92" s="24">
        <v>44931</v>
      </c>
      <c r="I92" s="101">
        <v>0.44903935185185184</v>
      </c>
      <c r="J92" s="24">
        <v>44931</v>
      </c>
      <c r="K92" s="101">
        <v>0.47695601851851849</v>
      </c>
      <c r="L92" s="25">
        <v>2412</v>
      </c>
      <c r="M92" s="26">
        <f>Causas[[#This Row],[parada_duracion]]/60</f>
        <v>40.200000000000003</v>
      </c>
      <c r="N92" s="19" t="s">
        <v>123</v>
      </c>
      <c r="O92" s="99" t="s">
        <v>52</v>
      </c>
      <c r="P92" s="16">
        <f>WEEKNUM(Causas[[#This Row],[resolucion_fecha]],16)</f>
        <v>1</v>
      </c>
      <c r="Q92" s="16" t="str">
        <f>TEXT(Causas[[#This Row],[resolucion_fecha]],"MMMM")</f>
        <v>enero</v>
      </c>
      <c r="R92" s="16" t="str">
        <f t="shared" si="1"/>
        <v>M</v>
      </c>
      <c r="S92" s="16"/>
      <c r="T92" s="16" t="s">
        <v>53</v>
      </c>
      <c r="U92" s="100"/>
      <c r="V92" s="16"/>
      <c r="W92" s="16"/>
    </row>
    <row r="93" spans="1:23" customFormat="1" hidden="1" x14ac:dyDescent="0.25">
      <c r="A93" s="96">
        <v>133842</v>
      </c>
      <c r="B93" s="96" t="s">
        <v>116</v>
      </c>
      <c r="C93" s="96" t="s">
        <v>43</v>
      </c>
      <c r="D93" s="96" t="s">
        <v>59</v>
      </c>
      <c r="E93" s="97">
        <v>44930</v>
      </c>
      <c r="F93" s="96" t="s">
        <v>124</v>
      </c>
      <c r="G93" s="96" t="s">
        <v>50</v>
      </c>
      <c r="H93" s="97">
        <v>44931</v>
      </c>
      <c r="I93" s="23">
        <v>0.47413194444444445</v>
      </c>
      <c r="J93" s="97">
        <v>44931</v>
      </c>
      <c r="K93" s="23">
        <v>0.47576388888888888</v>
      </c>
      <c r="L93" s="96">
        <v>141</v>
      </c>
      <c r="M93" s="98">
        <f>Causas[[#This Row],[parada_duracion]]/60</f>
        <v>2.35</v>
      </c>
      <c r="N93" s="18" t="s">
        <v>47</v>
      </c>
      <c r="O93" s="19" t="s">
        <v>47</v>
      </c>
      <c r="P93" s="99">
        <f>WEEKNUM(Causas[[#This Row],[resolucion_fecha]],16)</f>
        <v>1</v>
      </c>
      <c r="Q93" s="99" t="str">
        <f>TEXT(Causas[[#This Row],[resolucion_fecha]],"MMMM")</f>
        <v>enero</v>
      </c>
      <c r="R93" s="99" t="str">
        <f t="shared" si="1"/>
        <v>M</v>
      </c>
      <c r="S93" s="99"/>
      <c r="T93" s="18" t="s">
        <v>47</v>
      </c>
      <c r="U93" s="16"/>
      <c r="V93" s="99"/>
      <c r="W93" s="99"/>
    </row>
    <row r="94" spans="1:23" customFormat="1" hidden="1" x14ac:dyDescent="0.25">
      <c r="A94" s="25">
        <v>133843</v>
      </c>
      <c r="B94" s="25" t="s">
        <v>94</v>
      </c>
      <c r="C94" s="25" t="s">
        <v>43</v>
      </c>
      <c r="D94" s="25" t="s">
        <v>64</v>
      </c>
      <c r="E94" s="24">
        <v>43405</v>
      </c>
      <c r="F94" s="25" t="s">
        <v>45</v>
      </c>
      <c r="G94" s="25" t="s">
        <v>46</v>
      </c>
      <c r="H94" s="24">
        <v>44931</v>
      </c>
      <c r="I94" s="101">
        <v>0.47937500000000005</v>
      </c>
      <c r="J94" s="24">
        <v>44931</v>
      </c>
      <c r="K94" s="101">
        <v>0.49216435185185187</v>
      </c>
      <c r="L94" s="25">
        <v>1105</v>
      </c>
      <c r="M94" s="26">
        <f>Causas[[#This Row],[parada_duracion]]/60</f>
        <v>18.416666666666668</v>
      </c>
      <c r="N94" s="19" t="s">
        <v>62</v>
      </c>
      <c r="O94" s="99" t="s">
        <v>52</v>
      </c>
      <c r="P94" s="16">
        <f>WEEKNUM(Causas[[#This Row],[resolucion_fecha]],16)</f>
        <v>1</v>
      </c>
      <c r="Q94" s="16" t="str">
        <f>TEXT(Causas[[#This Row],[resolucion_fecha]],"MMMM")</f>
        <v>enero</v>
      </c>
      <c r="R94" s="16" t="str">
        <f t="shared" si="1"/>
        <v>M</v>
      </c>
      <c r="S94" s="16"/>
      <c r="T94" s="16" t="s">
        <v>53</v>
      </c>
      <c r="U94" s="100"/>
      <c r="V94" s="16"/>
      <c r="W94" s="16"/>
    </row>
    <row r="95" spans="1:23" customFormat="1" hidden="1" x14ac:dyDescent="0.25">
      <c r="A95" s="25">
        <v>133846</v>
      </c>
      <c r="B95" s="25" t="s">
        <v>119</v>
      </c>
      <c r="C95" s="25" t="s">
        <v>43</v>
      </c>
      <c r="D95" s="25" t="s">
        <v>64</v>
      </c>
      <c r="E95" s="24">
        <v>43405</v>
      </c>
      <c r="F95" s="25" t="s">
        <v>45</v>
      </c>
      <c r="G95" s="25" t="s">
        <v>50</v>
      </c>
      <c r="H95" s="24">
        <v>44931</v>
      </c>
      <c r="I95" s="101">
        <v>0.49224537037037036</v>
      </c>
      <c r="J95" s="24">
        <v>44931</v>
      </c>
      <c r="K95" s="101">
        <v>0.50924768518518515</v>
      </c>
      <c r="L95" s="25">
        <v>1469</v>
      </c>
      <c r="M95" s="26">
        <f>Causas[[#This Row],[parada_duracion]]/60</f>
        <v>24.483333333333334</v>
      </c>
      <c r="N95" s="19" t="s">
        <v>62</v>
      </c>
      <c r="O95" s="99" t="s">
        <v>52</v>
      </c>
      <c r="P95" s="16">
        <f>WEEKNUM(Causas[[#This Row],[resolucion_fecha]],16)</f>
        <v>1</v>
      </c>
      <c r="Q95" s="16" t="str">
        <f>TEXT(Causas[[#This Row],[resolucion_fecha]],"MMMM")</f>
        <v>enero</v>
      </c>
      <c r="R95" s="16" t="str">
        <f t="shared" si="1"/>
        <v>M</v>
      </c>
      <c r="S95" s="16"/>
      <c r="T95" s="16" t="s">
        <v>53</v>
      </c>
      <c r="U95" s="16"/>
      <c r="V95" s="16"/>
      <c r="W95" s="16"/>
    </row>
    <row r="96" spans="1:23" customFormat="1" hidden="1" x14ac:dyDescent="0.25">
      <c r="A96" s="96">
        <v>133852</v>
      </c>
      <c r="B96" s="96" t="s">
        <v>94</v>
      </c>
      <c r="C96" s="96" t="s">
        <v>43</v>
      </c>
      <c r="D96" s="96" t="s">
        <v>64</v>
      </c>
      <c r="E96" s="97">
        <v>43405</v>
      </c>
      <c r="F96" s="96" t="s">
        <v>45</v>
      </c>
      <c r="G96" s="96" t="s">
        <v>50</v>
      </c>
      <c r="H96" s="97">
        <v>44931</v>
      </c>
      <c r="I96" s="23">
        <v>0.52410879629629636</v>
      </c>
      <c r="J96" s="97">
        <v>44931</v>
      </c>
      <c r="K96" s="23">
        <v>0.52417824074074071</v>
      </c>
      <c r="L96" s="96">
        <v>6</v>
      </c>
      <c r="M96" s="98">
        <f>Causas[[#This Row],[parada_duracion]]/60</f>
        <v>0.1</v>
      </c>
      <c r="N96" s="18" t="s">
        <v>47</v>
      </c>
      <c r="O96" s="19" t="s">
        <v>47</v>
      </c>
      <c r="P96" s="99">
        <f>WEEKNUM(Causas[[#This Row],[resolucion_fecha]],16)</f>
        <v>1</v>
      </c>
      <c r="Q96" s="99" t="str">
        <f>TEXT(Causas[[#This Row],[resolucion_fecha]],"MMMM")</f>
        <v>enero</v>
      </c>
      <c r="R96" s="99" t="str">
        <f t="shared" si="1"/>
        <v>M</v>
      </c>
      <c r="S96" s="99"/>
      <c r="T96" s="18" t="s">
        <v>47</v>
      </c>
      <c r="U96" s="16"/>
      <c r="V96" s="99"/>
      <c r="W96" s="99"/>
    </row>
    <row r="97" spans="1:23" customFormat="1" hidden="1" x14ac:dyDescent="0.25">
      <c r="A97" s="25">
        <v>133853</v>
      </c>
      <c r="B97" s="25" t="s">
        <v>94</v>
      </c>
      <c r="C97" s="25" t="s">
        <v>43</v>
      </c>
      <c r="D97" s="25" t="s">
        <v>64</v>
      </c>
      <c r="E97" s="24">
        <v>43405</v>
      </c>
      <c r="F97" s="25" t="s">
        <v>45</v>
      </c>
      <c r="G97" s="25" t="s">
        <v>46</v>
      </c>
      <c r="H97" s="24">
        <v>44931</v>
      </c>
      <c r="I97" s="101">
        <v>0.52429398148148143</v>
      </c>
      <c r="J97" s="24">
        <v>44931</v>
      </c>
      <c r="K97" s="101">
        <v>0.54148148148148145</v>
      </c>
      <c r="L97" s="25">
        <v>1485</v>
      </c>
      <c r="M97" s="26">
        <f>Causas[[#This Row],[parada_duracion]]/60</f>
        <v>24.75</v>
      </c>
      <c r="N97" s="19" t="s">
        <v>62</v>
      </c>
      <c r="O97" s="99" t="s">
        <v>52</v>
      </c>
      <c r="P97" s="16">
        <f>WEEKNUM(Causas[[#This Row],[resolucion_fecha]],16)</f>
        <v>1</v>
      </c>
      <c r="Q97" s="16" t="str">
        <f>TEXT(Causas[[#This Row],[resolucion_fecha]],"MMMM")</f>
        <v>enero</v>
      </c>
      <c r="R97" s="16" t="str">
        <f t="shared" si="1"/>
        <v>M</v>
      </c>
      <c r="S97" s="16"/>
      <c r="T97" s="16" t="s">
        <v>53</v>
      </c>
      <c r="U97" s="100"/>
      <c r="V97" s="16"/>
      <c r="W97" s="16"/>
    </row>
    <row r="98" spans="1:23" customFormat="1" hidden="1" x14ac:dyDescent="0.25">
      <c r="A98" s="25">
        <v>133857</v>
      </c>
      <c r="B98" s="25" t="s">
        <v>42</v>
      </c>
      <c r="C98" s="25" t="s">
        <v>43</v>
      </c>
      <c r="D98" s="25" t="s">
        <v>44</v>
      </c>
      <c r="E98" s="24">
        <v>43405</v>
      </c>
      <c r="F98" s="25" t="s">
        <v>45</v>
      </c>
      <c r="G98" s="25" t="s">
        <v>46</v>
      </c>
      <c r="H98" s="24">
        <v>44931</v>
      </c>
      <c r="I98" s="101">
        <v>0.54603009259259261</v>
      </c>
      <c r="J98" s="24">
        <v>44931</v>
      </c>
      <c r="K98" s="101">
        <v>0.55120370370370375</v>
      </c>
      <c r="L98" s="25">
        <v>447</v>
      </c>
      <c r="M98" s="26">
        <f>Causas[[#This Row],[parada_duracion]]/60</f>
        <v>7.45</v>
      </c>
      <c r="N98" s="18" t="s">
        <v>47</v>
      </c>
      <c r="O98" s="19" t="s">
        <v>47</v>
      </c>
      <c r="P98" s="16">
        <f>WEEKNUM(Causas[[#This Row],[resolucion_fecha]],16)</f>
        <v>1</v>
      </c>
      <c r="Q98" s="16" t="str">
        <f>TEXT(Causas[[#This Row],[resolucion_fecha]],"MMMM")</f>
        <v>enero</v>
      </c>
      <c r="R98" s="16" t="str">
        <f t="shared" si="1"/>
        <v>M</v>
      </c>
      <c r="S98" s="16"/>
      <c r="T98" s="18" t="s">
        <v>47</v>
      </c>
      <c r="U98" s="16"/>
      <c r="V98" s="16"/>
      <c r="W98" s="16"/>
    </row>
    <row r="99" spans="1:23" customFormat="1" hidden="1" x14ac:dyDescent="0.25">
      <c r="A99" s="25">
        <v>133860</v>
      </c>
      <c r="B99" s="25" t="s">
        <v>116</v>
      </c>
      <c r="C99" s="25" t="s">
        <v>43</v>
      </c>
      <c r="D99" s="25" t="s">
        <v>76</v>
      </c>
      <c r="E99" s="24">
        <v>43900</v>
      </c>
      <c r="F99" s="25" t="s">
        <v>56</v>
      </c>
      <c r="G99" s="25" t="s">
        <v>50</v>
      </c>
      <c r="H99" s="24">
        <v>44931</v>
      </c>
      <c r="I99" s="101">
        <v>0.56035879629629626</v>
      </c>
      <c r="J99" s="24">
        <v>44931</v>
      </c>
      <c r="K99" s="101">
        <v>0.56741898148148151</v>
      </c>
      <c r="L99" s="25">
        <v>610</v>
      </c>
      <c r="M99" s="26">
        <f>Causas[[#This Row],[parada_duracion]]/60</f>
        <v>10.166666666666666</v>
      </c>
      <c r="N99" s="19" t="s">
        <v>62</v>
      </c>
      <c r="O99" s="99" t="s">
        <v>52</v>
      </c>
      <c r="P99" s="16">
        <f>WEEKNUM(Causas[[#This Row],[resolucion_fecha]],16)</f>
        <v>1</v>
      </c>
      <c r="Q99" s="16" t="str">
        <f>TEXT(Causas[[#This Row],[resolucion_fecha]],"MMMM")</f>
        <v>enero</v>
      </c>
      <c r="R99" s="16" t="str">
        <f t="shared" si="1"/>
        <v>M</v>
      </c>
      <c r="S99" s="16"/>
      <c r="T99" s="16" t="s">
        <v>53</v>
      </c>
      <c r="U99" s="16"/>
      <c r="V99" s="16"/>
      <c r="W99" s="16"/>
    </row>
    <row r="100" spans="1:23" customFormat="1" hidden="1" x14ac:dyDescent="0.25">
      <c r="A100" s="96">
        <v>133864</v>
      </c>
      <c r="B100" s="96" t="s">
        <v>75</v>
      </c>
      <c r="C100" s="96" t="s">
        <v>43</v>
      </c>
      <c r="D100" s="96" t="s">
        <v>76</v>
      </c>
      <c r="E100" s="97">
        <v>44104</v>
      </c>
      <c r="F100" s="96" t="s">
        <v>56</v>
      </c>
      <c r="G100" s="96" t="s">
        <v>46</v>
      </c>
      <c r="H100" s="97">
        <v>44931</v>
      </c>
      <c r="I100" s="23">
        <v>0.61789351851851848</v>
      </c>
      <c r="J100" s="97">
        <v>44931</v>
      </c>
      <c r="K100" s="23">
        <v>0.67915509259259255</v>
      </c>
      <c r="L100" s="96">
        <v>5293</v>
      </c>
      <c r="M100" s="98">
        <f>Causas[[#This Row],[parada_duracion]]/60</f>
        <v>88.216666666666669</v>
      </c>
      <c r="N100" s="18" t="s">
        <v>125</v>
      </c>
      <c r="O100" s="99" t="s">
        <v>52</v>
      </c>
      <c r="P100" s="99">
        <f>WEEKNUM(Causas[[#This Row],[resolucion_fecha]],16)</f>
        <v>1</v>
      </c>
      <c r="Q100" s="99" t="str">
        <f>TEXT(Causas[[#This Row],[resolucion_fecha]],"MMMM")</f>
        <v>enero</v>
      </c>
      <c r="R100" s="99" t="str">
        <f t="shared" si="1"/>
        <v>T</v>
      </c>
      <c r="S100" s="99"/>
      <c r="T100" s="16" t="s">
        <v>53</v>
      </c>
      <c r="U100" s="16"/>
      <c r="V100" s="99"/>
      <c r="W100" s="99"/>
    </row>
    <row r="101" spans="1:23" customFormat="1" hidden="1" x14ac:dyDescent="0.25">
      <c r="A101" s="96">
        <v>133865</v>
      </c>
      <c r="B101" s="96" t="s">
        <v>79</v>
      </c>
      <c r="C101" s="96" t="s">
        <v>43</v>
      </c>
      <c r="D101" s="96" t="s">
        <v>80</v>
      </c>
      <c r="E101" s="97">
        <v>43405</v>
      </c>
      <c r="F101" s="96" t="s">
        <v>45</v>
      </c>
      <c r="G101" s="96" t="s">
        <v>46</v>
      </c>
      <c r="H101" s="97">
        <v>44931</v>
      </c>
      <c r="I101" s="23">
        <v>0.61839120370370371</v>
      </c>
      <c r="J101" s="97">
        <v>44931</v>
      </c>
      <c r="K101" s="23">
        <v>0.66249999999999998</v>
      </c>
      <c r="L101" s="96">
        <v>3811</v>
      </c>
      <c r="M101" s="98">
        <f>Causas[[#This Row],[parada_duracion]]/60</f>
        <v>63.516666666666666</v>
      </c>
      <c r="N101" s="18" t="s">
        <v>126</v>
      </c>
      <c r="O101" s="99" t="s">
        <v>52</v>
      </c>
      <c r="P101" s="99">
        <f>WEEKNUM(Causas[[#This Row],[resolucion_fecha]],16)</f>
        <v>1</v>
      </c>
      <c r="Q101" s="99" t="str">
        <f>TEXT(Causas[[#This Row],[resolucion_fecha]],"MMMM")</f>
        <v>enero</v>
      </c>
      <c r="R101" s="99" t="str">
        <f t="shared" si="1"/>
        <v>T</v>
      </c>
      <c r="S101" s="99"/>
      <c r="T101" s="16" t="s">
        <v>53</v>
      </c>
      <c r="U101" s="100"/>
      <c r="V101" s="99"/>
      <c r="W101" s="99"/>
    </row>
    <row r="102" spans="1:23" customFormat="1" hidden="1" x14ac:dyDescent="0.25">
      <c r="A102" s="25">
        <v>133866</v>
      </c>
      <c r="B102" s="25" t="s">
        <v>66</v>
      </c>
      <c r="C102" s="25" t="s">
        <v>43</v>
      </c>
      <c r="D102" s="25" t="s">
        <v>48</v>
      </c>
      <c r="E102" s="24">
        <v>43405</v>
      </c>
      <c r="F102" s="25" t="s">
        <v>45</v>
      </c>
      <c r="G102" s="25" t="s">
        <v>46</v>
      </c>
      <c r="H102" s="24">
        <v>44931</v>
      </c>
      <c r="I102" s="101">
        <v>0.62224537037037042</v>
      </c>
      <c r="J102" s="24">
        <v>44931</v>
      </c>
      <c r="K102" s="101">
        <v>0.6495023148148148</v>
      </c>
      <c r="L102" s="25">
        <v>2355</v>
      </c>
      <c r="M102" s="26">
        <f>Causas[[#This Row],[parada_duracion]]/60</f>
        <v>39.25</v>
      </c>
      <c r="N102" s="19" t="s">
        <v>127</v>
      </c>
      <c r="O102" s="16" t="s">
        <v>52</v>
      </c>
      <c r="P102" s="16">
        <f>WEEKNUM(Causas[[#This Row],[resolucion_fecha]],16)</f>
        <v>1</v>
      </c>
      <c r="Q102" s="16" t="str">
        <f>TEXT(Causas[[#This Row],[resolucion_fecha]],"MMMM")</f>
        <v>enero</v>
      </c>
      <c r="R102" s="16" t="str">
        <f t="shared" si="1"/>
        <v>T</v>
      </c>
      <c r="S102" s="16"/>
      <c r="T102" s="16" t="s">
        <v>53</v>
      </c>
      <c r="U102" s="100"/>
      <c r="V102" s="16"/>
      <c r="W102" s="16"/>
    </row>
    <row r="103" spans="1:23" customFormat="1" hidden="1" x14ac:dyDescent="0.25">
      <c r="A103" s="25">
        <v>133869</v>
      </c>
      <c r="B103" s="25" t="s">
        <v>42</v>
      </c>
      <c r="C103" s="25" t="s">
        <v>43</v>
      </c>
      <c r="D103" s="25" t="s">
        <v>55</v>
      </c>
      <c r="E103" s="24">
        <v>43405</v>
      </c>
      <c r="F103" s="25" t="s">
        <v>45</v>
      </c>
      <c r="G103" s="25" t="s">
        <v>46</v>
      </c>
      <c r="H103" s="24">
        <v>44931</v>
      </c>
      <c r="I103" s="101">
        <v>0.63498842592592586</v>
      </c>
      <c r="J103" s="24">
        <v>44931</v>
      </c>
      <c r="K103" s="101">
        <v>0.66200231481481475</v>
      </c>
      <c r="L103" s="25">
        <v>2334</v>
      </c>
      <c r="M103" s="26">
        <f>Causas[[#This Row],[parada_duracion]]/60</f>
        <v>38.9</v>
      </c>
      <c r="N103" s="19" t="s">
        <v>62</v>
      </c>
      <c r="O103" s="99" t="s">
        <v>52</v>
      </c>
      <c r="P103" s="16">
        <f>WEEKNUM(Causas[[#This Row],[resolucion_fecha]],16)</f>
        <v>1</v>
      </c>
      <c r="Q103" s="16" t="str">
        <f>TEXT(Causas[[#This Row],[resolucion_fecha]],"MMMM")</f>
        <v>enero</v>
      </c>
      <c r="R103" s="16" t="str">
        <f t="shared" si="1"/>
        <v>T</v>
      </c>
      <c r="S103" s="16"/>
      <c r="T103" s="16" t="s">
        <v>53</v>
      </c>
      <c r="U103" s="16"/>
      <c r="V103" s="16"/>
      <c r="W103" s="16"/>
    </row>
    <row r="104" spans="1:23" customFormat="1" hidden="1" x14ac:dyDescent="0.25">
      <c r="A104" s="96">
        <v>133878</v>
      </c>
      <c r="B104" s="96" t="s">
        <v>42</v>
      </c>
      <c r="C104" s="96" t="s">
        <v>43</v>
      </c>
      <c r="D104" s="96" t="s">
        <v>55</v>
      </c>
      <c r="E104" s="97">
        <v>43405</v>
      </c>
      <c r="F104" s="96" t="s">
        <v>45</v>
      </c>
      <c r="G104" s="96" t="s">
        <v>46</v>
      </c>
      <c r="H104" s="97">
        <v>44931</v>
      </c>
      <c r="I104" s="23">
        <v>0.67899305555555556</v>
      </c>
      <c r="J104" s="97">
        <v>44931</v>
      </c>
      <c r="K104" s="23">
        <v>0.68295138888888884</v>
      </c>
      <c r="L104" s="96">
        <v>342</v>
      </c>
      <c r="M104" s="98">
        <f>Causas[[#This Row],[parada_duracion]]/60</f>
        <v>5.7</v>
      </c>
      <c r="N104" s="18" t="s">
        <v>47</v>
      </c>
      <c r="O104" s="19" t="s">
        <v>47</v>
      </c>
      <c r="P104" s="99">
        <f>WEEKNUM(Causas[[#This Row],[resolucion_fecha]],16)</f>
        <v>1</v>
      </c>
      <c r="Q104" s="99" t="str">
        <f>TEXT(Causas[[#This Row],[resolucion_fecha]],"MMMM")</f>
        <v>enero</v>
      </c>
      <c r="R104" s="99" t="str">
        <f t="shared" si="1"/>
        <v>T</v>
      </c>
      <c r="S104" s="99"/>
      <c r="T104" s="18" t="s">
        <v>47</v>
      </c>
      <c r="U104" s="16"/>
      <c r="V104" s="99"/>
      <c r="W104" s="99"/>
    </row>
    <row r="105" spans="1:23" customFormat="1" ht="30" hidden="1" x14ac:dyDescent="0.25">
      <c r="A105" s="25">
        <v>133879</v>
      </c>
      <c r="B105" s="25" t="s">
        <v>75</v>
      </c>
      <c r="C105" s="25" t="s">
        <v>43</v>
      </c>
      <c r="D105" s="25" t="s">
        <v>76</v>
      </c>
      <c r="E105" s="24">
        <v>44104</v>
      </c>
      <c r="F105" s="25" t="s">
        <v>56</v>
      </c>
      <c r="G105" s="25" t="s">
        <v>46</v>
      </c>
      <c r="H105" s="24">
        <v>44931</v>
      </c>
      <c r="I105" s="101">
        <v>0.68006944444444439</v>
      </c>
      <c r="J105" s="24">
        <v>44931</v>
      </c>
      <c r="K105" s="101">
        <v>0.72719907407407414</v>
      </c>
      <c r="L105" s="25">
        <v>4072</v>
      </c>
      <c r="M105" s="26">
        <f>Causas[[#This Row],[parada_duracion]]/60</f>
        <v>67.86666666666666</v>
      </c>
      <c r="N105" s="18" t="s">
        <v>128</v>
      </c>
      <c r="O105" s="99" t="s">
        <v>52</v>
      </c>
      <c r="P105" s="16">
        <f>WEEKNUM(Causas[[#This Row],[resolucion_fecha]],16)</f>
        <v>1</v>
      </c>
      <c r="Q105" s="16" t="str">
        <f>TEXT(Causas[[#This Row],[resolucion_fecha]],"MMMM")</f>
        <v>enero</v>
      </c>
      <c r="R105" s="16" t="str">
        <f t="shared" si="1"/>
        <v>T</v>
      </c>
      <c r="S105" s="16"/>
      <c r="T105" s="16" t="s">
        <v>53</v>
      </c>
      <c r="U105" s="100"/>
      <c r="V105" s="16"/>
      <c r="W105" s="16"/>
    </row>
    <row r="106" spans="1:23" customFormat="1" x14ac:dyDescent="0.25">
      <c r="A106" s="25">
        <v>133884</v>
      </c>
      <c r="B106" s="25" t="s">
        <v>129</v>
      </c>
      <c r="C106" s="25" t="s">
        <v>43</v>
      </c>
      <c r="D106" s="25" t="s">
        <v>67</v>
      </c>
      <c r="E106" s="24">
        <v>43405</v>
      </c>
      <c r="F106" s="25" t="s">
        <v>45</v>
      </c>
      <c r="G106" s="25" t="s">
        <v>50</v>
      </c>
      <c r="H106" s="24">
        <v>44931</v>
      </c>
      <c r="I106" s="101">
        <v>0.69814814814814818</v>
      </c>
      <c r="J106" s="24">
        <v>44931</v>
      </c>
      <c r="K106" s="101">
        <v>0.71290509259259249</v>
      </c>
      <c r="L106" s="25">
        <v>1275</v>
      </c>
      <c r="M106" s="26">
        <f>Causas[[#This Row],[parada_duracion]]/60</f>
        <v>21.25</v>
      </c>
      <c r="N106" s="19" t="s">
        <v>62</v>
      </c>
      <c r="O106" s="99" t="s">
        <v>52</v>
      </c>
      <c r="P106" s="16">
        <f>WEEKNUM(Causas[[#This Row],[resolucion_fecha]],16)</f>
        <v>1</v>
      </c>
      <c r="Q106" s="16" t="str">
        <f>TEXT(Causas[[#This Row],[resolucion_fecha]],"MMMM")</f>
        <v>enero</v>
      </c>
      <c r="R106" s="16" t="str">
        <f t="shared" si="1"/>
        <v>T</v>
      </c>
      <c r="S106" s="16"/>
      <c r="T106" s="16" t="s">
        <v>53</v>
      </c>
      <c r="U106" s="16"/>
      <c r="V106" s="16"/>
      <c r="W106" s="16"/>
    </row>
    <row r="107" spans="1:23" customFormat="1" hidden="1" x14ac:dyDescent="0.25">
      <c r="A107" s="96">
        <v>133888</v>
      </c>
      <c r="B107" s="96" t="s">
        <v>42</v>
      </c>
      <c r="C107" s="96" t="s">
        <v>43</v>
      </c>
      <c r="D107" s="96" t="s">
        <v>76</v>
      </c>
      <c r="E107" s="97">
        <v>43405</v>
      </c>
      <c r="F107" s="96" t="s">
        <v>45</v>
      </c>
      <c r="G107" s="96" t="s">
        <v>46</v>
      </c>
      <c r="H107" s="97">
        <v>44931</v>
      </c>
      <c r="I107" s="23">
        <v>0.74167824074074085</v>
      </c>
      <c r="J107" s="97">
        <v>44931</v>
      </c>
      <c r="K107" s="23">
        <v>0.74604166666666671</v>
      </c>
      <c r="L107" s="96">
        <v>377</v>
      </c>
      <c r="M107" s="98">
        <f>Causas[[#This Row],[parada_duracion]]/60</f>
        <v>6.2833333333333332</v>
      </c>
      <c r="N107" s="18" t="s">
        <v>47</v>
      </c>
      <c r="O107" s="19" t="s">
        <v>47</v>
      </c>
      <c r="P107" s="99">
        <f>WEEKNUM(Causas[[#This Row],[resolucion_fecha]],16)</f>
        <v>1</v>
      </c>
      <c r="Q107" s="99" t="str">
        <f>TEXT(Causas[[#This Row],[resolucion_fecha]],"MMMM")</f>
        <v>enero</v>
      </c>
      <c r="R107" s="99" t="str">
        <f t="shared" si="1"/>
        <v>T</v>
      </c>
      <c r="S107" s="99"/>
      <c r="T107" s="18" t="s">
        <v>47</v>
      </c>
      <c r="U107" s="16"/>
      <c r="V107" s="99"/>
      <c r="W107" s="99"/>
    </row>
    <row r="108" spans="1:23" customFormat="1" hidden="1" x14ac:dyDescent="0.25">
      <c r="A108" s="96">
        <v>133889</v>
      </c>
      <c r="B108" s="96" t="s">
        <v>130</v>
      </c>
      <c r="C108" s="96" t="s">
        <v>43</v>
      </c>
      <c r="D108" s="96" t="s">
        <v>68</v>
      </c>
      <c r="E108" s="97">
        <v>43405</v>
      </c>
      <c r="F108" s="96" t="s">
        <v>45</v>
      </c>
      <c r="G108" s="96" t="s">
        <v>50</v>
      </c>
      <c r="H108" s="97">
        <v>44931</v>
      </c>
      <c r="I108" s="23">
        <v>0.76168981481481479</v>
      </c>
      <c r="J108" s="97">
        <v>44931</v>
      </c>
      <c r="K108" s="23">
        <v>0.81387731481481485</v>
      </c>
      <c r="L108" s="96">
        <v>4509</v>
      </c>
      <c r="M108" s="98">
        <f>Causas[[#This Row],[parada_duracion]]/60</f>
        <v>75.150000000000006</v>
      </c>
      <c r="N108" s="18" t="s">
        <v>131</v>
      </c>
      <c r="O108" s="99" t="s">
        <v>52</v>
      </c>
      <c r="P108" s="99">
        <f>WEEKNUM(Causas[[#This Row],[resolucion_fecha]],16)</f>
        <v>1</v>
      </c>
      <c r="Q108" s="99" t="str">
        <f>TEXT(Causas[[#This Row],[resolucion_fecha]],"MMMM")</f>
        <v>enero</v>
      </c>
      <c r="R108" s="99" t="str">
        <f t="shared" si="1"/>
        <v>T</v>
      </c>
      <c r="S108" s="99"/>
      <c r="T108" s="16" t="s">
        <v>53</v>
      </c>
      <c r="U108" s="100"/>
      <c r="V108" s="99"/>
      <c r="W108" s="99"/>
    </row>
    <row r="109" spans="1:23" customFormat="1" hidden="1" x14ac:dyDescent="0.25">
      <c r="A109" s="25">
        <v>133890</v>
      </c>
      <c r="B109" s="25" t="s">
        <v>54</v>
      </c>
      <c r="C109" s="25" t="s">
        <v>43</v>
      </c>
      <c r="D109" s="25" t="s">
        <v>55</v>
      </c>
      <c r="E109" s="24">
        <v>44120</v>
      </c>
      <c r="F109" s="25" t="s">
        <v>56</v>
      </c>
      <c r="G109" s="25" t="s">
        <v>50</v>
      </c>
      <c r="H109" s="24">
        <v>44931</v>
      </c>
      <c r="I109" s="101">
        <v>0.7709259259259259</v>
      </c>
      <c r="J109" s="24">
        <v>44931</v>
      </c>
      <c r="K109" s="101">
        <v>0.78894675925925928</v>
      </c>
      <c r="L109" s="25">
        <v>1557</v>
      </c>
      <c r="M109" s="26">
        <f>Causas[[#This Row],[parada_duracion]]/60</f>
        <v>25.95</v>
      </c>
      <c r="N109" s="19" t="s">
        <v>62</v>
      </c>
      <c r="O109" s="99" t="s">
        <v>52</v>
      </c>
      <c r="P109" s="16">
        <f>WEEKNUM(Causas[[#This Row],[resolucion_fecha]],16)</f>
        <v>1</v>
      </c>
      <c r="Q109" s="16" t="str">
        <f>TEXT(Causas[[#This Row],[resolucion_fecha]],"MMMM")</f>
        <v>enero</v>
      </c>
      <c r="R109" s="16" t="str">
        <f t="shared" si="1"/>
        <v>T</v>
      </c>
      <c r="S109" s="16"/>
      <c r="T109" s="16" t="s">
        <v>53</v>
      </c>
      <c r="U109" s="100"/>
      <c r="V109" s="16"/>
      <c r="W109" s="16"/>
    </row>
    <row r="110" spans="1:23" customFormat="1" hidden="1" x14ac:dyDescent="0.25">
      <c r="A110" s="25">
        <v>133894</v>
      </c>
      <c r="B110" s="25" t="s">
        <v>54</v>
      </c>
      <c r="C110" s="25" t="s">
        <v>43</v>
      </c>
      <c r="D110" s="25" t="s">
        <v>55</v>
      </c>
      <c r="E110" s="24">
        <v>44120</v>
      </c>
      <c r="F110" s="25" t="s">
        <v>56</v>
      </c>
      <c r="G110" s="25" t="s">
        <v>50</v>
      </c>
      <c r="H110" s="24">
        <v>44931</v>
      </c>
      <c r="I110" s="101">
        <v>0.79839120370370376</v>
      </c>
      <c r="J110" s="24">
        <v>44931</v>
      </c>
      <c r="K110" s="101">
        <v>0.81731481481481483</v>
      </c>
      <c r="L110" s="25">
        <v>1635</v>
      </c>
      <c r="M110" s="26">
        <f>Causas[[#This Row],[parada_duracion]]/60</f>
        <v>27.25</v>
      </c>
      <c r="N110" s="19" t="s">
        <v>62</v>
      </c>
      <c r="O110" s="99" t="s">
        <v>52</v>
      </c>
      <c r="P110" s="16">
        <f>WEEKNUM(Causas[[#This Row],[resolucion_fecha]],16)</f>
        <v>1</v>
      </c>
      <c r="Q110" s="16" t="str">
        <f>TEXT(Causas[[#This Row],[resolucion_fecha]],"MMMM")</f>
        <v>enero</v>
      </c>
      <c r="R110" s="16" t="str">
        <f t="shared" si="1"/>
        <v>T</v>
      </c>
      <c r="S110" s="16"/>
      <c r="T110" s="16" t="s">
        <v>53</v>
      </c>
      <c r="U110" s="16"/>
      <c r="V110" s="16"/>
      <c r="W110" s="16"/>
    </row>
    <row r="111" spans="1:23" customFormat="1" hidden="1" x14ac:dyDescent="0.25">
      <c r="A111" s="25">
        <v>133897</v>
      </c>
      <c r="B111" s="25" t="s">
        <v>54</v>
      </c>
      <c r="C111" s="25" t="s">
        <v>43</v>
      </c>
      <c r="D111" s="25" t="s">
        <v>55</v>
      </c>
      <c r="E111" s="24">
        <v>44120</v>
      </c>
      <c r="F111" s="25" t="s">
        <v>56</v>
      </c>
      <c r="G111" s="25" t="s">
        <v>50</v>
      </c>
      <c r="H111" s="24">
        <v>44931</v>
      </c>
      <c r="I111" s="101">
        <v>0.82317129629629626</v>
      </c>
      <c r="J111" s="24">
        <v>44931</v>
      </c>
      <c r="K111" s="101">
        <v>0.82939814814814816</v>
      </c>
      <c r="L111" s="25">
        <v>538</v>
      </c>
      <c r="M111" s="26">
        <f>Causas[[#This Row],[parada_duracion]]/60</f>
        <v>8.9666666666666668</v>
      </c>
      <c r="N111" s="18" t="s">
        <v>47</v>
      </c>
      <c r="O111" s="19" t="s">
        <v>47</v>
      </c>
      <c r="P111" s="16">
        <f>WEEKNUM(Causas[[#This Row],[resolucion_fecha]],16)</f>
        <v>1</v>
      </c>
      <c r="Q111" s="16" t="str">
        <f>TEXT(Causas[[#This Row],[resolucion_fecha]],"MMMM")</f>
        <v>enero</v>
      </c>
      <c r="R111" s="16" t="str">
        <f t="shared" si="1"/>
        <v>T</v>
      </c>
      <c r="S111" s="16"/>
      <c r="T111" s="18" t="s">
        <v>47</v>
      </c>
      <c r="U111" s="16"/>
      <c r="V111" s="16"/>
      <c r="W111" s="16"/>
    </row>
    <row r="112" spans="1:23" customFormat="1" hidden="1" x14ac:dyDescent="0.25">
      <c r="A112" s="96">
        <v>133899</v>
      </c>
      <c r="B112" s="96" t="s">
        <v>42</v>
      </c>
      <c r="C112" s="96" t="s">
        <v>43</v>
      </c>
      <c r="D112" s="96" t="s">
        <v>77</v>
      </c>
      <c r="E112" s="97">
        <v>43405</v>
      </c>
      <c r="F112" s="96" t="s">
        <v>45</v>
      </c>
      <c r="G112" s="96" t="s">
        <v>46</v>
      </c>
      <c r="H112" s="97">
        <v>44931</v>
      </c>
      <c r="I112" s="23">
        <v>0.84299768518518514</v>
      </c>
      <c r="J112" s="97">
        <v>44931</v>
      </c>
      <c r="K112" s="23">
        <v>0.8504976851851852</v>
      </c>
      <c r="L112" s="96">
        <v>648</v>
      </c>
      <c r="M112" s="98">
        <f>Causas[[#This Row],[parada_duracion]]/60</f>
        <v>10.8</v>
      </c>
      <c r="N112" s="18" t="s">
        <v>132</v>
      </c>
      <c r="O112" s="99" t="s">
        <v>52</v>
      </c>
      <c r="P112" s="99">
        <f>WEEKNUM(Causas[[#This Row],[resolucion_fecha]],16)</f>
        <v>1</v>
      </c>
      <c r="Q112" s="99" t="str">
        <f>TEXT(Causas[[#This Row],[resolucion_fecha]],"MMMM")</f>
        <v>enero</v>
      </c>
      <c r="R112" s="99" t="str">
        <f t="shared" si="1"/>
        <v>T</v>
      </c>
      <c r="S112" s="99"/>
      <c r="T112" s="16" t="s">
        <v>53</v>
      </c>
      <c r="U112" s="16"/>
      <c r="V112" s="99"/>
      <c r="W112" s="99"/>
    </row>
    <row r="113" spans="1:23" customFormat="1" hidden="1" x14ac:dyDescent="0.25">
      <c r="A113" s="25">
        <v>133900</v>
      </c>
      <c r="B113" s="25" t="s">
        <v>79</v>
      </c>
      <c r="C113" s="25" t="s">
        <v>43</v>
      </c>
      <c r="D113" s="25" t="s">
        <v>105</v>
      </c>
      <c r="E113" s="24">
        <v>43405</v>
      </c>
      <c r="F113" s="25" t="s">
        <v>45</v>
      </c>
      <c r="G113" s="25" t="s">
        <v>46</v>
      </c>
      <c r="H113" s="24">
        <v>44931</v>
      </c>
      <c r="I113" s="101">
        <v>0.84430555555555553</v>
      </c>
      <c r="J113" s="24">
        <v>44931</v>
      </c>
      <c r="K113" s="101">
        <v>0.85835648148148147</v>
      </c>
      <c r="L113" s="25">
        <v>1214</v>
      </c>
      <c r="M113" s="26">
        <f>Causas[[#This Row],[parada_duracion]]/60</f>
        <v>20.233333333333334</v>
      </c>
      <c r="N113" s="19" t="s">
        <v>133</v>
      </c>
      <c r="O113" s="16" t="s">
        <v>52</v>
      </c>
      <c r="P113" s="16">
        <f>WEEKNUM(Causas[[#This Row],[resolucion_fecha]],16)</f>
        <v>1</v>
      </c>
      <c r="Q113" s="16" t="str">
        <f>TEXT(Causas[[#This Row],[resolucion_fecha]],"MMMM")</f>
        <v>enero</v>
      </c>
      <c r="R113" s="16" t="str">
        <f t="shared" si="1"/>
        <v>T</v>
      </c>
      <c r="S113" s="16"/>
      <c r="T113" s="16" t="s">
        <v>53</v>
      </c>
      <c r="U113" s="100"/>
      <c r="V113" s="16"/>
      <c r="W113" s="16"/>
    </row>
    <row r="114" spans="1:23" customFormat="1" hidden="1" x14ac:dyDescent="0.25">
      <c r="A114" s="25">
        <v>133903</v>
      </c>
      <c r="B114" s="25" t="s">
        <v>54</v>
      </c>
      <c r="C114" s="25" t="s">
        <v>43</v>
      </c>
      <c r="D114" s="25" t="s">
        <v>55</v>
      </c>
      <c r="E114" s="24">
        <v>44120</v>
      </c>
      <c r="F114" s="25" t="s">
        <v>56</v>
      </c>
      <c r="G114" s="25" t="s">
        <v>50</v>
      </c>
      <c r="H114" s="24">
        <v>44931</v>
      </c>
      <c r="I114" s="101">
        <v>0.86244212962962974</v>
      </c>
      <c r="J114" s="24">
        <v>44932</v>
      </c>
      <c r="K114" s="101">
        <v>6.5972222222222224E-2</v>
      </c>
      <c r="L114" s="25">
        <v>17585</v>
      </c>
      <c r="M114" s="26">
        <f>Causas[[#This Row],[parada_duracion]]/60</f>
        <v>293.08333333333331</v>
      </c>
      <c r="N114" s="19" t="s">
        <v>62</v>
      </c>
      <c r="O114" s="99" t="s">
        <v>52</v>
      </c>
      <c r="P114" s="16">
        <f>WEEKNUM(Causas[[#This Row],[resolucion_fecha]],16)</f>
        <v>1</v>
      </c>
      <c r="Q114" s="16" t="str">
        <f>TEXT(Causas[[#This Row],[resolucion_fecha]],"MMMM")</f>
        <v>enero</v>
      </c>
      <c r="R114" s="16" t="str">
        <f t="shared" si="1"/>
        <v>T</v>
      </c>
      <c r="S114" s="16"/>
      <c r="T114" s="16" t="s">
        <v>53</v>
      </c>
      <c r="U114" s="16"/>
      <c r="V114" s="16"/>
      <c r="W114" s="16"/>
    </row>
    <row r="115" spans="1:23" customFormat="1" hidden="1" x14ac:dyDescent="0.25">
      <c r="A115" s="96">
        <v>133911</v>
      </c>
      <c r="B115" s="96" t="s">
        <v>84</v>
      </c>
      <c r="C115" s="96" t="s">
        <v>43</v>
      </c>
      <c r="D115" s="96" t="s">
        <v>68</v>
      </c>
      <c r="E115" s="97">
        <v>44012</v>
      </c>
      <c r="F115" s="96" t="s">
        <v>56</v>
      </c>
      <c r="G115" s="96" t="s">
        <v>46</v>
      </c>
      <c r="H115" s="97">
        <v>44932</v>
      </c>
      <c r="I115" s="23">
        <v>0.27953703703703703</v>
      </c>
      <c r="J115" s="97">
        <v>44932</v>
      </c>
      <c r="K115" s="23">
        <v>0.28756944444444443</v>
      </c>
      <c r="L115" s="96">
        <v>694</v>
      </c>
      <c r="M115" s="98">
        <f>Causas[[#This Row],[parada_duracion]]/60</f>
        <v>11.566666666666666</v>
      </c>
      <c r="N115" s="18" t="s">
        <v>62</v>
      </c>
      <c r="O115" s="99" t="s">
        <v>52</v>
      </c>
      <c r="P115" s="99">
        <f>WEEKNUM(Causas[[#This Row],[resolucion_fecha]],16)</f>
        <v>1</v>
      </c>
      <c r="Q115" s="99" t="str">
        <f>TEXT(Causas[[#This Row],[resolucion_fecha]],"MMMM")</f>
        <v>enero</v>
      </c>
      <c r="R115" s="99" t="str">
        <f t="shared" si="1"/>
        <v>M</v>
      </c>
      <c r="S115" s="99"/>
      <c r="T115" s="99" t="s">
        <v>53</v>
      </c>
      <c r="U115" s="16"/>
      <c r="V115" s="99"/>
      <c r="W115" s="99"/>
    </row>
    <row r="116" spans="1:23" customFormat="1" hidden="1" x14ac:dyDescent="0.25">
      <c r="A116" s="96">
        <v>133912</v>
      </c>
      <c r="B116" s="96" t="s">
        <v>94</v>
      </c>
      <c r="C116" s="96" t="s">
        <v>43</v>
      </c>
      <c r="D116" s="96" t="s">
        <v>64</v>
      </c>
      <c r="E116" s="97">
        <v>43405</v>
      </c>
      <c r="F116" s="96" t="s">
        <v>45</v>
      </c>
      <c r="G116" s="96" t="s">
        <v>46</v>
      </c>
      <c r="H116" s="97">
        <v>44932</v>
      </c>
      <c r="I116" s="23">
        <v>0.28586805555555556</v>
      </c>
      <c r="J116" s="97">
        <v>44932</v>
      </c>
      <c r="K116" s="23">
        <v>0.28886574074074073</v>
      </c>
      <c r="L116" s="96">
        <v>259</v>
      </c>
      <c r="M116" s="98">
        <f>Causas[[#This Row],[parada_duracion]]/60</f>
        <v>4.3166666666666664</v>
      </c>
      <c r="N116" s="18" t="s">
        <v>47</v>
      </c>
      <c r="O116" s="19" t="s">
        <v>47</v>
      </c>
      <c r="P116" s="99">
        <f>WEEKNUM(Causas[[#This Row],[resolucion_fecha]],16)</f>
        <v>1</v>
      </c>
      <c r="Q116" s="99" t="str">
        <f>TEXT(Causas[[#This Row],[resolucion_fecha]],"MMMM")</f>
        <v>enero</v>
      </c>
      <c r="R116" s="99" t="str">
        <f t="shared" si="1"/>
        <v>M</v>
      </c>
      <c r="S116" s="99"/>
      <c r="T116" s="18" t="s">
        <v>47</v>
      </c>
      <c r="U116" s="100"/>
      <c r="V116" s="99"/>
      <c r="W116" s="99"/>
    </row>
    <row r="117" spans="1:23" customFormat="1" hidden="1" x14ac:dyDescent="0.25">
      <c r="A117" s="25">
        <v>133913</v>
      </c>
      <c r="B117" s="25" t="s">
        <v>84</v>
      </c>
      <c r="C117" s="25" t="s">
        <v>43</v>
      </c>
      <c r="D117" s="25" t="s">
        <v>68</v>
      </c>
      <c r="E117" s="24">
        <v>44012</v>
      </c>
      <c r="F117" s="25" t="s">
        <v>56</v>
      </c>
      <c r="G117" s="25" t="s">
        <v>50</v>
      </c>
      <c r="H117" s="24">
        <v>44932</v>
      </c>
      <c r="I117" s="101">
        <v>0.28767361111111112</v>
      </c>
      <c r="J117" s="24">
        <v>44932</v>
      </c>
      <c r="K117" s="101">
        <v>0.29349537037037038</v>
      </c>
      <c r="L117" s="25">
        <v>503</v>
      </c>
      <c r="M117" s="26">
        <f>Causas[[#This Row],[parada_duracion]]/60</f>
        <v>8.3833333333333329</v>
      </c>
      <c r="N117" s="18" t="s">
        <v>47</v>
      </c>
      <c r="O117" s="19" t="s">
        <v>47</v>
      </c>
      <c r="P117" s="16">
        <f>WEEKNUM(Causas[[#This Row],[resolucion_fecha]],16)</f>
        <v>1</v>
      </c>
      <c r="Q117" s="16" t="str">
        <f>TEXT(Causas[[#This Row],[resolucion_fecha]],"MMMM")</f>
        <v>enero</v>
      </c>
      <c r="R117" s="16" t="str">
        <f t="shared" si="1"/>
        <v>M</v>
      </c>
      <c r="S117" s="16"/>
      <c r="T117" s="18" t="s">
        <v>47</v>
      </c>
      <c r="U117" s="100"/>
      <c r="V117" s="16"/>
      <c r="W117" s="16"/>
    </row>
    <row r="118" spans="1:23" customFormat="1" hidden="1" x14ac:dyDescent="0.25">
      <c r="A118" s="25">
        <v>133918</v>
      </c>
      <c r="B118" s="25" t="s">
        <v>122</v>
      </c>
      <c r="C118" s="25" t="s">
        <v>43</v>
      </c>
      <c r="D118" s="25" t="s">
        <v>48</v>
      </c>
      <c r="E118" s="24">
        <v>43405</v>
      </c>
      <c r="F118" s="25" t="s">
        <v>45</v>
      </c>
      <c r="G118" s="25" t="s">
        <v>46</v>
      </c>
      <c r="H118" s="24">
        <v>44932</v>
      </c>
      <c r="I118" s="101">
        <v>0.3291782407407407</v>
      </c>
      <c r="J118" s="24">
        <v>44932</v>
      </c>
      <c r="K118" s="101">
        <v>0.34716435185185185</v>
      </c>
      <c r="L118" s="25">
        <v>1554</v>
      </c>
      <c r="M118" s="26">
        <f>Causas[[#This Row],[parada_duracion]]/60</f>
        <v>25.9</v>
      </c>
      <c r="N118" s="19" t="s">
        <v>134</v>
      </c>
      <c r="O118" s="99" t="s">
        <v>52</v>
      </c>
      <c r="P118" s="16">
        <f>WEEKNUM(Causas[[#This Row],[resolucion_fecha]],16)</f>
        <v>1</v>
      </c>
      <c r="Q118" s="16" t="str">
        <f>TEXT(Causas[[#This Row],[resolucion_fecha]],"MMMM")</f>
        <v>enero</v>
      </c>
      <c r="R118" s="16" t="str">
        <f t="shared" si="1"/>
        <v>M</v>
      </c>
      <c r="S118" s="16"/>
      <c r="T118" s="16" t="s">
        <v>53</v>
      </c>
      <c r="U118" s="16"/>
      <c r="V118" s="16"/>
      <c r="W118" s="16"/>
    </row>
    <row r="119" spans="1:23" customFormat="1" hidden="1" x14ac:dyDescent="0.25">
      <c r="A119" s="96">
        <v>133920</v>
      </c>
      <c r="B119" s="96" t="s">
        <v>75</v>
      </c>
      <c r="C119" s="96" t="s">
        <v>43</v>
      </c>
      <c r="D119" s="96" t="s">
        <v>76</v>
      </c>
      <c r="E119" s="97">
        <v>44104</v>
      </c>
      <c r="F119" s="96" t="s">
        <v>56</v>
      </c>
      <c r="G119" s="96" t="s">
        <v>46</v>
      </c>
      <c r="H119" s="97">
        <v>44932</v>
      </c>
      <c r="I119" s="23">
        <v>0.33891203703703704</v>
      </c>
      <c r="J119" s="97">
        <v>44932</v>
      </c>
      <c r="K119" s="23">
        <v>0.35656249999999995</v>
      </c>
      <c r="L119" s="96">
        <v>1525</v>
      </c>
      <c r="M119" s="98">
        <f>Causas[[#This Row],[parada_duracion]]/60</f>
        <v>25.416666666666668</v>
      </c>
      <c r="N119" s="18" t="s">
        <v>135</v>
      </c>
      <c r="O119" s="99" t="s">
        <v>52</v>
      </c>
      <c r="P119" s="99">
        <f>WEEKNUM(Causas[[#This Row],[resolucion_fecha]],16)</f>
        <v>1</v>
      </c>
      <c r="Q119" s="99" t="str">
        <f>TEXT(Causas[[#This Row],[resolucion_fecha]],"MMMM")</f>
        <v>enero</v>
      </c>
      <c r="R119" s="99" t="str">
        <f t="shared" si="1"/>
        <v>M</v>
      </c>
      <c r="S119" s="99"/>
      <c r="T119" s="99" t="s">
        <v>53</v>
      </c>
      <c r="U119" s="16"/>
      <c r="V119" s="99"/>
      <c r="W119" s="99"/>
    </row>
    <row r="120" spans="1:23" customFormat="1" hidden="1" x14ac:dyDescent="0.25">
      <c r="A120" s="96">
        <v>133921</v>
      </c>
      <c r="B120" s="96" t="s">
        <v>119</v>
      </c>
      <c r="C120" s="96" t="s">
        <v>43</v>
      </c>
      <c r="D120" s="96" t="s">
        <v>90</v>
      </c>
      <c r="E120" s="97">
        <v>43405</v>
      </c>
      <c r="F120" s="96" t="s">
        <v>45</v>
      </c>
      <c r="G120" s="96" t="s">
        <v>50</v>
      </c>
      <c r="H120" s="97">
        <v>44932</v>
      </c>
      <c r="I120" s="23">
        <v>0.35089120370370369</v>
      </c>
      <c r="J120" s="97">
        <v>44932</v>
      </c>
      <c r="K120" s="23">
        <v>0.46030092592592592</v>
      </c>
      <c r="L120" s="96">
        <v>9453</v>
      </c>
      <c r="M120" s="98">
        <f>Causas[[#This Row],[parada_duracion]]/60</f>
        <v>157.55000000000001</v>
      </c>
      <c r="N120" s="18" t="s">
        <v>136</v>
      </c>
      <c r="O120" s="99" t="s">
        <v>52</v>
      </c>
      <c r="P120" s="99">
        <f>WEEKNUM(Causas[[#This Row],[resolucion_fecha]],16)</f>
        <v>1</v>
      </c>
      <c r="Q120" s="99" t="str">
        <f>TEXT(Causas[[#This Row],[resolucion_fecha]],"MMMM")</f>
        <v>enero</v>
      </c>
      <c r="R120" s="99" t="str">
        <f t="shared" si="1"/>
        <v>M</v>
      </c>
      <c r="S120" s="99"/>
      <c r="T120" s="99" t="s">
        <v>53</v>
      </c>
      <c r="U120" s="100"/>
      <c r="V120" s="99"/>
      <c r="W120" s="99"/>
    </row>
    <row r="121" spans="1:23" customFormat="1" hidden="1" x14ac:dyDescent="0.25">
      <c r="A121" s="25">
        <v>133922</v>
      </c>
      <c r="B121" s="25" t="s">
        <v>75</v>
      </c>
      <c r="C121" s="25" t="s">
        <v>43</v>
      </c>
      <c r="D121" s="25" t="s">
        <v>76</v>
      </c>
      <c r="E121" s="24">
        <v>44104</v>
      </c>
      <c r="F121" s="25" t="s">
        <v>56</v>
      </c>
      <c r="G121" s="25" t="s">
        <v>50</v>
      </c>
      <c r="H121" s="24">
        <v>44932</v>
      </c>
      <c r="I121" s="101">
        <v>0.3566319444444444</v>
      </c>
      <c r="J121" s="24">
        <v>44932</v>
      </c>
      <c r="K121" s="101">
        <v>0.35920138888888892</v>
      </c>
      <c r="L121" s="25">
        <v>222</v>
      </c>
      <c r="M121" s="26">
        <f>Causas[[#This Row],[parada_duracion]]/60</f>
        <v>3.7</v>
      </c>
      <c r="N121" s="18" t="s">
        <v>47</v>
      </c>
      <c r="O121" s="19" t="s">
        <v>47</v>
      </c>
      <c r="P121" s="16">
        <f>WEEKNUM(Causas[[#This Row],[resolucion_fecha]],16)</f>
        <v>1</v>
      </c>
      <c r="Q121" s="16" t="str">
        <f>TEXT(Causas[[#This Row],[resolucion_fecha]],"MMMM")</f>
        <v>enero</v>
      </c>
      <c r="R121" s="16" t="str">
        <f t="shared" si="1"/>
        <v>M</v>
      </c>
      <c r="S121" s="16"/>
      <c r="T121" s="18" t="s">
        <v>47</v>
      </c>
      <c r="U121" s="100"/>
      <c r="V121" s="16"/>
      <c r="W121" s="16"/>
    </row>
    <row r="122" spans="1:23" customFormat="1" hidden="1" x14ac:dyDescent="0.25">
      <c r="A122" s="25">
        <v>133925</v>
      </c>
      <c r="B122" s="25" t="s">
        <v>74</v>
      </c>
      <c r="C122" s="25" t="s">
        <v>43</v>
      </c>
      <c r="D122" s="25" t="s">
        <v>68</v>
      </c>
      <c r="E122" s="24">
        <v>44258</v>
      </c>
      <c r="F122" s="25" t="s">
        <v>56</v>
      </c>
      <c r="G122" s="25" t="s">
        <v>46</v>
      </c>
      <c r="H122" s="24">
        <v>44932</v>
      </c>
      <c r="I122" s="101">
        <v>0.37988425925925928</v>
      </c>
      <c r="J122" s="24">
        <v>44932</v>
      </c>
      <c r="K122" s="101">
        <v>0.3994328703703704</v>
      </c>
      <c r="L122" s="25">
        <v>1689</v>
      </c>
      <c r="M122" s="26">
        <f>Causas[[#This Row],[parada_duracion]]/60</f>
        <v>28.15</v>
      </c>
      <c r="N122" s="19" t="s">
        <v>137</v>
      </c>
      <c r="O122" s="16" t="s">
        <v>52</v>
      </c>
      <c r="P122" s="16">
        <f>WEEKNUM(Causas[[#This Row],[resolucion_fecha]],16)</f>
        <v>1</v>
      </c>
      <c r="Q122" s="16" t="str">
        <f>TEXT(Causas[[#This Row],[resolucion_fecha]],"MMMM")</f>
        <v>enero</v>
      </c>
      <c r="R122" s="16" t="str">
        <f t="shared" si="1"/>
        <v>M</v>
      </c>
      <c r="S122" s="16"/>
      <c r="T122" s="16" t="s">
        <v>53</v>
      </c>
      <c r="U122" s="16"/>
      <c r="V122" s="16"/>
      <c r="W122" s="16"/>
    </row>
    <row r="123" spans="1:23" customFormat="1" hidden="1" x14ac:dyDescent="0.25">
      <c r="A123" s="96">
        <v>133927</v>
      </c>
      <c r="B123" s="96" t="s">
        <v>119</v>
      </c>
      <c r="C123" s="96" t="s">
        <v>43</v>
      </c>
      <c r="D123" s="96" t="s">
        <v>64</v>
      </c>
      <c r="E123" s="97">
        <v>43405</v>
      </c>
      <c r="F123" s="96" t="s">
        <v>45</v>
      </c>
      <c r="G123" s="96" t="s">
        <v>50</v>
      </c>
      <c r="H123" s="97">
        <v>44932</v>
      </c>
      <c r="I123" s="23">
        <v>0.38543981481481482</v>
      </c>
      <c r="J123" s="97">
        <v>44932</v>
      </c>
      <c r="K123" s="23">
        <v>0.4241435185185185</v>
      </c>
      <c r="L123" s="96">
        <v>3344</v>
      </c>
      <c r="M123" s="98">
        <f>Causas[[#This Row],[parada_duracion]]/60</f>
        <v>55.733333333333334</v>
      </c>
      <c r="N123" s="18" t="s">
        <v>138</v>
      </c>
      <c r="O123" s="99" t="s">
        <v>52</v>
      </c>
      <c r="P123" s="99">
        <f>WEEKNUM(Causas[[#This Row],[resolucion_fecha]],16)</f>
        <v>1</v>
      </c>
      <c r="Q123" s="99" t="str">
        <f>TEXT(Causas[[#This Row],[resolucion_fecha]],"MMMM")</f>
        <v>enero</v>
      </c>
      <c r="R123" s="99" t="str">
        <f t="shared" si="1"/>
        <v>M</v>
      </c>
      <c r="S123" s="99"/>
      <c r="T123" s="99" t="s">
        <v>53</v>
      </c>
      <c r="U123" s="16"/>
      <c r="V123" s="99"/>
      <c r="W123" s="99"/>
    </row>
    <row r="124" spans="1:23" customFormat="1" hidden="1" x14ac:dyDescent="0.25">
      <c r="A124" s="25">
        <v>133928</v>
      </c>
      <c r="B124" s="25" t="s">
        <v>54</v>
      </c>
      <c r="C124" s="25" t="s">
        <v>43</v>
      </c>
      <c r="D124" s="25" t="s">
        <v>55</v>
      </c>
      <c r="E124" s="24">
        <v>44120</v>
      </c>
      <c r="F124" s="25" t="s">
        <v>56</v>
      </c>
      <c r="G124" s="25" t="s">
        <v>50</v>
      </c>
      <c r="H124" s="24">
        <v>44932</v>
      </c>
      <c r="I124" s="101">
        <v>0.38906250000000003</v>
      </c>
      <c r="J124" s="24">
        <v>44932</v>
      </c>
      <c r="K124" s="101">
        <v>0.52251157407407411</v>
      </c>
      <c r="L124" s="25">
        <v>11530</v>
      </c>
      <c r="M124" s="26">
        <f>Causas[[#This Row],[parada_duracion]]/60</f>
        <v>192.16666666666666</v>
      </c>
      <c r="N124" s="19" t="s">
        <v>139</v>
      </c>
      <c r="O124" s="99" t="s">
        <v>52</v>
      </c>
      <c r="P124" s="16">
        <f>WEEKNUM(Causas[[#This Row],[resolucion_fecha]],16)</f>
        <v>1</v>
      </c>
      <c r="Q124" s="16" t="str">
        <f>TEXT(Causas[[#This Row],[resolucion_fecha]],"MMMM")</f>
        <v>enero</v>
      </c>
      <c r="R124" s="16" t="str">
        <f t="shared" si="1"/>
        <v>M</v>
      </c>
      <c r="S124" s="16"/>
      <c r="T124" s="16" t="s">
        <v>53</v>
      </c>
      <c r="U124" s="100"/>
      <c r="V124" s="16"/>
      <c r="W124" s="16"/>
    </row>
    <row r="125" spans="1:23" customFormat="1" ht="30" hidden="1" x14ac:dyDescent="0.25">
      <c r="A125" s="25">
        <v>133931</v>
      </c>
      <c r="B125" s="25" t="s">
        <v>101</v>
      </c>
      <c r="C125" s="25" t="s">
        <v>43</v>
      </c>
      <c r="D125" s="25" t="s">
        <v>59</v>
      </c>
      <c r="E125" s="24">
        <v>44756</v>
      </c>
      <c r="F125" s="25" t="s">
        <v>140</v>
      </c>
      <c r="G125" s="25" t="s">
        <v>50</v>
      </c>
      <c r="H125" s="24">
        <v>44932</v>
      </c>
      <c r="I125" s="101">
        <v>0.4027662037037037</v>
      </c>
      <c r="J125" s="24">
        <v>44932</v>
      </c>
      <c r="K125" s="101">
        <v>0.45502314814814815</v>
      </c>
      <c r="L125" s="25">
        <v>4515</v>
      </c>
      <c r="M125" s="26">
        <f>Causas[[#This Row],[parada_duracion]]/60</f>
        <v>75.25</v>
      </c>
      <c r="N125" s="19" t="s">
        <v>141</v>
      </c>
      <c r="O125" s="16" t="s">
        <v>52</v>
      </c>
      <c r="P125" s="16">
        <f>WEEKNUM(Causas[[#This Row],[resolucion_fecha]],16)</f>
        <v>1</v>
      </c>
      <c r="Q125" s="16" t="str">
        <f>TEXT(Causas[[#This Row],[resolucion_fecha]],"MMMM")</f>
        <v>enero</v>
      </c>
      <c r="R125" s="16" t="str">
        <f t="shared" si="1"/>
        <v>M</v>
      </c>
      <c r="S125" s="16"/>
      <c r="T125" s="16" t="s">
        <v>53</v>
      </c>
      <c r="U125" s="16"/>
      <c r="V125" s="16"/>
      <c r="W125" s="16"/>
    </row>
    <row r="126" spans="1:23" customFormat="1" x14ac:dyDescent="0.25">
      <c r="A126" s="25">
        <v>133944</v>
      </c>
      <c r="B126" s="25" t="s">
        <v>42</v>
      </c>
      <c r="C126" s="25" t="s">
        <v>43</v>
      </c>
      <c r="D126" s="25" t="s">
        <v>67</v>
      </c>
      <c r="E126" s="24">
        <v>43405</v>
      </c>
      <c r="F126" s="25" t="s">
        <v>45</v>
      </c>
      <c r="G126" s="25" t="s">
        <v>50</v>
      </c>
      <c r="H126" s="24">
        <v>44932</v>
      </c>
      <c r="I126" s="101">
        <v>0.49386574074074074</v>
      </c>
      <c r="J126" s="24">
        <v>44932</v>
      </c>
      <c r="K126" s="101">
        <v>0.50442129629629628</v>
      </c>
      <c r="L126" s="25">
        <v>912</v>
      </c>
      <c r="M126" s="26">
        <f>Causas[[#This Row],[parada_duracion]]/60</f>
        <v>15.2</v>
      </c>
      <c r="N126" s="19" t="s">
        <v>142</v>
      </c>
      <c r="O126" s="99" t="s">
        <v>52</v>
      </c>
      <c r="P126" s="16">
        <f>WEEKNUM(Causas[[#This Row],[resolucion_fecha]],16)</f>
        <v>1</v>
      </c>
      <c r="Q126" s="16" t="str">
        <f>TEXT(Causas[[#This Row],[resolucion_fecha]],"MMMM")</f>
        <v>enero</v>
      </c>
      <c r="R126" s="16" t="str">
        <f t="shared" si="1"/>
        <v>M</v>
      </c>
      <c r="S126" s="16"/>
      <c r="T126" s="16" t="s">
        <v>53</v>
      </c>
      <c r="U126" s="16"/>
      <c r="V126" s="16"/>
      <c r="W126" s="16"/>
    </row>
    <row r="127" spans="1:23" customFormat="1" hidden="1" x14ac:dyDescent="0.25">
      <c r="A127" s="25">
        <v>133947</v>
      </c>
      <c r="B127" s="25" t="s">
        <v>66</v>
      </c>
      <c r="C127" s="25" t="s">
        <v>43</v>
      </c>
      <c r="D127" s="25" t="s">
        <v>143</v>
      </c>
      <c r="E127" s="24">
        <v>43405</v>
      </c>
      <c r="F127" s="25" t="s">
        <v>45</v>
      </c>
      <c r="G127" s="25" t="s">
        <v>46</v>
      </c>
      <c r="H127" s="24">
        <v>44932</v>
      </c>
      <c r="I127" s="101">
        <v>0.4975</v>
      </c>
      <c r="J127" s="24">
        <v>44932</v>
      </c>
      <c r="K127" s="101">
        <v>0.50603009259259257</v>
      </c>
      <c r="L127" s="25">
        <v>737</v>
      </c>
      <c r="M127" s="26">
        <f>Causas[[#This Row],[parada_duracion]]/60</f>
        <v>12.283333333333333</v>
      </c>
      <c r="N127" s="19" t="s">
        <v>144</v>
      </c>
      <c r="O127" s="99" t="s">
        <v>52</v>
      </c>
      <c r="P127" s="16">
        <f>WEEKNUM(Causas[[#This Row],[resolucion_fecha]],16)</f>
        <v>1</v>
      </c>
      <c r="Q127" s="16" t="str">
        <f>TEXT(Causas[[#This Row],[resolucion_fecha]],"MMMM")</f>
        <v>enero</v>
      </c>
      <c r="R127" s="16" t="str">
        <f t="shared" si="1"/>
        <v>M</v>
      </c>
      <c r="S127" s="16"/>
      <c r="T127" s="16" t="s">
        <v>53</v>
      </c>
      <c r="U127" s="16"/>
      <c r="V127" s="16"/>
      <c r="W127" s="16"/>
    </row>
    <row r="128" spans="1:23" customFormat="1" hidden="1" x14ac:dyDescent="0.25">
      <c r="A128" s="96">
        <v>133951</v>
      </c>
      <c r="B128" s="96" t="s">
        <v>94</v>
      </c>
      <c r="C128" s="96" t="s">
        <v>43</v>
      </c>
      <c r="D128" s="96" t="s">
        <v>64</v>
      </c>
      <c r="E128" s="97">
        <v>43405</v>
      </c>
      <c r="F128" s="96" t="s">
        <v>45</v>
      </c>
      <c r="G128" s="96" t="s">
        <v>46</v>
      </c>
      <c r="H128" s="97">
        <v>44932</v>
      </c>
      <c r="I128" s="23">
        <v>0.52541666666666664</v>
      </c>
      <c r="J128" s="97">
        <v>44932</v>
      </c>
      <c r="K128" s="23">
        <v>0.53225694444444438</v>
      </c>
      <c r="L128" s="96">
        <v>591</v>
      </c>
      <c r="M128" s="98">
        <f>Causas[[#This Row],[parada_duracion]]/60</f>
        <v>9.85</v>
      </c>
      <c r="N128" s="18" t="s">
        <v>47</v>
      </c>
      <c r="O128" s="19" t="s">
        <v>47</v>
      </c>
      <c r="P128" s="99">
        <f>WEEKNUM(Causas[[#This Row],[resolucion_fecha]],16)</f>
        <v>1</v>
      </c>
      <c r="Q128" s="99" t="str">
        <f>TEXT(Causas[[#This Row],[resolucion_fecha]],"MMMM")</f>
        <v>enero</v>
      </c>
      <c r="R128" s="99" t="str">
        <f t="shared" si="1"/>
        <v>M</v>
      </c>
      <c r="S128" s="99"/>
      <c r="T128" s="18" t="s">
        <v>47</v>
      </c>
      <c r="U128" s="16"/>
      <c r="V128" s="99"/>
      <c r="W128" s="99"/>
    </row>
    <row r="129" spans="1:23" customFormat="1" hidden="1" x14ac:dyDescent="0.25">
      <c r="A129" s="25">
        <v>133952</v>
      </c>
      <c r="B129" s="25" t="s">
        <v>94</v>
      </c>
      <c r="C129" s="25" t="s">
        <v>43</v>
      </c>
      <c r="D129" s="25" t="s">
        <v>64</v>
      </c>
      <c r="E129" s="24">
        <v>43405</v>
      </c>
      <c r="F129" s="25" t="s">
        <v>45</v>
      </c>
      <c r="G129" s="25" t="s">
        <v>46</v>
      </c>
      <c r="H129" s="24">
        <v>44932</v>
      </c>
      <c r="I129" s="101">
        <v>0.5323148148148148</v>
      </c>
      <c r="J129" s="24">
        <v>44932</v>
      </c>
      <c r="K129" s="101">
        <v>0.54373842592592592</v>
      </c>
      <c r="L129" s="25">
        <v>987</v>
      </c>
      <c r="M129" s="26">
        <f>Causas[[#This Row],[parada_duracion]]/60</f>
        <v>16.45</v>
      </c>
      <c r="N129" s="19" t="s">
        <v>145</v>
      </c>
      <c r="O129" s="99" t="s">
        <v>52</v>
      </c>
      <c r="P129" s="16">
        <f>WEEKNUM(Causas[[#This Row],[resolucion_fecha]],16)</f>
        <v>1</v>
      </c>
      <c r="Q129" s="16" t="str">
        <f>TEXT(Causas[[#This Row],[resolucion_fecha]],"MMMM")</f>
        <v>enero</v>
      </c>
      <c r="R129" s="16" t="str">
        <f t="shared" si="1"/>
        <v>M</v>
      </c>
      <c r="S129" s="16"/>
      <c r="T129" s="16" t="s">
        <v>53</v>
      </c>
      <c r="U129" s="100"/>
      <c r="V129" s="16"/>
      <c r="W129" s="16"/>
    </row>
    <row r="130" spans="1:23" customFormat="1" hidden="1" x14ac:dyDescent="0.25">
      <c r="A130" s="25">
        <v>133956</v>
      </c>
      <c r="B130" s="25" t="s">
        <v>119</v>
      </c>
      <c r="C130" s="25" t="s">
        <v>43</v>
      </c>
      <c r="D130" s="25" t="s">
        <v>90</v>
      </c>
      <c r="E130" s="24">
        <v>43405</v>
      </c>
      <c r="F130" s="25" t="s">
        <v>45</v>
      </c>
      <c r="G130" s="25" t="s">
        <v>50</v>
      </c>
      <c r="H130" s="24">
        <v>44932</v>
      </c>
      <c r="I130" s="101">
        <v>0.5975462962962963</v>
      </c>
      <c r="J130" s="24">
        <v>44932</v>
      </c>
      <c r="K130" s="101">
        <v>0.59934027777777776</v>
      </c>
      <c r="L130" s="25">
        <v>155</v>
      </c>
      <c r="M130" s="26">
        <f>Causas[[#This Row],[parada_duracion]]/60</f>
        <v>2.5833333333333335</v>
      </c>
      <c r="N130" s="18" t="s">
        <v>47</v>
      </c>
      <c r="O130" s="19" t="s">
        <v>47</v>
      </c>
      <c r="P130" s="16">
        <f>WEEKNUM(Causas[[#This Row],[resolucion_fecha]],16)</f>
        <v>1</v>
      </c>
      <c r="Q130" s="16" t="str">
        <f>TEXT(Causas[[#This Row],[resolucion_fecha]],"MMMM")</f>
        <v>enero</v>
      </c>
      <c r="R130" s="16" t="str">
        <f t="shared" ref="R130:R193" si="2">IF(I130&gt;TIME(22,0,0),"N",IF(I130&lt;TIME(6,0,0),"N",IF(I130&gt;TIME(14,0,0),"T",IF(I130&gt;=TIME(6,0,0),"M","-"))))</f>
        <v>T</v>
      </c>
      <c r="S130" s="16"/>
      <c r="T130" s="18" t="s">
        <v>47</v>
      </c>
      <c r="U130" s="16"/>
      <c r="V130" s="16"/>
      <c r="W130" s="16"/>
    </row>
    <row r="131" spans="1:23" customFormat="1" hidden="1" x14ac:dyDescent="0.25">
      <c r="A131" s="25">
        <v>133965</v>
      </c>
      <c r="B131" s="25" t="s">
        <v>54</v>
      </c>
      <c r="C131" s="25" t="s">
        <v>43</v>
      </c>
      <c r="D131" s="25" t="s">
        <v>55</v>
      </c>
      <c r="E131" s="24">
        <v>44120</v>
      </c>
      <c r="F131" s="25" t="s">
        <v>56</v>
      </c>
      <c r="G131" s="25" t="s">
        <v>50</v>
      </c>
      <c r="H131" s="24">
        <v>44932</v>
      </c>
      <c r="I131" s="101">
        <v>0.63945601851851852</v>
      </c>
      <c r="J131" s="24">
        <v>44932</v>
      </c>
      <c r="K131" s="101">
        <v>0.64678240740740744</v>
      </c>
      <c r="L131" s="25">
        <v>633</v>
      </c>
      <c r="M131" s="26">
        <f>Causas[[#This Row],[parada_duracion]]/60</f>
        <v>10.55</v>
      </c>
      <c r="N131" s="19" t="s">
        <v>62</v>
      </c>
      <c r="O131" s="99" t="s">
        <v>52</v>
      </c>
      <c r="P131" s="16">
        <f>WEEKNUM(Causas[[#This Row],[resolucion_fecha]],16)</f>
        <v>1</v>
      </c>
      <c r="Q131" s="16" t="str">
        <f>TEXT(Causas[[#This Row],[resolucion_fecha]],"MMMM")</f>
        <v>enero</v>
      </c>
      <c r="R131" s="16" t="str">
        <f t="shared" si="2"/>
        <v>T</v>
      </c>
      <c r="S131" s="16"/>
      <c r="T131" s="16" t="s">
        <v>53</v>
      </c>
      <c r="U131" s="16"/>
      <c r="V131" s="16"/>
      <c r="W131" s="16"/>
    </row>
    <row r="132" spans="1:23" customFormat="1" hidden="1" x14ac:dyDescent="0.25">
      <c r="A132" s="25">
        <v>133968</v>
      </c>
      <c r="B132" s="25" t="s">
        <v>54</v>
      </c>
      <c r="C132" s="25" t="s">
        <v>43</v>
      </c>
      <c r="D132" s="25" t="s">
        <v>55</v>
      </c>
      <c r="E132" s="24">
        <v>44120</v>
      </c>
      <c r="F132" s="25" t="s">
        <v>56</v>
      </c>
      <c r="G132" s="25" t="s">
        <v>46</v>
      </c>
      <c r="H132" s="24">
        <v>44932</v>
      </c>
      <c r="I132" s="101">
        <v>0.6519907407407407</v>
      </c>
      <c r="J132" s="24">
        <v>44932</v>
      </c>
      <c r="K132" s="101">
        <v>0.66888888888888898</v>
      </c>
      <c r="L132" s="25">
        <v>1460</v>
      </c>
      <c r="M132" s="26">
        <f>Causas[[#This Row],[parada_duracion]]/60</f>
        <v>24.333333333333332</v>
      </c>
      <c r="N132" s="19" t="s">
        <v>62</v>
      </c>
      <c r="O132" s="99" t="s">
        <v>52</v>
      </c>
      <c r="P132" s="16">
        <f>WEEKNUM(Causas[[#This Row],[resolucion_fecha]],16)</f>
        <v>1</v>
      </c>
      <c r="Q132" s="16" t="str">
        <f>TEXT(Causas[[#This Row],[resolucion_fecha]],"MMMM")</f>
        <v>enero</v>
      </c>
      <c r="R132" s="16" t="str">
        <f t="shared" si="2"/>
        <v>T</v>
      </c>
      <c r="S132" s="16"/>
      <c r="T132" s="16" t="s">
        <v>53</v>
      </c>
      <c r="U132" s="16"/>
      <c r="V132" s="16"/>
      <c r="W132" s="16"/>
    </row>
    <row r="133" spans="1:23" customFormat="1" x14ac:dyDescent="0.25">
      <c r="A133" s="96">
        <v>133975</v>
      </c>
      <c r="B133" s="96" t="s">
        <v>146</v>
      </c>
      <c r="C133" s="96" t="s">
        <v>43</v>
      </c>
      <c r="D133" s="96" t="s">
        <v>67</v>
      </c>
      <c r="E133" s="97">
        <v>43746</v>
      </c>
      <c r="F133" s="96" t="s">
        <v>56</v>
      </c>
      <c r="G133" s="96" t="s">
        <v>46</v>
      </c>
      <c r="H133" s="97">
        <v>44932</v>
      </c>
      <c r="I133" s="23">
        <v>0.74767361111111119</v>
      </c>
      <c r="J133" s="97">
        <v>44932</v>
      </c>
      <c r="K133" s="23">
        <v>0.75449074074074074</v>
      </c>
      <c r="L133" s="96">
        <v>589</v>
      </c>
      <c r="M133" s="98">
        <f>Causas[[#This Row],[parada_duracion]]/60</f>
        <v>9.8166666666666664</v>
      </c>
      <c r="N133" s="18" t="s">
        <v>47</v>
      </c>
      <c r="O133" s="19" t="s">
        <v>47</v>
      </c>
      <c r="P133" s="99">
        <f>WEEKNUM(Causas[[#This Row],[resolucion_fecha]],16)</f>
        <v>1</v>
      </c>
      <c r="Q133" s="99" t="str">
        <f>TEXT(Causas[[#This Row],[resolucion_fecha]],"MMMM")</f>
        <v>enero</v>
      </c>
      <c r="R133" s="99" t="str">
        <f t="shared" si="2"/>
        <v>T</v>
      </c>
      <c r="S133" s="99"/>
      <c r="T133" s="18" t="s">
        <v>47</v>
      </c>
      <c r="U133" s="16"/>
      <c r="V133" s="99"/>
      <c r="W133" s="99"/>
    </row>
    <row r="134" spans="1:23" customFormat="1" hidden="1" x14ac:dyDescent="0.25">
      <c r="A134" s="96">
        <v>133976</v>
      </c>
      <c r="B134" s="96" t="s">
        <v>66</v>
      </c>
      <c r="C134" s="96" t="s">
        <v>43</v>
      </c>
      <c r="D134" s="96" t="s">
        <v>102</v>
      </c>
      <c r="E134" s="97">
        <v>43746</v>
      </c>
      <c r="F134" s="96" t="s">
        <v>56</v>
      </c>
      <c r="G134" s="96" t="s">
        <v>46</v>
      </c>
      <c r="H134" s="97">
        <v>44932</v>
      </c>
      <c r="I134" s="23">
        <v>0.76722222222222225</v>
      </c>
      <c r="J134" s="97">
        <v>44932</v>
      </c>
      <c r="K134" s="23">
        <v>0.77415509259259263</v>
      </c>
      <c r="L134" s="96">
        <v>599</v>
      </c>
      <c r="M134" s="98">
        <f>Causas[[#This Row],[parada_duracion]]/60</f>
        <v>9.9833333333333325</v>
      </c>
      <c r="N134" s="18" t="s">
        <v>47</v>
      </c>
      <c r="O134" s="19" t="s">
        <v>47</v>
      </c>
      <c r="P134" s="99">
        <f>WEEKNUM(Causas[[#This Row],[resolucion_fecha]],16)</f>
        <v>1</v>
      </c>
      <c r="Q134" s="99" t="str">
        <f>TEXT(Causas[[#This Row],[resolucion_fecha]],"MMMM")</f>
        <v>enero</v>
      </c>
      <c r="R134" s="99" t="str">
        <f t="shared" si="2"/>
        <v>T</v>
      </c>
      <c r="S134" s="99"/>
      <c r="T134" s="18" t="s">
        <v>47</v>
      </c>
      <c r="U134" s="100"/>
      <c r="V134" s="99"/>
      <c r="W134" s="99"/>
    </row>
    <row r="135" spans="1:23" customFormat="1" hidden="1" x14ac:dyDescent="0.25">
      <c r="A135" s="96">
        <v>133977</v>
      </c>
      <c r="B135" s="96" t="s">
        <v>83</v>
      </c>
      <c r="C135" s="96" t="s">
        <v>43</v>
      </c>
      <c r="D135" s="96" t="s">
        <v>76</v>
      </c>
      <c r="E135" s="97">
        <v>43405</v>
      </c>
      <c r="F135" s="96" t="s">
        <v>45</v>
      </c>
      <c r="G135" s="96" t="s">
        <v>46</v>
      </c>
      <c r="H135" s="97">
        <v>44932</v>
      </c>
      <c r="I135" s="23">
        <v>0.77541666666666664</v>
      </c>
      <c r="J135" s="97">
        <v>44932</v>
      </c>
      <c r="K135" s="23">
        <v>0.78320601851851857</v>
      </c>
      <c r="L135" s="96">
        <v>673</v>
      </c>
      <c r="M135" s="98">
        <f>Causas[[#This Row],[parada_duracion]]/60</f>
        <v>11.216666666666667</v>
      </c>
      <c r="N135" s="18" t="s">
        <v>147</v>
      </c>
      <c r="O135" s="99" t="s">
        <v>52</v>
      </c>
      <c r="P135" s="99">
        <f>WEEKNUM(Causas[[#This Row],[resolucion_fecha]],16)</f>
        <v>1</v>
      </c>
      <c r="Q135" s="99" t="str">
        <f>TEXT(Causas[[#This Row],[resolucion_fecha]],"MMMM")</f>
        <v>enero</v>
      </c>
      <c r="R135" s="99" t="str">
        <f t="shared" si="2"/>
        <v>T</v>
      </c>
      <c r="S135" s="99"/>
      <c r="T135" s="99" t="s">
        <v>53</v>
      </c>
      <c r="U135" s="100"/>
      <c r="V135" s="99"/>
      <c r="W135" s="99"/>
    </row>
    <row r="136" spans="1:23" customFormat="1" x14ac:dyDescent="0.25">
      <c r="A136" s="96">
        <v>133978</v>
      </c>
      <c r="B136" s="96" t="s">
        <v>42</v>
      </c>
      <c r="C136" s="96" t="s">
        <v>43</v>
      </c>
      <c r="D136" s="96" t="s">
        <v>67</v>
      </c>
      <c r="E136" s="97">
        <v>43405</v>
      </c>
      <c r="F136" s="96" t="s">
        <v>45</v>
      </c>
      <c r="G136" s="96" t="s">
        <v>50</v>
      </c>
      <c r="H136" s="97">
        <v>44932</v>
      </c>
      <c r="I136" s="23">
        <v>0.78167824074074066</v>
      </c>
      <c r="J136" s="97">
        <v>44932</v>
      </c>
      <c r="K136" s="23">
        <v>0.84548611111111116</v>
      </c>
      <c r="L136" s="96">
        <v>5513</v>
      </c>
      <c r="M136" s="98">
        <f>Causas[[#This Row],[parada_duracion]]/60</f>
        <v>91.88333333333334</v>
      </c>
      <c r="N136" s="18" t="s">
        <v>148</v>
      </c>
      <c r="O136" s="99" t="s">
        <v>52</v>
      </c>
      <c r="P136" s="99">
        <f>WEEKNUM(Causas[[#This Row],[resolucion_fecha]],16)</f>
        <v>1</v>
      </c>
      <c r="Q136" s="99" t="str">
        <f>TEXT(Causas[[#This Row],[resolucion_fecha]],"MMMM")</f>
        <v>enero</v>
      </c>
      <c r="R136" s="99" t="str">
        <f t="shared" si="2"/>
        <v>T</v>
      </c>
      <c r="S136" s="99"/>
      <c r="T136" s="16" t="s">
        <v>53</v>
      </c>
      <c r="U136" s="100"/>
      <c r="V136" s="99"/>
      <c r="W136" s="99"/>
    </row>
    <row r="137" spans="1:23" customFormat="1" ht="30" hidden="1" x14ac:dyDescent="0.25">
      <c r="A137" s="25">
        <v>133979</v>
      </c>
      <c r="B137" s="25" t="s">
        <v>66</v>
      </c>
      <c r="C137" s="25" t="s">
        <v>43</v>
      </c>
      <c r="D137" s="25" t="s">
        <v>102</v>
      </c>
      <c r="E137" s="24">
        <v>43746</v>
      </c>
      <c r="F137" s="25" t="s">
        <v>56</v>
      </c>
      <c r="G137" s="25" t="s">
        <v>46</v>
      </c>
      <c r="H137" s="24">
        <v>44932</v>
      </c>
      <c r="I137" s="101">
        <v>0.78327546296296291</v>
      </c>
      <c r="J137" s="24">
        <v>44932</v>
      </c>
      <c r="K137" s="101">
        <v>0.90399305555555554</v>
      </c>
      <c r="L137" s="25">
        <v>10430</v>
      </c>
      <c r="M137" s="26">
        <f>Causas[[#This Row],[parada_duracion]]/60</f>
        <v>173.83333333333334</v>
      </c>
      <c r="N137" s="19" t="s">
        <v>149</v>
      </c>
      <c r="O137" s="99" t="s">
        <v>52</v>
      </c>
      <c r="P137" s="16">
        <f>WEEKNUM(Causas[[#This Row],[resolucion_fecha]],16)</f>
        <v>1</v>
      </c>
      <c r="Q137" s="16" t="str">
        <f>TEXT(Causas[[#This Row],[resolucion_fecha]],"MMMM")</f>
        <v>enero</v>
      </c>
      <c r="R137" s="16" t="str">
        <f t="shared" si="2"/>
        <v>T</v>
      </c>
      <c r="S137" s="16"/>
      <c r="T137" s="16" t="s">
        <v>53</v>
      </c>
      <c r="U137" s="100"/>
      <c r="V137" s="16"/>
      <c r="W137" s="16"/>
    </row>
    <row r="138" spans="1:23" customFormat="1" hidden="1" x14ac:dyDescent="0.25">
      <c r="A138" s="25">
        <v>133983</v>
      </c>
      <c r="B138" s="25" t="s">
        <v>66</v>
      </c>
      <c r="C138" s="25" t="s">
        <v>43</v>
      </c>
      <c r="D138" s="25" t="s">
        <v>82</v>
      </c>
      <c r="E138" s="24">
        <v>43405</v>
      </c>
      <c r="F138" s="25" t="s">
        <v>45</v>
      </c>
      <c r="G138" s="25" t="s">
        <v>46</v>
      </c>
      <c r="H138" s="24">
        <v>44932</v>
      </c>
      <c r="I138" s="101">
        <v>0.80148148148148157</v>
      </c>
      <c r="J138" s="24">
        <v>44932</v>
      </c>
      <c r="K138" s="101">
        <v>0.812037037037037</v>
      </c>
      <c r="L138" s="25">
        <v>912</v>
      </c>
      <c r="M138" s="26">
        <f>Causas[[#This Row],[parada_duracion]]/60</f>
        <v>15.2</v>
      </c>
      <c r="N138" s="19" t="s">
        <v>132</v>
      </c>
      <c r="O138" s="99" t="s">
        <v>52</v>
      </c>
      <c r="P138" s="16">
        <f>WEEKNUM(Causas[[#This Row],[resolucion_fecha]],16)</f>
        <v>1</v>
      </c>
      <c r="Q138" s="16" t="str">
        <f>TEXT(Causas[[#This Row],[resolucion_fecha]],"MMMM")</f>
        <v>enero</v>
      </c>
      <c r="R138" s="16" t="str">
        <f t="shared" si="2"/>
        <v>T</v>
      </c>
      <c r="S138" s="16"/>
      <c r="T138" s="16" t="s">
        <v>53</v>
      </c>
      <c r="U138" s="16"/>
      <c r="V138" s="16"/>
      <c r="W138" s="16"/>
    </row>
    <row r="139" spans="1:23" customFormat="1" hidden="1" x14ac:dyDescent="0.25">
      <c r="A139" s="96">
        <v>133988</v>
      </c>
      <c r="B139" s="96" t="s">
        <v>66</v>
      </c>
      <c r="C139" s="96" t="s">
        <v>43</v>
      </c>
      <c r="D139" s="96" t="s">
        <v>48</v>
      </c>
      <c r="E139" s="97">
        <v>43405</v>
      </c>
      <c r="F139" s="96" t="s">
        <v>45</v>
      </c>
      <c r="G139" s="96" t="s">
        <v>46</v>
      </c>
      <c r="H139" s="97">
        <v>44932</v>
      </c>
      <c r="I139" s="23">
        <v>0.83422453703703703</v>
      </c>
      <c r="J139" s="97">
        <v>44932</v>
      </c>
      <c r="K139" s="23">
        <v>0.84667824074074083</v>
      </c>
      <c r="L139" s="96">
        <v>1076</v>
      </c>
      <c r="M139" s="98">
        <f>Causas[[#This Row],[parada_duracion]]/60</f>
        <v>17.933333333333334</v>
      </c>
      <c r="N139" s="18" t="s">
        <v>150</v>
      </c>
      <c r="O139" s="99" t="s">
        <v>72</v>
      </c>
      <c r="P139" s="99">
        <f>WEEKNUM(Causas[[#This Row],[resolucion_fecha]],16)</f>
        <v>1</v>
      </c>
      <c r="Q139" s="99" t="str">
        <f>TEXT(Causas[[#This Row],[resolucion_fecha]],"MMMM")</f>
        <v>enero</v>
      </c>
      <c r="R139" s="99" t="str">
        <f t="shared" si="2"/>
        <v>T</v>
      </c>
      <c r="S139" s="99"/>
      <c r="T139" s="99" t="s">
        <v>73</v>
      </c>
      <c r="U139" s="16"/>
      <c r="V139" s="99"/>
      <c r="W139" s="99"/>
    </row>
    <row r="140" spans="1:23" customFormat="1" hidden="1" x14ac:dyDescent="0.25">
      <c r="A140" s="96">
        <v>133989</v>
      </c>
      <c r="B140" s="96" t="s">
        <v>83</v>
      </c>
      <c r="C140" s="96" t="s">
        <v>43</v>
      </c>
      <c r="D140" s="96" t="s">
        <v>76</v>
      </c>
      <c r="E140" s="97">
        <v>43405</v>
      </c>
      <c r="F140" s="96" t="s">
        <v>45</v>
      </c>
      <c r="G140" s="96" t="s">
        <v>46</v>
      </c>
      <c r="H140" s="97">
        <v>44932</v>
      </c>
      <c r="I140" s="23">
        <v>0.86726851851851849</v>
      </c>
      <c r="J140" s="97">
        <v>44932</v>
      </c>
      <c r="K140" s="23">
        <v>0.86783564814814806</v>
      </c>
      <c r="L140" s="96">
        <v>49</v>
      </c>
      <c r="M140" s="98">
        <f>Causas[[#This Row],[parada_duracion]]/60</f>
        <v>0.81666666666666665</v>
      </c>
      <c r="N140" s="18" t="s">
        <v>47</v>
      </c>
      <c r="O140" s="19" t="s">
        <v>47</v>
      </c>
      <c r="P140" s="99">
        <f>WEEKNUM(Causas[[#This Row],[resolucion_fecha]],16)</f>
        <v>1</v>
      </c>
      <c r="Q140" s="99" t="str">
        <f>TEXT(Causas[[#This Row],[resolucion_fecha]],"MMMM")</f>
        <v>enero</v>
      </c>
      <c r="R140" s="99" t="str">
        <f t="shared" si="2"/>
        <v>T</v>
      </c>
      <c r="S140" s="99"/>
      <c r="T140" s="18" t="s">
        <v>47</v>
      </c>
      <c r="U140" s="100"/>
      <c r="V140" s="99"/>
      <c r="W140" s="99"/>
    </row>
    <row r="141" spans="1:23" customFormat="1" hidden="1" x14ac:dyDescent="0.25">
      <c r="A141" s="25">
        <v>133990</v>
      </c>
      <c r="B141" s="25" t="s">
        <v>66</v>
      </c>
      <c r="C141" s="25" t="s">
        <v>43</v>
      </c>
      <c r="D141" s="25" t="s">
        <v>48</v>
      </c>
      <c r="E141" s="24">
        <v>43405</v>
      </c>
      <c r="F141" s="25" t="s">
        <v>45</v>
      </c>
      <c r="G141" s="25" t="s">
        <v>46</v>
      </c>
      <c r="H141" s="24">
        <v>44932</v>
      </c>
      <c r="I141" s="101">
        <v>0.86886574074074074</v>
      </c>
      <c r="J141" s="24">
        <v>44932</v>
      </c>
      <c r="K141" s="101">
        <v>0.8865277777777778</v>
      </c>
      <c r="L141" s="25">
        <v>1526</v>
      </c>
      <c r="M141" s="26">
        <f>Causas[[#This Row],[parada_duracion]]/60</f>
        <v>25.433333333333334</v>
      </c>
      <c r="N141" s="19" t="s">
        <v>151</v>
      </c>
      <c r="O141" s="16" t="s">
        <v>72</v>
      </c>
      <c r="P141" s="16">
        <f>WEEKNUM(Causas[[#This Row],[resolucion_fecha]],16)</f>
        <v>1</v>
      </c>
      <c r="Q141" s="16" t="str">
        <f>TEXT(Causas[[#This Row],[resolucion_fecha]],"MMMM")</f>
        <v>enero</v>
      </c>
      <c r="R141" s="16" t="str">
        <f t="shared" si="2"/>
        <v>T</v>
      </c>
      <c r="S141" s="16"/>
      <c r="T141" s="16" t="s">
        <v>73</v>
      </c>
      <c r="U141" s="100"/>
      <c r="V141" s="16"/>
      <c r="W141" s="16"/>
    </row>
    <row r="142" spans="1:23" customFormat="1" hidden="1" x14ac:dyDescent="0.25">
      <c r="A142" s="96">
        <v>133993</v>
      </c>
      <c r="B142" s="96" t="s">
        <v>42</v>
      </c>
      <c r="C142" s="96" t="s">
        <v>43</v>
      </c>
      <c r="D142" s="96" t="s">
        <v>44</v>
      </c>
      <c r="E142" s="97">
        <v>43405</v>
      </c>
      <c r="F142" s="96" t="s">
        <v>45</v>
      </c>
      <c r="G142" s="96" t="s">
        <v>46</v>
      </c>
      <c r="H142" s="97">
        <v>44935</v>
      </c>
      <c r="I142" s="23">
        <v>0.25488425925925923</v>
      </c>
      <c r="J142" s="97">
        <v>44935</v>
      </c>
      <c r="K142" s="23">
        <v>0.30960648148148145</v>
      </c>
      <c r="L142" s="96">
        <v>4728</v>
      </c>
      <c r="M142" s="98">
        <f>Causas[[#This Row],[parada_duracion]]/60</f>
        <v>78.8</v>
      </c>
      <c r="N142" s="18" t="s">
        <v>152</v>
      </c>
      <c r="O142" s="99" t="s">
        <v>52</v>
      </c>
      <c r="P142" s="99">
        <f>WEEKNUM(Causas[[#This Row],[resolucion_fecha]],16)</f>
        <v>2</v>
      </c>
      <c r="Q142" s="99" t="str">
        <f>TEXT(Causas[[#This Row],[resolucion_fecha]],"MMMM")</f>
        <v>enero</v>
      </c>
      <c r="R142" s="99" t="str">
        <f t="shared" si="2"/>
        <v>M</v>
      </c>
      <c r="S142" s="99"/>
      <c r="T142" s="99" t="s">
        <v>53</v>
      </c>
      <c r="U142" s="16"/>
      <c r="V142" s="99"/>
      <c r="W142" s="99"/>
    </row>
    <row r="143" spans="1:23" customFormat="1" hidden="1" x14ac:dyDescent="0.25">
      <c r="A143" s="25">
        <v>133994</v>
      </c>
      <c r="B143" s="25" t="s">
        <v>119</v>
      </c>
      <c r="C143" s="25" t="s">
        <v>43</v>
      </c>
      <c r="D143" s="25" t="s">
        <v>64</v>
      </c>
      <c r="E143" s="24">
        <v>43405</v>
      </c>
      <c r="F143" s="25" t="s">
        <v>45</v>
      </c>
      <c r="G143" s="25" t="s">
        <v>50</v>
      </c>
      <c r="H143" s="24">
        <v>44935</v>
      </c>
      <c r="I143" s="101">
        <v>0.25782407407407409</v>
      </c>
      <c r="J143" s="24">
        <v>44935</v>
      </c>
      <c r="K143" s="101">
        <v>0.26311342592592596</v>
      </c>
      <c r="L143" s="25">
        <v>457</v>
      </c>
      <c r="M143" s="26">
        <f>Causas[[#This Row],[parada_duracion]]/60</f>
        <v>7.6166666666666663</v>
      </c>
      <c r="N143" s="18" t="s">
        <v>47</v>
      </c>
      <c r="O143" s="19" t="s">
        <v>47</v>
      </c>
      <c r="P143" s="16">
        <f>WEEKNUM(Causas[[#This Row],[resolucion_fecha]],16)</f>
        <v>2</v>
      </c>
      <c r="Q143" s="16" t="str">
        <f>TEXT(Causas[[#This Row],[resolucion_fecha]],"MMMM")</f>
        <v>enero</v>
      </c>
      <c r="R143" s="16" t="str">
        <f t="shared" si="2"/>
        <v>M</v>
      </c>
      <c r="S143" s="16"/>
      <c r="T143" s="18" t="s">
        <v>47</v>
      </c>
      <c r="U143" s="100"/>
      <c r="V143" s="16"/>
      <c r="W143" s="16"/>
    </row>
    <row r="144" spans="1:23" customFormat="1" ht="30" hidden="1" x14ac:dyDescent="0.25">
      <c r="A144" s="25">
        <v>133996</v>
      </c>
      <c r="B144" s="25" t="s">
        <v>42</v>
      </c>
      <c r="C144" s="25" t="s">
        <v>43</v>
      </c>
      <c r="D144" s="25" t="s">
        <v>55</v>
      </c>
      <c r="E144" s="24">
        <v>43405</v>
      </c>
      <c r="F144" s="25" t="s">
        <v>45</v>
      </c>
      <c r="G144" s="25" t="s">
        <v>50</v>
      </c>
      <c r="H144" s="24">
        <v>44935</v>
      </c>
      <c r="I144" s="101">
        <v>0.26222222222222219</v>
      </c>
      <c r="J144" s="24">
        <v>44935</v>
      </c>
      <c r="K144" s="101">
        <v>0.32864583333333336</v>
      </c>
      <c r="L144" s="25">
        <v>5739</v>
      </c>
      <c r="M144" s="26">
        <f>Causas[[#This Row],[parada_duracion]]/60</f>
        <v>95.65</v>
      </c>
      <c r="N144" s="19" t="s">
        <v>153</v>
      </c>
      <c r="O144" s="16" t="s">
        <v>52</v>
      </c>
      <c r="P144" s="16">
        <f>WEEKNUM(Causas[[#This Row],[resolucion_fecha]],16)</f>
        <v>2</v>
      </c>
      <c r="Q144" s="16" t="str">
        <f>TEXT(Causas[[#This Row],[resolucion_fecha]],"MMMM")</f>
        <v>enero</v>
      </c>
      <c r="R144" s="16" t="str">
        <f t="shared" si="2"/>
        <v>M</v>
      </c>
      <c r="S144" s="16"/>
      <c r="T144" s="16" t="s">
        <v>53</v>
      </c>
      <c r="U144" s="16"/>
      <c r="V144" s="16"/>
      <c r="W144" s="16"/>
    </row>
    <row r="145" spans="1:23" customFormat="1" hidden="1" x14ac:dyDescent="0.25">
      <c r="A145" s="96">
        <v>133998</v>
      </c>
      <c r="B145" s="96" t="s">
        <v>119</v>
      </c>
      <c r="C145" s="96" t="s">
        <v>43</v>
      </c>
      <c r="D145" s="96" t="s">
        <v>64</v>
      </c>
      <c r="E145" s="97">
        <v>43405</v>
      </c>
      <c r="F145" s="96" t="s">
        <v>45</v>
      </c>
      <c r="G145" s="96" t="s">
        <v>50</v>
      </c>
      <c r="H145" s="97">
        <v>44935</v>
      </c>
      <c r="I145" s="23">
        <v>0.26318287037037036</v>
      </c>
      <c r="J145" s="97">
        <v>44935</v>
      </c>
      <c r="K145" s="23">
        <v>0.26947916666666666</v>
      </c>
      <c r="L145" s="96">
        <v>544</v>
      </c>
      <c r="M145" s="98">
        <f>Causas[[#This Row],[parada_duracion]]/60</f>
        <v>9.0666666666666664</v>
      </c>
      <c r="N145" s="18" t="s">
        <v>47</v>
      </c>
      <c r="O145" s="19" t="s">
        <v>47</v>
      </c>
      <c r="P145" s="99">
        <f>WEEKNUM(Causas[[#This Row],[resolucion_fecha]],16)</f>
        <v>2</v>
      </c>
      <c r="Q145" s="99" t="str">
        <f>TEXT(Causas[[#This Row],[resolucion_fecha]],"MMMM")</f>
        <v>enero</v>
      </c>
      <c r="R145" s="99" t="str">
        <f t="shared" si="2"/>
        <v>M</v>
      </c>
      <c r="S145" s="99"/>
      <c r="T145" s="18" t="s">
        <v>47</v>
      </c>
      <c r="U145" s="16"/>
      <c r="V145" s="99"/>
      <c r="W145" s="99"/>
    </row>
    <row r="146" spans="1:23" customFormat="1" hidden="1" x14ac:dyDescent="0.25">
      <c r="A146" s="96">
        <v>133999</v>
      </c>
      <c r="B146" s="96" t="s">
        <v>66</v>
      </c>
      <c r="C146" s="96" t="s">
        <v>43</v>
      </c>
      <c r="D146" s="96" t="s">
        <v>154</v>
      </c>
      <c r="E146" s="97">
        <v>43405</v>
      </c>
      <c r="F146" s="96" t="s">
        <v>45</v>
      </c>
      <c r="G146" s="96" t="s">
        <v>50</v>
      </c>
      <c r="H146" s="97">
        <v>44935</v>
      </c>
      <c r="I146" s="23">
        <v>0.26381944444444444</v>
      </c>
      <c r="J146" s="97">
        <v>44935</v>
      </c>
      <c r="K146" s="23">
        <v>0.32645833333333335</v>
      </c>
      <c r="L146" s="96">
        <v>5412</v>
      </c>
      <c r="M146" s="98">
        <f>Causas[[#This Row],[parada_duracion]]/60</f>
        <v>90.2</v>
      </c>
      <c r="N146" s="18" t="s">
        <v>62</v>
      </c>
      <c r="O146" s="99" t="s">
        <v>52</v>
      </c>
      <c r="P146" s="99">
        <f>WEEKNUM(Causas[[#This Row],[resolucion_fecha]],16)</f>
        <v>2</v>
      </c>
      <c r="Q146" s="99" t="str">
        <f>TEXT(Causas[[#This Row],[resolucion_fecha]],"MMMM")</f>
        <v>enero</v>
      </c>
      <c r="R146" s="99" t="str">
        <f t="shared" si="2"/>
        <v>M</v>
      </c>
      <c r="S146" s="99"/>
      <c r="T146" s="16" t="s">
        <v>53</v>
      </c>
      <c r="U146" s="100"/>
      <c r="V146" s="99"/>
      <c r="W146" s="99"/>
    </row>
    <row r="147" spans="1:23" customFormat="1" hidden="1" x14ac:dyDescent="0.25">
      <c r="A147" s="96">
        <v>134000</v>
      </c>
      <c r="B147" s="96" t="s">
        <v>94</v>
      </c>
      <c r="C147" s="96" t="s">
        <v>43</v>
      </c>
      <c r="D147" s="96" t="s">
        <v>64</v>
      </c>
      <c r="E147" s="97">
        <v>43405</v>
      </c>
      <c r="F147" s="96" t="s">
        <v>45</v>
      </c>
      <c r="G147" s="96" t="s">
        <v>46</v>
      </c>
      <c r="H147" s="97">
        <v>44935</v>
      </c>
      <c r="I147" s="23">
        <v>0.26953703703703702</v>
      </c>
      <c r="J147" s="97">
        <v>44935</v>
      </c>
      <c r="K147" s="23">
        <v>0.27305555555555555</v>
      </c>
      <c r="L147" s="96">
        <v>304</v>
      </c>
      <c r="M147" s="98">
        <f>Causas[[#This Row],[parada_duracion]]/60</f>
        <v>5.0666666666666664</v>
      </c>
      <c r="N147" s="18" t="s">
        <v>47</v>
      </c>
      <c r="O147" s="19" t="s">
        <v>47</v>
      </c>
      <c r="P147" s="99">
        <f>WEEKNUM(Causas[[#This Row],[resolucion_fecha]],16)</f>
        <v>2</v>
      </c>
      <c r="Q147" s="99" t="str">
        <f>TEXT(Causas[[#This Row],[resolucion_fecha]],"MMMM")</f>
        <v>enero</v>
      </c>
      <c r="R147" s="99" t="str">
        <f t="shared" si="2"/>
        <v>M</v>
      </c>
      <c r="S147" s="99"/>
      <c r="T147" s="18" t="s">
        <v>47</v>
      </c>
      <c r="U147" s="100"/>
      <c r="V147" s="99"/>
      <c r="W147" s="99"/>
    </row>
    <row r="148" spans="1:23" customFormat="1" hidden="1" x14ac:dyDescent="0.25">
      <c r="A148" s="96">
        <v>134001</v>
      </c>
      <c r="B148" s="96" t="s">
        <v>119</v>
      </c>
      <c r="C148" s="96" t="s">
        <v>43</v>
      </c>
      <c r="D148" s="96" t="s">
        <v>64</v>
      </c>
      <c r="E148" s="97">
        <v>43405</v>
      </c>
      <c r="F148" s="96" t="s">
        <v>45</v>
      </c>
      <c r="G148" s="96" t="s">
        <v>50</v>
      </c>
      <c r="H148" s="97">
        <v>44935</v>
      </c>
      <c r="I148" s="23">
        <v>0.27310185185185182</v>
      </c>
      <c r="J148" s="97">
        <v>44935</v>
      </c>
      <c r="K148" s="23">
        <v>0.27614583333333331</v>
      </c>
      <c r="L148" s="96">
        <v>263</v>
      </c>
      <c r="M148" s="98">
        <f>Causas[[#This Row],[parada_duracion]]/60</f>
        <v>4.3833333333333337</v>
      </c>
      <c r="N148" s="18" t="s">
        <v>47</v>
      </c>
      <c r="O148" s="19" t="s">
        <v>47</v>
      </c>
      <c r="P148" s="99">
        <f>WEEKNUM(Causas[[#This Row],[resolucion_fecha]],16)</f>
        <v>2</v>
      </c>
      <c r="Q148" s="99" t="str">
        <f>TEXT(Causas[[#This Row],[resolucion_fecha]],"MMMM")</f>
        <v>enero</v>
      </c>
      <c r="R148" s="99" t="str">
        <f t="shared" si="2"/>
        <v>M</v>
      </c>
      <c r="S148" s="99"/>
      <c r="T148" s="18" t="s">
        <v>47</v>
      </c>
      <c r="U148" s="100"/>
      <c r="V148" s="99"/>
      <c r="W148" s="99"/>
    </row>
    <row r="149" spans="1:23" customFormat="1" hidden="1" x14ac:dyDescent="0.25">
      <c r="A149" s="25">
        <v>134002</v>
      </c>
      <c r="B149" s="25" t="s">
        <v>155</v>
      </c>
      <c r="C149" s="25" t="s">
        <v>43</v>
      </c>
      <c r="D149" s="25" t="s">
        <v>90</v>
      </c>
      <c r="E149" s="24">
        <v>43881</v>
      </c>
      <c r="F149" s="25" t="s">
        <v>56</v>
      </c>
      <c r="G149" s="25" t="s">
        <v>46</v>
      </c>
      <c r="H149" s="24">
        <v>44935</v>
      </c>
      <c r="I149" s="101">
        <v>0.27371527777777777</v>
      </c>
      <c r="J149" s="24">
        <v>44935</v>
      </c>
      <c r="K149" s="101">
        <v>0.35473379629629626</v>
      </c>
      <c r="L149" s="25">
        <v>7000</v>
      </c>
      <c r="M149" s="26">
        <f>Causas[[#This Row],[parada_duracion]]/60</f>
        <v>116.66666666666667</v>
      </c>
      <c r="N149" s="18" t="s">
        <v>156</v>
      </c>
      <c r="O149" s="16" t="s">
        <v>52</v>
      </c>
      <c r="P149" s="16">
        <f>WEEKNUM(Causas[[#This Row],[resolucion_fecha]],16)</f>
        <v>2</v>
      </c>
      <c r="Q149" s="16" t="str">
        <f>TEXT(Causas[[#This Row],[resolucion_fecha]],"MMMM")</f>
        <v>enero</v>
      </c>
      <c r="R149" s="16" t="str">
        <f t="shared" si="2"/>
        <v>M</v>
      </c>
      <c r="S149" s="16"/>
      <c r="T149" s="16" t="s">
        <v>53</v>
      </c>
      <c r="U149" s="100"/>
      <c r="V149" s="16"/>
      <c r="W149" s="16"/>
    </row>
    <row r="150" spans="1:23" customFormat="1" hidden="1" x14ac:dyDescent="0.25">
      <c r="A150" s="96">
        <v>134010</v>
      </c>
      <c r="B150" s="96" t="s">
        <v>116</v>
      </c>
      <c r="C150" s="96" t="s">
        <v>43</v>
      </c>
      <c r="D150" s="96" t="s">
        <v>59</v>
      </c>
      <c r="E150" s="97">
        <v>44930</v>
      </c>
      <c r="F150" s="96" t="s">
        <v>124</v>
      </c>
      <c r="G150" s="96" t="s">
        <v>50</v>
      </c>
      <c r="H150" s="97">
        <v>44935</v>
      </c>
      <c r="I150" s="23">
        <v>0.31578703703703703</v>
      </c>
      <c r="J150" s="97">
        <v>44935</v>
      </c>
      <c r="K150" s="23">
        <v>0.32109953703703703</v>
      </c>
      <c r="L150" s="96">
        <v>459</v>
      </c>
      <c r="M150" s="98">
        <f>Causas[[#This Row],[parada_duracion]]/60</f>
        <v>7.65</v>
      </c>
      <c r="N150" s="18" t="s">
        <v>47</v>
      </c>
      <c r="O150" s="19" t="s">
        <v>47</v>
      </c>
      <c r="P150" s="99">
        <f>WEEKNUM(Causas[[#This Row],[resolucion_fecha]],16)</f>
        <v>2</v>
      </c>
      <c r="Q150" s="99" t="str">
        <f>TEXT(Causas[[#This Row],[resolucion_fecha]],"MMMM")</f>
        <v>enero</v>
      </c>
      <c r="R150" s="99" t="str">
        <f t="shared" si="2"/>
        <v>M</v>
      </c>
      <c r="S150" s="99"/>
      <c r="T150" s="18" t="s">
        <v>47</v>
      </c>
      <c r="U150" s="16"/>
      <c r="V150" s="99"/>
      <c r="W150" s="99"/>
    </row>
    <row r="151" spans="1:23" customFormat="1" hidden="1" x14ac:dyDescent="0.25">
      <c r="A151" s="25">
        <v>134011</v>
      </c>
      <c r="B151" s="25" t="s">
        <v>130</v>
      </c>
      <c r="C151" s="25" t="s">
        <v>43</v>
      </c>
      <c r="D151" s="25" t="s">
        <v>68</v>
      </c>
      <c r="E151" s="24">
        <v>43405</v>
      </c>
      <c r="F151" s="25" t="s">
        <v>45</v>
      </c>
      <c r="G151" s="25" t="s">
        <v>50</v>
      </c>
      <c r="H151" s="24">
        <v>44935</v>
      </c>
      <c r="I151" s="101">
        <v>0.31701388888888887</v>
      </c>
      <c r="J151" s="24">
        <v>44935</v>
      </c>
      <c r="K151" s="101">
        <v>0.48885416666666665</v>
      </c>
      <c r="L151" s="25">
        <v>14847</v>
      </c>
      <c r="M151" s="26">
        <f>Causas[[#This Row],[parada_duracion]]/60</f>
        <v>247.45</v>
      </c>
      <c r="N151" s="19" t="s">
        <v>62</v>
      </c>
      <c r="O151" s="16" t="s">
        <v>52</v>
      </c>
      <c r="P151" s="16">
        <f>WEEKNUM(Causas[[#This Row],[resolucion_fecha]],16)</f>
        <v>2</v>
      </c>
      <c r="Q151" s="16" t="str">
        <f>TEXT(Causas[[#This Row],[resolucion_fecha]],"MMMM")</f>
        <v>enero</v>
      </c>
      <c r="R151" s="16" t="str">
        <f t="shared" si="2"/>
        <v>M</v>
      </c>
      <c r="S151" s="16"/>
      <c r="T151" s="16" t="s">
        <v>53</v>
      </c>
      <c r="U151" s="100"/>
      <c r="V151" s="16"/>
      <c r="W151" s="16"/>
    </row>
    <row r="152" spans="1:23" customFormat="1" hidden="1" x14ac:dyDescent="0.25">
      <c r="A152" s="96">
        <v>134014</v>
      </c>
      <c r="B152" s="96" t="s">
        <v>86</v>
      </c>
      <c r="C152" s="96" t="s">
        <v>43</v>
      </c>
      <c r="D152" s="96" t="s">
        <v>55</v>
      </c>
      <c r="E152" s="97">
        <v>43881</v>
      </c>
      <c r="F152" s="96" t="s">
        <v>56</v>
      </c>
      <c r="G152" s="96" t="s">
        <v>50</v>
      </c>
      <c r="H152" s="97">
        <v>44935</v>
      </c>
      <c r="I152" s="23">
        <v>0.3288773148148148</v>
      </c>
      <c r="J152" s="97">
        <v>44935</v>
      </c>
      <c r="K152" s="23">
        <v>0.33847222222222223</v>
      </c>
      <c r="L152" s="96">
        <v>829</v>
      </c>
      <c r="M152" s="98">
        <f>Causas[[#This Row],[parada_duracion]]/60</f>
        <v>13.816666666666666</v>
      </c>
      <c r="N152" s="18" t="s">
        <v>62</v>
      </c>
      <c r="O152" s="99" t="s">
        <v>52</v>
      </c>
      <c r="P152" s="99">
        <f>WEEKNUM(Causas[[#This Row],[resolucion_fecha]],16)</f>
        <v>2</v>
      </c>
      <c r="Q152" s="99" t="str">
        <f>TEXT(Causas[[#This Row],[resolucion_fecha]],"MMMM")</f>
        <v>enero</v>
      </c>
      <c r="R152" s="99" t="str">
        <f t="shared" si="2"/>
        <v>M</v>
      </c>
      <c r="S152" s="99"/>
      <c r="T152" s="99" t="s">
        <v>53</v>
      </c>
      <c r="U152" s="16"/>
      <c r="V152" s="99"/>
      <c r="W152" s="99"/>
    </row>
    <row r="153" spans="1:23" customFormat="1" ht="27.75" hidden="1" customHeight="1" x14ac:dyDescent="0.25">
      <c r="A153" s="25">
        <v>134015</v>
      </c>
      <c r="B153" s="25" t="s">
        <v>54</v>
      </c>
      <c r="C153" s="25" t="s">
        <v>43</v>
      </c>
      <c r="D153" s="25" t="s">
        <v>55</v>
      </c>
      <c r="E153" s="24">
        <v>44120</v>
      </c>
      <c r="F153" s="25" t="s">
        <v>56</v>
      </c>
      <c r="G153" s="25" t="s">
        <v>50</v>
      </c>
      <c r="H153" s="24">
        <v>44935</v>
      </c>
      <c r="I153" s="101">
        <v>0.33855324074074072</v>
      </c>
      <c r="J153" s="24">
        <v>44935</v>
      </c>
      <c r="K153" s="101">
        <v>0.37131944444444448</v>
      </c>
      <c r="L153" s="25">
        <v>2831</v>
      </c>
      <c r="M153" s="26">
        <f>Causas[[#This Row],[parada_duracion]]/60</f>
        <v>47.18333333333333</v>
      </c>
      <c r="N153" s="18" t="s">
        <v>62</v>
      </c>
      <c r="O153" s="99" t="s">
        <v>52</v>
      </c>
      <c r="P153" s="16">
        <f>WEEKNUM(Causas[[#This Row],[resolucion_fecha]],16)</f>
        <v>2</v>
      </c>
      <c r="Q153" s="16" t="str">
        <f>TEXT(Causas[[#This Row],[resolucion_fecha]],"MMMM")</f>
        <v>enero</v>
      </c>
      <c r="R153" s="16" t="str">
        <f t="shared" si="2"/>
        <v>M</v>
      </c>
      <c r="S153" s="16"/>
      <c r="T153" s="99" t="s">
        <v>53</v>
      </c>
      <c r="U153" s="100"/>
      <c r="V153" s="16"/>
      <c r="W153" s="16"/>
    </row>
    <row r="154" spans="1:23" customFormat="1" hidden="1" x14ac:dyDescent="0.25">
      <c r="A154" s="96">
        <v>134019</v>
      </c>
      <c r="B154" s="96" t="s">
        <v>42</v>
      </c>
      <c r="C154" s="96" t="s">
        <v>43</v>
      </c>
      <c r="D154" s="96" t="s">
        <v>44</v>
      </c>
      <c r="E154" s="97">
        <v>43405</v>
      </c>
      <c r="F154" s="96" t="s">
        <v>45</v>
      </c>
      <c r="G154" s="96" t="s">
        <v>46</v>
      </c>
      <c r="H154" s="97">
        <v>44935</v>
      </c>
      <c r="I154" s="23">
        <v>0.35995370370370372</v>
      </c>
      <c r="J154" s="97">
        <v>44935</v>
      </c>
      <c r="K154" s="23">
        <v>0.36958333333333332</v>
      </c>
      <c r="L154" s="96">
        <v>832</v>
      </c>
      <c r="M154" s="98">
        <f>Causas[[#This Row],[parada_duracion]]/60</f>
        <v>13.866666666666667</v>
      </c>
      <c r="N154" s="18" t="s">
        <v>152</v>
      </c>
      <c r="O154" s="99" t="s">
        <v>52</v>
      </c>
      <c r="P154" s="99">
        <f>WEEKNUM(Causas[[#This Row],[resolucion_fecha]],16)</f>
        <v>2</v>
      </c>
      <c r="Q154" s="99" t="str">
        <f>TEXT(Causas[[#This Row],[resolucion_fecha]],"MMMM")</f>
        <v>enero</v>
      </c>
      <c r="R154" s="99" t="str">
        <f t="shared" si="2"/>
        <v>M</v>
      </c>
      <c r="S154" s="99"/>
      <c r="T154" s="99" t="s">
        <v>53</v>
      </c>
      <c r="U154" s="16"/>
      <c r="V154" s="99"/>
      <c r="W154" s="99"/>
    </row>
    <row r="155" spans="1:23" customFormat="1" hidden="1" x14ac:dyDescent="0.25">
      <c r="A155" s="96">
        <v>134020</v>
      </c>
      <c r="B155" s="96" t="s">
        <v>42</v>
      </c>
      <c r="C155" s="96" t="s">
        <v>43</v>
      </c>
      <c r="D155" s="96" t="s">
        <v>44</v>
      </c>
      <c r="E155" s="97">
        <v>43405</v>
      </c>
      <c r="F155" s="96" t="s">
        <v>45</v>
      </c>
      <c r="G155" s="96" t="s">
        <v>50</v>
      </c>
      <c r="H155" s="97">
        <v>44935</v>
      </c>
      <c r="I155" s="23">
        <v>0.36964120370370374</v>
      </c>
      <c r="J155" s="97">
        <v>44935</v>
      </c>
      <c r="K155" s="23">
        <v>0.38408564814814811</v>
      </c>
      <c r="L155" s="96">
        <v>1248</v>
      </c>
      <c r="M155" s="98">
        <f>Causas[[#This Row],[parada_duracion]]/60</f>
        <v>20.8</v>
      </c>
      <c r="N155" s="18" t="s">
        <v>152</v>
      </c>
      <c r="O155" s="99" t="s">
        <v>52</v>
      </c>
      <c r="P155" s="99">
        <f>WEEKNUM(Causas[[#This Row],[resolucion_fecha]],16)</f>
        <v>2</v>
      </c>
      <c r="Q155" s="99" t="str">
        <f>TEXT(Causas[[#This Row],[resolucion_fecha]],"MMMM")</f>
        <v>enero</v>
      </c>
      <c r="R155" s="99" t="str">
        <f t="shared" si="2"/>
        <v>M</v>
      </c>
      <c r="S155" s="99"/>
      <c r="T155" s="99" t="s">
        <v>53</v>
      </c>
      <c r="U155" s="100"/>
      <c r="V155" s="99"/>
      <c r="W155" s="99"/>
    </row>
    <row r="156" spans="1:23" customFormat="1" hidden="1" x14ac:dyDescent="0.25">
      <c r="A156" s="96">
        <v>134021</v>
      </c>
      <c r="B156" s="96" t="s">
        <v>89</v>
      </c>
      <c r="C156" s="96" t="s">
        <v>43</v>
      </c>
      <c r="D156" s="96" t="s">
        <v>90</v>
      </c>
      <c r="E156" s="97">
        <v>44263</v>
      </c>
      <c r="F156" s="96" t="s">
        <v>56</v>
      </c>
      <c r="G156" s="96" t="s">
        <v>46</v>
      </c>
      <c r="H156" s="97">
        <v>44935</v>
      </c>
      <c r="I156" s="23">
        <v>0.37767361111111114</v>
      </c>
      <c r="J156" s="97">
        <v>44935</v>
      </c>
      <c r="K156" s="23">
        <v>0.44337962962962968</v>
      </c>
      <c r="L156" s="96">
        <v>5677</v>
      </c>
      <c r="M156" s="98">
        <f>Causas[[#This Row],[parada_duracion]]/60</f>
        <v>94.61666666666666</v>
      </c>
      <c r="N156" s="18" t="s">
        <v>157</v>
      </c>
      <c r="O156" s="99" t="s">
        <v>52</v>
      </c>
      <c r="P156" s="99">
        <f>WEEKNUM(Causas[[#This Row],[resolucion_fecha]],16)</f>
        <v>2</v>
      </c>
      <c r="Q156" s="99" t="str">
        <f>TEXT(Causas[[#This Row],[resolucion_fecha]],"MMMM")</f>
        <v>enero</v>
      </c>
      <c r="R156" s="99" t="str">
        <f t="shared" si="2"/>
        <v>M</v>
      </c>
      <c r="S156" s="99"/>
      <c r="T156" s="99" t="s">
        <v>53</v>
      </c>
      <c r="U156" s="100"/>
      <c r="V156" s="99"/>
      <c r="W156" s="99"/>
    </row>
    <row r="157" spans="1:23" customFormat="1" hidden="1" x14ac:dyDescent="0.25">
      <c r="A157" s="25">
        <v>134022</v>
      </c>
      <c r="B157" s="25" t="s">
        <v>66</v>
      </c>
      <c r="C157" s="25" t="s">
        <v>43</v>
      </c>
      <c r="D157" s="25" t="s">
        <v>154</v>
      </c>
      <c r="E157" s="24">
        <v>43405</v>
      </c>
      <c r="F157" s="25" t="s">
        <v>45</v>
      </c>
      <c r="G157" s="25" t="s">
        <v>50</v>
      </c>
      <c r="H157" s="24">
        <v>44935</v>
      </c>
      <c r="I157" s="101">
        <v>0.37956018518518514</v>
      </c>
      <c r="J157" s="24">
        <v>44935</v>
      </c>
      <c r="K157" s="101">
        <v>0.3992708333333333</v>
      </c>
      <c r="L157" s="25">
        <v>1703</v>
      </c>
      <c r="M157" s="26">
        <f>Causas[[#This Row],[parada_duracion]]/60</f>
        <v>28.383333333333333</v>
      </c>
      <c r="N157" s="19" t="s">
        <v>158</v>
      </c>
      <c r="O157" s="16" t="s">
        <v>52</v>
      </c>
      <c r="P157" s="16">
        <f>WEEKNUM(Causas[[#This Row],[resolucion_fecha]],16)</f>
        <v>2</v>
      </c>
      <c r="Q157" s="16" t="str">
        <f>TEXT(Causas[[#This Row],[resolucion_fecha]],"MMMM")</f>
        <v>enero</v>
      </c>
      <c r="R157" s="16" t="str">
        <f t="shared" si="2"/>
        <v>M</v>
      </c>
      <c r="S157" s="16"/>
      <c r="T157" s="99" t="s">
        <v>53</v>
      </c>
      <c r="U157" s="100"/>
      <c r="V157" s="16"/>
      <c r="W157" s="16"/>
    </row>
    <row r="158" spans="1:23" customFormat="1" hidden="1" x14ac:dyDescent="0.25">
      <c r="A158" s="25">
        <v>134027</v>
      </c>
      <c r="B158" s="25" t="s">
        <v>86</v>
      </c>
      <c r="C158" s="25" t="s">
        <v>43</v>
      </c>
      <c r="D158" s="25" t="s">
        <v>55</v>
      </c>
      <c r="E158" s="24">
        <v>43881</v>
      </c>
      <c r="F158" s="25" t="s">
        <v>56</v>
      </c>
      <c r="G158" s="25" t="s">
        <v>50</v>
      </c>
      <c r="H158" s="24">
        <v>44935</v>
      </c>
      <c r="I158" s="101">
        <v>0.39370370370370367</v>
      </c>
      <c r="J158" s="24">
        <v>44935</v>
      </c>
      <c r="K158" s="101">
        <v>0.42825231481481479</v>
      </c>
      <c r="L158" s="25">
        <v>2985</v>
      </c>
      <c r="M158" s="26">
        <f>Causas[[#This Row],[parada_duracion]]/60</f>
        <v>49.75</v>
      </c>
      <c r="N158" s="18" t="s">
        <v>62</v>
      </c>
      <c r="O158" s="99" t="s">
        <v>52</v>
      </c>
      <c r="P158" s="16">
        <f>WEEKNUM(Causas[[#This Row],[resolucion_fecha]],16)</f>
        <v>2</v>
      </c>
      <c r="Q158" s="16" t="str">
        <f>TEXT(Causas[[#This Row],[resolucion_fecha]],"MMMM")</f>
        <v>enero</v>
      </c>
      <c r="R158" s="16" t="str">
        <f t="shared" si="2"/>
        <v>M</v>
      </c>
      <c r="S158" s="16"/>
      <c r="T158" s="99" t="s">
        <v>53</v>
      </c>
      <c r="U158" s="16"/>
      <c r="V158" s="16"/>
      <c r="W158" s="16"/>
    </row>
    <row r="159" spans="1:23" customFormat="1" hidden="1" x14ac:dyDescent="0.25">
      <c r="A159" s="96">
        <v>134029</v>
      </c>
      <c r="B159" s="96" t="s">
        <v>42</v>
      </c>
      <c r="C159" s="96" t="s">
        <v>43</v>
      </c>
      <c r="D159" s="96" t="s">
        <v>154</v>
      </c>
      <c r="E159" s="97">
        <v>43405</v>
      </c>
      <c r="F159" s="96" t="s">
        <v>45</v>
      </c>
      <c r="G159" s="96" t="s">
        <v>46</v>
      </c>
      <c r="H159" s="97">
        <v>44935</v>
      </c>
      <c r="I159" s="23">
        <v>0.39954861111111112</v>
      </c>
      <c r="J159" s="97">
        <v>44935</v>
      </c>
      <c r="K159" s="23">
        <v>0.4664699074074074</v>
      </c>
      <c r="L159" s="96">
        <v>5782</v>
      </c>
      <c r="M159" s="98">
        <f>Causas[[#This Row],[parada_duracion]]/60</f>
        <v>96.36666666666666</v>
      </c>
      <c r="N159" s="18" t="s">
        <v>62</v>
      </c>
      <c r="O159" s="16" t="s">
        <v>52</v>
      </c>
      <c r="P159" s="99">
        <f>WEEKNUM(Causas[[#This Row],[resolucion_fecha]],16)</f>
        <v>2</v>
      </c>
      <c r="Q159" s="99" t="str">
        <f>TEXT(Causas[[#This Row],[resolucion_fecha]],"MMMM")</f>
        <v>enero</v>
      </c>
      <c r="R159" s="99" t="str">
        <f t="shared" si="2"/>
        <v>M</v>
      </c>
      <c r="S159" s="99"/>
      <c r="T159" s="16" t="s">
        <v>53</v>
      </c>
      <c r="U159" s="16"/>
      <c r="V159" s="99"/>
      <c r="W159" s="99"/>
    </row>
    <row r="160" spans="1:23" customFormat="1" hidden="1" x14ac:dyDescent="0.25">
      <c r="A160" s="25">
        <v>134030</v>
      </c>
      <c r="B160" s="25" t="s">
        <v>42</v>
      </c>
      <c r="C160" s="25" t="s">
        <v>43</v>
      </c>
      <c r="D160" s="25" t="s">
        <v>82</v>
      </c>
      <c r="E160" s="24">
        <v>43405</v>
      </c>
      <c r="F160" s="25" t="s">
        <v>45</v>
      </c>
      <c r="G160" s="25" t="s">
        <v>50</v>
      </c>
      <c r="H160" s="24">
        <v>44935</v>
      </c>
      <c r="I160" s="101">
        <v>0.40092592592592591</v>
      </c>
      <c r="J160" s="24">
        <v>44935</v>
      </c>
      <c r="K160" s="101">
        <v>0.4274189814814815</v>
      </c>
      <c r="L160" s="25">
        <v>2289</v>
      </c>
      <c r="M160" s="26">
        <f>Causas[[#This Row],[parada_duracion]]/60</f>
        <v>38.15</v>
      </c>
      <c r="N160" s="19" t="s">
        <v>62</v>
      </c>
      <c r="O160" s="16" t="s">
        <v>52</v>
      </c>
      <c r="P160" s="16">
        <f>WEEKNUM(Causas[[#This Row],[resolucion_fecha]],16)</f>
        <v>2</v>
      </c>
      <c r="Q160" s="16" t="str">
        <f>TEXT(Causas[[#This Row],[resolucion_fecha]],"MMMM")</f>
        <v>enero</v>
      </c>
      <c r="R160" s="16" t="str">
        <f t="shared" si="2"/>
        <v>M</v>
      </c>
      <c r="S160" s="16"/>
      <c r="T160" s="16" t="s">
        <v>53</v>
      </c>
      <c r="U160" s="100"/>
      <c r="V160" s="16"/>
      <c r="W160" s="16"/>
    </row>
    <row r="161" spans="1:23" customFormat="1" hidden="1" x14ac:dyDescent="0.25">
      <c r="A161" s="96">
        <v>134032</v>
      </c>
      <c r="B161" s="96" t="s">
        <v>66</v>
      </c>
      <c r="C161" s="96" t="s">
        <v>43</v>
      </c>
      <c r="D161" s="96" t="s">
        <v>102</v>
      </c>
      <c r="E161" s="97">
        <v>43746</v>
      </c>
      <c r="F161" s="96" t="s">
        <v>56</v>
      </c>
      <c r="G161" s="96" t="s">
        <v>46</v>
      </c>
      <c r="H161" s="97">
        <v>44935</v>
      </c>
      <c r="I161" s="23">
        <v>0.40376157407407409</v>
      </c>
      <c r="J161" s="97">
        <v>44935</v>
      </c>
      <c r="K161" s="23">
        <v>0.40817129629629628</v>
      </c>
      <c r="L161" s="96">
        <v>381</v>
      </c>
      <c r="M161" s="98">
        <f>Causas[[#This Row],[parada_duracion]]/60</f>
        <v>6.35</v>
      </c>
      <c r="N161" s="18" t="s">
        <v>47</v>
      </c>
      <c r="O161" s="19" t="s">
        <v>47</v>
      </c>
      <c r="P161" s="99">
        <f>WEEKNUM(Causas[[#This Row],[resolucion_fecha]],16)</f>
        <v>2</v>
      </c>
      <c r="Q161" s="99" t="str">
        <f>TEXT(Causas[[#This Row],[resolucion_fecha]],"MMMM")</f>
        <v>enero</v>
      </c>
      <c r="R161" s="99" t="str">
        <f t="shared" si="2"/>
        <v>M</v>
      </c>
      <c r="S161" s="99"/>
      <c r="T161" s="18" t="s">
        <v>47</v>
      </c>
      <c r="U161" s="16"/>
      <c r="V161" s="99"/>
      <c r="W161" s="99"/>
    </row>
    <row r="162" spans="1:23" customFormat="1" hidden="1" x14ac:dyDescent="0.25">
      <c r="A162" s="25">
        <v>134033</v>
      </c>
      <c r="B162" s="25" t="s">
        <v>42</v>
      </c>
      <c r="C162" s="25" t="s">
        <v>43</v>
      </c>
      <c r="D162" s="25" t="s">
        <v>96</v>
      </c>
      <c r="E162" s="24">
        <v>43405</v>
      </c>
      <c r="F162" s="25" t="s">
        <v>45</v>
      </c>
      <c r="G162" s="25" t="s">
        <v>50</v>
      </c>
      <c r="H162" s="24">
        <v>44935</v>
      </c>
      <c r="I162" s="101">
        <v>0.41218749999999998</v>
      </c>
      <c r="J162" s="24">
        <v>44935</v>
      </c>
      <c r="K162" s="101">
        <v>0.4258912037037037</v>
      </c>
      <c r="L162" s="25">
        <v>1184</v>
      </c>
      <c r="M162" s="26">
        <f>Causas[[#This Row],[parada_duracion]]/60</f>
        <v>19.733333333333334</v>
      </c>
      <c r="N162" s="19" t="s">
        <v>57</v>
      </c>
      <c r="O162" s="16" t="s">
        <v>52</v>
      </c>
      <c r="P162" s="16">
        <f>WEEKNUM(Causas[[#This Row],[resolucion_fecha]],16)</f>
        <v>2</v>
      </c>
      <c r="Q162" s="16" t="str">
        <f>TEXT(Causas[[#This Row],[resolucion_fecha]],"MMMM")</f>
        <v>enero</v>
      </c>
      <c r="R162" s="16" t="str">
        <f t="shared" si="2"/>
        <v>M</v>
      </c>
      <c r="S162" s="16"/>
      <c r="T162" s="16" t="s">
        <v>53</v>
      </c>
      <c r="U162" s="100"/>
      <c r="V162" s="16"/>
      <c r="W162" s="16"/>
    </row>
    <row r="163" spans="1:23" customFormat="1" hidden="1" x14ac:dyDescent="0.25">
      <c r="A163" s="25">
        <v>134036</v>
      </c>
      <c r="B163" s="25" t="s">
        <v>116</v>
      </c>
      <c r="C163" s="25" t="s">
        <v>43</v>
      </c>
      <c r="D163" s="25" t="s">
        <v>59</v>
      </c>
      <c r="E163" s="24">
        <v>44930</v>
      </c>
      <c r="F163" s="25" t="s">
        <v>124</v>
      </c>
      <c r="G163" s="25" t="s">
        <v>50</v>
      </c>
      <c r="H163" s="24">
        <v>44935</v>
      </c>
      <c r="I163" s="101">
        <v>0.43758101851851849</v>
      </c>
      <c r="J163" s="24">
        <v>44935</v>
      </c>
      <c r="K163" s="101">
        <v>0.44252314814814814</v>
      </c>
      <c r="L163" s="25">
        <v>427</v>
      </c>
      <c r="M163" s="26">
        <f>Causas[[#This Row],[parada_duracion]]/60</f>
        <v>7.1166666666666663</v>
      </c>
      <c r="N163" s="18" t="s">
        <v>47</v>
      </c>
      <c r="O163" s="19" t="s">
        <v>47</v>
      </c>
      <c r="P163" s="16">
        <f>WEEKNUM(Causas[[#This Row],[resolucion_fecha]],16)</f>
        <v>2</v>
      </c>
      <c r="Q163" s="16" t="str">
        <f>TEXT(Causas[[#This Row],[resolucion_fecha]],"MMMM")</f>
        <v>enero</v>
      </c>
      <c r="R163" s="16" t="str">
        <f t="shared" si="2"/>
        <v>M</v>
      </c>
      <c r="S163" s="16"/>
      <c r="T163" s="18" t="s">
        <v>47</v>
      </c>
      <c r="U163" s="16"/>
      <c r="V163" s="16"/>
      <c r="W163" s="16"/>
    </row>
    <row r="164" spans="1:23" customFormat="1" hidden="1" x14ac:dyDescent="0.25">
      <c r="A164" s="25">
        <v>134042</v>
      </c>
      <c r="B164" s="25" t="s">
        <v>116</v>
      </c>
      <c r="C164" s="25" t="s">
        <v>43</v>
      </c>
      <c r="D164" s="25" t="s">
        <v>59</v>
      </c>
      <c r="E164" s="24">
        <v>44930</v>
      </c>
      <c r="F164" s="25" t="s">
        <v>124</v>
      </c>
      <c r="G164" s="25" t="s">
        <v>46</v>
      </c>
      <c r="H164" s="24">
        <v>44935</v>
      </c>
      <c r="I164" s="101">
        <v>0.44828703703703704</v>
      </c>
      <c r="J164" s="24">
        <v>44935</v>
      </c>
      <c r="K164" s="101">
        <v>0.4586574074074074</v>
      </c>
      <c r="L164" s="25">
        <v>896</v>
      </c>
      <c r="M164" s="26">
        <f>Causas[[#This Row],[parada_duracion]]/60</f>
        <v>14.933333333333334</v>
      </c>
      <c r="N164" s="19" t="s">
        <v>159</v>
      </c>
      <c r="O164" s="16" t="s">
        <v>52</v>
      </c>
      <c r="P164" s="16">
        <f>WEEKNUM(Causas[[#This Row],[resolucion_fecha]],16)</f>
        <v>2</v>
      </c>
      <c r="Q164" s="16" t="str">
        <f>TEXT(Causas[[#This Row],[resolucion_fecha]],"MMMM")</f>
        <v>enero</v>
      </c>
      <c r="R164" s="16" t="str">
        <f t="shared" si="2"/>
        <v>M</v>
      </c>
      <c r="S164" s="16"/>
      <c r="T164" s="16" t="s">
        <v>53</v>
      </c>
      <c r="U164" s="16"/>
      <c r="V164" s="16"/>
      <c r="W164" s="16"/>
    </row>
    <row r="165" spans="1:23" customFormat="1" hidden="1" x14ac:dyDescent="0.25">
      <c r="A165" s="25">
        <v>134045</v>
      </c>
      <c r="B165" s="25" t="s">
        <v>42</v>
      </c>
      <c r="C165" s="25" t="s">
        <v>43</v>
      </c>
      <c r="D165" s="25" t="s">
        <v>82</v>
      </c>
      <c r="E165" s="24">
        <v>43405</v>
      </c>
      <c r="F165" s="25" t="s">
        <v>45</v>
      </c>
      <c r="G165" s="25" t="s">
        <v>50</v>
      </c>
      <c r="H165" s="24">
        <v>44935</v>
      </c>
      <c r="I165" s="101">
        <v>0.45763888888888887</v>
      </c>
      <c r="J165" s="24">
        <v>44935</v>
      </c>
      <c r="K165" s="101">
        <v>0.4730787037037037</v>
      </c>
      <c r="L165" s="25">
        <v>1334</v>
      </c>
      <c r="M165" s="26">
        <f>Causas[[#This Row],[parada_duracion]]/60</f>
        <v>22.233333333333334</v>
      </c>
      <c r="N165" s="19" t="s">
        <v>62</v>
      </c>
      <c r="O165" s="16" t="s">
        <v>52</v>
      </c>
      <c r="P165" s="16">
        <f>WEEKNUM(Causas[[#This Row],[resolucion_fecha]],16)</f>
        <v>2</v>
      </c>
      <c r="Q165" s="16" t="str">
        <f>TEXT(Causas[[#This Row],[resolucion_fecha]],"MMMM")</f>
        <v>enero</v>
      </c>
      <c r="R165" s="16" t="str">
        <f t="shared" si="2"/>
        <v>M</v>
      </c>
      <c r="S165" s="16"/>
      <c r="T165" s="16" t="s">
        <v>53</v>
      </c>
      <c r="U165" s="16"/>
      <c r="V165" s="16"/>
      <c r="W165" s="16"/>
    </row>
    <row r="166" spans="1:23" customFormat="1" ht="32.25" hidden="1" customHeight="1" x14ac:dyDescent="0.25">
      <c r="A166" s="96">
        <v>134047</v>
      </c>
      <c r="B166" s="96" t="s">
        <v>42</v>
      </c>
      <c r="C166" s="96" t="s">
        <v>43</v>
      </c>
      <c r="D166" s="96" t="s">
        <v>80</v>
      </c>
      <c r="E166" s="97">
        <v>43405</v>
      </c>
      <c r="F166" s="96" t="s">
        <v>45</v>
      </c>
      <c r="G166" s="96" t="s">
        <v>50</v>
      </c>
      <c r="H166" s="97">
        <v>44935</v>
      </c>
      <c r="I166" s="23">
        <v>0.46925925925925926</v>
      </c>
      <c r="J166" s="97">
        <v>44935</v>
      </c>
      <c r="K166" s="23">
        <v>0.47076388888888893</v>
      </c>
      <c r="L166" s="96">
        <v>130</v>
      </c>
      <c r="M166" s="98">
        <f>Causas[[#This Row],[parada_duracion]]/60</f>
        <v>2.1666666666666665</v>
      </c>
      <c r="N166" s="18" t="s">
        <v>47</v>
      </c>
      <c r="O166" s="19" t="s">
        <v>47</v>
      </c>
      <c r="P166" s="99">
        <f>WEEKNUM(Causas[[#This Row],[resolucion_fecha]],16)</f>
        <v>2</v>
      </c>
      <c r="Q166" s="99" t="str">
        <f>TEXT(Causas[[#This Row],[resolucion_fecha]],"MMMM")</f>
        <v>enero</v>
      </c>
      <c r="R166" s="99" t="str">
        <f t="shared" si="2"/>
        <v>M</v>
      </c>
      <c r="S166" s="99"/>
      <c r="T166" s="18" t="s">
        <v>47</v>
      </c>
      <c r="U166" s="16"/>
      <c r="V166" s="99"/>
      <c r="W166" s="99"/>
    </row>
    <row r="167" spans="1:23" customFormat="1" hidden="1" x14ac:dyDescent="0.25">
      <c r="A167" s="96">
        <v>134048</v>
      </c>
      <c r="B167" s="96" t="s">
        <v>116</v>
      </c>
      <c r="C167" s="96" t="s">
        <v>43</v>
      </c>
      <c r="D167" s="96" t="s">
        <v>59</v>
      </c>
      <c r="E167" s="97">
        <v>44930</v>
      </c>
      <c r="F167" s="96" t="s">
        <v>124</v>
      </c>
      <c r="G167" s="96" t="s">
        <v>50</v>
      </c>
      <c r="H167" s="97">
        <v>44935</v>
      </c>
      <c r="I167" s="23">
        <v>0.47374999999999995</v>
      </c>
      <c r="J167" s="97">
        <v>44935</v>
      </c>
      <c r="K167" s="23">
        <v>0.48495370370370372</v>
      </c>
      <c r="L167" s="96">
        <v>968</v>
      </c>
      <c r="M167" s="98">
        <f>Causas[[#This Row],[parada_duracion]]/60</f>
        <v>16.133333333333333</v>
      </c>
      <c r="N167" s="18" t="s">
        <v>62</v>
      </c>
      <c r="O167" s="16" t="s">
        <v>52</v>
      </c>
      <c r="P167" s="99">
        <f>WEEKNUM(Causas[[#This Row],[resolucion_fecha]],16)</f>
        <v>2</v>
      </c>
      <c r="Q167" s="99" t="str">
        <f>TEXT(Causas[[#This Row],[resolucion_fecha]],"MMMM")</f>
        <v>enero</v>
      </c>
      <c r="R167" s="99" t="str">
        <f t="shared" si="2"/>
        <v>M</v>
      </c>
      <c r="S167" s="99"/>
      <c r="T167" s="16" t="s">
        <v>53</v>
      </c>
      <c r="U167" s="100"/>
      <c r="V167" s="99"/>
      <c r="W167" s="99"/>
    </row>
    <row r="168" spans="1:23" customFormat="1" hidden="1" x14ac:dyDescent="0.25">
      <c r="A168" s="25">
        <v>134049</v>
      </c>
      <c r="B168" s="25" t="s">
        <v>116</v>
      </c>
      <c r="C168" s="25" t="s">
        <v>43</v>
      </c>
      <c r="D168" s="25" t="s">
        <v>59</v>
      </c>
      <c r="E168" s="24">
        <v>44930</v>
      </c>
      <c r="F168" s="25" t="s">
        <v>124</v>
      </c>
      <c r="G168" s="25" t="s">
        <v>50</v>
      </c>
      <c r="H168" s="24">
        <v>44935</v>
      </c>
      <c r="I168" s="101">
        <v>0.48584490740740738</v>
      </c>
      <c r="J168" s="24">
        <v>44935</v>
      </c>
      <c r="K168" s="101">
        <v>0.49365740740740738</v>
      </c>
      <c r="L168" s="25">
        <v>675</v>
      </c>
      <c r="M168" s="26">
        <f>Causas[[#This Row],[parada_duracion]]/60</f>
        <v>11.25</v>
      </c>
      <c r="N168" s="19" t="s">
        <v>62</v>
      </c>
      <c r="O168" s="16" t="s">
        <v>52</v>
      </c>
      <c r="P168" s="16">
        <f>WEEKNUM(Causas[[#This Row],[resolucion_fecha]],16)</f>
        <v>2</v>
      </c>
      <c r="Q168" s="16" t="str">
        <f>TEXT(Causas[[#This Row],[resolucion_fecha]],"MMMM")</f>
        <v>enero</v>
      </c>
      <c r="R168" s="16" t="str">
        <f t="shared" si="2"/>
        <v>M</v>
      </c>
      <c r="S168" s="16"/>
      <c r="T168" s="16" t="s">
        <v>53</v>
      </c>
      <c r="U168" s="100"/>
      <c r="V168" s="16"/>
      <c r="W168" s="16"/>
    </row>
    <row r="169" spans="1:23" customFormat="1" hidden="1" x14ac:dyDescent="0.25">
      <c r="A169" s="25">
        <v>134052</v>
      </c>
      <c r="B169" s="25" t="s">
        <v>89</v>
      </c>
      <c r="C169" s="25" t="s">
        <v>43</v>
      </c>
      <c r="D169" s="25" t="s">
        <v>90</v>
      </c>
      <c r="E169" s="24">
        <v>44263</v>
      </c>
      <c r="F169" s="25" t="s">
        <v>56</v>
      </c>
      <c r="G169" s="25" t="s">
        <v>46</v>
      </c>
      <c r="H169" s="24">
        <v>44935</v>
      </c>
      <c r="I169" s="101">
        <v>0.50151620370370364</v>
      </c>
      <c r="J169" s="24">
        <v>44935</v>
      </c>
      <c r="K169" s="101">
        <v>0.57526620370370374</v>
      </c>
      <c r="L169" s="25">
        <v>6372</v>
      </c>
      <c r="M169" s="26">
        <f>Causas[[#This Row],[parada_duracion]]/60</f>
        <v>106.2</v>
      </c>
      <c r="N169" s="19" t="s">
        <v>49</v>
      </c>
      <c r="O169" s="19" t="s">
        <v>49</v>
      </c>
      <c r="P169" s="16">
        <f>WEEKNUM(Causas[[#This Row],[resolucion_fecha]],16)</f>
        <v>2</v>
      </c>
      <c r="Q169" s="16" t="str">
        <f>TEXT(Causas[[#This Row],[resolucion_fecha]],"MMMM")</f>
        <v>enero</v>
      </c>
      <c r="R169" s="16" t="str">
        <f t="shared" si="2"/>
        <v>M</v>
      </c>
      <c r="S169" s="19" t="s">
        <v>49</v>
      </c>
      <c r="T169" s="19" t="s">
        <v>49</v>
      </c>
      <c r="U169" s="19" t="s">
        <v>49</v>
      </c>
      <c r="V169" s="19" t="s">
        <v>49</v>
      </c>
      <c r="W169" s="19" t="s">
        <v>49</v>
      </c>
    </row>
    <row r="170" spans="1:23" customFormat="1" hidden="1" x14ac:dyDescent="0.25">
      <c r="A170" s="25">
        <v>134054</v>
      </c>
      <c r="B170" s="25" t="s">
        <v>54</v>
      </c>
      <c r="C170" s="25" t="s">
        <v>43</v>
      </c>
      <c r="D170" s="25" t="s">
        <v>55</v>
      </c>
      <c r="E170" s="24">
        <v>44120</v>
      </c>
      <c r="F170" s="25" t="s">
        <v>56</v>
      </c>
      <c r="G170" s="25" t="s">
        <v>50</v>
      </c>
      <c r="H170" s="24">
        <v>44935</v>
      </c>
      <c r="I170" s="101">
        <v>0.52263888888888888</v>
      </c>
      <c r="J170" s="24">
        <v>44935</v>
      </c>
      <c r="K170" s="101">
        <v>0.61967592592592591</v>
      </c>
      <c r="L170" s="25">
        <v>8384</v>
      </c>
      <c r="M170" s="26">
        <f>Causas[[#This Row],[parada_duracion]]/60</f>
        <v>139.73333333333332</v>
      </c>
      <c r="N170" s="18" t="s">
        <v>62</v>
      </c>
      <c r="O170" s="99" t="s">
        <v>52</v>
      </c>
      <c r="P170" s="16">
        <f>WEEKNUM(Causas[[#This Row],[resolucion_fecha]],16)</f>
        <v>2</v>
      </c>
      <c r="Q170" s="16" t="str">
        <f>TEXT(Causas[[#This Row],[resolucion_fecha]],"MMMM")</f>
        <v>enero</v>
      </c>
      <c r="R170" s="16" t="str">
        <f t="shared" si="2"/>
        <v>M</v>
      </c>
      <c r="S170" s="16"/>
      <c r="T170" s="99" t="s">
        <v>53</v>
      </c>
      <c r="U170" s="16"/>
      <c r="V170" s="16"/>
      <c r="W170" s="16"/>
    </row>
    <row r="171" spans="1:23" customFormat="1" hidden="1" x14ac:dyDescent="0.25">
      <c r="A171" s="96">
        <v>134064</v>
      </c>
      <c r="B171" s="96" t="s">
        <v>84</v>
      </c>
      <c r="C171" s="96" t="s">
        <v>43</v>
      </c>
      <c r="D171" s="96" t="s">
        <v>68</v>
      </c>
      <c r="E171" s="97">
        <v>44012</v>
      </c>
      <c r="F171" s="96" t="s">
        <v>56</v>
      </c>
      <c r="G171" s="96" t="s">
        <v>46</v>
      </c>
      <c r="H171" s="97">
        <v>44935</v>
      </c>
      <c r="I171" s="23">
        <v>0.59674768518518517</v>
      </c>
      <c r="J171" s="97">
        <v>44935</v>
      </c>
      <c r="K171" s="23">
        <v>0.73190972222222228</v>
      </c>
      <c r="L171" s="96">
        <v>11678</v>
      </c>
      <c r="M171" s="98">
        <f>Causas[[#This Row],[parada_duracion]]/60</f>
        <v>194.63333333333333</v>
      </c>
      <c r="N171" s="18" t="s">
        <v>160</v>
      </c>
      <c r="O171" s="16" t="s">
        <v>52</v>
      </c>
      <c r="P171" s="99">
        <f>WEEKNUM(Causas[[#This Row],[resolucion_fecha]],16)</f>
        <v>2</v>
      </c>
      <c r="Q171" s="99" t="str">
        <f>TEXT(Causas[[#This Row],[resolucion_fecha]],"MMMM")</f>
        <v>enero</v>
      </c>
      <c r="R171" s="99" t="str">
        <f t="shared" si="2"/>
        <v>T</v>
      </c>
      <c r="S171" s="99"/>
      <c r="T171" s="16" t="s">
        <v>53</v>
      </c>
      <c r="U171" s="16"/>
      <c r="V171" s="99"/>
      <c r="W171" s="99"/>
    </row>
    <row r="172" spans="1:23" customFormat="1" hidden="1" x14ac:dyDescent="0.25">
      <c r="A172" s="25">
        <v>134065</v>
      </c>
      <c r="B172" s="25" t="s">
        <v>111</v>
      </c>
      <c r="C172" s="25" t="s">
        <v>43</v>
      </c>
      <c r="D172" s="25" t="s">
        <v>161</v>
      </c>
      <c r="E172" s="24">
        <v>43809</v>
      </c>
      <c r="F172" s="25" t="s">
        <v>56</v>
      </c>
      <c r="G172" s="25" t="s">
        <v>46</v>
      </c>
      <c r="H172" s="24">
        <v>44935</v>
      </c>
      <c r="I172" s="101">
        <v>0.5970833333333333</v>
      </c>
      <c r="J172" s="24">
        <v>44935</v>
      </c>
      <c r="K172" s="101">
        <v>0.60618055555555561</v>
      </c>
      <c r="L172" s="25">
        <v>786</v>
      </c>
      <c r="M172" s="26">
        <f>Causas[[#This Row],[parada_duracion]]/60</f>
        <v>13.1</v>
      </c>
      <c r="N172" s="19" t="s">
        <v>162</v>
      </c>
      <c r="O172" s="16" t="s">
        <v>52</v>
      </c>
      <c r="P172" s="16">
        <f>WEEKNUM(Causas[[#This Row],[resolucion_fecha]],16)</f>
        <v>2</v>
      </c>
      <c r="Q172" s="16" t="str">
        <f>TEXT(Causas[[#This Row],[resolucion_fecha]],"MMMM")</f>
        <v>enero</v>
      </c>
      <c r="R172" s="16" t="str">
        <f t="shared" si="2"/>
        <v>T</v>
      </c>
      <c r="S172" s="16"/>
      <c r="T172" s="99" t="s">
        <v>53</v>
      </c>
      <c r="U172" s="100"/>
      <c r="V172" s="16"/>
      <c r="W172" s="16"/>
    </row>
    <row r="173" spans="1:23" customFormat="1" hidden="1" x14ac:dyDescent="0.25">
      <c r="A173" s="96">
        <v>134068</v>
      </c>
      <c r="B173" s="96" t="s">
        <v>66</v>
      </c>
      <c r="C173" s="96" t="s">
        <v>43</v>
      </c>
      <c r="D173" s="96" t="s">
        <v>82</v>
      </c>
      <c r="E173" s="97">
        <v>43405</v>
      </c>
      <c r="F173" s="96" t="s">
        <v>45</v>
      </c>
      <c r="G173" s="96" t="s">
        <v>46</v>
      </c>
      <c r="H173" s="97">
        <v>44935</v>
      </c>
      <c r="I173" s="23">
        <v>0.61568287037037039</v>
      </c>
      <c r="J173" s="97">
        <v>44935</v>
      </c>
      <c r="K173" s="23">
        <v>0.66487268518518516</v>
      </c>
      <c r="L173" s="96">
        <v>4250</v>
      </c>
      <c r="M173" s="98">
        <f>Causas[[#This Row],[parada_duracion]]/60</f>
        <v>70.833333333333329</v>
      </c>
      <c r="N173" s="18" t="s">
        <v>62</v>
      </c>
      <c r="O173" s="16" t="s">
        <v>52</v>
      </c>
      <c r="P173" s="99">
        <f>WEEKNUM(Causas[[#This Row],[resolucion_fecha]],16)</f>
        <v>2</v>
      </c>
      <c r="Q173" s="99" t="str">
        <f>TEXT(Causas[[#This Row],[resolucion_fecha]],"MMMM")</f>
        <v>enero</v>
      </c>
      <c r="R173" s="99" t="str">
        <f t="shared" si="2"/>
        <v>T</v>
      </c>
      <c r="S173" s="99"/>
      <c r="T173" s="16" t="s">
        <v>53</v>
      </c>
      <c r="U173" s="16"/>
      <c r="V173" s="99"/>
      <c r="W173" s="99"/>
    </row>
    <row r="174" spans="1:23" customFormat="1" hidden="1" x14ac:dyDescent="0.25">
      <c r="A174" s="25">
        <v>134069</v>
      </c>
      <c r="B174" s="25" t="s">
        <v>89</v>
      </c>
      <c r="C174" s="25" t="s">
        <v>43</v>
      </c>
      <c r="D174" s="25" t="s">
        <v>90</v>
      </c>
      <c r="E174" s="24">
        <v>44263</v>
      </c>
      <c r="F174" s="25" t="s">
        <v>56</v>
      </c>
      <c r="G174" s="25" t="s">
        <v>46</v>
      </c>
      <c r="H174" s="24">
        <v>44935</v>
      </c>
      <c r="I174" s="101">
        <v>0.61798611111111112</v>
      </c>
      <c r="J174" s="24">
        <v>44935</v>
      </c>
      <c r="K174" s="101">
        <v>0.64819444444444441</v>
      </c>
      <c r="L174" s="25">
        <v>2610</v>
      </c>
      <c r="M174" s="26">
        <f>Causas[[#This Row],[parada_duracion]]/60</f>
        <v>43.5</v>
      </c>
      <c r="N174" s="18" t="s">
        <v>49</v>
      </c>
      <c r="O174" s="19" t="s">
        <v>49</v>
      </c>
      <c r="P174" s="16">
        <f>WEEKNUM(Causas[[#This Row],[resolucion_fecha]],16)</f>
        <v>2</v>
      </c>
      <c r="Q174" s="16" t="str">
        <f>TEXT(Causas[[#This Row],[resolucion_fecha]],"MMMM")</f>
        <v>enero</v>
      </c>
      <c r="R174" s="16" t="str">
        <f t="shared" si="2"/>
        <v>T</v>
      </c>
      <c r="S174" s="19" t="s">
        <v>49</v>
      </c>
      <c r="T174" s="19" t="s">
        <v>49</v>
      </c>
      <c r="U174" s="19" t="s">
        <v>49</v>
      </c>
      <c r="V174" s="19" t="s">
        <v>49</v>
      </c>
      <c r="W174" s="19" t="s">
        <v>49</v>
      </c>
    </row>
    <row r="175" spans="1:23" customFormat="1" hidden="1" x14ac:dyDescent="0.25">
      <c r="A175" s="25">
        <v>134071</v>
      </c>
      <c r="B175" s="25" t="s">
        <v>54</v>
      </c>
      <c r="C175" s="25" t="s">
        <v>43</v>
      </c>
      <c r="D175" s="25" t="s">
        <v>55</v>
      </c>
      <c r="E175" s="24">
        <v>44120</v>
      </c>
      <c r="F175" s="25" t="s">
        <v>56</v>
      </c>
      <c r="G175" s="25" t="s">
        <v>50</v>
      </c>
      <c r="H175" s="24">
        <v>44935</v>
      </c>
      <c r="I175" s="101">
        <v>0.61974537037037036</v>
      </c>
      <c r="J175" s="24">
        <v>44935</v>
      </c>
      <c r="K175" s="101">
        <v>0.65795138888888893</v>
      </c>
      <c r="L175" s="25">
        <v>3301</v>
      </c>
      <c r="M175" s="26">
        <f>Causas[[#This Row],[parada_duracion]]/60</f>
        <v>55.016666666666666</v>
      </c>
      <c r="N175" s="18" t="s">
        <v>62</v>
      </c>
      <c r="O175" s="99" t="s">
        <v>52</v>
      </c>
      <c r="P175" s="16">
        <f>WEEKNUM(Causas[[#This Row],[resolucion_fecha]],16)</f>
        <v>2</v>
      </c>
      <c r="Q175" s="16" t="str">
        <f>TEXT(Causas[[#This Row],[resolucion_fecha]],"MMMM")</f>
        <v>enero</v>
      </c>
      <c r="R175" s="16" t="str">
        <f t="shared" si="2"/>
        <v>T</v>
      </c>
      <c r="S175" s="16"/>
      <c r="T175" s="99" t="s">
        <v>53</v>
      </c>
      <c r="U175" s="16"/>
      <c r="V175" s="16"/>
      <c r="W175" s="16"/>
    </row>
    <row r="176" spans="1:23" customFormat="1" hidden="1" x14ac:dyDescent="0.25">
      <c r="A176" s="25">
        <v>134075</v>
      </c>
      <c r="B176" s="25" t="s">
        <v>163</v>
      </c>
      <c r="C176" s="25" t="s">
        <v>43</v>
      </c>
      <c r="D176" s="25" t="s">
        <v>164</v>
      </c>
      <c r="E176" s="24">
        <v>43405</v>
      </c>
      <c r="F176" s="25" t="s">
        <v>45</v>
      </c>
      <c r="G176" s="25" t="s">
        <v>50</v>
      </c>
      <c r="H176" s="24">
        <v>44935</v>
      </c>
      <c r="I176" s="101">
        <v>0.62733796296296296</v>
      </c>
      <c r="J176" s="24">
        <v>44935</v>
      </c>
      <c r="K176" s="101">
        <v>0.62819444444444439</v>
      </c>
      <c r="L176" s="25">
        <v>74</v>
      </c>
      <c r="M176" s="26">
        <f>Causas[[#This Row],[parada_duracion]]/60</f>
        <v>1.2333333333333334</v>
      </c>
      <c r="N176" s="18" t="s">
        <v>47</v>
      </c>
      <c r="O176" s="19" t="s">
        <v>47</v>
      </c>
      <c r="P176" s="16">
        <f>WEEKNUM(Causas[[#This Row],[resolucion_fecha]],16)</f>
        <v>2</v>
      </c>
      <c r="Q176" s="16" t="str">
        <f>TEXT(Causas[[#This Row],[resolucion_fecha]],"MMMM")</f>
        <v>enero</v>
      </c>
      <c r="R176" s="16" t="str">
        <f t="shared" si="2"/>
        <v>T</v>
      </c>
      <c r="S176" s="16"/>
      <c r="T176" s="18" t="s">
        <v>47</v>
      </c>
      <c r="U176" s="16"/>
      <c r="V176" s="16"/>
      <c r="W176" s="16"/>
    </row>
    <row r="177" spans="1:23" customFormat="1" hidden="1" x14ac:dyDescent="0.25">
      <c r="A177" s="96">
        <v>134077</v>
      </c>
      <c r="B177" s="96" t="s">
        <v>66</v>
      </c>
      <c r="C177" s="96" t="s">
        <v>43</v>
      </c>
      <c r="D177" s="96" t="s">
        <v>102</v>
      </c>
      <c r="E177" s="97">
        <v>43746</v>
      </c>
      <c r="F177" s="96" t="s">
        <v>56</v>
      </c>
      <c r="G177" s="96" t="s">
        <v>46</v>
      </c>
      <c r="H177" s="97">
        <v>44935</v>
      </c>
      <c r="I177" s="23">
        <v>0.62893518518518521</v>
      </c>
      <c r="J177" s="97">
        <v>44935</v>
      </c>
      <c r="K177" s="23">
        <v>0.66896990740740747</v>
      </c>
      <c r="L177" s="96">
        <v>3459</v>
      </c>
      <c r="M177" s="98">
        <f>Causas[[#This Row],[parada_duracion]]/60</f>
        <v>57.65</v>
      </c>
      <c r="N177" s="19" t="s">
        <v>62</v>
      </c>
      <c r="O177" s="16" t="s">
        <v>52</v>
      </c>
      <c r="P177" s="99">
        <f>WEEKNUM(Causas[[#This Row],[resolucion_fecha]],16)</f>
        <v>2</v>
      </c>
      <c r="Q177" s="99" t="str">
        <f>TEXT(Causas[[#This Row],[resolucion_fecha]],"MMMM")</f>
        <v>enero</v>
      </c>
      <c r="R177" s="99" t="str">
        <f t="shared" si="2"/>
        <v>T</v>
      </c>
      <c r="S177" s="99"/>
      <c r="T177" s="16" t="s">
        <v>53</v>
      </c>
      <c r="U177" s="16"/>
      <c r="V177" s="99"/>
      <c r="W177" s="99"/>
    </row>
    <row r="178" spans="1:23" customFormat="1" x14ac:dyDescent="0.25">
      <c r="A178" s="96">
        <v>134078</v>
      </c>
      <c r="B178" s="96" t="s">
        <v>42</v>
      </c>
      <c r="C178" s="96" t="s">
        <v>43</v>
      </c>
      <c r="D178" s="96" t="s">
        <v>67</v>
      </c>
      <c r="E178" s="97">
        <v>43405</v>
      </c>
      <c r="F178" s="96" t="s">
        <v>45</v>
      </c>
      <c r="G178" s="96" t="s">
        <v>46</v>
      </c>
      <c r="H178" s="97">
        <v>44935</v>
      </c>
      <c r="I178" s="23">
        <v>0.6289583333333334</v>
      </c>
      <c r="J178" s="97">
        <v>44935</v>
      </c>
      <c r="K178" s="23">
        <v>0.65746527777777775</v>
      </c>
      <c r="L178" s="96">
        <v>2463</v>
      </c>
      <c r="M178" s="98">
        <f>Causas[[#This Row],[parada_duracion]]/60</f>
        <v>41.05</v>
      </c>
      <c r="N178" s="18" t="s">
        <v>165</v>
      </c>
      <c r="O178" s="16" t="s">
        <v>52</v>
      </c>
      <c r="P178" s="99">
        <f>WEEKNUM(Causas[[#This Row],[resolucion_fecha]],16)</f>
        <v>2</v>
      </c>
      <c r="Q178" s="99" t="str">
        <f>TEXT(Causas[[#This Row],[resolucion_fecha]],"MMMM")</f>
        <v>enero</v>
      </c>
      <c r="R178" s="99" t="str">
        <f t="shared" si="2"/>
        <v>T</v>
      </c>
      <c r="S178" s="99"/>
      <c r="T178" s="16" t="s">
        <v>53</v>
      </c>
      <c r="U178" s="100"/>
      <c r="V178" s="99"/>
      <c r="W178" s="99"/>
    </row>
    <row r="179" spans="1:23" customFormat="1" hidden="1" x14ac:dyDescent="0.25">
      <c r="A179" s="25">
        <v>134079</v>
      </c>
      <c r="B179" s="25" t="s">
        <v>116</v>
      </c>
      <c r="C179" s="25" t="s">
        <v>43</v>
      </c>
      <c r="D179" s="25" t="s">
        <v>166</v>
      </c>
      <c r="E179" s="24">
        <v>43405</v>
      </c>
      <c r="F179" s="25" t="s">
        <v>45</v>
      </c>
      <c r="G179" s="25" t="s">
        <v>46</v>
      </c>
      <c r="H179" s="24">
        <v>44935</v>
      </c>
      <c r="I179" s="101">
        <v>0.63295138888888891</v>
      </c>
      <c r="J179" s="24">
        <v>44935</v>
      </c>
      <c r="K179" s="101">
        <v>0.65364583333333337</v>
      </c>
      <c r="L179" s="25">
        <v>1788</v>
      </c>
      <c r="M179" s="26">
        <f>Causas[[#This Row],[parada_duracion]]/60</f>
        <v>29.8</v>
      </c>
      <c r="N179" s="19" t="s">
        <v>167</v>
      </c>
      <c r="O179" s="16" t="s">
        <v>52</v>
      </c>
      <c r="P179" s="16">
        <f>WEEKNUM(Causas[[#This Row],[resolucion_fecha]],16)</f>
        <v>2</v>
      </c>
      <c r="Q179" s="16" t="str">
        <f>TEXT(Causas[[#This Row],[resolucion_fecha]],"MMMM")</f>
        <v>enero</v>
      </c>
      <c r="R179" s="16" t="str">
        <f t="shared" si="2"/>
        <v>T</v>
      </c>
      <c r="S179" s="16"/>
      <c r="T179" s="99" t="s">
        <v>53</v>
      </c>
      <c r="U179" s="100"/>
      <c r="V179" s="16"/>
      <c r="W179" s="16"/>
    </row>
    <row r="180" spans="1:23" customFormat="1" hidden="1" x14ac:dyDescent="0.25">
      <c r="A180" s="96">
        <v>134081</v>
      </c>
      <c r="B180" s="96" t="s">
        <v>163</v>
      </c>
      <c r="C180" s="96" t="s">
        <v>43</v>
      </c>
      <c r="D180" s="96" t="s">
        <v>164</v>
      </c>
      <c r="E180" s="97">
        <v>43405</v>
      </c>
      <c r="F180" s="96" t="s">
        <v>45</v>
      </c>
      <c r="G180" s="96" t="s">
        <v>50</v>
      </c>
      <c r="H180" s="97">
        <v>44935</v>
      </c>
      <c r="I180" s="23">
        <v>0.64059027777777777</v>
      </c>
      <c r="J180" s="97">
        <v>44935</v>
      </c>
      <c r="K180" s="23">
        <v>0.66351851851851851</v>
      </c>
      <c r="L180" s="96">
        <v>1981</v>
      </c>
      <c r="M180" s="98">
        <f>Causas[[#This Row],[parada_duracion]]/60</f>
        <v>33.016666666666666</v>
      </c>
      <c r="N180" s="18" t="s">
        <v>168</v>
      </c>
      <c r="O180" s="99" t="s">
        <v>52</v>
      </c>
      <c r="P180" s="99">
        <f>WEEKNUM(Causas[[#This Row],[resolucion_fecha]],16)</f>
        <v>2</v>
      </c>
      <c r="Q180" s="99" t="str">
        <f>TEXT(Causas[[#This Row],[resolucion_fecha]],"MMMM")</f>
        <v>enero</v>
      </c>
      <c r="R180" s="99" t="str">
        <f t="shared" si="2"/>
        <v>T</v>
      </c>
      <c r="S180" s="99"/>
      <c r="T180" s="99" t="s">
        <v>53</v>
      </c>
      <c r="U180" s="16"/>
      <c r="V180" s="99"/>
      <c r="W180" s="99"/>
    </row>
    <row r="181" spans="1:23" customFormat="1" hidden="1" x14ac:dyDescent="0.25">
      <c r="A181" s="25">
        <v>134082</v>
      </c>
      <c r="B181" s="25" t="s">
        <v>42</v>
      </c>
      <c r="C181" s="25" t="s">
        <v>43</v>
      </c>
      <c r="D181" s="25" t="s">
        <v>80</v>
      </c>
      <c r="E181" s="24">
        <v>43405</v>
      </c>
      <c r="F181" s="25" t="s">
        <v>45</v>
      </c>
      <c r="G181" s="25" t="s">
        <v>46</v>
      </c>
      <c r="H181" s="24">
        <v>44935</v>
      </c>
      <c r="I181" s="101">
        <v>0.65719907407407407</v>
      </c>
      <c r="J181" s="24">
        <v>44935</v>
      </c>
      <c r="K181" s="101">
        <v>0.69644675925925925</v>
      </c>
      <c r="L181" s="25">
        <v>3391</v>
      </c>
      <c r="M181" s="26">
        <f>Causas[[#This Row],[parada_duracion]]/60</f>
        <v>56.516666666666666</v>
      </c>
      <c r="N181" s="19" t="s">
        <v>165</v>
      </c>
      <c r="O181" s="16" t="s">
        <v>52</v>
      </c>
      <c r="P181" s="16">
        <f>WEEKNUM(Causas[[#This Row],[resolucion_fecha]],16)</f>
        <v>2</v>
      </c>
      <c r="Q181" s="16" t="str">
        <f>TEXT(Causas[[#This Row],[resolucion_fecha]],"MMMM")</f>
        <v>enero</v>
      </c>
      <c r="R181" s="16" t="str">
        <f t="shared" si="2"/>
        <v>T</v>
      </c>
      <c r="S181" s="16"/>
      <c r="T181" s="16" t="s">
        <v>53</v>
      </c>
      <c r="U181" s="100"/>
      <c r="V181" s="16"/>
      <c r="W181" s="16"/>
    </row>
    <row r="182" spans="1:23" customFormat="1" hidden="1" x14ac:dyDescent="0.25">
      <c r="A182" s="25">
        <v>134085</v>
      </c>
      <c r="B182" s="25" t="s">
        <v>169</v>
      </c>
      <c r="C182" s="25" t="s">
        <v>43</v>
      </c>
      <c r="D182" s="25" t="s">
        <v>82</v>
      </c>
      <c r="E182" s="24">
        <v>44756</v>
      </c>
      <c r="F182" s="25" t="s">
        <v>140</v>
      </c>
      <c r="G182" s="25" t="s">
        <v>46</v>
      </c>
      <c r="H182" s="24">
        <v>44935</v>
      </c>
      <c r="I182" s="101">
        <v>0.69221064814814814</v>
      </c>
      <c r="J182" s="24">
        <v>44935</v>
      </c>
      <c r="K182" s="101">
        <v>0.71056712962962953</v>
      </c>
      <c r="L182" s="25">
        <v>1586</v>
      </c>
      <c r="M182" s="26">
        <f>Causas[[#This Row],[parada_duracion]]/60</f>
        <v>26.433333333333334</v>
      </c>
      <c r="N182" s="19" t="s">
        <v>62</v>
      </c>
      <c r="O182" s="16" t="s">
        <v>52</v>
      </c>
      <c r="P182" s="16">
        <f>WEEKNUM(Causas[[#This Row],[resolucion_fecha]],16)</f>
        <v>2</v>
      </c>
      <c r="Q182" s="16" t="str">
        <f>TEXT(Causas[[#This Row],[resolucion_fecha]],"MMMM")</f>
        <v>enero</v>
      </c>
      <c r="R182" s="16" t="str">
        <f t="shared" si="2"/>
        <v>T</v>
      </c>
      <c r="S182" s="16"/>
      <c r="T182" s="16" t="s">
        <v>53</v>
      </c>
      <c r="U182" s="16"/>
      <c r="V182" s="16"/>
      <c r="W182" s="16"/>
    </row>
    <row r="183" spans="1:23" customFormat="1" hidden="1" x14ac:dyDescent="0.25">
      <c r="A183" s="25">
        <v>134092</v>
      </c>
      <c r="B183" s="25" t="s">
        <v>169</v>
      </c>
      <c r="C183" s="25" t="s">
        <v>43</v>
      </c>
      <c r="D183" s="25" t="s">
        <v>82</v>
      </c>
      <c r="E183" s="24">
        <v>44756</v>
      </c>
      <c r="F183" s="25" t="s">
        <v>140</v>
      </c>
      <c r="G183" s="25" t="s">
        <v>46</v>
      </c>
      <c r="H183" s="24">
        <v>44935</v>
      </c>
      <c r="I183" s="101">
        <v>0.72193287037037035</v>
      </c>
      <c r="J183" s="24">
        <v>44935</v>
      </c>
      <c r="K183" s="101">
        <v>0.7276273148148148</v>
      </c>
      <c r="L183" s="25">
        <v>492</v>
      </c>
      <c r="M183" s="26">
        <f>Causas[[#This Row],[parada_duracion]]/60</f>
        <v>8.1999999999999993</v>
      </c>
      <c r="N183" s="18" t="s">
        <v>47</v>
      </c>
      <c r="O183" s="19" t="s">
        <v>47</v>
      </c>
      <c r="P183" s="16">
        <f>WEEKNUM(Causas[[#This Row],[resolucion_fecha]],16)</f>
        <v>2</v>
      </c>
      <c r="Q183" s="16" t="str">
        <f>TEXT(Causas[[#This Row],[resolucion_fecha]],"MMMM")</f>
        <v>enero</v>
      </c>
      <c r="R183" s="16" t="str">
        <f t="shared" si="2"/>
        <v>T</v>
      </c>
      <c r="S183" s="16"/>
      <c r="T183" s="18" t="s">
        <v>47</v>
      </c>
      <c r="U183" s="16"/>
      <c r="V183" s="16"/>
      <c r="W183" s="16"/>
    </row>
    <row r="184" spans="1:23" customFormat="1" x14ac:dyDescent="0.25">
      <c r="A184" s="25">
        <v>134095</v>
      </c>
      <c r="B184" s="25" t="s">
        <v>42</v>
      </c>
      <c r="C184" s="25" t="s">
        <v>43</v>
      </c>
      <c r="D184" s="25" t="s">
        <v>67</v>
      </c>
      <c r="E184" s="24">
        <v>43405</v>
      </c>
      <c r="F184" s="25" t="s">
        <v>45</v>
      </c>
      <c r="G184" s="25" t="s">
        <v>46</v>
      </c>
      <c r="H184" s="24">
        <v>44935</v>
      </c>
      <c r="I184" s="101">
        <v>0.73526620370370377</v>
      </c>
      <c r="J184" s="24">
        <v>44935</v>
      </c>
      <c r="K184" s="101">
        <v>0.73719907407407403</v>
      </c>
      <c r="L184" s="25">
        <v>167</v>
      </c>
      <c r="M184" s="26">
        <f>Causas[[#This Row],[parada_duracion]]/60</f>
        <v>2.7833333333333332</v>
      </c>
      <c r="N184" s="18" t="s">
        <v>47</v>
      </c>
      <c r="O184" s="19" t="s">
        <v>47</v>
      </c>
      <c r="P184" s="16">
        <f>WEEKNUM(Causas[[#This Row],[resolucion_fecha]],16)</f>
        <v>2</v>
      </c>
      <c r="Q184" s="16" t="str">
        <f>TEXT(Causas[[#This Row],[resolucion_fecha]],"MMMM")</f>
        <v>enero</v>
      </c>
      <c r="R184" s="16" t="str">
        <f t="shared" si="2"/>
        <v>T</v>
      </c>
      <c r="S184" s="16"/>
      <c r="T184" s="18" t="s">
        <v>47</v>
      </c>
      <c r="U184" s="16"/>
      <c r="V184" s="16"/>
      <c r="W184" s="16"/>
    </row>
    <row r="185" spans="1:23" customFormat="1" hidden="1" x14ac:dyDescent="0.25">
      <c r="A185" s="25">
        <v>134099</v>
      </c>
      <c r="B185" s="25" t="s">
        <v>66</v>
      </c>
      <c r="C185" s="25" t="s">
        <v>43</v>
      </c>
      <c r="D185" s="25" t="s">
        <v>102</v>
      </c>
      <c r="E185" s="24">
        <v>43746</v>
      </c>
      <c r="F185" s="25" t="s">
        <v>56</v>
      </c>
      <c r="G185" s="25" t="s">
        <v>50</v>
      </c>
      <c r="H185" s="24">
        <v>44935</v>
      </c>
      <c r="I185" s="101">
        <v>0.75434027777777779</v>
      </c>
      <c r="J185" s="24">
        <v>44935</v>
      </c>
      <c r="K185" s="101">
        <v>0.75732638888888892</v>
      </c>
      <c r="L185" s="25">
        <v>258</v>
      </c>
      <c r="M185" s="26">
        <f>Causas[[#This Row],[parada_duracion]]/60</f>
        <v>4.3</v>
      </c>
      <c r="N185" s="18" t="s">
        <v>47</v>
      </c>
      <c r="O185" s="19" t="s">
        <v>47</v>
      </c>
      <c r="P185" s="16">
        <f>WEEKNUM(Causas[[#This Row],[resolucion_fecha]],16)</f>
        <v>2</v>
      </c>
      <c r="Q185" s="16" t="str">
        <f>TEXT(Causas[[#This Row],[resolucion_fecha]],"MMMM")</f>
        <v>enero</v>
      </c>
      <c r="R185" s="16" t="str">
        <f t="shared" si="2"/>
        <v>T</v>
      </c>
      <c r="S185" s="16"/>
      <c r="T185" s="18" t="s">
        <v>47</v>
      </c>
      <c r="U185" s="16"/>
      <c r="V185" s="16"/>
      <c r="W185" s="16"/>
    </row>
    <row r="186" spans="1:23" customFormat="1" hidden="1" x14ac:dyDescent="0.25">
      <c r="A186" s="25">
        <v>134103</v>
      </c>
      <c r="B186" s="25" t="s">
        <v>66</v>
      </c>
      <c r="C186" s="25" t="s">
        <v>43</v>
      </c>
      <c r="D186" s="25" t="s">
        <v>82</v>
      </c>
      <c r="E186" s="24">
        <v>43405</v>
      </c>
      <c r="F186" s="25" t="s">
        <v>45</v>
      </c>
      <c r="G186" s="25" t="s">
        <v>46</v>
      </c>
      <c r="H186" s="24">
        <v>44935</v>
      </c>
      <c r="I186" s="101">
        <v>0.76890046296296299</v>
      </c>
      <c r="J186" s="24">
        <v>44935</v>
      </c>
      <c r="K186" s="101">
        <v>0.77925925925925921</v>
      </c>
      <c r="L186" s="25">
        <v>895</v>
      </c>
      <c r="M186" s="26">
        <f>Causas[[#This Row],[parada_duracion]]/60</f>
        <v>14.916666666666666</v>
      </c>
      <c r="N186" s="19" t="s">
        <v>62</v>
      </c>
      <c r="O186" s="16" t="s">
        <v>52</v>
      </c>
      <c r="P186" s="16">
        <f>WEEKNUM(Causas[[#This Row],[resolucion_fecha]],16)</f>
        <v>2</v>
      </c>
      <c r="Q186" s="16" t="str">
        <f>TEXT(Causas[[#This Row],[resolucion_fecha]],"MMMM")</f>
        <v>enero</v>
      </c>
      <c r="R186" s="16" t="str">
        <f t="shared" si="2"/>
        <v>T</v>
      </c>
      <c r="S186" s="16"/>
      <c r="T186" s="16" t="s">
        <v>53</v>
      </c>
      <c r="U186" s="16"/>
      <c r="V186" s="16"/>
      <c r="W186" s="16"/>
    </row>
    <row r="187" spans="1:23" customFormat="1" x14ac:dyDescent="0.25">
      <c r="A187" s="25">
        <v>134105</v>
      </c>
      <c r="B187" s="25" t="s">
        <v>42</v>
      </c>
      <c r="C187" s="25" t="s">
        <v>43</v>
      </c>
      <c r="D187" s="25" t="s">
        <v>67</v>
      </c>
      <c r="E187" s="24">
        <v>43405</v>
      </c>
      <c r="F187" s="25" t="s">
        <v>45</v>
      </c>
      <c r="G187" s="25" t="s">
        <v>46</v>
      </c>
      <c r="H187" s="24">
        <v>44935</v>
      </c>
      <c r="I187" s="101">
        <v>0.77284722222222213</v>
      </c>
      <c r="J187" s="24">
        <v>44935</v>
      </c>
      <c r="K187" s="101">
        <v>0.77405092592592595</v>
      </c>
      <c r="L187" s="25">
        <v>104</v>
      </c>
      <c r="M187" s="26">
        <f>Causas[[#This Row],[parada_duracion]]/60</f>
        <v>1.7333333333333334</v>
      </c>
      <c r="N187" s="18" t="s">
        <v>47</v>
      </c>
      <c r="O187" s="19" t="s">
        <v>47</v>
      </c>
      <c r="P187" s="16">
        <f>WEEKNUM(Causas[[#This Row],[resolucion_fecha]],16)</f>
        <v>2</v>
      </c>
      <c r="Q187" s="16" t="str">
        <f>TEXT(Causas[[#This Row],[resolucion_fecha]],"MMMM")</f>
        <v>enero</v>
      </c>
      <c r="R187" s="16" t="str">
        <f t="shared" si="2"/>
        <v>T</v>
      </c>
      <c r="S187" s="16"/>
      <c r="T187" s="18" t="s">
        <v>47</v>
      </c>
      <c r="U187" s="16"/>
      <c r="V187" s="16"/>
      <c r="W187" s="16"/>
    </row>
    <row r="188" spans="1:23" customFormat="1" hidden="1" x14ac:dyDescent="0.25">
      <c r="A188" s="96">
        <v>134107</v>
      </c>
      <c r="B188" s="96" t="s">
        <v>58</v>
      </c>
      <c r="C188" s="96" t="s">
        <v>43</v>
      </c>
      <c r="D188" s="96" t="s">
        <v>166</v>
      </c>
      <c r="E188" s="97">
        <v>43405</v>
      </c>
      <c r="F188" s="96" t="s">
        <v>45</v>
      </c>
      <c r="G188" s="96" t="s">
        <v>46</v>
      </c>
      <c r="H188" s="97">
        <v>44935</v>
      </c>
      <c r="I188" s="23">
        <v>0.79380787037037026</v>
      </c>
      <c r="J188" s="97">
        <v>44935</v>
      </c>
      <c r="K188" s="23">
        <v>0.80915509259259266</v>
      </c>
      <c r="L188" s="96">
        <v>1326</v>
      </c>
      <c r="M188" s="98">
        <f>Causas[[#This Row],[parada_duracion]]/60</f>
        <v>22.1</v>
      </c>
      <c r="N188" s="18" t="s">
        <v>62</v>
      </c>
      <c r="O188" s="16" t="s">
        <v>52</v>
      </c>
      <c r="P188" s="99">
        <f>WEEKNUM(Causas[[#This Row],[resolucion_fecha]],16)</f>
        <v>2</v>
      </c>
      <c r="Q188" s="99" t="str">
        <f>TEXT(Causas[[#This Row],[resolucion_fecha]],"MMMM")</f>
        <v>enero</v>
      </c>
      <c r="R188" s="99" t="str">
        <f t="shared" si="2"/>
        <v>T</v>
      </c>
      <c r="S188" s="99"/>
      <c r="T188" s="16" t="s">
        <v>53</v>
      </c>
      <c r="U188" s="16"/>
      <c r="V188" s="99"/>
      <c r="W188" s="99"/>
    </row>
    <row r="189" spans="1:23" customFormat="1" x14ac:dyDescent="0.25">
      <c r="A189" s="25">
        <v>134108</v>
      </c>
      <c r="B189" s="25" t="s">
        <v>42</v>
      </c>
      <c r="C189" s="25" t="s">
        <v>43</v>
      </c>
      <c r="D189" s="25" t="s">
        <v>67</v>
      </c>
      <c r="E189" s="24">
        <v>43405</v>
      </c>
      <c r="F189" s="25" t="s">
        <v>45</v>
      </c>
      <c r="G189" s="25" t="s">
        <v>46</v>
      </c>
      <c r="H189" s="24">
        <v>44935</v>
      </c>
      <c r="I189" s="101">
        <v>0.82391203703703697</v>
      </c>
      <c r="J189" s="24">
        <v>44935</v>
      </c>
      <c r="K189" s="101">
        <v>0.84077546296296291</v>
      </c>
      <c r="L189" s="25">
        <v>1457</v>
      </c>
      <c r="M189" s="26">
        <f>Causas[[#This Row],[parada_duracion]]/60</f>
        <v>24.283333333333335</v>
      </c>
      <c r="N189" s="19" t="s">
        <v>170</v>
      </c>
      <c r="O189" s="16" t="s">
        <v>52</v>
      </c>
      <c r="P189" s="16">
        <f>WEEKNUM(Causas[[#This Row],[resolucion_fecha]],16)</f>
        <v>2</v>
      </c>
      <c r="Q189" s="16" t="str">
        <f>TEXT(Causas[[#This Row],[resolucion_fecha]],"MMMM")</f>
        <v>enero</v>
      </c>
      <c r="R189" s="16" t="str">
        <f t="shared" si="2"/>
        <v>T</v>
      </c>
      <c r="S189" s="16"/>
      <c r="T189" s="99" t="s">
        <v>53</v>
      </c>
      <c r="U189" s="100"/>
      <c r="V189" s="16"/>
      <c r="W189" s="16"/>
    </row>
    <row r="190" spans="1:23" customFormat="1" hidden="1" x14ac:dyDescent="0.25">
      <c r="A190" s="25">
        <v>134112</v>
      </c>
      <c r="B190" s="25" t="s">
        <v>171</v>
      </c>
      <c r="C190" s="25" t="s">
        <v>43</v>
      </c>
      <c r="D190" s="25" t="s">
        <v>161</v>
      </c>
      <c r="E190" s="24">
        <v>43405</v>
      </c>
      <c r="F190" s="25" t="s">
        <v>45</v>
      </c>
      <c r="G190" s="25" t="s">
        <v>46</v>
      </c>
      <c r="H190" s="24">
        <v>44935</v>
      </c>
      <c r="I190" s="101">
        <v>0.83221064814814805</v>
      </c>
      <c r="J190" s="24">
        <v>44935</v>
      </c>
      <c r="K190" s="101">
        <v>0.85009259259259251</v>
      </c>
      <c r="L190" s="25">
        <v>1545</v>
      </c>
      <c r="M190" s="26">
        <f>Causas[[#This Row],[parada_duracion]]/60</f>
        <v>25.75</v>
      </c>
      <c r="N190" s="19" t="s">
        <v>172</v>
      </c>
      <c r="O190" s="16" t="s">
        <v>52</v>
      </c>
      <c r="P190" s="16">
        <f>WEEKNUM(Causas[[#This Row],[resolucion_fecha]],16)</f>
        <v>2</v>
      </c>
      <c r="Q190" s="16" t="str">
        <f>TEXT(Causas[[#This Row],[resolucion_fecha]],"MMMM")</f>
        <v>enero</v>
      </c>
      <c r="R190" s="16" t="str">
        <f t="shared" si="2"/>
        <v>T</v>
      </c>
      <c r="S190" s="16"/>
      <c r="T190" s="99" t="s">
        <v>53</v>
      </c>
      <c r="U190" s="16"/>
      <c r="V190" s="16"/>
      <c r="W190" s="16"/>
    </row>
    <row r="191" spans="1:23" customFormat="1" hidden="1" x14ac:dyDescent="0.25">
      <c r="A191" s="25">
        <v>134124</v>
      </c>
      <c r="B191" s="25" t="s">
        <v>169</v>
      </c>
      <c r="C191" s="25" t="s">
        <v>43</v>
      </c>
      <c r="D191" s="25" t="s">
        <v>82</v>
      </c>
      <c r="E191" s="24">
        <v>44756</v>
      </c>
      <c r="F191" s="25" t="s">
        <v>140</v>
      </c>
      <c r="G191" s="25" t="s">
        <v>46</v>
      </c>
      <c r="H191" s="24">
        <v>44936</v>
      </c>
      <c r="I191" s="101">
        <v>0.27440972222222221</v>
      </c>
      <c r="J191" s="24">
        <v>44936</v>
      </c>
      <c r="K191" s="101">
        <v>0.30584490740740738</v>
      </c>
      <c r="L191" s="25">
        <v>2716</v>
      </c>
      <c r="M191" s="26">
        <f>Causas[[#This Row],[parada_duracion]]/60</f>
        <v>45.266666666666666</v>
      </c>
      <c r="N191" s="19" t="s">
        <v>49</v>
      </c>
      <c r="O191" s="19" t="s">
        <v>49</v>
      </c>
      <c r="P191" s="16">
        <f>WEEKNUM(Causas[[#This Row],[resolucion_fecha]],16)</f>
        <v>2</v>
      </c>
      <c r="Q191" s="16" t="str">
        <f>TEXT(Causas[[#This Row],[resolucion_fecha]],"MMMM")</f>
        <v>enero</v>
      </c>
      <c r="R191" s="16" t="str">
        <f t="shared" si="2"/>
        <v>M</v>
      </c>
      <c r="S191" s="19" t="s">
        <v>49</v>
      </c>
      <c r="T191" s="19" t="s">
        <v>49</v>
      </c>
      <c r="U191" s="19" t="s">
        <v>49</v>
      </c>
      <c r="V191" s="19" t="s">
        <v>49</v>
      </c>
      <c r="W191" s="19" t="s">
        <v>49</v>
      </c>
    </row>
    <row r="192" spans="1:23" customFormat="1" hidden="1" x14ac:dyDescent="0.25">
      <c r="A192" s="25">
        <v>134128</v>
      </c>
      <c r="B192" s="25" t="s">
        <v>42</v>
      </c>
      <c r="C192" s="25" t="s">
        <v>43</v>
      </c>
      <c r="D192" s="25" t="s">
        <v>80</v>
      </c>
      <c r="E192" s="24">
        <v>43405</v>
      </c>
      <c r="F192" s="25" t="s">
        <v>45</v>
      </c>
      <c r="G192" s="25" t="s">
        <v>46</v>
      </c>
      <c r="H192" s="24">
        <v>44936</v>
      </c>
      <c r="I192" s="101">
        <v>0.30310185185185184</v>
      </c>
      <c r="J192" s="24">
        <v>44936</v>
      </c>
      <c r="K192" s="101">
        <v>0.30738425925925927</v>
      </c>
      <c r="L192" s="25">
        <v>370</v>
      </c>
      <c r="M192" s="26">
        <f>Causas[[#This Row],[parada_duracion]]/60</f>
        <v>6.166666666666667</v>
      </c>
      <c r="N192" s="18" t="s">
        <v>47</v>
      </c>
      <c r="O192" s="19" t="s">
        <v>47</v>
      </c>
      <c r="P192" s="16">
        <f>WEEKNUM(Causas[[#This Row],[resolucion_fecha]],16)</f>
        <v>2</v>
      </c>
      <c r="Q192" s="16" t="str">
        <f>TEXT(Causas[[#This Row],[resolucion_fecha]],"MMMM")</f>
        <v>enero</v>
      </c>
      <c r="R192" s="16" t="str">
        <f t="shared" si="2"/>
        <v>M</v>
      </c>
      <c r="S192" s="16"/>
      <c r="T192" s="18" t="s">
        <v>47</v>
      </c>
      <c r="U192" s="16"/>
      <c r="V192" s="16"/>
      <c r="W192" s="16"/>
    </row>
    <row r="193" spans="1:23" customFormat="1" hidden="1" x14ac:dyDescent="0.25">
      <c r="A193" s="25">
        <v>134130</v>
      </c>
      <c r="B193" s="25" t="s">
        <v>42</v>
      </c>
      <c r="C193" s="25" t="s">
        <v>43</v>
      </c>
      <c r="D193" s="25" t="s">
        <v>80</v>
      </c>
      <c r="E193" s="24">
        <v>43405</v>
      </c>
      <c r="F193" s="25" t="s">
        <v>45</v>
      </c>
      <c r="G193" s="25" t="s">
        <v>50</v>
      </c>
      <c r="H193" s="24">
        <v>44936</v>
      </c>
      <c r="I193" s="101">
        <v>0.31015046296296295</v>
      </c>
      <c r="J193" s="24">
        <v>44936</v>
      </c>
      <c r="K193" s="101">
        <v>0.31788194444444445</v>
      </c>
      <c r="L193" s="25">
        <v>668</v>
      </c>
      <c r="M193" s="26">
        <f>Causas[[#This Row],[parada_duracion]]/60</f>
        <v>11.133333333333333</v>
      </c>
      <c r="N193" s="19" t="s">
        <v>173</v>
      </c>
      <c r="O193" s="16" t="s">
        <v>52</v>
      </c>
      <c r="P193" s="16">
        <f>WEEKNUM(Causas[[#This Row],[resolucion_fecha]],16)</f>
        <v>2</v>
      </c>
      <c r="Q193" s="16" t="str">
        <f>TEXT(Causas[[#This Row],[resolucion_fecha]],"MMMM")</f>
        <v>enero</v>
      </c>
      <c r="R193" s="16" t="str">
        <f t="shared" si="2"/>
        <v>M</v>
      </c>
      <c r="S193" s="16"/>
      <c r="T193" s="99" t="s">
        <v>53</v>
      </c>
      <c r="U193" s="16"/>
      <c r="V193" s="16"/>
      <c r="W193" s="16"/>
    </row>
    <row r="194" spans="1:23" customFormat="1" hidden="1" x14ac:dyDescent="0.25">
      <c r="A194" s="25">
        <v>134139</v>
      </c>
      <c r="B194" s="25" t="s">
        <v>174</v>
      </c>
      <c r="C194" s="25" t="s">
        <v>43</v>
      </c>
      <c r="D194" s="25" t="s">
        <v>76</v>
      </c>
      <c r="E194" s="24">
        <v>44265</v>
      </c>
      <c r="F194" s="25" t="s">
        <v>56</v>
      </c>
      <c r="G194" s="25" t="s">
        <v>50</v>
      </c>
      <c r="H194" s="24">
        <v>44936</v>
      </c>
      <c r="I194" s="101">
        <v>0.36145833333333338</v>
      </c>
      <c r="J194" s="24">
        <v>44936</v>
      </c>
      <c r="K194" s="101">
        <v>0.36489583333333336</v>
      </c>
      <c r="L194" s="25">
        <v>297</v>
      </c>
      <c r="M194" s="26">
        <f>Causas[[#This Row],[parada_duracion]]/60</f>
        <v>4.95</v>
      </c>
      <c r="N194" s="18" t="s">
        <v>47</v>
      </c>
      <c r="O194" s="19" t="s">
        <v>47</v>
      </c>
      <c r="P194" s="16">
        <f>WEEKNUM(Causas[[#This Row],[resolucion_fecha]],16)</f>
        <v>2</v>
      </c>
      <c r="Q194" s="16" t="str">
        <f>TEXT(Causas[[#This Row],[resolucion_fecha]],"MMMM")</f>
        <v>enero</v>
      </c>
      <c r="R194" s="16" t="str">
        <f t="shared" ref="R194:R257" si="3">IF(I194&gt;TIME(22,0,0),"N",IF(I194&lt;TIME(6,0,0),"N",IF(I194&gt;TIME(14,0,0),"T",IF(I194&gt;=TIME(6,0,0),"M","-"))))</f>
        <v>M</v>
      </c>
      <c r="S194" s="16"/>
      <c r="T194" s="18" t="s">
        <v>47</v>
      </c>
      <c r="U194" s="16"/>
      <c r="V194" s="16"/>
      <c r="W194" s="16"/>
    </row>
    <row r="195" spans="1:23" customFormat="1" hidden="1" x14ac:dyDescent="0.25">
      <c r="A195" s="25">
        <v>134146</v>
      </c>
      <c r="B195" s="25" t="s">
        <v>84</v>
      </c>
      <c r="C195" s="25" t="s">
        <v>43</v>
      </c>
      <c r="D195" s="25" t="s">
        <v>68</v>
      </c>
      <c r="E195" s="24">
        <v>44012</v>
      </c>
      <c r="F195" s="25" t="s">
        <v>56</v>
      </c>
      <c r="G195" s="25" t="s">
        <v>50</v>
      </c>
      <c r="H195" s="24">
        <v>44936</v>
      </c>
      <c r="I195" s="101">
        <v>0.40718750000000004</v>
      </c>
      <c r="J195" s="24">
        <v>44936</v>
      </c>
      <c r="K195" s="101">
        <v>0.42197916666666663</v>
      </c>
      <c r="L195" s="25">
        <v>1278</v>
      </c>
      <c r="M195" s="26">
        <f>Causas[[#This Row],[parada_duracion]]/60</f>
        <v>21.3</v>
      </c>
      <c r="N195" s="19" t="s">
        <v>175</v>
      </c>
      <c r="O195" s="16" t="s">
        <v>72</v>
      </c>
      <c r="P195" s="16">
        <f>WEEKNUM(Causas[[#This Row],[resolucion_fecha]],16)</f>
        <v>2</v>
      </c>
      <c r="Q195" s="16" t="str">
        <f>TEXT(Causas[[#This Row],[resolucion_fecha]],"MMMM")</f>
        <v>enero</v>
      </c>
      <c r="R195" s="16" t="str">
        <f t="shared" si="3"/>
        <v>M</v>
      </c>
      <c r="S195" s="16"/>
      <c r="T195" s="16" t="s">
        <v>73</v>
      </c>
      <c r="U195" s="16"/>
      <c r="V195" s="16"/>
      <c r="W195" s="16"/>
    </row>
    <row r="196" spans="1:23" customFormat="1" hidden="1" x14ac:dyDescent="0.25">
      <c r="A196" s="25">
        <v>134150</v>
      </c>
      <c r="B196" s="25" t="s">
        <v>84</v>
      </c>
      <c r="C196" s="25" t="s">
        <v>43</v>
      </c>
      <c r="D196" s="25" t="s">
        <v>68</v>
      </c>
      <c r="E196" s="24">
        <v>44012</v>
      </c>
      <c r="F196" s="25" t="s">
        <v>56</v>
      </c>
      <c r="G196" s="25" t="s">
        <v>50</v>
      </c>
      <c r="H196" s="24">
        <v>44936</v>
      </c>
      <c r="I196" s="101">
        <v>0.43787037037037035</v>
      </c>
      <c r="J196" s="24">
        <v>44936</v>
      </c>
      <c r="K196" s="101">
        <v>0.44059027777777776</v>
      </c>
      <c r="L196" s="25">
        <v>235</v>
      </c>
      <c r="M196" s="26">
        <f>Causas[[#This Row],[parada_duracion]]/60</f>
        <v>3.9166666666666665</v>
      </c>
      <c r="N196" s="18" t="s">
        <v>47</v>
      </c>
      <c r="O196" s="19" t="s">
        <v>47</v>
      </c>
      <c r="P196" s="16">
        <f>WEEKNUM(Causas[[#This Row],[resolucion_fecha]],16)</f>
        <v>2</v>
      </c>
      <c r="Q196" s="16" t="str">
        <f>TEXT(Causas[[#This Row],[resolucion_fecha]],"MMMM")</f>
        <v>enero</v>
      </c>
      <c r="R196" s="16" t="str">
        <f t="shared" si="3"/>
        <v>M</v>
      </c>
      <c r="S196" s="16"/>
      <c r="T196" s="18" t="s">
        <v>47</v>
      </c>
      <c r="U196" s="16"/>
      <c r="V196" s="16"/>
      <c r="W196" s="16"/>
    </row>
    <row r="197" spans="1:23" customFormat="1" hidden="1" x14ac:dyDescent="0.25">
      <c r="A197" s="96">
        <v>134152</v>
      </c>
      <c r="B197" s="96" t="s">
        <v>130</v>
      </c>
      <c r="C197" s="96" t="s">
        <v>43</v>
      </c>
      <c r="D197" s="96" t="s">
        <v>68</v>
      </c>
      <c r="E197" s="97">
        <v>43405</v>
      </c>
      <c r="F197" s="96" t="s">
        <v>45</v>
      </c>
      <c r="G197" s="96" t="s">
        <v>46</v>
      </c>
      <c r="H197" s="97">
        <v>44936</v>
      </c>
      <c r="I197" s="23">
        <v>0.45008101851851851</v>
      </c>
      <c r="J197" s="97">
        <v>44936</v>
      </c>
      <c r="K197" s="23">
        <v>0.4980324074074074</v>
      </c>
      <c r="L197" s="96">
        <v>4143</v>
      </c>
      <c r="M197" s="98">
        <f>Causas[[#This Row],[parada_duracion]]/60</f>
        <v>69.05</v>
      </c>
      <c r="N197" s="18" t="s">
        <v>62</v>
      </c>
      <c r="O197" s="16" t="s">
        <v>52</v>
      </c>
      <c r="P197" s="99">
        <f>WEEKNUM(Causas[[#This Row],[resolucion_fecha]],16)</f>
        <v>2</v>
      </c>
      <c r="Q197" s="99" t="str">
        <f>TEXT(Causas[[#This Row],[resolucion_fecha]],"MMMM")</f>
        <v>enero</v>
      </c>
      <c r="R197" s="99" t="str">
        <f t="shared" si="3"/>
        <v>M</v>
      </c>
      <c r="S197" s="99"/>
      <c r="T197" s="16" t="s">
        <v>53</v>
      </c>
      <c r="U197" s="16"/>
      <c r="V197" s="99"/>
      <c r="W197" s="99"/>
    </row>
    <row r="198" spans="1:23" customFormat="1" hidden="1" x14ac:dyDescent="0.25">
      <c r="A198" s="25">
        <v>134153</v>
      </c>
      <c r="B198" s="25" t="s">
        <v>42</v>
      </c>
      <c r="C198" s="25" t="s">
        <v>43</v>
      </c>
      <c r="D198" s="25" t="s">
        <v>82</v>
      </c>
      <c r="E198" s="24">
        <v>43405</v>
      </c>
      <c r="F198" s="25" t="s">
        <v>45</v>
      </c>
      <c r="G198" s="25" t="s">
        <v>46</v>
      </c>
      <c r="H198" s="24">
        <v>44936</v>
      </c>
      <c r="I198" s="101">
        <v>0.45048611111111114</v>
      </c>
      <c r="J198" s="24">
        <v>44936</v>
      </c>
      <c r="K198" s="101">
        <v>0.45490740740740737</v>
      </c>
      <c r="L198" s="25">
        <v>382</v>
      </c>
      <c r="M198" s="26">
        <f>Causas[[#This Row],[parada_duracion]]/60</f>
        <v>6.3666666666666663</v>
      </c>
      <c r="N198" s="18" t="s">
        <v>47</v>
      </c>
      <c r="O198" s="19" t="s">
        <v>47</v>
      </c>
      <c r="P198" s="16">
        <f>WEEKNUM(Causas[[#This Row],[resolucion_fecha]],16)</f>
        <v>2</v>
      </c>
      <c r="Q198" s="16" t="str">
        <f>TEXT(Causas[[#This Row],[resolucion_fecha]],"MMMM")</f>
        <v>enero</v>
      </c>
      <c r="R198" s="16" t="str">
        <f t="shared" si="3"/>
        <v>M</v>
      </c>
      <c r="S198" s="16"/>
      <c r="T198" s="18" t="s">
        <v>47</v>
      </c>
      <c r="U198" s="100"/>
      <c r="V198" s="16"/>
      <c r="W198" s="16"/>
    </row>
    <row r="199" spans="1:23" customFormat="1" hidden="1" x14ac:dyDescent="0.25">
      <c r="A199" s="96">
        <v>134162</v>
      </c>
      <c r="B199" s="96" t="s">
        <v>176</v>
      </c>
      <c r="C199" s="96" t="s">
        <v>43</v>
      </c>
      <c r="D199" s="96" t="s">
        <v>164</v>
      </c>
      <c r="E199" s="97">
        <v>43405</v>
      </c>
      <c r="F199" s="96" t="s">
        <v>45</v>
      </c>
      <c r="G199" s="96" t="s">
        <v>46</v>
      </c>
      <c r="H199" s="97">
        <v>44936</v>
      </c>
      <c r="I199" s="23">
        <v>0.52353009259259264</v>
      </c>
      <c r="J199" s="97">
        <v>44936</v>
      </c>
      <c r="K199" s="23">
        <v>0.54388888888888887</v>
      </c>
      <c r="L199" s="96">
        <v>1759</v>
      </c>
      <c r="M199" s="98">
        <f>Causas[[#This Row],[parada_duracion]]/60</f>
        <v>29.316666666666666</v>
      </c>
      <c r="N199" s="18" t="s">
        <v>49</v>
      </c>
      <c r="O199" s="19" t="s">
        <v>49</v>
      </c>
      <c r="P199" s="99">
        <f>WEEKNUM(Causas[[#This Row],[resolucion_fecha]],16)</f>
        <v>2</v>
      </c>
      <c r="Q199" s="99" t="str">
        <f>TEXT(Causas[[#This Row],[resolucion_fecha]],"MMMM")</f>
        <v>enero</v>
      </c>
      <c r="R199" s="99" t="str">
        <f t="shared" si="3"/>
        <v>M</v>
      </c>
      <c r="S199" s="19" t="s">
        <v>49</v>
      </c>
      <c r="T199" s="19" t="s">
        <v>49</v>
      </c>
      <c r="U199" s="19" t="s">
        <v>49</v>
      </c>
      <c r="V199" s="19" t="s">
        <v>49</v>
      </c>
      <c r="W199" s="19" t="s">
        <v>49</v>
      </c>
    </row>
    <row r="200" spans="1:23" customFormat="1" hidden="1" x14ac:dyDescent="0.25">
      <c r="A200" s="25">
        <v>134163</v>
      </c>
      <c r="B200" s="25" t="s">
        <v>42</v>
      </c>
      <c r="C200" s="25" t="s">
        <v>43</v>
      </c>
      <c r="D200" s="25" t="s">
        <v>44</v>
      </c>
      <c r="E200" s="24">
        <v>43405</v>
      </c>
      <c r="F200" s="25" t="s">
        <v>45</v>
      </c>
      <c r="G200" s="25" t="s">
        <v>46</v>
      </c>
      <c r="H200" s="24">
        <v>44936</v>
      </c>
      <c r="I200" s="101">
        <v>0.52361111111111114</v>
      </c>
      <c r="J200" s="24">
        <v>44936</v>
      </c>
      <c r="K200" s="101">
        <v>0.54424768518518518</v>
      </c>
      <c r="L200" s="25">
        <v>1783</v>
      </c>
      <c r="M200" s="26">
        <f>Causas[[#This Row],[parada_duracion]]/60</f>
        <v>29.716666666666665</v>
      </c>
      <c r="N200" s="18" t="s">
        <v>49</v>
      </c>
      <c r="O200" s="19" t="s">
        <v>49</v>
      </c>
      <c r="P200" s="16">
        <f>WEEKNUM(Causas[[#This Row],[resolucion_fecha]],16)</f>
        <v>2</v>
      </c>
      <c r="Q200" s="16" t="str">
        <f>TEXT(Causas[[#This Row],[resolucion_fecha]],"MMMM")</f>
        <v>enero</v>
      </c>
      <c r="R200" s="16" t="str">
        <f t="shared" si="3"/>
        <v>M</v>
      </c>
      <c r="S200" s="19" t="s">
        <v>49</v>
      </c>
      <c r="T200" s="19" t="s">
        <v>49</v>
      </c>
      <c r="U200" s="19" t="s">
        <v>49</v>
      </c>
      <c r="V200" s="19" t="s">
        <v>49</v>
      </c>
      <c r="W200" s="19" t="s">
        <v>49</v>
      </c>
    </row>
    <row r="201" spans="1:23" customFormat="1" hidden="1" x14ac:dyDescent="0.25">
      <c r="A201" s="25">
        <v>134171</v>
      </c>
      <c r="B201" s="25" t="s">
        <v>63</v>
      </c>
      <c r="C201" s="25" t="s">
        <v>43</v>
      </c>
      <c r="D201" s="25" t="s">
        <v>64</v>
      </c>
      <c r="E201" s="24">
        <v>43809</v>
      </c>
      <c r="F201" s="25" t="s">
        <v>56</v>
      </c>
      <c r="G201" s="25" t="s">
        <v>46</v>
      </c>
      <c r="H201" s="24">
        <v>44936</v>
      </c>
      <c r="I201" s="101">
        <v>0.55415509259259255</v>
      </c>
      <c r="J201" s="24">
        <v>44936</v>
      </c>
      <c r="K201" s="101">
        <v>0.56435185185185188</v>
      </c>
      <c r="L201" s="25">
        <v>881</v>
      </c>
      <c r="M201" s="26">
        <f>Causas[[#This Row],[parada_duracion]]/60</f>
        <v>14.683333333333334</v>
      </c>
      <c r="N201" s="19" t="s">
        <v>177</v>
      </c>
      <c r="O201" s="16" t="s">
        <v>52</v>
      </c>
      <c r="P201" s="16">
        <f>WEEKNUM(Causas[[#This Row],[resolucion_fecha]],16)</f>
        <v>2</v>
      </c>
      <c r="Q201" s="16" t="str">
        <f>TEXT(Causas[[#This Row],[resolucion_fecha]],"MMMM")</f>
        <v>enero</v>
      </c>
      <c r="R201" s="16" t="str">
        <f t="shared" si="3"/>
        <v>M</v>
      </c>
      <c r="S201" s="16"/>
      <c r="T201" s="99" t="s">
        <v>53</v>
      </c>
      <c r="U201" s="16"/>
      <c r="V201" s="16"/>
      <c r="W201" s="16"/>
    </row>
    <row r="202" spans="1:23" customFormat="1" hidden="1" x14ac:dyDescent="0.25">
      <c r="A202" s="25">
        <v>134174</v>
      </c>
      <c r="B202" s="25" t="s">
        <v>54</v>
      </c>
      <c r="C202" s="25" t="s">
        <v>43</v>
      </c>
      <c r="D202" s="25" t="s">
        <v>55</v>
      </c>
      <c r="E202" s="24">
        <v>44120</v>
      </c>
      <c r="F202" s="25" t="s">
        <v>56</v>
      </c>
      <c r="G202" s="25" t="s">
        <v>50</v>
      </c>
      <c r="H202" s="24">
        <v>44936</v>
      </c>
      <c r="I202" s="101">
        <v>0.58853009259259259</v>
      </c>
      <c r="J202" s="24">
        <v>44936</v>
      </c>
      <c r="K202" s="101">
        <v>0.60968750000000005</v>
      </c>
      <c r="L202" s="25">
        <v>1828</v>
      </c>
      <c r="M202" s="26">
        <f>Causas[[#This Row],[parada_duracion]]/60</f>
        <v>30.466666666666665</v>
      </c>
      <c r="N202" s="18" t="s">
        <v>62</v>
      </c>
      <c r="O202" s="99" t="s">
        <v>52</v>
      </c>
      <c r="P202" s="16">
        <f>WEEKNUM(Causas[[#This Row],[resolucion_fecha]],16)</f>
        <v>2</v>
      </c>
      <c r="Q202" s="16" t="str">
        <f>TEXT(Causas[[#This Row],[resolucion_fecha]],"MMMM")</f>
        <v>enero</v>
      </c>
      <c r="R202" s="16" t="str">
        <f t="shared" si="3"/>
        <v>T</v>
      </c>
      <c r="S202" s="16"/>
      <c r="T202" s="99" t="s">
        <v>53</v>
      </c>
      <c r="U202" s="16"/>
      <c r="V202" s="16"/>
      <c r="W202" s="16"/>
    </row>
    <row r="203" spans="1:23" customFormat="1" hidden="1" x14ac:dyDescent="0.25">
      <c r="A203" s="25">
        <v>134179</v>
      </c>
      <c r="B203" s="25" t="s">
        <v>42</v>
      </c>
      <c r="C203" s="25" t="s">
        <v>43</v>
      </c>
      <c r="D203" s="25" t="s">
        <v>161</v>
      </c>
      <c r="E203" s="24">
        <v>43405</v>
      </c>
      <c r="F203" s="25" t="s">
        <v>45</v>
      </c>
      <c r="G203" s="25" t="s">
        <v>46</v>
      </c>
      <c r="H203" s="24">
        <v>44936</v>
      </c>
      <c r="I203" s="101">
        <v>0.61047453703703702</v>
      </c>
      <c r="J203" s="24">
        <v>44936</v>
      </c>
      <c r="K203" s="101">
        <v>0.61719907407407404</v>
      </c>
      <c r="L203" s="25">
        <v>581</v>
      </c>
      <c r="M203" s="26">
        <f>Causas[[#This Row],[parada_duracion]]/60</f>
        <v>9.6833333333333336</v>
      </c>
      <c r="N203" s="18" t="s">
        <v>47</v>
      </c>
      <c r="O203" s="19" t="s">
        <v>47</v>
      </c>
      <c r="P203" s="16">
        <f>WEEKNUM(Causas[[#This Row],[resolucion_fecha]],16)</f>
        <v>2</v>
      </c>
      <c r="Q203" s="16" t="str">
        <f>TEXT(Causas[[#This Row],[resolucion_fecha]],"MMMM")</f>
        <v>enero</v>
      </c>
      <c r="R203" s="16" t="str">
        <f t="shared" si="3"/>
        <v>T</v>
      </c>
      <c r="S203" s="16"/>
      <c r="T203" s="18" t="s">
        <v>47</v>
      </c>
      <c r="U203" s="16"/>
      <c r="V203" s="16"/>
      <c r="W203" s="16"/>
    </row>
    <row r="204" spans="1:23" customFormat="1" hidden="1" x14ac:dyDescent="0.25">
      <c r="A204" s="25">
        <v>134181</v>
      </c>
      <c r="B204" s="25" t="s">
        <v>42</v>
      </c>
      <c r="C204" s="25" t="s">
        <v>43</v>
      </c>
      <c r="D204" s="25" t="s">
        <v>48</v>
      </c>
      <c r="E204" s="24">
        <v>43405</v>
      </c>
      <c r="F204" s="25" t="s">
        <v>45</v>
      </c>
      <c r="G204" s="25" t="s">
        <v>46</v>
      </c>
      <c r="H204" s="24">
        <v>44936</v>
      </c>
      <c r="I204" s="101">
        <v>0.62785879629629626</v>
      </c>
      <c r="J204" s="24">
        <v>44936</v>
      </c>
      <c r="K204" s="101">
        <v>0.62822916666666673</v>
      </c>
      <c r="L204" s="25">
        <v>32</v>
      </c>
      <c r="M204" s="26">
        <f>Causas[[#This Row],[parada_duracion]]/60</f>
        <v>0.53333333333333333</v>
      </c>
      <c r="N204" s="18" t="s">
        <v>47</v>
      </c>
      <c r="O204" s="19" t="s">
        <v>47</v>
      </c>
      <c r="P204" s="16">
        <f>WEEKNUM(Causas[[#This Row],[resolucion_fecha]],16)</f>
        <v>2</v>
      </c>
      <c r="Q204" s="16" t="str">
        <f>TEXT(Causas[[#This Row],[resolucion_fecha]],"MMMM")</f>
        <v>enero</v>
      </c>
      <c r="R204" s="16" t="str">
        <f t="shared" si="3"/>
        <v>T</v>
      </c>
      <c r="S204" s="16"/>
      <c r="T204" s="18" t="s">
        <v>47</v>
      </c>
      <c r="U204" s="16"/>
      <c r="V204" s="16"/>
      <c r="W204" s="16"/>
    </row>
    <row r="205" spans="1:23" customFormat="1" hidden="1" x14ac:dyDescent="0.25">
      <c r="A205" s="25">
        <v>134184</v>
      </c>
      <c r="B205" s="25" t="s">
        <v>42</v>
      </c>
      <c r="C205" s="25" t="s">
        <v>43</v>
      </c>
      <c r="D205" s="25" t="s">
        <v>76</v>
      </c>
      <c r="E205" s="24">
        <v>43405</v>
      </c>
      <c r="F205" s="25" t="s">
        <v>45</v>
      </c>
      <c r="G205" s="25" t="s">
        <v>46</v>
      </c>
      <c r="H205" s="24">
        <v>44936</v>
      </c>
      <c r="I205" s="101">
        <v>0.63416666666666666</v>
      </c>
      <c r="J205" s="24">
        <v>44936</v>
      </c>
      <c r="K205" s="101">
        <v>0.63665509259259256</v>
      </c>
      <c r="L205" s="25">
        <v>215</v>
      </c>
      <c r="M205" s="26">
        <f>Causas[[#This Row],[parada_duracion]]/60</f>
        <v>3.5833333333333335</v>
      </c>
      <c r="N205" s="18" t="s">
        <v>47</v>
      </c>
      <c r="O205" s="19" t="s">
        <v>47</v>
      </c>
      <c r="P205" s="16">
        <f>WEEKNUM(Causas[[#This Row],[resolucion_fecha]],16)</f>
        <v>2</v>
      </c>
      <c r="Q205" s="16" t="str">
        <f>TEXT(Causas[[#This Row],[resolucion_fecha]],"MMMM")</f>
        <v>enero</v>
      </c>
      <c r="R205" s="16" t="str">
        <f t="shared" si="3"/>
        <v>T</v>
      </c>
      <c r="S205" s="16"/>
      <c r="T205" s="18" t="s">
        <v>47</v>
      </c>
      <c r="U205" s="16"/>
      <c r="V205" s="16"/>
      <c r="W205" s="16"/>
    </row>
    <row r="206" spans="1:23" customFormat="1" hidden="1" x14ac:dyDescent="0.25">
      <c r="A206" s="25">
        <v>134190</v>
      </c>
      <c r="B206" s="25" t="s">
        <v>79</v>
      </c>
      <c r="C206" s="25" t="s">
        <v>43</v>
      </c>
      <c r="D206" s="25" t="s">
        <v>68</v>
      </c>
      <c r="E206" s="24">
        <v>43405</v>
      </c>
      <c r="F206" s="25" t="s">
        <v>45</v>
      </c>
      <c r="G206" s="25" t="s">
        <v>46</v>
      </c>
      <c r="H206" s="24">
        <v>44936</v>
      </c>
      <c r="I206" s="101">
        <v>0.69839120370370367</v>
      </c>
      <c r="J206" s="24">
        <v>44936</v>
      </c>
      <c r="K206" s="101">
        <v>0.76998842592592587</v>
      </c>
      <c r="L206" s="25">
        <v>6186</v>
      </c>
      <c r="M206" s="26">
        <f>Causas[[#This Row],[parada_duracion]]/60</f>
        <v>103.1</v>
      </c>
      <c r="N206" s="18" t="s">
        <v>49</v>
      </c>
      <c r="O206" s="19" t="s">
        <v>49</v>
      </c>
      <c r="P206" s="16">
        <f>WEEKNUM(Causas[[#This Row],[resolucion_fecha]],16)</f>
        <v>2</v>
      </c>
      <c r="Q206" s="16" t="str">
        <f>TEXT(Causas[[#This Row],[resolucion_fecha]],"MMMM")</f>
        <v>enero</v>
      </c>
      <c r="R206" s="16" t="str">
        <f t="shared" si="3"/>
        <v>T</v>
      </c>
      <c r="S206" s="19" t="s">
        <v>49</v>
      </c>
      <c r="T206" s="19" t="s">
        <v>49</v>
      </c>
      <c r="U206" s="19" t="s">
        <v>49</v>
      </c>
      <c r="V206" s="19" t="s">
        <v>49</v>
      </c>
      <c r="W206" s="19" t="s">
        <v>49</v>
      </c>
    </row>
    <row r="207" spans="1:23" customFormat="1" x14ac:dyDescent="0.25">
      <c r="A207" s="25">
        <v>134193</v>
      </c>
      <c r="B207" s="25" t="s">
        <v>42</v>
      </c>
      <c r="C207" s="25" t="s">
        <v>43</v>
      </c>
      <c r="D207" s="25" t="s">
        <v>67</v>
      </c>
      <c r="E207" s="24">
        <v>43405</v>
      </c>
      <c r="F207" s="25" t="s">
        <v>45</v>
      </c>
      <c r="G207" s="25" t="s">
        <v>46</v>
      </c>
      <c r="H207" s="24">
        <v>44936</v>
      </c>
      <c r="I207" s="101">
        <v>0.71001157407407411</v>
      </c>
      <c r="J207" s="24">
        <v>44936</v>
      </c>
      <c r="K207" s="101">
        <v>0.71055555555555561</v>
      </c>
      <c r="L207" s="25">
        <v>47</v>
      </c>
      <c r="M207" s="26">
        <f>Causas[[#This Row],[parada_duracion]]/60</f>
        <v>0.78333333333333333</v>
      </c>
      <c r="N207" s="18" t="s">
        <v>47</v>
      </c>
      <c r="O207" s="19" t="s">
        <v>47</v>
      </c>
      <c r="P207" s="16">
        <f>WEEKNUM(Causas[[#This Row],[resolucion_fecha]],16)</f>
        <v>2</v>
      </c>
      <c r="Q207" s="16" t="str">
        <f>TEXT(Causas[[#This Row],[resolucion_fecha]],"MMMM")</f>
        <v>enero</v>
      </c>
      <c r="R207" s="16" t="str">
        <f t="shared" si="3"/>
        <v>T</v>
      </c>
      <c r="S207" s="16"/>
      <c r="T207" s="18" t="s">
        <v>47</v>
      </c>
      <c r="U207" s="16"/>
      <c r="V207" s="16"/>
      <c r="W207" s="16"/>
    </row>
    <row r="208" spans="1:23" customFormat="1" hidden="1" x14ac:dyDescent="0.25">
      <c r="A208" s="25">
        <v>134195</v>
      </c>
      <c r="B208" s="25" t="s">
        <v>75</v>
      </c>
      <c r="C208" s="25" t="s">
        <v>43</v>
      </c>
      <c r="D208" s="25" t="s">
        <v>76</v>
      </c>
      <c r="E208" s="24">
        <v>44104</v>
      </c>
      <c r="F208" s="25" t="s">
        <v>56</v>
      </c>
      <c r="G208" s="25" t="s">
        <v>46</v>
      </c>
      <c r="H208" s="24">
        <v>44936</v>
      </c>
      <c r="I208" s="101">
        <v>0.71625000000000005</v>
      </c>
      <c r="J208" s="24">
        <v>44936</v>
      </c>
      <c r="K208" s="101">
        <v>0.75410879629629635</v>
      </c>
      <c r="L208" s="25">
        <v>3271</v>
      </c>
      <c r="M208" s="26">
        <f>Causas[[#This Row],[parada_duracion]]/60</f>
        <v>54.516666666666666</v>
      </c>
      <c r="N208" s="19" t="s">
        <v>178</v>
      </c>
      <c r="O208" s="16" t="s">
        <v>52</v>
      </c>
      <c r="P208" s="16">
        <f>WEEKNUM(Causas[[#This Row],[resolucion_fecha]],16)</f>
        <v>2</v>
      </c>
      <c r="Q208" s="16" t="str">
        <f>TEXT(Causas[[#This Row],[resolucion_fecha]],"MMMM")</f>
        <v>enero</v>
      </c>
      <c r="R208" s="16" t="str">
        <f t="shared" si="3"/>
        <v>T</v>
      </c>
      <c r="S208" s="16"/>
      <c r="T208" s="99" t="s">
        <v>53</v>
      </c>
      <c r="U208" s="16"/>
      <c r="V208" s="16"/>
      <c r="W208" s="16"/>
    </row>
    <row r="209" spans="1:23" customFormat="1" hidden="1" x14ac:dyDescent="0.25">
      <c r="A209" s="25">
        <v>134197</v>
      </c>
      <c r="B209" s="25" t="s">
        <v>66</v>
      </c>
      <c r="C209" s="25" t="s">
        <v>43</v>
      </c>
      <c r="D209" s="25" t="s">
        <v>96</v>
      </c>
      <c r="E209" s="24">
        <v>43405</v>
      </c>
      <c r="F209" s="25" t="s">
        <v>45</v>
      </c>
      <c r="G209" s="25" t="s">
        <v>46</v>
      </c>
      <c r="H209" s="24">
        <v>44936</v>
      </c>
      <c r="I209" s="101">
        <v>0.72591435185185194</v>
      </c>
      <c r="J209" s="24">
        <v>44936</v>
      </c>
      <c r="K209" s="101">
        <v>0.73252314814814812</v>
      </c>
      <c r="L209" s="25">
        <v>571</v>
      </c>
      <c r="M209" s="26">
        <f>Causas[[#This Row],[parada_duracion]]/60</f>
        <v>9.5166666666666675</v>
      </c>
      <c r="N209" s="18" t="s">
        <v>47</v>
      </c>
      <c r="O209" s="19" t="s">
        <v>47</v>
      </c>
      <c r="P209" s="16">
        <f>WEEKNUM(Causas[[#This Row],[resolucion_fecha]],16)</f>
        <v>2</v>
      </c>
      <c r="Q209" s="16" t="str">
        <f>TEXT(Causas[[#This Row],[resolucion_fecha]],"MMMM")</f>
        <v>enero</v>
      </c>
      <c r="R209" s="16" t="str">
        <f t="shared" si="3"/>
        <v>T</v>
      </c>
      <c r="S209" s="16"/>
      <c r="T209" s="18" t="s">
        <v>47</v>
      </c>
      <c r="U209" s="16"/>
      <c r="V209" s="16"/>
      <c r="W209" s="16"/>
    </row>
    <row r="210" spans="1:23" customFormat="1" hidden="1" x14ac:dyDescent="0.25">
      <c r="A210" s="25">
        <v>134207</v>
      </c>
      <c r="B210" s="25" t="s">
        <v>66</v>
      </c>
      <c r="C210" s="25" t="s">
        <v>43</v>
      </c>
      <c r="D210" s="25" t="s">
        <v>96</v>
      </c>
      <c r="E210" s="24">
        <v>43405</v>
      </c>
      <c r="F210" s="25" t="s">
        <v>45</v>
      </c>
      <c r="G210" s="25" t="s">
        <v>46</v>
      </c>
      <c r="H210" s="24">
        <v>44936</v>
      </c>
      <c r="I210" s="101">
        <v>0.75543981481481481</v>
      </c>
      <c r="J210" s="24">
        <v>44936</v>
      </c>
      <c r="K210" s="101">
        <v>0.81355324074074076</v>
      </c>
      <c r="L210" s="25">
        <v>5021</v>
      </c>
      <c r="M210" s="26">
        <f>Causas[[#This Row],[parada_duracion]]/60</f>
        <v>83.683333333333337</v>
      </c>
      <c r="N210" s="19" t="s">
        <v>179</v>
      </c>
      <c r="O210" s="16" t="s">
        <v>52</v>
      </c>
      <c r="P210" s="16">
        <f>WEEKNUM(Causas[[#This Row],[resolucion_fecha]],16)</f>
        <v>2</v>
      </c>
      <c r="Q210" s="16" t="str">
        <f>TEXT(Causas[[#This Row],[resolucion_fecha]],"MMMM")</f>
        <v>enero</v>
      </c>
      <c r="R210" s="16" t="str">
        <f t="shared" si="3"/>
        <v>T</v>
      </c>
      <c r="S210" s="16"/>
      <c r="T210" s="16" t="s">
        <v>53</v>
      </c>
      <c r="U210" s="16"/>
      <c r="V210" s="16"/>
      <c r="W210" s="16"/>
    </row>
    <row r="211" spans="1:23" customFormat="1" hidden="1" x14ac:dyDescent="0.25">
      <c r="A211" s="25">
        <v>134209</v>
      </c>
      <c r="B211" s="25" t="s">
        <v>89</v>
      </c>
      <c r="C211" s="25" t="s">
        <v>43</v>
      </c>
      <c r="D211" s="25" t="s">
        <v>90</v>
      </c>
      <c r="E211" s="24">
        <v>44263</v>
      </c>
      <c r="F211" s="25" t="s">
        <v>56</v>
      </c>
      <c r="G211" s="25" t="s">
        <v>46</v>
      </c>
      <c r="H211" s="24">
        <v>44936</v>
      </c>
      <c r="I211" s="101">
        <v>0.76200231481481484</v>
      </c>
      <c r="J211" s="24">
        <v>44936</v>
      </c>
      <c r="K211" s="101">
        <v>0.78762731481481474</v>
      </c>
      <c r="L211" s="25">
        <v>2214</v>
      </c>
      <c r="M211" s="26">
        <f>Causas[[#This Row],[parada_duracion]]/60</f>
        <v>36.9</v>
      </c>
      <c r="N211" s="19" t="s">
        <v>180</v>
      </c>
      <c r="O211" s="16" t="s">
        <v>52</v>
      </c>
      <c r="P211" s="16">
        <f>WEEKNUM(Causas[[#This Row],[resolucion_fecha]],16)</f>
        <v>2</v>
      </c>
      <c r="Q211" s="16" t="str">
        <f>TEXT(Causas[[#This Row],[resolucion_fecha]],"MMMM")</f>
        <v>enero</v>
      </c>
      <c r="R211" s="16" t="str">
        <f t="shared" si="3"/>
        <v>T</v>
      </c>
      <c r="S211" s="16"/>
      <c r="T211" s="99" t="s">
        <v>53</v>
      </c>
      <c r="U211" s="16"/>
      <c r="V211" s="16"/>
      <c r="W211" s="16"/>
    </row>
    <row r="212" spans="1:23" customFormat="1" hidden="1" x14ac:dyDescent="0.25">
      <c r="A212" s="25">
        <v>134213</v>
      </c>
      <c r="B212" s="25" t="s">
        <v>54</v>
      </c>
      <c r="C212" s="25" t="s">
        <v>43</v>
      </c>
      <c r="D212" s="25" t="s">
        <v>55</v>
      </c>
      <c r="E212" s="24">
        <v>44120</v>
      </c>
      <c r="F212" s="25" t="s">
        <v>56</v>
      </c>
      <c r="G212" s="25" t="s">
        <v>46</v>
      </c>
      <c r="H212" s="24">
        <v>44936</v>
      </c>
      <c r="I212" s="101">
        <v>0.78303240740740743</v>
      </c>
      <c r="J212" s="24">
        <v>44936</v>
      </c>
      <c r="K212" s="101">
        <v>0.80346064814814822</v>
      </c>
      <c r="L212" s="25">
        <v>1765</v>
      </c>
      <c r="M212" s="26">
        <f>Causas[[#This Row],[parada_duracion]]/60</f>
        <v>29.416666666666668</v>
      </c>
      <c r="N212" s="18" t="s">
        <v>62</v>
      </c>
      <c r="O212" s="99" t="s">
        <v>52</v>
      </c>
      <c r="P212" s="16">
        <f>WEEKNUM(Causas[[#This Row],[resolucion_fecha]],16)</f>
        <v>2</v>
      </c>
      <c r="Q212" s="16" t="str">
        <f>TEXT(Causas[[#This Row],[resolucion_fecha]],"MMMM")</f>
        <v>enero</v>
      </c>
      <c r="R212" s="16" t="str">
        <f t="shared" si="3"/>
        <v>T</v>
      </c>
      <c r="S212" s="16"/>
      <c r="T212" s="99" t="s">
        <v>53</v>
      </c>
      <c r="U212" s="16"/>
      <c r="V212" s="16"/>
      <c r="W212" s="16"/>
    </row>
    <row r="213" spans="1:23" customFormat="1" hidden="1" x14ac:dyDescent="0.25">
      <c r="A213" s="96">
        <v>134215</v>
      </c>
      <c r="B213" s="96" t="s">
        <v>54</v>
      </c>
      <c r="C213" s="96" t="s">
        <v>43</v>
      </c>
      <c r="D213" s="96" t="s">
        <v>55</v>
      </c>
      <c r="E213" s="97">
        <v>44120</v>
      </c>
      <c r="F213" s="96" t="s">
        <v>56</v>
      </c>
      <c r="G213" s="96" t="s">
        <v>46</v>
      </c>
      <c r="H213" s="97">
        <v>44936</v>
      </c>
      <c r="I213" s="23">
        <v>0.80479166666666668</v>
      </c>
      <c r="J213" s="97">
        <v>44937</v>
      </c>
      <c r="K213" s="23">
        <v>0.2515162037037037</v>
      </c>
      <c r="L213" s="96">
        <v>38597</v>
      </c>
      <c r="M213" s="98">
        <f>Causas[[#This Row],[parada_duracion]]/60</f>
        <v>643.2833333333333</v>
      </c>
      <c r="N213" s="18" t="s">
        <v>62</v>
      </c>
      <c r="O213" s="99" t="s">
        <v>52</v>
      </c>
      <c r="P213" s="99">
        <f>WEEKNUM(Causas[[#This Row],[resolucion_fecha]],16)</f>
        <v>2</v>
      </c>
      <c r="Q213" s="99" t="str">
        <f>TEXT(Causas[[#This Row],[resolucion_fecha]],"MMMM")</f>
        <v>enero</v>
      </c>
      <c r="R213" s="99" t="str">
        <f t="shared" si="3"/>
        <v>T</v>
      </c>
      <c r="S213" s="99"/>
      <c r="T213" s="99" t="s">
        <v>53</v>
      </c>
      <c r="U213" s="16"/>
      <c r="V213" s="99"/>
      <c r="W213" s="99"/>
    </row>
    <row r="214" spans="1:23" customFormat="1" hidden="1" x14ac:dyDescent="0.25">
      <c r="A214" s="25">
        <v>134216</v>
      </c>
      <c r="B214" s="25" t="s">
        <v>66</v>
      </c>
      <c r="C214" s="25" t="s">
        <v>43</v>
      </c>
      <c r="D214" s="25" t="s">
        <v>143</v>
      </c>
      <c r="E214" s="24">
        <v>43405</v>
      </c>
      <c r="F214" s="25" t="s">
        <v>45</v>
      </c>
      <c r="G214" s="25" t="s">
        <v>46</v>
      </c>
      <c r="H214" s="24">
        <v>44936</v>
      </c>
      <c r="I214" s="101">
        <v>0.82197916666666659</v>
      </c>
      <c r="J214" s="24">
        <v>44936</v>
      </c>
      <c r="K214" s="101">
        <v>0.82791666666666675</v>
      </c>
      <c r="L214" s="25">
        <v>513</v>
      </c>
      <c r="M214" s="26">
        <f>Causas[[#This Row],[parada_duracion]]/60</f>
        <v>8.5500000000000007</v>
      </c>
      <c r="N214" s="18" t="s">
        <v>47</v>
      </c>
      <c r="O214" s="19" t="s">
        <v>47</v>
      </c>
      <c r="P214" s="16">
        <f>WEEKNUM(Causas[[#This Row],[resolucion_fecha]],16)</f>
        <v>2</v>
      </c>
      <c r="Q214" s="16" t="str">
        <f>TEXT(Causas[[#This Row],[resolucion_fecha]],"MMMM")</f>
        <v>enero</v>
      </c>
      <c r="R214" s="16" t="str">
        <f t="shared" si="3"/>
        <v>T</v>
      </c>
      <c r="S214" s="16"/>
      <c r="T214" s="18" t="s">
        <v>47</v>
      </c>
      <c r="U214" s="100"/>
      <c r="V214" s="16"/>
      <c r="W214" s="16"/>
    </row>
    <row r="215" spans="1:23" customFormat="1" hidden="1" x14ac:dyDescent="0.25">
      <c r="A215" s="96">
        <v>134219</v>
      </c>
      <c r="B215" s="96" t="s">
        <v>89</v>
      </c>
      <c r="C215" s="96" t="s">
        <v>43</v>
      </c>
      <c r="D215" s="96" t="s">
        <v>90</v>
      </c>
      <c r="E215" s="97">
        <v>44263</v>
      </c>
      <c r="F215" s="96" t="s">
        <v>56</v>
      </c>
      <c r="G215" s="96" t="s">
        <v>46</v>
      </c>
      <c r="H215" s="97">
        <v>44936</v>
      </c>
      <c r="I215" s="23">
        <v>0.83767361111111116</v>
      </c>
      <c r="J215" s="97">
        <v>44936</v>
      </c>
      <c r="K215" s="23">
        <v>0.83862268518518512</v>
      </c>
      <c r="L215" s="96">
        <v>82</v>
      </c>
      <c r="M215" s="98">
        <f>Causas[[#This Row],[parada_duracion]]/60</f>
        <v>1.3666666666666667</v>
      </c>
      <c r="N215" s="18" t="s">
        <v>47</v>
      </c>
      <c r="O215" s="19" t="s">
        <v>47</v>
      </c>
      <c r="P215" s="99">
        <f>WEEKNUM(Causas[[#This Row],[resolucion_fecha]],16)</f>
        <v>2</v>
      </c>
      <c r="Q215" s="99" t="str">
        <f>TEXT(Causas[[#This Row],[resolucion_fecha]],"MMMM")</f>
        <v>enero</v>
      </c>
      <c r="R215" s="99" t="str">
        <f t="shared" si="3"/>
        <v>T</v>
      </c>
      <c r="S215" s="99"/>
      <c r="T215" s="18" t="s">
        <v>47</v>
      </c>
      <c r="U215" s="16"/>
      <c r="V215" s="99"/>
      <c r="W215" s="99"/>
    </row>
    <row r="216" spans="1:23" customFormat="1" hidden="1" x14ac:dyDescent="0.25">
      <c r="A216" s="96">
        <v>134220</v>
      </c>
      <c r="B216" s="96" t="s">
        <v>66</v>
      </c>
      <c r="C216" s="96" t="s">
        <v>43</v>
      </c>
      <c r="D216" s="96" t="s">
        <v>96</v>
      </c>
      <c r="E216" s="97">
        <v>43405</v>
      </c>
      <c r="F216" s="96" t="s">
        <v>45</v>
      </c>
      <c r="G216" s="96" t="s">
        <v>46</v>
      </c>
      <c r="H216" s="97">
        <v>44936</v>
      </c>
      <c r="I216" s="23">
        <v>0.85193287037037047</v>
      </c>
      <c r="J216" s="97">
        <v>44936</v>
      </c>
      <c r="K216" s="23">
        <v>0.89320601851851855</v>
      </c>
      <c r="L216" s="96">
        <v>3566</v>
      </c>
      <c r="M216" s="98">
        <f>Causas[[#This Row],[parada_duracion]]/60</f>
        <v>59.43333333333333</v>
      </c>
      <c r="N216" s="18" t="s">
        <v>62</v>
      </c>
      <c r="O216" s="16" t="s">
        <v>52</v>
      </c>
      <c r="P216" s="99">
        <f>WEEKNUM(Causas[[#This Row],[resolucion_fecha]],16)</f>
        <v>2</v>
      </c>
      <c r="Q216" s="99" t="str">
        <f>TEXT(Causas[[#This Row],[resolucion_fecha]],"MMMM")</f>
        <v>enero</v>
      </c>
      <c r="R216" s="99" t="str">
        <f t="shared" si="3"/>
        <v>T</v>
      </c>
      <c r="S216" s="99"/>
      <c r="T216" s="16" t="s">
        <v>53</v>
      </c>
      <c r="U216" s="100"/>
      <c r="V216" s="99"/>
      <c r="W216" s="99"/>
    </row>
    <row r="217" spans="1:23" customFormat="1" hidden="1" x14ac:dyDescent="0.25">
      <c r="A217" s="96">
        <v>134221</v>
      </c>
      <c r="B217" s="96" t="s">
        <v>42</v>
      </c>
      <c r="C217" s="96" t="s">
        <v>43</v>
      </c>
      <c r="D217" s="96" t="s">
        <v>164</v>
      </c>
      <c r="E217" s="97">
        <v>43405</v>
      </c>
      <c r="F217" s="96" t="s">
        <v>45</v>
      </c>
      <c r="G217" s="96" t="s">
        <v>50</v>
      </c>
      <c r="H217" s="97">
        <v>44936</v>
      </c>
      <c r="I217" s="23">
        <v>0.85707175925925927</v>
      </c>
      <c r="J217" s="97">
        <v>44936</v>
      </c>
      <c r="K217" s="23">
        <v>0.86204861111111108</v>
      </c>
      <c r="L217" s="96">
        <v>430</v>
      </c>
      <c r="M217" s="98">
        <f>Causas[[#This Row],[parada_duracion]]/60</f>
        <v>7.166666666666667</v>
      </c>
      <c r="N217" s="18" t="s">
        <v>47</v>
      </c>
      <c r="O217" s="19" t="s">
        <v>47</v>
      </c>
      <c r="P217" s="99">
        <f>WEEKNUM(Causas[[#This Row],[resolucion_fecha]],16)</f>
        <v>2</v>
      </c>
      <c r="Q217" s="99" t="str">
        <f>TEXT(Causas[[#This Row],[resolucion_fecha]],"MMMM")</f>
        <v>enero</v>
      </c>
      <c r="R217" s="99" t="str">
        <f t="shared" si="3"/>
        <v>T</v>
      </c>
      <c r="S217" s="99"/>
      <c r="T217" s="18" t="s">
        <v>47</v>
      </c>
      <c r="U217" s="100"/>
      <c r="V217" s="99"/>
      <c r="W217" s="99"/>
    </row>
    <row r="218" spans="1:23" customFormat="1" ht="75" hidden="1" x14ac:dyDescent="0.25">
      <c r="A218" s="96">
        <v>134222</v>
      </c>
      <c r="B218" s="96" t="s">
        <v>94</v>
      </c>
      <c r="C218" s="96" t="s">
        <v>43</v>
      </c>
      <c r="D218" s="96" t="s">
        <v>90</v>
      </c>
      <c r="E218" s="97">
        <v>43405</v>
      </c>
      <c r="F218" s="96" t="s">
        <v>45</v>
      </c>
      <c r="G218" s="96" t="s">
        <v>46</v>
      </c>
      <c r="H218" s="97">
        <v>44936</v>
      </c>
      <c r="I218" s="23">
        <v>0.85747685185185185</v>
      </c>
      <c r="J218" s="97">
        <v>44936</v>
      </c>
      <c r="K218" s="23">
        <v>0.89732638888888883</v>
      </c>
      <c r="L218" s="96">
        <v>3443</v>
      </c>
      <c r="M218" s="98">
        <f>Causas[[#This Row],[parada_duracion]]/60</f>
        <v>57.383333333333333</v>
      </c>
      <c r="N218" s="18" t="s">
        <v>181</v>
      </c>
      <c r="O218" s="99" t="s">
        <v>52</v>
      </c>
      <c r="P218" s="99">
        <f>WEEKNUM(Causas[[#This Row],[resolucion_fecha]],16)</f>
        <v>2</v>
      </c>
      <c r="Q218" s="99" t="str">
        <f>TEXT(Causas[[#This Row],[resolucion_fecha]],"MMMM")</f>
        <v>enero</v>
      </c>
      <c r="R218" s="99" t="str">
        <f t="shared" si="3"/>
        <v>T</v>
      </c>
      <c r="S218" s="99"/>
      <c r="T218" s="99" t="s">
        <v>53</v>
      </c>
      <c r="U218" s="100"/>
      <c r="V218" s="99"/>
      <c r="W218" s="99"/>
    </row>
    <row r="219" spans="1:23" customFormat="1" hidden="1" x14ac:dyDescent="0.25">
      <c r="A219" s="25">
        <v>134223</v>
      </c>
      <c r="B219" s="25" t="s">
        <v>42</v>
      </c>
      <c r="C219" s="25" t="s">
        <v>43</v>
      </c>
      <c r="D219" s="25" t="s">
        <v>164</v>
      </c>
      <c r="E219" s="24">
        <v>43405</v>
      </c>
      <c r="F219" s="25" t="s">
        <v>45</v>
      </c>
      <c r="G219" s="25" t="s">
        <v>50</v>
      </c>
      <c r="H219" s="24">
        <v>44936</v>
      </c>
      <c r="I219" s="101">
        <v>0.89692129629629624</v>
      </c>
      <c r="J219" s="24">
        <v>44936</v>
      </c>
      <c r="K219" s="101">
        <v>0.9014699074074074</v>
      </c>
      <c r="L219" s="25">
        <v>393</v>
      </c>
      <c r="M219" s="26">
        <f>Causas[[#This Row],[parada_duracion]]/60</f>
        <v>6.55</v>
      </c>
      <c r="N219" s="18" t="s">
        <v>47</v>
      </c>
      <c r="O219" s="19" t="s">
        <v>47</v>
      </c>
      <c r="P219" s="16">
        <f>WEEKNUM(Causas[[#This Row],[resolucion_fecha]],16)</f>
        <v>2</v>
      </c>
      <c r="Q219" s="16" t="str">
        <f>TEXT(Causas[[#This Row],[resolucion_fecha]],"MMMM")</f>
        <v>enero</v>
      </c>
      <c r="R219" s="16" t="str">
        <f t="shared" si="3"/>
        <v>T</v>
      </c>
      <c r="S219" s="16"/>
      <c r="T219" s="18" t="s">
        <v>47</v>
      </c>
      <c r="U219" s="100"/>
      <c r="V219" s="16"/>
      <c r="W219" s="16"/>
    </row>
    <row r="220" spans="1:23" customFormat="1" hidden="1" x14ac:dyDescent="0.25">
      <c r="A220" s="25">
        <v>134226</v>
      </c>
      <c r="B220" s="25" t="s">
        <v>42</v>
      </c>
      <c r="C220" s="25" t="s">
        <v>43</v>
      </c>
      <c r="D220" s="25" t="s">
        <v>55</v>
      </c>
      <c r="E220" s="24">
        <v>43405</v>
      </c>
      <c r="F220" s="25" t="s">
        <v>45</v>
      </c>
      <c r="G220" s="25" t="s">
        <v>46</v>
      </c>
      <c r="H220" s="24">
        <v>44937</v>
      </c>
      <c r="I220" s="101">
        <v>0.25157407407407406</v>
      </c>
      <c r="J220" s="24">
        <v>44937</v>
      </c>
      <c r="K220" s="101">
        <v>0.32120370370370371</v>
      </c>
      <c r="L220" s="25">
        <v>6016</v>
      </c>
      <c r="M220" s="26">
        <f>Causas[[#This Row],[parada_duracion]]/60</f>
        <v>100.26666666666667</v>
      </c>
      <c r="N220" s="18" t="s">
        <v>62</v>
      </c>
      <c r="O220" s="99" t="s">
        <v>52</v>
      </c>
      <c r="P220" s="16">
        <f>WEEKNUM(Causas[[#This Row],[resolucion_fecha]],16)</f>
        <v>2</v>
      </c>
      <c r="Q220" s="16" t="str">
        <f>TEXT(Causas[[#This Row],[resolucion_fecha]],"MMMM")</f>
        <v>enero</v>
      </c>
      <c r="R220" s="16" t="str">
        <f t="shared" si="3"/>
        <v>M</v>
      </c>
      <c r="S220" s="16"/>
      <c r="T220" s="99" t="s">
        <v>53</v>
      </c>
      <c r="U220" s="16"/>
      <c r="V220" s="16"/>
      <c r="W220" s="16"/>
    </row>
    <row r="221" spans="1:23" customFormat="1" hidden="1" x14ac:dyDescent="0.25">
      <c r="A221" s="25">
        <v>134234</v>
      </c>
      <c r="B221" s="25" t="s">
        <v>63</v>
      </c>
      <c r="C221" s="25" t="s">
        <v>43</v>
      </c>
      <c r="D221" s="25" t="s">
        <v>64</v>
      </c>
      <c r="E221" s="24">
        <v>43809</v>
      </c>
      <c r="F221" s="25" t="s">
        <v>56</v>
      </c>
      <c r="G221" s="25" t="s">
        <v>46</v>
      </c>
      <c r="H221" s="24">
        <v>44937</v>
      </c>
      <c r="I221" s="101">
        <v>0.28627314814814814</v>
      </c>
      <c r="J221" s="24">
        <v>44937</v>
      </c>
      <c r="K221" s="101">
        <v>0.30246527777777776</v>
      </c>
      <c r="L221" s="25">
        <v>1399</v>
      </c>
      <c r="M221" s="26">
        <f>Causas[[#This Row],[parada_duracion]]/60</f>
        <v>23.316666666666666</v>
      </c>
      <c r="N221" s="19" t="s">
        <v>182</v>
      </c>
      <c r="O221" s="16" t="s">
        <v>52</v>
      </c>
      <c r="P221" s="16">
        <f>WEEKNUM(Causas[[#This Row],[resolucion_fecha]],16)</f>
        <v>2</v>
      </c>
      <c r="Q221" s="16" t="str">
        <f>TEXT(Causas[[#This Row],[resolucion_fecha]],"MMMM")</f>
        <v>enero</v>
      </c>
      <c r="R221" s="16" t="str">
        <f t="shared" si="3"/>
        <v>M</v>
      </c>
      <c r="S221" s="16"/>
      <c r="T221" s="99" t="s">
        <v>53</v>
      </c>
      <c r="U221" s="16"/>
      <c r="V221" s="16"/>
      <c r="W221" s="16"/>
    </row>
    <row r="222" spans="1:23" customFormat="1" hidden="1" x14ac:dyDescent="0.25">
      <c r="A222" s="25">
        <v>134241</v>
      </c>
      <c r="B222" s="25" t="s">
        <v>86</v>
      </c>
      <c r="C222" s="25" t="s">
        <v>43</v>
      </c>
      <c r="D222" s="25" t="s">
        <v>55</v>
      </c>
      <c r="E222" s="24">
        <v>43881</v>
      </c>
      <c r="F222" s="25" t="s">
        <v>56</v>
      </c>
      <c r="G222" s="25" t="s">
        <v>50</v>
      </c>
      <c r="H222" s="24">
        <v>44937</v>
      </c>
      <c r="I222" s="101">
        <v>0.32127314814814817</v>
      </c>
      <c r="J222" s="24">
        <v>44937</v>
      </c>
      <c r="K222" s="101">
        <v>0.34443287037037035</v>
      </c>
      <c r="L222" s="25">
        <v>2001</v>
      </c>
      <c r="M222" s="26">
        <f>Causas[[#This Row],[parada_duracion]]/60</f>
        <v>33.35</v>
      </c>
      <c r="N222" s="18" t="s">
        <v>62</v>
      </c>
      <c r="O222" s="99" t="s">
        <v>52</v>
      </c>
      <c r="P222" s="16">
        <f>WEEKNUM(Causas[[#This Row],[resolucion_fecha]],16)</f>
        <v>2</v>
      </c>
      <c r="Q222" s="16" t="str">
        <f>TEXT(Causas[[#This Row],[resolucion_fecha]],"MMMM")</f>
        <v>enero</v>
      </c>
      <c r="R222" s="16" t="str">
        <f t="shared" si="3"/>
        <v>M</v>
      </c>
      <c r="S222" s="16"/>
      <c r="T222" s="99" t="s">
        <v>53</v>
      </c>
      <c r="U222" s="16"/>
      <c r="V222" s="16"/>
      <c r="W222" s="16"/>
    </row>
    <row r="223" spans="1:23" customFormat="1" hidden="1" x14ac:dyDescent="0.25">
      <c r="A223" s="25">
        <v>134252</v>
      </c>
      <c r="B223" s="25" t="s">
        <v>42</v>
      </c>
      <c r="C223" s="25" t="s">
        <v>43</v>
      </c>
      <c r="D223" s="25" t="s">
        <v>105</v>
      </c>
      <c r="E223" s="24">
        <v>43405</v>
      </c>
      <c r="F223" s="25" t="s">
        <v>45</v>
      </c>
      <c r="G223" s="25" t="s">
        <v>46</v>
      </c>
      <c r="H223" s="24">
        <v>44937</v>
      </c>
      <c r="I223" s="101">
        <v>0.38631944444444444</v>
      </c>
      <c r="J223" s="24">
        <v>44937</v>
      </c>
      <c r="K223" s="101">
        <v>0.38638888888888889</v>
      </c>
      <c r="L223" s="25">
        <v>6</v>
      </c>
      <c r="M223" s="26">
        <f>Causas[[#This Row],[parada_duracion]]/60</f>
        <v>0.1</v>
      </c>
      <c r="N223" s="18" t="s">
        <v>47</v>
      </c>
      <c r="O223" s="19" t="s">
        <v>47</v>
      </c>
      <c r="P223" s="16">
        <f>WEEKNUM(Causas[[#This Row],[resolucion_fecha]],16)</f>
        <v>2</v>
      </c>
      <c r="Q223" s="16" t="str">
        <f>TEXT(Causas[[#This Row],[resolucion_fecha]],"MMMM")</f>
        <v>enero</v>
      </c>
      <c r="R223" s="16" t="str">
        <f t="shared" si="3"/>
        <v>M</v>
      </c>
      <c r="S223" s="16"/>
      <c r="T223" s="18" t="s">
        <v>47</v>
      </c>
      <c r="U223" s="16"/>
      <c r="V223" s="16"/>
      <c r="W223" s="16"/>
    </row>
    <row r="224" spans="1:23" customFormat="1" ht="30" hidden="1" x14ac:dyDescent="0.25">
      <c r="A224" s="25">
        <v>134261</v>
      </c>
      <c r="B224" s="25" t="s">
        <v>66</v>
      </c>
      <c r="C224" s="25" t="s">
        <v>43</v>
      </c>
      <c r="D224" s="25" t="s">
        <v>82</v>
      </c>
      <c r="E224" s="24">
        <v>43405</v>
      </c>
      <c r="F224" s="25" t="s">
        <v>45</v>
      </c>
      <c r="G224" s="25" t="s">
        <v>46</v>
      </c>
      <c r="H224" s="24">
        <v>44937</v>
      </c>
      <c r="I224" s="101">
        <v>0.41725694444444444</v>
      </c>
      <c r="J224" s="24">
        <v>44937</v>
      </c>
      <c r="K224" s="101">
        <v>0.43692129629629628</v>
      </c>
      <c r="L224" s="25">
        <v>1699</v>
      </c>
      <c r="M224" s="26">
        <f>Causas[[#This Row],[parada_duracion]]/60</f>
        <v>28.316666666666666</v>
      </c>
      <c r="N224" s="19" t="s">
        <v>183</v>
      </c>
      <c r="O224" s="16" t="s">
        <v>52</v>
      </c>
      <c r="P224" s="16">
        <f>WEEKNUM(Causas[[#This Row],[resolucion_fecha]],16)</f>
        <v>2</v>
      </c>
      <c r="Q224" s="16" t="str">
        <f>TEXT(Causas[[#This Row],[resolucion_fecha]],"MMMM")</f>
        <v>enero</v>
      </c>
      <c r="R224" s="16" t="str">
        <f t="shared" si="3"/>
        <v>M</v>
      </c>
      <c r="S224" s="16"/>
      <c r="T224" s="16" t="s">
        <v>53</v>
      </c>
      <c r="U224" s="16"/>
      <c r="V224" s="16"/>
      <c r="W224" s="16"/>
    </row>
    <row r="225" spans="1:23" customFormat="1" hidden="1" x14ac:dyDescent="0.25">
      <c r="A225" s="96">
        <v>134265</v>
      </c>
      <c r="B225" s="96" t="s">
        <v>101</v>
      </c>
      <c r="C225" s="96" t="s">
        <v>43</v>
      </c>
      <c r="D225" s="96" t="s">
        <v>105</v>
      </c>
      <c r="E225" s="97">
        <v>43405</v>
      </c>
      <c r="F225" s="96" t="s">
        <v>45</v>
      </c>
      <c r="G225" s="96" t="s">
        <v>50</v>
      </c>
      <c r="H225" s="97">
        <v>44937</v>
      </c>
      <c r="I225" s="23">
        <v>0.43902777777777779</v>
      </c>
      <c r="J225" s="97">
        <v>44937</v>
      </c>
      <c r="K225" s="23">
        <v>0.43935185185185183</v>
      </c>
      <c r="L225" s="96">
        <v>28</v>
      </c>
      <c r="M225" s="98">
        <f>Causas[[#This Row],[parada_duracion]]/60</f>
        <v>0.46666666666666667</v>
      </c>
      <c r="N225" s="18" t="s">
        <v>47</v>
      </c>
      <c r="O225" s="19" t="s">
        <v>47</v>
      </c>
      <c r="P225" s="99">
        <f>WEEKNUM(Causas[[#This Row],[resolucion_fecha]],16)</f>
        <v>2</v>
      </c>
      <c r="Q225" s="99" t="str">
        <f>TEXT(Causas[[#This Row],[resolucion_fecha]],"MMMM")</f>
        <v>enero</v>
      </c>
      <c r="R225" s="99" t="str">
        <f t="shared" si="3"/>
        <v>M</v>
      </c>
      <c r="S225" s="99"/>
      <c r="T225" s="18" t="s">
        <v>47</v>
      </c>
      <c r="U225" s="16"/>
      <c r="V225" s="99"/>
      <c r="W225" s="99"/>
    </row>
    <row r="226" spans="1:23" customFormat="1" hidden="1" x14ac:dyDescent="0.25">
      <c r="A226" s="96">
        <v>134266</v>
      </c>
      <c r="B226" s="96" t="s">
        <v>42</v>
      </c>
      <c r="C226" s="96" t="s">
        <v>43</v>
      </c>
      <c r="D226" s="96" t="s">
        <v>105</v>
      </c>
      <c r="E226" s="97">
        <v>43405</v>
      </c>
      <c r="F226" s="96" t="s">
        <v>45</v>
      </c>
      <c r="G226" s="96" t="s">
        <v>50</v>
      </c>
      <c r="H226" s="97">
        <v>44937</v>
      </c>
      <c r="I226" s="23">
        <v>0.43981481481481483</v>
      </c>
      <c r="J226" s="97">
        <v>44937</v>
      </c>
      <c r="K226" s="23">
        <v>0.44248842592592591</v>
      </c>
      <c r="L226" s="96">
        <v>231</v>
      </c>
      <c r="M226" s="98">
        <f>Causas[[#This Row],[parada_duracion]]/60</f>
        <v>3.85</v>
      </c>
      <c r="N226" s="18" t="s">
        <v>47</v>
      </c>
      <c r="O226" s="19" t="s">
        <v>47</v>
      </c>
      <c r="P226" s="99">
        <f>WEEKNUM(Causas[[#This Row],[resolucion_fecha]],16)</f>
        <v>2</v>
      </c>
      <c r="Q226" s="99" t="str">
        <f>TEXT(Causas[[#This Row],[resolucion_fecha]],"MMMM")</f>
        <v>enero</v>
      </c>
      <c r="R226" s="99" t="str">
        <f t="shared" si="3"/>
        <v>M</v>
      </c>
      <c r="S226" s="99"/>
      <c r="T226" s="18" t="s">
        <v>47</v>
      </c>
      <c r="U226" s="100"/>
      <c r="V226" s="99"/>
      <c r="W226" s="99"/>
    </row>
    <row r="227" spans="1:23" customFormat="1" ht="30" hidden="1" x14ac:dyDescent="0.25">
      <c r="A227" s="25">
        <v>134267</v>
      </c>
      <c r="B227" s="25" t="s">
        <v>66</v>
      </c>
      <c r="C227" s="25" t="s">
        <v>43</v>
      </c>
      <c r="D227" s="25" t="s">
        <v>82</v>
      </c>
      <c r="E227" s="24">
        <v>43405</v>
      </c>
      <c r="F227" s="25" t="s">
        <v>45</v>
      </c>
      <c r="G227" s="25" t="s">
        <v>46</v>
      </c>
      <c r="H227" s="24">
        <v>44937</v>
      </c>
      <c r="I227" s="101">
        <v>0.44196759259259261</v>
      </c>
      <c r="J227" s="24">
        <v>44937</v>
      </c>
      <c r="K227" s="101">
        <v>0.45134259259259263</v>
      </c>
      <c r="L227" s="25">
        <v>810</v>
      </c>
      <c r="M227" s="26">
        <f>Causas[[#This Row],[parada_duracion]]/60</f>
        <v>13.5</v>
      </c>
      <c r="N227" s="19" t="s">
        <v>183</v>
      </c>
      <c r="O227" s="16" t="s">
        <v>52</v>
      </c>
      <c r="P227" s="16">
        <f>WEEKNUM(Causas[[#This Row],[resolucion_fecha]],16)</f>
        <v>2</v>
      </c>
      <c r="Q227" s="16" t="str">
        <f>TEXT(Causas[[#This Row],[resolucion_fecha]],"MMMM")</f>
        <v>enero</v>
      </c>
      <c r="R227" s="16" t="str">
        <f t="shared" si="3"/>
        <v>M</v>
      </c>
      <c r="S227" s="16"/>
      <c r="T227" s="16" t="s">
        <v>53</v>
      </c>
      <c r="U227" s="100"/>
      <c r="V227" s="16"/>
      <c r="W227" s="16"/>
    </row>
    <row r="228" spans="1:23" customFormat="1" hidden="1" x14ac:dyDescent="0.25">
      <c r="A228" s="25">
        <v>134270</v>
      </c>
      <c r="B228" s="25" t="s">
        <v>66</v>
      </c>
      <c r="C228" s="25" t="s">
        <v>43</v>
      </c>
      <c r="D228" s="25" t="s">
        <v>82</v>
      </c>
      <c r="E228" s="24">
        <v>43405</v>
      </c>
      <c r="F228" s="25" t="s">
        <v>45</v>
      </c>
      <c r="G228" s="25" t="s">
        <v>46</v>
      </c>
      <c r="H228" s="24">
        <v>44937</v>
      </c>
      <c r="I228" s="101">
        <v>0.4707986111111111</v>
      </c>
      <c r="J228" s="24">
        <v>44937</v>
      </c>
      <c r="K228" s="101">
        <v>0.47309027777777773</v>
      </c>
      <c r="L228" s="25">
        <v>198</v>
      </c>
      <c r="M228" s="26">
        <f>Causas[[#This Row],[parada_duracion]]/60</f>
        <v>3.3</v>
      </c>
      <c r="N228" s="18" t="s">
        <v>47</v>
      </c>
      <c r="O228" s="19" t="s">
        <v>47</v>
      </c>
      <c r="P228" s="16">
        <f>WEEKNUM(Causas[[#This Row],[resolucion_fecha]],16)</f>
        <v>2</v>
      </c>
      <c r="Q228" s="16" t="str">
        <f>TEXT(Causas[[#This Row],[resolucion_fecha]],"MMMM")</f>
        <v>enero</v>
      </c>
      <c r="R228" s="16" t="str">
        <f t="shared" si="3"/>
        <v>M</v>
      </c>
      <c r="S228" s="16"/>
      <c r="T228" s="18" t="s">
        <v>47</v>
      </c>
      <c r="U228" s="16"/>
      <c r="V228" s="16"/>
      <c r="W228" s="16"/>
    </row>
    <row r="229" spans="1:23" customFormat="1" hidden="1" x14ac:dyDescent="0.25">
      <c r="A229" s="96">
        <v>134280</v>
      </c>
      <c r="B229" s="96" t="s">
        <v>54</v>
      </c>
      <c r="C229" s="96" t="s">
        <v>43</v>
      </c>
      <c r="D229" s="96" t="s">
        <v>55</v>
      </c>
      <c r="E229" s="97">
        <v>44120</v>
      </c>
      <c r="F229" s="96" t="s">
        <v>56</v>
      </c>
      <c r="G229" s="96" t="s">
        <v>50</v>
      </c>
      <c r="H229" s="97">
        <v>44937</v>
      </c>
      <c r="I229" s="23">
        <v>0.50306712962962963</v>
      </c>
      <c r="J229" s="97">
        <v>44937</v>
      </c>
      <c r="K229" s="23">
        <v>0.5084953703703704</v>
      </c>
      <c r="L229" s="96">
        <v>469</v>
      </c>
      <c r="M229" s="98">
        <f>Causas[[#This Row],[parada_duracion]]/60</f>
        <v>7.8166666666666664</v>
      </c>
      <c r="N229" s="18" t="s">
        <v>47</v>
      </c>
      <c r="O229" s="19" t="s">
        <v>47</v>
      </c>
      <c r="P229" s="99">
        <f>WEEKNUM(Causas[[#This Row],[resolucion_fecha]],16)</f>
        <v>2</v>
      </c>
      <c r="Q229" s="99" t="str">
        <f>TEXT(Causas[[#This Row],[resolucion_fecha]],"MMMM")</f>
        <v>enero</v>
      </c>
      <c r="R229" s="99" t="str">
        <f t="shared" si="3"/>
        <v>M</v>
      </c>
      <c r="S229" s="99"/>
      <c r="T229" s="18" t="s">
        <v>47</v>
      </c>
      <c r="U229" s="16"/>
      <c r="V229" s="99"/>
      <c r="W229" s="99"/>
    </row>
    <row r="230" spans="1:23" customFormat="1" ht="30" hidden="1" x14ac:dyDescent="0.25">
      <c r="A230" s="96">
        <v>134281</v>
      </c>
      <c r="B230" s="96" t="s">
        <v>66</v>
      </c>
      <c r="C230" s="96" t="s">
        <v>43</v>
      </c>
      <c r="D230" s="96" t="s">
        <v>82</v>
      </c>
      <c r="E230" s="97">
        <v>43405</v>
      </c>
      <c r="F230" s="96" t="s">
        <v>45</v>
      </c>
      <c r="G230" s="96" t="s">
        <v>46</v>
      </c>
      <c r="H230" s="97">
        <v>44937</v>
      </c>
      <c r="I230" s="23">
        <v>0.51472222222222219</v>
      </c>
      <c r="J230" s="97">
        <v>44937</v>
      </c>
      <c r="K230" s="23">
        <v>0.60888888888888892</v>
      </c>
      <c r="L230" s="96">
        <v>8136</v>
      </c>
      <c r="M230" s="98">
        <f>Causas[[#This Row],[parada_duracion]]/60</f>
        <v>135.6</v>
      </c>
      <c r="N230" s="19" t="s">
        <v>183</v>
      </c>
      <c r="O230" s="16" t="s">
        <v>52</v>
      </c>
      <c r="P230" s="99">
        <f>WEEKNUM(Causas[[#This Row],[resolucion_fecha]],16)</f>
        <v>2</v>
      </c>
      <c r="Q230" s="99" t="str">
        <f>TEXT(Causas[[#This Row],[resolucion_fecha]],"MMMM")</f>
        <v>enero</v>
      </c>
      <c r="R230" s="99" t="str">
        <f t="shared" si="3"/>
        <v>M</v>
      </c>
      <c r="S230" s="99"/>
      <c r="T230" s="16" t="s">
        <v>53</v>
      </c>
      <c r="U230" s="100"/>
      <c r="V230" s="99"/>
      <c r="W230" s="99"/>
    </row>
    <row r="231" spans="1:23" customFormat="1" hidden="1" x14ac:dyDescent="0.25">
      <c r="A231" s="25">
        <v>134282</v>
      </c>
      <c r="B231" s="25" t="s">
        <v>184</v>
      </c>
      <c r="C231" s="25" t="s">
        <v>43</v>
      </c>
      <c r="D231" s="25" t="s">
        <v>80</v>
      </c>
      <c r="E231" s="24">
        <v>43405</v>
      </c>
      <c r="F231" s="25" t="s">
        <v>45</v>
      </c>
      <c r="G231" s="25" t="s">
        <v>46</v>
      </c>
      <c r="H231" s="24">
        <v>44937</v>
      </c>
      <c r="I231" s="101">
        <v>0.51502314814814809</v>
      </c>
      <c r="J231" s="24">
        <v>44937</v>
      </c>
      <c r="K231" s="101">
        <v>0.51696759259259262</v>
      </c>
      <c r="L231" s="25">
        <v>168</v>
      </c>
      <c r="M231" s="26">
        <f>Causas[[#This Row],[parada_duracion]]/60</f>
        <v>2.8</v>
      </c>
      <c r="N231" s="18" t="s">
        <v>47</v>
      </c>
      <c r="O231" s="19" t="s">
        <v>47</v>
      </c>
      <c r="P231" s="16">
        <f>WEEKNUM(Causas[[#This Row],[resolucion_fecha]],16)</f>
        <v>2</v>
      </c>
      <c r="Q231" s="16" t="str">
        <f>TEXT(Causas[[#This Row],[resolucion_fecha]],"MMMM")</f>
        <v>enero</v>
      </c>
      <c r="R231" s="16" t="str">
        <f t="shared" si="3"/>
        <v>M</v>
      </c>
      <c r="S231" s="16"/>
      <c r="T231" s="18" t="s">
        <v>47</v>
      </c>
      <c r="U231" s="100"/>
      <c r="V231" s="16"/>
      <c r="W231" s="16"/>
    </row>
    <row r="232" spans="1:23" customFormat="1" x14ac:dyDescent="0.25">
      <c r="A232" s="96">
        <v>134287</v>
      </c>
      <c r="B232" s="96" t="s">
        <v>185</v>
      </c>
      <c r="C232" s="96" t="s">
        <v>43</v>
      </c>
      <c r="D232" s="96" t="s">
        <v>67</v>
      </c>
      <c r="E232" s="97">
        <v>43405</v>
      </c>
      <c r="F232" s="96" t="s">
        <v>45</v>
      </c>
      <c r="G232" s="96" t="s">
        <v>46</v>
      </c>
      <c r="H232" s="97">
        <v>44937</v>
      </c>
      <c r="I232" s="23">
        <v>0.53775462962962961</v>
      </c>
      <c r="J232" s="97">
        <v>44937</v>
      </c>
      <c r="K232" s="23">
        <v>0.65145833333333336</v>
      </c>
      <c r="L232" s="96">
        <v>9824</v>
      </c>
      <c r="M232" s="98">
        <f>Causas[[#This Row],[parada_duracion]]/60</f>
        <v>163.73333333333332</v>
      </c>
      <c r="N232" s="18" t="s">
        <v>186</v>
      </c>
      <c r="O232" s="99" t="s">
        <v>52</v>
      </c>
      <c r="P232" s="99">
        <f>WEEKNUM(Causas[[#This Row],[resolucion_fecha]],16)</f>
        <v>2</v>
      </c>
      <c r="Q232" s="99" t="str">
        <f>TEXT(Causas[[#This Row],[resolucion_fecha]],"MMMM")</f>
        <v>enero</v>
      </c>
      <c r="R232" s="99" t="str">
        <f t="shared" si="3"/>
        <v>M</v>
      </c>
      <c r="S232" s="99"/>
      <c r="T232" s="99" t="s">
        <v>53</v>
      </c>
      <c r="U232" s="16"/>
      <c r="V232" s="99"/>
      <c r="W232" s="99"/>
    </row>
    <row r="233" spans="1:23" customFormat="1" hidden="1" x14ac:dyDescent="0.25">
      <c r="A233" s="25">
        <v>134288</v>
      </c>
      <c r="B233" s="25" t="s">
        <v>66</v>
      </c>
      <c r="C233" s="25" t="s">
        <v>43</v>
      </c>
      <c r="D233" s="25" t="s">
        <v>102</v>
      </c>
      <c r="E233" s="24">
        <v>43746</v>
      </c>
      <c r="F233" s="25" t="s">
        <v>56</v>
      </c>
      <c r="G233" s="25" t="s">
        <v>50</v>
      </c>
      <c r="H233" s="24">
        <v>44937</v>
      </c>
      <c r="I233" s="101">
        <v>0.53832175925925929</v>
      </c>
      <c r="J233" s="24">
        <v>44937</v>
      </c>
      <c r="K233" s="101">
        <v>0.54358796296296297</v>
      </c>
      <c r="L233" s="25">
        <v>455</v>
      </c>
      <c r="M233" s="26">
        <f>Causas[[#This Row],[parada_duracion]]/60</f>
        <v>7.583333333333333</v>
      </c>
      <c r="N233" s="18" t="s">
        <v>47</v>
      </c>
      <c r="O233" s="19" t="s">
        <v>47</v>
      </c>
      <c r="P233" s="16">
        <f>WEEKNUM(Causas[[#This Row],[resolucion_fecha]],16)</f>
        <v>2</v>
      </c>
      <c r="Q233" s="16" t="str">
        <f>TEXT(Causas[[#This Row],[resolucion_fecha]],"MMMM")</f>
        <v>enero</v>
      </c>
      <c r="R233" s="16" t="str">
        <f t="shared" si="3"/>
        <v>M</v>
      </c>
      <c r="S233" s="16"/>
      <c r="T233" s="18" t="s">
        <v>47</v>
      </c>
      <c r="U233" s="100"/>
      <c r="V233" s="16"/>
      <c r="W233" s="16"/>
    </row>
    <row r="234" spans="1:23" customFormat="1" hidden="1" x14ac:dyDescent="0.25">
      <c r="A234" s="96">
        <v>134293</v>
      </c>
      <c r="B234" s="96" t="s">
        <v>130</v>
      </c>
      <c r="C234" s="96" t="s">
        <v>43</v>
      </c>
      <c r="D234" s="96" t="s">
        <v>68</v>
      </c>
      <c r="E234" s="97">
        <v>43405</v>
      </c>
      <c r="F234" s="96" t="s">
        <v>45</v>
      </c>
      <c r="G234" s="96" t="s">
        <v>46</v>
      </c>
      <c r="H234" s="97">
        <v>44937</v>
      </c>
      <c r="I234" s="23">
        <v>0.59290509259259261</v>
      </c>
      <c r="J234" s="97">
        <v>44937</v>
      </c>
      <c r="K234" s="23">
        <v>0.59320601851851851</v>
      </c>
      <c r="L234" s="96">
        <v>26</v>
      </c>
      <c r="M234" s="98">
        <f>Causas[[#This Row],[parada_duracion]]/60</f>
        <v>0.43333333333333335</v>
      </c>
      <c r="N234" s="18" t="s">
        <v>47</v>
      </c>
      <c r="O234" s="19" t="s">
        <v>47</v>
      </c>
      <c r="P234" s="99">
        <f>WEEKNUM(Causas[[#This Row],[resolucion_fecha]],16)</f>
        <v>2</v>
      </c>
      <c r="Q234" s="99" t="str">
        <f>TEXT(Causas[[#This Row],[resolucion_fecha]],"MMMM")</f>
        <v>enero</v>
      </c>
      <c r="R234" s="99" t="str">
        <f t="shared" si="3"/>
        <v>T</v>
      </c>
      <c r="S234" s="99"/>
      <c r="T234" s="18" t="s">
        <v>47</v>
      </c>
      <c r="U234" s="16"/>
      <c r="V234" s="99"/>
      <c r="W234" s="99"/>
    </row>
    <row r="235" spans="1:23" customFormat="1" ht="40.5" hidden="1" customHeight="1" x14ac:dyDescent="0.25">
      <c r="A235" s="25">
        <v>134294</v>
      </c>
      <c r="B235" s="25" t="s">
        <v>130</v>
      </c>
      <c r="C235" s="25" t="s">
        <v>43</v>
      </c>
      <c r="D235" s="25" t="s">
        <v>68</v>
      </c>
      <c r="E235" s="24">
        <v>43405</v>
      </c>
      <c r="F235" s="25" t="s">
        <v>45</v>
      </c>
      <c r="G235" s="25" t="s">
        <v>46</v>
      </c>
      <c r="H235" s="24">
        <v>44937</v>
      </c>
      <c r="I235" s="101">
        <v>0.59325231481481489</v>
      </c>
      <c r="J235" s="24">
        <v>44937</v>
      </c>
      <c r="K235" s="101">
        <v>0.60283564814814816</v>
      </c>
      <c r="L235" s="25">
        <v>828</v>
      </c>
      <c r="M235" s="26">
        <f>Causas[[#This Row],[parada_duracion]]/60</f>
        <v>13.8</v>
      </c>
      <c r="N235" s="19" t="s">
        <v>62</v>
      </c>
      <c r="O235" s="16" t="s">
        <v>52</v>
      </c>
      <c r="P235" s="16">
        <f>WEEKNUM(Causas[[#This Row],[resolucion_fecha]],16)</f>
        <v>2</v>
      </c>
      <c r="Q235" s="16" t="str">
        <f>TEXT(Causas[[#This Row],[resolucion_fecha]],"MMMM")</f>
        <v>enero</v>
      </c>
      <c r="R235" s="16" t="str">
        <f t="shared" si="3"/>
        <v>T</v>
      </c>
      <c r="S235" s="16"/>
      <c r="T235" s="16" t="s">
        <v>53</v>
      </c>
      <c r="U235" s="100"/>
      <c r="V235" s="16"/>
      <c r="W235" s="16"/>
    </row>
    <row r="236" spans="1:23" customFormat="1" hidden="1" x14ac:dyDescent="0.25">
      <c r="A236" s="25">
        <v>134310</v>
      </c>
      <c r="B236" s="25" t="s">
        <v>58</v>
      </c>
      <c r="C236" s="25" t="s">
        <v>43</v>
      </c>
      <c r="D236" s="25" t="s">
        <v>166</v>
      </c>
      <c r="E236" s="24">
        <v>43405</v>
      </c>
      <c r="F236" s="25" t="s">
        <v>45</v>
      </c>
      <c r="G236" s="25" t="s">
        <v>46</v>
      </c>
      <c r="H236" s="24">
        <v>44937</v>
      </c>
      <c r="I236" s="101">
        <v>0.67863425925925924</v>
      </c>
      <c r="J236" s="24">
        <v>44937</v>
      </c>
      <c r="K236" s="101">
        <v>0.70699074074074064</v>
      </c>
      <c r="L236" s="25">
        <v>2450</v>
      </c>
      <c r="M236" s="26">
        <f>Causas[[#This Row],[parada_duracion]]/60</f>
        <v>40.833333333333336</v>
      </c>
      <c r="N236" s="19" t="s">
        <v>62</v>
      </c>
      <c r="O236" s="16" t="s">
        <v>52</v>
      </c>
      <c r="P236" s="16">
        <f>WEEKNUM(Causas[[#This Row],[resolucion_fecha]],16)</f>
        <v>2</v>
      </c>
      <c r="Q236" s="16" t="str">
        <f>TEXT(Causas[[#This Row],[resolucion_fecha]],"MMMM")</f>
        <v>enero</v>
      </c>
      <c r="R236" s="16" t="str">
        <f t="shared" si="3"/>
        <v>T</v>
      </c>
      <c r="S236" s="16"/>
      <c r="T236" s="16" t="s">
        <v>53</v>
      </c>
      <c r="U236" s="16"/>
      <c r="V236" s="16"/>
      <c r="W236" s="16"/>
    </row>
    <row r="237" spans="1:23" customFormat="1" hidden="1" x14ac:dyDescent="0.25">
      <c r="A237" s="96">
        <v>134312</v>
      </c>
      <c r="B237" s="96" t="s">
        <v>87</v>
      </c>
      <c r="C237" s="96" t="s">
        <v>43</v>
      </c>
      <c r="D237" s="96" t="s">
        <v>82</v>
      </c>
      <c r="E237" s="97">
        <v>44756</v>
      </c>
      <c r="F237" s="96" t="s">
        <v>140</v>
      </c>
      <c r="G237" s="96" t="s">
        <v>46</v>
      </c>
      <c r="H237" s="97">
        <v>44937</v>
      </c>
      <c r="I237" s="23">
        <v>0.69379629629629624</v>
      </c>
      <c r="J237" s="97">
        <v>44937</v>
      </c>
      <c r="K237" s="23">
        <v>0.69847222222222216</v>
      </c>
      <c r="L237" s="96">
        <v>404</v>
      </c>
      <c r="M237" s="98">
        <f>Causas[[#This Row],[parada_duracion]]/60</f>
        <v>6.7333333333333334</v>
      </c>
      <c r="N237" s="18" t="s">
        <v>47</v>
      </c>
      <c r="O237" s="19" t="s">
        <v>47</v>
      </c>
      <c r="P237" s="99">
        <f>WEEKNUM(Causas[[#This Row],[resolucion_fecha]],16)</f>
        <v>2</v>
      </c>
      <c r="Q237" s="99" t="str">
        <f>TEXT(Causas[[#This Row],[resolucion_fecha]],"MMMM")</f>
        <v>enero</v>
      </c>
      <c r="R237" s="99" t="str">
        <f t="shared" si="3"/>
        <v>T</v>
      </c>
      <c r="S237" s="99"/>
      <c r="T237" s="18" t="s">
        <v>47</v>
      </c>
      <c r="U237" s="16"/>
      <c r="V237" s="99"/>
      <c r="W237" s="99"/>
    </row>
    <row r="238" spans="1:23" customFormat="1" hidden="1" x14ac:dyDescent="0.25">
      <c r="A238" s="25">
        <v>134313</v>
      </c>
      <c r="B238" s="25" t="s">
        <v>130</v>
      </c>
      <c r="C238" s="25" t="s">
        <v>43</v>
      </c>
      <c r="D238" s="25" t="s">
        <v>68</v>
      </c>
      <c r="E238" s="24">
        <v>43405</v>
      </c>
      <c r="F238" s="25" t="s">
        <v>45</v>
      </c>
      <c r="G238" s="25" t="s">
        <v>50</v>
      </c>
      <c r="H238" s="24">
        <v>44937</v>
      </c>
      <c r="I238" s="101">
        <v>0.70587962962962969</v>
      </c>
      <c r="J238" s="24">
        <v>44937</v>
      </c>
      <c r="K238" s="101">
        <v>0.73496527777777787</v>
      </c>
      <c r="L238" s="25">
        <v>2513</v>
      </c>
      <c r="M238" s="26">
        <f>Causas[[#This Row],[parada_duracion]]/60</f>
        <v>41.883333333333333</v>
      </c>
      <c r="N238" s="19" t="s">
        <v>62</v>
      </c>
      <c r="O238" s="16" t="s">
        <v>52</v>
      </c>
      <c r="P238" s="16">
        <f>WEEKNUM(Causas[[#This Row],[resolucion_fecha]],16)</f>
        <v>2</v>
      </c>
      <c r="Q238" s="16" t="str">
        <f>TEXT(Causas[[#This Row],[resolucion_fecha]],"MMMM")</f>
        <v>enero</v>
      </c>
      <c r="R238" s="16" t="str">
        <f t="shared" si="3"/>
        <v>T</v>
      </c>
      <c r="S238" s="16"/>
      <c r="T238" s="16" t="s">
        <v>53</v>
      </c>
      <c r="U238" s="100"/>
      <c r="V238" s="16"/>
      <c r="W238" s="16"/>
    </row>
    <row r="239" spans="1:23" customFormat="1" hidden="1" x14ac:dyDescent="0.25">
      <c r="A239" s="25">
        <v>134318</v>
      </c>
      <c r="B239" s="25" t="s">
        <v>95</v>
      </c>
      <c r="C239" s="25" t="s">
        <v>43</v>
      </c>
      <c r="D239" s="25" t="s">
        <v>80</v>
      </c>
      <c r="E239" s="24">
        <v>43405</v>
      </c>
      <c r="F239" s="25" t="s">
        <v>45</v>
      </c>
      <c r="G239" s="25" t="s">
        <v>46</v>
      </c>
      <c r="H239" s="24">
        <v>44937</v>
      </c>
      <c r="I239" s="101">
        <v>0.72590277777777779</v>
      </c>
      <c r="J239" s="24">
        <v>44937</v>
      </c>
      <c r="K239" s="101">
        <v>0.73606481481481489</v>
      </c>
      <c r="L239" s="25">
        <v>878</v>
      </c>
      <c r="M239" s="26">
        <f>Causas[[#This Row],[parada_duracion]]/60</f>
        <v>14.633333333333333</v>
      </c>
      <c r="N239" s="19" t="s">
        <v>187</v>
      </c>
      <c r="O239" s="16" t="s">
        <v>72</v>
      </c>
      <c r="P239" s="16">
        <f>WEEKNUM(Causas[[#This Row],[resolucion_fecha]],16)</f>
        <v>2</v>
      </c>
      <c r="Q239" s="16" t="str">
        <f>TEXT(Causas[[#This Row],[resolucion_fecha]],"MMMM")</f>
        <v>enero</v>
      </c>
      <c r="R239" s="16" t="str">
        <f t="shared" si="3"/>
        <v>T</v>
      </c>
      <c r="S239" s="16"/>
      <c r="T239" s="16" t="s">
        <v>73</v>
      </c>
      <c r="U239" s="16"/>
      <c r="V239" s="16"/>
      <c r="W239" s="16"/>
    </row>
    <row r="240" spans="1:23" customFormat="1" hidden="1" x14ac:dyDescent="0.25">
      <c r="A240" s="96">
        <v>134329</v>
      </c>
      <c r="B240" s="96" t="s">
        <v>42</v>
      </c>
      <c r="C240" s="96" t="s">
        <v>43</v>
      </c>
      <c r="D240" s="96" t="s">
        <v>96</v>
      </c>
      <c r="E240" s="97">
        <v>43405</v>
      </c>
      <c r="F240" s="96" t="s">
        <v>45</v>
      </c>
      <c r="G240" s="96" t="s">
        <v>50</v>
      </c>
      <c r="H240" s="97">
        <v>44937</v>
      </c>
      <c r="I240" s="23">
        <v>0.78118055555555566</v>
      </c>
      <c r="J240" s="97">
        <v>44937</v>
      </c>
      <c r="K240" s="23">
        <v>0.79195601851851849</v>
      </c>
      <c r="L240" s="96">
        <v>931</v>
      </c>
      <c r="M240" s="98">
        <f>Causas[[#This Row],[parada_duracion]]/60</f>
        <v>15.516666666666667</v>
      </c>
      <c r="N240" s="18" t="s">
        <v>57</v>
      </c>
      <c r="O240" s="16" t="s">
        <v>52</v>
      </c>
      <c r="P240" s="99">
        <f>WEEKNUM(Causas[[#This Row],[resolucion_fecha]],16)</f>
        <v>2</v>
      </c>
      <c r="Q240" s="99" t="str">
        <f>TEXT(Causas[[#This Row],[resolucion_fecha]],"MMMM")</f>
        <v>enero</v>
      </c>
      <c r="R240" s="99" t="str">
        <f t="shared" si="3"/>
        <v>T</v>
      </c>
      <c r="S240" s="99"/>
      <c r="T240" s="16" t="s">
        <v>53</v>
      </c>
      <c r="U240" s="16"/>
      <c r="V240" s="99"/>
      <c r="W240" s="99"/>
    </row>
    <row r="241" spans="1:23" customFormat="1" hidden="1" x14ac:dyDescent="0.25">
      <c r="A241" s="25">
        <v>134330</v>
      </c>
      <c r="B241" s="25" t="s">
        <v>66</v>
      </c>
      <c r="C241" s="25" t="s">
        <v>43</v>
      </c>
      <c r="D241" s="25" t="s">
        <v>105</v>
      </c>
      <c r="E241" s="24">
        <v>43405</v>
      </c>
      <c r="F241" s="25" t="s">
        <v>45</v>
      </c>
      <c r="G241" s="25" t="s">
        <v>46</v>
      </c>
      <c r="H241" s="24">
        <v>44937</v>
      </c>
      <c r="I241" s="101">
        <v>0.78128472222222223</v>
      </c>
      <c r="J241" s="24">
        <v>44937</v>
      </c>
      <c r="K241" s="101">
        <v>0.78782407407407407</v>
      </c>
      <c r="L241" s="25">
        <v>565</v>
      </c>
      <c r="M241" s="26">
        <f>Causas[[#This Row],[parada_duracion]]/60</f>
        <v>9.4166666666666661</v>
      </c>
      <c r="N241" s="18" t="s">
        <v>47</v>
      </c>
      <c r="O241" s="19" t="s">
        <v>47</v>
      </c>
      <c r="P241" s="16">
        <f>WEEKNUM(Causas[[#This Row],[resolucion_fecha]],16)</f>
        <v>2</v>
      </c>
      <c r="Q241" s="16" t="str">
        <f>TEXT(Causas[[#This Row],[resolucion_fecha]],"MMMM")</f>
        <v>enero</v>
      </c>
      <c r="R241" s="16" t="str">
        <f t="shared" si="3"/>
        <v>T</v>
      </c>
      <c r="S241" s="16"/>
      <c r="T241" s="18" t="s">
        <v>47</v>
      </c>
      <c r="U241" s="100"/>
      <c r="V241" s="16"/>
      <c r="W241" s="16"/>
    </row>
    <row r="242" spans="1:23" customFormat="1" hidden="1" x14ac:dyDescent="0.25">
      <c r="A242" s="25">
        <v>134336</v>
      </c>
      <c r="B242" s="25" t="s">
        <v>66</v>
      </c>
      <c r="C242" s="25" t="s">
        <v>43</v>
      </c>
      <c r="D242" s="25" t="s">
        <v>82</v>
      </c>
      <c r="E242" s="24">
        <v>43405</v>
      </c>
      <c r="F242" s="25" t="s">
        <v>45</v>
      </c>
      <c r="G242" s="25" t="s">
        <v>46</v>
      </c>
      <c r="H242" s="24">
        <v>44937</v>
      </c>
      <c r="I242" s="101">
        <v>0.828125</v>
      </c>
      <c r="J242" s="24">
        <v>44937</v>
      </c>
      <c r="K242" s="101">
        <v>0.84172453703703709</v>
      </c>
      <c r="L242" s="25">
        <v>1175</v>
      </c>
      <c r="M242" s="26">
        <f>Causas[[#This Row],[parada_duracion]]/60</f>
        <v>19.583333333333332</v>
      </c>
      <c r="N242" s="19" t="s">
        <v>188</v>
      </c>
      <c r="O242" s="16" t="s">
        <v>52</v>
      </c>
      <c r="P242" s="16">
        <f>WEEKNUM(Causas[[#This Row],[resolucion_fecha]],16)</f>
        <v>2</v>
      </c>
      <c r="Q242" s="16" t="str">
        <f>TEXT(Causas[[#This Row],[resolucion_fecha]],"MMMM")</f>
        <v>enero</v>
      </c>
      <c r="R242" s="16" t="str">
        <f t="shared" si="3"/>
        <v>T</v>
      </c>
      <c r="S242" s="16"/>
      <c r="T242" s="16" t="s">
        <v>53</v>
      </c>
      <c r="U242" s="16"/>
      <c r="V242" s="16"/>
      <c r="W242" s="16"/>
    </row>
    <row r="243" spans="1:23" customFormat="1" hidden="1" x14ac:dyDescent="0.25">
      <c r="A243" s="96">
        <v>134338</v>
      </c>
      <c r="B243" s="96" t="s">
        <v>116</v>
      </c>
      <c r="C243" s="96" t="s">
        <v>43</v>
      </c>
      <c r="D243" s="96" t="s">
        <v>59</v>
      </c>
      <c r="E243" s="97">
        <v>44930</v>
      </c>
      <c r="F243" s="96" t="s">
        <v>124</v>
      </c>
      <c r="G243" s="96" t="s">
        <v>46</v>
      </c>
      <c r="H243" s="97">
        <v>44937</v>
      </c>
      <c r="I243" s="23">
        <v>0.84586805555555555</v>
      </c>
      <c r="J243" s="97">
        <v>44937</v>
      </c>
      <c r="K243" s="23">
        <v>0.86509259259259252</v>
      </c>
      <c r="L243" s="96">
        <v>1661</v>
      </c>
      <c r="M243" s="98">
        <f>Causas[[#This Row],[parada_duracion]]/60</f>
        <v>27.683333333333334</v>
      </c>
      <c r="N243" s="18" t="s">
        <v>189</v>
      </c>
      <c r="O243" s="99" t="s">
        <v>52</v>
      </c>
      <c r="P243" s="99">
        <f>WEEKNUM(Causas[[#This Row],[resolucion_fecha]],16)</f>
        <v>2</v>
      </c>
      <c r="Q243" s="99" t="str">
        <f>TEXT(Causas[[#This Row],[resolucion_fecha]],"MMMM")</f>
        <v>enero</v>
      </c>
      <c r="R243" s="99" t="str">
        <f t="shared" si="3"/>
        <v>T</v>
      </c>
      <c r="S243" s="99"/>
      <c r="T243" s="99" t="s">
        <v>53</v>
      </c>
      <c r="U243" s="16"/>
      <c r="V243" s="99"/>
      <c r="W243" s="99"/>
    </row>
    <row r="244" spans="1:23" customFormat="1" hidden="1" x14ac:dyDescent="0.25">
      <c r="A244" s="25">
        <v>134339</v>
      </c>
      <c r="B244" s="25" t="s">
        <v>66</v>
      </c>
      <c r="C244" s="25" t="s">
        <v>43</v>
      </c>
      <c r="D244" s="25" t="s">
        <v>82</v>
      </c>
      <c r="E244" s="24">
        <v>43405</v>
      </c>
      <c r="F244" s="25" t="s">
        <v>45</v>
      </c>
      <c r="G244" s="25" t="s">
        <v>46</v>
      </c>
      <c r="H244" s="24">
        <v>44937</v>
      </c>
      <c r="I244" s="101">
        <v>0.84949074074074071</v>
      </c>
      <c r="J244" s="24">
        <v>44937</v>
      </c>
      <c r="K244" s="101">
        <v>0.8664236111111111</v>
      </c>
      <c r="L244" s="25">
        <v>1463</v>
      </c>
      <c r="M244" s="26">
        <f>Causas[[#This Row],[parada_duracion]]/60</f>
        <v>24.383333333333333</v>
      </c>
      <c r="N244" s="19" t="s">
        <v>62</v>
      </c>
      <c r="O244" s="16" t="s">
        <v>52</v>
      </c>
      <c r="P244" s="16">
        <f>WEEKNUM(Causas[[#This Row],[resolucion_fecha]],16)</f>
        <v>2</v>
      </c>
      <c r="Q244" s="16" t="str">
        <f>TEXT(Causas[[#This Row],[resolucion_fecha]],"MMMM")</f>
        <v>enero</v>
      </c>
      <c r="R244" s="16" t="str">
        <f t="shared" si="3"/>
        <v>T</v>
      </c>
      <c r="S244" s="16"/>
      <c r="T244" s="16" t="s">
        <v>53</v>
      </c>
      <c r="U244" s="100"/>
      <c r="V244" s="16"/>
      <c r="W244" s="16"/>
    </row>
    <row r="245" spans="1:23" customFormat="1" hidden="1" x14ac:dyDescent="0.25">
      <c r="A245" s="25">
        <v>134353</v>
      </c>
      <c r="B245" s="25" t="s">
        <v>119</v>
      </c>
      <c r="C245" s="25" t="s">
        <v>43</v>
      </c>
      <c r="D245" s="25" t="s">
        <v>64</v>
      </c>
      <c r="E245" s="24">
        <v>43405</v>
      </c>
      <c r="F245" s="25" t="s">
        <v>45</v>
      </c>
      <c r="G245" s="25" t="s">
        <v>50</v>
      </c>
      <c r="H245" s="24">
        <v>44938</v>
      </c>
      <c r="I245" s="101">
        <v>0.26569444444444446</v>
      </c>
      <c r="J245" s="24">
        <v>44938</v>
      </c>
      <c r="K245" s="101">
        <v>0.29202546296296295</v>
      </c>
      <c r="L245" s="25">
        <v>2275</v>
      </c>
      <c r="M245" s="26">
        <f>Causas[[#This Row],[parada_duracion]]/60</f>
        <v>37.916666666666664</v>
      </c>
      <c r="N245" s="19" t="s">
        <v>190</v>
      </c>
      <c r="O245" s="16" t="s">
        <v>52</v>
      </c>
      <c r="P245" s="16">
        <f>WEEKNUM(Causas[[#This Row],[resolucion_fecha]],16)</f>
        <v>2</v>
      </c>
      <c r="Q245" s="16" t="str">
        <f>TEXT(Causas[[#This Row],[resolucion_fecha]],"MMMM")</f>
        <v>enero</v>
      </c>
      <c r="R245" s="16" t="str">
        <f t="shared" si="3"/>
        <v>M</v>
      </c>
      <c r="S245" s="16"/>
      <c r="T245" s="99" t="s">
        <v>53</v>
      </c>
      <c r="U245" s="16"/>
      <c r="V245" s="16"/>
      <c r="W245" s="16"/>
    </row>
    <row r="246" spans="1:23" customFormat="1" x14ac:dyDescent="0.25">
      <c r="A246" s="25">
        <v>134364</v>
      </c>
      <c r="B246" s="25" t="s">
        <v>42</v>
      </c>
      <c r="C246" s="25" t="s">
        <v>43</v>
      </c>
      <c r="D246" s="25" t="s">
        <v>67</v>
      </c>
      <c r="E246" s="24">
        <v>43405</v>
      </c>
      <c r="F246" s="25" t="s">
        <v>45</v>
      </c>
      <c r="G246" s="25" t="s">
        <v>50</v>
      </c>
      <c r="H246" s="24">
        <v>44938</v>
      </c>
      <c r="I246" s="101">
        <v>0.28637731481481482</v>
      </c>
      <c r="J246" s="24">
        <v>44938</v>
      </c>
      <c r="K246" s="101">
        <v>0.33197916666666666</v>
      </c>
      <c r="L246" s="25">
        <v>3940</v>
      </c>
      <c r="M246" s="26">
        <f>Causas[[#This Row],[parada_duracion]]/60</f>
        <v>65.666666666666671</v>
      </c>
      <c r="N246" s="19" t="s">
        <v>49</v>
      </c>
      <c r="O246" s="19" t="s">
        <v>49</v>
      </c>
      <c r="P246" s="16">
        <f>WEEKNUM(Causas[[#This Row],[resolucion_fecha]],16)</f>
        <v>2</v>
      </c>
      <c r="Q246" s="16" t="str">
        <f>TEXT(Causas[[#This Row],[resolucion_fecha]],"MMMM")</f>
        <v>enero</v>
      </c>
      <c r="R246" s="16" t="str">
        <f t="shared" si="3"/>
        <v>M</v>
      </c>
      <c r="S246" s="19" t="s">
        <v>49</v>
      </c>
      <c r="T246" s="19" t="s">
        <v>49</v>
      </c>
      <c r="U246" s="19" t="s">
        <v>49</v>
      </c>
      <c r="V246" s="19" t="s">
        <v>49</v>
      </c>
      <c r="W246" s="19" t="s">
        <v>49</v>
      </c>
    </row>
    <row r="247" spans="1:23" customFormat="1" hidden="1" x14ac:dyDescent="0.25">
      <c r="A247" s="25">
        <v>134369</v>
      </c>
      <c r="B247" s="25" t="s">
        <v>130</v>
      </c>
      <c r="C247" s="25" t="s">
        <v>43</v>
      </c>
      <c r="D247" s="25" t="s">
        <v>68</v>
      </c>
      <c r="E247" s="24">
        <v>43405</v>
      </c>
      <c r="F247" s="25" t="s">
        <v>45</v>
      </c>
      <c r="G247" s="25" t="s">
        <v>50</v>
      </c>
      <c r="H247" s="24">
        <v>44938</v>
      </c>
      <c r="I247" s="101">
        <v>0.30246527777777776</v>
      </c>
      <c r="J247" s="24">
        <v>44938</v>
      </c>
      <c r="K247" s="101">
        <v>0.50201388888888887</v>
      </c>
      <c r="L247" s="25">
        <v>17241</v>
      </c>
      <c r="M247" s="26">
        <f>Causas[[#This Row],[parada_duracion]]/60</f>
        <v>287.35000000000002</v>
      </c>
      <c r="N247" s="19" t="s">
        <v>191</v>
      </c>
      <c r="O247" s="16" t="s">
        <v>52</v>
      </c>
      <c r="P247" s="16">
        <f>WEEKNUM(Causas[[#This Row],[resolucion_fecha]],16)</f>
        <v>2</v>
      </c>
      <c r="Q247" s="16" t="str">
        <f>TEXT(Causas[[#This Row],[resolucion_fecha]],"MMMM")</f>
        <v>enero</v>
      </c>
      <c r="R247" s="16" t="str">
        <f t="shared" si="3"/>
        <v>M</v>
      </c>
      <c r="S247" s="16"/>
      <c r="T247" s="99" t="s">
        <v>53</v>
      </c>
      <c r="U247" s="16"/>
      <c r="V247" s="16"/>
      <c r="W247" s="16"/>
    </row>
    <row r="248" spans="1:23" customFormat="1" hidden="1" x14ac:dyDescent="0.25">
      <c r="A248" s="25">
        <v>134374</v>
      </c>
      <c r="B248" s="25" t="s">
        <v>89</v>
      </c>
      <c r="C248" s="25" t="s">
        <v>43</v>
      </c>
      <c r="D248" s="25" t="s">
        <v>90</v>
      </c>
      <c r="E248" s="24">
        <v>44263</v>
      </c>
      <c r="F248" s="25" t="s">
        <v>56</v>
      </c>
      <c r="G248" s="25" t="s">
        <v>46</v>
      </c>
      <c r="H248" s="24">
        <v>44938</v>
      </c>
      <c r="I248" s="101">
        <v>0.34435185185185185</v>
      </c>
      <c r="J248" s="24">
        <v>44938</v>
      </c>
      <c r="K248" s="101">
        <v>0.43916666666666665</v>
      </c>
      <c r="L248" s="25">
        <v>8192</v>
      </c>
      <c r="M248" s="26">
        <f>Causas[[#This Row],[parada_duracion]]/60</f>
        <v>136.53333333333333</v>
      </c>
      <c r="N248" s="19" t="s">
        <v>192</v>
      </c>
      <c r="O248" s="16" t="s">
        <v>52</v>
      </c>
      <c r="P248" s="16">
        <f>WEEKNUM(Causas[[#This Row],[resolucion_fecha]],16)</f>
        <v>2</v>
      </c>
      <c r="Q248" s="16" t="str">
        <f>TEXT(Causas[[#This Row],[resolucion_fecha]],"MMMM")</f>
        <v>enero</v>
      </c>
      <c r="R248" s="16" t="str">
        <f t="shared" si="3"/>
        <v>M</v>
      </c>
      <c r="S248" s="16"/>
      <c r="T248" s="99" t="s">
        <v>53</v>
      </c>
      <c r="U248" s="16"/>
      <c r="V248" s="16"/>
      <c r="W248" s="16"/>
    </row>
    <row r="249" spans="1:23" customFormat="1" x14ac:dyDescent="0.25">
      <c r="A249" s="96">
        <v>134377</v>
      </c>
      <c r="B249" s="96" t="s">
        <v>185</v>
      </c>
      <c r="C249" s="96" t="s">
        <v>43</v>
      </c>
      <c r="D249" s="96" t="s">
        <v>67</v>
      </c>
      <c r="E249" s="97">
        <v>43405</v>
      </c>
      <c r="F249" s="96" t="s">
        <v>45</v>
      </c>
      <c r="G249" s="96" t="s">
        <v>46</v>
      </c>
      <c r="H249" s="97">
        <v>44938</v>
      </c>
      <c r="I249" s="23">
        <v>0.37538194444444445</v>
      </c>
      <c r="J249" s="97">
        <v>44938</v>
      </c>
      <c r="K249" s="23">
        <v>0.463900462962963</v>
      </c>
      <c r="L249" s="96">
        <v>7648</v>
      </c>
      <c r="M249" s="98">
        <f>Causas[[#This Row],[parada_duracion]]/60</f>
        <v>127.46666666666667</v>
      </c>
      <c r="N249" s="18" t="s">
        <v>193</v>
      </c>
      <c r="O249" s="99" t="s">
        <v>72</v>
      </c>
      <c r="P249" s="99">
        <f>WEEKNUM(Causas[[#This Row],[resolucion_fecha]],16)</f>
        <v>2</v>
      </c>
      <c r="Q249" s="99" t="str">
        <f>TEXT(Causas[[#This Row],[resolucion_fecha]],"MMMM")</f>
        <v>enero</v>
      </c>
      <c r="R249" s="99" t="str">
        <f t="shared" si="3"/>
        <v>M</v>
      </c>
      <c r="S249" s="99"/>
      <c r="T249" s="99" t="s">
        <v>73</v>
      </c>
      <c r="U249" s="16"/>
      <c r="V249" s="99"/>
      <c r="W249" s="99"/>
    </row>
    <row r="250" spans="1:23" customFormat="1" hidden="1" x14ac:dyDescent="0.25">
      <c r="A250" s="25">
        <v>134378</v>
      </c>
      <c r="B250" s="25" t="s">
        <v>95</v>
      </c>
      <c r="C250" s="25" t="s">
        <v>43</v>
      </c>
      <c r="D250" s="25" t="s">
        <v>96</v>
      </c>
      <c r="E250" s="24">
        <v>43882</v>
      </c>
      <c r="F250" s="25" t="s">
        <v>56</v>
      </c>
      <c r="G250" s="25" t="s">
        <v>46</v>
      </c>
      <c r="H250" s="24">
        <v>44938</v>
      </c>
      <c r="I250" s="101">
        <v>0.38194444444444442</v>
      </c>
      <c r="J250" s="24">
        <v>44938</v>
      </c>
      <c r="K250" s="101">
        <v>0.40523148148148147</v>
      </c>
      <c r="L250" s="25">
        <v>2012</v>
      </c>
      <c r="M250" s="26">
        <f>Causas[[#This Row],[parada_duracion]]/60</f>
        <v>33.533333333333331</v>
      </c>
      <c r="N250" s="19" t="s">
        <v>49</v>
      </c>
      <c r="O250" s="19" t="s">
        <v>49</v>
      </c>
      <c r="P250" s="16">
        <f>WEEKNUM(Causas[[#This Row],[resolucion_fecha]],16)</f>
        <v>2</v>
      </c>
      <c r="Q250" s="16" t="str">
        <f>TEXT(Causas[[#This Row],[resolucion_fecha]],"MMMM")</f>
        <v>enero</v>
      </c>
      <c r="R250" s="16" t="str">
        <f t="shared" si="3"/>
        <v>M</v>
      </c>
      <c r="S250" s="19" t="s">
        <v>49</v>
      </c>
      <c r="T250" s="19" t="s">
        <v>49</v>
      </c>
      <c r="U250" s="19" t="s">
        <v>49</v>
      </c>
      <c r="V250" s="19" t="s">
        <v>49</v>
      </c>
      <c r="W250" s="19" t="s">
        <v>49</v>
      </c>
    </row>
    <row r="251" spans="1:23" customFormat="1" hidden="1" x14ac:dyDescent="0.25">
      <c r="A251" s="25">
        <v>134388</v>
      </c>
      <c r="B251" s="25" t="s">
        <v>89</v>
      </c>
      <c r="C251" s="25" t="s">
        <v>43</v>
      </c>
      <c r="D251" s="25" t="s">
        <v>90</v>
      </c>
      <c r="E251" s="24">
        <v>44263</v>
      </c>
      <c r="F251" s="25" t="s">
        <v>56</v>
      </c>
      <c r="G251" s="25" t="s">
        <v>46</v>
      </c>
      <c r="H251" s="24">
        <v>44938</v>
      </c>
      <c r="I251" s="101">
        <v>0.44951388888888894</v>
      </c>
      <c r="J251" s="24">
        <v>44938</v>
      </c>
      <c r="K251" s="101">
        <v>0.62832175925925926</v>
      </c>
      <c r="L251" s="25">
        <v>15449</v>
      </c>
      <c r="M251" s="26">
        <f>Causas[[#This Row],[parada_duracion]]/60</f>
        <v>257.48333333333335</v>
      </c>
      <c r="N251" s="19" t="s">
        <v>194</v>
      </c>
      <c r="O251" s="16" t="s">
        <v>52</v>
      </c>
      <c r="P251" s="16">
        <f>WEEKNUM(Causas[[#This Row],[resolucion_fecha]],16)</f>
        <v>2</v>
      </c>
      <c r="Q251" s="16" t="str">
        <f>TEXT(Causas[[#This Row],[resolucion_fecha]],"MMMM")</f>
        <v>enero</v>
      </c>
      <c r="R251" s="16" t="str">
        <f t="shared" si="3"/>
        <v>M</v>
      </c>
      <c r="S251" s="16"/>
      <c r="T251" s="16" t="s">
        <v>53</v>
      </c>
      <c r="U251" s="16"/>
      <c r="V251" s="16"/>
      <c r="W251" s="16"/>
    </row>
    <row r="252" spans="1:23" customFormat="1" hidden="1" x14ac:dyDescent="0.25">
      <c r="A252" s="25">
        <v>134394</v>
      </c>
      <c r="B252" s="25" t="s">
        <v>58</v>
      </c>
      <c r="C252" s="25" t="s">
        <v>43</v>
      </c>
      <c r="D252" s="25" t="s">
        <v>59</v>
      </c>
      <c r="E252" s="24">
        <v>44231</v>
      </c>
      <c r="F252" s="25" t="s">
        <v>60</v>
      </c>
      <c r="G252" s="25" t="s">
        <v>50</v>
      </c>
      <c r="H252" s="24">
        <v>44938</v>
      </c>
      <c r="I252" s="101">
        <v>0.5224537037037037</v>
      </c>
      <c r="J252" s="24">
        <v>44938</v>
      </c>
      <c r="K252" s="101">
        <v>0.55601851851851858</v>
      </c>
      <c r="L252" s="25">
        <v>2900</v>
      </c>
      <c r="M252" s="26">
        <f>Causas[[#This Row],[parada_duracion]]/60</f>
        <v>48.333333333333336</v>
      </c>
      <c r="N252" s="19" t="s">
        <v>195</v>
      </c>
      <c r="O252" s="16" t="s">
        <v>72</v>
      </c>
      <c r="P252" s="16">
        <f>WEEKNUM(Causas[[#This Row],[resolucion_fecha]],16)</f>
        <v>2</v>
      </c>
      <c r="Q252" s="16" t="str">
        <f>TEXT(Causas[[#This Row],[resolucion_fecha]],"MMMM")</f>
        <v>enero</v>
      </c>
      <c r="R252" s="16" t="str">
        <f t="shared" si="3"/>
        <v>M</v>
      </c>
      <c r="S252" s="16"/>
      <c r="T252" s="16" t="s">
        <v>73</v>
      </c>
      <c r="U252" s="16"/>
      <c r="V252" s="16"/>
      <c r="W252" s="16"/>
    </row>
    <row r="253" spans="1:23" customFormat="1" hidden="1" x14ac:dyDescent="0.25">
      <c r="A253" s="96">
        <v>134405</v>
      </c>
      <c r="B253" s="96" t="s">
        <v>87</v>
      </c>
      <c r="C253" s="96" t="s">
        <v>43</v>
      </c>
      <c r="D253" s="96" t="s">
        <v>82</v>
      </c>
      <c r="E253" s="97">
        <v>44756</v>
      </c>
      <c r="F253" s="96" t="s">
        <v>140</v>
      </c>
      <c r="G253" s="96" t="s">
        <v>46</v>
      </c>
      <c r="H253" s="97">
        <v>44938</v>
      </c>
      <c r="I253" s="23">
        <v>0.6057407407407408</v>
      </c>
      <c r="J253" s="97">
        <v>44938</v>
      </c>
      <c r="K253" s="23">
        <v>0.6092129629629629</v>
      </c>
      <c r="L253" s="96">
        <v>300</v>
      </c>
      <c r="M253" s="98">
        <f>Causas[[#This Row],[parada_duracion]]/60</f>
        <v>5</v>
      </c>
      <c r="N253" s="18" t="s">
        <v>47</v>
      </c>
      <c r="O253" s="19" t="s">
        <v>47</v>
      </c>
      <c r="P253" s="99">
        <f>WEEKNUM(Causas[[#This Row],[resolucion_fecha]],16)</f>
        <v>2</v>
      </c>
      <c r="Q253" s="99" t="str">
        <f>TEXT(Causas[[#This Row],[resolucion_fecha]],"MMMM")</f>
        <v>enero</v>
      </c>
      <c r="R253" s="99" t="str">
        <f t="shared" si="3"/>
        <v>T</v>
      </c>
      <c r="S253" s="99"/>
      <c r="T253" s="18" t="s">
        <v>47</v>
      </c>
      <c r="U253" s="16"/>
      <c r="V253" s="99"/>
      <c r="W253" s="99"/>
    </row>
    <row r="254" spans="1:23" customFormat="1" x14ac:dyDescent="0.25">
      <c r="A254" s="25">
        <v>134406</v>
      </c>
      <c r="B254" s="25" t="s">
        <v>42</v>
      </c>
      <c r="C254" s="25" t="s">
        <v>43</v>
      </c>
      <c r="D254" s="25" t="s">
        <v>67</v>
      </c>
      <c r="E254" s="24">
        <v>43405</v>
      </c>
      <c r="F254" s="25" t="s">
        <v>45</v>
      </c>
      <c r="G254" s="25" t="s">
        <v>50</v>
      </c>
      <c r="H254" s="24">
        <v>44938</v>
      </c>
      <c r="I254" s="101">
        <v>0.60576388888888888</v>
      </c>
      <c r="J254" s="24">
        <v>44938</v>
      </c>
      <c r="K254" s="101">
        <v>0.60782407407407402</v>
      </c>
      <c r="L254" s="25">
        <v>178</v>
      </c>
      <c r="M254" s="26">
        <f>Causas[[#This Row],[parada_duracion]]/60</f>
        <v>2.9666666666666668</v>
      </c>
      <c r="N254" s="18" t="s">
        <v>47</v>
      </c>
      <c r="O254" s="19" t="s">
        <v>47</v>
      </c>
      <c r="P254" s="16">
        <f>WEEKNUM(Causas[[#This Row],[resolucion_fecha]],16)</f>
        <v>2</v>
      </c>
      <c r="Q254" s="16" t="str">
        <f>TEXT(Causas[[#This Row],[resolucion_fecha]],"MMMM")</f>
        <v>enero</v>
      </c>
      <c r="R254" s="16" t="str">
        <f t="shared" si="3"/>
        <v>T</v>
      </c>
      <c r="S254" s="16"/>
      <c r="T254" s="18" t="s">
        <v>47</v>
      </c>
      <c r="U254" s="100"/>
      <c r="V254" s="16"/>
      <c r="W254" s="16"/>
    </row>
    <row r="255" spans="1:23" customFormat="1" x14ac:dyDescent="0.25">
      <c r="A255" s="25">
        <v>134409</v>
      </c>
      <c r="B255" s="25" t="s">
        <v>42</v>
      </c>
      <c r="C255" s="25" t="s">
        <v>43</v>
      </c>
      <c r="D255" s="25" t="s">
        <v>67</v>
      </c>
      <c r="E255" s="24">
        <v>43405</v>
      </c>
      <c r="F255" s="25" t="s">
        <v>45</v>
      </c>
      <c r="G255" s="25" t="s">
        <v>46</v>
      </c>
      <c r="H255" s="24">
        <v>44938</v>
      </c>
      <c r="I255" s="101">
        <v>0.61222222222222222</v>
      </c>
      <c r="J255" s="24">
        <v>44938</v>
      </c>
      <c r="K255" s="101">
        <v>0.61827546296296299</v>
      </c>
      <c r="L255" s="25">
        <v>523</v>
      </c>
      <c r="M255" s="26">
        <f>Causas[[#This Row],[parada_duracion]]/60</f>
        <v>8.7166666666666668</v>
      </c>
      <c r="N255" s="18" t="s">
        <v>47</v>
      </c>
      <c r="O255" s="19" t="s">
        <v>47</v>
      </c>
      <c r="P255" s="16">
        <f>WEEKNUM(Causas[[#This Row],[resolucion_fecha]],16)</f>
        <v>2</v>
      </c>
      <c r="Q255" s="16" t="str">
        <f>TEXT(Causas[[#This Row],[resolucion_fecha]],"MMMM")</f>
        <v>enero</v>
      </c>
      <c r="R255" s="16" t="str">
        <f t="shared" si="3"/>
        <v>T</v>
      </c>
      <c r="S255" s="16"/>
      <c r="T255" s="18" t="s">
        <v>47</v>
      </c>
      <c r="U255" s="16"/>
      <c r="V255" s="16"/>
      <c r="W255" s="16"/>
    </row>
    <row r="256" spans="1:23" customFormat="1" hidden="1" x14ac:dyDescent="0.25">
      <c r="A256" s="25">
        <v>134412</v>
      </c>
      <c r="B256" s="25" t="s">
        <v>42</v>
      </c>
      <c r="C256" s="25" t="s">
        <v>43</v>
      </c>
      <c r="D256" s="25" t="s">
        <v>164</v>
      </c>
      <c r="E256" s="24">
        <v>43405</v>
      </c>
      <c r="F256" s="25" t="s">
        <v>45</v>
      </c>
      <c r="G256" s="25" t="s">
        <v>46</v>
      </c>
      <c r="H256" s="24">
        <v>44938</v>
      </c>
      <c r="I256" s="101">
        <v>0.6219675925925926</v>
      </c>
      <c r="J256" s="24">
        <v>44938</v>
      </c>
      <c r="K256" s="101">
        <v>0.62662037037037044</v>
      </c>
      <c r="L256" s="25">
        <v>402</v>
      </c>
      <c r="M256" s="26">
        <f>Causas[[#This Row],[parada_duracion]]/60</f>
        <v>6.7</v>
      </c>
      <c r="N256" s="18" t="s">
        <v>47</v>
      </c>
      <c r="O256" s="19" t="s">
        <v>47</v>
      </c>
      <c r="P256" s="16">
        <f>WEEKNUM(Causas[[#This Row],[resolucion_fecha]],16)</f>
        <v>2</v>
      </c>
      <c r="Q256" s="16" t="str">
        <f>TEXT(Causas[[#This Row],[resolucion_fecha]],"MMMM")</f>
        <v>enero</v>
      </c>
      <c r="R256" s="16" t="str">
        <f t="shared" si="3"/>
        <v>T</v>
      </c>
      <c r="S256" s="16"/>
      <c r="T256" s="18" t="s">
        <v>47</v>
      </c>
      <c r="U256" s="16"/>
      <c r="V256" s="16"/>
      <c r="W256" s="16"/>
    </row>
    <row r="257" spans="1:23" customFormat="1" x14ac:dyDescent="0.25">
      <c r="A257" s="96">
        <v>134414</v>
      </c>
      <c r="B257" s="96" t="s">
        <v>42</v>
      </c>
      <c r="C257" s="96" t="s">
        <v>43</v>
      </c>
      <c r="D257" s="96" t="s">
        <v>67</v>
      </c>
      <c r="E257" s="97">
        <v>43405</v>
      </c>
      <c r="F257" s="96" t="s">
        <v>45</v>
      </c>
      <c r="G257" s="96" t="s">
        <v>50</v>
      </c>
      <c r="H257" s="97">
        <v>44938</v>
      </c>
      <c r="I257" s="23">
        <v>0.62679398148148147</v>
      </c>
      <c r="J257" s="97">
        <v>44938</v>
      </c>
      <c r="K257" s="23">
        <v>0.63180555555555562</v>
      </c>
      <c r="L257" s="96">
        <v>433</v>
      </c>
      <c r="M257" s="98">
        <f>Causas[[#This Row],[parada_duracion]]/60</f>
        <v>7.2166666666666668</v>
      </c>
      <c r="N257" s="18" t="s">
        <v>47</v>
      </c>
      <c r="O257" s="19" t="s">
        <v>47</v>
      </c>
      <c r="P257" s="99">
        <f>WEEKNUM(Causas[[#This Row],[resolucion_fecha]],16)</f>
        <v>2</v>
      </c>
      <c r="Q257" s="99" t="str">
        <f>TEXT(Causas[[#This Row],[resolucion_fecha]],"MMMM")</f>
        <v>enero</v>
      </c>
      <c r="R257" s="99" t="str">
        <f t="shared" si="3"/>
        <v>T</v>
      </c>
      <c r="S257" s="99"/>
      <c r="T257" s="18" t="s">
        <v>47</v>
      </c>
      <c r="U257" s="16"/>
      <c r="V257" s="99"/>
      <c r="W257" s="99"/>
    </row>
    <row r="258" spans="1:23" customFormat="1" hidden="1" x14ac:dyDescent="0.25">
      <c r="A258" s="96">
        <v>134415</v>
      </c>
      <c r="B258" s="96" t="s">
        <v>42</v>
      </c>
      <c r="C258" s="96" t="s">
        <v>43</v>
      </c>
      <c r="D258" s="96" t="s">
        <v>64</v>
      </c>
      <c r="E258" s="97">
        <v>43405</v>
      </c>
      <c r="F258" s="96" t="s">
        <v>45</v>
      </c>
      <c r="G258" s="96" t="s">
        <v>50</v>
      </c>
      <c r="H258" s="97">
        <v>44938</v>
      </c>
      <c r="I258" s="23">
        <v>0.62859953703703708</v>
      </c>
      <c r="J258" s="97">
        <v>44938</v>
      </c>
      <c r="K258" s="23">
        <v>0.7615277777777778</v>
      </c>
      <c r="L258" s="96">
        <v>11485</v>
      </c>
      <c r="M258" s="98">
        <f>Causas[[#This Row],[parada_duracion]]/60</f>
        <v>191.41666666666666</v>
      </c>
      <c r="N258" s="18" t="s">
        <v>196</v>
      </c>
      <c r="O258" s="99" t="s">
        <v>52</v>
      </c>
      <c r="P258" s="99">
        <f>WEEKNUM(Causas[[#This Row],[resolucion_fecha]],16)</f>
        <v>2</v>
      </c>
      <c r="Q258" s="99" t="str">
        <f>TEXT(Causas[[#This Row],[resolucion_fecha]],"MMMM")</f>
        <v>enero</v>
      </c>
      <c r="R258" s="99" t="str">
        <f t="shared" ref="R258:R321" si="4">IF(I258&gt;TIME(22,0,0),"N",IF(I258&lt;TIME(6,0,0),"N",IF(I258&gt;TIME(14,0,0),"T",IF(I258&gt;=TIME(6,0,0),"M","-"))))</f>
        <v>T</v>
      </c>
      <c r="S258" s="99"/>
      <c r="T258" s="99" t="s">
        <v>53</v>
      </c>
      <c r="U258" s="100"/>
      <c r="V258" s="99"/>
      <c r="W258" s="99"/>
    </row>
    <row r="259" spans="1:23" customFormat="1" hidden="1" x14ac:dyDescent="0.25">
      <c r="A259" s="25">
        <v>134416</v>
      </c>
      <c r="B259" s="25" t="s">
        <v>42</v>
      </c>
      <c r="C259" s="25" t="s">
        <v>43</v>
      </c>
      <c r="D259" s="25" t="s">
        <v>80</v>
      </c>
      <c r="E259" s="24">
        <v>43405</v>
      </c>
      <c r="F259" s="25" t="s">
        <v>45</v>
      </c>
      <c r="G259" s="25" t="s">
        <v>46</v>
      </c>
      <c r="H259" s="24">
        <v>44938</v>
      </c>
      <c r="I259" s="101">
        <v>0.63167824074074075</v>
      </c>
      <c r="J259" s="24">
        <v>44938</v>
      </c>
      <c r="K259" s="101">
        <v>0.63519675925925922</v>
      </c>
      <c r="L259" s="25">
        <v>304</v>
      </c>
      <c r="M259" s="26">
        <f>Causas[[#This Row],[parada_duracion]]/60</f>
        <v>5.0666666666666664</v>
      </c>
      <c r="N259" s="18" t="s">
        <v>47</v>
      </c>
      <c r="O259" s="19" t="s">
        <v>47</v>
      </c>
      <c r="P259" s="16">
        <f>WEEKNUM(Causas[[#This Row],[resolucion_fecha]],16)</f>
        <v>2</v>
      </c>
      <c r="Q259" s="16" t="str">
        <f>TEXT(Causas[[#This Row],[resolucion_fecha]],"MMMM")</f>
        <v>enero</v>
      </c>
      <c r="R259" s="16" t="str">
        <f t="shared" si="4"/>
        <v>T</v>
      </c>
      <c r="S259" s="16"/>
      <c r="T259" s="18" t="s">
        <v>47</v>
      </c>
      <c r="U259" s="100"/>
      <c r="V259" s="16"/>
      <c r="W259" s="16"/>
    </row>
    <row r="260" spans="1:23" customFormat="1" hidden="1" x14ac:dyDescent="0.25">
      <c r="A260" s="25">
        <v>134418</v>
      </c>
      <c r="B260" s="25" t="s">
        <v>197</v>
      </c>
      <c r="C260" s="25" t="s">
        <v>43</v>
      </c>
      <c r="D260" s="25" t="s">
        <v>68</v>
      </c>
      <c r="E260" s="24">
        <v>43746</v>
      </c>
      <c r="F260" s="25" t="s">
        <v>56</v>
      </c>
      <c r="G260" s="25" t="s">
        <v>50</v>
      </c>
      <c r="H260" s="24">
        <v>44938</v>
      </c>
      <c r="I260" s="101">
        <v>0.64476851851851846</v>
      </c>
      <c r="J260" s="24">
        <v>44938</v>
      </c>
      <c r="K260" s="101">
        <v>0.65298611111111116</v>
      </c>
      <c r="L260" s="25">
        <v>710</v>
      </c>
      <c r="M260" s="26">
        <f>Causas[[#This Row],[parada_duracion]]/60</f>
        <v>11.833333333333334</v>
      </c>
      <c r="N260" s="19" t="s">
        <v>62</v>
      </c>
      <c r="O260" s="16" t="s">
        <v>52</v>
      </c>
      <c r="P260" s="16">
        <f>WEEKNUM(Causas[[#This Row],[resolucion_fecha]],16)</f>
        <v>2</v>
      </c>
      <c r="Q260" s="16" t="str">
        <f>TEXT(Causas[[#This Row],[resolucion_fecha]],"MMMM")</f>
        <v>enero</v>
      </c>
      <c r="R260" s="16" t="str">
        <f t="shared" si="4"/>
        <v>T</v>
      </c>
      <c r="S260" s="16"/>
      <c r="T260" s="16" t="s">
        <v>53</v>
      </c>
      <c r="U260" s="16"/>
      <c r="V260" s="16"/>
      <c r="W260" s="16"/>
    </row>
    <row r="261" spans="1:23" customFormat="1" hidden="1" x14ac:dyDescent="0.25">
      <c r="A261" s="25">
        <v>134420</v>
      </c>
      <c r="B261" s="25" t="s">
        <v>42</v>
      </c>
      <c r="C261" s="25" t="s">
        <v>43</v>
      </c>
      <c r="D261" s="25" t="s">
        <v>96</v>
      </c>
      <c r="E261" s="24">
        <v>43405</v>
      </c>
      <c r="F261" s="25" t="s">
        <v>45</v>
      </c>
      <c r="G261" s="25" t="s">
        <v>50</v>
      </c>
      <c r="H261" s="24">
        <v>44938</v>
      </c>
      <c r="I261" s="101">
        <v>0.66006944444444449</v>
      </c>
      <c r="J261" s="24">
        <v>44938</v>
      </c>
      <c r="K261" s="101">
        <v>0.67312500000000008</v>
      </c>
      <c r="L261" s="25">
        <v>1128</v>
      </c>
      <c r="M261" s="26">
        <f>Causas[[#This Row],[parada_duracion]]/60</f>
        <v>18.8</v>
      </c>
      <c r="N261" s="19" t="s">
        <v>49</v>
      </c>
      <c r="O261" s="19" t="s">
        <v>49</v>
      </c>
      <c r="P261" s="16">
        <f>WEEKNUM(Causas[[#This Row],[resolucion_fecha]],16)</f>
        <v>2</v>
      </c>
      <c r="Q261" s="16" t="str">
        <f>TEXT(Causas[[#This Row],[resolucion_fecha]],"MMMM")</f>
        <v>enero</v>
      </c>
      <c r="R261" s="16" t="str">
        <f t="shared" si="4"/>
        <v>T</v>
      </c>
      <c r="S261" s="19" t="s">
        <v>49</v>
      </c>
      <c r="T261" s="19" t="s">
        <v>49</v>
      </c>
      <c r="U261" s="19" t="s">
        <v>49</v>
      </c>
      <c r="V261" s="19" t="s">
        <v>49</v>
      </c>
      <c r="W261" s="19" t="s">
        <v>49</v>
      </c>
    </row>
    <row r="262" spans="1:23" customFormat="1" hidden="1" x14ac:dyDescent="0.25">
      <c r="A262" s="96">
        <v>134423</v>
      </c>
      <c r="B262" s="96" t="s">
        <v>95</v>
      </c>
      <c r="C262" s="96" t="s">
        <v>43</v>
      </c>
      <c r="D262" s="96" t="s">
        <v>80</v>
      </c>
      <c r="E262" s="97">
        <v>43405</v>
      </c>
      <c r="F262" s="96" t="s">
        <v>45</v>
      </c>
      <c r="G262" s="96" t="s">
        <v>46</v>
      </c>
      <c r="H262" s="97">
        <v>44938</v>
      </c>
      <c r="I262" s="23">
        <v>0.68118055555555557</v>
      </c>
      <c r="J262" s="97">
        <v>44938</v>
      </c>
      <c r="K262" s="23">
        <v>0.71319444444444446</v>
      </c>
      <c r="L262" s="96">
        <v>2766</v>
      </c>
      <c r="M262" s="98">
        <f>Causas[[#This Row],[parada_duracion]]/60</f>
        <v>46.1</v>
      </c>
      <c r="N262" s="18" t="s">
        <v>198</v>
      </c>
      <c r="O262" s="16" t="s">
        <v>52</v>
      </c>
      <c r="P262" s="99">
        <f>WEEKNUM(Causas[[#This Row],[resolucion_fecha]],16)</f>
        <v>2</v>
      </c>
      <c r="Q262" s="99" t="str">
        <f>TEXT(Causas[[#This Row],[resolucion_fecha]],"MMMM")</f>
        <v>enero</v>
      </c>
      <c r="R262" s="99" t="str">
        <f t="shared" si="4"/>
        <v>T</v>
      </c>
      <c r="S262" s="99"/>
      <c r="T262" s="16" t="s">
        <v>53</v>
      </c>
      <c r="U262" s="16"/>
      <c r="V262" s="99"/>
      <c r="W262" s="99"/>
    </row>
    <row r="263" spans="1:23" customFormat="1" x14ac:dyDescent="0.25">
      <c r="A263" s="25">
        <v>134424</v>
      </c>
      <c r="B263" s="25" t="s">
        <v>185</v>
      </c>
      <c r="C263" s="25" t="s">
        <v>43</v>
      </c>
      <c r="D263" s="25" t="s">
        <v>67</v>
      </c>
      <c r="E263" s="24">
        <v>43405</v>
      </c>
      <c r="F263" s="25" t="s">
        <v>45</v>
      </c>
      <c r="G263" s="25" t="s">
        <v>50</v>
      </c>
      <c r="H263" s="24">
        <v>44938</v>
      </c>
      <c r="I263" s="101">
        <v>0.695775462962963</v>
      </c>
      <c r="J263" s="24">
        <v>44938</v>
      </c>
      <c r="K263" s="101">
        <v>0.6958333333333333</v>
      </c>
      <c r="L263" s="25">
        <v>5</v>
      </c>
      <c r="M263" s="26">
        <f>Causas[[#This Row],[parada_duracion]]/60</f>
        <v>8.3333333333333329E-2</v>
      </c>
      <c r="N263" s="18" t="s">
        <v>47</v>
      </c>
      <c r="O263" s="19" t="s">
        <v>47</v>
      </c>
      <c r="P263" s="16">
        <f>WEEKNUM(Causas[[#This Row],[resolucion_fecha]],16)</f>
        <v>2</v>
      </c>
      <c r="Q263" s="16" t="str">
        <f>TEXT(Causas[[#This Row],[resolucion_fecha]],"MMMM")</f>
        <v>enero</v>
      </c>
      <c r="R263" s="16" t="str">
        <f t="shared" si="4"/>
        <v>T</v>
      </c>
      <c r="S263" s="16"/>
      <c r="T263" s="18" t="s">
        <v>47</v>
      </c>
      <c r="U263" s="100"/>
      <c r="V263" s="16"/>
      <c r="W263" s="16"/>
    </row>
    <row r="264" spans="1:23" customFormat="1" x14ac:dyDescent="0.25">
      <c r="A264" s="25">
        <v>134426</v>
      </c>
      <c r="B264" s="25" t="s">
        <v>185</v>
      </c>
      <c r="C264" s="25" t="s">
        <v>43</v>
      </c>
      <c r="D264" s="25" t="s">
        <v>67</v>
      </c>
      <c r="E264" s="24">
        <v>43405</v>
      </c>
      <c r="F264" s="25" t="s">
        <v>45</v>
      </c>
      <c r="G264" s="25" t="s">
        <v>46</v>
      </c>
      <c r="H264" s="24">
        <v>44938</v>
      </c>
      <c r="I264" s="101">
        <v>0.69597222222222221</v>
      </c>
      <c r="J264" s="24">
        <v>44938</v>
      </c>
      <c r="K264" s="101">
        <v>0.72031250000000002</v>
      </c>
      <c r="L264" s="25">
        <v>2103</v>
      </c>
      <c r="M264" s="26">
        <f>Causas[[#This Row],[parada_duracion]]/60</f>
        <v>35.049999999999997</v>
      </c>
      <c r="N264" s="19" t="s">
        <v>199</v>
      </c>
      <c r="O264" s="16" t="s">
        <v>52</v>
      </c>
      <c r="P264" s="16">
        <f>WEEKNUM(Causas[[#This Row],[resolucion_fecha]],16)</f>
        <v>2</v>
      </c>
      <c r="Q264" s="16" t="str">
        <f>TEXT(Causas[[#This Row],[resolucion_fecha]],"MMMM")</f>
        <v>enero</v>
      </c>
      <c r="R264" s="16" t="str">
        <f t="shared" si="4"/>
        <v>T</v>
      </c>
      <c r="S264" s="16"/>
      <c r="T264" s="99" t="s">
        <v>53</v>
      </c>
      <c r="U264" s="16"/>
      <c r="V264" s="16"/>
      <c r="W264" s="16"/>
    </row>
    <row r="265" spans="1:23" customFormat="1" hidden="1" x14ac:dyDescent="0.25">
      <c r="A265" s="25">
        <v>134428</v>
      </c>
      <c r="B265" s="25" t="s">
        <v>87</v>
      </c>
      <c r="C265" s="25" t="s">
        <v>43</v>
      </c>
      <c r="D265" s="25" t="s">
        <v>82</v>
      </c>
      <c r="E265" s="24">
        <v>44756</v>
      </c>
      <c r="F265" s="25" t="s">
        <v>140</v>
      </c>
      <c r="G265" s="25" t="s">
        <v>46</v>
      </c>
      <c r="H265" s="24">
        <v>44938</v>
      </c>
      <c r="I265" s="101">
        <v>0.70576388888888886</v>
      </c>
      <c r="J265" s="24">
        <v>44938</v>
      </c>
      <c r="K265" s="101">
        <v>0.72841435185185188</v>
      </c>
      <c r="L265" s="25">
        <v>1957</v>
      </c>
      <c r="M265" s="26">
        <f>Causas[[#This Row],[parada_duracion]]/60</f>
        <v>32.616666666666667</v>
      </c>
      <c r="N265" s="19" t="s">
        <v>200</v>
      </c>
      <c r="O265" s="16" t="s">
        <v>52</v>
      </c>
      <c r="P265" s="16">
        <f>WEEKNUM(Causas[[#This Row],[resolucion_fecha]],16)</f>
        <v>2</v>
      </c>
      <c r="Q265" s="16" t="str">
        <f>TEXT(Causas[[#This Row],[resolucion_fecha]],"MMMM")</f>
        <v>enero</v>
      </c>
      <c r="R265" s="16" t="str">
        <f t="shared" si="4"/>
        <v>T</v>
      </c>
      <c r="S265" s="16"/>
      <c r="T265" s="16" t="s">
        <v>53</v>
      </c>
      <c r="U265" s="16"/>
      <c r="V265" s="16"/>
      <c r="W265" s="16"/>
    </row>
    <row r="266" spans="1:23" customFormat="1" hidden="1" x14ac:dyDescent="0.25">
      <c r="A266" s="96">
        <v>134430</v>
      </c>
      <c r="B266" s="96" t="s">
        <v>58</v>
      </c>
      <c r="C266" s="96" t="s">
        <v>43</v>
      </c>
      <c r="D266" s="96" t="s">
        <v>96</v>
      </c>
      <c r="E266" s="97">
        <v>43882</v>
      </c>
      <c r="F266" s="96" t="s">
        <v>56</v>
      </c>
      <c r="G266" s="96" t="s">
        <v>46</v>
      </c>
      <c r="H266" s="97">
        <v>44938</v>
      </c>
      <c r="I266" s="23">
        <v>0.70878472222222222</v>
      </c>
      <c r="J266" s="97">
        <v>44938</v>
      </c>
      <c r="K266" s="23">
        <v>0.72965277777777782</v>
      </c>
      <c r="L266" s="96">
        <v>1803</v>
      </c>
      <c r="M266" s="98">
        <f>Causas[[#This Row],[parada_duracion]]/60</f>
        <v>30.05</v>
      </c>
      <c r="N266" s="18" t="s">
        <v>201</v>
      </c>
      <c r="O266" s="16" t="s">
        <v>52</v>
      </c>
      <c r="P266" s="99">
        <f>WEEKNUM(Causas[[#This Row],[resolucion_fecha]],16)</f>
        <v>2</v>
      </c>
      <c r="Q266" s="99" t="str">
        <f>TEXT(Causas[[#This Row],[resolucion_fecha]],"MMMM")</f>
        <v>enero</v>
      </c>
      <c r="R266" s="99" t="str">
        <f t="shared" si="4"/>
        <v>T</v>
      </c>
      <c r="S266" s="99"/>
      <c r="T266" s="16" t="s">
        <v>53</v>
      </c>
      <c r="U266" s="16"/>
      <c r="V266" s="99"/>
      <c r="W266" s="99"/>
    </row>
    <row r="267" spans="1:23" customFormat="1" hidden="1" x14ac:dyDescent="0.25">
      <c r="A267" s="96">
        <v>134431</v>
      </c>
      <c r="B267" s="96" t="s">
        <v>95</v>
      </c>
      <c r="C267" s="96" t="s">
        <v>43</v>
      </c>
      <c r="D267" s="96" t="s">
        <v>80</v>
      </c>
      <c r="E267" s="97">
        <v>43405</v>
      </c>
      <c r="F267" s="96" t="s">
        <v>45</v>
      </c>
      <c r="G267" s="96" t="s">
        <v>46</v>
      </c>
      <c r="H267" s="97">
        <v>44938</v>
      </c>
      <c r="I267" s="23">
        <v>0.71324074074074073</v>
      </c>
      <c r="J267" s="97">
        <v>44938</v>
      </c>
      <c r="K267" s="23">
        <v>0.72966435185185186</v>
      </c>
      <c r="L267" s="96">
        <v>1419</v>
      </c>
      <c r="M267" s="98">
        <f>Causas[[#This Row],[parada_duracion]]/60</f>
        <v>23.65</v>
      </c>
      <c r="N267" s="18" t="s">
        <v>202</v>
      </c>
      <c r="O267" s="16" t="s">
        <v>52</v>
      </c>
      <c r="P267" s="99">
        <f>WEEKNUM(Causas[[#This Row],[resolucion_fecha]],16)</f>
        <v>2</v>
      </c>
      <c r="Q267" s="99" t="str">
        <f>TEXT(Causas[[#This Row],[resolucion_fecha]],"MMMM")</f>
        <v>enero</v>
      </c>
      <c r="R267" s="99" t="str">
        <f t="shared" si="4"/>
        <v>T</v>
      </c>
      <c r="S267" s="99"/>
      <c r="T267" s="16" t="s">
        <v>53</v>
      </c>
      <c r="U267" s="100"/>
      <c r="V267" s="99"/>
      <c r="W267" s="99"/>
    </row>
    <row r="268" spans="1:23" customFormat="1" hidden="1" x14ac:dyDescent="0.25">
      <c r="A268" s="25">
        <v>134432</v>
      </c>
      <c r="B268" s="25" t="s">
        <v>101</v>
      </c>
      <c r="C268" s="25" t="s">
        <v>43</v>
      </c>
      <c r="D268" s="25" t="s">
        <v>90</v>
      </c>
      <c r="E268" s="24">
        <v>43405</v>
      </c>
      <c r="F268" s="25" t="s">
        <v>45</v>
      </c>
      <c r="G268" s="25" t="s">
        <v>46</v>
      </c>
      <c r="H268" s="24">
        <v>44938</v>
      </c>
      <c r="I268" s="101">
        <v>0.72204861111111107</v>
      </c>
      <c r="J268" s="24">
        <v>44938</v>
      </c>
      <c r="K268" s="101">
        <v>0.73202546296296289</v>
      </c>
      <c r="L268" s="25">
        <v>862</v>
      </c>
      <c r="M268" s="26">
        <f>Causas[[#This Row],[parada_duracion]]/60</f>
        <v>14.366666666666667</v>
      </c>
      <c r="N268" s="19" t="s">
        <v>132</v>
      </c>
      <c r="O268" s="16" t="s">
        <v>52</v>
      </c>
      <c r="P268" s="16">
        <f>WEEKNUM(Causas[[#This Row],[resolucion_fecha]],16)</f>
        <v>2</v>
      </c>
      <c r="Q268" s="16" t="str">
        <f>TEXT(Causas[[#This Row],[resolucion_fecha]],"MMMM")</f>
        <v>enero</v>
      </c>
      <c r="R268" s="16" t="str">
        <f t="shared" si="4"/>
        <v>T</v>
      </c>
      <c r="S268" s="16"/>
      <c r="T268" s="16" t="s">
        <v>53</v>
      </c>
      <c r="U268" s="100"/>
      <c r="V268" s="16"/>
      <c r="W268" s="16"/>
    </row>
    <row r="269" spans="1:23" customFormat="1" x14ac:dyDescent="0.25">
      <c r="A269" s="25">
        <v>134434</v>
      </c>
      <c r="B269" s="25" t="s">
        <v>203</v>
      </c>
      <c r="C269" s="25" t="s">
        <v>43</v>
      </c>
      <c r="D269" s="25" t="s">
        <v>67</v>
      </c>
      <c r="E269" s="24">
        <v>43405</v>
      </c>
      <c r="F269" s="25" t="s">
        <v>45</v>
      </c>
      <c r="G269" s="25" t="s">
        <v>46</v>
      </c>
      <c r="H269" s="24">
        <v>44938</v>
      </c>
      <c r="I269" s="101">
        <v>0.72421296296296289</v>
      </c>
      <c r="J269" s="24">
        <v>44938</v>
      </c>
      <c r="K269" s="101">
        <v>0.72611111111111104</v>
      </c>
      <c r="L269" s="25">
        <v>164</v>
      </c>
      <c r="M269" s="26">
        <f>Causas[[#This Row],[parada_duracion]]/60</f>
        <v>2.7333333333333334</v>
      </c>
      <c r="N269" s="18" t="s">
        <v>47</v>
      </c>
      <c r="O269" s="19" t="s">
        <v>47</v>
      </c>
      <c r="P269" s="16">
        <f>WEEKNUM(Causas[[#This Row],[resolucion_fecha]],16)</f>
        <v>2</v>
      </c>
      <c r="Q269" s="16" t="str">
        <f>TEXT(Causas[[#This Row],[resolucion_fecha]],"MMMM")</f>
        <v>enero</v>
      </c>
      <c r="R269" s="16" t="str">
        <f t="shared" si="4"/>
        <v>T</v>
      </c>
      <c r="S269" s="16"/>
      <c r="T269" s="18" t="s">
        <v>47</v>
      </c>
      <c r="U269" s="16"/>
      <c r="V269" s="16"/>
      <c r="W269" s="16"/>
    </row>
    <row r="270" spans="1:23" customFormat="1" ht="45" hidden="1" x14ac:dyDescent="0.25">
      <c r="A270" s="25">
        <v>134437</v>
      </c>
      <c r="B270" s="25" t="s">
        <v>87</v>
      </c>
      <c r="C270" s="25" t="s">
        <v>43</v>
      </c>
      <c r="D270" s="25" t="s">
        <v>82</v>
      </c>
      <c r="E270" s="24">
        <v>44756</v>
      </c>
      <c r="F270" s="25" t="s">
        <v>140</v>
      </c>
      <c r="G270" s="25" t="s">
        <v>46</v>
      </c>
      <c r="H270" s="24">
        <v>44938</v>
      </c>
      <c r="I270" s="101">
        <v>0.73425925925925928</v>
      </c>
      <c r="J270" s="24">
        <v>44938</v>
      </c>
      <c r="K270" s="101">
        <v>0.75313657407407408</v>
      </c>
      <c r="L270" s="25">
        <v>1631</v>
      </c>
      <c r="M270" s="26">
        <f>Causas[[#This Row],[parada_duracion]]/60</f>
        <v>27.183333333333334</v>
      </c>
      <c r="N270" s="19" t="s">
        <v>204</v>
      </c>
      <c r="O270" s="16" t="s">
        <v>52</v>
      </c>
      <c r="P270" s="16">
        <f>WEEKNUM(Causas[[#This Row],[resolucion_fecha]],16)</f>
        <v>2</v>
      </c>
      <c r="Q270" s="16" t="str">
        <f>TEXT(Causas[[#This Row],[resolucion_fecha]],"MMMM")</f>
        <v>enero</v>
      </c>
      <c r="R270" s="16" t="str">
        <f t="shared" si="4"/>
        <v>T</v>
      </c>
      <c r="S270" s="16"/>
      <c r="T270" s="16" t="s">
        <v>53</v>
      </c>
      <c r="U270" s="16"/>
      <c r="V270" s="16"/>
      <c r="W270" s="16"/>
    </row>
    <row r="271" spans="1:23" customFormat="1" hidden="1" x14ac:dyDescent="0.25">
      <c r="A271" s="25">
        <v>134440</v>
      </c>
      <c r="B271" s="25" t="s">
        <v>54</v>
      </c>
      <c r="C271" s="25" t="s">
        <v>43</v>
      </c>
      <c r="D271" s="25" t="s">
        <v>55</v>
      </c>
      <c r="E271" s="24">
        <v>44120</v>
      </c>
      <c r="F271" s="25" t="s">
        <v>56</v>
      </c>
      <c r="G271" s="25" t="s">
        <v>50</v>
      </c>
      <c r="H271" s="24">
        <v>44938</v>
      </c>
      <c r="I271" s="101">
        <v>0.74957175925925934</v>
      </c>
      <c r="J271" s="24">
        <v>44938</v>
      </c>
      <c r="K271" s="101">
        <v>0.76123842592592583</v>
      </c>
      <c r="L271" s="25">
        <v>1008</v>
      </c>
      <c r="M271" s="26">
        <f>Causas[[#This Row],[parada_duracion]]/60</f>
        <v>16.8</v>
      </c>
      <c r="N271" s="18" t="s">
        <v>62</v>
      </c>
      <c r="O271" s="99" t="s">
        <v>52</v>
      </c>
      <c r="P271" s="16">
        <f>WEEKNUM(Causas[[#This Row],[resolucion_fecha]],16)</f>
        <v>2</v>
      </c>
      <c r="Q271" s="16" t="str">
        <f>TEXT(Causas[[#This Row],[resolucion_fecha]],"MMMM")</f>
        <v>enero</v>
      </c>
      <c r="R271" s="16" t="str">
        <f t="shared" si="4"/>
        <v>T</v>
      </c>
      <c r="S271" s="16"/>
      <c r="T271" s="99" t="s">
        <v>53</v>
      </c>
      <c r="U271" s="16"/>
      <c r="V271" s="16"/>
      <c r="W271" s="16"/>
    </row>
    <row r="272" spans="1:23" customFormat="1" x14ac:dyDescent="0.25">
      <c r="A272" s="25">
        <v>134443</v>
      </c>
      <c r="B272" s="25" t="s">
        <v>61</v>
      </c>
      <c r="C272" s="25" t="s">
        <v>43</v>
      </c>
      <c r="D272" s="25" t="s">
        <v>67</v>
      </c>
      <c r="E272" s="24">
        <v>43405</v>
      </c>
      <c r="F272" s="25" t="s">
        <v>45</v>
      </c>
      <c r="G272" s="25" t="s">
        <v>46</v>
      </c>
      <c r="H272" s="24">
        <v>44938</v>
      </c>
      <c r="I272" s="101">
        <v>0.77748842592592593</v>
      </c>
      <c r="J272" s="24">
        <v>44938</v>
      </c>
      <c r="K272" s="101">
        <v>0.7911921296296297</v>
      </c>
      <c r="L272" s="25">
        <v>1184</v>
      </c>
      <c r="M272" s="26">
        <f>Causas[[#This Row],[parada_duracion]]/60</f>
        <v>19.733333333333334</v>
      </c>
      <c r="N272" s="19" t="s">
        <v>205</v>
      </c>
      <c r="O272" s="16" t="s">
        <v>52</v>
      </c>
      <c r="P272" s="16">
        <f>WEEKNUM(Causas[[#This Row],[resolucion_fecha]],16)</f>
        <v>2</v>
      </c>
      <c r="Q272" s="16" t="str">
        <f>TEXT(Causas[[#This Row],[resolucion_fecha]],"MMMM")</f>
        <v>enero</v>
      </c>
      <c r="R272" s="16" t="str">
        <f t="shared" si="4"/>
        <v>T</v>
      </c>
      <c r="S272" s="16"/>
      <c r="T272" s="99" t="s">
        <v>53</v>
      </c>
      <c r="U272" s="16"/>
      <c r="V272" s="16"/>
      <c r="W272" s="16"/>
    </row>
    <row r="273" spans="1:23" customFormat="1" hidden="1" x14ac:dyDescent="0.25">
      <c r="A273" s="25">
        <v>134447</v>
      </c>
      <c r="B273" s="25" t="s">
        <v>89</v>
      </c>
      <c r="C273" s="25" t="s">
        <v>43</v>
      </c>
      <c r="D273" s="25" t="s">
        <v>90</v>
      </c>
      <c r="E273" s="24">
        <v>44263</v>
      </c>
      <c r="F273" s="25" t="s">
        <v>56</v>
      </c>
      <c r="G273" s="25" t="s">
        <v>46</v>
      </c>
      <c r="H273" s="24">
        <v>44938</v>
      </c>
      <c r="I273" s="101">
        <v>0.78625</v>
      </c>
      <c r="J273" s="24">
        <v>44938</v>
      </c>
      <c r="K273" s="101">
        <v>0.81497685185185187</v>
      </c>
      <c r="L273" s="25">
        <v>2482</v>
      </c>
      <c r="M273" s="26">
        <f>Causas[[#This Row],[parada_duracion]]/60</f>
        <v>41.366666666666667</v>
      </c>
      <c r="N273" s="19" t="s">
        <v>206</v>
      </c>
      <c r="O273" s="16" t="s">
        <v>52</v>
      </c>
      <c r="P273" s="16">
        <f>WEEKNUM(Causas[[#This Row],[resolucion_fecha]],16)</f>
        <v>2</v>
      </c>
      <c r="Q273" s="16" t="str">
        <f>TEXT(Causas[[#This Row],[resolucion_fecha]],"MMMM")</f>
        <v>enero</v>
      </c>
      <c r="R273" s="16" t="str">
        <f t="shared" si="4"/>
        <v>T</v>
      </c>
      <c r="S273" s="16"/>
      <c r="T273" s="99" t="s">
        <v>53</v>
      </c>
      <c r="U273" s="16"/>
      <c r="V273" s="16"/>
      <c r="W273" s="16"/>
    </row>
    <row r="274" spans="1:23" customFormat="1" x14ac:dyDescent="0.25">
      <c r="A274" s="25">
        <v>134450</v>
      </c>
      <c r="B274" s="25" t="s">
        <v>61</v>
      </c>
      <c r="C274" s="25" t="s">
        <v>43</v>
      </c>
      <c r="D274" s="25" t="s">
        <v>67</v>
      </c>
      <c r="E274" s="24">
        <v>43405</v>
      </c>
      <c r="F274" s="25" t="s">
        <v>45</v>
      </c>
      <c r="G274" s="25" t="s">
        <v>46</v>
      </c>
      <c r="H274" s="24">
        <v>44938</v>
      </c>
      <c r="I274" s="101">
        <v>0.80973379629629638</v>
      </c>
      <c r="J274" s="24">
        <v>44938</v>
      </c>
      <c r="K274" s="101">
        <v>0.84054398148148157</v>
      </c>
      <c r="L274" s="25">
        <v>2662</v>
      </c>
      <c r="M274" s="26">
        <f>Causas[[#This Row],[parada_duracion]]/60</f>
        <v>44.366666666666667</v>
      </c>
      <c r="N274" s="19" t="s">
        <v>207</v>
      </c>
      <c r="O274" s="16" t="s">
        <v>52</v>
      </c>
      <c r="P274" s="16">
        <f>WEEKNUM(Causas[[#This Row],[resolucion_fecha]],16)</f>
        <v>2</v>
      </c>
      <c r="Q274" s="16" t="str">
        <f>TEXT(Causas[[#This Row],[resolucion_fecha]],"MMMM")</f>
        <v>enero</v>
      </c>
      <c r="R274" s="16" t="str">
        <f t="shared" si="4"/>
        <v>T</v>
      </c>
      <c r="S274" s="16"/>
      <c r="T274" s="99" t="s">
        <v>53</v>
      </c>
      <c r="U274" s="16"/>
      <c r="V274" s="16"/>
      <c r="W274" s="16"/>
    </row>
    <row r="275" spans="1:23" customFormat="1" hidden="1" x14ac:dyDescent="0.25">
      <c r="A275" s="25">
        <v>134453</v>
      </c>
      <c r="B275" s="25" t="s">
        <v>111</v>
      </c>
      <c r="C275" s="25" t="s">
        <v>43</v>
      </c>
      <c r="D275" s="25" t="s">
        <v>59</v>
      </c>
      <c r="E275" s="24">
        <v>44231</v>
      </c>
      <c r="F275" s="25" t="s">
        <v>60</v>
      </c>
      <c r="G275" s="25" t="s">
        <v>46</v>
      </c>
      <c r="H275" s="24">
        <v>44938</v>
      </c>
      <c r="I275" s="101">
        <v>0.83976851851851853</v>
      </c>
      <c r="J275" s="24">
        <v>44938</v>
      </c>
      <c r="K275" s="101">
        <v>0.87851851851851848</v>
      </c>
      <c r="L275" s="25">
        <v>3348</v>
      </c>
      <c r="M275" s="26">
        <f>Causas[[#This Row],[parada_duracion]]/60</f>
        <v>55.8</v>
      </c>
      <c r="N275" s="19" t="s">
        <v>208</v>
      </c>
      <c r="O275" s="16" t="s">
        <v>52</v>
      </c>
      <c r="P275" s="16">
        <f>WEEKNUM(Causas[[#This Row],[resolucion_fecha]],16)</f>
        <v>2</v>
      </c>
      <c r="Q275" s="16" t="str">
        <f>TEXT(Causas[[#This Row],[resolucion_fecha]],"MMMM")</f>
        <v>enero</v>
      </c>
      <c r="R275" s="16" t="str">
        <f t="shared" si="4"/>
        <v>T</v>
      </c>
      <c r="S275" s="16"/>
      <c r="T275" s="99" t="s">
        <v>53</v>
      </c>
      <c r="U275" s="16"/>
      <c r="V275" s="16"/>
      <c r="W275" s="16"/>
    </row>
    <row r="276" spans="1:23" customFormat="1" hidden="1" x14ac:dyDescent="0.25">
      <c r="A276" s="25">
        <v>134455</v>
      </c>
      <c r="B276" s="25" t="s">
        <v>129</v>
      </c>
      <c r="C276" s="25" t="s">
        <v>43</v>
      </c>
      <c r="D276" s="25" t="s">
        <v>55</v>
      </c>
      <c r="E276" s="24">
        <v>43405</v>
      </c>
      <c r="F276" s="25" t="s">
        <v>45</v>
      </c>
      <c r="G276" s="25" t="s">
        <v>50</v>
      </c>
      <c r="H276" s="24">
        <v>44938</v>
      </c>
      <c r="I276" s="101">
        <v>0.85039351851851841</v>
      </c>
      <c r="J276" s="24">
        <v>44938</v>
      </c>
      <c r="K276" s="101">
        <v>0.85842592592592604</v>
      </c>
      <c r="L276" s="25">
        <v>694</v>
      </c>
      <c r="M276" s="26">
        <f>Causas[[#This Row],[parada_duracion]]/60</f>
        <v>11.566666666666666</v>
      </c>
      <c r="N276" s="18" t="s">
        <v>62</v>
      </c>
      <c r="O276" s="99" t="s">
        <v>52</v>
      </c>
      <c r="P276" s="16">
        <f>WEEKNUM(Causas[[#This Row],[resolucion_fecha]],16)</f>
        <v>2</v>
      </c>
      <c r="Q276" s="16" t="str">
        <f>TEXT(Causas[[#This Row],[resolucion_fecha]],"MMMM")</f>
        <v>enero</v>
      </c>
      <c r="R276" s="16" t="str">
        <f t="shared" si="4"/>
        <v>T</v>
      </c>
      <c r="S276" s="16"/>
      <c r="T276" s="99" t="s">
        <v>53</v>
      </c>
      <c r="U276" s="16"/>
      <c r="V276" s="16"/>
      <c r="W276" s="16"/>
    </row>
    <row r="277" spans="1:23" customFormat="1" hidden="1" x14ac:dyDescent="0.25">
      <c r="A277" s="96">
        <v>134464</v>
      </c>
      <c r="B277" s="96" t="s">
        <v>42</v>
      </c>
      <c r="C277" s="96" t="s">
        <v>43</v>
      </c>
      <c r="D277" s="96" t="s">
        <v>64</v>
      </c>
      <c r="E277" s="97">
        <v>43405</v>
      </c>
      <c r="F277" s="96" t="s">
        <v>45</v>
      </c>
      <c r="G277" s="96" t="s">
        <v>46</v>
      </c>
      <c r="H277" s="97">
        <v>44939</v>
      </c>
      <c r="I277" s="23">
        <v>0.26369212962962962</v>
      </c>
      <c r="J277" s="97">
        <v>44939</v>
      </c>
      <c r="K277" s="23">
        <v>0.26864583333333331</v>
      </c>
      <c r="L277" s="96">
        <v>428</v>
      </c>
      <c r="M277" s="98">
        <f>Causas[[#This Row],[parada_duracion]]/60</f>
        <v>7.1333333333333337</v>
      </c>
      <c r="N277" s="18" t="s">
        <v>47</v>
      </c>
      <c r="O277" s="19" t="s">
        <v>47</v>
      </c>
      <c r="P277" s="99">
        <f>WEEKNUM(Causas[[#This Row],[resolucion_fecha]],16)</f>
        <v>2</v>
      </c>
      <c r="Q277" s="99" t="str">
        <f>TEXT(Causas[[#This Row],[resolucion_fecha]],"MMMM")</f>
        <v>enero</v>
      </c>
      <c r="R277" s="99" t="str">
        <f t="shared" si="4"/>
        <v>M</v>
      </c>
      <c r="S277" s="99"/>
      <c r="T277" s="18" t="s">
        <v>47</v>
      </c>
      <c r="U277" s="16"/>
      <c r="V277" s="99"/>
      <c r="W277" s="99"/>
    </row>
    <row r="278" spans="1:23" customFormat="1" hidden="1" x14ac:dyDescent="0.25">
      <c r="A278" s="25">
        <v>134465</v>
      </c>
      <c r="B278" s="25" t="s">
        <v>42</v>
      </c>
      <c r="C278" s="25" t="s">
        <v>43</v>
      </c>
      <c r="D278" s="25" t="s">
        <v>55</v>
      </c>
      <c r="E278" s="24">
        <v>43405</v>
      </c>
      <c r="F278" s="25" t="s">
        <v>45</v>
      </c>
      <c r="G278" s="25" t="s">
        <v>50</v>
      </c>
      <c r="H278" s="24">
        <v>44939</v>
      </c>
      <c r="I278" s="101">
        <v>0.2638078703703704</v>
      </c>
      <c r="J278" s="24">
        <v>44939</v>
      </c>
      <c r="K278" s="101">
        <v>0.2822337962962963</v>
      </c>
      <c r="L278" s="25">
        <v>1592</v>
      </c>
      <c r="M278" s="26">
        <f>Causas[[#This Row],[parada_duracion]]/60</f>
        <v>26.533333333333335</v>
      </c>
      <c r="N278" s="18" t="s">
        <v>62</v>
      </c>
      <c r="O278" s="99" t="s">
        <v>52</v>
      </c>
      <c r="P278" s="16">
        <f>WEEKNUM(Causas[[#This Row],[resolucion_fecha]],16)</f>
        <v>2</v>
      </c>
      <c r="Q278" s="16" t="str">
        <f>TEXT(Causas[[#This Row],[resolucion_fecha]],"MMMM")</f>
        <v>enero</v>
      </c>
      <c r="R278" s="16" t="str">
        <f t="shared" si="4"/>
        <v>M</v>
      </c>
      <c r="S278" s="16"/>
      <c r="T278" s="99" t="s">
        <v>53</v>
      </c>
      <c r="U278" s="100"/>
      <c r="V278" s="16"/>
      <c r="W278" s="16"/>
    </row>
    <row r="279" spans="1:23" customFormat="1" ht="30" hidden="1" x14ac:dyDescent="0.25">
      <c r="A279" s="25">
        <v>134468</v>
      </c>
      <c r="B279" s="25" t="s">
        <v>42</v>
      </c>
      <c r="C279" s="25" t="s">
        <v>43</v>
      </c>
      <c r="D279" s="25" t="s">
        <v>64</v>
      </c>
      <c r="E279" s="24">
        <v>43405</v>
      </c>
      <c r="F279" s="25" t="s">
        <v>45</v>
      </c>
      <c r="G279" s="25" t="s">
        <v>50</v>
      </c>
      <c r="H279" s="24">
        <v>44939</v>
      </c>
      <c r="I279" s="101">
        <v>0.26871527777777776</v>
      </c>
      <c r="J279" s="24">
        <v>44939</v>
      </c>
      <c r="K279" s="101">
        <v>0.27811342592592592</v>
      </c>
      <c r="L279" s="25">
        <v>812</v>
      </c>
      <c r="M279" s="26">
        <f>Causas[[#This Row],[parada_duracion]]/60</f>
        <v>13.533333333333333</v>
      </c>
      <c r="N279" s="19" t="s">
        <v>209</v>
      </c>
      <c r="O279" s="16" t="s">
        <v>52</v>
      </c>
      <c r="P279" s="16">
        <f>WEEKNUM(Causas[[#This Row],[resolucion_fecha]],16)</f>
        <v>2</v>
      </c>
      <c r="Q279" s="16" t="str">
        <f>TEXT(Causas[[#This Row],[resolucion_fecha]],"MMMM")</f>
        <v>enero</v>
      </c>
      <c r="R279" s="16" t="str">
        <f t="shared" si="4"/>
        <v>M</v>
      </c>
      <c r="S279" s="16"/>
      <c r="T279" s="99" t="s">
        <v>53</v>
      </c>
      <c r="U279" s="16"/>
      <c r="V279" s="16"/>
      <c r="W279" s="16"/>
    </row>
    <row r="280" spans="1:23" customFormat="1" ht="30" hidden="1" x14ac:dyDescent="0.25">
      <c r="A280" s="25">
        <v>134472</v>
      </c>
      <c r="B280" s="25" t="s">
        <v>87</v>
      </c>
      <c r="C280" s="25" t="s">
        <v>43</v>
      </c>
      <c r="D280" s="25" t="s">
        <v>82</v>
      </c>
      <c r="E280" s="24">
        <v>44756</v>
      </c>
      <c r="F280" s="25" t="s">
        <v>140</v>
      </c>
      <c r="G280" s="25" t="s">
        <v>46</v>
      </c>
      <c r="H280" s="24">
        <v>44939</v>
      </c>
      <c r="I280" s="101">
        <v>0.28613425925925923</v>
      </c>
      <c r="J280" s="24">
        <v>44939</v>
      </c>
      <c r="K280" s="101">
        <v>0.29821759259259256</v>
      </c>
      <c r="L280" s="25">
        <v>1044</v>
      </c>
      <c r="M280" s="26">
        <f>Causas[[#This Row],[parada_duracion]]/60</f>
        <v>17.399999999999999</v>
      </c>
      <c r="N280" s="19" t="s">
        <v>210</v>
      </c>
      <c r="O280" s="16" t="s">
        <v>52</v>
      </c>
      <c r="P280" s="16">
        <f>WEEKNUM(Causas[[#This Row],[resolucion_fecha]],16)</f>
        <v>2</v>
      </c>
      <c r="Q280" s="16" t="str">
        <f>TEXT(Causas[[#This Row],[resolucion_fecha]],"MMMM")</f>
        <v>enero</v>
      </c>
      <c r="R280" s="16" t="str">
        <f t="shared" si="4"/>
        <v>M</v>
      </c>
      <c r="S280" s="16"/>
      <c r="T280" s="99" t="s">
        <v>53</v>
      </c>
      <c r="U280" s="16"/>
      <c r="V280" s="16"/>
      <c r="W280" s="16"/>
    </row>
    <row r="281" spans="1:23" customFormat="1" hidden="1" x14ac:dyDescent="0.25">
      <c r="A281" s="25">
        <v>134475</v>
      </c>
      <c r="B281" s="25" t="s">
        <v>86</v>
      </c>
      <c r="C281" s="25" t="s">
        <v>43</v>
      </c>
      <c r="D281" s="25" t="s">
        <v>55</v>
      </c>
      <c r="E281" s="24">
        <v>43881</v>
      </c>
      <c r="F281" s="25" t="s">
        <v>56</v>
      </c>
      <c r="G281" s="25" t="s">
        <v>50</v>
      </c>
      <c r="H281" s="24">
        <v>44939</v>
      </c>
      <c r="I281" s="101">
        <v>0.33094907407407409</v>
      </c>
      <c r="J281" s="24">
        <v>44939</v>
      </c>
      <c r="K281" s="101">
        <v>0.34354166666666663</v>
      </c>
      <c r="L281" s="25">
        <v>1088</v>
      </c>
      <c r="M281" s="26">
        <f>Causas[[#This Row],[parada_duracion]]/60</f>
        <v>18.133333333333333</v>
      </c>
      <c r="N281" s="18" t="s">
        <v>62</v>
      </c>
      <c r="O281" s="99" t="s">
        <v>52</v>
      </c>
      <c r="P281" s="16">
        <f>WEEKNUM(Causas[[#This Row],[resolucion_fecha]],16)</f>
        <v>2</v>
      </c>
      <c r="Q281" s="16" t="str">
        <f>TEXT(Causas[[#This Row],[resolucion_fecha]],"MMMM")</f>
        <v>enero</v>
      </c>
      <c r="R281" s="16" t="str">
        <f t="shared" si="4"/>
        <v>M</v>
      </c>
      <c r="S281" s="16"/>
      <c r="T281" s="99" t="s">
        <v>53</v>
      </c>
      <c r="U281" s="16"/>
      <c r="V281" s="16"/>
      <c r="W281" s="16"/>
    </row>
    <row r="282" spans="1:23" customFormat="1" hidden="1" x14ac:dyDescent="0.25">
      <c r="A282" s="25">
        <v>134488</v>
      </c>
      <c r="B282" s="25" t="s">
        <v>54</v>
      </c>
      <c r="C282" s="25" t="s">
        <v>43</v>
      </c>
      <c r="D282" s="25" t="s">
        <v>55</v>
      </c>
      <c r="E282" s="24">
        <v>44120</v>
      </c>
      <c r="F282" s="25" t="s">
        <v>56</v>
      </c>
      <c r="G282" s="25" t="s">
        <v>50</v>
      </c>
      <c r="H282" s="24">
        <v>44939</v>
      </c>
      <c r="I282" s="101">
        <v>0.41447916666666668</v>
      </c>
      <c r="J282" s="24">
        <v>44939</v>
      </c>
      <c r="K282" s="101">
        <v>0.4161111111111111</v>
      </c>
      <c r="L282" s="25">
        <v>141</v>
      </c>
      <c r="M282" s="26">
        <f>Causas[[#This Row],[parada_duracion]]/60</f>
        <v>2.35</v>
      </c>
      <c r="N282" s="18" t="s">
        <v>47</v>
      </c>
      <c r="O282" s="19" t="s">
        <v>47</v>
      </c>
      <c r="P282" s="16">
        <f>WEEKNUM(Causas[[#This Row],[resolucion_fecha]],16)</f>
        <v>2</v>
      </c>
      <c r="Q282" s="16" t="str">
        <f>TEXT(Causas[[#This Row],[resolucion_fecha]],"MMMM")</f>
        <v>enero</v>
      </c>
      <c r="R282" s="16" t="str">
        <f t="shared" si="4"/>
        <v>M</v>
      </c>
      <c r="S282" s="16"/>
      <c r="T282" s="18" t="s">
        <v>47</v>
      </c>
      <c r="U282" s="16"/>
      <c r="V282" s="16"/>
      <c r="W282" s="16"/>
    </row>
    <row r="283" spans="1:23" customFormat="1" hidden="1" x14ac:dyDescent="0.25">
      <c r="A283" s="25">
        <v>134490</v>
      </c>
      <c r="B283" s="25" t="s">
        <v>111</v>
      </c>
      <c r="C283" s="25" t="s">
        <v>43</v>
      </c>
      <c r="D283" s="25" t="s">
        <v>90</v>
      </c>
      <c r="E283" s="24">
        <v>43405</v>
      </c>
      <c r="F283" s="25" t="s">
        <v>45</v>
      </c>
      <c r="G283" s="25" t="s">
        <v>46</v>
      </c>
      <c r="H283" s="24">
        <v>44939</v>
      </c>
      <c r="I283" s="101">
        <v>0.41695601851851855</v>
      </c>
      <c r="J283" s="24">
        <v>44939</v>
      </c>
      <c r="K283" s="101">
        <v>0.46982638888888889</v>
      </c>
      <c r="L283" s="25">
        <v>4568</v>
      </c>
      <c r="M283" s="26">
        <f>Causas[[#This Row],[parada_duracion]]/60</f>
        <v>76.13333333333334</v>
      </c>
      <c r="N283" s="19" t="s">
        <v>211</v>
      </c>
      <c r="O283" s="16" t="s">
        <v>72</v>
      </c>
      <c r="P283" s="16">
        <f>WEEKNUM(Causas[[#This Row],[resolucion_fecha]],16)</f>
        <v>2</v>
      </c>
      <c r="Q283" s="16" t="str">
        <f>TEXT(Causas[[#This Row],[resolucion_fecha]],"MMMM")</f>
        <v>enero</v>
      </c>
      <c r="R283" s="16" t="str">
        <f t="shared" si="4"/>
        <v>M</v>
      </c>
      <c r="S283" s="16"/>
      <c r="T283" s="16" t="s">
        <v>73</v>
      </c>
      <c r="U283" s="16"/>
      <c r="V283" s="16"/>
      <c r="W283" s="16"/>
    </row>
    <row r="284" spans="1:23" customFormat="1" hidden="1" x14ac:dyDescent="0.25">
      <c r="A284" s="25">
        <v>134498</v>
      </c>
      <c r="B284" s="25" t="s">
        <v>66</v>
      </c>
      <c r="C284" s="25" t="s">
        <v>43</v>
      </c>
      <c r="D284" s="25" t="s">
        <v>154</v>
      </c>
      <c r="E284" s="24">
        <v>43405</v>
      </c>
      <c r="F284" s="25" t="s">
        <v>45</v>
      </c>
      <c r="G284" s="25" t="s">
        <v>50</v>
      </c>
      <c r="H284" s="24">
        <v>44939</v>
      </c>
      <c r="I284" s="101">
        <v>0.45192129629629635</v>
      </c>
      <c r="J284" s="24">
        <v>44939</v>
      </c>
      <c r="K284" s="101">
        <v>0.47060185185185183</v>
      </c>
      <c r="L284" s="25">
        <v>1614</v>
      </c>
      <c r="M284" s="26">
        <f>Causas[[#This Row],[parada_duracion]]/60</f>
        <v>26.9</v>
      </c>
      <c r="N284" s="19" t="s">
        <v>132</v>
      </c>
      <c r="O284" s="16" t="s">
        <v>52</v>
      </c>
      <c r="P284" s="16">
        <f>WEEKNUM(Causas[[#This Row],[resolucion_fecha]],16)</f>
        <v>2</v>
      </c>
      <c r="Q284" s="16" t="str">
        <f>TEXT(Causas[[#This Row],[resolucion_fecha]],"MMMM")</f>
        <v>enero</v>
      </c>
      <c r="R284" s="16" t="str">
        <f t="shared" si="4"/>
        <v>M</v>
      </c>
      <c r="S284" s="16"/>
      <c r="T284" s="16" t="s">
        <v>53</v>
      </c>
      <c r="U284" s="16"/>
      <c r="V284" s="16"/>
      <c r="W284" s="16"/>
    </row>
    <row r="285" spans="1:23" customFormat="1" hidden="1" x14ac:dyDescent="0.25">
      <c r="A285" s="25">
        <v>134505</v>
      </c>
      <c r="B285" s="25" t="s">
        <v>42</v>
      </c>
      <c r="C285" s="25" t="s">
        <v>43</v>
      </c>
      <c r="D285" s="25" t="s">
        <v>164</v>
      </c>
      <c r="E285" s="24">
        <v>43405</v>
      </c>
      <c r="F285" s="25" t="s">
        <v>45</v>
      </c>
      <c r="G285" s="25" t="s">
        <v>46</v>
      </c>
      <c r="H285" s="24">
        <v>44939</v>
      </c>
      <c r="I285" s="101">
        <v>0.48059027777777774</v>
      </c>
      <c r="J285" s="24">
        <v>44939</v>
      </c>
      <c r="K285" s="101">
        <v>0.48481481481481481</v>
      </c>
      <c r="L285" s="25">
        <v>365</v>
      </c>
      <c r="M285" s="26">
        <f>Causas[[#This Row],[parada_duracion]]/60</f>
        <v>6.083333333333333</v>
      </c>
      <c r="N285" s="18" t="s">
        <v>47</v>
      </c>
      <c r="O285" s="19" t="s">
        <v>47</v>
      </c>
      <c r="P285" s="16">
        <f>WEEKNUM(Causas[[#This Row],[resolucion_fecha]],16)</f>
        <v>2</v>
      </c>
      <c r="Q285" s="16" t="str">
        <f>TEXT(Causas[[#This Row],[resolucion_fecha]],"MMMM")</f>
        <v>enero</v>
      </c>
      <c r="R285" s="16" t="str">
        <f t="shared" si="4"/>
        <v>M</v>
      </c>
      <c r="S285" s="16"/>
      <c r="T285" s="18" t="s">
        <v>47</v>
      </c>
      <c r="U285" s="16"/>
      <c r="V285" s="16"/>
      <c r="W285" s="16"/>
    </row>
    <row r="286" spans="1:23" customFormat="1" ht="30" hidden="1" x14ac:dyDescent="0.25">
      <c r="A286" s="25">
        <v>134516</v>
      </c>
      <c r="B286" s="25" t="s">
        <v>79</v>
      </c>
      <c r="C286" s="25" t="s">
        <v>43</v>
      </c>
      <c r="D286" s="25" t="s">
        <v>82</v>
      </c>
      <c r="E286" s="24">
        <v>43405</v>
      </c>
      <c r="F286" s="25" t="s">
        <v>45</v>
      </c>
      <c r="G286" s="25" t="s">
        <v>46</v>
      </c>
      <c r="H286" s="24">
        <v>44939</v>
      </c>
      <c r="I286" s="101">
        <v>0.55651620370370369</v>
      </c>
      <c r="J286" s="24">
        <v>44939</v>
      </c>
      <c r="K286" s="101">
        <v>0.5972453703703704</v>
      </c>
      <c r="L286" s="25">
        <v>3519</v>
      </c>
      <c r="M286" s="26">
        <f>Causas[[#This Row],[parada_duracion]]/60</f>
        <v>58.65</v>
      </c>
      <c r="N286" s="19" t="s">
        <v>212</v>
      </c>
      <c r="O286" s="16" t="s">
        <v>52</v>
      </c>
      <c r="P286" s="16">
        <f>WEEKNUM(Causas[[#This Row],[resolucion_fecha]],16)</f>
        <v>2</v>
      </c>
      <c r="Q286" s="16" t="str">
        <f>TEXT(Causas[[#This Row],[resolucion_fecha]],"MMMM")</f>
        <v>enero</v>
      </c>
      <c r="R286" s="16" t="str">
        <f t="shared" si="4"/>
        <v>M</v>
      </c>
      <c r="S286" s="16"/>
      <c r="T286" s="99" t="s">
        <v>53</v>
      </c>
      <c r="U286" s="16"/>
      <c r="V286" s="16"/>
      <c r="W286" s="16"/>
    </row>
    <row r="287" spans="1:23" customFormat="1" hidden="1" x14ac:dyDescent="0.25">
      <c r="A287" s="96">
        <v>134519</v>
      </c>
      <c r="B287" s="96" t="s">
        <v>79</v>
      </c>
      <c r="C287" s="96" t="s">
        <v>43</v>
      </c>
      <c r="D287" s="96" t="s">
        <v>105</v>
      </c>
      <c r="E287" s="97">
        <v>43405</v>
      </c>
      <c r="F287" s="96" t="s">
        <v>45</v>
      </c>
      <c r="G287" s="96" t="s">
        <v>46</v>
      </c>
      <c r="H287" s="97">
        <v>44939</v>
      </c>
      <c r="I287" s="23">
        <v>0.61025462962962962</v>
      </c>
      <c r="J287" s="97">
        <v>44939</v>
      </c>
      <c r="K287" s="23">
        <v>0.61655092592592597</v>
      </c>
      <c r="L287" s="96">
        <v>544</v>
      </c>
      <c r="M287" s="98">
        <f>Causas[[#This Row],[parada_duracion]]/60</f>
        <v>9.0666666666666664</v>
      </c>
      <c r="N287" s="18" t="s">
        <v>47</v>
      </c>
      <c r="O287" s="19" t="s">
        <v>47</v>
      </c>
      <c r="P287" s="99">
        <f>WEEKNUM(Causas[[#This Row],[resolucion_fecha]],16)</f>
        <v>2</v>
      </c>
      <c r="Q287" s="99" t="str">
        <f>TEXT(Causas[[#This Row],[resolucion_fecha]],"MMMM")</f>
        <v>enero</v>
      </c>
      <c r="R287" s="99" t="str">
        <f t="shared" si="4"/>
        <v>T</v>
      </c>
      <c r="S287" s="99"/>
      <c r="T287" s="18" t="s">
        <v>47</v>
      </c>
      <c r="U287" s="16"/>
      <c r="V287" s="99"/>
      <c r="W287" s="99"/>
    </row>
    <row r="288" spans="1:23" customFormat="1" hidden="1" x14ac:dyDescent="0.25">
      <c r="A288" s="96">
        <v>134520</v>
      </c>
      <c r="B288" s="96" t="s">
        <v>61</v>
      </c>
      <c r="C288" s="96" t="s">
        <v>43</v>
      </c>
      <c r="D288" s="96" t="s">
        <v>48</v>
      </c>
      <c r="E288" s="97">
        <v>43405</v>
      </c>
      <c r="F288" s="96" t="s">
        <v>45</v>
      </c>
      <c r="G288" s="96" t="s">
        <v>46</v>
      </c>
      <c r="H288" s="97">
        <v>44939</v>
      </c>
      <c r="I288" s="23">
        <v>0.61621527777777774</v>
      </c>
      <c r="J288" s="97">
        <v>44939</v>
      </c>
      <c r="K288" s="23">
        <v>0.64127314814814818</v>
      </c>
      <c r="L288" s="96">
        <v>2165</v>
      </c>
      <c r="M288" s="98">
        <f>Causas[[#This Row],[parada_duracion]]/60</f>
        <v>36.083333333333336</v>
      </c>
      <c r="N288" s="18" t="s">
        <v>213</v>
      </c>
      <c r="O288" s="99" t="s">
        <v>52</v>
      </c>
      <c r="P288" s="99">
        <f>WEEKNUM(Causas[[#This Row],[resolucion_fecha]],16)</f>
        <v>2</v>
      </c>
      <c r="Q288" s="99" t="str">
        <f>TEXT(Causas[[#This Row],[resolucion_fecha]],"MMMM")</f>
        <v>enero</v>
      </c>
      <c r="R288" s="99" t="str">
        <f t="shared" si="4"/>
        <v>T</v>
      </c>
      <c r="S288" s="99"/>
      <c r="T288" s="99" t="s">
        <v>53</v>
      </c>
      <c r="U288" s="100"/>
      <c r="V288" s="99"/>
      <c r="W288" s="99"/>
    </row>
    <row r="289" spans="1:23" customFormat="1" hidden="1" x14ac:dyDescent="0.25">
      <c r="A289" s="96">
        <v>134521</v>
      </c>
      <c r="B289" s="96" t="s">
        <v>79</v>
      </c>
      <c r="C289" s="96" t="s">
        <v>43</v>
      </c>
      <c r="D289" s="96" t="s">
        <v>105</v>
      </c>
      <c r="E289" s="97">
        <v>43405</v>
      </c>
      <c r="F289" s="96" t="s">
        <v>45</v>
      </c>
      <c r="G289" s="96" t="s">
        <v>50</v>
      </c>
      <c r="H289" s="97">
        <v>44939</v>
      </c>
      <c r="I289" s="23">
        <v>0.61664351851851851</v>
      </c>
      <c r="J289" s="97">
        <v>44939</v>
      </c>
      <c r="K289" s="23">
        <v>0.6422106481481481</v>
      </c>
      <c r="L289" s="96">
        <v>2209</v>
      </c>
      <c r="M289" s="98">
        <f>Causas[[#This Row],[parada_duracion]]/60</f>
        <v>36.81666666666667</v>
      </c>
      <c r="N289" s="18" t="s">
        <v>214</v>
      </c>
      <c r="O289" s="99" t="s">
        <v>52</v>
      </c>
      <c r="P289" s="99">
        <f>WEEKNUM(Causas[[#This Row],[resolucion_fecha]],16)</f>
        <v>2</v>
      </c>
      <c r="Q289" s="99" t="str">
        <f>TEXT(Causas[[#This Row],[resolucion_fecha]],"MMMM")</f>
        <v>enero</v>
      </c>
      <c r="R289" s="99" t="str">
        <f t="shared" si="4"/>
        <v>T</v>
      </c>
      <c r="S289" s="99"/>
      <c r="T289" s="99" t="s">
        <v>53</v>
      </c>
      <c r="U289" s="100"/>
      <c r="V289" s="99"/>
      <c r="W289" s="99"/>
    </row>
    <row r="290" spans="1:23" customFormat="1" hidden="1" x14ac:dyDescent="0.25">
      <c r="A290" s="96">
        <v>134522</v>
      </c>
      <c r="B290" s="96" t="s">
        <v>87</v>
      </c>
      <c r="C290" s="96" t="s">
        <v>43</v>
      </c>
      <c r="D290" s="96" t="s">
        <v>82</v>
      </c>
      <c r="E290" s="97">
        <v>44756</v>
      </c>
      <c r="F290" s="96" t="s">
        <v>140</v>
      </c>
      <c r="G290" s="96" t="s">
        <v>50</v>
      </c>
      <c r="H290" s="97">
        <v>44939</v>
      </c>
      <c r="I290" s="23">
        <v>0.6211458333333334</v>
      </c>
      <c r="J290" s="97">
        <v>44939</v>
      </c>
      <c r="K290" s="23">
        <v>0.62267361111111108</v>
      </c>
      <c r="L290" s="96">
        <v>132</v>
      </c>
      <c r="M290" s="98">
        <f>Causas[[#This Row],[parada_duracion]]/60</f>
        <v>2.2000000000000002</v>
      </c>
      <c r="N290" s="18" t="s">
        <v>47</v>
      </c>
      <c r="O290" s="19" t="s">
        <v>47</v>
      </c>
      <c r="P290" s="99">
        <f>WEEKNUM(Causas[[#This Row],[resolucion_fecha]],16)</f>
        <v>2</v>
      </c>
      <c r="Q290" s="99" t="str">
        <f>TEXT(Causas[[#This Row],[resolucion_fecha]],"MMMM")</f>
        <v>enero</v>
      </c>
      <c r="R290" s="99" t="str">
        <f t="shared" si="4"/>
        <v>T</v>
      </c>
      <c r="S290" s="99"/>
      <c r="T290" s="18" t="s">
        <v>47</v>
      </c>
      <c r="U290" s="100"/>
      <c r="V290" s="99"/>
      <c r="W290" s="99"/>
    </row>
    <row r="291" spans="1:23" customFormat="1" hidden="1" x14ac:dyDescent="0.25">
      <c r="A291" s="25">
        <v>134523</v>
      </c>
      <c r="B291" s="25" t="s">
        <v>87</v>
      </c>
      <c r="C291" s="25" t="s">
        <v>43</v>
      </c>
      <c r="D291" s="25" t="s">
        <v>82</v>
      </c>
      <c r="E291" s="24">
        <v>44756</v>
      </c>
      <c r="F291" s="25" t="s">
        <v>140</v>
      </c>
      <c r="G291" s="25" t="s">
        <v>46</v>
      </c>
      <c r="H291" s="24">
        <v>44939</v>
      </c>
      <c r="I291" s="101">
        <v>0.62275462962962969</v>
      </c>
      <c r="J291" s="24">
        <v>44939</v>
      </c>
      <c r="K291" s="101">
        <v>0.63085648148148155</v>
      </c>
      <c r="L291" s="25">
        <v>700</v>
      </c>
      <c r="M291" s="26">
        <f>Causas[[#This Row],[parada_duracion]]/60</f>
        <v>11.666666666666666</v>
      </c>
      <c r="N291" s="19" t="s">
        <v>215</v>
      </c>
      <c r="O291" s="16" t="s">
        <v>52</v>
      </c>
      <c r="P291" s="16">
        <f>WEEKNUM(Causas[[#This Row],[resolucion_fecha]],16)</f>
        <v>2</v>
      </c>
      <c r="Q291" s="16" t="str">
        <f>TEXT(Causas[[#This Row],[resolucion_fecha]],"MMMM")</f>
        <v>enero</v>
      </c>
      <c r="R291" s="16" t="str">
        <f t="shared" si="4"/>
        <v>T</v>
      </c>
      <c r="S291" s="16"/>
      <c r="T291" s="99" t="s">
        <v>53</v>
      </c>
      <c r="U291" s="100"/>
      <c r="V291" s="16"/>
      <c r="W291" s="16"/>
    </row>
    <row r="292" spans="1:23" customFormat="1" hidden="1" x14ac:dyDescent="0.25">
      <c r="A292" s="96">
        <v>134528</v>
      </c>
      <c r="B292" s="96" t="s">
        <v>87</v>
      </c>
      <c r="C292" s="96" t="s">
        <v>43</v>
      </c>
      <c r="D292" s="96" t="s">
        <v>82</v>
      </c>
      <c r="E292" s="97">
        <v>44756</v>
      </c>
      <c r="F292" s="96" t="s">
        <v>140</v>
      </c>
      <c r="G292" s="96" t="s">
        <v>50</v>
      </c>
      <c r="H292" s="97">
        <v>44939</v>
      </c>
      <c r="I292" s="23">
        <v>0.64193287037037039</v>
      </c>
      <c r="J292" s="97">
        <v>44939</v>
      </c>
      <c r="K292" s="23">
        <v>0.6419907407407407</v>
      </c>
      <c r="L292" s="96">
        <v>5</v>
      </c>
      <c r="M292" s="98">
        <f>Causas[[#This Row],[parada_duracion]]/60</f>
        <v>8.3333333333333329E-2</v>
      </c>
      <c r="N292" s="18" t="s">
        <v>47</v>
      </c>
      <c r="O292" s="19" t="s">
        <v>47</v>
      </c>
      <c r="P292" s="99">
        <f>WEEKNUM(Causas[[#This Row],[resolucion_fecha]],16)</f>
        <v>2</v>
      </c>
      <c r="Q292" s="99" t="str">
        <f>TEXT(Causas[[#This Row],[resolucion_fecha]],"MMMM")</f>
        <v>enero</v>
      </c>
      <c r="R292" s="99" t="str">
        <f t="shared" si="4"/>
        <v>T</v>
      </c>
      <c r="S292" s="99"/>
      <c r="T292" s="18" t="s">
        <v>47</v>
      </c>
      <c r="U292" s="16"/>
      <c r="V292" s="99"/>
      <c r="W292" s="99"/>
    </row>
    <row r="293" spans="1:23" customFormat="1" hidden="1" x14ac:dyDescent="0.25">
      <c r="A293" s="25">
        <v>134529</v>
      </c>
      <c r="B293" s="25" t="s">
        <v>87</v>
      </c>
      <c r="C293" s="25" t="s">
        <v>43</v>
      </c>
      <c r="D293" s="25" t="s">
        <v>82</v>
      </c>
      <c r="E293" s="24">
        <v>44756</v>
      </c>
      <c r="F293" s="25" t="s">
        <v>140</v>
      </c>
      <c r="G293" s="25" t="s">
        <v>46</v>
      </c>
      <c r="H293" s="24">
        <v>44939</v>
      </c>
      <c r="I293" s="101">
        <v>0.64209490740740738</v>
      </c>
      <c r="J293" s="24">
        <v>44939</v>
      </c>
      <c r="K293" s="101">
        <v>0.65237268518518521</v>
      </c>
      <c r="L293" s="25">
        <v>888</v>
      </c>
      <c r="M293" s="26">
        <f>Causas[[#This Row],[parada_duracion]]/60</f>
        <v>14.8</v>
      </c>
      <c r="N293" s="19" t="s">
        <v>215</v>
      </c>
      <c r="O293" s="16" t="s">
        <v>52</v>
      </c>
      <c r="P293" s="16">
        <f>WEEKNUM(Causas[[#This Row],[resolucion_fecha]],16)</f>
        <v>2</v>
      </c>
      <c r="Q293" s="16" t="str">
        <f>TEXT(Causas[[#This Row],[resolucion_fecha]],"MMMM")</f>
        <v>enero</v>
      </c>
      <c r="R293" s="16" t="str">
        <f t="shared" si="4"/>
        <v>T</v>
      </c>
      <c r="S293" s="16"/>
      <c r="T293" s="99" t="s">
        <v>53</v>
      </c>
      <c r="U293" s="100"/>
      <c r="V293" s="16"/>
      <c r="W293" s="16"/>
    </row>
    <row r="294" spans="1:23" customFormat="1" ht="30" hidden="1" x14ac:dyDescent="0.25">
      <c r="A294" s="25">
        <v>134532</v>
      </c>
      <c r="B294" s="25" t="s">
        <v>83</v>
      </c>
      <c r="C294" s="25" t="s">
        <v>43</v>
      </c>
      <c r="D294" s="25" t="s">
        <v>59</v>
      </c>
      <c r="E294" s="24">
        <v>44231</v>
      </c>
      <c r="F294" s="25" t="s">
        <v>60</v>
      </c>
      <c r="G294" s="25" t="s">
        <v>46</v>
      </c>
      <c r="H294" s="24">
        <v>44939</v>
      </c>
      <c r="I294" s="101">
        <v>0.68414351851851851</v>
      </c>
      <c r="J294" s="24">
        <v>44939</v>
      </c>
      <c r="K294" s="101">
        <v>0.69662037037037028</v>
      </c>
      <c r="L294" s="25">
        <v>1078</v>
      </c>
      <c r="M294" s="26">
        <f>Causas[[#This Row],[parada_duracion]]/60</f>
        <v>17.966666666666665</v>
      </c>
      <c r="N294" s="19" t="s">
        <v>216</v>
      </c>
      <c r="O294" s="16" t="s">
        <v>52</v>
      </c>
      <c r="P294" s="16">
        <f>WEEKNUM(Causas[[#This Row],[resolucion_fecha]],16)</f>
        <v>2</v>
      </c>
      <c r="Q294" s="16" t="str">
        <f>TEXT(Causas[[#This Row],[resolucion_fecha]],"MMMM")</f>
        <v>enero</v>
      </c>
      <c r="R294" s="16" t="str">
        <f t="shared" si="4"/>
        <v>T</v>
      </c>
      <c r="S294" s="16"/>
      <c r="T294" s="16" t="s">
        <v>53</v>
      </c>
      <c r="U294" s="16"/>
      <c r="V294" s="16"/>
      <c r="W294" s="16"/>
    </row>
    <row r="295" spans="1:23" customFormat="1" ht="30" hidden="1" x14ac:dyDescent="0.25">
      <c r="A295" s="25">
        <v>134534</v>
      </c>
      <c r="B295" s="25" t="s">
        <v>66</v>
      </c>
      <c r="C295" s="25" t="s">
        <v>43</v>
      </c>
      <c r="D295" s="25" t="s">
        <v>102</v>
      </c>
      <c r="E295" s="24">
        <v>43746</v>
      </c>
      <c r="F295" s="25" t="s">
        <v>56</v>
      </c>
      <c r="G295" s="25" t="s">
        <v>46</v>
      </c>
      <c r="H295" s="24">
        <v>44939</v>
      </c>
      <c r="I295" s="101">
        <v>0.69728009259259249</v>
      </c>
      <c r="J295" s="24">
        <v>44939</v>
      </c>
      <c r="K295" s="101">
        <v>0.74138888888888888</v>
      </c>
      <c r="L295" s="25">
        <v>3811</v>
      </c>
      <c r="M295" s="26">
        <f>Causas[[#This Row],[parada_duracion]]/60</f>
        <v>63.516666666666666</v>
      </c>
      <c r="N295" s="19" t="s">
        <v>217</v>
      </c>
      <c r="O295" s="16" t="s">
        <v>72</v>
      </c>
      <c r="P295" s="16">
        <f>WEEKNUM(Causas[[#This Row],[resolucion_fecha]],16)</f>
        <v>2</v>
      </c>
      <c r="Q295" s="16" t="str">
        <f>TEXT(Causas[[#This Row],[resolucion_fecha]],"MMMM")</f>
        <v>enero</v>
      </c>
      <c r="R295" s="16" t="str">
        <f t="shared" si="4"/>
        <v>T</v>
      </c>
      <c r="S295" s="16"/>
      <c r="T295" s="16" t="s">
        <v>73</v>
      </c>
      <c r="U295" s="16"/>
      <c r="V295" s="16"/>
      <c r="W295" s="16"/>
    </row>
    <row r="296" spans="1:23" customFormat="1" hidden="1" x14ac:dyDescent="0.25">
      <c r="A296" s="96">
        <v>134537</v>
      </c>
      <c r="B296" s="96" t="s">
        <v>155</v>
      </c>
      <c r="C296" s="96" t="s">
        <v>43</v>
      </c>
      <c r="D296" s="96" t="s">
        <v>90</v>
      </c>
      <c r="E296" s="97">
        <v>43881</v>
      </c>
      <c r="F296" s="96" t="s">
        <v>56</v>
      </c>
      <c r="G296" s="96" t="s">
        <v>46</v>
      </c>
      <c r="H296" s="97">
        <v>44939</v>
      </c>
      <c r="I296" s="23">
        <v>0.73732638888888891</v>
      </c>
      <c r="J296" s="97">
        <v>44939</v>
      </c>
      <c r="K296" s="23">
        <v>0.74600694444444438</v>
      </c>
      <c r="L296" s="96">
        <v>750</v>
      </c>
      <c r="M296" s="98">
        <f>Causas[[#This Row],[parada_duracion]]/60</f>
        <v>12.5</v>
      </c>
      <c r="N296" s="18" t="s">
        <v>218</v>
      </c>
      <c r="O296" s="99" t="s">
        <v>72</v>
      </c>
      <c r="P296" s="99">
        <f>WEEKNUM(Causas[[#This Row],[resolucion_fecha]],16)</f>
        <v>2</v>
      </c>
      <c r="Q296" s="99" t="str">
        <f>TEXT(Causas[[#This Row],[resolucion_fecha]],"MMMM")</f>
        <v>enero</v>
      </c>
      <c r="R296" s="99" t="str">
        <f t="shared" si="4"/>
        <v>T</v>
      </c>
      <c r="S296" s="99"/>
      <c r="T296" s="99" t="s">
        <v>73</v>
      </c>
      <c r="U296" s="16"/>
      <c r="V296" s="99"/>
      <c r="W296" s="99"/>
    </row>
    <row r="297" spans="1:23" customFormat="1" hidden="1" x14ac:dyDescent="0.25">
      <c r="A297" s="25">
        <v>134538</v>
      </c>
      <c r="B297" s="25" t="s">
        <v>87</v>
      </c>
      <c r="C297" s="25" t="s">
        <v>43</v>
      </c>
      <c r="D297" s="25" t="s">
        <v>82</v>
      </c>
      <c r="E297" s="24">
        <v>44756</v>
      </c>
      <c r="F297" s="25" t="s">
        <v>140</v>
      </c>
      <c r="G297" s="25" t="s">
        <v>46</v>
      </c>
      <c r="H297" s="24">
        <v>44939</v>
      </c>
      <c r="I297" s="101">
        <v>0.73989583333333331</v>
      </c>
      <c r="J297" s="24">
        <v>44939</v>
      </c>
      <c r="K297" s="101">
        <v>0.74818287037037035</v>
      </c>
      <c r="L297" s="25">
        <v>716</v>
      </c>
      <c r="M297" s="26">
        <f>Causas[[#This Row],[parada_duracion]]/60</f>
        <v>11.933333333333334</v>
      </c>
      <c r="N297" s="19" t="s">
        <v>219</v>
      </c>
      <c r="O297" s="16" t="s">
        <v>52</v>
      </c>
      <c r="P297" s="16">
        <f>WEEKNUM(Causas[[#This Row],[resolucion_fecha]],16)</f>
        <v>2</v>
      </c>
      <c r="Q297" s="16" t="str">
        <f>TEXT(Causas[[#This Row],[resolucion_fecha]],"MMMM")</f>
        <v>enero</v>
      </c>
      <c r="R297" s="16" t="str">
        <f t="shared" si="4"/>
        <v>T</v>
      </c>
      <c r="S297" s="16"/>
      <c r="T297" s="16" t="s">
        <v>53</v>
      </c>
      <c r="U297" s="100"/>
      <c r="V297" s="16"/>
      <c r="W297" s="16"/>
    </row>
    <row r="298" spans="1:23" customFormat="1" hidden="1" x14ac:dyDescent="0.25">
      <c r="A298" s="96">
        <v>134540</v>
      </c>
      <c r="B298" s="96" t="s">
        <v>42</v>
      </c>
      <c r="C298" s="96" t="s">
        <v>43</v>
      </c>
      <c r="D298" s="96" t="s">
        <v>48</v>
      </c>
      <c r="E298" s="97">
        <v>43405</v>
      </c>
      <c r="F298" s="96" t="s">
        <v>45</v>
      </c>
      <c r="G298" s="96" t="s">
        <v>46</v>
      </c>
      <c r="H298" s="97">
        <v>44939</v>
      </c>
      <c r="I298" s="23">
        <v>0.76501157407407405</v>
      </c>
      <c r="J298" s="97">
        <v>44939</v>
      </c>
      <c r="K298" s="23">
        <v>0.82925925925925925</v>
      </c>
      <c r="L298" s="96">
        <v>5551</v>
      </c>
      <c r="M298" s="98">
        <f>Causas[[#This Row],[parada_duracion]]/60</f>
        <v>92.516666666666666</v>
      </c>
      <c r="N298" s="18" t="s">
        <v>220</v>
      </c>
      <c r="O298" s="99" t="s">
        <v>72</v>
      </c>
      <c r="P298" s="99">
        <f>WEEKNUM(Causas[[#This Row],[resolucion_fecha]],16)</f>
        <v>2</v>
      </c>
      <c r="Q298" s="99" t="str">
        <f>TEXT(Causas[[#This Row],[resolucion_fecha]],"MMMM")</f>
        <v>enero</v>
      </c>
      <c r="R298" s="99" t="str">
        <f t="shared" si="4"/>
        <v>T</v>
      </c>
      <c r="S298" s="99"/>
      <c r="T298" s="99" t="s">
        <v>73</v>
      </c>
      <c r="U298" s="16"/>
      <c r="V298" s="99"/>
      <c r="W298" s="99"/>
    </row>
    <row r="299" spans="1:23" customFormat="1" hidden="1" x14ac:dyDescent="0.25">
      <c r="A299" s="96">
        <v>134541</v>
      </c>
      <c r="B299" s="96" t="s">
        <v>203</v>
      </c>
      <c r="C299" s="96" t="s">
        <v>43</v>
      </c>
      <c r="D299" s="96" t="s">
        <v>68</v>
      </c>
      <c r="E299" s="97">
        <v>43731</v>
      </c>
      <c r="F299" s="96" t="s">
        <v>56</v>
      </c>
      <c r="G299" s="96" t="s">
        <v>46</v>
      </c>
      <c r="H299" s="97">
        <v>44939</v>
      </c>
      <c r="I299" s="23">
        <v>0.7669097222222222</v>
      </c>
      <c r="J299" s="97">
        <v>44939</v>
      </c>
      <c r="K299" s="23">
        <v>0.77740740740740744</v>
      </c>
      <c r="L299" s="96">
        <v>907</v>
      </c>
      <c r="M299" s="98">
        <f>Causas[[#This Row],[parada_duracion]]/60</f>
        <v>15.116666666666667</v>
      </c>
      <c r="N299" s="18" t="s">
        <v>221</v>
      </c>
      <c r="O299" s="99" t="s">
        <v>52</v>
      </c>
      <c r="P299" s="99">
        <f>WEEKNUM(Causas[[#This Row],[resolucion_fecha]],16)</f>
        <v>2</v>
      </c>
      <c r="Q299" s="99" t="str">
        <f>TEXT(Causas[[#This Row],[resolucion_fecha]],"MMMM")</f>
        <v>enero</v>
      </c>
      <c r="R299" s="99" t="str">
        <f t="shared" si="4"/>
        <v>T</v>
      </c>
      <c r="S299" s="99"/>
      <c r="T299" s="99" t="s">
        <v>53</v>
      </c>
      <c r="U299" s="100"/>
      <c r="V299" s="99"/>
      <c r="W299" s="99"/>
    </row>
    <row r="300" spans="1:23" customFormat="1" hidden="1" x14ac:dyDescent="0.25">
      <c r="A300" s="96">
        <v>134542</v>
      </c>
      <c r="B300" s="96" t="s">
        <v>87</v>
      </c>
      <c r="C300" s="96" t="s">
        <v>43</v>
      </c>
      <c r="D300" s="96" t="s">
        <v>82</v>
      </c>
      <c r="E300" s="97">
        <v>44756</v>
      </c>
      <c r="F300" s="96" t="s">
        <v>140</v>
      </c>
      <c r="G300" s="96" t="s">
        <v>46</v>
      </c>
      <c r="H300" s="97">
        <v>44939</v>
      </c>
      <c r="I300" s="23">
        <v>0.76960648148148147</v>
      </c>
      <c r="J300" s="97">
        <v>44939</v>
      </c>
      <c r="K300" s="23">
        <v>0.78899305555555566</v>
      </c>
      <c r="L300" s="96">
        <v>1675</v>
      </c>
      <c r="M300" s="98">
        <f>Causas[[#This Row],[parada_duracion]]/60</f>
        <v>27.916666666666668</v>
      </c>
      <c r="N300" s="19" t="s">
        <v>219</v>
      </c>
      <c r="O300" s="16" t="s">
        <v>52</v>
      </c>
      <c r="P300" s="99">
        <f>WEEKNUM(Causas[[#This Row],[resolucion_fecha]],16)</f>
        <v>2</v>
      </c>
      <c r="Q300" s="99" t="str">
        <f>TEXT(Causas[[#This Row],[resolucion_fecha]],"MMMM")</f>
        <v>enero</v>
      </c>
      <c r="R300" s="99" t="str">
        <f t="shared" si="4"/>
        <v>T</v>
      </c>
      <c r="S300" s="99"/>
      <c r="T300" s="16" t="s">
        <v>53</v>
      </c>
      <c r="U300" s="100"/>
      <c r="V300" s="99"/>
      <c r="W300" s="99"/>
    </row>
    <row r="301" spans="1:23" customFormat="1" hidden="1" x14ac:dyDescent="0.25">
      <c r="A301" s="96">
        <v>134543</v>
      </c>
      <c r="B301" s="96" t="s">
        <v>42</v>
      </c>
      <c r="C301" s="96" t="s">
        <v>43</v>
      </c>
      <c r="D301" s="96" t="s">
        <v>77</v>
      </c>
      <c r="E301" s="97">
        <v>43405</v>
      </c>
      <c r="F301" s="96" t="s">
        <v>45</v>
      </c>
      <c r="G301" s="96" t="s">
        <v>46</v>
      </c>
      <c r="H301" s="97">
        <v>44939</v>
      </c>
      <c r="I301" s="23">
        <v>0.77033564814814814</v>
      </c>
      <c r="J301" s="97">
        <v>44939</v>
      </c>
      <c r="K301" s="23">
        <v>0.8977546296296296</v>
      </c>
      <c r="L301" s="96">
        <v>11009</v>
      </c>
      <c r="M301" s="98">
        <f>Causas[[#This Row],[parada_duracion]]/60</f>
        <v>183.48333333333332</v>
      </c>
      <c r="N301" s="18" t="s">
        <v>222</v>
      </c>
      <c r="O301" s="99" t="s">
        <v>72</v>
      </c>
      <c r="P301" s="99">
        <f>WEEKNUM(Causas[[#This Row],[resolucion_fecha]],16)</f>
        <v>2</v>
      </c>
      <c r="Q301" s="99" t="str">
        <f>TEXT(Causas[[#This Row],[resolucion_fecha]],"MMMM")</f>
        <v>enero</v>
      </c>
      <c r="R301" s="99" t="str">
        <f t="shared" si="4"/>
        <v>T</v>
      </c>
      <c r="S301" s="99"/>
      <c r="T301" s="99" t="s">
        <v>73</v>
      </c>
      <c r="U301" s="100"/>
      <c r="V301" s="99"/>
      <c r="W301" s="99"/>
    </row>
    <row r="302" spans="1:23" customFormat="1" hidden="1" x14ac:dyDescent="0.25">
      <c r="A302" s="96">
        <v>134544</v>
      </c>
      <c r="B302" s="96" t="s">
        <v>84</v>
      </c>
      <c r="C302" s="96" t="s">
        <v>43</v>
      </c>
      <c r="D302" s="96" t="s">
        <v>68</v>
      </c>
      <c r="E302" s="97">
        <v>44012</v>
      </c>
      <c r="F302" s="96" t="s">
        <v>56</v>
      </c>
      <c r="G302" s="96" t="s">
        <v>46</v>
      </c>
      <c r="H302" s="97">
        <v>44939</v>
      </c>
      <c r="I302" s="23">
        <v>0.77760416666666676</v>
      </c>
      <c r="J302" s="97">
        <v>44939</v>
      </c>
      <c r="K302" s="23">
        <v>0.78421296296296295</v>
      </c>
      <c r="L302" s="96">
        <v>571</v>
      </c>
      <c r="M302" s="98">
        <f>Causas[[#This Row],[parada_duracion]]/60</f>
        <v>9.5166666666666675</v>
      </c>
      <c r="N302" s="18" t="s">
        <v>47</v>
      </c>
      <c r="O302" s="19" t="s">
        <v>47</v>
      </c>
      <c r="P302" s="99">
        <f>WEEKNUM(Causas[[#This Row],[resolucion_fecha]],16)</f>
        <v>2</v>
      </c>
      <c r="Q302" s="99" t="str">
        <f>TEXT(Causas[[#This Row],[resolucion_fecha]],"MMMM")</f>
        <v>enero</v>
      </c>
      <c r="R302" s="99" t="str">
        <f t="shared" si="4"/>
        <v>T</v>
      </c>
      <c r="S302" s="99"/>
      <c r="T302" s="18" t="s">
        <v>47</v>
      </c>
      <c r="U302" s="100"/>
      <c r="V302" s="99"/>
      <c r="W302" s="99"/>
    </row>
    <row r="303" spans="1:23" customFormat="1" hidden="1" x14ac:dyDescent="0.25">
      <c r="A303" s="25">
        <v>134545</v>
      </c>
      <c r="B303" s="25" t="s">
        <v>155</v>
      </c>
      <c r="C303" s="25" t="s">
        <v>43</v>
      </c>
      <c r="D303" s="25" t="s">
        <v>90</v>
      </c>
      <c r="E303" s="24">
        <v>43881</v>
      </c>
      <c r="F303" s="25" t="s">
        <v>56</v>
      </c>
      <c r="G303" s="25" t="s">
        <v>46</v>
      </c>
      <c r="H303" s="24">
        <v>44939</v>
      </c>
      <c r="I303" s="101">
        <v>0.77864583333333337</v>
      </c>
      <c r="J303" s="24">
        <v>44939</v>
      </c>
      <c r="K303" s="101">
        <v>0.80134259259259266</v>
      </c>
      <c r="L303" s="25">
        <v>1961</v>
      </c>
      <c r="M303" s="26">
        <f>Causas[[#This Row],[parada_duracion]]/60</f>
        <v>32.68333333333333</v>
      </c>
      <c r="N303" s="19" t="s">
        <v>223</v>
      </c>
      <c r="O303" s="16" t="s">
        <v>52</v>
      </c>
      <c r="P303" s="16">
        <f>WEEKNUM(Causas[[#This Row],[resolucion_fecha]],16)</f>
        <v>2</v>
      </c>
      <c r="Q303" s="16" t="str">
        <f>TEXT(Causas[[#This Row],[resolucion_fecha]],"MMMM")</f>
        <v>enero</v>
      </c>
      <c r="R303" s="16" t="str">
        <f t="shared" si="4"/>
        <v>T</v>
      </c>
      <c r="S303" s="16"/>
      <c r="T303" s="16" t="s">
        <v>53</v>
      </c>
      <c r="U303" s="100"/>
      <c r="V303" s="16"/>
      <c r="W303" s="16"/>
    </row>
    <row r="304" spans="1:23" customFormat="1" hidden="1" x14ac:dyDescent="0.25">
      <c r="A304" s="25">
        <v>134547</v>
      </c>
      <c r="B304" s="25" t="s">
        <v>66</v>
      </c>
      <c r="C304" s="25" t="s">
        <v>43</v>
      </c>
      <c r="D304" s="25" t="s">
        <v>102</v>
      </c>
      <c r="E304" s="24">
        <v>43746</v>
      </c>
      <c r="F304" s="25" t="s">
        <v>56</v>
      </c>
      <c r="G304" s="25" t="s">
        <v>46</v>
      </c>
      <c r="H304" s="24">
        <v>44939</v>
      </c>
      <c r="I304" s="101">
        <v>0.79934027777777772</v>
      </c>
      <c r="J304" s="24">
        <v>44939</v>
      </c>
      <c r="K304" s="101">
        <v>0.86</v>
      </c>
      <c r="L304" s="25">
        <v>5241</v>
      </c>
      <c r="M304" s="26">
        <f>Causas[[#This Row],[parada_duracion]]/60</f>
        <v>87.35</v>
      </c>
      <c r="N304" s="19" t="s">
        <v>224</v>
      </c>
      <c r="O304" s="16" t="s">
        <v>52</v>
      </c>
      <c r="P304" s="16">
        <f>WEEKNUM(Causas[[#This Row],[resolucion_fecha]],16)</f>
        <v>2</v>
      </c>
      <c r="Q304" s="16" t="str">
        <f>TEXT(Causas[[#This Row],[resolucion_fecha]],"MMMM")</f>
        <v>enero</v>
      </c>
      <c r="R304" s="16" t="str">
        <f t="shared" si="4"/>
        <v>T</v>
      </c>
      <c r="S304" s="16"/>
      <c r="T304" s="99" t="s">
        <v>53</v>
      </c>
      <c r="U304" s="16"/>
      <c r="V304" s="16"/>
      <c r="W304" s="16"/>
    </row>
    <row r="305" spans="1:23" customFormat="1" hidden="1" x14ac:dyDescent="0.25">
      <c r="A305" s="25">
        <v>134551</v>
      </c>
      <c r="B305" s="25" t="s">
        <v>155</v>
      </c>
      <c r="C305" s="25" t="s">
        <v>43</v>
      </c>
      <c r="D305" s="25" t="s">
        <v>90</v>
      </c>
      <c r="E305" s="24">
        <v>43881</v>
      </c>
      <c r="F305" s="25" t="s">
        <v>56</v>
      </c>
      <c r="G305" s="25" t="s">
        <v>46</v>
      </c>
      <c r="H305" s="24">
        <v>44939</v>
      </c>
      <c r="I305" s="101">
        <v>0.85075231481481473</v>
      </c>
      <c r="J305" s="24">
        <v>44939</v>
      </c>
      <c r="K305" s="101">
        <v>0.85187500000000005</v>
      </c>
      <c r="L305" s="25">
        <v>97</v>
      </c>
      <c r="M305" s="26">
        <f>Causas[[#This Row],[parada_duracion]]/60</f>
        <v>1.6166666666666667</v>
      </c>
      <c r="N305" s="18" t="s">
        <v>47</v>
      </c>
      <c r="O305" s="19" t="s">
        <v>47</v>
      </c>
      <c r="P305" s="16">
        <f>WEEKNUM(Causas[[#This Row],[resolucion_fecha]],16)</f>
        <v>2</v>
      </c>
      <c r="Q305" s="16" t="str">
        <f>TEXT(Causas[[#This Row],[resolucion_fecha]],"MMMM")</f>
        <v>enero</v>
      </c>
      <c r="R305" s="16" t="str">
        <f t="shared" si="4"/>
        <v>T</v>
      </c>
      <c r="S305" s="16"/>
      <c r="T305" s="18" t="s">
        <v>47</v>
      </c>
      <c r="U305" s="16"/>
      <c r="V305" s="16"/>
      <c r="W305" s="16"/>
    </row>
    <row r="306" spans="1:23" customFormat="1" hidden="1" x14ac:dyDescent="0.25">
      <c r="A306" s="25">
        <v>134554</v>
      </c>
      <c r="B306" s="25" t="s">
        <v>155</v>
      </c>
      <c r="C306" s="25" t="s">
        <v>43</v>
      </c>
      <c r="D306" s="25" t="s">
        <v>90</v>
      </c>
      <c r="E306" s="24">
        <v>43881</v>
      </c>
      <c r="F306" s="25" t="s">
        <v>56</v>
      </c>
      <c r="G306" s="25" t="s">
        <v>46</v>
      </c>
      <c r="H306" s="24">
        <v>44939</v>
      </c>
      <c r="I306" s="101">
        <v>0.85846064814814815</v>
      </c>
      <c r="J306" s="24">
        <v>44939</v>
      </c>
      <c r="K306" s="101">
        <v>0.85975694444444439</v>
      </c>
      <c r="L306" s="25">
        <v>112</v>
      </c>
      <c r="M306" s="26">
        <f>Causas[[#This Row],[parada_duracion]]/60</f>
        <v>1.8666666666666667</v>
      </c>
      <c r="N306" s="18" t="s">
        <v>47</v>
      </c>
      <c r="O306" s="19" t="s">
        <v>47</v>
      </c>
      <c r="P306" s="16">
        <f>WEEKNUM(Causas[[#This Row],[resolucion_fecha]],16)</f>
        <v>2</v>
      </c>
      <c r="Q306" s="16" t="str">
        <f>TEXT(Causas[[#This Row],[resolucion_fecha]],"MMMM")</f>
        <v>enero</v>
      </c>
      <c r="R306" s="16" t="str">
        <f t="shared" si="4"/>
        <v>T</v>
      </c>
      <c r="S306" s="16"/>
      <c r="T306" s="18" t="s">
        <v>47</v>
      </c>
      <c r="U306" s="16"/>
      <c r="V306" s="16"/>
      <c r="W306" s="16"/>
    </row>
    <row r="307" spans="1:23" customFormat="1" hidden="1" x14ac:dyDescent="0.25">
      <c r="A307" s="25">
        <v>134557</v>
      </c>
      <c r="B307" s="25" t="s">
        <v>155</v>
      </c>
      <c r="C307" s="25" t="s">
        <v>43</v>
      </c>
      <c r="D307" s="25" t="s">
        <v>90</v>
      </c>
      <c r="E307" s="24">
        <v>43881</v>
      </c>
      <c r="F307" s="25" t="s">
        <v>56</v>
      </c>
      <c r="G307" s="25" t="s">
        <v>50</v>
      </c>
      <c r="H307" s="24">
        <v>44939</v>
      </c>
      <c r="I307" s="101">
        <v>0.86509259259259252</v>
      </c>
      <c r="J307" s="24">
        <v>44939</v>
      </c>
      <c r="K307" s="101">
        <v>0.90549768518518514</v>
      </c>
      <c r="L307" s="25">
        <v>3491</v>
      </c>
      <c r="M307" s="26">
        <f>Causas[[#This Row],[parada_duracion]]/60</f>
        <v>58.18333333333333</v>
      </c>
      <c r="N307" s="19" t="s">
        <v>223</v>
      </c>
      <c r="O307" s="16" t="s">
        <v>52</v>
      </c>
      <c r="P307" s="16">
        <f>WEEKNUM(Causas[[#This Row],[resolucion_fecha]],16)</f>
        <v>2</v>
      </c>
      <c r="Q307" s="16" t="str">
        <f>TEXT(Causas[[#This Row],[resolucion_fecha]],"MMMM")</f>
        <v>enero</v>
      </c>
      <c r="R307" s="16" t="str">
        <f t="shared" si="4"/>
        <v>T</v>
      </c>
      <c r="S307" s="16"/>
      <c r="T307" s="16" t="s">
        <v>53</v>
      </c>
      <c r="U307" s="16"/>
      <c r="V307" s="16"/>
      <c r="W307" s="16"/>
    </row>
    <row r="308" spans="1:23" customFormat="1" hidden="1" x14ac:dyDescent="0.25">
      <c r="A308" s="25">
        <v>134607</v>
      </c>
      <c r="B308" s="25" t="s">
        <v>111</v>
      </c>
      <c r="C308" s="25" t="s">
        <v>43</v>
      </c>
      <c r="D308" s="25" t="s">
        <v>76</v>
      </c>
      <c r="E308" s="24">
        <v>44239</v>
      </c>
      <c r="F308" s="25" t="s">
        <v>56</v>
      </c>
      <c r="G308" s="25" t="s">
        <v>50</v>
      </c>
      <c r="H308" s="24">
        <v>44942</v>
      </c>
      <c r="I308" s="101">
        <v>0.27833333333333332</v>
      </c>
      <c r="J308" s="24">
        <v>44942</v>
      </c>
      <c r="K308" s="101">
        <v>0.29530092592592594</v>
      </c>
      <c r="L308" s="25">
        <v>1466</v>
      </c>
      <c r="M308" s="26">
        <f>Causas[[#This Row],[parada_duracion]]/60</f>
        <v>24.433333333333334</v>
      </c>
      <c r="N308" s="19" t="s">
        <v>225</v>
      </c>
      <c r="O308" s="16" t="s">
        <v>52</v>
      </c>
      <c r="P308" s="16">
        <f>WEEKNUM(Causas[[#This Row],[resolucion_fecha]],16)</f>
        <v>3</v>
      </c>
      <c r="Q308" s="16" t="str">
        <f>TEXT(Causas[[#This Row],[resolucion_fecha]],"MMMM")</f>
        <v>enero</v>
      </c>
      <c r="R308" s="16" t="str">
        <f t="shared" si="4"/>
        <v>M</v>
      </c>
      <c r="S308" s="16"/>
      <c r="T308" s="99" t="s">
        <v>53</v>
      </c>
      <c r="U308" s="16"/>
      <c r="V308" s="16"/>
      <c r="W308" s="16"/>
    </row>
    <row r="309" spans="1:23" customFormat="1" hidden="1" x14ac:dyDescent="0.25">
      <c r="A309" s="25">
        <v>134609</v>
      </c>
      <c r="B309" s="25" t="s">
        <v>70</v>
      </c>
      <c r="C309" s="25" t="s">
        <v>43</v>
      </c>
      <c r="D309" s="25" t="s">
        <v>64</v>
      </c>
      <c r="E309" s="24">
        <v>43881</v>
      </c>
      <c r="F309" s="25" t="s">
        <v>56</v>
      </c>
      <c r="G309" s="25" t="s">
        <v>46</v>
      </c>
      <c r="H309" s="24">
        <v>44942</v>
      </c>
      <c r="I309" s="101">
        <v>0.28273148148148147</v>
      </c>
      <c r="J309" s="24">
        <v>44942</v>
      </c>
      <c r="K309" s="101">
        <v>0.2915625</v>
      </c>
      <c r="L309" s="25">
        <v>763</v>
      </c>
      <c r="M309" s="26">
        <f>Causas[[#This Row],[parada_duracion]]/60</f>
        <v>12.716666666666667</v>
      </c>
      <c r="N309" s="19" t="s">
        <v>226</v>
      </c>
      <c r="O309" s="16" t="s">
        <v>52</v>
      </c>
      <c r="P309" s="16">
        <f>WEEKNUM(Causas[[#This Row],[resolucion_fecha]],16)</f>
        <v>3</v>
      </c>
      <c r="Q309" s="16" t="str">
        <f>TEXT(Causas[[#This Row],[resolucion_fecha]],"MMMM")</f>
        <v>enero</v>
      </c>
      <c r="R309" s="16" t="str">
        <f t="shared" si="4"/>
        <v>M</v>
      </c>
      <c r="S309" s="16"/>
      <c r="T309" s="99" t="s">
        <v>53</v>
      </c>
      <c r="U309" s="16"/>
      <c r="V309" s="16"/>
      <c r="W309" s="16"/>
    </row>
    <row r="310" spans="1:23" customFormat="1" hidden="1" x14ac:dyDescent="0.25">
      <c r="A310" s="25">
        <v>134611</v>
      </c>
      <c r="B310" s="25" t="s">
        <v>130</v>
      </c>
      <c r="C310" s="25" t="s">
        <v>43</v>
      </c>
      <c r="D310" s="25" t="s">
        <v>68</v>
      </c>
      <c r="E310" s="24">
        <v>43405</v>
      </c>
      <c r="F310" s="25" t="s">
        <v>45</v>
      </c>
      <c r="G310" s="25" t="s">
        <v>50</v>
      </c>
      <c r="H310" s="24">
        <v>44942</v>
      </c>
      <c r="I310" s="101">
        <v>0.31489583333333332</v>
      </c>
      <c r="J310" s="24">
        <v>44942</v>
      </c>
      <c r="K310" s="101">
        <v>0.31861111111111112</v>
      </c>
      <c r="L310" s="25">
        <v>321</v>
      </c>
      <c r="M310" s="26">
        <f>Causas[[#This Row],[parada_duracion]]/60</f>
        <v>5.35</v>
      </c>
      <c r="N310" s="18" t="s">
        <v>47</v>
      </c>
      <c r="O310" s="19" t="s">
        <v>47</v>
      </c>
      <c r="P310" s="16">
        <f>WEEKNUM(Causas[[#This Row],[resolucion_fecha]],16)</f>
        <v>3</v>
      </c>
      <c r="Q310" s="16" t="str">
        <f>TEXT(Causas[[#This Row],[resolucion_fecha]],"MMMM")</f>
        <v>enero</v>
      </c>
      <c r="R310" s="16" t="str">
        <f t="shared" si="4"/>
        <v>M</v>
      </c>
      <c r="S310" s="16"/>
      <c r="T310" s="18" t="s">
        <v>47</v>
      </c>
      <c r="U310" s="16"/>
      <c r="V310" s="16"/>
      <c r="W310" s="16"/>
    </row>
    <row r="311" spans="1:23" customFormat="1" ht="30" hidden="1" x14ac:dyDescent="0.25">
      <c r="A311" s="25">
        <v>134616</v>
      </c>
      <c r="B311" s="25" t="s">
        <v>66</v>
      </c>
      <c r="C311" s="25" t="s">
        <v>43</v>
      </c>
      <c r="D311" s="25" t="s">
        <v>68</v>
      </c>
      <c r="E311" s="24">
        <v>43405</v>
      </c>
      <c r="F311" s="25" t="s">
        <v>45</v>
      </c>
      <c r="G311" s="25" t="s">
        <v>50</v>
      </c>
      <c r="H311" s="24">
        <v>44942</v>
      </c>
      <c r="I311" s="101">
        <v>0.33752314814814816</v>
      </c>
      <c r="J311" s="24">
        <v>44942</v>
      </c>
      <c r="K311" s="101">
        <v>0.35189814814814818</v>
      </c>
      <c r="L311" s="25">
        <v>1242</v>
      </c>
      <c r="M311" s="26">
        <f>Causas[[#This Row],[parada_duracion]]/60</f>
        <v>20.7</v>
      </c>
      <c r="N311" s="19" t="s">
        <v>227</v>
      </c>
      <c r="O311" s="16" t="s">
        <v>52</v>
      </c>
      <c r="P311" s="16">
        <f>WEEKNUM(Causas[[#This Row],[resolucion_fecha]],16)</f>
        <v>3</v>
      </c>
      <c r="Q311" s="16" t="str">
        <f>TEXT(Causas[[#This Row],[resolucion_fecha]],"MMMM")</f>
        <v>enero</v>
      </c>
      <c r="R311" s="16" t="str">
        <f t="shared" si="4"/>
        <v>M</v>
      </c>
      <c r="S311" s="16"/>
      <c r="T311" s="99" t="s">
        <v>53</v>
      </c>
      <c r="U311" s="16"/>
      <c r="V311" s="16"/>
      <c r="W311" s="16"/>
    </row>
    <row r="312" spans="1:23" customFormat="1" ht="30" hidden="1" x14ac:dyDescent="0.25">
      <c r="A312" s="25">
        <v>134621</v>
      </c>
      <c r="B312" s="25" t="s">
        <v>66</v>
      </c>
      <c r="C312" s="25" t="s">
        <v>43</v>
      </c>
      <c r="D312" s="25" t="s">
        <v>68</v>
      </c>
      <c r="E312" s="24">
        <v>43405</v>
      </c>
      <c r="F312" s="25" t="s">
        <v>45</v>
      </c>
      <c r="G312" s="25" t="s">
        <v>46</v>
      </c>
      <c r="H312" s="24">
        <v>44942</v>
      </c>
      <c r="I312" s="101">
        <v>0.38383101851851853</v>
      </c>
      <c r="J312" s="24">
        <v>44942</v>
      </c>
      <c r="K312" s="101">
        <v>0.41665509259259265</v>
      </c>
      <c r="L312" s="25">
        <v>2836</v>
      </c>
      <c r="M312" s="26">
        <f>Causas[[#This Row],[parada_duracion]]/60</f>
        <v>47.266666666666666</v>
      </c>
      <c r="N312" s="19" t="s">
        <v>228</v>
      </c>
      <c r="O312" s="16" t="s">
        <v>52</v>
      </c>
      <c r="P312" s="16">
        <f>WEEKNUM(Causas[[#This Row],[resolucion_fecha]],16)</f>
        <v>3</v>
      </c>
      <c r="Q312" s="16" t="str">
        <f>TEXT(Causas[[#This Row],[resolucion_fecha]],"MMMM")</f>
        <v>enero</v>
      </c>
      <c r="R312" s="16" t="str">
        <f t="shared" si="4"/>
        <v>M</v>
      </c>
      <c r="S312" s="16"/>
      <c r="T312" s="99" t="s">
        <v>53</v>
      </c>
      <c r="U312" s="16"/>
      <c r="V312" s="16"/>
      <c r="W312" s="16"/>
    </row>
    <row r="313" spans="1:23" customFormat="1" x14ac:dyDescent="0.25">
      <c r="A313" s="25">
        <v>134629</v>
      </c>
      <c r="B313" s="25" t="s">
        <v>42</v>
      </c>
      <c r="C313" s="25" t="s">
        <v>43</v>
      </c>
      <c r="D313" s="25" t="s">
        <v>67</v>
      </c>
      <c r="E313" s="24">
        <v>43405</v>
      </c>
      <c r="F313" s="25" t="s">
        <v>45</v>
      </c>
      <c r="G313" s="25" t="s">
        <v>50</v>
      </c>
      <c r="H313" s="24">
        <v>44942</v>
      </c>
      <c r="I313" s="101">
        <v>0.48119212962962959</v>
      </c>
      <c r="J313" s="24">
        <v>44942</v>
      </c>
      <c r="K313" s="101">
        <v>0.49416666666666664</v>
      </c>
      <c r="L313" s="25">
        <v>1121</v>
      </c>
      <c r="M313" s="26">
        <f>Causas[[#This Row],[parada_duracion]]/60</f>
        <v>18.683333333333334</v>
      </c>
      <c r="N313" s="19" t="s">
        <v>229</v>
      </c>
      <c r="O313" s="16" t="s">
        <v>52</v>
      </c>
      <c r="P313" s="16">
        <f>WEEKNUM(Causas[[#This Row],[resolucion_fecha]],16)</f>
        <v>3</v>
      </c>
      <c r="Q313" s="16" t="str">
        <f>TEXT(Causas[[#This Row],[resolucion_fecha]],"MMMM")</f>
        <v>enero</v>
      </c>
      <c r="R313" s="16" t="str">
        <f t="shared" si="4"/>
        <v>M</v>
      </c>
      <c r="S313" s="16"/>
      <c r="T313" s="16" t="s">
        <v>53</v>
      </c>
      <c r="U313" s="16"/>
      <c r="V313" s="16"/>
      <c r="W313" s="16"/>
    </row>
    <row r="314" spans="1:23" customFormat="1" hidden="1" x14ac:dyDescent="0.25">
      <c r="A314" s="25">
        <v>134633</v>
      </c>
      <c r="B314" s="25" t="s">
        <v>89</v>
      </c>
      <c r="C314" s="25" t="s">
        <v>43</v>
      </c>
      <c r="D314" s="25" t="s">
        <v>90</v>
      </c>
      <c r="E314" s="24">
        <v>44263</v>
      </c>
      <c r="F314" s="25" t="s">
        <v>56</v>
      </c>
      <c r="G314" s="25" t="s">
        <v>46</v>
      </c>
      <c r="H314" s="24">
        <v>44942</v>
      </c>
      <c r="I314" s="101">
        <v>0.49357638888888888</v>
      </c>
      <c r="J314" s="24">
        <v>44942</v>
      </c>
      <c r="K314" s="101">
        <v>0.5075115740740741</v>
      </c>
      <c r="L314" s="25">
        <v>1204</v>
      </c>
      <c r="M314" s="26">
        <f>Causas[[#This Row],[parada_duracion]]/60</f>
        <v>20.066666666666666</v>
      </c>
      <c r="N314" s="19" t="s">
        <v>49</v>
      </c>
      <c r="O314" s="19" t="s">
        <v>49</v>
      </c>
      <c r="P314" s="16">
        <f>WEEKNUM(Causas[[#This Row],[resolucion_fecha]],16)</f>
        <v>3</v>
      </c>
      <c r="Q314" s="16" t="str">
        <f>TEXT(Causas[[#This Row],[resolucion_fecha]],"MMMM")</f>
        <v>enero</v>
      </c>
      <c r="R314" s="16" t="str">
        <f t="shared" si="4"/>
        <v>M</v>
      </c>
      <c r="S314" s="19" t="s">
        <v>49</v>
      </c>
      <c r="T314" s="19" t="s">
        <v>49</v>
      </c>
      <c r="U314" s="19" t="s">
        <v>49</v>
      </c>
      <c r="V314" s="19" t="s">
        <v>49</v>
      </c>
      <c r="W314" s="19" t="s">
        <v>49</v>
      </c>
    </row>
    <row r="315" spans="1:23" customFormat="1" x14ac:dyDescent="0.25">
      <c r="A315" s="25">
        <v>134636</v>
      </c>
      <c r="B315" s="25" t="s">
        <v>42</v>
      </c>
      <c r="C315" s="25" t="s">
        <v>43</v>
      </c>
      <c r="D315" s="25" t="s">
        <v>67</v>
      </c>
      <c r="E315" s="24">
        <v>43405</v>
      </c>
      <c r="F315" s="25" t="s">
        <v>45</v>
      </c>
      <c r="G315" s="25" t="s">
        <v>50</v>
      </c>
      <c r="H315" s="24">
        <v>44942</v>
      </c>
      <c r="I315" s="101">
        <v>0.50393518518518521</v>
      </c>
      <c r="J315" s="24">
        <v>44942</v>
      </c>
      <c r="K315" s="101">
        <v>0.50707175925925929</v>
      </c>
      <c r="L315" s="25">
        <v>271</v>
      </c>
      <c r="M315" s="26">
        <f>Causas[[#This Row],[parada_duracion]]/60</f>
        <v>4.5166666666666666</v>
      </c>
      <c r="N315" s="18" t="s">
        <v>47</v>
      </c>
      <c r="O315" s="19" t="s">
        <v>47</v>
      </c>
      <c r="P315" s="16">
        <f>WEEKNUM(Causas[[#This Row],[resolucion_fecha]],16)</f>
        <v>3</v>
      </c>
      <c r="Q315" s="16" t="str">
        <f>TEXT(Causas[[#This Row],[resolucion_fecha]],"MMMM")</f>
        <v>enero</v>
      </c>
      <c r="R315" s="16" t="str">
        <f t="shared" si="4"/>
        <v>M</v>
      </c>
      <c r="S315" s="16"/>
      <c r="T315" s="18" t="s">
        <v>47</v>
      </c>
      <c r="U315" s="16"/>
      <c r="V315" s="16"/>
      <c r="W315" s="16"/>
    </row>
    <row r="316" spans="1:23" customFormat="1" x14ac:dyDescent="0.25">
      <c r="A316" s="25">
        <v>134638</v>
      </c>
      <c r="B316" s="25" t="s">
        <v>42</v>
      </c>
      <c r="C316" s="25" t="s">
        <v>43</v>
      </c>
      <c r="D316" s="25" t="s">
        <v>67</v>
      </c>
      <c r="E316" s="24">
        <v>43405</v>
      </c>
      <c r="F316" s="25" t="s">
        <v>45</v>
      </c>
      <c r="G316" s="25" t="s">
        <v>46</v>
      </c>
      <c r="H316" s="24">
        <v>44942</v>
      </c>
      <c r="I316" s="101">
        <v>0.50716435185185182</v>
      </c>
      <c r="J316" s="24">
        <v>44942</v>
      </c>
      <c r="K316" s="101">
        <v>0.54148148148148145</v>
      </c>
      <c r="L316" s="25">
        <v>2965</v>
      </c>
      <c r="M316" s="26">
        <f>Causas[[#This Row],[parada_duracion]]/60</f>
        <v>49.416666666666664</v>
      </c>
      <c r="N316" s="19" t="s">
        <v>230</v>
      </c>
      <c r="O316" s="16" t="s">
        <v>9</v>
      </c>
      <c r="P316" s="16">
        <f>WEEKNUM(Causas[[#This Row],[resolucion_fecha]],16)</f>
        <v>3</v>
      </c>
      <c r="Q316" s="16" t="str">
        <f>TEXT(Causas[[#This Row],[resolucion_fecha]],"MMMM")</f>
        <v>enero</v>
      </c>
      <c r="R316" s="16" t="str">
        <f t="shared" si="4"/>
        <v>M</v>
      </c>
      <c r="S316" s="99" t="s">
        <v>9</v>
      </c>
      <c r="T316" s="99" t="s">
        <v>9</v>
      </c>
      <c r="U316" s="99" t="s">
        <v>9</v>
      </c>
      <c r="V316" s="99" t="s">
        <v>9</v>
      </c>
      <c r="W316" s="99" t="s">
        <v>9</v>
      </c>
    </row>
    <row r="317" spans="1:23" customFormat="1" hidden="1" x14ac:dyDescent="0.25">
      <c r="A317" s="25">
        <v>134641</v>
      </c>
      <c r="B317" s="25" t="s">
        <v>58</v>
      </c>
      <c r="C317" s="25" t="s">
        <v>43</v>
      </c>
      <c r="D317" s="25" t="s">
        <v>59</v>
      </c>
      <c r="E317" s="24">
        <v>44231</v>
      </c>
      <c r="F317" s="25" t="s">
        <v>60</v>
      </c>
      <c r="G317" s="25" t="s">
        <v>46</v>
      </c>
      <c r="H317" s="24">
        <v>44942</v>
      </c>
      <c r="I317" s="101">
        <v>0.51030092592592591</v>
      </c>
      <c r="J317" s="24">
        <v>44942</v>
      </c>
      <c r="K317" s="101">
        <v>0.59283564814814815</v>
      </c>
      <c r="L317" s="25">
        <v>7131</v>
      </c>
      <c r="M317" s="26">
        <f>Causas[[#This Row],[parada_duracion]]/60</f>
        <v>118.85</v>
      </c>
      <c r="N317" s="19" t="s">
        <v>92</v>
      </c>
      <c r="O317" s="16" t="s">
        <v>52</v>
      </c>
      <c r="P317" s="16">
        <f>WEEKNUM(Causas[[#This Row],[resolucion_fecha]],16)</f>
        <v>3</v>
      </c>
      <c r="Q317" s="16" t="str">
        <f>TEXT(Causas[[#This Row],[resolucion_fecha]],"MMMM")</f>
        <v>enero</v>
      </c>
      <c r="R317" s="16" t="str">
        <f t="shared" si="4"/>
        <v>M</v>
      </c>
      <c r="S317" s="16"/>
      <c r="T317" s="99" t="s">
        <v>53</v>
      </c>
      <c r="U317" s="16"/>
      <c r="V317" s="16"/>
      <c r="W317" s="16"/>
    </row>
    <row r="318" spans="1:23" customFormat="1" hidden="1" x14ac:dyDescent="0.25">
      <c r="A318" s="96">
        <v>134644</v>
      </c>
      <c r="B318" s="96" t="s">
        <v>74</v>
      </c>
      <c r="C318" s="96" t="s">
        <v>43</v>
      </c>
      <c r="D318" s="96" t="s">
        <v>68</v>
      </c>
      <c r="E318" s="97">
        <v>44258</v>
      </c>
      <c r="F318" s="96" t="s">
        <v>56</v>
      </c>
      <c r="G318" s="96" t="s">
        <v>50</v>
      </c>
      <c r="H318" s="97">
        <v>44942</v>
      </c>
      <c r="I318" s="23">
        <v>0.51967592592592593</v>
      </c>
      <c r="J318" s="97">
        <v>44942</v>
      </c>
      <c r="K318" s="23">
        <v>0.52278935185185182</v>
      </c>
      <c r="L318" s="96">
        <v>269</v>
      </c>
      <c r="M318" s="98">
        <f>Causas[[#This Row],[parada_duracion]]/60</f>
        <v>4.4833333333333334</v>
      </c>
      <c r="N318" s="18" t="s">
        <v>47</v>
      </c>
      <c r="O318" s="19" t="s">
        <v>47</v>
      </c>
      <c r="P318" s="99">
        <f>WEEKNUM(Causas[[#This Row],[resolucion_fecha]],16)</f>
        <v>3</v>
      </c>
      <c r="Q318" s="99" t="str">
        <f>TEXT(Causas[[#This Row],[resolucion_fecha]],"MMMM")</f>
        <v>enero</v>
      </c>
      <c r="R318" s="99" t="str">
        <f t="shared" si="4"/>
        <v>M</v>
      </c>
      <c r="S318" s="99"/>
      <c r="T318" s="18" t="s">
        <v>47</v>
      </c>
      <c r="U318" s="16"/>
      <c r="V318" s="99"/>
      <c r="W318" s="99"/>
    </row>
    <row r="319" spans="1:23" customFormat="1" hidden="1" x14ac:dyDescent="0.25">
      <c r="A319" s="25">
        <v>134645</v>
      </c>
      <c r="B319" s="25" t="s">
        <v>75</v>
      </c>
      <c r="C319" s="25" t="s">
        <v>43</v>
      </c>
      <c r="D319" s="25" t="s">
        <v>76</v>
      </c>
      <c r="E319" s="24">
        <v>44104</v>
      </c>
      <c r="F319" s="25" t="s">
        <v>56</v>
      </c>
      <c r="G319" s="25" t="s">
        <v>50</v>
      </c>
      <c r="H319" s="24">
        <v>44942</v>
      </c>
      <c r="I319" s="101">
        <v>0.52027777777777773</v>
      </c>
      <c r="J319" s="24">
        <v>44942</v>
      </c>
      <c r="K319" s="101">
        <v>0.54200231481481487</v>
      </c>
      <c r="L319" s="25">
        <v>1877</v>
      </c>
      <c r="M319" s="26">
        <f>Causas[[#This Row],[parada_duracion]]/60</f>
        <v>31.283333333333335</v>
      </c>
      <c r="N319" s="19" t="s">
        <v>231</v>
      </c>
      <c r="O319" s="16" t="s">
        <v>52</v>
      </c>
      <c r="P319" s="16">
        <f>WEEKNUM(Causas[[#This Row],[resolucion_fecha]],16)</f>
        <v>3</v>
      </c>
      <c r="Q319" s="16" t="str">
        <f>TEXT(Causas[[#This Row],[resolucion_fecha]],"MMMM")</f>
        <v>enero</v>
      </c>
      <c r="R319" s="16" t="str">
        <f t="shared" si="4"/>
        <v>M</v>
      </c>
      <c r="S319" s="16"/>
      <c r="T319" s="99" t="s">
        <v>53</v>
      </c>
      <c r="U319" s="100"/>
      <c r="V319" s="16"/>
      <c r="W319" s="16"/>
    </row>
    <row r="320" spans="1:23" customFormat="1" x14ac:dyDescent="0.25">
      <c r="A320" s="96">
        <v>134649</v>
      </c>
      <c r="B320" s="96" t="s">
        <v>42</v>
      </c>
      <c r="C320" s="96" t="s">
        <v>43</v>
      </c>
      <c r="D320" s="96" t="s">
        <v>67</v>
      </c>
      <c r="E320" s="97">
        <v>43405</v>
      </c>
      <c r="F320" s="96" t="s">
        <v>45</v>
      </c>
      <c r="G320" s="96" t="s">
        <v>50</v>
      </c>
      <c r="H320" s="97">
        <v>44942</v>
      </c>
      <c r="I320" s="23">
        <v>0.54163194444444451</v>
      </c>
      <c r="J320" s="97">
        <v>44942</v>
      </c>
      <c r="K320" s="23">
        <v>0.54215277777777782</v>
      </c>
      <c r="L320" s="96">
        <v>45</v>
      </c>
      <c r="M320" s="98">
        <f>Causas[[#This Row],[parada_duracion]]/60</f>
        <v>0.75</v>
      </c>
      <c r="N320" s="18" t="s">
        <v>47</v>
      </c>
      <c r="O320" s="19" t="s">
        <v>47</v>
      </c>
      <c r="P320" s="99">
        <f>WEEKNUM(Causas[[#This Row],[resolucion_fecha]],16)</f>
        <v>3</v>
      </c>
      <c r="Q320" s="99" t="str">
        <f>TEXT(Causas[[#This Row],[resolucion_fecha]],"MMMM")</f>
        <v>enero</v>
      </c>
      <c r="R320" s="99" t="str">
        <f t="shared" si="4"/>
        <v>M</v>
      </c>
      <c r="S320" s="99"/>
      <c r="T320" s="18" t="s">
        <v>47</v>
      </c>
      <c r="U320" s="16"/>
      <c r="V320" s="99"/>
      <c r="W320" s="99"/>
    </row>
    <row r="321" spans="1:23" customFormat="1" ht="31.5" hidden="1" customHeight="1" x14ac:dyDescent="0.25">
      <c r="A321" s="25">
        <v>134650</v>
      </c>
      <c r="B321" s="25" t="s">
        <v>83</v>
      </c>
      <c r="C321" s="25" t="s">
        <v>43</v>
      </c>
      <c r="D321" s="25" t="s">
        <v>76</v>
      </c>
      <c r="E321" s="24">
        <v>43405</v>
      </c>
      <c r="F321" s="25" t="s">
        <v>45</v>
      </c>
      <c r="G321" s="25" t="s">
        <v>50</v>
      </c>
      <c r="H321" s="24">
        <v>44942</v>
      </c>
      <c r="I321" s="101">
        <v>0.5420949074074074</v>
      </c>
      <c r="J321" s="24">
        <v>44942</v>
      </c>
      <c r="K321" s="101">
        <v>0.5451273148148148</v>
      </c>
      <c r="L321" s="25">
        <v>262</v>
      </c>
      <c r="M321" s="26">
        <f>Causas[[#This Row],[parada_duracion]]/60</f>
        <v>4.3666666666666663</v>
      </c>
      <c r="N321" s="18" t="s">
        <v>47</v>
      </c>
      <c r="O321" s="19" t="s">
        <v>47</v>
      </c>
      <c r="P321" s="16">
        <f>WEEKNUM(Causas[[#This Row],[resolucion_fecha]],16)</f>
        <v>3</v>
      </c>
      <c r="Q321" s="16" t="str">
        <f>TEXT(Causas[[#This Row],[resolucion_fecha]],"MMMM")</f>
        <v>enero</v>
      </c>
      <c r="R321" s="16" t="str">
        <f t="shared" si="4"/>
        <v>M</v>
      </c>
      <c r="S321" s="16"/>
      <c r="T321" s="18" t="s">
        <v>47</v>
      </c>
      <c r="U321" s="100"/>
      <c r="V321" s="16"/>
      <c r="W321" s="16"/>
    </row>
    <row r="322" spans="1:23" customFormat="1" ht="28.5" hidden="1" customHeight="1" x14ac:dyDescent="0.25">
      <c r="A322" s="25">
        <v>134652</v>
      </c>
      <c r="B322" s="25" t="s">
        <v>129</v>
      </c>
      <c r="C322" s="25" t="s">
        <v>43</v>
      </c>
      <c r="D322" s="25" t="s">
        <v>55</v>
      </c>
      <c r="E322" s="24">
        <v>43405</v>
      </c>
      <c r="F322" s="25" t="s">
        <v>45</v>
      </c>
      <c r="G322" s="25" t="s">
        <v>50</v>
      </c>
      <c r="H322" s="24">
        <v>44942</v>
      </c>
      <c r="I322" s="101">
        <v>0.59780092592592593</v>
      </c>
      <c r="J322" s="24">
        <v>44942</v>
      </c>
      <c r="K322" s="101">
        <v>0.60179398148148155</v>
      </c>
      <c r="L322" s="25">
        <v>345</v>
      </c>
      <c r="M322" s="26">
        <f>Causas[[#This Row],[parada_duracion]]/60</f>
        <v>5.75</v>
      </c>
      <c r="N322" s="18" t="s">
        <v>47</v>
      </c>
      <c r="O322" s="19" t="s">
        <v>47</v>
      </c>
      <c r="P322" s="16">
        <f>WEEKNUM(Causas[[#This Row],[resolucion_fecha]],16)</f>
        <v>3</v>
      </c>
      <c r="Q322" s="16" t="str">
        <f>TEXT(Causas[[#This Row],[resolucion_fecha]],"MMMM")</f>
        <v>enero</v>
      </c>
      <c r="R322" s="16" t="str">
        <f t="shared" ref="R322:R385" si="5">IF(I322&gt;TIME(22,0,0),"N",IF(I322&lt;TIME(6,0,0),"N",IF(I322&gt;TIME(14,0,0),"T",IF(I322&gt;=TIME(6,0,0),"M","-"))))</f>
        <v>T</v>
      </c>
      <c r="S322" s="16"/>
      <c r="T322" s="18" t="s">
        <v>47</v>
      </c>
      <c r="U322" s="16"/>
      <c r="V322" s="16"/>
      <c r="W322" s="16"/>
    </row>
    <row r="323" spans="1:23" customFormat="1" ht="31.5" hidden="1" customHeight="1" x14ac:dyDescent="0.25">
      <c r="A323" s="25">
        <v>134654</v>
      </c>
      <c r="B323" s="25" t="s">
        <v>163</v>
      </c>
      <c r="C323" s="25" t="s">
        <v>43</v>
      </c>
      <c r="D323" s="25" t="s">
        <v>161</v>
      </c>
      <c r="E323" s="24">
        <v>43405</v>
      </c>
      <c r="F323" s="25" t="s">
        <v>45</v>
      </c>
      <c r="G323" s="25" t="s">
        <v>46</v>
      </c>
      <c r="H323" s="24">
        <v>44942</v>
      </c>
      <c r="I323" s="101">
        <v>0.59922453703703704</v>
      </c>
      <c r="J323" s="24">
        <v>44942</v>
      </c>
      <c r="K323" s="101">
        <v>0.6004976851851852</v>
      </c>
      <c r="L323" s="25">
        <v>110</v>
      </c>
      <c r="M323" s="26">
        <f>Causas[[#This Row],[parada_duracion]]/60</f>
        <v>1.8333333333333333</v>
      </c>
      <c r="N323" s="18" t="s">
        <v>47</v>
      </c>
      <c r="O323" s="19" t="s">
        <v>47</v>
      </c>
      <c r="P323" s="16">
        <f>WEEKNUM(Causas[[#This Row],[resolucion_fecha]],16)</f>
        <v>3</v>
      </c>
      <c r="Q323" s="16" t="str">
        <f>TEXT(Causas[[#This Row],[resolucion_fecha]],"MMMM")</f>
        <v>enero</v>
      </c>
      <c r="R323" s="16" t="str">
        <f t="shared" si="5"/>
        <v>T</v>
      </c>
      <c r="S323" s="16"/>
      <c r="T323" s="18" t="s">
        <v>47</v>
      </c>
      <c r="U323" s="16"/>
      <c r="V323" s="16"/>
      <c r="W323" s="16"/>
    </row>
    <row r="324" spans="1:23" customFormat="1" ht="30" hidden="1" customHeight="1" x14ac:dyDescent="0.25">
      <c r="A324" s="25">
        <v>134656</v>
      </c>
      <c r="B324" s="25" t="s">
        <v>129</v>
      </c>
      <c r="C324" s="25" t="s">
        <v>43</v>
      </c>
      <c r="D324" s="25" t="s">
        <v>55</v>
      </c>
      <c r="E324" s="24">
        <v>43405</v>
      </c>
      <c r="F324" s="25" t="s">
        <v>45</v>
      </c>
      <c r="G324" s="25" t="s">
        <v>50</v>
      </c>
      <c r="H324" s="24">
        <v>44942</v>
      </c>
      <c r="I324" s="101">
        <v>0.60364583333333333</v>
      </c>
      <c r="J324" s="24">
        <v>44942</v>
      </c>
      <c r="K324" s="101">
        <v>0.604375</v>
      </c>
      <c r="L324" s="25">
        <v>63</v>
      </c>
      <c r="M324" s="26">
        <f>Causas[[#This Row],[parada_duracion]]/60</f>
        <v>1.05</v>
      </c>
      <c r="N324" s="18" t="s">
        <v>47</v>
      </c>
      <c r="O324" s="19" t="s">
        <v>47</v>
      </c>
      <c r="P324" s="16">
        <f>WEEKNUM(Causas[[#This Row],[resolucion_fecha]],16)</f>
        <v>3</v>
      </c>
      <c r="Q324" s="16" t="str">
        <f>TEXT(Causas[[#This Row],[resolucion_fecha]],"MMMM")</f>
        <v>enero</v>
      </c>
      <c r="R324" s="16" t="str">
        <f t="shared" si="5"/>
        <v>T</v>
      </c>
      <c r="S324" s="16"/>
      <c r="T324" s="18" t="s">
        <v>47</v>
      </c>
      <c r="U324" s="16"/>
      <c r="V324" s="16"/>
      <c r="W324" s="16"/>
    </row>
    <row r="325" spans="1:23" customFormat="1" hidden="1" x14ac:dyDescent="0.25">
      <c r="A325" s="96">
        <v>134658</v>
      </c>
      <c r="B325" s="96" t="s">
        <v>42</v>
      </c>
      <c r="C325" s="96" t="s">
        <v>43</v>
      </c>
      <c r="D325" s="96" t="s">
        <v>48</v>
      </c>
      <c r="E325" s="97">
        <v>43405</v>
      </c>
      <c r="F325" s="96" t="s">
        <v>45</v>
      </c>
      <c r="G325" s="96" t="s">
        <v>46</v>
      </c>
      <c r="H325" s="97">
        <v>44942</v>
      </c>
      <c r="I325" s="23">
        <v>0.61251157407407408</v>
      </c>
      <c r="J325" s="97">
        <v>44942</v>
      </c>
      <c r="K325" s="23">
        <v>0.62668981481481478</v>
      </c>
      <c r="L325" s="96">
        <v>1225</v>
      </c>
      <c r="M325" s="98">
        <f>Causas[[#This Row],[parada_duracion]]/60</f>
        <v>20.416666666666668</v>
      </c>
      <c r="N325" s="18" t="s">
        <v>232</v>
      </c>
      <c r="O325" s="99" t="s">
        <v>72</v>
      </c>
      <c r="P325" s="99">
        <f>WEEKNUM(Causas[[#This Row],[resolucion_fecha]],16)</f>
        <v>3</v>
      </c>
      <c r="Q325" s="99" t="str">
        <f>TEXT(Causas[[#This Row],[resolucion_fecha]],"MMMM")</f>
        <v>enero</v>
      </c>
      <c r="R325" s="99" t="str">
        <f t="shared" si="5"/>
        <v>T</v>
      </c>
      <c r="S325" s="99"/>
      <c r="T325" s="99" t="s">
        <v>73</v>
      </c>
      <c r="U325" s="16"/>
      <c r="V325" s="99"/>
      <c r="W325" s="99"/>
    </row>
    <row r="326" spans="1:23" customFormat="1" hidden="1" x14ac:dyDescent="0.25">
      <c r="A326" s="96">
        <v>134659</v>
      </c>
      <c r="B326" s="96" t="s">
        <v>101</v>
      </c>
      <c r="C326" s="96" t="s">
        <v>43</v>
      </c>
      <c r="D326" s="96" t="s">
        <v>80</v>
      </c>
      <c r="E326" s="97">
        <v>43405</v>
      </c>
      <c r="F326" s="96" t="s">
        <v>45</v>
      </c>
      <c r="G326" s="96" t="s">
        <v>50</v>
      </c>
      <c r="H326" s="97">
        <v>44942</v>
      </c>
      <c r="I326" s="23">
        <v>0.61457175925925933</v>
      </c>
      <c r="J326" s="97">
        <v>44942</v>
      </c>
      <c r="K326" s="23">
        <v>0.63751157407407411</v>
      </c>
      <c r="L326" s="96">
        <v>1982</v>
      </c>
      <c r="M326" s="98">
        <f>Causas[[#This Row],[parada_duracion]]/60</f>
        <v>33.033333333333331</v>
      </c>
      <c r="N326" s="18" t="s">
        <v>62</v>
      </c>
      <c r="O326" s="16" t="s">
        <v>52</v>
      </c>
      <c r="P326" s="99">
        <f>WEEKNUM(Causas[[#This Row],[resolucion_fecha]],16)</f>
        <v>3</v>
      </c>
      <c r="Q326" s="99" t="str">
        <f>TEXT(Causas[[#This Row],[resolucion_fecha]],"MMMM")</f>
        <v>enero</v>
      </c>
      <c r="R326" s="99" t="str">
        <f t="shared" si="5"/>
        <v>T</v>
      </c>
      <c r="S326" s="99"/>
      <c r="T326" s="16" t="s">
        <v>53</v>
      </c>
      <c r="U326" s="100"/>
      <c r="V326" s="99"/>
      <c r="W326" s="99"/>
    </row>
    <row r="327" spans="1:23" customFormat="1" ht="45" x14ac:dyDescent="0.25">
      <c r="A327" s="25">
        <v>134660</v>
      </c>
      <c r="B327" s="25" t="s">
        <v>42</v>
      </c>
      <c r="C327" s="25" t="s">
        <v>43</v>
      </c>
      <c r="D327" s="25" t="s">
        <v>67</v>
      </c>
      <c r="E327" s="24">
        <v>43405</v>
      </c>
      <c r="F327" s="25" t="s">
        <v>45</v>
      </c>
      <c r="G327" s="25" t="s">
        <v>46</v>
      </c>
      <c r="H327" s="24">
        <v>44942</v>
      </c>
      <c r="I327" s="101">
        <v>0.61675925925925923</v>
      </c>
      <c r="J327" s="24">
        <v>44942</v>
      </c>
      <c r="K327" s="101">
        <v>0.64188657407407412</v>
      </c>
      <c r="L327" s="25">
        <v>2171</v>
      </c>
      <c r="M327" s="26">
        <f>Causas[[#This Row],[parada_duracion]]/60</f>
        <v>36.18333333333333</v>
      </c>
      <c r="N327" s="19" t="s">
        <v>233</v>
      </c>
      <c r="O327" s="16" t="s">
        <v>72</v>
      </c>
      <c r="P327" s="16">
        <f>WEEKNUM(Causas[[#This Row],[resolucion_fecha]],16)</f>
        <v>3</v>
      </c>
      <c r="Q327" s="16" t="str">
        <f>TEXT(Causas[[#This Row],[resolucion_fecha]],"MMMM")</f>
        <v>enero</v>
      </c>
      <c r="R327" s="16" t="str">
        <f t="shared" si="5"/>
        <v>T</v>
      </c>
      <c r="S327" s="16"/>
      <c r="T327" s="16" t="s">
        <v>73</v>
      </c>
      <c r="U327" s="100"/>
      <c r="V327" s="16"/>
      <c r="W327" s="16"/>
    </row>
    <row r="328" spans="1:23" customFormat="1" hidden="1" x14ac:dyDescent="0.25">
      <c r="A328" s="25">
        <v>134665</v>
      </c>
      <c r="B328" s="25" t="s">
        <v>42</v>
      </c>
      <c r="C328" s="25" t="s">
        <v>43</v>
      </c>
      <c r="D328" s="25" t="s">
        <v>164</v>
      </c>
      <c r="E328" s="24">
        <v>43405</v>
      </c>
      <c r="F328" s="25" t="s">
        <v>45</v>
      </c>
      <c r="G328" s="25" t="s">
        <v>46</v>
      </c>
      <c r="H328" s="24">
        <v>44942</v>
      </c>
      <c r="I328" s="101">
        <v>0.63487268518518525</v>
      </c>
      <c r="J328" s="24">
        <v>44942</v>
      </c>
      <c r="K328" s="101">
        <v>0.64109953703703704</v>
      </c>
      <c r="L328" s="25">
        <v>538</v>
      </c>
      <c r="M328" s="26">
        <f>Causas[[#This Row],[parada_duracion]]/60</f>
        <v>8.9666666666666668</v>
      </c>
      <c r="N328" s="18" t="s">
        <v>47</v>
      </c>
      <c r="O328" s="19" t="s">
        <v>47</v>
      </c>
      <c r="P328" s="16">
        <f>WEEKNUM(Causas[[#This Row],[resolucion_fecha]],16)</f>
        <v>3</v>
      </c>
      <c r="Q328" s="16" t="str">
        <f>TEXT(Causas[[#This Row],[resolucion_fecha]],"MMMM")</f>
        <v>enero</v>
      </c>
      <c r="R328" s="16" t="str">
        <f t="shared" si="5"/>
        <v>T</v>
      </c>
      <c r="S328" s="16"/>
      <c r="T328" s="18" t="s">
        <v>47</v>
      </c>
      <c r="U328" s="16"/>
      <c r="V328" s="16"/>
      <c r="W328" s="16"/>
    </row>
    <row r="329" spans="1:23" customFormat="1" hidden="1" x14ac:dyDescent="0.25">
      <c r="A329" s="96">
        <v>134667</v>
      </c>
      <c r="B329" s="96" t="s">
        <v>61</v>
      </c>
      <c r="C329" s="96" t="s">
        <v>43</v>
      </c>
      <c r="D329" s="96" t="s">
        <v>82</v>
      </c>
      <c r="E329" s="97">
        <v>43405</v>
      </c>
      <c r="F329" s="96" t="s">
        <v>45</v>
      </c>
      <c r="G329" s="96" t="s">
        <v>50</v>
      </c>
      <c r="H329" s="97">
        <v>44942</v>
      </c>
      <c r="I329" s="23">
        <v>0.63696759259259261</v>
      </c>
      <c r="J329" s="97">
        <v>44942</v>
      </c>
      <c r="K329" s="23">
        <v>0.63937500000000003</v>
      </c>
      <c r="L329" s="96">
        <v>208</v>
      </c>
      <c r="M329" s="98">
        <f>Causas[[#This Row],[parada_duracion]]/60</f>
        <v>3.4666666666666668</v>
      </c>
      <c r="N329" s="18" t="s">
        <v>47</v>
      </c>
      <c r="O329" s="19" t="s">
        <v>47</v>
      </c>
      <c r="P329" s="99">
        <f>WEEKNUM(Causas[[#This Row],[resolucion_fecha]],16)</f>
        <v>3</v>
      </c>
      <c r="Q329" s="99" t="str">
        <f>TEXT(Causas[[#This Row],[resolucion_fecha]],"MMMM")</f>
        <v>enero</v>
      </c>
      <c r="R329" s="99" t="str">
        <f t="shared" si="5"/>
        <v>T</v>
      </c>
      <c r="S329" s="99"/>
      <c r="T329" s="18" t="s">
        <v>47</v>
      </c>
      <c r="U329" s="16"/>
      <c r="V329" s="99"/>
      <c r="W329" s="99"/>
    </row>
    <row r="330" spans="1:23" customFormat="1" x14ac:dyDescent="0.25">
      <c r="A330" s="96">
        <v>134668</v>
      </c>
      <c r="B330" s="96" t="s">
        <v>42</v>
      </c>
      <c r="C330" s="96" t="s">
        <v>43</v>
      </c>
      <c r="D330" s="96" t="s">
        <v>67</v>
      </c>
      <c r="E330" s="97">
        <v>43405</v>
      </c>
      <c r="F330" s="96" t="s">
        <v>45</v>
      </c>
      <c r="G330" s="96" t="s">
        <v>46</v>
      </c>
      <c r="H330" s="97">
        <v>44942</v>
      </c>
      <c r="I330" s="23">
        <v>0.6422106481481481</v>
      </c>
      <c r="J330" s="97">
        <v>44942</v>
      </c>
      <c r="K330" s="23">
        <v>0.6428935185185185</v>
      </c>
      <c r="L330" s="96">
        <v>59</v>
      </c>
      <c r="M330" s="98">
        <f>Causas[[#This Row],[parada_duracion]]/60</f>
        <v>0.98333333333333328</v>
      </c>
      <c r="N330" s="18" t="s">
        <v>47</v>
      </c>
      <c r="O330" s="19" t="s">
        <v>47</v>
      </c>
      <c r="P330" s="99">
        <f>WEEKNUM(Causas[[#This Row],[resolucion_fecha]],16)</f>
        <v>3</v>
      </c>
      <c r="Q330" s="99" t="str">
        <f>TEXT(Causas[[#This Row],[resolucion_fecha]],"MMMM")</f>
        <v>enero</v>
      </c>
      <c r="R330" s="99" t="str">
        <f t="shared" si="5"/>
        <v>T</v>
      </c>
      <c r="S330" s="99"/>
      <c r="T330" s="18" t="s">
        <v>47</v>
      </c>
      <c r="U330" s="100"/>
      <c r="V330" s="99"/>
      <c r="W330" s="99"/>
    </row>
    <row r="331" spans="1:23" customFormat="1" hidden="1" x14ac:dyDescent="0.25">
      <c r="A331" s="96">
        <v>134669</v>
      </c>
      <c r="B331" s="96" t="s">
        <v>42</v>
      </c>
      <c r="C331" s="96" t="s">
        <v>43</v>
      </c>
      <c r="D331" s="96" t="s">
        <v>102</v>
      </c>
      <c r="E331" s="97">
        <v>43405</v>
      </c>
      <c r="F331" s="96" t="s">
        <v>45</v>
      </c>
      <c r="G331" s="96" t="s">
        <v>46</v>
      </c>
      <c r="H331" s="97">
        <v>44942</v>
      </c>
      <c r="I331" s="23">
        <v>0.64537037037037037</v>
      </c>
      <c r="J331" s="97">
        <v>44942</v>
      </c>
      <c r="K331" s="23">
        <v>0.65523148148148147</v>
      </c>
      <c r="L331" s="96">
        <v>852</v>
      </c>
      <c r="M331" s="98">
        <f>Causas[[#This Row],[parada_duracion]]/60</f>
        <v>14.2</v>
      </c>
      <c r="N331" s="18" t="s">
        <v>234</v>
      </c>
      <c r="O331" s="99" t="s">
        <v>52</v>
      </c>
      <c r="P331" s="99">
        <f>WEEKNUM(Causas[[#This Row],[resolucion_fecha]],16)</f>
        <v>3</v>
      </c>
      <c r="Q331" s="99" t="str">
        <f>TEXT(Causas[[#This Row],[resolucion_fecha]],"MMMM")</f>
        <v>enero</v>
      </c>
      <c r="R331" s="99" t="str">
        <f t="shared" si="5"/>
        <v>T</v>
      </c>
      <c r="S331" s="99"/>
      <c r="T331" s="99" t="s">
        <v>53</v>
      </c>
      <c r="U331" s="100"/>
      <c r="V331" s="99"/>
      <c r="W331" s="99"/>
    </row>
    <row r="332" spans="1:23" customFormat="1" hidden="1" x14ac:dyDescent="0.25">
      <c r="A332" s="96">
        <v>134670</v>
      </c>
      <c r="B332" s="96" t="s">
        <v>89</v>
      </c>
      <c r="C332" s="96" t="s">
        <v>43</v>
      </c>
      <c r="D332" s="96" t="s">
        <v>90</v>
      </c>
      <c r="E332" s="97">
        <v>44263</v>
      </c>
      <c r="F332" s="96" t="s">
        <v>56</v>
      </c>
      <c r="G332" s="96" t="s">
        <v>46</v>
      </c>
      <c r="H332" s="97">
        <v>44942</v>
      </c>
      <c r="I332" s="23">
        <v>0.65085648148148145</v>
      </c>
      <c r="J332" s="97">
        <v>44942</v>
      </c>
      <c r="K332" s="23">
        <v>0.65128472222222222</v>
      </c>
      <c r="L332" s="96">
        <v>37</v>
      </c>
      <c r="M332" s="98">
        <f>Causas[[#This Row],[parada_duracion]]/60</f>
        <v>0.6166666666666667</v>
      </c>
      <c r="N332" s="18" t="s">
        <v>47</v>
      </c>
      <c r="O332" s="19" t="s">
        <v>47</v>
      </c>
      <c r="P332" s="99">
        <f>WEEKNUM(Causas[[#This Row],[resolucion_fecha]],16)</f>
        <v>3</v>
      </c>
      <c r="Q332" s="99" t="str">
        <f>TEXT(Causas[[#This Row],[resolucion_fecha]],"MMMM")</f>
        <v>enero</v>
      </c>
      <c r="R332" s="99" t="str">
        <f t="shared" si="5"/>
        <v>T</v>
      </c>
      <c r="S332" s="99"/>
      <c r="T332" s="18" t="s">
        <v>47</v>
      </c>
      <c r="U332" s="100"/>
      <c r="V332" s="99"/>
      <c r="W332" s="99"/>
    </row>
    <row r="333" spans="1:23" customFormat="1" hidden="1" x14ac:dyDescent="0.25">
      <c r="A333" s="25">
        <v>134671</v>
      </c>
      <c r="B333" s="25" t="s">
        <v>89</v>
      </c>
      <c r="C333" s="25" t="s">
        <v>43</v>
      </c>
      <c r="D333" s="25" t="s">
        <v>90</v>
      </c>
      <c r="E333" s="24">
        <v>44263</v>
      </c>
      <c r="F333" s="25" t="s">
        <v>56</v>
      </c>
      <c r="G333" s="25" t="s">
        <v>46</v>
      </c>
      <c r="H333" s="24">
        <v>44942</v>
      </c>
      <c r="I333" s="101">
        <v>0.65160879629629631</v>
      </c>
      <c r="J333" s="24">
        <v>44942</v>
      </c>
      <c r="K333" s="101">
        <v>0.66003472222222226</v>
      </c>
      <c r="L333" s="25">
        <v>728</v>
      </c>
      <c r="M333" s="26">
        <f>Causas[[#This Row],[parada_duracion]]/60</f>
        <v>12.133333333333333</v>
      </c>
      <c r="N333" s="19" t="s">
        <v>62</v>
      </c>
      <c r="O333" s="16" t="s">
        <v>52</v>
      </c>
      <c r="P333" s="16">
        <f>WEEKNUM(Causas[[#This Row],[resolucion_fecha]],16)</f>
        <v>3</v>
      </c>
      <c r="Q333" s="16" t="str">
        <f>TEXT(Causas[[#This Row],[resolucion_fecha]],"MMMM")</f>
        <v>enero</v>
      </c>
      <c r="R333" s="16" t="str">
        <f t="shared" si="5"/>
        <v>T</v>
      </c>
      <c r="S333" s="16"/>
      <c r="T333" s="16" t="s">
        <v>53</v>
      </c>
      <c r="U333" s="100"/>
      <c r="V333" s="16"/>
      <c r="W333" s="16"/>
    </row>
    <row r="334" spans="1:23" customFormat="1" hidden="1" x14ac:dyDescent="0.25">
      <c r="A334" s="25">
        <v>134674</v>
      </c>
      <c r="B334" s="25" t="s">
        <v>116</v>
      </c>
      <c r="C334" s="25" t="s">
        <v>43</v>
      </c>
      <c r="D334" s="25" t="s">
        <v>166</v>
      </c>
      <c r="E334" s="24">
        <v>43405</v>
      </c>
      <c r="F334" s="25" t="s">
        <v>45</v>
      </c>
      <c r="G334" s="25" t="s">
        <v>50</v>
      </c>
      <c r="H334" s="24">
        <v>44942</v>
      </c>
      <c r="I334" s="101">
        <v>0.67178240740740736</v>
      </c>
      <c r="J334" s="24">
        <v>44942</v>
      </c>
      <c r="K334" s="101">
        <v>0.6753703703703704</v>
      </c>
      <c r="L334" s="25">
        <v>310</v>
      </c>
      <c r="M334" s="26">
        <f>Causas[[#This Row],[parada_duracion]]/60</f>
        <v>5.166666666666667</v>
      </c>
      <c r="N334" s="18" t="s">
        <v>47</v>
      </c>
      <c r="O334" s="19" t="s">
        <v>47</v>
      </c>
      <c r="P334" s="16">
        <f>WEEKNUM(Causas[[#This Row],[resolucion_fecha]],16)</f>
        <v>3</v>
      </c>
      <c r="Q334" s="16" t="str">
        <f>TEXT(Causas[[#This Row],[resolucion_fecha]],"MMMM")</f>
        <v>enero</v>
      </c>
      <c r="R334" s="16" t="str">
        <f t="shared" si="5"/>
        <v>T</v>
      </c>
      <c r="S334" s="16"/>
      <c r="T334" s="18" t="s">
        <v>47</v>
      </c>
      <c r="U334" s="16"/>
      <c r="V334" s="16"/>
      <c r="W334" s="16"/>
    </row>
    <row r="335" spans="1:23" customFormat="1" hidden="1" x14ac:dyDescent="0.25">
      <c r="A335" s="25">
        <v>134680</v>
      </c>
      <c r="B335" s="25" t="s">
        <v>61</v>
      </c>
      <c r="C335" s="25" t="s">
        <v>43</v>
      </c>
      <c r="D335" s="25" t="s">
        <v>82</v>
      </c>
      <c r="E335" s="24">
        <v>43405</v>
      </c>
      <c r="F335" s="25" t="s">
        <v>45</v>
      </c>
      <c r="G335" s="25" t="s">
        <v>50</v>
      </c>
      <c r="H335" s="24">
        <v>44942</v>
      </c>
      <c r="I335" s="101">
        <v>0.7055324074074073</v>
      </c>
      <c r="J335" s="24">
        <v>44942</v>
      </c>
      <c r="K335" s="101">
        <v>0.71155092592592595</v>
      </c>
      <c r="L335" s="25">
        <v>520</v>
      </c>
      <c r="M335" s="26">
        <f>Causas[[#This Row],[parada_duracion]]/60</f>
        <v>8.6666666666666661</v>
      </c>
      <c r="N335" s="18" t="s">
        <v>47</v>
      </c>
      <c r="O335" s="19" t="s">
        <v>47</v>
      </c>
      <c r="P335" s="16">
        <f>WEEKNUM(Causas[[#This Row],[resolucion_fecha]],16)</f>
        <v>3</v>
      </c>
      <c r="Q335" s="16" t="str">
        <f>TEXT(Causas[[#This Row],[resolucion_fecha]],"MMMM")</f>
        <v>enero</v>
      </c>
      <c r="R335" s="16" t="str">
        <f t="shared" si="5"/>
        <v>T</v>
      </c>
      <c r="S335" s="16"/>
      <c r="T335" s="18" t="s">
        <v>47</v>
      </c>
      <c r="U335" s="16"/>
      <c r="V335" s="16"/>
      <c r="W335" s="16"/>
    </row>
    <row r="336" spans="1:23" customFormat="1" x14ac:dyDescent="0.25">
      <c r="A336" s="25">
        <v>134683</v>
      </c>
      <c r="B336" s="25" t="s">
        <v>42</v>
      </c>
      <c r="C336" s="25" t="s">
        <v>43</v>
      </c>
      <c r="D336" s="25" t="s">
        <v>67</v>
      </c>
      <c r="E336" s="24">
        <v>43405</v>
      </c>
      <c r="F336" s="25" t="s">
        <v>45</v>
      </c>
      <c r="G336" s="25" t="s">
        <v>46</v>
      </c>
      <c r="H336" s="24">
        <v>44942</v>
      </c>
      <c r="I336" s="101">
        <v>0.73187500000000005</v>
      </c>
      <c r="J336" s="24">
        <v>44942</v>
      </c>
      <c r="K336" s="101">
        <v>0.73724537037037041</v>
      </c>
      <c r="L336" s="25">
        <v>464</v>
      </c>
      <c r="M336" s="26">
        <f>Causas[[#This Row],[parada_duracion]]/60</f>
        <v>7.7333333333333334</v>
      </c>
      <c r="N336" s="18" t="s">
        <v>47</v>
      </c>
      <c r="O336" s="19" t="s">
        <v>47</v>
      </c>
      <c r="P336" s="16">
        <f>WEEKNUM(Causas[[#This Row],[resolucion_fecha]],16)</f>
        <v>3</v>
      </c>
      <c r="Q336" s="16" t="str">
        <f>TEXT(Causas[[#This Row],[resolucion_fecha]],"MMMM")</f>
        <v>enero</v>
      </c>
      <c r="R336" s="16" t="str">
        <f t="shared" si="5"/>
        <v>T</v>
      </c>
      <c r="S336" s="16"/>
      <c r="T336" s="18" t="s">
        <v>47</v>
      </c>
      <c r="U336" s="16"/>
      <c r="V336" s="16"/>
      <c r="W336" s="16"/>
    </row>
    <row r="337" spans="1:23" customFormat="1" ht="60" hidden="1" x14ac:dyDescent="0.25">
      <c r="A337" s="96">
        <v>134689</v>
      </c>
      <c r="B337" s="96" t="s">
        <v>130</v>
      </c>
      <c r="C337" s="96" t="s">
        <v>43</v>
      </c>
      <c r="D337" s="96" t="s">
        <v>68</v>
      </c>
      <c r="E337" s="97">
        <v>43405</v>
      </c>
      <c r="F337" s="96" t="s">
        <v>45</v>
      </c>
      <c r="G337" s="96" t="s">
        <v>46</v>
      </c>
      <c r="H337" s="97">
        <v>44942</v>
      </c>
      <c r="I337" s="23">
        <v>0.75826388888888896</v>
      </c>
      <c r="J337" s="97">
        <v>44943</v>
      </c>
      <c r="K337" s="23">
        <v>0.25246527777777777</v>
      </c>
      <c r="L337" s="96">
        <v>42699</v>
      </c>
      <c r="M337" s="98">
        <f>Causas[[#This Row],[parada_duracion]]/60</f>
        <v>711.65</v>
      </c>
      <c r="N337" s="18" t="s">
        <v>235</v>
      </c>
      <c r="O337" s="99" t="s">
        <v>52</v>
      </c>
      <c r="P337" s="99">
        <f>WEEKNUM(Causas[[#This Row],[resolucion_fecha]],16)</f>
        <v>3</v>
      </c>
      <c r="Q337" s="99" t="str">
        <f>TEXT(Causas[[#This Row],[resolucion_fecha]],"MMMM")</f>
        <v>enero</v>
      </c>
      <c r="R337" s="99" t="str">
        <f t="shared" si="5"/>
        <v>T</v>
      </c>
      <c r="S337" s="99"/>
      <c r="T337" s="99" t="s">
        <v>53</v>
      </c>
      <c r="U337" s="16"/>
      <c r="V337" s="99"/>
      <c r="W337" s="99"/>
    </row>
    <row r="338" spans="1:23" customFormat="1" hidden="1" x14ac:dyDescent="0.25">
      <c r="A338" s="25">
        <v>134690</v>
      </c>
      <c r="B338" s="25" t="s">
        <v>83</v>
      </c>
      <c r="C338" s="25" t="s">
        <v>43</v>
      </c>
      <c r="D338" s="25" t="s">
        <v>76</v>
      </c>
      <c r="E338" s="24">
        <v>43405</v>
      </c>
      <c r="F338" s="25" t="s">
        <v>45</v>
      </c>
      <c r="G338" s="25" t="s">
        <v>50</v>
      </c>
      <c r="H338" s="24">
        <v>44942</v>
      </c>
      <c r="I338" s="101">
        <v>0.76618055555555553</v>
      </c>
      <c r="J338" s="24">
        <v>44942</v>
      </c>
      <c r="K338" s="101">
        <v>0.77842592592592597</v>
      </c>
      <c r="L338" s="25">
        <v>1058</v>
      </c>
      <c r="M338" s="26">
        <f>Causas[[#This Row],[parada_duracion]]/60</f>
        <v>17.633333333333333</v>
      </c>
      <c r="N338" s="19" t="s">
        <v>236</v>
      </c>
      <c r="O338" s="16" t="s">
        <v>52</v>
      </c>
      <c r="P338" s="16">
        <f>WEEKNUM(Causas[[#This Row],[resolucion_fecha]],16)</f>
        <v>3</v>
      </c>
      <c r="Q338" s="16" t="str">
        <f>TEXT(Causas[[#This Row],[resolucion_fecha]],"MMMM")</f>
        <v>enero</v>
      </c>
      <c r="R338" s="16" t="str">
        <f t="shared" si="5"/>
        <v>T</v>
      </c>
      <c r="S338" s="16"/>
      <c r="T338" s="16" t="s">
        <v>53</v>
      </c>
      <c r="U338" s="100"/>
      <c r="V338" s="16"/>
      <c r="W338" s="16"/>
    </row>
    <row r="339" spans="1:23" customFormat="1" hidden="1" x14ac:dyDescent="0.25">
      <c r="A339" s="25">
        <v>134692</v>
      </c>
      <c r="B339" s="25" t="s">
        <v>94</v>
      </c>
      <c r="C339" s="25" t="s">
        <v>43</v>
      </c>
      <c r="D339" s="25" t="s">
        <v>90</v>
      </c>
      <c r="E339" s="24">
        <v>43405</v>
      </c>
      <c r="F339" s="25" t="s">
        <v>45</v>
      </c>
      <c r="G339" s="25" t="s">
        <v>46</v>
      </c>
      <c r="H339" s="24">
        <v>44942</v>
      </c>
      <c r="I339" s="101">
        <v>0.79122685185185182</v>
      </c>
      <c r="J339" s="24">
        <v>44942</v>
      </c>
      <c r="K339" s="101">
        <v>0.79969907407407403</v>
      </c>
      <c r="L339" s="25">
        <v>732</v>
      </c>
      <c r="M339" s="26">
        <f>Causas[[#This Row],[parada_duracion]]/60</f>
        <v>12.2</v>
      </c>
      <c r="N339" s="19" t="s">
        <v>113</v>
      </c>
      <c r="O339" s="16" t="s">
        <v>52</v>
      </c>
      <c r="P339" s="16">
        <f>WEEKNUM(Causas[[#This Row],[resolucion_fecha]],16)</f>
        <v>3</v>
      </c>
      <c r="Q339" s="16" t="str">
        <f>TEXT(Causas[[#This Row],[resolucion_fecha]],"MMMM")</f>
        <v>enero</v>
      </c>
      <c r="R339" s="16" t="str">
        <f t="shared" si="5"/>
        <v>T</v>
      </c>
      <c r="S339" s="16"/>
      <c r="T339" s="16" t="s">
        <v>53</v>
      </c>
      <c r="U339" s="16"/>
      <c r="V339" s="16"/>
      <c r="W339" s="16"/>
    </row>
    <row r="340" spans="1:23" customFormat="1" ht="30" hidden="1" x14ac:dyDescent="0.25">
      <c r="A340" s="25">
        <v>134694</v>
      </c>
      <c r="B340" s="25" t="s">
        <v>66</v>
      </c>
      <c r="C340" s="25" t="s">
        <v>43</v>
      </c>
      <c r="D340" s="25" t="s">
        <v>48</v>
      </c>
      <c r="E340" s="24">
        <v>43405</v>
      </c>
      <c r="F340" s="25" t="s">
        <v>45</v>
      </c>
      <c r="G340" s="25" t="s">
        <v>46</v>
      </c>
      <c r="H340" s="24">
        <v>44942</v>
      </c>
      <c r="I340" s="101">
        <v>0.8125</v>
      </c>
      <c r="J340" s="24">
        <v>44942</v>
      </c>
      <c r="K340" s="101">
        <v>0.82953703703703707</v>
      </c>
      <c r="L340" s="25">
        <v>1472</v>
      </c>
      <c r="M340" s="26">
        <f>Causas[[#This Row],[parada_duracion]]/60</f>
        <v>24.533333333333335</v>
      </c>
      <c r="N340" s="19" t="s">
        <v>237</v>
      </c>
      <c r="O340" s="16" t="s">
        <v>52</v>
      </c>
      <c r="P340" s="16">
        <f>WEEKNUM(Causas[[#This Row],[resolucion_fecha]],16)</f>
        <v>3</v>
      </c>
      <c r="Q340" s="16" t="str">
        <f>TEXT(Causas[[#This Row],[resolucion_fecha]],"MMMM")</f>
        <v>enero</v>
      </c>
      <c r="R340" s="16" t="str">
        <f t="shared" si="5"/>
        <v>T</v>
      </c>
      <c r="S340" s="16"/>
      <c r="T340" s="16" t="s">
        <v>53</v>
      </c>
      <c r="U340" s="16"/>
      <c r="V340" s="16"/>
      <c r="W340" s="16"/>
    </row>
    <row r="341" spans="1:23" customFormat="1" ht="30" hidden="1" x14ac:dyDescent="0.25">
      <c r="A341" s="25">
        <v>134698</v>
      </c>
      <c r="B341" s="25" t="s">
        <v>66</v>
      </c>
      <c r="C341" s="25" t="s">
        <v>43</v>
      </c>
      <c r="D341" s="25" t="s">
        <v>48</v>
      </c>
      <c r="E341" s="24">
        <v>43405</v>
      </c>
      <c r="F341" s="25" t="s">
        <v>45</v>
      </c>
      <c r="G341" s="25" t="s">
        <v>46</v>
      </c>
      <c r="H341" s="24">
        <v>44942</v>
      </c>
      <c r="I341" s="101">
        <v>0.85010416666666666</v>
      </c>
      <c r="J341" s="24">
        <v>44942</v>
      </c>
      <c r="K341" s="101">
        <v>0.87792824074074083</v>
      </c>
      <c r="L341" s="25">
        <v>2404</v>
      </c>
      <c r="M341" s="26">
        <f>Causas[[#This Row],[parada_duracion]]/60</f>
        <v>40.06666666666667</v>
      </c>
      <c r="N341" s="19" t="s">
        <v>237</v>
      </c>
      <c r="O341" s="16" t="s">
        <v>52</v>
      </c>
      <c r="P341" s="16">
        <f>WEEKNUM(Causas[[#This Row],[resolucion_fecha]],16)</f>
        <v>3</v>
      </c>
      <c r="Q341" s="16" t="str">
        <f>TEXT(Causas[[#This Row],[resolucion_fecha]],"MMMM")</f>
        <v>enero</v>
      </c>
      <c r="R341" s="16" t="str">
        <f t="shared" si="5"/>
        <v>T</v>
      </c>
      <c r="S341" s="16"/>
      <c r="T341" s="16" t="s">
        <v>53</v>
      </c>
      <c r="U341" s="16"/>
      <c r="V341" s="16"/>
      <c r="W341" s="16"/>
    </row>
    <row r="342" spans="1:23" customFormat="1" hidden="1" x14ac:dyDescent="0.25">
      <c r="A342" s="96">
        <v>134700</v>
      </c>
      <c r="B342" s="96" t="s">
        <v>58</v>
      </c>
      <c r="C342" s="96" t="s">
        <v>43</v>
      </c>
      <c r="D342" s="96" t="s">
        <v>59</v>
      </c>
      <c r="E342" s="97">
        <v>44231</v>
      </c>
      <c r="F342" s="96" t="s">
        <v>60</v>
      </c>
      <c r="G342" s="96" t="s">
        <v>50</v>
      </c>
      <c r="H342" s="97">
        <v>44942</v>
      </c>
      <c r="I342" s="23">
        <v>0.87910879629629635</v>
      </c>
      <c r="J342" s="97">
        <v>44942</v>
      </c>
      <c r="K342" s="23">
        <v>0.87914351851851846</v>
      </c>
      <c r="L342" s="96">
        <v>3</v>
      </c>
      <c r="M342" s="98">
        <f>Causas[[#This Row],[parada_duracion]]/60</f>
        <v>0.05</v>
      </c>
      <c r="N342" s="18" t="s">
        <v>47</v>
      </c>
      <c r="O342" s="19" t="s">
        <v>47</v>
      </c>
      <c r="P342" s="99">
        <f>WEEKNUM(Causas[[#This Row],[resolucion_fecha]],16)</f>
        <v>3</v>
      </c>
      <c r="Q342" s="99" t="str">
        <f>TEXT(Causas[[#This Row],[resolucion_fecha]],"MMMM")</f>
        <v>enero</v>
      </c>
      <c r="R342" s="99" t="str">
        <f t="shared" si="5"/>
        <v>T</v>
      </c>
      <c r="S342" s="99"/>
      <c r="T342" s="18" t="s">
        <v>47</v>
      </c>
      <c r="U342" s="16"/>
      <c r="V342" s="99"/>
      <c r="W342" s="99"/>
    </row>
    <row r="343" spans="1:23" customFormat="1" hidden="1" x14ac:dyDescent="0.25">
      <c r="A343" s="25">
        <v>134701</v>
      </c>
      <c r="B343" s="25" t="s">
        <v>58</v>
      </c>
      <c r="C343" s="25" t="s">
        <v>43</v>
      </c>
      <c r="D343" s="25" t="s">
        <v>59</v>
      </c>
      <c r="E343" s="24">
        <v>44231</v>
      </c>
      <c r="F343" s="25" t="s">
        <v>60</v>
      </c>
      <c r="G343" s="25" t="s">
        <v>46</v>
      </c>
      <c r="H343" s="24">
        <v>44942</v>
      </c>
      <c r="I343" s="101">
        <v>0.87924768518518526</v>
      </c>
      <c r="J343" s="24">
        <v>44942</v>
      </c>
      <c r="K343" s="101">
        <v>0.89528935185185177</v>
      </c>
      <c r="L343" s="25">
        <v>1386</v>
      </c>
      <c r="M343" s="26">
        <f>Causas[[#This Row],[parada_duracion]]/60</f>
        <v>23.1</v>
      </c>
      <c r="N343" s="19" t="s">
        <v>238</v>
      </c>
      <c r="O343" s="16" t="s">
        <v>52</v>
      </c>
      <c r="P343" s="16">
        <f>WEEKNUM(Causas[[#This Row],[resolucion_fecha]],16)</f>
        <v>3</v>
      </c>
      <c r="Q343" s="16" t="str">
        <f>TEXT(Causas[[#This Row],[resolucion_fecha]],"MMMM")</f>
        <v>enero</v>
      </c>
      <c r="R343" s="16" t="str">
        <f t="shared" si="5"/>
        <v>T</v>
      </c>
      <c r="S343" s="16"/>
      <c r="T343" s="99" t="s">
        <v>53</v>
      </c>
      <c r="U343" s="100"/>
      <c r="V343" s="16"/>
      <c r="W343" s="16"/>
    </row>
    <row r="344" spans="1:23" customFormat="1" hidden="1" x14ac:dyDescent="0.25">
      <c r="A344" s="25">
        <v>134703</v>
      </c>
      <c r="B344" s="25" t="s">
        <v>117</v>
      </c>
      <c r="C344" s="25" t="s">
        <v>43</v>
      </c>
      <c r="D344" s="25" t="s">
        <v>76</v>
      </c>
      <c r="E344" s="24">
        <v>43405</v>
      </c>
      <c r="F344" s="25" t="s">
        <v>45</v>
      </c>
      <c r="G344" s="25" t="s">
        <v>46</v>
      </c>
      <c r="H344" s="24">
        <v>44942</v>
      </c>
      <c r="I344" s="101">
        <v>0.88859953703703709</v>
      </c>
      <c r="J344" s="24">
        <v>44942</v>
      </c>
      <c r="K344" s="101">
        <v>0.8927546296296297</v>
      </c>
      <c r="L344" s="25">
        <v>359</v>
      </c>
      <c r="M344" s="26">
        <f>Causas[[#This Row],[parada_duracion]]/60</f>
        <v>5.9833333333333334</v>
      </c>
      <c r="N344" s="18" t="s">
        <v>47</v>
      </c>
      <c r="O344" s="19" t="s">
        <v>47</v>
      </c>
      <c r="P344" s="16">
        <f>WEEKNUM(Causas[[#This Row],[resolucion_fecha]],16)</f>
        <v>3</v>
      </c>
      <c r="Q344" s="16" t="str">
        <f>TEXT(Causas[[#This Row],[resolucion_fecha]],"MMMM")</f>
        <v>enero</v>
      </c>
      <c r="R344" s="16" t="str">
        <f t="shared" si="5"/>
        <v>T</v>
      </c>
      <c r="S344" s="16"/>
      <c r="T344" s="18" t="s">
        <v>47</v>
      </c>
      <c r="U344" s="16"/>
      <c r="V344" s="16"/>
      <c r="W344" s="16"/>
    </row>
    <row r="345" spans="1:23" customFormat="1" hidden="1" x14ac:dyDescent="0.25">
      <c r="A345" s="25">
        <v>134714</v>
      </c>
      <c r="B345" s="25" t="s">
        <v>130</v>
      </c>
      <c r="C345" s="25" t="s">
        <v>43</v>
      </c>
      <c r="D345" s="25" t="s">
        <v>68</v>
      </c>
      <c r="E345" s="24">
        <v>43405</v>
      </c>
      <c r="F345" s="25" t="s">
        <v>45</v>
      </c>
      <c r="G345" s="25" t="s">
        <v>50</v>
      </c>
      <c r="H345" s="24">
        <v>44943</v>
      </c>
      <c r="I345" s="101">
        <v>0.26163194444444443</v>
      </c>
      <c r="J345" s="24">
        <v>44944</v>
      </c>
      <c r="K345" s="101">
        <v>0.49612268518518521</v>
      </c>
      <c r="L345" s="25">
        <v>106660</v>
      </c>
      <c r="M345" s="26">
        <f>Causas[[#This Row],[parada_duracion]]/60</f>
        <v>1777.6666666666667</v>
      </c>
      <c r="N345" s="19" t="s">
        <v>239</v>
      </c>
      <c r="O345" s="16" t="s">
        <v>52</v>
      </c>
      <c r="P345" s="16">
        <f>WEEKNUM(Causas[[#This Row],[resolucion_fecha]],16)</f>
        <v>3</v>
      </c>
      <c r="Q345" s="16" t="str">
        <f>TEXT(Causas[[#This Row],[resolucion_fecha]],"MMMM")</f>
        <v>enero</v>
      </c>
      <c r="R345" s="16" t="str">
        <f t="shared" si="5"/>
        <v>M</v>
      </c>
      <c r="S345" s="16"/>
      <c r="T345" s="16" t="s">
        <v>53</v>
      </c>
      <c r="U345" s="16"/>
      <c r="V345" s="16"/>
      <c r="W345" s="16"/>
    </row>
    <row r="346" spans="1:23" customFormat="1" hidden="1" x14ac:dyDescent="0.25">
      <c r="A346" s="25">
        <v>134719</v>
      </c>
      <c r="B346" s="25" t="s">
        <v>61</v>
      </c>
      <c r="C346" s="25" t="s">
        <v>43</v>
      </c>
      <c r="D346" s="25" t="s">
        <v>55</v>
      </c>
      <c r="E346" s="24">
        <v>43881</v>
      </c>
      <c r="F346" s="25" t="s">
        <v>56</v>
      </c>
      <c r="G346" s="25" t="s">
        <v>46</v>
      </c>
      <c r="H346" s="24">
        <v>44943</v>
      </c>
      <c r="I346" s="101">
        <v>0.28269675925925924</v>
      </c>
      <c r="J346" s="24">
        <v>44943</v>
      </c>
      <c r="K346" s="101">
        <v>0.28653935185185186</v>
      </c>
      <c r="L346" s="25">
        <v>332</v>
      </c>
      <c r="M346" s="26">
        <f>Causas[[#This Row],[parada_duracion]]/60</f>
        <v>5.5333333333333332</v>
      </c>
      <c r="N346" s="18" t="s">
        <v>47</v>
      </c>
      <c r="O346" s="19" t="s">
        <v>47</v>
      </c>
      <c r="P346" s="16">
        <f>WEEKNUM(Causas[[#This Row],[resolucion_fecha]],16)</f>
        <v>3</v>
      </c>
      <c r="Q346" s="16" t="str">
        <f>TEXT(Causas[[#This Row],[resolucion_fecha]],"MMMM")</f>
        <v>enero</v>
      </c>
      <c r="R346" s="16" t="str">
        <f t="shared" si="5"/>
        <v>M</v>
      </c>
      <c r="S346" s="16"/>
      <c r="T346" s="18" t="s">
        <v>47</v>
      </c>
      <c r="U346" s="16"/>
      <c r="V346" s="16"/>
      <c r="W346" s="16"/>
    </row>
    <row r="347" spans="1:23" customFormat="1" hidden="1" x14ac:dyDescent="0.25">
      <c r="A347" s="25">
        <v>134721</v>
      </c>
      <c r="B347" s="25" t="s">
        <v>42</v>
      </c>
      <c r="C347" s="25" t="s">
        <v>43</v>
      </c>
      <c r="D347" s="25" t="s">
        <v>96</v>
      </c>
      <c r="E347" s="24">
        <v>43405</v>
      </c>
      <c r="F347" s="25" t="s">
        <v>45</v>
      </c>
      <c r="G347" s="25" t="s">
        <v>50</v>
      </c>
      <c r="H347" s="24">
        <v>44943</v>
      </c>
      <c r="I347" s="101">
        <v>0.28718749999999998</v>
      </c>
      <c r="J347" s="24">
        <v>44943</v>
      </c>
      <c r="K347" s="101">
        <v>0.33945601851851853</v>
      </c>
      <c r="L347" s="25">
        <v>4516</v>
      </c>
      <c r="M347" s="26">
        <f>Causas[[#This Row],[parada_duracion]]/60</f>
        <v>75.266666666666666</v>
      </c>
      <c r="N347" s="19" t="s">
        <v>57</v>
      </c>
      <c r="O347" s="16" t="s">
        <v>52</v>
      </c>
      <c r="P347" s="16">
        <f>WEEKNUM(Causas[[#This Row],[resolucion_fecha]],16)</f>
        <v>3</v>
      </c>
      <c r="Q347" s="16" t="str">
        <f>TEXT(Causas[[#This Row],[resolucion_fecha]],"MMMM")</f>
        <v>enero</v>
      </c>
      <c r="R347" s="16" t="str">
        <f t="shared" si="5"/>
        <v>M</v>
      </c>
      <c r="S347" s="16"/>
      <c r="T347" s="16" t="s">
        <v>53</v>
      </c>
      <c r="U347" s="16"/>
      <c r="V347" s="16"/>
      <c r="W347" s="16"/>
    </row>
    <row r="348" spans="1:23" customFormat="1" hidden="1" x14ac:dyDescent="0.25">
      <c r="A348" s="96">
        <v>134723</v>
      </c>
      <c r="B348" s="96" t="s">
        <v>116</v>
      </c>
      <c r="C348" s="96" t="s">
        <v>43</v>
      </c>
      <c r="D348" s="96" t="s">
        <v>59</v>
      </c>
      <c r="E348" s="97">
        <v>44930</v>
      </c>
      <c r="F348" s="96" t="s">
        <v>124</v>
      </c>
      <c r="G348" s="96" t="s">
        <v>50</v>
      </c>
      <c r="H348" s="97">
        <v>44943</v>
      </c>
      <c r="I348" s="23">
        <v>0.29572916666666665</v>
      </c>
      <c r="J348" s="97">
        <v>44943</v>
      </c>
      <c r="K348" s="23">
        <v>0.29850694444444442</v>
      </c>
      <c r="L348" s="96">
        <v>240</v>
      </c>
      <c r="M348" s="98">
        <f>Causas[[#This Row],[parada_duracion]]/60</f>
        <v>4</v>
      </c>
      <c r="N348" s="18" t="s">
        <v>47</v>
      </c>
      <c r="O348" s="19" t="s">
        <v>47</v>
      </c>
      <c r="P348" s="99">
        <f>WEEKNUM(Causas[[#This Row],[resolucion_fecha]],16)</f>
        <v>3</v>
      </c>
      <c r="Q348" s="99" t="str">
        <f>TEXT(Causas[[#This Row],[resolucion_fecha]],"MMMM")</f>
        <v>enero</v>
      </c>
      <c r="R348" s="99" t="str">
        <f t="shared" si="5"/>
        <v>M</v>
      </c>
      <c r="S348" s="99"/>
      <c r="T348" s="18" t="s">
        <v>47</v>
      </c>
      <c r="U348" s="16"/>
      <c r="V348" s="99"/>
      <c r="W348" s="99"/>
    </row>
    <row r="349" spans="1:23" customFormat="1" ht="30" hidden="1" x14ac:dyDescent="0.25">
      <c r="A349" s="96">
        <v>134724</v>
      </c>
      <c r="B349" s="96" t="s">
        <v>42</v>
      </c>
      <c r="C349" s="96" t="s">
        <v>43</v>
      </c>
      <c r="D349" s="96" t="s">
        <v>48</v>
      </c>
      <c r="E349" s="97">
        <v>43405</v>
      </c>
      <c r="F349" s="96" t="s">
        <v>45</v>
      </c>
      <c r="G349" s="96" t="s">
        <v>46</v>
      </c>
      <c r="H349" s="97">
        <v>44943</v>
      </c>
      <c r="I349" s="23">
        <v>0.299837962962963</v>
      </c>
      <c r="J349" s="97">
        <v>44943</v>
      </c>
      <c r="K349" s="23">
        <v>0.40850694444444446</v>
      </c>
      <c r="L349" s="96">
        <v>9389</v>
      </c>
      <c r="M349" s="98">
        <f>Causas[[#This Row],[parada_duracion]]/60</f>
        <v>156.48333333333332</v>
      </c>
      <c r="N349" s="18" t="s">
        <v>240</v>
      </c>
      <c r="O349" s="16" t="s">
        <v>52</v>
      </c>
      <c r="P349" s="99">
        <f>WEEKNUM(Causas[[#This Row],[resolucion_fecha]],16)</f>
        <v>3</v>
      </c>
      <c r="Q349" s="99" t="str">
        <f>TEXT(Causas[[#This Row],[resolucion_fecha]],"MMMM")</f>
        <v>enero</v>
      </c>
      <c r="R349" s="99" t="str">
        <f t="shared" si="5"/>
        <v>M</v>
      </c>
      <c r="S349" s="99"/>
      <c r="T349" s="16" t="s">
        <v>53</v>
      </c>
      <c r="U349" s="100"/>
      <c r="V349" s="99"/>
      <c r="W349" s="99"/>
    </row>
    <row r="350" spans="1:23" customFormat="1" hidden="1" x14ac:dyDescent="0.25">
      <c r="A350" s="25">
        <v>134725</v>
      </c>
      <c r="B350" s="25" t="s">
        <v>42</v>
      </c>
      <c r="C350" s="25" t="s">
        <v>43</v>
      </c>
      <c r="D350" s="25" t="s">
        <v>64</v>
      </c>
      <c r="E350" s="24">
        <v>43405</v>
      </c>
      <c r="F350" s="25" t="s">
        <v>45</v>
      </c>
      <c r="G350" s="25" t="s">
        <v>46</v>
      </c>
      <c r="H350" s="24">
        <v>44943</v>
      </c>
      <c r="I350" s="101">
        <v>0.30048611111111112</v>
      </c>
      <c r="J350" s="24">
        <v>44943</v>
      </c>
      <c r="K350" s="101">
        <v>0.31451388888888893</v>
      </c>
      <c r="L350" s="25">
        <v>1212</v>
      </c>
      <c r="M350" s="26">
        <f>Causas[[#This Row],[parada_duracion]]/60</f>
        <v>20.2</v>
      </c>
      <c r="N350" s="19" t="s">
        <v>241</v>
      </c>
      <c r="O350" s="16" t="s">
        <v>72</v>
      </c>
      <c r="P350" s="16">
        <f>WEEKNUM(Causas[[#This Row],[resolucion_fecha]],16)</f>
        <v>3</v>
      </c>
      <c r="Q350" s="16" t="str">
        <f>TEXT(Causas[[#This Row],[resolucion_fecha]],"MMMM")</f>
        <v>enero</v>
      </c>
      <c r="R350" s="16" t="str">
        <f t="shared" si="5"/>
        <v>M</v>
      </c>
      <c r="S350" s="16"/>
      <c r="T350" s="16" t="s">
        <v>73</v>
      </c>
      <c r="U350" s="100"/>
      <c r="V350" s="16"/>
      <c r="W350" s="16"/>
    </row>
    <row r="351" spans="1:23" customFormat="1" hidden="1" x14ac:dyDescent="0.25">
      <c r="A351" s="25">
        <v>134737</v>
      </c>
      <c r="B351" s="25" t="s">
        <v>101</v>
      </c>
      <c r="C351" s="25" t="s">
        <v>43</v>
      </c>
      <c r="D351" s="25" t="s">
        <v>80</v>
      </c>
      <c r="E351" s="24">
        <v>43405</v>
      </c>
      <c r="F351" s="25" t="s">
        <v>45</v>
      </c>
      <c r="G351" s="25" t="s">
        <v>50</v>
      </c>
      <c r="H351" s="24">
        <v>44943</v>
      </c>
      <c r="I351" s="101">
        <v>0.36295138888888889</v>
      </c>
      <c r="J351" s="24">
        <v>44943</v>
      </c>
      <c r="K351" s="101">
        <v>0.37371527777777774</v>
      </c>
      <c r="L351" s="25">
        <v>930</v>
      </c>
      <c r="M351" s="26">
        <f>Causas[[#This Row],[parada_duracion]]/60</f>
        <v>15.5</v>
      </c>
      <c r="N351" s="19" t="s">
        <v>242</v>
      </c>
      <c r="O351" s="16" t="s">
        <v>52</v>
      </c>
      <c r="P351" s="16">
        <f>WEEKNUM(Causas[[#This Row],[resolucion_fecha]],16)</f>
        <v>3</v>
      </c>
      <c r="Q351" s="16" t="str">
        <f>TEXT(Causas[[#This Row],[resolucion_fecha]],"MMMM")</f>
        <v>enero</v>
      </c>
      <c r="R351" s="16" t="str">
        <f t="shared" si="5"/>
        <v>M</v>
      </c>
      <c r="S351" s="16"/>
      <c r="T351" s="16" t="s">
        <v>53</v>
      </c>
      <c r="U351" s="16"/>
      <c r="V351" s="16"/>
      <c r="W351" s="16"/>
    </row>
    <row r="352" spans="1:23" customFormat="1" hidden="1" x14ac:dyDescent="0.25">
      <c r="A352" s="25">
        <v>134740</v>
      </c>
      <c r="B352" s="25" t="s">
        <v>42</v>
      </c>
      <c r="C352" s="25" t="s">
        <v>43</v>
      </c>
      <c r="D352" s="25" t="s">
        <v>44</v>
      </c>
      <c r="E352" s="24">
        <v>43405</v>
      </c>
      <c r="F352" s="25" t="s">
        <v>45</v>
      </c>
      <c r="G352" s="25" t="s">
        <v>46</v>
      </c>
      <c r="H352" s="24">
        <v>44943</v>
      </c>
      <c r="I352" s="101">
        <v>0.36883101851851857</v>
      </c>
      <c r="J352" s="24">
        <v>44943</v>
      </c>
      <c r="K352" s="101">
        <v>0.39990740740740738</v>
      </c>
      <c r="L352" s="25">
        <v>2685</v>
      </c>
      <c r="M352" s="26">
        <f>Causas[[#This Row],[parada_duracion]]/60</f>
        <v>44.75</v>
      </c>
      <c r="N352" s="19" t="s">
        <v>243</v>
      </c>
      <c r="O352" s="16" t="s">
        <v>52</v>
      </c>
      <c r="P352" s="16">
        <f>WEEKNUM(Causas[[#This Row],[resolucion_fecha]],16)</f>
        <v>3</v>
      </c>
      <c r="Q352" s="16" t="str">
        <f>TEXT(Causas[[#This Row],[resolucion_fecha]],"MMMM")</f>
        <v>enero</v>
      </c>
      <c r="R352" s="16" t="str">
        <f t="shared" si="5"/>
        <v>M</v>
      </c>
      <c r="S352" s="16"/>
      <c r="T352" s="99" t="s">
        <v>53</v>
      </c>
      <c r="U352" s="16"/>
      <c r="V352" s="16"/>
      <c r="W352" s="16"/>
    </row>
    <row r="353" spans="1:23" customFormat="1" hidden="1" x14ac:dyDescent="0.25">
      <c r="A353" s="25">
        <v>134742</v>
      </c>
      <c r="B353" s="25" t="s">
        <v>61</v>
      </c>
      <c r="C353" s="25" t="s">
        <v>43</v>
      </c>
      <c r="D353" s="25" t="s">
        <v>55</v>
      </c>
      <c r="E353" s="24">
        <v>43881</v>
      </c>
      <c r="F353" s="25" t="s">
        <v>56</v>
      </c>
      <c r="G353" s="25" t="s">
        <v>46</v>
      </c>
      <c r="H353" s="24">
        <v>44943</v>
      </c>
      <c r="I353" s="101">
        <v>0.37594907407407407</v>
      </c>
      <c r="J353" s="24">
        <v>44943</v>
      </c>
      <c r="K353" s="101">
        <v>0.3847800925925926</v>
      </c>
      <c r="L353" s="25">
        <v>763</v>
      </c>
      <c r="M353" s="26">
        <f>Causas[[#This Row],[parada_duracion]]/60</f>
        <v>12.716666666666667</v>
      </c>
      <c r="N353" s="19" t="s">
        <v>244</v>
      </c>
      <c r="O353" s="16" t="s">
        <v>52</v>
      </c>
      <c r="P353" s="16">
        <f>WEEKNUM(Causas[[#This Row],[resolucion_fecha]],16)</f>
        <v>3</v>
      </c>
      <c r="Q353" s="16" t="str">
        <f>TEXT(Causas[[#This Row],[resolucion_fecha]],"MMMM")</f>
        <v>enero</v>
      </c>
      <c r="R353" s="16" t="str">
        <f t="shared" si="5"/>
        <v>M</v>
      </c>
      <c r="S353" s="16"/>
      <c r="T353" s="16" t="s">
        <v>53</v>
      </c>
      <c r="U353" s="16"/>
      <c r="V353" s="16"/>
      <c r="W353" s="16"/>
    </row>
    <row r="354" spans="1:23" customFormat="1" ht="60" hidden="1" x14ac:dyDescent="0.25">
      <c r="A354" s="25">
        <v>134745</v>
      </c>
      <c r="B354" s="25" t="s">
        <v>42</v>
      </c>
      <c r="C354" s="25" t="s">
        <v>43</v>
      </c>
      <c r="D354" s="25" t="s">
        <v>44</v>
      </c>
      <c r="E354" s="24">
        <v>43405</v>
      </c>
      <c r="F354" s="25" t="s">
        <v>45</v>
      </c>
      <c r="G354" s="25" t="s">
        <v>46</v>
      </c>
      <c r="H354" s="24">
        <v>44943</v>
      </c>
      <c r="I354" s="101">
        <v>0.40024305555555556</v>
      </c>
      <c r="J354" s="24">
        <v>44943</v>
      </c>
      <c r="K354" s="101">
        <v>0.56054398148148155</v>
      </c>
      <c r="L354" s="25">
        <v>13850</v>
      </c>
      <c r="M354" s="26">
        <f>Causas[[#This Row],[parada_duracion]]/60</f>
        <v>230.83333333333334</v>
      </c>
      <c r="N354" s="19" t="s">
        <v>245</v>
      </c>
      <c r="O354" s="16" t="s">
        <v>72</v>
      </c>
      <c r="P354" s="16">
        <f>WEEKNUM(Causas[[#This Row],[resolucion_fecha]],16)</f>
        <v>3</v>
      </c>
      <c r="Q354" s="16" t="str">
        <f>TEXT(Causas[[#This Row],[resolucion_fecha]],"MMMM")</f>
        <v>enero</v>
      </c>
      <c r="R354" s="16" t="str">
        <f t="shared" si="5"/>
        <v>M</v>
      </c>
      <c r="S354" s="16"/>
      <c r="T354" s="16" t="s">
        <v>73</v>
      </c>
      <c r="U354" s="16"/>
      <c r="V354" s="16"/>
      <c r="W354" s="16"/>
    </row>
    <row r="355" spans="1:23" customFormat="1" hidden="1" x14ac:dyDescent="0.25">
      <c r="A355" s="25">
        <v>134747</v>
      </c>
      <c r="B355" s="25" t="s">
        <v>42</v>
      </c>
      <c r="C355" s="25" t="s">
        <v>43</v>
      </c>
      <c r="D355" s="25" t="s">
        <v>48</v>
      </c>
      <c r="E355" s="24">
        <v>43405</v>
      </c>
      <c r="F355" s="25" t="s">
        <v>45</v>
      </c>
      <c r="G355" s="25" t="s">
        <v>46</v>
      </c>
      <c r="H355" s="24">
        <v>44943</v>
      </c>
      <c r="I355" s="101">
        <v>0.40884259259259265</v>
      </c>
      <c r="J355" s="24">
        <v>44943</v>
      </c>
      <c r="K355" s="101">
        <v>0.4258912037037037</v>
      </c>
      <c r="L355" s="25">
        <v>1473</v>
      </c>
      <c r="M355" s="26">
        <f>Causas[[#This Row],[parada_duracion]]/60</f>
        <v>24.55</v>
      </c>
      <c r="N355" s="19" t="s">
        <v>246</v>
      </c>
      <c r="O355" s="16" t="s">
        <v>72</v>
      </c>
      <c r="P355" s="16">
        <f>WEEKNUM(Causas[[#This Row],[resolucion_fecha]],16)</f>
        <v>3</v>
      </c>
      <c r="Q355" s="16" t="str">
        <f>TEXT(Causas[[#This Row],[resolucion_fecha]],"MMMM")</f>
        <v>enero</v>
      </c>
      <c r="R355" s="16" t="str">
        <f t="shared" si="5"/>
        <v>M</v>
      </c>
      <c r="S355" s="16"/>
      <c r="T355" s="16" t="s">
        <v>73</v>
      </c>
      <c r="U355" s="16"/>
      <c r="V355" s="16"/>
      <c r="W355" s="16"/>
    </row>
    <row r="356" spans="1:23" customFormat="1" ht="90" hidden="1" x14ac:dyDescent="0.25">
      <c r="A356" s="25">
        <v>134751</v>
      </c>
      <c r="B356" s="25" t="s">
        <v>42</v>
      </c>
      <c r="C356" s="25" t="s">
        <v>43</v>
      </c>
      <c r="D356" s="25" t="s">
        <v>64</v>
      </c>
      <c r="E356" s="24">
        <v>43405</v>
      </c>
      <c r="F356" s="25" t="s">
        <v>45</v>
      </c>
      <c r="G356" s="25" t="s">
        <v>46</v>
      </c>
      <c r="H356" s="24">
        <v>44943</v>
      </c>
      <c r="I356" s="101">
        <v>0.4209606481481481</v>
      </c>
      <c r="J356" s="24">
        <v>44943</v>
      </c>
      <c r="K356" s="101">
        <v>0.47363425925925928</v>
      </c>
      <c r="L356" s="25">
        <v>4551</v>
      </c>
      <c r="M356" s="26">
        <f>Causas[[#This Row],[parada_duracion]]/60</f>
        <v>75.849999999999994</v>
      </c>
      <c r="N356" s="19" t="s">
        <v>247</v>
      </c>
      <c r="O356" s="16" t="s">
        <v>52</v>
      </c>
      <c r="P356" s="16">
        <f>WEEKNUM(Causas[[#This Row],[resolucion_fecha]],16)</f>
        <v>3</v>
      </c>
      <c r="Q356" s="16" t="str">
        <f>TEXT(Causas[[#This Row],[resolucion_fecha]],"MMMM")</f>
        <v>enero</v>
      </c>
      <c r="R356" s="16" t="str">
        <f t="shared" si="5"/>
        <v>M</v>
      </c>
      <c r="S356" s="16"/>
      <c r="T356" s="99" t="s">
        <v>53</v>
      </c>
      <c r="U356" s="16"/>
      <c r="V356" s="16"/>
      <c r="W356" s="16"/>
    </row>
    <row r="357" spans="1:23" customFormat="1" hidden="1" x14ac:dyDescent="0.25">
      <c r="A357" s="25">
        <v>134759</v>
      </c>
      <c r="B357" s="25" t="s">
        <v>61</v>
      </c>
      <c r="C357" s="25" t="s">
        <v>43</v>
      </c>
      <c r="D357" s="25" t="s">
        <v>55</v>
      </c>
      <c r="E357" s="24">
        <v>43881</v>
      </c>
      <c r="F357" s="25" t="s">
        <v>56</v>
      </c>
      <c r="G357" s="25" t="s">
        <v>46</v>
      </c>
      <c r="H357" s="24">
        <v>44943</v>
      </c>
      <c r="I357" s="101">
        <v>0.49431712962962965</v>
      </c>
      <c r="J357" s="24">
        <v>44943</v>
      </c>
      <c r="K357" s="101">
        <v>0.54961805555555554</v>
      </c>
      <c r="L357" s="25">
        <v>4778</v>
      </c>
      <c r="M357" s="26">
        <f>Causas[[#This Row],[parada_duracion]]/60</f>
        <v>79.63333333333334</v>
      </c>
      <c r="N357" s="19" t="s">
        <v>244</v>
      </c>
      <c r="O357" s="16" t="s">
        <v>52</v>
      </c>
      <c r="P357" s="16">
        <f>WEEKNUM(Causas[[#This Row],[resolucion_fecha]],16)</f>
        <v>3</v>
      </c>
      <c r="Q357" s="16" t="str">
        <f>TEXT(Causas[[#This Row],[resolucion_fecha]],"MMMM")</f>
        <v>enero</v>
      </c>
      <c r="R357" s="16" t="str">
        <f t="shared" si="5"/>
        <v>M</v>
      </c>
      <c r="S357" s="16"/>
      <c r="T357" s="16" t="s">
        <v>53</v>
      </c>
      <c r="U357" s="16"/>
      <c r="V357" s="16"/>
      <c r="W357" s="16"/>
    </row>
    <row r="358" spans="1:23" customFormat="1" hidden="1" x14ac:dyDescent="0.25">
      <c r="A358" s="25">
        <v>134764</v>
      </c>
      <c r="B358" s="25" t="s">
        <v>111</v>
      </c>
      <c r="C358" s="25" t="s">
        <v>43</v>
      </c>
      <c r="D358" s="25" t="s">
        <v>59</v>
      </c>
      <c r="E358" s="24">
        <v>44231</v>
      </c>
      <c r="F358" s="25" t="s">
        <v>60</v>
      </c>
      <c r="G358" s="25" t="s">
        <v>46</v>
      </c>
      <c r="H358" s="24">
        <v>44943</v>
      </c>
      <c r="I358" s="101">
        <v>0.55210648148148145</v>
      </c>
      <c r="J358" s="24">
        <v>44943</v>
      </c>
      <c r="K358" s="101">
        <v>0.56640046296296298</v>
      </c>
      <c r="L358" s="25">
        <v>1235</v>
      </c>
      <c r="M358" s="26">
        <f>Causas[[#This Row],[parada_duracion]]/60</f>
        <v>20.583333333333332</v>
      </c>
      <c r="N358" s="19" t="s">
        <v>248</v>
      </c>
      <c r="O358" s="16" t="s">
        <v>52</v>
      </c>
      <c r="P358" s="16">
        <f>WEEKNUM(Causas[[#This Row],[resolucion_fecha]],16)</f>
        <v>3</v>
      </c>
      <c r="Q358" s="16" t="str">
        <f>TEXT(Causas[[#This Row],[resolucion_fecha]],"MMMM")</f>
        <v>enero</v>
      </c>
      <c r="R358" s="16" t="str">
        <f t="shared" si="5"/>
        <v>M</v>
      </c>
      <c r="S358" s="16"/>
      <c r="T358" s="99" t="s">
        <v>53</v>
      </c>
      <c r="U358" s="16"/>
      <c r="V358" s="16"/>
      <c r="W358" s="16"/>
    </row>
    <row r="359" spans="1:23" customFormat="1" hidden="1" x14ac:dyDescent="0.25">
      <c r="A359" s="25">
        <v>134767</v>
      </c>
      <c r="B359" s="25" t="s">
        <v>66</v>
      </c>
      <c r="C359" s="25" t="s">
        <v>43</v>
      </c>
      <c r="D359" s="25" t="s">
        <v>143</v>
      </c>
      <c r="E359" s="24">
        <v>43405</v>
      </c>
      <c r="F359" s="25" t="s">
        <v>45</v>
      </c>
      <c r="G359" s="25" t="s">
        <v>46</v>
      </c>
      <c r="H359" s="24">
        <v>44943</v>
      </c>
      <c r="I359" s="101">
        <v>0.59578703703703706</v>
      </c>
      <c r="J359" s="24">
        <v>44943</v>
      </c>
      <c r="K359" s="101">
        <v>0.59748842592592599</v>
      </c>
      <c r="L359" s="25">
        <v>147</v>
      </c>
      <c r="M359" s="26">
        <f>Causas[[#This Row],[parada_duracion]]/60</f>
        <v>2.4500000000000002</v>
      </c>
      <c r="N359" s="18" t="s">
        <v>47</v>
      </c>
      <c r="O359" s="19" t="s">
        <v>47</v>
      </c>
      <c r="P359" s="16">
        <f>WEEKNUM(Causas[[#This Row],[resolucion_fecha]],16)</f>
        <v>3</v>
      </c>
      <c r="Q359" s="16" t="str">
        <f>TEXT(Causas[[#This Row],[resolucion_fecha]],"MMMM")</f>
        <v>enero</v>
      </c>
      <c r="R359" s="16" t="str">
        <f t="shared" si="5"/>
        <v>T</v>
      </c>
      <c r="S359" s="16"/>
      <c r="T359" s="18" t="s">
        <v>47</v>
      </c>
      <c r="U359" s="16"/>
      <c r="V359" s="16"/>
      <c r="W359" s="16"/>
    </row>
    <row r="360" spans="1:23" customFormat="1" hidden="1" x14ac:dyDescent="0.25">
      <c r="A360" s="25">
        <v>134770</v>
      </c>
      <c r="B360" s="25" t="s">
        <v>42</v>
      </c>
      <c r="C360" s="25" t="s">
        <v>43</v>
      </c>
      <c r="D360" s="25" t="s">
        <v>64</v>
      </c>
      <c r="E360" s="24">
        <v>43405</v>
      </c>
      <c r="F360" s="25" t="s">
        <v>45</v>
      </c>
      <c r="G360" s="25" t="s">
        <v>46</v>
      </c>
      <c r="H360" s="24">
        <v>44943</v>
      </c>
      <c r="I360" s="101">
        <v>0.61247685185185186</v>
      </c>
      <c r="J360" s="24">
        <v>44943</v>
      </c>
      <c r="K360" s="101">
        <v>0.61703703703703705</v>
      </c>
      <c r="L360" s="25">
        <v>394</v>
      </c>
      <c r="M360" s="26">
        <f>Causas[[#This Row],[parada_duracion]]/60</f>
        <v>6.5666666666666664</v>
      </c>
      <c r="N360" s="18" t="s">
        <v>47</v>
      </c>
      <c r="O360" s="19" t="s">
        <v>47</v>
      </c>
      <c r="P360" s="16">
        <f>WEEKNUM(Causas[[#This Row],[resolucion_fecha]],16)</f>
        <v>3</v>
      </c>
      <c r="Q360" s="16" t="str">
        <f>TEXT(Causas[[#This Row],[resolucion_fecha]],"MMMM")</f>
        <v>enero</v>
      </c>
      <c r="R360" s="16" t="str">
        <f t="shared" si="5"/>
        <v>T</v>
      </c>
      <c r="S360" s="16"/>
      <c r="T360" s="18" t="s">
        <v>47</v>
      </c>
      <c r="U360" s="16"/>
      <c r="V360" s="16"/>
      <c r="W360" s="16"/>
    </row>
    <row r="361" spans="1:23" customFormat="1" hidden="1" x14ac:dyDescent="0.25">
      <c r="A361" s="96">
        <v>134773</v>
      </c>
      <c r="B361" s="96" t="s">
        <v>61</v>
      </c>
      <c r="C361" s="96" t="s">
        <v>43</v>
      </c>
      <c r="D361" s="96" t="s">
        <v>82</v>
      </c>
      <c r="E361" s="97">
        <v>43405</v>
      </c>
      <c r="F361" s="96" t="s">
        <v>45</v>
      </c>
      <c r="G361" s="96" t="s">
        <v>50</v>
      </c>
      <c r="H361" s="97">
        <v>44943</v>
      </c>
      <c r="I361" s="23">
        <v>0.63535879629629632</v>
      </c>
      <c r="J361" s="97">
        <v>44943</v>
      </c>
      <c r="K361" s="23">
        <v>0.66814814814814805</v>
      </c>
      <c r="L361" s="96">
        <v>2833</v>
      </c>
      <c r="M361" s="98">
        <f>Causas[[#This Row],[parada_duracion]]/60</f>
        <v>47.216666666666669</v>
      </c>
      <c r="N361" s="18" t="s">
        <v>49</v>
      </c>
      <c r="O361" s="19" t="s">
        <v>49</v>
      </c>
      <c r="P361" s="99">
        <f>WEEKNUM(Causas[[#This Row],[resolucion_fecha]],16)</f>
        <v>3</v>
      </c>
      <c r="Q361" s="99" t="str">
        <f>TEXT(Causas[[#This Row],[resolucion_fecha]],"MMMM")</f>
        <v>enero</v>
      </c>
      <c r="R361" s="99" t="str">
        <f t="shared" si="5"/>
        <v>T</v>
      </c>
      <c r="S361" s="19" t="s">
        <v>49</v>
      </c>
      <c r="T361" s="19" t="s">
        <v>49</v>
      </c>
      <c r="U361" s="19" t="s">
        <v>49</v>
      </c>
      <c r="V361" s="19" t="s">
        <v>49</v>
      </c>
      <c r="W361" s="19" t="s">
        <v>49</v>
      </c>
    </row>
    <row r="362" spans="1:23" customFormat="1" hidden="1" x14ac:dyDescent="0.25">
      <c r="A362" s="25">
        <v>134774</v>
      </c>
      <c r="B362" s="25" t="s">
        <v>42</v>
      </c>
      <c r="C362" s="25" t="s">
        <v>43</v>
      </c>
      <c r="D362" s="25" t="s">
        <v>154</v>
      </c>
      <c r="E362" s="24">
        <v>43405</v>
      </c>
      <c r="F362" s="25" t="s">
        <v>45</v>
      </c>
      <c r="G362" s="25" t="s">
        <v>50</v>
      </c>
      <c r="H362" s="24">
        <v>44943</v>
      </c>
      <c r="I362" s="101">
        <v>0.63642361111111112</v>
      </c>
      <c r="J362" s="24">
        <v>44943</v>
      </c>
      <c r="K362" s="101">
        <v>0.63775462962962959</v>
      </c>
      <c r="L362" s="25">
        <v>115</v>
      </c>
      <c r="M362" s="26">
        <f>Causas[[#This Row],[parada_duracion]]/60</f>
        <v>1.9166666666666667</v>
      </c>
      <c r="N362" s="18" t="s">
        <v>47</v>
      </c>
      <c r="O362" s="19" t="s">
        <v>47</v>
      </c>
      <c r="P362" s="16">
        <f>WEEKNUM(Causas[[#This Row],[resolucion_fecha]],16)</f>
        <v>3</v>
      </c>
      <c r="Q362" s="16" t="str">
        <f>TEXT(Causas[[#This Row],[resolucion_fecha]],"MMMM")</f>
        <v>enero</v>
      </c>
      <c r="R362" s="16" t="str">
        <f t="shared" si="5"/>
        <v>T</v>
      </c>
      <c r="S362" s="16"/>
      <c r="T362" s="18" t="s">
        <v>47</v>
      </c>
      <c r="U362" s="100"/>
      <c r="V362" s="16"/>
      <c r="W362" s="16"/>
    </row>
    <row r="363" spans="1:23" customFormat="1" hidden="1" x14ac:dyDescent="0.25">
      <c r="A363" s="96">
        <v>134784</v>
      </c>
      <c r="B363" s="96" t="s">
        <v>163</v>
      </c>
      <c r="C363" s="96" t="s">
        <v>43</v>
      </c>
      <c r="D363" s="96" t="s">
        <v>164</v>
      </c>
      <c r="E363" s="97">
        <v>43405</v>
      </c>
      <c r="F363" s="96" t="s">
        <v>45</v>
      </c>
      <c r="G363" s="96" t="s">
        <v>46</v>
      </c>
      <c r="H363" s="97">
        <v>44943</v>
      </c>
      <c r="I363" s="23">
        <v>0.6950925925925926</v>
      </c>
      <c r="J363" s="97">
        <v>44943</v>
      </c>
      <c r="K363" s="23">
        <v>0.7315625</v>
      </c>
      <c r="L363" s="96">
        <v>3151</v>
      </c>
      <c r="M363" s="98">
        <f>Causas[[#This Row],[parada_duracion]]/60</f>
        <v>52.516666666666666</v>
      </c>
      <c r="N363" s="18" t="s">
        <v>249</v>
      </c>
      <c r="O363" s="99" t="s">
        <v>72</v>
      </c>
      <c r="P363" s="99">
        <f>WEEKNUM(Causas[[#This Row],[resolucion_fecha]],16)</f>
        <v>3</v>
      </c>
      <c r="Q363" s="99" t="str">
        <f>TEXT(Causas[[#This Row],[resolucion_fecha]],"MMMM")</f>
        <v>enero</v>
      </c>
      <c r="R363" s="99" t="str">
        <f t="shared" si="5"/>
        <v>T</v>
      </c>
      <c r="S363" s="99"/>
      <c r="T363" s="99" t="s">
        <v>73</v>
      </c>
      <c r="U363" s="16"/>
      <c r="V363" s="99"/>
      <c r="W363" s="99"/>
    </row>
    <row r="364" spans="1:23" customFormat="1" hidden="1" x14ac:dyDescent="0.25">
      <c r="A364" s="25">
        <v>134785</v>
      </c>
      <c r="B364" s="25" t="s">
        <v>42</v>
      </c>
      <c r="C364" s="25" t="s">
        <v>43</v>
      </c>
      <c r="D364" s="25" t="s">
        <v>161</v>
      </c>
      <c r="E364" s="24">
        <v>43405</v>
      </c>
      <c r="F364" s="25" t="s">
        <v>45</v>
      </c>
      <c r="G364" s="25" t="s">
        <v>46</v>
      </c>
      <c r="H364" s="24">
        <v>44943</v>
      </c>
      <c r="I364" s="101">
        <v>0.70126157407407408</v>
      </c>
      <c r="J364" s="24">
        <v>44943</v>
      </c>
      <c r="K364" s="101">
        <v>0.7217824074074074</v>
      </c>
      <c r="L364" s="25">
        <v>1773</v>
      </c>
      <c r="M364" s="26">
        <f>Causas[[#This Row],[parada_duracion]]/60</f>
        <v>29.55</v>
      </c>
      <c r="N364" s="19" t="s">
        <v>250</v>
      </c>
      <c r="O364" s="16" t="s">
        <v>72</v>
      </c>
      <c r="P364" s="16">
        <f>WEEKNUM(Causas[[#This Row],[resolucion_fecha]],16)</f>
        <v>3</v>
      </c>
      <c r="Q364" s="16" t="str">
        <f>TEXT(Causas[[#This Row],[resolucion_fecha]],"MMMM")</f>
        <v>enero</v>
      </c>
      <c r="R364" s="16" t="str">
        <f t="shared" si="5"/>
        <v>T</v>
      </c>
      <c r="S364" s="16"/>
      <c r="T364" s="16" t="s">
        <v>73</v>
      </c>
      <c r="U364" s="100"/>
      <c r="V364" s="16"/>
      <c r="W364" s="16"/>
    </row>
    <row r="365" spans="1:23" customFormat="1" hidden="1" x14ac:dyDescent="0.25">
      <c r="A365" s="25">
        <v>134788</v>
      </c>
      <c r="B365" s="25" t="s">
        <v>61</v>
      </c>
      <c r="C365" s="25" t="s">
        <v>43</v>
      </c>
      <c r="D365" s="25" t="s">
        <v>90</v>
      </c>
      <c r="E365" s="24">
        <v>43405</v>
      </c>
      <c r="F365" s="25" t="s">
        <v>45</v>
      </c>
      <c r="G365" s="25" t="s">
        <v>46</v>
      </c>
      <c r="H365" s="24">
        <v>44943</v>
      </c>
      <c r="I365" s="101">
        <v>0.71619212962962964</v>
      </c>
      <c r="J365" s="24">
        <v>44943</v>
      </c>
      <c r="K365" s="101">
        <v>0.74162037037037043</v>
      </c>
      <c r="L365" s="25">
        <v>2197</v>
      </c>
      <c r="M365" s="26">
        <f>Causas[[#This Row],[parada_duracion]]/60</f>
        <v>36.616666666666667</v>
      </c>
      <c r="N365" s="19" t="s">
        <v>251</v>
      </c>
      <c r="O365" s="16" t="s">
        <v>52</v>
      </c>
      <c r="P365" s="16">
        <f>WEEKNUM(Causas[[#This Row],[resolucion_fecha]],16)</f>
        <v>3</v>
      </c>
      <c r="Q365" s="16" t="str">
        <f>TEXT(Causas[[#This Row],[resolucion_fecha]],"MMMM")</f>
        <v>enero</v>
      </c>
      <c r="R365" s="16" t="str">
        <f t="shared" si="5"/>
        <v>T</v>
      </c>
      <c r="S365" s="16"/>
      <c r="T365" s="16" t="s">
        <v>53</v>
      </c>
      <c r="U365" s="16"/>
      <c r="V365" s="16"/>
      <c r="W365" s="16"/>
    </row>
    <row r="366" spans="1:23" customFormat="1" hidden="1" x14ac:dyDescent="0.25">
      <c r="A366" s="25">
        <v>134792</v>
      </c>
      <c r="B366" s="25" t="s">
        <v>163</v>
      </c>
      <c r="C366" s="25" t="s">
        <v>43</v>
      </c>
      <c r="D366" s="25" t="s">
        <v>164</v>
      </c>
      <c r="E366" s="24">
        <v>43405</v>
      </c>
      <c r="F366" s="25" t="s">
        <v>45</v>
      </c>
      <c r="G366" s="25" t="s">
        <v>46</v>
      </c>
      <c r="H366" s="24">
        <v>44943</v>
      </c>
      <c r="I366" s="101">
        <v>0.73546296296296287</v>
      </c>
      <c r="J366" s="24">
        <v>44943</v>
      </c>
      <c r="K366" s="101">
        <v>0.75988425925925929</v>
      </c>
      <c r="L366" s="25">
        <v>2110</v>
      </c>
      <c r="M366" s="26">
        <f>Causas[[#This Row],[parada_duracion]]/60</f>
        <v>35.166666666666664</v>
      </c>
      <c r="N366" s="19" t="s">
        <v>249</v>
      </c>
      <c r="O366" s="16" t="s">
        <v>72</v>
      </c>
      <c r="P366" s="16">
        <f>WEEKNUM(Causas[[#This Row],[resolucion_fecha]],16)</f>
        <v>3</v>
      </c>
      <c r="Q366" s="16" t="str">
        <f>TEXT(Causas[[#This Row],[resolucion_fecha]],"MMMM")</f>
        <v>enero</v>
      </c>
      <c r="R366" s="16" t="str">
        <f t="shared" si="5"/>
        <v>T</v>
      </c>
      <c r="S366" s="16"/>
      <c r="T366" s="16" t="s">
        <v>73</v>
      </c>
      <c r="U366" s="16"/>
      <c r="V366" s="16"/>
      <c r="W366" s="16"/>
    </row>
    <row r="367" spans="1:23" customFormat="1" ht="30" hidden="1" x14ac:dyDescent="0.25">
      <c r="A367" s="25">
        <v>134800</v>
      </c>
      <c r="B367" s="25" t="s">
        <v>111</v>
      </c>
      <c r="C367" s="25" t="s">
        <v>43</v>
      </c>
      <c r="D367" s="25" t="s">
        <v>59</v>
      </c>
      <c r="E367" s="24">
        <v>44231</v>
      </c>
      <c r="F367" s="25" t="s">
        <v>60</v>
      </c>
      <c r="G367" s="25" t="s">
        <v>46</v>
      </c>
      <c r="H367" s="24">
        <v>44943</v>
      </c>
      <c r="I367" s="101">
        <v>0.8588541666666667</v>
      </c>
      <c r="J367" s="24">
        <v>44943</v>
      </c>
      <c r="K367" s="101">
        <v>0.86863425925925919</v>
      </c>
      <c r="L367" s="25">
        <v>845</v>
      </c>
      <c r="M367" s="26">
        <f>Causas[[#This Row],[parada_duracion]]/60</f>
        <v>14.083333333333334</v>
      </c>
      <c r="N367" s="19" t="s">
        <v>252</v>
      </c>
      <c r="O367" s="16" t="s">
        <v>52</v>
      </c>
      <c r="P367" s="16">
        <f>WEEKNUM(Causas[[#This Row],[resolucion_fecha]],16)</f>
        <v>3</v>
      </c>
      <c r="Q367" s="16" t="str">
        <f>TEXT(Causas[[#This Row],[resolucion_fecha]],"MMMM")</f>
        <v>enero</v>
      </c>
      <c r="R367" s="16" t="str">
        <f t="shared" si="5"/>
        <v>T</v>
      </c>
      <c r="S367" s="16"/>
      <c r="T367" s="99" t="s">
        <v>53</v>
      </c>
      <c r="U367" s="16"/>
      <c r="V367" s="16"/>
      <c r="W367" s="16"/>
    </row>
    <row r="368" spans="1:23" customFormat="1" hidden="1" x14ac:dyDescent="0.25">
      <c r="A368" s="25">
        <v>134823</v>
      </c>
      <c r="B368" s="25" t="s">
        <v>42</v>
      </c>
      <c r="C368" s="25" t="s">
        <v>43</v>
      </c>
      <c r="D368" s="25" t="s">
        <v>55</v>
      </c>
      <c r="E368" s="24">
        <v>43405</v>
      </c>
      <c r="F368" s="25" t="s">
        <v>45</v>
      </c>
      <c r="G368" s="25" t="s">
        <v>46</v>
      </c>
      <c r="H368" s="24">
        <v>44944</v>
      </c>
      <c r="I368" s="101">
        <v>0.40824074074074074</v>
      </c>
      <c r="J368" s="24">
        <v>44944</v>
      </c>
      <c r="K368" s="101">
        <v>0.42480324074074072</v>
      </c>
      <c r="L368" s="25">
        <v>1431</v>
      </c>
      <c r="M368" s="26">
        <f>Causas[[#This Row],[parada_duracion]]/60</f>
        <v>23.85</v>
      </c>
      <c r="N368" s="19" t="s">
        <v>49</v>
      </c>
      <c r="O368" s="19" t="s">
        <v>49</v>
      </c>
      <c r="P368" s="16">
        <f>WEEKNUM(Causas[[#This Row],[resolucion_fecha]],16)</f>
        <v>3</v>
      </c>
      <c r="Q368" s="16" t="str">
        <f>TEXT(Causas[[#This Row],[resolucion_fecha]],"MMMM")</f>
        <v>enero</v>
      </c>
      <c r="R368" s="16" t="str">
        <f t="shared" si="5"/>
        <v>M</v>
      </c>
      <c r="S368" s="19" t="s">
        <v>49</v>
      </c>
      <c r="T368" s="19" t="s">
        <v>49</v>
      </c>
      <c r="U368" s="19" t="s">
        <v>49</v>
      </c>
      <c r="V368" s="19" t="s">
        <v>49</v>
      </c>
      <c r="W368" s="19" t="s">
        <v>49</v>
      </c>
    </row>
    <row r="369" spans="1:23" customFormat="1" x14ac:dyDescent="0.25">
      <c r="A369" s="96">
        <v>134829</v>
      </c>
      <c r="B369" s="96" t="s">
        <v>42</v>
      </c>
      <c r="C369" s="96" t="s">
        <v>43</v>
      </c>
      <c r="D369" s="96" t="s">
        <v>67</v>
      </c>
      <c r="E369" s="97">
        <v>43405</v>
      </c>
      <c r="F369" s="96" t="s">
        <v>45</v>
      </c>
      <c r="G369" s="96" t="s">
        <v>50</v>
      </c>
      <c r="H369" s="97">
        <v>44944</v>
      </c>
      <c r="I369" s="23">
        <v>0.44730324074074074</v>
      </c>
      <c r="J369" s="97">
        <v>44944</v>
      </c>
      <c r="K369" s="23">
        <v>0.45728009259259261</v>
      </c>
      <c r="L369" s="96">
        <v>862</v>
      </c>
      <c r="M369" s="98">
        <f>Causas[[#This Row],[parada_duracion]]/60</f>
        <v>14.366666666666667</v>
      </c>
      <c r="N369" s="18" t="s">
        <v>253</v>
      </c>
      <c r="O369" s="16" t="s">
        <v>52</v>
      </c>
      <c r="P369" s="99">
        <f>WEEKNUM(Causas[[#This Row],[resolucion_fecha]],16)</f>
        <v>3</v>
      </c>
      <c r="Q369" s="99" t="str">
        <f>TEXT(Causas[[#This Row],[resolucion_fecha]],"MMMM")</f>
        <v>enero</v>
      </c>
      <c r="R369" s="99" t="str">
        <f t="shared" si="5"/>
        <v>M</v>
      </c>
      <c r="S369" s="99"/>
      <c r="T369" s="16" t="s">
        <v>53</v>
      </c>
      <c r="U369" s="16"/>
      <c r="V369" s="99"/>
      <c r="W369" s="99"/>
    </row>
    <row r="370" spans="1:23" customFormat="1" x14ac:dyDescent="0.25">
      <c r="A370" s="25">
        <v>134830</v>
      </c>
      <c r="B370" s="25" t="s">
        <v>66</v>
      </c>
      <c r="C370" s="25" t="s">
        <v>43</v>
      </c>
      <c r="D370" s="25" t="s">
        <v>67</v>
      </c>
      <c r="E370" s="24">
        <v>43405</v>
      </c>
      <c r="F370" s="25" t="s">
        <v>45</v>
      </c>
      <c r="G370" s="25" t="s">
        <v>46</v>
      </c>
      <c r="H370" s="24">
        <v>44944</v>
      </c>
      <c r="I370" s="101">
        <v>0.46054398148148151</v>
      </c>
      <c r="J370" s="24">
        <v>44944</v>
      </c>
      <c r="K370" s="101">
        <v>0.46592592592592591</v>
      </c>
      <c r="L370" s="25">
        <v>465</v>
      </c>
      <c r="M370" s="26">
        <f>Causas[[#This Row],[parada_duracion]]/60</f>
        <v>7.75</v>
      </c>
      <c r="N370" s="18" t="s">
        <v>47</v>
      </c>
      <c r="O370" s="19" t="s">
        <v>47</v>
      </c>
      <c r="P370" s="16">
        <f>WEEKNUM(Causas[[#This Row],[resolucion_fecha]],16)</f>
        <v>3</v>
      </c>
      <c r="Q370" s="16" t="str">
        <f>TEXT(Causas[[#This Row],[resolucion_fecha]],"MMMM")</f>
        <v>enero</v>
      </c>
      <c r="R370" s="16" t="str">
        <f t="shared" si="5"/>
        <v>M</v>
      </c>
      <c r="S370" s="16"/>
      <c r="T370" s="18" t="s">
        <v>47</v>
      </c>
      <c r="U370" s="100"/>
      <c r="V370" s="16"/>
      <c r="W370" s="16"/>
    </row>
    <row r="371" spans="1:23" customFormat="1" hidden="1" x14ac:dyDescent="0.25">
      <c r="A371" s="25">
        <v>134841</v>
      </c>
      <c r="B371" s="25" t="s">
        <v>58</v>
      </c>
      <c r="C371" s="25" t="s">
        <v>43</v>
      </c>
      <c r="D371" s="25" t="s">
        <v>166</v>
      </c>
      <c r="E371" s="24">
        <v>43405</v>
      </c>
      <c r="F371" s="25" t="s">
        <v>45</v>
      </c>
      <c r="G371" s="25" t="s">
        <v>46</v>
      </c>
      <c r="H371" s="24">
        <v>44944</v>
      </c>
      <c r="I371" s="101">
        <v>0.53035879629629623</v>
      </c>
      <c r="J371" s="24">
        <v>44944</v>
      </c>
      <c r="K371" s="101">
        <v>0.55339120370370376</v>
      </c>
      <c r="L371" s="25">
        <v>1990</v>
      </c>
      <c r="M371" s="26">
        <f>Causas[[#This Row],[parada_duracion]]/60</f>
        <v>33.166666666666664</v>
      </c>
      <c r="N371" s="19" t="s">
        <v>49</v>
      </c>
      <c r="O371" s="19" t="s">
        <v>49</v>
      </c>
      <c r="P371" s="16">
        <f>WEEKNUM(Causas[[#This Row],[resolucion_fecha]],16)</f>
        <v>3</v>
      </c>
      <c r="Q371" s="16" t="str">
        <f>TEXT(Causas[[#This Row],[resolucion_fecha]],"MMMM")</f>
        <v>enero</v>
      </c>
      <c r="R371" s="16" t="str">
        <f t="shared" si="5"/>
        <v>M</v>
      </c>
      <c r="S371" s="19" t="s">
        <v>49</v>
      </c>
      <c r="T371" s="19" t="s">
        <v>49</v>
      </c>
      <c r="U371" s="19" t="s">
        <v>49</v>
      </c>
      <c r="V371" s="19" t="s">
        <v>49</v>
      </c>
      <c r="W371" s="19" t="s">
        <v>49</v>
      </c>
    </row>
    <row r="372" spans="1:23" customFormat="1" hidden="1" x14ac:dyDescent="0.25">
      <c r="A372" s="25">
        <v>134856</v>
      </c>
      <c r="B372" s="25" t="s">
        <v>58</v>
      </c>
      <c r="C372" s="25" t="s">
        <v>43</v>
      </c>
      <c r="D372" s="25" t="s">
        <v>59</v>
      </c>
      <c r="E372" s="24">
        <v>44231</v>
      </c>
      <c r="F372" s="25" t="s">
        <v>60</v>
      </c>
      <c r="G372" s="25" t="s">
        <v>50</v>
      </c>
      <c r="H372" s="24">
        <v>44944</v>
      </c>
      <c r="I372" s="101">
        <v>0.64902777777777776</v>
      </c>
      <c r="J372" s="24">
        <v>44944</v>
      </c>
      <c r="K372" s="101">
        <v>0.66158564814814813</v>
      </c>
      <c r="L372" s="25">
        <v>1085</v>
      </c>
      <c r="M372" s="26">
        <f>Causas[[#This Row],[parada_duracion]]/60</f>
        <v>18.083333333333332</v>
      </c>
      <c r="N372" s="19" t="s">
        <v>49</v>
      </c>
      <c r="O372" s="19" t="s">
        <v>49</v>
      </c>
      <c r="P372" s="16">
        <f>WEEKNUM(Causas[[#This Row],[resolucion_fecha]],16)</f>
        <v>3</v>
      </c>
      <c r="Q372" s="16" t="str">
        <f>TEXT(Causas[[#This Row],[resolucion_fecha]],"MMMM")</f>
        <v>enero</v>
      </c>
      <c r="R372" s="16" t="str">
        <f t="shared" si="5"/>
        <v>T</v>
      </c>
      <c r="S372" s="19" t="s">
        <v>49</v>
      </c>
      <c r="T372" s="19" t="s">
        <v>49</v>
      </c>
      <c r="U372" s="19" t="s">
        <v>49</v>
      </c>
      <c r="V372" s="19" t="s">
        <v>49</v>
      </c>
      <c r="W372" s="19" t="s">
        <v>49</v>
      </c>
    </row>
    <row r="373" spans="1:23" customFormat="1" hidden="1" x14ac:dyDescent="0.25">
      <c r="A373" s="25">
        <v>134862</v>
      </c>
      <c r="B373" s="25" t="s">
        <v>174</v>
      </c>
      <c r="C373" s="25" t="s">
        <v>43</v>
      </c>
      <c r="D373" s="25" t="s">
        <v>76</v>
      </c>
      <c r="E373" s="24">
        <v>44265</v>
      </c>
      <c r="F373" s="25" t="s">
        <v>56</v>
      </c>
      <c r="G373" s="25" t="s">
        <v>46</v>
      </c>
      <c r="H373" s="24">
        <v>44944</v>
      </c>
      <c r="I373" s="101">
        <v>0.68281249999999993</v>
      </c>
      <c r="J373" s="24">
        <v>44944</v>
      </c>
      <c r="K373" s="101">
        <v>0.69052083333333336</v>
      </c>
      <c r="L373" s="25">
        <v>666</v>
      </c>
      <c r="M373" s="26">
        <f>Causas[[#This Row],[parada_duracion]]/60</f>
        <v>11.1</v>
      </c>
      <c r="N373" s="19" t="s">
        <v>254</v>
      </c>
      <c r="O373" s="16" t="s">
        <v>52</v>
      </c>
      <c r="P373" s="16">
        <f>WEEKNUM(Causas[[#This Row],[resolucion_fecha]],16)</f>
        <v>3</v>
      </c>
      <c r="Q373" s="16" t="str">
        <f>TEXT(Causas[[#This Row],[resolucion_fecha]],"MMMM")</f>
        <v>enero</v>
      </c>
      <c r="R373" s="16" t="str">
        <f t="shared" si="5"/>
        <v>T</v>
      </c>
      <c r="S373" s="16"/>
      <c r="T373" s="16" t="s">
        <v>53</v>
      </c>
      <c r="U373" s="16"/>
      <c r="V373" s="16"/>
      <c r="W373" s="16"/>
    </row>
    <row r="374" spans="1:23" customFormat="1" hidden="1" x14ac:dyDescent="0.25">
      <c r="A374" s="25">
        <v>134867</v>
      </c>
      <c r="B374" s="25" t="s">
        <v>42</v>
      </c>
      <c r="C374" s="25" t="s">
        <v>43</v>
      </c>
      <c r="D374" s="25" t="s">
        <v>96</v>
      </c>
      <c r="E374" s="24">
        <v>43405</v>
      </c>
      <c r="F374" s="25" t="s">
        <v>45</v>
      </c>
      <c r="G374" s="25" t="s">
        <v>46</v>
      </c>
      <c r="H374" s="24">
        <v>44944</v>
      </c>
      <c r="I374" s="101">
        <v>0.72319444444444436</v>
      </c>
      <c r="J374" s="24">
        <v>44944</v>
      </c>
      <c r="K374" s="101">
        <v>0.75116898148148159</v>
      </c>
      <c r="L374" s="25">
        <v>2417</v>
      </c>
      <c r="M374" s="26">
        <f>Causas[[#This Row],[parada_duracion]]/60</f>
        <v>40.283333333333331</v>
      </c>
      <c r="N374" s="19" t="s">
        <v>255</v>
      </c>
      <c r="O374" s="16" t="s">
        <v>72</v>
      </c>
      <c r="P374" s="16">
        <f>WEEKNUM(Causas[[#This Row],[resolucion_fecha]],16)</f>
        <v>3</v>
      </c>
      <c r="Q374" s="16" t="str">
        <f>TEXT(Causas[[#This Row],[resolucion_fecha]],"MMMM")</f>
        <v>enero</v>
      </c>
      <c r="R374" s="16" t="str">
        <f t="shared" si="5"/>
        <v>T</v>
      </c>
      <c r="S374" s="16"/>
      <c r="T374" s="16" t="s">
        <v>53</v>
      </c>
      <c r="U374" s="16"/>
      <c r="V374" s="16"/>
      <c r="W374" s="16"/>
    </row>
    <row r="375" spans="1:23" customFormat="1" hidden="1" x14ac:dyDescent="0.25">
      <c r="A375" s="25">
        <v>134869</v>
      </c>
      <c r="B375" s="25" t="s">
        <v>117</v>
      </c>
      <c r="C375" s="25" t="s">
        <v>43</v>
      </c>
      <c r="D375" s="25" t="s">
        <v>80</v>
      </c>
      <c r="E375" s="24">
        <v>43405</v>
      </c>
      <c r="F375" s="25" t="s">
        <v>45</v>
      </c>
      <c r="G375" s="25" t="s">
        <v>50</v>
      </c>
      <c r="H375" s="24">
        <v>44944</v>
      </c>
      <c r="I375" s="101">
        <v>0.73240740740740751</v>
      </c>
      <c r="J375" s="24">
        <v>44944</v>
      </c>
      <c r="K375" s="101">
        <v>0.73672453703703711</v>
      </c>
      <c r="L375" s="25">
        <v>373</v>
      </c>
      <c r="M375" s="26">
        <f>Causas[[#This Row],[parada_duracion]]/60</f>
        <v>6.2166666666666668</v>
      </c>
      <c r="N375" s="18" t="s">
        <v>47</v>
      </c>
      <c r="O375" s="19" t="s">
        <v>47</v>
      </c>
      <c r="P375" s="16">
        <f>WEEKNUM(Causas[[#This Row],[resolucion_fecha]],16)</f>
        <v>3</v>
      </c>
      <c r="Q375" s="16" t="str">
        <f>TEXT(Causas[[#This Row],[resolucion_fecha]],"MMMM")</f>
        <v>enero</v>
      </c>
      <c r="R375" s="16" t="str">
        <f t="shared" si="5"/>
        <v>T</v>
      </c>
      <c r="S375" s="16"/>
      <c r="T375" s="18" t="s">
        <v>47</v>
      </c>
      <c r="U375" s="16"/>
      <c r="V375" s="16"/>
      <c r="W375" s="16"/>
    </row>
    <row r="376" spans="1:23" customFormat="1" ht="30" hidden="1" x14ac:dyDescent="0.25">
      <c r="A376" s="96">
        <v>134872</v>
      </c>
      <c r="B376" s="96" t="s">
        <v>89</v>
      </c>
      <c r="C376" s="96" t="s">
        <v>43</v>
      </c>
      <c r="D376" s="96" t="s">
        <v>90</v>
      </c>
      <c r="E376" s="97">
        <v>44263</v>
      </c>
      <c r="F376" s="96" t="s">
        <v>56</v>
      </c>
      <c r="G376" s="96" t="s">
        <v>46</v>
      </c>
      <c r="H376" s="97">
        <v>44944</v>
      </c>
      <c r="I376" s="23">
        <v>0.73572916666666666</v>
      </c>
      <c r="J376" s="97">
        <v>44944</v>
      </c>
      <c r="K376" s="23">
        <v>0.74465277777777772</v>
      </c>
      <c r="L376" s="96">
        <v>771</v>
      </c>
      <c r="M376" s="98">
        <f>Causas[[#This Row],[parada_duracion]]/60</f>
        <v>12.85</v>
      </c>
      <c r="N376" s="18" t="s">
        <v>256</v>
      </c>
      <c r="O376" s="99" t="s">
        <v>52</v>
      </c>
      <c r="P376" s="99">
        <f>WEEKNUM(Causas[[#This Row],[resolucion_fecha]],16)</f>
        <v>3</v>
      </c>
      <c r="Q376" s="99" t="str">
        <f>TEXT(Causas[[#This Row],[resolucion_fecha]],"MMMM")</f>
        <v>enero</v>
      </c>
      <c r="R376" s="99" t="str">
        <f t="shared" si="5"/>
        <v>T</v>
      </c>
      <c r="S376" s="99"/>
      <c r="T376" s="99" t="s">
        <v>53</v>
      </c>
      <c r="U376" s="16"/>
      <c r="V376" s="99"/>
      <c r="W376" s="99"/>
    </row>
    <row r="377" spans="1:23" customFormat="1" hidden="1" x14ac:dyDescent="0.25">
      <c r="A377" s="25">
        <v>134873</v>
      </c>
      <c r="B377" s="25" t="s">
        <v>42</v>
      </c>
      <c r="C377" s="25" t="s">
        <v>43</v>
      </c>
      <c r="D377" s="25" t="s">
        <v>143</v>
      </c>
      <c r="E377" s="24">
        <v>43405</v>
      </c>
      <c r="F377" s="25" t="s">
        <v>45</v>
      </c>
      <c r="G377" s="25" t="s">
        <v>46</v>
      </c>
      <c r="H377" s="24">
        <v>44944</v>
      </c>
      <c r="I377" s="101">
        <v>0.74723379629629638</v>
      </c>
      <c r="J377" s="24">
        <v>44944</v>
      </c>
      <c r="K377" s="101">
        <v>0.86299768518518516</v>
      </c>
      <c r="L377" s="25">
        <v>10002</v>
      </c>
      <c r="M377" s="26">
        <f>Causas[[#This Row],[parada_duracion]]/60</f>
        <v>166.7</v>
      </c>
      <c r="N377" s="19" t="s">
        <v>257</v>
      </c>
      <c r="O377" s="16" t="s">
        <v>52</v>
      </c>
      <c r="P377" s="16">
        <f>WEEKNUM(Causas[[#This Row],[resolucion_fecha]],16)</f>
        <v>3</v>
      </c>
      <c r="Q377" s="16" t="str">
        <f>TEXT(Causas[[#This Row],[resolucion_fecha]],"MMMM")</f>
        <v>enero</v>
      </c>
      <c r="R377" s="16" t="str">
        <f t="shared" si="5"/>
        <v>T</v>
      </c>
      <c r="S377" s="16"/>
      <c r="T377" s="99" t="s">
        <v>53</v>
      </c>
      <c r="U377" s="100"/>
      <c r="V377" s="16"/>
      <c r="W377" s="16"/>
    </row>
    <row r="378" spans="1:23" customFormat="1" hidden="1" x14ac:dyDescent="0.25">
      <c r="A378" s="25">
        <v>134880</v>
      </c>
      <c r="B378" s="25" t="s">
        <v>95</v>
      </c>
      <c r="C378" s="25" t="s">
        <v>43</v>
      </c>
      <c r="D378" s="25" t="s">
        <v>96</v>
      </c>
      <c r="E378" s="24">
        <v>43882</v>
      </c>
      <c r="F378" s="25" t="s">
        <v>56</v>
      </c>
      <c r="G378" s="25" t="s">
        <v>46</v>
      </c>
      <c r="H378" s="24">
        <v>44944</v>
      </c>
      <c r="I378" s="101">
        <v>0.77079861111111114</v>
      </c>
      <c r="J378" s="24">
        <v>44944</v>
      </c>
      <c r="K378" s="101">
        <v>0.79866898148148147</v>
      </c>
      <c r="L378" s="25">
        <v>2408</v>
      </c>
      <c r="M378" s="26">
        <f>Causas[[#This Row],[parada_duracion]]/60</f>
        <v>40.133333333333333</v>
      </c>
      <c r="N378" s="19" t="s">
        <v>258</v>
      </c>
      <c r="O378" s="16" t="s">
        <v>72</v>
      </c>
      <c r="P378" s="16">
        <f>WEEKNUM(Causas[[#This Row],[resolucion_fecha]],16)</f>
        <v>3</v>
      </c>
      <c r="Q378" s="16" t="str">
        <f>TEXT(Causas[[#This Row],[resolucion_fecha]],"MMMM")</f>
        <v>enero</v>
      </c>
      <c r="R378" s="16" t="str">
        <f t="shared" si="5"/>
        <v>T</v>
      </c>
      <c r="S378" s="16"/>
      <c r="T378" s="16" t="s">
        <v>73</v>
      </c>
      <c r="U378" s="16"/>
      <c r="V378" s="16"/>
      <c r="W378" s="16"/>
    </row>
    <row r="379" spans="1:23" customFormat="1" hidden="1" x14ac:dyDescent="0.25">
      <c r="A379" s="96">
        <v>134886</v>
      </c>
      <c r="B379" s="96" t="s">
        <v>174</v>
      </c>
      <c r="C379" s="96" t="s">
        <v>43</v>
      </c>
      <c r="D379" s="96" t="s">
        <v>76</v>
      </c>
      <c r="E379" s="97">
        <v>44265</v>
      </c>
      <c r="F379" s="96" t="s">
        <v>56</v>
      </c>
      <c r="G379" s="96" t="s">
        <v>46</v>
      </c>
      <c r="H379" s="97">
        <v>44944</v>
      </c>
      <c r="I379" s="23">
        <v>0.82848379629629632</v>
      </c>
      <c r="J379" s="97">
        <v>44944</v>
      </c>
      <c r="K379" s="23">
        <v>0.86212962962962969</v>
      </c>
      <c r="L379" s="96">
        <v>2907</v>
      </c>
      <c r="M379" s="98">
        <f>Causas[[#This Row],[parada_duracion]]/60</f>
        <v>48.45</v>
      </c>
      <c r="N379" s="18" t="s">
        <v>259</v>
      </c>
      <c r="O379" s="99" t="s">
        <v>72</v>
      </c>
      <c r="P379" s="99">
        <f>WEEKNUM(Causas[[#This Row],[resolucion_fecha]],16)</f>
        <v>3</v>
      </c>
      <c r="Q379" s="99" t="str">
        <f>TEXT(Causas[[#This Row],[resolucion_fecha]],"MMMM")</f>
        <v>enero</v>
      </c>
      <c r="R379" s="99" t="str">
        <f t="shared" si="5"/>
        <v>T</v>
      </c>
      <c r="S379" s="99"/>
      <c r="T379" s="99" t="s">
        <v>73</v>
      </c>
      <c r="U379" s="16"/>
      <c r="V379" s="99"/>
      <c r="W379" s="99"/>
    </row>
    <row r="380" spans="1:23" customFormat="1" hidden="1" x14ac:dyDescent="0.25">
      <c r="A380" s="25">
        <v>134887</v>
      </c>
      <c r="B380" s="25" t="s">
        <v>84</v>
      </c>
      <c r="C380" s="25" t="s">
        <v>43</v>
      </c>
      <c r="D380" s="25" t="s">
        <v>68</v>
      </c>
      <c r="E380" s="24">
        <v>44012</v>
      </c>
      <c r="F380" s="25" t="s">
        <v>56</v>
      </c>
      <c r="G380" s="25" t="s">
        <v>50</v>
      </c>
      <c r="H380" s="24">
        <v>44944</v>
      </c>
      <c r="I380" s="101">
        <v>0.82907407407407396</v>
      </c>
      <c r="J380" s="24">
        <v>44944</v>
      </c>
      <c r="K380" s="101">
        <v>0.84918981481481481</v>
      </c>
      <c r="L380" s="25">
        <v>1738</v>
      </c>
      <c r="M380" s="26">
        <f>Causas[[#This Row],[parada_duracion]]/60</f>
        <v>28.966666666666665</v>
      </c>
      <c r="N380" s="19" t="s">
        <v>260</v>
      </c>
      <c r="O380" s="16" t="s">
        <v>52</v>
      </c>
      <c r="P380" s="16">
        <f>WEEKNUM(Causas[[#This Row],[resolucion_fecha]],16)</f>
        <v>3</v>
      </c>
      <c r="Q380" s="16" t="str">
        <f>TEXT(Causas[[#This Row],[resolucion_fecha]],"MMMM")</f>
        <v>enero</v>
      </c>
      <c r="R380" s="16" t="str">
        <f t="shared" si="5"/>
        <v>T</v>
      </c>
      <c r="S380" s="16"/>
      <c r="T380" s="16" t="s">
        <v>53</v>
      </c>
      <c r="U380" s="100"/>
      <c r="V380" s="16"/>
      <c r="W380" s="16"/>
    </row>
    <row r="381" spans="1:23" customFormat="1" ht="30" hidden="1" x14ac:dyDescent="0.25">
      <c r="A381" s="25">
        <v>134890</v>
      </c>
      <c r="B381" s="25" t="s">
        <v>79</v>
      </c>
      <c r="C381" s="25" t="s">
        <v>43</v>
      </c>
      <c r="D381" s="25" t="s">
        <v>68</v>
      </c>
      <c r="E381" s="24">
        <v>43405</v>
      </c>
      <c r="F381" s="25" t="s">
        <v>45</v>
      </c>
      <c r="G381" s="25" t="s">
        <v>46</v>
      </c>
      <c r="H381" s="24">
        <v>44944</v>
      </c>
      <c r="I381" s="101">
        <v>0.89265046296296291</v>
      </c>
      <c r="J381" s="24">
        <v>44944</v>
      </c>
      <c r="K381" s="101">
        <v>0.90111111111111108</v>
      </c>
      <c r="L381" s="25">
        <v>731</v>
      </c>
      <c r="M381" s="26">
        <f>Causas[[#This Row],[parada_duracion]]/60</f>
        <v>12.183333333333334</v>
      </c>
      <c r="N381" s="19" t="s">
        <v>261</v>
      </c>
      <c r="O381" s="16" t="s">
        <v>52</v>
      </c>
      <c r="P381" s="16">
        <f>WEEKNUM(Causas[[#This Row],[resolucion_fecha]],16)</f>
        <v>3</v>
      </c>
      <c r="Q381" s="16" t="str">
        <f>TEXT(Causas[[#This Row],[resolucion_fecha]],"MMMM")</f>
        <v>enero</v>
      </c>
      <c r="R381" s="16" t="str">
        <f t="shared" si="5"/>
        <v>T</v>
      </c>
      <c r="S381" s="16"/>
      <c r="T381" s="16" t="s">
        <v>53</v>
      </c>
      <c r="U381" s="16"/>
      <c r="V381" s="16"/>
      <c r="W381" s="16"/>
    </row>
    <row r="382" spans="1:23" customFormat="1" hidden="1" x14ac:dyDescent="0.25">
      <c r="A382" s="25">
        <v>134896</v>
      </c>
      <c r="B382" s="25" t="s">
        <v>61</v>
      </c>
      <c r="C382" s="25" t="s">
        <v>43</v>
      </c>
      <c r="D382" s="25" t="s">
        <v>55</v>
      </c>
      <c r="E382" s="24">
        <v>43881</v>
      </c>
      <c r="F382" s="25" t="s">
        <v>56</v>
      </c>
      <c r="G382" s="25" t="s">
        <v>46</v>
      </c>
      <c r="H382" s="24">
        <v>44945</v>
      </c>
      <c r="I382" s="101">
        <v>0.25675925925925924</v>
      </c>
      <c r="J382" s="24">
        <v>44945</v>
      </c>
      <c r="K382" s="101">
        <v>0.30292824074074071</v>
      </c>
      <c r="L382" s="25">
        <v>3989</v>
      </c>
      <c r="M382" s="26">
        <f>Causas[[#This Row],[parada_duracion]]/60</f>
        <v>66.483333333333334</v>
      </c>
      <c r="N382" s="19" t="s">
        <v>262</v>
      </c>
      <c r="O382" s="16" t="s">
        <v>52</v>
      </c>
      <c r="P382" s="16">
        <f>WEEKNUM(Causas[[#This Row],[resolucion_fecha]],16)</f>
        <v>3</v>
      </c>
      <c r="Q382" s="16" t="str">
        <f>TEXT(Causas[[#This Row],[resolucion_fecha]],"MMMM")</f>
        <v>enero</v>
      </c>
      <c r="R382" s="16" t="str">
        <f t="shared" si="5"/>
        <v>M</v>
      </c>
      <c r="S382" s="16"/>
      <c r="T382" s="99" t="s">
        <v>53</v>
      </c>
      <c r="U382" s="16"/>
      <c r="V382" s="16"/>
      <c r="W382" s="16"/>
    </row>
    <row r="383" spans="1:23" customFormat="1" hidden="1" x14ac:dyDescent="0.25">
      <c r="A383" s="25">
        <v>134905</v>
      </c>
      <c r="B383" s="25" t="s">
        <v>54</v>
      </c>
      <c r="C383" s="25" t="s">
        <v>43</v>
      </c>
      <c r="D383" s="25" t="s">
        <v>55</v>
      </c>
      <c r="E383" s="24">
        <v>44120</v>
      </c>
      <c r="F383" s="25" t="s">
        <v>56</v>
      </c>
      <c r="G383" s="25" t="s">
        <v>50</v>
      </c>
      <c r="H383" s="24">
        <v>44945</v>
      </c>
      <c r="I383" s="101">
        <v>0.30300925925925926</v>
      </c>
      <c r="J383" s="24">
        <v>44945</v>
      </c>
      <c r="K383" s="101">
        <v>0.35453703703703704</v>
      </c>
      <c r="L383" s="25">
        <v>4452</v>
      </c>
      <c r="M383" s="26">
        <f>Causas[[#This Row],[parada_duracion]]/60</f>
        <v>74.2</v>
      </c>
      <c r="N383" s="19" t="s">
        <v>263</v>
      </c>
      <c r="O383" s="16" t="s">
        <v>52</v>
      </c>
      <c r="P383" s="16">
        <f>WEEKNUM(Causas[[#This Row],[resolucion_fecha]],16)</f>
        <v>3</v>
      </c>
      <c r="Q383" s="16" t="str">
        <f>TEXT(Causas[[#This Row],[resolucion_fecha]],"MMMM")</f>
        <v>enero</v>
      </c>
      <c r="R383" s="16" t="str">
        <f t="shared" si="5"/>
        <v>M</v>
      </c>
      <c r="S383" s="16"/>
      <c r="T383" s="16" t="s">
        <v>53</v>
      </c>
      <c r="U383" s="16"/>
      <c r="V383" s="16"/>
      <c r="W383" s="16"/>
    </row>
    <row r="384" spans="1:23" customFormat="1" hidden="1" x14ac:dyDescent="0.25">
      <c r="A384" s="25">
        <v>134908</v>
      </c>
      <c r="B384" s="25" t="s">
        <v>42</v>
      </c>
      <c r="C384" s="25" t="s">
        <v>43</v>
      </c>
      <c r="D384" s="25" t="s">
        <v>76</v>
      </c>
      <c r="E384" s="24">
        <v>43405</v>
      </c>
      <c r="F384" s="25" t="s">
        <v>45</v>
      </c>
      <c r="G384" s="25" t="s">
        <v>46</v>
      </c>
      <c r="H384" s="24">
        <v>44945</v>
      </c>
      <c r="I384" s="101">
        <v>0.3125</v>
      </c>
      <c r="J384" s="24">
        <v>44945</v>
      </c>
      <c r="K384" s="101">
        <v>0.4946875</v>
      </c>
      <c r="L384" s="25">
        <v>15741</v>
      </c>
      <c r="M384" s="26">
        <f>Causas[[#This Row],[parada_duracion]]/60</f>
        <v>262.35000000000002</v>
      </c>
      <c r="N384" s="19" t="s">
        <v>264</v>
      </c>
      <c r="O384" s="16" t="s">
        <v>52</v>
      </c>
      <c r="P384" s="16">
        <f>WEEKNUM(Causas[[#This Row],[resolucion_fecha]],16)</f>
        <v>3</v>
      </c>
      <c r="Q384" s="16" t="str">
        <f>TEXT(Causas[[#This Row],[resolucion_fecha]],"MMMM")</f>
        <v>enero</v>
      </c>
      <c r="R384" s="16" t="str">
        <f t="shared" si="5"/>
        <v>M</v>
      </c>
      <c r="S384" s="16"/>
      <c r="T384" s="16" t="s">
        <v>53</v>
      </c>
      <c r="U384" s="16"/>
      <c r="V384" s="16"/>
      <c r="W384" s="16"/>
    </row>
    <row r="385" spans="1:23" customFormat="1" hidden="1" x14ac:dyDescent="0.25">
      <c r="A385" s="25">
        <v>134913</v>
      </c>
      <c r="B385" s="25" t="s">
        <v>101</v>
      </c>
      <c r="C385" s="25" t="s">
        <v>43</v>
      </c>
      <c r="D385" s="25" t="s">
        <v>68</v>
      </c>
      <c r="E385" s="24">
        <v>43405</v>
      </c>
      <c r="F385" s="25" t="s">
        <v>45</v>
      </c>
      <c r="G385" s="25" t="s">
        <v>46</v>
      </c>
      <c r="H385" s="24">
        <v>44945</v>
      </c>
      <c r="I385" s="101">
        <v>0.32494212962962959</v>
      </c>
      <c r="J385" s="24">
        <v>44945</v>
      </c>
      <c r="K385" s="101">
        <v>0.3411689814814815</v>
      </c>
      <c r="L385" s="25">
        <v>1402</v>
      </c>
      <c r="M385" s="26">
        <f>Causas[[#This Row],[parada_duracion]]/60</f>
        <v>23.366666666666667</v>
      </c>
      <c r="N385" s="19" t="s">
        <v>265</v>
      </c>
      <c r="O385" s="16" t="s">
        <v>52</v>
      </c>
      <c r="P385" s="16">
        <f>WEEKNUM(Causas[[#This Row],[resolucion_fecha]],16)</f>
        <v>3</v>
      </c>
      <c r="Q385" s="16" t="str">
        <f>TEXT(Causas[[#This Row],[resolucion_fecha]],"MMMM")</f>
        <v>enero</v>
      </c>
      <c r="R385" s="16" t="str">
        <f t="shared" si="5"/>
        <v>M</v>
      </c>
      <c r="S385" s="16"/>
      <c r="T385" s="99" t="s">
        <v>53</v>
      </c>
      <c r="U385" s="16"/>
      <c r="V385" s="16"/>
      <c r="W385" s="16"/>
    </row>
    <row r="386" spans="1:23" customFormat="1" x14ac:dyDescent="0.25">
      <c r="A386" s="25">
        <v>134920</v>
      </c>
      <c r="B386" s="25" t="s">
        <v>42</v>
      </c>
      <c r="C386" s="25" t="s">
        <v>43</v>
      </c>
      <c r="D386" s="25" t="s">
        <v>67</v>
      </c>
      <c r="E386" s="24">
        <v>43405</v>
      </c>
      <c r="F386" s="25" t="s">
        <v>45</v>
      </c>
      <c r="G386" s="25" t="s">
        <v>50</v>
      </c>
      <c r="H386" s="24">
        <v>44945</v>
      </c>
      <c r="I386" s="101">
        <v>0.36265046296296299</v>
      </c>
      <c r="J386" s="24">
        <v>44945</v>
      </c>
      <c r="K386" s="101">
        <v>0.36957175925925928</v>
      </c>
      <c r="L386" s="25">
        <v>598</v>
      </c>
      <c r="M386" s="26">
        <f>Causas[[#This Row],[parada_duracion]]/60</f>
        <v>9.9666666666666668</v>
      </c>
      <c r="N386" s="18" t="s">
        <v>47</v>
      </c>
      <c r="O386" s="19" t="s">
        <v>47</v>
      </c>
      <c r="P386" s="16">
        <f>WEEKNUM(Causas[[#This Row],[resolucion_fecha]],16)</f>
        <v>3</v>
      </c>
      <c r="Q386" s="16" t="str">
        <f>TEXT(Causas[[#This Row],[resolucion_fecha]],"MMMM")</f>
        <v>enero</v>
      </c>
      <c r="R386" s="16" t="str">
        <f t="shared" ref="R386:R449" si="6">IF(I386&gt;TIME(22,0,0),"N",IF(I386&lt;TIME(6,0,0),"N",IF(I386&gt;TIME(14,0,0),"T",IF(I386&gt;=TIME(6,0,0),"M","-"))))</f>
        <v>M</v>
      </c>
      <c r="S386" s="16"/>
      <c r="T386" s="18" t="s">
        <v>47</v>
      </c>
      <c r="U386" s="16"/>
      <c r="V386" s="16"/>
      <c r="W386" s="16"/>
    </row>
    <row r="387" spans="1:23" customFormat="1" hidden="1" x14ac:dyDescent="0.25">
      <c r="A387" s="25">
        <v>134922</v>
      </c>
      <c r="B387" s="25" t="s">
        <v>42</v>
      </c>
      <c r="C387" s="25" t="s">
        <v>43</v>
      </c>
      <c r="D387" s="25" t="s">
        <v>80</v>
      </c>
      <c r="E387" s="24">
        <v>43405</v>
      </c>
      <c r="F387" s="25" t="s">
        <v>45</v>
      </c>
      <c r="G387" s="25" t="s">
        <v>50</v>
      </c>
      <c r="H387" s="24">
        <v>44945</v>
      </c>
      <c r="I387" s="101">
        <v>0.38442129629629629</v>
      </c>
      <c r="J387" s="24">
        <v>44945</v>
      </c>
      <c r="K387" s="101">
        <v>0.39006944444444441</v>
      </c>
      <c r="L387" s="25">
        <v>488</v>
      </c>
      <c r="M387" s="26">
        <f>Causas[[#This Row],[parada_duracion]]/60</f>
        <v>8.1333333333333329</v>
      </c>
      <c r="N387" s="18" t="s">
        <v>47</v>
      </c>
      <c r="O387" s="19" t="s">
        <v>47</v>
      </c>
      <c r="P387" s="16">
        <f>WEEKNUM(Causas[[#This Row],[resolucion_fecha]],16)</f>
        <v>3</v>
      </c>
      <c r="Q387" s="16" t="str">
        <f>TEXT(Causas[[#This Row],[resolucion_fecha]],"MMMM")</f>
        <v>enero</v>
      </c>
      <c r="R387" s="16" t="str">
        <f t="shared" si="6"/>
        <v>M</v>
      </c>
      <c r="S387" s="16"/>
      <c r="T387" s="18" t="s">
        <v>47</v>
      </c>
      <c r="U387" s="16"/>
      <c r="V387" s="16"/>
      <c r="W387" s="16"/>
    </row>
    <row r="388" spans="1:23" customFormat="1" hidden="1" x14ac:dyDescent="0.25">
      <c r="A388" s="25">
        <v>134933</v>
      </c>
      <c r="B388" s="25" t="s">
        <v>86</v>
      </c>
      <c r="C388" s="25" t="s">
        <v>43</v>
      </c>
      <c r="D388" s="25" t="s">
        <v>55</v>
      </c>
      <c r="E388" s="24">
        <v>43881</v>
      </c>
      <c r="F388" s="25" t="s">
        <v>56</v>
      </c>
      <c r="G388" s="25" t="s">
        <v>50</v>
      </c>
      <c r="H388" s="24">
        <v>44945</v>
      </c>
      <c r="I388" s="101">
        <v>0.42773148148148149</v>
      </c>
      <c r="J388" s="24">
        <v>44945</v>
      </c>
      <c r="K388" s="101">
        <v>0.47447916666666662</v>
      </c>
      <c r="L388" s="25">
        <v>4039</v>
      </c>
      <c r="M388" s="26">
        <f>Causas[[#This Row],[parada_duracion]]/60</f>
        <v>67.316666666666663</v>
      </c>
      <c r="N388" s="19" t="s">
        <v>57</v>
      </c>
      <c r="O388" s="16" t="s">
        <v>52</v>
      </c>
      <c r="P388" s="16">
        <f>WEEKNUM(Causas[[#This Row],[resolucion_fecha]],16)</f>
        <v>3</v>
      </c>
      <c r="Q388" s="16" t="str">
        <f>TEXT(Causas[[#This Row],[resolucion_fecha]],"MMMM")</f>
        <v>enero</v>
      </c>
      <c r="R388" s="16" t="str">
        <f t="shared" si="6"/>
        <v>M</v>
      </c>
      <c r="S388" s="16"/>
      <c r="T388" s="16" t="s">
        <v>53</v>
      </c>
      <c r="U388" s="16"/>
      <c r="V388" s="16"/>
      <c r="W388" s="16"/>
    </row>
    <row r="389" spans="1:23" customFormat="1" hidden="1" x14ac:dyDescent="0.25">
      <c r="A389" s="25">
        <v>134936</v>
      </c>
      <c r="B389" s="25" t="s">
        <v>66</v>
      </c>
      <c r="C389" s="25" t="s">
        <v>43</v>
      </c>
      <c r="D389" s="25" t="s">
        <v>102</v>
      </c>
      <c r="E389" s="24">
        <v>43746</v>
      </c>
      <c r="F389" s="25" t="s">
        <v>56</v>
      </c>
      <c r="G389" s="25" t="s">
        <v>46</v>
      </c>
      <c r="H389" s="24">
        <v>44945</v>
      </c>
      <c r="I389" s="101">
        <v>0.43784722222222222</v>
      </c>
      <c r="J389" s="24">
        <v>44945</v>
      </c>
      <c r="K389" s="101">
        <v>0.44532407407407404</v>
      </c>
      <c r="L389" s="25">
        <v>646</v>
      </c>
      <c r="M389" s="26">
        <f>Causas[[#This Row],[parada_duracion]]/60</f>
        <v>10.766666666666667</v>
      </c>
      <c r="N389" s="18" t="s">
        <v>62</v>
      </c>
      <c r="O389" s="16" t="s">
        <v>52</v>
      </c>
      <c r="P389" s="16">
        <f>WEEKNUM(Causas[[#This Row],[resolucion_fecha]],16)</f>
        <v>3</v>
      </c>
      <c r="Q389" s="16" t="str">
        <f>TEXT(Causas[[#This Row],[resolucion_fecha]],"MMMM")</f>
        <v>enero</v>
      </c>
      <c r="R389" s="16" t="str">
        <f t="shared" si="6"/>
        <v>M</v>
      </c>
      <c r="S389" s="16"/>
      <c r="T389" s="16" t="s">
        <v>53</v>
      </c>
      <c r="U389" s="16"/>
      <c r="V389" s="16"/>
      <c r="W389" s="16"/>
    </row>
    <row r="390" spans="1:23" customFormat="1" hidden="1" x14ac:dyDescent="0.25">
      <c r="A390" s="25">
        <v>134938</v>
      </c>
      <c r="B390" s="25" t="s">
        <v>66</v>
      </c>
      <c r="C390" s="25" t="s">
        <v>43</v>
      </c>
      <c r="D390" s="25" t="s">
        <v>102</v>
      </c>
      <c r="E390" s="24">
        <v>43746</v>
      </c>
      <c r="F390" s="25" t="s">
        <v>56</v>
      </c>
      <c r="G390" s="25" t="s">
        <v>50</v>
      </c>
      <c r="H390" s="24">
        <v>44945</v>
      </c>
      <c r="I390" s="101">
        <v>0.44543981481481482</v>
      </c>
      <c r="J390" s="24">
        <v>44945</v>
      </c>
      <c r="K390" s="101">
        <v>0.51042824074074067</v>
      </c>
      <c r="L390" s="25">
        <v>5615</v>
      </c>
      <c r="M390" s="26">
        <f>Causas[[#This Row],[parada_duracion]]/60</f>
        <v>93.583333333333329</v>
      </c>
      <c r="N390" s="19" t="s">
        <v>62</v>
      </c>
      <c r="O390" s="16" t="s">
        <v>52</v>
      </c>
      <c r="P390" s="16">
        <f>WEEKNUM(Causas[[#This Row],[resolucion_fecha]],16)</f>
        <v>3</v>
      </c>
      <c r="Q390" s="16" t="str">
        <f>TEXT(Causas[[#This Row],[resolucion_fecha]],"MMMM")</f>
        <v>enero</v>
      </c>
      <c r="R390" s="16" t="str">
        <f t="shared" si="6"/>
        <v>M</v>
      </c>
      <c r="S390" s="16"/>
      <c r="T390" s="16" t="s">
        <v>53</v>
      </c>
      <c r="U390" s="16"/>
      <c r="V390" s="16"/>
      <c r="W390" s="16"/>
    </row>
    <row r="391" spans="1:23" customFormat="1" hidden="1" x14ac:dyDescent="0.25">
      <c r="A391" s="96">
        <v>134943</v>
      </c>
      <c r="B391" s="96" t="s">
        <v>42</v>
      </c>
      <c r="C391" s="96" t="s">
        <v>43</v>
      </c>
      <c r="D391" s="96" t="s">
        <v>164</v>
      </c>
      <c r="E391" s="97">
        <v>43405</v>
      </c>
      <c r="F391" s="96" t="s">
        <v>45</v>
      </c>
      <c r="G391" s="96" t="s">
        <v>46</v>
      </c>
      <c r="H391" s="97">
        <v>44945</v>
      </c>
      <c r="I391" s="23">
        <v>0.46579861111111115</v>
      </c>
      <c r="J391" s="97">
        <v>44945</v>
      </c>
      <c r="K391" s="23">
        <v>0.47478009259259263</v>
      </c>
      <c r="L391" s="96">
        <v>776</v>
      </c>
      <c r="M391" s="98">
        <f>Causas[[#This Row],[parada_duracion]]/60</f>
        <v>12.933333333333334</v>
      </c>
      <c r="N391" s="18" t="s">
        <v>266</v>
      </c>
      <c r="O391" s="99" t="s">
        <v>52</v>
      </c>
      <c r="P391" s="99">
        <f>WEEKNUM(Causas[[#This Row],[resolucion_fecha]],16)</f>
        <v>3</v>
      </c>
      <c r="Q391" s="99" t="str">
        <f>TEXT(Causas[[#This Row],[resolucion_fecha]],"MMMM")</f>
        <v>enero</v>
      </c>
      <c r="R391" s="99" t="str">
        <f t="shared" si="6"/>
        <v>M</v>
      </c>
      <c r="S391" s="99"/>
      <c r="T391" s="99" t="s">
        <v>53</v>
      </c>
      <c r="U391" s="16"/>
      <c r="V391" s="99"/>
      <c r="W391" s="99"/>
    </row>
    <row r="392" spans="1:23" customFormat="1" hidden="1" x14ac:dyDescent="0.25">
      <c r="A392" s="96">
        <v>134944</v>
      </c>
      <c r="B392" s="96" t="s">
        <v>61</v>
      </c>
      <c r="C392" s="96" t="s">
        <v>43</v>
      </c>
      <c r="D392" s="96" t="s">
        <v>55</v>
      </c>
      <c r="E392" s="97">
        <v>43881</v>
      </c>
      <c r="F392" s="96" t="s">
        <v>56</v>
      </c>
      <c r="G392" s="96" t="s">
        <v>46</v>
      </c>
      <c r="H392" s="97">
        <v>44945</v>
      </c>
      <c r="I392" s="23">
        <v>0.47454861111111107</v>
      </c>
      <c r="J392" s="97">
        <v>44945</v>
      </c>
      <c r="K392" s="23">
        <v>0.61697916666666663</v>
      </c>
      <c r="L392" s="96">
        <v>12306</v>
      </c>
      <c r="M392" s="98">
        <f>Causas[[#This Row],[parada_duracion]]/60</f>
        <v>205.1</v>
      </c>
      <c r="N392" s="19" t="s">
        <v>262</v>
      </c>
      <c r="O392" s="99" t="s">
        <v>52</v>
      </c>
      <c r="P392" s="99">
        <f>WEEKNUM(Causas[[#This Row],[resolucion_fecha]],16)</f>
        <v>3</v>
      </c>
      <c r="Q392" s="99" t="str">
        <f>TEXT(Causas[[#This Row],[resolucion_fecha]],"MMMM")</f>
        <v>enero</v>
      </c>
      <c r="R392" s="99" t="str">
        <f t="shared" si="6"/>
        <v>M</v>
      </c>
      <c r="S392" s="99"/>
      <c r="T392" s="99" t="s">
        <v>53</v>
      </c>
      <c r="U392" s="100"/>
      <c r="V392" s="99"/>
      <c r="W392" s="99"/>
    </row>
    <row r="393" spans="1:23" customFormat="1" hidden="1" x14ac:dyDescent="0.25">
      <c r="A393" s="25">
        <v>134945</v>
      </c>
      <c r="B393" s="25" t="s">
        <v>42</v>
      </c>
      <c r="C393" s="25" t="s">
        <v>43</v>
      </c>
      <c r="D393" s="25" t="s">
        <v>164</v>
      </c>
      <c r="E393" s="24">
        <v>43405</v>
      </c>
      <c r="F393" s="25" t="s">
        <v>45</v>
      </c>
      <c r="G393" s="25" t="s">
        <v>46</v>
      </c>
      <c r="H393" s="24">
        <v>44945</v>
      </c>
      <c r="I393" s="101">
        <v>0.48052083333333334</v>
      </c>
      <c r="J393" s="24">
        <v>44945</v>
      </c>
      <c r="K393" s="101">
        <v>0.49585648148148148</v>
      </c>
      <c r="L393" s="25">
        <v>1325</v>
      </c>
      <c r="M393" s="26">
        <f>Causas[[#This Row],[parada_duracion]]/60</f>
        <v>22.083333333333332</v>
      </c>
      <c r="N393" s="19" t="s">
        <v>267</v>
      </c>
      <c r="O393" s="16" t="s">
        <v>52</v>
      </c>
      <c r="P393" s="16">
        <f>WEEKNUM(Causas[[#This Row],[resolucion_fecha]],16)</f>
        <v>3</v>
      </c>
      <c r="Q393" s="16" t="str">
        <f>TEXT(Causas[[#This Row],[resolucion_fecha]],"MMMM")</f>
        <v>enero</v>
      </c>
      <c r="R393" s="16" t="str">
        <f t="shared" si="6"/>
        <v>M</v>
      </c>
      <c r="S393" s="16"/>
      <c r="T393" s="16" t="s">
        <v>53</v>
      </c>
      <c r="U393" s="100"/>
      <c r="V393" s="16"/>
      <c r="W393" s="16"/>
    </row>
    <row r="394" spans="1:23" customFormat="1" x14ac:dyDescent="0.25">
      <c r="A394" s="25">
        <v>134960</v>
      </c>
      <c r="B394" s="25" t="s">
        <v>101</v>
      </c>
      <c r="C394" s="25" t="s">
        <v>43</v>
      </c>
      <c r="D394" s="25" t="s">
        <v>67</v>
      </c>
      <c r="E394" s="24">
        <v>43405</v>
      </c>
      <c r="F394" s="25" t="s">
        <v>45</v>
      </c>
      <c r="G394" s="25" t="s">
        <v>46</v>
      </c>
      <c r="H394" s="24">
        <v>44945</v>
      </c>
      <c r="I394" s="101">
        <v>0.61041666666666672</v>
      </c>
      <c r="J394" s="24">
        <v>44945</v>
      </c>
      <c r="K394" s="101">
        <v>0.61587962962962961</v>
      </c>
      <c r="L394" s="25">
        <v>472</v>
      </c>
      <c r="M394" s="26">
        <f>Causas[[#This Row],[parada_duracion]]/60</f>
        <v>7.8666666666666663</v>
      </c>
      <c r="N394" s="18" t="s">
        <v>47</v>
      </c>
      <c r="O394" s="19" t="s">
        <v>47</v>
      </c>
      <c r="P394" s="16">
        <f>WEEKNUM(Causas[[#This Row],[resolucion_fecha]],16)</f>
        <v>3</v>
      </c>
      <c r="Q394" s="16" t="str">
        <f>TEXT(Causas[[#This Row],[resolucion_fecha]],"MMMM")</f>
        <v>enero</v>
      </c>
      <c r="R394" s="16" t="str">
        <f t="shared" si="6"/>
        <v>T</v>
      </c>
      <c r="S394" s="16"/>
      <c r="T394" s="18" t="s">
        <v>47</v>
      </c>
      <c r="U394" s="16"/>
      <c r="V394" s="16"/>
      <c r="W394" s="16"/>
    </row>
    <row r="395" spans="1:23" customFormat="1" hidden="1" x14ac:dyDescent="0.25">
      <c r="A395" s="25">
        <v>134970</v>
      </c>
      <c r="B395" s="25" t="s">
        <v>66</v>
      </c>
      <c r="C395" s="25" t="s">
        <v>43</v>
      </c>
      <c r="D395" s="25" t="s">
        <v>68</v>
      </c>
      <c r="E395" s="24">
        <v>43405</v>
      </c>
      <c r="F395" s="25" t="s">
        <v>45</v>
      </c>
      <c r="G395" s="25" t="s">
        <v>50</v>
      </c>
      <c r="H395" s="24">
        <v>44945</v>
      </c>
      <c r="I395" s="101">
        <v>0.65467592592592594</v>
      </c>
      <c r="J395" s="24">
        <v>44945</v>
      </c>
      <c r="K395" s="101">
        <v>0.66162037037037036</v>
      </c>
      <c r="L395" s="25">
        <v>600</v>
      </c>
      <c r="M395" s="26">
        <f>Causas[[#This Row],[parada_duracion]]/60</f>
        <v>10</v>
      </c>
      <c r="N395" s="18" t="s">
        <v>47</v>
      </c>
      <c r="O395" s="19" t="s">
        <v>47</v>
      </c>
      <c r="P395" s="16">
        <f>WEEKNUM(Causas[[#This Row],[resolucion_fecha]],16)</f>
        <v>3</v>
      </c>
      <c r="Q395" s="16" t="str">
        <f>TEXT(Causas[[#This Row],[resolucion_fecha]],"MMMM")</f>
        <v>enero</v>
      </c>
      <c r="R395" s="16" t="str">
        <f t="shared" si="6"/>
        <v>T</v>
      </c>
      <c r="S395" s="16"/>
      <c r="T395" s="18" t="s">
        <v>47</v>
      </c>
      <c r="U395" s="16"/>
      <c r="V395" s="16"/>
      <c r="W395" s="16"/>
    </row>
    <row r="396" spans="1:23" customFormat="1" hidden="1" x14ac:dyDescent="0.25">
      <c r="A396" s="96">
        <v>134972</v>
      </c>
      <c r="B396" s="96" t="s">
        <v>197</v>
      </c>
      <c r="C396" s="96" t="s">
        <v>43</v>
      </c>
      <c r="D396" s="96" t="s">
        <v>90</v>
      </c>
      <c r="E396" s="97">
        <v>43405</v>
      </c>
      <c r="F396" s="96" t="s">
        <v>45</v>
      </c>
      <c r="G396" s="96" t="s">
        <v>46</v>
      </c>
      <c r="H396" s="97">
        <v>44945</v>
      </c>
      <c r="I396" s="23">
        <v>0.67200231481481476</v>
      </c>
      <c r="J396" s="97">
        <v>44945</v>
      </c>
      <c r="K396" s="23">
        <v>0.76538194444444441</v>
      </c>
      <c r="L396" s="96">
        <v>8068</v>
      </c>
      <c r="M396" s="98">
        <f>Causas[[#This Row],[parada_duracion]]/60</f>
        <v>134.46666666666667</v>
      </c>
      <c r="N396" s="18" t="s">
        <v>268</v>
      </c>
      <c r="O396" s="99" t="s">
        <v>52</v>
      </c>
      <c r="P396" s="99">
        <f>WEEKNUM(Causas[[#This Row],[resolucion_fecha]],16)</f>
        <v>3</v>
      </c>
      <c r="Q396" s="99" t="str">
        <f>TEXT(Causas[[#This Row],[resolucion_fecha]],"MMMM")</f>
        <v>enero</v>
      </c>
      <c r="R396" s="99" t="str">
        <f t="shared" si="6"/>
        <v>T</v>
      </c>
      <c r="S396" s="99"/>
      <c r="T396" s="99" t="s">
        <v>53</v>
      </c>
      <c r="U396" s="16"/>
      <c r="V396" s="99"/>
      <c r="W396" s="99"/>
    </row>
    <row r="397" spans="1:23" customFormat="1" hidden="1" x14ac:dyDescent="0.25">
      <c r="A397" s="96">
        <v>134973</v>
      </c>
      <c r="B397" s="96" t="s">
        <v>101</v>
      </c>
      <c r="C397" s="96" t="s">
        <v>43</v>
      </c>
      <c r="D397" s="96" t="s">
        <v>102</v>
      </c>
      <c r="E397" s="97">
        <v>43405</v>
      </c>
      <c r="F397" s="96" t="s">
        <v>45</v>
      </c>
      <c r="G397" s="96" t="s">
        <v>50</v>
      </c>
      <c r="H397" s="97">
        <v>44945</v>
      </c>
      <c r="I397" s="23">
        <v>0.69274305555555549</v>
      </c>
      <c r="J397" s="97">
        <v>44945</v>
      </c>
      <c r="K397" s="23">
        <v>0.69645833333333329</v>
      </c>
      <c r="L397" s="96">
        <v>321</v>
      </c>
      <c r="M397" s="98">
        <f>Causas[[#This Row],[parada_duracion]]/60</f>
        <v>5.35</v>
      </c>
      <c r="N397" s="18" t="s">
        <v>47</v>
      </c>
      <c r="O397" s="19" t="s">
        <v>47</v>
      </c>
      <c r="P397" s="99">
        <f>WEEKNUM(Causas[[#This Row],[resolucion_fecha]],16)</f>
        <v>3</v>
      </c>
      <c r="Q397" s="99" t="str">
        <f>TEXT(Causas[[#This Row],[resolucion_fecha]],"MMMM")</f>
        <v>enero</v>
      </c>
      <c r="R397" s="99" t="str">
        <f t="shared" si="6"/>
        <v>T</v>
      </c>
      <c r="S397" s="99"/>
      <c r="T397" s="18" t="s">
        <v>47</v>
      </c>
      <c r="U397" s="100"/>
      <c r="V397" s="99"/>
      <c r="W397" s="99"/>
    </row>
    <row r="398" spans="1:23" customFormat="1" hidden="1" x14ac:dyDescent="0.25">
      <c r="A398" s="96">
        <v>134974</v>
      </c>
      <c r="B398" s="96" t="s">
        <v>116</v>
      </c>
      <c r="C398" s="96" t="s">
        <v>43</v>
      </c>
      <c r="D398" s="96" t="s">
        <v>59</v>
      </c>
      <c r="E398" s="97">
        <v>44930</v>
      </c>
      <c r="F398" s="96" t="s">
        <v>124</v>
      </c>
      <c r="G398" s="96" t="s">
        <v>50</v>
      </c>
      <c r="H398" s="97">
        <v>44945</v>
      </c>
      <c r="I398" s="23">
        <v>0.69391203703703708</v>
      </c>
      <c r="J398" s="97">
        <v>44945</v>
      </c>
      <c r="K398" s="23">
        <v>0.77587962962962964</v>
      </c>
      <c r="L398" s="96">
        <v>7082</v>
      </c>
      <c r="M398" s="98">
        <f>Causas[[#This Row],[parada_duracion]]/60</f>
        <v>118.03333333333333</v>
      </c>
      <c r="N398" s="18" t="s">
        <v>49</v>
      </c>
      <c r="O398" s="19" t="s">
        <v>49</v>
      </c>
      <c r="P398" s="99">
        <f>WEEKNUM(Causas[[#This Row],[resolucion_fecha]],16)</f>
        <v>3</v>
      </c>
      <c r="Q398" s="99" t="str">
        <f>TEXT(Causas[[#This Row],[resolucion_fecha]],"MMMM")</f>
        <v>enero</v>
      </c>
      <c r="R398" s="99" t="str">
        <f t="shared" si="6"/>
        <v>T</v>
      </c>
      <c r="S398" s="19" t="s">
        <v>49</v>
      </c>
      <c r="T398" s="19" t="s">
        <v>49</v>
      </c>
      <c r="U398" s="19" t="s">
        <v>49</v>
      </c>
      <c r="V398" s="19" t="s">
        <v>49</v>
      </c>
      <c r="W398" s="19" t="s">
        <v>49</v>
      </c>
    </row>
    <row r="399" spans="1:23" customFormat="1" hidden="1" x14ac:dyDescent="0.25">
      <c r="A399" s="25">
        <v>134975</v>
      </c>
      <c r="B399" s="25" t="s">
        <v>66</v>
      </c>
      <c r="C399" s="25" t="s">
        <v>43</v>
      </c>
      <c r="D399" s="25" t="s">
        <v>102</v>
      </c>
      <c r="E399" s="24">
        <v>43746</v>
      </c>
      <c r="F399" s="25" t="s">
        <v>56</v>
      </c>
      <c r="G399" s="25" t="s">
        <v>50</v>
      </c>
      <c r="H399" s="24">
        <v>44945</v>
      </c>
      <c r="I399" s="101">
        <v>0.69652777777777775</v>
      </c>
      <c r="J399" s="24">
        <v>44945</v>
      </c>
      <c r="K399" s="101">
        <v>0.72074074074074079</v>
      </c>
      <c r="L399" s="25">
        <v>2092</v>
      </c>
      <c r="M399" s="26">
        <f>Causas[[#This Row],[parada_duracion]]/60</f>
        <v>34.866666666666667</v>
      </c>
      <c r="N399" s="19" t="s">
        <v>269</v>
      </c>
      <c r="O399" s="16" t="s">
        <v>72</v>
      </c>
      <c r="P399" s="16">
        <f>WEEKNUM(Causas[[#This Row],[resolucion_fecha]],16)</f>
        <v>3</v>
      </c>
      <c r="Q399" s="16" t="str">
        <f>TEXT(Causas[[#This Row],[resolucion_fecha]],"MMMM")</f>
        <v>enero</v>
      </c>
      <c r="R399" s="16" t="str">
        <f t="shared" si="6"/>
        <v>T</v>
      </c>
      <c r="S399" s="16"/>
      <c r="T399" s="16" t="s">
        <v>73</v>
      </c>
      <c r="U399" s="100"/>
      <c r="V399" s="16"/>
      <c r="W399" s="16"/>
    </row>
    <row r="400" spans="1:23" customFormat="1" hidden="1" x14ac:dyDescent="0.25">
      <c r="A400" s="96">
        <v>134977</v>
      </c>
      <c r="B400" s="96" t="s">
        <v>42</v>
      </c>
      <c r="C400" s="96" t="s">
        <v>43</v>
      </c>
      <c r="D400" s="96" t="s">
        <v>44</v>
      </c>
      <c r="E400" s="97">
        <v>43405</v>
      </c>
      <c r="F400" s="96" t="s">
        <v>45</v>
      </c>
      <c r="G400" s="96" t="s">
        <v>46</v>
      </c>
      <c r="H400" s="97">
        <v>44945</v>
      </c>
      <c r="I400" s="23">
        <v>0.74351851851851858</v>
      </c>
      <c r="J400" s="97">
        <v>44945</v>
      </c>
      <c r="K400" s="23">
        <v>0.74685185185185177</v>
      </c>
      <c r="L400" s="96">
        <v>288</v>
      </c>
      <c r="M400" s="98">
        <f>Causas[[#This Row],[parada_duracion]]/60</f>
        <v>4.8</v>
      </c>
      <c r="N400" s="18" t="s">
        <v>47</v>
      </c>
      <c r="O400" s="19" t="s">
        <v>47</v>
      </c>
      <c r="P400" s="99">
        <f>WEEKNUM(Causas[[#This Row],[resolucion_fecha]],16)</f>
        <v>3</v>
      </c>
      <c r="Q400" s="99" t="str">
        <f>TEXT(Causas[[#This Row],[resolucion_fecha]],"MMMM")</f>
        <v>enero</v>
      </c>
      <c r="R400" s="99" t="str">
        <f t="shared" si="6"/>
        <v>T</v>
      </c>
      <c r="S400" s="99"/>
      <c r="T400" s="18" t="s">
        <v>47</v>
      </c>
      <c r="U400" s="16"/>
      <c r="V400" s="99"/>
      <c r="W400" s="99"/>
    </row>
    <row r="401" spans="1:23" customFormat="1" hidden="1" x14ac:dyDescent="0.25">
      <c r="A401" s="25">
        <v>134978</v>
      </c>
      <c r="B401" s="25" t="s">
        <v>66</v>
      </c>
      <c r="C401" s="25" t="s">
        <v>43</v>
      </c>
      <c r="D401" s="25" t="s">
        <v>102</v>
      </c>
      <c r="E401" s="24">
        <v>43746</v>
      </c>
      <c r="F401" s="25" t="s">
        <v>56</v>
      </c>
      <c r="G401" s="25" t="s">
        <v>46</v>
      </c>
      <c r="H401" s="24">
        <v>44945</v>
      </c>
      <c r="I401" s="101">
        <v>0.7457407407407407</v>
      </c>
      <c r="J401" s="24">
        <v>44945</v>
      </c>
      <c r="K401" s="101">
        <v>0.75366898148148154</v>
      </c>
      <c r="L401" s="25">
        <v>685</v>
      </c>
      <c r="M401" s="26">
        <f>Causas[[#This Row],[parada_duracion]]/60</f>
        <v>11.416666666666666</v>
      </c>
      <c r="N401" s="19" t="s">
        <v>270</v>
      </c>
      <c r="O401" s="16" t="s">
        <v>52</v>
      </c>
      <c r="P401" s="16">
        <f>WEEKNUM(Causas[[#This Row],[resolucion_fecha]],16)</f>
        <v>3</v>
      </c>
      <c r="Q401" s="16" t="str">
        <f>TEXT(Causas[[#This Row],[resolucion_fecha]],"MMMM")</f>
        <v>enero</v>
      </c>
      <c r="R401" s="16" t="str">
        <f t="shared" si="6"/>
        <v>T</v>
      </c>
      <c r="S401" s="16"/>
      <c r="T401" s="99" t="s">
        <v>53</v>
      </c>
      <c r="U401" s="100"/>
      <c r="V401" s="16"/>
      <c r="W401" s="16"/>
    </row>
    <row r="402" spans="1:23" customFormat="1" hidden="1" x14ac:dyDescent="0.25">
      <c r="A402" s="25">
        <v>134983</v>
      </c>
      <c r="B402" s="25" t="s">
        <v>116</v>
      </c>
      <c r="C402" s="25" t="s">
        <v>43</v>
      </c>
      <c r="D402" s="25" t="s">
        <v>166</v>
      </c>
      <c r="E402" s="24">
        <v>43405</v>
      </c>
      <c r="F402" s="25" t="s">
        <v>45</v>
      </c>
      <c r="G402" s="25" t="s">
        <v>46</v>
      </c>
      <c r="H402" s="24">
        <v>44945</v>
      </c>
      <c r="I402" s="101">
        <v>0.77719907407407407</v>
      </c>
      <c r="J402" s="24">
        <v>44945</v>
      </c>
      <c r="K402" s="101">
        <v>0.7798842592592593</v>
      </c>
      <c r="L402" s="25">
        <v>232</v>
      </c>
      <c r="M402" s="26">
        <f>Causas[[#This Row],[parada_duracion]]/60</f>
        <v>3.8666666666666667</v>
      </c>
      <c r="N402" s="18" t="s">
        <v>47</v>
      </c>
      <c r="O402" s="19" t="s">
        <v>47</v>
      </c>
      <c r="P402" s="16">
        <f>WEEKNUM(Causas[[#This Row],[resolucion_fecha]],16)</f>
        <v>3</v>
      </c>
      <c r="Q402" s="16" t="str">
        <f>TEXT(Causas[[#This Row],[resolucion_fecha]],"MMMM")</f>
        <v>enero</v>
      </c>
      <c r="R402" s="16" t="str">
        <f t="shared" si="6"/>
        <v>T</v>
      </c>
      <c r="S402" s="16"/>
      <c r="T402" s="18" t="s">
        <v>47</v>
      </c>
      <c r="U402" s="16"/>
      <c r="V402" s="16"/>
      <c r="W402" s="16"/>
    </row>
    <row r="403" spans="1:23" customFormat="1" hidden="1" x14ac:dyDescent="0.25">
      <c r="A403" s="96">
        <v>134985</v>
      </c>
      <c r="B403" s="96" t="s">
        <v>130</v>
      </c>
      <c r="C403" s="96" t="s">
        <v>43</v>
      </c>
      <c r="D403" s="96" t="s">
        <v>68</v>
      </c>
      <c r="E403" s="97">
        <v>43405</v>
      </c>
      <c r="F403" s="96" t="s">
        <v>45</v>
      </c>
      <c r="G403" s="96" t="s">
        <v>50</v>
      </c>
      <c r="H403" s="97">
        <v>44945</v>
      </c>
      <c r="I403" s="23">
        <v>0.78053240740740737</v>
      </c>
      <c r="J403" s="97">
        <v>44945</v>
      </c>
      <c r="K403" s="23">
        <v>0.81288194444444439</v>
      </c>
      <c r="L403" s="96">
        <v>2795</v>
      </c>
      <c r="M403" s="98">
        <f>Causas[[#This Row],[parada_duracion]]/60</f>
        <v>46.583333333333336</v>
      </c>
      <c r="N403" s="18" t="s">
        <v>49</v>
      </c>
      <c r="O403" s="19" t="s">
        <v>49</v>
      </c>
      <c r="P403" s="99">
        <f>WEEKNUM(Causas[[#This Row],[resolucion_fecha]],16)</f>
        <v>3</v>
      </c>
      <c r="Q403" s="99" t="str">
        <f>TEXT(Causas[[#This Row],[resolucion_fecha]],"MMMM")</f>
        <v>enero</v>
      </c>
      <c r="R403" s="99" t="str">
        <f t="shared" si="6"/>
        <v>T</v>
      </c>
      <c r="S403" s="19" t="s">
        <v>49</v>
      </c>
      <c r="T403" s="19" t="s">
        <v>49</v>
      </c>
      <c r="U403" s="19" t="s">
        <v>49</v>
      </c>
      <c r="V403" s="19" t="s">
        <v>49</v>
      </c>
      <c r="W403" s="19" t="s">
        <v>49</v>
      </c>
    </row>
    <row r="404" spans="1:23" customFormat="1" hidden="1" x14ac:dyDescent="0.25">
      <c r="A404" s="25">
        <v>134986</v>
      </c>
      <c r="B404" s="25" t="s">
        <v>42</v>
      </c>
      <c r="C404" s="25" t="s">
        <v>43</v>
      </c>
      <c r="D404" s="25" t="s">
        <v>55</v>
      </c>
      <c r="E404" s="24">
        <v>43405</v>
      </c>
      <c r="F404" s="25" t="s">
        <v>45</v>
      </c>
      <c r="G404" s="25" t="s">
        <v>46</v>
      </c>
      <c r="H404" s="24">
        <v>44945</v>
      </c>
      <c r="I404" s="101">
        <v>0.78189814814814806</v>
      </c>
      <c r="J404" s="24">
        <v>44945</v>
      </c>
      <c r="K404" s="101">
        <v>0.78849537037037043</v>
      </c>
      <c r="L404" s="25">
        <v>570</v>
      </c>
      <c r="M404" s="26">
        <f>Causas[[#This Row],[parada_duracion]]/60</f>
        <v>9.5</v>
      </c>
      <c r="N404" s="18" t="s">
        <v>47</v>
      </c>
      <c r="O404" s="19" t="s">
        <v>47</v>
      </c>
      <c r="P404" s="16">
        <f>WEEKNUM(Causas[[#This Row],[resolucion_fecha]],16)</f>
        <v>3</v>
      </c>
      <c r="Q404" s="16" t="str">
        <f>TEXT(Causas[[#This Row],[resolucion_fecha]],"MMMM")</f>
        <v>enero</v>
      </c>
      <c r="R404" s="16" t="str">
        <f t="shared" si="6"/>
        <v>T</v>
      </c>
      <c r="S404" s="16"/>
      <c r="T404" s="18" t="s">
        <v>47</v>
      </c>
      <c r="U404" s="100"/>
      <c r="V404" s="16"/>
      <c r="W404" s="16"/>
    </row>
    <row r="405" spans="1:23" customFormat="1" hidden="1" x14ac:dyDescent="0.25">
      <c r="A405" s="25">
        <v>134991</v>
      </c>
      <c r="B405" s="25" t="s">
        <v>66</v>
      </c>
      <c r="C405" s="25" t="s">
        <v>43</v>
      </c>
      <c r="D405" s="25" t="s">
        <v>82</v>
      </c>
      <c r="E405" s="24">
        <v>43405</v>
      </c>
      <c r="F405" s="25" t="s">
        <v>45</v>
      </c>
      <c r="G405" s="25" t="s">
        <v>46</v>
      </c>
      <c r="H405" s="24">
        <v>44945</v>
      </c>
      <c r="I405" s="101">
        <v>0.80230324074074078</v>
      </c>
      <c r="J405" s="24">
        <v>44945</v>
      </c>
      <c r="K405" s="101">
        <v>0.82476851851851851</v>
      </c>
      <c r="L405" s="25">
        <v>1941</v>
      </c>
      <c r="M405" s="26">
        <f>Causas[[#This Row],[parada_duracion]]/60</f>
        <v>32.35</v>
      </c>
      <c r="N405" s="19" t="s">
        <v>62</v>
      </c>
      <c r="O405" s="16" t="s">
        <v>52</v>
      </c>
      <c r="P405" s="16">
        <f>WEEKNUM(Causas[[#This Row],[resolucion_fecha]],16)</f>
        <v>3</v>
      </c>
      <c r="Q405" s="16" t="str">
        <f>TEXT(Causas[[#This Row],[resolucion_fecha]],"MMMM")</f>
        <v>enero</v>
      </c>
      <c r="R405" s="16" t="str">
        <f t="shared" si="6"/>
        <v>T</v>
      </c>
      <c r="S405" s="16"/>
      <c r="T405" s="16" t="s">
        <v>53</v>
      </c>
      <c r="U405" s="16"/>
      <c r="V405" s="16"/>
      <c r="W405" s="16"/>
    </row>
    <row r="406" spans="1:23" customFormat="1" hidden="1" x14ac:dyDescent="0.25">
      <c r="A406" s="25">
        <v>134993</v>
      </c>
      <c r="B406" s="25" t="s">
        <v>54</v>
      </c>
      <c r="C406" s="25" t="s">
        <v>43</v>
      </c>
      <c r="D406" s="25" t="s">
        <v>55</v>
      </c>
      <c r="E406" s="24">
        <v>44120</v>
      </c>
      <c r="F406" s="25" t="s">
        <v>56</v>
      </c>
      <c r="G406" s="25" t="s">
        <v>50</v>
      </c>
      <c r="H406" s="24">
        <v>44945</v>
      </c>
      <c r="I406" s="101">
        <v>0.8102893518518518</v>
      </c>
      <c r="J406" s="24">
        <v>44945</v>
      </c>
      <c r="K406" s="101">
        <v>0.88171296296296298</v>
      </c>
      <c r="L406" s="25">
        <v>6171</v>
      </c>
      <c r="M406" s="26">
        <f>Causas[[#This Row],[parada_duracion]]/60</f>
        <v>102.85</v>
      </c>
      <c r="N406" s="19" t="s">
        <v>271</v>
      </c>
      <c r="O406" s="16" t="s">
        <v>52</v>
      </c>
      <c r="P406" s="16">
        <f>WEEKNUM(Causas[[#This Row],[resolucion_fecha]],16)</f>
        <v>3</v>
      </c>
      <c r="Q406" s="16" t="str">
        <f>TEXT(Causas[[#This Row],[resolucion_fecha]],"MMMM")</f>
        <v>enero</v>
      </c>
      <c r="R406" s="16" t="str">
        <f t="shared" si="6"/>
        <v>T</v>
      </c>
      <c r="S406" s="16"/>
      <c r="T406" s="16" t="s">
        <v>53</v>
      </c>
      <c r="U406" s="16"/>
      <c r="V406" s="16"/>
      <c r="W406" s="16"/>
    </row>
    <row r="407" spans="1:23" customFormat="1" hidden="1" x14ac:dyDescent="0.25">
      <c r="A407" s="96">
        <v>134998</v>
      </c>
      <c r="B407" s="96" t="s">
        <v>42</v>
      </c>
      <c r="C407" s="96" t="s">
        <v>43</v>
      </c>
      <c r="D407" s="96" t="s">
        <v>44</v>
      </c>
      <c r="E407" s="97">
        <v>43405</v>
      </c>
      <c r="F407" s="96" t="s">
        <v>45</v>
      </c>
      <c r="G407" s="96" t="s">
        <v>46</v>
      </c>
      <c r="H407" s="97">
        <v>44945</v>
      </c>
      <c r="I407" s="23">
        <v>0.86692129629629633</v>
      </c>
      <c r="J407" s="97">
        <v>44945</v>
      </c>
      <c r="K407" s="23">
        <v>0.87777777777777777</v>
      </c>
      <c r="L407" s="96">
        <v>938</v>
      </c>
      <c r="M407" s="98">
        <f>Causas[[#This Row],[parada_duracion]]/60</f>
        <v>15.633333333333333</v>
      </c>
      <c r="N407" s="18" t="s">
        <v>272</v>
      </c>
      <c r="O407" s="16" t="s">
        <v>52</v>
      </c>
      <c r="P407" s="99">
        <f>WEEKNUM(Causas[[#This Row],[resolucion_fecha]],16)</f>
        <v>3</v>
      </c>
      <c r="Q407" s="99" t="str">
        <f>TEXT(Causas[[#This Row],[resolucion_fecha]],"MMMM")</f>
        <v>enero</v>
      </c>
      <c r="R407" s="99" t="str">
        <f t="shared" si="6"/>
        <v>T</v>
      </c>
      <c r="S407" s="99"/>
      <c r="T407" s="16" t="s">
        <v>53</v>
      </c>
      <c r="U407" s="16"/>
      <c r="V407" s="99"/>
      <c r="W407" s="99"/>
    </row>
    <row r="408" spans="1:23" customFormat="1" hidden="1" x14ac:dyDescent="0.25">
      <c r="A408" s="25">
        <v>134999</v>
      </c>
      <c r="B408" s="25" t="s">
        <v>66</v>
      </c>
      <c r="C408" s="25" t="s">
        <v>43</v>
      </c>
      <c r="D408" s="25" t="s">
        <v>77</v>
      </c>
      <c r="E408" s="24">
        <v>43405</v>
      </c>
      <c r="F408" s="25" t="s">
        <v>45</v>
      </c>
      <c r="G408" s="25" t="s">
        <v>46</v>
      </c>
      <c r="H408" s="24">
        <v>44945</v>
      </c>
      <c r="I408" s="101">
        <v>0.86922453703703706</v>
      </c>
      <c r="J408" s="24">
        <v>44945</v>
      </c>
      <c r="K408" s="101">
        <v>0.89575231481481488</v>
      </c>
      <c r="L408" s="25">
        <v>2292</v>
      </c>
      <c r="M408" s="26">
        <f>Causas[[#This Row],[parada_duracion]]/60</f>
        <v>38.200000000000003</v>
      </c>
      <c r="N408" s="19" t="s">
        <v>273</v>
      </c>
      <c r="O408" s="16" t="s">
        <v>72</v>
      </c>
      <c r="P408" s="16">
        <f>WEEKNUM(Causas[[#This Row],[resolucion_fecha]],16)</f>
        <v>3</v>
      </c>
      <c r="Q408" s="16" t="str">
        <f>TEXT(Causas[[#This Row],[resolucion_fecha]],"MMMM")</f>
        <v>enero</v>
      </c>
      <c r="R408" s="16" t="str">
        <f t="shared" si="6"/>
        <v>T</v>
      </c>
      <c r="S408" s="16"/>
      <c r="T408" s="16" t="s">
        <v>73</v>
      </c>
      <c r="U408" s="100"/>
      <c r="V408" s="16"/>
      <c r="W408" s="16"/>
    </row>
    <row r="409" spans="1:23" customFormat="1" hidden="1" x14ac:dyDescent="0.25">
      <c r="A409" s="25">
        <v>135005</v>
      </c>
      <c r="B409" s="25" t="s">
        <v>95</v>
      </c>
      <c r="C409" s="25" t="s">
        <v>43</v>
      </c>
      <c r="D409" s="25" t="s">
        <v>96</v>
      </c>
      <c r="E409" s="24">
        <v>43882</v>
      </c>
      <c r="F409" s="25" t="s">
        <v>56</v>
      </c>
      <c r="G409" s="25" t="s">
        <v>50</v>
      </c>
      <c r="H409" s="24">
        <v>44945</v>
      </c>
      <c r="I409" s="101">
        <v>0.89519675925925923</v>
      </c>
      <c r="J409" s="24">
        <v>44945</v>
      </c>
      <c r="K409" s="101">
        <v>0.9119328703703703</v>
      </c>
      <c r="L409" s="25">
        <v>1446</v>
      </c>
      <c r="M409" s="26">
        <f>Causas[[#This Row],[parada_duracion]]/60</f>
        <v>24.1</v>
      </c>
      <c r="N409" s="19" t="s">
        <v>274</v>
      </c>
      <c r="O409" s="16" t="s">
        <v>72</v>
      </c>
      <c r="P409" s="16">
        <f>WEEKNUM(Causas[[#This Row],[resolucion_fecha]],16)</f>
        <v>3</v>
      </c>
      <c r="Q409" s="16" t="str">
        <f>TEXT(Causas[[#This Row],[resolucion_fecha]],"MMMM")</f>
        <v>enero</v>
      </c>
      <c r="R409" s="16" t="str">
        <f t="shared" si="6"/>
        <v>T</v>
      </c>
      <c r="S409" s="16"/>
      <c r="T409" s="16" t="s">
        <v>73</v>
      </c>
      <c r="U409" s="16"/>
      <c r="V409" s="16"/>
      <c r="W409" s="16"/>
    </row>
    <row r="410" spans="1:23" customFormat="1" hidden="1" x14ac:dyDescent="0.25">
      <c r="A410" s="25">
        <v>135011</v>
      </c>
      <c r="B410" s="25" t="s">
        <v>79</v>
      </c>
      <c r="C410" s="25" t="s">
        <v>43</v>
      </c>
      <c r="D410" s="25" t="s">
        <v>105</v>
      </c>
      <c r="E410" s="24">
        <v>43405</v>
      </c>
      <c r="F410" s="25" t="s">
        <v>45</v>
      </c>
      <c r="G410" s="25" t="s">
        <v>50</v>
      </c>
      <c r="H410" s="24">
        <v>44946</v>
      </c>
      <c r="I410" s="101">
        <v>0.28289351851851852</v>
      </c>
      <c r="J410" s="24">
        <v>44946</v>
      </c>
      <c r="K410" s="101">
        <v>0.28295138888888888</v>
      </c>
      <c r="L410" s="25">
        <v>5</v>
      </c>
      <c r="M410" s="26">
        <f>Causas[[#This Row],[parada_duracion]]/60</f>
        <v>8.3333333333333329E-2</v>
      </c>
      <c r="N410" s="18" t="s">
        <v>47</v>
      </c>
      <c r="O410" s="19" t="s">
        <v>47</v>
      </c>
      <c r="P410" s="16">
        <f>WEEKNUM(Causas[[#This Row],[resolucion_fecha]],16)</f>
        <v>3</v>
      </c>
      <c r="Q410" s="16" t="str">
        <f>TEXT(Causas[[#This Row],[resolucion_fecha]],"MMMM")</f>
        <v>enero</v>
      </c>
      <c r="R410" s="16" t="str">
        <f t="shared" si="6"/>
        <v>M</v>
      </c>
      <c r="S410" s="16"/>
      <c r="T410" s="18" t="s">
        <v>47</v>
      </c>
      <c r="U410" s="16"/>
      <c r="V410" s="16"/>
      <c r="W410" s="16"/>
    </row>
    <row r="411" spans="1:23" customFormat="1" x14ac:dyDescent="0.25">
      <c r="A411" s="96">
        <v>135017</v>
      </c>
      <c r="B411" s="96" t="s">
        <v>42</v>
      </c>
      <c r="C411" s="96" t="s">
        <v>43</v>
      </c>
      <c r="D411" s="96" t="s">
        <v>67</v>
      </c>
      <c r="E411" s="97">
        <v>43405</v>
      </c>
      <c r="F411" s="96" t="s">
        <v>45</v>
      </c>
      <c r="G411" s="96" t="s">
        <v>50</v>
      </c>
      <c r="H411" s="97">
        <v>44946</v>
      </c>
      <c r="I411" s="23">
        <v>0.29836805555555557</v>
      </c>
      <c r="J411" s="97">
        <v>44946</v>
      </c>
      <c r="K411" s="23">
        <v>0.30417824074074074</v>
      </c>
      <c r="L411" s="96">
        <v>502</v>
      </c>
      <c r="M411" s="98">
        <f>Causas[[#This Row],[parada_duracion]]/60</f>
        <v>8.3666666666666671</v>
      </c>
      <c r="N411" s="18" t="s">
        <v>47</v>
      </c>
      <c r="O411" s="19" t="s">
        <v>47</v>
      </c>
      <c r="P411" s="99">
        <f>WEEKNUM(Causas[[#This Row],[resolucion_fecha]],16)</f>
        <v>3</v>
      </c>
      <c r="Q411" s="99" t="str">
        <f>TEXT(Causas[[#This Row],[resolucion_fecha]],"MMMM")</f>
        <v>enero</v>
      </c>
      <c r="R411" s="99" t="str">
        <f t="shared" si="6"/>
        <v>M</v>
      </c>
      <c r="S411" s="99"/>
      <c r="T411" s="18" t="s">
        <v>47</v>
      </c>
      <c r="U411" s="16"/>
      <c r="V411" s="99"/>
      <c r="W411" s="99"/>
    </row>
    <row r="412" spans="1:23" customFormat="1" hidden="1" x14ac:dyDescent="0.25">
      <c r="A412" s="25">
        <v>135018</v>
      </c>
      <c r="B412" s="25" t="s">
        <v>42</v>
      </c>
      <c r="C412" s="25" t="s">
        <v>43</v>
      </c>
      <c r="D412" s="25" t="s">
        <v>64</v>
      </c>
      <c r="E412" s="24">
        <v>43405</v>
      </c>
      <c r="F412" s="25" t="s">
        <v>45</v>
      </c>
      <c r="G412" s="25" t="s">
        <v>50</v>
      </c>
      <c r="H412" s="24">
        <v>44946</v>
      </c>
      <c r="I412" s="101">
        <v>0.30326388888888889</v>
      </c>
      <c r="J412" s="24">
        <v>44946</v>
      </c>
      <c r="K412" s="101">
        <v>0.30581018518518516</v>
      </c>
      <c r="L412" s="25">
        <v>220</v>
      </c>
      <c r="M412" s="26">
        <f>Causas[[#This Row],[parada_duracion]]/60</f>
        <v>3.6666666666666665</v>
      </c>
      <c r="N412" s="18" t="s">
        <v>47</v>
      </c>
      <c r="O412" s="19" t="s">
        <v>47</v>
      </c>
      <c r="P412" s="16">
        <f>WEEKNUM(Causas[[#This Row],[resolucion_fecha]],16)</f>
        <v>3</v>
      </c>
      <c r="Q412" s="16" t="str">
        <f>TEXT(Causas[[#This Row],[resolucion_fecha]],"MMMM")</f>
        <v>enero</v>
      </c>
      <c r="R412" s="16" t="str">
        <f t="shared" si="6"/>
        <v>M</v>
      </c>
      <c r="S412" s="16"/>
      <c r="T412" s="18" t="s">
        <v>47</v>
      </c>
      <c r="U412" s="100"/>
      <c r="V412" s="16"/>
      <c r="W412" s="16"/>
    </row>
    <row r="413" spans="1:23" customFormat="1" hidden="1" x14ac:dyDescent="0.25">
      <c r="A413" s="96">
        <v>135020</v>
      </c>
      <c r="B413" s="96" t="s">
        <v>42</v>
      </c>
      <c r="C413" s="96" t="s">
        <v>43</v>
      </c>
      <c r="D413" s="96" t="s">
        <v>64</v>
      </c>
      <c r="E413" s="97">
        <v>43405</v>
      </c>
      <c r="F413" s="96" t="s">
        <v>45</v>
      </c>
      <c r="G413" s="96" t="s">
        <v>46</v>
      </c>
      <c r="H413" s="97">
        <v>44946</v>
      </c>
      <c r="I413" s="23">
        <v>0.30599537037037033</v>
      </c>
      <c r="J413" s="97">
        <v>44946</v>
      </c>
      <c r="K413" s="23">
        <v>0.31581018518518517</v>
      </c>
      <c r="L413" s="96">
        <v>848</v>
      </c>
      <c r="M413" s="98">
        <f>Causas[[#This Row],[parada_duracion]]/60</f>
        <v>14.133333333333333</v>
      </c>
      <c r="N413" s="18" t="s">
        <v>62</v>
      </c>
      <c r="O413" s="16" t="s">
        <v>52</v>
      </c>
      <c r="P413" s="99">
        <f>WEEKNUM(Causas[[#This Row],[resolucion_fecha]],16)</f>
        <v>3</v>
      </c>
      <c r="Q413" s="99" t="str">
        <f>TEXT(Causas[[#This Row],[resolucion_fecha]],"MMMM")</f>
        <v>enero</v>
      </c>
      <c r="R413" s="99" t="str">
        <f t="shared" si="6"/>
        <v>M</v>
      </c>
      <c r="S413" s="99"/>
      <c r="T413" s="16" t="s">
        <v>53</v>
      </c>
      <c r="U413" s="16"/>
      <c r="V413" s="99"/>
      <c r="W413" s="99"/>
    </row>
    <row r="414" spans="1:23" customFormat="1" ht="30" hidden="1" x14ac:dyDescent="0.25">
      <c r="A414" s="96">
        <v>135021</v>
      </c>
      <c r="B414" s="96" t="s">
        <v>42</v>
      </c>
      <c r="C414" s="96" t="s">
        <v>43</v>
      </c>
      <c r="D414" s="96" t="s">
        <v>143</v>
      </c>
      <c r="E414" s="97">
        <v>43405</v>
      </c>
      <c r="F414" s="96" t="s">
        <v>45</v>
      </c>
      <c r="G414" s="96" t="s">
        <v>46</v>
      </c>
      <c r="H414" s="97">
        <v>44946</v>
      </c>
      <c r="I414" s="23">
        <v>0.31185185185185188</v>
      </c>
      <c r="J414" s="97">
        <v>44946</v>
      </c>
      <c r="K414" s="23">
        <v>0.32960648148148147</v>
      </c>
      <c r="L414" s="96">
        <v>1534</v>
      </c>
      <c r="M414" s="98">
        <f>Causas[[#This Row],[parada_duracion]]/60</f>
        <v>25.566666666666666</v>
      </c>
      <c r="N414" s="18" t="s">
        <v>275</v>
      </c>
      <c r="O414" s="16" t="s">
        <v>52</v>
      </c>
      <c r="P414" s="99">
        <f>WEEKNUM(Causas[[#This Row],[resolucion_fecha]],16)</f>
        <v>3</v>
      </c>
      <c r="Q414" s="99" t="str">
        <f>TEXT(Causas[[#This Row],[resolucion_fecha]],"MMMM")</f>
        <v>enero</v>
      </c>
      <c r="R414" s="99" t="str">
        <f t="shared" si="6"/>
        <v>M</v>
      </c>
      <c r="S414" s="99"/>
      <c r="T414" s="16" t="s">
        <v>53</v>
      </c>
      <c r="U414" s="100"/>
      <c r="V414" s="99"/>
      <c r="W414" s="99"/>
    </row>
    <row r="415" spans="1:23" customFormat="1" hidden="1" x14ac:dyDescent="0.25">
      <c r="A415" s="96">
        <v>135022</v>
      </c>
      <c r="B415" s="96" t="s">
        <v>66</v>
      </c>
      <c r="C415" s="96" t="s">
        <v>43</v>
      </c>
      <c r="D415" s="96" t="s">
        <v>48</v>
      </c>
      <c r="E415" s="97">
        <v>43405</v>
      </c>
      <c r="F415" s="96" t="s">
        <v>45</v>
      </c>
      <c r="G415" s="96" t="s">
        <v>46</v>
      </c>
      <c r="H415" s="97">
        <v>44946</v>
      </c>
      <c r="I415" s="23">
        <v>0.31534722222222222</v>
      </c>
      <c r="J415" s="97">
        <v>44946</v>
      </c>
      <c r="K415" s="23">
        <v>0.38653935185185184</v>
      </c>
      <c r="L415" s="96">
        <v>6151</v>
      </c>
      <c r="M415" s="98">
        <f>Causas[[#This Row],[parada_duracion]]/60</f>
        <v>102.51666666666667</v>
      </c>
      <c r="N415" s="18" t="s">
        <v>62</v>
      </c>
      <c r="O415" s="16" t="s">
        <v>52</v>
      </c>
      <c r="P415" s="99">
        <f>WEEKNUM(Causas[[#This Row],[resolucion_fecha]],16)</f>
        <v>3</v>
      </c>
      <c r="Q415" s="99" t="str">
        <f>TEXT(Causas[[#This Row],[resolucion_fecha]],"MMMM")</f>
        <v>enero</v>
      </c>
      <c r="R415" s="99" t="str">
        <f t="shared" si="6"/>
        <v>M</v>
      </c>
      <c r="S415" s="99"/>
      <c r="T415" s="16" t="s">
        <v>53</v>
      </c>
      <c r="U415" s="100"/>
      <c r="V415" s="99"/>
      <c r="W415" s="99"/>
    </row>
    <row r="416" spans="1:23" customFormat="1" hidden="1" x14ac:dyDescent="0.25">
      <c r="A416" s="96">
        <v>135023</v>
      </c>
      <c r="B416" s="96" t="s">
        <v>42</v>
      </c>
      <c r="C416" s="96" t="s">
        <v>43</v>
      </c>
      <c r="D416" s="96" t="s">
        <v>64</v>
      </c>
      <c r="E416" s="97">
        <v>43405</v>
      </c>
      <c r="F416" s="96" t="s">
        <v>45</v>
      </c>
      <c r="G416" s="96" t="s">
        <v>50</v>
      </c>
      <c r="H416" s="97">
        <v>44946</v>
      </c>
      <c r="I416" s="23">
        <v>0.31590277777777781</v>
      </c>
      <c r="J416" s="97">
        <v>44946</v>
      </c>
      <c r="K416" s="23">
        <v>0.32150462962962961</v>
      </c>
      <c r="L416" s="96">
        <v>484</v>
      </c>
      <c r="M416" s="98">
        <f>Causas[[#This Row],[parada_duracion]]/60</f>
        <v>8.0666666666666664</v>
      </c>
      <c r="N416" s="18" t="s">
        <v>47</v>
      </c>
      <c r="O416" s="19" t="s">
        <v>47</v>
      </c>
      <c r="P416" s="99">
        <f>WEEKNUM(Causas[[#This Row],[resolucion_fecha]],16)</f>
        <v>3</v>
      </c>
      <c r="Q416" s="99" t="str">
        <f>TEXT(Causas[[#This Row],[resolucion_fecha]],"MMMM")</f>
        <v>enero</v>
      </c>
      <c r="R416" s="99" t="str">
        <f t="shared" si="6"/>
        <v>M</v>
      </c>
      <c r="S416" s="99"/>
      <c r="T416" s="18" t="s">
        <v>47</v>
      </c>
      <c r="U416" s="100"/>
      <c r="V416" s="99"/>
      <c r="W416" s="99"/>
    </row>
    <row r="417" spans="1:23" customFormat="1" x14ac:dyDescent="0.25">
      <c r="A417" s="96">
        <v>135024</v>
      </c>
      <c r="B417" s="96" t="s">
        <v>42</v>
      </c>
      <c r="C417" s="96" t="s">
        <v>43</v>
      </c>
      <c r="D417" s="96" t="s">
        <v>67</v>
      </c>
      <c r="E417" s="97">
        <v>43405</v>
      </c>
      <c r="F417" s="96" t="s">
        <v>45</v>
      </c>
      <c r="G417" s="96" t="s">
        <v>50</v>
      </c>
      <c r="H417" s="97">
        <v>44946</v>
      </c>
      <c r="I417" s="23">
        <v>0.32165509259259256</v>
      </c>
      <c r="J417" s="97">
        <v>44946</v>
      </c>
      <c r="K417" s="23">
        <v>0.33370370370370367</v>
      </c>
      <c r="L417" s="96">
        <v>1041</v>
      </c>
      <c r="M417" s="98">
        <f>Causas[[#This Row],[parada_duracion]]/60</f>
        <v>17.350000000000001</v>
      </c>
      <c r="N417" s="18" t="s">
        <v>62</v>
      </c>
      <c r="O417" s="16" t="s">
        <v>52</v>
      </c>
      <c r="P417" s="99">
        <f>WEEKNUM(Causas[[#This Row],[resolucion_fecha]],16)</f>
        <v>3</v>
      </c>
      <c r="Q417" s="99" t="str">
        <f>TEXT(Causas[[#This Row],[resolucion_fecha]],"MMMM")</f>
        <v>enero</v>
      </c>
      <c r="R417" s="99" t="str">
        <f t="shared" si="6"/>
        <v>M</v>
      </c>
      <c r="S417" s="99"/>
      <c r="T417" s="16" t="s">
        <v>53</v>
      </c>
      <c r="U417" s="100"/>
      <c r="V417" s="99"/>
      <c r="W417" s="99"/>
    </row>
    <row r="418" spans="1:23" customFormat="1" hidden="1" x14ac:dyDescent="0.25">
      <c r="A418" s="25">
        <v>135025</v>
      </c>
      <c r="B418" s="25" t="s">
        <v>42</v>
      </c>
      <c r="C418" s="25" t="s">
        <v>43</v>
      </c>
      <c r="D418" s="25" t="s">
        <v>64</v>
      </c>
      <c r="E418" s="24">
        <v>43405</v>
      </c>
      <c r="F418" s="25" t="s">
        <v>45</v>
      </c>
      <c r="G418" s="25" t="s">
        <v>46</v>
      </c>
      <c r="H418" s="24">
        <v>44946</v>
      </c>
      <c r="I418" s="101">
        <v>0.32173611111111111</v>
      </c>
      <c r="J418" s="24">
        <v>44946</v>
      </c>
      <c r="K418" s="101">
        <v>0.33793981481481478</v>
      </c>
      <c r="L418" s="25">
        <v>1400</v>
      </c>
      <c r="M418" s="26">
        <f>Causas[[#This Row],[parada_duracion]]/60</f>
        <v>23.333333333333332</v>
      </c>
      <c r="N418" s="19" t="s">
        <v>276</v>
      </c>
      <c r="O418" s="16" t="s">
        <v>52</v>
      </c>
      <c r="P418" s="16">
        <f>WEEKNUM(Causas[[#This Row],[resolucion_fecha]],16)</f>
        <v>3</v>
      </c>
      <c r="Q418" s="16" t="str">
        <f>TEXT(Causas[[#This Row],[resolucion_fecha]],"MMMM")</f>
        <v>enero</v>
      </c>
      <c r="R418" s="16" t="str">
        <f t="shared" si="6"/>
        <v>M</v>
      </c>
      <c r="S418" s="16"/>
      <c r="T418" s="16" t="s">
        <v>53</v>
      </c>
      <c r="U418" s="100"/>
      <c r="V418" s="16"/>
      <c r="W418" s="16"/>
    </row>
    <row r="419" spans="1:23" customFormat="1" hidden="1" x14ac:dyDescent="0.25">
      <c r="A419" s="25">
        <v>135032</v>
      </c>
      <c r="B419" s="25" t="s">
        <v>66</v>
      </c>
      <c r="C419" s="25" t="s">
        <v>43</v>
      </c>
      <c r="D419" s="25" t="s">
        <v>143</v>
      </c>
      <c r="E419" s="24">
        <v>43405</v>
      </c>
      <c r="F419" s="25" t="s">
        <v>45</v>
      </c>
      <c r="G419" s="25" t="s">
        <v>50</v>
      </c>
      <c r="H419" s="24">
        <v>44946</v>
      </c>
      <c r="I419" s="101">
        <v>0.32967592592592593</v>
      </c>
      <c r="J419" s="24">
        <v>44946</v>
      </c>
      <c r="K419" s="101">
        <v>0.34056712962962959</v>
      </c>
      <c r="L419" s="25">
        <v>941</v>
      </c>
      <c r="M419" s="26">
        <f>Causas[[#This Row],[parada_duracion]]/60</f>
        <v>15.683333333333334</v>
      </c>
      <c r="N419" s="19" t="s">
        <v>62</v>
      </c>
      <c r="O419" s="16" t="s">
        <v>52</v>
      </c>
      <c r="P419" s="16">
        <f>WEEKNUM(Causas[[#This Row],[resolucion_fecha]],16)</f>
        <v>3</v>
      </c>
      <c r="Q419" s="16" t="str">
        <f>TEXT(Causas[[#This Row],[resolucion_fecha]],"MMMM")</f>
        <v>enero</v>
      </c>
      <c r="R419" s="16" t="str">
        <f t="shared" si="6"/>
        <v>M</v>
      </c>
      <c r="S419" s="16"/>
      <c r="T419" s="16" t="s">
        <v>53</v>
      </c>
      <c r="U419" s="16"/>
      <c r="V419" s="16"/>
      <c r="W419" s="16"/>
    </row>
    <row r="420" spans="1:23" customFormat="1" hidden="1" x14ac:dyDescent="0.25">
      <c r="A420" s="96">
        <v>135034</v>
      </c>
      <c r="B420" s="96" t="s">
        <v>42</v>
      </c>
      <c r="C420" s="96" t="s">
        <v>43</v>
      </c>
      <c r="D420" s="96" t="s">
        <v>64</v>
      </c>
      <c r="E420" s="97">
        <v>43405</v>
      </c>
      <c r="F420" s="96" t="s">
        <v>45</v>
      </c>
      <c r="G420" s="96" t="s">
        <v>50</v>
      </c>
      <c r="H420" s="97">
        <v>44946</v>
      </c>
      <c r="I420" s="23">
        <v>0.33800925925925923</v>
      </c>
      <c r="J420" s="97">
        <v>44946</v>
      </c>
      <c r="K420" s="23">
        <v>0.33856481481481482</v>
      </c>
      <c r="L420" s="96">
        <v>48</v>
      </c>
      <c r="M420" s="98">
        <f>Causas[[#This Row],[parada_duracion]]/60</f>
        <v>0.8</v>
      </c>
      <c r="N420" s="18" t="s">
        <v>47</v>
      </c>
      <c r="O420" s="19" t="s">
        <v>47</v>
      </c>
      <c r="P420" s="99">
        <f>WEEKNUM(Causas[[#This Row],[resolucion_fecha]],16)</f>
        <v>3</v>
      </c>
      <c r="Q420" s="99" t="str">
        <f>TEXT(Causas[[#This Row],[resolucion_fecha]],"MMMM")</f>
        <v>enero</v>
      </c>
      <c r="R420" s="99" t="str">
        <f t="shared" si="6"/>
        <v>M</v>
      </c>
      <c r="S420" s="99"/>
      <c r="T420" s="18" t="s">
        <v>47</v>
      </c>
      <c r="U420" s="16"/>
      <c r="V420" s="99"/>
      <c r="W420" s="99"/>
    </row>
    <row r="421" spans="1:23" customFormat="1" hidden="1" x14ac:dyDescent="0.25">
      <c r="A421" s="96">
        <v>135035</v>
      </c>
      <c r="B421" s="96" t="s">
        <v>42</v>
      </c>
      <c r="C421" s="96" t="s">
        <v>43</v>
      </c>
      <c r="D421" s="96" t="s">
        <v>64</v>
      </c>
      <c r="E421" s="97">
        <v>43405</v>
      </c>
      <c r="F421" s="96" t="s">
        <v>45</v>
      </c>
      <c r="G421" s="96" t="s">
        <v>46</v>
      </c>
      <c r="H421" s="97">
        <v>44946</v>
      </c>
      <c r="I421" s="23">
        <v>0.34011574074074075</v>
      </c>
      <c r="J421" s="97">
        <v>44946</v>
      </c>
      <c r="K421" s="23">
        <v>0.42005787037037035</v>
      </c>
      <c r="L421" s="96">
        <v>6907</v>
      </c>
      <c r="M421" s="98">
        <f>Causas[[#This Row],[parada_duracion]]/60</f>
        <v>115.11666666666666</v>
      </c>
      <c r="N421" s="18" t="s">
        <v>277</v>
      </c>
      <c r="O421" s="99" t="s">
        <v>52</v>
      </c>
      <c r="P421" s="99">
        <f>WEEKNUM(Causas[[#This Row],[resolucion_fecha]],16)</f>
        <v>3</v>
      </c>
      <c r="Q421" s="99" t="str">
        <f>TEXT(Causas[[#This Row],[resolucion_fecha]],"MMMM")</f>
        <v>enero</v>
      </c>
      <c r="R421" s="99" t="str">
        <f t="shared" si="6"/>
        <v>M</v>
      </c>
      <c r="S421" s="99"/>
      <c r="T421" s="99" t="s">
        <v>53</v>
      </c>
      <c r="U421" s="100"/>
      <c r="V421" s="99"/>
      <c r="W421" s="99"/>
    </row>
    <row r="422" spans="1:23" customFormat="1" hidden="1" x14ac:dyDescent="0.25">
      <c r="A422" s="25">
        <v>135036</v>
      </c>
      <c r="B422" s="25" t="s">
        <v>66</v>
      </c>
      <c r="C422" s="25" t="s">
        <v>43</v>
      </c>
      <c r="D422" s="25" t="s">
        <v>143</v>
      </c>
      <c r="E422" s="24">
        <v>43405</v>
      </c>
      <c r="F422" s="25" t="s">
        <v>45</v>
      </c>
      <c r="G422" s="25" t="s">
        <v>50</v>
      </c>
      <c r="H422" s="24">
        <v>44946</v>
      </c>
      <c r="I422" s="101">
        <v>0.3406481481481482</v>
      </c>
      <c r="J422" s="24">
        <v>44946</v>
      </c>
      <c r="K422" s="101">
        <v>0.34761574074074075</v>
      </c>
      <c r="L422" s="25">
        <v>602</v>
      </c>
      <c r="M422" s="26">
        <f>Causas[[#This Row],[parada_duracion]]/60</f>
        <v>10.033333333333333</v>
      </c>
      <c r="N422" s="19" t="s">
        <v>62</v>
      </c>
      <c r="O422" s="16" t="s">
        <v>52</v>
      </c>
      <c r="P422" s="16">
        <f>WEEKNUM(Causas[[#This Row],[resolucion_fecha]],16)</f>
        <v>3</v>
      </c>
      <c r="Q422" s="16" t="str">
        <f>TEXT(Causas[[#This Row],[resolucion_fecha]],"MMMM")</f>
        <v>enero</v>
      </c>
      <c r="R422" s="16" t="str">
        <f t="shared" si="6"/>
        <v>M</v>
      </c>
      <c r="S422" s="16"/>
      <c r="T422" s="16" t="s">
        <v>53</v>
      </c>
      <c r="U422" s="100"/>
      <c r="V422" s="16"/>
      <c r="W422" s="16"/>
    </row>
    <row r="423" spans="1:23" customFormat="1" hidden="1" x14ac:dyDescent="0.25">
      <c r="A423" s="25">
        <v>135041</v>
      </c>
      <c r="B423" s="25" t="s">
        <v>95</v>
      </c>
      <c r="C423" s="25" t="s">
        <v>43</v>
      </c>
      <c r="D423" s="25" t="s">
        <v>80</v>
      </c>
      <c r="E423" s="24">
        <v>43405</v>
      </c>
      <c r="F423" s="25" t="s">
        <v>45</v>
      </c>
      <c r="G423" s="25" t="s">
        <v>46</v>
      </c>
      <c r="H423" s="24">
        <v>44946</v>
      </c>
      <c r="I423" s="101">
        <v>0.36922453703703706</v>
      </c>
      <c r="J423" s="24">
        <v>44946</v>
      </c>
      <c r="K423" s="101">
        <v>0.40064814814814814</v>
      </c>
      <c r="L423" s="25">
        <v>2715</v>
      </c>
      <c r="M423" s="26">
        <f>Causas[[#This Row],[parada_duracion]]/60</f>
        <v>45.25</v>
      </c>
      <c r="N423" s="19" t="s">
        <v>278</v>
      </c>
      <c r="O423" s="16" t="s">
        <v>52</v>
      </c>
      <c r="P423" s="16">
        <f>WEEKNUM(Causas[[#This Row],[resolucion_fecha]],16)</f>
        <v>3</v>
      </c>
      <c r="Q423" s="16" t="str">
        <f>TEXT(Causas[[#This Row],[resolucion_fecha]],"MMMM")</f>
        <v>enero</v>
      </c>
      <c r="R423" s="16" t="str">
        <f t="shared" si="6"/>
        <v>M</v>
      </c>
      <c r="S423" s="16"/>
      <c r="T423" s="16" t="s">
        <v>53</v>
      </c>
      <c r="U423" s="16"/>
      <c r="V423" s="16"/>
      <c r="W423" s="16"/>
    </row>
    <row r="424" spans="1:23" customFormat="1" hidden="1" x14ac:dyDescent="0.25">
      <c r="A424" s="25">
        <v>135047</v>
      </c>
      <c r="B424" s="25" t="s">
        <v>54</v>
      </c>
      <c r="C424" s="25" t="s">
        <v>43</v>
      </c>
      <c r="D424" s="25" t="s">
        <v>55</v>
      </c>
      <c r="E424" s="24">
        <v>44120</v>
      </c>
      <c r="F424" s="25" t="s">
        <v>56</v>
      </c>
      <c r="G424" s="25" t="s">
        <v>50</v>
      </c>
      <c r="H424" s="24">
        <v>44946</v>
      </c>
      <c r="I424" s="101">
        <v>0.38465277777777779</v>
      </c>
      <c r="J424" s="24">
        <v>44946</v>
      </c>
      <c r="K424" s="101">
        <v>0.44916666666666666</v>
      </c>
      <c r="L424" s="25">
        <v>5574</v>
      </c>
      <c r="M424" s="26">
        <f>Causas[[#This Row],[parada_duracion]]/60</f>
        <v>92.9</v>
      </c>
      <c r="N424" s="19" t="s">
        <v>279</v>
      </c>
      <c r="O424" s="16" t="s">
        <v>52</v>
      </c>
      <c r="P424" s="16">
        <f>WEEKNUM(Causas[[#This Row],[resolucion_fecha]],16)</f>
        <v>3</v>
      </c>
      <c r="Q424" s="16" t="str">
        <f>TEXT(Causas[[#This Row],[resolucion_fecha]],"MMMM")</f>
        <v>enero</v>
      </c>
      <c r="R424" s="16" t="str">
        <f t="shared" si="6"/>
        <v>M</v>
      </c>
      <c r="S424" s="16"/>
      <c r="T424" s="16" t="s">
        <v>53</v>
      </c>
      <c r="U424" s="16"/>
      <c r="V424" s="16"/>
      <c r="W424" s="16"/>
    </row>
    <row r="425" spans="1:23" customFormat="1" hidden="1" x14ac:dyDescent="0.25">
      <c r="A425" s="96">
        <v>135056</v>
      </c>
      <c r="B425" s="96" t="s">
        <v>42</v>
      </c>
      <c r="C425" s="96" t="s">
        <v>43</v>
      </c>
      <c r="D425" s="96" t="s">
        <v>64</v>
      </c>
      <c r="E425" s="97">
        <v>43405</v>
      </c>
      <c r="F425" s="96" t="s">
        <v>45</v>
      </c>
      <c r="G425" s="96" t="s">
        <v>46</v>
      </c>
      <c r="H425" s="97">
        <v>44946</v>
      </c>
      <c r="I425" s="23">
        <v>0.42015046296296293</v>
      </c>
      <c r="J425" s="97">
        <v>44946</v>
      </c>
      <c r="K425" s="23">
        <v>0.42049768518518515</v>
      </c>
      <c r="L425" s="96">
        <v>30</v>
      </c>
      <c r="M425" s="98">
        <f>Causas[[#This Row],[parada_duracion]]/60</f>
        <v>0.5</v>
      </c>
      <c r="N425" s="18" t="s">
        <v>47</v>
      </c>
      <c r="O425" s="19" t="s">
        <v>47</v>
      </c>
      <c r="P425" s="99">
        <f>WEEKNUM(Causas[[#This Row],[resolucion_fecha]],16)</f>
        <v>3</v>
      </c>
      <c r="Q425" s="99" t="str">
        <f>TEXT(Causas[[#This Row],[resolucion_fecha]],"MMMM")</f>
        <v>enero</v>
      </c>
      <c r="R425" s="99" t="str">
        <f t="shared" si="6"/>
        <v>M</v>
      </c>
      <c r="S425" s="99"/>
      <c r="T425" s="18" t="s">
        <v>47</v>
      </c>
      <c r="U425" s="16"/>
      <c r="V425" s="99"/>
      <c r="W425" s="99"/>
    </row>
    <row r="426" spans="1:23" customFormat="1" hidden="1" x14ac:dyDescent="0.25">
      <c r="A426" s="25">
        <v>135057</v>
      </c>
      <c r="B426" s="25" t="s">
        <v>42</v>
      </c>
      <c r="C426" s="25" t="s">
        <v>43</v>
      </c>
      <c r="D426" s="25" t="s">
        <v>64</v>
      </c>
      <c r="E426" s="24">
        <v>43405</v>
      </c>
      <c r="F426" s="25" t="s">
        <v>45</v>
      </c>
      <c r="G426" s="25" t="s">
        <v>50</v>
      </c>
      <c r="H426" s="24">
        <v>44946</v>
      </c>
      <c r="I426" s="101">
        <v>0.4205787037037037</v>
      </c>
      <c r="J426" s="24">
        <v>44946</v>
      </c>
      <c r="K426" s="101">
        <v>0.43210648148148145</v>
      </c>
      <c r="L426" s="25">
        <v>996</v>
      </c>
      <c r="M426" s="26">
        <f>Causas[[#This Row],[parada_duracion]]/60</f>
        <v>16.600000000000001</v>
      </c>
      <c r="N426" s="19" t="s">
        <v>280</v>
      </c>
      <c r="O426" s="16" t="s">
        <v>52</v>
      </c>
      <c r="P426" s="16">
        <f>WEEKNUM(Causas[[#This Row],[resolucion_fecha]],16)</f>
        <v>3</v>
      </c>
      <c r="Q426" s="16" t="str">
        <f>TEXT(Causas[[#This Row],[resolucion_fecha]],"MMMM")</f>
        <v>enero</v>
      </c>
      <c r="R426" s="16" t="str">
        <f t="shared" si="6"/>
        <v>M</v>
      </c>
      <c r="S426" s="16"/>
      <c r="T426" s="16" t="s">
        <v>53</v>
      </c>
      <c r="U426" s="100"/>
      <c r="V426" s="16"/>
      <c r="W426" s="16"/>
    </row>
    <row r="427" spans="1:23" customFormat="1" hidden="1" x14ac:dyDescent="0.25">
      <c r="A427" s="25">
        <v>135059</v>
      </c>
      <c r="B427" s="25" t="s">
        <v>42</v>
      </c>
      <c r="C427" s="25" t="s">
        <v>43</v>
      </c>
      <c r="D427" s="25" t="s">
        <v>64</v>
      </c>
      <c r="E427" s="24">
        <v>43405</v>
      </c>
      <c r="F427" s="25" t="s">
        <v>45</v>
      </c>
      <c r="G427" s="25" t="s">
        <v>46</v>
      </c>
      <c r="H427" s="24">
        <v>44946</v>
      </c>
      <c r="I427" s="101">
        <v>0.43223379629629632</v>
      </c>
      <c r="J427" s="24">
        <v>44946</v>
      </c>
      <c r="K427" s="101">
        <v>0.45751157407407406</v>
      </c>
      <c r="L427" s="25">
        <v>2184</v>
      </c>
      <c r="M427" s="26">
        <f>Causas[[#This Row],[parada_duracion]]/60</f>
        <v>36.4</v>
      </c>
      <c r="N427" s="19" t="s">
        <v>280</v>
      </c>
      <c r="O427" s="16" t="s">
        <v>52</v>
      </c>
      <c r="P427" s="16">
        <f>WEEKNUM(Causas[[#This Row],[resolucion_fecha]],16)</f>
        <v>3</v>
      </c>
      <c r="Q427" s="16" t="str">
        <f>TEXT(Causas[[#This Row],[resolucion_fecha]],"MMMM")</f>
        <v>enero</v>
      </c>
      <c r="R427" s="16" t="str">
        <f t="shared" si="6"/>
        <v>M</v>
      </c>
      <c r="S427" s="16"/>
      <c r="T427" s="16" t="s">
        <v>53</v>
      </c>
      <c r="U427" s="16"/>
      <c r="V427" s="16"/>
      <c r="W427" s="16"/>
    </row>
    <row r="428" spans="1:23" customFormat="1" hidden="1" x14ac:dyDescent="0.25">
      <c r="A428" s="25">
        <v>135065</v>
      </c>
      <c r="B428" s="25" t="s">
        <v>197</v>
      </c>
      <c r="C428" s="25" t="s">
        <v>43</v>
      </c>
      <c r="D428" s="25" t="s">
        <v>90</v>
      </c>
      <c r="E428" s="24">
        <v>43405</v>
      </c>
      <c r="F428" s="25" t="s">
        <v>45</v>
      </c>
      <c r="G428" s="25" t="s">
        <v>46</v>
      </c>
      <c r="H428" s="24">
        <v>44946</v>
      </c>
      <c r="I428" s="101">
        <v>0.4450115740740741</v>
      </c>
      <c r="J428" s="24">
        <v>44946</v>
      </c>
      <c r="K428" s="101">
        <v>0.49412037037037032</v>
      </c>
      <c r="L428" s="25">
        <v>4243</v>
      </c>
      <c r="M428" s="26">
        <f>Causas[[#This Row],[parada_duracion]]/60</f>
        <v>70.716666666666669</v>
      </c>
      <c r="N428" s="19" t="s">
        <v>281</v>
      </c>
      <c r="O428" s="16" t="s">
        <v>72</v>
      </c>
      <c r="P428" s="16">
        <f>WEEKNUM(Causas[[#This Row],[resolucion_fecha]],16)</f>
        <v>3</v>
      </c>
      <c r="Q428" s="16" t="str">
        <f>TEXT(Causas[[#This Row],[resolucion_fecha]],"MMMM")</f>
        <v>enero</v>
      </c>
      <c r="R428" s="16" t="str">
        <f t="shared" si="6"/>
        <v>M</v>
      </c>
      <c r="S428" s="16"/>
      <c r="T428" s="16" t="s">
        <v>73</v>
      </c>
      <c r="U428" s="16"/>
      <c r="V428" s="16"/>
      <c r="W428" s="16"/>
    </row>
    <row r="429" spans="1:23" customFormat="1" hidden="1" x14ac:dyDescent="0.25">
      <c r="A429" s="25">
        <v>135067</v>
      </c>
      <c r="B429" s="25" t="s">
        <v>174</v>
      </c>
      <c r="C429" s="25" t="s">
        <v>43</v>
      </c>
      <c r="D429" s="25" t="s">
        <v>76</v>
      </c>
      <c r="E429" s="24">
        <v>44265</v>
      </c>
      <c r="F429" s="25" t="s">
        <v>56</v>
      </c>
      <c r="G429" s="25" t="s">
        <v>46</v>
      </c>
      <c r="H429" s="24">
        <v>44946</v>
      </c>
      <c r="I429" s="101">
        <v>0.47395833333333331</v>
      </c>
      <c r="J429" s="24">
        <v>44946</v>
      </c>
      <c r="K429" s="101">
        <v>0.55378472222222219</v>
      </c>
      <c r="L429" s="25">
        <v>6897</v>
      </c>
      <c r="M429" s="26">
        <f>Causas[[#This Row],[parada_duracion]]/60</f>
        <v>114.95</v>
      </c>
      <c r="N429" s="19" t="s">
        <v>282</v>
      </c>
      <c r="O429" s="16" t="s">
        <v>52</v>
      </c>
      <c r="P429" s="16">
        <f>WEEKNUM(Causas[[#This Row],[resolucion_fecha]],16)</f>
        <v>3</v>
      </c>
      <c r="Q429" s="16" t="str">
        <f>TEXT(Causas[[#This Row],[resolucion_fecha]],"MMMM")</f>
        <v>enero</v>
      </c>
      <c r="R429" s="16" t="str">
        <f t="shared" si="6"/>
        <v>M</v>
      </c>
      <c r="S429" s="16"/>
      <c r="T429" s="16" t="s">
        <v>53</v>
      </c>
      <c r="U429" s="16"/>
      <c r="V429" s="16"/>
      <c r="W429" s="16"/>
    </row>
    <row r="430" spans="1:23" customFormat="1" hidden="1" x14ac:dyDescent="0.25">
      <c r="A430" s="96">
        <v>135070</v>
      </c>
      <c r="B430" s="96" t="s">
        <v>101</v>
      </c>
      <c r="C430" s="96" t="s">
        <v>43</v>
      </c>
      <c r="D430" s="96" t="s">
        <v>154</v>
      </c>
      <c r="E430" s="97">
        <v>43405</v>
      </c>
      <c r="F430" s="96" t="s">
        <v>45</v>
      </c>
      <c r="G430" s="96" t="s">
        <v>50</v>
      </c>
      <c r="H430" s="97">
        <v>44946</v>
      </c>
      <c r="I430" s="23">
        <v>0.52741898148148147</v>
      </c>
      <c r="J430" s="97">
        <v>44946</v>
      </c>
      <c r="K430" s="23">
        <v>0.53391203703703705</v>
      </c>
      <c r="L430" s="96">
        <v>561</v>
      </c>
      <c r="M430" s="98">
        <f>Causas[[#This Row],[parada_duracion]]/60</f>
        <v>9.35</v>
      </c>
      <c r="N430" s="18" t="s">
        <v>47</v>
      </c>
      <c r="O430" s="19" t="s">
        <v>47</v>
      </c>
      <c r="P430" s="99">
        <f>WEEKNUM(Causas[[#This Row],[resolucion_fecha]],16)</f>
        <v>3</v>
      </c>
      <c r="Q430" s="99" t="str">
        <f>TEXT(Causas[[#This Row],[resolucion_fecha]],"MMMM")</f>
        <v>enero</v>
      </c>
      <c r="R430" s="99" t="str">
        <f t="shared" si="6"/>
        <v>M</v>
      </c>
      <c r="S430" s="99"/>
      <c r="T430" s="18" t="s">
        <v>47</v>
      </c>
      <c r="U430" s="16"/>
      <c r="V430" s="99"/>
      <c r="W430" s="99"/>
    </row>
    <row r="431" spans="1:23" customFormat="1" hidden="1" x14ac:dyDescent="0.25">
      <c r="A431" s="25">
        <v>135071</v>
      </c>
      <c r="B431" s="25" t="s">
        <v>54</v>
      </c>
      <c r="C431" s="25" t="s">
        <v>43</v>
      </c>
      <c r="D431" s="25" t="s">
        <v>55</v>
      </c>
      <c r="E431" s="24">
        <v>44120</v>
      </c>
      <c r="F431" s="25" t="s">
        <v>56</v>
      </c>
      <c r="G431" s="25" t="s">
        <v>50</v>
      </c>
      <c r="H431" s="24">
        <v>44946</v>
      </c>
      <c r="I431" s="101">
        <v>0.53997685185185185</v>
      </c>
      <c r="J431" s="24">
        <v>44946</v>
      </c>
      <c r="K431" s="101">
        <v>0.58653935185185191</v>
      </c>
      <c r="L431" s="25">
        <v>4023</v>
      </c>
      <c r="M431" s="26">
        <f>Causas[[#This Row],[parada_duracion]]/60</f>
        <v>67.05</v>
      </c>
      <c r="N431" s="19" t="s">
        <v>283</v>
      </c>
      <c r="O431" s="16" t="s">
        <v>52</v>
      </c>
      <c r="P431" s="16">
        <f>WEEKNUM(Causas[[#This Row],[resolucion_fecha]],16)</f>
        <v>3</v>
      </c>
      <c r="Q431" s="16" t="str">
        <f>TEXT(Causas[[#This Row],[resolucion_fecha]],"MMMM")</f>
        <v>enero</v>
      </c>
      <c r="R431" s="16" t="str">
        <f t="shared" si="6"/>
        <v>M</v>
      </c>
      <c r="S431" s="16"/>
      <c r="T431" s="16" t="s">
        <v>53</v>
      </c>
      <c r="U431" s="100"/>
      <c r="V431" s="16"/>
      <c r="W431" s="16"/>
    </row>
    <row r="432" spans="1:23" customFormat="1" hidden="1" x14ac:dyDescent="0.25">
      <c r="A432" s="96">
        <v>135075</v>
      </c>
      <c r="B432" s="96" t="s">
        <v>54</v>
      </c>
      <c r="C432" s="96" t="s">
        <v>43</v>
      </c>
      <c r="D432" s="96" t="s">
        <v>55</v>
      </c>
      <c r="E432" s="97">
        <v>44120</v>
      </c>
      <c r="F432" s="96" t="s">
        <v>56</v>
      </c>
      <c r="G432" s="96" t="s">
        <v>50</v>
      </c>
      <c r="H432" s="97">
        <v>44946</v>
      </c>
      <c r="I432" s="23">
        <v>0.59542824074074074</v>
      </c>
      <c r="J432" s="97">
        <v>44946</v>
      </c>
      <c r="K432" s="23">
        <v>0.60356481481481483</v>
      </c>
      <c r="L432" s="96">
        <v>703</v>
      </c>
      <c r="M432" s="98">
        <f>Causas[[#This Row],[parada_duracion]]/60</f>
        <v>11.716666666666667</v>
      </c>
      <c r="N432" s="18" t="s">
        <v>283</v>
      </c>
      <c r="O432" s="16" t="s">
        <v>52</v>
      </c>
      <c r="P432" s="99">
        <f>WEEKNUM(Causas[[#This Row],[resolucion_fecha]],16)</f>
        <v>3</v>
      </c>
      <c r="Q432" s="99" t="str">
        <f>TEXT(Causas[[#This Row],[resolucion_fecha]],"MMMM")</f>
        <v>enero</v>
      </c>
      <c r="R432" s="99" t="str">
        <f t="shared" si="6"/>
        <v>T</v>
      </c>
      <c r="S432" s="99"/>
      <c r="T432" s="16" t="s">
        <v>53</v>
      </c>
      <c r="U432" s="16"/>
      <c r="V432" s="99"/>
      <c r="W432" s="99"/>
    </row>
    <row r="433" spans="1:23" customFormat="1" hidden="1" x14ac:dyDescent="0.25">
      <c r="A433" s="25">
        <v>135076</v>
      </c>
      <c r="B433" s="25" t="s">
        <v>42</v>
      </c>
      <c r="C433" s="25" t="s">
        <v>43</v>
      </c>
      <c r="D433" s="25" t="s">
        <v>143</v>
      </c>
      <c r="E433" s="24">
        <v>43405</v>
      </c>
      <c r="F433" s="25" t="s">
        <v>45</v>
      </c>
      <c r="G433" s="25" t="s">
        <v>46</v>
      </c>
      <c r="H433" s="24">
        <v>44946</v>
      </c>
      <c r="I433" s="101">
        <v>0.61453703703703699</v>
      </c>
      <c r="J433" s="24">
        <v>44946</v>
      </c>
      <c r="K433" s="101">
        <v>0.61527777777777781</v>
      </c>
      <c r="L433" s="25">
        <v>64</v>
      </c>
      <c r="M433" s="26">
        <f>Causas[[#This Row],[parada_duracion]]/60</f>
        <v>1.0666666666666667</v>
      </c>
      <c r="N433" s="18" t="s">
        <v>47</v>
      </c>
      <c r="O433" s="19" t="s">
        <v>47</v>
      </c>
      <c r="P433" s="16">
        <f>WEEKNUM(Causas[[#This Row],[resolucion_fecha]],16)</f>
        <v>3</v>
      </c>
      <c r="Q433" s="16" t="str">
        <f>TEXT(Causas[[#This Row],[resolucion_fecha]],"MMMM")</f>
        <v>enero</v>
      </c>
      <c r="R433" s="16" t="str">
        <f t="shared" si="6"/>
        <v>T</v>
      </c>
      <c r="S433" s="16"/>
      <c r="T433" s="18" t="s">
        <v>47</v>
      </c>
      <c r="U433" s="100"/>
      <c r="V433" s="16"/>
      <c r="W433" s="16"/>
    </row>
    <row r="434" spans="1:23" customFormat="1" hidden="1" x14ac:dyDescent="0.25">
      <c r="A434" s="25">
        <v>135079</v>
      </c>
      <c r="B434" s="25" t="s">
        <v>66</v>
      </c>
      <c r="C434" s="25" t="s">
        <v>43</v>
      </c>
      <c r="D434" s="25" t="s">
        <v>82</v>
      </c>
      <c r="E434" s="24">
        <v>43405</v>
      </c>
      <c r="F434" s="25" t="s">
        <v>45</v>
      </c>
      <c r="G434" s="25" t="s">
        <v>46</v>
      </c>
      <c r="H434" s="24">
        <v>44946</v>
      </c>
      <c r="I434" s="101">
        <v>0.63274305555555554</v>
      </c>
      <c r="J434" s="24">
        <v>44946</v>
      </c>
      <c r="K434" s="101">
        <v>0.69349537037037035</v>
      </c>
      <c r="L434" s="25">
        <v>5249</v>
      </c>
      <c r="M434" s="26">
        <f>Causas[[#This Row],[parada_duracion]]/60</f>
        <v>87.483333333333334</v>
      </c>
      <c r="N434" s="19" t="s">
        <v>113</v>
      </c>
      <c r="O434" s="16" t="s">
        <v>52</v>
      </c>
      <c r="P434" s="16">
        <f>WEEKNUM(Causas[[#This Row],[resolucion_fecha]],16)</f>
        <v>3</v>
      </c>
      <c r="Q434" s="16" t="str">
        <f>TEXT(Causas[[#This Row],[resolucion_fecha]],"MMMM")</f>
        <v>enero</v>
      </c>
      <c r="R434" s="16" t="str">
        <f t="shared" si="6"/>
        <v>T</v>
      </c>
      <c r="S434" s="16"/>
      <c r="T434" s="16" t="s">
        <v>53</v>
      </c>
      <c r="U434" s="16"/>
      <c r="V434" s="16"/>
      <c r="W434" s="16"/>
    </row>
    <row r="435" spans="1:23" customFormat="1" hidden="1" x14ac:dyDescent="0.25">
      <c r="A435" s="96">
        <v>135082</v>
      </c>
      <c r="B435" s="96" t="s">
        <v>101</v>
      </c>
      <c r="C435" s="96" t="s">
        <v>43</v>
      </c>
      <c r="D435" s="96" t="s">
        <v>59</v>
      </c>
      <c r="E435" s="97">
        <v>44756</v>
      </c>
      <c r="F435" s="96" t="s">
        <v>140</v>
      </c>
      <c r="G435" s="96" t="s">
        <v>50</v>
      </c>
      <c r="H435" s="97">
        <v>44946</v>
      </c>
      <c r="I435" s="23">
        <v>0.66074074074074074</v>
      </c>
      <c r="J435" s="97">
        <v>44946</v>
      </c>
      <c r="K435" s="23">
        <v>0.66078703703703701</v>
      </c>
      <c r="L435" s="96">
        <v>4</v>
      </c>
      <c r="M435" s="98">
        <f>Causas[[#This Row],[parada_duracion]]/60</f>
        <v>6.6666666666666666E-2</v>
      </c>
      <c r="N435" s="18" t="s">
        <v>47</v>
      </c>
      <c r="O435" s="19" t="s">
        <v>47</v>
      </c>
      <c r="P435" s="99">
        <f>WEEKNUM(Causas[[#This Row],[resolucion_fecha]],16)</f>
        <v>3</v>
      </c>
      <c r="Q435" s="99" t="str">
        <f>TEXT(Causas[[#This Row],[resolucion_fecha]],"MMMM")</f>
        <v>enero</v>
      </c>
      <c r="R435" s="99" t="str">
        <f t="shared" si="6"/>
        <v>T</v>
      </c>
      <c r="S435" s="99"/>
      <c r="T435" s="18" t="s">
        <v>47</v>
      </c>
      <c r="U435" s="16"/>
      <c r="V435" s="99"/>
      <c r="W435" s="99"/>
    </row>
    <row r="436" spans="1:23" customFormat="1" hidden="1" x14ac:dyDescent="0.25">
      <c r="A436" s="25">
        <v>135083</v>
      </c>
      <c r="B436" s="25" t="s">
        <v>58</v>
      </c>
      <c r="C436" s="25" t="s">
        <v>43</v>
      </c>
      <c r="D436" s="25" t="s">
        <v>59</v>
      </c>
      <c r="E436" s="24">
        <v>44231</v>
      </c>
      <c r="F436" s="25" t="s">
        <v>60</v>
      </c>
      <c r="G436" s="25" t="s">
        <v>50</v>
      </c>
      <c r="H436" s="24">
        <v>44946</v>
      </c>
      <c r="I436" s="101">
        <v>0.66100694444444441</v>
      </c>
      <c r="J436" s="24">
        <v>44946</v>
      </c>
      <c r="K436" s="101">
        <v>0.68758101851851849</v>
      </c>
      <c r="L436" s="25">
        <v>2296</v>
      </c>
      <c r="M436" s="26">
        <f>Causas[[#This Row],[parada_duracion]]/60</f>
        <v>38.266666666666666</v>
      </c>
      <c r="N436" s="19" t="s">
        <v>62</v>
      </c>
      <c r="O436" s="16" t="s">
        <v>52</v>
      </c>
      <c r="P436" s="16">
        <f>WEEKNUM(Causas[[#This Row],[resolucion_fecha]],16)</f>
        <v>3</v>
      </c>
      <c r="Q436" s="16" t="str">
        <f>TEXT(Causas[[#This Row],[resolucion_fecha]],"MMMM")</f>
        <v>enero</v>
      </c>
      <c r="R436" s="16" t="str">
        <f t="shared" si="6"/>
        <v>T</v>
      </c>
      <c r="S436" s="16"/>
      <c r="T436" s="16" t="s">
        <v>53</v>
      </c>
      <c r="U436" s="100"/>
      <c r="V436" s="16"/>
      <c r="W436" s="16"/>
    </row>
    <row r="437" spans="1:23" customFormat="1" hidden="1" x14ac:dyDescent="0.25">
      <c r="A437" s="25">
        <v>135086</v>
      </c>
      <c r="B437" s="25" t="s">
        <v>58</v>
      </c>
      <c r="C437" s="25" t="s">
        <v>43</v>
      </c>
      <c r="D437" s="25" t="s">
        <v>59</v>
      </c>
      <c r="E437" s="24">
        <v>44231</v>
      </c>
      <c r="F437" s="25" t="s">
        <v>60</v>
      </c>
      <c r="G437" s="25" t="s">
        <v>50</v>
      </c>
      <c r="H437" s="24">
        <v>44946</v>
      </c>
      <c r="I437" s="101">
        <v>0.6915162037037037</v>
      </c>
      <c r="J437" s="24">
        <v>44946</v>
      </c>
      <c r="K437" s="101">
        <v>0.69284722222222228</v>
      </c>
      <c r="L437" s="25">
        <v>115</v>
      </c>
      <c r="M437" s="26">
        <f>Causas[[#This Row],[parada_duracion]]/60</f>
        <v>1.9166666666666667</v>
      </c>
      <c r="N437" s="18" t="s">
        <v>47</v>
      </c>
      <c r="O437" s="19" t="s">
        <v>47</v>
      </c>
      <c r="P437" s="16">
        <f>WEEKNUM(Causas[[#This Row],[resolucion_fecha]],16)</f>
        <v>3</v>
      </c>
      <c r="Q437" s="16" t="str">
        <f>TEXT(Causas[[#This Row],[resolucion_fecha]],"MMMM")</f>
        <v>enero</v>
      </c>
      <c r="R437" s="16" t="str">
        <f t="shared" si="6"/>
        <v>T</v>
      </c>
      <c r="S437" s="16"/>
      <c r="T437" s="18" t="s">
        <v>47</v>
      </c>
      <c r="U437" s="16"/>
      <c r="V437" s="16"/>
      <c r="W437" s="16"/>
    </row>
    <row r="438" spans="1:23" customFormat="1" hidden="1" x14ac:dyDescent="0.25">
      <c r="A438" s="25">
        <v>135089</v>
      </c>
      <c r="B438" s="25" t="s">
        <v>130</v>
      </c>
      <c r="C438" s="25" t="s">
        <v>43</v>
      </c>
      <c r="D438" s="25" t="s">
        <v>161</v>
      </c>
      <c r="E438" s="24">
        <v>43405</v>
      </c>
      <c r="F438" s="25" t="s">
        <v>45</v>
      </c>
      <c r="G438" s="25" t="s">
        <v>46</v>
      </c>
      <c r="H438" s="24">
        <v>44946</v>
      </c>
      <c r="I438" s="101">
        <v>0.71984953703703702</v>
      </c>
      <c r="J438" s="24">
        <v>44946</v>
      </c>
      <c r="K438" s="101">
        <v>0.71998842592592593</v>
      </c>
      <c r="L438" s="25">
        <v>12</v>
      </c>
      <c r="M438" s="26">
        <f>Causas[[#This Row],[parada_duracion]]/60</f>
        <v>0.2</v>
      </c>
      <c r="N438" s="18" t="s">
        <v>47</v>
      </c>
      <c r="O438" s="19" t="s">
        <v>47</v>
      </c>
      <c r="P438" s="16">
        <f>WEEKNUM(Causas[[#This Row],[resolucion_fecha]],16)</f>
        <v>3</v>
      </c>
      <c r="Q438" s="16" t="str">
        <f>TEXT(Causas[[#This Row],[resolucion_fecha]],"MMMM")</f>
        <v>enero</v>
      </c>
      <c r="R438" s="16" t="str">
        <f t="shared" si="6"/>
        <v>T</v>
      </c>
      <c r="S438" s="16"/>
      <c r="T438" s="18" t="s">
        <v>47</v>
      </c>
      <c r="U438" s="16"/>
      <c r="V438" s="16"/>
      <c r="W438" s="16"/>
    </row>
    <row r="439" spans="1:23" customFormat="1" hidden="1" x14ac:dyDescent="0.25">
      <c r="A439" s="96">
        <v>135093</v>
      </c>
      <c r="B439" s="96" t="s">
        <v>42</v>
      </c>
      <c r="C439" s="96" t="s">
        <v>43</v>
      </c>
      <c r="D439" s="96" t="s">
        <v>154</v>
      </c>
      <c r="E439" s="97">
        <v>43405</v>
      </c>
      <c r="F439" s="96" t="s">
        <v>45</v>
      </c>
      <c r="G439" s="96" t="s">
        <v>46</v>
      </c>
      <c r="H439" s="97">
        <v>44946</v>
      </c>
      <c r="I439" s="23">
        <v>0.75559027777777776</v>
      </c>
      <c r="J439" s="97">
        <v>44946</v>
      </c>
      <c r="K439" s="23">
        <v>0.76399305555555552</v>
      </c>
      <c r="L439" s="96">
        <v>726</v>
      </c>
      <c r="M439" s="98">
        <f>Causas[[#This Row],[parada_duracion]]/60</f>
        <v>12.1</v>
      </c>
      <c r="N439" s="18" t="s">
        <v>62</v>
      </c>
      <c r="O439" s="16" t="s">
        <v>52</v>
      </c>
      <c r="P439" s="99">
        <f>WEEKNUM(Causas[[#This Row],[resolucion_fecha]],16)</f>
        <v>3</v>
      </c>
      <c r="Q439" s="99" t="str">
        <f>TEXT(Causas[[#This Row],[resolucion_fecha]],"MMMM")</f>
        <v>enero</v>
      </c>
      <c r="R439" s="99" t="str">
        <f t="shared" si="6"/>
        <v>T</v>
      </c>
      <c r="S439" s="99"/>
      <c r="T439" s="16" t="s">
        <v>53</v>
      </c>
      <c r="U439" s="16"/>
      <c r="V439" s="99"/>
      <c r="W439" s="99"/>
    </row>
    <row r="440" spans="1:23" customFormat="1" hidden="1" x14ac:dyDescent="0.25">
      <c r="A440" s="25">
        <v>135094</v>
      </c>
      <c r="B440" s="25" t="s">
        <v>42</v>
      </c>
      <c r="C440" s="25" t="s">
        <v>43</v>
      </c>
      <c r="D440" s="25" t="s">
        <v>59</v>
      </c>
      <c r="E440" s="24">
        <v>44231</v>
      </c>
      <c r="F440" s="25" t="s">
        <v>60</v>
      </c>
      <c r="G440" s="25" t="s">
        <v>50</v>
      </c>
      <c r="H440" s="24">
        <v>44946</v>
      </c>
      <c r="I440" s="101">
        <v>0.77059027777777767</v>
      </c>
      <c r="J440" s="24">
        <v>44946</v>
      </c>
      <c r="K440" s="101">
        <v>0.81457175925925929</v>
      </c>
      <c r="L440" s="25">
        <v>3800</v>
      </c>
      <c r="M440" s="26">
        <f>Causas[[#This Row],[parada_duracion]]/60</f>
        <v>63.333333333333336</v>
      </c>
      <c r="N440" s="19" t="s">
        <v>62</v>
      </c>
      <c r="O440" s="16" t="s">
        <v>52</v>
      </c>
      <c r="P440" s="16">
        <f>WEEKNUM(Causas[[#This Row],[resolucion_fecha]],16)</f>
        <v>3</v>
      </c>
      <c r="Q440" s="16" t="str">
        <f>TEXT(Causas[[#This Row],[resolucion_fecha]],"MMMM")</f>
        <v>enero</v>
      </c>
      <c r="R440" s="16" t="str">
        <f t="shared" si="6"/>
        <v>T</v>
      </c>
      <c r="S440" s="16"/>
      <c r="T440" s="16" t="s">
        <v>53</v>
      </c>
      <c r="U440" s="100"/>
      <c r="V440" s="16"/>
      <c r="W440" s="16"/>
    </row>
    <row r="441" spans="1:23" customFormat="1" hidden="1" x14ac:dyDescent="0.25">
      <c r="A441" s="25">
        <v>135096</v>
      </c>
      <c r="B441" s="25" t="s">
        <v>42</v>
      </c>
      <c r="C441" s="25" t="s">
        <v>43</v>
      </c>
      <c r="D441" s="25" t="s">
        <v>154</v>
      </c>
      <c r="E441" s="24">
        <v>43405</v>
      </c>
      <c r="F441" s="25" t="s">
        <v>45</v>
      </c>
      <c r="G441" s="25" t="s">
        <v>46</v>
      </c>
      <c r="H441" s="24">
        <v>44946</v>
      </c>
      <c r="I441" s="101">
        <v>0.81763888888888892</v>
      </c>
      <c r="J441" s="24">
        <v>44946</v>
      </c>
      <c r="K441" s="101">
        <v>0.82855324074074066</v>
      </c>
      <c r="L441" s="25">
        <v>943</v>
      </c>
      <c r="M441" s="26">
        <f>Causas[[#This Row],[parada_duracion]]/60</f>
        <v>15.716666666666667</v>
      </c>
      <c r="N441" s="19" t="s">
        <v>62</v>
      </c>
      <c r="O441" s="16" t="s">
        <v>52</v>
      </c>
      <c r="P441" s="16">
        <f>WEEKNUM(Causas[[#This Row],[resolucion_fecha]],16)</f>
        <v>3</v>
      </c>
      <c r="Q441" s="16" t="str">
        <f>TEXT(Causas[[#This Row],[resolucion_fecha]],"MMMM")</f>
        <v>enero</v>
      </c>
      <c r="R441" s="16" t="str">
        <f t="shared" si="6"/>
        <v>T</v>
      </c>
      <c r="S441" s="16"/>
      <c r="T441" s="16" t="s">
        <v>53</v>
      </c>
      <c r="U441" s="16"/>
      <c r="V441" s="16"/>
      <c r="W441" s="16"/>
    </row>
    <row r="442" spans="1:23" customFormat="1" hidden="1" x14ac:dyDescent="0.25">
      <c r="A442" s="25">
        <v>135107</v>
      </c>
      <c r="B442" s="25" t="s">
        <v>42</v>
      </c>
      <c r="C442" s="25" t="s">
        <v>43</v>
      </c>
      <c r="D442" s="25" t="s">
        <v>64</v>
      </c>
      <c r="E442" s="24">
        <v>43405</v>
      </c>
      <c r="F442" s="25" t="s">
        <v>45</v>
      </c>
      <c r="G442" s="25" t="s">
        <v>46</v>
      </c>
      <c r="H442" s="24">
        <v>44949</v>
      </c>
      <c r="I442" s="101">
        <v>0.25980324074074074</v>
      </c>
      <c r="J442" s="24">
        <v>44949</v>
      </c>
      <c r="K442" s="101">
        <v>0.26810185185185187</v>
      </c>
      <c r="L442" s="25">
        <v>717</v>
      </c>
      <c r="M442" s="26">
        <f>Causas[[#This Row],[parada_duracion]]/60</f>
        <v>11.95</v>
      </c>
      <c r="N442" s="19" t="s">
        <v>62</v>
      </c>
      <c r="O442" s="16" t="s">
        <v>52</v>
      </c>
      <c r="P442" s="16">
        <f>WEEKNUM(Causas[[#This Row],[resolucion_fecha]],16)</f>
        <v>4</v>
      </c>
      <c r="Q442" s="16" t="str">
        <f>TEXT(Causas[[#This Row],[resolucion_fecha]],"MMMM")</f>
        <v>enero</v>
      </c>
      <c r="R442" s="16" t="str">
        <f t="shared" si="6"/>
        <v>M</v>
      </c>
      <c r="S442" s="16"/>
      <c r="T442" s="16" t="s">
        <v>53</v>
      </c>
      <c r="U442" s="16"/>
      <c r="V442" s="16"/>
      <c r="W442" s="16"/>
    </row>
    <row r="443" spans="1:23" customFormat="1" x14ac:dyDescent="0.25">
      <c r="A443" s="96">
        <v>135112</v>
      </c>
      <c r="B443" s="96" t="s">
        <v>101</v>
      </c>
      <c r="C443" s="96" t="s">
        <v>43</v>
      </c>
      <c r="D443" s="96" t="s">
        <v>67</v>
      </c>
      <c r="E443" s="97">
        <v>43405</v>
      </c>
      <c r="F443" s="96" t="s">
        <v>45</v>
      </c>
      <c r="G443" s="96" t="s">
        <v>50</v>
      </c>
      <c r="H443" s="97">
        <v>44949</v>
      </c>
      <c r="I443" s="23">
        <v>0.26792824074074073</v>
      </c>
      <c r="J443" s="97">
        <v>44949</v>
      </c>
      <c r="K443" s="23">
        <v>0.30262731481481481</v>
      </c>
      <c r="L443" s="96">
        <v>2998</v>
      </c>
      <c r="M443" s="98">
        <f>Causas[[#This Row],[parada_duracion]]/60</f>
        <v>49.966666666666669</v>
      </c>
      <c r="N443" s="18" t="s">
        <v>284</v>
      </c>
      <c r="O443" s="16" t="s">
        <v>52</v>
      </c>
      <c r="P443" s="99">
        <f>WEEKNUM(Causas[[#This Row],[resolucion_fecha]],16)</f>
        <v>4</v>
      </c>
      <c r="Q443" s="99" t="str">
        <f>TEXT(Causas[[#This Row],[resolucion_fecha]],"MMMM")</f>
        <v>enero</v>
      </c>
      <c r="R443" s="99" t="str">
        <f t="shared" si="6"/>
        <v>M</v>
      </c>
      <c r="S443" s="99"/>
      <c r="T443" s="16" t="s">
        <v>53</v>
      </c>
      <c r="U443" s="16"/>
      <c r="V443" s="99"/>
      <c r="W443" s="99"/>
    </row>
    <row r="444" spans="1:23" customFormat="1" hidden="1" x14ac:dyDescent="0.25">
      <c r="A444" s="25">
        <v>135113</v>
      </c>
      <c r="B444" s="25" t="s">
        <v>42</v>
      </c>
      <c r="C444" s="25" t="s">
        <v>43</v>
      </c>
      <c r="D444" s="25" t="s">
        <v>64</v>
      </c>
      <c r="E444" s="24">
        <v>43405</v>
      </c>
      <c r="F444" s="25" t="s">
        <v>45</v>
      </c>
      <c r="G444" s="25" t="s">
        <v>50</v>
      </c>
      <c r="H444" s="24">
        <v>44949</v>
      </c>
      <c r="I444" s="101">
        <v>0.26815972222222223</v>
      </c>
      <c r="J444" s="24">
        <v>44949</v>
      </c>
      <c r="K444" s="101">
        <v>0.32709490740740738</v>
      </c>
      <c r="L444" s="25">
        <v>5092</v>
      </c>
      <c r="M444" s="26">
        <f>Causas[[#This Row],[parada_duracion]]/60</f>
        <v>84.86666666666666</v>
      </c>
      <c r="N444" s="19" t="s">
        <v>195</v>
      </c>
      <c r="O444" s="16" t="s">
        <v>72</v>
      </c>
      <c r="P444" s="16">
        <f>WEEKNUM(Causas[[#This Row],[resolucion_fecha]],16)</f>
        <v>4</v>
      </c>
      <c r="Q444" s="16" t="str">
        <f>TEXT(Causas[[#This Row],[resolucion_fecha]],"MMMM")</f>
        <v>enero</v>
      </c>
      <c r="R444" s="16" t="str">
        <f t="shared" si="6"/>
        <v>M</v>
      </c>
      <c r="S444" s="16"/>
      <c r="T444" s="16" t="s">
        <v>73</v>
      </c>
      <c r="U444" s="100"/>
      <c r="V444" s="16"/>
      <c r="W444" s="16"/>
    </row>
    <row r="445" spans="1:23" customFormat="1" ht="30" hidden="1" x14ac:dyDescent="0.25">
      <c r="A445" s="25">
        <v>135119</v>
      </c>
      <c r="B445" s="25" t="s">
        <v>95</v>
      </c>
      <c r="C445" s="25" t="s">
        <v>43</v>
      </c>
      <c r="D445" s="25" t="s">
        <v>96</v>
      </c>
      <c r="E445" s="24">
        <v>43882</v>
      </c>
      <c r="F445" s="25" t="s">
        <v>56</v>
      </c>
      <c r="G445" s="25" t="s">
        <v>46</v>
      </c>
      <c r="H445" s="24">
        <v>44949</v>
      </c>
      <c r="I445" s="101">
        <v>0.29707175925925927</v>
      </c>
      <c r="J445" s="24">
        <v>44949</v>
      </c>
      <c r="K445" s="101">
        <v>0.32437500000000002</v>
      </c>
      <c r="L445" s="25">
        <v>2359</v>
      </c>
      <c r="M445" s="26">
        <f>Causas[[#This Row],[parada_duracion]]/60</f>
        <v>39.31666666666667</v>
      </c>
      <c r="N445" s="19" t="s">
        <v>285</v>
      </c>
      <c r="O445" s="16" t="s">
        <v>52</v>
      </c>
      <c r="P445" s="16">
        <f>WEEKNUM(Causas[[#This Row],[resolucion_fecha]],16)</f>
        <v>4</v>
      </c>
      <c r="Q445" s="16" t="str">
        <f>TEXT(Causas[[#This Row],[resolucion_fecha]],"MMMM")</f>
        <v>enero</v>
      </c>
      <c r="R445" s="16" t="str">
        <f t="shared" si="6"/>
        <v>M</v>
      </c>
      <c r="S445" s="16"/>
      <c r="T445" s="16" t="s">
        <v>53</v>
      </c>
      <c r="U445" s="16"/>
      <c r="V445" s="16"/>
      <c r="W445" s="16"/>
    </row>
    <row r="446" spans="1:23" customFormat="1" ht="30" x14ac:dyDescent="0.25">
      <c r="A446" s="96">
        <v>135122</v>
      </c>
      <c r="B446" s="96" t="s">
        <v>286</v>
      </c>
      <c r="C446" s="96" t="s">
        <v>43</v>
      </c>
      <c r="D446" s="96" t="s">
        <v>67</v>
      </c>
      <c r="E446" s="97">
        <v>43746</v>
      </c>
      <c r="F446" s="96" t="s">
        <v>56</v>
      </c>
      <c r="G446" s="96" t="s">
        <v>46</v>
      </c>
      <c r="H446" s="97">
        <v>44949</v>
      </c>
      <c r="I446" s="23">
        <v>0.30277777777777776</v>
      </c>
      <c r="J446" s="97">
        <v>44949</v>
      </c>
      <c r="K446" s="23">
        <v>0.39171296296296299</v>
      </c>
      <c r="L446" s="96">
        <v>7684</v>
      </c>
      <c r="M446" s="98">
        <f>Causas[[#This Row],[parada_duracion]]/60</f>
        <v>128.06666666666666</v>
      </c>
      <c r="N446" s="18" t="s">
        <v>287</v>
      </c>
      <c r="O446" s="99" t="s">
        <v>72</v>
      </c>
      <c r="P446" s="99">
        <f>WEEKNUM(Causas[[#This Row],[resolucion_fecha]],16)</f>
        <v>4</v>
      </c>
      <c r="Q446" s="99" t="str">
        <f>TEXT(Causas[[#This Row],[resolucion_fecha]],"MMMM")</f>
        <v>enero</v>
      </c>
      <c r="R446" s="99" t="str">
        <f t="shared" si="6"/>
        <v>M</v>
      </c>
      <c r="S446" s="99"/>
      <c r="T446" s="99" t="s">
        <v>73</v>
      </c>
      <c r="U446" s="16"/>
      <c r="V446" s="99"/>
      <c r="W446" s="99"/>
    </row>
    <row r="447" spans="1:23" customFormat="1" hidden="1" x14ac:dyDescent="0.25">
      <c r="A447" s="25">
        <v>135123</v>
      </c>
      <c r="B447" s="25" t="s">
        <v>130</v>
      </c>
      <c r="C447" s="25" t="s">
        <v>43</v>
      </c>
      <c r="D447" s="25" t="s">
        <v>55</v>
      </c>
      <c r="E447" s="24">
        <v>43405</v>
      </c>
      <c r="F447" s="25" t="s">
        <v>45</v>
      </c>
      <c r="G447" s="25" t="s">
        <v>46</v>
      </c>
      <c r="H447" s="24">
        <v>44949</v>
      </c>
      <c r="I447" s="101">
        <v>0.30921296296296297</v>
      </c>
      <c r="J447" s="24">
        <v>44949</v>
      </c>
      <c r="K447" s="101">
        <v>0.32862268518518517</v>
      </c>
      <c r="L447" s="25">
        <v>1677</v>
      </c>
      <c r="M447" s="26">
        <f>Causas[[#This Row],[parada_duracion]]/60</f>
        <v>27.95</v>
      </c>
      <c r="N447" s="19" t="s">
        <v>62</v>
      </c>
      <c r="O447" s="16" t="s">
        <v>52</v>
      </c>
      <c r="P447" s="16">
        <f>WEEKNUM(Causas[[#This Row],[resolucion_fecha]],16)</f>
        <v>4</v>
      </c>
      <c r="Q447" s="16" t="str">
        <f>TEXT(Causas[[#This Row],[resolucion_fecha]],"MMMM")</f>
        <v>enero</v>
      </c>
      <c r="R447" s="16" t="str">
        <f t="shared" si="6"/>
        <v>M</v>
      </c>
      <c r="S447" s="16"/>
      <c r="T447" s="16" t="s">
        <v>53</v>
      </c>
      <c r="U447" s="100"/>
      <c r="V447" s="16"/>
      <c r="W447" s="16"/>
    </row>
    <row r="448" spans="1:23" customFormat="1" hidden="1" x14ac:dyDescent="0.25">
      <c r="A448" s="96">
        <v>135126</v>
      </c>
      <c r="B448" s="96" t="s">
        <v>66</v>
      </c>
      <c r="C448" s="96" t="s">
        <v>43</v>
      </c>
      <c r="D448" s="96" t="s">
        <v>154</v>
      </c>
      <c r="E448" s="97">
        <v>43405</v>
      </c>
      <c r="F448" s="96" t="s">
        <v>45</v>
      </c>
      <c r="G448" s="96" t="s">
        <v>50</v>
      </c>
      <c r="H448" s="97">
        <v>44949</v>
      </c>
      <c r="I448" s="23">
        <v>0.32172453703703702</v>
      </c>
      <c r="J448" s="97">
        <v>44949</v>
      </c>
      <c r="K448" s="23">
        <v>0.34913194444444445</v>
      </c>
      <c r="L448" s="96">
        <v>2368</v>
      </c>
      <c r="M448" s="98">
        <f>Causas[[#This Row],[parada_duracion]]/60</f>
        <v>39.466666666666669</v>
      </c>
      <c r="N448" s="18" t="s">
        <v>288</v>
      </c>
      <c r="O448" s="16" t="s">
        <v>52</v>
      </c>
      <c r="P448" s="99">
        <f>WEEKNUM(Causas[[#This Row],[resolucion_fecha]],16)</f>
        <v>4</v>
      </c>
      <c r="Q448" s="99" t="str">
        <f>TEXT(Causas[[#This Row],[resolucion_fecha]],"MMMM")</f>
        <v>enero</v>
      </c>
      <c r="R448" s="99" t="str">
        <f t="shared" si="6"/>
        <v>M</v>
      </c>
      <c r="S448" s="99"/>
      <c r="T448" s="16" t="s">
        <v>53</v>
      </c>
      <c r="U448" s="16"/>
      <c r="V448" s="99"/>
      <c r="W448" s="99"/>
    </row>
    <row r="449" spans="1:23" customFormat="1" hidden="1" x14ac:dyDescent="0.25">
      <c r="A449" s="25">
        <v>135127</v>
      </c>
      <c r="B449" s="25" t="s">
        <v>111</v>
      </c>
      <c r="C449" s="25" t="s">
        <v>43</v>
      </c>
      <c r="D449" s="25" t="s">
        <v>76</v>
      </c>
      <c r="E449" s="24">
        <v>44239</v>
      </c>
      <c r="F449" s="25" t="s">
        <v>56</v>
      </c>
      <c r="G449" s="25" t="s">
        <v>50</v>
      </c>
      <c r="H449" s="24">
        <v>44949</v>
      </c>
      <c r="I449" s="101">
        <v>0.32309027777777777</v>
      </c>
      <c r="J449" s="24">
        <v>44949</v>
      </c>
      <c r="K449" s="101">
        <v>0.38645833333333335</v>
      </c>
      <c r="L449" s="25">
        <v>5475</v>
      </c>
      <c r="M449" s="26">
        <f>Causas[[#This Row],[parada_duracion]]/60</f>
        <v>91.25</v>
      </c>
      <c r="N449" s="19" t="s">
        <v>289</v>
      </c>
      <c r="O449" s="16" t="s">
        <v>52</v>
      </c>
      <c r="P449" s="16">
        <f>WEEKNUM(Causas[[#This Row],[resolucion_fecha]],16)</f>
        <v>4</v>
      </c>
      <c r="Q449" s="16" t="str">
        <f>TEXT(Causas[[#This Row],[resolucion_fecha]],"MMMM")</f>
        <v>enero</v>
      </c>
      <c r="R449" s="16" t="str">
        <f t="shared" si="6"/>
        <v>M</v>
      </c>
      <c r="S449" s="16"/>
      <c r="T449" s="99" t="s">
        <v>53</v>
      </c>
      <c r="U449" s="100"/>
      <c r="V449" s="16"/>
      <c r="W449" s="16"/>
    </row>
    <row r="450" spans="1:23" customFormat="1" hidden="1" x14ac:dyDescent="0.25">
      <c r="A450" s="25">
        <v>135129</v>
      </c>
      <c r="B450" s="25" t="s">
        <v>122</v>
      </c>
      <c r="C450" s="25" t="s">
        <v>43</v>
      </c>
      <c r="D450" s="25" t="s">
        <v>48</v>
      </c>
      <c r="E450" s="24">
        <v>43405</v>
      </c>
      <c r="F450" s="25" t="s">
        <v>45</v>
      </c>
      <c r="G450" s="25" t="s">
        <v>46</v>
      </c>
      <c r="H450" s="24">
        <v>44949</v>
      </c>
      <c r="I450" s="101">
        <v>0.34129629629629626</v>
      </c>
      <c r="J450" s="24">
        <v>44949</v>
      </c>
      <c r="K450" s="101">
        <v>0.4175462962962963</v>
      </c>
      <c r="L450" s="25">
        <v>6588</v>
      </c>
      <c r="M450" s="26">
        <f>Causas[[#This Row],[parada_duracion]]/60</f>
        <v>109.8</v>
      </c>
      <c r="N450" s="19" t="s">
        <v>290</v>
      </c>
      <c r="O450" s="16" t="s">
        <v>52</v>
      </c>
      <c r="P450" s="16">
        <f>WEEKNUM(Causas[[#This Row],[resolucion_fecha]],16)</f>
        <v>4</v>
      </c>
      <c r="Q450" s="16" t="str">
        <f>TEXT(Causas[[#This Row],[resolucion_fecha]],"MMMM")</f>
        <v>enero</v>
      </c>
      <c r="R450" s="16" t="str">
        <f t="shared" ref="R450:R513" si="7">IF(I450&gt;TIME(22,0,0),"N",IF(I450&lt;TIME(6,0,0),"N",IF(I450&gt;TIME(14,0,0),"T",IF(I450&gt;=TIME(6,0,0),"M","-"))))</f>
        <v>M</v>
      </c>
      <c r="S450" s="16"/>
      <c r="T450" s="16" t="s">
        <v>53</v>
      </c>
      <c r="U450" s="16"/>
      <c r="V450" s="16"/>
      <c r="W450" s="16"/>
    </row>
    <row r="451" spans="1:23" customFormat="1" hidden="1" x14ac:dyDescent="0.25">
      <c r="A451" s="96">
        <v>135132</v>
      </c>
      <c r="B451" s="96" t="s">
        <v>130</v>
      </c>
      <c r="C451" s="96" t="s">
        <v>43</v>
      </c>
      <c r="D451" s="96" t="s">
        <v>68</v>
      </c>
      <c r="E451" s="97">
        <v>43405</v>
      </c>
      <c r="F451" s="96" t="s">
        <v>45</v>
      </c>
      <c r="G451" s="96" t="s">
        <v>46</v>
      </c>
      <c r="H451" s="97">
        <v>44949</v>
      </c>
      <c r="I451" s="23">
        <v>0.3479976851851852</v>
      </c>
      <c r="J451" s="97">
        <v>44949</v>
      </c>
      <c r="K451" s="23">
        <v>0.40459490740740739</v>
      </c>
      <c r="L451" s="96">
        <v>4890</v>
      </c>
      <c r="M451" s="98">
        <f>Causas[[#This Row],[parada_duracion]]/60</f>
        <v>81.5</v>
      </c>
      <c r="N451" s="18" t="s">
        <v>291</v>
      </c>
      <c r="O451" s="99" t="s">
        <v>52</v>
      </c>
      <c r="P451" s="99">
        <f>WEEKNUM(Causas[[#This Row],[resolucion_fecha]],16)</f>
        <v>4</v>
      </c>
      <c r="Q451" s="99" t="str">
        <f>TEXT(Causas[[#This Row],[resolucion_fecha]],"MMMM")</f>
        <v>enero</v>
      </c>
      <c r="R451" s="99" t="str">
        <f t="shared" si="7"/>
        <v>M</v>
      </c>
      <c r="S451" s="99"/>
      <c r="T451" s="99" t="s">
        <v>53</v>
      </c>
      <c r="U451" s="16"/>
      <c r="V451" s="99"/>
      <c r="W451" s="99"/>
    </row>
    <row r="452" spans="1:23" customFormat="1" hidden="1" x14ac:dyDescent="0.25">
      <c r="A452" s="25">
        <v>135133</v>
      </c>
      <c r="B452" s="25" t="s">
        <v>87</v>
      </c>
      <c r="C452" s="25" t="s">
        <v>43</v>
      </c>
      <c r="D452" s="25" t="s">
        <v>59</v>
      </c>
      <c r="E452" s="24">
        <v>44231</v>
      </c>
      <c r="F452" s="25" t="s">
        <v>60</v>
      </c>
      <c r="G452" s="25" t="s">
        <v>46</v>
      </c>
      <c r="H452" s="24">
        <v>44949</v>
      </c>
      <c r="I452" s="101">
        <v>0.35260416666666666</v>
      </c>
      <c r="J452" s="24">
        <v>44949</v>
      </c>
      <c r="K452" s="101">
        <v>0.39717592592592593</v>
      </c>
      <c r="L452" s="25">
        <v>3851</v>
      </c>
      <c r="M452" s="26">
        <f>Causas[[#This Row],[parada_duracion]]/60</f>
        <v>64.183333333333337</v>
      </c>
      <c r="N452" s="19" t="s">
        <v>292</v>
      </c>
      <c r="O452" s="16" t="s">
        <v>52</v>
      </c>
      <c r="P452" s="16">
        <f>WEEKNUM(Causas[[#This Row],[resolucion_fecha]],16)</f>
        <v>4</v>
      </c>
      <c r="Q452" s="16" t="str">
        <f>TEXT(Causas[[#This Row],[resolucion_fecha]],"MMMM")</f>
        <v>enero</v>
      </c>
      <c r="R452" s="16" t="str">
        <f t="shared" si="7"/>
        <v>M</v>
      </c>
      <c r="S452" s="16"/>
      <c r="T452" s="16" t="s">
        <v>53</v>
      </c>
      <c r="U452" s="100"/>
      <c r="V452" s="16"/>
      <c r="W452" s="16"/>
    </row>
    <row r="453" spans="1:23" customFormat="1" x14ac:dyDescent="0.25">
      <c r="A453" s="25">
        <v>135141</v>
      </c>
      <c r="B453" s="25" t="s">
        <v>286</v>
      </c>
      <c r="C453" s="25" t="s">
        <v>43</v>
      </c>
      <c r="D453" s="25" t="s">
        <v>67</v>
      </c>
      <c r="E453" s="24">
        <v>43746</v>
      </c>
      <c r="F453" s="25" t="s">
        <v>56</v>
      </c>
      <c r="G453" s="25" t="s">
        <v>46</v>
      </c>
      <c r="H453" s="24">
        <v>44949</v>
      </c>
      <c r="I453" s="101">
        <v>0.39461805555555557</v>
      </c>
      <c r="J453" s="24">
        <v>44949</v>
      </c>
      <c r="K453" s="101">
        <v>0.4127662037037037</v>
      </c>
      <c r="L453" s="25">
        <v>1568</v>
      </c>
      <c r="M453" s="26">
        <f>Causas[[#This Row],[parada_duracion]]/60</f>
        <v>26.133333333333333</v>
      </c>
      <c r="N453" s="19" t="s">
        <v>293</v>
      </c>
      <c r="O453" s="16" t="s">
        <v>52</v>
      </c>
      <c r="P453" s="16">
        <f>WEEKNUM(Causas[[#This Row],[resolucion_fecha]],16)</f>
        <v>4</v>
      </c>
      <c r="Q453" s="16" t="str">
        <f>TEXT(Causas[[#This Row],[resolucion_fecha]],"MMMM")</f>
        <v>enero</v>
      </c>
      <c r="R453" s="16" t="str">
        <f t="shared" si="7"/>
        <v>M</v>
      </c>
      <c r="S453" s="16"/>
      <c r="T453" s="16" t="s">
        <v>53</v>
      </c>
      <c r="U453" s="16"/>
      <c r="V453" s="16"/>
      <c r="W453" s="16"/>
    </row>
    <row r="454" spans="1:23" customFormat="1" hidden="1" x14ac:dyDescent="0.25">
      <c r="A454" s="25">
        <v>135143</v>
      </c>
      <c r="B454" s="25" t="s">
        <v>66</v>
      </c>
      <c r="C454" s="25" t="s">
        <v>43</v>
      </c>
      <c r="D454" s="25" t="s">
        <v>68</v>
      </c>
      <c r="E454" s="24">
        <v>43405</v>
      </c>
      <c r="F454" s="25" t="s">
        <v>45</v>
      </c>
      <c r="G454" s="25" t="s">
        <v>50</v>
      </c>
      <c r="H454" s="24">
        <v>44949</v>
      </c>
      <c r="I454" s="101">
        <v>0.40751157407407407</v>
      </c>
      <c r="J454" s="24">
        <v>44949</v>
      </c>
      <c r="K454" s="101">
        <v>0.42207175925925927</v>
      </c>
      <c r="L454" s="25">
        <v>1258</v>
      </c>
      <c r="M454" s="26">
        <f>Causas[[#This Row],[parada_duracion]]/60</f>
        <v>20.966666666666665</v>
      </c>
      <c r="N454" s="19" t="s">
        <v>294</v>
      </c>
      <c r="O454" s="16" t="s">
        <v>52</v>
      </c>
      <c r="P454" s="16">
        <f>WEEKNUM(Causas[[#This Row],[resolucion_fecha]],16)</f>
        <v>4</v>
      </c>
      <c r="Q454" s="16" t="str">
        <f>TEXT(Causas[[#This Row],[resolucion_fecha]],"MMMM")</f>
        <v>enero</v>
      </c>
      <c r="R454" s="16" t="str">
        <f t="shared" si="7"/>
        <v>M</v>
      </c>
      <c r="S454" s="16"/>
      <c r="T454" s="16" t="s">
        <v>53</v>
      </c>
      <c r="U454" s="16"/>
      <c r="V454" s="16"/>
      <c r="W454" s="16"/>
    </row>
    <row r="455" spans="1:23" customFormat="1" hidden="1" x14ac:dyDescent="0.25">
      <c r="A455" s="96">
        <v>135147</v>
      </c>
      <c r="B455" s="96" t="s">
        <v>197</v>
      </c>
      <c r="C455" s="96" t="s">
        <v>43</v>
      </c>
      <c r="D455" s="96" t="s">
        <v>68</v>
      </c>
      <c r="E455" s="97">
        <v>43746</v>
      </c>
      <c r="F455" s="96" t="s">
        <v>56</v>
      </c>
      <c r="G455" s="96" t="s">
        <v>46</v>
      </c>
      <c r="H455" s="97">
        <v>44949</v>
      </c>
      <c r="I455" s="23">
        <v>0.43600694444444449</v>
      </c>
      <c r="J455" s="97">
        <v>44949</v>
      </c>
      <c r="K455" s="23">
        <v>0.44056712962962963</v>
      </c>
      <c r="L455" s="96">
        <v>394</v>
      </c>
      <c r="M455" s="98">
        <f>Causas[[#This Row],[parada_duracion]]/60</f>
        <v>6.5666666666666664</v>
      </c>
      <c r="N455" s="18" t="s">
        <v>47</v>
      </c>
      <c r="O455" s="19" t="s">
        <v>47</v>
      </c>
      <c r="P455" s="99">
        <f>WEEKNUM(Causas[[#This Row],[resolucion_fecha]],16)</f>
        <v>4</v>
      </c>
      <c r="Q455" s="99" t="str">
        <f>TEXT(Causas[[#This Row],[resolucion_fecha]],"MMMM")</f>
        <v>enero</v>
      </c>
      <c r="R455" s="99" t="str">
        <f t="shared" si="7"/>
        <v>M</v>
      </c>
      <c r="S455" s="99"/>
      <c r="T455" s="18" t="s">
        <v>47</v>
      </c>
      <c r="U455" s="16"/>
      <c r="V455" s="99"/>
      <c r="W455" s="99"/>
    </row>
    <row r="456" spans="1:23" customFormat="1" hidden="1" x14ac:dyDescent="0.25">
      <c r="A456" s="96">
        <v>135148</v>
      </c>
      <c r="B456" s="96" t="s">
        <v>111</v>
      </c>
      <c r="C456" s="96" t="s">
        <v>43</v>
      </c>
      <c r="D456" s="96" t="s">
        <v>82</v>
      </c>
      <c r="E456" s="97">
        <v>44756</v>
      </c>
      <c r="F456" s="96" t="s">
        <v>140</v>
      </c>
      <c r="G456" s="96" t="s">
        <v>46</v>
      </c>
      <c r="H456" s="97">
        <v>44949</v>
      </c>
      <c r="I456" s="23">
        <v>0.440462962962963</v>
      </c>
      <c r="J456" s="97">
        <v>44949</v>
      </c>
      <c r="K456" s="23">
        <v>0.45575231481481482</v>
      </c>
      <c r="L456" s="96">
        <v>1321</v>
      </c>
      <c r="M456" s="98">
        <f>Causas[[#This Row],[parada_duracion]]/60</f>
        <v>22.016666666666666</v>
      </c>
      <c r="N456" s="18" t="s">
        <v>295</v>
      </c>
      <c r="O456" s="99" t="s">
        <v>72</v>
      </c>
      <c r="P456" s="99">
        <f>WEEKNUM(Causas[[#This Row],[resolucion_fecha]],16)</f>
        <v>4</v>
      </c>
      <c r="Q456" s="99" t="str">
        <f>TEXT(Causas[[#This Row],[resolucion_fecha]],"MMMM")</f>
        <v>enero</v>
      </c>
      <c r="R456" s="99" t="str">
        <f t="shared" si="7"/>
        <v>M</v>
      </c>
      <c r="S456" s="99"/>
      <c r="T456" s="99" t="s">
        <v>73</v>
      </c>
      <c r="U456" s="100"/>
      <c r="V456" s="99"/>
      <c r="W456" s="99"/>
    </row>
    <row r="457" spans="1:23" customFormat="1" hidden="1" x14ac:dyDescent="0.25">
      <c r="A457" s="25">
        <v>135149</v>
      </c>
      <c r="B457" s="25" t="s">
        <v>66</v>
      </c>
      <c r="C457" s="25" t="s">
        <v>43</v>
      </c>
      <c r="D457" s="25" t="s">
        <v>68</v>
      </c>
      <c r="E457" s="24">
        <v>43405</v>
      </c>
      <c r="F457" s="25" t="s">
        <v>45</v>
      </c>
      <c r="G457" s="25" t="s">
        <v>50</v>
      </c>
      <c r="H457" s="24">
        <v>44949</v>
      </c>
      <c r="I457" s="101">
        <v>0.4407638888888889</v>
      </c>
      <c r="J457" s="24">
        <v>44949</v>
      </c>
      <c r="K457" s="101">
        <v>0.44855324074074071</v>
      </c>
      <c r="L457" s="25">
        <v>673</v>
      </c>
      <c r="M457" s="26">
        <f>Causas[[#This Row],[parada_duracion]]/60</f>
        <v>11.216666666666667</v>
      </c>
      <c r="N457" s="19" t="s">
        <v>62</v>
      </c>
      <c r="O457" s="16" t="s">
        <v>52</v>
      </c>
      <c r="P457" s="16">
        <f>WEEKNUM(Causas[[#This Row],[resolucion_fecha]],16)</f>
        <v>4</v>
      </c>
      <c r="Q457" s="16" t="str">
        <f>TEXT(Causas[[#This Row],[resolucion_fecha]],"MMMM")</f>
        <v>enero</v>
      </c>
      <c r="R457" s="16" t="str">
        <f t="shared" si="7"/>
        <v>M</v>
      </c>
      <c r="S457" s="16"/>
      <c r="T457" s="16" t="s">
        <v>53</v>
      </c>
      <c r="U457" s="100"/>
      <c r="V457" s="16"/>
      <c r="W457" s="16"/>
    </row>
    <row r="458" spans="1:23" customFormat="1" hidden="1" x14ac:dyDescent="0.25">
      <c r="A458" s="25">
        <v>135151</v>
      </c>
      <c r="B458" s="25" t="s">
        <v>130</v>
      </c>
      <c r="C458" s="25" t="s">
        <v>43</v>
      </c>
      <c r="D458" s="25" t="s">
        <v>68</v>
      </c>
      <c r="E458" s="24">
        <v>43405</v>
      </c>
      <c r="F458" s="25" t="s">
        <v>45</v>
      </c>
      <c r="G458" s="25" t="s">
        <v>50</v>
      </c>
      <c r="H458" s="24">
        <v>44949</v>
      </c>
      <c r="I458" s="101">
        <v>0.46285879629629628</v>
      </c>
      <c r="J458" s="24">
        <v>44949</v>
      </c>
      <c r="K458" s="101">
        <v>0.50928240740740738</v>
      </c>
      <c r="L458" s="25">
        <v>4011</v>
      </c>
      <c r="M458" s="26">
        <f>Causas[[#This Row],[parada_duracion]]/60</f>
        <v>66.849999999999994</v>
      </c>
      <c r="N458" s="19" t="s">
        <v>62</v>
      </c>
      <c r="O458" s="16" t="s">
        <v>52</v>
      </c>
      <c r="P458" s="16">
        <f>WEEKNUM(Causas[[#This Row],[resolucion_fecha]],16)</f>
        <v>4</v>
      </c>
      <c r="Q458" s="16" t="str">
        <f>TEXT(Causas[[#This Row],[resolucion_fecha]],"MMMM")</f>
        <v>enero</v>
      </c>
      <c r="R458" s="16" t="str">
        <f t="shared" si="7"/>
        <v>M</v>
      </c>
      <c r="S458" s="16"/>
      <c r="T458" s="16" t="s">
        <v>53</v>
      </c>
      <c r="U458" s="16"/>
      <c r="V458" s="16"/>
      <c r="W458" s="16"/>
    </row>
    <row r="459" spans="1:23" customFormat="1" x14ac:dyDescent="0.25">
      <c r="A459" s="25">
        <v>135153</v>
      </c>
      <c r="B459" s="25" t="s">
        <v>286</v>
      </c>
      <c r="C459" s="25" t="s">
        <v>43</v>
      </c>
      <c r="D459" s="25" t="s">
        <v>67</v>
      </c>
      <c r="E459" s="24">
        <v>43746</v>
      </c>
      <c r="F459" s="25" t="s">
        <v>56</v>
      </c>
      <c r="G459" s="25" t="s">
        <v>46</v>
      </c>
      <c r="H459" s="24">
        <v>44949</v>
      </c>
      <c r="I459" s="101">
        <v>0.47913194444444446</v>
      </c>
      <c r="J459" s="24">
        <v>44949</v>
      </c>
      <c r="K459" s="101">
        <v>0.48849537037037033</v>
      </c>
      <c r="L459" s="25">
        <v>809</v>
      </c>
      <c r="M459" s="26">
        <f>Causas[[#This Row],[parada_duracion]]/60</f>
        <v>13.483333333333333</v>
      </c>
      <c r="N459" s="19" t="s">
        <v>293</v>
      </c>
      <c r="O459" s="16" t="s">
        <v>52</v>
      </c>
      <c r="P459" s="16">
        <f>WEEKNUM(Causas[[#This Row],[resolucion_fecha]],16)</f>
        <v>4</v>
      </c>
      <c r="Q459" s="16" t="str">
        <f>TEXT(Causas[[#This Row],[resolucion_fecha]],"MMMM")</f>
        <v>enero</v>
      </c>
      <c r="R459" s="16" t="str">
        <f t="shared" si="7"/>
        <v>M</v>
      </c>
      <c r="S459" s="16"/>
      <c r="T459" s="16" t="s">
        <v>53</v>
      </c>
      <c r="U459" s="16"/>
      <c r="V459" s="16"/>
      <c r="W459" s="16"/>
    </row>
    <row r="460" spans="1:23" customFormat="1" x14ac:dyDescent="0.25">
      <c r="A460" s="25">
        <v>135165</v>
      </c>
      <c r="B460" s="25" t="s">
        <v>286</v>
      </c>
      <c r="C460" s="25" t="s">
        <v>43</v>
      </c>
      <c r="D460" s="25" t="s">
        <v>67</v>
      </c>
      <c r="E460" s="24">
        <v>43746</v>
      </c>
      <c r="F460" s="25" t="s">
        <v>56</v>
      </c>
      <c r="G460" s="25" t="s">
        <v>46</v>
      </c>
      <c r="H460" s="24">
        <v>44949</v>
      </c>
      <c r="I460" s="101">
        <v>0.52222222222222225</v>
      </c>
      <c r="J460" s="24">
        <v>44949</v>
      </c>
      <c r="K460" s="101">
        <v>0.53881944444444441</v>
      </c>
      <c r="L460" s="25">
        <v>1434</v>
      </c>
      <c r="M460" s="26">
        <f>Causas[[#This Row],[parada_duracion]]/60</f>
        <v>23.9</v>
      </c>
      <c r="N460" s="19" t="s">
        <v>293</v>
      </c>
      <c r="O460" s="16" t="s">
        <v>52</v>
      </c>
      <c r="P460" s="16">
        <f>WEEKNUM(Causas[[#This Row],[resolucion_fecha]],16)</f>
        <v>4</v>
      </c>
      <c r="Q460" s="16" t="str">
        <f>TEXT(Causas[[#This Row],[resolucion_fecha]],"MMMM")</f>
        <v>enero</v>
      </c>
      <c r="R460" s="16" t="str">
        <f t="shared" si="7"/>
        <v>M</v>
      </c>
      <c r="S460" s="16"/>
      <c r="T460" s="16" t="s">
        <v>53</v>
      </c>
      <c r="U460" s="16"/>
      <c r="V460" s="16"/>
      <c r="W460" s="16"/>
    </row>
    <row r="461" spans="1:23" customFormat="1" x14ac:dyDescent="0.25">
      <c r="A461" s="25">
        <v>135169</v>
      </c>
      <c r="B461" s="25" t="s">
        <v>286</v>
      </c>
      <c r="C461" s="25" t="s">
        <v>43</v>
      </c>
      <c r="D461" s="25" t="s">
        <v>67</v>
      </c>
      <c r="E461" s="24">
        <v>43746</v>
      </c>
      <c r="F461" s="25" t="s">
        <v>56</v>
      </c>
      <c r="G461" s="25" t="s">
        <v>46</v>
      </c>
      <c r="H461" s="24">
        <v>44949</v>
      </c>
      <c r="I461" s="101">
        <v>0.53901620370370373</v>
      </c>
      <c r="J461" s="24">
        <v>44949</v>
      </c>
      <c r="K461" s="101">
        <v>0.56913194444444437</v>
      </c>
      <c r="L461" s="25">
        <v>2602</v>
      </c>
      <c r="M461" s="26">
        <f>Causas[[#This Row],[parada_duracion]]/60</f>
        <v>43.366666666666667</v>
      </c>
      <c r="N461" s="19" t="s">
        <v>293</v>
      </c>
      <c r="O461" s="16" t="s">
        <v>52</v>
      </c>
      <c r="P461" s="16">
        <f>WEEKNUM(Causas[[#This Row],[resolucion_fecha]],16)</f>
        <v>4</v>
      </c>
      <c r="Q461" s="16" t="str">
        <f>TEXT(Causas[[#This Row],[resolucion_fecha]],"MMMM")</f>
        <v>enero</v>
      </c>
      <c r="R461" s="16" t="str">
        <f t="shared" si="7"/>
        <v>M</v>
      </c>
      <c r="S461" s="16"/>
      <c r="T461" s="16" t="s">
        <v>53</v>
      </c>
      <c r="U461" s="16"/>
      <c r="V461" s="16"/>
      <c r="W461" s="16"/>
    </row>
    <row r="462" spans="1:23" customFormat="1" hidden="1" x14ac:dyDescent="0.25">
      <c r="A462" s="25">
        <v>135175</v>
      </c>
      <c r="B462" s="25" t="s">
        <v>101</v>
      </c>
      <c r="C462" s="25" t="s">
        <v>43</v>
      </c>
      <c r="D462" s="25" t="s">
        <v>77</v>
      </c>
      <c r="E462" s="24">
        <v>43405</v>
      </c>
      <c r="F462" s="25" t="s">
        <v>45</v>
      </c>
      <c r="G462" s="25" t="s">
        <v>50</v>
      </c>
      <c r="H462" s="24">
        <v>44949</v>
      </c>
      <c r="I462" s="101">
        <v>0.61416666666666664</v>
      </c>
      <c r="J462" s="24">
        <v>44949</v>
      </c>
      <c r="K462" s="101">
        <v>0.64033564814814814</v>
      </c>
      <c r="L462" s="25">
        <v>2261</v>
      </c>
      <c r="M462" s="26">
        <f>Causas[[#This Row],[parada_duracion]]/60</f>
        <v>37.68333333333333</v>
      </c>
      <c r="N462" s="19" t="s">
        <v>296</v>
      </c>
      <c r="O462" s="16" t="s">
        <v>72</v>
      </c>
      <c r="P462" s="16">
        <f>WEEKNUM(Causas[[#This Row],[resolucion_fecha]],16)</f>
        <v>4</v>
      </c>
      <c r="Q462" s="16" t="str">
        <f>TEXT(Causas[[#This Row],[resolucion_fecha]],"MMMM")</f>
        <v>enero</v>
      </c>
      <c r="R462" s="16" t="str">
        <f t="shared" si="7"/>
        <v>T</v>
      </c>
      <c r="S462" s="16"/>
      <c r="T462" s="99" t="s">
        <v>73</v>
      </c>
      <c r="U462" s="16"/>
      <c r="V462" s="16"/>
      <c r="W462" s="16"/>
    </row>
    <row r="463" spans="1:23" customFormat="1" hidden="1" x14ac:dyDescent="0.25">
      <c r="A463" s="25">
        <v>135180</v>
      </c>
      <c r="B463" s="25" t="s">
        <v>176</v>
      </c>
      <c r="C463" s="25" t="s">
        <v>43</v>
      </c>
      <c r="D463" s="25" t="s">
        <v>161</v>
      </c>
      <c r="E463" s="24">
        <v>43405</v>
      </c>
      <c r="F463" s="25" t="s">
        <v>45</v>
      </c>
      <c r="G463" s="25" t="s">
        <v>50</v>
      </c>
      <c r="H463" s="24">
        <v>44949</v>
      </c>
      <c r="I463" s="101">
        <v>0.6350810185185185</v>
      </c>
      <c r="J463" s="24">
        <v>44949</v>
      </c>
      <c r="K463" s="101">
        <v>0.63516203703703711</v>
      </c>
      <c r="L463" s="25">
        <v>7</v>
      </c>
      <c r="M463" s="26">
        <f>Causas[[#This Row],[parada_duracion]]/60</f>
        <v>0.11666666666666667</v>
      </c>
      <c r="N463" s="18" t="s">
        <v>47</v>
      </c>
      <c r="O463" s="19" t="s">
        <v>47</v>
      </c>
      <c r="P463" s="16">
        <f>WEEKNUM(Causas[[#This Row],[resolucion_fecha]],16)</f>
        <v>4</v>
      </c>
      <c r="Q463" s="16" t="str">
        <f>TEXT(Causas[[#This Row],[resolucion_fecha]],"MMMM")</f>
        <v>enero</v>
      </c>
      <c r="R463" s="16" t="str">
        <f t="shared" si="7"/>
        <v>T</v>
      </c>
      <c r="S463" s="16"/>
      <c r="T463" s="18" t="s">
        <v>47</v>
      </c>
      <c r="U463" s="16"/>
      <c r="V463" s="16"/>
      <c r="W463" s="16"/>
    </row>
    <row r="464" spans="1:23" customFormat="1" x14ac:dyDescent="0.25">
      <c r="A464" s="96">
        <v>135182</v>
      </c>
      <c r="B464" s="96" t="s">
        <v>61</v>
      </c>
      <c r="C464" s="96" t="s">
        <v>43</v>
      </c>
      <c r="D464" s="96" t="s">
        <v>67</v>
      </c>
      <c r="E464" s="97">
        <v>43405</v>
      </c>
      <c r="F464" s="96" t="s">
        <v>45</v>
      </c>
      <c r="G464" s="96" t="s">
        <v>46</v>
      </c>
      <c r="H464" s="97">
        <v>44949</v>
      </c>
      <c r="I464" s="23">
        <v>0.63804398148148145</v>
      </c>
      <c r="J464" s="97">
        <v>44949</v>
      </c>
      <c r="K464" s="23">
        <v>0.63827546296296289</v>
      </c>
      <c r="L464" s="96">
        <v>20</v>
      </c>
      <c r="M464" s="98">
        <f>Causas[[#This Row],[parada_duracion]]/60</f>
        <v>0.33333333333333331</v>
      </c>
      <c r="N464" s="18" t="s">
        <v>47</v>
      </c>
      <c r="O464" s="19" t="s">
        <v>47</v>
      </c>
      <c r="P464" s="99">
        <f>WEEKNUM(Causas[[#This Row],[resolucion_fecha]],16)</f>
        <v>4</v>
      </c>
      <c r="Q464" s="99" t="str">
        <f>TEXT(Causas[[#This Row],[resolucion_fecha]],"MMMM")</f>
        <v>enero</v>
      </c>
      <c r="R464" s="99" t="str">
        <f t="shared" si="7"/>
        <v>T</v>
      </c>
      <c r="S464" s="99"/>
      <c r="T464" s="18" t="s">
        <v>47</v>
      </c>
      <c r="U464" s="16"/>
      <c r="V464" s="99"/>
      <c r="W464" s="99"/>
    </row>
    <row r="465" spans="1:23" customFormat="1" x14ac:dyDescent="0.25">
      <c r="A465" s="25">
        <v>135183</v>
      </c>
      <c r="B465" s="25" t="s">
        <v>61</v>
      </c>
      <c r="C465" s="25" t="s">
        <v>43</v>
      </c>
      <c r="D465" s="25" t="s">
        <v>67</v>
      </c>
      <c r="E465" s="24">
        <v>43405</v>
      </c>
      <c r="F465" s="25" t="s">
        <v>45</v>
      </c>
      <c r="G465" s="25" t="s">
        <v>46</v>
      </c>
      <c r="H465" s="24">
        <v>44949</v>
      </c>
      <c r="I465" s="101">
        <v>0.63888888888888895</v>
      </c>
      <c r="J465" s="24">
        <v>44949</v>
      </c>
      <c r="K465" s="101">
        <v>0.6597453703703704</v>
      </c>
      <c r="L465" s="25">
        <v>1802</v>
      </c>
      <c r="M465" s="26">
        <f>Causas[[#This Row],[parada_duracion]]/60</f>
        <v>30.033333333333335</v>
      </c>
      <c r="N465" s="19" t="s">
        <v>297</v>
      </c>
      <c r="O465" s="16" t="s">
        <v>52</v>
      </c>
      <c r="P465" s="16">
        <f>WEEKNUM(Causas[[#This Row],[resolucion_fecha]],16)</f>
        <v>4</v>
      </c>
      <c r="Q465" s="16" t="str">
        <f>TEXT(Causas[[#This Row],[resolucion_fecha]],"MMMM")</f>
        <v>enero</v>
      </c>
      <c r="R465" s="16" t="str">
        <f t="shared" si="7"/>
        <v>T</v>
      </c>
      <c r="S465" s="16"/>
      <c r="T465" s="16" t="s">
        <v>53</v>
      </c>
      <c r="U465" s="100"/>
      <c r="V465" s="16"/>
      <c r="W465" s="16"/>
    </row>
    <row r="466" spans="1:23" customFormat="1" ht="30" hidden="1" x14ac:dyDescent="0.25">
      <c r="A466" s="25">
        <v>135185</v>
      </c>
      <c r="B466" s="25" t="s">
        <v>101</v>
      </c>
      <c r="C466" s="25" t="s">
        <v>43</v>
      </c>
      <c r="D466" s="25" t="s">
        <v>77</v>
      </c>
      <c r="E466" s="24">
        <v>43405</v>
      </c>
      <c r="F466" s="25" t="s">
        <v>45</v>
      </c>
      <c r="G466" s="25" t="s">
        <v>46</v>
      </c>
      <c r="H466" s="24">
        <v>44949</v>
      </c>
      <c r="I466" s="101">
        <v>0.64498842592592587</v>
      </c>
      <c r="J466" s="24">
        <v>44949</v>
      </c>
      <c r="K466" s="101">
        <v>0.6737847222222223</v>
      </c>
      <c r="L466" s="25">
        <v>2488</v>
      </c>
      <c r="M466" s="26">
        <f>Causas[[#This Row],[parada_duracion]]/60</f>
        <v>41.466666666666669</v>
      </c>
      <c r="N466" s="19" t="s">
        <v>298</v>
      </c>
      <c r="O466" s="16" t="s">
        <v>52</v>
      </c>
      <c r="P466" s="16">
        <f>WEEKNUM(Causas[[#This Row],[resolucion_fecha]],16)</f>
        <v>4</v>
      </c>
      <c r="Q466" s="16" t="str">
        <f>TEXT(Causas[[#This Row],[resolucion_fecha]],"MMMM")</f>
        <v>enero</v>
      </c>
      <c r="R466" s="16" t="str">
        <f t="shared" si="7"/>
        <v>T</v>
      </c>
      <c r="S466" s="16"/>
      <c r="T466" s="99" t="s">
        <v>53</v>
      </c>
      <c r="U466" s="16"/>
      <c r="V466" s="16"/>
      <c r="W466" s="16"/>
    </row>
    <row r="467" spans="1:23" customFormat="1" hidden="1" x14ac:dyDescent="0.25">
      <c r="A467" s="25">
        <v>135198</v>
      </c>
      <c r="B467" s="25" t="s">
        <v>61</v>
      </c>
      <c r="C467" s="25" t="s">
        <v>43</v>
      </c>
      <c r="D467" s="25" t="s">
        <v>82</v>
      </c>
      <c r="E467" s="24">
        <v>43405</v>
      </c>
      <c r="F467" s="25" t="s">
        <v>45</v>
      </c>
      <c r="G467" s="25" t="s">
        <v>46</v>
      </c>
      <c r="H467" s="24">
        <v>44949</v>
      </c>
      <c r="I467" s="101">
        <v>0.69895833333333324</v>
      </c>
      <c r="J467" s="24">
        <v>44949</v>
      </c>
      <c r="K467" s="101">
        <v>0.70702546296296298</v>
      </c>
      <c r="L467" s="25">
        <v>697</v>
      </c>
      <c r="M467" s="26">
        <f>Causas[[#This Row],[parada_duracion]]/60</f>
        <v>11.616666666666667</v>
      </c>
      <c r="N467" s="19" t="s">
        <v>299</v>
      </c>
      <c r="O467" s="16" t="s">
        <v>9</v>
      </c>
      <c r="P467" s="16">
        <f>WEEKNUM(Causas[[#This Row],[resolucion_fecha]],16)</f>
        <v>4</v>
      </c>
      <c r="Q467" s="16" t="str">
        <f>TEXT(Causas[[#This Row],[resolucion_fecha]],"MMMM")</f>
        <v>enero</v>
      </c>
      <c r="R467" s="16" t="str">
        <f t="shared" si="7"/>
        <v>T</v>
      </c>
      <c r="S467" s="99" t="s">
        <v>9</v>
      </c>
      <c r="T467" s="99" t="s">
        <v>9</v>
      </c>
      <c r="U467" s="99" t="s">
        <v>9</v>
      </c>
      <c r="V467" s="99" t="s">
        <v>9</v>
      </c>
      <c r="W467" s="99" t="s">
        <v>9</v>
      </c>
    </row>
    <row r="468" spans="1:23" customFormat="1" hidden="1" x14ac:dyDescent="0.25">
      <c r="A468" s="25">
        <v>135200</v>
      </c>
      <c r="B468" s="25" t="s">
        <v>42</v>
      </c>
      <c r="C468" s="25" t="s">
        <v>43</v>
      </c>
      <c r="D468" s="25" t="s">
        <v>164</v>
      </c>
      <c r="E468" s="24">
        <v>43405</v>
      </c>
      <c r="F468" s="25" t="s">
        <v>45</v>
      </c>
      <c r="G468" s="25" t="s">
        <v>46</v>
      </c>
      <c r="H468" s="24">
        <v>44949</v>
      </c>
      <c r="I468" s="101">
        <v>0.69998842592592592</v>
      </c>
      <c r="J468" s="24">
        <v>44949</v>
      </c>
      <c r="K468" s="101">
        <v>0.70347222222222217</v>
      </c>
      <c r="L468" s="25">
        <v>301</v>
      </c>
      <c r="M468" s="26">
        <f>Causas[[#This Row],[parada_duracion]]/60</f>
        <v>5.0166666666666666</v>
      </c>
      <c r="N468" s="18" t="s">
        <v>47</v>
      </c>
      <c r="O468" s="19" t="s">
        <v>47</v>
      </c>
      <c r="P468" s="16">
        <f>WEEKNUM(Causas[[#This Row],[resolucion_fecha]],16)</f>
        <v>4</v>
      </c>
      <c r="Q468" s="16" t="str">
        <f>TEXT(Causas[[#This Row],[resolucion_fecha]],"MMMM")</f>
        <v>enero</v>
      </c>
      <c r="R468" s="16" t="str">
        <f t="shared" si="7"/>
        <v>T</v>
      </c>
      <c r="S468" s="16"/>
      <c r="T468" s="18" t="s">
        <v>47</v>
      </c>
      <c r="U468" s="16"/>
      <c r="V468" s="16"/>
      <c r="W468" s="16"/>
    </row>
    <row r="469" spans="1:23" customFormat="1" hidden="1" x14ac:dyDescent="0.25">
      <c r="A469" s="96">
        <v>135218</v>
      </c>
      <c r="B469" s="96" t="s">
        <v>54</v>
      </c>
      <c r="C469" s="96" t="s">
        <v>43</v>
      </c>
      <c r="D469" s="96" t="s">
        <v>55</v>
      </c>
      <c r="E469" s="97">
        <v>44120</v>
      </c>
      <c r="F469" s="96" t="s">
        <v>56</v>
      </c>
      <c r="G469" s="96" t="s">
        <v>50</v>
      </c>
      <c r="H469" s="97">
        <v>44949</v>
      </c>
      <c r="I469" s="23">
        <v>0.73023148148148154</v>
      </c>
      <c r="J469" s="97">
        <v>44949</v>
      </c>
      <c r="K469" s="23">
        <v>0.76667824074074076</v>
      </c>
      <c r="L469" s="96">
        <v>3149</v>
      </c>
      <c r="M469" s="98">
        <f>Causas[[#This Row],[parada_duracion]]/60</f>
        <v>52.483333333333334</v>
      </c>
      <c r="N469" s="18" t="s">
        <v>9</v>
      </c>
      <c r="O469" s="16" t="s">
        <v>9</v>
      </c>
      <c r="P469" s="99">
        <f>WEEKNUM(Causas[[#This Row],[resolucion_fecha]],16)</f>
        <v>4</v>
      </c>
      <c r="Q469" s="99" t="str">
        <f>TEXT(Causas[[#This Row],[resolucion_fecha]],"MMMM")</f>
        <v>enero</v>
      </c>
      <c r="R469" s="99" t="str">
        <f t="shared" si="7"/>
        <v>T</v>
      </c>
      <c r="S469" s="99" t="s">
        <v>9</v>
      </c>
      <c r="T469" s="99" t="s">
        <v>9</v>
      </c>
      <c r="U469" s="99" t="s">
        <v>9</v>
      </c>
      <c r="V469" s="99" t="s">
        <v>9</v>
      </c>
      <c r="W469" s="99" t="s">
        <v>9</v>
      </c>
    </row>
    <row r="470" spans="1:23" customFormat="1" hidden="1" x14ac:dyDescent="0.25">
      <c r="A470" s="96">
        <v>135219</v>
      </c>
      <c r="B470" s="96" t="s">
        <v>101</v>
      </c>
      <c r="C470" s="96" t="s">
        <v>43</v>
      </c>
      <c r="D470" s="96" t="s">
        <v>68</v>
      </c>
      <c r="E470" s="97">
        <v>43405</v>
      </c>
      <c r="F470" s="96" t="s">
        <v>45</v>
      </c>
      <c r="G470" s="96" t="s">
        <v>50</v>
      </c>
      <c r="H470" s="97">
        <v>44949</v>
      </c>
      <c r="I470" s="23">
        <v>0.73211805555555554</v>
      </c>
      <c r="J470" s="97">
        <v>44949</v>
      </c>
      <c r="K470" s="23">
        <v>0.73303240740740738</v>
      </c>
      <c r="L470" s="96">
        <v>79</v>
      </c>
      <c r="M470" s="98">
        <f>Causas[[#This Row],[parada_duracion]]/60</f>
        <v>1.3166666666666667</v>
      </c>
      <c r="N470" s="18" t="s">
        <v>47</v>
      </c>
      <c r="O470" s="19" t="s">
        <v>47</v>
      </c>
      <c r="P470" s="99">
        <f>WEEKNUM(Causas[[#This Row],[resolucion_fecha]],16)</f>
        <v>4</v>
      </c>
      <c r="Q470" s="99" t="str">
        <f>TEXT(Causas[[#This Row],[resolucion_fecha]],"MMMM")</f>
        <v>enero</v>
      </c>
      <c r="R470" s="99" t="str">
        <f t="shared" si="7"/>
        <v>T</v>
      </c>
      <c r="S470" s="99"/>
      <c r="T470" s="18" t="s">
        <v>47</v>
      </c>
      <c r="U470" s="100"/>
      <c r="V470" s="99"/>
      <c r="W470" s="99"/>
    </row>
    <row r="471" spans="1:23" customFormat="1" hidden="1" x14ac:dyDescent="0.25">
      <c r="A471" s="96">
        <v>135220</v>
      </c>
      <c r="B471" s="96" t="s">
        <v>66</v>
      </c>
      <c r="C471" s="96" t="s">
        <v>43</v>
      </c>
      <c r="D471" s="96" t="s">
        <v>68</v>
      </c>
      <c r="E471" s="97">
        <v>43405</v>
      </c>
      <c r="F471" s="96" t="s">
        <v>45</v>
      </c>
      <c r="G471" s="96" t="s">
        <v>46</v>
      </c>
      <c r="H471" s="97">
        <v>44949</v>
      </c>
      <c r="I471" s="23">
        <v>0.73312499999999992</v>
      </c>
      <c r="J471" s="97">
        <v>44949</v>
      </c>
      <c r="K471" s="23">
        <v>0.73501157407407414</v>
      </c>
      <c r="L471" s="96">
        <v>163</v>
      </c>
      <c r="M471" s="98">
        <f>Causas[[#This Row],[parada_duracion]]/60</f>
        <v>2.7166666666666668</v>
      </c>
      <c r="N471" s="18" t="s">
        <v>47</v>
      </c>
      <c r="O471" s="19" t="s">
        <v>47</v>
      </c>
      <c r="P471" s="99">
        <f>WEEKNUM(Causas[[#This Row],[resolucion_fecha]],16)</f>
        <v>4</v>
      </c>
      <c r="Q471" s="99" t="str">
        <f>TEXT(Causas[[#This Row],[resolucion_fecha]],"MMMM")</f>
        <v>enero</v>
      </c>
      <c r="R471" s="99" t="str">
        <f t="shared" si="7"/>
        <v>T</v>
      </c>
      <c r="S471" s="99"/>
      <c r="T471" s="18" t="s">
        <v>47</v>
      </c>
      <c r="U471" s="100"/>
      <c r="V471" s="99"/>
      <c r="W471" s="99"/>
    </row>
    <row r="472" spans="1:23" customFormat="1" hidden="1" x14ac:dyDescent="0.25">
      <c r="A472" s="96">
        <v>135221</v>
      </c>
      <c r="B472" s="96" t="s">
        <v>75</v>
      </c>
      <c r="C472" s="96" t="s">
        <v>43</v>
      </c>
      <c r="D472" s="96" t="s">
        <v>76</v>
      </c>
      <c r="E472" s="97">
        <v>44104</v>
      </c>
      <c r="F472" s="96" t="s">
        <v>56</v>
      </c>
      <c r="G472" s="96" t="s">
        <v>46</v>
      </c>
      <c r="H472" s="97">
        <v>44949</v>
      </c>
      <c r="I472" s="23">
        <v>0.73604166666666659</v>
      </c>
      <c r="J472" s="97">
        <v>44949</v>
      </c>
      <c r="K472" s="23">
        <v>0.75643518518518515</v>
      </c>
      <c r="L472" s="96">
        <v>1762</v>
      </c>
      <c r="M472" s="98">
        <f>Causas[[#This Row],[parada_duracion]]/60</f>
        <v>29.366666666666667</v>
      </c>
      <c r="N472" s="18" t="s">
        <v>300</v>
      </c>
      <c r="O472" s="99" t="s">
        <v>52</v>
      </c>
      <c r="P472" s="99">
        <f>WEEKNUM(Causas[[#This Row],[resolucion_fecha]],16)</f>
        <v>4</v>
      </c>
      <c r="Q472" s="99" t="str">
        <f>TEXT(Causas[[#This Row],[resolucion_fecha]],"MMMM")</f>
        <v>enero</v>
      </c>
      <c r="R472" s="99" t="str">
        <f t="shared" si="7"/>
        <v>T</v>
      </c>
      <c r="S472" s="99"/>
      <c r="T472" s="99" t="s">
        <v>53</v>
      </c>
      <c r="U472" s="100"/>
      <c r="V472" s="99"/>
      <c r="W472" s="99"/>
    </row>
    <row r="473" spans="1:23" customFormat="1" hidden="1" x14ac:dyDescent="0.25">
      <c r="A473" s="96">
        <v>135222</v>
      </c>
      <c r="B473" s="96" t="s">
        <v>101</v>
      </c>
      <c r="C473" s="96" t="s">
        <v>43</v>
      </c>
      <c r="D473" s="96" t="s">
        <v>68</v>
      </c>
      <c r="E473" s="97">
        <v>43405</v>
      </c>
      <c r="F473" s="96" t="s">
        <v>45</v>
      </c>
      <c r="G473" s="96" t="s">
        <v>46</v>
      </c>
      <c r="H473" s="97">
        <v>44949</v>
      </c>
      <c r="I473" s="23">
        <v>0.73649305555555555</v>
      </c>
      <c r="J473" s="97">
        <v>44949</v>
      </c>
      <c r="K473" s="23">
        <v>0.75837962962962957</v>
      </c>
      <c r="L473" s="96">
        <v>1891</v>
      </c>
      <c r="M473" s="98">
        <f>Causas[[#This Row],[parada_duracion]]/60</f>
        <v>31.516666666666666</v>
      </c>
      <c r="N473" s="18" t="s">
        <v>301</v>
      </c>
      <c r="O473" s="99" t="s">
        <v>52</v>
      </c>
      <c r="P473" s="99">
        <f>WEEKNUM(Causas[[#This Row],[resolucion_fecha]],16)</f>
        <v>4</v>
      </c>
      <c r="Q473" s="99" t="str">
        <f>TEXT(Causas[[#This Row],[resolucion_fecha]],"MMMM")</f>
        <v>enero</v>
      </c>
      <c r="R473" s="99" t="str">
        <f t="shared" si="7"/>
        <v>T</v>
      </c>
      <c r="S473" s="99"/>
      <c r="T473" s="99" t="s">
        <v>53</v>
      </c>
      <c r="U473" s="100"/>
      <c r="V473" s="99"/>
      <c r="W473" s="99"/>
    </row>
    <row r="474" spans="1:23" customFormat="1" hidden="1" x14ac:dyDescent="0.25">
      <c r="A474" s="96">
        <v>135223</v>
      </c>
      <c r="B474" s="96" t="s">
        <v>61</v>
      </c>
      <c r="C474" s="96" t="s">
        <v>43</v>
      </c>
      <c r="D474" s="96" t="s">
        <v>77</v>
      </c>
      <c r="E474" s="97">
        <v>43405</v>
      </c>
      <c r="F474" s="96" t="s">
        <v>45</v>
      </c>
      <c r="G474" s="96" t="s">
        <v>46</v>
      </c>
      <c r="H474" s="97">
        <v>44949</v>
      </c>
      <c r="I474" s="23">
        <v>0.73653935185185182</v>
      </c>
      <c r="J474" s="97">
        <v>44949</v>
      </c>
      <c r="K474" s="23">
        <v>0.74319444444444438</v>
      </c>
      <c r="L474" s="96">
        <v>575</v>
      </c>
      <c r="M474" s="98">
        <f>Causas[[#This Row],[parada_duracion]]/60</f>
        <v>9.5833333333333339</v>
      </c>
      <c r="N474" s="18" t="s">
        <v>47</v>
      </c>
      <c r="O474" s="19" t="s">
        <v>47</v>
      </c>
      <c r="P474" s="99">
        <f>WEEKNUM(Causas[[#This Row],[resolucion_fecha]],16)</f>
        <v>4</v>
      </c>
      <c r="Q474" s="99" t="str">
        <f>TEXT(Causas[[#This Row],[resolucion_fecha]],"MMMM")</f>
        <v>enero</v>
      </c>
      <c r="R474" s="99" t="str">
        <f t="shared" si="7"/>
        <v>T</v>
      </c>
      <c r="S474" s="99"/>
      <c r="T474" s="18" t="s">
        <v>47</v>
      </c>
      <c r="U474" s="100"/>
      <c r="V474" s="99"/>
      <c r="W474" s="99"/>
    </row>
    <row r="475" spans="1:23" customFormat="1" hidden="1" x14ac:dyDescent="0.25">
      <c r="A475" s="25">
        <v>135224</v>
      </c>
      <c r="B475" s="25" t="s">
        <v>66</v>
      </c>
      <c r="C475" s="25" t="s">
        <v>43</v>
      </c>
      <c r="D475" s="25" t="s">
        <v>68</v>
      </c>
      <c r="E475" s="24">
        <v>43405</v>
      </c>
      <c r="F475" s="25" t="s">
        <v>45</v>
      </c>
      <c r="G475" s="25" t="s">
        <v>46</v>
      </c>
      <c r="H475" s="24">
        <v>44949</v>
      </c>
      <c r="I475" s="101">
        <v>0.73968750000000005</v>
      </c>
      <c r="J475" s="24">
        <v>44949</v>
      </c>
      <c r="K475" s="101">
        <v>0.75834490740740745</v>
      </c>
      <c r="L475" s="25">
        <v>1612</v>
      </c>
      <c r="M475" s="26">
        <f>Causas[[#This Row],[parada_duracion]]/60</f>
        <v>26.866666666666667</v>
      </c>
      <c r="N475" s="19" t="s">
        <v>302</v>
      </c>
      <c r="O475" s="16" t="s">
        <v>52</v>
      </c>
      <c r="P475" s="16">
        <f>WEEKNUM(Causas[[#This Row],[resolucion_fecha]],16)</f>
        <v>4</v>
      </c>
      <c r="Q475" s="16" t="str">
        <f>TEXT(Causas[[#This Row],[resolucion_fecha]],"MMMM")</f>
        <v>enero</v>
      </c>
      <c r="R475" s="16" t="str">
        <f t="shared" si="7"/>
        <v>T</v>
      </c>
      <c r="S475" s="16"/>
      <c r="T475" s="16" t="s">
        <v>53</v>
      </c>
      <c r="U475" s="100"/>
      <c r="V475" s="16"/>
      <c r="W475" s="16"/>
    </row>
    <row r="476" spans="1:23" customFormat="1" hidden="1" x14ac:dyDescent="0.25">
      <c r="A476" s="25">
        <v>135228</v>
      </c>
      <c r="B476" s="25" t="s">
        <v>42</v>
      </c>
      <c r="C476" s="25" t="s">
        <v>43</v>
      </c>
      <c r="D476" s="25" t="s">
        <v>164</v>
      </c>
      <c r="E476" s="24">
        <v>43405</v>
      </c>
      <c r="F476" s="25" t="s">
        <v>45</v>
      </c>
      <c r="G476" s="25" t="s">
        <v>46</v>
      </c>
      <c r="H476" s="24">
        <v>44949</v>
      </c>
      <c r="I476" s="101">
        <v>0.78361111111111104</v>
      </c>
      <c r="J476" s="24">
        <v>44949</v>
      </c>
      <c r="K476" s="101">
        <v>0.78540509259259261</v>
      </c>
      <c r="L476" s="25">
        <v>155</v>
      </c>
      <c r="M476" s="26">
        <f>Causas[[#This Row],[parada_duracion]]/60</f>
        <v>2.5833333333333335</v>
      </c>
      <c r="N476" s="18" t="s">
        <v>47</v>
      </c>
      <c r="O476" s="19" t="s">
        <v>47</v>
      </c>
      <c r="P476" s="16">
        <f>WEEKNUM(Causas[[#This Row],[resolucion_fecha]],16)</f>
        <v>4</v>
      </c>
      <c r="Q476" s="16" t="str">
        <f>TEXT(Causas[[#This Row],[resolucion_fecha]],"MMMM")</f>
        <v>enero</v>
      </c>
      <c r="R476" s="16" t="str">
        <f t="shared" si="7"/>
        <v>T</v>
      </c>
      <c r="S476" s="16"/>
      <c r="T476" s="18" t="s">
        <v>47</v>
      </c>
      <c r="U476" s="16"/>
      <c r="V476" s="16"/>
      <c r="W476" s="16"/>
    </row>
    <row r="477" spans="1:23" customFormat="1" hidden="1" x14ac:dyDescent="0.25">
      <c r="A477" s="96">
        <v>135235</v>
      </c>
      <c r="B477" s="96" t="s">
        <v>42</v>
      </c>
      <c r="C477" s="96" t="s">
        <v>43</v>
      </c>
      <c r="D477" s="96" t="s">
        <v>154</v>
      </c>
      <c r="E477" s="97">
        <v>43405</v>
      </c>
      <c r="F477" s="96" t="s">
        <v>45</v>
      </c>
      <c r="G477" s="96" t="s">
        <v>50</v>
      </c>
      <c r="H477" s="97">
        <v>44949</v>
      </c>
      <c r="I477" s="23">
        <v>0.82194444444444448</v>
      </c>
      <c r="J477" s="97">
        <v>44949</v>
      </c>
      <c r="K477" s="23">
        <v>0.87473379629629633</v>
      </c>
      <c r="L477" s="96">
        <v>4561</v>
      </c>
      <c r="M477" s="98">
        <f>Causas[[#This Row],[parada_duracion]]/60</f>
        <v>76.016666666666666</v>
      </c>
      <c r="N477" s="18" t="s">
        <v>303</v>
      </c>
      <c r="O477" s="99" t="s">
        <v>52</v>
      </c>
      <c r="P477" s="99">
        <f>WEEKNUM(Causas[[#This Row],[resolucion_fecha]],16)</f>
        <v>4</v>
      </c>
      <c r="Q477" s="99" t="str">
        <f>TEXT(Causas[[#This Row],[resolucion_fecha]],"MMMM")</f>
        <v>enero</v>
      </c>
      <c r="R477" s="99" t="str">
        <f t="shared" si="7"/>
        <v>T</v>
      </c>
      <c r="S477" s="99"/>
      <c r="T477" s="99" t="s">
        <v>53</v>
      </c>
      <c r="U477" s="16"/>
      <c r="V477" s="99"/>
      <c r="W477" s="99"/>
    </row>
    <row r="478" spans="1:23" customFormat="1" hidden="1" x14ac:dyDescent="0.25">
      <c r="A478" s="96">
        <v>135236</v>
      </c>
      <c r="B478" s="96" t="s">
        <v>42</v>
      </c>
      <c r="C478" s="96" t="s">
        <v>43</v>
      </c>
      <c r="D478" s="96" t="s">
        <v>55</v>
      </c>
      <c r="E478" s="97">
        <v>43405</v>
      </c>
      <c r="F478" s="96" t="s">
        <v>45</v>
      </c>
      <c r="G478" s="96" t="s">
        <v>50</v>
      </c>
      <c r="H478" s="97">
        <v>44949</v>
      </c>
      <c r="I478" s="23">
        <v>0.82572916666666663</v>
      </c>
      <c r="J478" s="97">
        <v>44949</v>
      </c>
      <c r="K478" s="23">
        <v>0.82645833333333341</v>
      </c>
      <c r="L478" s="96">
        <v>63</v>
      </c>
      <c r="M478" s="98">
        <f>Causas[[#This Row],[parada_duracion]]/60</f>
        <v>1.05</v>
      </c>
      <c r="N478" s="18" t="s">
        <v>47</v>
      </c>
      <c r="O478" s="19" t="s">
        <v>47</v>
      </c>
      <c r="P478" s="99">
        <f>WEEKNUM(Causas[[#This Row],[resolucion_fecha]],16)</f>
        <v>4</v>
      </c>
      <c r="Q478" s="99" t="str">
        <f>TEXT(Causas[[#This Row],[resolucion_fecha]],"MMMM")</f>
        <v>enero</v>
      </c>
      <c r="R478" s="99" t="str">
        <f t="shared" si="7"/>
        <v>T</v>
      </c>
      <c r="S478" s="99"/>
      <c r="T478" s="18" t="s">
        <v>47</v>
      </c>
      <c r="U478" s="100"/>
      <c r="V478" s="99"/>
      <c r="W478" s="99"/>
    </row>
    <row r="479" spans="1:23" customFormat="1" hidden="1" x14ac:dyDescent="0.25">
      <c r="A479" s="96">
        <v>135237</v>
      </c>
      <c r="B479" s="96" t="s">
        <v>42</v>
      </c>
      <c r="C479" s="96" t="s">
        <v>43</v>
      </c>
      <c r="D479" s="96" t="s">
        <v>55</v>
      </c>
      <c r="E479" s="97">
        <v>43405</v>
      </c>
      <c r="F479" s="96" t="s">
        <v>45</v>
      </c>
      <c r="G479" s="96" t="s">
        <v>50</v>
      </c>
      <c r="H479" s="97">
        <v>44949</v>
      </c>
      <c r="I479" s="23">
        <v>0.83010416666666664</v>
      </c>
      <c r="J479" s="97">
        <v>44949</v>
      </c>
      <c r="K479" s="23">
        <v>0.875</v>
      </c>
      <c r="L479" s="96">
        <v>3879</v>
      </c>
      <c r="M479" s="98">
        <f>Causas[[#This Row],[parada_duracion]]/60</f>
        <v>64.650000000000006</v>
      </c>
      <c r="N479" s="18" t="s">
        <v>62</v>
      </c>
      <c r="O479" s="16" t="s">
        <v>52</v>
      </c>
      <c r="P479" s="99">
        <f>WEEKNUM(Causas[[#This Row],[resolucion_fecha]],16)</f>
        <v>4</v>
      </c>
      <c r="Q479" s="99" t="str">
        <f>TEXT(Causas[[#This Row],[resolucion_fecha]],"MMMM")</f>
        <v>enero</v>
      </c>
      <c r="R479" s="99" t="str">
        <f t="shared" si="7"/>
        <v>T</v>
      </c>
      <c r="S479" s="99"/>
      <c r="T479" s="16" t="s">
        <v>53</v>
      </c>
      <c r="U479" s="100"/>
      <c r="V479" s="99"/>
      <c r="W479" s="99"/>
    </row>
    <row r="480" spans="1:23" customFormat="1" hidden="1" x14ac:dyDescent="0.25">
      <c r="A480" s="96">
        <v>135238</v>
      </c>
      <c r="B480" s="96" t="s">
        <v>58</v>
      </c>
      <c r="C480" s="96" t="s">
        <v>43</v>
      </c>
      <c r="D480" s="96" t="s">
        <v>59</v>
      </c>
      <c r="E480" s="97">
        <v>44231</v>
      </c>
      <c r="F480" s="96" t="s">
        <v>60</v>
      </c>
      <c r="G480" s="96" t="s">
        <v>46</v>
      </c>
      <c r="H480" s="97">
        <v>44949</v>
      </c>
      <c r="I480" s="23">
        <v>0.83340277777777771</v>
      </c>
      <c r="J480" s="97">
        <v>44949</v>
      </c>
      <c r="K480" s="23">
        <v>0.86857638888888899</v>
      </c>
      <c r="L480" s="96">
        <v>3039</v>
      </c>
      <c r="M480" s="98">
        <f>Causas[[#This Row],[parada_duracion]]/60</f>
        <v>50.65</v>
      </c>
      <c r="N480" s="18" t="s">
        <v>49</v>
      </c>
      <c r="O480" s="19" t="s">
        <v>49</v>
      </c>
      <c r="P480" s="99">
        <f>WEEKNUM(Causas[[#This Row],[resolucion_fecha]],16)</f>
        <v>4</v>
      </c>
      <c r="Q480" s="99" t="str">
        <f>TEXT(Causas[[#This Row],[resolucion_fecha]],"MMMM")</f>
        <v>enero</v>
      </c>
      <c r="R480" s="99" t="str">
        <f t="shared" si="7"/>
        <v>T</v>
      </c>
      <c r="S480" s="19" t="s">
        <v>49</v>
      </c>
      <c r="T480" s="19" t="s">
        <v>49</v>
      </c>
      <c r="U480" s="19" t="s">
        <v>49</v>
      </c>
      <c r="V480" s="19" t="s">
        <v>49</v>
      </c>
      <c r="W480" s="19" t="s">
        <v>49</v>
      </c>
    </row>
    <row r="481" spans="1:23" customFormat="1" hidden="1" x14ac:dyDescent="0.25">
      <c r="A481" s="96">
        <v>135239</v>
      </c>
      <c r="B481" s="96" t="s">
        <v>42</v>
      </c>
      <c r="C481" s="96" t="s">
        <v>43</v>
      </c>
      <c r="D481" s="96" t="s">
        <v>96</v>
      </c>
      <c r="E481" s="97">
        <v>43405</v>
      </c>
      <c r="F481" s="96" t="s">
        <v>45</v>
      </c>
      <c r="G481" s="96" t="s">
        <v>50</v>
      </c>
      <c r="H481" s="97">
        <v>44949</v>
      </c>
      <c r="I481" s="23">
        <v>0.84067129629629633</v>
      </c>
      <c r="J481" s="97">
        <v>44949</v>
      </c>
      <c r="K481" s="23">
        <v>0.89230324074074074</v>
      </c>
      <c r="L481" s="96">
        <v>4461</v>
      </c>
      <c r="M481" s="98">
        <f>Causas[[#This Row],[parada_duracion]]/60</f>
        <v>74.349999999999994</v>
      </c>
      <c r="N481" s="18" t="s">
        <v>304</v>
      </c>
      <c r="O481" s="99" t="s">
        <v>52</v>
      </c>
      <c r="P481" s="99">
        <f>WEEKNUM(Causas[[#This Row],[resolucion_fecha]],16)</f>
        <v>4</v>
      </c>
      <c r="Q481" s="99" t="str">
        <f>TEXT(Causas[[#This Row],[resolucion_fecha]],"MMMM")</f>
        <v>enero</v>
      </c>
      <c r="R481" s="99" t="str">
        <f t="shared" si="7"/>
        <v>T</v>
      </c>
      <c r="S481" s="99"/>
      <c r="T481" s="99" t="s">
        <v>53</v>
      </c>
      <c r="U481" s="100"/>
      <c r="V481" s="99"/>
      <c r="W481" s="99"/>
    </row>
    <row r="482" spans="1:23" customFormat="1" hidden="1" x14ac:dyDescent="0.25">
      <c r="A482" s="96">
        <v>135240</v>
      </c>
      <c r="B482" s="96" t="s">
        <v>61</v>
      </c>
      <c r="C482" s="96" t="s">
        <v>43</v>
      </c>
      <c r="D482" s="96" t="s">
        <v>68</v>
      </c>
      <c r="E482" s="97">
        <v>43405</v>
      </c>
      <c r="F482" s="96" t="s">
        <v>45</v>
      </c>
      <c r="G482" s="96" t="s">
        <v>46</v>
      </c>
      <c r="H482" s="97">
        <v>44949</v>
      </c>
      <c r="I482" s="23">
        <v>0.84729166666666667</v>
      </c>
      <c r="J482" s="97">
        <v>44949</v>
      </c>
      <c r="K482" s="23">
        <v>0.90675925925925915</v>
      </c>
      <c r="L482" s="96">
        <v>5138</v>
      </c>
      <c r="M482" s="98">
        <f>Causas[[#This Row],[parada_duracion]]/60</f>
        <v>85.63333333333334</v>
      </c>
      <c r="N482" s="18" t="s">
        <v>297</v>
      </c>
      <c r="O482" s="16" t="s">
        <v>52</v>
      </c>
      <c r="P482" s="99">
        <f>WEEKNUM(Causas[[#This Row],[resolucion_fecha]],16)</f>
        <v>4</v>
      </c>
      <c r="Q482" s="99" t="str">
        <f>TEXT(Causas[[#This Row],[resolucion_fecha]],"MMMM")</f>
        <v>enero</v>
      </c>
      <c r="R482" s="99" t="str">
        <f t="shared" si="7"/>
        <v>T</v>
      </c>
      <c r="S482" s="99"/>
      <c r="T482" s="16" t="s">
        <v>53</v>
      </c>
      <c r="U482" s="100"/>
      <c r="V482" s="99"/>
      <c r="W482" s="99"/>
    </row>
    <row r="483" spans="1:23" customFormat="1" x14ac:dyDescent="0.25">
      <c r="A483" s="25">
        <v>135241</v>
      </c>
      <c r="B483" s="25" t="s">
        <v>286</v>
      </c>
      <c r="C483" s="25" t="s">
        <v>43</v>
      </c>
      <c r="D483" s="25" t="s">
        <v>67</v>
      </c>
      <c r="E483" s="24">
        <v>43746</v>
      </c>
      <c r="F483" s="25" t="s">
        <v>56</v>
      </c>
      <c r="G483" s="25" t="s">
        <v>46</v>
      </c>
      <c r="H483" s="24">
        <v>44949</v>
      </c>
      <c r="I483" s="101">
        <v>0.84797453703703696</v>
      </c>
      <c r="J483" s="24">
        <v>44949</v>
      </c>
      <c r="K483" s="101">
        <v>0.85481481481481481</v>
      </c>
      <c r="L483" s="25">
        <v>591</v>
      </c>
      <c r="M483" s="26">
        <f>Causas[[#This Row],[parada_duracion]]/60</f>
        <v>9.85</v>
      </c>
      <c r="N483" s="18" t="s">
        <v>47</v>
      </c>
      <c r="O483" s="19" t="s">
        <v>47</v>
      </c>
      <c r="P483" s="16">
        <f>WEEKNUM(Causas[[#This Row],[resolucion_fecha]],16)</f>
        <v>4</v>
      </c>
      <c r="Q483" s="16" t="str">
        <f>TEXT(Causas[[#This Row],[resolucion_fecha]],"MMMM")</f>
        <v>enero</v>
      </c>
      <c r="R483" s="16" t="str">
        <f t="shared" si="7"/>
        <v>T</v>
      </c>
      <c r="S483" s="16"/>
      <c r="T483" s="18" t="s">
        <v>47</v>
      </c>
      <c r="U483" s="100"/>
      <c r="V483" s="16"/>
      <c r="W483" s="16"/>
    </row>
    <row r="484" spans="1:23" customFormat="1" hidden="1" x14ac:dyDescent="0.25">
      <c r="A484" s="96">
        <v>135247</v>
      </c>
      <c r="B484" s="96" t="s">
        <v>75</v>
      </c>
      <c r="C484" s="96" t="s">
        <v>43</v>
      </c>
      <c r="D484" s="96" t="s">
        <v>76</v>
      </c>
      <c r="E484" s="97">
        <v>44104</v>
      </c>
      <c r="F484" s="96" t="s">
        <v>56</v>
      </c>
      <c r="G484" s="96" t="s">
        <v>46</v>
      </c>
      <c r="H484" s="97">
        <v>44949</v>
      </c>
      <c r="I484" s="23">
        <v>0.87780092592592596</v>
      </c>
      <c r="J484" s="97">
        <v>44949</v>
      </c>
      <c r="K484" s="23">
        <v>0.88278935185185192</v>
      </c>
      <c r="L484" s="96">
        <v>431</v>
      </c>
      <c r="M484" s="98">
        <f>Causas[[#This Row],[parada_duracion]]/60</f>
        <v>7.1833333333333336</v>
      </c>
      <c r="N484" s="18" t="s">
        <v>47</v>
      </c>
      <c r="O484" s="19" t="s">
        <v>47</v>
      </c>
      <c r="P484" s="99">
        <f>WEEKNUM(Causas[[#This Row],[resolucion_fecha]],16)</f>
        <v>4</v>
      </c>
      <c r="Q484" s="99" t="str">
        <f>TEXT(Causas[[#This Row],[resolucion_fecha]],"MMMM")</f>
        <v>enero</v>
      </c>
      <c r="R484" s="99" t="str">
        <f t="shared" si="7"/>
        <v>T</v>
      </c>
      <c r="S484" s="99"/>
      <c r="T484" s="18" t="s">
        <v>47</v>
      </c>
      <c r="U484" s="16"/>
      <c r="V484" s="99"/>
      <c r="W484" s="99"/>
    </row>
    <row r="485" spans="1:23" customFormat="1" hidden="1" x14ac:dyDescent="0.25">
      <c r="A485" s="25">
        <v>135248</v>
      </c>
      <c r="B485" s="25" t="s">
        <v>42</v>
      </c>
      <c r="C485" s="25" t="s">
        <v>43</v>
      </c>
      <c r="D485" s="25" t="s">
        <v>64</v>
      </c>
      <c r="E485" s="24">
        <v>43405</v>
      </c>
      <c r="F485" s="25" t="s">
        <v>45</v>
      </c>
      <c r="G485" s="25" t="s">
        <v>50</v>
      </c>
      <c r="H485" s="24">
        <v>44950</v>
      </c>
      <c r="I485" s="101">
        <v>0.2482523148148148</v>
      </c>
      <c r="J485" s="24">
        <v>44950</v>
      </c>
      <c r="K485" s="101">
        <v>0.25753472222222223</v>
      </c>
      <c r="L485" s="25">
        <v>802</v>
      </c>
      <c r="M485" s="26">
        <f>Causas[[#This Row],[parada_duracion]]/60</f>
        <v>13.366666666666667</v>
      </c>
      <c r="N485" s="19" t="s">
        <v>305</v>
      </c>
      <c r="O485" s="16" t="s">
        <v>52</v>
      </c>
      <c r="P485" s="16">
        <f>WEEKNUM(Causas[[#This Row],[resolucion_fecha]],16)</f>
        <v>4</v>
      </c>
      <c r="Q485" s="16" t="str">
        <f>TEXT(Causas[[#This Row],[resolucion_fecha]],"MMMM")</f>
        <v>enero</v>
      </c>
      <c r="R485" s="16" t="str">
        <f t="shared" si="7"/>
        <v>N</v>
      </c>
      <c r="S485" s="16"/>
      <c r="T485" s="16" t="s">
        <v>53</v>
      </c>
      <c r="U485" s="100"/>
      <c r="V485" s="16"/>
      <c r="W485" s="16"/>
    </row>
    <row r="486" spans="1:23" customFormat="1" hidden="1" x14ac:dyDescent="0.25">
      <c r="A486" s="25">
        <v>135258</v>
      </c>
      <c r="B486" s="25" t="s">
        <v>54</v>
      </c>
      <c r="C486" s="25" t="s">
        <v>43</v>
      </c>
      <c r="D486" s="25" t="s">
        <v>55</v>
      </c>
      <c r="E486" s="24">
        <v>44120</v>
      </c>
      <c r="F486" s="25" t="s">
        <v>56</v>
      </c>
      <c r="G486" s="25" t="s">
        <v>50</v>
      </c>
      <c r="H486" s="24">
        <v>44950</v>
      </c>
      <c r="I486" s="101">
        <v>0.27858796296296295</v>
      </c>
      <c r="J486" s="24">
        <v>44950</v>
      </c>
      <c r="K486" s="101">
        <v>0.28593750000000001</v>
      </c>
      <c r="L486" s="25">
        <v>635</v>
      </c>
      <c r="M486" s="26">
        <f>Causas[[#This Row],[parada_duracion]]/60</f>
        <v>10.583333333333334</v>
      </c>
      <c r="N486" s="19" t="s">
        <v>306</v>
      </c>
      <c r="O486" s="16" t="s">
        <v>52</v>
      </c>
      <c r="P486" s="16">
        <f>WEEKNUM(Causas[[#This Row],[resolucion_fecha]],16)</f>
        <v>4</v>
      </c>
      <c r="Q486" s="16" t="str">
        <f>TEXT(Causas[[#This Row],[resolucion_fecha]],"MMMM")</f>
        <v>enero</v>
      </c>
      <c r="R486" s="16" t="str">
        <f t="shared" si="7"/>
        <v>M</v>
      </c>
      <c r="S486" s="16"/>
      <c r="T486" s="16" t="s">
        <v>53</v>
      </c>
      <c r="U486" s="16"/>
      <c r="V486" s="16"/>
      <c r="W486" s="16"/>
    </row>
    <row r="487" spans="1:23" customFormat="1" hidden="1" x14ac:dyDescent="0.25">
      <c r="A487" s="25">
        <v>135274</v>
      </c>
      <c r="B487" s="25" t="s">
        <v>66</v>
      </c>
      <c r="C487" s="25" t="s">
        <v>43</v>
      </c>
      <c r="D487" s="25" t="s">
        <v>102</v>
      </c>
      <c r="E487" s="24">
        <v>43746</v>
      </c>
      <c r="F487" s="25" t="s">
        <v>56</v>
      </c>
      <c r="G487" s="25" t="s">
        <v>50</v>
      </c>
      <c r="H487" s="24">
        <v>44950</v>
      </c>
      <c r="I487" s="101">
        <v>0.33975694444444443</v>
      </c>
      <c r="J487" s="24">
        <v>44950</v>
      </c>
      <c r="K487" s="101">
        <v>0.3740856481481481</v>
      </c>
      <c r="L487" s="25">
        <v>2966</v>
      </c>
      <c r="M487" s="26">
        <f>Causas[[#This Row],[parada_duracion]]/60</f>
        <v>49.43333333333333</v>
      </c>
      <c r="N487" s="19" t="s">
        <v>307</v>
      </c>
      <c r="O487" s="16" t="s">
        <v>72</v>
      </c>
      <c r="P487" s="16">
        <f>WEEKNUM(Causas[[#This Row],[resolucion_fecha]],16)</f>
        <v>4</v>
      </c>
      <c r="Q487" s="16" t="str">
        <f>TEXT(Causas[[#This Row],[resolucion_fecha]],"MMMM")</f>
        <v>enero</v>
      </c>
      <c r="R487" s="16" t="str">
        <f t="shared" si="7"/>
        <v>M</v>
      </c>
      <c r="S487" s="16"/>
      <c r="T487" s="99" t="s">
        <v>73</v>
      </c>
      <c r="U487" s="16"/>
      <c r="V487" s="16"/>
      <c r="W487" s="16"/>
    </row>
    <row r="488" spans="1:23" customFormat="1" x14ac:dyDescent="0.25">
      <c r="A488" s="25">
        <v>135278</v>
      </c>
      <c r="B488" s="25" t="s">
        <v>42</v>
      </c>
      <c r="C488" s="25" t="s">
        <v>43</v>
      </c>
      <c r="D488" s="25" t="s">
        <v>67</v>
      </c>
      <c r="E488" s="24">
        <v>43405</v>
      </c>
      <c r="F488" s="25" t="s">
        <v>45</v>
      </c>
      <c r="G488" s="25" t="s">
        <v>50</v>
      </c>
      <c r="H488" s="24">
        <v>44950</v>
      </c>
      <c r="I488" s="101">
        <v>0.39429398148148148</v>
      </c>
      <c r="J488" s="24">
        <v>44950</v>
      </c>
      <c r="K488" s="101">
        <v>0.41983796296296294</v>
      </c>
      <c r="L488" s="25">
        <v>2207</v>
      </c>
      <c r="M488" s="26">
        <f>Causas[[#This Row],[parada_duracion]]/60</f>
        <v>36.783333333333331</v>
      </c>
      <c r="N488" s="19" t="s">
        <v>308</v>
      </c>
      <c r="O488" s="16" t="s">
        <v>52</v>
      </c>
      <c r="P488" s="16">
        <f>WEEKNUM(Causas[[#This Row],[resolucion_fecha]],16)</f>
        <v>4</v>
      </c>
      <c r="Q488" s="16" t="str">
        <f>TEXT(Causas[[#This Row],[resolucion_fecha]],"MMMM")</f>
        <v>enero</v>
      </c>
      <c r="R488" s="16" t="str">
        <f t="shared" si="7"/>
        <v>M</v>
      </c>
      <c r="S488" s="16"/>
      <c r="T488" s="16" t="s">
        <v>53</v>
      </c>
      <c r="U488" s="16"/>
      <c r="V488" s="16"/>
      <c r="W488" s="16"/>
    </row>
    <row r="489" spans="1:23" customFormat="1" hidden="1" x14ac:dyDescent="0.25">
      <c r="A489" s="25">
        <v>135284</v>
      </c>
      <c r="B489" s="25" t="s">
        <v>75</v>
      </c>
      <c r="C489" s="25" t="s">
        <v>43</v>
      </c>
      <c r="D489" s="25" t="s">
        <v>76</v>
      </c>
      <c r="E489" s="24">
        <v>44104</v>
      </c>
      <c r="F489" s="25" t="s">
        <v>56</v>
      </c>
      <c r="G489" s="25" t="s">
        <v>46</v>
      </c>
      <c r="H489" s="24">
        <v>44950</v>
      </c>
      <c r="I489" s="101">
        <v>0.40627314814814813</v>
      </c>
      <c r="J489" s="24">
        <v>44950</v>
      </c>
      <c r="K489" s="101">
        <v>0.41748842592592594</v>
      </c>
      <c r="L489" s="25">
        <v>969</v>
      </c>
      <c r="M489" s="26">
        <f>Causas[[#This Row],[parada_duracion]]/60</f>
        <v>16.149999999999999</v>
      </c>
      <c r="N489" s="19" t="s">
        <v>309</v>
      </c>
      <c r="O489" s="16" t="s">
        <v>52</v>
      </c>
      <c r="P489" s="16">
        <f>WEEKNUM(Causas[[#This Row],[resolucion_fecha]],16)</f>
        <v>4</v>
      </c>
      <c r="Q489" s="16" t="str">
        <f>TEXT(Causas[[#This Row],[resolucion_fecha]],"MMMM")</f>
        <v>enero</v>
      </c>
      <c r="R489" s="16" t="str">
        <f t="shared" si="7"/>
        <v>M</v>
      </c>
      <c r="S489" s="16"/>
      <c r="T489" s="99" t="s">
        <v>53</v>
      </c>
      <c r="U489" s="16"/>
      <c r="V489" s="16"/>
      <c r="W489" s="16"/>
    </row>
    <row r="490" spans="1:23" customFormat="1" hidden="1" x14ac:dyDescent="0.25">
      <c r="A490" s="25">
        <v>135287</v>
      </c>
      <c r="B490" s="25" t="s">
        <v>89</v>
      </c>
      <c r="C490" s="25" t="s">
        <v>43</v>
      </c>
      <c r="D490" s="25" t="s">
        <v>90</v>
      </c>
      <c r="E490" s="24">
        <v>44263</v>
      </c>
      <c r="F490" s="25" t="s">
        <v>56</v>
      </c>
      <c r="G490" s="25" t="s">
        <v>46</v>
      </c>
      <c r="H490" s="24">
        <v>44950</v>
      </c>
      <c r="I490" s="101">
        <v>0.4480555555555556</v>
      </c>
      <c r="J490" s="24">
        <v>44950</v>
      </c>
      <c r="K490" s="101">
        <v>0.46150462962962963</v>
      </c>
      <c r="L490" s="25">
        <v>1162</v>
      </c>
      <c r="M490" s="26">
        <f>Causas[[#This Row],[parada_duracion]]/60</f>
        <v>19.366666666666667</v>
      </c>
      <c r="N490" s="19" t="s">
        <v>310</v>
      </c>
      <c r="O490" s="16" t="s">
        <v>52</v>
      </c>
      <c r="P490" s="16">
        <f>WEEKNUM(Causas[[#This Row],[resolucion_fecha]],16)</f>
        <v>4</v>
      </c>
      <c r="Q490" s="16" t="str">
        <f>TEXT(Causas[[#This Row],[resolucion_fecha]],"MMMM")</f>
        <v>enero</v>
      </c>
      <c r="R490" s="16" t="str">
        <f t="shared" si="7"/>
        <v>M</v>
      </c>
      <c r="S490" s="16"/>
      <c r="T490" s="99" t="s">
        <v>53</v>
      </c>
      <c r="U490" s="16"/>
      <c r="V490" s="16"/>
      <c r="W490" s="16"/>
    </row>
    <row r="491" spans="1:23" customFormat="1" hidden="1" x14ac:dyDescent="0.25">
      <c r="A491" s="25">
        <v>135290</v>
      </c>
      <c r="B491" s="25" t="s">
        <v>86</v>
      </c>
      <c r="C491" s="25" t="s">
        <v>43</v>
      </c>
      <c r="D491" s="25" t="s">
        <v>55</v>
      </c>
      <c r="E491" s="24">
        <v>43881</v>
      </c>
      <c r="F491" s="25" t="s">
        <v>56</v>
      </c>
      <c r="G491" s="25" t="s">
        <v>50</v>
      </c>
      <c r="H491" s="24">
        <v>44950</v>
      </c>
      <c r="I491" s="101">
        <v>0.45391203703703703</v>
      </c>
      <c r="J491" s="24">
        <v>44950</v>
      </c>
      <c r="K491" s="101">
        <v>0.47335648148148146</v>
      </c>
      <c r="L491" s="25">
        <v>1680</v>
      </c>
      <c r="M491" s="26">
        <f>Causas[[#This Row],[parada_duracion]]/60</f>
        <v>28</v>
      </c>
      <c r="N491" s="19" t="s">
        <v>306</v>
      </c>
      <c r="O491" s="16" t="s">
        <v>52</v>
      </c>
      <c r="P491" s="16">
        <f>WEEKNUM(Causas[[#This Row],[resolucion_fecha]],16)</f>
        <v>4</v>
      </c>
      <c r="Q491" s="16" t="str">
        <f>TEXT(Causas[[#This Row],[resolucion_fecha]],"MMMM")</f>
        <v>enero</v>
      </c>
      <c r="R491" s="16" t="str">
        <f t="shared" si="7"/>
        <v>M</v>
      </c>
      <c r="S491" s="16"/>
      <c r="T491" s="16" t="s">
        <v>53</v>
      </c>
      <c r="U491" s="16"/>
      <c r="V491" s="16"/>
      <c r="W491" s="16"/>
    </row>
    <row r="492" spans="1:23" customFormat="1" hidden="1" x14ac:dyDescent="0.25">
      <c r="A492" s="96">
        <v>135296</v>
      </c>
      <c r="B492" s="96" t="s">
        <v>54</v>
      </c>
      <c r="C492" s="96" t="s">
        <v>43</v>
      </c>
      <c r="D492" s="96" t="s">
        <v>55</v>
      </c>
      <c r="E492" s="97">
        <v>44120</v>
      </c>
      <c r="F492" s="96" t="s">
        <v>56</v>
      </c>
      <c r="G492" s="96" t="s">
        <v>50</v>
      </c>
      <c r="H492" s="97">
        <v>44950</v>
      </c>
      <c r="I492" s="23">
        <v>0.4962847222222222</v>
      </c>
      <c r="J492" s="97">
        <v>44950</v>
      </c>
      <c r="K492" s="23">
        <v>0.54431712962962964</v>
      </c>
      <c r="L492" s="96">
        <v>4150</v>
      </c>
      <c r="M492" s="98">
        <f>Causas[[#This Row],[parada_duracion]]/60</f>
        <v>69.166666666666671</v>
      </c>
      <c r="N492" s="18" t="s">
        <v>306</v>
      </c>
      <c r="O492" s="16" t="s">
        <v>52</v>
      </c>
      <c r="P492" s="99">
        <f>WEEKNUM(Causas[[#This Row],[resolucion_fecha]],16)</f>
        <v>4</v>
      </c>
      <c r="Q492" s="99" t="str">
        <f>TEXT(Causas[[#This Row],[resolucion_fecha]],"MMMM")</f>
        <v>enero</v>
      </c>
      <c r="R492" s="99" t="str">
        <f t="shared" si="7"/>
        <v>M</v>
      </c>
      <c r="S492" s="99"/>
      <c r="T492" s="16" t="s">
        <v>53</v>
      </c>
      <c r="U492" s="16"/>
      <c r="V492" s="99"/>
      <c r="W492" s="99"/>
    </row>
    <row r="493" spans="1:23" customFormat="1" hidden="1" x14ac:dyDescent="0.25">
      <c r="A493" s="25">
        <v>135297</v>
      </c>
      <c r="B493" s="25" t="s">
        <v>74</v>
      </c>
      <c r="C493" s="25" t="s">
        <v>43</v>
      </c>
      <c r="D493" s="25" t="s">
        <v>68</v>
      </c>
      <c r="E493" s="24">
        <v>44258</v>
      </c>
      <c r="F493" s="25" t="s">
        <v>56</v>
      </c>
      <c r="G493" s="25" t="s">
        <v>46</v>
      </c>
      <c r="H493" s="24">
        <v>44950</v>
      </c>
      <c r="I493" s="101">
        <v>0.52673611111111118</v>
      </c>
      <c r="J493" s="24">
        <v>44950</v>
      </c>
      <c r="K493" s="101">
        <v>0.52678240740740734</v>
      </c>
      <c r="L493" s="25">
        <v>4</v>
      </c>
      <c r="M493" s="26">
        <f>Causas[[#This Row],[parada_duracion]]/60</f>
        <v>6.6666666666666666E-2</v>
      </c>
      <c r="N493" s="18" t="s">
        <v>47</v>
      </c>
      <c r="O493" s="19" t="s">
        <v>47</v>
      </c>
      <c r="P493" s="16">
        <f>WEEKNUM(Causas[[#This Row],[resolucion_fecha]],16)</f>
        <v>4</v>
      </c>
      <c r="Q493" s="16" t="str">
        <f>TEXT(Causas[[#This Row],[resolucion_fecha]],"MMMM")</f>
        <v>enero</v>
      </c>
      <c r="R493" s="16" t="str">
        <f t="shared" si="7"/>
        <v>M</v>
      </c>
      <c r="S493" s="16"/>
      <c r="T493" s="18" t="s">
        <v>47</v>
      </c>
      <c r="U493" s="100"/>
      <c r="V493" s="16"/>
      <c r="W493" s="16"/>
    </row>
    <row r="494" spans="1:23" customFormat="1" hidden="1" x14ac:dyDescent="0.25">
      <c r="A494" s="25">
        <v>135301</v>
      </c>
      <c r="B494" s="25" t="s">
        <v>42</v>
      </c>
      <c r="C494" s="25" t="s">
        <v>43</v>
      </c>
      <c r="D494" s="25" t="s">
        <v>96</v>
      </c>
      <c r="E494" s="24">
        <v>43405</v>
      </c>
      <c r="F494" s="25" t="s">
        <v>45</v>
      </c>
      <c r="G494" s="25" t="s">
        <v>46</v>
      </c>
      <c r="H494" s="24">
        <v>44950</v>
      </c>
      <c r="I494" s="101">
        <v>0.55868055555555551</v>
      </c>
      <c r="J494" s="24">
        <v>44950</v>
      </c>
      <c r="K494" s="101">
        <v>0.58982638888888894</v>
      </c>
      <c r="L494" s="25">
        <v>2691</v>
      </c>
      <c r="M494" s="26">
        <f>Causas[[#This Row],[parada_duracion]]/60</f>
        <v>44.85</v>
      </c>
      <c r="N494" s="19" t="s">
        <v>304</v>
      </c>
      <c r="O494" s="16" t="s">
        <v>52</v>
      </c>
      <c r="P494" s="16">
        <f>WEEKNUM(Causas[[#This Row],[resolucion_fecha]],16)</f>
        <v>4</v>
      </c>
      <c r="Q494" s="16" t="str">
        <f>TEXT(Causas[[#This Row],[resolucion_fecha]],"MMMM")</f>
        <v>enero</v>
      </c>
      <c r="R494" s="16" t="str">
        <f t="shared" si="7"/>
        <v>M</v>
      </c>
      <c r="S494" s="16"/>
      <c r="T494" s="99" t="s">
        <v>53</v>
      </c>
      <c r="U494" s="16"/>
      <c r="V494" s="16"/>
      <c r="W494" s="16"/>
    </row>
    <row r="495" spans="1:23" customFormat="1" ht="32.25" hidden="1" customHeight="1" x14ac:dyDescent="0.25">
      <c r="A495" s="25">
        <v>135304</v>
      </c>
      <c r="B495" s="25" t="s">
        <v>54</v>
      </c>
      <c r="C495" s="25" t="s">
        <v>43</v>
      </c>
      <c r="D495" s="25" t="s">
        <v>55</v>
      </c>
      <c r="E495" s="24">
        <v>44120</v>
      </c>
      <c r="F495" s="25" t="s">
        <v>56</v>
      </c>
      <c r="G495" s="25" t="s">
        <v>50</v>
      </c>
      <c r="H495" s="24">
        <v>44950</v>
      </c>
      <c r="I495" s="101">
        <v>0.5945138888888889</v>
      </c>
      <c r="J495" s="24">
        <v>44950</v>
      </c>
      <c r="K495" s="101">
        <v>0.62990740740740747</v>
      </c>
      <c r="L495" s="25">
        <v>3058</v>
      </c>
      <c r="M495" s="26">
        <f>Causas[[#This Row],[parada_duracion]]/60</f>
        <v>50.966666666666669</v>
      </c>
      <c r="N495" s="19" t="s">
        <v>311</v>
      </c>
      <c r="O495" s="16" t="s">
        <v>52</v>
      </c>
      <c r="P495" s="16">
        <f>WEEKNUM(Causas[[#This Row],[resolucion_fecha]],16)</f>
        <v>4</v>
      </c>
      <c r="Q495" s="16" t="str">
        <f>TEXT(Causas[[#This Row],[resolucion_fecha]],"MMMM")</f>
        <v>enero</v>
      </c>
      <c r="R495" s="16" t="str">
        <f t="shared" si="7"/>
        <v>T</v>
      </c>
      <c r="S495" s="16"/>
      <c r="T495" s="16" t="s">
        <v>53</v>
      </c>
      <c r="U495" s="16"/>
      <c r="V495" s="16"/>
      <c r="W495" s="16"/>
    </row>
    <row r="496" spans="1:23" customFormat="1" hidden="1" x14ac:dyDescent="0.25">
      <c r="A496" s="25">
        <v>135306</v>
      </c>
      <c r="B496" s="25" t="s">
        <v>42</v>
      </c>
      <c r="C496" s="25" t="s">
        <v>43</v>
      </c>
      <c r="D496" s="25" t="s">
        <v>164</v>
      </c>
      <c r="E496" s="24">
        <v>43405</v>
      </c>
      <c r="F496" s="25" t="s">
        <v>45</v>
      </c>
      <c r="G496" s="25" t="s">
        <v>46</v>
      </c>
      <c r="H496" s="24">
        <v>44950</v>
      </c>
      <c r="I496" s="101">
        <v>0.59795138888888888</v>
      </c>
      <c r="J496" s="24">
        <v>44950</v>
      </c>
      <c r="K496" s="101">
        <v>0.60725694444444445</v>
      </c>
      <c r="L496" s="25">
        <v>804</v>
      </c>
      <c r="M496" s="26">
        <f>Causas[[#This Row],[parada_duracion]]/60</f>
        <v>13.4</v>
      </c>
      <c r="N496" s="19" t="s">
        <v>312</v>
      </c>
      <c r="O496" s="16" t="s">
        <v>52</v>
      </c>
      <c r="P496" s="16">
        <f>WEEKNUM(Causas[[#This Row],[resolucion_fecha]],16)</f>
        <v>4</v>
      </c>
      <c r="Q496" s="16" t="str">
        <f>TEXT(Causas[[#This Row],[resolucion_fecha]],"MMMM")</f>
        <v>enero</v>
      </c>
      <c r="R496" s="16" t="str">
        <f t="shared" si="7"/>
        <v>T</v>
      </c>
      <c r="S496" s="16"/>
      <c r="T496" s="99" t="s">
        <v>53</v>
      </c>
      <c r="U496" s="16"/>
      <c r="V496" s="16"/>
      <c r="W496" s="16"/>
    </row>
    <row r="497" spans="1:23" customFormat="1" hidden="1" x14ac:dyDescent="0.25">
      <c r="A497" s="96">
        <v>135321</v>
      </c>
      <c r="B497" s="96" t="s">
        <v>116</v>
      </c>
      <c r="C497" s="96" t="s">
        <v>43</v>
      </c>
      <c r="D497" s="96" t="s">
        <v>59</v>
      </c>
      <c r="E497" s="97">
        <v>44930</v>
      </c>
      <c r="F497" s="96" t="s">
        <v>124</v>
      </c>
      <c r="G497" s="96" t="s">
        <v>50</v>
      </c>
      <c r="H497" s="97">
        <v>44950</v>
      </c>
      <c r="I497" s="23">
        <v>0.63288194444444446</v>
      </c>
      <c r="J497" s="97">
        <v>44950</v>
      </c>
      <c r="K497" s="23">
        <v>0.64303240740740741</v>
      </c>
      <c r="L497" s="96">
        <v>877</v>
      </c>
      <c r="M497" s="98">
        <f>Causas[[#This Row],[parada_duracion]]/60</f>
        <v>14.616666666666667</v>
      </c>
      <c r="N497" s="18" t="s">
        <v>313</v>
      </c>
      <c r="O497" s="16" t="s">
        <v>52</v>
      </c>
      <c r="P497" s="99">
        <f>WEEKNUM(Causas[[#This Row],[resolucion_fecha]],16)</f>
        <v>4</v>
      </c>
      <c r="Q497" s="99" t="str">
        <f>TEXT(Causas[[#This Row],[resolucion_fecha]],"MMMM")</f>
        <v>enero</v>
      </c>
      <c r="R497" s="99" t="str">
        <f t="shared" si="7"/>
        <v>T</v>
      </c>
      <c r="S497" s="99"/>
      <c r="T497" s="16" t="s">
        <v>53</v>
      </c>
      <c r="U497" s="16"/>
      <c r="V497" s="99"/>
      <c r="W497" s="99"/>
    </row>
    <row r="498" spans="1:23" customFormat="1" x14ac:dyDescent="0.25">
      <c r="A498" s="25">
        <v>135322</v>
      </c>
      <c r="B498" s="25" t="s">
        <v>146</v>
      </c>
      <c r="C498" s="25" t="s">
        <v>43</v>
      </c>
      <c r="D498" s="25" t="s">
        <v>67</v>
      </c>
      <c r="E498" s="24">
        <v>43746</v>
      </c>
      <c r="F498" s="25" t="s">
        <v>56</v>
      </c>
      <c r="G498" s="25" t="s">
        <v>50</v>
      </c>
      <c r="H498" s="24">
        <v>44950</v>
      </c>
      <c r="I498" s="101">
        <v>0.63564814814814818</v>
      </c>
      <c r="J498" s="24">
        <v>44950</v>
      </c>
      <c r="K498" s="101">
        <v>0.66057870370370375</v>
      </c>
      <c r="L498" s="25">
        <v>2154</v>
      </c>
      <c r="M498" s="26">
        <f>Causas[[#This Row],[parada_duracion]]/60</f>
        <v>35.9</v>
      </c>
      <c r="N498" s="19" t="s">
        <v>314</v>
      </c>
      <c r="O498" s="16" t="s">
        <v>72</v>
      </c>
      <c r="P498" s="16">
        <f>WEEKNUM(Causas[[#This Row],[resolucion_fecha]],16)</f>
        <v>4</v>
      </c>
      <c r="Q498" s="16" t="str">
        <f>TEXT(Causas[[#This Row],[resolucion_fecha]],"MMMM")</f>
        <v>enero</v>
      </c>
      <c r="R498" s="16" t="str">
        <f t="shared" si="7"/>
        <v>T</v>
      </c>
      <c r="S498" s="16"/>
      <c r="T498" s="99" t="s">
        <v>73</v>
      </c>
      <c r="U498" s="100"/>
      <c r="V498" s="16"/>
      <c r="W498" s="16"/>
    </row>
    <row r="499" spans="1:23" customFormat="1" hidden="1" x14ac:dyDescent="0.25">
      <c r="A499" s="25">
        <v>135324</v>
      </c>
      <c r="B499" s="25" t="s">
        <v>63</v>
      </c>
      <c r="C499" s="25" t="s">
        <v>43</v>
      </c>
      <c r="D499" s="25" t="s">
        <v>68</v>
      </c>
      <c r="E499" s="24">
        <v>44942</v>
      </c>
      <c r="F499" s="25" t="s">
        <v>124</v>
      </c>
      <c r="G499" s="25" t="s">
        <v>50</v>
      </c>
      <c r="H499" s="24">
        <v>44950</v>
      </c>
      <c r="I499" s="101">
        <v>0.64591435185185186</v>
      </c>
      <c r="J499" s="24">
        <v>44950</v>
      </c>
      <c r="K499" s="101">
        <v>0.65364583333333337</v>
      </c>
      <c r="L499" s="25">
        <v>668</v>
      </c>
      <c r="M499" s="26">
        <f>Causas[[#This Row],[parada_duracion]]/60</f>
        <v>11.133333333333333</v>
      </c>
      <c r="N499" s="19" t="s">
        <v>315</v>
      </c>
      <c r="O499" s="16" t="s">
        <v>52</v>
      </c>
      <c r="P499" s="16">
        <f>WEEKNUM(Causas[[#This Row],[resolucion_fecha]],16)</f>
        <v>4</v>
      </c>
      <c r="Q499" s="16" t="str">
        <f>TEXT(Causas[[#This Row],[resolucion_fecha]],"MMMM")</f>
        <v>enero</v>
      </c>
      <c r="R499" s="16" t="str">
        <f t="shared" si="7"/>
        <v>T</v>
      </c>
      <c r="S499" s="16"/>
      <c r="T499" s="99" t="s">
        <v>53</v>
      </c>
      <c r="U499" s="16"/>
      <c r="V499" s="16"/>
      <c r="W499" s="16"/>
    </row>
    <row r="500" spans="1:23" customFormat="1" hidden="1" x14ac:dyDescent="0.25">
      <c r="A500" s="25">
        <v>135326</v>
      </c>
      <c r="B500" s="25" t="s">
        <v>61</v>
      </c>
      <c r="C500" s="25" t="s">
        <v>43</v>
      </c>
      <c r="D500" s="25" t="s">
        <v>55</v>
      </c>
      <c r="E500" s="24">
        <v>43881</v>
      </c>
      <c r="F500" s="25" t="s">
        <v>56</v>
      </c>
      <c r="G500" s="25" t="s">
        <v>46</v>
      </c>
      <c r="H500" s="24">
        <v>44950</v>
      </c>
      <c r="I500" s="101">
        <v>0.65131944444444445</v>
      </c>
      <c r="J500" s="24">
        <v>44950</v>
      </c>
      <c r="K500" s="101">
        <v>0.66466435185185191</v>
      </c>
      <c r="L500" s="25">
        <v>1153</v>
      </c>
      <c r="M500" s="26">
        <f>Causas[[#This Row],[parada_duracion]]/60</f>
        <v>19.216666666666665</v>
      </c>
      <c r="N500" s="19" t="s">
        <v>316</v>
      </c>
      <c r="O500" s="16" t="s">
        <v>72</v>
      </c>
      <c r="P500" s="16">
        <f>WEEKNUM(Causas[[#This Row],[resolucion_fecha]],16)</f>
        <v>4</v>
      </c>
      <c r="Q500" s="16" t="str">
        <f>TEXT(Causas[[#This Row],[resolucion_fecha]],"MMMM")</f>
        <v>enero</v>
      </c>
      <c r="R500" s="16" t="str">
        <f t="shared" si="7"/>
        <v>T</v>
      </c>
      <c r="S500" s="16"/>
      <c r="T500" s="99" t="s">
        <v>73</v>
      </c>
      <c r="U500" s="16"/>
      <c r="V500" s="16"/>
      <c r="W500" s="16"/>
    </row>
    <row r="501" spans="1:23" customFormat="1" ht="76.5" hidden="1" customHeight="1" x14ac:dyDescent="0.25">
      <c r="A501" s="25">
        <v>135328</v>
      </c>
      <c r="B501" s="25" t="s">
        <v>42</v>
      </c>
      <c r="C501" s="25" t="s">
        <v>43</v>
      </c>
      <c r="D501" s="25" t="s">
        <v>154</v>
      </c>
      <c r="E501" s="24">
        <v>43405</v>
      </c>
      <c r="F501" s="25" t="s">
        <v>45</v>
      </c>
      <c r="G501" s="25" t="s">
        <v>50</v>
      </c>
      <c r="H501" s="24">
        <v>44950</v>
      </c>
      <c r="I501" s="101">
        <v>0.65394675925925927</v>
      </c>
      <c r="J501" s="24">
        <v>44950</v>
      </c>
      <c r="K501" s="101">
        <v>0.65884259259259259</v>
      </c>
      <c r="L501" s="25">
        <v>423</v>
      </c>
      <c r="M501" s="26">
        <f>Causas[[#This Row],[parada_duracion]]/60</f>
        <v>7.05</v>
      </c>
      <c r="N501" s="18" t="s">
        <v>47</v>
      </c>
      <c r="O501" s="19" t="s">
        <v>47</v>
      </c>
      <c r="P501" s="16">
        <f>WEEKNUM(Causas[[#This Row],[resolucion_fecha]],16)</f>
        <v>4</v>
      </c>
      <c r="Q501" s="16" t="str">
        <f>TEXT(Causas[[#This Row],[resolucion_fecha]],"MMMM")</f>
        <v>enero</v>
      </c>
      <c r="R501" s="16" t="str">
        <f t="shared" si="7"/>
        <v>T</v>
      </c>
      <c r="S501" s="16"/>
      <c r="T501" s="18" t="s">
        <v>47</v>
      </c>
      <c r="U501" s="16"/>
      <c r="V501" s="16"/>
      <c r="W501" s="16"/>
    </row>
    <row r="502" spans="1:23" customFormat="1" hidden="1" x14ac:dyDescent="0.25">
      <c r="A502" s="25">
        <v>135343</v>
      </c>
      <c r="B502" s="25" t="s">
        <v>58</v>
      </c>
      <c r="C502" s="25" t="s">
        <v>43</v>
      </c>
      <c r="D502" s="25" t="s">
        <v>59</v>
      </c>
      <c r="E502" s="24">
        <v>44231</v>
      </c>
      <c r="F502" s="25" t="s">
        <v>60</v>
      </c>
      <c r="G502" s="25" t="s">
        <v>50</v>
      </c>
      <c r="H502" s="24">
        <v>44950</v>
      </c>
      <c r="I502" s="101">
        <v>0.75435185185185183</v>
      </c>
      <c r="J502" s="24">
        <v>44950</v>
      </c>
      <c r="K502" s="101">
        <v>0.7599999999999999</v>
      </c>
      <c r="L502" s="25">
        <v>488</v>
      </c>
      <c r="M502" s="26">
        <f>Causas[[#This Row],[parada_duracion]]/60</f>
        <v>8.1333333333333329</v>
      </c>
      <c r="N502" s="18" t="s">
        <v>47</v>
      </c>
      <c r="O502" s="19" t="s">
        <v>47</v>
      </c>
      <c r="P502" s="16">
        <f>WEEKNUM(Causas[[#This Row],[resolucion_fecha]],16)</f>
        <v>4</v>
      </c>
      <c r="Q502" s="16" t="str">
        <f>TEXT(Causas[[#This Row],[resolucion_fecha]],"MMMM")</f>
        <v>enero</v>
      </c>
      <c r="R502" s="16" t="str">
        <f t="shared" si="7"/>
        <v>T</v>
      </c>
      <c r="S502" s="16"/>
      <c r="T502" s="18" t="s">
        <v>47</v>
      </c>
      <c r="U502" s="16"/>
      <c r="V502" s="16"/>
      <c r="W502" s="16"/>
    </row>
    <row r="503" spans="1:23" customFormat="1" hidden="1" x14ac:dyDescent="0.25">
      <c r="A503" s="25">
        <v>135356</v>
      </c>
      <c r="B503" s="25" t="s">
        <v>89</v>
      </c>
      <c r="C503" s="25" t="s">
        <v>43</v>
      </c>
      <c r="D503" s="25" t="s">
        <v>90</v>
      </c>
      <c r="E503" s="24">
        <v>44263</v>
      </c>
      <c r="F503" s="25" t="s">
        <v>56</v>
      </c>
      <c r="G503" s="25" t="s">
        <v>46</v>
      </c>
      <c r="H503" s="24">
        <v>44950</v>
      </c>
      <c r="I503" s="101">
        <v>0.79489583333333336</v>
      </c>
      <c r="J503" s="24">
        <v>44950</v>
      </c>
      <c r="K503" s="101">
        <v>0.8036226851851852</v>
      </c>
      <c r="L503" s="25">
        <v>754</v>
      </c>
      <c r="M503" s="26">
        <f>Causas[[#This Row],[parada_duracion]]/60</f>
        <v>12.566666666666666</v>
      </c>
      <c r="N503" s="19" t="s">
        <v>317</v>
      </c>
      <c r="O503" s="16" t="s">
        <v>52</v>
      </c>
      <c r="P503" s="16">
        <f>WEEKNUM(Causas[[#This Row],[resolucion_fecha]],16)</f>
        <v>4</v>
      </c>
      <c r="Q503" s="16" t="str">
        <f>TEXT(Causas[[#This Row],[resolucion_fecha]],"MMMM")</f>
        <v>enero</v>
      </c>
      <c r="R503" s="16" t="str">
        <f t="shared" si="7"/>
        <v>T</v>
      </c>
      <c r="S503" s="16"/>
      <c r="T503" s="16" t="s">
        <v>53</v>
      </c>
      <c r="U503" s="16"/>
      <c r="V503" s="16"/>
      <c r="W503" s="16"/>
    </row>
    <row r="504" spans="1:23" customFormat="1" hidden="1" x14ac:dyDescent="0.25">
      <c r="A504" s="96">
        <v>135359</v>
      </c>
      <c r="B504" s="96" t="s">
        <v>54</v>
      </c>
      <c r="C504" s="96" t="s">
        <v>43</v>
      </c>
      <c r="D504" s="96" t="s">
        <v>55</v>
      </c>
      <c r="E504" s="97">
        <v>44120</v>
      </c>
      <c r="F504" s="96" t="s">
        <v>56</v>
      </c>
      <c r="G504" s="96" t="s">
        <v>50</v>
      </c>
      <c r="H504" s="97">
        <v>44950</v>
      </c>
      <c r="I504" s="23">
        <v>0.85077546296296302</v>
      </c>
      <c r="J504" s="97">
        <v>44950</v>
      </c>
      <c r="K504" s="23">
        <v>0.86060185185185178</v>
      </c>
      <c r="L504" s="96">
        <v>849</v>
      </c>
      <c r="M504" s="98">
        <f>Causas[[#This Row],[parada_duracion]]/60</f>
        <v>14.15</v>
      </c>
      <c r="N504" s="18" t="s">
        <v>318</v>
      </c>
      <c r="O504" s="16" t="s">
        <v>52</v>
      </c>
      <c r="P504" s="99">
        <f>WEEKNUM(Causas[[#This Row],[resolucion_fecha]],16)</f>
        <v>4</v>
      </c>
      <c r="Q504" s="99" t="str">
        <f>TEXT(Causas[[#This Row],[resolucion_fecha]],"MMMM")</f>
        <v>enero</v>
      </c>
      <c r="R504" s="99" t="str">
        <f t="shared" si="7"/>
        <v>T</v>
      </c>
      <c r="S504" s="99"/>
      <c r="T504" s="16" t="s">
        <v>53</v>
      </c>
      <c r="U504" s="16"/>
      <c r="V504" s="99"/>
      <c r="W504" s="99"/>
    </row>
    <row r="505" spans="1:23" customFormat="1" hidden="1" x14ac:dyDescent="0.25">
      <c r="A505" s="96">
        <v>135360</v>
      </c>
      <c r="B505" s="96" t="s">
        <v>66</v>
      </c>
      <c r="C505" s="96" t="s">
        <v>43</v>
      </c>
      <c r="D505" s="96" t="s">
        <v>154</v>
      </c>
      <c r="E505" s="97">
        <v>43405</v>
      </c>
      <c r="F505" s="96" t="s">
        <v>45</v>
      </c>
      <c r="G505" s="96" t="s">
        <v>46</v>
      </c>
      <c r="H505" s="97">
        <v>44950</v>
      </c>
      <c r="I505" s="23">
        <v>0.8615856481481482</v>
      </c>
      <c r="J505" s="97">
        <v>44950</v>
      </c>
      <c r="K505" s="23">
        <v>0.88734953703703701</v>
      </c>
      <c r="L505" s="96">
        <v>2226</v>
      </c>
      <c r="M505" s="98">
        <f>Causas[[#This Row],[parada_duracion]]/60</f>
        <v>37.1</v>
      </c>
      <c r="N505" s="18" t="s">
        <v>319</v>
      </c>
      <c r="O505" s="99" t="s">
        <v>52</v>
      </c>
      <c r="P505" s="99">
        <f>WEEKNUM(Causas[[#This Row],[resolucion_fecha]],16)</f>
        <v>4</v>
      </c>
      <c r="Q505" s="99" t="str">
        <f>TEXT(Causas[[#This Row],[resolucion_fecha]],"MMMM")</f>
        <v>enero</v>
      </c>
      <c r="R505" s="99" t="str">
        <f t="shared" si="7"/>
        <v>T</v>
      </c>
      <c r="S505" s="99"/>
      <c r="T505" s="99" t="s">
        <v>53</v>
      </c>
      <c r="U505" s="100"/>
      <c r="V505" s="99"/>
      <c r="W505" s="99"/>
    </row>
    <row r="506" spans="1:23" customFormat="1" hidden="1" x14ac:dyDescent="0.25">
      <c r="A506" s="96">
        <v>135361</v>
      </c>
      <c r="B506" s="96" t="s">
        <v>54</v>
      </c>
      <c r="C506" s="96" t="s">
        <v>43</v>
      </c>
      <c r="D506" s="96" t="s">
        <v>55</v>
      </c>
      <c r="E506" s="97">
        <v>44120</v>
      </c>
      <c r="F506" s="96" t="s">
        <v>56</v>
      </c>
      <c r="G506" s="96" t="s">
        <v>50</v>
      </c>
      <c r="H506" s="97">
        <v>44950</v>
      </c>
      <c r="I506" s="23">
        <v>0.86181712962962964</v>
      </c>
      <c r="J506" s="97">
        <v>44950</v>
      </c>
      <c r="K506" s="23">
        <v>0.87244212962962964</v>
      </c>
      <c r="L506" s="96">
        <v>918</v>
      </c>
      <c r="M506" s="98">
        <f>Causas[[#This Row],[parada_duracion]]/60</f>
        <v>15.3</v>
      </c>
      <c r="N506" s="18" t="s">
        <v>318</v>
      </c>
      <c r="O506" s="16" t="s">
        <v>52</v>
      </c>
      <c r="P506" s="99">
        <f>WEEKNUM(Causas[[#This Row],[resolucion_fecha]],16)</f>
        <v>4</v>
      </c>
      <c r="Q506" s="99" t="str">
        <f>TEXT(Causas[[#This Row],[resolucion_fecha]],"MMMM")</f>
        <v>enero</v>
      </c>
      <c r="R506" s="99" t="str">
        <f t="shared" si="7"/>
        <v>T</v>
      </c>
      <c r="S506" s="99"/>
      <c r="T506" s="16" t="s">
        <v>53</v>
      </c>
      <c r="U506" s="100"/>
      <c r="V506" s="99"/>
      <c r="W506" s="99"/>
    </row>
    <row r="507" spans="1:23" customFormat="1" ht="90" hidden="1" x14ac:dyDescent="0.25">
      <c r="A507" s="96">
        <v>135362</v>
      </c>
      <c r="B507" s="96" t="s">
        <v>89</v>
      </c>
      <c r="C507" s="96" t="s">
        <v>43</v>
      </c>
      <c r="D507" s="96" t="s">
        <v>90</v>
      </c>
      <c r="E507" s="97">
        <v>44263</v>
      </c>
      <c r="F507" s="96" t="s">
        <v>56</v>
      </c>
      <c r="G507" s="96" t="s">
        <v>46</v>
      </c>
      <c r="H507" s="97">
        <v>44950</v>
      </c>
      <c r="I507" s="23">
        <v>0.86680555555555561</v>
      </c>
      <c r="J507" s="97">
        <v>44950</v>
      </c>
      <c r="K507" s="23">
        <v>0.90179398148148149</v>
      </c>
      <c r="L507" s="96">
        <v>3023</v>
      </c>
      <c r="M507" s="98">
        <f>Causas[[#This Row],[parada_duracion]]/60</f>
        <v>50.383333333333333</v>
      </c>
      <c r="N507" s="18" t="s">
        <v>320</v>
      </c>
      <c r="O507" s="99" t="s">
        <v>52</v>
      </c>
      <c r="P507" s="99">
        <f>WEEKNUM(Causas[[#This Row],[resolucion_fecha]],16)</f>
        <v>4</v>
      </c>
      <c r="Q507" s="99" t="str">
        <f>TEXT(Causas[[#This Row],[resolucion_fecha]],"MMMM")</f>
        <v>enero</v>
      </c>
      <c r="R507" s="99" t="str">
        <f t="shared" si="7"/>
        <v>T</v>
      </c>
      <c r="S507" s="99"/>
      <c r="T507" s="99" t="s">
        <v>53</v>
      </c>
      <c r="U507" s="100"/>
      <c r="V507" s="99"/>
      <c r="W507" s="99"/>
    </row>
    <row r="508" spans="1:23" customFormat="1" hidden="1" x14ac:dyDescent="0.25">
      <c r="A508" s="25">
        <v>135363</v>
      </c>
      <c r="B508" s="25" t="s">
        <v>42</v>
      </c>
      <c r="C508" s="25" t="s">
        <v>43</v>
      </c>
      <c r="D508" s="25" t="s">
        <v>44</v>
      </c>
      <c r="E508" s="24">
        <v>43405</v>
      </c>
      <c r="F508" s="25" t="s">
        <v>45</v>
      </c>
      <c r="G508" s="25" t="s">
        <v>50</v>
      </c>
      <c r="H508" s="24">
        <v>44950</v>
      </c>
      <c r="I508" s="101">
        <v>0.87446759259259255</v>
      </c>
      <c r="J508" s="24">
        <v>44950</v>
      </c>
      <c r="K508" s="101">
        <v>0.89733796296296298</v>
      </c>
      <c r="L508" s="25">
        <v>1976</v>
      </c>
      <c r="M508" s="26">
        <f>Causas[[#This Row],[parada_duracion]]/60</f>
        <v>32.93333333333333</v>
      </c>
      <c r="N508" s="19" t="s">
        <v>321</v>
      </c>
      <c r="O508" s="16" t="s">
        <v>52</v>
      </c>
      <c r="P508" s="16">
        <f>WEEKNUM(Causas[[#This Row],[resolucion_fecha]],16)</f>
        <v>4</v>
      </c>
      <c r="Q508" s="16" t="str">
        <f>TEXT(Causas[[#This Row],[resolucion_fecha]],"MMMM")</f>
        <v>enero</v>
      </c>
      <c r="R508" s="16" t="str">
        <f t="shared" si="7"/>
        <v>T</v>
      </c>
      <c r="S508" s="16"/>
      <c r="T508" s="16" t="s">
        <v>53</v>
      </c>
      <c r="U508" s="100"/>
      <c r="V508" s="16"/>
      <c r="W508" s="16"/>
    </row>
    <row r="509" spans="1:23" customFormat="1" hidden="1" x14ac:dyDescent="0.25">
      <c r="A509" s="25">
        <v>135374</v>
      </c>
      <c r="B509" s="25" t="s">
        <v>116</v>
      </c>
      <c r="C509" s="25" t="s">
        <v>43</v>
      </c>
      <c r="D509" s="25" t="s">
        <v>76</v>
      </c>
      <c r="E509" s="24">
        <v>43900</v>
      </c>
      <c r="F509" s="25" t="s">
        <v>56</v>
      </c>
      <c r="G509" s="25" t="s">
        <v>46</v>
      </c>
      <c r="H509" s="24">
        <v>44951</v>
      </c>
      <c r="I509" s="101">
        <v>0.28115740740740741</v>
      </c>
      <c r="J509" s="24">
        <v>44951</v>
      </c>
      <c r="K509" s="101">
        <v>0.29090277777777779</v>
      </c>
      <c r="L509" s="25">
        <v>842</v>
      </c>
      <c r="M509" s="26">
        <f>Causas[[#This Row],[parada_duracion]]/60</f>
        <v>14.033333333333333</v>
      </c>
      <c r="N509" s="19" t="s">
        <v>322</v>
      </c>
      <c r="O509" s="16" t="s">
        <v>52</v>
      </c>
      <c r="P509" s="16">
        <f>WEEKNUM(Causas[[#This Row],[resolucion_fecha]],16)</f>
        <v>4</v>
      </c>
      <c r="Q509" s="16" t="str">
        <f>TEXT(Causas[[#This Row],[resolucion_fecha]],"MMMM")</f>
        <v>enero</v>
      </c>
      <c r="R509" s="16" t="str">
        <f t="shared" si="7"/>
        <v>M</v>
      </c>
      <c r="S509" s="16"/>
      <c r="T509" s="16" t="s">
        <v>53</v>
      </c>
      <c r="U509" s="16"/>
      <c r="V509" s="16"/>
      <c r="W509" s="16"/>
    </row>
    <row r="510" spans="1:23" customFormat="1" hidden="1" x14ac:dyDescent="0.25">
      <c r="A510" s="25">
        <v>135376</v>
      </c>
      <c r="B510" s="25" t="s">
        <v>116</v>
      </c>
      <c r="C510" s="25" t="s">
        <v>43</v>
      </c>
      <c r="D510" s="25" t="s">
        <v>76</v>
      </c>
      <c r="E510" s="24">
        <v>43900</v>
      </c>
      <c r="F510" s="25" t="s">
        <v>56</v>
      </c>
      <c r="G510" s="25" t="s">
        <v>50</v>
      </c>
      <c r="H510" s="24">
        <v>44951</v>
      </c>
      <c r="I510" s="101">
        <v>0.29098379629629628</v>
      </c>
      <c r="J510" s="24">
        <v>44951</v>
      </c>
      <c r="K510" s="101">
        <v>0.29439814814814813</v>
      </c>
      <c r="L510" s="25">
        <v>295</v>
      </c>
      <c r="M510" s="26">
        <f>Causas[[#This Row],[parada_duracion]]/60</f>
        <v>4.916666666666667</v>
      </c>
      <c r="N510" s="18" t="s">
        <v>47</v>
      </c>
      <c r="O510" s="19" t="s">
        <v>47</v>
      </c>
      <c r="P510" s="16">
        <f>WEEKNUM(Causas[[#This Row],[resolucion_fecha]],16)</f>
        <v>4</v>
      </c>
      <c r="Q510" s="16" t="str">
        <f>TEXT(Causas[[#This Row],[resolucion_fecha]],"MMMM")</f>
        <v>enero</v>
      </c>
      <c r="R510" s="16" t="str">
        <f t="shared" si="7"/>
        <v>M</v>
      </c>
      <c r="S510" s="16"/>
      <c r="T510" s="18" t="s">
        <v>47</v>
      </c>
      <c r="U510" s="16"/>
      <c r="V510" s="16"/>
      <c r="W510" s="16"/>
    </row>
    <row r="511" spans="1:23" customFormat="1" hidden="1" x14ac:dyDescent="0.25">
      <c r="A511" s="25">
        <v>135383</v>
      </c>
      <c r="B511" s="25" t="s">
        <v>42</v>
      </c>
      <c r="C511" s="25" t="s">
        <v>43</v>
      </c>
      <c r="D511" s="25" t="s">
        <v>164</v>
      </c>
      <c r="E511" s="24">
        <v>43405</v>
      </c>
      <c r="F511" s="25" t="s">
        <v>45</v>
      </c>
      <c r="G511" s="25" t="s">
        <v>46</v>
      </c>
      <c r="H511" s="24">
        <v>44951</v>
      </c>
      <c r="I511" s="101">
        <v>0.37253472222222223</v>
      </c>
      <c r="J511" s="24">
        <v>44951</v>
      </c>
      <c r="K511" s="101">
        <v>0.39207175925925924</v>
      </c>
      <c r="L511" s="25">
        <v>1688</v>
      </c>
      <c r="M511" s="26">
        <f>Causas[[#This Row],[parada_duracion]]/60</f>
        <v>28.133333333333333</v>
      </c>
      <c r="N511" s="19" t="s">
        <v>323</v>
      </c>
      <c r="O511" s="16" t="s">
        <v>52</v>
      </c>
      <c r="P511" s="16">
        <f>WEEKNUM(Causas[[#This Row],[resolucion_fecha]],16)</f>
        <v>4</v>
      </c>
      <c r="Q511" s="16" t="str">
        <f>TEXT(Causas[[#This Row],[resolucion_fecha]],"MMMM")</f>
        <v>enero</v>
      </c>
      <c r="R511" s="16" t="str">
        <f t="shared" si="7"/>
        <v>M</v>
      </c>
      <c r="S511" s="16"/>
      <c r="T511" s="99" t="s">
        <v>53</v>
      </c>
      <c r="U511" s="16"/>
      <c r="V511" s="16"/>
      <c r="W511" s="16"/>
    </row>
    <row r="512" spans="1:23" customFormat="1" hidden="1" x14ac:dyDescent="0.25">
      <c r="A512" s="25">
        <v>135385</v>
      </c>
      <c r="B512" s="25" t="s">
        <v>58</v>
      </c>
      <c r="C512" s="25" t="s">
        <v>43</v>
      </c>
      <c r="D512" s="25" t="s">
        <v>324</v>
      </c>
      <c r="E512" s="24">
        <v>44475</v>
      </c>
      <c r="F512" s="25" t="s">
        <v>325</v>
      </c>
      <c r="G512" s="25" t="s">
        <v>50</v>
      </c>
      <c r="H512" s="24">
        <v>44951</v>
      </c>
      <c r="I512" s="101">
        <v>0.3772800925925926</v>
      </c>
      <c r="J512" s="24">
        <v>44951</v>
      </c>
      <c r="K512" s="101">
        <v>0.40478009259259262</v>
      </c>
      <c r="L512" s="25">
        <v>2376</v>
      </c>
      <c r="M512" s="26">
        <f>Causas[[#This Row],[parada_duracion]]/60</f>
        <v>39.6</v>
      </c>
      <c r="N512" s="19" t="s">
        <v>326</v>
      </c>
      <c r="O512" s="16" t="s">
        <v>52</v>
      </c>
      <c r="P512" s="16">
        <f>WEEKNUM(Causas[[#This Row],[resolucion_fecha]],16)</f>
        <v>4</v>
      </c>
      <c r="Q512" s="16" t="str">
        <f>TEXT(Causas[[#This Row],[resolucion_fecha]],"MMMM")</f>
        <v>enero</v>
      </c>
      <c r="R512" s="16" t="str">
        <f t="shared" si="7"/>
        <v>M</v>
      </c>
      <c r="S512" s="16"/>
      <c r="T512" s="99" t="s">
        <v>53</v>
      </c>
      <c r="U512" s="16"/>
      <c r="V512" s="16"/>
      <c r="W512" s="16"/>
    </row>
    <row r="513" spans="1:23" customFormat="1" hidden="1" x14ac:dyDescent="0.25">
      <c r="A513" s="25">
        <v>135393</v>
      </c>
      <c r="B513" s="25" t="s">
        <v>54</v>
      </c>
      <c r="C513" s="25" t="s">
        <v>43</v>
      </c>
      <c r="D513" s="25" t="s">
        <v>55</v>
      </c>
      <c r="E513" s="24">
        <v>44120</v>
      </c>
      <c r="F513" s="25" t="s">
        <v>56</v>
      </c>
      <c r="G513" s="25" t="s">
        <v>50</v>
      </c>
      <c r="H513" s="24">
        <v>44951</v>
      </c>
      <c r="I513" s="101">
        <v>0.40098379629629632</v>
      </c>
      <c r="J513" s="24">
        <v>44951</v>
      </c>
      <c r="K513" s="101">
        <v>0.43277777777777776</v>
      </c>
      <c r="L513" s="25">
        <v>2747</v>
      </c>
      <c r="M513" s="26">
        <f>Causas[[#This Row],[parada_duracion]]/60</f>
        <v>45.783333333333331</v>
      </c>
      <c r="N513" s="19" t="s">
        <v>327</v>
      </c>
      <c r="O513" s="16" t="s">
        <v>72</v>
      </c>
      <c r="P513" s="16">
        <f>WEEKNUM(Causas[[#This Row],[resolucion_fecha]],16)</f>
        <v>4</v>
      </c>
      <c r="Q513" s="16" t="str">
        <f>TEXT(Causas[[#This Row],[resolucion_fecha]],"MMMM")</f>
        <v>enero</v>
      </c>
      <c r="R513" s="16" t="str">
        <f t="shared" si="7"/>
        <v>M</v>
      </c>
      <c r="S513" s="16"/>
      <c r="T513" s="99" t="s">
        <v>73</v>
      </c>
      <c r="U513" s="16"/>
      <c r="V513" s="16"/>
      <c r="W513" s="16"/>
    </row>
    <row r="514" spans="1:23" customFormat="1" hidden="1" x14ac:dyDescent="0.25">
      <c r="A514" s="25">
        <v>135398</v>
      </c>
      <c r="B514" s="25" t="s">
        <v>61</v>
      </c>
      <c r="C514" s="25" t="s">
        <v>43</v>
      </c>
      <c r="D514" s="25" t="s">
        <v>55</v>
      </c>
      <c r="E514" s="24">
        <v>43881</v>
      </c>
      <c r="F514" s="25" t="s">
        <v>56</v>
      </c>
      <c r="G514" s="25" t="s">
        <v>46</v>
      </c>
      <c r="H514" s="24">
        <v>44951</v>
      </c>
      <c r="I514" s="101">
        <v>0.43285879629629626</v>
      </c>
      <c r="J514" s="24">
        <v>44951</v>
      </c>
      <c r="K514" s="101">
        <v>0.56109953703703697</v>
      </c>
      <c r="L514" s="25">
        <v>11080</v>
      </c>
      <c r="M514" s="26">
        <f>Causas[[#This Row],[parada_duracion]]/60</f>
        <v>184.66666666666666</v>
      </c>
      <c r="N514" s="19" t="s">
        <v>327</v>
      </c>
      <c r="O514" s="16" t="s">
        <v>72</v>
      </c>
      <c r="P514" s="16">
        <f>WEEKNUM(Causas[[#This Row],[resolucion_fecha]],16)</f>
        <v>4</v>
      </c>
      <c r="Q514" s="16" t="str">
        <f>TEXT(Causas[[#This Row],[resolucion_fecha]],"MMMM")</f>
        <v>enero</v>
      </c>
      <c r="R514" s="16" t="str">
        <f t="shared" ref="R514:R577" si="8">IF(I514&gt;TIME(22,0,0),"N",IF(I514&lt;TIME(6,0,0),"N",IF(I514&gt;TIME(14,0,0),"T",IF(I514&gt;=TIME(6,0,0),"M","-"))))</f>
        <v>M</v>
      </c>
      <c r="S514" s="16"/>
      <c r="T514" s="99" t="s">
        <v>73</v>
      </c>
      <c r="U514" s="16"/>
      <c r="V514" s="16"/>
      <c r="W514" s="16"/>
    </row>
    <row r="515" spans="1:23" customFormat="1" hidden="1" x14ac:dyDescent="0.25">
      <c r="A515" s="25">
        <v>135404</v>
      </c>
      <c r="B515" s="25" t="s">
        <v>61</v>
      </c>
      <c r="C515" s="25" t="s">
        <v>43</v>
      </c>
      <c r="D515" s="25" t="s">
        <v>82</v>
      </c>
      <c r="E515" s="24">
        <v>43405</v>
      </c>
      <c r="F515" s="25" t="s">
        <v>45</v>
      </c>
      <c r="G515" s="25" t="s">
        <v>46</v>
      </c>
      <c r="H515" s="24">
        <v>44951</v>
      </c>
      <c r="I515" s="101">
        <v>0.50234953703703711</v>
      </c>
      <c r="J515" s="24">
        <v>44951</v>
      </c>
      <c r="K515" s="101">
        <v>0.52481481481481485</v>
      </c>
      <c r="L515" s="25">
        <v>1941</v>
      </c>
      <c r="M515" s="26">
        <f>Causas[[#This Row],[parada_duracion]]/60</f>
        <v>32.35</v>
      </c>
      <c r="N515" s="19" t="s">
        <v>328</v>
      </c>
      <c r="O515" s="16" t="s">
        <v>52</v>
      </c>
      <c r="P515" s="16">
        <f>WEEKNUM(Causas[[#This Row],[resolucion_fecha]],16)</f>
        <v>4</v>
      </c>
      <c r="Q515" s="16" t="str">
        <f>TEXT(Causas[[#This Row],[resolucion_fecha]],"MMMM")</f>
        <v>enero</v>
      </c>
      <c r="R515" s="16" t="str">
        <f t="shared" si="8"/>
        <v>M</v>
      </c>
      <c r="S515" s="16"/>
      <c r="T515" s="16" t="s">
        <v>53</v>
      </c>
      <c r="U515" s="16"/>
      <c r="V515" s="16"/>
      <c r="W515" s="16"/>
    </row>
    <row r="516" spans="1:23" customFormat="1" hidden="1" x14ac:dyDescent="0.25">
      <c r="A516" s="25">
        <v>135415</v>
      </c>
      <c r="B516" s="25" t="s">
        <v>42</v>
      </c>
      <c r="C516" s="25" t="s">
        <v>43</v>
      </c>
      <c r="D516" s="25" t="s">
        <v>102</v>
      </c>
      <c r="E516" s="24">
        <v>43405</v>
      </c>
      <c r="F516" s="25" t="s">
        <v>45</v>
      </c>
      <c r="G516" s="25" t="s">
        <v>46</v>
      </c>
      <c r="H516" s="24">
        <v>44951</v>
      </c>
      <c r="I516" s="101">
        <v>0.5307291666666667</v>
      </c>
      <c r="J516" s="24">
        <v>44951</v>
      </c>
      <c r="K516" s="101">
        <v>0.55631944444444448</v>
      </c>
      <c r="L516" s="25">
        <v>2211</v>
      </c>
      <c r="M516" s="26">
        <f>Causas[[#This Row],[parada_duracion]]/60</f>
        <v>36.85</v>
      </c>
      <c r="N516" s="19" t="s">
        <v>329</v>
      </c>
      <c r="O516" s="16" t="s">
        <v>72</v>
      </c>
      <c r="P516" s="16">
        <f>WEEKNUM(Causas[[#This Row],[resolucion_fecha]],16)</f>
        <v>4</v>
      </c>
      <c r="Q516" s="16" t="str">
        <f>TEXT(Causas[[#This Row],[resolucion_fecha]],"MMMM")</f>
        <v>enero</v>
      </c>
      <c r="R516" s="16" t="str">
        <f t="shared" si="8"/>
        <v>M</v>
      </c>
      <c r="S516" s="16"/>
      <c r="T516" s="99" t="s">
        <v>73</v>
      </c>
      <c r="U516" s="16"/>
      <c r="V516" s="16"/>
      <c r="W516" s="16"/>
    </row>
    <row r="517" spans="1:23" customFormat="1" hidden="1" x14ac:dyDescent="0.25">
      <c r="A517" s="25">
        <v>135418</v>
      </c>
      <c r="B517" s="25" t="s">
        <v>66</v>
      </c>
      <c r="C517" s="25" t="s">
        <v>43</v>
      </c>
      <c r="D517" s="25" t="s">
        <v>59</v>
      </c>
      <c r="E517" s="24">
        <v>44433</v>
      </c>
      <c r="F517" s="25" t="s">
        <v>56</v>
      </c>
      <c r="G517" s="25" t="s">
        <v>50</v>
      </c>
      <c r="H517" s="24">
        <v>44951</v>
      </c>
      <c r="I517" s="101">
        <v>0.53606481481481483</v>
      </c>
      <c r="J517" s="24">
        <v>44951</v>
      </c>
      <c r="K517" s="101">
        <v>0.53976851851851848</v>
      </c>
      <c r="L517" s="25">
        <v>320</v>
      </c>
      <c r="M517" s="26">
        <f>Causas[[#This Row],[parada_duracion]]/60</f>
        <v>5.333333333333333</v>
      </c>
      <c r="N517" s="18" t="s">
        <v>47</v>
      </c>
      <c r="O517" s="19" t="s">
        <v>47</v>
      </c>
      <c r="P517" s="16">
        <f>WEEKNUM(Causas[[#This Row],[resolucion_fecha]],16)</f>
        <v>4</v>
      </c>
      <c r="Q517" s="16" t="str">
        <f>TEXT(Causas[[#This Row],[resolucion_fecha]],"MMMM")</f>
        <v>enero</v>
      </c>
      <c r="R517" s="16" t="str">
        <f t="shared" si="8"/>
        <v>M</v>
      </c>
      <c r="S517" s="16"/>
      <c r="T517" s="18" t="s">
        <v>47</v>
      </c>
      <c r="U517" s="16"/>
      <c r="V517" s="16"/>
      <c r="W517" s="16"/>
    </row>
    <row r="518" spans="1:23" customFormat="1" ht="30" hidden="1" x14ac:dyDescent="0.25">
      <c r="A518" s="25">
        <v>135440</v>
      </c>
      <c r="B518" s="25" t="s">
        <v>54</v>
      </c>
      <c r="C518" s="25" t="s">
        <v>43</v>
      </c>
      <c r="D518" s="25" t="s">
        <v>55</v>
      </c>
      <c r="E518" s="24">
        <v>44120</v>
      </c>
      <c r="F518" s="25" t="s">
        <v>56</v>
      </c>
      <c r="G518" s="25" t="s">
        <v>50</v>
      </c>
      <c r="H518" s="24">
        <v>44951</v>
      </c>
      <c r="I518" s="101">
        <v>0.59569444444444442</v>
      </c>
      <c r="J518" s="24">
        <v>44951</v>
      </c>
      <c r="K518" s="101">
        <v>0.64804398148148146</v>
      </c>
      <c r="L518" s="25">
        <v>4523</v>
      </c>
      <c r="M518" s="26">
        <f>Causas[[#This Row],[parada_duracion]]/60</f>
        <v>75.38333333333334</v>
      </c>
      <c r="N518" s="19" t="s">
        <v>330</v>
      </c>
      <c r="O518" s="16" t="s">
        <v>72</v>
      </c>
      <c r="P518" s="16">
        <f>WEEKNUM(Causas[[#This Row],[resolucion_fecha]],16)</f>
        <v>4</v>
      </c>
      <c r="Q518" s="16" t="str">
        <f>TEXT(Causas[[#This Row],[resolucion_fecha]],"MMMM")</f>
        <v>enero</v>
      </c>
      <c r="R518" s="16" t="str">
        <f t="shared" si="8"/>
        <v>T</v>
      </c>
      <c r="S518" s="16"/>
      <c r="T518" s="99" t="s">
        <v>73</v>
      </c>
      <c r="U518" s="16"/>
      <c r="V518" s="16"/>
      <c r="W518" s="16"/>
    </row>
    <row r="519" spans="1:23" customFormat="1" hidden="1" x14ac:dyDescent="0.25">
      <c r="A519" s="25">
        <v>135455</v>
      </c>
      <c r="B519" s="25" t="s">
        <v>42</v>
      </c>
      <c r="C519" s="25" t="s">
        <v>43</v>
      </c>
      <c r="D519" s="25" t="s">
        <v>102</v>
      </c>
      <c r="E519" s="24">
        <v>43405</v>
      </c>
      <c r="F519" s="25" t="s">
        <v>45</v>
      </c>
      <c r="G519" s="25" t="s">
        <v>50</v>
      </c>
      <c r="H519" s="24">
        <v>44951</v>
      </c>
      <c r="I519" s="101">
        <v>0.65296296296296297</v>
      </c>
      <c r="J519" s="24">
        <v>44951</v>
      </c>
      <c r="K519" s="101">
        <v>0.6725578703703704</v>
      </c>
      <c r="L519" s="25">
        <v>1693</v>
      </c>
      <c r="M519" s="26">
        <f>Causas[[#This Row],[parada_duracion]]/60</f>
        <v>28.216666666666665</v>
      </c>
      <c r="N519" s="19" t="s">
        <v>331</v>
      </c>
      <c r="O519" s="16" t="s">
        <v>52</v>
      </c>
      <c r="P519" s="16">
        <f>WEEKNUM(Causas[[#This Row],[resolucion_fecha]],16)</f>
        <v>4</v>
      </c>
      <c r="Q519" s="16" t="str">
        <f>TEXT(Causas[[#This Row],[resolucion_fecha]],"MMMM")</f>
        <v>enero</v>
      </c>
      <c r="R519" s="16" t="str">
        <f t="shared" si="8"/>
        <v>T</v>
      </c>
      <c r="S519" s="16"/>
      <c r="T519" s="99" t="s">
        <v>53</v>
      </c>
      <c r="U519" s="16"/>
      <c r="V519" s="16"/>
      <c r="W519" s="16"/>
    </row>
    <row r="520" spans="1:23" customFormat="1" hidden="1" x14ac:dyDescent="0.25">
      <c r="A520" s="25">
        <v>135457</v>
      </c>
      <c r="B520" s="25" t="s">
        <v>54</v>
      </c>
      <c r="C520" s="25" t="s">
        <v>43</v>
      </c>
      <c r="D520" s="25" t="s">
        <v>55</v>
      </c>
      <c r="E520" s="24">
        <v>44120</v>
      </c>
      <c r="F520" s="25" t="s">
        <v>56</v>
      </c>
      <c r="G520" s="25" t="s">
        <v>50</v>
      </c>
      <c r="H520" s="24">
        <v>44951</v>
      </c>
      <c r="I520" s="101">
        <v>0.66421296296296295</v>
      </c>
      <c r="J520" s="24">
        <v>44951</v>
      </c>
      <c r="K520" s="101">
        <v>0.66876157407407411</v>
      </c>
      <c r="L520" s="25">
        <v>393</v>
      </c>
      <c r="M520" s="26">
        <f>Causas[[#This Row],[parada_duracion]]/60</f>
        <v>6.55</v>
      </c>
      <c r="N520" s="18" t="s">
        <v>47</v>
      </c>
      <c r="O520" s="19" t="s">
        <v>47</v>
      </c>
      <c r="P520" s="16">
        <f>WEEKNUM(Causas[[#This Row],[resolucion_fecha]],16)</f>
        <v>4</v>
      </c>
      <c r="Q520" s="16" t="str">
        <f>TEXT(Causas[[#This Row],[resolucion_fecha]],"MMMM")</f>
        <v>enero</v>
      </c>
      <c r="R520" s="16" t="str">
        <f t="shared" si="8"/>
        <v>T</v>
      </c>
      <c r="S520" s="16"/>
      <c r="T520" s="18" t="s">
        <v>47</v>
      </c>
      <c r="U520" s="16"/>
      <c r="V520" s="16"/>
      <c r="W520" s="16"/>
    </row>
    <row r="521" spans="1:23" customFormat="1" hidden="1" x14ac:dyDescent="0.25">
      <c r="A521" s="25">
        <v>135460</v>
      </c>
      <c r="B521" s="25" t="s">
        <v>42</v>
      </c>
      <c r="C521" s="25" t="s">
        <v>43</v>
      </c>
      <c r="D521" s="25" t="s">
        <v>102</v>
      </c>
      <c r="E521" s="24">
        <v>43405</v>
      </c>
      <c r="F521" s="25" t="s">
        <v>45</v>
      </c>
      <c r="G521" s="25" t="s">
        <v>46</v>
      </c>
      <c r="H521" s="24">
        <v>44951</v>
      </c>
      <c r="I521" s="101">
        <v>0.67265046296296294</v>
      </c>
      <c r="J521" s="24">
        <v>44951</v>
      </c>
      <c r="K521" s="101">
        <v>0.67937499999999995</v>
      </c>
      <c r="L521" s="25">
        <v>581</v>
      </c>
      <c r="M521" s="26">
        <f>Causas[[#This Row],[parada_duracion]]/60</f>
        <v>9.6833333333333336</v>
      </c>
      <c r="N521" s="18" t="s">
        <v>47</v>
      </c>
      <c r="O521" s="19" t="s">
        <v>47</v>
      </c>
      <c r="P521" s="16">
        <f>WEEKNUM(Causas[[#This Row],[resolucion_fecha]],16)</f>
        <v>4</v>
      </c>
      <c r="Q521" s="16" t="str">
        <f>TEXT(Causas[[#This Row],[resolucion_fecha]],"MMMM")</f>
        <v>enero</v>
      </c>
      <c r="R521" s="16" t="str">
        <f t="shared" si="8"/>
        <v>T</v>
      </c>
      <c r="S521" s="16"/>
      <c r="T521" s="18" t="s">
        <v>47</v>
      </c>
      <c r="U521" s="16"/>
      <c r="V521" s="16"/>
      <c r="W521" s="16"/>
    </row>
    <row r="522" spans="1:23" customFormat="1" hidden="1" x14ac:dyDescent="0.25">
      <c r="A522" s="25">
        <v>135467</v>
      </c>
      <c r="B522" s="25" t="s">
        <v>42</v>
      </c>
      <c r="C522" s="25" t="s">
        <v>43</v>
      </c>
      <c r="D522" s="25" t="s">
        <v>143</v>
      </c>
      <c r="E522" s="24">
        <v>43405</v>
      </c>
      <c r="F522" s="25" t="s">
        <v>45</v>
      </c>
      <c r="G522" s="25" t="s">
        <v>50</v>
      </c>
      <c r="H522" s="24">
        <v>44951</v>
      </c>
      <c r="I522" s="101">
        <v>0.7117592592592592</v>
      </c>
      <c r="J522" s="24">
        <v>44951</v>
      </c>
      <c r="K522" s="101">
        <v>0.71809027777777779</v>
      </c>
      <c r="L522" s="25">
        <v>547</v>
      </c>
      <c r="M522" s="26">
        <f>Causas[[#This Row],[parada_duracion]]/60</f>
        <v>9.1166666666666671</v>
      </c>
      <c r="N522" s="18" t="s">
        <v>47</v>
      </c>
      <c r="O522" s="19" t="s">
        <v>47</v>
      </c>
      <c r="P522" s="16">
        <f>WEEKNUM(Causas[[#This Row],[resolucion_fecha]],16)</f>
        <v>4</v>
      </c>
      <c r="Q522" s="16" t="str">
        <f>TEXT(Causas[[#This Row],[resolucion_fecha]],"MMMM")</f>
        <v>enero</v>
      </c>
      <c r="R522" s="16" t="str">
        <f t="shared" si="8"/>
        <v>T</v>
      </c>
      <c r="S522" s="16"/>
      <c r="T522" s="18" t="s">
        <v>47</v>
      </c>
      <c r="U522" s="16"/>
      <c r="V522" s="16"/>
      <c r="W522" s="16"/>
    </row>
    <row r="523" spans="1:23" customFormat="1" hidden="1" x14ac:dyDescent="0.25">
      <c r="A523" s="25">
        <v>135479</v>
      </c>
      <c r="B523" s="25" t="s">
        <v>79</v>
      </c>
      <c r="C523" s="25" t="s">
        <v>43</v>
      </c>
      <c r="D523" s="25" t="s">
        <v>143</v>
      </c>
      <c r="E523" s="24">
        <v>43405</v>
      </c>
      <c r="F523" s="25" t="s">
        <v>45</v>
      </c>
      <c r="G523" s="25" t="s">
        <v>46</v>
      </c>
      <c r="H523" s="24">
        <v>44951</v>
      </c>
      <c r="I523" s="101">
        <v>0.77008101851851851</v>
      </c>
      <c r="J523" s="24">
        <v>44951</v>
      </c>
      <c r="K523" s="101">
        <v>0.78250000000000008</v>
      </c>
      <c r="L523" s="25">
        <v>1073</v>
      </c>
      <c r="M523" s="26">
        <f>Causas[[#This Row],[parada_duracion]]/60</f>
        <v>17.883333333333333</v>
      </c>
      <c r="N523" s="19" t="s">
        <v>332</v>
      </c>
      <c r="O523" s="16" t="s">
        <v>72</v>
      </c>
      <c r="P523" s="16">
        <f>WEEKNUM(Causas[[#This Row],[resolucion_fecha]],16)</f>
        <v>4</v>
      </c>
      <c r="Q523" s="16" t="str">
        <f>TEXT(Causas[[#This Row],[resolucion_fecha]],"MMMM")</f>
        <v>enero</v>
      </c>
      <c r="R523" s="16" t="str">
        <f t="shared" si="8"/>
        <v>T</v>
      </c>
      <c r="S523" s="16"/>
      <c r="T523" s="99" t="s">
        <v>73</v>
      </c>
      <c r="U523" s="16"/>
      <c r="V523" s="16"/>
      <c r="W523" s="16"/>
    </row>
    <row r="524" spans="1:23" customFormat="1" hidden="1" x14ac:dyDescent="0.25">
      <c r="A524" s="25">
        <v>135489</v>
      </c>
      <c r="B524" s="25" t="s">
        <v>101</v>
      </c>
      <c r="C524" s="25" t="s">
        <v>43</v>
      </c>
      <c r="D524" s="25" t="s">
        <v>143</v>
      </c>
      <c r="E524" s="24">
        <v>43405</v>
      </c>
      <c r="F524" s="25" t="s">
        <v>45</v>
      </c>
      <c r="G524" s="25" t="s">
        <v>50</v>
      </c>
      <c r="H524" s="24">
        <v>44951</v>
      </c>
      <c r="I524" s="101">
        <v>0.83630787037037047</v>
      </c>
      <c r="J524" s="24">
        <v>44951</v>
      </c>
      <c r="K524" s="101">
        <v>0.84203703703703703</v>
      </c>
      <c r="L524" s="25">
        <v>495</v>
      </c>
      <c r="M524" s="26">
        <f>Causas[[#This Row],[parada_duracion]]/60</f>
        <v>8.25</v>
      </c>
      <c r="N524" s="18" t="s">
        <v>47</v>
      </c>
      <c r="O524" s="19" t="s">
        <v>47</v>
      </c>
      <c r="P524" s="16">
        <f>WEEKNUM(Causas[[#This Row],[resolucion_fecha]],16)</f>
        <v>4</v>
      </c>
      <c r="Q524" s="16" t="str">
        <f>TEXT(Causas[[#This Row],[resolucion_fecha]],"MMMM")</f>
        <v>enero</v>
      </c>
      <c r="R524" s="16" t="str">
        <f t="shared" si="8"/>
        <v>T</v>
      </c>
      <c r="S524" s="16"/>
      <c r="T524" s="18" t="s">
        <v>47</v>
      </c>
      <c r="U524" s="16"/>
      <c r="V524" s="16"/>
      <c r="W524" s="16"/>
    </row>
    <row r="525" spans="1:23" customFormat="1" hidden="1" x14ac:dyDescent="0.25">
      <c r="A525" s="96">
        <v>135492</v>
      </c>
      <c r="B525" s="96" t="s">
        <v>54</v>
      </c>
      <c r="C525" s="96" t="s">
        <v>43</v>
      </c>
      <c r="D525" s="96" t="s">
        <v>55</v>
      </c>
      <c r="E525" s="97">
        <v>44120</v>
      </c>
      <c r="F525" s="96" t="s">
        <v>56</v>
      </c>
      <c r="G525" s="96" t="s">
        <v>50</v>
      </c>
      <c r="H525" s="97">
        <v>44951</v>
      </c>
      <c r="I525" s="23">
        <v>0.85368055555555555</v>
      </c>
      <c r="J525" s="97">
        <v>44951</v>
      </c>
      <c r="K525" s="23">
        <v>0.85460648148148144</v>
      </c>
      <c r="L525" s="96">
        <v>80</v>
      </c>
      <c r="M525" s="98">
        <f>Causas[[#This Row],[parada_duracion]]/60</f>
        <v>1.3333333333333333</v>
      </c>
      <c r="N525" s="18" t="s">
        <v>47</v>
      </c>
      <c r="O525" s="19" t="s">
        <v>47</v>
      </c>
      <c r="P525" s="99">
        <f>WEEKNUM(Causas[[#This Row],[resolucion_fecha]],16)</f>
        <v>4</v>
      </c>
      <c r="Q525" s="99" t="str">
        <f>TEXT(Causas[[#This Row],[resolucion_fecha]],"MMMM")</f>
        <v>enero</v>
      </c>
      <c r="R525" s="99" t="str">
        <f t="shared" si="8"/>
        <v>T</v>
      </c>
      <c r="S525" s="99"/>
      <c r="T525" s="18" t="s">
        <v>47</v>
      </c>
      <c r="U525" s="16"/>
      <c r="V525" s="99"/>
      <c r="W525" s="99"/>
    </row>
    <row r="526" spans="1:23" customFormat="1" hidden="1" x14ac:dyDescent="0.25">
      <c r="A526" s="96">
        <v>135493</v>
      </c>
      <c r="B526" s="96" t="s">
        <v>79</v>
      </c>
      <c r="C526" s="96" t="s">
        <v>43</v>
      </c>
      <c r="D526" s="96" t="s">
        <v>143</v>
      </c>
      <c r="E526" s="97">
        <v>43405</v>
      </c>
      <c r="F526" s="96" t="s">
        <v>45</v>
      </c>
      <c r="G526" s="96" t="s">
        <v>46</v>
      </c>
      <c r="H526" s="97">
        <v>44951</v>
      </c>
      <c r="I526" s="23">
        <v>0.85408564814814814</v>
      </c>
      <c r="J526" s="97">
        <v>44951</v>
      </c>
      <c r="K526" s="23">
        <v>0.85841435185185189</v>
      </c>
      <c r="L526" s="96">
        <v>374</v>
      </c>
      <c r="M526" s="98">
        <f>Causas[[#This Row],[parada_duracion]]/60</f>
        <v>6.2333333333333334</v>
      </c>
      <c r="N526" s="18" t="s">
        <v>47</v>
      </c>
      <c r="O526" s="19" t="s">
        <v>47</v>
      </c>
      <c r="P526" s="99">
        <f>WEEKNUM(Causas[[#This Row],[resolucion_fecha]],16)</f>
        <v>4</v>
      </c>
      <c r="Q526" s="99" t="str">
        <f>TEXT(Causas[[#This Row],[resolucion_fecha]],"MMMM")</f>
        <v>enero</v>
      </c>
      <c r="R526" s="99" t="str">
        <f t="shared" si="8"/>
        <v>T</v>
      </c>
      <c r="S526" s="99"/>
      <c r="T526" s="18" t="s">
        <v>47</v>
      </c>
      <c r="U526" s="100"/>
      <c r="V526" s="99"/>
      <c r="W526" s="99"/>
    </row>
    <row r="527" spans="1:23" customFormat="1" hidden="1" x14ac:dyDescent="0.25">
      <c r="A527" s="96">
        <v>135494</v>
      </c>
      <c r="B527" s="96" t="s">
        <v>58</v>
      </c>
      <c r="C527" s="96" t="s">
        <v>43</v>
      </c>
      <c r="D527" s="96" t="s">
        <v>59</v>
      </c>
      <c r="E527" s="97">
        <v>44231</v>
      </c>
      <c r="F527" s="96" t="s">
        <v>60</v>
      </c>
      <c r="G527" s="96" t="s">
        <v>46</v>
      </c>
      <c r="H527" s="97">
        <v>44951</v>
      </c>
      <c r="I527" s="23">
        <v>0.85759259259259257</v>
      </c>
      <c r="J527" s="97">
        <v>44951</v>
      </c>
      <c r="K527" s="23">
        <v>0.88812500000000005</v>
      </c>
      <c r="L527" s="96">
        <v>2638</v>
      </c>
      <c r="M527" s="98">
        <f>Causas[[#This Row],[parada_duracion]]/60</f>
        <v>43.966666666666669</v>
      </c>
      <c r="N527" s="18" t="s">
        <v>313</v>
      </c>
      <c r="O527" s="16" t="s">
        <v>52</v>
      </c>
      <c r="P527" s="99">
        <f>WEEKNUM(Causas[[#This Row],[resolucion_fecha]],16)</f>
        <v>4</v>
      </c>
      <c r="Q527" s="99" t="str">
        <f>TEXT(Causas[[#This Row],[resolucion_fecha]],"MMMM")</f>
        <v>enero</v>
      </c>
      <c r="R527" s="99" t="str">
        <f t="shared" si="8"/>
        <v>T</v>
      </c>
      <c r="S527" s="99"/>
      <c r="T527" s="16" t="s">
        <v>53</v>
      </c>
      <c r="U527" s="100"/>
      <c r="V527" s="99"/>
      <c r="W527" s="99"/>
    </row>
    <row r="528" spans="1:23" customFormat="1" hidden="1" x14ac:dyDescent="0.25">
      <c r="A528" s="96">
        <v>135495</v>
      </c>
      <c r="B528" s="96" t="s">
        <v>66</v>
      </c>
      <c r="C528" s="96" t="s">
        <v>43</v>
      </c>
      <c r="D528" s="96" t="s">
        <v>77</v>
      </c>
      <c r="E528" s="97">
        <v>43405</v>
      </c>
      <c r="F528" s="96" t="s">
        <v>45</v>
      </c>
      <c r="G528" s="96" t="s">
        <v>46</v>
      </c>
      <c r="H528" s="97">
        <v>44951</v>
      </c>
      <c r="I528" s="23">
        <v>0.85896990740740742</v>
      </c>
      <c r="J528" s="97">
        <v>44951</v>
      </c>
      <c r="K528" s="23">
        <v>0.87384259259259256</v>
      </c>
      <c r="L528" s="96">
        <v>1285</v>
      </c>
      <c r="M528" s="98">
        <f>Causas[[#This Row],[parada_duracion]]/60</f>
        <v>21.416666666666668</v>
      </c>
      <c r="N528" s="18" t="s">
        <v>333</v>
      </c>
      <c r="O528" s="99" t="s">
        <v>52</v>
      </c>
      <c r="P528" s="99">
        <f>WEEKNUM(Causas[[#This Row],[resolucion_fecha]],16)</f>
        <v>4</v>
      </c>
      <c r="Q528" s="99" t="str">
        <f>TEXT(Causas[[#This Row],[resolucion_fecha]],"MMMM")</f>
        <v>enero</v>
      </c>
      <c r="R528" s="99" t="str">
        <f t="shared" si="8"/>
        <v>T</v>
      </c>
      <c r="S528" s="99"/>
      <c r="T528" s="99" t="s">
        <v>53</v>
      </c>
      <c r="U528" s="100"/>
      <c r="V528" s="99"/>
      <c r="W528" s="99"/>
    </row>
    <row r="529" spans="1:23" customFormat="1" x14ac:dyDescent="0.25">
      <c r="A529" s="96">
        <v>135496</v>
      </c>
      <c r="B529" s="96" t="s">
        <v>66</v>
      </c>
      <c r="C529" s="96" t="s">
        <v>43</v>
      </c>
      <c r="D529" s="96" t="s">
        <v>67</v>
      </c>
      <c r="E529" s="97">
        <v>43405</v>
      </c>
      <c r="F529" s="96" t="s">
        <v>45</v>
      </c>
      <c r="G529" s="96" t="s">
        <v>46</v>
      </c>
      <c r="H529" s="97">
        <v>44951</v>
      </c>
      <c r="I529" s="23">
        <v>0.86115740740740743</v>
      </c>
      <c r="J529" s="97">
        <v>44951</v>
      </c>
      <c r="K529" s="23">
        <v>0.87895833333333329</v>
      </c>
      <c r="L529" s="96">
        <v>1538</v>
      </c>
      <c r="M529" s="98">
        <f>Causas[[#This Row],[parada_duracion]]/60</f>
        <v>25.633333333333333</v>
      </c>
      <c r="N529" s="18" t="s">
        <v>49</v>
      </c>
      <c r="O529" s="19" t="s">
        <v>49</v>
      </c>
      <c r="P529" s="99">
        <f>WEEKNUM(Causas[[#This Row],[resolucion_fecha]],16)</f>
        <v>4</v>
      </c>
      <c r="Q529" s="99" t="str">
        <f>TEXT(Causas[[#This Row],[resolucion_fecha]],"MMMM")</f>
        <v>enero</v>
      </c>
      <c r="R529" s="99" t="str">
        <f t="shared" si="8"/>
        <v>T</v>
      </c>
      <c r="S529" s="19" t="s">
        <v>49</v>
      </c>
      <c r="T529" s="19" t="s">
        <v>49</v>
      </c>
      <c r="U529" s="19" t="s">
        <v>49</v>
      </c>
      <c r="V529" s="19" t="s">
        <v>49</v>
      </c>
      <c r="W529" s="19" t="s">
        <v>49</v>
      </c>
    </row>
    <row r="530" spans="1:23" customFormat="1" hidden="1" x14ac:dyDescent="0.25">
      <c r="A530" s="25">
        <v>135497</v>
      </c>
      <c r="B530" s="25" t="s">
        <v>79</v>
      </c>
      <c r="C530" s="25" t="s">
        <v>43</v>
      </c>
      <c r="D530" s="25" t="s">
        <v>143</v>
      </c>
      <c r="E530" s="24">
        <v>43405</v>
      </c>
      <c r="F530" s="25" t="s">
        <v>45</v>
      </c>
      <c r="G530" s="25" t="s">
        <v>50</v>
      </c>
      <c r="H530" s="24">
        <v>44951</v>
      </c>
      <c r="I530" s="101">
        <v>0.86918981481481483</v>
      </c>
      <c r="J530" s="24">
        <v>44951</v>
      </c>
      <c r="K530" s="101">
        <v>0.8699189814814815</v>
      </c>
      <c r="L530" s="25">
        <v>63</v>
      </c>
      <c r="M530" s="26">
        <f>Causas[[#This Row],[parada_duracion]]/60</f>
        <v>1.05</v>
      </c>
      <c r="N530" s="18" t="s">
        <v>47</v>
      </c>
      <c r="O530" s="19" t="s">
        <v>47</v>
      </c>
      <c r="P530" s="16">
        <f>WEEKNUM(Causas[[#This Row],[resolucion_fecha]],16)</f>
        <v>4</v>
      </c>
      <c r="Q530" s="16" t="str">
        <f>TEXT(Causas[[#This Row],[resolucion_fecha]],"MMMM")</f>
        <v>enero</v>
      </c>
      <c r="R530" s="16" t="str">
        <f t="shared" si="8"/>
        <v>T</v>
      </c>
      <c r="S530" s="16"/>
      <c r="T530" s="18" t="s">
        <v>47</v>
      </c>
      <c r="U530" s="100"/>
      <c r="V530" s="16"/>
      <c r="W530" s="16"/>
    </row>
    <row r="531" spans="1:23" customFormat="1" hidden="1" x14ac:dyDescent="0.25">
      <c r="A531" s="25">
        <v>135503</v>
      </c>
      <c r="B531" s="25" t="s">
        <v>54</v>
      </c>
      <c r="C531" s="25" t="s">
        <v>43</v>
      </c>
      <c r="D531" s="25" t="s">
        <v>55</v>
      </c>
      <c r="E531" s="24">
        <v>44120</v>
      </c>
      <c r="F531" s="25" t="s">
        <v>56</v>
      </c>
      <c r="G531" s="25" t="s">
        <v>50</v>
      </c>
      <c r="H531" s="24">
        <v>44952</v>
      </c>
      <c r="I531" s="101">
        <v>0.25641203703703702</v>
      </c>
      <c r="J531" s="24">
        <v>44952</v>
      </c>
      <c r="K531" s="101">
        <v>0.28649305555555554</v>
      </c>
      <c r="L531" s="25">
        <v>2599</v>
      </c>
      <c r="M531" s="26">
        <f>Causas[[#This Row],[parada_duracion]]/60</f>
        <v>43.31666666666667</v>
      </c>
      <c r="N531" s="19" t="s">
        <v>334</v>
      </c>
      <c r="O531" s="16" t="s">
        <v>72</v>
      </c>
      <c r="P531" s="16">
        <f>WEEKNUM(Causas[[#This Row],[resolucion_fecha]],16)</f>
        <v>4</v>
      </c>
      <c r="Q531" s="16" t="str">
        <f>TEXT(Causas[[#This Row],[resolucion_fecha]],"MMMM")</f>
        <v>enero</v>
      </c>
      <c r="R531" s="16" t="str">
        <f t="shared" si="8"/>
        <v>M</v>
      </c>
      <c r="S531" s="16"/>
      <c r="T531" s="99" t="s">
        <v>73</v>
      </c>
      <c r="U531" s="16"/>
      <c r="V531" s="16"/>
      <c r="W531" s="16"/>
    </row>
    <row r="532" spans="1:23" customFormat="1" hidden="1" x14ac:dyDescent="0.25">
      <c r="A532" s="96">
        <v>135506</v>
      </c>
      <c r="B532" s="96" t="s">
        <v>79</v>
      </c>
      <c r="C532" s="96" t="s">
        <v>43</v>
      </c>
      <c r="D532" s="96" t="s">
        <v>143</v>
      </c>
      <c r="E532" s="97">
        <v>43405</v>
      </c>
      <c r="F532" s="96" t="s">
        <v>45</v>
      </c>
      <c r="G532" s="96" t="s">
        <v>50</v>
      </c>
      <c r="H532" s="97">
        <v>44952</v>
      </c>
      <c r="I532" s="23">
        <v>0.26489583333333333</v>
      </c>
      <c r="J532" s="97">
        <v>44952</v>
      </c>
      <c r="K532" s="23">
        <v>0.28550925925925924</v>
      </c>
      <c r="L532" s="96">
        <v>1781</v>
      </c>
      <c r="M532" s="98">
        <f>Causas[[#This Row],[parada_duracion]]/60</f>
        <v>29.683333333333334</v>
      </c>
      <c r="N532" s="18" t="s">
        <v>335</v>
      </c>
      <c r="O532" s="99" t="s">
        <v>52</v>
      </c>
      <c r="P532" s="99">
        <f>WEEKNUM(Causas[[#This Row],[resolucion_fecha]],16)</f>
        <v>4</v>
      </c>
      <c r="Q532" s="99" t="str">
        <f>TEXT(Causas[[#This Row],[resolucion_fecha]],"MMMM")</f>
        <v>enero</v>
      </c>
      <c r="R532" s="99" t="str">
        <f t="shared" si="8"/>
        <v>M</v>
      </c>
      <c r="S532" s="99"/>
      <c r="T532" s="99" t="s">
        <v>53</v>
      </c>
      <c r="U532" s="16"/>
      <c r="V532" s="99"/>
      <c r="W532" s="99"/>
    </row>
    <row r="533" spans="1:23" customFormat="1" hidden="1" x14ac:dyDescent="0.25">
      <c r="A533" s="25">
        <v>135507</v>
      </c>
      <c r="B533" s="25" t="s">
        <v>63</v>
      </c>
      <c r="C533" s="25" t="s">
        <v>43</v>
      </c>
      <c r="D533" s="25" t="s">
        <v>68</v>
      </c>
      <c r="E533" s="24">
        <v>44942</v>
      </c>
      <c r="F533" s="25" t="s">
        <v>124</v>
      </c>
      <c r="G533" s="25" t="s">
        <v>50</v>
      </c>
      <c r="H533" s="24">
        <v>44952</v>
      </c>
      <c r="I533" s="101">
        <v>0.26530092592592591</v>
      </c>
      <c r="J533" s="24">
        <v>44952</v>
      </c>
      <c r="K533" s="101">
        <v>0.30379629629629629</v>
      </c>
      <c r="L533" s="25">
        <v>3326</v>
      </c>
      <c r="M533" s="26">
        <f>Causas[[#This Row],[parada_duracion]]/60</f>
        <v>55.43333333333333</v>
      </c>
      <c r="N533" s="19" t="s">
        <v>336</v>
      </c>
      <c r="O533" s="16" t="s">
        <v>72</v>
      </c>
      <c r="P533" s="16">
        <f>WEEKNUM(Causas[[#This Row],[resolucion_fecha]],16)</f>
        <v>4</v>
      </c>
      <c r="Q533" s="16" t="str">
        <f>TEXT(Causas[[#This Row],[resolucion_fecha]],"MMMM")</f>
        <v>enero</v>
      </c>
      <c r="R533" s="16" t="str">
        <f t="shared" si="8"/>
        <v>M</v>
      </c>
      <c r="S533" s="16"/>
      <c r="T533" s="99" t="s">
        <v>73</v>
      </c>
      <c r="U533" s="100"/>
      <c r="V533" s="16"/>
      <c r="W533" s="16"/>
    </row>
    <row r="534" spans="1:23" customFormat="1" ht="45.75" hidden="1" customHeight="1" x14ac:dyDescent="0.25">
      <c r="A534" s="25">
        <v>135510</v>
      </c>
      <c r="B534" s="25" t="s">
        <v>79</v>
      </c>
      <c r="C534" s="25" t="s">
        <v>43</v>
      </c>
      <c r="D534" s="25" t="s">
        <v>143</v>
      </c>
      <c r="E534" s="24">
        <v>43405</v>
      </c>
      <c r="F534" s="25" t="s">
        <v>45</v>
      </c>
      <c r="G534" s="25" t="s">
        <v>46</v>
      </c>
      <c r="H534" s="24">
        <v>44952</v>
      </c>
      <c r="I534" s="101">
        <v>0.29325231481481479</v>
      </c>
      <c r="J534" s="24">
        <v>44952</v>
      </c>
      <c r="K534" s="101">
        <v>0.31315972222222221</v>
      </c>
      <c r="L534" s="25">
        <v>1720</v>
      </c>
      <c r="M534" s="26">
        <f>Causas[[#This Row],[parada_duracion]]/60</f>
        <v>28.666666666666668</v>
      </c>
      <c r="N534" s="19" t="s">
        <v>337</v>
      </c>
      <c r="O534" s="16" t="s">
        <v>72</v>
      </c>
      <c r="P534" s="16">
        <f>WEEKNUM(Causas[[#This Row],[resolucion_fecha]],16)</f>
        <v>4</v>
      </c>
      <c r="Q534" s="16" t="str">
        <f>TEXT(Causas[[#This Row],[resolucion_fecha]],"MMMM")</f>
        <v>enero</v>
      </c>
      <c r="R534" s="16" t="str">
        <f t="shared" si="8"/>
        <v>M</v>
      </c>
      <c r="S534" s="16"/>
      <c r="T534" s="99" t="s">
        <v>73</v>
      </c>
      <c r="U534" s="16"/>
      <c r="V534" s="16"/>
      <c r="W534" s="16"/>
    </row>
    <row r="535" spans="1:23" customFormat="1" hidden="1" x14ac:dyDescent="0.25">
      <c r="A535" s="25">
        <v>135514</v>
      </c>
      <c r="B535" s="25" t="s">
        <v>101</v>
      </c>
      <c r="C535" s="25" t="s">
        <v>43</v>
      </c>
      <c r="D535" s="25" t="s">
        <v>143</v>
      </c>
      <c r="E535" s="24">
        <v>43405</v>
      </c>
      <c r="F535" s="25" t="s">
        <v>45</v>
      </c>
      <c r="G535" s="25" t="s">
        <v>50</v>
      </c>
      <c r="H535" s="24">
        <v>44952</v>
      </c>
      <c r="I535" s="101">
        <v>0.33119212962962963</v>
      </c>
      <c r="J535" s="24">
        <v>44952</v>
      </c>
      <c r="K535" s="101">
        <v>0.33766203703703707</v>
      </c>
      <c r="L535" s="25">
        <v>559</v>
      </c>
      <c r="M535" s="26">
        <f>Causas[[#This Row],[parada_duracion]]/60</f>
        <v>9.3166666666666664</v>
      </c>
      <c r="N535" s="18" t="s">
        <v>47</v>
      </c>
      <c r="O535" s="19" t="s">
        <v>47</v>
      </c>
      <c r="P535" s="16">
        <f>WEEKNUM(Causas[[#This Row],[resolucion_fecha]],16)</f>
        <v>4</v>
      </c>
      <c r="Q535" s="16" t="str">
        <f>TEXT(Causas[[#This Row],[resolucion_fecha]],"MMMM")</f>
        <v>enero</v>
      </c>
      <c r="R535" s="16" t="str">
        <f t="shared" si="8"/>
        <v>M</v>
      </c>
      <c r="S535" s="16"/>
      <c r="T535" s="18" t="s">
        <v>47</v>
      </c>
      <c r="U535" s="16"/>
      <c r="V535" s="16"/>
      <c r="W535" s="16"/>
    </row>
    <row r="536" spans="1:23" customFormat="1" hidden="1" x14ac:dyDescent="0.25">
      <c r="A536" s="25">
        <v>135517</v>
      </c>
      <c r="B536" s="25" t="s">
        <v>79</v>
      </c>
      <c r="C536" s="25" t="s">
        <v>43</v>
      </c>
      <c r="D536" s="25" t="s">
        <v>59</v>
      </c>
      <c r="E536" s="24">
        <v>44231</v>
      </c>
      <c r="F536" s="25" t="s">
        <v>60</v>
      </c>
      <c r="G536" s="25" t="s">
        <v>46</v>
      </c>
      <c r="H536" s="24">
        <v>44952</v>
      </c>
      <c r="I536" s="101">
        <v>0.34189814814814817</v>
      </c>
      <c r="J536" s="24">
        <v>44952</v>
      </c>
      <c r="K536" s="101">
        <v>0.34348379629629627</v>
      </c>
      <c r="L536" s="25">
        <v>137</v>
      </c>
      <c r="M536" s="26">
        <f>Causas[[#This Row],[parada_duracion]]/60</f>
        <v>2.2833333333333332</v>
      </c>
      <c r="N536" s="18" t="s">
        <v>47</v>
      </c>
      <c r="O536" s="19" t="s">
        <v>47</v>
      </c>
      <c r="P536" s="16">
        <f>WEEKNUM(Causas[[#This Row],[resolucion_fecha]],16)</f>
        <v>4</v>
      </c>
      <c r="Q536" s="16" t="str">
        <f>TEXT(Causas[[#This Row],[resolucion_fecha]],"MMMM")</f>
        <v>enero</v>
      </c>
      <c r="R536" s="16" t="str">
        <f t="shared" si="8"/>
        <v>M</v>
      </c>
      <c r="S536" s="16"/>
      <c r="T536" s="18" t="s">
        <v>47</v>
      </c>
      <c r="U536" s="16"/>
      <c r="V536" s="16"/>
      <c r="W536" s="16"/>
    </row>
    <row r="537" spans="1:23" customFormat="1" hidden="1" x14ac:dyDescent="0.25">
      <c r="A537" s="25">
        <v>135525</v>
      </c>
      <c r="B537" s="25" t="s">
        <v>42</v>
      </c>
      <c r="C537" s="25" t="s">
        <v>43</v>
      </c>
      <c r="D537" s="25" t="s">
        <v>77</v>
      </c>
      <c r="E537" s="24">
        <v>43405</v>
      </c>
      <c r="F537" s="25" t="s">
        <v>45</v>
      </c>
      <c r="G537" s="25" t="s">
        <v>46</v>
      </c>
      <c r="H537" s="24">
        <v>44952</v>
      </c>
      <c r="I537" s="101">
        <v>0.42026620370370371</v>
      </c>
      <c r="J537" s="24">
        <v>44952</v>
      </c>
      <c r="K537" s="101">
        <v>0.42033564814814817</v>
      </c>
      <c r="L537" s="25">
        <v>6</v>
      </c>
      <c r="M537" s="26">
        <f>Causas[[#This Row],[parada_duracion]]/60</f>
        <v>0.1</v>
      </c>
      <c r="N537" s="18" t="s">
        <v>47</v>
      </c>
      <c r="O537" s="19" t="s">
        <v>47</v>
      </c>
      <c r="P537" s="16">
        <f>WEEKNUM(Causas[[#This Row],[resolucion_fecha]],16)</f>
        <v>4</v>
      </c>
      <c r="Q537" s="16" t="str">
        <f>TEXT(Causas[[#This Row],[resolucion_fecha]],"MMMM")</f>
        <v>enero</v>
      </c>
      <c r="R537" s="16" t="str">
        <f t="shared" si="8"/>
        <v>M</v>
      </c>
      <c r="S537" s="16"/>
      <c r="T537" s="18" t="s">
        <v>47</v>
      </c>
      <c r="U537" s="16"/>
      <c r="V537" s="16"/>
      <c r="W537" s="16"/>
    </row>
    <row r="538" spans="1:23" customFormat="1" hidden="1" x14ac:dyDescent="0.25">
      <c r="A538" s="96">
        <v>135527</v>
      </c>
      <c r="B538" s="96" t="s">
        <v>54</v>
      </c>
      <c r="C538" s="96" t="s">
        <v>43</v>
      </c>
      <c r="D538" s="96" t="s">
        <v>55</v>
      </c>
      <c r="E538" s="97">
        <v>44120</v>
      </c>
      <c r="F538" s="96" t="s">
        <v>56</v>
      </c>
      <c r="G538" s="96" t="s">
        <v>50</v>
      </c>
      <c r="H538" s="97">
        <v>44952</v>
      </c>
      <c r="I538" s="23">
        <v>0.4293865740740741</v>
      </c>
      <c r="J538" s="97">
        <v>44952</v>
      </c>
      <c r="K538" s="23">
        <v>0.45254629629629628</v>
      </c>
      <c r="L538" s="96">
        <v>2001</v>
      </c>
      <c r="M538" s="98">
        <f>Causas[[#This Row],[parada_duracion]]/60</f>
        <v>33.35</v>
      </c>
      <c r="N538" s="18" t="s">
        <v>62</v>
      </c>
      <c r="O538" s="16" t="s">
        <v>52</v>
      </c>
      <c r="P538" s="99">
        <f>WEEKNUM(Causas[[#This Row],[resolucion_fecha]],16)</f>
        <v>4</v>
      </c>
      <c r="Q538" s="99" t="str">
        <f>TEXT(Causas[[#This Row],[resolucion_fecha]],"MMMM")</f>
        <v>enero</v>
      </c>
      <c r="R538" s="99" t="str">
        <f t="shared" si="8"/>
        <v>M</v>
      </c>
      <c r="S538" s="99"/>
      <c r="T538" s="16" t="s">
        <v>53</v>
      </c>
      <c r="U538" s="16"/>
      <c r="V538" s="99"/>
      <c r="W538" s="99"/>
    </row>
    <row r="539" spans="1:23" customFormat="1" ht="30" hidden="1" x14ac:dyDescent="0.25">
      <c r="A539" s="96">
        <v>135528</v>
      </c>
      <c r="B539" s="96" t="s">
        <v>79</v>
      </c>
      <c r="C539" s="96" t="s">
        <v>43</v>
      </c>
      <c r="D539" s="96" t="s">
        <v>143</v>
      </c>
      <c r="E539" s="97">
        <v>43405</v>
      </c>
      <c r="F539" s="96" t="s">
        <v>45</v>
      </c>
      <c r="G539" s="96" t="s">
        <v>46</v>
      </c>
      <c r="H539" s="97">
        <v>44952</v>
      </c>
      <c r="I539" s="23">
        <v>0.4309837962962963</v>
      </c>
      <c r="J539" s="97">
        <v>44952</v>
      </c>
      <c r="K539" s="23">
        <v>0.48230324074074077</v>
      </c>
      <c r="L539" s="96">
        <v>4434</v>
      </c>
      <c r="M539" s="98">
        <f>Causas[[#This Row],[parada_duracion]]/60</f>
        <v>73.900000000000006</v>
      </c>
      <c r="N539" s="19" t="s">
        <v>338</v>
      </c>
      <c r="O539" s="99" t="s">
        <v>72</v>
      </c>
      <c r="P539" s="99">
        <f>WEEKNUM(Causas[[#This Row],[resolucion_fecha]],16)</f>
        <v>4</v>
      </c>
      <c r="Q539" s="99" t="str">
        <f>TEXT(Causas[[#This Row],[resolucion_fecha]],"MMMM")</f>
        <v>enero</v>
      </c>
      <c r="R539" s="99" t="str">
        <f t="shared" si="8"/>
        <v>M</v>
      </c>
      <c r="S539" s="99"/>
      <c r="T539" s="99" t="s">
        <v>73</v>
      </c>
      <c r="U539" s="100"/>
      <c r="V539" s="99"/>
      <c r="W539" s="99"/>
    </row>
    <row r="540" spans="1:23" customFormat="1" hidden="1" x14ac:dyDescent="0.25">
      <c r="A540" s="25">
        <v>135529</v>
      </c>
      <c r="B540" s="25" t="s">
        <v>42</v>
      </c>
      <c r="C540" s="25" t="s">
        <v>43</v>
      </c>
      <c r="D540" s="25" t="s">
        <v>96</v>
      </c>
      <c r="E540" s="24">
        <v>43405</v>
      </c>
      <c r="F540" s="25" t="s">
        <v>45</v>
      </c>
      <c r="G540" s="25" t="s">
        <v>50</v>
      </c>
      <c r="H540" s="24">
        <v>44952</v>
      </c>
      <c r="I540" s="101">
        <v>0.43336805555555552</v>
      </c>
      <c r="J540" s="24">
        <v>44952</v>
      </c>
      <c r="K540" s="101">
        <v>0.51533564814814814</v>
      </c>
      <c r="L540" s="25">
        <v>7082</v>
      </c>
      <c r="M540" s="26">
        <f>Causas[[#This Row],[parada_duracion]]/60</f>
        <v>118.03333333333333</v>
      </c>
      <c r="N540" s="19" t="s">
        <v>49</v>
      </c>
      <c r="O540" s="19" t="s">
        <v>49</v>
      </c>
      <c r="P540" s="16">
        <f>WEEKNUM(Causas[[#This Row],[resolucion_fecha]],16)</f>
        <v>4</v>
      </c>
      <c r="Q540" s="16" t="str">
        <f>TEXT(Causas[[#This Row],[resolucion_fecha]],"MMMM")</f>
        <v>enero</v>
      </c>
      <c r="R540" s="16" t="str">
        <f t="shared" si="8"/>
        <v>M</v>
      </c>
      <c r="S540" s="19" t="s">
        <v>49</v>
      </c>
      <c r="T540" s="19" t="s">
        <v>49</v>
      </c>
      <c r="U540" s="19" t="s">
        <v>49</v>
      </c>
      <c r="V540" s="19" t="s">
        <v>49</v>
      </c>
      <c r="W540" s="19" t="s">
        <v>49</v>
      </c>
    </row>
    <row r="541" spans="1:23" customFormat="1" hidden="1" x14ac:dyDescent="0.25">
      <c r="A541" s="25">
        <v>135534</v>
      </c>
      <c r="B541" s="25" t="s">
        <v>42</v>
      </c>
      <c r="C541" s="25" t="s">
        <v>43</v>
      </c>
      <c r="D541" s="25" t="s">
        <v>77</v>
      </c>
      <c r="E541" s="24">
        <v>43405</v>
      </c>
      <c r="F541" s="25" t="s">
        <v>45</v>
      </c>
      <c r="G541" s="25" t="s">
        <v>50</v>
      </c>
      <c r="H541" s="24">
        <v>44952</v>
      </c>
      <c r="I541" s="101">
        <v>0.46277777777777779</v>
      </c>
      <c r="J541" s="24">
        <v>44952</v>
      </c>
      <c r="K541" s="101">
        <v>0.47736111111111112</v>
      </c>
      <c r="L541" s="25">
        <v>1260</v>
      </c>
      <c r="M541" s="26">
        <f>Causas[[#This Row],[parada_duracion]]/60</f>
        <v>21</v>
      </c>
      <c r="N541" s="19" t="s">
        <v>9</v>
      </c>
      <c r="O541" s="16" t="s">
        <v>9</v>
      </c>
      <c r="P541" s="16">
        <f>WEEKNUM(Causas[[#This Row],[resolucion_fecha]],16)</f>
        <v>4</v>
      </c>
      <c r="Q541" s="16" t="str">
        <f>TEXT(Causas[[#This Row],[resolucion_fecha]],"MMMM")</f>
        <v>enero</v>
      </c>
      <c r="R541" s="16" t="str">
        <f t="shared" si="8"/>
        <v>M</v>
      </c>
      <c r="S541" s="99" t="s">
        <v>9</v>
      </c>
      <c r="T541" s="99" t="s">
        <v>9</v>
      </c>
      <c r="U541" s="99" t="s">
        <v>9</v>
      </c>
      <c r="V541" s="99" t="s">
        <v>9</v>
      </c>
      <c r="W541" s="99" t="s">
        <v>9</v>
      </c>
    </row>
    <row r="542" spans="1:23" customFormat="1" ht="30" hidden="1" x14ac:dyDescent="0.25">
      <c r="A542" s="25">
        <v>135536</v>
      </c>
      <c r="B542" s="25" t="s">
        <v>95</v>
      </c>
      <c r="C542" s="25" t="s">
        <v>43</v>
      </c>
      <c r="D542" s="25" t="s">
        <v>80</v>
      </c>
      <c r="E542" s="24">
        <v>43405</v>
      </c>
      <c r="F542" s="25" t="s">
        <v>45</v>
      </c>
      <c r="G542" s="25" t="s">
        <v>46</v>
      </c>
      <c r="H542" s="24">
        <v>44952</v>
      </c>
      <c r="I542" s="101">
        <v>0.47908564814814819</v>
      </c>
      <c r="J542" s="24">
        <v>44952</v>
      </c>
      <c r="K542" s="101">
        <v>0.52861111111111114</v>
      </c>
      <c r="L542" s="25">
        <v>4279</v>
      </c>
      <c r="M542" s="26">
        <f>Causas[[#This Row],[parada_duracion]]/60</f>
        <v>71.316666666666663</v>
      </c>
      <c r="N542" s="19" t="s">
        <v>339</v>
      </c>
      <c r="O542" s="16" t="s">
        <v>52</v>
      </c>
      <c r="P542" s="16">
        <f>WEEKNUM(Causas[[#This Row],[resolucion_fecha]],16)</f>
        <v>4</v>
      </c>
      <c r="Q542" s="16" t="str">
        <f>TEXT(Causas[[#This Row],[resolucion_fecha]],"MMMM")</f>
        <v>enero</v>
      </c>
      <c r="R542" s="16" t="str">
        <f t="shared" si="8"/>
        <v>M</v>
      </c>
      <c r="S542" s="16"/>
      <c r="T542" s="16" t="s">
        <v>53</v>
      </c>
      <c r="U542" s="16"/>
      <c r="V542" s="16"/>
      <c r="W542" s="16"/>
    </row>
    <row r="543" spans="1:23" customFormat="1" ht="30" hidden="1" x14ac:dyDescent="0.25">
      <c r="A543" s="25">
        <v>135542</v>
      </c>
      <c r="B543" s="25" t="s">
        <v>79</v>
      </c>
      <c r="C543" s="25" t="s">
        <v>43</v>
      </c>
      <c r="D543" s="25" t="s">
        <v>143</v>
      </c>
      <c r="E543" s="24">
        <v>43405</v>
      </c>
      <c r="F543" s="25" t="s">
        <v>45</v>
      </c>
      <c r="G543" s="25" t="s">
        <v>46</v>
      </c>
      <c r="H543" s="24">
        <v>44952</v>
      </c>
      <c r="I543" s="101">
        <v>0.49688657407407405</v>
      </c>
      <c r="J543" s="24">
        <v>44952</v>
      </c>
      <c r="K543" s="101">
        <v>0.53861111111111104</v>
      </c>
      <c r="L543" s="25">
        <v>3605</v>
      </c>
      <c r="M543" s="26">
        <f>Causas[[#This Row],[parada_duracion]]/60</f>
        <v>60.083333333333336</v>
      </c>
      <c r="N543" s="18" t="s">
        <v>340</v>
      </c>
      <c r="O543" s="16" t="s">
        <v>52</v>
      </c>
      <c r="P543" s="16">
        <f>WEEKNUM(Causas[[#This Row],[resolucion_fecha]],16)</f>
        <v>4</v>
      </c>
      <c r="Q543" s="16" t="str">
        <f>TEXT(Causas[[#This Row],[resolucion_fecha]],"MMMM")</f>
        <v>enero</v>
      </c>
      <c r="R543" s="16" t="str">
        <f t="shared" si="8"/>
        <v>M</v>
      </c>
      <c r="S543" s="16"/>
      <c r="T543" s="99" t="s">
        <v>53</v>
      </c>
      <c r="U543" s="16"/>
      <c r="V543" s="16"/>
      <c r="W543" s="16"/>
    </row>
    <row r="544" spans="1:23" customFormat="1" hidden="1" x14ac:dyDescent="0.25">
      <c r="A544" s="25">
        <v>135557</v>
      </c>
      <c r="B544" s="25" t="s">
        <v>101</v>
      </c>
      <c r="C544" s="25" t="s">
        <v>43</v>
      </c>
      <c r="D544" s="25" t="s">
        <v>44</v>
      </c>
      <c r="E544" s="24">
        <v>43405</v>
      </c>
      <c r="F544" s="25" t="s">
        <v>45</v>
      </c>
      <c r="G544" s="25" t="s">
        <v>50</v>
      </c>
      <c r="H544" s="24">
        <v>44952</v>
      </c>
      <c r="I544" s="101">
        <v>0.63013888888888892</v>
      </c>
      <c r="J544" s="24">
        <v>44952</v>
      </c>
      <c r="K544" s="101">
        <v>0.63884259259259257</v>
      </c>
      <c r="L544" s="25">
        <v>752</v>
      </c>
      <c r="M544" s="26">
        <f>Causas[[#This Row],[parada_duracion]]/60</f>
        <v>12.533333333333333</v>
      </c>
      <c r="N544" s="19" t="s">
        <v>341</v>
      </c>
      <c r="O544" s="16" t="s">
        <v>52</v>
      </c>
      <c r="P544" s="16">
        <f>WEEKNUM(Causas[[#This Row],[resolucion_fecha]],16)</f>
        <v>4</v>
      </c>
      <c r="Q544" s="16" t="str">
        <f>TEXT(Causas[[#This Row],[resolucion_fecha]],"MMMM")</f>
        <v>enero</v>
      </c>
      <c r="R544" s="16" t="str">
        <f t="shared" si="8"/>
        <v>T</v>
      </c>
      <c r="S544" s="16"/>
      <c r="T544" s="99" t="s">
        <v>53</v>
      </c>
      <c r="U544" s="16"/>
      <c r="V544" s="16"/>
      <c r="W544" s="16"/>
    </row>
    <row r="545" spans="1:23" customFormat="1" hidden="1" x14ac:dyDescent="0.25">
      <c r="A545" s="25">
        <v>135559</v>
      </c>
      <c r="B545" s="25" t="s">
        <v>66</v>
      </c>
      <c r="C545" s="25" t="s">
        <v>43</v>
      </c>
      <c r="D545" s="25" t="s">
        <v>166</v>
      </c>
      <c r="E545" s="24">
        <v>43405</v>
      </c>
      <c r="F545" s="25" t="s">
        <v>45</v>
      </c>
      <c r="G545" s="25" t="s">
        <v>50</v>
      </c>
      <c r="H545" s="24">
        <v>44952</v>
      </c>
      <c r="I545" s="101">
        <v>0.6358449074074074</v>
      </c>
      <c r="J545" s="24">
        <v>44952</v>
      </c>
      <c r="K545" s="101">
        <v>0.68245370370370362</v>
      </c>
      <c r="L545" s="25">
        <v>4027</v>
      </c>
      <c r="M545" s="26">
        <f>Causas[[#This Row],[parada_duracion]]/60</f>
        <v>67.11666666666666</v>
      </c>
      <c r="N545" s="19" t="s">
        <v>260</v>
      </c>
      <c r="O545" s="16" t="s">
        <v>52</v>
      </c>
      <c r="P545" s="16">
        <f>WEEKNUM(Causas[[#This Row],[resolucion_fecha]],16)</f>
        <v>4</v>
      </c>
      <c r="Q545" s="16" t="str">
        <f>TEXT(Causas[[#This Row],[resolucion_fecha]],"MMMM")</f>
        <v>enero</v>
      </c>
      <c r="R545" s="16" t="str">
        <f t="shared" si="8"/>
        <v>T</v>
      </c>
      <c r="S545" s="16"/>
      <c r="T545" s="16" t="s">
        <v>53</v>
      </c>
      <c r="U545" s="16"/>
      <c r="V545" s="16"/>
      <c r="W545" s="16"/>
    </row>
    <row r="546" spans="1:23" customFormat="1" hidden="1" x14ac:dyDescent="0.25">
      <c r="A546" s="25">
        <v>135569</v>
      </c>
      <c r="B546" s="25" t="s">
        <v>66</v>
      </c>
      <c r="C546" s="25" t="s">
        <v>43</v>
      </c>
      <c r="D546" s="25" t="s">
        <v>154</v>
      </c>
      <c r="E546" s="24">
        <v>43405</v>
      </c>
      <c r="F546" s="25" t="s">
        <v>45</v>
      </c>
      <c r="G546" s="25" t="s">
        <v>50</v>
      </c>
      <c r="H546" s="24">
        <v>44952</v>
      </c>
      <c r="I546" s="101">
        <v>0.72263888888888894</v>
      </c>
      <c r="J546" s="24">
        <v>44952</v>
      </c>
      <c r="K546" s="101">
        <v>0.72614583333333327</v>
      </c>
      <c r="L546" s="25">
        <v>303</v>
      </c>
      <c r="M546" s="26">
        <f>Causas[[#This Row],[parada_duracion]]/60</f>
        <v>5.05</v>
      </c>
      <c r="N546" s="18" t="s">
        <v>47</v>
      </c>
      <c r="O546" s="19" t="s">
        <v>47</v>
      </c>
      <c r="P546" s="16">
        <f>WEEKNUM(Causas[[#This Row],[resolucion_fecha]],16)</f>
        <v>4</v>
      </c>
      <c r="Q546" s="16" t="str">
        <f>TEXT(Causas[[#This Row],[resolucion_fecha]],"MMMM")</f>
        <v>enero</v>
      </c>
      <c r="R546" s="16" t="str">
        <f t="shared" si="8"/>
        <v>T</v>
      </c>
      <c r="S546" s="16"/>
      <c r="T546" s="18" t="s">
        <v>47</v>
      </c>
      <c r="U546" s="16"/>
      <c r="V546" s="16"/>
      <c r="W546" s="16"/>
    </row>
    <row r="547" spans="1:23" customFormat="1" hidden="1" x14ac:dyDescent="0.25">
      <c r="A547" s="25">
        <v>135574</v>
      </c>
      <c r="B547" s="25" t="s">
        <v>74</v>
      </c>
      <c r="C547" s="25" t="s">
        <v>43</v>
      </c>
      <c r="D547" s="25" t="s">
        <v>68</v>
      </c>
      <c r="E547" s="24">
        <v>44258</v>
      </c>
      <c r="F547" s="25" t="s">
        <v>56</v>
      </c>
      <c r="G547" s="25" t="s">
        <v>46</v>
      </c>
      <c r="H547" s="24">
        <v>44952</v>
      </c>
      <c r="I547" s="101">
        <v>0.7466666666666667</v>
      </c>
      <c r="J547" s="24">
        <v>44952</v>
      </c>
      <c r="K547" s="101">
        <v>0.77456018518518521</v>
      </c>
      <c r="L547" s="25">
        <v>2410</v>
      </c>
      <c r="M547" s="26">
        <f>Causas[[#This Row],[parada_duracion]]/60</f>
        <v>40.166666666666664</v>
      </c>
      <c r="N547" s="19" t="s">
        <v>342</v>
      </c>
      <c r="O547" s="16" t="s">
        <v>52</v>
      </c>
      <c r="P547" s="16">
        <f>WEEKNUM(Causas[[#This Row],[resolucion_fecha]],16)</f>
        <v>4</v>
      </c>
      <c r="Q547" s="16" t="str">
        <f>TEXT(Causas[[#This Row],[resolucion_fecha]],"MMMM")</f>
        <v>enero</v>
      </c>
      <c r="R547" s="16" t="str">
        <f t="shared" si="8"/>
        <v>T</v>
      </c>
      <c r="S547" s="16"/>
      <c r="T547" s="99" t="s">
        <v>53</v>
      </c>
      <c r="U547" s="16"/>
      <c r="V547" s="16"/>
      <c r="W547" s="16"/>
    </row>
    <row r="548" spans="1:23" customFormat="1" hidden="1" x14ac:dyDescent="0.25">
      <c r="A548" s="25">
        <v>135576</v>
      </c>
      <c r="B548" s="25" t="s">
        <v>58</v>
      </c>
      <c r="C548" s="25" t="s">
        <v>43</v>
      </c>
      <c r="D548" s="25" t="s">
        <v>59</v>
      </c>
      <c r="E548" s="24">
        <v>44231</v>
      </c>
      <c r="F548" s="25" t="s">
        <v>60</v>
      </c>
      <c r="G548" s="25" t="s">
        <v>46</v>
      </c>
      <c r="H548" s="24">
        <v>44952</v>
      </c>
      <c r="I548" s="101">
        <v>0.78175925925925915</v>
      </c>
      <c r="J548" s="24">
        <v>44952</v>
      </c>
      <c r="K548" s="101">
        <v>0.82916666666666661</v>
      </c>
      <c r="L548" s="25">
        <v>4096</v>
      </c>
      <c r="M548" s="26">
        <f>Causas[[#This Row],[parada_duracion]]/60</f>
        <v>68.266666666666666</v>
      </c>
      <c r="N548" s="19" t="s">
        <v>132</v>
      </c>
      <c r="O548" s="16" t="s">
        <v>52</v>
      </c>
      <c r="P548" s="16">
        <f>WEEKNUM(Causas[[#This Row],[resolucion_fecha]],16)</f>
        <v>4</v>
      </c>
      <c r="Q548" s="16" t="str">
        <f>TEXT(Causas[[#This Row],[resolucion_fecha]],"MMMM")</f>
        <v>enero</v>
      </c>
      <c r="R548" s="16" t="str">
        <f t="shared" si="8"/>
        <v>T</v>
      </c>
      <c r="S548" s="16"/>
      <c r="T548" s="16" t="s">
        <v>53</v>
      </c>
      <c r="U548" s="16"/>
      <c r="V548" s="16"/>
      <c r="W548" s="16"/>
    </row>
    <row r="549" spans="1:23" customFormat="1" hidden="1" x14ac:dyDescent="0.25">
      <c r="A549" s="25">
        <v>135579</v>
      </c>
      <c r="B549" s="25" t="s">
        <v>58</v>
      </c>
      <c r="C549" s="25" t="s">
        <v>43</v>
      </c>
      <c r="D549" s="25" t="s">
        <v>59</v>
      </c>
      <c r="E549" s="24">
        <v>44231</v>
      </c>
      <c r="F549" s="25" t="s">
        <v>60</v>
      </c>
      <c r="G549" s="25" t="s">
        <v>46</v>
      </c>
      <c r="H549" s="24">
        <v>44952</v>
      </c>
      <c r="I549" s="101">
        <v>0.82924768518518521</v>
      </c>
      <c r="J549" s="24">
        <v>44952</v>
      </c>
      <c r="K549" s="101">
        <v>0.85812499999999992</v>
      </c>
      <c r="L549" s="25">
        <v>2495</v>
      </c>
      <c r="M549" s="26">
        <f>Causas[[#This Row],[parada_duracion]]/60</f>
        <v>41.583333333333336</v>
      </c>
      <c r="N549" s="19" t="s">
        <v>132</v>
      </c>
      <c r="O549" s="16" t="s">
        <v>52</v>
      </c>
      <c r="P549" s="16">
        <f>WEEKNUM(Causas[[#This Row],[resolucion_fecha]],16)</f>
        <v>4</v>
      </c>
      <c r="Q549" s="16" t="str">
        <f>TEXT(Causas[[#This Row],[resolucion_fecha]],"MMMM")</f>
        <v>enero</v>
      </c>
      <c r="R549" s="16" t="str">
        <f t="shared" si="8"/>
        <v>T</v>
      </c>
      <c r="S549" s="16"/>
      <c r="T549" s="16" t="s">
        <v>53</v>
      </c>
      <c r="U549" s="16"/>
      <c r="V549" s="16"/>
      <c r="W549" s="16"/>
    </row>
    <row r="550" spans="1:23" customFormat="1" hidden="1" x14ac:dyDescent="0.25">
      <c r="A550" s="25">
        <v>135585</v>
      </c>
      <c r="B550" s="25" t="s">
        <v>58</v>
      </c>
      <c r="C550" s="25" t="s">
        <v>43</v>
      </c>
      <c r="D550" s="25" t="s">
        <v>80</v>
      </c>
      <c r="E550" s="24">
        <v>43405</v>
      </c>
      <c r="F550" s="25" t="s">
        <v>45</v>
      </c>
      <c r="G550" s="25" t="s">
        <v>46</v>
      </c>
      <c r="H550" s="24">
        <v>44952</v>
      </c>
      <c r="I550" s="101">
        <v>0.88640046296296304</v>
      </c>
      <c r="J550" s="24">
        <v>44952</v>
      </c>
      <c r="K550" s="101">
        <v>0.89158564814814811</v>
      </c>
      <c r="L550" s="25">
        <v>448</v>
      </c>
      <c r="M550" s="26">
        <f>Causas[[#This Row],[parada_duracion]]/60</f>
        <v>7.4666666666666668</v>
      </c>
      <c r="N550" s="18" t="s">
        <v>47</v>
      </c>
      <c r="O550" s="19" t="s">
        <v>47</v>
      </c>
      <c r="P550" s="16">
        <f>WEEKNUM(Causas[[#This Row],[resolucion_fecha]],16)</f>
        <v>4</v>
      </c>
      <c r="Q550" s="16" t="str">
        <f>TEXT(Causas[[#This Row],[resolucion_fecha]],"MMMM")</f>
        <v>enero</v>
      </c>
      <c r="R550" s="16" t="str">
        <f t="shared" si="8"/>
        <v>T</v>
      </c>
      <c r="S550" s="16"/>
      <c r="T550" s="18" t="s">
        <v>47</v>
      </c>
      <c r="U550" s="16"/>
      <c r="V550" s="16"/>
      <c r="W550" s="16"/>
    </row>
    <row r="551" spans="1:23" customFormat="1" hidden="1" x14ac:dyDescent="0.25">
      <c r="A551" s="25">
        <v>135588</v>
      </c>
      <c r="B551" s="25" t="s">
        <v>58</v>
      </c>
      <c r="C551" s="25" t="s">
        <v>43</v>
      </c>
      <c r="D551" s="25" t="s">
        <v>80</v>
      </c>
      <c r="E551" s="24">
        <v>43405</v>
      </c>
      <c r="F551" s="25" t="s">
        <v>45</v>
      </c>
      <c r="G551" s="25" t="s">
        <v>46</v>
      </c>
      <c r="H551" s="24">
        <v>44952</v>
      </c>
      <c r="I551" s="101">
        <v>0.969212962962963</v>
      </c>
      <c r="J551" s="24">
        <v>44953</v>
      </c>
      <c r="K551" s="101">
        <v>2.5150462962962961E-2</v>
      </c>
      <c r="L551" s="25">
        <v>4833</v>
      </c>
      <c r="M551" s="26">
        <f>Causas[[#This Row],[parada_duracion]]/60</f>
        <v>80.55</v>
      </c>
      <c r="N551" s="19" t="s">
        <v>49</v>
      </c>
      <c r="O551" s="19" t="s">
        <v>49</v>
      </c>
      <c r="P551" s="16">
        <f>WEEKNUM(Causas[[#This Row],[resolucion_fecha]],16)</f>
        <v>4</v>
      </c>
      <c r="Q551" s="16" t="str">
        <f>TEXT(Causas[[#This Row],[resolucion_fecha]],"MMMM")</f>
        <v>enero</v>
      </c>
      <c r="R551" s="16" t="str">
        <f t="shared" si="8"/>
        <v>N</v>
      </c>
      <c r="S551" s="19" t="s">
        <v>49</v>
      </c>
      <c r="T551" s="19" t="s">
        <v>49</v>
      </c>
      <c r="U551" s="19" t="s">
        <v>49</v>
      </c>
      <c r="V551" s="19" t="s">
        <v>49</v>
      </c>
      <c r="W551" s="19" t="s">
        <v>49</v>
      </c>
    </row>
    <row r="552" spans="1:23" customFormat="1" hidden="1" x14ac:dyDescent="0.25">
      <c r="A552" s="25">
        <v>135598</v>
      </c>
      <c r="B552" s="25" t="s">
        <v>95</v>
      </c>
      <c r="C552" s="25" t="s">
        <v>43</v>
      </c>
      <c r="D552" s="25" t="s">
        <v>80</v>
      </c>
      <c r="E552" s="24">
        <v>43405</v>
      </c>
      <c r="F552" s="25" t="s">
        <v>45</v>
      </c>
      <c r="G552" s="25" t="s">
        <v>46</v>
      </c>
      <c r="H552" s="24">
        <v>44953</v>
      </c>
      <c r="I552" s="101">
        <v>0.25950231481481484</v>
      </c>
      <c r="J552" s="24">
        <v>44953</v>
      </c>
      <c r="K552" s="101">
        <v>0.27857638888888886</v>
      </c>
      <c r="L552" s="25">
        <v>1648</v>
      </c>
      <c r="M552" s="26">
        <f>Causas[[#This Row],[parada_duracion]]/60</f>
        <v>27.466666666666665</v>
      </c>
      <c r="N552" s="19" t="s">
        <v>62</v>
      </c>
      <c r="O552" s="16" t="s">
        <v>52</v>
      </c>
      <c r="P552" s="16">
        <f>WEEKNUM(Causas[[#This Row],[resolucion_fecha]],16)</f>
        <v>4</v>
      </c>
      <c r="Q552" s="16" t="str">
        <f>TEXT(Causas[[#This Row],[resolucion_fecha]],"MMMM")</f>
        <v>enero</v>
      </c>
      <c r="R552" s="16" t="str">
        <f t="shared" si="8"/>
        <v>M</v>
      </c>
      <c r="S552" s="16"/>
      <c r="T552" s="16" t="s">
        <v>53</v>
      </c>
      <c r="U552" s="16"/>
      <c r="V552" s="16"/>
      <c r="W552" s="16"/>
    </row>
    <row r="553" spans="1:23" customFormat="1" hidden="1" x14ac:dyDescent="0.25">
      <c r="A553" s="25">
        <v>135603</v>
      </c>
      <c r="B553" s="25" t="s">
        <v>58</v>
      </c>
      <c r="C553" s="25" t="s">
        <v>43</v>
      </c>
      <c r="D553" s="25" t="s">
        <v>80</v>
      </c>
      <c r="E553" s="24">
        <v>43405</v>
      </c>
      <c r="F553" s="25" t="s">
        <v>45</v>
      </c>
      <c r="G553" s="25" t="s">
        <v>46</v>
      </c>
      <c r="H553" s="24">
        <v>44953</v>
      </c>
      <c r="I553" s="101">
        <v>0.27870370370370373</v>
      </c>
      <c r="J553" s="24">
        <v>44953</v>
      </c>
      <c r="K553" s="101">
        <v>0.30678240740740742</v>
      </c>
      <c r="L553" s="25">
        <v>2426</v>
      </c>
      <c r="M553" s="26">
        <f>Causas[[#This Row],[parada_duracion]]/60</f>
        <v>40.43333333333333</v>
      </c>
      <c r="N553" s="19" t="s">
        <v>343</v>
      </c>
      <c r="O553" s="16" t="s">
        <v>52</v>
      </c>
      <c r="P553" s="16">
        <f>WEEKNUM(Causas[[#This Row],[resolucion_fecha]],16)</f>
        <v>4</v>
      </c>
      <c r="Q553" s="16" t="str">
        <f>TEXT(Causas[[#This Row],[resolucion_fecha]],"MMMM")</f>
        <v>enero</v>
      </c>
      <c r="R553" s="16" t="str">
        <f t="shared" si="8"/>
        <v>M</v>
      </c>
      <c r="S553" s="16"/>
      <c r="T553" s="99" t="s">
        <v>53</v>
      </c>
      <c r="U553" s="16"/>
      <c r="V553" s="16"/>
      <c r="W553" s="16"/>
    </row>
    <row r="554" spans="1:23" customFormat="1" hidden="1" x14ac:dyDescent="0.25">
      <c r="A554" s="25">
        <v>135605</v>
      </c>
      <c r="B554" s="25" t="s">
        <v>58</v>
      </c>
      <c r="C554" s="25" t="s">
        <v>43</v>
      </c>
      <c r="D554" s="25" t="s">
        <v>80</v>
      </c>
      <c r="E554" s="24">
        <v>43405</v>
      </c>
      <c r="F554" s="25" t="s">
        <v>45</v>
      </c>
      <c r="G554" s="25" t="s">
        <v>50</v>
      </c>
      <c r="H554" s="24">
        <v>44953</v>
      </c>
      <c r="I554" s="101">
        <v>0.3068865740740741</v>
      </c>
      <c r="J554" s="24">
        <v>44953</v>
      </c>
      <c r="K554" s="101">
        <v>0.31195601851851851</v>
      </c>
      <c r="L554" s="25">
        <v>438</v>
      </c>
      <c r="M554" s="26">
        <f>Causas[[#This Row],[parada_duracion]]/60</f>
        <v>7.3</v>
      </c>
      <c r="N554" s="18" t="s">
        <v>47</v>
      </c>
      <c r="O554" s="19" t="s">
        <v>47</v>
      </c>
      <c r="P554" s="16">
        <f>WEEKNUM(Causas[[#This Row],[resolucion_fecha]],16)</f>
        <v>4</v>
      </c>
      <c r="Q554" s="16" t="str">
        <f>TEXT(Causas[[#This Row],[resolucion_fecha]],"MMMM")</f>
        <v>enero</v>
      </c>
      <c r="R554" s="16" t="str">
        <f t="shared" si="8"/>
        <v>M</v>
      </c>
      <c r="S554" s="16"/>
      <c r="T554" s="18" t="s">
        <v>47</v>
      </c>
      <c r="U554" s="16"/>
      <c r="V554" s="16"/>
      <c r="W554" s="16"/>
    </row>
    <row r="555" spans="1:23" customFormat="1" hidden="1" x14ac:dyDescent="0.25">
      <c r="A555" s="96">
        <v>135608</v>
      </c>
      <c r="B555" s="96" t="s">
        <v>58</v>
      </c>
      <c r="C555" s="96" t="s">
        <v>43</v>
      </c>
      <c r="D555" s="96" t="s">
        <v>80</v>
      </c>
      <c r="E555" s="97">
        <v>43405</v>
      </c>
      <c r="F555" s="96" t="s">
        <v>45</v>
      </c>
      <c r="G555" s="96" t="s">
        <v>46</v>
      </c>
      <c r="H555" s="97">
        <v>44953</v>
      </c>
      <c r="I555" s="23">
        <v>0.31886574074074076</v>
      </c>
      <c r="J555" s="97">
        <v>44953</v>
      </c>
      <c r="K555" s="23">
        <v>0.41461805555555559</v>
      </c>
      <c r="L555" s="96">
        <v>8273</v>
      </c>
      <c r="M555" s="98">
        <f>Causas[[#This Row],[parada_duracion]]/60</f>
        <v>137.88333333333333</v>
      </c>
      <c r="N555" s="18" t="s">
        <v>343</v>
      </c>
      <c r="O555" s="99" t="s">
        <v>52</v>
      </c>
      <c r="P555" s="99">
        <f>WEEKNUM(Causas[[#This Row],[resolucion_fecha]],16)</f>
        <v>4</v>
      </c>
      <c r="Q555" s="99" t="str">
        <f>TEXT(Causas[[#This Row],[resolucion_fecha]],"MMMM")</f>
        <v>enero</v>
      </c>
      <c r="R555" s="99" t="str">
        <f t="shared" si="8"/>
        <v>M</v>
      </c>
      <c r="S555" s="99"/>
      <c r="T555" s="99" t="s">
        <v>53</v>
      </c>
      <c r="U555" s="16"/>
      <c r="V555" s="99"/>
      <c r="W555" s="99"/>
    </row>
    <row r="556" spans="1:23" customFormat="1" ht="30" hidden="1" x14ac:dyDescent="0.25">
      <c r="A556" s="25">
        <v>135609</v>
      </c>
      <c r="B556" s="25" t="s">
        <v>79</v>
      </c>
      <c r="C556" s="25" t="s">
        <v>43</v>
      </c>
      <c r="D556" s="25" t="s">
        <v>143</v>
      </c>
      <c r="E556" s="24">
        <v>43405</v>
      </c>
      <c r="F556" s="25" t="s">
        <v>45</v>
      </c>
      <c r="G556" s="25" t="s">
        <v>46</v>
      </c>
      <c r="H556" s="24">
        <v>44953</v>
      </c>
      <c r="I556" s="101">
        <v>0.31950231481481484</v>
      </c>
      <c r="J556" s="24">
        <v>44953</v>
      </c>
      <c r="K556" s="101">
        <v>0.48603009259259261</v>
      </c>
      <c r="L556" s="25">
        <v>14388</v>
      </c>
      <c r="M556" s="26">
        <f>Causas[[#This Row],[parada_duracion]]/60</f>
        <v>239.8</v>
      </c>
      <c r="N556" s="19" t="s">
        <v>344</v>
      </c>
      <c r="O556" s="16" t="s">
        <v>72</v>
      </c>
      <c r="P556" s="16">
        <f>WEEKNUM(Causas[[#This Row],[resolucion_fecha]],16)</f>
        <v>4</v>
      </c>
      <c r="Q556" s="16" t="str">
        <f>TEXT(Causas[[#This Row],[resolucion_fecha]],"MMMM")</f>
        <v>enero</v>
      </c>
      <c r="R556" s="16" t="str">
        <f t="shared" si="8"/>
        <v>M</v>
      </c>
      <c r="S556" s="16"/>
      <c r="T556" s="99" t="s">
        <v>73</v>
      </c>
      <c r="U556" s="100"/>
      <c r="V556" s="16"/>
      <c r="W556" s="16"/>
    </row>
    <row r="557" spans="1:23" customFormat="1" hidden="1" x14ac:dyDescent="0.25">
      <c r="A557" s="25">
        <v>135613</v>
      </c>
      <c r="B557" s="25" t="s">
        <v>122</v>
      </c>
      <c r="C557" s="25" t="s">
        <v>43</v>
      </c>
      <c r="D557" s="25" t="s">
        <v>48</v>
      </c>
      <c r="E557" s="24">
        <v>43405</v>
      </c>
      <c r="F557" s="25" t="s">
        <v>45</v>
      </c>
      <c r="G557" s="25" t="s">
        <v>46</v>
      </c>
      <c r="H557" s="24">
        <v>44953</v>
      </c>
      <c r="I557" s="101">
        <v>0.32650462962962962</v>
      </c>
      <c r="J557" s="24">
        <v>44953</v>
      </c>
      <c r="K557" s="101">
        <v>0.34006944444444448</v>
      </c>
      <c r="L557" s="25">
        <v>1172</v>
      </c>
      <c r="M557" s="26">
        <f>Causas[[#This Row],[parada_duracion]]/60</f>
        <v>19.533333333333335</v>
      </c>
      <c r="N557" s="19" t="s">
        <v>345</v>
      </c>
      <c r="O557" s="16" t="s">
        <v>52</v>
      </c>
      <c r="P557" s="16">
        <f>WEEKNUM(Causas[[#This Row],[resolucion_fecha]],16)</f>
        <v>4</v>
      </c>
      <c r="Q557" s="16" t="str">
        <f>TEXT(Causas[[#This Row],[resolucion_fecha]],"MMMM")</f>
        <v>enero</v>
      </c>
      <c r="R557" s="16" t="str">
        <f t="shared" si="8"/>
        <v>M</v>
      </c>
      <c r="S557" s="16"/>
      <c r="T557" s="99" t="s">
        <v>53</v>
      </c>
      <c r="U557" s="16"/>
      <c r="V557" s="16"/>
      <c r="W557" s="16"/>
    </row>
    <row r="558" spans="1:23" customFormat="1" hidden="1" x14ac:dyDescent="0.25">
      <c r="A558" s="96">
        <v>135620</v>
      </c>
      <c r="B558" s="96" t="s">
        <v>130</v>
      </c>
      <c r="C558" s="96" t="s">
        <v>43</v>
      </c>
      <c r="D558" s="96" t="s">
        <v>68</v>
      </c>
      <c r="E558" s="97">
        <v>43405</v>
      </c>
      <c r="F558" s="96" t="s">
        <v>45</v>
      </c>
      <c r="G558" s="96" t="s">
        <v>50</v>
      </c>
      <c r="H558" s="97">
        <v>44953</v>
      </c>
      <c r="I558" s="23">
        <v>0.39493055555555556</v>
      </c>
      <c r="J558" s="97">
        <v>44953</v>
      </c>
      <c r="K558" s="23">
        <v>0.40307870370370374</v>
      </c>
      <c r="L558" s="96">
        <v>704</v>
      </c>
      <c r="M558" s="98">
        <f>Causas[[#This Row],[parada_duracion]]/60</f>
        <v>11.733333333333333</v>
      </c>
      <c r="N558" s="18" t="s">
        <v>346</v>
      </c>
      <c r="O558" s="99" t="s">
        <v>52</v>
      </c>
      <c r="P558" s="99">
        <f>WEEKNUM(Causas[[#This Row],[resolucion_fecha]],16)</f>
        <v>4</v>
      </c>
      <c r="Q558" s="99" t="str">
        <f>TEXT(Causas[[#This Row],[resolucion_fecha]],"MMMM")</f>
        <v>enero</v>
      </c>
      <c r="R558" s="99" t="str">
        <f t="shared" si="8"/>
        <v>M</v>
      </c>
      <c r="S558" s="99"/>
      <c r="T558" s="99" t="s">
        <v>53</v>
      </c>
      <c r="U558" s="16"/>
      <c r="V558" s="99"/>
      <c r="W558" s="99"/>
    </row>
    <row r="559" spans="1:23" customFormat="1" hidden="1" x14ac:dyDescent="0.25">
      <c r="A559" s="25">
        <v>135621</v>
      </c>
      <c r="B559" s="25" t="s">
        <v>74</v>
      </c>
      <c r="C559" s="25" t="s">
        <v>43</v>
      </c>
      <c r="D559" s="25" t="s">
        <v>68</v>
      </c>
      <c r="E559" s="24">
        <v>44258</v>
      </c>
      <c r="F559" s="25" t="s">
        <v>56</v>
      </c>
      <c r="G559" s="25" t="s">
        <v>46</v>
      </c>
      <c r="H559" s="24">
        <v>44953</v>
      </c>
      <c r="I559" s="101">
        <v>0.4104976851851852</v>
      </c>
      <c r="J559" s="24">
        <v>44953</v>
      </c>
      <c r="K559" s="101">
        <v>0.43392361111111111</v>
      </c>
      <c r="L559" s="25">
        <v>2024</v>
      </c>
      <c r="M559" s="26">
        <f>Causas[[#This Row],[parada_duracion]]/60</f>
        <v>33.733333333333334</v>
      </c>
      <c r="N559" s="19" t="s">
        <v>347</v>
      </c>
      <c r="O559" s="16" t="s">
        <v>52</v>
      </c>
      <c r="P559" s="16">
        <f>WEEKNUM(Causas[[#This Row],[resolucion_fecha]],16)</f>
        <v>4</v>
      </c>
      <c r="Q559" s="16" t="str">
        <f>TEXT(Causas[[#This Row],[resolucion_fecha]],"MMMM")</f>
        <v>enero</v>
      </c>
      <c r="R559" s="16" t="str">
        <f t="shared" si="8"/>
        <v>M</v>
      </c>
      <c r="S559" s="16"/>
      <c r="T559" s="99" t="s">
        <v>53</v>
      </c>
      <c r="U559" s="100"/>
      <c r="V559" s="16"/>
      <c r="W559" s="16"/>
    </row>
    <row r="560" spans="1:23" customFormat="1" ht="60" hidden="1" x14ac:dyDescent="0.25">
      <c r="A560" s="25">
        <v>135631</v>
      </c>
      <c r="B560" s="25" t="s">
        <v>79</v>
      </c>
      <c r="C560" s="25" t="s">
        <v>43</v>
      </c>
      <c r="D560" s="25" t="s">
        <v>143</v>
      </c>
      <c r="E560" s="24">
        <v>43405</v>
      </c>
      <c r="F560" s="25" t="s">
        <v>45</v>
      </c>
      <c r="G560" s="25" t="s">
        <v>50</v>
      </c>
      <c r="H560" s="24">
        <v>44953</v>
      </c>
      <c r="I560" s="101">
        <v>0.48615740740740737</v>
      </c>
      <c r="J560" s="24">
        <v>44953</v>
      </c>
      <c r="K560" s="101">
        <v>0.53118055555555554</v>
      </c>
      <c r="L560" s="25">
        <v>3890</v>
      </c>
      <c r="M560" s="26">
        <f>Causas[[#This Row],[parada_duracion]]/60</f>
        <v>64.833333333333329</v>
      </c>
      <c r="N560" s="19" t="s">
        <v>348</v>
      </c>
      <c r="O560" s="16" t="s">
        <v>52</v>
      </c>
      <c r="P560" s="16">
        <f>WEEKNUM(Causas[[#This Row],[resolucion_fecha]],16)</f>
        <v>4</v>
      </c>
      <c r="Q560" s="16" t="str">
        <f>TEXT(Causas[[#This Row],[resolucion_fecha]],"MMMM")</f>
        <v>enero</v>
      </c>
      <c r="R560" s="16" t="str">
        <f t="shared" si="8"/>
        <v>M</v>
      </c>
      <c r="S560" s="16"/>
      <c r="T560" s="99" t="s">
        <v>53</v>
      </c>
      <c r="U560" s="16"/>
      <c r="V560" s="16"/>
      <c r="W560" s="16"/>
    </row>
    <row r="561" spans="1:23" customFormat="1" hidden="1" x14ac:dyDescent="0.25">
      <c r="A561" s="96">
        <v>135643</v>
      </c>
      <c r="B561" s="96" t="s">
        <v>58</v>
      </c>
      <c r="C561" s="96" t="s">
        <v>43</v>
      </c>
      <c r="D561" s="96" t="s">
        <v>324</v>
      </c>
      <c r="E561" s="97">
        <v>44475</v>
      </c>
      <c r="F561" s="96" t="s">
        <v>325</v>
      </c>
      <c r="G561" s="96" t="s">
        <v>50</v>
      </c>
      <c r="H561" s="97">
        <v>44953</v>
      </c>
      <c r="I561" s="23">
        <v>0.59785879629629635</v>
      </c>
      <c r="J561" s="97">
        <v>44953</v>
      </c>
      <c r="K561" s="23">
        <v>0.61767361111111108</v>
      </c>
      <c r="L561" s="96">
        <v>1712</v>
      </c>
      <c r="M561" s="98">
        <f>Causas[[#This Row],[parada_duracion]]/60</f>
        <v>28.533333333333335</v>
      </c>
      <c r="N561" s="18" t="s">
        <v>349</v>
      </c>
      <c r="O561" s="99" t="s">
        <v>72</v>
      </c>
      <c r="P561" s="99">
        <f>WEEKNUM(Causas[[#This Row],[resolucion_fecha]],16)</f>
        <v>4</v>
      </c>
      <c r="Q561" s="99" t="str">
        <f>TEXT(Causas[[#This Row],[resolucion_fecha]],"MMMM")</f>
        <v>enero</v>
      </c>
      <c r="R561" s="99" t="str">
        <f t="shared" si="8"/>
        <v>T</v>
      </c>
      <c r="S561" s="99"/>
      <c r="T561" s="99" t="s">
        <v>73</v>
      </c>
      <c r="U561" s="16"/>
      <c r="V561" s="99"/>
      <c r="W561" s="99"/>
    </row>
    <row r="562" spans="1:23" customFormat="1" hidden="1" x14ac:dyDescent="0.25">
      <c r="A562" s="25">
        <v>135644</v>
      </c>
      <c r="B562" s="25" t="s">
        <v>58</v>
      </c>
      <c r="C562" s="25" t="s">
        <v>43</v>
      </c>
      <c r="D562" s="25" t="s">
        <v>59</v>
      </c>
      <c r="E562" s="24">
        <v>44231</v>
      </c>
      <c r="F562" s="25" t="s">
        <v>60</v>
      </c>
      <c r="G562" s="25" t="s">
        <v>46</v>
      </c>
      <c r="H562" s="24">
        <v>44953</v>
      </c>
      <c r="I562" s="101">
        <v>0.6092129629629629</v>
      </c>
      <c r="J562" s="24">
        <v>44953</v>
      </c>
      <c r="K562" s="101">
        <v>0.62225694444444446</v>
      </c>
      <c r="L562" s="25">
        <v>1127</v>
      </c>
      <c r="M562" s="26">
        <f>Causas[[#This Row],[parada_duracion]]/60</f>
        <v>18.783333333333335</v>
      </c>
      <c r="N562" s="19" t="s">
        <v>350</v>
      </c>
      <c r="O562" s="16" t="s">
        <v>52</v>
      </c>
      <c r="P562" s="16">
        <f>WEEKNUM(Causas[[#This Row],[resolucion_fecha]],16)</f>
        <v>4</v>
      </c>
      <c r="Q562" s="16" t="str">
        <f>TEXT(Causas[[#This Row],[resolucion_fecha]],"MMMM")</f>
        <v>enero</v>
      </c>
      <c r="R562" s="16" t="str">
        <f t="shared" si="8"/>
        <v>T</v>
      </c>
      <c r="S562" s="16"/>
      <c r="T562" s="99" t="s">
        <v>53</v>
      </c>
      <c r="U562" s="100"/>
      <c r="V562" s="16"/>
      <c r="W562" s="16"/>
    </row>
    <row r="563" spans="1:23" customFormat="1" hidden="1" x14ac:dyDescent="0.25">
      <c r="A563" s="96">
        <v>135651</v>
      </c>
      <c r="B563" s="96" t="s">
        <v>130</v>
      </c>
      <c r="C563" s="96" t="s">
        <v>43</v>
      </c>
      <c r="D563" s="96" t="s">
        <v>55</v>
      </c>
      <c r="E563" s="97">
        <v>43405</v>
      </c>
      <c r="F563" s="96" t="s">
        <v>45</v>
      </c>
      <c r="G563" s="96" t="s">
        <v>50</v>
      </c>
      <c r="H563" s="97">
        <v>44953</v>
      </c>
      <c r="I563" s="23">
        <v>0.64939814814814811</v>
      </c>
      <c r="J563" s="97">
        <v>44953</v>
      </c>
      <c r="K563" s="23">
        <v>0.74564814814814817</v>
      </c>
      <c r="L563" s="96">
        <v>8316</v>
      </c>
      <c r="M563" s="98">
        <f>Causas[[#This Row],[parada_duracion]]/60</f>
        <v>138.6</v>
      </c>
      <c r="N563" s="18" t="s">
        <v>62</v>
      </c>
      <c r="O563" s="16" t="s">
        <v>52</v>
      </c>
      <c r="P563" s="99">
        <f>WEEKNUM(Causas[[#This Row],[resolucion_fecha]],16)</f>
        <v>4</v>
      </c>
      <c r="Q563" s="99" t="str">
        <f>TEXT(Causas[[#This Row],[resolucion_fecha]],"MMMM")</f>
        <v>enero</v>
      </c>
      <c r="R563" s="99" t="str">
        <f t="shared" si="8"/>
        <v>T</v>
      </c>
      <c r="S563" s="99"/>
      <c r="T563" s="16" t="s">
        <v>53</v>
      </c>
      <c r="U563" s="16"/>
      <c r="V563" s="99"/>
      <c r="W563" s="99"/>
    </row>
    <row r="564" spans="1:23" customFormat="1" hidden="1" x14ac:dyDescent="0.25">
      <c r="A564" s="25">
        <v>135652</v>
      </c>
      <c r="B564" s="25" t="s">
        <v>74</v>
      </c>
      <c r="C564" s="25" t="s">
        <v>43</v>
      </c>
      <c r="D564" s="25" t="s">
        <v>68</v>
      </c>
      <c r="E564" s="24">
        <v>44258</v>
      </c>
      <c r="F564" s="25" t="s">
        <v>56</v>
      </c>
      <c r="G564" s="25" t="s">
        <v>46</v>
      </c>
      <c r="H564" s="24">
        <v>44953</v>
      </c>
      <c r="I564" s="101">
        <v>0.65685185185185191</v>
      </c>
      <c r="J564" s="24">
        <v>44953</v>
      </c>
      <c r="K564" s="101">
        <v>0.70215277777777774</v>
      </c>
      <c r="L564" s="25">
        <v>3914</v>
      </c>
      <c r="M564" s="26">
        <f>Causas[[#This Row],[parada_duracion]]/60</f>
        <v>65.233333333333334</v>
      </c>
      <c r="N564" s="19" t="s">
        <v>351</v>
      </c>
      <c r="O564" s="16" t="s">
        <v>72</v>
      </c>
      <c r="P564" s="16">
        <f>WEEKNUM(Causas[[#This Row],[resolucion_fecha]],16)</f>
        <v>4</v>
      </c>
      <c r="Q564" s="16" t="str">
        <f>TEXT(Causas[[#This Row],[resolucion_fecha]],"MMMM")</f>
        <v>enero</v>
      </c>
      <c r="R564" s="16" t="str">
        <f t="shared" si="8"/>
        <v>T</v>
      </c>
      <c r="S564" s="16"/>
      <c r="T564" s="99" t="s">
        <v>73</v>
      </c>
      <c r="U564" s="100"/>
      <c r="V564" s="16"/>
      <c r="W564" s="16"/>
    </row>
    <row r="565" spans="1:23" customFormat="1" hidden="1" x14ac:dyDescent="0.25">
      <c r="A565" s="25">
        <v>135662</v>
      </c>
      <c r="B565" s="25" t="s">
        <v>352</v>
      </c>
      <c r="C565" s="25" t="s">
        <v>43</v>
      </c>
      <c r="D565" s="25" t="s">
        <v>55</v>
      </c>
      <c r="E565" s="24">
        <v>43881</v>
      </c>
      <c r="F565" s="25" t="s">
        <v>56</v>
      </c>
      <c r="G565" s="25" t="s">
        <v>50</v>
      </c>
      <c r="H565" s="24">
        <v>44953</v>
      </c>
      <c r="I565" s="101">
        <v>0.74570601851851848</v>
      </c>
      <c r="J565" s="24">
        <v>44953</v>
      </c>
      <c r="K565" s="101">
        <v>0.75155092592592598</v>
      </c>
      <c r="L565" s="25">
        <v>505</v>
      </c>
      <c r="M565" s="26">
        <f>Causas[[#This Row],[parada_duracion]]/60</f>
        <v>8.4166666666666661</v>
      </c>
      <c r="N565" s="18" t="s">
        <v>47</v>
      </c>
      <c r="O565" s="19" t="s">
        <v>47</v>
      </c>
      <c r="P565" s="16">
        <f>WEEKNUM(Causas[[#This Row],[resolucion_fecha]],16)</f>
        <v>4</v>
      </c>
      <c r="Q565" s="16" t="str">
        <f>TEXT(Causas[[#This Row],[resolucion_fecha]],"MMMM")</f>
        <v>enero</v>
      </c>
      <c r="R565" s="16" t="str">
        <f t="shared" si="8"/>
        <v>T</v>
      </c>
      <c r="S565" s="16"/>
      <c r="T565" s="18" t="s">
        <v>47</v>
      </c>
      <c r="U565" s="16"/>
      <c r="V565" s="16"/>
      <c r="W565" s="16"/>
    </row>
    <row r="566" spans="1:23" customFormat="1" hidden="1" x14ac:dyDescent="0.25">
      <c r="A566" s="25">
        <v>135664</v>
      </c>
      <c r="B566" s="25" t="s">
        <v>130</v>
      </c>
      <c r="C566" s="25" t="s">
        <v>43</v>
      </c>
      <c r="D566" s="25" t="s">
        <v>55</v>
      </c>
      <c r="E566" s="24">
        <v>43405</v>
      </c>
      <c r="F566" s="25" t="s">
        <v>45</v>
      </c>
      <c r="G566" s="25" t="s">
        <v>50</v>
      </c>
      <c r="H566" s="24">
        <v>44953</v>
      </c>
      <c r="I566" s="101">
        <v>0.75172453703703701</v>
      </c>
      <c r="J566" s="24">
        <v>44953</v>
      </c>
      <c r="K566" s="101">
        <v>0.80951388888888898</v>
      </c>
      <c r="L566" s="25">
        <v>4993</v>
      </c>
      <c r="M566" s="26">
        <f>Causas[[#This Row],[parada_duracion]]/60</f>
        <v>83.216666666666669</v>
      </c>
      <c r="N566" s="19" t="s">
        <v>62</v>
      </c>
      <c r="O566" s="16" t="s">
        <v>52</v>
      </c>
      <c r="P566" s="16">
        <f>WEEKNUM(Causas[[#This Row],[resolucion_fecha]],16)</f>
        <v>4</v>
      </c>
      <c r="Q566" s="16" t="str">
        <f>TEXT(Causas[[#This Row],[resolucion_fecha]],"MMMM")</f>
        <v>enero</v>
      </c>
      <c r="R566" s="16" t="str">
        <f t="shared" si="8"/>
        <v>T</v>
      </c>
      <c r="S566" s="16"/>
      <c r="T566" s="16" t="s">
        <v>53</v>
      </c>
      <c r="U566" s="16"/>
      <c r="V566" s="16"/>
      <c r="W566" s="16"/>
    </row>
    <row r="567" spans="1:23" customFormat="1" hidden="1" x14ac:dyDescent="0.25">
      <c r="A567" s="25">
        <v>135670</v>
      </c>
      <c r="B567" s="25" t="s">
        <v>42</v>
      </c>
      <c r="C567" s="25" t="s">
        <v>43</v>
      </c>
      <c r="D567" s="25" t="s">
        <v>164</v>
      </c>
      <c r="E567" s="24">
        <v>43405</v>
      </c>
      <c r="F567" s="25" t="s">
        <v>45</v>
      </c>
      <c r="G567" s="25" t="s">
        <v>50</v>
      </c>
      <c r="H567" s="24">
        <v>44953</v>
      </c>
      <c r="I567" s="101">
        <v>0.79317129629629635</v>
      </c>
      <c r="J567" s="24">
        <v>44953</v>
      </c>
      <c r="K567" s="101">
        <v>0.79862268518518509</v>
      </c>
      <c r="L567" s="25">
        <v>471</v>
      </c>
      <c r="M567" s="26">
        <f>Causas[[#This Row],[parada_duracion]]/60</f>
        <v>7.85</v>
      </c>
      <c r="N567" s="18" t="s">
        <v>47</v>
      </c>
      <c r="O567" s="19" t="s">
        <v>47</v>
      </c>
      <c r="P567" s="16">
        <f>WEEKNUM(Causas[[#This Row],[resolucion_fecha]],16)</f>
        <v>4</v>
      </c>
      <c r="Q567" s="16" t="str">
        <f>TEXT(Causas[[#This Row],[resolucion_fecha]],"MMMM")</f>
        <v>enero</v>
      </c>
      <c r="R567" s="16" t="str">
        <f t="shared" si="8"/>
        <v>T</v>
      </c>
      <c r="S567" s="16"/>
      <c r="T567" s="18" t="s">
        <v>47</v>
      </c>
      <c r="U567" s="16"/>
      <c r="V567" s="16"/>
      <c r="W567" s="16"/>
    </row>
    <row r="568" spans="1:23" customFormat="1" hidden="1" x14ac:dyDescent="0.25">
      <c r="A568" s="96">
        <v>135673</v>
      </c>
      <c r="B568" s="96" t="s">
        <v>54</v>
      </c>
      <c r="C568" s="96" t="s">
        <v>43</v>
      </c>
      <c r="D568" s="96" t="s">
        <v>55</v>
      </c>
      <c r="E568" s="97">
        <v>44120</v>
      </c>
      <c r="F568" s="96" t="s">
        <v>56</v>
      </c>
      <c r="G568" s="96" t="s">
        <v>50</v>
      </c>
      <c r="H568" s="97">
        <v>44953</v>
      </c>
      <c r="I568" s="23">
        <v>0.81581018518518522</v>
      </c>
      <c r="J568" s="97">
        <v>44953</v>
      </c>
      <c r="K568" s="23">
        <v>0.83983796296296298</v>
      </c>
      <c r="L568" s="96">
        <v>2076</v>
      </c>
      <c r="M568" s="98">
        <f>Causas[[#This Row],[parada_duracion]]/60</f>
        <v>34.6</v>
      </c>
      <c r="N568" s="18" t="s">
        <v>62</v>
      </c>
      <c r="O568" s="16" t="s">
        <v>52</v>
      </c>
      <c r="P568" s="99">
        <f>WEEKNUM(Causas[[#This Row],[resolucion_fecha]],16)</f>
        <v>4</v>
      </c>
      <c r="Q568" s="99" t="str">
        <f>TEXT(Causas[[#This Row],[resolucion_fecha]],"MMMM")</f>
        <v>enero</v>
      </c>
      <c r="R568" s="99" t="str">
        <f t="shared" si="8"/>
        <v>T</v>
      </c>
      <c r="S568" s="99"/>
      <c r="T568" s="16" t="s">
        <v>53</v>
      </c>
      <c r="U568" s="16"/>
      <c r="V568" s="99"/>
      <c r="W568" s="99"/>
    </row>
    <row r="569" spans="1:23" customFormat="1" hidden="1" x14ac:dyDescent="0.25">
      <c r="A569" s="25">
        <v>135674</v>
      </c>
      <c r="B569" s="25" t="s">
        <v>74</v>
      </c>
      <c r="C569" s="25" t="s">
        <v>43</v>
      </c>
      <c r="D569" s="25" t="s">
        <v>68</v>
      </c>
      <c r="E569" s="24">
        <v>44258</v>
      </c>
      <c r="F569" s="25" t="s">
        <v>56</v>
      </c>
      <c r="G569" s="25" t="s">
        <v>50</v>
      </c>
      <c r="H569" s="24">
        <v>44953</v>
      </c>
      <c r="I569" s="101">
        <v>0.82236111111111121</v>
      </c>
      <c r="J569" s="24">
        <v>44953</v>
      </c>
      <c r="K569" s="101">
        <v>0.85393518518518519</v>
      </c>
      <c r="L569" s="25">
        <v>2728</v>
      </c>
      <c r="M569" s="26">
        <f>Causas[[#This Row],[parada_duracion]]/60</f>
        <v>45.466666666666669</v>
      </c>
      <c r="N569" s="19" t="s">
        <v>353</v>
      </c>
      <c r="O569" s="16" t="s">
        <v>52</v>
      </c>
      <c r="P569" s="16">
        <f>WEEKNUM(Causas[[#This Row],[resolucion_fecha]],16)</f>
        <v>4</v>
      </c>
      <c r="Q569" s="16" t="str">
        <f>TEXT(Causas[[#This Row],[resolucion_fecha]],"MMMM")</f>
        <v>enero</v>
      </c>
      <c r="R569" s="16" t="str">
        <f t="shared" si="8"/>
        <v>T</v>
      </c>
      <c r="S569" s="16"/>
      <c r="T569" s="99" t="s">
        <v>53</v>
      </c>
      <c r="U569" s="100"/>
      <c r="V569" s="16"/>
      <c r="W569" s="16"/>
    </row>
    <row r="570" spans="1:23" customFormat="1" hidden="1" x14ac:dyDescent="0.25">
      <c r="A570" s="96">
        <v>135680</v>
      </c>
      <c r="B570" s="96" t="s">
        <v>95</v>
      </c>
      <c r="C570" s="96" t="s">
        <v>43</v>
      </c>
      <c r="D570" s="96" t="s">
        <v>59</v>
      </c>
      <c r="E570" s="97">
        <v>44231</v>
      </c>
      <c r="F570" s="96" t="s">
        <v>60</v>
      </c>
      <c r="G570" s="96" t="s">
        <v>46</v>
      </c>
      <c r="H570" s="97">
        <v>44953</v>
      </c>
      <c r="I570" s="23">
        <v>0.85127314814814825</v>
      </c>
      <c r="J570" s="97">
        <v>44953</v>
      </c>
      <c r="K570" s="23">
        <v>0.87040509259259258</v>
      </c>
      <c r="L570" s="96">
        <v>1653</v>
      </c>
      <c r="M570" s="98">
        <f>Causas[[#This Row],[parada_duracion]]/60</f>
        <v>27.55</v>
      </c>
      <c r="N570" s="18" t="s">
        <v>354</v>
      </c>
      <c r="O570" s="16" t="s">
        <v>52</v>
      </c>
      <c r="P570" s="99">
        <f>WEEKNUM(Causas[[#This Row],[resolucion_fecha]],16)</f>
        <v>4</v>
      </c>
      <c r="Q570" s="99" t="str">
        <f>TEXT(Causas[[#This Row],[resolucion_fecha]],"MMMM")</f>
        <v>enero</v>
      </c>
      <c r="R570" s="99" t="str">
        <f t="shared" si="8"/>
        <v>T</v>
      </c>
      <c r="S570" s="99"/>
      <c r="T570" s="16" t="s">
        <v>53</v>
      </c>
      <c r="U570" s="16"/>
      <c r="V570" s="99"/>
      <c r="W570" s="99"/>
    </row>
    <row r="571" spans="1:23" customFormat="1" hidden="1" x14ac:dyDescent="0.25">
      <c r="A571" s="96">
        <v>135681</v>
      </c>
      <c r="B571" s="96" t="s">
        <v>42</v>
      </c>
      <c r="C571" s="96" t="s">
        <v>43</v>
      </c>
      <c r="D571" s="96" t="s">
        <v>48</v>
      </c>
      <c r="E571" s="97">
        <v>43405</v>
      </c>
      <c r="F571" s="96" t="s">
        <v>45</v>
      </c>
      <c r="G571" s="96" t="s">
        <v>50</v>
      </c>
      <c r="H571" s="97">
        <v>44953</v>
      </c>
      <c r="I571" s="23">
        <v>0.85364583333333333</v>
      </c>
      <c r="J571" s="97">
        <v>44953</v>
      </c>
      <c r="K571" s="23">
        <v>0.85370370370370363</v>
      </c>
      <c r="L571" s="96">
        <v>5</v>
      </c>
      <c r="M571" s="98">
        <f>Causas[[#This Row],[parada_duracion]]/60</f>
        <v>8.3333333333333329E-2</v>
      </c>
      <c r="N571" s="18" t="s">
        <v>47</v>
      </c>
      <c r="O571" s="19" t="s">
        <v>47</v>
      </c>
      <c r="P571" s="99">
        <f>WEEKNUM(Causas[[#This Row],[resolucion_fecha]],16)</f>
        <v>4</v>
      </c>
      <c r="Q571" s="99" t="str">
        <f>TEXT(Causas[[#This Row],[resolucion_fecha]],"MMMM")</f>
        <v>enero</v>
      </c>
      <c r="R571" s="99" t="str">
        <f t="shared" si="8"/>
        <v>T</v>
      </c>
      <c r="S571" s="99"/>
      <c r="T571" s="18" t="s">
        <v>47</v>
      </c>
      <c r="U571" s="100"/>
      <c r="V571" s="99"/>
      <c r="W571" s="99"/>
    </row>
    <row r="572" spans="1:23" customFormat="1" ht="41.25" hidden="1" customHeight="1" x14ac:dyDescent="0.25">
      <c r="A572" s="25">
        <v>135682</v>
      </c>
      <c r="B572" s="25" t="s">
        <v>42</v>
      </c>
      <c r="C572" s="25" t="s">
        <v>43</v>
      </c>
      <c r="D572" s="25" t="s">
        <v>48</v>
      </c>
      <c r="E572" s="24">
        <v>43405</v>
      </c>
      <c r="F572" s="25" t="s">
        <v>45</v>
      </c>
      <c r="G572" s="25" t="s">
        <v>46</v>
      </c>
      <c r="H572" s="24">
        <v>44953</v>
      </c>
      <c r="I572" s="101">
        <v>0.85378472222222224</v>
      </c>
      <c r="J572" s="24">
        <v>44954</v>
      </c>
      <c r="K572" s="101">
        <v>0.28747685185185184</v>
      </c>
      <c r="L572" s="25">
        <v>37471</v>
      </c>
      <c r="M572" s="26">
        <f>Causas[[#This Row],[parada_duracion]]/60</f>
        <v>624.51666666666665</v>
      </c>
      <c r="N572" s="19" t="s">
        <v>355</v>
      </c>
      <c r="O572" s="16" t="s">
        <v>72</v>
      </c>
      <c r="P572" s="16">
        <f>WEEKNUM(Causas[[#This Row],[resolucion_fecha]],16)</f>
        <v>5</v>
      </c>
      <c r="Q572" s="16" t="str">
        <f>TEXT(Causas[[#This Row],[resolucion_fecha]],"MMMM")</f>
        <v>enero</v>
      </c>
      <c r="R572" s="16" t="str">
        <f t="shared" si="8"/>
        <v>T</v>
      </c>
      <c r="S572" s="16"/>
      <c r="T572" s="99" t="s">
        <v>73</v>
      </c>
      <c r="U572" s="100"/>
      <c r="V572" s="16"/>
      <c r="W572" s="16"/>
    </row>
    <row r="573" spans="1:23" hidden="1" x14ac:dyDescent="0.25">
      <c r="A573" s="96">
        <v>135684</v>
      </c>
      <c r="B573" s="96" t="s">
        <v>66</v>
      </c>
      <c r="C573" s="96" t="s">
        <v>43</v>
      </c>
      <c r="D573" s="96" t="s">
        <v>105</v>
      </c>
      <c r="E573" s="97">
        <v>43405</v>
      </c>
      <c r="F573" s="96" t="s">
        <v>45</v>
      </c>
      <c r="G573" s="96" t="s">
        <v>46</v>
      </c>
      <c r="H573" s="97">
        <v>44953</v>
      </c>
      <c r="I573" s="23">
        <v>0.86021990740740739</v>
      </c>
      <c r="J573" s="97">
        <v>44953</v>
      </c>
      <c r="K573" s="23">
        <v>0.87253472222222228</v>
      </c>
      <c r="L573" s="96">
        <v>1064</v>
      </c>
      <c r="M573" s="98">
        <f>Causas[[#This Row],[parada_duracion]]/60</f>
        <v>17.733333333333334</v>
      </c>
      <c r="N573" s="18" t="s">
        <v>356</v>
      </c>
      <c r="O573" s="99" t="s">
        <v>52</v>
      </c>
      <c r="P573" s="99">
        <f>WEEKNUM(Causas[[#This Row],[resolucion_fecha]],16)</f>
        <v>4</v>
      </c>
      <c r="Q573" s="99" t="str">
        <f>TEXT(Causas[[#This Row],[resolucion_fecha]],"MMMM")</f>
        <v>enero</v>
      </c>
      <c r="R573" s="99" t="str">
        <f t="shared" si="8"/>
        <v>T</v>
      </c>
      <c r="S573" s="99"/>
      <c r="T573" s="99" t="s">
        <v>53</v>
      </c>
      <c r="U573" s="16"/>
      <c r="V573" s="99"/>
      <c r="W573" s="99"/>
    </row>
    <row r="574" spans="1:23" hidden="1" x14ac:dyDescent="0.25">
      <c r="A574" s="25">
        <v>135685</v>
      </c>
      <c r="B574" s="25" t="s">
        <v>185</v>
      </c>
      <c r="C574" s="25" t="s">
        <v>43</v>
      </c>
      <c r="D574" s="25" t="s">
        <v>143</v>
      </c>
      <c r="E574" s="24">
        <v>43405</v>
      </c>
      <c r="F574" s="25" t="s">
        <v>45</v>
      </c>
      <c r="G574" s="25" t="s">
        <v>50</v>
      </c>
      <c r="H574" s="24">
        <v>44953</v>
      </c>
      <c r="I574" s="101">
        <v>0.87284722222222222</v>
      </c>
      <c r="J574" s="24">
        <v>44953</v>
      </c>
      <c r="K574" s="101">
        <v>0.88906249999999998</v>
      </c>
      <c r="L574" s="25">
        <v>1401</v>
      </c>
      <c r="M574" s="26">
        <f>Causas[[#This Row],[parada_duracion]]/60</f>
        <v>23.35</v>
      </c>
      <c r="N574" s="19" t="s">
        <v>357</v>
      </c>
      <c r="O574" s="16" t="s">
        <v>52</v>
      </c>
      <c r="P574" s="16">
        <f>WEEKNUM(Causas[[#This Row],[resolucion_fecha]],16)</f>
        <v>4</v>
      </c>
      <c r="Q574" s="16" t="str">
        <f>TEXT(Causas[[#This Row],[resolucion_fecha]],"MMMM")</f>
        <v>enero</v>
      </c>
      <c r="R574" s="16" t="str">
        <f t="shared" si="8"/>
        <v>T</v>
      </c>
      <c r="S574" s="16"/>
      <c r="T574" s="99" t="s">
        <v>53</v>
      </c>
      <c r="U574" s="100"/>
      <c r="V574" s="16"/>
      <c r="W574" s="16"/>
    </row>
    <row r="575" spans="1:23" hidden="1" x14ac:dyDescent="0.25">
      <c r="A575" s="25">
        <v>135704</v>
      </c>
      <c r="B575" s="25" t="s">
        <v>174</v>
      </c>
      <c r="C575" s="25" t="s">
        <v>43</v>
      </c>
      <c r="D575" s="25" t="s">
        <v>76</v>
      </c>
      <c r="E575" s="24">
        <v>44265</v>
      </c>
      <c r="F575" s="25" t="s">
        <v>56</v>
      </c>
      <c r="G575" s="25" t="s">
        <v>46</v>
      </c>
      <c r="H575" s="24">
        <v>44954</v>
      </c>
      <c r="I575" s="101">
        <v>0.41243055555555558</v>
      </c>
      <c r="J575" s="24">
        <v>44954</v>
      </c>
      <c r="K575" s="101">
        <v>0.41562499999999997</v>
      </c>
      <c r="L575" s="25">
        <v>276</v>
      </c>
      <c r="M575" s="26">
        <f>Causas[[#This Row],[parada_duracion]]/60</f>
        <v>4.5999999999999996</v>
      </c>
      <c r="N575" s="18" t="s">
        <v>47</v>
      </c>
      <c r="O575" s="19" t="s">
        <v>47</v>
      </c>
      <c r="P575" s="16">
        <f>WEEKNUM(Causas[[#This Row],[resolucion_fecha]],16)</f>
        <v>5</v>
      </c>
      <c r="Q575" s="16" t="str">
        <f>TEXT(Causas[[#This Row],[resolucion_fecha]],"MMMM")</f>
        <v>enero</v>
      </c>
      <c r="R575" s="16" t="str">
        <f t="shared" si="8"/>
        <v>M</v>
      </c>
      <c r="S575" s="16"/>
      <c r="T575" s="18" t="s">
        <v>47</v>
      </c>
      <c r="U575" s="16"/>
      <c r="V575" s="16"/>
      <c r="W575" s="16"/>
    </row>
    <row r="576" spans="1:23" hidden="1" x14ac:dyDescent="0.25">
      <c r="A576" s="25">
        <v>135707</v>
      </c>
      <c r="B576" s="25" t="s">
        <v>66</v>
      </c>
      <c r="C576" s="25" t="s">
        <v>43</v>
      </c>
      <c r="D576" s="25" t="s">
        <v>102</v>
      </c>
      <c r="E576" s="24">
        <v>43746</v>
      </c>
      <c r="F576" s="25" t="s">
        <v>56</v>
      </c>
      <c r="G576" s="25" t="s">
        <v>50</v>
      </c>
      <c r="H576" s="24">
        <v>44954</v>
      </c>
      <c r="I576" s="101">
        <v>0.43185185185185188</v>
      </c>
      <c r="J576" s="24">
        <v>44954</v>
      </c>
      <c r="K576" s="101">
        <v>0.43804398148148144</v>
      </c>
      <c r="L576" s="25">
        <v>535</v>
      </c>
      <c r="M576" s="26">
        <f>Causas[[#This Row],[parada_duracion]]/60</f>
        <v>8.9166666666666661</v>
      </c>
      <c r="N576" s="18" t="s">
        <v>47</v>
      </c>
      <c r="O576" s="19" t="s">
        <v>47</v>
      </c>
      <c r="P576" s="16">
        <f>WEEKNUM(Causas[[#This Row],[resolucion_fecha]],16)</f>
        <v>5</v>
      </c>
      <c r="Q576" s="16" t="str">
        <f>TEXT(Causas[[#This Row],[resolucion_fecha]],"MMMM")</f>
        <v>enero</v>
      </c>
      <c r="R576" s="16" t="str">
        <f t="shared" si="8"/>
        <v>M</v>
      </c>
      <c r="S576" s="16"/>
      <c r="T576" s="18" t="s">
        <v>47</v>
      </c>
      <c r="U576" s="16"/>
      <c r="V576" s="16"/>
      <c r="W576" s="16"/>
    </row>
    <row r="577" spans="1:23" hidden="1" x14ac:dyDescent="0.25">
      <c r="A577" s="96">
        <v>135712</v>
      </c>
      <c r="B577" s="96" t="s">
        <v>42</v>
      </c>
      <c r="C577" s="96" t="s">
        <v>43</v>
      </c>
      <c r="D577" s="96" t="s">
        <v>64</v>
      </c>
      <c r="E577" s="97">
        <v>43405</v>
      </c>
      <c r="F577" s="96" t="s">
        <v>45</v>
      </c>
      <c r="G577" s="96" t="s">
        <v>46</v>
      </c>
      <c r="H577" s="97">
        <v>44954</v>
      </c>
      <c r="I577" s="23">
        <v>0.46929398148148144</v>
      </c>
      <c r="J577" s="97">
        <v>44954</v>
      </c>
      <c r="K577" s="23">
        <v>0.47248842592592594</v>
      </c>
      <c r="L577" s="96">
        <v>276</v>
      </c>
      <c r="M577" s="98">
        <f>Causas[[#This Row],[parada_duracion]]/60</f>
        <v>4.5999999999999996</v>
      </c>
      <c r="N577" s="18" t="s">
        <v>47</v>
      </c>
      <c r="O577" s="19" t="s">
        <v>47</v>
      </c>
      <c r="P577" s="99">
        <f>WEEKNUM(Causas[[#This Row],[resolucion_fecha]],16)</f>
        <v>5</v>
      </c>
      <c r="Q577" s="99" t="str">
        <f>TEXT(Causas[[#This Row],[resolucion_fecha]],"MMMM")</f>
        <v>enero</v>
      </c>
      <c r="R577" s="99" t="str">
        <f t="shared" si="8"/>
        <v>M</v>
      </c>
      <c r="S577" s="99"/>
      <c r="T577" s="18" t="s">
        <v>47</v>
      </c>
      <c r="U577" s="100"/>
      <c r="V577" s="99"/>
      <c r="W577" s="99"/>
    </row>
    <row r="578" spans="1:23" hidden="1" x14ac:dyDescent="0.25">
      <c r="A578" s="96">
        <v>135713</v>
      </c>
      <c r="B578" s="96" t="s">
        <v>95</v>
      </c>
      <c r="C578" s="96" t="s">
        <v>43</v>
      </c>
      <c r="D578" s="96" t="s">
        <v>59</v>
      </c>
      <c r="E578" s="97">
        <v>44231</v>
      </c>
      <c r="F578" s="96" t="s">
        <v>60</v>
      </c>
      <c r="G578" s="96" t="s">
        <v>50</v>
      </c>
      <c r="H578" s="97">
        <v>44954</v>
      </c>
      <c r="I578" s="23">
        <v>0.4714930555555556</v>
      </c>
      <c r="J578" s="97">
        <v>44954</v>
      </c>
      <c r="K578" s="23">
        <v>0.47651620370370368</v>
      </c>
      <c r="L578" s="96">
        <v>434</v>
      </c>
      <c r="M578" s="98">
        <f>Causas[[#This Row],[parada_duracion]]/60</f>
        <v>7.2333333333333334</v>
      </c>
      <c r="N578" s="18" t="s">
        <v>47</v>
      </c>
      <c r="O578" s="19" t="s">
        <v>47</v>
      </c>
      <c r="P578" s="99">
        <f>WEEKNUM(Causas[[#This Row],[resolucion_fecha]],16)</f>
        <v>5</v>
      </c>
      <c r="Q578" s="99" t="str">
        <f>TEXT(Causas[[#This Row],[resolucion_fecha]],"MMMM")</f>
        <v>enero</v>
      </c>
      <c r="R578" s="99" t="str">
        <f t="shared" ref="R578:R641" si="9">IF(I578&gt;TIME(22,0,0),"N",IF(I578&lt;TIME(6,0,0),"N",IF(I578&gt;TIME(14,0,0),"T",IF(I578&gt;=TIME(6,0,0),"M","-"))))</f>
        <v>M</v>
      </c>
      <c r="S578" s="99"/>
      <c r="T578" s="18" t="s">
        <v>47</v>
      </c>
      <c r="U578" s="100"/>
      <c r="V578" s="99"/>
      <c r="W578" s="99"/>
    </row>
    <row r="579" spans="1:23" hidden="1" x14ac:dyDescent="0.25">
      <c r="A579" s="25">
        <v>135719</v>
      </c>
      <c r="B579" s="25" t="s">
        <v>66</v>
      </c>
      <c r="C579" s="25" t="s">
        <v>43</v>
      </c>
      <c r="D579" s="25" t="s">
        <v>105</v>
      </c>
      <c r="E579" s="24">
        <v>43405</v>
      </c>
      <c r="F579" s="25" t="s">
        <v>45</v>
      </c>
      <c r="G579" s="25" t="s">
        <v>46</v>
      </c>
      <c r="H579" s="24">
        <v>44954</v>
      </c>
      <c r="I579" s="101">
        <v>0.50916666666666666</v>
      </c>
      <c r="J579" s="24">
        <v>44954</v>
      </c>
      <c r="K579" s="101">
        <v>0.51232638888888882</v>
      </c>
      <c r="L579" s="25">
        <v>273</v>
      </c>
      <c r="M579" s="26">
        <f>Causas[[#This Row],[parada_duracion]]/60</f>
        <v>4.55</v>
      </c>
      <c r="N579" s="18" t="s">
        <v>47</v>
      </c>
      <c r="O579" s="19" t="s">
        <v>47</v>
      </c>
      <c r="P579" s="16">
        <f>WEEKNUM(Causas[[#This Row],[resolucion_fecha]],16)</f>
        <v>5</v>
      </c>
      <c r="Q579" s="16" t="str">
        <f>TEXT(Causas[[#This Row],[resolucion_fecha]],"MMMM")</f>
        <v>enero</v>
      </c>
      <c r="R579" s="16" t="str">
        <f t="shared" si="9"/>
        <v>M</v>
      </c>
      <c r="S579" s="16"/>
      <c r="T579" s="18" t="s">
        <v>47</v>
      </c>
      <c r="U579" s="16"/>
      <c r="V579" s="16"/>
      <c r="W579" s="16"/>
    </row>
    <row r="580" spans="1:23" hidden="1" x14ac:dyDescent="0.25">
      <c r="A580" s="25">
        <v>135721</v>
      </c>
      <c r="B580" s="25" t="s">
        <v>42</v>
      </c>
      <c r="C580" s="25" t="s">
        <v>43</v>
      </c>
      <c r="D580" s="25" t="s">
        <v>154</v>
      </c>
      <c r="E580" s="24">
        <v>43405</v>
      </c>
      <c r="F580" s="25" t="s">
        <v>45</v>
      </c>
      <c r="G580" s="25" t="s">
        <v>50</v>
      </c>
      <c r="H580" s="24">
        <v>44954</v>
      </c>
      <c r="I580" s="101">
        <v>0.52108796296296289</v>
      </c>
      <c r="J580" s="24">
        <v>44954</v>
      </c>
      <c r="K580" s="101">
        <v>0.52259259259259261</v>
      </c>
      <c r="L580" s="25">
        <v>130</v>
      </c>
      <c r="M580" s="26">
        <f>Causas[[#This Row],[parada_duracion]]/60</f>
        <v>2.1666666666666665</v>
      </c>
      <c r="N580" s="18" t="s">
        <v>47</v>
      </c>
      <c r="O580" s="19" t="s">
        <v>47</v>
      </c>
      <c r="P580" s="16">
        <f>WEEKNUM(Causas[[#This Row],[resolucion_fecha]],16)</f>
        <v>5</v>
      </c>
      <c r="Q580" s="16" t="str">
        <f>TEXT(Causas[[#This Row],[resolucion_fecha]],"MMMM")</f>
        <v>enero</v>
      </c>
      <c r="R580" s="16" t="str">
        <f t="shared" si="9"/>
        <v>M</v>
      </c>
      <c r="S580" s="16"/>
      <c r="T580" s="18" t="s">
        <v>47</v>
      </c>
      <c r="U580" s="16"/>
      <c r="V580" s="16"/>
      <c r="W580" s="16"/>
    </row>
    <row r="581" spans="1:23" hidden="1" x14ac:dyDescent="0.25">
      <c r="A581" s="96">
        <v>135723</v>
      </c>
      <c r="B581" s="96" t="s">
        <v>42</v>
      </c>
      <c r="C581" s="96" t="s">
        <v>43</v>
      </c>
      <c r="D581" s="96" t="s">
        <v>64</v>
      </c>
      <c r="E581" s="97">
        <v>43405</v>
      </c>
      <c r="F581" s="96" t="s">
        <v>45</v>
      </c>
      <c r="G581" s="96" t="s">
        <v>46</v>
      </c>
      <c r="H581" s="97">
        <v>44954</v>
      </c>
      <c r="I581" s="23">
        <v>0.5713773148148148</v>
      </c>
      <c r="J581" s="97">
        <v>44954</v>
      </c>
      <c r="K581" s="23">
        <v>0.57232638888888887</v>
      </c>
      <c r="L581" s="96">
        <v>82</v>
      </c>
      <c r="M581" s="98">
        <f>Causas[[#This Row],[parada_duracion]]/60</f>
        <v>1.3666666666666667</v>
      </c>
      <c r="N581" s="18" t="s">
        <v>47</v>
      </c>
      <c r="O581" s="19" t="s">
        <v>47</v>
      </c>
      <c r="P581" s="99">
        <f>WEEKNUM(Causas[[#This Row],[resolucion_fecha]],16)</f>
        <v>5</v>
      </c>
      <c r="Q581" s="99" t="str">
        <f>TEXT(Causas[[#This Row],[resolucion_fecha]],"MMMM")</f>
        <v>enero</v>
      </c>
      <c r="R581" s="99" t="str">
        <f t="shared" si="9"/>
        <v>M</v>
      </c>
      <c r="S581" s="99"/>
      <c r="T581" s="18" t="s">
        <v>47</v>
      </c>
      <c r="U581" s="16"/>
      <c r="V581" s="99"/>
      <c r="W581" s="99"/>
    </row>
    <row r="582" spans="1:23" hidden="1" x14ac:dyDescent="0.25">
      <c r="A582" s="25">
        <v>135749</v>
      </c>
      <c r="B582" s="25" t="s">
        <v>42</v>
      </c>
      <c r="C582" s="25" t="s">
        <v>43</v>
      </c>
      <c r="D582" s="25" t="s">
        <v>154</v>
      </c>
      <c r="E582" s="24">
        <v>43405</v>
      </c>
      <c r="F582" s="25" t="s">
        <v>45</v>
      </c>
      <c r="G582" s="25" t="s">
        <v>50</v>
      </c>
      <c r="H582" s="24">
        <v>44955</v>
      </c>
      <c r="I582" s="101">
        <v>0.81776620370370379</v>
      </c>
      <c r="J582" s="24">
        <v>44956</v>
      </c>
      <c r="K582" s="101">
        <v>0.25783564814814813</v>
      </c>
      <c r="L582" s="25">
        <v>38022</v>
      </c>
      <c r="M582" s="26">
        <f>Causas[[#This Row],[parada_duracion]]/60</f>
        <v>633.70000000000005</v>
      </c>
      <c r="N582" s="19" t="s">
        <v>9</v>
      </c>
      <c r="O582" s="16" t="s">
        <v>9</v>
      </c>
      <c r="P582" s="16">
        <f>WEEKNUM(Causas[[#This Row],[resolucion_fecha]],16)</f>
        <v>5</v>
      </c>
      <c r="Q582" s="16" t="str">
        <f>TEXT(Causas[[#This Row],[resolucion_fecha]],"MMMM")</f>
        <v>enero</v>
      </c>
      <c r="R582" s="16" t="str">
        <f t="shared" si="9"/>
        <v>T</v>
      </c>
      <c r="S582" s="99" t="s">
        <v>9</v>
      </c>
      <c r="T582" s="99" t="s">
        <v>9</v>
      </c>
      <c r="U582" s="99" t="s">
        <v>9</v>
      </c>
      <c r="V582" s="99" t="s">
        <v>9</v>
      </c>
      <c r="W582" s="99" t="s">
        <v>9</v>
      </c>
    </row>
    <row r="583" spans="1:23" hidden="1" x14ac:dyDescent="0.25">
      <c r="A583" s="96">
        <v>135759</v>
      </c>
      <c r="B583" s="96" t="s">
        <v>42</v>
      </c>
      <c r="C583" s="96" t="s">
        <v>43</v>
      </c>
      <c r="D583" s="96" t="s">
        <v>64</v>
      </c>
      <c r="E583" s="97">
        <v>43405</v>
      </c>
      <c r="F583" s="96" t="s">
        <v>45</v>
      </c>
      <c r="G583" s="96" t="s">
        <v>50</v>
      </c>
      <c r="H583" s="97">
        <v>44956</v>
      </c>
      <c r="I583" s="23">
        <v>0.28810185185185183</v>
      </c>
      <c r="J583" s="97">
        <v>44956</v>
      </c>
      <c r="K583" s="23">
        <v>0.29299768518518515</v>
      </c>
      <c r="L583" s="96">
        <v>423</v>
      </c>
      <c r="M583" s="98">
        <f>Causas[[#This Row],[parada_duracion]]/60</f>
        <v>7.05</v>
      </c>
      <c r="N583" s="18" t="s">
        <v>47</v>
      </c>
      <c r="O583" s="19" t="s">
        <v>47</v>
      </c>
      <c r="P583" s="99">
        <f>WEEKNUM(Causas[[#This Row],[resolucion_fecha]],16)</f>
        <v>5</v>
      </c>
      <c r="Q583" s="99" t="str">
        <f>TEXT(Causas[[#This Row],[resolucion_fecha]],"MMMM")</f>
        <v>enero</v>
      </c>
      <c r="R583" s="99" t="str">
        <f t="shared" si="9"/>
        <v>M</v>
      </c>
      <c r="S583" s="99"/>
      <c r="T583" s="18" t="s">
        <v>47</v>
      </c>
      <c r="U583" s="16"/>
      <c r="V583" s="99"/>
      <c r="W583" s="99"/>
    </row>
    <row r="584" spans="1:23" hidden="1" x14ac:dyDescent="0.25">
      <c r="A584" s="25">
        <v>135760</v>
      </c>
      <c r="B584" s="25" t="s">
        <v>95</v>
      </c>
      <c r="C584" s="25" t="s">
        <v>43</v>
      </c>
      <c r="D584" s="25" t="s">
        <v>80</v>
      </c>
      <c r="E584" s="24">
        <v>43405</v>
      </c>
      <c r="F584" s="25" t="s">
        <v>45</v>
      </c>
      <c r="G584" s="25" t="s">
        <v>46</v>
      </c>
      <c r="H584" s="24">
        <v>44956</v>
      </c>
      <c r="I584" s="101">
        <v>0.2895949074074074</v>
      </c>
      <c r="J584" s="24">
        <v>44956</v>
      </c>
      <c r="K584" s="101">
        <v>0.31474537037037037</v>
      </c>
      <c r="L584" s="25">
        <v>2173</v>
      </c>
      <c r="M584" s="26">
        <f>Causas[[#This Row],[parada_duracion]]/60</f>
        <v>36.216666666666669</v>
      </c>
      <c r="N584" s="19" t="s">
        <v>358</v>
      </c>
      <c r="O584" s="16" t="s">
        <v>72</v>
      </c>
      <c r="P584" s="16">
        <f>WEEKNUM(Causas[[#This Row],[resolucion_fecha]],16)</f>
        <v>5</v>
      </c>
      <c r="Q584" s="16" t="str">
        <f>TEXT(Causas[[#This Row],[resolucion_fecha]],"MMMM")</f>
        <v>enero</v>
      </c>
      <c r="R584" s="16" t="str">
        <f t="shared" si="9"/>
        <v>M</v>
      </c>
      <c r="S584" s="16"/>
      <c r="T584" s="16" t="s">
        <v>73</v>
      </c>
      <c r="U584" s="100"/>
      <c r="V584" s="16"/>
      <c r="W584" s="16"/>
    </row>
    <row r="585" spans="1:23" ht="45" hidden="1" x14ac:dyDescent="0.25">
      <c r="A585" s="96">
        <v>135762</v>
      </c>
      <c r="B585" s="96" t="s">
        <v>42</v>
      </c>
      <c r="C585" s="96" t="s">
        <v>43</v>
      </c>
      <c r="D585" s="96" t="s">
        <v>64</v>
      </c>
      <c r="E585" s="97">
        <v>43405</v>
      </c>
      <c r="F585" s="96" t="s">
        <v>45</v>
      </c>
      <c r="G585" s="96" t="s">
        <v>46</v>
      </c>
      <c r="H585" s="97">
        <v>44956</v>
      </c>
      <c r="I585" s="23">
        <v>0.2930787037037037</v>
      </c>
      <c r="J585" s="97">
        <v>44956</v>
      </c>
      <c r="K585" s="23">
        <v>0.40297453703703701</v>
      </c>
      <c r="L585" s="96">
        <v>9495</v>
      </c>
      <c r="M585" s="98">
        <f>Causas[[#This Row],[parada_duracion]]/60</f>
        <v>158.25</v>
      </c>
      <c r="N585" s="18" t="s">
        <v>359</v>
      </c>
      <c r="O585" s="99" t="s">
        <v>52</v>
      </c>
      <c r="P585" s="99">
        <f>WEEKNUM(Causas[[#This Row],[resolucion_fecha]],16)</f>
        <v>5</v>
      </c>
      <c r="Q585" s="99" t="str">
        <f>TEXT(Causas[[#This Row],[resolucion_fecha]],"MMMM")</f>
        <v>enero</v>
      </c>
      <c r="R585" s="99" t="str">
        <f t="shared" si="9"/>
        <v>M</v>
      </c>
      <c r="S585" s="99"/>
      <c r="T585" s="99" t="s">
        <v>53</v>
      </c>
      <c r="U585" s="16"/>
      <c r="V585" s="99"/>
      <c r="W585" s="99"/>
    </row>
    <row r="586" spans="1:23" hidden="1" x14ac:dyDescent="0.25">
      <c r="A586" s="25">
        <v>135763</v>
      </c>
      <c r="B586" s="25" t="s">
        <v>69</v>
      </c>
      <c r="C586" s="25" t="s">
        <v>43</v>
      </c>
      <c r="D586" s="25" t="s">
        <v>55</v>
      </c>
      <c r="E586" s="24">
        <v>43405</v>
      </c>
      <c r="F586" s="25" t="s">
        <v>45</v>
      </c>
      <c r="G586" s="25" t="s">
        <v>50</v>
      </c>
      <c r="H586" s="24">
        <v>44956</v>
      </c>
      <c r="I586" s="101">
        <v>0.3041550925925926</v>
      </c>
      <c r="J586" s="24">
        <v>44956</v>
      </c>
      <c r="K586" s="101">
        <v>0.35936342592592596</v>
      </c>
      <c r="L586" s="25">
        <v>4770</v>
      </c>
      <c r="M586" s="26">
        <f>Causas[[#This Row],[parada_duracion]]/60</f>
        <v>79.5</v>
      </c>
      <c r="N586" s="19" t="s">
        <v>62</v>
      </c>
      <c r="O586" s="16" t="s">
        <v>52</v>
      </c>
      <c r="P586" s="16">
        <f>WEEKNUM(Causas[[#This Row],[resolucion_fecha]],16)</f>
        <v>5</v>
      </c>
      <c r="Q586" s="16" t="str">
        <f>TEXT(Causas[[#This Row],[resolucion_fecha]],"MMMM")</f>
        <v>enero</v>
      </c>
      <c r="R586" s="16" t="str">
        <f t="shared" si="9"/>
        <v>M</v>
      </c>
      <c r="S586" s="16"/>
      <c r="T586" s="16" t="s">
        <v>53</v>
      </c>
      <c r="U586" s="100"/>
      <c r="V586" s="16"/>
      <c r="W586" s="16"/>
    </row>
    <row r="587" spans="1:23" hidden="1" x14ac:dyDescent="0.25">
      <c r="A587" s="25">
        <v>135768</v>
      </c>
      <c r="B587" s="25" t="s">
        <v>42</v>
      </c>
      <c r="C587" s="25" t="s">
        <v>43</v>
      </c>
      <c r="D587" s="25" t="s">
        <v>164</v>
      </c>
      <c r="E587" s="24">
        <v>43405</v>
      </c>
      <c r="F587" s="25" t="s">
        <v>45</v>
      </c>
      <c r="G587" s="25" t="s">
        <v>46</v>
      </c>
      <c r="H587" s="24">
        <v>44956</v>
      </c>
      <c r="I587" s="101">
        <v>0.36097222222222225</v>
      </c>
      <c r="J587" s="24">
        <v>44956</v>
      </c>
      <c r="K587" s="101">
        <v>0.61190972222222217</v>
      </c>
      <c r="L587" s="25">
        <v>21681</v>
      </c>
      <c r="M587" s="26">
        <f>Causas[[#This Row],[parada_duracion]]/60</f>
        <v>361.35</v>
      </c>
      <c r="N587" s="19" t="s">
        <v>360</v>
      </c>
      <c r="O587" s="16" t="s">
        <v>9</v>
      </c>
      <c r="P587" s="16">
        <f>WEEKNUM(Causas[[#This Row],[resolucion_fecha]],16)</f>
        <v>5</v>
      </c>
      <c r="Q587" s="16" t="str">
        <f>TEXT(Causas[[#This Row],[resolucion_fecha]],"MMMM")</f>
        <v>enero</v>
      </c>
      <c r="R587" s="16" t="str">
        <f t="shared" si="9"/>
        <v>M</v>
      </c>
      <c r="S587" s="99" t="s">
        <v>9</v>
      </c>
      <c r="T587" s="99" t="s">
        <v>9</v>
      </c>
      <c r="U587" s="99" t="s">
        <v>9</v>
      </c>
      <c r="V587" s="99" t="s">
        <v>9</v>
      </c>
      <c r="W587" s="99" t="s">
        <v>9</v>
      </c>
    </row>
    <row r="588" spans="1:23" hidden="1" x14ac:dyDescent="0.25">
      <c r="A588" s="96">
        <v>135770</v>
      </c>
      <c r="B588" s="96" t="s">
        <v>83</v>
      </c>
      <c r="C588" s="96" t="s">
        <v>43</v>
      </c>
      <c r="D588" s="96" t="s">
        <v>80</v>
      </c>
      <c r="E588" s="97">
        <v>43405</v>
      </c>
      <c r="F588" s="96" t="s">
        <v>45</v>
      </c>
      <c r="G588" s="96" t="s">
        <v>46</v>
      </c>
      <c r="H588" s="97">
        <v>44956</v>
      </c>
      <c r="I588" s="23">
        <v>0.37863425925925925</v>
      </c>
      <c r="J588" s="97">
        <v>44956</v>
      </c>
      <c r="K588" s="23">
        <v>0.37870370370370371</v>
      </c>
      <c r="L588" s="96">
        <v>6</v>
      </c>
      <c r="M588" s="98">
        <f>Causas[[#This Row],[parada_duracion]]/60</f>
        <v>0.1</v>
      </c>
      <c r="N588" s="18" t="s">
        <v>47</v>
      </c>
      <c r="O588" s="19" t="s">
        <v>47</v>
      </c>
      <c r="P588" s="99">
        <f>WEEKNUM(Causas[[#This Row],[resolucion_fecha]],16)</f>
        <v>5</v>
      </c>
      <c r="Q588" s="99" t="str">
        <f>TEXT(Causas[[#This Row],[resolucion_fecha]],"MMMM")</f>
        <v>enero</v>
      </c>
      <c r="R588" s="99" t="str">
        <f t="shared" si="9"/>
        <v>M</v>
      </c>
      <c r="S588" s="99"/>
      <c r="T588" s="18" t="s">
        <v>47</v>
      </c>
      <c r="U588" s="16"/>
      <c r="V588" s="99"/>
      <c r="W588" s="99"/>
    </row>
    <row r="589" spans="1:23" hidden="1" x14ac:dyDescent="0.25">
      <c r="A589" s="25">
        <v>135771</v>
      </c>
      <c r="B589" s="25" t="s">
        <v>95</v>
      </c>
      <c r="C589" s="25" t="s">
        <v>43</v>
      </c>
      <c r="D589" s="25" t="s">
        <v>80</v>
      </c>
      <c r="E589" s="24">
        <v>43405</v>
      </c>
      <c r="F589" s="25" t="s">
        <v>45</v>
      </c>
      <c r="G589" s="25" t="s">
        <v>46</v>
      </c>
      <c r="H589" s="24">
        <v>44956</v>
      </c>
      <c r="I589" s="101">
        <v>0.37878472222222226</v>
      </c>
      <c r="J589" s="24">
        <v>44956</v>
      </c>
      <c r="K589" s="101">
        <v>0.39241898148148152</v>
      </c>
      <c r="L589" s="25">
        <v>1178</v>
      </c>
      <c r="M589" s="26">
        <f>Causas[[#This Row],[parada_duracion]]/60</f>
        <v>19.633333333333333</v>
      </c>
      <c r="N589" s="19" t="s">
        <v>361</v>
      </c>
      <c r="O589" s="16" t="s">
        <v>9</v>
      </c>
      <c r="P589" s="16">
        <f>WEEKNUM(Causas[[#This Row],[resolucion_fecha]],16)</f>
        <v>5</v>
      </c>
      <c r="Q589" s="16" t="str">
        <f>TEXT(Causas[[#This Row],[resolucion_fecha]],"MMMM")</f>
        <v>enero</v>
      </c>
      <c r="R589" s="16" t="str">
        <f t="shared" si="9"/>
        <v>M</v>
      </c>
      <c r="S589" s="99" t="s">
        <v>9</v>
      </c>
      <c r="T589" s="99" t="s">
        <v>9</v>
      </c>
      <c r="U589" s="99" t="s">
        <v>9</v>
      </c>
      <c r="V589" s="99" t="s">
        <v>9</v>
      </c>
      <c r="W589" s="99" t="s">
        <v>9</v>
      </c>
    </row>
    <row r="590" spans="1:23" hidden="1" x14ac:dyDescent="0.25">
      <c r="A590" s="25">
        <v>135773</v>
      </c>
      <c r="B590" s="25" t="s">
        <v>129</v>
      </c>
      <c r="C590" s="25" t="s">
        <v>43</v>
      </c>
      <c r="D590" s="25" t="s">
        <v>55</v>
      </c>
      <c r="E590" s="24">
        <v>43405</v>
      </c>
      <c r="F590" s="25" t="s">
        <v>45</v>
      </c>
      <c r="G590" s="25" t="s">
        <v>50</v>
      </c>
      <c r="H590" s="24">
        <v>44956</v>
      </c>
      <c r="I590" s="101">
        <v>0.38340277777777776</v>
      </c>
      <c r="J590" s="24">
        <v>44956</v>
      </c>
      <c r="K590" s="101">
        <v>0.38935185185185189</v>
      </c>
      <c r="L590" s="25">
        <v>514</v>
      </c>
      <c r="M590" s="26">
        <f>Causas[[#This Row],[parada_duracion]]/60</f>
        <v>8.5666666666666664</v>
      </c>
      <c r="N590" s="18" t="s">
        <v>47</v>
      </c>
      <c r="O590" s="19" t="s">
        <v>47</v>
      </c>
      <c r="P590" s="16">
        <f>WEEKNUM(Causas[[#This Row],[resolucion_fecha]],16)</f>
        <v>5</v>
      </c>
      <c r="Q590" s="16" t="str">
        <f>TEXT(Causas[[#This Row],[resolucion_fecha]],"MMMM")</f>
        <v>enero</v>
      </c>
      <c r="R590" s="16" t="str">
        <f t="shared" si="9"/>
        <v>M</v>
      </c>
      <c r="S590" s="16"/>
      <c r="T590" s="18" t="s">
        <v>47</v>
      </c>
      <c r="U590" s="16"/>
      <c r="V590" s="16"/>
      <c r="W590" s="16"/>
    </row>
    <row r="591" spans="1:23" hidden="1" x14ac:dyDescent="0.25">
      <c r="A591" s="25">
        <v>135776</v>
      </c>
      <c r="B591" s="25" t="s">
        <v>129</v>
      </c>
      <c r="C591" s="25" t="s">
        <v>43</v>
      </c>
      <c r="D591" s="25" t="s">
        <v>55</v>
      </c>
      <c r="E591" s="24">
        <v>43405</v>
      </c>
      <c r="F591" s="25" t="s">
        <v>45</v>
      </c>
      <c r="G591" s="25" t="s">
        <v>50</v>
      </c>
      <c r="H591" s="24">
        <v>44956</v>
      </c>
      <c r="I591" s="101">
        <v>0.39490740740740743</v>
      </c>
      <c r="J591" s="24">
        <v>44956</v>
      </c>
      <c r="K591" s="101">
        <v>0.43505787037037041</v>
      </c>
      <c r="L591" s="25">
        <v>3469</v>
      </c>
      <c r="M591" s="26">
        <f>Causas[[#This Row],[parada_duracion]]/60</f>
        <v>57.81666666666667</v>
      </c>
      <c r="N591" s="19" t="s">
        <v>62</v>
      </c>
      <c r="O591" s="16" t="s">
        <v>52</v>
      </c>
      <c r="P591" s="16">
        <f>WEEKNUM(Causas[[#This Row],[resolucion_fecha]],16)</f>
        <v>5</v>
      </c>
      <c r="Q591" s="16" t="str">
        <f>TEXT(Causas[[#This Row],[resolucion_fecha]],"MMMM")</f>
        <v>enero</v>
      </c>
      <c r="R591" s="16" t="str">
        <f t="shared" si="9"/>
        <v>M</v>
      </c>
      <c r="S591" s="16"/>
      <c r="T591" s="16" t="s">
        <v>53</v>
      </c>
      <c r="U591" s="16"/>
      <c r="V591" s="16"/>
      <c r="W591" s="16"/>
    </row>
    <row r="592" spans="1:23" hidden="1" x14ac:dyDescent="0.25">
      <c r="A592" s="25">
        <v>135779</v>
      </c>
      <c r="B592" s="25" t="s">
        <v>42</v>
      </c>
      <c r="C592" s="25" t="s">
        <v>43</v>
      </c>
      <c r="D592" s="25" t="s">
        <v>64</v>
      </c>
      <c r="E592" s="24">
        <v>43405</v>
      </c>
      <c r="F592" s="25" t="s">
        <v>45</v>
      </c>
      <c r="G592" s="25" t="s">
        <v>46</v>
      </c>
      <c r="H592" s="24">
        <v>44956</v>
      </c>
      <c r="I592" s="101">
        <v>0.40305555555555556</v>
      </c>
      <c r="J592" s="24">
        <v>44956</v>
      </c>
      <c r="K592" s="101">
        <v>0.45624999999999999</v>
      </c>
      <c r="L592" s="25">
        <v>4596</v>
      </c>
      <c r="M592" s="26">
        <f>Causas[[#This Row],[parada_duracion]]/60</f>
        <v>76.599999999999994</v>
      </c>
      <c r="N592" s="18" t="s">
        <v>362</v>
      </c>
      <c r="O592" s="16" t="s">
        <v>72</v>
      </c>
      <c r="P592" s="16">
        <f>WEEKNUM(Causas[[#This Row],[resolucion_fecha]],16)</f>
        <v>5</v>
      </c>
      <c r="Q592" s="16" t="str">
        <f>TEXT(Causas[[#This Row],[resolucion_fecha]],"MMMM")</f>
        <v>enero</v>
      </c>
      <c r="R592" s="16" t="str">
        <f t="shared" si="9"/>
        <v>M</v>
      </c>
      <c r="S592" s="16"/>
      <c r="T592" s="16" t="s">
        <v>73</v>
      </c>
      <c r="U592" s="16"/>
      <c r="V592" s="16"/>
      <c r="W592" s="16"/>
    </row>
    <row r="593" spans="1:23" hidden="1" x14ac:dyDescent="0.25">
      <c r="A593" s="96">
        <v>135781</v>
      </c>
      <c r="B593" s="96" t="s">
        <v>58</v>
      </c>
      <c r="C593" s="96" t="s">
        <v>43</v>
      </c>
      <c r="D593" s="96" t="s">
        <v>80</v>
      </c>
      <c r="E593" s="97">
        <v>43405</v>
      </c>
      <c r="F593" s="96" t="s">
        <v>45</v>
      </c>
      <c r="G593" s="96" t="s">
        <v>46</v>
      </c>
      <c r="H593" s="97">
        <v>44956</v>
      </c>
      <c r="I593" s="23">
        <v>0.41083333333333333</v>
      </c>
      <c r="J593" s="97">
        <v>44956</v>
      </c>
      <c r="K593" s="23">
        <v>0.43179398148148151</v>
      </c>
      <c r="L593" s="96">
        <v>1811</v>
      </c>
      <c r="M593" s="98">
        <f>Causas[[#This Row],[parada_duracion]]/60</f>
        <v>30.183333333333334</v>
      </c>
      <c r="N593" s="18" t="s">
        <v>363</v>
      </c>
      <c r="O593" s="99" t="s">
        <v>52</v>
      </c>
      <c r="P593" s="99">
        <f>WEEKNUM(Causas[[#This Row],[resolucion_fecha]],16)</f>
        <v>5</v>
      </c>
      <c r="Q593" s="99" t="str">
        <f>TEXT(Causas[[#This Row],[resolucion_fecha]],"MMMM")</f>
        <v>enero</v>
      </c>
      <c r="R593" s="99" t="str">
        <f t="shared" si="9"/>
        <v>M</v>
      </c>
      <c r="S593" s="99"/>
      <c r="T593" s="99" t="s">
        <v>53</v>
      </c>
      <c r="U593" s="16"/>
      <c r="V593" s="99"/>
      <c r="W593" s="99"/>
    </row>
    <row r="594" spans="1:23" hidden="1" x14ac:dyDescent="0.25">
      <c r="A594" s="25">
        <v>135782</v>
      </c>
      <c r="B594" s="25" t="s">
        <v>42</v>
      </c>
      <c r="C594" s="25" t="s">
        <v>43</v>
      </c>
      <c r="D594" s="25" t="s">
        <v>105</v>
      </c>
      <c r="E594" s="24">
        <v>43405</v>
      </c>
      <c r="F594" s="25" t="s">
        <v>45</v>
      </c>
      <c r="G594" s="25" t="s">
        <v>50</v>
      </c>
      <c r="H594" s="24">
        <v>44956</v>
      </c>
      <c r="I594" s="101">
        <v>0.4187731481481482</v>
      </c>
      <c r="J594" s="24">
        <v>44956</v>
      </c>
      <c r="K594" s="101">
        <v>0.42873842592592593</v>
      </c>
      <c r="L594" s="25">
        <v>861</v>
      </c>
      <c r="M594" s="26">
        <f>Causas[[#This Row],[parada_duracion]]/60</f>
        <v>14.35</v>
      </c>
      <c r="N594" s="19" t="s">
        <v>364</v>
      </c>
      <c r="O594" s="16" t="s">
        <v>52</v>
      </c>
      <c r="P594" s="16">
        <f>WEEKNUM(Causas[[#This Row],[resolucion_fecha]],16)</f>
        <v>5</v>
      </c>
      <c r="Q594" s="16" t="str">
        <f>TEXT(Causas[[#This Row],[resolucion_fecha]],"MMMM")</f>
        <v>enero</v>
      </c>
      <c r="R594" s="16" t="str">
        <f t="shared" si="9"/>
        <v>M</v>
      </c>
      <c r="S594" s="16"/>
      <c r="T594" s="99" t="s">
        <v>53</v>
      </c>
      <c r="U594" s="100"/>
      <c r="V594" s="16"/>
      <c r="W594" s="16"/>
    </row>
    <row r="595" spans="1:23" hidden="1" x14ac:dyDescent="0.25">
      <c r="A595" s="25">
        <v>135786</v>
      </c>
      <c r="B595" s="25" t="s">
        <v>66</v>
      </c>
      <c r="C595" s="25" t="s">
        <v>43</v>
      </c>
      <c r="D595" s="25" t="s">
        <v>143</v>
      </c>
      <c r="E595" s="24">
        <v>43405</v>
      </c>
      <c r="F595" s="25" t="s">
        <v>45</v>
      </c>
      <c r="G595" s="25" t="s">
        <v>46</v>
      </c>
      <c r="H595" s="24">
        <v>44956</v>
      </c>
      <c r="I595" s="101">
        <v>0.43776620370370373</v>
      </c>
      <c r="J595" s="24">
        <v>44956</v>
      </c>
      <c r="K595" s="101">
        <v>0.45112268518518522</v>
      </c>
      <c r="L595" s="25">
        <v>1154</v>
      </c>
      <c r="M595" s="26">
        <f>Causas[[#This Row],[parada_duracion]]/60</f>
        <v>19.233333333333334</v>
      </c>
      <c r="N595" s="19" t="s">
        <v>365</v>
      </c>
      <c r="O595" s="16" t="s">
        <v>72</v>
      </c>
      <c r="P595" s="16">
        <f>WEEKNUM(Causas[[#This Row],[resolucion_fecha]],16)</f>
        <v>5</v>
      </c>
      <c r="Q595" s="16" t="str">
        <f>TEXT(Causas[[#This Row],[resolucion_fecha]],"MMMM")</f>
        <v>enero</v>
      </c>
      <c r="R595" s="16" t="str">
        <f t="shared" si="9"/>
        <v>M</v>
      </c>
      <c r="S595" s="16"/>
      <c r="T595" s="16" t="s">
        <v>73</v>
      </c>
      <c r="U595" s="16"/>
      <c r="V595" s="16"/>
      <c r="W595" s="16"/>
    </row>
    <row r="596" spans="1:23" hidden="1" x14ac:dyDescent="0.25">
      <c r="A596" s="96">
        <v>135791</v>
      </c>
      <c r="B596" s="96" t="s">
        <v>42</v>
      </c>
      <c r="C596" s="96" t="s">
        <v>43</v>
      </c>
      <c r="D596" s="96" t="s">
        <v>80</v>
      </c>
      <c r="E596" s="97">
        <v>43405</v>
      </c>
      <c r="F596" s="96" t="s">
        <v>45</v>
      </c>
      <c r="G596" s="96" t="s">
        <v>50</v>
      </c>
      <c r="H596" s="97">
        <v>44956</v>
      </c>
      <c r="I596" s="23">
        <v>0.45815972222222223</v>
      </c>
      <c r="J596" s="97">
        <v>44956</v>
      </c>
      <c r="K596" s="23">
        <v>0.46302083333333338</v>
      </c>
      <c r="L596" s="96">
        <v>420</v>
      </c>
      <c r="M596" s="98">
        <f>Causas[[#This Row],[parada_duracion]]/60</f>
        <v>7</v>
      </c>
      <c r="N596" s="18" t="s">
        <v>47</v>
      </c>
      <c r="O596" s="19" t="s">
        <v>47</v>
      </c>
      <c r="P596" s="99">
        <f>WEEKNUM(Causas[[#This Row],[resolucion_fecha]],16)</f>
        <v>5</v>
      </c>
      <c r="Q596" s="99" t="str">
        <f>TEXT(Causas[[#This Row],[resolucion_fecha]],"MMMM")</f>
        <v>enero</v>
      </c>
      <c r="R596" s="99" t="str">
        <f t="shared" si="9"/>
        <v>M</v>
      </c>
      <c r="S596" s="99"/>
      <c r="T596" s="18" t="s">
        <v>47</v>
      </c>
      <c r="U596" s="16"/>
      <c r="V596" s="99"/>
      <c r="W596" s="99"/>
    </row>
    <row r="597" spans="1:23" hidden="1" x14ac:dyDescent="0.25">
      <c r="A597" s="96">
        <v>135792</v>
      </c>
      <c r="B597" s="96" t="s">
        <v>42</v>
      </c>
      <c r="C597" s="96" t="s">
        <v>43</v>
      </c>
      <c r="D597" s="96" t="s">
        <v>105</v>
      </c>
      <c r="E597" s="97">
        <v>43405</v>
      </c>
      <c r="F597" s="96" t="s">
        <v>45</v>
      </c>
      <c r="G597" s="96" t="s">
        <v>50</v>
      </c>
      <c r="H597" s="97">
        <v>44956</v>
      </c>
      <c r="I597" s="23">
        <v>0.45831018518518518</v>
      </c>
      <c r="J597" s="97">
        <v>44956</v>
      </c>
      <c r="K597" s="23">
        <v>0.46124999999999999</v>
      </c>
      <c r="L597" s="96">
        <v>254</v>
      </c>
      <c r="M597" s="98">
        <f>Causas[[#This Row],[parada_duracion]]/60</f>
        <v>4.2333333333333334</v>
      </c>
      <c r="N597" s="18" t="s">
        <v>47</v>
      </c>
      <c r="O597" s="19" t="s">
        <v>47</v>
      </c>
      <c r="P597" s="99">
        <f>WEEKNUM(Causas[[#This Row],[resolucion_fecha]],16)</f>
        <v>5</v>
      </c>
      <c r="Q597" s="99" t="str">
        <f>TEXT(Causas[[#This Row],[resolucion_fecha]],"MMMM")</f>
        <v>enero</v>
      </c>
      <c r="R597" s="99" t="str">
        <f t="shared" si="9"/>
        <v>M</v>
      </c>
      <c r="S597" s="99"/>
      <c r="T597" s="18" t="s">
        <v>47</v>
      </c>
      <c r="U597" s="100"/>
      <c r="V597" s="99"/>
      <c r="W597" s="99"/>
    </row>
    <row r="598" spans="1:23" hidden="1" x14ac:dyDescent="0.25">
      <c r="A598" s="96">
        <v>135793</v>
      </c>
      <c r="B598" s="96" t="s">
        <v>66</v>
      </c>
      <c r="C598" s="96" t="s">
        <v>43</v>
      </c>
      <c r="D598" s="96" t="s">
        <v>82</v>
      </c>
      <c r="E598" s="97">
        <v>43405</v>
      </c>
      <c r="F598" s="96" t="s">
        <v>45</v>
      </c>
      <c r="G598" s="96" t="s">
        <v>46</v>
      </c>
      <c r="H598" s="97">
        <v>44956</v>
      </c>
      <c r="I598" s="23">
        <v>0.45850694444444445</v>
      </c>
      <c r="J598" s="97">
        <v>44956</v>
      </c>
      <c r="K598" s="23">
        <v>0.61181712962962964</v>
      </c>
      <c r="L598" s="96">
        <v>13246</v>
      </c>
      <c r="M598" s="98">
        <f>Causas[[#This Row],[parada_duracion]]/60</f>
        <v>220.76666666666668</v>
      </c>
      <c r="N598" s="18" t="s">
        <v>9</v>
      </c>
      <c r="O598" s="18" t="s">
        <v>9</v>
      </c>
      <c r="P598" s="99">
        <f>WEEKNUM(Causas[[#This Row],[resolucion_fecha]],16)</f>
        <v>5</v>
      </c>
      <c r="Q598" s="99" t="str">
        <f>TEXT(Causas[[#This Row],[resolucion_fecha]],"MMMM")</f>
        <v>enero</v>
      </c>
      <c r="R598" s="99" t="str">
        <f t="shared" si="9"/>
        <v>M</v>
      </c>
      <c r="S598" s="99" t="s">
        <v>9</v>
      </c>
      <c r="T598" s="99" t="s">
        <v>9</v>
      </c>
      <c r="U598" s="99" t="s">
        <v>9</v>
      </c>
      <c r="V598" s="99" t="s">
        <v>9</v>
      </c>
      <c r="W598" s="99" t="s">
        <v>9</v>
      </c>
    </row>
    <row r="599" spans="1:23" hidden="1" x14ac:dyDescent="0.25">
      <c r="A599" s="96">
        <v>135794</v>
      </c>
      <c r="B599" s="96" t="s">
        <v>66</v>
      </c>
      <c r="C599" s="96" t="s">
        <v>43</v>
      </c>
      <c r="D599" s="96" t="s">
        <v>166</v>
      </c>
      <c r="E599" s="97">
        <v>43405</v>
      </c>
      <c r="F599" s="96" t="s">
        <v>45</v>
      </c>
      <c r="G599" s="96" t="s">
        <v>50</v>
      </c>
      <c r="H599" s="97">
        <v>44956</v>
      </c>
      <c r="I599" s="23">
        <v>0.45864583333333336</v>
      </c>
      <c r="J599" s="97">
        <v>44956</v>
      </c>
      <c r="K599" s="23">
        <v>0.46214120370370365</v>
      </c>
      <c r="L599" s="96">
        <v>302</v>
      </c>
      <c r="M599" s="98">
        <f>Causas[[#This Row],[parada_duracion]]/60</f>
        <v>5.0333333333333332</v>
      </c>
      <c r="N599" s="18" t="s">
        <v>47</v>
      </c>
      <c r="O599" s="19" t="s">
        <v>47</v>
      </c>
      <c r="P599" s="99">
        <f>WEEKNUM(Causas[[#This Row],[resolucion_fecha]],16)</f>
        <v>5</v>
      </c>
      <c r="Q599" s="99" t="str">
        <f>TEXT(Causas[[#This Row],[resolucion_fecha]],"MMMM")</f>
        <v>enero</v>
      </c>
      <c r="R599" s="99" t="str">
        <f t="shared" si="9"/>
        <v>M</v>
      </c>
      <c r="S599" s="99"/>
      <c r="T599" s="18" t="s">
        <v>47</v>
      </c>
      <c r="U599" s="100"/>
      <c r="V599" s="99"/>
      <c r="W599" s="99"/>
    </row>
    <row r="600" spans="1:23" hidden="1" x14ac:dyDescent="0.25">
      <c r="A600" s="96">
        <v>135795</v>
      </c>
      <c r="B600" s="96" t="s">
        <v>75</v>
      </c>
      <c r="C600" s="96" t="s">
        <v>43</v>
      </c>
      <c r="D600" s="96" t="s">
        <v>76</v>
      </c>
      <c r="E600" s="97">
        <v>44104</v>
      </c>
      <c r="F600" s="96" t="s">
        <v>56</v>
      </c>
      <c r="G600" s="96" t="s">
        <v>46</v>
      </c>
      <c r="H600" s="97">
        <v>44956</v>
      </c>
      <c r="I600" s="23">
        <v>0.45886574074074077</v>
      </c>
      <c r="J600" s="97">
        <v>44956</v>
      </c>
      <c r="K600" s="23">
        <v>0.61109953703703701</v>
      </c>
      <c r="L600" s="96">
        <v>13153</v>
      </c>
      <c r="M600" s="98">
        <f>Causas[[#This Row],[parada_duracion]]/60</f>
        <v>219.21666666666667</v>
      </c>
      <c r="N600" s="18" t="s">
        <v>9</v>
      </c>
      <c r="O600" s="18" t="s">
        <v>9</v>
      </c>
      <c r="P600" s="99">
        <f>WEEKNUM(Causas[[#This Row],[resolucion_fecha]],16)</f>
        <v>5</v>
      </c>
      <c r="Q600" s="99" t="str">
        <f>TEXT(Causas[[#This Row],[resolucion_fecha]],"MMMM")</f>
        <v>enero</v>
      </c>
      <c r="R600" s="99" t="str">
        <f t="shared" si="9"/>
        <v>M</v>
      </c>
      <c r="S600" s="99" t="s">
        <v>9</v>
      </c>
      <c r="T600" s="99" t="s">
        <v>9</v>
      </c>
      <c r="U600" s="99" t="s">
        <v>9</v>
      </c>
      <c r="V600" s="99" t="s">
        <v>9</v>
      </c>
      <c r="W600" s="99" t="s">
        <v>9</v>
      </c>
    </row>
    <row r="601" spans="1:23" hidden="1" x14ac:dyDescent="0.25">
      <c r="A601" s="96">
        <v>135796</v>
      </c>
      <c r="B601" s="96" t="s">
        <v>66</v>
      </c>
      <c r="C601" s="96" t="s">
        <v>43</v>
      </c>
      <c r="D601" s="96" t="s">
        <v>48</v>
      </c>
      <c r="E601" s="97">
        <v>43405</v>
      </c>
      <c r="F601" s="96" t="s">
        <v>45</v>
      </c>
      <c r="G601" s="96" t="s">
        <v>46</v>
      </c>
      <c r="H601" s="97">
        <v>44956</v>
      </c>
      <c r="I601" s="23">
        <v>0.45908564814814817</v>
      </c>
      <c r="J601" s="97">
        <v>44956</v>
      </c>
      <c r="K601" s="23">
        <v>0.61009259259259252</v>
      </c>
      <c r="L601" s="96">
        <v>13047</v>
      </c>
      <c r="M601" s="98">
        <f>Causas[[#This Row],[parada_duracion]]/60</f>
        <v>217.45</v>
      </c>
      <c r="N601" s="18" t="s">
        <v>9</v>
      </c>
      <c r="O601" s="18" t="s">
        <v>9</v>
      </c>
      <c r="P601" s="99">
        <f>WEEKNUM(Causas[[#This Row],[resolucion_fecha]],16)</f>
        <v>5</v>
      </c>
      <c r="Q601" s="99" t="str">
        <f>TEXT(Causas[[#This Row],[resolucion_fecha]],"MMMM")</f>
        <v>enero</v>
      </c>
      <c r="R601" s="99" t="str">
        <f t="shared" si="9"/>
        <v>M</v>
      </c>
      <c r="S601" s="99" t="s">
        <v>9</v>
      </c>
      <c r="T601" s="99" t="s">
        <v>9</v>
      </c>
      <c r="U601" s="99" t="s">
        <v>9</v>
      </c>
      <c r="V601" s="99" t="s">
        <v>9</v>
      </c>
      <c r="W601" s="99" t="s">
        <v>9</v>
      </c>
    </row>
    <row r="602" spans="1:23" x14ac:dyDescent="0.25">
      <c r="A602" s="96">
        <v>135797</v>
      </c>
      <c r="B602" s="96" t="s">
        <v>42</v>
      </c>
      <c r="C602" s="96" t="s">
        <v>43</v>
      </c>
      <c r="D602" s="96" t="s">
        <v>67</v>
      </c>
      <c r="E602" s="97">
        <v>43405</v>
      </c>
      <c r="F602" s="96" t="s">
        <v>45</v>
      </c>
      <c r="G602" s="96" t="s">
        <v>46</v>
      </c>
      <c r="H602" s="97">
        <v>44956</v>
      </c>
      <c r="I602" s="23">
        <v>0.46524305555555556</v>
      </c>
      <c r="J602" s="97">
        <v>44956</v>
      </c>
      <c r="K602" s="23">
        <v>0.48333333333333334</v>
      </c>
      <c r="L602" s="96">
        <v>1563</v>
      </c>
      <c r="M602" s="98">
        <f>Causas[[#This Row],[parada_duracion]]/60</f>
        <v>26.05</v>
      </c>
      <c r="N602" s="18" t="s">
        <v>62</v>
      </c>
      <c r="O602" s="16" t="s">
        <v>52</v>
      </c>
      <c r="P602" s="99">
        <f>WEEKNUM(Causas[[#This Row],[resolucion_fecha]],16)</f>
        <v>5</v>
      </c>
      <c r="Q602" s="99" t="str">
        <f>TEXT(Causas[[#This Row],[resolucion_fecha]],"MMMM")</f>
        <v>enero</v>
      </c>
      <c r="R602" s="99" t="str">
        <f t="shared" si="9"/>
        <v>M</v>
      </c>
      <c r="S602" s="99"/>
      <c r="T602" s="16" t="s">
        <v>53</v>
      </c>
      <c r="U602" s="100"/>
      <c r="V602" s="99"/>
      <c r="W602" s="99"/>
    </row>
    <row r="603" spans="1:23" hidden="1" x14ac:dyDescent="0.25">
      <c r="A603" s="96">
        <v>135798</v>
      </c>
      <c r="B603" s="96" t="s">
        <v>86</v>
      </c>
      <c r="C603" s="96" t="s">
        <v>43</v>
      </c>
      <c r="D603" s="96" t="s">
        <v>55</v>
      </c>
      <c r="E603" s="97">
        <v>43881</v>
      </c>
      <c r="F603" s="96" t="s">
        <v>56</v>
      </c>
      <c r="G603" s="96" t="s">
        <v>50</v>
      </c>
      <c r="H603" s="97">
        <v>44956</v>
      </c>
      <c r="I603" s="23">
        <v>0.47121527777777777</v>
      </c>
      <c r="J603" s="97">
        <v>44956</v>
      </c>
      <c r="K603" s="23">
        <v>0.48694444444444446</v>
      </c>
      <c r="L603" s="96">
        <v>1359</v>
      </c>
      <c r="M603" s="98">
        <f>Causas[[#This Row],[parada_duracion]]/60</f>
        <v>22.65</v>
      </c>
      <c r="N603" s="18" t="s">
        <v>62</v>
      </c>
      <c r="O603" s="16" t="s">
        <v>52</v>
      </c>
      <c r="P603" s="99">
        <f>WEEKNUM(Causas[[#This Row],[resolucion_fecha]],16)</f>
        <v>5</v>
      </c>
      <c r="Q603" s="99" t="str">
        <f>TEXT(Causas[[#This Row],[resolucion_fecha]],"MMMM")</f>
        <v>enero</v>
      </c>
      <c r="R603" s="99" t="str">
        <f t="shared" si="9"/>
        <v>M</v>
      </c>
      <c r="S603" s="99"/>
      <c r="T603" s="16" t="s">
        <v>53</v>
      </c>
      <c r="U603" s="100"/>
      <c r="V603" s="99"/>
      <c r="W603" s="99"/>
    </row>
    <row r="604" spans="1:23" hidden="1" x14ac:dyDescent="0.25">
      <c r="A604" s="25">
        <v>135799</v>
      </c>
      <c r="B604" s="25" t="s">
        <v>86</v>
      </c>
      <c r="C604" s="25" t="s">
        <v>43</v>
      </c>
      <c r="D604" s="25" t="s">
        <v>55</v>
      </c>
      <c r="E604" s="24">
        <v>43881</v>
      </c>
      <c r="F604" s="25" t="s">
        <v>56</v>
      </c>
      <c r="G604" s="25" t="s">
        <v>50</v>
      </c>
      <c r="H604" s="24">
        <v>44956</v>
      </c>
      <c r="I604" s="101">
        <v>0.49037037037037035</v>
      </c>
      <c r="J604" s="24">
        <v>44956</v>
      </c>
      <c r="K604" s="101">
        <v>0.49581018518518521</v>
      </c>
      <c r="L604" s="25">
        <v>470</v>
      </c>
      <c r="M604" s="26">
        <f>Causas[[#This Row],[parada_duracion]]/60</f>
        <v>7.833333333333333</v>
      </c>
      <c r="N604" s="18" t="s">
        <v>47</v>
      </c>
      <c r="O604" s="19" t="s">
        <v>47</v>
      </c>
      <c r="P604" s="16">
        <f>WEEKNUM(Causas[[#This Row],[resolucion_fecha]],16)</f>
        <v>5</v>
      </c>
      <c r="Q604" s="16" t="str">
        <f>TEXT(Causas[[#This Row],[resolucion_fecha]],"MMMM")</f>
        <v>enero</v>
      </c>
      <c r="R604" s="16" t="str">
        <f t="shared" si="9"/>
        <v>M</v>
      </c>
      <c r="S604" s="16"/>
      <c r="T604" s="18" t="s">
        <v>47</v>
      </c>
      <c r="U604" s="100"/>
      <c r="V604" s="16"/>
      <c r="W604" s="16"/>
    </row>
    <row r="605" spans="1:23" hidden="1" x14ac:dyDescent="0.25">
      <c r="A605" s="96">
        <v>135801</v>
      </c>
      <c r="B605" s="96" t="s">
        <v>86</v>
      </c>
      <c r="C605" s="96" t="s">
        <v>43</v>
      </c>
      <c r="D605" s="96" t="s">
        <v>55</v>
      </c>
      <c r="E605" s="97">
        <v>43881</v>
      </c>
      <c r="F605" s="96" t="s">
        <v>56</v>
      </c>
      <c r="G605" s="96" t="s">
        <v>46</v>
      </c>
      <c r="H605" s="97">
        <v>44956</v>
      </c>
      <c r="I605" s="23">
        <v>0.50415509259259261</v>
      </c>
      <c r="J605" s="97">
        <v>44956</v>
      </c>
      <c r="K605" s="23">
        <v>0.50421296296296292</v>
      </c>
      <c r="L605" s="96">
        <v>5</v>
      </c>
      <c r="M605" s="98">
        <f>Causas[[#This Row],[parada_duracion]]/60</f>
        <v>8.3333333333333329E-2</v>
      </c>
      <c r="N605" s="18" t="s">
        <v>47</v>
      </c>
      <c r="O605" s="19" t="s">
        <v>47</v>
      </c>
      <c r="P605" s="99">
        <f>WEEKNUM(Causas[[#This Row],[resolucion_fecha]],16)</f>
        <v>5</v>
      </c>
      <c r="Q605" s="99" t="str">
        <f>TEXT(Causas[[#This Row],[resolucion_fecha]],"MMMM")</f>
        <v>enero</v>
      </c>
      <c r="R605" s="99" t="str">
        <f t="shared" si="9"/>
        <v>M</v>
      </c>
      <c r="S605" s="99"/>
      <c r="T605" s="18" t="s">
        <v>47</v>
      </c>
      <c r="U605" s="16"/>
      <c r="V605" s="99"/>
      <c r="W605" s="99"/>
    </row>
    <row r="606" spans="1:23" hidden="1" x14ac:dyDescent="0.25">
      <c r="A606" s="25">
        <v>135802</v>
      </c>
      <c r="B606" s="25" t="s">
        <v>86</v>
      </c>
      <c r="C606" s="25" t="s">
        <v>43</v>
      </c>
      <c r="D606" s="25" t="s">
        <v>55</v>
      </c>
      <c r="E606" s="24">
        <v>43881</v>
      </c>
      <c r="F606" s="25" t="s">
        <v>56</v>
      </c>
      <c r="G606" s="25" t="s">
        <v>50</v>
      </c>
      <c r="H606" s="24">
        <v>44956</v>
      </c>
      <c r="I606" s="101">
        <v>0.50429398148148141</v>
      </c>
      <c r="J606" s="24">
        <v>44956</v>
      </c>
      <c r="K606" s="101">
        <v>0.53784722222222225</v>
      </c>
      <c r="L606" s="25">
        <v>2899</v>
      </c>
      <c r="M606" s="26">
        <f>Causas[[#This Row],[parada_duracion]]/60</f>
        <v>48.31666666666667</v>
      </c>
      <c r="N606" s="19" t="s">
        <v>62</v>
      </c>
      <c r="O606" s="16" t="s">
        <v>52</v>
      </c>
      <c r="P606" s="16">
        <f>WEEKNUM(Causas[[#This Row],[resolucion_fecha]],16)</f>
        <v>5</v>
      </c>
      <c r="Q606" s="16" t="str">
        <f>TEXT(Causas[[#This Row],[resolucion_fecha]],"MMMM")</f>
        <v>enero</v>
      </c>
      <c r="R606" s="16" t="str">
        <f t="shared" si="9"/>
        <v>M</v>
      </c>
      <c r="S606" s="16"/>
      <c r="T606" s="16" t="s">
        <v>53</v>
      </c>
      <c r="U606" s="100"/>
      <c r="V606" s="16"/>
      <c r="W606" s="16"/>
    </row>
    <row r="607" spans="1:23" hidden="1" x14ac:dyDescent="0.25">
      <c r="A607" s="25">
        <v>135806</v>
      </c>
      <c r="B607" s="25" t="s">
        <v>54</v>
      </c>
      <c r="C607" s="25" t="s">
        <v>43</v>
      </c>
      <c r="D607" s="25" t="s">
        <v>55</v>
      </c>
      <c r="E607" s="24">
        <v>44120</v>
      </c>
      <c r="F607" s="25" t="s">
        <v>56</v>
      </c>
      <c r="G607" s="25" t="s">
        <v>50</v>
      </c>
      <c r="H607" s="24">
        <v>44956</v>
      </c>
      <c r="I607" s="101">
        <v>0.57317129629629626</v>
      </c>
      <c r="J607" s="24">
        <v>44956</v>
      </c>
      <c r="K607" s="101">
        <v>0.58277777777777773</v>
      </c>
      <c r="L607" s="25">
        <v>830</v>
      </c>
      <c r="M607" s="26">
        <f>Causas[[#This Row],[parada_duracion]]/60</f>
        <v>13.833333333333334</v>
      </c>
      <c r="N607" s="19" t="s">
        <v>57</v>
      </c>
      <c r="O607" s="16" t="s">
        <v>52</v>
      </c>
      <c r="P607" s="16">
        <f>WEEKNUM(Causas[[#This Row],[resolucion_fecha]],16)</f>
        <v>5</v>
      </c>
      <c r="Q607" s="16" t="str">
        <f>TEXT(Causas[[#This Row],[resolucion_fecha]],"MMMM")</f>
        <v>enero</v>
      </c>
      <c r="R607" s="16" t="str">
        <f t="shared" si="9"/>
        <v>M</v>
      </c>
      <c r="S607" s="16"/>
      <c r="T607" s="16" t="s">
        <v>53</v>
      </c>
      <c r="U607" s="16"/>
      <c r="V607" s="16"/>
      <c r="W607" s="16"/>
    </row>
    <row r="608" spans="1:23" hidden="1" x14ac:dyDescent="0.25">
      <c r="A608" s="25">
        <v>135810</v>
      </c>
      <c r="B608" s="25" t="s">
        <v>75</v>
      </c>
      <c r="C608" s="25" t="s">
        <v>43</v>
      </c>
      <c r="D608" s="25" t="s">
        <v>76</v>
      </c>
      <c r="E608" s="24">
        <v>44104</v>
      </c>
      <c r="F608" s="25" t="s">
        <v>56</v>
      </c>
      <c r="G608" s="25" t="s">
        <v>46</v>
      </c>
      <c r="H608" s="24">
        <v>44956</v>
      </c>
      <c r="I608" s="101">
        <v>0.6111805555555555</v>
      </c>
      <c r="J608" s="24">
        <v>44956</v>
      </c>
      <c r="K608" s="101">
        <v>0.61143518518518525</v>
      </c>
      <c r="L608" s="25">
        <v>22</v>
      </c>
      <c r="M608" s="26">
        <f>Causas[[#This Row],[parada_duracion]]/60</f>
        <v>0.36666666666666664</v>
      </c>
      <c r="N608" s="18" t="s">
        <v>47</v>
      </c>
      <c r="O608" s="19" t="s">
        <v>47</v>
      </c>
      <c r="P608" s="16">
        <f>WEEKNUM(Causas[[#This Row],[resolucion_fecha]],16)</f>
        <v>5</v>
      </c>
      <c r="Q608" s="16" t="str">
        <f>TEXT(Causas[[#This Row],[resolucion_fecha]],"MMMM")</f>
        <v>enero</v>
      </c>
      <c r="R608" s="16" t="str">
        <f t="shared" si="9"/>
        <v>T</v>
      </c>
      <c r="S608" s="16"/>
      <c r="T608" s="18" t="s">
        <v>47</v>
      </c>
      <c r="U608" s="16"/>
      <c r="V608" s="16"/>
      <c r="W608" s="16"/>
    </row>
    <row r="609" spans="1:23" hidden="1" x14ac:dyDescent="0.25">
      <c r="A609" s="96">
        <v>135813</v>
      </c>
      <c r="B609" s="96" t="s">
        <v>42</v>
      </c>
      <c r="C609" s="96" t="s">
        <v>43</v>
      </c>
      <c r="D609" s="96" t="s">
        <v>64</v>
      </c>
      <c r="E609" s="97">
        <v>43405</v>
      </c>
      <c r="F609" s="96" t="s">
        <v>45</v>
      </c>
      <c r="G609" s="96" t="s">
        <v>50</v>
      </c>
      <c r="H609" s="97">
        <v>44956</v>
      </c>
      <c r="I609" s="23">
        <v>0.62386574074074075</v>
      </c>
      <c r="J609" s="97">
        <v>44956</v>
      </c>
      <c r="K609" s="23">
        <v>0.62390046296296298</v>
      </c>
      <c r="L609" s="96">
        <v>3</v>
      </c>
      <c r="M609" s="98">
        <f>Causas[[#This Row],[parada_duracion]]/60</f>
        <v>0.05</v>
      </c>
      <c r="N609" s="18" t="s">
        <v>47</v>
      </c>
      <c r="O609" s="19" t="s">
        <v>47</v>
      </c>
      <c r="P609" s="99">
        <f>WEEKNUM(Causas[[#This Row],[resolucion_fecha]],16)</f>
        <v>5</v>
      </c>
      <c r="Q609" s="99" t="str">
        <f>TEXT(Causas[[#This Row],[resolucion_fecha]],"MMMM")</f>
        <v>enero</v>
      </c>
      <c r="R609" s="99" t="str">
        <f t="shared" si="9"/>
        <v>T</v>
      </c>
      <c r="S609" s="99"/>
      <c r="T609" s="18" t="s">
        <v>47</v>
      </c>
      <c r="U609" s="16"/>
      <c r="V609" s="99"/>
      <c r="W609" s="99"/>
    </row>
    <row r="610" spans="1:23" hidden="1" x14ac:dyDescent="0.25">
      <c r="A610" s="25">
        <v>135814</v>
      </c>
      <c r="B610" s="25" t="s">
        <v>119</v>
      </c>
      <c r="C610" s="25" t="s">
        <v>43</v>
      </c>
      <c r="D610" s="25" t="s">
        <v>64</v>
      </c>
      <c r="E610" s="24">
        <v>43405</v>
      </c>
      <c r="F610" s="25" t="s">
        <v>45</v>
      </c>
      <c r="G610" s="25" t="s">
        <v>50</v>
      </c>
      <c r="H610" s="24">
        <v>44956</v>
      </c>
      <c r="I610" s="101">
        <v>0.62400462962962966</v>
      </c>
      <c r="J610" s="24">
        <v>44956</v>
      </c>
      <c r="K610" s="101">
        <v>0.64394675925925926</v>
      </c>
      <c r="L610" s="25">
        <v>1723</v>
      </c>
      <c r="M610" s="26">
        <f>Causas[[#This Row],[parada_duracion]]/60</f>
        <v>28.716666666666665</v>
      </c>
      <c r="N610" s="19" t="s">
        <v>62</v>
      </c>
      <c r="O610" s="16" t="s">
        <v>52</v>
      </c>
      <c r="P610" s="16">
        <f>WEEKNUM(Causas[[#This Row],[resolucion_fecha]],16)</f>
        <v>5</v>
      </c>
      <c r="Q610" s="16" t="str">
        <f>TEXT(Causas[[#This Row],[resolucion_fecha]],"MMMM")</f>
        <v>enero</v>
      </c>
      <c r="R610" s="16" t="str">
        <f t="shared" si="9"/>
        <v>T</v>
      </c>
      <c r="S610" s="16"/>
      <c r="T610" s="16" t="s">
        <v>53</v>
      </c>
      <c r="U610" s="100"/>
      <c r="V610" s="16"/>
      <c r="W610" s="16"/>
    </row>
    <row r="611" spans="1:23" hidden="1" x14ac:dyDescent="0.25">
      <c r="A611" s="96">
        <v>135819</v>
      </c>
      <c r="B611" s="96" t="s">
        <v>146</v>
      </c>
      <c r="C611" s="96" t="s">
        <v>43</v>
      </c>
      <c r="D611" s="96" t="s">
        <v>143</v>
      </c>
      <c r="E611" s="97">
        <v>43746</v>
      </c>
      <c r="F611" s="96" t="s">
        <v>56</v>
      </c>
      <c r="G611" s="96" t="s">
        <v>50</v>
      </c>
      <c r="H611" s="97">
        <v>44956</v>
      </c>
      <c r="I611" s="23">
        <v>0.64077546296296295</v>
      </c>
      <c r="J611" s="97">
        <v>44956</v>
      </c>
      <c r="K611" s="23">
        <v>0.65127314814814818</v>
      </c>
      <c r="L611" s="96">
        <v>907</v>
      </c>
      <c r="M611" s="98">
        <f>Causas[[#This Row],[parada_duracion]]/60</f>
        <v>15.116666666666667</v>
      </c>
      <c r="N611" s="18" t="s">
        <v>366</v>
      </c>
      <c r="O611" s="99" t="s">
        <v>52</v>
      </c>
      <c r="P611" s="99">
        <f>WEEKNUM(Causas[[#This Row],[resolucion_fecha]],16)</f>
        <v>5</v>
      </c>
      <c r="Q611" s="99" t="str">
        <f>TEXT(Causas[[#This Row],[resolucion_fecha]],"MMMM")</f>
        <v>enero</v>
      </c>
      <c r="R611" s="99" t="str">
        <f t="shared" si="9"/>
        <v>T</v>
      </c>
      <c r="S611" s="99"/>
      <c r="T611" s="99" t="s">
        <v>53</v>
      </c>
      <c r="U611" s="16"/>
      <c r="V611" s="99"/>
      <c r="W611" s="99"/>
    </row>
    <row r="612" spans="1:23" hidden="1" x14ac:dyDescent="0.25">
      <c r="A612" s="25">
        <v>135820</v>
      </c>
      <c r="B612" s="25" t="s">
        <v>163</v>
      </c>
      <c r="C612" s="25" t="s">
        <v>43</v>
      </c>
      <c r="D612" s="25" t="s">
        <v>161</v>
      </c>
      <c r="E612" s="24">
        <v>43405</v>
      </c>
      <c r="F612" s="25" t="s">
        <v>45</v>
      </c>
      <c r="G612" s="25" t="s">
        <v>46</v>
      </c>
      <c r="H612" s="24">
        <v>44956</v>
      </c>
      <c r="I612" s="101">
        <v>0.6526967592592593</v>
      </c>
      <c r="J612" s="24">
        <v>44956</v>
      </c>
      <c r="K612" s="101">
        <v>0.65718750000000004</v>
      </c>
      <c r="L612" s="25">
        <v>388</v>
      </c>
      <c r="M612" s="26">
        <f>Causas[[#This Row],[parada_duracion]]/60</f>
        <v>6.4666666666666668</v>
      </c>
      <c r="N612" s="18" t="s">
        <v>47</v>
      </c>
      <c r="O612" s="19" t="s">
        <v>47</v>
      </c>
      <c r="P612" s="16">
        <f>WEEKNUM(Causas[[#This Row],[resolucion_fecha]],16)</f>
        <v>5</v>
      </c>
      <c r="Q612" s="16" t="str">
        <f>TEXT(Causas[[#This Row],[resolucion_fecha]],"MMMM")</f>
        <v>enero</v>
      </c>
      <c r="R612" s="16" t="str">
        <f t="shared" si="9"/>
        <v>T</v>
      </c>
      <c r="S612" s="16"/>
      <c r="T612" s="18" t="s">
        <v>47</v>
      </c>
      <c r="U612" s="100"/>
      <c r="V612" s="16"/>
      <c r="W612" s="16"/>
    </row>
    <row r="613" spans="1:23" hidden="1" x14ac:dyDescent="0.25">
      <c r="A613" s="25">
        <v>135822</v>
      </c>
      <c r="B613" s="25" t="s">
        <v>111</v>
      </c>
      <c r="C613" s="25" t="s">
        <v>43</v>
      </c>
      <c r="D613" s="25" t="s">
        <v>59</v>
      </c>
      <c r="E613" s="24">
        <v>44231</v>
      </c>
      <c r="F613" s="25" t="s">
        <v>60</v>
      </c>
      <c r="G613" s="25" t="s">
        <v>50</v>
      </c>
      <c r="H613" s="24">
        <v>44956</v>
      </c>
      <c r="I613" s="101">
        <v>0.65435185185185185</v>
      </c>
      <c r="J613" s="24">
        <v>44956</v>
      </c>
      <c r="K613" s="101">
        <v>0.6699652777777777</v>
      </c>
      <c r="L613" s="25">
        <v>1349</v>
      </c>
      <c r="M613" s="26">
        <f>Causas[[#This Row],[parada_duracion]]/60</f>
        <v>22.483333333333334</v>
      </c>
      <c r="N613" s="19" t="s">
        <v>367</v>
      </c>
      <c r="O613" s="16" t="s">
        <v>52</v>
      </c>
      <c r="P613" s="16">
        <f>WEEKNUM(Causas[[#This Row],[resolucion_fecha]],16)</f>
        <v>5</v>
      </c>
      <c r="Q613" s="16" t="str">
        <f>TEXT(Causas[[#This Row],[resolucion_fecha]],"MMMM")</f>
        <v>enero</v>
      </c>
      <c r="R613" s="16" t="str">
        <f t="shared" si="9"/>
        <v>T</v>
      </c>
      <c r="S613" s="16"/>
      <c r="T613" s="99" t="s">
        <v>53</v>
      </c>
      <c r="U613" s="16"/>
      <c r="V613" s="16"/>
      <c r="W613" s="16"/>
    </row>
    <row r="614" spans="1:23" x14ac:dyDescent="0.25">
      <c r="A614" s="25">
        <v>135824</v>
      </c>
      <c r="B614" s="25" t="s">
        <v>79</v>
      </c>
      <c r="C614" s="25" t="s">
        <v>43</v>
      </c>
      <c r="D614" s="25" t="s">
        <v>67</v>
      </c>
      <c r="E614" s="24">
        <v>43405</v>
      </c>
      <c r="F614" s="25" t="s">
        <v>45</v>
      </c>
      <c r="G614" s="25" t="s">
        <v>46</v>
      </c>
      <c r="H614" s="24">
        <v>44956</v>
      </c>
      <c r="I614" s="101">
        <v>0.65909722222222222</v>
      </c>
      <c r="J614" s="24">
        <v>44956</v>
      </c>
      <c r="K614" s="101">
        <v>0.66550925925925919</v>
      </c>
      <c r="L614" s="25">
        <v>554</v>
      </c>
      <c r="M614" s="26">
        <f>Causas[[#This Row],[parada_duracion]]/60</f>
        <v>9.2333333333333325</v>
      </c>
      <c r="N614" s="18" t="s">
        <v>47</v>
      </c>
      <c r="O614" s="19" t="s">
        <v>47</v>
      </c>
      <c r="P614" s="16">
        <f>WEEKNUM(Causas[[#This Row],[resolucion_fecha]],16)</f>
        <v>5</v>
      </c>
      <c r="Q614" s="16" t="str">
        <f>TEXT(Causas[[#This Row],[resolucion_fecha]],"MMMM")</f>
        <v>enero</v>
      </c>
      <c r="R614" s="16" t="str">
        <f t="shared" si="9"/>
        <v>T</v>
      </c>
      <c r="S614" s="16"/>
      <c r="T614" s="18" t="s">
        <v>47</v>
      </c>
      <c r="U614" s="16"/>
      <c r="V614" s="16"/>
      <c r="W614" s="16"/>
    </row>
    <row r="615" spans="1:23" hidden="1" x14ac:dyDescent="0.25">
      <c r="A615" s="96">
        <v>135832</v>
      </c>
      <c r="B615" s="96" t="s">
        <v>66</v>
      </c>
      <c r="C615" s="96" t="s">
        <v>43</v>
      </c>
      <c r="D615" s="96" t="s">
        <v>82</v>
      </c>
      <c r="E615" s="97">
        <v>43405</v>
      </c>
      <c r="F615" s="96" t="s">
        <v>45</v>
      </c>
      <c r="G615" s="96" t="s">
        <v>46</v>
      </c>
      <c r="H615" s="97">
        <v>44956</v>
      </c>
      <c r="I615" s="23">
        <v>0.69987268518518519</v>
      </c>
      <c r="J615" s="97">
        <v>44956</v>
      </c>
      <c r="K615" s="23">
        <v>0.70887731481481486</v>
      </c>
      <c r="L615" s="96">
        <v>778</v>
      </c>
      <c r="M615" s="98">
        <f>Causas[[#This Row],[parada_duracion]]/60</f>
        <v>12.966666666666667</v>
      </c>
      <c r="N615" s="18" t="s">
        <v>368</v>
      </c>
      <c r="O615" s="16" t="s">
        <v>52</v>
      </c>
      <c r="P615" s="99">
        <f>WEEKNUM(Causas[[#This Row],[resolucion_fecha]],16)</f>
        <v>5</v>
      </c>
      <c r="Q615" s="99" t="str">
        <f>TEXT(Causas[[#This Row],[resolucion_fecha]],"MMMM")</f>
        <v>enero</v>
      </c>
      <c r="R615" s="99" t="str">
        <f t="shared" si="9"/>
        <v>T</v>
      </c>
      <c r="S615" s="99"/>
      <c r="T615" s="16" t="s">
        <v>53</v>
      </c>
      <c r="U615" s="16"/>
      <c r="V615" s="99"/>
      <c r="W615" s="99"/>
    </row>
    <row r="616" spans="1:23" hidden="1" x14ac:dyDescent="0.25">
      <c r="A616" s="96">
        <v>135833</v>
      </c>
      <c r="B616" s="96" t="s">
        <v>146</v>
      </c>
      <c r="C616" s="96" t="s">
        <v>43</v>
      </c>
      <c r="D616" s="96" t="s">
        <v>143</v>
      </c>
      <c r="E616" s="97">
        <v>43746</v>
      </c>
      <c r="F616" s="96" t="s">
        <v>56</v>
      </c>
      <c r="G616" s="96" t="s">
        <v>50</v>
      </c>
      <c r="H616" s="97">
        <v>44956</v>
      </c>
      <c r="I616" s="23">
        <v>0.70228009259259261</v>
      </c>
      <c r="J616" s="97">
        <v>44956</v>
      </c>
      <c r="K616" s="23">
        <v>0.70640046296296299</v>
      </c>
      <c r="L616" s="96">
        <v>356</v>
      </c>
      <c r="M616" s="98">
        <f>Causas[[#This Row],[parada_duracion]]/60</f>
        <v>5.9333333333333336</v>
      </c>
      <c r="N616" s="18" t="s">
        <v>47</v>
      </c>
      <c r="O616" s="19" t="s">
        <v>47</v>
      </c>
      <c r="P616" s="99">
        <f>WEEKNUM(Causas[[#This Row],[resolucion_fecha]],16)</f>
        <v>5</v>
      </c>
      <c r="Q616" s="99" t="str">
        <f>TEXT(Causas[[#This Row],[resolucion_fecha]],"MMMM")</f>
        <v>enero</v>
      </c>
      <c r="R616" s="99" t="str">
        <f t="shared" si="9"/>
        <v>T</v>
      </c>
      <c r="S616" s="99"/>
      <c r="T616" s="18" t="s">
        <v>47</v>
      </c>
      <c r="U616" s="100"/>
      <c r="V616" s="99"/>
      <c r="W616" s="99"/>
    </row>
    <row r="617" spans="1:23" hidden="1" x14ac:dyDescent="0.25">
      <c r="A617" s="96">
        <v>135834</v>
      </c>
      <c r="B617" s="96" t="s">
        <v>66</v>
      </c>
      <c r="C617" s="96" t="s">
        <v>43</v>
      </c>
      <c r="D617" s="96" t="s">
        <v>82</v>
      </c>
      <c r="E617" s="97">
        <v>43405</v>
      </c>
      <c r="F617" s="96" t="s">
        <v>45</v>
      </c>
      <c r="G617" s="96" t="s">
        <v>46</v>
      </c>
      <c r="H617" s="97">
        <v>44956</v>
      </c>
      <c r="I617" s="23">
        <v>0.71229166666666666</v>
      </c>
      <c r="J617" s="97">
        <v>44956</v>
      </c>
      <c r="K617" s="23">
        <v>0.72152777777777777</v>
      </c>
      <c r="L617" s="96">
        <v>798</v>
      </c>
      <c r="M617" s="98">
        <f>Causas[[#This Row],[parada_duracion]]/60</f>
        <v>13.3</v>
      </c>
      <c r="N617" s="18" t="s">
        <v>369</v>
      </c>
      <c r="O617" s="16" t="s">
        <v>52</v>
      </c>
      <c r="P617" s="99">
        <f>WEEKNUM(Causas[[#This Row],[resolucion_fecha]],16)</f>
        <v>5</v>
      </c>
      <c r="Q617" s="99" t="str">
        <f>TEXT(Causas[[#This Row],[resolucion_fecha]],"MMMM")</f>
        <v>enero</v>
      </c>
      <c r="R617" s="99" t="str">
        <f t="shared" si="9"/>
        <v>T</v>
      </c>
      <c r="S617" s="99"/>
      <c r="T617" s="16" t="s">
        <v>53</v>
      </c>
      <c r="U617" s="100"/>
      <c r="V617" s="99"/>
      <c r="W617" s="99"/>
    </row>
    <row r="618" spans="1:23" hidden="1" x14ac:dyDescent="0.25">
      <c r="A618" s="96">
        <v>135835</v>
      </c>
      <c r="B618" s="96" t="s">
        <v>66</v>
      </c>
      <c r="C618" s="96" t="s">
        <v>43</v>
      </c>
      <c r="D618" s="96" t="s">
        <v>82</v>
      </c>
      <c r="E618" s="97">
        <v>43405</v>
      </c>
      <c r="F618" s="96" t="s">
        <v>45</v>
      </c>
      <c r="G618" s="96" t="s">
        <v>46</v>
      </c>
      <c r="H618" s="97">
        <v>44956</v>
      </c>
      <c r="I618" s="23">
        <v>0.72603009259259255</v>
      </c>
      <c r="J618" s="97">
        <v>44956</v>
      </c>
      <c r="K618" s="23">
        <v>0.73690972222222229</v>
      </c>
      <c r="L618" s="96">
        <v>940</v>
      </c>
      <c r="M618" s="98">
        <f>Causas[[#This Row],[parada_duracion]]/60</f>
        <v>15.666666666666666</v>
      </c>
      <c r="N618" s="18" t="s">
        <v>370</v>
      </c>
      <c r="O618" s="99" t="s">
        <v>9</v>
      </c>
      <c r="P618" s="99">
        <f>WEEKNUM(Causas[[#This Row],[resolucion_fecha]],16)</f>
        <v>5</v>
      </c>
      <c r="Q618" s="99" t="str">
        <f>TEXT(Causas[[#This Row],[resolucion_fecha]],"MMMM")</f>
        <v>enero</v>
      </c>
      <c r="R618" s="99" t="str">
        <f t="shared" si="9"/>
        <v>T</v>
      </c>
      <c r="S618" s="99" t="s">
        <v>9</v>
      </c>
      <c r="T618" s="99" t="s">
        <v>9</v>
      </c>
      <c r="U618" s="99" t="s">
        <v>9</v>
      </c>
      <c r="V618" s="99" t="s">
        <v>9</v>
      </c>
      <c r="W618" s="99" t="s">
        <v>9</v>
      </c>
    </row>
    <row r="619" spans="1:23" hidden="1" x14ac:dyDescent="0.25">
      <c r="A619" s="96">
        <v>135836</v>
      </c>
      <c r="B619" s="96" t="s">
        <v>155</v>
      </c>
      <c r="C619" s="96" t="s">
        <v>43</v>
      </c>
      <c r="D619" s="96" t="s">
        <v>90</v>
      </c>
      <c r="E619" s="97">
        <v>43881</v>
      </c>
      <c r="F619" s="96" t="s">
        <v>56</v>
      </c>
      <c r="G619" s="96" t="s">
        <v>46</v>
      </c>
      <c r="H619" s="97">
        <v>44956</v>
      </c>
      <c r="I619" s="23">
        <v>0.72881944444444446</v>
      </c>
      <c r="J619" s="97">
        <v>44956</v>
      </c>
      <c r="K619" s="23">
        <v>0.7513657407407407</v>
      </c>
      <c r="L619" s="96">
        <v>1948</v>
      </c>
      <c r="M619" s="98">
        <f>Causas[[#This Row],[parada_duracion]]/60</f>
        <v>32.466666666666669</v>
      </c>
      <c r="N619" s="18" t="s">
        <v>132</v>
      </c>
      <c r="O619" s="16" t="s">
        <v>52</v>
      </c>
      <c r="P619" s="99">
        <f>WEEKNUM(Causas[[#This Row],[resolucion_fecha]],16)</f>
        <v>5</v>
      </c>
      <c r="Q619" s="99" t="str">
        <f>TEXT(Causas[[#This Row],[resolucion_fecha]],"MMMM")</f>
        <v>enero</v>
      </c>
      <c r="R619" s="99" t="str">
        <f t="shared" si="9"/>
        <v>T</v>
      </c>
      <c r="S619" s="99"/>
      <c r="T619" s="16" t="s">
        <v>53</v>
      </c>
      <c r="U619" s="100"/>
      <c r="V619" s="99"/>
      <c r="W619" s="99"/>
    </row>
    <row r="620" spans="1:23" hidden="1" x14ac:dyDescent="0.25">
      <c r="A620" s="25">
        <v>135837</v>
      </c>
      <c r="B620" s="25" t="s">
        <v>58</v>
      </c>
      <c r="C620" s="25" t="s">
        <v>43</v>
      </c>
      <c r="D620" s="25" t="s">
        <v>166</v>
      </c>
      <c r="E620" s="24">
        <v>43405</v>
      </c>
      <c r="F620" s="25" t="s">
        <v>45</v>
      </c>
      <c r="G620" s="25" t="s">
        <v>46</v>
      </c>
      <c r="H620" s="24">
        <v>44956</v>
      </c>
      <c r="I620" s="101">
        <v>0.73111111111111116</v>
      </c>
      <c r="J620" s="24">
        <v>44956</v>
      </c>
      <c r="K620" s="101">
        <v>0.73803240740740739</v>
      </c>
      <c r="L620" s="25">
        <v>598</v>
      </c>
      <c r="M620" s="26">
        <f>Causas[[#This Row],[parada_duracion]]/60</f>
        <v>9.9666666666666668</v>
      </c>
      <c r="N620" s="18" t="s">
        <v>47</v>
      </c>
      <c r="O620" s="19" t="s">
        <v>47</v>
      </c>
      <c r="P620" s="16">
        <f>WEEKNUM(Causas[[#This Row],[resolucion_fecha]],16)</f>
        <v>5</v>
      </c>
      <c r="Q620" s="16" t="str">
        <f>TEXT(Causas[[#This Row],[resolucion_fecha]],"MMMM")</f>
        <v>enero</v>
      </c>
      <c r="R620" s="16" t="str">
        <f t="shared" si="9"/>
        <v>T</v>
      </c>
      <c r="S620" s="16"/>
      <c r="T620" s="18" t="s">
        <v>47</v>
      </c>
      <c r="U620" s="100"/>
      <c r="V620" s="16"/>
      <c r="W620" s="16"/>
    </row>
    <row r="621" spans="1:23" hidden="1" x14ac:dyDescent="0.25">
      <c r="A621" s="96">
        <v>135840</v>
      </c>
      <c r="B621" s="96" t="s">
        <v>42</v>
      </c>
      <c r="C621" s="96" t="s">
        <v>43</v>
      </c>
      <c r="D621" s="96" t="s">
        <v>44</v>
      </c>
      <c r="E621" s="97">
        <v>43405</v>
      </c>
      <c r="F621" s="96" t="s">
        <v>45</v>
      </c>
      <c r="G621" s="96" t="s">
        <v>50</v>
      </c>
      <c r="H621" s="97">
        <v>44956</v>
      </c>
      <c r="I621" s="23">
        <v>0.73362268518518514</v>
      </c>
      <c r="J621" s="97">
        <v>44956</v>
      </c>
      <c r="K621" s="23">
        <v>0.73366898148148152</v>
      </c>
      <c r="L621" s="96">
        <v>4</v>
      </c>
      <c r="M621" s="98">
        <f>Causas[[#This Row],[parada_duracion]]/60</f>
        <v>6.6666666666666666E-2</v>
      </c>
      <c r="N621" s="18" t="s">
        <v>47</v>
      </c>
      <c r="O621" s="19" t="s">
        <v>47</v>
      </c>
      <c r="P621" s="99">
        <f>WEEKNUM(Causas[[#This Row],[resolucion_fecha]],16)</f>
        <v>5</v>
      </c>
      <c r="Q621" s="99" t="str">
        <f>TEXT(Causas[[#This Row],[resolucion_fecha]],"MMMM")</f>
        <v>enero</v>
      </c>
      <c r="R621" s="99" t="str">
        <f t="shared" si="9"/>
        <v>T</v>
      </c>
      <c r="S621" s="99"/>
      <c r="T621" s="18" t="s">
        <v>47</v>
      </c>
      <c r="U621" s="16"/>
      <c r="V621" s="99"/>
      <c r="W621" s="99"/>
    </row>
    <row r="622" spans="1:23" hidden="1" x14ac:dyDescent="0.25">
      <c r="A622" s="96">
        <v>135841</v>
      </c>
      <c r="B622" s="96" t="s">
        <v>42</v>
      </c>
      <c r="C622" s="96" t="s">
        <v>43</v>
      </c>
      <c r="D622" s="96" t="s">
        <v>44</v>
      </c>
      <c r="E622" s="97">
        <v>43405</v>
      </c>
      <c r="F622" s="96" t="s">
        <v>45</v>
      </c>
      <c r="G622" s="96" t="s">
        <v>46</v>
      </c>
      <c r="H622" s="97">
        <v>44956</v>
      </c>
      <c r="I622" s="23">
        <v>0.73371527777777779</v>
      </c>
      <c r="J622" s="97">
        <v>44956</v>
      </c>
      <c r="K622" s="23">
        <v>0.74715277777777767</v>
      </c>
      <c r="L622" s="96">
        <v>1161</v>
      </c>
      <c r="M622" s="98">
        <f>Causas[[#This Row],[parada_duracion]]/60</f>
        <v>19.350000000000001</v>
      </c>
      <c r="N622" s="18" t="s">
        <v>371</v>
      </c>
      <c r="O622" s="16" t="s">
        <v>52</v>
      </c>
      <c r="P622" s="99">
        <f>WEEKNUM(Causas[[#This Row],[resolucion_fecha]],16)</f>
        <v>5</v>
      </c>
      <c r="Q622" s="99" t="str">
        <f>TEXT(Causas[[#This Row],[resolucion_fecha]],"MMMM")</f>
        <v>enero</v>
      </c>
      <c r="R622" s="99" t="str">
        <f t="shared" si="9"/>
        <v>T</v>
      </c>
      <c r="S622" s="99"/>
      <c r="T622" s="16" t="s">
        <v>53</v>
      </c>
      <c r="U622" s="100"/>
      <c r="V622" s="99"/>
      <c r="W622" s="99"/>
    </row>
    <row r="623" spans="1:23" hidden="1" x14ac:dyDescent="0.25">
      <c r="A623" s="96">
        <v>135842</v>
      </c>
      <c r="B623" s="96" t="s">
        <v>42</v>
      </c>
      <c r="C623" s="96" t="s">
        <v>43</v>
      </c>
      <c r="D623" s="96" t="s">
        <v>143</v>
      </c>
      <c r="E623" s="97">
        <v>43405</v>
      </c>
      <c r="F623" s="96" t="s">
        <v>45</v>
      </c>
      <c r="G623" s="96" t="s">
        <v>46</v>
      </c>
      <c r="H623" s="97">
        <v>44956</v>
      </c>
      <c r="I623" s="23">
        <v>0.73853009259259261</v>
      </c>
      <c r="J623" s="97">
        <v>44956</v>
      </c>
      <c r="K623" s="23">
        <v>0.74797453703703709</v>
      </c>
      <c r="L623" s="96">
        <v>816</v>
      </c>
      <c r="M623" s="98">
        <f>Causas[[#This Row],[parada_duracion]]/60</f>
        <v>13.6</v>
      </c>
      <c r="N623" s="18" t="s">
        <v>317</v>
      </c>
      <c r="O623" s="16" t="s">
        <v>52</v>
      </c>
      <c r="P623" s="99">
        <f>WEEKNUM(Causas[[#This Row],[resolucion_fecha]],16)</f>
        <v>5</v>
      </c>
      <c r="Q623" s="99" t="str">
        <f>TEXT(Causas[[#This Row],[resolucion_fecha]],"MMMM")</f>
        <v>enero</v>
      </c>
      <c r="R623" s="99" t="str">
        <f t="shared" si="9"/>
        <v>T</v>
      </c>
      <c r="S623" s="99"/>
      <c r="T623" s="16" t="s">
        <v>53</v>
      </c>
      <c r="U623" s="100"/>
      <c r="V623" s="99"/>
      <c r="W623" s="99"/>
    </row>
    <row r="624" spans="1:23" hidden="1" x14ac:dyDescent="0.25">
      <c r="A624" s="25">
        <v>135843</v>
      </c>
      <c r="B624" s="25" t="s">
        <v>42</v>
      </c>
      <c r="C624" s="25" t="s">
        <v>43</v>
      </c>
      <c r="D624" s="25" t="s">
        <v>44</v>
      </c>
      <c r="E624" s="24">
        <v>43405</v>
      </c>
      <c r="F624" s="25" t="s">
        <v>45</v>
      </c>
      <c r="G624" s="25" t="s">
        <v>46</v>
      </c>
      <c r="H624" s="24">
        <v>44956</v>
      </c>
      <c r="I624" s="101">
        <v>0.74722222222222223</v>
      </c>
      <c r="J624" s="24">
        <v>44956</v>
      </c>
      <c r="K624" s="101">
        <v>0.76605324074074066</v>
      </c>
      <c r="L624" s="25">
        <v>1627</v>
      </c>
      <c r="M624" s="26">
        <f>Causas[[#This Row],[parada_duracion]]/60</f>
        <v>27.116666666666667</v>
      </c>
      <c r="N624" s="19" t="s">
        <v>372</v>
      </c>
      <c r="O624" s="16" t="s">
        <v>52</v>
      </c>
      <c r="P624" s="16">
        <f>WEEKNUM(Causas[[#This Row],[resolucion_fecha]],16)</f>
        <v>5</v>
      </c>
      <c r="Q624" s="16" t="str">
        <f>TEXT(Causas[[#This Row],[resolucion_fecha]],"MMMM")</f>
        <v>enero</v>
      </c>
      <c r="R624" s="16" t="str">
        <f t="shared" si="9"/>
        <v>T</v>
      </c>
      <c r="S624" s="16"/>
      <c r="T624" s="16" t="s">
        <v>53</v>
      </c>
      <c r="U624" s="100"/>
      <c r="V624" s="16"/>
      <c r="W624" s="16"/>
    </row>
    <row r="625" spans="1:23" hidden="1" x14ac:dyDescent="0.25">
      <c r="A625" s="25">
        <v>135847</v>
      </c>
      <c r="B625" s="25" t="s">
        <v>101</v>
      </c>
      <c r="C625" s="25" t="s">
        <v>43</v>
      </c>
      <c r="D625" s="25" t="s">
        <v>59</v>
      </c>
      <c r="E625" s="24">
        <v>44756</v>
      </c>
      <c r="F625" s="25" t="s">
        <v>140</v>
      </c>
      <c r="G625" s="25" t="s">
        <v>46</v>
      </c>
      <c r="H625" s="24">
        <v>44956</v>
      </c>
      <c r="I625" s="101">
        <v>0.75159722222222225</v>
      </c>
      <c r="J625" s="24">
        <v>44956</v>
      </c>
      <c r="K625" s="101">
        <v>0.80884259259259261</v>
      </c>
      <c r="L625" s="25">
        <v>4946</v>
      </c>
      <c r="M625" s="26">
        <f>Causas[[#This Row],[parada_duracion]]/60</f>
        <v>82.433333333333337</v>
      </c>
      <c r="N625" s="19" t="s">
        <v>373</v>
      </c>
      <c r="O625" s="16" t="s">
        <v>52</v>
      </c>
      <c r="P625" s="16">
        <f>WEEKNUM(Causas[[#This Row],[resolucion_fecha]],16)</f>
        <v>5</v>
      </c>
      <c r="Q625" s="16" t="str">
        <f>TEXT(Causas[[#This Row],[resolucion_fecha]],"MMMM")</f>
        <v>enero</v>
      </c>
      <c r="R625" s="16" t="str">
        <f t="shared" si="9"/>
        <v>T</v>
      </c>
      <c r="S625" s="16"/>
      <c r="T625" s="99" t="s">
        <v>53</v>
      </c>
      <c r="U625" s="16"/>
      <c r="V625" s="16"/>
      <c r="W625" s="16"/>
    </row>
    <row r="626" spans="1:23" hidden="1" x14ac:dyDescent="0.25">
      <c r="A626" s="96">
        <v>135853</v>
      </c>
      <c r="B626" s="96" t="s">
        <v>116</v>
      </c>
      <c r="C626" s="96" t="s">
        <v>43</v>
      </c>
      <c r="D626" s="96" t="s">
        <v>166</v>
      </c>
      <c r="E626" s="97">
        <v>43405</v>
      </c>
      <c r="F626" s="96" t="s">
        <v>45</v>
      </c>
      <c r="G626" s="96" t="s">
        <v>46</v>
      </c>
      <c r="H626" s="97">
        <v>44956</v>
      </c>
      <c r="I626" s="23">
        <v>0.80137731481481478</v>
      </c>
      <c r="J626" s="97">
        <v>44956</v>
      </c>
      <c r="K626" s="23">
        <v>0.80145833333333327</v>
      </c>
      <c r="L626" s="96">
        <v>7</v>
      </c>
      <c r="M626" s="98">
        <f>Causas[[#This Row],[parada_duracion]]/60</f>
        <v>0.11666666666666667</v>
      </c>
      <c r="N626" s="18" t="s">
        <v>47</v>
      </c>
      <c r="O626" s="19" t="s">
        <v>47</v>
      </c>
      <c r="P626" s="99">
        <f>WEEKNUM(Causas[[#This Row],[resolucion_fecha]],16)</f>
        <v>5</v>
      </c>
      <c r="Q626" s="99" t="str">
        <f>TEXT(Causas[[#This Row],[resolucion_fecha]],"MMMM")</f>
        <v>enero</v>
      </c>
      <c r="R626" s="99" t="str">
        <f t="shared" si="9"/>
        <v>T</v>
      </c>
      <c r="S626" s="99"/>
      <c r="T626" s="18" t="s">
        <v>47</v>
      </c>
      <c r="U626" s="16"/>
      <c r="V626" s="99"/>
      <c r="W626" s="99"/>
    </row>
    <row r="627" spans="1:23" hidden="1" x14ac:dyDescent="0.25">
      <c r="A627" s="96">
        <v>135854</v>
      </c>
      <c r="B627" s="96" t="s">
        <v>116</v>
      </c>
      <c r="C627" s="96" t="s">
        <v>43</v>
      </c>
      <c r="D627" s="96" t="s">
        <v>166</v>
      </c>
      <c r="E627" s="97">
        <v>43405</v>
      </c>
      <c r="F627" s="96" t="s">
        <v>45</v>
      </c>
      <c r="G627" s="96" t="s">
        <v>50</v>
      </c>
      <c r="H627" s="97">
        <v>44956</v>
      </c>
      <c r="I627" s="23">
        <v>0.80155092592592592</v>
      </c>
      <c r="J627" s="97">
        <v>44956</v>
      </c>
      <c r="K627" s="23">
        <v>0.8087037037037037</v>
      </c>
      <c r="L627" s="96">
        <v>618</v>
      </c>
      <c r="M627" s="98">
        <f>Causas[[#This Row],[parada_duracion]]/60</f>
        <v>10.3</v>
      </c>
      <c r="N627" s="18" t="s">
        <v>127</v>
      </c>
      <c r="O627" s="99" t="s">
        <v>52</v>
      </c>
      <c r="P627" s="99">
        <f>WEEKNUM(Causas[[#This Row],[resolucion_fecha]],16)</f>
        <v>5</v>
      </c>
      <c r="Q627" s="99" t="str">
        <f>TEXT(Causas[[#This Row],[resolucion_fecha]],"MMMM")</f>
        <v>enero</v>
      </c>
      <c r="R627" s="99" t="str">
        <f t="shared" si="9"/>
        <v>T</v>
      </c>
      <c r="S627" s="99"/>
      <c r="T627" s="99" t="s">
        <v>53</v>
      </c>
      <c r="U627" s="100"/>
      <c r="V627" s="99"/>
      <c r="W627" s="99"/>
    </row>
    <row r="628" spans="1:23" hidden="1" x14ac:dyDescent="0.25">
      <c r="A628" s="25">
        <v>135855</v>
      </c>
      <c r="B628" s="25" t="s">
        <v>42</v>
      </c>
      <c r="C628" s="25" t="s">
        <v>43</v>
      </c>
      <c r="D628" s="25" t="s">
        <v>59</v>
      </c>
      <c r="E628" s="24">
        <v>44231</v>
      </c>
      <c r="F628" s="25" t="s">
        <v>60</v>
      </c>
      <c r="G628" s="25" t="s">
        <v>46</v>
      </c>
      <c r="H628" s="24">
        <v>44956</v>
      </c>
      <c r="I628" s="101">
        <v>0.80895833333333333</v>
      </c>
      <c r="J628" s="24">
        <v>44956</v>
      </c>
      <c r="K628" s="101">
        <v>0.80902777777777779</v>
      </c>
      <c r="L628" s="25">
        <v>6</v>
      </c>
      <c r="M628" s="26">
        <f>Causas[[#This Row],[parada_duracion]]/60</f>
        <v>0.1</v>
      </c>
      <c r="N628" s="18" t="s">
        <v>47</v>
      </c>
      <c r="O628" s="19" t="s">
        <v>47</v>
      </c>
      <c r="P628" s="16">
        <f>WEEKNUM(Causas[[#This Row],[resolucion_fecha]],16)</f>
        <v>5</v>
      </c>
      <c r="Q628" s="16" t="str">
        <f>TEXT(Causas[[#This Row],[resolucion_fecha]],"MMMM")</f>
        <v>enero</v>
      </c>
      <c r="R628" s="16" t="str">
        <f t="shared" si="9"/>
        <v>T</v>
      </c>
      <c r="S628" s="16"/>
      <c r="T628" s="18" t="s">
        <v>47</v>
      </c>
      <c r="U628" s="100"/>
      <c r="V628" s="16"/>
      <c r="W628" s="16"/>
    </row>
    <row r="629" spans="1:23" hidden="1" x14ac:dyDescent="0.25">
      <c r="A629" s="96">
        <v>135857</v>
      </c>
      <c r="B629" s="96" t="s">
        <v>101</v>
      </c>
      <c r="C629" s="96" t="s">
        <v>43</v>
      </c>
      <c r="D629" s="96" t="s">
        <v>59</v>
      </c>
      <c r="E629" s="97">
        <v>44756</v>
      </c>
      <c r="F629" s="96" t="s">
        <v>140</v>
      </c>
      <c r="G629" s="96" t="s">
        <v>46</v>
      </c>
      <c r="H629" s="97">
        <v>44956</v>
      </c>
      <c r="I629" s="23">
        <v>0.81083333333333341</v>
      </c>
      <c r="J629" s="97">
        <v>44956</v>
      </c>
      <c r="K629" s="23">
        <v>0.88032407407407398</v>
      </c>
      <c r="L629" s="96">
        <v>6004</v>
      </c>
      <c r="M629" s="98">
        <f>Causas[[#This Row],[parada_duracion]]/60</f>
        <v>100.06666666666666</v>
      </c>
      <c r="N629" s="18" t="s">
        <v>374</v>
      </c>
      <c r="O629" s="99" t="s">
        <v>52</v>
      </c>
      <c r="P629" s="99">
        <f>WEEKNUM(Causas[[#This Row],[resolucion_fecha]],16)</f>
        <v>5</v>
      </c>
      <c r="Q629" s="99" t="str">
        <f>TEXT(Causas[[#This Row],[resolucion_fecha]],"MMMM")</f>
        <v>enero</v>
      </c>
      <c r="R629" s="99" t="str">
        <f t="shared" si="9"/>
        <v>T</v>
      </c>
      <c r="S629" s="99"/>
      <c r="T629" s="99" t="s">
        <v>53</v>
      </c>
      <c r="U629" s="16"/>
      <c r="V629" s="99"/>
      <c r="W629" s="99"/>
    </row>
    <row r="630" spans="1:23" hidden="1" x14ac:dyDescent="0.25">
      <c r="A630" s="96">
        <v>135858</v>
      </c>
      <c r="B630" s="96" t="s">
        <v>54</v>
      </c>
      <c r="C630" s="96" t="s">
        <v>43</v>
      </c>
      <c r="D630" s="96" t="s">
        <v>55</v>
      </c>
      <c r="E630" s="97">
        <v>44120</v>
      </c>
      <c r="F630" s="96" t="s">
        <v>56</v>
      </c>
      <c r="G630" s="96" t="s">
        <v>50</v>
      </c>
      <c r="H630" s="97">
        <v>44956</v>
      </c>
      <c r="I630" s="23">
        <v>0.8221412037037038</v>
      </c>
      <c r="J630" s="97">
        <v>44956</v>
      </c>
      <c r="K630" s="23">
        <v>0.83802083333333333</v>
      </c>
      <c r="L630" s="96">
        <v>1372</v>
      </c>
      <c r="M630" s="98">
        <f>Causas[[#This Row],[parada_duracion]]/60</f>
        <v>22.866666666666667</v>
      </c>
      <c r="N630" s="18" t="s">
        <v>375</v>
      </c>
      <c r="O630" s="16" t="s">
        <v>52</v>
      </c>
      <c r="P630" s="99">
        <f>WEEKNUM(Causas[[#This Row],[resolucion_fecha]],16)</f>
        <v>5</v>
      </c>
      <c r="Q630" s="99" t="str">
        <f>TEXT(Causas[[#This Row],[resolucion_fecha]],"MMMM")</f>
        <v>enero</v>
      </c>
      <c r="R630" s="99" t="str">
        <f t="shared" si="9"/>
        <v>T</v>
      </c>
      <c r="S630" s="99"/>
      <c r="T630" s="16" t="s">
        <v>53</v>
      </c>
      <c r="U630" s="100"/>
      <c r="V630" s="99"/>
      <c r="W630" s="99"/>
    </row>
    <row r="631" spans="1:23" hidden="1" x14ac:dyDescent="0.25">
      <c r="A631" s="96">
        <v>135859</v>
      </c>
      <c r="B631" s="96" t="s">
        <v>66</v>
      </c>
      <c r="C631" s="96" t="s">
        <v>43</v>
      </c>
      <c r="D631" s="96" t="s">
        <v>82</v>
      </c>
      <c r="E631" s="97">
        <v>43405</v>
      </c>
      <c r="F631" s="96" t="s">
        <v>45</v>
      </c>
      <c r="G631" s="96" t="s">
        <v>46</v>
      </c>
      <c r="H631" s="97">
        <v>44956</v>
      </c>
      <c r="I631" s="23">
        <v>0.82341435185185186</v>
      </c>
      <c r="J631" s="97">
        <v>44956</v>
      </c>
      <c r="K631" s="23">
        <v>0.85393518518518519</v>
      </c>
      <c r="L631" s="96">
        <v>2637</v>
      </c>
      <c r="M631" s="98">
        <f>Causas[[#This Row],[parada_duracion]]/60</f>
        <v>43.95</v>
      </c>
      <c r="N631" s="18" t="s">
        <v>376</v>
      </c>
      <c r="O631" s="99" t="s">
        <v>9</v>
      </c>
      <c r="P631" s="99">
        <f>WEEKNUM(Causas[[#This Row],[resolucion_fecha]],16)</f>
        <v>5</v>
      </c>
      <c r="Q631" s="99" t="str">
        <f>TEXT(Causas[[#This Row],[resolucion_fecha]],"MMMM")</f>
        <v>enero</v>
      </c>
      <c r="R631" s="99" t="str">
        <f t="shared" si="9"/>
        <v>T</v>
      </c>
      <c r="S631" s="99" t="s">
        <v>9</v>
      </c>
      <c r="T631" s="99" t="s">
        <v>9</v>
      </c>
      <c r="U631" s="99" t="s">
        <v>9</v>
      </c>
      <c r="V631" s="99" t="s">
        <v>9</v>
      </c>
      <c r="W631" s="99" t="s">
        <v>9</v>
      </c>
    </row>
    <row r="632" spans="1:23" hidden="1" x14ac:dyDescent="0.25">
      <c r="A632" s="25">
        <v>135860</v>
      </c>
      <c r="B632" s="25" t="s">
        <v>130</v>
      </c>
      <c r="C632" s="25" t="s">
        <v>43</v>
      </c>
      <c r="D632" s="25" t="s">
        <v>68</v>
      </c>
      <c r="E632" s="24">
        <v>43405</v>
      </c>
      <c r="F632" s="25" t="s">
        <v>45</v>
      </c>
      <c r="G632" s="25" t="s">
        <v>50</v>
      </c>
      <c r="H632" s="24">
        <v>44956</v>
      </c>
      <c r="I632" s="101">
        <v>0.82475694444444436</v>
      </c>
      <c r="J632" s="24">
        <v>44956</v>
      </c>
      <c r="K632" s="101">
        <v>0.86599537037037033</v>
      </c>
      <c r="L632" s="25">
        <v>3563</v>
      </c>
      <c r="M632" s="26">
        <f>Causas[[#This Row],[parada_duracion]]/60</f>
        <v>59.383333333333333</v>
      </c>
      <c r="N632" s="19" t="s">
        <v>377</v>
      </c>
      <c r="O632" s="16" t="s">
        <v>52</v>
      </c>
      <c r="P632" s="16">
        <f>WEEKNUM(Causas[[#This Row],[resolucion_fecha]],16)</f>
        <v>5</v>
      </c>
      <c r="Q632" s="16" t="str">
        <f>TEXT(Causas[[#This Row],[resolucion_fecha]],"MMMM")</f>
        <v>enero</v>
      </c>
      <c r="R632" s="16" t="str">
        <f t="shared" si="9"/>
        <v>T</v>
      </c>
      <c r="S632" s="16"/>
      <c r="T632" s="99" t="s">
        <v>53</v>
      </c>
      <c r="U632" s="100"/>
      <c r="V632" s="16"/>
      <c r="W632" s="16"/>
    </row>
    <row r="633" spans="1:23" hidden="1" x14ac:dyDescent="0.25">
      <c r="A633" s="96">
        <v>135865</v>
      </c>
      <c r="B633" s="96" t="s">
        <v>54</v>
      </c>
      <c r="C633" s="96" t="s">
        <v>43</v>
      </c>
      <c r="D633" s="96" t="s">
        <v>55</v>
      </c>
      <c r="E633" s="97">
        <v>44120</v>
      </c>
      <c r="F633" s="96" t="s">
        <v>56</v>
      </c>
      <c r="G633" s="96" t="s">
        <v>50</v>
      </c>
      <c r="H633" s="97">
        <v>44956</v>
      </c>
      <c r="I633" s="23">
        <v>0.83817129629629628</v>
      </c>
      <c r="J633" s="97">
        <v>44956</v>
      </c>
      <c r="K633" s="23">
        <v>0.86258101851851843</v>
      </c>
      <c r="L633" s="96">
        <v>2109</v>
      </c>
      <c r="M633" s="98">
        <f>Causas[[#This Row],[parada_duracion]]/60</f>
        <v>35.15</v>
      </c>
      <c r="N633" s="18" t="s">
        <v>375</v>
      </c>
      <c r="O633" s="16" t="s">
        <v>52</v>
      </c>
      <c r="P633" s="99">
        <f>WEEKNUM(Causas[[#This Row],[resolucion_fecha]],16)</f>
        <v>5</v>
      </c>
      <c r="Q633" s="99" t="str">
        <f>TEXT(Causas[[#This Row],[resolucion_fecha]],"MMMM")</f>
        <v>enero</v>
      </c>
      <c r="R633" s="99" t="str">
        <f t="shared" si="9"/>
        <v>T</v>
      </c>
      <c r="S633" s="99"/>
      <c r="T633" s="16" t="s">
        <v>53</v>
      </c>
      <c r="U633" s="16"/>
      <c r="V633" s="99"/>
      <c r="W633" s="99"/>
    </row>
    <row r="634" spans="1:23" hidden="1" x14ac:dyDescent="0.25">
      <c r="A634" s="96">
        <v>135866</v>
      </c>
      <c r="B634" s="96" t="s">
        <v>101</v>
      </c>
      <c r="C634" s="96" t="s">
        <v>43</v>
      </c>
      <c r="D634" s="96" t="s">
        <v>59</v>
      </c>
      <c r="E634" s="97">
        <v>44756</v>
      </c>
      <c r="F634" s="96" t="s">
        <v>140</v>
      </c>
      <c r="G634" s="96" t="s">
        <v>46</v>
      </c>
      <c r="H634" s="97">
        <v>44956</v>
      </c>
      <c r="I634" s="23">
        <v>0.8804050925925927</v>
      </c>
      <c r="J634" s="97">
        <v>44956</v>
      </c>
      <c r="K634" s="23">
        <v>0.90353009259259265</v>
      </c>
      <c r="L634" s="96">
        <v>1998</v>
      </c>
      <c r="M634" s="98">
        <f>Causas[[#This Row],[parada_duracion]]/60</f>
        <v>33.299999999999997</v>
      </c>
      <c r="N634" s="18" t="s">
        <v>62</v>
      </c>
      <c r="O634" s="16" t="s">
        <v>52</v>
      </c>
      <c r="P634" s="99">
        <f>WEEKNUM(Causas[[#This Row],[resolucion_fecha]],16)</f>
        <v>5</v>
      </c>
      <c r="Q634" s="99" t="str">
        <f>TEXT(Causas[[#This Row],[resolucion_fecha]],"MMMM")</f>
        <v>enero</v>
      </c>
      <c r="R634" s="99" t="str">
        <f t="shared" si="9"/>
        <v>T</v>
      </c>
      <c r="S634" s="99"/>
      <c r="T634" s="16" t="s">
        <v>53</v>
      </c>
      <c r="U634" s="100"/>
      <c r="V634" s="99"/>
      <c r="W634" s="99"/>
    </row>
    <row r="635" spans="1:23" hidden="1" x14ac:dyDescent="0.25">
      <c r="A635" s="25">
        <v>135867</v>
      </c>
      <c r="B635" s="25" t="s">
        <v>42</v>
      </c>
      <c r="C635" s="25" t="s">
        <v>43</v>
      </c>
      <c r="D635" s="25" t="s">
        <v>55</v>
      </c>
      <c r="E635" s="24">
        <v>43405</v>
      </c>
      <c r="F635" s="25" t="s">
        <v>45</v>
      </c>
      <c r="G635" s="25" t="s">
        <v>46</v>
      </c>
      <c r="H635" s="24">
        <v>44957</v>
      </c>
      <c r="I635" s="101">
        <v>4.4814814814814814E-2</v>
      </c>
      <c r="J635" s="24">
        <v>44957</v>
      </c>
      <c r="K635" s="101">
        <v>0.26649305555555552</v>
      </c>
      <c r="L635" s="25">
        <v>19153</v>
      </c>
      <c r="M635" s="26">
        <f>Causas[[#This Row],[parada_duracion]]/60</f>
        <v>319.21666666666664</v>
      </c>
      <c r="N635" s="19" t="s">
        <v>9</v>
      </c>
      <c r="O635" s="18" t="s">
        <v>9</v>
      </c>
      <c r="P635" s="16">
        <f>WEEKNUM(Causas[[#This Row],[resolucion_fecha]],16)</f>
        <v>5</v>
      </c>
      <c r="Q635" s="16" t="str">
        <f>TEXT(Causas[[#This Row],[resolucion_fecha]],"MMMM")</f>
        <v>enero</v>
      </c>
      <c r="R635" s="16" t="str">
        <f t="shared" si="9"/>
        <v>N</v>
      </c>
      <c r="S635" s="99" t="s">
        <v>9</v>
      </c>
      <c r="T635" s="99" t="s">
        <v>9</v>
      </c>
      <c r="U635" s="99" t="s">
        <v>9</v>
      </c>
      <c r="V635" s="99" t="s">
        <v>9</v>
      </c>
      <c r="W635" s="99" t="s">
        <v>9</v>
      </c>
    </row>
    <row r="636" spans="1:23" hidden="1" x14ac:dyDescent="0.25">
      <c r="A636" s="25">
        <v>135879</v>
      </c>
      <c r="B636" s="25" t="s">
        <v>75</v>
      </c>
      <c r="C636" s="25" t="s">
        <v>43</v>
      </c>
      <c r="D636" s="25" t="s">
        <v>76</v>
      </c>
      <c r="E636" s="24">
        <v>44104</v>
      </c>
      <c r="F636" s="25" t="s">
        <v>56</v>
      </c>
      <c r="G636" s="25" t="s">
        <v>50</v>
      </c>
      <c r="H636" s="24">
        <v>44957</v>
      </c>
      <c r="I636" s="101">
        <v>0.26336805555555559</v>
      </c>
      <c r="J636" s="24">
        <v>44957</v>
      </c>
      <c r="K636" s="101">
        <v>0.27100694444444445</v>
      </c>
      <c r="L636" s="25">
        <v>660</v>
      </c>
      <c r="M636" s="26">
        <f>Causas[[#This Row],[parada_duracion]]/60</f>
        <v>11</v>
      </c>
      <c r="N636" s="19" t="s">
        <v>92</v>
      </c>
      <c r="O636" s="16" t="s">
        <v>52</v>
      </c>
      <c r="P636" s="16">
        <f>WEEKNUM(Causas[[#This Row],[resolucion_fecha]],16)</f>
        <v>5</v>
      </c>
      <c r="Q636" s="16" t="str">
        <f>TEXT(Causas[[#This Row],[resolucion_fecha]],"MMMM")</f>
        <v>enero</v>
      </c>
      <c r="R636" s="16" t="str">
        <f t="shared" si="9"/>
        <v>M</v>
      </c>
      <c r="S636" s="16"/>
      <c r="T636" s="99" t="s">
        <v>53</v>
      </c>
      <c r="U636" s="16"/>
      <c r="V636" s="16"/>
      <c r="W636" s="16"/>
    </row>
    <row r="637" spans="1:23" hidden="1" x14ac:dyDescent="0.25">
      <c r="A637" s="25">
        <v>135881</v>
      </c>
      <c r="B637" s="25" t="s">
        <v>86</v>
      </c>
      <c r="C637" s="25" t="s">
        <v>43</v>
      </c>
      <c r="D637" s="25" t="s">
        <v>55</v>
      </c>
      <c r="E637" s="24">
        <v>43881</v>
      </c>
      <c r="F637" s="25" t="s">
        <v>56</v>
      </c>
      <c r="G637" s="25" t="s">
        <v>50</v>
      </c>
      <c r="H637" s="24">
        <v>44957</v>
      </c>
      <c r="I637" s="101">
        <v>0.26659722222222221</v>
      </c>
      <c r="J637" s="24">
        <v>44957</v>
      </c>
      <c r="K637" s="101">
        <v>0.28846064814814815</v>
      </c>
      <c r="L637" s="25">
        <v>1889</v>
      </c>
      <c r="M637" s="26">
        <f>Causas[[#This Row],[parada_duracion]]/60</f>
        <v>31.483333333333334</v>
      </c>
      <c r="N637" s="19" t="s">
        <v>378</v>
      </c>
      <c r="O637" s="16" t="s">
        <v>52</v>
      </c>
      <c r="P637" s="16">
        <f>WEEKNUM(Causas[[#This Row],[resolucion_fecha]],16)</f>
        <v>5</v>
      </c>
      <c r="Q637" s="16" t="str">
        <f>TEXT(Causas[[#This Row],[resolucion_fecha]],"MMMM")</f>
        <v>enero</v>
      </c>
      <c r="R637" s="16" t="str">
        <f t="shared" si="9"/>
        <v>M</v>
      </c>
      <c r="S637" s="16"/>
      <c r="T637" s="16" t="s">
        <v>53</v>
      </c>
      <c r="U637" s="16"/>
      <c r="V637" s="16"/>
      <c r="W637" s="16"/>
    </row>
    <row r="638" spans="1:23" hidden="1" x14ac:dyDescent="0.25">
      <c r="A638" s="25">
        <v>135889</v>
      </c>
      <c r="B638" s="25" t="s">
        <v>61</v>
      </c>
      <c r="C638" s="25" t="s">
        <v>43</v>
      </c>
      <c r="D638" s="25" t="s">
        <v>55</v>
      </c>
      <c r="E638" s="24">
        <v>43881</v>
      </c>
      <c r="F638" s="25" t="s">
        <v>56</v>
      </c>
      <c r="G638" s="25" t="s">
        <v>46</v>
      </c>
      <c r="H638" s="24">
        <v>44957</v>
      </c>
      <c r="I638" s="101">
        <v>0.2885300925925926</v>
      </c>
      <c r="J638" s="24">
        <v>44957</v>
      </c>
      <c r="K638" s="101">
        <v>0.29835648148148147</v>
      </c>
      <c r="L638" s="25">
        <v>849</v>
      </c>
      <c r="M638" s="26">
        <f>Causas[[#This Row],[parada_duracion]]/60</f>
        <v>14.15</v>
      </c>
      <c r="N638" s="19" t="s">
        <v>49</v>
      </c>
      <c r="O638" s="16" t="s">
        <v>49</v>
      </c>
      <c r="P638" s="16">
        <f>WEEKNUM(Causas[[#This Row],[resolucion_fecha]],16)</f>
        <v>5</v>
      </c>
      <c r="Q638" s="16" t="str">
        <f>TEXT(Causas[[#This Row],[resolucion_fecha]],"MMMM")</f>
        <v>enero</v>
      </c>
      <c r="R638" s="16" t="str">
        <f t="shared" si="9"/>
        <v>M</v>
      </c>
      <c r="S638" s="16" t="s">
        <v>49</v>
      </c>
      <c r="T638" s="16" t="s">
        <v>49</v>
      </c>
      <c r="U638" s="16" t="s">
        <v>49</v>
      </c>
      <c r="V638" s="16" t="s">
        <v>49</v>
      </c>
      <c r="W638" s="16" t="s">
        <v>49</v>
      </c>
    </row>
    <row r="639" spans="1:23" hidden="1" x14ac:dyDescent="0.25">
      <c r="A639" s="25">
        <v>135894</v>
      </c>
      <c r="B639" s="25" t="s">
        <v>95</v>
      </c>
      <c r="C639" s="25" t="s">
        <v>43</v>
      </c>
      <c r="D639" s="25" t="s">
        <v>96</v>
      </c>
      <c r="E639" s="24">
        <v>43882</v>
      </c>
      <c r="F639" s="25" t="s">
        <v>56</v>
      </c>
      <c r="G639" s="25" t="s">
        <v>50</v>
      </c>
      <c r="H639" s="24">
        <v>44957</v>
      </c>
      <c r="I639" s="101">
        <v>0.29214120370370372</v>
      </c>
      <c r="J639" s="24">
        <v>44957</v>
      </c>
      <c r="K639" s="101">
        <v>0.3135532407407407</v>
      </c>
      <c r="L639" s="25">
        <v>1850</v>
      </c>
      <c r="M639" s="26">
        <f>Causas[[#This Row],[parada_duracion]]/60</f>
        <v>30.833333333333332</v>
      </c>
      <c r="N639" s="19" t="s">
        <v>379</v>
      </c>
      <c r="O639" s="16" t="s">
        <v>72</v>
      </c>
      <c r="P639" s="16">
        <f>WEEKNUM(Causas[[#This Row],[resolucion_fecha]],16)</f>
        <v>5</v>
      </c>
      <c r="Q639" s="16" t="str">
        <f>TEXT(Causas[[#This Row],[resolucion_fecha]],"MMMM")</f>
        <v>enero</v>
      </c>
      <c r="R639" s="16" t="str">
        <f t="shared" si="9"/>
        <v>M</v>
      </c>
      <c r="S639" s="16"/>
      <c r="T639" s="16" t="s">
        <v>73</v>
      </c>
      <c r="U639" s="16"/>
      <c r="V639" s="16"/>
      <c r="W639" s="16"/>
    </row>
    <row r="640" spans="1:23" hidden="1" x14ac:dyDescent="0.25">
      <c r="A640" s="25">
        <v>135908</v>
      </c>
      <c r="B640" s="25" t="s">
        <v>42</v>
      </c>
      <c r="C640" s="25" t="s">
        <v>43</v>
      </c>
      <c r="D640" s="25" t="s">
        <v>44</v>
      </c>
      <c r="E640" s="24">
        <v>43405</v>
      </c>
      <c r="F640" s="25" t="s">
        <v>45</v>
      </c>
      <c r="G640" s="25" t="s">
        <v>46</v>
      </c>
      <c r="H640" s="24">
        <v>44957</v>
      </c>
      <c r="I640" s="101">
        <v>0.32339120370370372</v>
      </c>
      <c r="J640" s="24">
        <v>44957</v>
      </c>
      <c r="K640" s="101">
        <v>0.35791666666666666</v>
      </c>
      <c r="L640" s="25">
        <v>2983</v>
      </c>
      <c r="M640" s="26">
        <f>Causas[[#This Row],[parada_duracion]]/60</f>
        <v>49.716666666666669</v>
      </c>
      <c r="N640" s="19" t="s">
        <v>380</v>
      </c>
      <c r="O640" s="16" t="s">
        <v>52</v>
      </c>
      <c r="P640" s="16">
        <f>WEEKNUM(Causas[[#This Row],[resolucion_fecha]],16)</f>
        <v>5</v>
      </c>
      <c r="Q640" s="16" t="str">
        <f>TEXT(Causas[[#This Row],[resolucion_fecha]],"MMMM")</f>
        <v>enero</v>
      </c>
      <c r="R640" s="16" t="str">
        <f t="shared" si="9"/>
        <v>M</v>
      </c>
      <c r="S640" s="16"/>
      <c r="T640" s="99" t="s">
        <v>53</v>
      </c>
      <c r="U640" s="16"/>
      <c r="V640" s="16"/>
      <c r="W640" s="16"/>
    </row>
    <row r="641" spans="1:23" hidden="1" x14ac:dyDescent="0.25">
      <c r="A641" s="25">
        <v>135917</v>
      </c>
      <c r="B641" s="25" t="s">
        <v>42</v>
      </c>
      <c r="C641" s="25" t="s">
        <v>43</v>
      </c>
      <c r="D641" s="25" t="s">
        <v>59</v>
      </c>
      <c r="E641" s="24">
        <v>44231</v>
      </c>
      <c r="F641" s="25" t="s">
        <v>60</v>
      </c>
      <c r="G641" s="25" t="s">
        <v>50</v>
      </c>
      <c r="H641" s="24">
        <v>44957</v>
      </c>
      <c r="I641" s="101">
        <v>0.33574074074074073</v>
      </c>
      <c r="J641" s="24">
        <v>44957</v>
      </c>
      <c r="K641" s="101">
        <v>0.34108796296296301</v>
      </c>
      <c r="L641" s="25">
        <v>462</v>
      </c>
      <c r="M641" s="26">
        <f>Causas[[#This Row],[parada_duracion]]/60</f>
        <v>7.7</v>
      </c>
      <c r="N641" s="18" t="s">
        <v>47</v>
      </c>
      <c r="O641" s="19" t="s">
        <v>47</v>
      </c>
      <c r="P641" s="16">
        <f>WEEKNUM(Causas[[#This Row],[resolucion_fecha]],16)</f>
        <v>5</v>
      </c>
      <c r="Q641" s="16" t="str">
        <f>TEXT(Causas[[#This Row],[resolucion_fecha]],"MMMM")</f>
        <v>enero</v>
      </c>
      <c r="R641" s="16" t="str">
        <f t="shared" si="9"/>
        <v>M</v>
      </c>
      <c r="S641" s="16"/>
      <c r="T641" s="18" t="s">
        <v>47</v>
      </c>
      <c r="U641" s="16"/>
      <c r="V641" s="16"/>
      <c r="W641" s="16"/>
    </row>
    <row r="642" spans="1:23" hidden="1" x14ac:dyDescent="0.25">
      <c r="A642" s="25">
        <v>135923</v>
      </c>
      <c r="B642" s="25" t="s">
        <v>42</v>
      </c>
      <c r="C642" s="25" t="s">
        <v>43</v>
      </c>
      <c r="D642" s="25" t="s">
        <v>44</v>
      </c>
      <c r="E642" s="24">
        <v>43405</v>
      </c>
      <c r="F642" s="25" t="s">
        <v>45</v>
      </c>
      <c r="G642" s="25" t="s">
        <v>46</v>
      </c>
      <c r="H642" s="24">
        <v>44957</v>
      </c>
      <c r="I642" s="101">
        <v>0.3590740740740741</v>
      </c>
      <c r="J642" s="24">
        <v>44957</v>
      </c>
      <c r="K642" s="101">
        <v>0.36031250000000004</v>
      </c>
      <c r="L642" s="25">
        <v>107</v>
      </c>
      <c r="M642" s="26">
        <f>Causas[[#This Row],[parada_duracion]]/60</f>
        <v>1.7833333333333334</v>
      </c>
      <c r="N642" s="18" t="s">
        <v>47</v>
      </c>
      <c r="O642" s="19" t="s">
        <v>47</v>
      </c>
      <c r="P642" s="16">
        <f>WEEKNUM(Causas[[#This Row],[resolucion_fecha]],16)</f>
        <v>5</v>
      </c>
      <c r="Q642" s="16" t="str">
        <f>TEXT(Causas[[#This Row],[resolucion_fecha]],"MMMM")</f>
        <v>enero</v>
      </c>
      <c r="R642" s="16" t="str">
        <f t="shared" ref="R642:R705" si="10">IF(I642&gt;TIME(22,0,0),"N",IF(I642&lt;TIME(6,0,0),"N",IF(I642&gt;TIME(14,0,0),"T",IF(I642&gt;=TIME(6,0,0),"M","-"))))</f>
        <v>M</v>
      </c>
      <c r="S642" s="16"/>
      <c r="T642" s="18" t="s">
        <v>47</v>
      </c>
      <c r="U642" s="16"/>
      <c r="V642" s="16"/>
      <c r="W642" s="16"/>
    </row>
    <row r="643" spans="1:23" hidden="1" x14ac:dyDescent="0.25">
      <c r="A643" s="25">
        <v>135925</v>
      </c>
      <c r="B643" s="25" t="s">
        <v>129</v>
      </c>
      <c r="C643" s="25" t="s">
        <v>43</v>
      </c>
      <c r="D643" s="25" t="s">
        <v>96</v>
      </c>
      <c r="E643" s="24">
        <v>43405</v>
      </c>
      <c r="F643" s="25" t="s">
        <v>45</v>
      </c>
      <c r="G643" s="25" t="s">
        <v>50</v>
      </c>
      <c r="H643" s="24">
        <v>44957</v>
      </c>
      <c r="I643" s="101">
        <v>0.36060185185185184</v>
      </c>
      <c r="J643" s="24">
        <v>44957</v>
      </c>
      <c r="K643" s="101">
        <v>0.36854166666666671</v>
      </c>
      <c r="L643" s="25">
        <v>686</v>
      </c>
      <c r="M643" s="26">
        <f>Causas[[#This Row],[parada_duracion]]/60</f>
        <v>11.433333333333334</v>
      </c>
      <c r="N643" s="19" t="s">
        <v>379</v>
      </c>
      <c r="O643" s="16" t="s">
        <v>52</v>
      </c>
      <c r="P643" s="16">
        <f>WEEKNUM(Causas[[#This Row],[resolucion_fecha]],16)</f>
        <v>5</v>
      </c>
      <c r="Q643" s="16" t="str">
        <f>TEXT(Causas[[#This Row],[resolucion_fecha]],"MMMM")</f>
        <v>enero</v>
      </c>
      <c r="R643" s="16" t="str">
        <f t="shared" si="10"/>
        <v>M</v>
      </c>
      <c r="S643" s="16"/>
      <c r="T643" s="16" t="s">
        <v>53</v>
      </c>
      <c r="U643" s="16"/>
      <c r="V643" s="16"/>
      <c r="W643" s="16"/>
    </row>
    <row r="644" spans="1:23" hidden="1" x14ac:dyDescent="0.25">
      <c r="A644" s="25">
        <v>135928</v>
      </c>
      <c r="B644" s="25" t="s">
        <v>42</v>
      </c>
      <c r="C644" s="25" t="s">
        <v>43</v>
      </c>
      <c r="D644" s="25" t="s">
        <v>161</v>
      </c>
      <c r="E644" s="24">
        <v>43405</v>
      </c>
      <c r="F644" s="25" t="s">
        <v>45</v>
      </c>
      <c r="G644" s="25" t="s">
        <v>46</v>
      </c>
      <c r="H644" s="24">
        <v>44957</v>
      </c>
      <c r="I644" s="101">
        <v>0.36906250000000002</v>
      </c>
      <c r="J644" s="24">
        <v>44957</v>
      </c>
      <c r="K644" s="101">
        <v>0.43789351851851849</v>
      </c>
      <c r="L644" s="25">
        <v>5947</v>
      </c>
      <c r="M644" s="26">
        <f>Causas[[#This Row],[parada_duracion]]/60</f>
        <v>99.11666666666666</v>
      </c>
      <c r="N644" s="19" t="s">
        <v>49</v>
      </c>
      <c r="O644" s="16" t="s">
        <v>49</v>
      </c>
      <c r="P644" s="16">
        <f>WEEKNUM(Causas[[#This Row],[resolucion_fecha]],16)</f>
        <v>5</v>
      </c>
      <c r="Q644" s="16" t="str">
        <f>TEXT(Causas[[#This Row],[resolucion_fecha]],"MMMM")</f>
        <v>enero</v>
      </c>
      <c r="R644" s="16" t="str">
        <f t="shared" si="10"/>
        <v>M</v>
      </c>
      <c r="S644" s="16" t="s">
        <v>49</v>
      </c>
      <c r="T644" s="16" t="s">
        <v>49</v>
      </c>
      <c r="U644" s="16" t="s">
        <v>49</v>
      </c>
      <c r="V644" s="16" t="s">
        <v>49</v>
      </c>
      <c r="W644" s="16" t="s">
        <v>49</v>
      </c>
    </row>
    <row r="645" spans="1:23" hidden="1" x14ac:dyDescent="0.25">
      <c r="A645" s="96">
        <v>135933</v>
      </c>
      <c r="B645" s="96" t="s">
        <v>101</v>
      </c>
      <c r="C645" s="96" t="s">
        <v>43</v>
      </c>
      <c r="D645" s="96" t="s">
        <v>105</v>
      </c>
      <c r="E645" s="97">
        <v>43405</v>
      </c>
      <c r="F645" s="96" t="s">
        <v>45</v>
      </c>
      <c r="G645" s="96" t="s">
        <v>50</v>
      </c>
      <c r="H645" s="97">
        <v>44957</v>
      </c>
      <c r="I645" s="23">
        <v>0.3933680555555556</v>
      </c>
      <c r="J645" s="97">
        <v>44957</v>
      </c>
      <c r="K645" s="23">
        <v>0.40128472222222222</v>
      </c>
      <c r="L645" s="96">
        <v>684</v>
      </c>
      <c r="M645" s="98">
        <f>Causas[[#This Row],[parada_duracion]]/60</f>
        <v>11.4</v>
      </c>
      <c r="N645" s="18" t="s">
        <v>9</v>
      </c>
      <c r="O645" s="18" t="s">
        <v>9</v>
      </c>
      <c r="P645" s="99">
        <f>WEEKNUM(Causas[[#This Row],[resolucion_fecha]],16)</f>
        <v>5</v>
      </c>
      <c r="Q645" s="99" t="str">
        <f>TEXT(Causas[[#This Row],[resolucion_fecha]],"MMMM")</f>
        <v>enero</v>
      </c>
      <c r="R645" s="99" t="str">
        <f t="shared" si="10"/>
        <v>M</v>
      </c>
      <c r="S645" s="99" t="s">
        <v>9</v>
      </c>
      <c r="T645" s="99" t="s">
        <v>9</v>
      </c>
      <c r="U645" s="99" t="s">
        <v>9</v>
      </c>
      <c r="V645" s="99" t="s">
        <v>9</v>
      </c>
      <c r="W645" s="99" t="s">
        <v>9</v>
      </c>
    </row>
    <row r="646" spans="1:23" x14ac:dyDescent="0.25">
      <c r="A646" s="25">
        <v>135934</v>
      </c>
      <c r="B646" s="25" t="s">
        <v>286</v>
      </c>
      <c r="C646" s="25" t="s">
        <v>43</v>
      </c>
      <c r="D646" s="25" t="s">
        <v>67</v>
      </c>
      <c r="E646" s="24">
        <v>43746</v>
      </c>
      <c r="F646" s="25" t="s">
        <v>56</v>
      </c>
      <c r="G646" s="25" t="s">
        <v>46</v>
      </c>
      <c r="H646" s="24">
        <v>44957</v>
      </c>
      <c r="I646" s="101">
        <v>0.39939814814814811</v>
      </c>
      <c r="J646" s="24">
        <v>44957</v>
      </c>
      <c r="K646" s="101">
        <v>0.42010416666666667</v>
      </c>
      <c r="L646" s="25">
        <v>1789</v>
      </c>
      <c r="M646" s="26">
        <f>Causas[[#This Row],[parada_duracion]]/60</f>
        <v>29.816666666666666</v>
      </c>
      <c r="N646" s="19" t="s">
        <v>49</v>
      </c>
      <c r="O646" s="16" t="s">
        <v>52</v>
      </c>
      <c r="P646" s="16">
        <f>WEEKNUM(Causas[[#This Row],[resolucion_fecha]],16)</f>
        <v>5</v>
      </c>
      <c r="Q646" s="16" t="str">
        <f>TEXT(Causas[[#This Row],[resolucion_fecha]],"MMMM")</f>
        <v>enero</v>
      </c>
      <c r="R646" s="16" t="str">
        <f t="shared" si="10"/>
        <v>M</v>
      </c>
      <c r="S646" s="16"/>
      <c r="T646" s="99" t="s">
        <v>53</v>
      </c>
      <c r="U646" s="100"/>
      <c r="V646" s="16"/>
      <c r="W646" s="16"/>
    </row>
    <row r="647" spans="1:23" hidden="1" x14ac:dyDescent="0.25">
      <c r="A647" s="25">
        <v>135938</v>
      </c>
      <c r="B647" s="25" t="s">
        <v>129</v>
      </c>
      <c r="C647" s="25" t="s">
        <v>43</v>
      </c>
      <c r="D647" s="25" t="s">
        <v>105</v>
      </c>
      <c r="E647" s="24">
        <v>43405</v>
      </c>
      <c r="F647" s="25" t="s">
        <v>45</v>
      </c>
      <c r="G647" s="25" t="s">
        <v>50</v>
      </c>
      <c r="H647" s="24">
        <v>44957</v>
      </c>
      <c r="I647" s="101">
        <v>0.40516203703703701</v>
      </c>
      <c r="J647" s="24">
        <v>44957</v>
      </c>
      <c r="K647" s="101">
        <v>0.41663194444444446</v>
      </c>
      <c r="L647" s="25">
        <v>991</v>
      </c>
      <c r="M647" s="26">
        <f>Causas[[#This Row],[parada_duracion]]/60</f>
        <v>16.516666666666666</v>
      </c>
      <c r="N647" s="19" t="s">
        <v>381</v>
      </c>
      <c r="O647" s="16" t="s">
        <v>72</v>
      </c>
      <c r="P647" s="16">
        <f>WEEKNUM(Causas[[#This Row],[resolucion_fecha]],16)</f>
        <v>5</v>
      </c>
      <c r="Q647" s="16" t="str">
        <f>TEXT(Causas[[#This Row],[resolucion_fecha]],"MMMM")</f>
        <v>enero</v>
      </c>
      <c r="R647" s="16" t="str">
        <f t="shared" si="10"/>
        <v>M</v>
      </c>
      <c r="S647" s="16"/>
      <c r="T647" s="16" t="s">
        <v>73</v>
      </c>
      <c r="U647" s="16"/>
      <c r="V647" s="16"/>
      <c r="W647" s="16"/>
    </row>
    <row r="648" spans="1:23" hidden="1" x14ac:dyDescent="0.25">
      <c r="A648" s="25">
        <v>135941</v>
      </c>
      <c r="B648" s="25" t="s">
        <v>63</v>
      </c>
      <c r="C648" s="25" t="s">
        <v>43</v>
      </c>
      <c r="D648" s="25" t="s">
        <v>68</v>
      </c>
      <c r="E648" s="24">
        <v>44942</v>
      </c>
      <c r="F648" s="25" t="s">
        <v>124</v>
      </c>
      <c r="G648" s="25" t="s">
        <v>50</v>
      </c>
      <c r="H648" s="24">
        <v>44957</v>
      </c>
      <c r="I648" s="101">
        <v>0.42318287037037039</v>
      </c>
      <c r="J648" s="24">
        <v>44957</v>
      </c>
      <c r="K648" s="101">
        <v>0.44512731481481477</v>
      </c>
      <c r="L648" s="25">
        <v>1896</v>
      </c>
      <c r="M648" s="26">
        <f>Causas[[#This Row],[parada_duracion]]/60</f>
        <v>31.6</v>
      </c>
      <c r="N648" s="19" t="s">
        <v>382</v>
      </c>
      <c r="O648" s="16" t="s">
        <v>52</v>
      </c>
      <c r="P648" s="16">
        <f>WEEKNUM(Causas[[#This Row],[resolucion_fecha]],16)</f>
        <v>5</v>
      </c>
      <c r="Q648" s="16" t="str">
        <f>TEXT(Causas[[#This Row],[resolucion_fecha]],"MMMM")</f>
        <v>enero</v>
      </c>
      <c r="R648" s="16" t="str">
        <f t="shared" si="10"/>
        <v>M</v>
      </c>
      <c r="S648" s="16"/>
      <c r="T648" s="99" t="s">
        <v>53</v>
      </c>
      <c r="U648" s="16"/>
      <c r="V648" s="16"/>
      <c r="W648" s="16"/>
    </row>
    <row r="649" spans="1:23" hidden="1" x14ac:dyDescent="0.25">
      <c r="A649" s="96">
        <v>135944</v>
      </c>
      <c r="B649" s="96" t="s">
        <v>42</v>
      </c>
      <c r="C649" s="96" t="s">
        <v>43</v>
      </c>
      <c r="D649" s="96" t="s">
        <v>76</v>
      </c>
      <c r="E649" s="97">
        <v>43405</v>
      </c>
      <c r="F649" s="96" t="s">
        <v>45</v>
      </c>
      <c r="G649" s="96" t="s">
        <v>46</v>
      </c>
      <c r="H649" s="97">
        <v>44957</v>
      </c>
      <c r="I649" s="23">
        <v>0.43252314814814818</v>
      </c>
      <c r="J649" s="97">
        <v>44957</v>
      </c>
      <c r="K649" s="23">
        <v>0.43520833333333336</v>
      </c>
      <c r="L649" s="96">
        <v>232</v>
      </c>
      <c r="M649" s="98">
        <f>Causas[[#This Row],[parada_duracion]]/60</f>
        <v>3.8666666666666667</v>
      </c>
      <c r="N649" s="18" t="s">
        <v>47</v>
      </c>
      <c r="O649" s="19" t="s">
        <v>47</v>
      </c>
      <c r="P649" s="99">
        <f>WEEKNUM(Causas[[#This Row],[resolucion_fecha]],16)</f>
        <v>5</v>
      </c>
      <c r="Q649" s="99" t="str">
        <f>TEXT(Causas[[#This Row],[resolucion_fecha]],"MMMM")</f>
        <v>enero</v>
      </c>
      <c r="R649" s="99" t="str">
        <f t="shared" si="10"/>
        <v>M</v>
      </c>
      <c r="S649" s="99"/>
      <c r="T649" s="18" t="s">
        <v>47</v>
      </c>
      <c r="U649" s="16"/>
      <c r="V649" s="99"/>
      <c r="W649" s="99"/>
    </row>
    <row r="650" spans="1:23" x14ac:dyDescent="0.25">
      <c r="A650" s="25">
        <v>135945</v>
      </c>
      <c r="B650" s="25" t="s">
        <v>42</v>
      </c>
      <c r="C650" s="25" t="s">
        <v>43</v>
      </c>
      <c r="D650" s="25" t="s">
        <v>67</v>
      </c>
      <c r="E650" s="24">
        <v>43405</v>
      </c>
      <c r="F650" s="25" t="s">
        <v>45</v>
      </c>
      <c r="G650" s="25" t="s">
        <v>50</v>
      </c>
      <c r="H650" s="24">
        <v>44957</v>
      </c>
      <c r="I650" s="101">
        <v>0.43876157407407407</v>
      </c>
      <c r="J650" s="24">
        <v>44957</v>
      </c>
      <c r="K650" s="101">
        <v>0.44813657407407409</v>
      </c>
      <c r="L650" s="25">
        <v>810</v>
      </c>
      <c r="M650" s="26">
        <f>Causas[[#This Row],[parada_duracion]]/60</f>
        <v>13.5</v>
      </c>
      <c r="N650" s="19" t="s">
        <v>383</v>
      </c>
      <c r="O650" s="16" t="s">
        <v>52</v>
      </c>
      <c r="P650" s="16">
        <f>WEEKNUM(Causas[[#This Row],[resolucion_fecha]],16)</f>
        <v>5</v>
      </c>
      <c r="Q650" s="16" t="str">
        <f>TEXT(Causas[[#This Row],[resolucion_fecha]],"MMMM")</f>
        <v>enero</v>
      </c>
      <c r="R650" s="16" t="str">
        <f t="shared" si="10"/>
        <v>M</v>
      </c>
      <c r="S650" s="16"/>
      <c r="T650" s="16" t="s">
        <v>53</v>
      </c>
      <c r="U650" s="100"/>
      <c r="V650" s="16"/>
      <c r="W650" s="16"/>
    </row>
    <row r="651" spans="1:23" hidden="1" x14ac:dyDescent="0.25">
      <c r="A651" s="25">
        <v>135949</v>
      </c>
      <c r="B651" s="25" t="s">
        <v>66</v>
      </c>
      <c r="C651" s="25" t="s">
        <v>43</v>
      </c>
      <c r="D651" s="25" t="s">
        <v>48</v>
      </c>
      <c r="E651" s="24">
        <v>43405</v>
      </c>
      <c r="F651" s="25" t="s">
        <v>45</v>
      </c>
      <c r="G651" s="25" t="s">
        <v>46</v>
      </c>
      <c r="H651" s="24">
        <v>44957</v>
      </c>
      <c r="I651" s="101">
        <v>0.49478009259259265</v>
      </c>
      <c r="J651" s="24">
        <v>44957</v>
      </c>
      <c r="K651" s="101">
        <v>0.50731481481481489</v>
      </c>
      <c r="L651" s="25">
        <v>1083</v>
      </c>
      <c r="M651" s="26">
        <f>Causas[[#This Row],[parada_duracion]]/60</f>
        <v>18.05</v>
      </c>
      <c r="N651" s="19" t="s">
        <v>49</v>
      </c>
      <c r="O651" s="16" t="s">
        <v>49</v>
      </c>
      <c r="P651" s="16">
        <f>WEEKNUM(Causas[[#This Row],[resolucion_fecha]],16)</f>
        <v>5</v>
      </c>
      <c r="Q651" s="16" t="str">
        <f>TEXT(Causas[[#This Row],[resolucion_fecha]],"MMMM")</f>
        <v>enero</v>
      </c>
      <c r="R651" s="16" t="str">
        <f t="shared" si="10"/>
        <v>M</v>
      </c>
      <c r="S651" s="16" t="s">
        <v>49</v>
      </c>
      <c r="T651" s="16" t="s">
        <v>49</v>
      </c>
      <c r="U651" s="16" t="s">
        <v>49</v>
      </c>
      <c r="V651" s="16" t="s">
        <v>49</v>
      </c>
      <c r="W651" s="16" t="s">
        <v>49</v>
      </c>
    </row>
    <row r="652" spans="1:23" ht="17.25" hidden="1" customHeight="1" x14ac:dyDescent="0.25">
      <c r="A652" s="25">
        <v>135953</v>
      </c>
      <c r="B652" s="25" t="s">
        <v>130</v>
      </c>
      <c r="C652" s="25" t="s">
        <v>43</v>
      </c>
      <c r="D652" s="25" t="s">
        <v>55</v>
      </c>
      <c r="E652" s="24">
        <v>43405</v>
      </c>
      <c r="F652" s="25" t="s">
        <v>45</v>
      </c>
      <c r="G652" s="25" t="s">
        <v>46</v>
      </c>
      <c r="H652" s="24">
        <v>44957</v>
      </c>
      <c r="I652" s="101">
        <v>0.52935185185185185</v>
      </c>
      <c r="J652" s="24">
        <v>44957</v>
      </c>
      <c r="K652" s="101">
        <v>0.58746527777777779</v>
      </c>
      <c r="L652" s="25">
        <v>5021</v>
      </c>
      <c r="M652" s="26">
        <f>Causas[[#This Row],[parada_duracion]]/60</f>
        <v>83.683333333333337</v>
      </c>
      <c r="N652" s="19" t="s">
        <v>62</v>
      </c>
      <c r="O652" s="16" t="s">
        <v>52</v>
      </c>
      <c r="P652" s="16">
        <f>WEEKNUM(Causas[[#This Row],[resolucion_fecha]],16)</f>
        <v>5</v>
      </c>
      <c r="Q652" s="16" t="str">
        <f>TEXT(Causas[[#This Row],[resolucion_fecha]],"MMMM")</f>
        <v>enero</v>
      </c>
      <c r="R652" s="16" t="str">
        <f t="shared" si="10"/>
        <v>M</v>
      </c>
      <c r="S652" s="16"/>
      <c r="T652" s="16" t="s">
        <v>53</v>
      </c>
      <c r="U652" s="16"/>
      <c r="V652" s="16"/>
      <c r="W652" s="16"/>
    </row>
    <row r="653" spans="1:23" ht="30" hidden="1" x14ac:dyDescent="0.25">
      <c r="A653" s="25">
        <v>135960</v>
      </c>
      <c r="B653" s="25" t="s">
        <v>58</v>
      </c>
      <c r="C653" s="25" t="s">
        <v>43</v>
      </c>
      <c r="D653" s="25" t="s">
        <v>324</v>
      </c>
      <c r="E653" s="24">
        <v>44475</v>
      </c>
      <c r="F653" s="25" t="s">
        <v>325</v>
      </c>
      <c r="G653" s="25" t="s">
        <v>46</v>
      </c>
      <c r="H653" s="24">
        <v>44957</v>
      </c>
      <c r="I653" s="101">
        <v>0.5940509259259259</v>
      </c>
      <c r="J653" s="24">
        <v>44957</v>
      </c>
      <c r="K653" s="101">
        <v>0.78403935185185192</v>
      </c>
      <c r="L653" s="25">
        <v>16415</v>
      </c>
      <c r="M653" s="26">
        <f>Causas[[#This Row],[parada_duracion]]/60</f>
        <v>273.58333333333331</v>
      </c>
      <c r="N653" s="19" t="s">
        <v>384</v>
      </c>
      <c r="O653" s="16" t="s">
        <v>72</v>
      </c>
      <c r="P653" s="16">
        <f>WEEKNUM(Causas[[#This Row],[resolucion_fecha]],16)</f>
        <v>5</v>
      </c>
      <c r="Q653" s="16" t="str">
        <f>TEXT(Causas[[#This Row],[resolucion_fecha]],"MMMM")</f>
        <v>enero</v>
      </c>
      <c r="R653" s="16" t="str">
        <f t="shared" si="10"/>
        <v>T</v>
      </c>
      <c r="S653" s="16"/>
      <c r="T653" s="16" t="s">
        <v>73</v>
      </c>
      <c r="U653" s="16"/>
      <c r="V653" s="16"/>
      <c r="W653" s="16"/>
    </row>
    <row r="654" spans="1:23" hidden="1" x14ac:dyDescent="0.25">
      <c r="A654" s="25">
        <v>135962</v>
      </c>
      <c r="B654" s="25" t="s">
        <v>54</v>
      </c>
      <c r="C654" s="25" t="s">
        <v>43</v>
      </c>
      <c r="D654" s="25" t="s">
        <v>55</v>
      </c>
      <c r="E654" s="24">
        <v>44120</v>
      </c>
      <c r="F654" s="25" t="s">
        <v>56</v>
      </c>
      <c r="G654" s="25" t="s">
        <v>50</v>
      </c>
      <c r="H654" s="24">
        <v>44957</v>
      </c>
      <c r="I654" s="101">
        <v>0.59620370370370368</v>
      </c>
      <c r="J654" s="24">
        <v>44957</v>
      </c>
      <c r="K654" s="101">
        <v>0.61016203703703698</v>
      </c>
      <c r="L654" s="25">
        <v>1206</v>
      </c>
      <c r="M654" s="26">
        <f>Causas[[#This Row],[parada_duracion]]/60</f>
        <v>20.100000000000001</v>
      </c>
      <c r="N654" s="19" t="s">
        <v>62</v>
      </c>
      <c r="O654" s="16" t="s">
        <v>52</v>
      </c>
      <c r="P654" s="16">
        <f>WEEKNUM(Causas[[#This Row],[resolucion_fecha]],16)</f>
        <v>5</v>
      </c>
      <c r="Q654" s="16" t="str">
        <f>TEXT(Causas[[#This Row],[resolucion_fecha]],"MMMM")</f>
        <v>enero</v>
      </c>
      <c r="R654" s="16" t="str">
        <f t="shared" si="10"/>
        <v>T</v>
      </c>
      <c r="S654" s="16"/>
      <c r="T654" s="16" t="s">
        <v>53</v>
      </c>
      <c r="U654" s="16"/>
      <c r="V654" s="16"/>
      <c r="W654" s="16"/>
    </row>
    <row r="655" spans="1:23" ht="30.75" hidden="1" customHeight="1" x14ac:dyDescent="0.25">
      <c r="A655" s="96">
        <v>135966</v>
      </c>
      <c r="B655" s="96" t="s">
        <v>130</v>
      </c>
      <c r="C655" s="96" t="s">
        <v>43</v>
      </c>
      <c r="D655" s="96" t="s">
        <v>55</v>
      </c>
      <c r="E655" s="97">
        <v>43405</v>
      </c>
      <c r="F655" s="96" t="s">
        <v>45</v>
      </c>
      <c r="G655" s="96" t="s">
        <v>50</v>
      </c>
      <c r="H655" s="97">
        <v>44957</v>
      </c>
      <c r="I655" s="23">
        <v>0.61024305555555558</v>
      </c>
      <c r="J655" s="97">
        <v>44957</v>
      </c>
      <c r="K655" s="23">
        <v>0.62200231481481483</v>
      </c>
      <c r="L655" s="96">
        <v>1016</v>
      </c>
      <c r="M655" s="98">
        <f>Causas[[#This Row],[parada_duracion]]/60</f>
        <v>16.933333333333334</v>
      </c>
      <c r="N655" s="18" t="s">
        <v>260</v>
      </c>
      <c r="O655" s="16" t="s">
        <v>52</v>
      </c>
      <c r="P655" s="99">
        <f>WEEKNUM(Causas[[#This Row],[resolucion_fecha]],16)</f>
        <v>5</v>
      </c>
      <c r="Q655" s="99" t="str">
        <f>TEXT(Causas[[#This Row],[resolucion_fecha]],"MMMM")</f>
        <v>enero</v>
      </c>
      <c r="R655" s="99" t="str">
        <f t="shared" si="10"/>
        <v>T</v>
      </c>
      <c r="S655" s="99"/>
      <c r="T655" s="16" t="s">
        <v>53</v>
      </c>
      <c r="U655" s="16"/>
      <c r="V655" s="99"/>
      <c r="W655" s="99"/>
    </row>
    <row r="656" spans="1:23" ht="34.5" hidden="1" customHeight="1" x14ac:dyDescent="0.25">
      <c r="A656" s="96">
        <v>135967</v>
      </c>
      <c r="B656" s="96" t="s">
        <v>61</v>
      </c>
      <c r="C656" s="96" t="s">
        <v>43</v>
      </c>
      <c r="D656" s="96" t="s">
        <v>82</v>
      </c>
      <c r="E656" s="97">
        <v>43405</v>
      </c>
      <c r="F656" s="96" t="s">
        <v>45</v>
      </c>
      <c r="G656" s="96" t="s">
        <v>46</v>
      </c>
      <c r="H656" s="97">
        <v>44957</v>
      </c>
      <c r="I656" s="23">
        <v>0.62062499999999998</v>
      </c>
      <c r="J656" s="97">
        <v>44957</v>
      </c>
      <c r="K656" s="23">
        <v>0.6384953703703703</v>
      </c>
      <c r="L656" s="96">
        <v>1544</v>
      </c>
      <c r="M656" s="98">
        <f>Causas[[#This Row],[parada_duracion]]/60</f>
        <v>25.733333333333334</v>
      </c>
      <c r="N656" s="18" t="s">
        <v>385</v>
      </c>
      <c r="O656" s="99" t="s">
        <v>52</v>
      </c>
      <c r="P656" s="99">
        <f>WEEKNUM(Causas[[#This Row],[resolucion_fecha]],16)</f>
        <v>5</v>
      </c>
      <c r="Q656" s="99" t="str">
        <f>TEXT(Causas[[#This Row],[resolucion_fecha]],"MMMM")</f>
        <v>enero</v>
      </c>
      <c r="R656" s="99" t="str">
        <f t="shared" si="10"/>
        <v>T</v>
      </c>
      <c r="S656" s="99"/>
      <c r="T656" s="99" t="s">
        <v>53</v>
      </c>
      <c r="U656" s="100"/>
      <c r="V656" s="99"/>
      <c r="W656" s="99"/>
    </row>
    <row r="657" spans="1:23" ht="31.5" customHeight="1" x14ac:dyDescent="0.25">
      <c r="A657" s="25">
        <v>135968</v>
      </c>
      <c r="B657" s="25" t="s">
        <v>42</v>
      </c>
      <c r="C657" s="25" t="s">
        <v>43</v>
      </c>
      <c r="D657" s="25" t="s">
        <v>67</v>
      </c>
      <c r="E657" s="24">
        <v>43405</v>
      </c>
      <c r="F657" s="25" t="s">
        <v>45</v>
      </c>
      <c r="G657" s="25" t="s">
        <v>50</v>
      </c>
      <c r="H657" s="24">
        <v>44957</v>
      </c>
      <c r="I657" s="101">
        <v>0.63074074074074071</v>
      </c>
      <c r="J657" s="24">
        <v>44957</v>
      </c>
      <c r="K657" s="101">
        <v>0.63471064814814815</v>
      </c>
      <c r="L657" s="25">
        <v>343</v>
      </c>
      <c r="M657" s="26">
        <f>Causas[[#This Row],[parada_duracion]]/60</f>
        <v>5.7166666666666668</v>
      </c>
      <c r="N657" s="18" t="s">
        <v>47</v>
      </c>
      <c r="O657" s="19" t="s">
        <v>47</v>
      </c>
      <c r="P657" s="16">
        <f>WEEKNUM(Causas[[#This Row],[resolucion_fecha]],16)</f>
        <v>5</v>
      </c>
      <c r="Q657" s="16" t="str">
        <f>TEXT(Causas[[#This Row],[resolucion_fecha]],"MMMM")</f>
        <v>enero</v>
      </c>
      <c r="R657" s="16" t="str">
        <f t="shared" si="10"/>
        <v>T</v>
      </c>
      <c r="S657" s="16"/>
      <c r="T657" s="18" t="s">
        <v>47</v>
      </c>
      <c r="U657" s="100"/>
      <c r="V657" s="16"/>
      <c r="W657" s="16"/>
    </row>
    <row r="658" spans="1:23" hidden="1" x14ac:dyDescent="0.25">
      <c r="A658" s="25">
        <v>135970</v>
      </c>
      <c r="B658" s="25" t="s">
        <v>79</v>
      </c>
      <c r="C658" s="25" t="s">
        <v>43</v>
      </c>
      <c r="D658" s="25" t="s">
        <v>59</v>
      </c>
      <c r="E658" s="24">
        <v>44231</v>
      </c>
      <c r="F658" s="25" t="s">
        <v>60</v>
      </c>
      <c r="G658" s="25" t="s">
        <v>46</v>
      </c>
      <c r="H658" s="24">
        <v>44957</v>
      </c>
      <c r="I658" s="101">
        <v>0.63892361111111107</v>
      </c>
      <c r="J658" s="24">
        <v>44957</v>
      </c>
      <c r="K658" s="101">
        <v>0.65461805555555552</v>
      </c>
      <c r="L658" s="25">
        <v>1356</v>
      </c>
      <c r="M658" s="26">
        <f>Causas[[#This Row],[parada_duracion]]/60</f>
        <v>22.6</v>
      </c>
      <c r="N658" s="19" t="s">
        <v>386</v>
      </c>
      <c r="O658" s="16" t="s">
        <v>72</v>
      </c>
      <c r="P658" s="16">
        <f>WEEKNUM(Causas[[#This Row],[resolucion_fecha]],16)</f>
        <v>5</v>
      </c>
      <c r="Q658" s="16" t="str">
        <f>TEXT(Causas[[#This Row],[resolucion_fecha]],"MMMM")</f>
        <v>enero</v>
      </c>
      <c r="R658" s="16" t="str">
        <f t="shared" si="10"/>
        <v>T</v>
      </c>
      <c r="S658" s="16"/>
      <c r="T658" s="16" t="s">
        <v>73</v>
      </c>
      <c r="U658" s="16"/>
      <c r="V658" s="16"/>
      <c r="W658" s="16"/>
    </row>
    <row r="659" spans="1:23" hidden="1" x14ac:dyDescent="0.25">
      <c r="A659" s="96">
        <v>135972</v>
      </c>
      <c r="B659" s="96" t="s">
        <v>130</v>
      </c>
      <c r="C659" s="96" t="s">
        <v>43</v>
      </c>
      <c r="D659" s="96" t="s">
        <v>55</v>
      </c>
      <c r="E659" s="97">
        <v>43405</v>
      </c>
      <c r="F659" s="96" t="s">
        <v>45</v>
      </c>
      <c r="G659" s="96" t="s">
        <v>46</v>
      </c>
      <c r="H659" s="97">
        <v>44957</v>
      </c>
      <c r="I659" s="23">
        <v>0.64511574074074074</v>
      </c>
      <c r="J659" s="97">
        <v>44957</v>
      </c>
      <c r="K659" s="23">
        <v>0.6617939814814815</v>
      </c>
      <c r="L659" s="96">
        <v>1441</v>
      </c>
      <c r="M659" s="98">
        <f>Causas[[#This Row],[parada_duracion]]/60</f>
        <v>24.016666666666666</v>
      </c>
      <c r="N659" s="18" t="s">
        <v>387</v>
      </c>
      <c r="O659" s="16" t="s">
        <v>52</v>
      </c>
      <c r="P659" s="99">
        <f>WEEKNUM(Causas[[#This Row],[resolucion_fecha]],16)</f>
        <v>5</v>
      </c>
      <c r="Q659" s="99" t="str">
        <f>TEXT(Causas[[#This Row],[resolucion_fecha]],"MMMM")</f>
        <v>enero</v>
      </c>
      <c r="R659" s="99" t="str">
        <f t="shared" si="10"/>
        <v>T</v>
      </c>
      <c r="S659" s="99"/>
      <c r="T659" s="16" t="s">
        <v>53</v>
      </c>
      <c r="U659" s="16"/>
      <c r="V659" s="99"/>
      <c r="W659" s="99"/>
    </row>
    <row r="660" spans="1:23" x14ac:dyDescent="0.25">
      <c r="A660" s="25">
        <v>135973</v>
      </c>
      <c r="B660" s="25" t="s">
        <v>42</v>
      </c>
      <c r="C660" s="25" t="s">
        <v>43</v>
      </c>
      <c r="D660" s="25" t="s">
        <v>67</v>
      </c>
      <c r="E660" s="24">
        <v>43405</v>
      </c>
      <c r="F660" s="25" t="s">
        <v>45</v>
      </c>
      <c r="G660" s="25" t="s">
        <v>50</v>
      </c>
      <c r="H660" s="24">
        <v>44957</v>
      </c>
      <c r="I660" s="101">
        <v>0.64861111111111114</v>
      </c>
      <c r="J660" s="24">
        <v>44957</v>
      </c>
      <c r="K660" s="101">
        <v>0.66262731481481485</v>
      </c>
      <c r="L660" s="25">
        <v>1211</v>
      </c>
      <c r="M660" s="26">
        <f>Causas[[#This Row],[parada_duracion]]/60</f>
        <v>20.183333333333334</v>
      </c>
      <c r="N660" s="19" t="s">
        <v>388</v>
      </c>
      <c r="O660" s="16" t="s">
        <v>52</v>
      </c>
      <c r="P660" s="16">
        <f>WEEKNUM(Causas[[#This Row],[resolucion_fecha]],16)</f>
        <v>5</v>
      </c>
      <c r="Q660" s="16" t="str">
        <f>TEXT(Causas[[#This Row],[resolucion_fecha]],"MMMM")</f>
        <v>enero</v>
      </c>
      <c r="R660" s="16" t="str">
        <f t="shared" si="10"/>
        <v>T</v>
      </c>
      <c r="S660" s="16"/>
      <c r="T660" s="99" t="s">
        <v>53</v>
      </c>
      <c r="U660" s="100"/>
      <c r="V660" s="16"/>
      <c r="W660" s="16"/>
    </row>
    <row r="661" spans="1:23" hidden="1" x14ac:dyDescent="0.25">
      <c r="A661" s="25">
        <v>135976</v>
      </c>
      <c r="B661" s="25" t="s">
        <v>130</v>
      </c>
      <c r="C661" s="25" t="s">
        <v>43</v>
      </c>
      <c r="D661" s="25" t="s">
        <v>55</v>
      </c>
      <c r="E661" s="24">
        <v>43405</v>
      </c>
      <c r="F661" s="25" t="s">
        <v>45</v>
      </c>
      <c r="G661" s="25" t="s">
        <v>46</v>
      </c>
      <c r="H661" s="24">
        <v>44957</v>
      </c>
      <c r="I661" s="101">
        <v>0.66188657407407414</v>
      </c>
      <c r="J661" s="24">
        <v>44957</v>
      </c>
      <c r="K661" s="101">
        <v>0.66355324074074074</v>
      </c>
      <c r="L661" s="25">
        <v>144</v>
      </c>
      <c r="M661" s="26">
        <f>Causas[[#This Row],[parada_duracion]]/60</f>
        <v>2.4</v>
      </c>
      <c r="N661" s="18" t="s">
        <v>47</v>
      </c>
      <c r="O661" s="19" t="s">
        <v>47</v>
      </c>
      <c r="P661" s="16">
        <f>WEEKNUM(Causas[[#This Row],[resolucion_fecha]],16)</f>
        <v>5</v>
      </c>
      <c r="Q661" s="16" t="str">
        <f>TEXT(Causas[[#This Row],[resolucion_fecha]],"MMMM")</f>
        <v>enero</v>
      </c>
      <c r="R661" s="16" t="str">
        <f t="shared" si="10"/>
        <v>T</v>
      </c>
      <c r="S661" s="16"/>
      <c r="T661" s="18" t="s">
        <v>47</v>
      </c>
      <c r="U661" s="16"/>
      <c r="V661" s="16"/>
      <c r="W661" s="16"/>
    </row>
    <row r="662" spans="1:23" hidden="1" x14ac:dyDescent="0.25">
      <c r="A662" s="25">
        <v>135983</v>
      </c>
      <c r="B662" s="25" t="s">
        <v>130</v>
      </c>
      <c r="C662" s="25" t="s">
        <v>43</v>
      </c>
      <c r="D662" s="25" t="s">
        <v>55</v>
      </c>
      <c r="E662" s="24">
        <v>43405</v>
      </c>
      <c r="F662" s="25" t="s">
        <v>45</v>
      </c>
      <c r="G662" s="25" t="s">
        <v>46</v>
      </c>
      <c r="H662" s="24">
        <v>44957</v>
      </c>
      <c r="I662" s="101">
        <v>0.70465277777777768</v>
      </c>
      <c r="J662" s="24">
        <v>44957</v>
      </c>
      <c r="K662" s="101">
        <v>0.7131481481481482</v>
      </c>
      <c r="L662" s="25">
        <v>734</v>
      </c>
      <c r="M662" s="26">
        <f>Causas[[#This Row],[parada_duracion]]/60</f>
        <v>12.233333333333333</v>
      </c>
      <c r="N662" s="19" t="s">
        <v>389</v>
      </c>
      <c r="O662" s="16" t="s">
        <v>52</v>
      </c>
      <c r="P662" s="16">
        <f>WEEKNUM(Causas[[#This Row],[resolucion_fecha]],16)</f>
        <v>5</v>
      </c>
      <c r="Q662" s="16" t="str">
        <f>TEXT(Causas[[#This Row],[resolucion_fecha]],"MMMM")</f>
        <v>enero</v>
      </c>
      <c r="R662" s="16" t="str">
        <f t="shared" si="10"/>
        <v>T</v>
      </c>
      <c r="S662" s="16"/>
      <c r="T662" s="99" t="s">
        <v>53</v>
      </c>
      <c r="U662" s="16"/>
      <c r="V662" s="16"/>
      <c r="W662" s="16"/>
    </row>
    <row r="663" spans="1:23" hidden="1" x14ac:dyDescent="0.25">
      <c r="A663" s="25">
        <v>135986</v>
      </c>
      <c r="B663" s="25" t="s">
        <v>42</v>
      </c>
      <c r="C663" s="25" t="s">
        <v>43</v>
      </c>
      <c r="D663" s="25" t="s">
        <v>161</v>
      </c>
      <c r="E663" s="24">
        <v>43405</v>
      </c>
      <c r="F663" s="25" t="s">
        <v>45</v>
      </c>
      <c r="G663" s="25" t="s">
        <v>46</v>
      </c>
      <c r="H663" s="24">
        <v>44957</v>
      </c>
      <c r="I663" s="101">
        <v>0.72291666666666676</v>
      </c>
      <c r="J663" s="24">
        <v>44957</v>
      </c>
      <c r="K663" s="101">
        <v>0.72298611111111111</v>
      </c>
      <c r="L663" s="25">
        <v>6</v>
      </c>
      <c r="M663" s="26">
        <f>Causas[[#This Row],[parada_duracion]]/60</f>
        <v>0.1</v>
      </c>
      <c r="N663" s="18" t="s">
        <v>47</v>
      </c>
      <c r="O663" s="19" t="s">
        <v>47</v>
      </c>
      <c r="P663" s="16">
        <f>WEEKNUM(Causas[[#This Row],[resolucion_fecha]],16)</f>
        <v>5</v>
      </c>
      <c r="Q663" s="16" t="str">
        <f>TEXT(Causas[[#This Row],[resolucion_fecha]],"MMMM")</f>
        <v>enero</v>
      </c>
      <c r="R663" s="16" t="str">
        <f t="shared" si="10"/>
        <v>T</v>
      </c>
      <c r="S663" s="16"/>
      <c r="T663" s="18" t="s">
        <v>47</v>
      </c>
      <c r="U663" s="16"/>
      <c r="V663" s="16"/>
      <c r="W663" s="16"/>
    </row>
    <row r="664" spans="1:23" x14ac:dyDescent="0.25">
      <c r="A664" s="96">
        <v>135990</v>
      </c>
      <c r="B664" s="96" t="s">
        <v>390</v>
      </c>
      <c r="C664" s="96" t="s">
        <v>43</v>
      </c>
      <c r="D664" s="96" t="s">
        <v>67</v>
      </c>
      <c r="E664" s="97">
        <v>43746</v>
      </c>
      <c r="F664" s="96" t="s">
        <v>56</v>
      </c>
      <c r="G664" s="96" t="s">
        <v>50</v>
      </c>
      <c r="H664" s="97">
        <v>44957</v>
      </c>
      <c r="I664" s="23">
        <v>0.73222222222222222</v>
      </c>
      <c r="J664" s="97">
        <v>44957</v>
      </c>
      <c r="K664" s="23">
        <v>0.73976851851851855</v>
      </c>
      <c r="L664" s="96">
        <v>652</v>
      </c>
      <c r="M664" s="98">
        <f>Causas[[#This Row],[parada_duracion]]/60</f>
        <v>10.866666666666667</v>
      </c>
      <c r="N664" s="18" t="s">
        <v>62</v>
      </c>
      <c r="O664" s="16" t="s">
        <v>52</v>
      </c>
      <c r="P664" s="99">
        <f>WEEKNUM(Causas[[#This Row],[resolucion_fecha]],16)</f>
        <v>5</v>
      </c>
      <c r="Q664" s="99" t="str">
        <f>TEXT(Causas[[#This Row],[resolucion_fecha]],"MMMM")</f>
        <v>enero</v>
      </c>
      <c r="R664" s="99" t="str">
        <f t="shared" si="10"/>
        <v>T</v>
      </c>
      <c r="S664" s="99"/>
      <c r="T664" s="16" t="s">
        <v>53</v>
      </c>
      <c r="U664" s="16"/>
      <c r="V664" s="99"/>
      <c r="W664" s="99"/>
    </row>
    <row r="665" spans="1:23" hidden="1" x14ac:dyDescent="0.25">
      <c r="A665" s="25">
        <v>135991</v>
      </c>
      <c r="B665" s="25" t="s">
        <v>95</v>
      </c>
      <c r="C665" s="25" t="s">
        <v>43</v>
      </c>
      <c r="D665" s="25" t="s">
        <v>80</v>
      </c>
      <c r="E665" s="24">
        <v>43405</v>
      </c>
      <c r="F665" s="25" t="s">
        <v>45</v>
      </c>
      <c r="G665" s="25" t="s">
        <v>46</v>
      </c>
      <c r="H665" s="24">
        <v>44957</v>
      </c>
      <c r="I665" s="101">
        <v>0.73827546296296298</v>
      </c>
      <c r="J665" s="24">
        <v>44957</v>
      </c>
      <c r="K665" s="101">
        <v>0.75373842592592588</v>
      </c>
      <c r="L665" s="25">
        <v>1336</v>
      </c>
      <c r="M665" s="26">
        <f>Causas[[#This Row],[parada_duracion]]/60</f>
        <v>22.266666666666666</v>
      </c>
      <c r="N665" s="19" t="s">
        <v>391</v>
      </c>
      <c r="O665" s="16" t="s">
        <v>52</v>
      </c>
      <c r="P665" s="16">
        <f>WEEKNUM(Causas[[#This Row],[resolucion_fecha]],16)</f>
        <v>5</v>
      </c>
      <c r="Q665" s="16" t="str">
        <f>TEXT(Causas[[#This Row],[resolucion_fecha]],"MMMM")</f>
        <v>enero</v>
      </c>
      <c r="R665" s="16" t="str">
        <f t="shared" si="10"/>
        <v>T</v>
      </c>
      <c r="S665" s="16"/>
      <c r="T665" s="99" t="s">
        <v>53</v>
      </c>
      <c r="U665" s="100"/>
      <c r="V665" s="16"/>
      <c r="W665" s="16"/>
    </row>
    <row r="666" spans="1:23" x14ac:dyDescent="0.25">
      <c r="A666" s="96">
        <v>135996</v>
      </c>
      <c r="B666" s="96" t="s">
        <v>390</v>
      </c>
      <c r="C666" s="96" t="s">
        <v>43</v>
      </c>
      <c r="D666" s="96" t="s">
        <v>67</v>
      </c>
      <c r="E666" s="97">
        <v>43746</v>
      </c>
      <c r="F666" s="96" t="s">
        <v>56</v>
      </c>
      <c r="G666" s="96" t="s">
        <v>50</v>
      </c>
      <c r="H666" s="97">
        <v>44957</v>
      </c>
      <c r="I666" s="23">
        <v>0.75848379629629636</v>
      </c>
      <c r="J666" s="97">
        <v>44957</v>
      </c>
      <c r="K666" s="23">
        <v>0.75862268518518527</v>
      </c>
      <c r="L666" s="96">
        <v>12</v>
      </c>
      <c r="M666" s="98">
        <f>Causas[[#This Row],[parada_duracion]]/60</f>
        <v>0.2</v>
      </c>
      <c r="N666" s="18" t="s">
        <v>47</v>
      </c>
      <c r="O666" s="19" t="s">
        <v>47</v>
      </c>
      <c r="P666" s="99">
        <f>WEEKNUM(Causas[[#This Row],[resolucion_fecha]],16)</f>
        <v>5</v>
      </c>
      <c r="Q666" s="99" t="str">
        <f>TEXT(Causas[[#This Row],[resolucion_fecha]],"MMMM")</f>
        <v>enero</v>
      </c>
      <c r="R666" s="99" t="str">
        <f t="shared" si="10"/>
        <v>T</v>
      </c>
      <c r="S666" s="99"/>
      <c r="T666" s="18" t="s">
        <v>47</v>
      </c>
      <c r="U666" s="16"/>
      <c r="V666" s="99"/>
      <c r="W666" s="99"/>
    </row>
    <row r="667" spans="1:23" x14ac:dyDescent="0.25">
      <c r="A667" s="25">
        <v>135997</v>
      </c>
      <c r="B667" s="25" t="s">
        <v>42</v>
      </c>
      <c r="C667" s="25" t="s">
        <v>43</v>
      </c>
      <c r="D667" s="25" t="s">
        <v>67</v>
      </c>
      <c r="E667" s="24">
        <v>43405</v>
      </c>
      <c r="F667" s="25" t="s">
        <v>45</v>
      </c>
      <c r="G667" s="25" t="s">
        <v>50</v>
      </c>
      <c r="H667" s="24">
        <v>44957</v>
      </c>
      <c r="I667" s="101">
        <v>0.75878472222222226</v>
      </c>
      <c r="J667" s="24">
        <v>44957</v>
      </c>
      <c r="K667" s="101">
        <v>0.77094907407407398</v>
      </c>
      <c r="L667" s="25">
        <v>1051</v>
      </c>
      <c r="M667" s="26">
        <f>Causas[[#This Row],[parada_duracion]]/60</f>
        <v>17.516666666666666</v>
      </c>
      <c r="N667" s="19" t="s">
        <v>62</v>
      </c>
      <c r="O667" s="16" t="s">
        <v>52</v>
      </c>
      <c r="P667" s="16">
        <f>WEEKNUM(Causas[[#This Row],[resolucion_fecha]],16)</f>
        <v>5</v>
      </c>
      <c r="Q667" s="16" t="str">
        <f>TEXT(Causas[[#This Row],[resolucion_fecha]],"MMMM")</f>
        <v>enero</v>
      </c>
      <c r="R667" s="16" t="str">
        <f t="shared" si="10"/>
        <v>T</v>
      </c>
      <c r="S667" s="16"/>
      <c r="T667" s="16" t="s">
        <v>53</v>
      </c>
      <c r="U667" s="100"/>
      <c r="V667" s="16"/>
      <c r="W667" s="16"/>
    </row>
    <row r="668" spans="1:23" hidden="1" x14ac:dyDescent="0.25">
      <c r="A668" s="25">
        <v>136002</v>
      </c>
      <c r="B668" s="25" t="s">
        <v>66</v>
      </c>
      <c r="C668" s="25" t="s">
        <v>43</v>
      </c>
      <c r="D668" s="25" t="s">
        <v>143</v>
      </c>
      <c r="E668" s="24">
        <v>43405</v>
      </c>
      <c r="F668" s="25" t="s">
        <v>45</v>
      </c>
      <c r="G668" s="25" t="s">
        <v>46</v>
      </c>
      <c r="H668" s="24">
        <v>44957</v>
      </c>
      <c r="I668" s="101">
        <v>0.77596064814814814</v>
      </c>
      <c r="J668" s="24">
        <v>44957</v>
      </c>
      <c r="K668" s="101">
        <v>0.78979166666666656</v>
      </c>
      <c r="L668" s="25">
        <v>1195</v>
      </c>
      <c r="M668" s="26">
        <f>Causas[[#This Row],[parada_duracion]]/60</f>
        <v>19.916666666666668</v>
      </c>
      <c r="N668" s="19" t="s">
        <v>392</v>
      </c>
      <c r="O668" s="16" t="s">
        <v>72</v>
      </c>
      <c r="P668" s="16">
        <f>WEEKNUM(Causas[[#This Row],[resolucion_fecha]],16)</f>
        <v>5</v>
      </c>
      <c r="Q668" s="16" t="str">
        <f>TEXT(Causas[[#This Row],[resolucion_fecha]],"MMMM")</f>
        <v>enero</v>
      </c>
      <c r="R668" s="16" t="str">
        <f t="shared" si="10"/>
        <v>T</v>
      </c>
      <c r="S668" s="16"/>
      <c r="T668" s="16" t="s">
        <v>73</v>
      </c>
      <c r="U668" s="16"/>
      <c r="V668" s="16"/>
      <c r="W668" s="16"/>
    </row>
    <row r="669" spans="1:23" x14ac:dyDescent="0.25">
      <c r="A669" s="25">
        <v>136004</v>
      </c>
      <c r="B669" s="25" t="s">
        <v>390</v>
      </c>
      <c r="C669" s="25" t="s">
        <v>43</v>
      </c>
      <c r="D669" s="25" t="s">
        <v>67</v>
      </c>
      <c r="E669" s="24">
        <v>43746</v>
      </c>
      <c r="F669" s="25" t="s">
        <v>56</v>
      </c>
      <c r="G669" s="25" t="s">
        <v>50</v>
      </c>
      <c r="H669" s="24">
        <v>44957</v>
      </c>
      <c r="I669" s="101">
        <v>0.78518518518518521</v>
      </c>
      <c r="J669" s="24">
        <v>44957</v>
      </c>
      <c r="K669" s="101">
        <v>0.79153935185185187</v>
      </c>
      <c r="L669" s="25">
        <v>549</v>
      </c>
      <c r="M669" s="26">
        <f>Causas[[#This Row],[parada_duracion]]/60</f>
        <v>9.15</v>
      </c>
      <c r="N669" s="18" t="s">
        <v>47</v>
      </c>
      <c r="O669" s="19" t="s">
        <v>47</v>
      </c>
      <c r="P669" s="16">
        <f>WEEKNUM(Causas[[#This Row],[resolucion_fecha]],16)</f>
        <v>5</v>
      </c>
      <c r="Q669" s="16" t="str">
        <f>TEXT(Causas[[#This Row],[resolucion_fecha]],"MMMM")</f>
        <v>enero</v>
      </c>
      <c r="R669" s="16" t="str">
        <f t="shared" si="10"/>
        <v>T</v>
      </c>
      <c r="S669" s="16"/>
      <c r="T669" s="18" t="s">
        <v>47</v>
      </c>
      <c r="U669" s="16"/>
      <c r="V669" s="16"/>
      <c r="W669" s="16"/>
    </row>
    <row r="670" spans="1:23" hidden="1" x14ac:dyDescent="0.25">
      <c r="A670" s="96">
        <v>136011</v>
      </c>
      <c r="B670" s="96" t="s">
        <v>42</v>
      </c>
      <c r="C670" s="96" t="s">
        <v>43</v>
      </c>
      <c r="D670" s="96" t="s">
        <v>55</v>
      </c>
      <c r="E670" s="97">
        <v>43405</v>
      </c>
      <c r="F670" s="96" t="s">
        <v>45</v>
      </c>
      <c r="G670" s="96" t="s">
        <v>50</v>
      </c>
      <c r="H670" s="97">
        <v>44957</v>
      </c>
      <c r="I670" s="23">
        <v>0.82216435185185188</v>
      </c>
      <c r="J670" s="97">
        <v>44957</v>
      </c>
      <c r="K670" s="23">
        <v>0.82767361111111104</v>
      </c>
      <c r="L670" s="96">
        <v>476</v>
      </c>
      <c r="M670" s="98">
        <f>Causas[[#This Row],[parada_duracion]]/60</f>
        <v>7.9333333333333336</v>
      </c>
      <c r="N670" s="18" t="s">
        <v>47</v>
      </c>
      <c r="O670" s="19" t="s">
        <v>47</v>
      </c>
      <c r="P670" s="99">
        <f>WEEKNUM(Causas[[#This Row],[resolucion_fecha]],16)</f>
        <v>5</v>
      </c>
      <c r="Q670" s="99" t="str">
        <f>TEXT(Causas[[#This Row],[resolucion_fecha]],"MMMM")</f>
        <v>enero</v>
      </c>
      <c r="R670" s="99" t="str">
        <f t="shared" si="10"/>
        <v>T</v>
      </c>
      <c r="S670" s="99"/>
      <c r="T670" s="18" t="s">
        <v>47</v>
      </c>
      <c r="U670" s="16"/>
      <c r="V670" s="99"/>
      <c r="W670" s="99"/>
    </row>
    <row r="671" spans="1:23" hidden="1" x14ac:dyDescent="0.25">
      <c r="A671" s="25">
        <v>136012</v>
      </c>
      <c r="B671" s="25" t="s">
        <v>42</v>
      </c>
      <c r="C671" s="25" t="s">
        <v>43</v>
      </c>
      <c r="D671" s="25" t="s">
        <v>80</v>
      </c>
      <c r="E671" s="24">
        <v>43405</v>
      </c>
      <c r="F671" s="25" t="s">
        <v>45</v>
      </c>
      <c r="G671" s="25" t="s">
        <v>46</v>
      </c>
      <c r="H671" s="24">
        <v>44957</v>
      </c>
      <c r="I671" s="101">
        <v>0.82518518518518524</v>
      </c>
      <c r="J671" s="24">
        <v>44957</v>
      </c>
      <c r="K671" s="101">
        <v>0.85968750000000005</v>
      </c>
      <c r="L671" s="25">
        <v>2981</v>
      </c>
      <c r="M671" s="26">
        <f>Causas[[#This Row],[parada_duracion]]/60</f>
        <v>49.68333333333333</v>
      </c>
      <c r="N671" s="19" t="s">
        <v>393</v>
      </c>
      <c r="O671" s="16" t="s">
        <v>72</v>
      </c>
      <c r="P671" s="16">
        <f>WEEKNUM(Causas[[#This Row],[resolucion_fecha]],16)</f>
        <v>5</v>
      </c>
      <c r="Q671" s="16" t="str">
        <f>TEXT(Causas[[#This Row],[resolucion_fecha]],"MMMM")</f>
        <v>enero</v>
      </c>
      <c r="R671" s="16" t="str">
        <f t="shared" si="10"/>
        <v>T</v>
      </c>
      <c r="S671" s="16"/>
      <c r="T671" s="16" t="s">
        <v>73</v>
      </c>
      <c r="U671" s="100"/>
      <c r="V671" s="16"/>
      <c r="W671" s="16"/>
    </row>
    <row r="672" spans="1:23" hidden="1" x14ac:dyDescent="0.25">
      <c r="A672" s="25">
        <v>136014</v>
      </c>
      <c r="B672" s="25" t="s">
        <v>61</v>
      </c>
      <c r="C672" s="25" t="s">
        <v>43</v>
      </c>
      <c r="D672" s="25" t="s">
        <v>82</v>
      </c>
      <c r="E672" s="24">
        <v>43405</v>
      </c>
      <c r="F672" s="25" t="s">
        <v>45</v>
      </c>
      <c r="G672" s="25" t="s">
        <v>46</v>
      </c>
      <c r="H672" s="24">
        <v>44957</v>
      </c>
      <c r="I672" s="101">
        <v>0.83086805555555554</v>
      </c>
      <c r="J672" s="24">
        <v>44957</v>
      </c>
      <c r="K672" s="101">
        <v>0.8338078703703703</v>
      </c>
      <c r="L672" s="25">
        <v>254</v>
      </c>
      <c r="M672" s="26">
        <f>Causas[[#This Row],[parada_duracion]]/60</f>
        <v>4.2333333333333334</v>
      </c>
      <c r="N672" s="18" t="s">
        <v>47</v>
      </c>
      <c r="O672" s="19" t="s">
        <v>47</v>
      </c>
      <c r="P672" s="16">
        <f>WEEKNUM(Causas[[#This Row],[resolucion_fecha]],16)</f>
        <v>5</v>
      </c>
      <c r="Q672" s="16" t="str">
        <f>TEXT(Causas[[#This Row],[resolucion_fecha]],"MMMM")</f>
        <v>enero</v>
      </c>
      <c r="R672" s="16" t="str">
        <f t="shared" si="10"/>
        <v>T</v>
      </c>
      <c r="S672" s="16"/>
      <c r="T672" s="18" t="s">
        <v>47</v>
      </c>
      <c r="U672" s="16"/>
      <c r="V672" s="16"/>
      <c r="W672" s="16"/>
    </row>
    <row r="673" spans="1:23" hidden="1" x14ac:dyDescent="0.25">
      <c r="A673" s="25">
        <v>136016</v>
      </c>
      <c r="B673" s="25" t="s">
        <v>66</v>
      </c>
      <c r="C673" s="25" t="s">
        <v>43</v>
      </c>
      <c r="D673" s="25" t="s">
        <v>143</v>
      </c>
      <c r="E673" s="24">
        <v>43405</v>
      </c>
      <c r="F673" s="25" t="s">
        <v>45</v>
      </c>
      <c r="G673" s="25" t="s">
        <v>46</v>
      </c>
      <c r="H673" s="24">
        <v>44957</v>
      </c>
      <c r="I673" s="101">
        <v>0.8426851851851852</v>
      </c>
      <c r="J673" s="24">
        <v>44957</v>
      </c>
      <c r="K673" s="101">
        <v>0.85445601851851849</v>
      </c>
      <c r="L673" s="25">
        <v>1017</v>
      </c>
      <c r="M673" s="26">
        <f>Causas[[#This Row],[parada_duracion]]/60</f>
        <v>16.95</v>
      </c>
      <c r="N673" s="19" t="s">
        <v>392</v>
      </c>
      <c r="O673" s="16" t="s">
        <v>72</v>
      </c>
      <c r="P673" s="16">
        <f>WEEKNUM(Causas[[#This Row],[resolucion_fecha]],16)</f>
        <v>5</v>
      </c>
      <c r="Q673" s="16" t="str">
        <f>TEXT(Causas[[#This Row],[resolucion_fecha]],"MMMM")</f>
        <v>enero</v>
      </c>
      <c r="R673" s="16" t="str">
        <f t="shared" si="10"/>
        <v>T</v>
      </c>
      <c r="S673" s="16"/>
      <c r="T673" s="16" t="s">
        <v>73</v>
      </c>
      <c r="U673" s="16"/>
      <c r="V673" s="16"/>
      <c r="W673" s="16"/>
    </row>
    <row r="674" spans="1:23" hidden="1" x14ac:dyDescent="0.25">
      <c r="A674" s="96">
        <v>136018</v>
      </c>
      <c r="B674" s="96" t="s">
        <v>54</v>
      </c>
      <c r="C674" s="96" t="s">
        <v>43</v>
      </c>
      <c r="D674" s="96" t="s">
        <v>55</v>
      </c>
      <c r="E674" s="97">
        <v>44120</v>
      </c>
      <c r="F674" s="96" t="s">
        <v>56</v>
      </c>
      <c r="G674" s="96" t="s">
        <v>50</v>
      </c>
      <c r="H674" s="97">
        <v>44957</v>
      </c>
      <c r="I674" s="23">
        <v>0.85788194444444443</v>
      </c>
      <c r="J674" s="97">
        <v>44957</v>
      </c>
      <c r="K674" s="23">
        <v>0.88171296296296298</v>
      </c>
      <c r="L674" s="96">
        <v>2059</v>
      </c>
      <c r="M674" s="98">
        <f>Causas[[#This Row],[parada_duracion]]/60</f>
        <v>34.31666666666667</v>
      </c>
      <c r="N674" s="18" t="s">
        <v>394</v>
      </c>
      <c r="O674" s="16" t="s">
        <v>52</v>
      </c>
      <c r="P674" s="99">
        <f>WEEKNUM(Causas[[#This Row],[resolucion_fecha]],16)</f>
        <v>5</v>
      </c>
      <c r="Q674" s="99" t="str">
        <f>TEXT(Causas[[#This Row],[resolucion_fecha]],"MMMM")</f>
        <v>enero</v>
      </c>
      <c r="R674" s="99" t="str">
        <f t="shared" si="10"/>
        <v>T</v>
      </c>
      <c r="S674" s="99"/>
      <c r="T674" s="16" t="s">
        <v>53</v>
      </c>
      <c r="U674" s="16"/>
      <c r="V674" s="99"/>
      <c r="W674" s="99"/>
    </row>
    <row r="675" spans="1:23" hidden="1" x14ac:dyDescent="0.25">
      <c r="A675" s="25">
        <v>136019</v>
      </c>
      <c r="B675" s="25" t="s">
        <v>89</v>
      </c>
      <c r="C675" s="25" t="s">
        <v>43</v>
      </c>
      <c r="D675" s="25" t="s">
        <v>90</v>
      </c>
      <c r="E675" s="24">
        <v>44263</v>
      </c>
      <c r="F675" s="25" t="s">
        <v>56</v>
      </c>
      <c r="G675" s="25" t="s">
        <v>46</v>
      </c>
      <c r="H675" s="24">
        <v>44957</v>
      </c>
      <c r="I675" s="101">
        <v>0.86571759259259251</v>
      </c>
      <c r="J675" s="24">
        <v>44957</v>
      </c>
      <c r="K675" s="101">
        <v>0.89034722222222218</v>
      </c>
      <c r="L675" s="25">
        <v>2128</v>
      </c>
      <c r="M675" s="26">
        <f>Causas[[#This Row],[parada_duracion]]/60</f>
        <v>35.466666666666669</v>
      </c>
      <c r="N675" s="19" t="s">
        <v>395</v>
      </c>
      <c r="O675" s="16" t="s">
        <v>72</v>
      </c>
      <c r="P675" s="16">
        <f>WEEKNUM(Causas[[#This Row],[resolucion_fecha]],16)</f>
        <v>5</v>
      </c>
      <c r="Q675" s="16" t="str">
        <f>TEXT(Causas[[#This Row],[resolucion_fecha]],"MMMM")</f>
        <v>enero</v>
      </c>
      <c r="R675" s="16" t="str">
        <f t="shared" si="10"/>
        <v>T</v>
      </c>
      <c r="S675" s="16"/>
      <c r="T675" s="16" t="s">
        <v>73</v>
      </c>
      <c r="U675" s="100"/>
      <c r="V675" s="16"/>
      <c r="W675" s="16"/>
    </row>
    <row r="676" spans="1:23" hidden="1" x14ac:dyDescent="0.25">
      <c r="A676" s="25">
        <v>136024</v>
      </c>
      <c r="B676" s="25" t="s">
        <v>58</v>
      </c>
      <c r="C676" s="25" t="s">
        <v>43</v>
      </c>
      <c r="D676" s="25" t="s">
        <v>166</v>
      </c>
      <c r="E676" s="24">
        <v>43405</v>
      </c>
      <c r="F676" s="25" t="s">
        <v>45</v>
      </c>
      <c r="G676" s="25" t="s">
        <v>50</v>
      </c>
      <c r="H676" s="24">
        <v>44958</v>
      </c>
      <c r="I676" s="101">
        <v>0.25230324074074073</v>
      </c>
      <c r="J676" s="24">
        <v>44958</v>
      </c>
      <c r="K676" s="101">
        <v>0.28388888888888891</v>
      </c>
      <c r="L676" s="25">
        <v>2729</v>
      </c>
      <c r="M676" s="26">
        <f>Causas[[#This Row],[parada_duracion]]/60</f>
        <v>45.483333333333334</v>
      </c>
      <c r="N676" s="19" t="s">
        <v>396</v>
      </c>
      <c r="O676" s="16" t="s">
        <v>72</v>
      </c>
      <c r="P676" s="16">
        <f>WEEKNUM(Causas[[#This Row],[resolucion_fecha]],16)</f>
        <v>5</v>
      </c>
      <c r="Q676" s="16" t="str">
        <f>TEXT(Causas[[#This Row],[resolucion_fecha]],"MMMM")</f>
        <v>febrero</v>
      </c>
      <c r="R676" s="16" t="str">
        <f t="shared" si="10"/>
        <v>M</v>
      </c>
      <c r="S676" s="16"/>
      <c r="T676" s="16" t="s">
        <v>73</v>
      </c>
      <c r="U676" s="16"/>
      <c r="V676" s="16"/>
      <c r="W676" s="16"/>
    </row>
    <row r="677" spans="1:23" hidden="1" x14ac:dyDescent="0.25">
      <c r="A677" s="25">
        <v>136029</v>
      </c>
      <c r="B677" s="25" t="s">
        <v>66</v>
      </c>
      <c r="C677" s="25" t="s">
        <v>43</v>
      </c>
      <c r="D677" s="25" t="s">
        <v>48</v>
      </c>
      <c r="E677" s="24">
        <v>43405</v>
      </c>
      <c r="F677" s="25" t="s">
        <v>45</v>
      </c>
      <c r="G677" s="25" t="s">
        <v>46</v>
      </c>
      <c r="H677" s="24">
        <v>44958</v>
      </c>
      <c r="I677" s="101">
        <v>0.26916666666666667</v>
      </c>
      <c r="J677" s="24">
        <v>44958</v>
      </c>
      <c r="K677" s="101">
        <v>0.29674768518518518</v>
      </c>
      <c r="L677" s="25">
        <v>2383</v>
      </c>
      <c r="M677" s="26">
        <f>Causas[[#This Row],[parada_duracion]]/60</f>
        <v>39.716666666666669</v>
      </c>
      <c r="N677" s="19" t="s">
        <v>62</v>
      </c>
      <c r="O677" s="16" t="s">
        <v>52</v>
      </c>
      <c r="P677" s="16">
        <f>WEEKNUM(Causas[[#This Row],[resolucion_fecha]],16)</f>
        <v>5</v>
      </c>
      <c r="Q677" s="16" t="str">
        <f>TEXT(Causas[[#This Row],[resolucion_fecha]],"MMMM")</f>
        <v>febrero</v>
      </c>
      <c r="R677" s="16" t="str">
        <f t="shared" si="10"/>
        <v>M</v>
      </c>
      <c r="S677" s="16"/>
      <c r="T677" s="16" t="s">
        <v>53</v>
      </c>
      <c r="U677" s="16"/>
      <c r="V677" s="16"/>
      <c r="W677" s="16"/>
    </row>
    <row r="678" spans="1:23" ht="30" hidden="1" x14ac:dyDescent="0.25">
      <c r="A678" s="25">
        <v>136038</v>
      </c>
      <c r="B678" s="25" t="s">
        <v>42</v>
      </c>
      <c r="C678" s="25" t="s">
        <v>43</v>
      </c>
      <c r="D678" s="25" t="s">
        <v>143</v>
      </c>
      <c r="E678" s="24">
        <v>43405</v>
      </c>
      <c r="F678" s="25" t="s">
        <v>45</v>
      </c>
      <c r="G678" s="25" t="s">
        <v>50</v>
      </c>
      <c r="H678" s="24">
        <v>44958</v>
      </c>
      <c r="I678" s="101">
        <v>0.31678240740740743</v>
      </c>
      <c r="J678" s="24">
        <v>44958</v>
      </c>
      <c r="K678" s="101">
        <v>0.37065972222222227</v>
      </c>
      <c r="L678" s="25">
        <v>4655</v>
      </c>
      <c r="M678" s="26">
        <f>Causas[[#This Row],[parada_duracion]]/60</f>
        <v>77.583333333333329</v>
      </c>
      <c r="N678" s="19" t="s">
        <v>397</v>
      </c>
      <c r="O678" s="16" t="s">
        <v>72</v>
      </c>
      <c r="P678" s="16">
        <f>WEEKNUM(Causas[[#This Row],[resolucion_fecha]],16)</f>
        <v>5</v>
      </c>
      <c r="Q678" s="16" t="str">
        <f>TEXT(Causas[[#This Row],[resolucion_fecha]],"MMMM")</f>
        <v>febrero</v>
      </c>
      <c r="R678" s="16" t="str">
        <f t="shared" si="10"/>
        <v>M</v>
      </c>
      <c r="S678" s="16"/>
      <c r="T678" s="16" t="s">
        <v>53</v>
      </c>
      <c r="U678" s="16"/>
      <c r="V678" s="16"/>
      <c r="W678" s="16"/>
    </row>
    <row r="679" spans="1:23" hidden="1" x14ac:dyDescent="0.25">
      <c r="A679" s="25">
        <v>136041</v>
      </c>
      <c r="B679" s="25" t="s">
        <v>42</v>
      </c>
      <c r="C679" s="25" t="s">
        <v>43</v>
      </c>
      <c r="D679" s="25" t="s">
        <v>76</v>
      </c>
      <c r="E679" s="24">
        <v>43405</v>
      </c>
      <c r="F679" s="25" t="s">
        <v>45</v>
      </c>
      <c r="G679" s="25" t="s">
        <v>46</v>
      </c>
      <c r="H679" s="24">
        <v>44958</v>
      </c>
      <c r="I679" s="101">
        <v>0.38059027777777782</v>
      </c>
      <c r="J679" s="24">
        <v>44958</v>
      </c>
      <c r="K679" s="101">
        <v>0.39216435185185183</v>
      </c>
      <c r="L679" s="25">
        <v>1000</v>
      </c>
      <c r="M679" s="26">
        <f>Causas[[#This Row],[parada_duracion]]/60</f>
        <v>16.666666666666668</v>
      </c>
      <c r="N679" s="19" t="s">
        <v>398</v>
      </c>
      <c r="O679" s="16" t="s">
        <v>72</v>
      </c>
      <c r="P679" s="16">
        <f>WEEKNUM(Causas[[#This Row],[resolucion_fecha]],16)</f>
        <v>5</v>
      </c>
      <c r="Q679" s="16" t="str">
        <f>TEXT(Causas[[#This Row],[resolucion_fecha]],"MMMM")</f>
        <v>febrero</v>
      </c>
      <c r="R679" s="16" t="str">
        <f t="shared" si="10"/>
        <v>M</v>
      </c>
      <c r="S679" s="16"/>
      <c r="T679" s="16" t="s">
        <v>73</v>
      </c>
      <c r="U679" s="16"/>
      <c r="V679" s="16"/>
      <c r="W679" s="16"/>
    </row>
    <row r="680" spans="1:23" hidden="1" x14ac:dyDescent="0.25">
      <c r="A680" s="25">
        <v>136081</v>
      </c>
      <c r="B680" s="25" t="s">
        <v>95</v>
      </c>
      <c r="C680" s="25" t="s">
        <v>43</v>
      </c>
      <c r="D680" s="25" t="s">
        <v>96</v>
      </c>
      <c r="E680" s="24">
        <v>43882</v>
      </c>
      <c r="F680" s="25" t="s">
        <v>56</v>
      </c>
      <c r="G680" s="25" t="s">
        <v>50</v>
      </c>
      <c r="H680" s="24">
        <v>44958</v>
      </c>
      <c r="I680" s="101">
        <v>0.57821759259259264</v>
      </c>
      <c r="J680" s="24">
        <v>44958</v>
      </c>
      <c r="K680" s="101">
        <v>0.58381944444444445</v>
      </c>
      <c r="L680" s="25">
        <v>484</v>
      </c>
      <c r="M680" s="26">
        <f>Causas[[#This Row],[parada_duracion]]/60</f>
        <v>8.0666666666666664</v>
      </c>
      <c r="N680" s="18" t="s">
        <v>47</v>
      </c>
      <c r="O680" s="19" t="s">
        <v>47</v>
      </c>
      <c r="P680" s="16">
        <f>WEEKNUM(Causas[[#This Row],[resolucion_fecha]],16)</f>
        <v>5</v>
      </c>
      <c r="Q680" s="16" t="str">
        <f>TEXT(Causas[[#This Row],[resolucion_fecha]],"MMMM")</f>
        <v>febrero</v>
      </c>
      <c r="R680" s="16" t="str">
        <f t="shared" si="10"/>
        <v>M</v>
      </c>
      <c r="S680" s="16"/>
      <c r="T680" s="18" t="s">
        <v>47</v>
      </c>
      <c r="U680" s="16"/>
      <c r="V680" s="16"/>
      <c r="W680" s="16"/>
    </row>
    <row r="681" spans="1:23" x14ac:dyDescent="0.25">
      <c r="A681" s="96">
        <v>136090</v>
      </c>
      <c r="B681" s="96" t="s">
        <v>42</v>
      </c>
      <c r="C681" s="96" t="s">
        <v>43</v>
      </c>
      <c r="D681" s="96" t="s">
        <v>67</v>
      </c>
      <c r="E681" s="97">
        <v>43405</v>
      </c>
      <c r="F681" s="96" t="s">
        <v>45</v>
      </c>
      <c r="G681" s="96" t="s">
        <v>46</v>
      </c>
      <c r="H681" s="97">
        <v>44958</v>
      </c>
      <c r="I681" s="23">
        <v>0.62106481481481479</v>
      </c>
      <c r="J681" s="97">
        <v>44958</v>
      </c>
      <c r="K681" s="23">
        <v>0.6222685185185185</v>
      </c>
      <c r="L681" s="96">
        <v>104</v>
      </c>
      <c r="M681" s="98">
        <f>Causas[[#This Row],[parada_duracion]]/60</f>
        <v>1.7333333333333334</v>
      </c>
      <c r="N681" s="18" t="s">
        <v>47</v>
      </c>
      <c r="O681" s="19" t="s">
        <v>47</v>
      </c>
      <c r="P681" s="99">
        <f>WEEKNUM(Causas[[#This Row],[resolucion_fecha]],16)</f>
        <v>5</v>
      </c>
      <c r="Q681" s="99" t="str">
        <f>TEXT(Causas[[#This Row],[resolucion_fecha]],"MMMM")</f>
        <v>febrero</v>
      </c>
      <c r="R681" s="99" t="str">
        <f t="shared" si="10"/>
        <v>T</v>
      </c>
      <c r="S681" s="99"/>
      <c r="T681" s="18" t="s">
        <v>47</v>
      </c>
      <c r="U681" s="16"/>
      <c r="V681" s="99"/>
      <c r="W681" s="99"/>
    </row>
    <row r="682" spans="1:23" ht="30" hidden="1" x14ac:dyDescent="0.25">
      <c r="A682" s="25">
        <v>136091</v>
      </c>
      <c r="B682" s="25" t="s">
        <v>42</v>
      </c>
      <c r="C682" s="25" t="s">
        <v>43</v>
      </c>
      <c r="D682" s="25" t="s">
        <v>164</v>
      </c>
      <c r="E682" s="24">
        <v>43405</v>
      </c>
      <c r="F682" s="25" t="s">
        <v>45</v>
      </c>
      <c r="G682" s="25" t="s">
        <v>50</v>
      </c>
      <c r="H682" s="24">
        <v>44958</v>
      </c>
      <c r="I682" s="101">
        <v>0.62638888888888888</v>
      </c>
      <c r="J682" s="24">
        <v>44958</v>
      </c>
      <c r="K682" s="101">
        <v>0.64148148148148143</v>
      </c>
      <c r="L682" s="25">
        <v>1304</v>
      </c>
      <c r="M682" s="26">
        <f>Causas[[#This Row],[parada_duracion]]/60</f>
        <v>21.733333333333334</v>
      </c>
      <c r="N682" s="19" t="s">
        <v>399</v>
      </c>
      <c r="O682" s="16" t="s">
        <v>9</v>
      </c>
      <c r="P682" s="16">
        <f>WEEKNUM(Causas[[#This Row],[resolucion_fecha]],16)</f>
        <v>5</v>
      </c>
      <c r="Q682" s="16" t="str">
        <f>TEXT(Causas[[#This Row],[resolucion_fecha]],"MMMM")</f>
        <v>febrero</v>
      </c>
      <c r="R682" s="16" t="str">
        <f t="shared" si="10"/>
        <v>T</v>
      </c>
      <c r="S682" s="99" t="s">
        <v>9</v>
      </c>
      <c r="T682" s="99" t="s">
        <v>9</v>
      </c>
      <c r="U682" s="99" t="s">
        <v>9</v>
      </c>
      <c r="V682" s="99" t="s">
        <v>9</v>
      </c>
      <c r="W682" s="99" t="s">
        <v>9</v>
      </c>
    </row>
    <row r="683" spans="1:23" hidden="1" x14ac:dyDescent="0.25">
      <c r="A683" s="25">
        <v>136093</v>
      </c>
      <c r="B683" s="25" t="s">
        <v>42</v>
      </c>
      <c r="C683" s="25" t="s">
        <v>43</v>
      </c>
      <c r="D683" s="25" t="s">
        <v>48</v>
      </c>
      <c r="E683" s="24">
        <v>43405</v>
      </c>
      <c r="F683" s="25" t="s">
        <v>45</v>
      </c>
      <c r="G683" s="25" t="s">
        <v>46</v>
      </c>
      <c r="H683" s="24">
        <v>44958</v>
      </c>
      <c r="I683" s="101">
        <v>0.63187499999999996</v>
      </c>
      <c r="J683" s="24">
        <v>44958</v>
      </c>
      <c r="K683" s="101">
        <v>0.64988425925925919</v>
      </c>
      <c r="L683" s="25">
        <v>1556</v>
      </c>
      <c r="M683" s="26">
        <f>Causas[[#This Row],[parada_duracion]]/60</f>
        <v>25.933333333333334</v>
      </c>
      <c r="N683" s="19" t="s">
        <v>400</v>
      </c>
      <c r="O683" s="16" t="s">
        <v>52</v>
      </c>
      <c r="P683" s="16">
        <f>WEEKNUM(Causas[[#This Row],[resolucion_fecha]],16)</f>
        <v>5</v>
      </c>
      <c r="Q683" s="16" t="str">
        <f>TEXT(Causas[[#This Row],[resolucion_fecha]],"MMMM")</f>
        <v>febrero</v>
      </c>
      <c r="R683" s="16" t="str">
        <f t="shared" si="10"/>
        <v>T</v>
      </c>
      <c r="S683" s="16"/>
      <c r="T683" s="16" t="s">
        <v>53</v>
      </c>
      <c r="U683" s="16"/>
      <c r="V683" s="16"/>
      <c r="W683" s="16"/>
    </row>
    <row r="684" spans="1:23" hidden="1" x14ac:dyDescent="0.25">
      <c r="A684" s="25">
        <v>136095</v>
      </c>
      <c r="B684" s="25" t="s">
        <v>42</v>
      </c>
      <c r="C684" s="25" t="s">
        <v>43</v>
      </c>
      <c r="D684" s="25" t="s">
        <v>166</v>
      </c>
      <c r="E684" s="24">
        <v>43405</v>
      </c>
      <c r="F684" s="25" t="s">
        <v>45</v>
      </c>
      <c r="G684" s="25" t="s">
        <v>50</v>
      </c>
      <c r="H684" s="24">
        <v>44958</v>
      </c>
      <c r="I684" s="101">
        <v>0.63501157407407405</v>
      </c>
      <c r="J684" s="24">
        <v>44958</v>
      </c>
      <c r="K684" s="101">
        <v>0.64978009259259262</v>
      </c>
      <c r="L684" s="25">
        <v>1276</v>
      </c>
      <c r="M684" s="26">
        <f>Causas[[#This Row],[parada_duracion]]/60</f>
        <v>21.266666666666666</v>
      </c>
      <c r="N684" s="19" t="s">
        <v>238</v>
      </c>
      <c r="O684" s="16" t="s">
        <v>52</v>
      </c>
      <c r="P684" s="16">
        <f>WEEKNUM(Causas[[#This Row],[resolucion_fecha]],16)</f>
        <v>5</v>
      </c>
      <c r="Q684" s="16" t="str">
        <f>TEXT(Causas[[#This Row],[resolucion_fecha]],"MMMM")</f>
        <v>febrero</v>
      </c>
      <c r="R684" s="16" t="str">
        <f t="shared" si="10"/>
        <v>T</v>
      </c>
      <c r="S684" s="16"/>
      <c r="T684" s="99" t="s">
        <v>53</v>
      </c>
      <c r="U684" s="16"/>
      <c r="V684" s="16"/>
      <c r="W684" s="16"/>
    </row>
    <row r="685" spans="1:23" ht="30" hidden="1" x14ac:dyDescent="0.25">
      <c r="A685" s="25">
        <v>136099</v>
      </c>
      <c r="B685" s="25" t="s">
        <v>42</v>
      </c>
      <c r="C685" s="25" t="s">
        <v>43</v>
      </c>
      <c r="D685" s="25" t="s">
        <v>161</v>
      </c>
      <c r="E685" s="24">
        <v>43405</v>
      </c>
      <c r="F685" s="25" t="s">
        <v>45</v>
      </c>
      <c r="G685" s="25" t="s">
        <v>46</v>
      </c>
      <c r="H685" s="24">
        <v>44958</v>
      </c>
      <c r="I685" s="101">
        <v>0.65575231481481489</v>
      </c>
      <c r="J685" s="24">
        <v>44958</v>
      </c>
      <c r="K685" s="101">
        <v>0.67532407407407413</v>
      </c>
      <c r="L685" s="25">
        <v>1691</v>
      </c>
      <c r="M685" s="26">
        <f>Causas[[#This Row],[parada_duracion]]/60</f>
        <v>28.183333333333334</v>
      </c>
      <c r="N685" s="19" t="s">
        <v>401</v>
      </c>
      <c r="O685" s="16" t="s">
        <v>52</v>
      </c>
      <c r="P685" s="16">
        <f>WEEKNUM(Causas[[#This Row],[resolucion_fecha]],16)</f>
        <v>5</v>
      </c>
      <c r="Q685" s="16" t="str">
        <f>TEXT(Causas[[#This Row],[resolucion_fecha]],"MMMM")</f>
        <v>febrero</v>
      </c>
      <c r="R685" s="16" t="str">
        <f t="shared" si="10"/>
        <v>T</v>
      </c>
      <c r="S685" s="16"/>
      <c r="T685" s="16" t="s">
        <v>53</v>
      </c>
      <c r="U685" s="16"/>
      <c r="V685" s="16"/>
      <c r="W685" s="16"/>
    </row>
    <row r="686" spans="1:23" hidden="1" x14ac:dyDescent="0.25">
      <c r="A686" s="25">
        <v>136105</v>
      </c>
      <c r="B686" s="25" t="s">
        <v>117</v>
      </c>
      <c r="C686" s="25" t="s">
        <v>43</v>
      </c>
      <c r="D686" s="25" t="s">
        <v>105</v>
      </c>
      <c r="E686" s="24">
        <v>43405</v>
      </c>
      <c r="F686" s="25" t="s">
        <v>45</v>
      </c>
      <c r="G686" s="25" t="s">
        <v>46</v>
      </c>
      <c r="H686" s="24">
        <v>44958</v>
      </c>
      <c r="I686" s="101">
        <v>0.67607638888888888</v>
      </c>
      <c r="J686" s="24">
        <v>44958</v>
      </c>
      <c r="K686" s="101">
        <v>0.67706018518518529</v>
      </c>
      <c r="L686" s="25">
        <v>85</v>
      </c>
      <c r="M686" s="26">
        <f>Causas[[#This Row],[parada_duracion]]/60</f>
        <v>1.4166666666666667</v>
      </c>
      <c r="N686" s="18" t="s">
        <v>47</v>
      </c>
      <c r="O686" s="19" t="s">
        <v>47</v>
      </c>
      <c r="P686" s="16">
        <f>WEEKNUM(Causas[[#This Row],[resolucion_fecha]],16)</f>
        <v>5</v>
      </c>
      <c r="Q686" s="16" t="str">
        <f>TEXT(Causas[[#This Row],[resolucion_fecha]],"MMMM")</f>
        <v>febrero</v>
      </c>
      <c r="R686" s="16" t="str">
        <f t="shared" si="10"/>
        <v>T</v>
      </c>
      <c r="S686" s="16"/>
      <c r="T686" s="18" t="s">
        <v>47</v>
      </c>
      <c r="U686" s="16"/>
      <c r="V686" s="16"/>
      <c r="W686" s="16"/>
    </row>
    <row r="687" spans="1:23" hidden="1" x14ac:dyDescent="0.25">
      <c r="A687" s="96">
        <v>136112</v>
      </c>
      <c r="B687" s="96" t="s">
        <v>54</v>
      </c>
      <c r="C687" s="96" t="s">
        <v>43</v>
      </c>
      <c r="D687" s="96" t="s">
        <v>55</v>
      </c>
      <c r="E687" s="97">
        <v>44120</v>
      </c>
      <c r="F687" s="96" t="s">
        <v>56</v>
      </c>
      <c r="G687" s="96" t="s">
        <v>50</v>
      </c>
      <c r="H687" s="97">
        <v>44958</v>
      </c>
      <c r="I687" s="23">
        <v>0.69437499999999996</v>
      </c>
      <c r="J687" s="97">
        <v>44958</v>
      </c>
      <c r="K687" s="23">
        <v>0.73020833333333324</v>
      </c>
      <c r="L687" s="96">
        <v>3096</v>
      </c>
      <c r="M687" s="98">
        <f>Causas[[#This Row],[parada_duracion]]/60</f>
        <v>51.6</v>
      </c>
      <c r="N687" s="18" t="s">
        <v>402</v>
      </c>
      <c r="O687" s="16" t="s">
        <v>52</v>
      </c>
      <c r="P687" s="99">
        <f>WEEKNUM(Causas[[#This Row],[resolucion_fecha]],16)</f>
        <v>5</v>
      </c>
      <c r="Q687" s="99" t="str">
        <f>TEXT(Causas[[#This Row],[resolucion_fecha]],"MMMM")</f>
        <v>febrero</v>
      </c>
      <c r="R687" s="99" t="str">
        <f t="shared" si="10"/>
        <v>T</v>
      </c>
      <c r="S687" s="99"/>
      <c r="T687" s="16" t="s">
        <v>53</v>
      </c>
      <c r="U687" s="16"/>
      <c r="V687" s="99"/>
      <c r="W687" s="99"/>
    </row>
    <row r="688" spans="1:23" hidden="1" x14ac:dyDescent="0.25">
      <c r="A688" s="25">
        <v>136113</v>
      </c>
      <c r="B688" s="25" t="s">
        <v>42</v>
      </c>
      <c r="C688" s="25" t="s">
        <v>43</v>
      </c>
      <c r="D688" s="25" t="s">
        <v>161</v>
      </c>
      <c r="E688" s="24">
        <v>43405</v>
      </c>
      <c r="F688" s="25" t="s">
        <v>45</v>
      </c>
      <c r="G688" s="25" t="s">
        <v>46</v>
      </c>
      <c r="H688" s="24">
        <v>44958</v>
      </c>
      <c r="I688" s="101">
        <v>0.70113425925925921</v>
      </c>
      <c r="J688" s="24">
        <v>44958</v>
      </c>
      <c r="K688" s="101">
        <v>0.78273148148148142</v>
      </c>
      <c r="L688" s="25">
        <v>7050</v>
      </c>
      <c r="M688" s="26">
        <f>Causas[[#This Row],[parada_duracion]]/60</f>
        <v>117.5</v>
      </c>
      <c r="N688" s="19" t="s">
        <v>403</v>
      </c>
      <c r="O688" s="16" t="s">
        <v>52</v>
      </c>
      <c r="P688" s="16">
        <f>WEEKNUM(Causas[[#This Row],[resolucion_fecha]],16)</f>
        <v>5</v>
      </c>
      <c r="Q688" s="16" t="str">
        <f>TEXT(Causas[[#This Row],[resolucion_fecha]],"MMMM")</f>
        <v>febrero</v>
      </c>
      <c r="R688" s="16" t="str">
        <f t="shared" si="10"/>
        <v>T</v>
      </c>
      <c r="S688" s="16"/>
      <c r="T688" s="16" t="s">
        <v>53</v>
      </c>
      <c r="U688" s="100"/>
      <c r="V688" s="16"/>
      <c r="W688" s="16"/>
    </row>
    <row r="689" spans="1:23" hidden="1" x14ac:dyDescent="0.25">
      <c r="A689" s="96">
        <v>136115</v>
      </c>
      <c r="B689" s="96" t="s">
        <v>101</v>
      </c>
      <c r="C689" s="96" t="s">
        <v>43</v>
      </c>
      <c r="D689" s="96" t="s">
        <v>44</v>
      </c>
      <c r="E689" s="97">
        <v>43405</v>
      </c>
      <c r="F689" s="96" t="s">
        <v>45</v>
      </c>
      <c r="G689" s="96" t="s">
        <v>50</v>
      </c>
      <c r="H689" s="97">
        <v>44958</v>
      </c>
      <c r="I689" s="23">
        <v>0.71597222222222223</v>
      </c>
      <c r="J689" s="97">
        <v>44958</v>
      </c>
      <c r="K689" s="23">
        <v>0.72900462962962964</v>
      </c>
      <c r="L689" s="96">
        <v>1126</v>
      </c>
      <c r="M689" s="98">
        <f>Causas[[#This Row],[parada_duracion]]/60</f>
        <v>18.766666666666666</v>
      </c>
      <c r="N689" s="18" t="s">
        <v>404</v>
      </c>
      <c r="O689" s="99" t="s">
        <v>52</v>
      </c>
      <c r="P689" s="99">
        <f>WEEKNUM(Causas[[#This Row],[resolucion_fecha]],16)</f>
        <v>5</v>
      </c>
      <c r="Q689" s="99" t="str">
        <f>TEXT(Causas[[#This Row],[resolucion_fecha]],"MMMM")</f>
        <v>febrero</v>
      </c>
      <c r="R689" s="99" t="str">
        <f t="shared" si="10"/>
        <v>T</v>
      </c>
      <c r="S689" s="99"/>
      <c r="T689" s="99" t="s">
        <v>53</v>
      </c>
      <c r="U689" s="16"/>
      <c r="V689" s="99"/>
      <c r="W689" s="99"/>
    </row>
    <row r="690" spans="1:23" hidden="1" x14ac:dyDescent="0.25">
      <c r="A690" s="96">
        <v>136116</v>
      </c>
      <c r="B690" s="96" t="s">
        <v>169</v>
      </c>
      <c r="C690" s="96" t="s">
        <v>43</v>
      </c>
      <c r="D690" s="96" t="s">
        <v>82</v>
      </c>
      <c r="E690" s="97">
        <v>44756</v>
      </c>
      <c r="F690" s="96" t="s">
        <v>140</v>
      </c>
      <c r="G690" s="96" t="s">
        <v>46</v>
      </c>
      <c r="H690" s="97">
        <v>44958</v>
      </c>
      <c r="I690" s="23">
        <v>0.71657407407407403</v>
      </c>
      <c r="J690" s="97">
        <v>44958</v>
      </c>
      <c r="K690" s="23">
        <v>0.73046296296296298</v>
      </c>
      <c r="L690" s="96">
        <v>1200</v>
      </c>
      <c r="M690" s="98">
        <f>Causas[[#This Row],[parada_duracion]]/60</f>
        <v>20</v>
      </c>
      <c r="N690" s="18" t="s">
        <v>405</v>
      </c>
      <c r="O690" s="16" t="s">
        <v>52</v>
      </c>
      <c r="P690" s="99">
        <f>WEEKNUM(Causas[[#This Row],[resolucion_fecha]],16)</f>
        <v>5</v>
      </c>
      <c r="Q690" s="99" t="str">
        <f>TEXT(Causas[[#This Row],[resolucion_fecha]],"MMMM")</f>
        <v>febrero</v>
      </c>
      <c r="R690" s="99" t="str">
        <f t="shared" si="10"/>
        <v>T</v>
      </c>
      <c r="S690" s="99"/>
      <c r="T690" s="16" t="s">
        <v>53</v>
      </c>
      <c r="U690" s="100"/>
      <c r="V690" s="99"/>
      <c r="W690" s="99"/>
    </row>
    <row r="691" spans="1:23" hidden="1" x14ac:dyDescent="0.25">
      <c r="A691" s="96">
        <v>136117</v>
      </c>
      <c r="B691" s="96" t="s">
        <v>116</v>
      </c>
      <c r="C691" s="96" t="s">
        <v>43</v>
      </c>
      <c r="D691" s="96" t="s">
        <v>166</v>
      </c>
      <c r="E691" s="97">
        <v>43405</v>
      </c>
      <c r="F691" s="96" t="s">
        <v>45</v>
      </c>
      <c r="G691" s="96" t="s">
        <v>46</v>
      </c>
      <c r="H691" s="97">
        <v>44958</v>
      </c>
      <c r="I691" s="23">
        <v>0.72778935185185178</v>
      </c>
      <c r="J691" s="97">
        <v>44958</v>
      </c>
      <c r="K691" s="23">
        <v>0.73253472222222227</v>
      </c>
      <c r="L691" s="96">
        <v>410</v>
      </c>
      <c r="M691" s="98">
        <f>Causas[[#This Row],[parada_duracion]]/60</f>
        <v>6.833333333333333</v>
      </c>
      <c r="N691" s="18" t="s">
        <v>47</v>
      </c>
      <c r="O691" s="19" t="s">
        <v>47</v>
      </c>
      <c r="P691" s="99">
        <f>WEEKNUM(Causas[[#This Row],[resolucion_fecha]],16)</f>
        <v>5</v>
      </c>
      <c r="Q691" s="99" t="str">
        <f>TEXT(Causas[[#This Row],[resolucion_fecha]],"MMMM")</f>
        <v>febrero</v>
      </c>
      <c r="R691" s="99" t="str">
        <f t="shared" si="10"/>
        <v>T</v>
      </c>
      <c r="S691" s="99"/>
      <c r="T691" s="18" t="s">
        <v>47</v>
      </c>
      <c r="U691" s="100"/>
      <c r="V691" s="99"/>
      <c r="W691" s="99"/>
    </row>
    <row r="692" spans="1:23" hidden="1" x14ac:dyDescent="0.25">
      <c r="A692" s="25">
        <v>136118</v>
      </c>
      <c r="B692" s="25" t="s">
        <v>101</v>
      </c>
      <c r="C692" s="25" t="s">
        <v>43</v>
      </c>
      <c r="D692" s="25" t="s">
        <v>44</v>
      </c>
      <c r="E692" s="24">
        <v>43405</v>
      </c>
      <c r="F692" s="25" t="s">
        <v>45</v>
      </c>
      <c r="G692" s="25" t="s">
        <v>50</v>
      </c>
      <c r="H692" s="24">
        <v>44958</v>
      </c>
      <c r="I692" s="101">
        <v>0.72905092592592602</v>
      </c>
      <c r="J692" s="24">
        <v>44958</v>
      </c>
      <c r="K692" s="101">
        <v>0.72908564814814814</v>
      </c>
      <c r="L692" s="25">
        <v>3</v>
      </c>
      <c r="M692" s="26">
        <f>Causas[[#This Row],[parada_duracion]]/60</f>
        <v>0.05</v>
      </c>
      <c r="N692" s="18" t="s">
        <v>47</v>
      </c>
      <c r="O692" s="19" t="s">
        <v>47</v>
      </c>
      <c r="P692" s="16">
        <f>WEEKNUM(Causas[[#This Row],[resolucion_fecha]],16)</f>
        <v>5</v>
      </c>
      <c r="Q692" s="16" t="str">
        <f>TEXT(Causas[[#This Row],[resolucion_fecha]],"MMMM")</f>
        <v>febrero</v>
      </c>
      <c r="R692" s="16" t="str">
        <f t="shared" si="10"/>
        <v>T</v>
      </c>
      <c r="S692" s="16"/>
      <c r="T692" s="18" t="s">
        <v>47</v>
      </c>
      <c r="U692" s="100"/>
      <c r="V692" s="16"/>
      <c r="W692" s="16"/>
    </row>
    <row r="693" spans="1:23" hidden="1" x14ac:dyDescent="0.25">
      <c r="A693" s="25">
        <v>136124</v>
      </c>
      <c r="B693" s="25" t="s">
        <v>146</v>
      </c>
      <c r="C693" s="25" t="s">
        <v>43</v>
      </c>
      <c r="D693" s="25" t="s">
        <v>154</v>
      </c>
      <c r="E693" s="24">
        <v>43746</v>
      </c>
      <c r="F693" s="25" t="s">
        <v>56</v>
      </c>
      <c r="G693" s="25" t="s">
        <v>46</v>
      </c>
      <c r="H693" s="24">
        <v>44958</v>
      </c>
      <c r="I693" s="101">
        <v>0.77994212962962972</v>
      </c>
      <c r="J693" s="24">
        <v>44958</v>
      </c>
      <c r="K693" s="101">
        <v>0.78236111111111117</v>
      </c>
      <c r="L693" s="25">
        <v>209</v>
      </c>
      <c r="M693" s="26">
        <f>Causas[[#This Row],[parada_duracion]]/60</f>
        <v>3.4833333333333334</v>
      </c>
      <c r="N693" s="18" t="s">
        <v>47</v>
      </c>
      <c r="O693" s="19" t="s">
        <v>47</v>
      </c>
      <c r="P693" s="16">
        <f>WEEKNUM(Causas[[#This Row],[resolucion_fecha]],16)</f>
        <v>5</v>
      </c>
      <c r="Q693" s="16" t="str">
        <f>TEXT(Causas[[#This Row],[resolucion_fecha]],"MMMM")</f>
        <v>febrero</v>
      </c>
      <c r="R693" s="16" t="str">
        <f t="shared" si="10"/>
        <v>T</v>
      </c>
      <c r="S693" s="16"/>
      <c r="T693" s="18" t="s">
        <v>47</v>
      </c>
      <c r="U693" s="16"/>
      <c r="V693" s="16"/>
      <c r="W693" s="16"/>
    </row>
    <row r="694" spans="1:23" hidden="1" x14ac:dyDescent="0.25">
      <c r="A694" s="25">
        <v>136129</v>
      </c>
      <c r="B694" s="25" t="s">
        <v>58</v>
      </c>
      <c r="C694" s="25" t="s">
        <v>43</v>
      </c>
      <c r="D694" s="25" t="s">
        <v>324</v>
      </c>
      <c r="E694" s="24">
        <v>44475</v>
      </c>
      <c r="F694" s="25" t="s">
        <v>325</v>
      </c>
      <c r="G694" s="25" t="s">
        <v>46</v>
      </c>
      <c r="H694" s="24">
        <v>44958</v>
      </c>
      <c r="I694" s="101">
        <v>0.8181828703703703</v>
      </c>
      <c r="J694" s="24">
        <v>44958</v>
      </c>
      <c r="K694" s="101">
        <v>0.82328703703703709</v>
      </c>
      <c r="L694" s="25">
        <v>441</v>
      </c>
      <c r="M694" s="26">
        <f>Causas[[#This Row],[parada_duracion]]/60</f>
        <v>7.35</v>
      </c>
      <c r="N694" s="18" t="s">
        <v>47</v>
      </c>
      <c r="O694" s="19" t="s">
        <v>47</v>
      </c>
      <c r="P694" s="16">
        <f>WEEKNUM(Causas[[#This Row],[resolucion_fecha]],16)</f>
        <v>5</v>
      </c>
      <c r="Q694" s="16" t="str">
        <f>TEXT(Causas[[#This Row],[resolucion_fecha]],"MMMM")</f>
        <v>febrero</v>
      </c>
      <c r="R694" s="16" t="str">
        <f t="shared" si="10"/>
        <v>T</v>
      </c>
      <c r="S694" s="16"/>
      <c r="T694" s="18" t="s">
        <v>47</v>
      </c>
      <c r="U694" s="16"/>
      <c r="V694" s="16"/>
      <c r="W694" s="16"/>
    </row>
    <row r="695" spans="1:23" hidden="1" x14ac:dyDescent="0.25">
      <c r="A695" s="25">
        <v>136133</v>
      </c>
      <c r="B695" s="25" t="s">
        <v>66</v>
      </c>
      <c r="C695" s="25" t="s">
        <v>43</v>
      </c>
      <c r="D695" s="25" t="s">
        <v>143</v>
      </c>
      <c r="E695" s="24">
        <v>43405</v>
      </c>
      <c r="F695" s="25" t="s">
        <v>45</v>
      </c>
      <c r="G695" s="25" t="s">
        <v>46</v>
      </c>
      <c r="H695" s="24">
        <v>44958</v>
      </c>
      <c r="I695" s="101">
        <v>0.8315393518518519</v>
      </c>
      <c r="J695" s="24">
        <v>44958</v>
      </c>
      <c r="K695" s="101">
        <v>0.83688657407407396</v>
      </c>
      <c r="L695" s="25">
        <v>462</v>
      </c>
      <c r="M695" s="26">
        <f>Causas[[#This Row],[parada_duracion]]/60</f>
        <v>7.7</v>
      </c>
      <c r="N695" s="18" t="s">
        <v>47</v>
      </c>
      <c r="O695" s="19" t="s">
        <v>47</v>
      </c>
      <c r="P695" s="16">
        <f>WEEKNUM(Causas[[#This Row],[resolucion_fecha]],16)</f>
        <v>5</v>
      </c>
      <c r="Q695" s="16" t="str">
        <f>TEXT(Causas[[#This Row],[resolucion_fecha]],"MMMM")</f>
        <v>febrero</v>
      </c>
      <c r="R695" s="16" t="str">
        <f t="shared" si="10"/>
        <v>T</v>
      </c>
      <c r="S695" s="16"/>
      <c r="T695" s="18" t="s">
        <v>47</v>
      </c>
      <c r="U695" s="16"/>
      <c r="V695" s="16"/>
      <c r="W695" s="16"/>
    </row>
    <row r="696" spans="1:23" ht="30" hidden="1" x14ac:dyDescent="0.25">
      <c r="A696" s="25">
        <v>136139</v>
      </c>
      <c r="B696" s="25" t="s">
        <v>390</v>
      </c>
      <c r="C696" s="25" t="s">
        <v>43</v>
      </c>
      <c r="D696" s="25" t="s">
        <v>143</v>
      </c>
      <c r="E696" s="24">
        <v>43746</v>
      </c>
      <c r="F696" s="25" t="s">
        <v>56</v>
      </c>
      <c r="G696" s="25" t="s">
        <v>46</v>
      </c>
      <c r="H696" s="24">
        <v>44958</v>
      </c>
      <c r="I696" s="101">
        <v>0.882349537037037</v>
      </c>
      <c r="J696" s="24">
        <v>44959</v>
      </c>
      <c r="K696" s="101">
        <v>7.0601851851851846E-2</v>
      </c>
      <c r="L696" s="25">
        <v>16265</v>
      </c>
      <c r="M696" s="26">
        <f>Causas[[#This Row],[parada_duracion]]/60</f>
        <v>271.08333333333331</v>
      </c>
      <c r="N696" s="19" t="s">
        <v>406</v>
      </c>
      <c r="O696" s="16" t="s">
        <v>72</v>
      </c>
      <c r="P696" s="16">
        <f>WEEKNUM(Causas[[#This Row],[resolucion_fecha]],16)</f>
        <v>5</v>
      </c>
      <c r="Q696" s="16" t="str">
        <f>TEXT(Causas[[#This Row],[resolucion_fecha]],"MMMM")</f>
        <v>febrero</v>
      </c>
      <c r="R696" s="16" t="str">
        <f t="shared" si="10"/>
        <v>T</v>
      </c>
      <c r="S696" s="16"/>
      <c r="T696" s="16" t="s">
        <v>73</v>
      </c>
      <c r="U696" s="16"/>
      <c r="V696" s="16"/>
      <c r="W696" s="16"/>
    </row>
    <row r="697" spans="1:23" hidden="1" x14ac:dyDescent="0.25">
      <c r="A697" s="25">
        <v>136145</v>
      </c>
      <c r="B697" s="25" t="s">
        <v>390</v>
      </c>
      <c r="C697" s="25" t="s">
        <v>43</v>
      </c>
      <c r="D697" s="25" t="s">
        <v>143</v>
      </c>
      <c r="E697" s="24">
        <v>43746</v>
      </c>
      <c r="F697" s="25" t="s">
        <v>56</v>
      </c>
      <c r="G697" s="25" t="s">
        <v>46</v>
      </c>
      <c r="H697" s="24">
        <v>44959</v>
      </c>
      <c r="I697" s="101">
        <v>0.2628125</v>
      </c>
      <c r="J697" s="24">
        <v>44959</v>
      </c>
      <c r="K697" s="101">
        <v>0.27358796296296295</v>
      </c>
      <c r="L697" s="25">
        <v>931</v>
      </c>
      <c r="M697" s="26">
        <f>Causas[[#This Row],[parada_duracion]]/60</f>
        <v>15.516666666666667</v>
      </c>
      <c r="N697" s="19" t="s">
        <v>407</v>
      </c>
      <c r="O697" s="16" t="s">
        <v>52</v>
      </c>
      <c r="P697" s="16">
        <f>WEEKNUM(Causas[[#This Row],[resolucion_fecha]],16)</f>
        <v>5</v>
      </c>
      <c r="Q697" s="16" t="str">
        <f>TEXT(Causas[[#This Row],[resolucion_fecha]],"MMMM")</f>
        <v>febrero</v>
      </c>
      <c r="R697" s="16" t="str">
        <f t="shared" si="10"/>
        <v>M</v>
      </c>
      <c r="S697" s="16"/>
      <c r="T697" s="16" t="s">
        <v>53</v>
      </c>
      <c r="U697" s="16"/>
      <c r="V697" s="16"/>
      <c r="W697" s="16"/>
    </row>
    <row r="698" spans="1:23" ht="90" hidden="1" x14ac:dyDescent="0.25">
      <c r="A698" s="25">
        <v>136153</v>
      </c>
      <c r="B698" s="25" t="s">
        <v>58</v>
      </c>
      <c r="C698" s="25" t="s">
        <v>43</v>
      </c>
      <c r="D698" s="25" t="s">
        <v>324</v>
      </c>
      <c r="E698" s="24">
        <v>44475</v>
      </c>
      <c r="F698" s="25" t="s">
        <v>325</v>
      </c>
      <c r="G698" s="25" t="s">
        <v>46</v>
      </c>
      <c r="H698" s="24">
        <v>44959</v>
      </c>
      <c r="I698" s="101">
        <v>0.28836805555555556</v>
      </c>
      <c r="J698" s="24">
        <v>44959</v>
      </c>
      <c r="K698" s="101">
        <v>0.3991898148148148</v>
      </c>
      <c r="L698" s="25">
        <v>9575</v>
      </c>
      <c r="M698" s="26">
        <f>Causas[[#This Row],[parada_duracion]]/60</f>
        <v>159.58333333333334</v>
      </c>
      <c r="N698" s="19" t="s">
        <v>408</v>
      </c>
      <c r="O698" s="16" t="s">
        <v>9</v>
      </c>
      <c r="P698" s="16">
        <f>WEEKNUM(Causas[[#This Row],[resolucion_fecha]],16)</f>
        <v>5</v>
      </c>
      <c r="Q698" s="16" t="str">
        <f>TEXT(Causas[[#This Row],[resolucion_fecha]],"MMMM")</f>
        <v>febrero</v>
      </c>
      <c r="R698" s="16" t="str">
        <f t="shared" si="10"/>
        <v>M</v>
      </c>
      <c r="S698" s="99" t="s">
        <v>9</v>
      </c>
      <c r="T698" s="99" t="s">
        <v>9</v>
      </c>
      <c r="U698" s="99" t="s">
        <v>9</v>
      </c>
      <c r="V698" s="99" t="s">
        <v>9</v>
      </c>
      <c r="W698" s="99" t="s">
        <v>9</v>
      </c>
    </row>
    <row r="699" spans="1:23" hidden="1" x14ac:dyDescent="0.25">
      <c r="A699" s="25">
        <v>136158</v>
      </c>
      <c r="B699" s="25" t="s">
        <v>116</v>
      </c>
      <c r="C699" s="25" t="s">
        <v>43</v>
      </c>
      <c r="D699" s="25" t="s">
        <v>76</v>
      </c>
      <c r="E699" s="24">
        <v>43900</v>
      </c>
      <c r="F699" s="25" t="s">
        <v>56</v>
      </c>
      <c r="G699" s="25" t="s">
        <v>50</v>
      </c>
      <c r="H699" s="24">
        <v>44959</v>
      </c>
      <c r="I699" s="101">
        <v>0.31048611111111113</v>
      </c>
      <c r="J699" s="24">
        <v>44959</v>
      </c>
      <c r="K699" s="101">
        <v>0.32763888888888887</v>
      </c>
      <c r="L699" s="25">
        <v>1482</v>
      </c>
      <c r="M699" s="26">
        <f>Causas[[#This Row],[parada_duracion]]/60</f>
        <v>24.7</v>
      </c>
      <c r="N699" s="19" t="s">
        <v>409</v>
      </c>
      <c r="O699" s="16" t="s">
        <v>52</v>
      </c>
      <c r="P699" s="16">
        <f>WEEKNUM(Causas[[#This Row],[resolucion_fecha]],16)</f>
        <v>5</v>
      </c>
      <c r="Q699" s="16" t="str">
        <f>TEXT(Causas[[#This Row],[resolucion_fecha]],"MMMM")</f>
        <v>febrero</v>
      </c>
      <c r="R699" s="16" t="str">
        <f t="shared" si="10"/>
        <v>M</v>
      </c>
      <c r="S699" s="16"/>
      <c r="T699" s="16" t="s">
        <v>53</v>
      </c>
      <c r="U699" s="16"/>
      <c r="V699" s="16"/>
      <c r="W699" s="16"/>
    </row>
    <row r="700" spans="1:23" hidden="1" x14ac:dyDescent="0.25">
      <c r="A700" s="25">
        <v>136162</v>
      </c>
      <c r="B700" s="25" t="s">
        <v>130</v>
      </c>
      <c r="C700" s="25" t="s">
        <v>43</v>
      </c>
      <c r="D700" s="25" t="s">
        <v>143</v>
      </c>
      <c r="E700" s="24">
        <v>43405</v>
      </c>
      <c r="F700" s="25" t="s">
        <v>45</v>
      </c>
      <c r="G700" s="25" t="s">
        <v>46</v>
      </c>
      <c r="H700" s="24">
        <v>44959</v>
      </c>
      <c r="I700" s="101">
        <v>0.36704861111111109</v>
      </c>
      <c r="J700" s="24">
        <v>44959</v>
      </c>
      <c r="K700" s="101">
        <v>0.36712962962962964</v>
      </c>
      <c r="L700" s="25">
        <v>7</v>
      </c>
      <c r="M700" s="26">
        <f>Causas[[#This Row],[parada_duracion]]/60</f>
        <v>0.11666666666666667</v>
      </c>
      <c r="N700" s="18" t="s">
        <v>47</v>
      </c>
      <c r="O700" s="18" t="s">
        <v>47</v>
      </c>
      <c r="P700" s="16">
        <f>WEEKNUM(Causas[[#This Row],[resolucion_fecha]],16)</f>
        <v>5</v>
      </c>
      <c r="Q700" s="16" t="str">
        <f>TEXT(Causas[[#This Row],[resolucion_fecha]],"MMMM")</f>
        <v>febrero</v>
      </c>
      <c r="R700" s="16" t="str">
        <f t="shared" si="10"/>
        <v>M</v>
      </c>
      <c r="S700" s="16"/>
      <c r="T700" s="18" t="s">
        <v>47</v>
      </c>
      <c r="U700" s="16"/>
      <c r="V700" s="16"/>
      <c r="W700" s="16"/>
    </row>
    <row r="701" spans="1:23" hidden="1" x14ac:dyDescent="0.25">
      <c r="A701" s="25">
        <v>136166</v>
      </c>
      <c r="B701" s="25" t="s">
        <v>101</v>
      </c>
      <c r="C701" s="25" t="s">
        <v>43</v>
      </c>
      <c r="D701" s="25" t="s">
        <v>59</v>
      </c>
      <c r="E701" s="24">
        <v>44756</v>
      </c>
      <c r="F701" s="25" t="s">
        <v>140</v>
      </c>
      <c r="G701" s="25" t="s">
        <v>50</v>
      </c>
      <c r="H701" s="24">
        <v>44959</v>
      </c>
      <c r="I701" s="101">
        <v>0.40778935185185183</v>
      </c>
      <c r="J701" s="24">
        <v>44959</v>
      </c>
      <c r="K701" s="101">
        <v>0.40783564814814816</v>
      </c>
      <c r="L701" s="25">
        <v>4</v>
      </c>
      <c r="M701" s="26">
        <f>Causas[[#This Row],[parada_duracion]]/60</f>
        <v>6.6666666666666666E-2</v>
      </c>
      <c r="N701" s="18" t="s">
        <v>47</v>
      </c>
      <c r="O701" s="18" t="s">
        <v>47</v>
      </c>
      <c r="P701" s="16">
        <f>WEEKNUM(Causas[[#This Row],[resolucion_fecha]],16)</f>
        <v>5</v>
      </c>
      <c r="Q701" s="16" t="str">
        <f>TEXT(Causas[[#This Row],[resolucion_fecha]],"MMMM")</f>
        <v>febrero</v>
      </c>
      <c r="R701" s="16" t="str">
        <f t="shared" si="10"/>
        <v>M</v>
      </c>
      <c r="S701" s="16"/>
      <c r="T701" s="18" t="s">
        <v>47</v>
      </c>
      <c r="U701" s="16"/>
      <c r="V701" s="16"/>
      <c r="W701" s="16"/>
    </row>
    <row r="702" spans="1:23" hidden="1" x14ac:dyDescent="0.25">
      <c r="A702" s="96">
        <v>136175</v>
      </c>
      <c r="B702" s="96" t="s">
        <v>75</v>
      </c>
      <c r="C702" s="96" t="s">
        <v>43</v>
      </c>
      <c r="D702" s="96" t="s">
        <v>76</v>
      </c>
      <c r="E702" s="97">
        <v>44104</v>
      </c>
      <c r="F702" s="96" t="s">
        <v>56</v>
      </c>
      <c r="G702" s="96" t="s">
        <v>46</v>
      </c>
      <c r="H702" s="97">
        <v>44959</v>
      </c>
      <c r="I702" s="23">
        <v>0.46038194444444441</v>
      </c>
      <c r="J702" s="97">
        <v>44959</v>
      </c>
      <c r="K702" s="23">
        <v>0.47643518518518518</v>
      </c>
      <c r="L702" s="96">
        <v>1387</v>
      </c>
      <c r="M702" s="98">
        <f>Causas[[#This Row],[parada_duracion]]/60</f>
        <v>23.116666666666667</v>
      </c>
      <c r="N702" s="18" t="s">
        <v>62</v>
      </c>
      <c r="O702" s="99" t="s">
        <v>52</v>
      </c>
      <c r="P702" s="99">
        <f>WEEKNUM(Causas[[#This Row],[resolucion_fecha]],16)</f>
        <v>5</v>
      </c>
      <c r="Q702" s="99" t="str">
        <f>TEXT(Causas[[#This Row],[resolucion_fecha]],"MMMM")</f>
        <v>febrero</v>
      </c>
      <c r="R702" s="99" t="str">
        <f t="shared" si="10"/>
        <v>M</v>
      </c>
      <c r="S702" s="99"/>
      <c r="T702" s="16" t="s">
        <v>53</v>
      </c>
      <c r="U702" s="16"/>
      <c r="V702" s="99"/>
      <c r="W702" s="99"/>
    </row>
    <row r="703" spans="1:23" hidden="1" x14ac:dyDescent="0.25">
      <c r="A703" s="96">
        <v>136176</v>
      </c>
      <c r="B703" s="96" t="s">
        <v>169</v>
      </c>
      <c r="C703" s="96" t="s">
        <v>43</v>
      </c>
      <c r="D703" s="96" t="s">
        <v>82</v>
      </c>
      <c r="E703" s="97">
        <v>44756</v>
      </c>
      <c r="F703" s="96" t="s">
        <v>140</v>
      </c>
      <c r="G703" s="96" t="s">
        <v>50</v>
      </c>
      <c r="H703" s="97">
        <v>44959</v>
      </c>
      <c r="I703" s="23">
        <v>0.46353009259259265</v>
      </c>
      <c r="J703" s="97">
        <v>44959</v>
      </c>
      <c r="K703" s="23">
        <v>0.46362268518518518</v>
      </c>
      <c r="L703" s="96">
        <v>8</v>
      </c>
      <c r="M703" s="98">
        <f>Causas[[#This Row],[parada_duracion]]/60</f>
        <v>0.13333333333333333</v>
      </c>
      <c r="N703" s="18" t="s">
        <v>47</v>
      </c>
      <c r="O703" s="18" t="s">
        <v>47</v>
      </c>
      <c r="P703" s="99">
        <f>WEEKNUM(Causas[[#This Row],[resolucion_fecha]],16)</f>
        <v>5</v>
      </c>
      <c r="Q703" s="99" t="str">
        <f>TEXT(Causas[[#This Row],[resolucion_fecha]],"MMMM")</f>
        <v>febrero</v>
      </c>
      <c r="R703" s="99" t="str">
        <f t="shared" si="10"/>
        <v>M</v>
      </c>
      <c r="S703" s="99"/>
      <c r="T703" s="18" t="s">
        <v>47</v>
      </c>
      <c r="U703" s="100"/>
      <c r="V703" s="99"/>
      <c r="W703" s="99"/>
    </row>
    <row r="704" spans="1:23" ht="30" hidden="1" x14ac:dyDescent="0.25">
      <c r="A704" s="25">
        <v>136177</v>
      </c>
      <c r="B704" s="25" t="s">
        <v>169</v>
      </c>
      <c r="C704" s="25" t="s">
        <v>43</v>
      </c>
      <c r="D704" s="25" t="s">
        <v>82</v>
      </c>
      <c r="E704" s="24">
        <v>44756</v>
      </c>
      <c r="F704" s="25" t="s">
        <v>140</v>
      </c>
      <c r="G704" s="25" t="s">
        <v>46</v>
      </c>
      <c r="H704" s="24">
        <v>44959</v>
      </c>
      <c r="I704" s="101">
        <v>0.46372685185185186</v>
      </c>
      <c r="J704" s="24">
        <v>44959</v>
      </c>
      <c r="K704" s="101">
        <v>0.47318287037037038</v>
      </c>
      <c r="L704" s="25">
        <v>817</v>
      </c>
      <c r="M704" s="26">
        <f>Causas[[#This Row],[parada_duracion]]/60</f>
        <v>13.616666666666667</v>
      </c>
      <c r="N704" s="19" t="s">
        <v>410</v>
      </c>
      <c r="O704" s="16" t="s">
        <v>52</v>
      </c>
      <c r="P704" s="16">
        <f>WEEKNUM(Causas[[#This Row],[resolucion_fecha]],16)</f>
        <v>5</v>
      </c>
      <c r="Q704" s="16" t="str">
        <f>TEXT(Causas[[#This Row],[resolucion_fecha]],"MMMM")</f>
        <v>febrero</v>
      </c>
      <c r="R704" s="16" t="str">
        <f t="shared" si="10"/>
        <v>M</v>
      </c>
      <c r="S704" s="16"/>
      <c r="T704" s="16" t="s">
        <v>53</v>
      </c>
      <c r="U704" s="100"/>
      <c r="V704" s="16"/>
      <c r="W704" s="16"/>
    </row>
    <row r="705" spans="1:23" hidden="1" x14ac:dyDescent="0.25">
      <c r="A705" s="25">
        <v>136179</v>
      </c>
      <c r="B705" s="25" t="s">
        <v>111</v>
      </c>
      <c r="C705" s="25" t="s">
        <v>43</v>
      </c>
      <c r="D705" s="25" t="s">
        <v>82</v>
      </c>
      <c r="E705" s="24">
        <v>44756</v>
      </c>
      <c r="F705" s="25" t="s">
        <v>140</v>
      </c>
      <c r="G705" s="25" t="s">
        <v>50</v>
      </c>
      <c r="H705" s="24">
        <v>44959</v>
      </c>
      <c r="I705" s="101">
        <v>0.48284722222222221</v>
      </c>
      <c r="J705" s="24">
        <v>44959</v>
      </c>
      <c r="K705" s="101">
        <v>0.48601851851851857</v>
      </c>
      <c r="L705" s="25">
        <v>274</v>
      </c>
      <c r="M705" s="26">
        <f>Causas[[#This Row],[parada_duracion]]/60</f>
        <v>4.5666666666666664</v>
      </c>
      <c r="N705" s="18" t="s">
        <v>47</v>
      </c>
      <c r="O705" s="18" t="s">
        <v>47</v>
      </c>
      <c r="P705" s="16">
        <f>WEEKNUM(Causas[[#This Row],[resolucion_fecha]],16)</f>
        <v>5</v>
      </c>
      <c r="Q705" s="16" t="str">
        <f>TEXT(Causas[[#This Row],[resolucion_fecha]],"MMMM")</f>
        <v>febrero</v>
      </c>
      <c r="R705" s="16" t="str">
        <f t="shared" si="10"/>
        <v>M</v>
      </c>
      <c r="S705" s="16"/>
      <c r="T705" s="18" t="s">
        <v>47</v>
      </c>
      <c r="U705" s="16"/>
      <c r="V705" s="16"/>
      <c r="W705" s="16"/>
    </row>
    <row r="706" spans="1:23" hidden="1" x14ac:dyDescent="0.25">
      <c r="A706" s="25">
        <v>136187</v>
      </c>
      <c r="B706" s="25" t="s">
        <v>111</v>
      </c>
      <c r="C706" s="25" t="s">
        <v>43</v>
      </c>
      <c r="D706" s="25" t="s">
        <v>82</v>
      </c>
      <c r="E706" s="24">
        <v>44756</v>
      </c>
      <c r="F706" s="25" t="s">
        <v>140</v>
      </c>
      <c r="G706" s="25" t="s">
        <v>50</v>
      </c>
      <c r="H706" s="24">
        <v>44959</v>
      </c>
      <c r="I706" s="101">
        <v>0.54166666666666663</v>
      </c>
      <c r="J706" s="24">
        <v>44959</v>
      </c>
      <c r="K706" s="101">
        <v>0.54802083333333329</v>
      </c>
      <c r="L706" s="25">
        <v>549</v>
      </c>
      <c r="M706" s="26">
        <f>Causas[[#This Row],[parada_duracion]]/60</f>
        <v>9.15</v>
      </c>
      <c r="N706" s="18" t="s">
        <v>47</v>
      </c>
      <c r="O706" s="18" t="s">
        <v>47</v>
      </c>
      <c r="P706" s="16">
        <f>WEEKNUM(Causas[[#This Row],[resolucion_fecha]],16)</f>
        <v>5</v>
      </c>
      <c r="Q706" s="16" t="str">
        <f>TEXT(Causas[[#This Row],[resolucion_fecha]],"MMMM")</f>
        <v>febrero</v>
      </c>
      <c r="R706" s="16" t="str">
        <f t="shared" ref="R706:R769" si="11">IF(I706&gt;TIME(22,0,0),"N",IF(I706&lt;TIME(6,0,0),"N",IF(I706&gt;TIME(14,0,0),"T",IF(I706&gt;=TIME(6,0,0),"M","-"))))</f>
        <v>M</v>
      </c>
      <c r="S706" s="16"/>
      <c r="T706" s="18" t="s">
        <v>47</v>
      </c>
      <c r="U706" s="16"/>
      <c r="V706" s="16"/>
      <c r="W706" s="16"/>
    </row>
    <row r="707" spans="1:23" x14ac:dyDescent="0.25">
      <c r="A707" s="25">
        <v>136203</v>
      </c>
      <c r="B707" s="25" t="s">
        <v>42</v>
      </c>
      <c r="C707" s="25" t="s">
        <v>43</v>
      </c>
      <c r="D707" s="25" t="s">
        <v>67</v>
      </c>
      <c r="E707" s="24">
        <v>43405</v>
      </c>
      <c r="F707" s="25" t="s">
        <v>45</v>
      </c>
      <c r="G707" s="25" t="s">
        <v>46</v>
      </c>
      <c r="H707" s="24">
        <v>44959</v>
      </c>
      <c r="I707" s="101">
        <v>0.64974537037037039</v>
      </c>
      <c r="J707" s="24">
        <v>44959</v>
      </c>
      <c r="K707" s="101">
        <v>0.67062499999999992</v>
      </c>
      <c r="L707" s="25">
        <v>1804</v>
      </c>
      <c r="M707" s="26">
        <f>Causas[[#This Row],[parada_duracion]]/60</f>
        <v>30.066666666666666</v>
      </c>
      <c r="N707" s="19" t="s">
        <v>411</v>
      </c>
      <c r="O707" s="16" t="s">
        <v>52</v>
      </c>
      <c r="P707" s="16">
        <f>WEEKNUM(Causas[[#This Row],[resolucion_fecha]],16)</f>
        <v>5</v>
      </c>
      <c r="Q707" s="16" t="str">
        <f>TEXT(Causas[[#This Row],[resolucion_fecha]],"MMMM")</f>
        <v>febrero</v>
      </c>
      <c r="R707" s="16" t="str">
        <f t="shared" si="11"/>
        <v>T</v>
      </c>
      <c r="S707" s="16"/>
      <c r="T707" s="16" t="s">
        <v>53</v>
      </c>
      <c r="U707" s="16"/>
      <c r="V707" s="16"/>
      <c r="W707" s="16"/>
    </row>
    <row r="708" spans="1:23" hidden="1" x14ac:dyDescent="0.25">
      <c r="A708" s="25">
        <v>136207</v>
      </c>
      <c r="B708" s="25" t="s">
        <v>169</v>
      </c>
      <c r="C708" s="25" t="s">
        <v>43</v>
      </c>
      <c r="D708" s="25" t="s">
        <v>82</v>
      </c>
      <c r="E708" s="24">
        <v>44756</v>
      </c>
      <c r="F708" s="25" t="s">
        <v>140</v>
      </c>
      <c r="G708" s="25" t="s">
        <v>46</v>
      </c>
      <c r="H708" s="24">
        <v>44959</v>
      </c>
      <c r="I708" s="101">
        <v>0.67839120370370365</v>
      </c>
      <c r="J708" s="24">
        <v>44959</v>
      </c>
      <c r="K708" s="101">
        <v>0.68480324074074073</v>
      </c>
      <c r="L708" s="25">
        <v>554</v>
      </c>
      <c r="M708" s="26">
        <f>Causas[[#This Row],[parada_duracion]]/60</f>
        <v>9.2333333333333325</v>
      </c>
      <c r="N708" s="18" t="s">
        <v>47</v>
      </c>
      <c r="O708" s="18" t="s">
        <v>47</v>
      </c>
      <c r="P708" s="16">
        <f>WEEKNUM(Causas[[#This Row],[resolucion_fecha]],16)</f>
        <v>5</v>
      </c>
      <c r="Q708" s="16" t="str">
        <f>TEXT(Causas[[#This Row],[resolucion_fecha]],"MMMM")</f>
        <v>febrero</v>
      </c>
      <c r="R708" s="16" t="str">
        <f t="shared" si="11"/>
        <v>T</v>
      </c>
      <c r="S708" s="16"/>
      <c r="T708" s="18" t="s">
        <v>47</v>
      </c>
      <c r="U708" s="16"/>
      <c r="V708" s="16"/>
      <c r="W708" s="16"/>
    </row>
    <row r="709" spans="1:23" hidden="1" x14ac:dyDescent="0.25">
      <c r="A709" s="25">
        <v>136211</v>
      </c>
      <c r="B709" s="25" t="s">
        <v>54</v>
      </c>
      <c r="C709" s="25" t="s">
        <v>43</v>
      </c>
      <c r="D709" s="25" t="s">
        <v>55</v>
      </c>
      <c r="E709" s="24">
        <v>44120</v>
      </c>
      <c r="F709" s="25" t="s">
        <v>56</v>
      </c>
      <c r="G709" s="25" t="s">
        <v>50</v>
      </c>
      <c r="H709" s="24">
        <v>44959</v>
      </c>
      <c r="I709" s="101">
        <v>0.70187499999999992</v>
      </c>
      <c r="J709" s="24">
        <v>44959</v>
      </c>
      <c r="K709" s="101">
        <v>0.70967592592592599</v>
      </c>
      <c r="L709" s="25">
        <v>674</v>
      </c>
      <c r="M709" s="26">
        <f>Causas[[#This Row],[parada_duracion]]/60</f>
        <v>11.233333333333333</v>
      </c>
      <c r="N709" s="19" t="s">
        <v>412</v>
      </c>
      <c r="O709" s="16" t="s">
        <v>52</v>
      </c>
      <c r="P709" s="16">
        <f>WEEKNUM(Causas[[#This Row],[resolucion_fecha]],16)</f>
        <v>5</v>
      </c>
      <c r="Q709" s="16" t="str">
        <f>TEXT(Causas[[#This Row],[resolucion_fecha]],"MMMM")</f>
        <v>febrero</v>
      </c>
      <c r="R709" s="16" t="str">
        <f t="shared" si="11"/>
        <v>T</v>
      </c>
      <c r="S709" s="16"/>
      <c r="T709" s="16" t="s">
        <v>53</v>
      </c>
      <c r="U709" s="16"/>
      <c r="V709" s="16"/>
      <c r="W709" s="16"/>
    </row>
    <row r="710" spans="1:23" hidden="1" x14ac:dyDescent="0.25">
      <c r="A710" s="25">
        <v>136213</v>
      </c>
      <c r="B710" s="25" t="s">
        <v>42</v>
      </c>
      <c r="C710" s="25" t="s">
        <v>43</v>
      </c>
      <c r="D710" s="25" t="s">
        <v>59</v>
      </c>
      <c r="E710" s="24">
        <v>44231</v>
      </c>
      <c r="F710" s="25" t="s">
        <v>60</v>
      </c>
      <c r="G710" s="25" t="s">
        <v>50</v>
      </c>
      <c r="H710" s="24">
        <v>44959</v>
      </c>
      <c r="I710" s="101">
        <v>0.71636574074074078</v>
      </c>
      <c r="J710" s="24">
        <v>44959</v>
      </c>
      <c r="K710" s="101">
        <v>0.72026620370370376</v>
      </c>
      <c r="L710" s="25">
        <v>337</v>
      </c>
      <c r="M710" s="26">
        <f>Causas[[#This Row],[parada_duracion]]/60</f>
        <v>5.6166666666666663</v>
      </c>
      <c r="N710" s="18" t="s">
        <v>47</v>
      </c>
      <c r="O710" s="18" t="s">
        <v>47</v>
      </c>
      <c r="P710" s="16">
        <f>WEEKNUM(Causas[[#This Row],[resolucion_fecha]],16)</f>
        <v>5</v>
      </c>
      <c r="Q710" s="16" t="str">
        <f>TEXT(Causas[[#This Row],[resolucion_fecha]],"MMMM")</f>
        <v>febrero</v>
      </c>
      <c r="R710" s="16" t="str">
        <f t="shared" si="11"/>
        <v>T</v>
      </c>
      <c r="S710" s="16"/>
      <c r="T710" s="18" t="s">
        <v>47</v>
      </c>
      <c r="U710" s="16"/>
      <c r="V710" s="16"/>
      <c r="W710" s="16"/>
    </row>
    <row r="711" spans="1:23" hidden="1" x14ac:dyDescent="0.25">
      <c r="A711" s="25">
        <v>136216</v>
      </c>
      <c r="B711" s="25" t="s">
        <v>42</v>
      </c>
      <c r="C711" s="25" t="s">
        <v>43</v>
      </c>
      <c r="D711" s="25" t="s">
        <v>59</v>
      </c>
      <c r="E711" s="24">
        <v>44231</v>
      </c>
      <c r="F711" s="25" t="s">
        <v>60</v>
      </c>
      <c r="G711" s="25" t="s">
        <v>46</v>
      </c>
      <c r="H711" s="24">
        <v>44959</v>
      </c>
      <c r="I711" s="101">
        <v>0.73261574074074076</v>
      </c>
      <c r="J711" s="24">
        <v>44959</v>
      </c>
      <c r="K711" s="101">
        <v>0.77789351851851851</v>
      </c>
      <c r="L711" s="25">
        <v>3912</v>
      </c>
      <c r="M711" s="26">
        <f>Causas[[#This Row],[parada_duracion]]/60</f>
        <v>65.2</v>
      </c>
      <c r="N711" s="19" t="s">
        <v>413</v>
      </c>
      <c r="O711" s="16" t="s">
        <v>72</v>
      </c>
      <c r="P711" s="16">
        <f>WEEKNUM(Causas[[#This Row],[resolucion_fecha]],16)</f>
        <v>5</v>
      </c>
      <c r="Q711" s="16" t="str">
        <f>TEXT(Causas[[#This Row],[resolucion_fecha]],"MMMM")</f>
        <v>febrero</v>
      </c>
      <c r="R711" s="16" t="str">
        <f t="shared" si="11"/>
        <v>T</v>
      </c>
      <c r="S711" s="16"/>
      <c r="T711" s="16" t="s">
        <v>73</v>
      </c>
      <c r="U711" s="16"/>
      <c r="V711" s="16"/>
      <c r="W711" s="16"/>
    </row>
    <row r="712" spans="1:23" hidden="1" x14ac:dyDescent="0.25">
      <c r="A712" s="96">
        <v>136218</v>
      </c>
      <c r="B712" s="96" t="s">
        <v>74</v>
      </c>
      <c r="C712" s="96" t="s">
        <v>43</v>
      </c>
      <c r="D712" s="96" t="s">
        <v>68</v>
      </c>
      <c r="E712" s="97">
        <v>44258</v>
      </c>
      <c r="F712" s="96" t="s">
        <v>56</v>
      </c>
      <c r="G712" s="96" t="s">
        <v>46</v>
      </c>
      <c r="H712" s="97">
        <v>44959</v>
      </c>
      <c r="I712" s="23">
        <v>0.73526620370370377</v>
      </c>
      <c r="J712" s="97">
        <v>44959</v>
      </c>
      <c r="K712" s="23">
        <v>0.73777777777777775</v>
      </c>
      <c r="L712" s="96">
        <v>217</v>
      </c>
      <c r="M712" s="98">
        <f>Causas[[#This Row],[parada_duracion]]/60</f>
        <v>3.6166666666666667</v>
      </c>
      <c r="N712" s="18" t="s">
        <v>47</v>
      </c>
      <c r="O712" s="18" t="s">
        <v>47</v>
      </c>
      <c r="P712" s="99">
        <f>WEEKNUM(Causas[[#This Row],[resolucion_fecha]],16)</f>
        <v>5</v>
      </c>
      <c r="Q712" s="99" t="str">
        <f>TEXT(Causas[[#This Row],[resolucion_fecha]],"MMMM")</f>
        <v>febrero</v>
      </c>
      <c r="R712" s="99" t="str">
        <f t="shared" si="11"/>
        <v>T</v>
      </c>
      <c r="S712" s="99"/>
      <c r="T712" s="18" t="s">
        <v>47</v>
      </c>
      <c r="U712" s="16"/>
      <c r="V712" s="99"/>
      <c r="W712" s="99"/>
    </row>
    <row r="713" spans="1:23" hidden="1" x14ac:dyDescent="0.25">
      <c r="A713" s="25">
        <v>136219</v>
      </c>
      <c r="B713" s="25" t="s">
        <v>58</v>
      </c>
      <c r="C713" s="25" t="s">
        <v>43</v>
      </c>
      <c r="D713" s="25" t="s">
        <v>166</v>
      </c>
      <c r="E713" s="24">
        <v>43405</v>
      </c>
      <c r="F713" s="25" t="s">
        <v>45</v>
      </c>
      <c r="G713" s="25" t="s">
        <v>46</v>
      </c>
      <c r="H713" s="24">
        <v>44959</v>
      </c>
      <c r="I713" s="101">
        <v>0.73765046296296299</v>
      </c>
      <c r="J713" s="24">
        <v>44959</v>
      </c>
      <c r="K713" s="101">
        <v>0.8380671296296297</v>
      </c>
      <c r="L713" s="25">
        <v>8676</v>
      </c>
      <c r="M713" s="26">
        <f>Causas[[#This Row],[parada_duracion]]/60</f>
        <v>144.6</v>
      </c>
      <c r="N713" s="19" t="s">
        <v>260</v>
      </c>
      <c r="O713" s="16" t="s">
        <v>52</v>
      </c>
      <c r="P713" s="16">
        <f>WEEKNUM(Causas[[#This Row],[resolucion_fecha]],16)</f>
        <v>5</v>
      </c>
      <c r="Q713" s="16" t="str">
        <f>TEXT(Causas[[#This Row],[resolucion_fecha]],"MMMM")</f>
        <v>febrero</v>
      </c>
      <c r="R713" s="16" t="str">
        <f t="shared" si="11"/>
        <v>T</v>
      </c>
      <c r="S713" s="16"/>
      <c r="T713" s="16" t="s">
        <v>53</v>
      </c>
      <c r="U713" s="100"/>
      <c r="V713" s="16"/>
      <c r="W713" s="16"/>
    </row>
    <row r="714" spans="1:23" hidden="1" x14ac:dyDescent="0.25">
      <c r="A714" s="96">
        <v>136224</v>
      </c>
      <c r="B714" s="96" t="s">
        <v>42</v>
      </c>
      <c r="C714" s="96" t="s">
        <v>43</v>
      </c>
      <c r="D714" s="96" t="s">
        <v>59</v>
      </c>
      <c r="E714" s="97">
        <v>44231</v>
      </c>
      <c r="F714" s="96" t="s">
        <v>60</v>
      </c>
      <c r="G714" s="96" t="s">
        <v>50</v>
      </c>
      <c r="H714" s="97">
        <v>44959</v>
      </c>
      <c r="I714" s="23">
        <v>0.77802083333333327</v>
      </c>
      <c r="J714" s="97">
        <v>44959</v>
      </c>
      <c r="K714" s="23">
        <v>0.78662037037037036</v>
      </c>
      <c r="L714" s="96">
        <v>743</v>
      </c>
      <c r="M714" s="98">
        <f>Causas[[#This Row],[parada_duracion]]/60</f>
        <v>12.383333333333333</v>
      </c>
      <c r="N714" s="18" t="s">
        <v>413</v>
      </c>
      <c r="O714" s="99" t="s">
        <v>72</v>
      </c>
      <c r="P714" s="99">
        <f>WEEKNUM(Causas[[#This Row],[resolucion_fecha]],16)</f>
        <v>5</v>
      </c>
      <c r="Q714" s="99" t="str">
        <f>TEXT(Causas[[#This Row],[resolucion_fecha]],"MMMM")</f>
        <v>febrero</v>
      </c>
      <c r="R714" s="99" t="str">
        <f t="shared" si="11"/>
        <v>T</v>
      </c>
      <c r="S714" s="99"/>
      <c r="T714" s="99" t="s">
        <v>73</v>
      </c>
      <c r="U714" s="16"/>
      <c r="V714" s="99"/>
      <c r="W714" s="99"/>
    </row>
    <row r="715" spans="1:23" hidden="1" x14ac:dyDescent="0.25">
      <c r="A715" s="25">
        <v>136225</v>
      </c>
      <c r="B715" s="25" t="s">
        <v>75</v>
      </c>
      <c r="C715" s="25" t="s">
        <v>43</v>
      </c>
      <c r="D715" s="25" t="s">
        <v>76</v>
      </c>
      <c r="E715" s="24">
        <v>44104</v>
      </c>
      <c r="F715" s="25" t="s">
        <v>56</v>
      </c>
      <c r="G715" s="25" t="s">
        <v>46</v>
      </c>
      <c r="H715" s="24">
        <v>44959</v>
      </c>
      <c r="I715" s="101">
        <v>0.7804861111111111</v>
      </c>
      <c r="J715" s="24">
        <v>44959</v>
      </c>
      <c r="K715" s="101">
        <v>0.78614583333333332</v>
      </c>
      <c r="L715" s="25">
        <v>489</v>
      </c>
      <c r="M715" s="26">
        <f>Causas[[#This Row],[parada_duracion]]/60</f>
        <v>8.15</v>
      </c>
      <c r="N715" s="18" t="s">
        <v>47</v>
      </c>
      <c r="O715" s="18" t="s">
        <v>47</v>
      </c>
      <c r="P715" s="16">
        <f>WEEKNUM(Causas[[#This Row],[resolucion_fecha]],16)</f>
        <v>5</v>
      </c>
      <c r="Q715" s="16" t="str">
        <f>TEXT(Causas[[#This Row],[resolucion_fecha]],"MMMM")</f>
        <v>febrero</v>
      </c>
      <c r="R715" s="16" t="str">
        <f t="shared" si="11"/>
        <v>T</v>
      </c>
      <c r="S715" s="16"/>
      <c r="T715" s="18" t="s">
        <v>47</v>
      </c>
      <c r="U715" s="100"/>
      <c r="V715" s="16"/>
      <c r="W715" s="16"/>
    </row>
    <row r="716" spans="1:23" hidden="1" x14ac:dyDescent="0.25">
      <c r="A716" s="96">
        <v>136231</v>
      </c>
      <c r="B716" s="96" t="s">
        <v>101</v>
      </c>
      <c r="C716" s="96" t="s">
        <v>43</v>
      </c>
      <c r="D716" s="96" t="s">
        <v>166</v>
      </c>
      <c r="E716" s="97">
        <v>43405</v>
      </c>
      <c r="F716" s="96" t="s">
        <v>45</v>
      </c>
      <c r="G716" s="96" t="s">
        <v>46</v>
      </c>
      <c r="H716" s="97">
        <v>44959</v>
      </c>
      <c r="I716" s="23">
        <v>0.84725694444444455</v>
      </c>
      <c r="J716" s="97">
        <v>44959</v>
      </c>
      <c r="K716" s="23">
        <v>0.84739583333333324</v>
      </c>
      <c r="L716" s="96">
        <v>12</v>
      </c>
      <c r="M716" s="98">
        <f>Causas[[#This Row],[parada_duracion]]/60</f>
        <v>0.2</v>
      </c>
      <c r="N716" s="18" t="s">
        <v>47</v>
      </c>
      <c r="O716" s="18" t="s">
        <v>47</v>
      </c>
      <c r="P716" s="99">
        <f>WEEKNUM(Causas[[#This Row],[resolucion_fecha]],16)</f>
        <v>5</v>
      </c>
      <c r="Q716" s="99" t="str">
        <f>TEXT(Causas[[#This Row],[resolucion_fecha]],"MMMM")</f>
        <v>febrero</v>
      </c>
      <c r="R716" s="99" t="str">
        <f t="shared" si="11"/>
        <v>T</v>
      </c>
      <c r="S716" s="99"/>
      <c r="T716" s="18" t="s">
        <v>47</v>
      </c>
      <c r="U716" s="16"/>
      <c r="V716" s="99"/>
      <c r="W716" s="99"/>
    </row>
    <row r="717" spans="1:23" hidden="1" x14ac:dyDescent="0.25">
      <c r="A717" s="96">
        <v>136232</v>
      </c>
      <c r="B717" s="96" t="s">
        <v>185</v>
      </c>
      <c r="C717" s="96" t="s">
        <v>43</v>
      </c>
      <c r="D717" s="96" t="s">
        <v>143</v>
      </c>
      <c r="E717" s="97">
        <v>43405</v>
      </c>
      <c r="F717" s="96" t="s">
        <v>45</v>
      </c>
      <c r="G717" s="96" t="s">
        <v>46</v>
      </c>
      <c r="H717" s="97">
        <v>44959</v>
      </c>
      <c r="I717" s="23">
        <v>0.84837962962962965</v>
      </c>
      <c r="J717" s="97">
        <v>44959</v>
      </c>
      <c r="K717" s="23">
        <v>0.84846064814814814</v>
      </c>
      <c r="L717" s="96">
        <v>7</v>
      </c>
      <c r="M717" s="98">
        <f>Causas[[#This Row],[parada_duracion]]/60</f>
        <v>0.11666666666666667</v>
      </c>
      <c r="N717" s="18" t="s">
        <v>47</v>
      </c>
      <c r="O717" s="18" t="s">
        <v>47</v>
      </c>
      <c r="P717" s="99">
        <f>WEEKNUM(Causas[[#This Row],[resolucion_fecha]],16)</f>
        <v>5</v>
      </c>
      <c r="Q717" s="99" t="str">
        <f>TEXT(Causas[[#This Row],[resolucion_fecha]],"MMMM")</f>
        <v>febrero</v>
      </c>
      <c r="R717" s="99" t="str">
        <f t="shared" si="11"/>
        <v>T</v>
      </c>
      <c r="S717" s="99"/>
      <c r="T717" s="18" t="s">
        <v>47</v>
      </c>
      <c r="U717" s="100"/>
      <c r="V717" s="99"/>
      <c r="W717" s="99"/>
    </row>
    <row r="718" spans="1:23" hidden="1" x14ac:dyDescent="0.25">
      <c r="A718" s="25">
        <v>136233</v>
      </c>
      <c r="B718" s="25" t="s">
        <v>66</v>
      </c>
      <c r="C718" s="25" t="s">
        <v>43</v>
      </c>
      <c r="D718" s="25" t="s">
        <v>82</v>
      </c>
      <c r="E718" s="24">
        <v>43405</v>
      </c>
      <c r="F718" s="25" t="s">
        <v>45</v>
      </c>
      <c r="G718" s="25" t="s">
        <v>46</v>
      </c>
      <c r="H718" s="24">
        <v>44959</v>
      </c>
      <c r="I718" s="101">
        <v>0.84865740740740747</v>
      </c>
      <c r="J718" s="24">
        <v>44959</v>
      </c>
      <c r="K718" s="101">
        <v>0.84875</v>
      </c>
      <c r="L718" s="25">
        <v>8</v>
      </c>
      <c r="M718" s="26">
        <f>Causas[[#This Row],[parada_duracion]]/60</f>
        <v>0.13333333333333333</v>
      </c>
      <c r="N718" s="18" t="s">
        <v>47</v>
      </c>
      <c r="O718" s="18" t="s">
        <v>47</v>
      </c>
      <c r="P718" s="16">
        <f>WEEKNUM(Causas[[#This Row],[resolucion_fecha]],16)</f>
        <v>5</v>
      </c>
      <c r="Q718" s="16" t="str">
        <f>TEXT(Causas[[#This Row],[resolucion_fecha]],"MMMM")</f>
        <v>febrero</v>
      </c>
      <c r="R718" s="16" t="str">
        <f t="shared" si="11"/>
        <v>T</v>
      </c>
      <c r="S718" s="16"/>
      <c r="T718" s="18" t="s">
        <v>47</v>
      </c>
      <c r="U718" s="100"/>
      <c r="V718" s="16"/>
      <c r="W718" s="16"/>
    </row>
    <row r="719" spans="1:23" hidden="1" x14ac:dyDescent="0.25">
      <c r="A719" s="25">
        <v>136239</v>
      </c>
      <c r="B719" s="25" t="s">
        <v>75</v>
      </c>
      <c r="C719" s="25" t="s">
        <v>43</v>
      </c>
      <c r="D719" s="25" t="s">
        <v>76</v>
      </c>
      <c r="E719" s="24">
        <v>44104</v>
      </c>
      <c r="F719" s="25" t="s">
        <v>56</v>
      </c>
      <c r="G719" s="25" t="s">
        <v>46</v>
      </c>
      <c r="H719" s="24">
        <v>44960</v>
      </c>
      <c r="I719" s="101">
        <v>0.25269675925925927</v>
      </c>
      <c r="J719" s="24">
        <v>44960</v>
      </c>
      <c r="K719" s="101">
        <v>0.27273148148148146</v>
      </c>
      <c r="L719" s="25">
        <v>1731</v>
      </c>
      <c r="M719" s="26">
        <f>Causas[[#This Row],[parada_duracion]]/60</f>
        <v>28.85</v>
      </c>
      <c r="N719" s="19" t="s">
        <v>62</v>
      </c>
      <c r="O719" s="16" t="s">
        <v>52</v>
      </c>
      <c r="P719" s="16">
        <f>WEEKNUM(Causas[[#This Row],[resolucion_fecha]],16)</f>
        <v>5</v>
      </c>
      <c r="Q719" s="16" t="str">
        <f>TEXT(Causas[[#This Row],[resolucion_fecha]],"MMMM")</f>
        <v>febrero</v>
      </c>
      <c r="R719" s="16" t="str">
        <f t="shared" si="11"/>
        <v>M</v>
      </c>
      <c r="S719" s="16"/>
      <c r="T719" s="16" t="s">
        <v>53</v>
      </c>
      <c r="U719" s="16"/>
      <c r="V719" s="16"/>
      <c r="W719" s="16"/>
    </row>
    <row r="720" spans="1:23" hidden="1" x14ac:dyDescent="0.25">
      <c r="A720" s="96">
        <v>136242</v>
      </c>
      <c r="B720" s="96" t="s">
        <v>42</v>
      </c>
      <c r="C720" s="96" t="s">
        <v>43</v>
      </c>
      <c r="D720" s="96" t="s">
        <v>59</v>
      </c>
      <c r="E720" s="97">
        <v>44231</v>
      </c>
      <c r="F720" s="96" t="s">
        <v>60</v>
      </c>
      <c r="G720" s="96" t="s">
        <v>50</v>
      </c>
      <c r="H720" s="97">
        <v>44960</v>
      </c>
      <c r="I720" s="23">
        <v>0.27053240740740742</v>
      </c>
      <c r="J720" s="97">
        <v>44960</v>
      </c>
      <c r="K720" s="23">
        <v>0.27333333333333337</v>
      </c>
      <c r="L720" s="96">
        <v>242</v>
      </c>
      <c r="M720" s="98">
        <f>Causas[[#This Row],[parada_duracion]]/60</f>
        <v>4.0333333333333332</v>
      </c>
      <c r="N720" s="18" t="s">
        <v>47</v>
      </c>
      <c r="O720" s="18" t="s">
        <v>47</v>
      </c>
      <c r="P720" s="99">
        <f>WEEKNUM(Causas[[#This Row],[resolucion_fecha]],16)</f>
        <v>5</v>
      </c>
      <c r="Q720" s="99" t="str">
        <f>TEXT(Causas[[#This Row],[resolucion_fecha]],"MMMM")</f>
        <v>febrero</v>
      </c>
      <c r="R720" s="99" t="str">
        <f t="shared" si="11"/>
        <v>M</v>
      </c>
      <c r="S720" s="99"/>
      <c r="T720" s="18" t="s">
        <v>47</v>
      </c>
      <c r="U720" s="16"/>
      <c r="V720" s="99"/>
      <c r="W720" s="99"/>
    </row>
    <row r="721" spans="1:23" hidden="1" x14ac:dyDescent="0.25">
      <c r="A721" s="25">
        <v>136243</v>
      </c>
      <c r="B721" s="25" t="s">
        <v>75</v>
      </c>
      <c r="C721" s="25" t="s">
        <v>43</v>
      </c>
      <c r="D721" s="25" t="s">
        <v>76</v>
      </c>
      <c r="E721" s="24">
        <v>44104</v>
      </c>
      <c r="F721" s="25" t="s">
        <v>56</v>
      </c>
      <c r="G721" s="25" t="s">
        <v>50</v>
      </c>
      <c r="H721" s="24">
        <v>44960</v>
      </c>
      <c r="I721" s="101">
        <v>0.27280092592592592</v>
      </c>
      <c r="J721" s="24">
        <v>44960</v>
      </c>
      <c r="K721" s="101">
        <v>0.2810300925925926</v>
      </c>
      <c r="L721" s="25">
        <v>711</v>
      </c>
      <c r="M721" s="26">
        <f>Causas[[#This Row],[parada_duracion]]/60</f>
        <v>11.85</v>
      </c>
      <c r="N721" s="19" t="s">
        <v>62</v>
      </c>
      <c r="O721" s="16" t="s">
        <v>52</v>
      </c>
      <c r="P721" s="16">
        <f>WEEKNUM(Causas[[#This Row],[resolucion_fecha]],16)</f>
        <v>5</v>
      </c>
      <c r="Q721" s="16" t="str">
        <f>TEXT(Causas[[#This Row],[resolucion_fecha]],"MMMM")</f>
        <v>febrero</v>
      </c>
      <c r="R721" s="16" t="str">
        <f t="shared" si="11"/>
        <v>M</v>
      </c>
      <c r="S721" s="16"/>
      <c r="T721" s="16" t="s">
        <v>53</v>
      </c>
      <c r="U721" s="100"/>
      <c r="V721" s="16"/>
      <c r="W721" s="16"/>
    </row>
    <row r="722" spans="1:23" hidden="1" x14ac:dyDescent="0.25">
      <c r="A722" s="25">
        <v>136245</v>
      </c>
      <c r="B722" s="25" t="s">
        <v>42</v>
      </c>
      <c r="C722" s="25" t="s">
        <v>43</v>
      </c>
      <c r="D722" s="25" t="s">
        <v>59</v>
      </c>
      <c r="E722" s="24">
        <v>44231</v>
      </c>
      <c r="F722" s="25" t="s">
        <v>60</v>
      </c>
      <c r="G722" s="25" t="s">
        <v>50</v>
      </c>
      <c r="H722" s="24">
        <v>44960</v>
      </c>
      <c r="I722" s="101">
        <v>0.27729166666666666</v>
      </c>
      <c r="J722" s="24">
        <v>44960</v>
      </c>
      <c r="K722" s="101">
        <v>0.28756944444444443</v>
      </c>
      <c r="L722" s="25">
        <v>888</v>
      </c>
      <c r="M722" s="26">
        <f>Causas[[#This Row],[parada_duracion]]/60</f>
        <v>14.8</v>
      </c>
      <c r="N722" s="19" t="s">
        <v>414</v>
      </c>
      <c r="O722" s="16" t="s">
        <v>52</v>
      </c>
      <c r="P722" s="16">
        <f>WEEKNUM(Causas[[#This Row],[resolucion_fecha]],16)</f>
        <v>5</v>
      </c>
      <c r="Q722" s="16" t="str">
        <f>TEXT(Causas[[#This Row],[resolucion_fecha]],"MMMM")</f>
        <v>febrero</v>
      </c>
      <c r="R722" s="16" t="str">
        <f t="shared" si="11"/>
        <v>M</v>
      </c>
      <c r="S722" s="16"/>
      <c r="T722" s="16" t="s">
        <v>53</v>
      </c>
      <c r="U722" s="16"/>
      <c r="V722" s="16"/>
      <c r="W722" s="16"/>
    </row>
    <row r="723" spans="1:23" hidden="1" x14ac:dyDescent="0.25">
      <c r="A723" s="25">
        <v>136256</v>
      </c>
      <c r="B723" s="25" t="s">
        <v>58</v>
      </c>
      <c r="C723" s="25" t="s">
        <v>43</v>
      </c>
      <c r="D723" s="25" t="s">
        <v>324</v>
      </c>
      <c r="E723" s="24">
        <v>44475</v>
      </c>
      <c r="F723" s="25" t="s">
        <v>325</v>
      </c>
      <c r="G723" s="25" t="s">
        <v>46</v>
      </c>
      <c r="H723" s="24">
        <v>44960</v>
      </c>
      <c r="I723" s="101">
        <v>0.30450231481481482</v>
      </c>
      <c r="J723" s="24">
        <v>44960</v>
      </c>
      <c r="K723" s="101">
        <v>0.32223379629629628</v>
      </c>
      <c r="L723" s="25">
        <v>1532</v>
      </c>
      <c r="M723" s="26">
        <f>Causas[[#This Row],[parada_duracion]]/60</f>
        <v>25.533333333333335</v>
      </c>
      <c r="N723" s="19" t="s">
        <v>62</v>
      </c>
      <c r="O723" s="16" t="s">
        <v>52</v>
      </c>
      <c r="P723" s="16">
        <f>WEEKNUM(Causas[[#This Row],[resolucion_fecha]],16)</f>
        <v>5</v>
      </c>
      <c r="Q723" s="16" t="str">
        <f>TEXT(Causas[[#This Row],[resolucion_fecha]],"MMMM")</f>
        <v>febrero</v>
      </c>
      <c r="R723" s="16" t="str">
        <f t="shared" si="11"/>
        <v>M</v>
      </c>
      <c r="S723" s="16"/>
      <c r="T723" s="16" t="s">
        <v>53</v>
      </c>
      <c r="U723" s="16"/>
      <c r="V723" s="16"/>
      <c r="W723" s="16"/>
    </row>
    <row r="724" spans="1:23" hidden="1" x14ac:dyDescent="0.25">
      <c r="A724" s="25">
        <v>136260</v>
      </c>
      <c r="B724" s="25" t="s">
        <v>111</v>
      </c>
      <c r="C724" s="25" t="s">
        <v>43</v>
      </c>
      <c r="D724" s="25" t="s">
        <v>82</v>
      </c>
      <c r="E724" s="24">
        <v>44756</v>
      </c>
      <c r="F724" s="25" t="s">
        <v>140</v>
      </c>
      <c r="G724" s="25" t="s">
        <v>50</v>
      </c>
      <c r="H724" s="24">
        <v>44960</v>
      </c>
      <c r="I724" s="101">
        <v>0.33478009259259256</v>
      </c>
      <c r="J724" s="24">
        <v>44960</v>
      </c>
      <c r="K724" s="101">
        <v>0.37687500000000002</v>
      </c>
      <c r="L724" s="25">
        <v>3637</v>
      </c>
      <c r="M724" s="26">
        <f>Causas[[#This Row],[parada_duracion]]/60</f>
        <v>60.616666666666667</v>
      </c>
      <c r="N724" s="19" t="s">
        <v>207</v>
      </c>
      <c r="O724" s="16" t="s">
        <v>52</v>
      </c>
      <c r="P724" s="16">
        <f>WEEKNUM(Causas[[#This Row],[resolucion_fecha]],16)</f>
        <v>5</v>
      </c>
      <c r="Q724" s="16" t="str">
        <f>TEXT(Causas[[#This Row],[resolucion_fecha]],"MMMM")</f>
        <v>febrero</v>
      </c>
      <c r="R724" s="16" t="str">
        <f t="shared" si="11"/>
        <v>M</v>
      </c>
      <c r="S724" s="16"/>
      <c r="T724" s="16" t="s">
        <v>53</v>
      </c>
      <c r="U724" s="16"/>
      <c r="V724" s="16"/>
      <c r="W724" s="16"/>
    </row>
    <row r="725" spans="1:23" hidden="1" x14ac:dyDescent="0.25">
      <c r="A725" s="25">
        <v>136273</v>
      </c>
      <c r="B725" s="25" t="s">
        <v>117</v>
      </c>
      <c r="C725" s="25" t="s">
        <v>43</v>
      </c>
      <c r="D725" s="25" t="s">
        <v>82</v>
      </c>
      <c r="E725" s="24">
        <v>43405</v>
      </c>
      <c r="F725" s="25" t="s">
        <v>45</v>
      </c>
      <c r="G725" s="25" t="s">
        <v>50</v>
      </c>
      <c r="H725" s="24">
        <v>44960</v>
      </c>
      <c r="I725" s="101">
        <v>0.39173611111111112</v>
      </c>
      <c r="J725" s="24">
        <v>44960</v>
      </c>
      <c r="K725" s="101">
        <v>0.42199074074074078</v>
      </c>
      <c r="L725" s="25">
        <v>2614</v>
      </c>
      <c r="M725" s="26">
        <f>Causas[[#This Row],[parada_duracion]]/60</f>
        <v>43.56666666666667</v>
      </c>
      <c r="N725" s="19" t="s">
        <v>415</v>
      </c>
      <c r="O725" s="16" t="s">
        <v>9</v>
      </c>
      <c r="P725" s="16">
        <f>WEEKNUM(Causas[[#This Row],[resolucion_fecha]],16)</f>
        <v>5</v>
      </c>
      <c r="Q725" s="16" t="str">
        <f>TEXT(Causas[[#This Row],[resolucion_fecha]],"MMMM")</f>
        <v>febrero</v>
      </c>
      <c r="R725" s="16" t="str">
        <f t="shared" si="11"/>
        <v>M</v>
      </c>
      <c r="S725" s="99" t="s">
        <v>9</v>
      </c>
      <c r="T725" s="99" t="s">
        <v>9</v>
      </c>
      <c r="U725" s="99" t="s">
        <v>9</v>
      </c>
      <c r="V725" s="99" t="s">
        <v>9</v>
      </c>
      <c r="W725" s="99" t="s">
        <v>9</v>
      </c>
    </row>
    <row r="726" spans="1:23" hidden="1" x14ac:dyDescent="0.25">
      <c r="A726" s="25">
        <v>136281</v>
      </c>
      <c r="B726" s="25" t="s">
        <v>86</v>
      </c>
      <c r="C726" s="25" t="s">
        <v>43</v>
      </c>
      <c r="D726" s="25" t="s">
        <v>55</v>
      </c>
      <c r="E726" s="24">
        <v>43881</v>
      </c>
      <c r="F726" s="25" t="s">
        <v>56</v>
      </c>
      <c r="G726" s="25" t="s">
        <v>50</v>
      </c>
      <c r="H726" s="24">
        <v>44960</v>
      </c>
      <c r="I726" s="101">
        <v>0.41601851851851851</v>
      </c>
      <c r="J726" s="24">
        <v>44960</v>
      </c>
      <c r="K726" s="101">
        <v>0.42160879629629627</v>
      </c>
      <c r="L726" s="25">
        <v>483</v>
      </c>
      <c r="M726" s="26">
        <f>Causas[[#This Row],[parada_duracion]]/60</f>
        <v>8.0500000000000007</v>
      </c>
      <c r="N726" s="18" t="s">
        <v>47</v>
      </c>
      <c r="O726" s="18" t="s">
        <v>47</v>
      </c>
      <c r="P726" s="16">
        <f>WEEKNUM(Causas[[#This Row],[resolucion_fecha]],16)</f>
        <v>5</v>
      </c>
      <c r="Q726" s="16" t="str">
        <f>TEXT(Causas[[#This Row],[resolucion_fecha]],"MMMM")</f>
        <v>febrero</v>
      </c>
      <c r="R726" s="16" t="str">
        <f t="shared" si="11"/>
        <v>M</v>
      </c>
      <c r="S726" s="16"/>
      <c r="T726" s="18" t="s">
        <v>47</v>
      </c>
      <c r="U726" s="16"/>
      <c r="V726" s="16"/>
      <c r="W726" s="16"/>
    </row>
    <row r="727" spans="1:23" hidden="1" x14ac:dyDescent="0.25">
      <c r="A727" s="25">
        <v>136286</v>
      </c>
      <c r="B727" s="25" t="s">
        <v>84</v>
      </c>
      <c r="C727" s="25" t="s">
        <v>43</v>
      </c>
      <c r="D727" s="25" t="s">
        <v>68</v>
      </c>
      <c r="E727" s="24">
        <v>44012</v>
      </c>
      <c r="F727" s="25" t="s">
        <v>56</v>
      </c>
      <c r="G727" s="25" t="s">
        <v>46</v>
      </c>
      <c r="H727" s="24">
        <v>44960</v>
      </c>
      <c r="I727" s="101">
        <v>0.42699074074074073</v>
      </c>
      <c r="J727" s="24">
        <v>44960</v>
      </c>
      <c r="K727" s="101">
        <v>0.45216435185185189</v>
      </c>
      <c r="L727" s="25">
        <v>2175</v>
      </c>
      <c r="M727" s="26">
        <f>Causas[[#This Row],[parada_duracion]]/60</f>
        <v>36.25</v>
      </c>
      <c r="N727" s="19" t="s">
        <v>62</v>
      </c>
      <c r="O727" s="16" t="s">
        <v>52</v>
      </c>
      <c r="P727" s="16">
        <f>WEEKNUM(Causas[[#This Row],[resolucion_fecha]],16)</f>
        <v>5</v>
      </c>
      <c r="Q727" s="16" t="str">
        <f>TEXT(Causas[[#This Row],[resolucion_fecha]],"MMMM")</f>
        <v>febrero</v>
      </c>
      <c r="R727" s="16" t="str">
        <f t="shared" si="11"/>
        <v>M</v>
      </c>
      <c r="S727" s="16"/>
      <c r="T727" s="16" t="s">
        <v>53</v>
      </c>
      <c r="U727" s="16"/>
      <c r="V727" s="16"/>
      <c r="W727" s="16"/>
    </row>
    <row r="728" spans="1:23" hidden="1" x14ac:dyDescent="0.25">
      <c r="A728" s="96">
        <v>136312</v>
      </c>
      <c r="B728" s="96" t="s">
        <v>79</v>
      </c>
      <c r="C728" s="96" t="s">
        <v>43</v>
      </c>
      <c r="D728" s="96" t="s">
        <v>82</v>
      </c>
      <c r="E728" s="97">
        <v>43405</v>
      </c>
      <c r="F728" s="96" t="s">
        <v>45</v>
      </c>
      <c r="G728" s="96" t="s">
        <v>50</v>
      </c>
      <c r="H728" s="97">
        <v>44960</v>
      </c>
      <c r="I728" s="23">
        <v>0.4801273148148148</v>
      </c>
      <c r="J728" s="97">
        <v>44960</v>
      </c>
      <c r="K728" s="23">
        <v>0.53174768518518511</v>
      </c>
      <c r="L728" s="96">
        <v>4460</v>
      </c>
      <c r="M728" s="98">
        <f>Causas[[#This Row],[parada_duracion]]/60</f>
        <v>74.333333333333329</v>
      </c>
      <c r="N728" s="18" t="s">
        <v>62</v>
      </c>
      <c r="O728" s="99" t="s">
        <v>52</v>
      </c>
      <c r="P728" s="99">
        <f>WEEKNUM(Causas[[#This Row],[resolucion_fecha]],16)</f>
        <v>5</v>
      </c>
      <c r="Q728" s="99" t="str">
        <f>TEXT(Causas[[#This Row],[resolucion_fecha]],"MMMM")</f>
        <v>febrero</v>
      </c>
      <c r="R728" s="99" t="str">
        <f t="shared" si="11"/>
        <v>M</v>
      </c>
      <c r="S728" s="99"/>
      <c r="T728" s="16" t="s">
        <v>53</v>
      </c>
      <c r="U728" s="16"/>
      <c r="V728" s="99"/>
      <c r="W728" s="99"/>
    </row>
    <row r="729" spans="1:23" hidden="1" x14ac:dyDescent="0.25">
      <c r="A729" s="96">
        <v>136313</v>
      </c>
      <c r="B729" s="96" t="s">
        <v>130</v>
      </c>
      <c r="C729" s="96" t="s">
        <v>43</v>
      </c>
      <c r="D729" s="96" t="s">
        <v>143</v>
      </c>
      <c r="E729" s="97">
        <v>43405</v>
      </c>
      <c r="F729" s="96" t="s">
        <v>45</v>
      </c>
      <c r="G729" s="96" t="s">
        <v>50</v>
      </c>
      <c r="H729" s="97">
        <v>44960</v>
      </c>
      <c r="I729" s="23">
        <v>0.48045138888888889</v>
      </c>
      <c r="J729" s="97">
        <v>44960</v>
      </c>
      <c r="K729" s="23">
        <v>0.48049768518518521</v>
      </c>
      <c r="L729" s="96">
        <v>4</v>
      </c>
      <c r="M729" s="98">
        <f>Causas[[#This Row],[parada_duracion]]/60</f>
        <v>6.6666666666666666E-2</v>
      </c>
      <c r="N729" s="18" t="s">
        <v>47</v>
      </c>
      <c r="O729" s="18" t="s">
        <v>47</v>
      </c>
      <c r="P729" s="99">
        <f>WEEKNUM(Causas[[#This Row],[resolucion_fecha]],16)</f>
        <v>5</v>
      </c>
      <c r="Q729" s="99" t="str">
        <f>TEXT(Causas[[#This Row],[resolucion_fecha]],"MMMM")</f>
        <v>febrero</v>
      </c>
      <c r="R729" s="99" t="str">
        <f t="shared" si="11"/>
        <v>M</v>
      </c>
      <c r="S729" s="99"/>
      <c r="T729" s="18" t="s">
        <v>47</v>
      </c>
      <c r="U729" s="100"/>
      <c r="V729" s="99"/>
      <c r="W729" s="99"/>
    </row>
    <row r="730" spans="1:23" hidden="1" x14ac:dyDescent="0.25">
      <c r="A730" s="25">
        <v>136314</v>
      </c>
      <c r="B730" s="25" t="s">
        <v>42</v>
      </c>
      <c r="C730" s="25" t="s">
        <v>43</v>
      </c>
      <c r="D730" s="25" t="s">
        <v>55</v>
      </c>
      <c r="E730" s="24">
        <v>43405</v>
      </c>
      <c r="F730" s="25" t="s">
        <v>45</v>
      </c>
      <c r="G730" s="25" t="s">
        <v>50</v>
      </c>
      <c r="H730" s="24">
        <v>44960</v>
      </c>
      <c r="I730" s="101">
        <v>0.48079861111111111</v>
      </c>
      <c r="J730" s="24">
        <v>44960</v>
      </c>
      <c r="K730" s="101">
        <v>0.61283564814814817</v>
      </c>
      <c r="L730" s="25">
        <v>11408</v>
      </c>
      <c r="M730" s="26">
        <f>Causas[[#This Row],[parada_duracion]]/60</f>
        <v>190.13333333333333</v>
      </c>
      <c r="N730" s="19" t="s">
        <v>416</v>
      </c>
      <c r="O730" s="16" t="s">
        <v>9</v>
      </c>
      <c r="P730" s="16">
        <f>WEEKNUM(Causas[[#This Row],[resolucion_fecha]],16)</f>
        <v>5</v>
      </c>
      <c r="Q730" s="16" t="str">
        <f>TEXT(Causas[[#This Row],[resolucion_fecha]],"MMMM")</f>
        <v>febrero</v>
      </c>
      <c r="R730" s="16" t="str">
        <f t="shared" si="11"/>
        <v>M</v>
      </c>
      <c r="S730" s="99" t="s">
        <v>9</v>
      </c>
      <c r="T730" s="99" t="s">
        <v>9</v>
      </c>
      <c r="U730" s="99" t="s">
        <v>9</v>
      </c>
      <c r="V730" s="99" t="s">
        <v>9</v>
      </c>
      <c r="W730" s="99" t="s">
        <v>9</v>
      </c>
    </row>
    <row r="731" spans="1:23" hidden="1" x14ac:dyDescent="0.25">
      <c r="A731" s="25">
        <v>136316</v>
      </c>
      <c r="B731" s="25" t="s">
        <v>130</v>
      </c>
      <c r="C731" s="25" t="s">
        <v>43</v>
      </c>
      <c r="D731" s="25" t="s">
        <v>143</v>
      </c>
      <c r="E731" s="24">
        <v>43405</v>
      </c>
      <c r="F731" s="25" t="s">
        <v>45</v>
      </c>
      <c r="G731" s="25" t="s">
        <v>46</v>
      </c>
      <c r="H731" s="24">
        <v>44960</v>
      </c>
      <c r="I731" s="101">
        <v>0.48754629629629626</v>
      </c>
      <c r="J731" s="24">
        <v>44960</v>
      </c>
      <c r="K731" s="101">
        <v>0.51681712962962967</v>
      </c>
      <c r="L731" s="25">
        <v>2529</v>
      </c>
      <c r="M731" s="26">
        <f>Causas[[#This Row],[parada_duracion]]/60</f>
        <v>42.15</v>
      </c>
      <c r="N731" s="19" t="s">
        <v>417</v>
      </c>
      <c r="O731" s="16" t="s">
        <v>9</v>
      </c>
      <c r="P731" s="16">
        <f>WEEKNUM(Causas[[#This Row],[resolucion_fecha]],16)</f>
        <v>5</v>
      </c>
      <c r="Q731" s="16" t="str">
        <f>TEXT(Causas[[#This Row],[resolucion_fecha]],"MMMM")</f>
        <v>febrero</v>
      </c>
      <c r="R731" s="16" t="str">
        <f t="shared" si="11"/>
        <v>M</v>
      </c>
      <c r="S731" s="99" t="s">
        <v>9</v>
      </c>
      <c r="T731" s="99" t="s">
        <v>9</v>
      </c>
      <c r="U731" s="99" t="s">
        <v>9</v>
      </c>
      <c r="V731" s="99" t="s">
        <v>9</v>
      </c>
      <c r="W731" s="99" t="s">
        <v>9</v>
      </c>
    </row>
    <row r="732" spans="1:23" hidden="1" x14ac:dyDescent="0.25">
      <c r="A732" s="25">
        <v>136332</v>
      </c>
      <c r="B732" s="25" t="s">
        <v>74</v>
      </c>
      <c r="C732" s="25" t="s">
        <v>43</v>
      </c>
      <c r="D732" s="25" t="s">
        <v>68</v>
      </c>
      <c r="E732" s="24">
        <v>44258</v>
      </c>
      <c r="F732" s="25" t="s">
        <v>56</v>
      </c>
      <c r="G732" s="25" t="s">
        <v>46</v>
      </c>
      <c r="H732" s="24">
        <v>44960</v>
      </c>
      <c r="I732" s="101">
        <v>0.59819444444444447</v>
      </c>
      <c r="J732" s="24">
        <v>44960</v>
      </c>
      <c r="K732" s="101">
        <v>0.60547453703703702</v>
      </c>
      <c r="L732" s="25">
        <v>629</v>
      </c>
      <c r="M732" s="26">
        <f>Causas[[#This Row],[parada_duracion]]/60</f>
        <v>10.483333333333333</v>
      </c>
      <c r="N732" s="19" t="s">
        <v>418</v>
      </c>
      <c r="O732" s="16" t="s">
        <v>72</v>
      </c>
      <c r="P732" s="16">
        <f>WEEKNUM(Causas[[#This Row],[resolucion_fecha]],16)</f>
        <v>5</v>
      </c>
      <c r="Q732" s="16" t="str">
        <f>TEXT(Causas[[#This Row],[resolucion_fecha]],"MMMM")</f>
        <v>febrero</v>
      </c>
      <c r="R732" s="16" t="str">
        <f t="shared" si="11"/>
        <v>T</v>
      </c>
      <c r="S732" s="16"/>
      <c r="T732" s="16" t="s">
        <v>73</v>
      </c>
      <c r="U732" s="16"/>
      <c r="V732" s="16"/>
      <c r="W732" s="16"/>
    </row>
    <row r="733" spans="1:23" hidden="1" x14ac:dyDescent="0.25">
      <c r="A733" s="25">
        <v>136334</v>
      </c>
      <c r="B733" s="25" t="s">
        <v>111</v>
      </c>
      <c r="C733" s="25" t="s">
        <v>43</v>
      </c>
      <c r="D733" s="25" t="s">
        <v>59</v>
      </c>
      <c r="E733" s="24">
        <v>44231</v>
      </c>
      <c r="F733" s="25" t="s">
        <v>60</v>
      </c>
      <c r="G733" s="25" t="s">
        <v>50</v>
      </c>
      <c r="H733" s="24">
        <v>44960</v>
      </c>
      <c r="I733" s="101">
        <v>0.61618055555555562</v>
      </c>
      <c r="J733" s="24">
        <v>44960</v>
      </c>
      <c r="K733" s="101">
        <v>0.62891203703703702</v>
      </c>
      <c r="L733" s="25">
        <v>1100</v>
      </c>
      <c r="M733" s="26">
        <f>Causas[[#This Row],[parada_duracion]]/60</f>
        <v>18.333333333333332</v>
      </c>
      <c r="N733" s="19" t="s">
        <v>419</v>
      </c>
      <c r="O733" s="16" t="s">
        <v>52</v>
      </c>
      <c r="P733" s="16">
        <f>WEEKNUM(Causas[[#This Row],[resolucion_fecha]],16)</f>
        <v>5</v>
      </c>
      <c r="Q733" s="16" t="str">
        <f>TEXT(Causas[[#This Row],[resolucion_fecha]],"MMMM")</f>
        <v>febrero</v>
      </c>
      <c r="R733" s="16" t="str">
        <f t="shared" si="11"/>
        <v>T</v>
      </c>
      <c r="S733" s="16"/>
      <c r="T733" s="16" t="s">
        <v>53</v>
      </c>
      <c r="U733" s="16"/>
      <c r="V733" s="16"/>
      <c r="W733" s="16"/>
    </row>
    <row r="734" spans="1:23" hidden="1" x14ac:dyDescent="0.25">
      <c r="A734" s="25">
        <v>136344</v>
      </c>
      <c r="B734" s="25" t="s">
        <v>42</v>
      </c>
      <c r="C734" s="25" t="s">
        <v>43</v>
      </c>
      <c r="D734" s="25" t="s">
        <v>102</v>
      </c>
      <c r="E734" s="24">
        <v>43405</v>
      </c>
      <c r="F734" s="25" t="s">
        <v>45</v>
      </c>
      <c r="G734" s="25" t="s">
        <v>46</v>
      </c>
      <c r="H734" s="24">
        <v>44960</v>
      </c>
      <c r="I734" s="101">
        <v>0.6619328703703703</v>
      </c>
      <c r="J734" s="24">
        <v>44960</v>
      </c>
      <c r="K734" s="101">
        <v>0.67037037037037039</v>
      </c>
      <c r="L734" s="25">
        <v>729</v>
      </c>
      <c r="M734" s="26">
        <f>Causas[[#This Row],[parada_duracion]]/60</f>
        <v>12.15</v>
      </c>
      <c r="N734" s="19" t="s">
        <v>420</v>
      </c>
      <c r="O734" s="16" t="s">
        <v>52</v>
      </c>
      <c r="P734" s="16">
        <f>WEEKNUM(Causas[[#This Row],[resolucion_fecha]],16)</f>
        <v>5</v>
      </c>
      <c r="Q734" s="16" t="str">
        <f>TEXT(Causas[[#This Row],[resolucion_fecha]],"MMMM")</f>
        <v>febrero</v>
      </c>
      <c r="R734" s="16" t="str">
        <f t="shared" si="11"/>
        <v>T</v>
      </c>
      <c r="S734" s="16"/>
      <c r="T734" s="16" t="s">
        <v>53</v>
      </c>
      <c r="U734" s="16"/>
      <c r="V734" s="16"/>
      <c r="W734" s="16"/>
    </row>
    <row r="735" spans="1:23" hidden="1" x14ac:dyDescent="0.25">
      <c r="A735" s="96">
        <v>136348</v>
      </c>
      <c r="B735" s="96" t="s">
        <v>84</v>
      </c>
      <c r="C735" s="96" t="s">
        <v>43</v>
      </c>
      <c r="D735" s="96" t="s">
        <v>68</v>
      </c>
      <c r="E735" s="97">
        <v>44012</v>
      </c>
      <c r="F735" s="96" t="s">
        <v>56</v>
      </c>
      <c r="G735" s="96" t="s">
        <v>46</v>
      </c>
      <c r="H735" s="97">
        <v>44960</v>
      </c>
      <c r="I735" s="23">
        <v>0.69020833333333342</v>
      </c>
      <c r="J735" s="97">
        <v>44960</v>
      </c>
      <c r="K735" s="23">
        <v>0.6942476851851852</v>
      </c>
      <c r="L735" s="96">
        <v>349</v>
      </c>
      <c r="M735" s="98">
        <f>Causas[[#This Row],[parada_duracion]]/60</f>
        <v>5.8166666666666664</v>
      </c>
      <c r="N735" s="18" t="s">
        <v>47</v>
      </c>
      <c r="O735" s="18" t="s">
        <v>47</v>
      </c>
      <c r="P735" s="99">
        <f>WEEKNUM(Causas[[#This Row],[resolucion_fecha]],16)</f>
        <v>5</v>
      </c>
      <c r="Q735" s="99" t="str">
        <f>TEXT(Causas[[#This Row],[resolucion_fecha]],"MMMM")</f>
        <v>febrero</v>
      </c>
      <c r="R735" s="99" t="str">
        <f t="shared" si="11"/>
        <v>T</v>
      </c>
      <c r="S735" s="99"/>
      <c r="T735" s="18" t="s">
        <v>47</v>
      </c>
      <c r="U735" s="16"/>
      <c r="V735" s="99"/>
      <c r="W735" s="99"/>
    </row>
    <row r="736" spans="1:23" hidden="1" x14ac:dyDescent="0.25">
      <c r="A736" s="25">
        <v>136349</v>
      </c>
      <c r="B736" s="25" t="s">
        <v>42</v>
      </c>
      <c r="C736" s="25" t="s">
        <v>43</v>
      </c>
      <c r="D736" s="25" t="s">
        <v>161</v>
      </c>
      <c r="E736" s="24">
        <v>43405</v>
      </c>
      <c r="F736" s="25" t="s">
        <v>45</v>
      </c>
      <c r="G736" s="25" t="s">
        <v>50</v>
      </c>
      <c r="H736" s="24">
        <v>44960</v>
      </c>
      <c r="I736" s="101">
        <v>0.69660879629629635</v>
      </c>
      <c r="J736" s="24">
        <v>44960</v>
      </c>
      <c r="K736" s="101">
        <v>0.77423611111111112</v>
      </c>
      <c r="L736" s="25">
        <v>6707</v>
      </c>
      <c r="M736" s="26">
        <f>Causas[[#This Row],[parada_duracion]]/60</f>
        <v>111.78333333333333</v>
      </c>
      <c r="N736" s="19" t="s">
        <v>421</v>
      </c>
      <c r="O736" s="16" t="s">
        <v>72</v>
      </c>
      <c r="P736" s="16">
        <f>WEEKNUM(Causas[[#This Row],[resolucion_fecha]],16)</f>
        <v>5</v>
      </c>
      <c r="Q736" s="16" t="str">
        <f>TEXT(Causas[[#This Row],[resolucion_fecha]],"MMMM")</f>
        <v>febrero</v>
      </c>
      <c r="R736" s="16" t="str">
        <f t="shared" si="11"/>
        <v>T</v>
      </c>
      <c r="S736" s="16"/>
      <c r="T736" s="16" t="s">
        <v>73</v>
      </c>
      <c r="U736" s="100"/>
      <c r="V736" s="16"/>
      <c r="W736" s="16"/>
    </row>
    <row r="737" spans="1:23" ht="30" hidden="1" x14ac:dyDescent="0.25">
      <c r="A737" s="25">
        <v>136352</v>
      </c>
      <c r="B737" s="25" t="s">
        <v>130</v>
      </c>
      <c r="C737" s="25" t="s">
        <v>43</v>
      </c>
      <c r="D737" s="25" t="s">
        <v>68</v>
      </c>
      <c r="E737" s="24">
        <v>43405</v>
      </c>
      <c r="F737" s="25" t="s">
        <v>45</v>
      </c>
      <c r="G737" s="25" t="s">
        <v>50</v>
      </c>
      <c r="H737" s="24">
        <v>44960</v>
      </c>
      <c r="I737" s="101">
        <v>0.71379629629629626</v>
      </c>
      <c r="J737" s="24">
        <v>44960</v>
      </c>
      <c r="K737" s="101">
        <v>0.74795138888888879</v>
      </c>
      <c r="L737" s="25">
        <v>2951</v>
      </c>
      <c r="M737" s="26">
        <f>Causas[[#This Row],[parada_duracion]]/60</f>
        <v>49.18333333333333</v>
      </c>
      <c r="N737" s="19" t="s">
        <v>422</v>
      </c>
      <c r="O737" s="16" t="s">
        <v>52</v>
      </c>
      <c r="P737" s="16">
        <f>WEEKNUM(Causas[[#This Row],[resolucion_fecha]],16)</f>
        <v>5</v>
      </c>
      <c r="Q737" s="16" t="str">
        <f>TEXT(Causas[[#This Row],[resolucion_fecha]],"MMMM")</f>
        <v>febrero</v>
      </c>
      <c r="R737" s="16" t="str">
        <f t="shared" si="11"/>
        <v>T</v>
      </c>
      <c r="S737" s="16"/>
      <c r="T737" s="16" t="s">
        <v>53</v>
      </c>
      <c r="U737" s="16"/>
      <c r="V737" s="16"/>
      <c r="W737" s="16"/>
    </row>
    <row r="738" spans="1:23" hidden="1" x14ac:dyDescent="0.25">
      <c r="A738" s="25">
        <v>136354</v>
      </c>
      <c r="B738" s="25" t="s">
        <v>58</v>
      </c>
      <c r="C738" s="25" t="s">
        <v>43</v>
      </c>
      <c r="D738" s="25" t="s">
        <v>96</v>
      </c>
      <c r="E738" s="24">
        <v>43882</v>
      </c>
      <c r="F738" s="25" t="s">
        <v>56</v>
      </c>
      <c r="G738" s="25" t="s">
        <v>46</v>
      </c>
      <c r="H738" s="24">
        <v>44960</v>
      </c>
      <c r="I738" s="101">
        <v>0.73833333333333329</v>
      </c>
      <c r="J738" s="24">
        <v>44960</v>
      </c>
      <c r="K738" s="101">
        <v>0.76417824074074081</v>
      </c>
      <c r="L738" s="25">
        <v>2233</v>
      </c>
      <c r="M738" s="26">
        <f>Causas[[#This Row],[parada_duracion]]/60</f>
        <v>37.216666666666669</v>
      </c>
      <c r="N738" s="19" t="s">
        <v>423</v>
      </c>
      <c r="O738" s="16" t="s">
        <v>52</v>
      </c>
      <c r="P738" s="16">
        <f>WEEKNUM(Causas[[#This Row],[resolucion_fecha]],16)</f>
        <v>5</v>
      </c>
      <c r="Q738" s="16" t="str">
        <f>TEXT(Causas[[#This Row],[resolucion_fecha]],"MMMM")</f>
        <v>febrero</v>
      </c>
      <c r="R738" s="16" t="str">
        <f t="shared" si="11"/>
        <v>T</v>
      </c>
      <c r="S738" s="16"/>
      <c r="T738" s="16" t="s">
        <v>53</v>
      </c>
      <c r="U738" s="16"/>
      <c r="V738" s="16"/>
      <c r="W738" s="16"/>
    </row>
    <row r="739" spans="1:23" ht="45" hidden="1" x14ac:dyDescent="0.25">
      <c r="A739" s="25">
        <v>136362</v>
      </c>
      <c r="B739" s="25" t="s">
        <v>174</v>
      </c>
      <c r="C739" s="25" t="s">
        <v>43</v>
      </c>
      <c r="D739" s="25" t="s">
        <v>76</v>
      </c>
      <c r="E739" s="24">
        <v>44265</v>
      </c>
      <c r="F739" s="25" t="s">
        <v>56</v>
      </c>
      <c r="G739" s="25" t="s">
        <v>46</v>
      </c>
      <c r="H739" s="24">
        <v>44960</v>
      </c>
      <c r="I739" s="101">
        <v>0.7830787037037038</v>
      </c>
      <c r="J739" s="24">
        <v>44960</v>
      </c>
      <c r="K739" s="101">
        <v>0.84755787037037045</v>
      </c>
      <c r="L739" s="25">
        <v>5571</v>
      </c>
      <c r="M739" s="26">
        <f>Causas[[#This Row],[parada_duracion]]/60</f>
        <v>92.85</v>
      </c>
      <c r="N739" s="19" t="s">
        <v>424</v>
      </c>
      <c r="O739" s="16" t="s">
        <v>72</v>
      </c>
      <c r="P739" s="16">
        <f>WEEKNUM(Causas[[#This Row],[resolucion_fecha]],16)</f>
        <v>5</v>
      </c>
      <c r="Q739" s="16" t="str">
        <f>TEXT(Causas[[#This Row],[resolucion_fecha]],"MMMM")</f>
        <v>febrero</v>
      </c>
      <c r="R739" s="16" t="str">
        <f t="shared" si="11"/>
        <v>T</v>
      </c>
      <c r="S739" s="16"/>
      <c r="T739" s="16" t="s">
        <v>73</v>
      </c>
      <c r="U739" s="16"/>
      <c r="V739" s="16"/>
      <c r="W739" s="16"/>
    </row>
    <row r="740" spans="1:23" hidden="1" x14ac:dyDescent="0.25">
      <c r="A740" s="25">
        <v>136365</v>
      </c>
      <c r="B740" s="25" t="s">
        <v>111</v>
      </c>
      <c r="C740" s="25" t="s">
        <v>43</v>
      </c>
      <c r="D740" s="25" t="s">
        <v>82</v>
      </c>
      <c r="E740" s="24">
        <v>44756</v>
      </c>
      <c r="F740" s="25" t="s">
        <v>140</v>
      </c>
      <c r="G740" s="25" t="s">
        <v>46</v>
      </c>
      <c r="H740" s="24">
        <v>44960</v>
      </c>
      <c r="I740" s="101">
        <v>0.80136574074074074</v>
      </c>
      <c r="J740" s="24">
        <v>44960</v>
      </c>
      <c r="K740" s="101">
        <v>0.81184027777777779</v>
      </c>
      <c r="L740" s="25">
        <v>905</v>
      </c>
      <c r="M740" s="26">
        <f>Causas[[#This Row],[parada_duracion]]/60</f>
        <v>15.083333333333334</v>
      </c>
      <c r="N740" s="19" t="s">
        <v>425</v>
      </c>
      <c r="O740" s="16" t="s">
        <v>52</v>
      </c>
      <c r="P740" s="16">
        <f>WEEKNUM(Causas[[#This Row],[resolucion_fecha]],16)</f>
        <v>5</v>
      </c>
      <c r="Q740" s="16" t="str">
        <f>TEXT(Causas[[#This Row],[resolucion_fecha]],"MMMM")</f>
        <v>febrero</v>
      </c>
      <c r="R740" s="16" t="str">
        <f t="shared" si="11"/>
        <v>T</v>
      </c>
      <c r="S740" s="16"/>
      <c r="T740" s="16" t="s">
        <v>53</v>
      </c>
      <c r="U740" s="16"/>
      <c r="V740" s="16"/>
      <c r="W740" s="16"/>
    </row>
    <row r="741" spans="1:23" hidden="1" x14ac:dyDescent="0.25">
      <c r="A741" s="25">
        <v>136367</v>
      </c>
      <c r="B741" s="25" t="s">
        <v>58</v>
      </c>
      <c r="C741" s="25" t="s">
        <v>43</v>
      </c>
      <c r="D741" s="25" t="s">
        <v>59</v>
      </c>
      <c r="E741" s="24">
        <v>44231</v>
      </c>
      <c r="F741" s="25" t="s">
        <v>60</v>
      </c>
      <c r="G741" s="25" t="s">
        <v>46</v>
      </c>
      <c r="H741" s="24">
        <v>44960</v>
      </c>
      <c r="I741" s="101">
        <v>0.85576388888888888</v>
      </c>
      <c r="J741" s="24">
        <v>44960</v>
      </c>
      <c r="K741" s="101">
        <v>0.85619212962962965</v>
      </c>
      <c r="L741" s="25">
        <v>37</v>
      </c>
      <c r="M741" s="26">
        <f>Causas[[#This Row],[parada_duracion]]/60</f>
        <v>0.6166666666666667</v>
      </c>
      <c r="N741" s="18" t="s">
        <v>47</v>
      </c>
      <c r="O741" s="18" t="s">
        <v>47</v>
      </c>
      <c r="P741" s="16">
        <f>WEEKNUM(Causas[[#This Row],[resolucion_fecha]],16)</f>
        <v>5</v>
      </c>
      <c r="Q741" s="16" t="str">
        <f>TEXT(Causas[[#This Row],[resolucion_fecha]],"MMMM")</f>
        <v>febrero</v>
      </c>
      <c r="R741" s="16" t="str">
        <f t="shared" si="11"/>
        <v>T</v>
      </c>
      <c r="S741" s="16"/>
      <c r="T741" s="18" t="s">
        <v>47</v>
      </c>
      <c r="U741" s="16"/>
      <c r="V741" s="16"/>
      <c r="W741" s="16"/>
    </row>
    <row r="742" spans="1:23" hidden="1" x14ac:dyDescent="0.25">
      <c r="A742" s="25">
        <v>136375</v>
      </c>
      <c r="B742" s="25" t="s">
        <v>61</v>
      </c>
      <c r="C742" s="25" t="s">
        <v>43</v>
      </c>
      <c r="D742" s="25" t="s">
        <v>82</v>
      </c>
      <c r="E742" s="24">
        <v>43405</v>
      </c>
      <c r="F742" s="25" t="s">
        <v>45</v>
      </c>
      <c r="G742" s="25" t="s">
        <v>46</v>
      </c>
      <c r="H742" s="24">
        <v>44963</v>
      </c>
      <c r="I742" s="101">
        <v>0.27994212962962961</v>
      </c>
      <c r="J742" s="24">
        <v>44963</v>
      </c>
      <c r="K742" s="101">
        <v>0.29131944444444446</v>
      </c>
      <c r="L742" s="25">
        <v>983</v>
      </c>
      <c r="M742" s="26">
        <f>Causas[[#This Row],[parada_duracion]]/60</f>
        <v>16.383333333333333</v>
      </c>
      <c r="N742" s="19" t="s">
        <v>426</v>
      </c>
      <c r="O742" s="16" t="s">
        <v>52</v>
      </c>
      <c r="P742" s="16">
        <f>WEEKNUM(Causas[[#This Row],[resolucion_fecha]],16)</f>
        <v>6</v>
      </c>
      <c r="Q742" s="16" t="str">
        <f>TEXT(Causas[[#This Row],[resolucion_fecha]],"MMMM")</f>
        <v>febrero</v>
      </c>
      <c r="R742" s="16" t="str">
        <f t="shared" si="11"/>
        <v>M</v>
      </c>
      <c r="S742" s="16"/>
      <c r="T742" s="16" t="s">
        <v>53</v>
      </c>
      <c r="U742" s="16"/>
      <c r="V742" s="16"/>
      <c r="W742" s="16"/>
    </row>
    <row r="743" spans="1:23" hidden="1" x14ac:dyDescent="0.25">
      <c r="A743" s="25">
        <v>136382</v>
      </c>
      <c r="B743" s="25" t="s">
        <v>169</v>
      </c>
      <c r="C743" s="25" t="s">
        <v>43</v>
      </c>
      <c r="D743" s="25" t="s">
        <v>82</v>
      </c>
      <c r="E743" s="24">
        <v>44756</v>
      </c>
      <c r="F743" s="25" t="s">
        <v>140</v>
      </c>
      <c r="G743" s="25" t="s">
        <v>50</v>
      </c>
      <c r="H743" s="24">
        <v>44963</v>
      </c>
      <c r="I743" s="101">
        <v>0.3046875</v>
      </c>
      <c r="J743" s="24">
        <v>44963</v>
      </c>
      <c r="K743" s="101">
        <v>0.31982638888888887</v>
      </c>
      <c r="L743" s="25">
        <v>1308</v>
      </c>
      <c r="M743" s="26">
        <f>Causas[[#This Row],[parada_duracion]]/60</f>
        <v>21.8</v>
      </c>
      <c r="N743" s="19" t="s">
        <v>427</v>
      </c>
      <c r="O743" s="16" t="s">
        <v>52</v>
      </c>
      <c r="P743" s="16">
        <f>WEEKNUM(Causas[[#This Row],[resolucion_fecha]],16)</f>
        <v>6</v>
      </c>
      <c r="Q743" s="16" t="str">
        <f>TEXT(Causas[[#This Row],[resolucion_fecha]],"MMMM")</f>
        <v>febrero</v>
      </c>
      <c r="R743" s="16" t="str">
        <f t="shared" si="11"/>
        <v>M</v>
      </c>
      <c r="S743" s="16"/>
      <c r="T743" s="16" t="s">
        <v>53</v>
      </c>
      <c r="U743" s="16"/>
      <c r="V743" s="16"/>
      <c r="W743" s="16"/>
    </row>
    <row r="744" spans="1:23" ht="30" hidden="1" x14ac:dyDescent="0.25">
      <c r="A744" s="25">
        <v>136387</v>
      </c>
      <c r="B744" s="25" t="s">
        <v>58</v>
      </c>
      <c r="C744" s="25" t="s">
        <v>43</v>
      </c>
      <c r="D744" s="25" t="s">
        <v>80</v>
      </c>
      <c r="E744" s="24">
        <v>43405</v>
      </c>
      <c r="F744" s="25" t="s">
        <v>45</v>
      </c>
      <c r="G744" s="25" t="s">
        <v>46</v>
      </c>
      <c r="H744" s="24">
        <v>44963</v>
      </c>
      <c r="I744" s="101">
        <v>0.31090277777777781</v>
      </c>
      <c r="J744" s="24">
        <v>44963</v>
      </c>
      <c r="K744" s="101">
        <v>0.36085648148148147</v>
      </c>
      <c r="L744" s="25">
        <v>4316</v>
      </c>
      <c r="M744" s="26">
        <f>Causas[[#This Row],[parada_duracion]]/60</f>
        <v>71.933333333333337</v>
      </c>
      <c r="N744" s="19" t="s">
        <v>428</v>
      </c>
      <c r="O744" s="16" t="s">
        <v>52</v>
      </c>
      <c r="P744" s="16">
        <f>WEEKNUM(Causas[[#This Row],[resolucion_fecha]],16)</f>
        <v>6</v>
      </c>
      <c r="Q744" s="16" t="str">
        <f>TEXT(Causas[[#This Row],[resolucion_fecha]],"MMMM")</f>
        <v>febrero</v>
      </c>
      <c r="R744" s="16" t="str">
        <f t="shared" si="11"/>
        <v>M</v>
      </c>
      <c r="S744" s="16"/>
      <c r="T744" s="16" t="s">
        <v>53</v>
      </c>
      <c r="U744" s="16"/>
      <c r="V744" s="16"/>
      <c r="W744" s="16"/>
    </row>
    <row r="745" spans="1:23" hidden="1" x14ac:dyDescent="0.25">
      <c r="A745" s="25">
        <v>136389</v>
      </c>
      <c r="B745" s="25" t="s">
        <v>111</v>
      </c>
      <c r="C745" s="25" t="s">
        <v>43</v>
      </c>
      <c r="D745" s="25" t="s">
        <v>82</v>
      </c>
      <c r="E745" s="24">
        <v>44756</v>
      </c>
      <c r="F745" s="25" t="s">
        <v>140</v>
      </c>
      <c r="G745" s="25" t="s">
        <v>50</v>
      </c>
      <c r="H745" s="24">
        <v>44963</v>
      </c>
      <c r="I745" s="101">
        <v>0.31991898148148151</v>
      </c>
      <c r="J745" s="24">
        <v>44963</v>
      </c>
      <c r="K745" s="101">
        <v>0.36398148148148146</v>
      </c>
      <c r="L745" s="25">
        <v>3807</v>
      </c>
      <c r="M745" s="26">
        <f>Causas[[#This Row],[parada_duracion]]/60</f>
        <v>63.45</v>
      </c>
      <c r="N745" s="19" t="s">
        <v>429</v>
      </c>
      <c r="O745" s="16" t="s">
        <v>52</v>
      </c>
      <c r="P745" s="16">
        <f>WEEKNUM(Causas[[#This Row],[resolucion_fecha]],16)</f>
        <v>6</v>
      </c>
      <c r="Q745" s="16" t="str">
        <f>TEXT(Causas[[#This Row],[resolucion_fecha]],"MMMM")</f>
        <v>febrero</v>
      </c>
      <c r="R745" s="16" t="str">
        <f t="shared" si="11"/>
        <v>M</v>
      </c>
      <c r="S745" s="16"/>
      <c r="T745" s="16" t="s">
        <v>53</v>
      </c>
      <c r="U745" s="16"/>
      <c r="V745" s="16"/>
      <c r="W745" s="16"/>
    </row>
    <row r="746" spans="1:23" hidden="1" x14ac:dyDescent="0.25">
      <c r="A746" s="96">
        <v>136394</v>
      </c>
      <c r="B746" s="96" t="s">
        <v>203</v>
      </c>
      <c r="C746" s="96" t="s">
        <v>43</v>
      </c>
      <c r="D746" s="96" t="s">
        <v>55</v>
      </c>
      <c r="E746" s="97">
        <v>43405</v>
      </c>
      <c r="F746" s="96" t="s">
        <v>45</v>
      </c>
      <c r="G746" s="96" t="s">
        <v>50</v>
      </c>
      <c r="H746" s="97">
        <v>44963</v>
      </c>
      <c r="I746" s="23">
        <v>0.35572916666666665</v>
      </c>
      <c r="J746" s="97">
        <v>44963</v>
      </c>
      <c r="K746" s="23">
        <v>0.38267361111111109</v>
      </c>
      <c r="L746" s="96">
        <v>2328</v>
      </c>
      <c r="M746" s="98">
        <f>Causas[[#This Row],[parada_duracion]]/60</f>
        <v>38.799999999999997</v>
      </c>
      <c r="N746" s="18" t="s">
        <v>62</v>
      </c>
      <c r="O746" s="16" t="s">
        <v>52</v>
      </c>
      <c r="P746" s="99">
        <f>WEEKNUM(Causas[[#This Row],[resolucion_fecha]],16)</f>
        <v>6</v>
      </c>
      <c r="Q746" s="99" t="str">
        <f>TEXT(Causas[[#This Row],[resolucion_fecha]],"MMMM")</f>
        <v>febrero</v>
      </c>
      <c r="R746" s="99" t="str">
        <f t="shared" si="11"/>
        <v>M</v>
      </c>
      <c r="S746" s="99"/>
      <c r="T746" s="16" t="s">
        <v>53</v>
      </c>
      <c r="U746" s="16"/>
      <c r="V746" s="99"/>
      <c r="W746" s="99"/>
    </row>
    <row r="747" spans="1:23" hidden="1" x14ac:dyDescent="0.25">
      <c r="A747" s="25">
        <v>136395</v>
      </c>
      <c r="B747" s="25" t="s">
        <v>42</v>
      </c>
      <c r="C747" s="25" t="s">
        <v>43</v>
      </c>
      <c r="D747" s="25" t="s">
        <v>164</v>
      </c>
      <c r="E747" s="24">
        <v>43405</v>
      </c>
      <c r="F747" s="25" t="s">
        <v>45</v>
      </c>
      <c r="G747" s="25" t="s">
        <v>46</v>
      </c>
      <c r="H747" s="24">
        <v>44963</v>
      </c>
      <c r="I747" s="101">
        <v>0.36300925925925925</v>
      </c>
      <c r="J747" s="24">
        <v>44963</v>
      </c>
      <c r="K747" s="101">
        <v>0.38792824074074073</v>
      </c>
      <c r="L747" s="25">
        <v>2153</v>
      </c>
      <c r="M747" s="26">
        <f>Causas[[#This Row],[parada_duracion]]/60</f>
        <v>35.883333333333333</v>
      </c>
      <c r="N747" s="19" t="s">
        <v>430</v>
      </c>
      <c r="O747" s="16" t="s">
        <v>72</v>
      </c>
      <c r="P747" s="16">
        <f>WEEKNUM(Causas[[#This Row],[resolucion_fecha]],16)</f>
        <v>6</v>
      </c>
      <c r="Q747" s="16" t="str">
        <f>TEXT(Causas[[#This Row],[resolucion_fecha]],"MMMM")</f>
        <v>febrero</v>
      </c>
      <c r="R747" s="16" t="str">
        <f t="shared" si="11"/>
        <v>M</v>
      </c>
      <c r="S747" s="16"/>
      <c r="T747" s="16" t="s">
        <v>73</v>
      </c>
      <c r="U747" s="100"/>
      <c r="V747" s="16"/>
      <c r="W747" s="16"/>
    </row>
    <row r="748" spans="1:23" hidden="1" x14ac:dyDescent="0.25">
      <c r="A748" s="96">
        <v>136399</v>
      </c>
      <c r="B748" s="96" t="s">
        <v>54</v>
      </c>
      <c r="C748" s="96" t="s">
        <v>43</v>
      </c>
      <c r="D748" s="96" t="s">
        <v>55</v>
      </c>
      <c r="E748" s="97">
        <v>44120</v>
      </c>
      <c r="F748" s="96" t="s">
        <v>56</v>
      </c>
      <c r="G748" s="96" t="s">
        <v>50</v>
      </c>
      <c r="H748" s="97">
        <v>44963</v>
      </c>
      <c r="I748" s="23">
        <v>0.3828125</v>
      </c>
      <c r="J748" s="97">
        <v>44963</v>
      </c>
      <c r="K748" s="23">
        <v>0.68076388888888895</v>
      </c>
      <c r="L748" s="96">
        <v>25743</v>
      </c>
      <c r="M748" s="98">
        <f>Causas[[#This Row],[parada_duracion]]/60</f>
        <v>429.05</v>
      </c>
      <c r="N748" s="18" t="s">
        <v>62</v>
      </c>
      <c r="O748" s="16" t="s">
        <v>52</v>
      </c>
      <c r="P748" s="99">
        <f>WEEKNUM(Causas[[#This Row],[resolucion_fecha]],16)</f>
        <v>6</v>
      </c>
      <c r="Q748" s="99" t="str">
        <f>TEXT(Causas[[#This Row],[resolucion_fecha]],"MMMM")</f>
        <v>febrero</v>
      </c>
      <c r="R748" s="99" t="str">
        <f t="shared" si="11"/>
        <v>M</v>
      </c>
      <c r="S748" s="99"/>
      <c r="T748" s="16" t="s">
        <v>53</v>
      </c>
      <c r="U748" s="16"/>
      <c r="V748" s="99"/>
      <c r="W748" s="99"/>
    </row>
    <row r="749" spans="1:23" ht="45" hidden="1" x14ac:dyDescent="0.25">
      <c r="A749" s="25">
        <v>136400</v>
      </c>
      <c r="B749" s="25" t="s">
        <v>169</v>
      </c>
      <c r="C749" s="25" t="s">
        <v>43</v>
      </c>
      <c r="D749" s="25" t="s">
        <v>82</v>
      </c>
      <c r="E749" s="24">
        <v>44756</v>
      </c>
      <c r="F749" s="25" t="s">
        <v>140</v>
      </c>
      <c r="G749" s="25" t="s">
        <v>50</v>
      </c>
      <c r="H749" s="24">
        <v>44963</v>
      </c>
      <c r="I749" s="101">
        <v>0.39863425925925927</v>
      </c>
      <c r="J749" s="24">
        <v>44963</v>
      </c>
      <c r="K749" s="101">
        <v>0.42796296296296293</v>
      </c>
      <c r="L749" s="25">
        <v>2534</v>
      </c>
      <c r="M749" s="26">
        <f>Causas[[#This Row],[parada_duracion]]/60</f>
        <v>42.233333333333334</v>
      </c>
      <c r="N749" s="19" t="s">
        <v>431</v>
      </c>
      <c r="O749" s="16" t="s">
        <v>52</v>
      </c>
      <c r="P749" s="16">
        <f>WEEKNUM(Causas[[#This Row],[resolucion_fecha]],16)</f>
        <v>6</v>
      </c>
      <c r="Q749" s="16" t="str">
        <f>TEXT(Causas[[#This Row],[resolucion_fecha]],"MMMM")</f>
        <v>febrero</v>
      </c>
      <c r="R749" s="16" t="str">
        <f t="shared" si="11"/>
        <v>M</v>
      </c>
      <c r="S749" s="16"/>
      <c r="T749" s="16" t="s">
        <v>53</v>
      </c>
      <c r="U749" s="100"/>
      <c r="V749" s="16"/>
      <c r="W749" s="16"/>
    </row>
    <row r="750" spans="1:23" hidden="1" x14ac:dyDescent="0.25">
      <c r="A750" s="25">
        <v>136405</v>
      </c>
      <c r="B750" s="25" t="s">
        <v>185</v>
      </c>
      <c r="C750" s="25" t="s">
        <v>43</v>
      </c>
      <c r="D750" s="25" t="s">
        <v>143</v>
      </c>
      <c r="E750" s="24">
        <v>43405</v>
      </c>
      <c r="F750" s="25" t="s">
        <v>45</v>
      </c>
      <c r="G750" s="25" t="s">
        <v>50</v>
      </c>
      <c r="H750" s="24">
        <v>44963</v>
      </c>
      <c r="I750" s="101">
        <v>0.43564814814814817</v>
      </c>
      <c r="J750" s="24">
        <v>44963</v>
      </c>
      <c r="K750" s="101">
        <v>0.44375000000000003</v>
      </c>
      <c r="L750" s="25">
        <v>700</v>
      </c>
      <c r="M750" s="26">
        <f>Causas[[#This Row],[parada_duracion]]/60</f>
        <v>11.666666666666666</v>
      </c>
      <c r="N750" s="19" t="s">
        <v>49</v>
      </c>
      <c r="O750" s="19" t="s">
        <v>49</v>
      </c>
      <c r="P750" s="16">
        <f>WEEKNUM(Causas[[#This Row],[resolucion_fecha]],16)</f>
        <v>6</v>
      </c>
      <c r="Q750" s="16" t="str">
        <f>TEXT(Causas[[#This Row],[resolucion_fecha]],"MMMM")</f>
        <v>febrero</v>
      </c>
      <c r="R750" s="16" t="str">
        <f t="shared" si="11"/>
        <v>M</v>
      </c>
      <c r="S750" s="19" t="s">
        <v>49</v>
      </c>
      <c r="T750" s="19" t="s">
        <v>49</v>
      </c>
      <c r="U750" s="19" t="s">
        <v>49</v>
      </c>
      <c r="V750" s="19" t="s">
        <v>49</v>
      </c>
      <c r="W750" s="19" t="s">
        <v>49</v>
      </c>
    </row>
    <row r="751" spans="1:23" ht="30" hidden="1" x14ac:dyDescent="0.25">
      <c r="A751" s="96">
        <v>136407</v>
      </c>
      <c r="B751" s="96" t="s">
        <v>42</v>
      </c>
      <c r="C751" s="96" t="s">
        <v>43</v>
      </c>
      <c r="D751" s="96" t="s">
        <v>96</v>
      </c>
      <c r="E751" s="97">
        <v>43405</v>
      </c>
      <c r="F751" s="96" t="s">
        <v>45</v>
      </c>
      <c r="G751" s="96" t="s">
        <v>46</v>
      </c>
      <c r="H751" s="97">
        <v>44963</v>
      </c>
      <c r="I751" s="23">
        <v>0.43920138888888888</v>
      </c>
      <c r="J751" s="97">
        <v>44963</v>
      </c>
      <c r="K751" s="23">
        <v>0.45589120370370373</v>
      </c>
      <c r="L751" s="96">
        <v>1442</v>
      </c>
      <c r="M751" s="98">
        <f>Causas[[#This Row],[parada_duracion]]/60</f>
        <v>24.033333333333335</v>
      </c>
      <c r="N751" s="18" t="s">
        <v>432</v>
      </c>
      <c r="O751" s="99" t="s">
        <v>72</v>
      </c>
      <c r="P751" s="99">
        <f>WEEKNUM(Causas[[#This Row],[resolucion_fecha]],16)</f>
        <v>6</v>
      </c>
      <c r="Q751" s="99" t="str">
        <f>TEXT(Causas[[#This Row],[resolucion_fecha]],"MMMM")</f>
        <v>febrero</v>
      </c>
      <c r="R751" s="99" t="str">
        <f t="shared" si="11"/>
        <v>M</v>
      </c>
      <c r="S751" s="99"/>
      <c r="T751" s="99" t="s">
        <v>73</v>
      </c>
      <c r="U751" s="16"/>
      <c r="V751" s="99"/>
      <c r="W751" s="99"/>
    </row>
    <row r="752" spans="1:23" hidden="1" x14ac:dyDescent="0.25">
      <c r="A752" s="25">
        <v>136408</v>
      </c>
      <c r="B752" s="25" t="s">
        <v>42</v>
      </c>
      <c r="C752" s="25" t="s">
        <v>43</v>
      </c>
      <c r="D752" s="25" t="s">
        <v>164</v>
      </c>
      <c r="E752" s="24">
        <v>43405</v>
      </c>
      <c r="F752" s="25" t="s">
        <v>45</v>
      </c>
      <c r="G752" s="25" t="s">
        <v>46</v>
      </c>
      <c r="H752" s="24">
        <v>44963</v>
      </c>
      <c r="I752" s="101">
        <v>0.44083333333333335</v>
      </c>
      <c r="J752" s="24">
        <v>44963</v>
      </c>
      <c r="K752" s="101">
        <v>0.44546296296296295</v>
      </c>
      <c r="L752" s="25">
        <v>400</v>
      </c>
      <c r="M752" s="26">
        <f>Causas[[#This Row],[parada_duracion]]/60</f>
        <v>6.666666666666667</v>
      </c>
      <c r="N752" s="19" t="s">
        <v>47</v>
      </c>
      <c r="O752" s="19" t="s">
        <v>47</v>
      </c>
      <c r="P752" s="16">
        <f>WEEKNUM(Causas[[#This Row],[resolucion_fecha]],16)</f>
        <v>6</v>
      </c>
      <c r="Q752" s="16" t="str">
        <f>TEXT(Causas[[#This Row],[resolucion_fecha]],"MMMM")</f>
        <v>febrero</v>
      </c>
      <c r="R752" s="16" t="str">
        <f t="shared" si="11"/>
        <v>M</v>
      </c>
      <c r="S752" s="16"/>
      <c r="T752" s="19" t="s">
        <v>47</v>
      </c>
      <c r="U752" s="100"/>
      <c r="V752" s="16"/>
      <c r="W752" s="16"/>
    </row>
    <row r="753" spans="1:23" ht="30" hidden="1" x14ac:dyDescent="0.25">
      <c r="A753" s="25">
        <v>136417</v>
      </c>
      <c r="B753" s="25" t="s">
        <v>95</v>
      </c>
      <c r="C753" s="25" t="s">
        <v>43</v>
      </c>
      <c r="D753" s="25" t="s">
        <v>96</v>
      </c>
      <c r="E753" s="24">
        <v>43882</v>
      </c>
      <c r="F753" s="25" t="s">
        <v>56</v>
      </c>
      <c r="G753" s="25" t="s">
        <v>46</v>
      </c>
      <c r="H753" s="24">
        <v>44963</v>
      </c>
      <c r="I753" s="101">
        <v>0.55265046296296294</v>
      </c>
      <c r="J753" s="24">
        <v>44963</v>
      </c>
      <c r="K753" s="101">
        <v>0.56474537037037031</v>
      </c>
      <c r="L753" s="25">
        <v>1045</v>
      </c>
      <c r="M753" s="26">
        <f>Causas[[#This Row],[parada_duracion]]/60</f>
        <v>17.416666666666668</v>
      </c>
      <c r="N753" s="19" t="s">
        <v>433</v>
      </c>
      <c r="O753" s="16" t="s">
        <v>52</v>
      </c>
      <c r="P753" s="16">
        <f>WEEKNUM(Causas[[#This Row],[resolucion_fecha]],16)</f>
        <v>6</v>
      </c>
      <c r="Q753" s="16" t="str">
        <f>TEXT(Causas[[#This Row],[resolucion_fecha]],"MMMM")</f>
        <v>febrero</v>
      </c>
      <c r="R753" s="16" t="str">
        <f t="shared" si="11"/>
        <v>M</v>
      </c>
      <c r="S753" s="16"/>
      <c r="T753" s="16" t="s">
        <v>53</v>
      </c>
      <c r="U753" s="16"/>
      <c r="V753" s="16"/>
      <c r="W753" s="16"/>
    </row>
    <row r="754" spans="1:23" hidden="1" x14ac:dyDescent="0.25">
      <c r="A754" s="96">
        <v>136421</v>
      </c>
      <c r="B754" s="96" t="s">
        <v>130</v>
      </c>
      <c r="C754" s="96" t="s">
        <v>43</v>
      </c>
      <c r="D754" s="96" t="s">
        <v>68</v>
      </c>
      <c r="E754" s="97">
        <v>43405</v>
      </c>
      <c r="F754" s="96" t="s">
        <v>45</v>
      </c>
      <c r="G754" s="96" t="s">
        <v>50</v>
      </c>
      <c r="H754" s="97">
        <v>44963</v>
      </c>
      <c r="I754" s="23">
        <v>0.6096759259259259</v>
      </c>
      <c r="J754" s="97">
        <v>44963</v>
      </c>
      <c r="K754" s="23">
        <v>0.64050925925925928</v>
      </c>
      <c r="L754" s="96">
        <v>2664</v>
      </c>
      <c r="M754" s="98">
        <f>Causas[[#This Row],[parada_duracion]]/60</f>
        <v>44.4</v>
      </c>
      <c r="N754" s="19" t="s">
        <v>49</v>
      </c>
      <c r="O754" s="19" t="s">
        <v>49</v>
      </c>
      <c r="P754" s="99">
        <f>WEEKNUM(Causas[[#This Row],[resolucion_fecha]],16)</f>
        <v>6</v>
      </c>
      <c r="Q754" s="99" t="str">
        <f>TEXT(Causas[[#This Row],[resolucion_fecha]],"MMMM")</f>
        <v>febrero</v>
      </c>
      <c r="R754" s="99" t="str">
        <f t="shared" si="11"/>
        <v>T</v>
      </c>
      <c r="S754" s="19" t="s">
        <v>49</v>
      </c>
      <c r="T754" s="19" t="s">
        <v>49</v>
      </c>
      <c r="U754" s="19" t="s">
        <v>49</v>
      </c>
      <c r="V754" s="19" t="s">
        <v>49</v>
      </c>
      <c r="W754" s="19" t="s">
        <v>49</v>
      </c>
    </row>
    <row r="755" spans="1:23" hidden="1" x14ac:dyDescent="0.25">
      <c r="A755" s="25">
        <v>136422</v>
      </c>
      <c r="B755" s="25" t="s">
        <v>169</v>
      </c>
      <c r="C755" s="25" t="s">
        <v>43</v>
      </c>
      <c r="D755" s="25" t="s">
        <v>82</v>
      </c>
      <c r="E755" s="24">
        <v>44756</v>
      </c>
      <c r="F755" s="25" t="s">
        <v>140</v>
      </c>
      <c r="G755" s="25" t="s">
        <v>46</v>
      </c>
      <c r="H755" s="24">
        <v>44963</v>
      </c>
      <c r="I755" s="101">
        <v>0.61070601851851858</v>
      </c>
      <c r="J755" s="24">
        <v>44963</v>
      </c>
      <c r="K755" s="101">
        <v>0.61268518518518522</v>
      </c>
      <c r="L755" s="25">
        <v>171</v>
      </c>
      <c r="M755" s="26">
        <f>Causas[[#This Row],[parada_duracion]]/60</f>
        <v>2.85</v>
      </c>
      <c r="N755" s="19" t="s">
        <v>47</v>
      </c>
      <c r="O755" s="19" t="s">
        <v>47</v>
      </c>
      <c r="P755" s="16">
        <f>WEEKNUM(Causas[[#This Row],[resolucion_fecha]],16)</f>
        <v>6</v>
      </c>
      <c r="Q755" s="16" t="str">
        <f>TEXT(Causas[[#This Row],[resolucion_fecha]],"MMMM")</f>
        <v>febrero</v>
      </c>
      <c r="R755" s="16" t="str">
        <f t="shared" si="11"/>
        <v>T</v>
      </c>
      <c r="S755" s="16"/>
      <c r="T755" s="19" t="s">
        <v>47</v>
      </c>
      <c r="U755" s="100"/>
      <c r="V755" s="16"/>
      <c r="W755" s="16"/>
    </row>
    <row r="756" spans="1:23" hidden="1" x14ac:dyDescent="0.25">
      <c r="A756" s="25">
        <v>136424</v>
      </c>
      <c r="B756" s="25" t="s">
        <v>42</v>
      </c>
      <c r="C756" s="25" t="s">
        <v>43</v>
      </c>
      <c r="D756" s="25" t="s">
        <v>161</v>
      </c>
      <c r="E756" s="24">
        <v>43405</v>
      </c>
      <c r="F756" s="25" t="s">
        <v>45</v>
      </c>
      <c r="G756" s="25" t="s">
        <v>46</v>
      </c>
      <c r="H756" s="24">
        <v>44963</v>
      </c>
      <c r="I756" s="101">
        <v>0.61487268518518523</v>
      </c>
      <c r="J756" s="24">
        <v>44963</v>
      </c>
      <c r="K756" s="101">
        <v>0.63620370370370372</v>
      </c>
      <c r="L756" s="25">
        <v>1843</v>
      </c>
      <c r="M756" s="26">
        <f>Causas[[#This Row],[parada_duracion]]/60</f>
        <v>30.716666666666665</v>
      </c>
      <c r="N756" s="19" t="s">
        <v>49</v>
      </c>
      <c r="O756" s="19" t="s">
        <v>49</v>
      </c>
      <c r="P756" s="16">
        <f>WEEKNUM(Causas[[#This Row],[resolucion_fecha]],16)</f>
        <v>6</v>
      </c>
      <c r="Q756" s="16" t="str">
        <f>TEXT(Causas[[#This Row],[resolucion_fecha]],"MMMM")</f>
        <v>febrero</v>
      </c>
      <c r="R756" s="16" t="str">
        <f t="shared" si="11"/>
        <v>T</v>
      </c>
      <c r="S756" s="19" t="s">
        <v>49</v>
      </c>
      <c r="T756" s="19" t="s">
        <v>49</v>
      </c>
      <c r="U756" s="19" t="s">
        <v>49</v>
      </c>
      <c r="V756" s="19" t="s">
        <v>49</v>
      </c>
      <c r="W756" s="19" t="s">
        <v>49</v>
      </c>
    </row>
    <row r="757" spans="1:23" ht="30" hidden="1" x14ac:dyDescent="0.25">
      <c r="A757" s="25">
        <v>136426</v>
      </c>
      <c r="B757" s="25" t="s">
        <v>42</v>
      </c>
      <c r="C757" s="25" t="s">
        <v>43</v>
      </c>
      <c r="D757" s="25" t="s">
        <v>77</v>
      </c>
      <c r="E757" s="24">
        <v>43405</v>
      </c>
      <c r="F757" s="25" t="s">
        <v>45</v>
      </c>
      <c r="G757" s="25" t="s">
        <v>46</v>
      </c>
      <c r="H757" s="24">
        <v>44963</v>
      </c>
      <c r="I757" s="101">
        <v>0.62594907407407407</v>
      </c>
      <c r="J757" s="24">
        <v>44963</v>
      </c>
      <c r="K757" s="101">
        <v>0.64048611111111109</v>
      </c>
      <c r="L757" s="25">
        <v>1256</v>
      </c>
      <c r="M757" s="26">
        <f>Causas[[#This Row],[parada_duracion]]/60</f>
        <v>20.933333333333334</v>
      </c>
      <c r="N757" s="19" t="s">
        <v>434</v>
      </c>
      <c r="O757" s="16" t="s">
        <v>52</v>
      </c>
      <c r="P757" s="16">
        <f>WEEKNUM(Causas[[#This Row],[resolucion_fecha]],16)</f>
        <v>6</v>
      </c>
      <c r="Q757" s="16" t="str">
        <f>TEXT(Causas[[#This Row],[resolucion_fecha]],"MMMM")</f>
        <v>febrero</v>
      </c>
      <c r="R757" s="16" t="str">
        <f t="shared" si="11"/>
        <v>T</v>
      </c>
      <c r="S757" s="16"/>
      <c r="T757" s="16" t="s">
        <v>53</v>
      </c>
      <c r="U757" s="16"/>
      <c r="V757" s="16"/>
      <c r="W757" s="16"/>
    </row>
    <row r="758" spans="1:23" hidden="1" x14ac:dyDescent="0.25">
      <c r="A758" s="25">
        <v>136440</v>
      </c>
      <c r="B758" s="25" t="s">
        <v>42</v>
      </c>
      <c r="C758" s="25" t="s">
        <v>43</v>
      </c>
      <c r="D758" s="25" t="s">
        <v>82</v>
      </c>
      <c r="E758" s="24">
        <v>43405</v>
      </c>
      <c r="F758" s="25" t="s">
        <v>45</v>
      </c>
      <c r="G758" s="25" t="s">
        <v>50</v>
      </c>
      <c r="H758" s="24">
        <v>44963</v>
      </c>
      <c r="I758" s="101">
        <v>0.70048611111111114</v>
      </c>
      <c r="J758" s="24">
        <v>44963</v>
      </c>
      <c r="K758" s="101">
        <v>0.72677083333333325</v>
      </c>
      <c r="L758" s="25">
        <v>2271</v>
      </c>
      <c r="M758" s="26">
        <f>Causas[[#This Row],[parada_duracion]]/60</f>
        <v>37.85</v>
      </c>
      <c r="N758" s="19" t="s">
        <v>435</v>
      </c>
      <c r="O758" s="16" t="s">
        <v>72</v>
      </c>
      <c r="P758" s="16">
        <f>WEEKNUM(Causas[[#This Row],[resolucion_fecha]],16)</f>
        <v>6</v>
      </c>
      <c r="Q758" s="16" t="str">
        <f>TEXT(Causas[[#This Row],[resolucion_fecha]],"MMMM")</f>
        <v>febrero</v>
      </c>
      <c r="R758" s="16" t="str">
        <f t="shared" si="11"/>
        <v>T</v>
      </c>
      <c r="S758" s="16"/>
      <c r="T758" s="16" t="s">
        <v>73</v>
      </c>
      <c r="U758" s="16"/>
      <c r="V758" s="16"/>
      <c r="W758" s="16"/>
    </row>
    <row r="759" spans="1:23" x14ac:dyDescent="0.25">
      <c r="A759" s="96">
        <v>136444</v>
      </c>
      <c r="B759" s="96" t="s">
        <v>42</v>
      </c>
      <c r="C759" s="96" t="s">
        <v>43</v>
      </c>
      <c r="D759" s="96" t="s">
        <v>67</v>
      </c>
      <c r="E759" s="97">
        <v>43405</v>
      </c>
      <c r="F759" s="96" t="s">
        <v>45</v>
      </c>
      <c r="G759" s="96" t="s">
        <v>50</v>
      </c>
      <c r="H759" s="97">
        <v>44963</v>
      </c>
      <c r="I759" s="23">
        <v>0.70967592592592599</v>
      </c>
      <c r="J759" s="97">
        <v>44963</v>
      </c>
      <c r="K759" s="23">
        <v>0.71950231481481486</v>
      </c>
      <c r="L759" s="96">
        <v>849</v>
      </c>
      <c r="M759" s="98">
        <f>Causas[[#This Row],[parada_duracion]]/60</f>
        <v>14.15</v>
      </c>
      <c r="N759" s="19" t="s">
        <v>49</v>
      </c>
      <c r="O759" s="19" t="s">
        <v>49</v>
      </c>
      <c r="P759" s="99">
        <f>WEEKNUM(Causas[[#This Row],[resolucion_fecha]],16)</f>
        <v>6</v>
      </c>
      <c r="Q759" s="99" t="str">
        <f>TEXT(Causas[[#This Row],[resolucion_fecha]],"MMMM")</f>
        <v>febrero</v>
      </c>
      <c r="R759" s="99" t="str">
        <f t="shared" si="11"/>
        <v>T</v>
      </c>
      <c r="S759" s="19" t="s">
        <v>49</v>
      </c>
      <c r="T759" s="19" t="s">
        <v>49</v>
      </c>
      <c r="U759" s="19" t="s">
        <v>49</v>
      </c>
      <c r="V759" s="19" t="s">
        <v>49</v>
      </c>
      <c r="W759" s="19" t="s">
        <v>49</v>
      </c>
    </row>
    <row r="760" spans="1:23" hidden="1" x14ac:dyDescent="0.25">
      <c r="A760" s="25">
        <v>136445</v>
      </c>
      <c r="B760" s="25" t="s">
        <v>83</v>
      </c>
      <c r="C760" s="25" t="s">
        <v>43</v>
      </c>
      <c r="D760" s="25" t="s">
        <v>59</v>
      </c>
      <c r="E760" s="24">
        <v>44231</v>
      </c>
      <c r="F760" s="25" t="s">
        <v>60</v>
      </c>
      <c r="G760" s="25" t="s">
        <v>46</v>
      </c>
      <c r="H760" s="24">
        <v>44963</v>
      </c>
      <c r="I760" s="101">
        <v>0.71285879629629623</v>
      </c>
      <c r="J760" s="24">
        <v>44963</v>
      </c>
      <c r="K760" s="101">
        <v>0.76754629629629623</v>
      </c>
      <c r="L760" s="25">
        <v>4725</v>
      </c>
      <c r="M760" s="26">
        <f>Causas[[#This Row],[parada_duracion]]/60</f>
        <v>78.75</v>
      </c>
      <c r="N760" s="19" t="s">
        <v>49</v>
      </c>
      <c r="O760" s="19" t="s">
        <v>49</v>
      </c>
      <c r="P760" s="16">
        <f>WEEKNUM(Causas[[#This Row],[resolucion_fecha]],16)</f>
        <v>6</v>
      </c>
      <c r="Q760" s="16" t="str">
        <f>TEXT(Causas[[#This Row],[resolucion_fecha]],"MMMM")</f>
        <v>febrero</v>
      </c>
      <c r="R760" s="16" t="str">
        <f t="shared" si="11"/>
        <v>T</v>
      </c>
      <c r="S760" s="19" t="s">
        <v>49</v>
      </c>
      <c r="T760" s="19" t="s">
        <v>49</v>
      </c>
      <c r="U760" s="19" t="s">
        <v>49</v>
      </c>
      <c r="V760" s="19" t="s">
        <v>49</v>
      </c>
      <c r="W760" s="19" t="s">
        <v>49</v>
      </c>
    </row>
    <row r="761" spans="1:23" hidden="1" x14ac:dyDescent="0.25">
      <c r="A761" s="25">
        <v>136447</v>
      </c>
      <c r="B761" s="25" t="s">
        <v>130</v>
      </c>
      <c r="C761" s="25" t="s">
        <v>43</v>
      </c>
      <c r="D761" s="25" t="s">
        <v>68</v>
      </c>
      <c r="E761" s="24">
        <v>43405</v>
      </c>
      <c r="F761" s="25" t="s">
        <v>45</v>
      </c>
      <c r="G761" s="25" t="s">
        <v>46</v>
      </c>
      <c r="H761" s="24">
        <v>44963</v>
      </c>
      <c r="I761" s="101">
        <v>0.76023148148148145</v>
      </c>
      <c r="J761" s="24">
        <v>44963</v>
      </c>
      <c r="K761" s="101">
        <v>0.76027777777777772</v>
      </c>
      <c r="L761" s="25">
        <v>4</v>
      </c>
      <c r="M761" s="26">
        <f>Causas[[#This Row],[parada_duracion]]/60</f>
        <v>6.6666666666666666E-2</v>
      </c>
      <c r="N761" s="19" t="s">
        <v>47</v>
      </c>
      <c r="O761" s="19" t="s">
        <v>47</v>
      </c>
      <c r="P761" s="16">
        <f>WEEKNUM(Causas[[#This Row],[resolucion_fecha]],16)</f>
        <v>6</v>
      </c>
      <c r="Q761" s="16" t="str">
        <f>TEXT(Causas[[#This Row],[resolucion_fecha]],"MMMM")</f>
        <v>febrero</v>
      </c>
      <c r="R761" s="16" t="str">
        <f t="shared" si="11"/>
        <v>T</v>
      </c>
      <c r="S761" s="16"/>
      <c r="T761" s="19" t="s">
        <v>47</v>
      </c>
      <c r="U761" s="16"/>
      <c r="V761" s="16"/>
      <c r="W761" s="16"/>
    </row>
    <row r="762" spans="1:23" hidden="1" x14ac:dyDescent="0.25">
      <c r="A762" s="96">
        <v>136449</v>
      </c>
      <c r="B762" s="96" t="s">
        <v>390</v>
      </c>
      <c r="C762" s="96" t="s">
        <v>43</v>
      </c>
      <c r="D762" s="96" t="s">
        <v>143</v>
      </c>
      <c r="E762" s="97">
        <v>43746</v>
      </c>
      <c r="F762" s="96" t="s">
        <v>56</v>
      </c>
      <c r="G762" s="96" t="s">
        <v>46</v>
      </c>
      <c r="H762" s="97">
        <v>44963</v>
      </c>
      <c r="I762" s="23">
        <v>0.76189814814814805</v>
      </c>
      <c r="J762" s="97">
        <v>44963</v>
      </c>
      <c r="K762" s="23">
        <v>0.78938657407407409</v>
      </c>
      <c r="L762" s="96">
        <v>2375</v>
      </c>
      <c r="M762" s="98">
        <f>Causas[[#This Row],[parada_duracion]]/60</f>
        <v>39.583333333333336</v>
      </c>
      <c r="N762" s="19" t="s">
        <v>49</v>
      </c>
      <c r="O762" s="19" t="s">
        <v>49</v>
      </c>
      <c r="P762" s="99">
        <f>WEEKNUM(Causas[[#This Row],[resolucion_fecha]],16)</f>
        <v>6</v>
      </c>
      <c r="Q762" s="99" t="str">
        <f>TEXT(Causas[[#This Row],[resolucion_fecha]],"MMMM")</f>
        <v>febrero</v>
      </c>
      <c r="R762" s="99" t="str">
        <f t="shared" si="11"/>
        <v>T</v>
      </c>
      <c r="S762" s="19" t="s">
        <v>49</v>
      </c>
      <c r="T762" s="19" t="s">
        <v>49</v>
      </c>
      <c r="U762" s="19" t="s">
        <v>49</v>
      </c>
      <c r="V762" s="19" t="s">
        <v>49</v>
      </c>
      <c r="W762" s="19" t="s">
        <v>49</v>
      </c>
    </row>
    <row r="763" spans="1:23" hidden="1" x14ac:dyDescent="0.25">
      <c r="A763" s="25">
        <v>136450</v>
      </c>
      <c r="B763" s="25" t="s">
        <v>42</v>
      </c>
      <c r="C763" s="25" t="s">
        <v>43</v>
      </c>
      <c r="D763" s="25" t="s">
        <v>164</v>
      </c>
      <c r="E763" s="24">
        <v>43405</v>
      </c>
      <c r="F763" s="25" t="s">
        <v>45</v>
      </c>
      <c r="G763" s="25" t="s">
        <v>46</v>
      </c>
      <c r="H763" s="24">
        <v>44963</v>
      </c>
      <c r="I763" s="101">
        <v>0.76354166666666667</v>
      </c>
      <c r="J763" s="24">
        <v>44963</v>
      </c>
      <c r="K763" s="101">
        <v>0.76733796296296297</v>
      </c>
      <c r="L763" s="25">
        <v>328</v>
      </c>
      <c r="M763" s="26">
        <f>Causas[[#This Row],[parada_duracion]]/60</f>
        <v>5.4666666666666668</v>
      </c>
      <c r="N763" s="19" t="s">
        <v>47</v>
      </c>
      <c r="O763" s="19" t="s">
        <v>47</v>
      </c>
      <c r="P763" s="16">
        <f>WEEKNUM(Causas[[#This Row],[resolucion_fecha]],16)</f>
        <v>6</v>
      </c>
      <c r="Q763" s="16" t="str">
        <f>TEXT(Causas[[#This Row],[resolucion_fecha]],"MMMM")</f>
        <v>febrero</v>
      </c>
      <c r="R763" s="16" t="str">
        <f t="shared" si="11"/>
        <v>T</v>
      </c>
      <c r="S763" s="16"/>
      <c r="T763" s="19" t="s">
        <v>47</v>
      </c>
      <c r="U763" s="100"/>
      <c r="V763" s="16"/>
      <c r="W763" s="16"/>
    </row>
    <row r="764" spans="1:23" hidden="1" x14ac:dyDescent="0.25">
      <c r="A764" s="25">
        <v>136456</v>
      </c>
      <c r="B764" s="25" t="s">
        <v>83</v>
      </c>
      <c r="C764" s="25" t="s">
        <v>43</v>
      </c>
      <c r="D764" s="25" t="s">
        <v>59</v>
      </c>
      <c r="E764" s="24">
        <v>44231</v>
      </c>
      <c r="F764" s="25" t="s">
        <v>60</v>
      </c>
      <c r="G764" s="25" t="s">
        <v>46</v>
      </c>
      <c r="H764" s="24">
        <v>44963</v>
      </c>
      <c r="I764" s="101">
        <v>0.8165162037037037</v>
      </c>
      <c r="J764" s="24">
        <v>44963</v>
      </c>
      <c r="K764" s="101">
        <v>0.86568287037037039</v>
      </c>
      <c r="L764" s="25">
        <v>4248</v>
      </c>
      <c r="M764" s="26">
        <f>Causas[[#This Row],[parada_duracion]]/60</f>
        <v>70.8</v>
      </c>
      <c r="N764" s="19" t="s">
        <v>49</v>
      </c>
      <c r="O764" s="19" t="s">
        <v>49</v>
      </c>
      <c r="P764" s="16">
        <f>WEEKNUM(Causas[[#This Row],[resolucion_fecha]],16)</f>
        <v>6</v>
      </c>
      <c r="Q764" s="16" t="str">
        <f>TEXT(Causas[[#This Row],[resolucion_fecha]],"MMMM")</f>
        <v>febrero</v>
      </c>
      <c r="R764" s="16" t="str">
        <f t="shared" si="11"/>
        <v>T</v>
      </c>
      <c r="S764" s="19" t="s">
        <v>49</v>
      </c>
      <c r="T764" s="19" t="s">
        <v>49</v>
      </c>
      <c r="U764" s="19" t="s">
        <v>49</v>
      </c>
      <c r="V764" s="19" t="s">
        <v>49</v>
      </c>
      <c r="W764" s="19" t="s">
        <v>49</v>
      </c>
    </row>
    <row r="765" spans="1:23" hidden="1" x14ac:dyDescent="0.25">
      <c r="A765" s="25">
        <v>136461</v>
      </c>
      <c r="B765" s="25" t="s">
        <v>84</v>
      </c>
      <c r="C765" s="25" t="s">
        <v>43</v>
      </c>
      <c r="D765" s="25" t="s">
        <v>68</v>
      </c>
      <c r="E765" s="24">
        <v>44012</v>
      </c>
      <c r="F765" s="25" t="s">
        <v>56</v>
      </c>
      <c r="G765" s="25" t="s">
        <v>46</v>
      </c>
      <c r="H765" s="24">
        <v>44963</v>
      </c>
      <c r="I765" s="101">
        <v>0.83863425925925927</v>
      </c>
      <c r="J765" s="24">
        <v>44964</v>
      </c>
      <c r="K765" s="101">
        <v>0.31218750000000001</v>
      </c>
      <c r="L765" s="25">
        <v>40915</v>
      </c>
      <c r="M765" s="26">
        <f>Causas[[#This Row],[parada_duracion]]/60</f>
        <v>681.91666666666663</v>
      </c>
      <c r="N765" s="19" t="s">
        <v>62</v>
      </c>
      <c r="O765" s="16" t="s">
        <v>52</v>
      </c>
      <c r="P765" s="16">
        <f>WEEKNUM(Causas[[#This Row],[resolucion_fecha]],16)</f>
        <v>6</v>
      </c>
      <c r="Q765" s="16" t="str">
        <f>TEXT(Causas[[#This Row],[resolucion_fecha]],"MMMM")</f>
        <v>febrero</v>
      </c>
      <c r="R765" s="16" t="str">
        <f t="shared" si="11"/>
        <v>T</v>
      </c>
      <c r="S765" s="16"/>
      <c r="T765" s="16" t="s">
        <v>53</v>
      </c>
      <c r="U765" s="16"/>
      <c r="V765" s="16"/>
      <c r="W765" s="16"/>
    </row>
    <row r="766" spans="1:23" hidden="1" x14ac:dyDescent="0.25">
      <c r="A766" s="25">
        <v>136463</v>
      </c>
      <c r="B766" s="25" t="s">
        <v>61</v>
      </c>
      <c r="C766" s="25" t="s">
        <v>43</v>
      </c>
      <c r="D766" s="25" t="s">
        <v>82</v>
      </c>
      <c r="E766" s="24">
        <v>43405</v>
      </c>
      <c r="F766" s="25" t="s">
        <v>45</v>
      </c>
      <c r="G766" s="25" t="s">
        <v>46</v>
      </c>
      <c r="H766" s="24">
        <v>44963</v>
      </c>
      <c r="I766" s="101">
        <v>0.85085648148148152</v>
      </c>
      <c r="J766" s="24">
        <v>44963</v>
      </c>
      <c r="K766" s="101">
        <v>0.86724537037037042</v>
      </c>
      <c r="L766" s="25">
        <v>1416</v>
      </c>
      <c r="M766" s="26">
        <f>Causas[[#This Row],[parada_duracion]]/60</f>
        <v>23.6</v>
      </c>
      <c r="N766" s="19" t="s">
        <v>436</v>
      </c>
      <c r="O766" s="16" t="s">
        <v>52</v>
      </c>
      <c r="P766" s="16">
        <f>WEEKNUM(Causas[[#This Row],[resolucion_fecha]],16)</f>
        <v>6</v>
      </c>
      <c r="Q766" s="16" t="str">
        <f>TEXT(Causas[[#This Row],[resolucion_fecha]],"MMMM")</f>
        <v>febrero</v>
      </c>
      <c r="R766" s="16" t="str">
        <f t="shared" si="11"/>
        <v>T</v>
      </c>
      <c r="S766" s="16"/>
      <c r="T766" s="16" t="s">
        <v>53</v>
      </c>
      <c r="U766" s="16"/>
      <c r="V766" s="16"/>
      <c r="W766" s="16"/>
    </row>
    <row r="767" spans="1:23" hidden="1" x14ac:dyDescent="0.25">
      <c r="A767" s="25">
        <v>136466</v>
      </c>
      <c r="B767" s="25" t="s">
        <v>130</v>
      </c>
      <c r="C767" s="25" t="s">
        <v>43</v>
      </c>
      <c r="D767" s="25" t="s">
        <v>44</v>
      </c>
      <c r="E767" s="24">
        <v>43405</v>
      </c>
      <c r="F767" s="25" t="s">
        <v>45</v>
      </c>
      <c r="G767" s="25" t="s">
        <v>46</v>
      </c>
      <c r="H767" s="24">
        <v>44963</v>
      </c>
      <c r="I767" s="101">
        <v>0.86302083333333324</v>
      </c>
      <c r="J767" s="24">
        <v>44963</v>
      </c>
      <c r="K767" s="101">
        <v>0.88322916666666673</v>
      </c>
      <c r="L767" s="25">
        <v>1746</v>
      </c>
      <c r="M767" s="26">
        <f>Causas[[#This Row],[parada_duracion]]/60</f>
        <v>29.1</v>
      </c>
      <c r="N767" s="19" t="s">
        <v>437</v>
      </c>
      <c r="O767" s="16" t="s">
        <v>52</v>
      </c>
      <c r="P767" s="16">
        <f>WEEKNUM(Causas[[#This Row],[resolucion_fecha]],16)</f>
        <v>6</v>
      </c>
      <c r="Q767" s="16" t="str">
        <f>TEXT(Causas[[#This Row],[resolucion_fecha]],"MMMM")</f>
        <v>febrero</v>
      </c>
      <c r="R767" s="16" t="str">
        <f t="shared" si="11"/>
        <v>T</v>
      </c>
      <c r="S767" s="16"/>
      <c r="T767" s="16" t="s">
        <v>53</v>
      </c>
      <c r="U767" s="16"/>
      <c r="V767" s="16"/>
      <c r="W767" s="16"/>
    </row>
    <row r="768" spans="1:23" hidden="1" x14ac:dyDescent="0.25">
      <c r="A768" s="25">
        <v>136469</v>
      </c>
      <c r="B768" s="25" t="s">
        <v>61</v>
      </c>
      <c r="C768" s="25" t="s">
        <v>43</v>
      </c>
      <c r="D768" s="25" t="s">
        <v>82</v>
      </c>
      <c r="E768" s="24">
        <v>43405</v>
      </c>
      <c r="F768" s="25" t="s">
        <v>45</v>
      </c>
      <c r="G768" s="25" t="s">
        <v>50</v>
      </c>
      <c r="H768" s="24">
        <v>44963</v>
      </c>
      <c r="I768" s="101">
        <v>0.86741898148148155</v>
      </c>
      <c r="J768" s="24">
        <v>44963</v>
      </c>
      <c r="K768" s="101">
        <v>0.90940972222222216</v>
      </c>
      <c r="L768" s="25">
        <v>3628</v>
      </c>
      <c r="M768" s="26">
        <f>Causas[[#This Row],[parada_duracion]]/60</f>
        <v>60.466666666666669</v>
      </c>
      <c r="N768" s="19" t="s">
        <v>436</v>
      </c>
      <c r="O768" s="16" t="s">
        <v>52</v>
      </c>
      <c r="P768" s="16">
        <f>WEEKNUM(Causas[[#This Row],[resolucion_fecha]],16)</f>
        <v>6</v>
      </c>
      <c r="Q768" s="16" t="str">
        <f>TEXT(Causas[[#This Row],[resolucion_fecha]],"MMMM")</f>
        <v>febrero</v>
      </c>
      <c r="R768" s="16" t="str">
        <f t="shared" si="11"/>
        <v>T</v>
      </c>
      <c r="S768" s="16"/>
      <c r="T768" s="16" t="s">
        <v>53</v>
      </c>
      <c r="U768" s="16"/>
      <c r="V768" s="16"/>
      <c r="W768" s="16"/>
    </row>
    <row r="769" spans="1:23" hidden="1" x14ac:dyDescent="0.25">
      <c r="A769" s="96">
        <v>136480</v>
      </c>
      <c r="B769" s="96" t="s">
        <v>111</v>
      </c>
      <c r="C769" s="96" t="s">
        <v>43</v>
      </c>
      <c r="D769" s="96" t="s">
        <v>82</v>
      </c>
      <c r="E769" s="97">
        <v>44756</v>
      </c>
      <c r="F769" s="96" t="s">
        <v>140</v>
      </c>
      <c r="G769" s="96" t="s">
        <v>50</v>
      </c>
      <c r="H769" s="97">
        <v>44964</v>
      </c>
      <c r="I769" s="23">
        <v>0.26418981481481479</v>
      </c>
      <c r="J769" s="97">
        <v>44964</v>
      </c>
      <c r="K769" s="23">
        <v>0.26503472222222219</v>
      </c>
      <c r="L769" s="96">
        <v>73</v>
      </c>
      <c r="M769" s="98">
        <f>Causas[[#This Row],[parada_duracion]]/60</f>
        <v>1.2166666666666666</v>
      </c>
      <c r="N769" s="19" t="s">
        <v>47</v>
      </c>
      <c r="O769" s="19" t="s">
        <v>47</v>
      </c>
      <c r="P769" s="99">
        <f>WEEKNUM(Causas[[#This Row],[resolucion_fecha]],16)</f>
        <v>6</v>
      </c>
      <c r="Q769" s="99" t="str">
        <f>TEXT(Causas[[#This Row],[resolucion_fecha]],"MMMM")</f>
        <v>febrero</v>
      </c>
      <c r="R769" s="99" t="str">
        <f t="shared" si="11"/>
        <v>M</v>
      </c>
      <c r="S769" s="99"/>
      <c r="T769" s="19" t="s">
        <v>47</v>
      </c>
      <c r="U769" s="16"/>
      <c r="V769" s="99"/>
      <c r="W769" s="99"/>
    </row>
    <row r="770" spans="1:23" hidden="1" x14ac:dyDescent="0.25">
      <c r="A770" s="25">
        <v>136481</v>
      </c>
      <c r="B770" s="25" t="s">
        <v>111</v>
      </c>
      <c r="C770" s="25" t="s">
        <v>43</v>
      </c>
      <c r="D770" s="25" t="s">
        <v>82</v>
      </c>
      <c r="E770" s="24">
        <v>44756</v>
      </c>
      <c r="F770" s="25" t="s">
        <v>140</v>
      </c>
      <c r="G770" s="25" t="s">
        <v>46</v>
      </c>
      <c r="H770" s="24">
        <v>44964</v>
      </c>
      <c r="I770" s="101">
        <v>0.26511574074074074</v>
      </c>
      <c r="J770" s="24">
        <v>44964</v>
      </c>
      <c r="K770" s="101">
        <v>0.27714120370370371</v>
      </c>
      <c r="L770" s="25">
        <v>1039</v>
      </c>
      <c r="M770" s="26">
        <f>Causas[[#This Row],[parada_duracion]]/60</f>
        <v>17.316666666666666</v>
      </c>
      <c r="N770" s="19" t="s">
        <v>62</v>
      </c>
      <c r="O770" s="16" t="s">
        <v>52</v>
      </c>
      <c r="P770" s="16">
        <f>WEEKNUM(Causas[[#This Row],[resolucion_fecha]],16)</f>
        <v>6</v>
      </c>
      <c r="Q770" s="16" t="str">
        <f>TEXT(Causas[[#This Row],[resolucion_fecha]],"MMMM")</f>
        <v>febrero</v>
      </c>
      <c r="R770" s="16" t="str">
        <f t="shared" ref="R770:R833" si="12">IF(I770&gt;TIME(22,0,0),"N",IF(I770&lt;TIME(6,0,0),"N",IF(I770&gt;TIME(14,0,0),"T",IF(I770&gt;=TIME(6,0,0),"M","-"))))</f>
        <v>M</v>
      </c>
      <c r="S770" s="16"/>
      <c r="T770" s="16" t="s">
        <v>53</v>
      </c>
      <c r="U770" s="100"/>
      <c r="V770" s="16"/>
      <c r="W770" s="16"/>
    </row>
    <row r="771" spans="1:23" hidden="1" x14ac:dyDescent="0.25">
      <c r="A771" s="25">
        <v>136491</v>
      </c>
      <c r="B771" s="25" t="s">
        <v>83</v>
      </c>
      <c r="C771" s="25" t="s">
        <v>43</v>
      </c>
      <c r="D771" s="25" t="s">
        <v>59</v>
      </c>
      <c r="E771" s="24">
        <v>44231</v>
      </c>
      <c r="F771" s="25" t="s">
        <v>60</v>
      </c>
      <c r="G771" s="25" t="s">
        <v>46</v>
      </c>
      <c r="H771" s="24">
        <v>44964</v>
      </c>
      <c r="I771" s="101">
        <v>0.29151620370370374</v>
      </c>
      <c r="J771" s="24">
        <v>44964</v>
      </c>
      <c r="K771" s="101">
        <v>0.29159722222222223</v>
      </c>
      <c r="L771" s="25">
        <v>7</v>
      </c>
      <c r="M771" s="26">
        <f>Causas[[#This Row],[parada_duracion]]/60</f>
        <v>0.11666666666666667</v>
      </c>
      <c r="N771" s="19" t="s">
        <v>47</v>
      </c>
      <c r="O771" s="19" t="s">
        <v>47</v>
      </c>
      <c r="P771" s="16">
        <f>WEEKNUM(Causas[[#This Row],[resolucion_fecha]],16)</f>
        <v>6</v>
      </c>
      <c r="Q771" s="16" t="str">
        <f>TEXT(Causas[[#This Row],[resolucion_fecha]],"MMMM")</f>
        <v>febrero</v>
      </c>
      <c r="R771" s="16" t="str">
        <f t="shared" si="12"/>
        <v>M</v>
      </c>
      <c r="S771" s="16"/>
      <c r="T771" s="19" t="s">
        <v>47</v>
      </c>
      <c r="U771" s="16"/>
      <c r="V771" s="16"/>
      <c r="W771" s="16"/>
    </row>
    <row r="772" spans="1:23" hidden="1" x14ac:dyDescent="0.25">
      <c r="A772" s="25">
        <v>136502</v>
      </c>
      <c r="B772" s="25" t="s">
        <v>84</v>
      </c>
      <c r="C772" s="25" t="s">
        <v>43</v>
      </c>
      <c r="D772" s="25" t="s">
        <v>68</v>
      </c>
      <c r="E772" s="24">
        <v>44012</v>
      </c>
      <c r="F772" s="25" t="s">
        <v>56</v>
      </c>
      <c r="G772" s="25" t="s">
        <v>46</v>
      </c>
      <c r="H772" s="24">
        <v>44964</v>
      </c>
      <c r="I772" s="101">
        <v>0.31989583333333332</v>
      </c>
      <c r="J772" s="24">
        <v>44964</v>
      </c>
      <c r="K772" s="101">
        <v>0.50390046296296298</v>
      </c>
      <c r="L772" s="25">
        <v>15898</v>
      </c>
      <c r="M772" s="26">
        <f>Causas[[#This Row],[parada_duracion]]/60</f>
        <v>264.96666666666664</v>
      </c>
      <c r="N772" s="19" t="s">
        <v>438</v>
      </c>
      <c r="O772" s="16" t="s">
        <v>52</v>
      </c>
      <c r="P772" s="16">
        <f>WEEKNUM(Causas[[#This Row],[resolucion_fecha]],16)</f>
        <v>6</v>
      </c>
      <c r="Q772" s="16" t="str">
        <f>TEXT(Causas[[#This Row],[resolucion_fecha]],"MMMM")</f>
        <v>febrero</v>
      </c>
      <c r="R772" s="16" t="str">
        <f t="shared" si="12"/>
        <v>M</v>
      </c>
      <c r="S772" s="16"/>
      <c r="T772" s="16" t="s">
        <v>53</v>
      </c>
      <c r="U772" s="16"/>
      <c r="V772" s="16"/>
      <c r="W772" s="16"/>
    </row>
    <row r="773" spans="1:23" hidden="1" x14ac:dyDescent="0.25">
      <c r="A773" s="25">
        <v>136505</v>
      </c>
      <c r="B773" s="25" t="s">
        <v>87</v>
      </c>
      <c r="C773" s="25" t="s">
        <v>43</v>
      </c>
      <c r="D773" s="25" t="s">
        <v>82</v>
      </c>
      <c r="E773" s="24">
        <v>44756</v>
      </c>
      <c r="F773" s="25" t="s">
        <v>140</v>
      </c>
      <c r="G773" s="25" t="s">
        <v>50</v>
      </c>
      <c r="H773" s="24">
        <v>44964</v>
      </c>
      <c r="I773" s="101">
        <v>0.33229166666666665</v>
      </c>
      <c r="J773" s="24">
        <v>44964</v>
      </c>
      <c r="K773" s="101">
        <v>0.36715277777777783</v>
      </c>
      <c r="L773" s="25">
        <v>3012</v>
      </c>
      <c r="M773" s="26">
        <f>Causas[[#This Row],[parada_duracion]]/60</f>
        <v>50.2</v>
      </c>
      <c r="N773" s="19" t="s">
        <v>439</v>
      </c>
      <c r="O773" s="16" t="s">
        <v>52</v>
      </c>
      <c r="P773" s="16">
        <f>WEEKNUM(Causas[[#This Row],[resolucion_fecha]],16)</f>
        <v>6</v>
      </c>
      <c r="Q773" s="16" t="str">
        <f>TEXT(Causas[[#This Row],[resolucion_fecha]],"MMMM")</f>
        <v>febrero</v>
      </c>
      <c r="R773" s="16" t="str">
        <f t="shared" si="12"/>
        <v>M</v>
      </c>
      <c r="S773" s="16"/>
      <c r="T773" s="16" t="s">
        <v>53</v>
      </c>
      <c r="U773" s="16"/>
      <c r="V773" s="16"/>
      <c r="W773" s="16"/>
    </row>
    <row r="774" spans="1:23" hidden="1" x14ac:dyDescent="0.25">
      <c r="A774" s="25">
        <v>136509</v>
      </c>
      <c r="B774" s="25" t="s">
        <v>87</v>
      </c>
      <c r="C774" s="25" t="s">
        <v>43</v>
      </c>
      <c r="D774" s="25" t="s">
        <v>82</v>
      </c>
      <c r="E774" s="24">
        <v>44756</v>
      </c>
      <c r="F774" s="25" t="s">
        <v>140</v>
      </c>
      <c r="G774" s="25" t="s">
        <v>50</v>
      </c>
      <c r="H774" s="24">
        <v>44964</v>
      </c>
      <c r="I774" s="101">
        <v>0.37686342592592598</v>
      </c>
      <c r="J774" s="24">
        <v>44964</v>
      </c>
      <c r="K774" s="101">
        <v>0.38461805555555556</v>
      </c>
      <c r="L774" s="25">
        <v>670</v>
      </c>
      <c r="M774" s="26">
        <f>Causas[[#This Row],[parada_duracion]]/60</f>
        <v>11.166666666666666</v>
      </c>
      <c r="N774" s="19" t="s">
        <v>439</v>
      </c>
      <c r="O774" s="16" t="s">
        <v>52</v>
      </c>
      <c r="P774" s="16">
        <f>WEEKNUM(Causas[[#This Row],[resolucion_fecha]],16)</f>
        <v>6</v>
      </c>
      <c r="Q774" s="16" t="str">
        <f>TEXT(Causas[[#This Row],[resolucion_fecha]],"MMMM")</f>
        <v>febrero</v>
      </c>
      <c r="R774" s="16" t="str">
        <f t="shared" si="12"/>
        <v>M</v>
      </c>
      <c r="S774" s="16"/>
      <c r="T774" s="16" t="s">
        <v>53</v>
      </c>
      <c r="U774" s="16"/>
      <c r="V774" s="16"/>
      <c r="W774" s="16"/>
    </row>
    <row r="775" spans="1:23" hidden="1" x14ac:dyDescent="0.25">
      <c r="A775" s="25">
        <v>136511</v>
      </c>
      <c r="B775" s="25" t="s">
        <v>42</v>
      </c>
      <c r="C775" s="25" t="s">
        <v>43</v>
      </c>
      <c r="D775" s="25" t="s">
        <v>164</v>
      </c>
      <c r="E775" s="24">
        <v>43405</v>
      </c>
      <c r="F775" s="25" t="s">
        <v>45</v>
      </c>
      <c r="G775" s="25" t="s">
        <v>46</v>
      </c>
      <c r="H775" s="24">
        <v>44964</v>
      </c>
      <c r="I775" s="101">
        <v>0.40236111111111111</v>
      </c>
      <c r="J775" s="24">
        <v>44964</v>
      </c>
      <c r="K775" s="101">
        <v>0.40574074074074074</v>
      </c>
      <c r="L775" s="25">
        <v>292</v>
      </c>
      <c r="M775" s="26">
        <f>Causas[[#This Row],[parada_duracion]]/60</f>
        <v>4.8666666666666663</v>
      </c>
      <c r="N775" s="19" t="s">
        <v>47</v>
      </c>
      <c r="O775" s="19" t="s">
        <v>47</v>
      </c>
      <c r="P775" s="16">
        <f>WEEKNUM(Causas[[#This Row],[resolucion_fecha]],16)</f>
        <v>6</v>
      </c>
      <c r="Q775" s="16" t="str">
        <f>TEXT(Causas[[#This Row],[resolucion_fecha]],"MMMM")</f>
        <v>febrero</v>
      </c>
      <c r="R775" s="16" t="str">
        <f t="shared" si="12"/>
        <v>M</v>
      </c>
      <c r="S775" s="16"/>
      <c r="T775" s="19" t="s">
        <v>47</v>
      </c>
      <c r="U775" s="16"/>
      <c r="V775" s="16"/>
      <c r="W775" s="16"/>
    </row>
    <row r="776" spans="1:23" hidden="1" x14ac:dyDescent="0.25">
      <c r="A776" s="25">
        <v>136516</v>
      </c>
      <c r="B776" s="25" t="s">
        <v>79</v>
      </c>
      <c r="C776" s="25" t="s">
        <v>43</v>
      </c>
      <c r="D776" s="25" t="s">
        <v>143</v>
      </c>
      <c r="E776" s="24">
        <v>43405</v>
      </c>
      <c r="F776" s="25" t="s">
        <v>45</v>
      </c>
      <c r="G776" s="25" t="s">
        <v>46</v>
      </c>
      <c r="H776" s="24">
        <v>44964</v>
      </c>
      <c r="I776" s="101">
        <v>0.45697916666666666</v>
      </c>
      <c r="J776" s="24">
        <v>44964</v>
      </c>
      <c r="K776" s="101">
        <v>0.52765046296296292</v>
      </c>
      <c r="L776" s="25">
        <v>6106</v>
      </c>
      <c r="M776" s="26">
        <f>Causas[[#This Row],[parada_duracion]]/60</f>
        <v>101.76666666666667</v>
      </c>
      <c r="N776" s="19" t="s">
        <v>49</v>
      </c>
      <c r="O776" s="19" t="s">
        <v>49</v>
      </c>
      <c r="P776" s="16">
        <f>WEEKNUM(Causas[[#This Row],[resolucion_fecha]],16)</f>
        <v>6</v>
      </c>
      <c r="Q776" s="16" t="str">
        <f>TEXT(Causas[[#This Row],[resolucion_fecha]],"MMMM")</f>
        <v>febrero</v>
      </c>
      <c r="R776" s="16" t="str">
        <f t="shared" si="12"/>
        <v>M</v>
      </c>
      <c r="S776" s="19" t="s">
        <v>49</v>
      </c>
      <c r="T776" s="19" t="s">
        <v>49</v>
      </c>
      <c r="U776" s="19" t="s">
        <v>49</v>
      </c>
      <c r="V776" s="19" t="s">
        <v>49</v>
      </c>
      <c r="W776" s="19" t="s">
        <v>49</v>
      </c>
    </row>
    <row r="777" spans="1:23" hidden="1" x14ac:dyDescent="0.25">
      <c r="A777" s="96">
        <v>136529</v>
      </c>
      <c r="B777" s="96" t="s">
        <v>203</v>
      </c>
      <c r="C777" s="96" t="s">
        <v>43</v>
      </c>
      <c r="D777" s="96" t="s">
        <v>55</v>
      </c>
      <c r="E777" s="97">
        <v>43405</v>
      </c>
      <c r="F777" s="96" t="s">
        <v>45</v>
      </c>
      <c r="G777" s="96" t="s">
        <v>46</v>
      </c>
      <c r="H777" s="97">
        <v>44964</v>
      </c>
      <c r="I777" s="23">
        <v>0.63092592592592589</v>
      </c>
      <c r="J777" s="97">
        <v>44964</v>
      </c>
      <c r="K777" s="23">
        <v>0.6317476851851852</v>
      </c>
      <c r="L777" s="96">
        <v>71</v>
      </c>
      <c r="M777" s="98">
        <f>Causas[[#This Row],[parada_duracion]]/60</f>
        <v>1.1833333333333333</v>
      </c>
      <c r="N777" s="19" t="s">
        <v>47</v>
      </c>
      <c r="O777" s="19" t="s">
        <v>47</v>
      </c>
      <c r="P777" s="99">
        <f>WEEKNUM(Causas[[#This Row],[resolucion_fecha]],16)</f>
        <v>6</v>
      </c>
      <c r="Q777" s="99" t="str">
        <f>TEXT(Causas[[#This Row],[resolucion_fecha]],"MMMM")</f>
        <v>febrero</v>
      </c>
      <c r="R777" s="99" t="str">
        <f t="shared" si="12"/>
        <v>T</v>
      </c>
      <c r="S777" s="99"/>
      <c r="T777" s="19" t="s">
        <v>47</v>
      </c>
      <c r="U777" s="16"/>
      <c r="V777" s="99"/>
      <c r="W777" s="99"/>
    </row>
    <row r="778" spans="1:23" hidden="1" x14ac:dyDescent="0.25">
      <c r="A778" s="25">
        <v>136530</v>
      </c>
      <c r="B778" s="25" t="s">
        <v>86</v>
      </c>
      <c r="C778" s="25" t="s">
        <v>43</v>
      </c>
      <c r="D778" s="25" t="s">
        <v>55</v>
      </c>
      <c r="E778" s="24">
        <v>43881</v>
      </c>
      <c r="F778" s="25" t="s">
        <v>56</v>
      </c>
      <c r="G778" s="25" t="s">
        <v>50</v>
      </c>
      <c r="H778" s="24">
        <v>44964</v>
      </c>
      <c r="I778" s="101">
        <v>0.63231481481481489</v>
      </c>
      <c r="J778" s="24">
        <v>44964</v>
      </c>
      <c r="K778" s="101">
        <v>0.64774305555555556</v>
      </c>
      <c r="L778" s="25">
        <v>1333</v>
      </c>
      <c r="M778" s="26">
        <f>Causas[[#This Row],[parada_duracion]]/60</f>
        <v>22.216666666666665</v>
      </c>
      <c r="N778" s="19" t="s">
        <v>62</v>
      </c>
      <c r="O778" s="16" t="s">
        <v>52</v>
      </c>
      <c r="P778" s="16">
        <f>WEEKNUM(Causas[[#This Row],[resolucion_fecha]],16)</f>
        <v>6</v>
      </c>
      <c r="Q778" s="16" t="str">
        <f>TEXT(Causas[[#This Row],[resolucion_fecha]],"MMMM")</f>
        <v>febrero</v>
      </c>
      <c r="R778" s="16" t="str">
        <f t="shared" si="12"/>
        <v>T</v>
      </c>
      <c r="S778" s="16"/>
      <c r="T778" s="16" t="s">
        <v>53</v>
      </c>
      <c r="U778" s="100"/>
      <c r="V778" s="16"/>
      <c r="W778" s="16"/>
    </row>
    <row r="779" spans="1:23" hidden="1" x14ac:dyDescent="0.25">
      <c r="A779" s="25">
        <v>136532</v>
      </c>
      <c r="B779" s="25" t="s">
        <v>84</v>
      </c>
      <c r="C779" s="25" t="s">
        <v>43</v>
      </c>
      <c r="D779" s="25" t="s">
        <v>68</v>
      </c>
      <c r="E779" s="24">
        <v>44012</v>
      </c>
      <c r="F779" s="25" t="s">
        <v>56</v>
      </c>
      <c r="G779" s="25" t="s">
        <v>46</v>
      </c>
      <c r="H779" s="24">
        <v>44964</v>
      </c>
      <c r="I779" s="101">
        <v>0.64567129629629627</v>
      </c>
      <c r="J779" s="24">
        <v>44964</v>
      </c>
      <c r="K779" s="101">
        <v>0.74291666666666656</v>
      </c>
      <c r="L779" s="25">
        <v>8402</v>
      </c>
      <c r="M779" s="26">
        <f>Causas[[#This Row],[parada_duracion]]/60</f>
        <v>140.03333333333333</v>
      </c>
      <c r="N779" s="19" t="s">
        <v>440</v>
      </c>
      <c r="O779" s="16" t="s">
        <v>52</v>
      </c>
      <c r="P779" s="16">
        <f>WEEKNUM(Causas[[#This Row],[resolucion_fecha]],16)</f>
        <v>6</v>
      </c>
      <c r="Q779" s="16" t="str">
        <f>TEXT(Causas[[#This Row],[resolucion_fecha]],"MMMM")</f>
        <v>febrero</v>
      </c>
      <c r="R779" s="16" t="str">
        <f t="shared" si="12"/>
        <v>T</v>
      </c>
      <c r="S779" s="16"/>
      <c r="T779" s="16" t="s">
        <v>53</v>
      </c>
      <c r="U779" s="16"/>
      <c r="V779" s="16"/>
      <c r="W779" s="16"/>
    </row>
    <row r="780" spans="1:23" hidden="1" x14ac:dyDescent="0.25">
      <c r="A780" s="96">
        <v>136540</v>
      </c>
      <c r="B780" s="96" t="s">
        <v>83</v>
      </c>
      <c r="C780" s="96" t="s">
        <v>43</v>
      </c>
      <c r="D780" s="96" t="s">
        <v>59</v>
      </c>
      <c r="E780" s="97">
        <v>44231</v>
      </c>
      <c r="F780" s="96" t="s">
        <v>60</v>
      </c>
      <c r="G780" s="96" t="s">
        <v>46</v>
      </c>
      <c r="H780" s="97">
        <v>44964</v>
      </c>
      <c r="I780" s="23">
        <v>0.69443287037037038</v>
      </c>
      <c r="J780" s="97">
        <v>44964</v>
      </c>
      <c r="K780" s="23">
        <v>0.69498842592592591</v>
      </c>
      <c r="L780" s="96">
        <v>48</v>
      </c>
      <c r="M780" s="98">
        <f>Causas[[#This Row],[parada_duracion]]/60</f>
        <v>0.8</v>
      </c>
      <c r="N780" s="19" t="s">
        <v>47</v>
      </c>
      <c r="O780" s="19" t="s">
        <v>47</v>
      </c>
      <c r="P780" s="99">
        <f>WEEKNUM(Causas[[#This Row],[resolucion_fecha]],16)</f>
        <v>6</v>
      </c>
      <c r="Q780" s="99" t="str">
        <f>TEXT(Causas[[#This Row],[resolucion_fecha]],"MMMM")</f>
        <v>febrero</v>
      </c>
      <c r="R780" s="99" t="str">
        <f t="shared" si="12"/>
        <v>T</v>
      </c>
      <c r="S780" s="99"/>
      <c r="T780" s="19" t="s">
        <v>47</v>
      </c>
      <c r="U780" s="16"/>
      <c r="V780" s="99"/>
      <c r="W780" s="99"/>
    </row>
    <row r="781" spans="1:23" hidden="1" x14ac:dyDescent="0.25">
      <c r="A781" s="25">
        <v>136541</v>
      </c>
      <c r="B781" s="25" t="s">
        <v>54</v>
      </c>
      <c r="C781" s="25" t="s">
        <v>43</v>
      </c>
      <c r="D781" s="25" t="s">
        <v>55</v>
      </c>
      <c r="E781" s="24">
        <v>44120</v>
      </c>
      <c r="F781" s="25" t="s">
        <v>56</v>
      </c>
      <c r="G781" s="25" t="s">
        <v>50</v>
      </c>
      <c r="H781" s="24">
        <v>44964</v>
      </c>
      <c r="I781" s="101">
        <v>0.69534722222222223</v>
      </c>
      <c r="J781" s="24">
        <v>44964</v>
      </c>
      <c r="K781" s="101">
        <v>0.74914351851851846</v>
      </c>
      <c r="L781" s="25">
        <v>4648</v>
      </c>
      <c r="M781" s="26">
        <f>Causas[[#This Row],[parada_duracion]]/60</f>
        <v>77.466666666666669</v>
      </c>
      <c r="N781" s="19" t="s">
        <v>441</v>
      </c>
      <c r="O781" s="16" t="s">
        <v>52</v>
      </c>
      <c r="P781" s="16">
        <f>WEEKNUM(Causas[[#This Row],[resolucion_fecha]],16)</f>
        <v>6</v>
      </c>
      <c r="Q781" s="16" t="str">
        <f>TEXT(Causas[[#This Row],[resolucion_fecha]],"MMMM")</f>
        <v>febrero</v>
      </c>
      <c r="R781" s="16" t="str">
        <f t="shared" si="12"/>
        <v>T</v>
      </c>
      <c r="S781" s="16"/>
      <c r="T781" s="16" t="s">
        <v>53</v>
      </c>
      <c r="U781" s="100"/>
      <c r="V781" s="16"/>
      <c r="W781" s="16"/>
    </row>
    <row r="782" spans="1:23" hidden="1" x14ac:dyDescent="0.25">
      <c r="A782" s="96">
        <v>136547</v>
      </c>
      <c r="B782" s="96" t="s">
        <v>286</v>
      </c>
      <c r="C782" s="96" t="s">
        <v>43</v>
      </c>
      <c r="D782" s="96" t="s">
        <v>143</v>
      </c>
      <c r="E782" s="97">
        <v>43746</v>
      </c>
      <c r="F782" s="96" t="s">
        <v>56</v>
      </c>
      <c r="G782" s="96" t="s">
        <v>46</v>
      </c>
      <c r="H782" s="97">
        <v>44964</v>
      </c>
      <c r="I782" s="23">
        <v>0.73570601851851858</v>
      </c>
      <c r="J782" s="97">
        <v>44964</v>
      </c>
      <c r="K782" s="23">
        <v>0.74557870370370372</v>
      </c>
      <c r="L782" s="96">
        <v>853</v>
      </c>
      <c r="M782" s="98">
        <f>Causas[[#This Row],[parada_duracion]]/60</f>
        <v>14.216666666666667</v>
      </c>
      <c r="N782" s="18" t="s">
        <v>442</v>
      </c>
      <c r="O782" s="99" t="s">
        <v>52</v>
      </c>
      <c r="P782" s="99">
        <f>WEEKNUM(Causas[[#This Row],[resolucion_fecha]],16)</f>
        <v>6</v>
      </c>
      <c r="Q782" s="99" t="str">
        <f>TEXT(Causas[[#This Row],[resolucion_fecha]],"MMMM")</f>
        <v>febrero</v>
      </c>
      <c r="R782" s="99" t="str">
        <f t="shared" si="12"/>
        <v>T</v>
      </c>
      <c r="S782" s="99"/>
      <c r="T782" s="16" t="s">
        <v>53</v>
      </c>
      <c r="U782" s="16"/>
      <c r="V782" s="99"/>
      <c r="W782" s="99"/>
    </row>
    <row r="783" spans="1:23" hidden="1" x14ac:dyDescent="0.25">
      <c r="A783" s="96">
        <v>136548</v>
      </c>
      <c r="B783" s="96" t="s">
        <v>116</v>
      </c>
      <c r="C783" s="96" t="s">
        <v>43</v>
      </c>
      <c r="D783" s="96" t="s">
        <v>59</v>
      </c>
      <c r="E783" s="97">
        <v>44930</v>
      </c>
      <c r="F783" s="96" t="s">
        <v>124</v>
      </c>
      <c r="G783" s="96" t="s">
        <v>46</v>
      </c>
      <c r="H783" s="97">
        <v>44964</v>
      </c>
      <c r="I783" s="23">
        <v>0.74484953703703705</v>
      </c>
      <c r="J783" s="97">
        <v>44964</v>
      </c>
      <c r="K783" s="23">
        <v>0.7628125</v>
      </c>
      <c r="L783" s="96">
        <v>1552</v>
      </c>
      <c r="M783" s="98">
        <f>Causas[[#This Row],[parada_duracion]]/60</f>
        <v>25.866666666666667</v>
      </c>
      <c r="N783" s="18" t="s">
        <v>62</v>
      </c>
      <c r="O783" s="16" t="s">
        <v>52</v>
      </c>
      <c r="P783" s="99">
        <f>WEEKNUM(Causas[[#This Row],[resolucion_fecha]],16)</f>
        <v>6</v>
      </c>
      <c r="Q783" s="99" t="str">
        <f>TEXT(Causas[[#This Row],[resolucion_fecha]],"MMMM")</f>
        <v>febrero</v>
      </c>
      <c r="R783" s="99" t="str">
        <f t="shared" si="12"/>
        <v>T</v>
      </c>
      <c r="S783" s="99"/>
      <c r="T783" s="16" t="s">
        <v>53</v>
      </c>
      <c r="U783" s="100"/>
      <c r="V783" s="99"/>
      <c r="W783" s="99"/>
    </row>
    <row r="784" spans="1:23" hidden="1" x14ac:dyDescent="0.25">
      <c r="A784" s="25">
        <v>136549</v>
      </c>
      <c r="B784" s="25" t="s">
        <v>61</v>
      </c>
      <c r="C784" s="25" t="s">
        <v>43</v>
      </c>
      <c r="D784" s="25" t="s">
        <v>82</v>
      </c>
      <c r="E784" s="24">
        <v>43405</v>
      </c>
      <c r="F784" s="25" t="s">
        <v>45</v>
      </c>
      <c r="G784" s="25" t="s">
        <v>50</v>
      </c>
      <c r="H784" s="24">
        <v>44964</v>
      </c>
      <c r="I784" s="101">
        <v>0.75040509259259258</v>
      </c>
      <c r="J784" s="24">
        <v>44964</v>
      </c>
      <c r="K784" s="101">
        <v>0.76527777777777783</v>
      </c>
      <c r="L784" s="25">
        <v>1285</v>
      </c>
      <c r="M784" s="26">
        <f>Causas[[#This Row],[parada_duracion]]/60</f>
        <v>21.416666666666668</v>
      </c>
      <c r="N784" s="19" t="s">
        <v>62</v>
      </c>
      <c r="O784" s="16" t="s">
        <v>52</v>
      </c>
      <c r="P784" s="16">
        <f>WEEKNUM(Causas[[#This Row],[resolucion_fecha]],16)</f>
        <v>6</v>
      </c>
      <c r="Q784" s="16" t="str">
        <f>TEXT(Causas[[#This Row],[resolucion_fecha]],"MMMM")</f>
        <v>febrero</v>
      </c>
      <c r="R784" s="16" t="str">
        <f t="shared" si="12"/>
        <v>T</v>
      </c>
      <c r="S784" s="16"/>
      <c r="T784" s="16" t="s">
        <v>53</v>
      </c>
      <c r="U784" s="100"/>
      <c r="V784" s="16"/>
      <c r="W784" s="16"/>
    </row>
    <row r="785" spans="1:23" hidden="1" x14ac:dyDescent="0.25">
      <c r="A785" s="25">
        <v>136552</v>
      </c>
      <c r="B785" s="25" t="s">
        <v>129</v>
      </c>
      <c r="C785" s="25" t="s">
        <v>43</v>
      </c>
      <c r="D785" s="25" t="s">
        <v>55</v>
      </c>
      <c r="E785" s="24">
        <v>43405</v>
      </c>
      <c r="F785" s="25" t="s">
        <v>45</v>
      </c>
      <c r="G785" s="25" t="s">
        <v>46</v>
      </c>
      <c r="H785" s="24">
        <v>44964</v>
      </c>
      <c r="I785" s="101">
        <v>0.78342592592592597</v>
      </c>
      <c r="J785" s="24">
        <v>44964</v>
      </c>
      <c r="K785" s="101">
        <v>0.79905092592592597</v>
      </c>
      <c r="L785" s="25">
        <v>1350</v>
      </c>
      <c r="M785" s="26">
        <f>Causas[[#This Row],[parada_duracion]]/60</f>
        <v>22.5</v>
      </c>
      <c r="N785" s="19" t="s">
        <v>443</v>
      </c>
      <c r="O785" s="16" t="s">
        <v>52</v>
      </c>
      <c r="P785" s="16">
        <f>WEEKNUM(Causas[[#This Row],[resolucion_fecha]],16)</f>
        <v>6</v>
      </c>
      <c r="Q785" s="16" t="str">
        <f>TEXT(Causas[[#This Row],[resolucion_fecha]],"MMMM")</f>
        <v>febrero</v>
      </c>
      <c r="R785" s="16" t="str">
        <f t="shared" si="12"/>
        <v>T</v>
      </c>
      <c r="S785" s="16"/>
      <c r="T785" s="16" t="s">
        <v>53</v>
      </c>
      <c r="U785" s="16"/>
      <c r="V785" s="16"/>
      <c r="W785" s="16"/>
    </row>
    <row r="786" spans="1:23" hidden="1" x14ac:dyDescent="0.25">
      <c r="A786" s="96">
        <v>136559</v>
      </c>
      <c r="B786" s="96" t="s">
        <v>129</v>
      </c>
      <c r="C786" s="96" t="s">
        <v>43</v>
      </c>
      <c r="D786" s="96" t="s">
        <v>55</v>
      </c>
      <c r="E786" s="97">
        <v>43405</v>
      </c>
      <c r="F786" s="96" t="s">
        <v>45</v>
      </c>
      <c r="G786" s="96" t="s">
        <v>46</v>
      </c>
      <c r="H786" s="97">
        <v>44964</v>
      </c>
      <c r="I786" s="23">
        <v>0.81223379629629633</v>
      </c>
      <c r="J786" s="97">
        <v>44964</v>
      </c>
      <c r="K786" s="23">
        <v>0.8165972222222222</v>
      </c>
      <c r="L786" s="96">
        <v>377</v>
      </c>
      <c r="M786" s="98">
        <f>Causas[[#This Row],[parada_duracion]]/60</f>
        <v>6.2833333333333332</v>
      </c>
      <c r="N786" s="19" t="s">
        <v>47</v>
      </c>
      <c r="O786" s="19" t="s">
        <v>47</v>
      </c>
      <c r="P786" s="99">
        <f>WEEKNUM(Causas[[#This Row],[resolucion_fecha]],16)</f>
        <v>6</v>
      </c>
      <c r="Q786" s="99" t="str">
        <f>TEXT(Causas[[#This Row],[resolucion_fecha]],"MMMM")</f>
        <v>febrero</v>
      </c>
      <c r="R786" s="99" t="str">
        <f t="shared" si="12"/>
        <v>T</v>
      </c>
      <c r="S786" s="99"/>
      <c r="T786" s="19" t="s">
        <v>47</v>
      </c>
      <c r="U786" s="16"/>
      <c r="V786" s="99"/>
      <c r="W786" s="99"/>
    </row>
    <row r="787" spans="1:23" hidden="1" x14ac:dyDescent="0.25">
      <c r="A787" s="25">
        <v>136560</v>
      </c>
      <c r="B787" s="25" t="s">
        <v>61</v>
      </c>
      <c r="C787" s="25" t="s">
        <v>43</v>
      </c>
      <c r="D787" s="25" t="s">
        <v>55</v>
      </c>
      <c r="E787" s="24">
        <v>43881</v>
      </c>
      <c r="F787" s="25" t="s">
        <v>56</v>
      </c>
      <c r="G787" s="25" t="s">
        <v>46</v>
      </c>
      <c r="H787" s="24">
        <v>44964</v>
      </c>
      <c r="I787" s="101">
        <v>0.82280092592592602</v>
      </c>
      <c r="J787" s="24">
        <v>44964</v>
      </c>
      <c r="K787" s="101">
        <v>0.86775462962962957</v>
      </c>
      <c r="L787" s="25">
        <v>3884</v>
      </c>
      <c r="M787" s="26">
        <f>Causas[[#This Row],[parada_duracion]]/60</f>
        <v>64.733333333333334</v>
      </c>
      <c r="N787" s="19" t="s">
        <v>244</v>
      </c>
      <c r="O787" s="16" t="s">
        <v>52</v>
      </c>
      <c r="P787" s="16">
        <f>WEEKNUM(Causas[[#This Row],[resolucion_fecha]],16)</f>
        <v>6</v>
      </c>
      <c r="Q787" s="16" t="str">
        <f>TEXT(Causas[[#This Row],[resolucion_fecha]],"MMMM")</f>
        <v>febrero</v>
      </c>
      <c r="R787" s="16" t="str">
        <f t="shared" si="12"/>
        <v>T</v>
      </c>
      <c r="S787" s="16"/>
      <c r="T787" s="16" t="s">
        <v>53</v>
      </c>
      <c r="U787" s="100"/>
      <c r="V787" s="16"/>
      <c r="W787" s="16"/>
    </row>
    <row r="788" spans="1:23" hidden="1" x14ac:dyDescent="0.25">
      <c r="A788" s="96">
        <v>136565</v>
      </c>
      <c r="B788" s="96" t="s">
        <v>79</v>
      </c>
      <c r="C788" s="96" t="s">
        <v>43</v>
      </c>
      <c r="D788" s="96" t="s">
        <v>77</v>
      </c>
      <c r="E788" s="97">
        <v>43405</v>
      </c>
      <c r="F788" s="96" t="s">
        <v>45</v>
      </c>
      <c r="G788" s="96" t="s">
        <v>46</v>
      </c>
      <c r="H788" s="97">
        <v>44964</v>
      </c>
      <c r="I788" s="23">
        <v>0.86174768518518519</v>
      </c>
      <c r="J788" s="97">
        <v>44964</v>
      </c>
      <c r="K788" s="23">
        <v>0.89241898148148147</v>
      </c>
      <c r="L788" s="96">
        <v>2650</v>
      </c>
      <c r="M788" s="98">
        <f>Causas[[#This Row],[parada_duracion]]/60</f>
        <v>44.166666666666664</v>
      </c>
      <c r="N788" s="18" t="s">
        <v>444</v>
      </c>
      <c r="O788" s="99" t="s">
        <v>52</v>
      </c>
      <c r="P788" s="99">
        <f>WEEKNUM(Causas[[#This Row],[resolucion_fecha]],16)</f>
        <v>6</v>
      </c>
      <c r="Q788" s="99" t="str">
        <f>TEXT(Causas[[#This Row],[resolucion_fecha]],"MMMM")</f>
        <v>febrero</v>
      </c>
      <c r="R788" s="99" t="str">
        <f t="shared" si="12"/>
        <v>T</v>
      </c>
      <c r="S788" s="99"/>
      <c r="T788" s="16" t="s">
        <v>53</v>
      </c>
      <c r="U788" s="16"/>
      <c r="V788" s="99"/>
      <c r="W788" s="99"/>
    </row>
    <row r="789" spans="1:23" hidden="1" x14ac:dyDescent="0.25">
      <c r="A789" s="96">
        <v>136566</v>
      </c>
      <c r="B789" s="96" t="s">
        <v>87</v>
      </c>
      <c r="C789" s="96" t="s">
        <v>43</v>
      </c>
      <c r="D789" s="96" t="s">
        <v>59</v>
      </c>
      <c r="E789" s="97">
        <v>44231</v>
      </c>
      <c r="F789" s="96" t="s">
        <v>60</v>
      </c>
      <c r="G789" s="96" t="s">
        <v>46</v>
      </c>
      <c r="H789" s="97">
        <v>44964</v>
      </c>
      <c r="I789" s="23">
        <v>0.86739583333333325</v>
      </c>
      <c r="J789" s="97">
        <v>44964</v>
      </c>
      <c r="K789" s="23">
        <v>0.87642361111111111</v>
      </c>
      <c r="L789" s="96">
        <v>780</v>
      </c>
      <c r="M789" s="98">
        <f>Causas[[#This Row],[parada_duracion]]/60</f>
        <v>13</v>
      </c>
      <c r="N789" s="18" t="s">
        <v>113</v>
      </c>
      <c r="O789" s="16" t="s">
        <v>52</v>
      </c>
      <c r="P789" s="99">
        <f>WEEKNUM(Causas[[#This Row],[resolucion_fecha]],16)</f>
        <v>6</v>
      </c>
      <c r="Q789" s="99" t="str">
        <f>TEXT(Causas[[#This Row],[resolucion_fecha]],"MMMM")</f>
        <v>febrero</v>
      </c>
      <c r="R789" s="99" t="str">
        <f t="shared" si="12"/>
        <v>T</v>
      </c>
      <c r="S789" s="99"/>
      <c r="T789" s="16" t="s">
        <v>53</v>
      </c>
      <c r="U789" s="100"/>
      <c r="V789" s="99"/>
      <c r="W789" s="99"/>
    </row>
    <row r="790" spans="1:23" hidden="1" x14ac:dyDescent="0.25">
      <c r="A790" s="25">
        <v>136567</v>
      </c>
      <c r="B790" s="25" t="s">
        <v>169</v>
      </c>
      <c r="C790" s="25" t="s">
        <v>43</v>
      </c>
      <c r="D790" s="25" t="s">
        <v>82</v>
      </c>
      <c r="E790" s="24">
        <v>44756</v>
      </c>
      <c r="F790" s="25" t="s">
        <v>140</v>
      </c>
      <c r="G790" s="25" t="s">
        <v>46</v>
      </c>
      <c r="H790" s="24">
        <v>44964</v>
      </c>
      <c r="I790" s="101">
        <v>0.89129629629629636</v>
      </c>
      <c r="J790" s="24">
        <v>44964</v>
      </c>
      <c r="K790" s="101">
        <v>0.89736111111111105</v>
      </c>
      <c r="L790" s="25">
        <v>524</v>
      </c>
      <c r="M790" s="26">
        <f>Causas[[#This Row],[parada_duracion]]/60</f>
        <v>8.7333333333333325</v>
      </c>
      <c r="N790" s="19" t="s">
        <v>47</v>
      </c>
      <c r="O790" s="19" t="s">
        <v>47</v>
      </c>
      <c r="P790" s="16">
        <f>WEEKNUM(Causas[[#This Row],[resolucion_fecha]],16)</f>
        <v>6</v>
      </c>
      <c r="Q790" s="16" t="str">
        <f>TEXT(Causas[[#This Row],[resolucion_fecha]],"MMMM")</f>
        <v>febrero</v>
      </c>
      <c r="R790" s="16" t="str">
        <f t="shared" si="12"/>
        <v>T</v>
      </c>
      <c r="S790" s="16"/>
      <c r="T790" s="19" t="s">
        <v>47</v>
      </c>
      <c r="U790" s="100"/>
      <c r="V790" s="16"/>
      <c r="W790" s="16"/>
    </row>
    <row r="791" spans="1:23" hidden="1" x14ac:dyDescent="0.25">
      <c r="A791" s="25">
        <v>136574</v>
      </c>
      <c r="B791" s="25" t="s">
        <v>58</v>
      </c>
      <c r="C791" s="25" t="s">
        <v>43</v>
      </c>
      <c r="D791" s="25" t="s">
        <v>96</v>
      </c>
      <c r="E791" s="24">
        <v>43882</v>
      </c>
      <c r="F791" s="25" t="s">
        <v>56</v>
      </c>
      <c r="G791" s="25" t="s">
        <v>46</v>
      </c>
      <c r="H791" s="24">
        <v>44965</v>
      </c>
      <c r="I791" s="101">
        <v>0.26260416666666669</v>
      </c>
      <c r="J791" s="24">
        <v>44965</v>
      </c>
      <c r="K791" s="101">
        <v>0.26915509259259257</v>
      </c>
      <c r="L791" s="25">
        <v>566</v>
      </c>
      <c r="M791" s="26">
        <f>Causas[[#This Row],[parada_duracion]]/60</f>
        <v>9.4333333333333336</v>
      </c>
      <c r="N791" s="19" t="s">
        <v>47</v>
      </c>
      <c r="O791" s="19" t="s">
        <v>47</v>
      </c>
      <c r="P791" s="16">
        <f>WEEKNUM(Causas[[#This Row],[resolucion_fecha]],16)</f>
        <v>6</v>
      </c>
      <c r="Q791" s="16" t="str">
        <f>TEXT(Causas[[#This Row],[resolucion_fecha]],"MMMM")</f>
        <v>febrero</v>
      </c>
      <c r="R791" s="16" t="str">
        <f t="shared" si="12"/>
        <v>M</v>
      </c>
      <c r="S791" s="16"/>
      <c r="T791" s="19" t="s">
        <v>47</v>
      </c>
      <c r="U791" s="16"/>
      <c r="V791" s="16"/>
      <c r="W791" s="16"/>
    </row>
    <row r="792" spans="1:23" hidden="1" x14ac:dyDescent="0.25">
      <c r="A792" s="25">
        <v>136577</v>
      </c>
      <c r="B792" s="25" t="s">
        <v>111</v>
      </c>
      <c r="C792" s="25" t="s">
        <v>43</v>
      </c>
      <c r="D792" s="25" t="s">
        <v>55</v>
      </c>
      <c r="E792" s="24">
        <v>43405</v>
      </c>
      <c r="F792" s="25" t="s">
        <v>45</v>
      </c>
      <c r="G792" s="25" t="s">
        <v>50</v>
      </c>
      <c r="H792" s="24">
        <v>44965</v>
      </c>
      <c r="I792" s="101">
        <v>0.27001157407407406</v>
      </c>
      <c r="J792" s="24">
        <v>44965</v>
      </c>
      <c r="K792" s="101">
        <v>0.50870370370370377</v>
      </c>
      <c r="L792" s="25">
        <v>20623</v>
      </c>
      <c r="M792" s="26">
        <f>Causas[[#This Row],[parada_duracion]]/60</f>
        <v>343.71666666666664</v>
      </c>
      <c r="N792" s="19" t="s">
        <v>445</v>
      </c>
      <c r="O792" s="16" t="s">
        <v>52</v>
      </c>
      <c r="P792" s="16">
        <f>WEEKNUM(Causas[[#This Row],[resolucion_fecha]],16)</f>
        <v>6</v>
      </c>
      <c r="Q792" s="16" t="str">
        <f>TEXT(Causas[[#This Row],[resolucion_fecha]],"MMMM")</f>
        <v>febrero</v>
      </c>
      <c r="R792" s="16" t="str">
        <f t="shared" si="12"/>
        <v>M</v>
      </c>
      <c r="S792" s="16"/>
      <c r="T792" s="16" t="s">
        <v>53</v>
      </c>
      <c r="U792" s="16"/>
      <c r="V792" s="16"/>
      <c r="W792" s="16"/>
    </row>
    <row r="793" spans="1:23" hidden="1" x14ac:dyDescent="0.25">
      <c r="A793" s="96">
        <v>136596</v>
      </c>
      <c r="B793" s="96" t="s">
        <v>111</v>
      </c>
      <c r="C793" s="96" t="s">
        <v>43</v>
      </c>
      <c r="D793" s="96" t="s">
        <v>82</v>
      </c>
      <c r="E793" s="97">
        <v>44756</v>
      </c>
      <c r="F793" s="96" t="s">
        <v>140</v>
      </c>
      <c r="G793" s="96" t="s">
        <v>50</v>
      </c>
      <c r="H793" s="97">
        <v>44965</v>
      </c>
      <c r="I793" s="23">
        <v>0.37312499999999998</v>
      </c>
      <c r="J793" s="97">
        <v>44965</v>
      </c>
      <c r="K793" s="23">
        <v>0.38479166666666664</v>
      </c>
      <c r="L793" s="96">
        <v>1008</v>
      </c>
      <c r="M793" s="98">
        <f>Causas[[#This Row],[parada_duracion]]/60</f>
        <v>16.8</v>
      </c>
      <c r="N793" s="18" t="s">
        <v>445</v>
      </c>
      <c r="O793" s="16" t="s">
        <v>52</v>
      </c>
      <c r="P793" s="99">
        <f>WEEKNUM(Causas[[#This Row],[resolucion_fecha]],16)</f>
        <v>6</v>
      </c>
      <c r="Q793" s="99" t="str">
        <f>TEXT(Causas[[#This Row],[resolucion_fecha]],"MMMM")</f>
        <v>febrero</v>
      </c>
      <c r="R793" s="99" t="str">
        <f t="shared" si="12"/>
        <v>M</v>
      </c>
      <c r="S793" s="99"/>
      <c r="T793" s="16" t="s">
        <v>53</v>
      </c>
      <c r="U793" s="16"/>
      <c r="V793" s="99"/>
      <c r="W793" s="99"/>
    </row>
    <row r="794" spans="1:23" hidden="1" x14ac:dyDescent="0.25">
      <c r="A794" s="25">
        <v>136597</v>
      </c>
      <c r="B794" s="25" t="s">
        <v>66</v>
      </c>
      <c r="C794" s="25" t="s">
        <v>43</v>
      </c>
      <c r="D794" s="25" t="s">
        <v>82</v>
      </c>
      <c r="E794" s="24">
        <v>43405</v>
      </c>
      <c r="F794" s="25" t="s">
        <v>45</v>
      </c>
      <c r="G794" s="25" t="s">
        <v>46</v>
      </c>
      <c r="H794" s="24">
        <v>44965</v>
      </c>
      <c r="I794" s="101">
        <v>0.38493055555555555</v>
      </c>
      <c r="J794" s="24">
        <v>44965</v>
      </c>
      <c r="K794" s="101">
        <v>0.39671296296296293</v>
      </c>
      <c r="L794" s="25">
        <v>1018</v>
      </c>
      <c r="M794" s="26">
        <f>Causas[[#This Row],[parada_duracion]]/60</f>
        <v>16.966666666666665</v>
      </c>
      <c r="N794" s="19" t="s">
        <v>445</v>
      </c>
      <c r="O794" s="16" t="s">
        <v>52</v>
      </c>
      <c r="P794" s="16">
        <f>WEEKNUM(Causas[[#This Row],[resolucion_fecha]],16)</f>
        <v>6</v>
      </c>
      <c r="Q794" s="16" t="str">
        <f>TEXT(Causas[[#This Row],[resolucion_fecha]],"MMMM")</f>
        <v>febrero</v>
      </c>
      <c r="R794" s="16" t="str">
        <f t="shared" si="12"/>
        <v>M</v>
      </c>
      <c r="S794" s="16"/>
      <c r="T794" s="16" t="s">
        <v>53</v>
      </c>
      <c r="U794" s="100"/>
      <c r="V794" s="16"/>
      <c r="W794" s="16"/>
    </row>
    <row r="795" spans="1:23" hidden="1" x14ac:dyDescent="0.25">
      <c r="A795" s="25">
        <v>136604</v>
      </c>
      <c r="B795" s="25" t="s">
        <v>66</v>
      </c>
      <c r="C795" s="25" t="s">
        <v>43</v>
      </c>
      <c r="D795" s="25" t="s">
        <v>48</v>
      </c>
      <c r="E795" s="24">
        <v>43405</v>
      </c>
      <c r="F795" s="25" t="s">
        <v>45</v>
      </c>
      <c r="G795" s="25" t="s">
        <v>46</v>
      </c>
      <c r="H795" s="24">
        <v>44965</v>
      </c>
      <c r="I795" s="101">
        <v>0.44650462962962961</v>
      </c>
      <c r="J795" s="24">
        <v>44965</v>
      </c>
      <c r="K795" s="101">
        <v>0.55168981481481483</v>
      </c>
      <c r="L795" s="25">
        <v>9088</v>
      </c>
      <c r="M795" s="26">
        <f>Causas[[#This Row],[parada_duracion]]/60</f>
        <v>151.46666666666667</v>
      </c>
      <c r="N795" s="19" t="s">
        <v>446</v>
      </c>
      <c r="O795" s="16" t="s">
        <v>52</v>
      </c>
      <c r="P795" s="16">
        <f>WEEKNUM(Causas[[#This Row],[resolucion_fecha]],16)</f>
        <v>6</v>
      </c>
      <c r="Q795" s="16" t="str">
        <f>TEXT(Causas[[#This Row],[resolucion_fecha]],"MMMM")</f>
        <v>febrero</v>
      </c>
      <c r="R795" s="16" t="str">
        <f t="shared" si="12"/>
        <v>M</v>
      </c>
      <c r="S795" s="16"/>
      <c r="T795" s="16" t="s">
        <v>53</v>
      </c>
      <c r="U795" s="16"/>
      <c r="V795" s="16"/>
      <c r="W795" s="16"/>
    </row>
    <row r="796" spans="1:23" hidden="1" x14ac:dyDescent="0.25">
      <c r="A796" s="25">
        <v>136606</v>
      </c>
      <c r="B796" s="25" t="s">
        <v>130</v>
      </c>
      <c r="C796" s="25" t="s">
        <v>43</v>
      </c>
      <c r="D796" s="25" t="s">
        <v>68</v>
      </c>
      <c r="E796" s="24">
        <v>43405</v>
      </c>
      <c r="F796" s="25" t="s">
        <v>45</v>
      </c>
      <c r="G796" s="25" t="s">
        <v>46</v>
      </c>
      <c r="H796" s="24">
        <v>44965</v>
      </c>
      <c r="I796" s="101">
        <v>0.46350694444444446</v>
      </c>
      <c r="J796" s="24">
        <v>44965</v>
      </c>
      <c r="K796" s="101">
        <v>0.46354166666666669</v>
      </c>
      <c r="L796" s="25">
        <v>3</v>
      </c>
      <c r="M796" s="26">
        <f>Causas[[#This Row],[parada_duracion]]/60</f>
        <v>0.05</v>
      </c>
      <c r="N796" s="19" t="s">
        <v>47</v>
      </c>
      <c r="O796" s="19" t="s">
        <v>47</v>
      </c>
      <c r="P796" s="16">
        <f>WEEKNUM(Causas[[#This Row],[resolucion_fecha]],16)</f>
        <v>6</v>
      </c>
      <c r="Q796" s="16" t="str">
        <f>TEXT(Causas[[#This Row],[resolucion_fecha]],"MMMM")</f>
        <v>febrero</v>
      </c>
      <c r="R796" s="16" t="str">
        <f t="shared" si="12"/>
        <v>M</v>
      </c>
      <c r="S796" s="16"/>
      <c r="T796" s="19" t="s">
        <v>47</v>
      </c>
      <c r="U796" s="16"/>
      <c r="V796" s="16"/>
      <c r="W796" s="16"/>
    </row>
    <row r="797" spans="1:23" hidden="1" x14ac:dyDescent="0.25">
      <c r="A797" s="96">
        <v>136612</v>
      </c>
      <c r="B797" s="96" t="s">
        <v>61</v>
      </c>
      <c r="C797" s="96" t="s">
        <v>43</v>
      </c>
      <c r="D797" s="96" t="s">
        <v>55</v>
      </c>
      <c r="E797" s="97">
        <v>43881</v>
      </c>
      <c r="F797" s="96" t="s">
        <v>56</v>
      </c>
      <c r="G797" s="96" t="s">
        <v>46</v>
      </c>
      <c r="H797" s="97">
        <v>44965</v>
      </c>
      <c r="I797" s="23">
        <v>0.50901620370370371</v>
      </c>
      <c r="J797" s="97">
        <v>44965</v>
      </c>
      <c r="K797" s="23">
        <v>0.51046296296296301</v>
      </c>
      <c r="L797" s="96">
        <v>125</v>
      </c>
      <c r="M797" s="98">
        <f>Causas[[#This Row],[parada_duracion]]/60</f>
        <v>2.0833333333333335</v>
      </c>
      <c r="N797" s="19" t="s">
        <v>47</v>
      </c>
      <c r="O797" s="19" t="s">
        <v>47</v>
      </c>
      <c r="P797" s="99">
        <f>WEEKNUM(Causas[[#This Row],[resolucion_fecha]],16)</f>
        <v>6</v>
      </c>
      <c r="Q797" s="99" t="str">
        <f>TEXT(Causas[[#This Row],[resolucion_fecha]],"MMMM")</f>
        <v>febrero</v>
      </c>
      <c r="R797" s="99" t="str">
        <f t="shared" si="12"/>
        <v>M</v>
      </c>
      <c r="S797" s="99"/>
      <c r="T797" s="19" t="s">
        <v>47</v>
      </c>
      <c r="U797" s="16"/>
      <c r="V797" s="99"/>
      <c r="W797" s="99"/>
    </row>
    <row r="798" spans="1:23" hidden="1" x14ac:dyDescent="0.25">
      <c r="A798" s="25">
        <v>136613</v>
      </c>
      <c r="B798" s="25" t="s">
        <v>61</v>
      </c>
      <c r="C798" s="25" t="s">
        <v>43</v>
      </c>
      <c r="D798" s="25" t="s">
        <v>55</v>
      </c>
      <c r="E798" s="24">
        <v>43881</v>
      </c>
      <c r="F798" s="25" t="s">
        <v>56</v>
      </c>
      <c r="G798" s="25" t="s">
        <v>46</v>
      </c>
      <c r="H798" s="24">
        <v>44965</v>
      </c>
      <c r="I798" s="101">
        <v>0.51170138888888894</v>
      </c>
      <c r="J798" s="24">
        <v>44965</v>
      </c>
      <c r="K798" s="101">
        <v>0.51180555555555551</v>
      </c>
      <c r="L798" s="25">
        <v>9</v>
      </c>
      <c r="M798" s="26">
        <f>Causas[[#This Row],[parada_duracion]]/60</f>
        <v>0.15</v>
      </c>
      <c r="N798" s="19" t="s">
        <v>47</v>
      </c>
      <c r="O798" s="19" t="s">
        <v>47</v>
      </c>
      <c r="P798" s="16">
        <f>WEEKNUM(Causas[[#This Row],[resolucion_fecha]],16)</f>
        <v>6</v>
      </c>
      <c r="Q798" s="16" t="str">
        <f>TEXT(Causas[[#This Row],[resolucion_fecha]],"MMMM")</f>
        <v>febrero</v>
      </c>
      <c r="R798" s="16" t="str">
        <f t="shared" si="12"/>
        <v>M</v>
      </c>
      <c r="S798" s="16"/>
      <c r="T798" s="19" t="s">
        <v>47</v>
      </c>
      <c r="U798" s="100"/>
      <c r="V798" s="16"/>
      <c r="W798" s="16"/>
    </row>
    <row r="799" spans="1:23" hidden="1" x14ac:dyDescent="0.25">
      <c r="A799" s="25">
        <v>136615</v>
      </c>
      <c r="B799" s="25" t="s">
        <v>61</v>
      </c>
      <c r="C799" s="25" t="s">
        <v>43</v>
      </c>
      <c r="D799" s="25" t="s">
        <v>82</v>
      </c>
      <c r="E799" s="24">
        <v>43405</v>
      </c>
      <c r="F799" s="25" t="s">
        <v>45</v>
      </c>
      <c r="G799" s="25" t="s">
        <v>46</v>
      </c>
      <c r="H799" s="24">
        <v>44965</v>
      </c>
      <c r="I799" s="101">
        <v>0.51488425925925929</v>
      </c>
      <c r="J799" s="24">
        <v>44965</v>
      </c>
      <c r="K799" s="101">
        <v>0.54920138888888892</v>
      </c>
      <c r="L799" s="25">
        <v>2965</v>
      </c>
      <c r="M799" s="26">
        <f>Causas[[#This Row],[parada_duracion]]/60</f>
        <v>49.416666666666664</v>
      </c>
      <c r="N799" s="19" t="s">
        <v>62</v>
      </c>
      <c r="O799" s="16" t="s">
        <v>52</v>
      </c>
      <c r="P799" s="16">
        <f>WEEKNUM(Causas[[#This Row],[resolucion_fecha]],16)</f>
        <v>6</v>
      </c>
      <c r="Q799" s="16" t="str">
        <f>TEXT(Causas[[#This Row],[resolucion_fecha]],"MMMM")</f>
        <v>febrero</v>
      </c>
      <c r="R799" s="16" t="str">
        <f t="shared" si="12"/>
        <v>M</v>
      </c>
      <c r="S799" s="16"/>
      <c r="T799" s="16" t="s">
        <v>53</v>
      </c>
      <c r="U799" s="16"/>
      <c r="V799" s="16"/>
      <c r="W799" s="16"/>
    </row>
    <row r="800" spans="1:23" x14ac:dyDescent="0.25">
      <c r="A800" s="25">
        <v>136617</v>
      </c>
      <c r="B800" s="25" t="s">
        <v>101</v>
      </c>
      <c r="C800" s="25" t="s">
        <v>43</v>
      </c>
      <c r="D800" s="25" t="s">
        <v>67</v>
      </c>
      <c r="E800" s="24">
        <v>43405</v>
      </c>
      <c r="F800" s="25" t="s">
        <v>45</v>
      </c>
      <c r="G800" s="25" t="s">
        <v>46</v>
      </c>
      <c r="H800" s="24">
        <v>44965</v>
      </c>
      <c r="I800" s="101">
        <v>0.52027777777777773</v>
      </c>
      <c r="J800" s="24">
        <v>44965</v>
      </c>
      <c r="K800" s="101">
        <v>0.54314814814814816</v>
      </c>
      <c r="L800" s="25">
        <v>1976</v>
      </c>
      <c r="M800" s="26">
        <f>Causas[[#This Row],[parada_duracion]]/60</f>
        <v>32.93333333333333</v>
      </c>
      <c r="N800" s="19" t="s">
        <v>62</v>
      </c>
      <c r="O800" s="16" t="s">
        <v>52</v>
      </c>
      <c r="P800" s="16">
        <f>WEEKNUM(Causas[[#This Row],[resolucion_fecha]],16)</f>
        <v>6</v>
      </c>
      <c r="Q800" s="16" t="str">
        <f>TEXT(Causas[[#This Row],[resolucion_fecha]],"MMMM")</f>
        <v>febrero</v>
      </c>
      <c r="R800" s="16" t="str">
        <f t="shared" si="12"/>
        <v>M</v>
      </c>
      <c r="S800" s="16"/>
      <c r="T800" s="16" t="s">
        <v>53</v>
      </c>
      <c r="U800" s="16"/>
      <c r="V800" s="16"/>
      <c r="W800" s="16"/>
    </row>
    <row r="801" spans="1:23" hidden="1" x14ac:dyDescent="0.25">
      <c r="A801" s="25">
        <v>136638</v>
      </c>
      <c r="B801" s="25" t="s">
        <v>111</v>
      </c>
      <c r="C801" s="25" t="s">
        <v>43</v>
      </c>
      <c r="D801" s="25" t="s">
        <v>55</v>
      </c>
      <c r="E801" s="24">
        <v>43405</v>
      </c>
      <c r="F801" s="25" t="s">
        <v>45</v>
      </c>
      <c r="G801" s="25" t="s">
        <v>50</v>
      </c>
      <c r="H801" s="24">
        <v>44965</v>
      </c>
      <c r="I801" s="101">
        <v>0.60658564814814808</v>
      </c>
      <c r="J801" s="24">
        <v>44965</v>
      </c>
      <c r="K801" s="101">
        <v>0.61055555555555563</v>
      </c>
      <c r="L801" s="25">
        <v>343</v>
      </c>
      <c r="M801" s="26">
        <f>Causas[[#This Row],[parada_duracion]]/60</f>
        <v>5.7166666666666668</v>
      </c>
      <c r="N801" s="19" t="s">
        <v>47</v>
      </c>
      <c r="O801" s="19" t="s">
        <v>47</v>
      </c>
      <c r="P801" s="16">
        <f>WEEKNUM(Causas[[#This Row],[resolucion_fecha]],16)</f>
        <v>6</v>
      </c>
      <c r="Q801" s="16" t="str">
        <f>TEXT(Causas[[#This Row],[resolucion_fecha]],"MMMM")</f>
        <v>febrero</v>
      </c>
      <c r="R801" s="16" t="str">
        <f t="shared" si="12"/>
        <v>T</v>
      </c>
      <c r="S801" s="16"/>
      <c r="T801" s="19" t="s">
        <v>47</v>
      </c>
      <c r="U801" s="16"/>
      <c r="V801" s="16"/>
      <c r="W801" s="16"/>
    </row>
    <row r="802" spans="1:23" hidden="1" x14ac:dyDescent="0.25">
      <c r="A802" s="96">
        <v>136643</v>
      </c>
      <c r="B802" s="96" t="s">
        <v>95</v>
      </c>
      <c r="C802" s="96" t="s">
        <v>43</v>
      </c>
      <c r="D802" s="96" t="s">
        <v>59</v>
      </c>
      <c r="E802" s="97">
        <v>44231</v>
      </c>
      <c r="F802" s="96" t="s">
        <v>60</v>
      </c>
      <c r="G802" s="96" t="s">
        <v>46</v>
      </c>
      <c r="H802" s="97">
        <v>44965</v>
      </c>
      <c r="I802" s="23">
        <v>0.62951388888888882</v>
      </c>
      <c r="J802" s="97">
        <v>44965</v>
      </c>
      <c r="K802" s="23">
        <v>0.6753703703703704</v>
      </c>
      <c r="L802" s="96">
        <v>3962</v>
      </c>
      <c r="M802" s="98">
        <f>Causas[[#This Row],[parada_duracion]]/60</f>
        <v>66.033333333333331</v>
      </c>
      <c r="N802" s="18" t="s">
        <v>447</v>
      </c>
      <c r="O802" s="16" t="s">
        <v>52</v>
      </c>
      <c r="P802" s="99">
        <f>WEEKNUM(Causas[[#This Row],[resolucion_fecha]],16)</f>
        <v>6</v>
      </c>
      <c r="Q802" s="99" t="str">
        <f>TEXT(Causas[[#This Row],[resolucion_fecha]],"MMMM")</f>
        <v>febrero</v>
      </c>
      <c r="R802" s="99" t="str">
        <f t="shared" si="12"/>
        <v>T</v>
      </c>
      <c r="S802" s="99"/>
      <c r="T802" s="16" t="s">
        <v>53</v>
      </c>
      <c r="U802" s="16"/>
      <c r="V802" s="99"/>
      <c r="W802" s="99"/>
    </row>
    <row r="803" spans="1:23" hidden="1" x14ac:dyDescent="0.25">
      <c r="A803" s="25">
        <v>136644</v>
      </c>
      <c r="B803" s="25" t="s">
        <v>203</v>
      </c>
      <c r="C803" s="25" t="s">
        <v>43</v>
      </c>
      <c r="D803" s="25" t="s">
        <v>55</v>
      </c>
      <c r="E803" s="24">
        <v>43405</v>
      </c>
      <c r="F803" s="25" t="s">
        <v>45</v>
      </c>
      <c r="G803" s="25" t="s">
        <v>50</v>
      </c>
      <c r="H803" s="24">
        <v>44965</v>
      </c>
      <c r="I803" s="101">
        <v>0.63520833333333326</v>
      </c>
      <c r="J803" s="24">
        <v>44965</v>
      </c>
      <c r="K803" s="101">
        <v>0.67030092592592594</v>
      </c>
      <c r="L803" s="25">
        <v>3032</v>
      </c>
      <c r="M803" s="26">
        <f>Causas[[#This Row],[parada_duracion]]/60</f>
        <v>50.533333333333331</v>
      </c>
      <c r="N803" s="19" t="s">
        <v>62</v>
      </c>
      <c r="O803" s="16" t="s">
        <v>52</v>
      </c>
      <c r="P803" s="16">
        <f>WEEKNUM(Causas[[#This Row],[resolucion_fecha]],16)</f>
        <v>6</v>
      </c>
      <c r="Q803" s="16" t="str">
        <f>TEXT(Causas[[#This Row],[resolucion_fecha]],"MMMM")</f>
        <v>febrero</v>
      </c>
      <c r="R803" s="16" t="str">
        <f t="shared" si="12"/>
        <v>T</v>
      </c>
      <c r="S803" s="16"/>
      <c r="T803" s="16" t="s">
        <v>53</v>
      </c>
      <c r="U803" s="100"/>
      <c r="V803" s="16"/>
      <c r="W803" s="16"/>
    </row>
    <row r="804" spans="1:23" hidden="1" x14ac:dyDescent="0.25">
      <c r="A804" s="96">
        <v>136649</v>
      </c>
      <c r="B804" s="96" t="s">
        <v>169</v>
      </c>
      <c r="C804" s="96" t="s">
        <v>43</v>
      </c>
      <c r="D804" s="96" t="s">
        <v>82</v>
      </c>
      <c r="E804" s="97">
        <v>44756</v>
      </c>
      <c r="F804" s="96" t="s">
        <v>140</v>
      </c>
      <c r="G804" s="96" t="s">
        <v>50</v>
      </c>
      <c r="H804" s="97">
        <v>44965</v>
      </c>
      <c r="I804" s="23">
        <v>0.65700231481481486</v>
      </c>
      <c r="J804" s="97">
        <v>44965</v>
      </c>
      <c r="K804" s="23">
        <v>0.65709490740740739</v>
      </c>
      <c r="L804" s="96">
        <v>8</v>
      </c>
      <c r="M804" s="98">
        <f>Causas[[#This Row],[parada_duracion]]/60</f>
        <v>0.13333333333333333</v>
      </c>
      <c r="N804" s="19" t="s">
        <v>47</v>
      </c>
      <c r="O804" s="19" t="s">
        <v>47</v>
      </c>
      <c r="P804" s="99">
        <f>WEEKNUM(Causas[[#This Row],[resolucion_fecha]],16)</f>
        <v>6</v>
      </c>
      <c r="Q804" s="99" t="str">
        <f>TEXT(Causas[[#This Row],[resolucion_fecha]],"MMMM")</f>
        <v>febrero</v>
      </c>
      <c r="R804" s="99" t="str">
        <f t="shared" si="12"/>
        <v>T</v>
      </c>
      <c r="S804" s="99"/>
      <c r="T804" s="19" t="s">
        <v>47</v>
      </c>
      <c r="U804" s="16"/>
      <c r="V804" s="99"/>
      <c r="W804" s="99"/>
    </row>
    <row r="805" spans="1:23" hidden="1" x14ac:dyDescent="0.25">
      <c r="A805" s="25">
        <v>136650</v>
      </c>
      <c r="B805" s="25" t="s">
        <v>169</v>
      </c>
      <c r="C805" s="25" t="s">
        <v>43</v>
      </c>
      <c r="D805" s="25" t="s">
        <v>82</v>
      </c>
      <c r="E805" s="24">
        <v>44756</v>
      </c>
      <c r="F805" s="25" t="s">
        <v>140</v>
      </c>
      <c r="G805" s="25" t="s">
        <v>46</v>
      </c>
      <c r="H805" s="24">
        <v>44965</v>
      </c>
      <c r="I805" s="101">
        <v>0.65719907407407407</v>
      </c>
      <c r="J805" s="24">
        <v>44965</v>
      </c>
      <c r="K805" s="101">
        <v>0.67622685185185183</v>
      </c>
      <c r="L805" s="25">
        <v>1644</v>
      </c>
      <c r="M805" s="26">
        <f>Causas[[#This Row],[parada_duracion]]/60</f>
        <v>27.4</v>
      </c>
      <c r="N805" s="19" t="s">
        <v>448</v>
      </c>
      <c r="O805" s="16" t="s">
        <v>9</v>
      </c>
      <c r="P805" s="16">
        <f>WEEKNUM(Causas[[#This Row],[resolucion_fecha]],16)</f>
        <v>6</v>
      </c>
      <c r="Q805" s="16" t="str">
        <f>TEXT(Causas[[#This Row],[resolucion_fecha]],"MMMM")</f>
        <v>febrero</v>
      </c>
      <c r="R805" s="16" t="str">
        <f t="shared" si="12"/>
        <v>T</v>
      </c>
      <c r="S805" s="99" t="s">
        <v>9</v>
      </c>
      <c r="T805" s="99" t="s">
        <v>9</v>
      </c>
      <c r="U805" s="99" t="s">
        <v>9</v>
      </c>
      <c r="V805" s="99" t="s">
        <v>9</v>
      </c>
      <c r="W805" s="99" t="s">
        <v>9</v>
      </c>
    </row>
    <row r="806" spans="1:23" hidden="1" x14ac:dyDescent="0.25">
      <c r="A806" s="25">
        <v>136653</v>
      </c>
      <c r="B806" s="25" t="s">
        <v>203</v>
      </c>
      <c r="C806" s="25" t="s">
        <v>43</v>
      </c>
      <c r="D806" s="25" t="s">
        <v>55</v>
      </c>
      <c r="E806" s="24">
        <v>43405</v>
      </c>
      <c r="F806" s="25" t="s">
        <v>45</v>
      </c>
      <c r="G806" s="25" t="s">
        <v>46</v>
      </c>
      <c r="H806" s="24">
        <v>44965</v>
      </c>
      <c r="I806" s="101">
        <v>0.67034722222222232</v>
      </c>
      <c r="J806" s="24">
        <v>44965</v>
      </c>
      <c r="K806" s="101">
        <v>0.6919791666666667</v>
      </c>
      <c r="L806" s="25">
        <v>1869</v>
      </c>
      <c r="M806" s="26">
        <f>Causas[[#This Row],[parada_duracion]]/60</f>
        <v>31.15</v>
      </c>
      <c r="N806" s="19" t="s">
        <v>62</v>
      </c>
      <c r="O806" s="16" t="s">
        <v>52</v>
      </c>
      <c r="P806" s="16">
        <f>WEEKNUM(Causas[[#This Row],[resolucion_fecha]],16)</f>
        <v>6</v>
      </c>
      <c r="Q806" s="16" t="str">
        <f>TEXT(Causas[[#This Row],[resolucion_fecha]],"MMMM")</f>
        <v>febrero</v>
      </c>
      <c r="R806" s="16" t="str">
        <f t="shared" si="12"/>
        <v>T</v>
      </c>
      <c r="S806" s="16"/>
      <c r="T806" s="16" t="s">
        <v>53</v>
      </c>
      <c r="U806" s="16"/>
      <c r="V806" s="16"/>
      <c r="W806" s="16"/>
    </row>
    <row r="807" spans="1:23" hidden="1" x14ac:dyDescent="0.25">
      <c r="A807" s="96">
        <v>136655</v>
      </c>
      <c r="B807" s="96" t="s">
        <v>87</v>
      </c>
      <c r="C807" s="96" t="s">
        <v>43</v>
      </c>
      <c r="D807" s="96" t="s">
        <v>59</v>
      </c>
      <c r="E807" s="97">
        <v>44231</v>
      </c>
      <c r="F807" s="96" t="s">
        <v>60</v>
      </c>
      <c r="G807" s="96" t="s">
        <v>46</v>
      </c>
      <c r="H807" s="97">
        <v>44965</v>
      </c>
      <c r="I807" s="23">
        <v>0.69237268518518524</v>
      </c>
      <c r="J807" s="97">
        <v>44965</v>
      </c>
      <c r="K807" s="23">
        <v>0.69956018518518526</v>
      </c>
      <c r="L807" s="96">
        <v>621</v>
      </c>
      <c r="M807" s="98">
        <f>Causas[[#This Row],[parada_duracion]]/60</f>
        <v>10.35</v>
      </c>
      <c r="N807" s="18" t="s">
        <v>449</v>
      </c>
      <c r="O807" s="16" t="s">
        <v>52</v>
      </c>
      <c r="P807" s="99">
        <f>WEEKNUM(Causas[[#This Row],[resolucion_fecha]],16)</f>
        <v>6</v>
      </c>
      <c r="Q807" s="99" t="str">
        <f>TEXT(Causas[[#This Row],[resolucion_fecha]],"MMMM")</f>
        <v>febrero</v>
      </c>
      <c r="R807" s="99" t="str">
        <f t="shared" si="12"/>
        <v>T</v>
      </c>
      <c r="S807" s="99"/>
      <c r="T807" s="16" t="s">
        <v>53</v>
      </c>
      <c r="U807" s="16"/>
      <c r="V807" s="99"/>
      <c r="W807" s="99"/>
    </row>
    <row r="808" spans="1:23" hidden="1" x14ac:dyDescent="0.25">
      <c r="A808" s="96">
        <v>136656</v>
      </c>
      <c r="B808" s="96" t="s">
        <v>95</v>
      </c>
      <c r="C808" s="96" t="s">
        <v>43</v>
      </c>
      <c r="D808" s="96" t="s">
        <v>59</v>
      </c>
      <c r="E808" s="97">
        <v>44231</v>
      </c>
      <c r="F808" s="96" t="s">
        <v>60</v>
      </c>
      <c r="G808" s="96" t="s">
        <v>46</v>
      </c>
      <c r="H808" s="97">
        <v>44965</v>
      </c>
      <c r="I808" s="23">
        <v>0.6996296296296296</v>
      </c>
      <c r="J808" s="97">
        <v>44965</v>
      </c>
      <c r="K808" s="23">
        <v>0.89136574074074071</v>
      </c>
      <c r="L808" s="96">
        <v>16566</v>
      </c>
      <c r="M808" s="98">
        <f>Causas[[#This Row],[parada_duracion]]/60</f>
        <v>276.10000000000002</v>
      </c>
      <c r="N808" s="18" t="s">
        <v>450</v>
      </c>
      <c r="O808" s="99" t="s">
        <v>72</v>
      </c>
      <c r="P808" s="99">
        <f>WEEKNUM(Causas[[#This Row],[resolucion_fecha]],16)</f>
        <v>6</v>
      </c>
      <c r="Q808" s="99" t="str">
        <f>TEXT(Causas[[#This Row],[resolucion_fecha]],"MMMM")</f>
        <v>febrero</v>
      </c>
      <c r="R808" s="99" t="str">
        <f t="shared" si="12"/>
        <v>T</v>
      </c>
      <c r="S808" s="99"/>
      <c r="T808" s="16" t="s">
        <v>73</v>
      </c>
      <c r="U808" s="100"/>
      <c r="V808" s="99"/>
      <c r="W808" s="99"/>
    </row>
    <row r="809" spans="1:23" hidden="1" x14ac:dyDescent="0.25">
      <c r="A809" s="25">
        <v>136657</v>
      </c>
      <c r="B809" s="25" t="s">
        <v>54</v>
      </c>
      <c r="C809" s="25" t="s">
        <v>43</v>
      </c>
      <c r="D809" s="25" t="s">
        <v>55</v>
      </c>
      <c r="E809" s="24">
        <v>44120</v>
      </c>
      <c r="F809" s="25" t="s">
        <v>56</v>
      </c>
      <c r="G809" s="25" t="s">
        <v>46</v>
      </c>
      <c r="H809" s="24">
        <v>44965</v>
      </c>
      <c r="I809" s="101">
        <v>0.70010416666666664</v>
      </c>
      <c r="J809" s="24">
        <v>44965</v>
      </c>
      <c r="K809" s="101">
        <v>0.71054398148148146</v>
      </c>
      <c r="L809" s="25">
        <v>902</v>
      </c>
      <c r="M809" s="26">
        <f>Causas[[#This Row],[parada_duracion]]/60</f>
        <v>15.033333333333333</v>
      </c>
      <c r="N809" s="19" t="s">
        <v>62</v>
      </c>
      <c r="O809" s="16" t="s">
        <v>52</v>
      </c>
      <c r="P809" s="16">
        <f>WEEKNUM(Causas[[#This Row],[resolucion_fecha]],16)</f>
        <v>6</v>
      </c>
      <c r="Q809" s="16" t="str">
        <f>TEXT(Causas[[#This Row],[resolucion_fecha]],"MMMM")</f>
        <v>febrero</v>
      </c>
      <c r="R809" s="16" t="str">
        <f t="shared" si="12"/>
        <v>T</v>
      </c>
      <c r="S809" s="16"/>
      <c r="T809" s="16" t="s">
        <v>53</v>
      </c>
      <c r="U809" s="100"/>
      <c r="V809" s="16"/>
      <c r="W809" s="16"/>
    </row>
    <row r="810" spans="1:23" hidden="1" x14ac:dyDescent="0.25">
      <c r="A810" s="25">
        <v>136659</v>
      </c>
      <c r="B810" s="25" t="s">
        <v>54</v>
      </c>
      <c r="C810" s="25" t="s">
        <v>43</v>
      </c>
      <c r="D810" s="25" t="s">
        <v>55</v>
      </c>
      <c r="E810" s="24">
        <v>44120</v>
      </c>
      <c r="F810" s="25" t="s">
        <v>56</v>
      </c>
      <c r="G810" s="25" t="s">
        <v>46</v>
      </c>
      <c r="H810" s="24">
        <v>44965</v>
      </c>
      <c r="I810" s="101">
        <v>0.7143518518518519</v>
      </c>
      <c r="J810" s="24">
        <v>44965</v>
      </c>
      <c r="K810" s="101">
        <v>0.82075231481481481</v>
      </c>
      <c r="L810" s="25">
        <v>9193</v>
      </c>
      <c r="M810" s="26">
        <f>Causas[[#This Row],[parada_duracion]]/60</f>
        <v>153.21666666666667</v>
      </c>
      <c r="N810" s="19" t="s">
        <v>62</v>
      </c>
      <c r="O810" s="16" t="s">
        <v>52</v>
      </c>
      <c r="P810" s="16">
        <f>WEEKNUM(Causas[[#This Row],[resolucion_fecha]],16)</f>
        <v>6</v>
      </c>
      <c r="Q810" s="16" t="str">
        <f>TEXT(Causas[[#This Row],[resolucion_fecha]],"MMMM")</f>
        <v>febrero</v>
      </c>
      <c r="R810" s="16" t="str">
        <f t="shared" si="12"/>
        <v>T</v>
      </c>
      <c r="S810" s="16"/>
      <c r="T810" s="16" t="s">
        <v>53</v>
      </c>
      <c r="U810" s="16"/>
      <c r="V810" s="16"/>
      <c r="W810" s="16"/>
    </row>
    <row r="811" spans="1:23" hidden="1" x14ac:dyDescent="0.25">
      <c r="A811" s="25">
        <v>136664</v>
      </c>
      <c r="B811" s="25" t="s">
        <v>66</v>
      </c>
      <c r="C811" s="25" t="s">
        <v>43</v>
      </c>
      <c r="D811" s="25" t="s">
        <v>102</v>
      </c>
      <c r="E811" s="24">
        <v>43746</v>
      </c>
      <c r="F811" s="25" t="s">
        <v>56</v>
      </c>
      <c r="G811" s="25" t="s">
        <v>46</v>
      </c>
      <c r="H811" s="24">
        <v>44965</v>
      </c>
      <c r="I811" s="101">
        <v>0.75291666666666668</v>
      </c>
      <c r="J811" s="24">
        <v>44965</v>
      </c>
      <c r="K811" s="101">
        <v>0.7869560185185186</v>
      </c>
      <c r="L811" s="25">
        <v>2941</v>
      </c>
      <c r="M811" s="26">
        <f>Causas[[#This Row],[parada_duracion]]/60</f>
        <v>49.016666666666666</v>
      </c>
      <c r="N811" s="19" t="s">
        <v>451</v>
      </c>
      <c r="O811" s="16" t="s">
        <v>52</v>
      </c>
      <c r="P811" s="16">
        <f>WEEKNUM(Causas[[#This Row],[resolucion_fecha]],16)</f>
        <v>6</v>
      </c>
      <c r="Q811" s="16" t="str">
        <f>TEXT(Causas[[#This Row],[resolucion_fecha]],"MMMM")</f>
        <v>febrero</v>
      </c>
      <c r="R811" s="16" t="str">
        <f t="shared" si="12"/>
        <v>T</v>
      </c>
      <c r="S811" s="16"/>
      <c r="T811" s="16" t="s">
        <v>53</v>
      </c>
      <c r="U811" s="16"/>
      <c r="V811" s="16"/>
      <c r="W811" s="16"/>
    </row>
    <row r="812" spans="1:23" hidden="1" x14ac:dyDescent="0.25">
      <c r="A812" s="96">
        <v>136668</v>
      </c>
      <c r="B812" s="96" t="s">
        <v>176</v>
      </c>
      <c r="C812" s="96" t="s">
        <v>43</v>
      </c>
      <c r="D812" s="96" t="s">
        <v>44</v>
      </c>
      <c r="E812" s="97">
        <v>43405</v>
      </c>
      <c r="F812" s="96" t="s">
        <v>45</v>
      </c>
      <c r="G812" s="96" t="s">
        <v>50</v>
      </c>
      <c r="H812" s="97">
        <v>44965</v>
      </c>
      <c r="I812" s="23">
        <v>0.78533564814814805</v>
      </c>
      <c r="J812" s="97">
        <v>44965</v>
      </c>
      <c r="K812" s="23">
        <v>0.78542824074074069</v>
      </c>
      <c r="L812" s="96">
        <v>8</v>
      </c>
      <c r="M812" s="98">
        <f>Causas[[#This Row],[parada_duracion]]/60</f>
        <v>0.13333333333333333</v>
      </c>
      <c r="N812" s="19" t="s">
        <v>47</v>
      </c>
      <c r="O812" s="19" t="s">
        <v>47</v>
      </c>
      <c r="P812" s="99">
        <f>WEEKNUM(Causas[[#This Row],[resolucion_fecha]],16)</f>
        <v>6</v>
      </c>
      <c r="Q812" s="99" t="str">
        <f>TEXT(Causas[[#This Row],[resolucion_fecha]],"MMMM")</f>
        <v>febrero</v>
      </c>
      <c r="R812" s="99" t="str">
        <f t="shared" si="12"/>
        <v>T</v>
      </c>
      <c r="S812" s="99"/>
      <c r="T812" s="19" t="s">
        <v>47</v>
      </c>
      <c r="U812" s="16"/>
      <c r="V812" s="99"/>
      <c r="W812" s="99"/>
    </row>
    <row r="813" spans="1:23" hidden="1" x14ac:dyDescent="0.25">
      <c r="A813" s="25">
        <v>136669</v>
      </c>
      <c r="B813" s="25" t="s">
        <v>176</v>
      </c>
      <c r="C813" s="25" t="s">
        <v>43</v>
      </c>
      <c r="D813" s="25" t="s">
        <v>164</v>
      </c>
      <c r="E813" s="24">
        <v>43405</v>
      </c>
      <c r="F813" s="25" t="s">
        <v>45</v>
      </c>
      <c r="G813" s="25" t="s">
        <v>50</v>
      </c>
      <c r="H813" s="24">
        <v>44965</v>
      </c>
      <c r="I813" s="101">
        <v>0.78555555555555545</v>
      </c>
      <c r="J813" s="24">
        <v>44965</v>
      </c>
      <c r="K813" s="101">
        <v>0.78953703703703704</v>
      </c>
      <c r="L813" s="25">
        <v>344</v>
      </c>
      <c r="M813" s="26">
        <f>Causas[[#This Row],[parada_duracion]]/60</f>
        <v>5.7333333333333334</v>
      </c>
      <c r="N813" s="19" t="s">
        <v>47</v>
      </c>
      <c r="O813" s="19" t="s">
        <v>47</v>
      </c>
      <c r="P813" s="16">
        <f>WEEKNUM(Causas[[#This Row],[resolucion_fecha]],16)</f>
        <v>6</v>
      </c>
      <c r="Q813" s="16" t="str">
        <f>TEXT(Causas[[#This Row],[resolucion_fecha]],"MMMM")</f>
        <v>febrero</v>
      </c>
      <c r="R813" s="16" t="str">
        <f t="shared" si="12"/>
        <v>T</v>
      </c>
      <c r="S813" s="16"/>
      <c r="T813" s="19" t="s">
        <v>47</v>
      </c>
      <c r="U813" s="100"/>
      <c r="V813" s="16"/>
      <c r="W813" s="16"/>
    </row>
    <row r="814" spans="1:23" hidden="1" x14ac:dyDescent="0.25">
      <c r="A814" s="25">
        <v>136675</v>
      </c>
      <c r="B814" s="25" t="s">
        <v>79</v>
      </c>
      <c r="C814" s="25" t="s">
        <v>43</v>
      </c>
      <c r="D814" s="25" t="s">
        <v>105</v>
      </c>
      <c r="E814" s="24">
        <v>43405</v>
      </c>
      <c r="F814" s="25" t="s">
        <v>45</v>
      </c>
      <c r="G814" s="25" t="s">
        <v>46</v>
      </c>
      <c r="H814" s="24">
        <v>44965</v>
      </c>
      <c r="I814" s="101">
        <v>0.83034722222222224</v>
      </c>
      <c r="J814" s="24">
        <v>44965</v>
      </c>
      <c r="K814" s="101">
        <v>0.83361111111111119</v>
      </c>
      <c r="L814" s="25">
        <v>282</v>
      </c>
      <c r="M814" s="26">
        <f>Causas[[#This Row],[parada_duracion]]/60</f>
        <v>4.7</v>
      </c>
      <c r="N814" s="19" t="s">
        <v>47</v>
      </c>
      <c r="O814" s="19" t="s">
        <v>47</v>
      </c>
      <c r="P814" s="16">
        <f>WEEKNUM(Causas[[#This Row],[resolucion_fecha]],16)</f>
        <v>6</v>
      </c>
      <c r="Q814" s="16" t="str">
        <f>TEXT(Causas[[#This Row],[resolucion_fecha]],"MMMM")</f>
        <v>febrero</v>
      </c>
      <c r="R814" s="16" t="str">
        <f t="shared" si="12"/>
        <v>T</v>
      </c>
      <c r="S814" s="16"/>
      <c r="T814" s="19" t="s">
        <v>47</v>
      </c>
      <c r="U814" s="16"/>
      <c r="V814" s="16"/>
      <c r="W814" s="16"/>
    </row>
    <row r="815" spans="1:23" hidden="1" x14ac:dyDescent="0.25">
      <c r="A815" s="96">
        <v>136677</v>
      </c>
      <c r="B815" s="96" t="s">
        <v>185</v>
      </c>
      <c r="C815" s="96" t="s">
        <v>43</v>
      </c>
      <c r="D815" s="96" t="s">
        <v>143</v>
      </c>
      <c r="E815" s="97">
        <v>43405</v>
      </c>
      <c r="F815" s="96" t="s">
        <v>45</v>
      </c>
      <c r="G815" s="96" t="s">
        <v>50</v>
      </c>
      <c r="H815" s="97">
        <v>44965</v>
      </c>
      <c r="I815" s="23">
        <v>0.84714120370370372</v>
      </c>
      <c r="J815" s="97">
        <v>44965</v>
      </c>
      <c r="K815" s="23">
        <v>0.84719907407407413</v>
      </c>
      <c r="L815" s="96">
        <v>5</v>
      </c>
      <c r="M815" s="98">
        <f>Causas[[#This Row],[parada_duracion]]/60</f>
        <v>8.3333333333333329E-2</v>
      </c>
      <c r="N815" s="19" t="s">
        <v>47</v>
      </c>
      <c r="O815" s="19" t="s">
        <v>47</v>
      </c>
      <c r="P815" s="99">
        <f>WEEKNUM(Causas[[#This Row],[resolucion_fecha]],16)</f>
        <v>6</v>
      </c>
      <c r="Q815" s="99" t="str">
        <f>TEXT(Causas[[#This Row],[resolucion_fecha]],"MMMM")</f>
        <v>febrero</v>
      </c>
      <c r="R815" s="99" t="str">
        <f t="shared" si="12"/>
        <v>T</v>
      </c>
      <c r="S815" s="99"/>
      <c r="T815" s="19" t="s">
        <v>47</v>
      </c>
      <c r="U815" s="16"/>
      <c r="V815" s="99"/>
      <c r="W815" s="99"/>
    </row>
    <row r="816" spans="1:23" hidden="1" x14ac:dyDescent="0.25">
      <c r="A816" s="96">
        <v>136678</v>
      </c>
      <c r="B816" s="96" t="s">
        <v>185</v>
      </c>
      <c r="C816" s="96" t="s">
        <v>43</v>
      </c>
      <c r="D816" s="96" t="s">
        <v>143</v>
      </c>
      <c r="E816" s="97">
        <v>43405</v>
      </c>
      <c r="F816" s="96" t="s">
        <v>45</v>
      </c>
      <c r="G816" s="96" t="s">
        <v>46</v>
      </c>
      <c r="H816" s="97">
        <v>44965</v>
      </c>
      <c r="I816" s="23">
        <v>0.84726851851851848</v>
      </c>
      <c r="J816" s="97">
        <v>44965</v>
      </c>
      <c r="K816" s="23">
        <v>0.85075231481481473</v>
      </c>
      <c r="L816" s="96">
        <v>301</v>
      </c>
      <c r="M816" s="98">
        <f>Causas[[#This Row],[parada_duracion]]/60</f>
        <v>5.0166666666666666</v>
      </c>
      <c r="N816" s="19" t="s">
        <v>47</v>
      </c>
      <c r="O816" s="19" t="s">
        <v>47</v>
      </c>
      <c r="P816" s="99">
        <f>WEEKNUM(Causas[[#This Row],[resolucion_fecha]],16)</f>
        <v>6</v>
      </c>
      <c r="Q816" s="99" t="str">
        <f>TEXT(Causas[[#This Row],[resolucion_fecha]],"MMMM")</f>
        <v>febrero</v>
      </c>
      <c r="R816" s="99" t="str">
        <f t="shared" si="12"/>
        <v>T</v>
      </c>
      <c r="S816" s="99"/>
      <c r="T816" s="19" t="s">
        <v>47</v>
      </c>
      <c r="U816" s="100"/>
      <c r="V816" s="99"/>
      <c r="W816" s="99"/>
    </row>
    <row r="817" spans="1:23" hidden="1" x14ac:dyDescent="0.25">
      <c r="A817" s="25">
        <v>136679</v>
      </c>
      <c r="B817" s="25" t="s">
        <v>54</v>
      </c>
      <c r="C817" s="25" t="s">
        <v>43</v>
      </c>
      <c r="D817" s="25" t="s">
        <v>55</v>
      </c>
      <c r="E817" s="24">
        <v>44120</v>
      </c>
      <c r="F817" s="25" t="s">
        <v>56</v>
      </c>
      <c r="G817" s="25" t="s">
        <v>50</v>
      </c>
      <c r="H817" s="24">
        <v>44965</v>
      </c>
      <c r="I817" s="101">
        <v>0.85603009259259266</v>
      </c>
      <c r="J817" s="24">
        <v>44965</v>
      </c>
      <c r="K817" s="101">
        <v>0.87429398148148152</v>
      </c>
      <c r="L817" s="25">
        <v>1578</v>
      </c>
      <c r="M817" s="26">
        <f>Causas[[#This Row],[parada_duracion]]/60</f>
        <v>26.3</v>
      </c>
      <c r="N817" s="19" t="s">
        <v>62</v>
      </c>
      <c r="O817" s="16" t="s">
        <v>52</v>
      </c>
      <c r="P817" s="16">
        <f>WEEKNUM(Causas[[#This Row],[resolucion_fecha]],16)</f>
        <v>6</v>
      </c>
      <c r="Q817" s="16" t="str">
        <f>TEXT(Causas[[#This Row],[resolucion_fecha]],"MMMM")</f>
        <v>febrero</v>
      </c>
      <c r="R817" s="16" t="str">
        <f t="shared" si="12"/>
        <v>T</v>
      </c>
      <c r="S817" s="16"/>
      <c r="T817" s="16" t="s">
        <v>53</v>
      </c>
      <c r="U817" s="100"/>
      <c r="V817" s="16"/>
      <c r="W817" s="16"/>
    </row>
    <row r="818" spans="1:23" ht="30" hidden="1" x14ac:dyDescent="0.25">
      <c r="A818" s="25">
        <v>136682</v>
      </c>
      <c r="B818" s="25" t="s">
        <v>79</v>
      </c>
      <c r="C818" s="25" t="s">
        <v>43</v>
      </c>
      <c r="D818" s="25" t="s">
        <v>68</v>
      </c>
      <c r="E818" s="24">
        <v>43405</v>
      </c>
      <c r="F818" s="25" t="s">
        <v>45</v>
      </c>
      <c r="G818" s="25" t="s">
        <v>46</v>
      </c>
      <c r="H818" s="24">
        <v>44965</v>
      </c>
      <c r="I818" s="101">
        <v>0.89026620370370368</v>
      </c>
      <c r="J818" s="24">
        <v>44965</v>
      </c>
      <c r="K818" s="101">
        <v>0.90339120370370374</v>
      </c>
      <c r="L818" s="25">
        <v>1134</v>
      </c>
      <c r="M818" s="26">
        <f>Causas[[#This Row],[parada_duracion]]/60</f>
        <v>18.899999999999999</v>
      </c>
      <c r="N818" s="19" t="s">
        <v>452</v>
      </c>
      <c r="O818" s="16" t="s">
        <v>52</v>
      </c>
      <c r="P818" s="16">
        <f>WEEKNUM(Causas[[#This Row],[resolucion_fecha]],16)</f>
        <v>6</v>
      </c>
      <c r="Q818" s="16" t="str">
        <f>TEXT(Causas[[#This Row],[resolucion_fecha]],"MMMM")</f>
        <v>febrero</v>
      </c>
      <c r="R818" s="16" t="str">
        <f t="shared" si="12"/>
        <v>T</v>
      </c>
      <c r="S818" s="16"/>
      <c r="T818" s="16" t="s">
        <v>53</v>
      </c>
      <c r="U818" s="16"/>
      <c r="V818" s="16"/>
      <c r="W818" s="16"/>
    </row>
    <row r="819" spans="1:23" hidden="1" x14ac:dyDescent="0.25">
      <c r="A819" s="25">
        <v>136684</v>
      </c>
      <c r="B819" s="25" t="s">
        <v>79</v>
      </c>
      <c r="C819" s="25" t="s">
        <v>43</v>
      </c>
      <c r="D819" s="25" t="s">
        <v>77</v>
      </c>
      <c r="E819" s="24">
        <v>43405</v>
      </c>
      <c r="F819" s="25" t="s">
        <v>45</v>
      </c>
      <c r="G819" s="25" t="s">
        <v>46</v>
      </c>
      <c r="H819" s="24">
        <v>44965</v>
      </c>
      <c r="I819" s="101">
        <v>0.96658564814814818</v>
      </c>
      <c r="J819" s="24">
        <v>44965</v>
      </c>
      <c r="K819" s="101">
        <v>0.97689814814814813</v>
      </c>
      <c r="L819" s="25">
        <v>891</v>
      </c>
      <c r="M819" s="26">
        <f>Causas[[#This Row],[parada_duracion]]/60</f>
        <v>14.85</v>
      </c>
      <c r="N819" s="19" t="s">
        <v>453</v>
      </c>
      <c r="O819" s="16" t="s">
        <v>52</v>
      </c>
      <c r="P819" s="16">
        <f>WEEKNUM(Causas[[#This Row],[resolucion_fecha]],16)</f>
        <v>6</v>
      </c>
      <c r="Q819" s="16" t="str">
        <f>TEXT(Causas[[#This Row],[resolucion_fecha]],"MMMM")</f>
        <v>febrero</v>
      </c>
      <c r="R819" s="16" t="str">
        <f t="shared" si="12"/>
        <v>N</v>
      </c>
      <c r="S819" s="16"/>
      <c r="T819" s="16" t="s">
        <v>53</v>
      </c>
      <c r="U819" s="16"/>
      <c r="V819" s="16"/>
      <c r="W819" s="16"/>
    </row>
    <row r="820" spans="1:23" hidden="1" x14ac:dyDescent="0.25">
      <c r="A820" s="25">
        <v>136690</v>
      </c>
      <c r="B820" s="25" t="s">
        <v>83</v>
      </c>
      <c r="C820" s="25" t="s">
        <v>43</v>
      </c>
      <c r="D820" s="25" t="s">
        <v>76</v>
      </c>
      <c r="E820" s="24">
        <v>43405</v>
      </c>
      <c r="F820" s="25" t="s">
        <v>45</v>
      </c>
      <c r="G820" s="25" t="s">
        <v>46</v>
      </c>
      <c r="H820" s="24">
        <v>44966</v>
      </c>
      <c r="I820" s="101">
        <v>0.26973379629629629</v>
      </c>
      <c r="J820" s="24">
        <v>44966</v>
      </c>
      <c r="K820" s="101">
        <v>0.27643518518518517</v>
      </c>
      <c r="L820" s="25">
        <v>579</v>
      </c>
      <c r="M820" s="26">
        <f>Causas[[#This Row],[parada_duracion]]/60</f>
        <v>9.65</v>
      </c>
      <c r="N820" s="19" t="s">
        <v>47</v>
      </c>
      <c r="O820" s="19" t="s">
        <v>47</v>
      </c>
      <c r="P820" s="16">
        <f>WEEKNUM(Causas[[#This Row],[resolucion_fecha]],16)</f>
        <v>6</v>
      </c>
      <c r="Q820" s="16" t="str">
        <f>TEXT(Causas[[#This Row],[resolucion_fecha]],"MMMM")</f>
        <v>febrero</v>
      </c>
      <c r="R820" s="16" t="str">
        <f t="shared" si="12"/>
        <v>M</v>
      </c>
      <c r="S820" s="16"/>
      <c r="T820" s="19" t="s">
        <v>47</v>
      </c>
      <c r="U820" s="16"/>
      <c r="V820" s="16"/>
      <c r="W820" s="16"/>
    </row>
    <row r="821" spans="1:23" hidden="1" x14ac:dyDescent="0.25">
      <c r="A821" s="25">
        <v>136692</v>
      </c>
      <c r="B821" s="25" t="s">
        <v>83</v>
      </c>
      <c r="C821" s="25" t="s">
        <v>43</v>
      </c>
      <c r="D821" s="25" t="s">
        <v>76</v>
      </c>
      <c r="E821" s="24">
        <v>43405</v>
      </c>
      <c r="F821" s="25" t="s">
        <v>45</v>
      </c>
      <c r="G821" s="25" t="s">
        <v>46</v>
      </c>
      <c r="H821" s="24">
        <v>44966</v>
      </c>
      <c r="I821" s="101">
        <v>0.27954861111111112</v>
      </c>
      <c r="J821" s="24">
        <v>44966</v>
      </c>
      <c r="K821" s="101">
        <v>0.2848148148148148</v>
      </c>
      <c r="L821" s="25">
        <v>455</v>
      </c>
      <c r="M821" s="26">
        <f>Causas[[#This Row],[parada_duracion]]/60</f>
        <v>7.583333333333333</v>
      </c>
      <c r="N821" s="19" t="s">
        <v>47</v>
      </c>
      <c r="O821" s="19" t="s">
        <v>47</v>
      </c>
      <c r="P821" s="16">
        <f>WEEKNUM(Causas[[#This Row],[resolucion_fecha]],16)</f>
        <v>6</v>
      </c>
      <c r="Q821" s="16" t="str">
        <f>TEXT(Causas[[#This Row],[resolucion_fecha]],"MMMM")</f>
        <v>febrero</v>
      </c>
      <c r="R821" s="16" t="str">
        <f t="shared" si="12"/>
        <v>M</v>
      </c>
      <c r="S821" s="16"/>
      <c r="T821" s="19" t="s">
        <v>47</v>
      </c>
      <c r="U821" s="16"/>
      <c r="V821" s="16"/>
      <c r="W821" s="16"/>
    </row>
    <row r="822" spans="1:23" hidden="1" x14ac:dyDescent="0.25">
      <c r="A822" s="96">
        <v>136697</v>
      </c>
      <c r="B822" s="96" t="s">
        <v>130</v>
      </c>
      <c r="C822" s="96" t="s">
        <v>43</v>
      </c>
      <c r="D822" s="96" t="s">
        <v>55</v>
      </c>
      <c r="E822" s="97">
        <v>43405</v>
      </c>
      <c r="F822" s="96" t="s">
        <v>45</v>
      </c>
      <c r="G822" s="96" t="s">
        <v>46</v>
      </c>
      <c r="H822" s="97">
        <v>44966</v>
      </c>
      <c r="I822" s="23">
        <v>0.31297453703703704</v>
      </c>
      <c r="J822" s="97">
        <v>44966</v>
      </c>
      <c r="K822" s="23">
        <v>0.32303240740740741</v>
      </c>
      <c r="L822" s="96">
        <v>869</v>
      </c>
      <c r="M822" s="98">
        <f>Causas[[#This Row],[parada_duracion]]/60</f>
        <v>14.483333333333333</v>
      </c>
      <c r="N822" s="18" t="s">
        <v>62</v>
      </c>
      <c r="O822" s="16" t="s">
        <v>52</v>
      </c>
      <c r="P822" s="99">
        <f>WEEKNUM(Causas[[#This Row],[resolucion_fecha]],16)</f>
        <v>6</v>
      </c>
      <c r="Q822" s="99" t="str">
        <f>TEXT(Causas[[#This Row],[resolucion_fecha]],"MMMM")</f>
        <v>febrero</v>
      </c>
      <c r="R822" s="99" t="str">
        <f t="shared" si="12"/>
        <v>M</v>
      </c>
      <c r="S822" s="99"/>
      <c r="T822" s="16" t="s">
        <v>53</v>
      </c>
      <c r="U822" s="16"/>
      <c r="V822" s="99"/>
      <c r="W822" s="99"/>
    </row>
    <row r="823" spans="1:23" x14ac:dyDescent="0.25">
      <c r="A823" s="25">
        <v>136698</v>
      </c>
      <c r="B823" s="25" t="s">
        <v>390</v>
      </c>
      <c r="C823" s="25" t="s">
        <v>43</v>
      </c>
      <c r="D823" s="25" t="s">
        <v>67</v>
      </c>
      <c r="E823" s="24">
        <v>43746</v>
      </c>
      <c r="F823" s="25" t="s">
        <v>56</v>
      </c>
      <c r="G823" s="25" t="s">
        <v>50</v>
      </c>
      <c r="H823" s="24">
        <v>44966</v>
      </c>
      <c r="I823" s="101">
        <v>0.32148148148148148</v>
      </c>
      <c r="J823" s="24">
        <v>44966</v>
      </c>
      <c r="K823" s="101">
        <v>0.35971064814814818</v>
      </c>
      <c r="L823" s="25">
        <v>3303</v>
      </c>
      <c r="M823" s="26">
        <f>Causas[[#This Row],[parada_duracion]]/60</f>
        <v>55.05</v>
      </c>
      <c r="N823" s="19" t="s">
        <v>454</v>
      </c>
      <c r="O823" s="16" t="s">
        <v>52</v>
      </c>
      <c r="P823" s="16">
        <f>WEEKNUM(Causas[[#This Row],[resolucion_fecha]],16)</f>
        <v>6</v>
      </c>
      <c r="Q823" s="16" t="str">
        <f>TEXT(Causas[[#This Row],[resolucion_fecha]],"MMMM")</f>
        <v>febrero</v>
      </c>
      <c r="R823" s="16" t="str">
        <f t="shared" si="12"/>
        <v>M</v>
      </c>
      <c r="S823" s="16"/>
      <c r="T823" s="16" t="s">
        <v>53</v>
      </c>
      <c r="U823" s="100"/>
      <c r="V823" s="16"/>
      <c r="W823" s="16"/>
    </row>
    <row r="824" spans="1:23" hidden="1" x14ac:dyDescent="0.25">
      <c r="A824" s="25">
        <v>136706</v>
      </c>
      <c r="B824" s="25" t="s">
        <v>111</v>
      </c>
      <c r="C824" s="25" t="s">
        <v>43</v>
      </c>
      <c r="D824" s="25" t="s">
        <v>55</v>
      </c>
      <c r="E824" s="24">
        <v>43405</v>
      </c>
      <c r="F824" s="25" t="s">
        <v>45</v>
      </c>
      <c r="G824" s="25" t="s">
        <v>50</v>
      </c>
      <c r="H824" s="24">
        <v>44966</v>
      </c>
      <c r="I824" s="101">
        <v>0.36254629629629626</v>
      </c>
      <c r="J824" s="24">
        <v>44966</v>
      </c>
      <c r="K824" s="101">
        <v>0.41085648148148146</v>
      </c>
      <c r="L824" s="25">
        <v>4174</v>
      </c>
      <c r="M824" s="26">
        <f>Causas[[#This Row],[parada_duracion]]/60</f>
        <v>69.566666666666663</v>
      </c>
      <c r="N824" s="19" t="s">
        <v>62</v>
      </c>
      <c r="O824" s="16" t="s">
        <v>52</v>
      </c>
      <c r="P824" s="16">
        <f>WEEKNUM(Causas[[#This Row],[resolucion_fecha]],16)</f>
        <v>6</v>
      </c>
      <c r="Q824" s="16" t="str">
        <f>TEXT(Causas[[#This Row],[resolucion_fecha]],"MMMM")</f>
        <v>febrero</v>
      </c>
      <c r="R824" s="16" t="str">
        <f t="shared" si="12"/>
        <v>M</v>
      </c>
      <c r="S824" s="16"/>
      <c r="T824" s="16" t="s">
        <v>53</v>
      </c>
      <c r="U824" s="16"/>
      <c r="V824" s="16"/>
      <c r="W824" s="16"/>
    </row>
    <row r="825" spans="1:23" hidden="1" x14ac:dyDescent="0.25">
      <c r="A825" s="96">
        <v>136710</v>
      </c>
      <c r="B825" s="96" t="s">
        <v>95</v>
      </c>
      <c r="C825" s="96" t="s">
        <v>43</v>
      </c>
      <c r="D825" s="96" t="s">
        <v>96</v>
      </c>
      <c r="E825" s="97">
        <v>43882</v>
      </c>
      <c r="F825" s="96" t="s">
        <v>56</v>
      </c>
      <c r="G825" s="96" t="s">
        <v>46</v>
      </c>
      <c r="H825" s="97">
        <v>44966</v>
      </c>
      <c r="I825" s="23">
        <v>0.40343749999999995</v>
      </c>
      <c r="J825" s="97">
        <v>44966</v>
      </c>
      <c r="K825" s="23">
        <v>0.41291666666666665</v>
      </c>
      <c r="L825" s="96">
        <v>819</v>
      </c>
      <c r="M825" s="98">
        <f>Causas[[#This Row],[parada_duracion]]/60</f>
        <v>13.65</v>
      </c>
      <c r="N825" s="18" t="s">
        <v>455</v>
      </c>
      <c r="O825" s="99" t="s">
        <v>52</v>
      </c>
      <c r="P825" s="99">
        <f>WEEKNUM(Causas[[#This Row],[resolucion_fecha]],16)</f>
        <v>6</v>
      </c>
      <c r="Q825" s="99" t="str">
        <f>TEXT(Causas[[#This Row],[resolucion_fecha]],"MMMM")</f>
        <v>febrero</v>
      </c>
      <c r="R825" s="99" t="str">
        <f t="shared" si="12"/>
        <v>M</v>
      </c>
      <c r="S825" s="99"/>
      <c r="T825" s="16" t="s">
        <v>53</v>
      </c>
      <c r="U825" s="16"/>
      <c r="V825" s="99"/>
      <c r="W825" s="99"/>
    </row>
    <row r="826" spans="1:23" hidden="1" x14ac:dyDescent="0.25">
      <c r="A826" s="96">
        <v>136711</v>
      </c>
      <c r="B826" s="96" t="s">
        <v>95</v>
      </c>
      <c r="C826" s="96" t="s">
        <v>43</v>
      </c>
      <c r="D826" s="96" t="s">
        <v>96</v>
      </c>
      <c r="E826" s="97">
        <v>43882</v>
      </c>
      <c r="F826" s="96" t="s">
        <v>56</v>
      </c>
      <c r="G826" s="96" t="s">
        <v>46</v>
      </c>
      <c r="H826" s="97">
        <v>44966</v>
      </c>
      <c r="I826" s="23">
        <v>0.41379629629629627</v>
      </c>
      <c r="J826" s="97">
        <v>44966</v>
      </c>
      <c r="K826" s="23">
        <v>0.4151157407407407</v>
      </c>
      <c r="L826" s="96">
        <v>114</v>
      </c>
      <c r="M826" s="98">
        <f>Causas[[#This Row],[parada_duracion]]/60</f>
        <v>1.9</v>
      </c>
      <c r="N826" s="19" t="s">
        <v>47</v>
      </c>
      <c r="O826" s="19" t="s">
        <v>47</v>
      </c>
      <c r="P826" s="99">
        <f>WEEKNUM(Causas[[#This Row],[resolucion_fecha]],16)</f>
        <v>6</v>
      </c>
      <c r="Q826" s="99" t="str">
        <f>TEXT(Causas[[#This Row],[resolucion_fecha]],"MMMM")</f>
        <v>febrero</v>
      </c>
      <c r="R826" s="99" t="str">
        <f t="shared" si="12"/>
        <v>M</v>
      </c>
      <c r="S826" s="99"/>
      <c r="T826" s="19" t="s">
        <v>47</v>
      </c>
      <c r="U826" s="100"/>
      <c r="V826" s="99"/>
      <c r="W826" s="99"/>
    </row>
    <row r="827" spans="1:23" hidden="1" x14ac:dyDescent="0.25">
      <c r="A827" s="96">
        <v>136712</v>
      </c>
      <c r="B827" s="96" t="s">
        <v>54</v>
      </c>
      <c r="C827" s="96" t="s">
        <v>43</v>
      </c>
      <c r="D827" s="96" t="s">
        <v>55</v>
      </c>
      <c r="E827" s="97">
        <v>44120</v>
      </c>
      <c r="F827" s="96" t="s">
        <v>56</v>
      </c>
      <c r="G827" s="96" t="s">
        <v>50</v>
      </c>
      <c r="H827" s="97">
        <v>44966</v>
      </c>
      <c r="I827" s="23">
        <v>0.41385416666666663</v>
      </c>
      <c r="J827" s="97">
        <v>44966</v>
      </c>
      <c r="K827" s="23">
        <v>0.42001157407407402</v>
      </c>
      <c r="L827" s="96">
        <v>532</v>
      </c>
      <c r="M827" s="98">
        <f>Causas[[#This Row],[parada_duracion]]/60</f>
        <v>8.8666666666666671</v>
      </c>
      <c r="N827" s="19" t="s">
        <v>47</v>
      </c>
      <c r="O827" s="19" t="s">
        <v>47</v>
      </c>
      <c r="P827" s="99">
        <f>WEEKNUM(Causas[[#This Row],[resolucion_fecha]],16)</f>
        <v>6</v>
      </c>
      <c r="Q827" s="99" t="str">
        <f>TEXT(Causas[[#This Row],[resolucion_fecha]],"MMMM")</f>
        <v>febrero</v>
      </c>
      <c r="R827" s="99" t="str">
        <f t="shared" si="12"/>
        <v>M</v>
      </c>
      <c r="S827" s="99"/>
      <c r="T827" s="19" t="s">
        <v>47</v>
      </c>
      <c r="U827" s="100"/>
      <c r="V827" s="99"/>
      <c r="W827" s="99"/>
    </row>
    <row r="828" spans="1:23" hidden="1" x14ac:dyDescent="0.25">
      <c r="A828" s="25">
        <v>136713</v>
      </c>
      <c r="B828" s="25" t="s">
        <v>95</v>
      </c>
      <c r="C828" s="25" t="s">
        <v>43</v>
      </c>
      <c r="D828" s="25" t="s">
        <v>96</v>
      </c>
      <c r="E828" s="24">
        <v>43882</v>
      </c>
      <c r="F828" s="25" t="s">
        <v>56</v>
      </c>
      <c r="G828" s="25" t="s">
        <v>46</v>
      </c>
      <c r="H828" s="24">
        <v>44966</v>
      </c>
      <c r="I828" s="101">
        <v>0.41531249999999997</v>
      </c>
      <c r="J828" s="24">
        <v>44966</v>
      </c>
      <c r="K828" s="101">
        <v>0.41736111111111113</v>
      </c>
      <c r="L828" s="25">
        <v>177</v>
      </c>
      <c r="M828" s="26">
        <f>Causas[[#This Row],[parada_duracion]]/60</f>
        <v>2.95</v>
      </c>
      <c r="N828" s="19" t="s">
        <v>47</v>
      </c>
      <c r="O828" s="19" t="s">
        <v>47</v>
      </c>
      <c r="P828" s="16">
        <f>WEEKNUM(Causas[[#This Row],[resolucion_fecha]],16)</f>
        <v>6</v>
      </c>
      <c r="Q828" s="16" t="str">
        <f>TEXT(Causas[[#This Row],[resolucion_fecha]],"MMMM")</f>
        <v>febrero</v>
      </c>
      <c r="R828" s="16" t="str">
        <f t="shared" si="12"/>
        <v>M</v>
      </c>
      <c r="S828" s="16"/>
      <c r="T828" s="19" t="s">
        <v>47</v>
      </c>
      <c r="U828" s="100"/>
      <c r="V828" s="16"/>
      <c r="W828" s="16"/>
    </row>
    <row r="829" spans="1:23" hidden="1" x14ac:dyDescent="0.25">
      <c r="A829" s="25">
        <v>136715</v>
      </c>
      <c r="B829" s="25" t="s">
        <v>95</v>
      </c>
      <c r="C829" s="25" t="s">
        <v>43</v>
      </c>
      <c r="D829" s="25" t="s">
        <v>96</v>
      </c>
      <c r="E829" s="24">
        <v>43882</v>
      </c>
      <c r="F829" s="25" t="s">
        <v>56</v>
      </c>
      <c r="G829" s="25" t="s">
        <v>46</v>
      </c>
      <c r="H829" s="24">
        <v>44966</v>
      </c>
      <c r="I829" s="101">
        <v>0.41743055555555553</v>
      </c>
      <c r="J829" s="24">
        <v>44966</v>
      </c>
      <c r="K829" s="101">
        <v>0.44491898148148151</v>
      </c>
      <c r="L829" s="25">
        <v>2375</v>
      </c>
      <c r="M829" s="26">
        <f>Causas[[#This Row],[parada_duracion]]/60</f>
        <v>39.583333333333336</v>
      </c>
      <c r="N829" s="19" t="s">
        <v>455</v>
      </c>
      <c r="O829" s="16" t="s">
        <v>52</v>
      </c>
      <c r="P829" s="16">
        <f>WEEKNUM(Causas[[#This Row],[resolucion_fecha]],16)</f>
        <v>6</v>
      </c>
      <c r="Q829" s="16" t="str">
        <f>TEXT(Causas[[#This Row],[resolucion_fecha]],"MMMM")</f>
        <v>febrero</v>
      </c>
      <c r="R829" s="16" t="str">
        <f t="shared" si="12"/>
        <v>M</v>
      </c>
      <c r="S829" s="16"/>
      <c r="T829" s="16" t="s">
        <v>53</v>
      </c>
      <c r="U829" s="16"/>
      <c r="V829" s="16"/>
      <c r="W829" s="16"/>
    </row>
    <row r="830" spans="1:23" hidden="1" x14ac:dyDescent="0.25">
      <c r="A830" s="25">
        <v>136719</v>
      </c>
      <c r="B830" s="25" t="s">
        <v>101</v>
      </c>
      <c r="C830" s="25" t="s">
        <v>43</v>
      </c>
      <c r="D830" s="25" t="s">
        <v>76</v>
      </c>
      <c r="E830" s="24">
        <v>43405</v>
      </c>
      <c r="F830" s="25" t="s">
        <v>45</v>
      </c>
      <c r="G830" s="25" t="s">
        <v>50</v>
      </c>
      <c r="H830" s="24">
        <v>44966</v>
      </c>
      <c r="I830" s="101">
        <v>0.45634259259259258</v>
      </c>
      <c r="J830" s="24">
        <v>44966</v>
      </c>
      <c r="K830" s="101">
        <v>0.49092592592592593</v>
      </c>
      <c r="L830" s="25">
        <v>2988</v>
      </c>
      <c r="M830" s="26">
        <f>Causas[[#This Row],[parada_duracion]]/60</f>
        <v>49.8</v>
      </c>
      <c r="N830" s="19" t="s">
        <v>456</v>
      </c>
      <c r="O830" s="16" t="s">
        <v>52</v>
      </c>
      <c r="P830" s="16">
        <f>WEEKNUM(Causas[[#This Row],[resolucion_fecha]],16)</f>
        <v>6</v>
      </c>
      <c r="Q830" s="16" t="str">
        <f>TEXT(Causas[[#This Row],[resolucion_fecha]],"MMMM")</f>
        <v>febrero</v>
      </c>
      <c r="R830" s="16" t="str">
        <f t="shared" si="12"/>
        <v>M</v>
      </c>
      <c r="S830" s="16"/>
      <c r="T830" s="16" t="s">
        <v>53</v>
      </c>
      <c r="U830" s="16"/>
      <c r="V830" s="16"/>
      <c r="W830" s="16"/>
    </row>
    <row r="831" spans="1:23" hidden="1" x14ac:dyDescent="0.25">
      <c r="A831" s="25">
        <v>136728</v>
      </c>
      <c r="B831" s="25" t="s">
        <v>42</v>
      </c>
      <c r="C831" s="25" t="s">
        <v>43</v>
      </c>
      <c r="D831" s="25" t="s">
        <v>82</v>
      </c>
      <c r="E831" s="24">
        <v>43405</v>
      </c>
      <c r="F831" s="25" t="s">
        <v>45</v>
      </c>
      <c r="G831" s="25" t="s">
        <v>46</v>
      </c>
      <c r="H831" s="24">
        <v>44966</v>
      </c>
      <c r="I831" s="101">
        <v>0.56104166666666666</v>
      </c>
      <c r="J831" s="24">
        <v>44966</v>
      </c>
      <c r="K831" s="101">
        <v>0.56699074074074074</v>
      </c>
      <c r="L831" s="25">
        <v>514</v>
      </c>
      <c r="M831" s="26">
        <f>Causas[[#This Row],[parada_duracion]]/60</f>
        <v>8.5666666666666664</v>
      </c>
      <c r="N831" s="19" t="s">
        <v>47</v>
      </c>
      <c r="O831" s="19" t="s">
        <v>47</v>
      </c>
      <c r="P831" s="16">
        <f>WEEKNUM(Causas[[#This Row],[resolucion_fecha]],16)</f>
        <v>6</v>
      </c>
      <c r="Q831" s="16" t="str">
        <f>TEXT(Causas[[#This Row],[resolucion_fecha]],"MMMM")</f>
        <v>febrero</v>
      </c>
      <c r="R831" s="16" t="str">
        <f t="shared" si="12"/>
        <v>M</v>
      </c>
      <c r="S831" s="16"/>
      <c r="T831" s="19" t="s">
        <v>47</v>
      </c>
      <c r="U831" s="16"/>
      <c r="V831" s="16"/>
      <c r="W831" s="16"/>
    </row>
    <row r="832" spans="1:23" hidden="1" x14ac:dyDescent="0.25">
      <c r="A832" s="25">
        <v>136735</v>
      </c>
      <c r="B832" s="25" t="s">
        <v>42</v>
      </c>
      <c r="C832" s="25" t="s">
        <v>43</v>
      </c>
      <c r="D832" s="25" t="s">
        <v>161</v>
      </c>
      <c r="E832" s="24">
        <v>43405</v>
      </c>
      <c r="F832" s="25" t="s">
        <v>45</v>
      </c>
      <c r="G832" s="25" t="s">
        <v>46</v>
      </c>
      <c r="H832" s="24">
        <v>44966</v>
      </c>
      <c r="I832" s="101">
        <v>0.64254629629629634</v>
      </c>
      <c r="J832" s="24">
        <v>44966</v>
      </c>
      <c r="K832" s="101">
        <v>0.71232638888888899</v>
      </c>
      <c r="L832" s="25">
        <v>6029</v>
      </c>
      <c r="M832" s="26">
        <f>Causas[[#This Row],[parada_duracion]]/60</f>
        <v>100.48333333333333</v>
      </c>
      <c r="N832" s="19" t="s">
        <v>49</v>
      </c>
      <c r="O832" s="19" t="s">
        <v>49</v>
      </c>
      <c r="P832" s="16">
        <f>WEEKNUM(Causas[[#This Row],[resolucion_fecha]],16)</f>
        <v>6</v>
      </c>
      <c r="Q832" s="16" t="str">
        <f>TEXT(Causas[[#This Row],[resolucion_fecha]],"MMMM")</f>
        <v>febrero</v>
      </c>
      <c r="R832" s="16" t="str">
        <f t="shared" si="12"/>
        <v>T</v>
      </c>
      <c r="S832" s="19" t="s">
        <v>49</v>
      </c>
      <c r="T832" s="19" t="s">
        <v>49</v>
      </c>
      <c r="U832" s="19" t="s">
        <v>49</v>
      </c>
      <c r="V832" s="19" t="s">
        <v>49</v>
      </c>
      <c r="W832" s="19" t="s">
        <v>49</v>
      </c>
    </row>
    <row r="833" spans="1:23" hidden="1" x14ac:dyDescent="0.25">
      <c r="A833" s="25">
        <v>136738</v>
      </c>
      <c r="B833" s="25" t="s">
        <v>101</v>
      </c>
      <c r="C833" s="25" t="s">
        <v>43</v>
      </c>
      <c r="D833" s="25" t="s">
        <v>82</v>
      </c>
      <c r="E833" s="24">
        <v>43405</v>
      </c>
      <c r="F833" s="25" t="s">
        <v>45</v>
      </c>
      <c r="G833" s="25" t="s">
        <v>50</v>
      </c>
      <c r="H833" s="24">
        <v>44966</v>
      </c>
      <c r="I833" s="101">
        <v>0.69150462962962955</v>
      </c>
      <c r="J833" s="24">
        <v>44966</v>
      </c>
      <c r="K833" s="101">
        <v>0.69153935185185189</v>
      </c>
      <c r="L833" s="25">
        <v>3</v>
      </c>
      <c r="M833" s="26">
        <f>Causas[[#This Row],[parada_duracion]]/60</f>
        <v>0.05</v>
      </c>
      <c r="N833" s="19" t="s">
        <v>47</v>
      </c>
      <c r="O833" s="19" t="s">
        <v>47</v>
      </c>
      <c r="P833" s="16">
        <f>WEEKNUM(Causas[[#This Row],[resolucion_fecha]],16)</f>
        <v>6</v>
      </c>
      <c r="Q833" s="16" t="str">
        <f>TEXT(Causas[[#This Row],[resolucion_fecha]],"MMMM")</f>
        <v>febrero</v>
      </c>
      <c r="R833" s="16" t="str">
        <f t="shared" si="12"/>
        <v>T</v>
      </c>
      <c r="S833" s="16"/>
      <c r="T833" s="19" t="s">
        <v>47</v>
      </c>
      <c r="U833" s="16"/>
      <c r="V833" s="16"/>
      <c r="W833" s="16"/>
    </row>
    <row r="834" spans="1:23" hidden="1" x14ac:dyDescent="0.25">
      <c r="A834" s="25">
        <v>136740</v>
      </c>
      <c r="B834" s="25" t="s">
        <v>95</v>
      </c>
      <c r="C834" s="25" t="s">
        <v>43</v>
      </c>
      <c r="D834" s="25" t="s">
        <v>80</v>
      </c>
      <c r="E834" s="24">
        <v>43405</v>
      </c>
      <c r="F834" s="25" t="s">
        <v>45</v>
      </c>
      <c r="G834" s="25" t="s">
        <v>46</v>
      </c>
      <c r="H834" s="24">
        <v>44966</v>
      </c>
      <c r="I834" s="101">
        <v>0.6947106481481482</v>
      </c>
      <c r="J834" s="24">
        <v>44966</v>
      </c>
      <c r="K834" s="101">
        <v>0.70310185185185192</v>
      </c>
      <c r="L834" s="25">
        <v>725</v>
      </c>
      <c r="M834" s="26">
        <f>Causas[[#This Row],[parada_duracion]]/60</f>
        <v>12.083333333333334</v>
      </c>
      <c r="N834" s="19" t="s">
        <v>457</v>
      </c>
      <c r="O834" s="16" t="s">
        <v>72</v>
      </c>
      <c r="P834" s="16">
        <f>WEEKNUM(Causas[[#This Row],[resolucion_fecha]],16)</f>
        <v>6</v>
      </c>
      <c r="Q834" s="16" t="str">
        <f>TEXT(Causas[[#This Row],[resolucion_fecha]],"MMMM")</f>
        <v>febrero</v>
      </c>
      <c r="R834" s="16" t="str">
        <f t="shared" ref="R834:R897" si="13">IF(I834&gt;TIME(22,0,0),"N",IF(I834&lt;TIME(6,0,0),"N",IF(I834&gt;TIME(14,0,0),"T",IF(I834&gt;=TIME(6,0,0),"M","-"))))</f>
        <v>T</v>
      </c>
      <c r="S834" s="16"/>
      <c r="T834" s="16" t="s">
        <v>73</v>
      </c>
      <c r="U834" s="16"/>
      <c r="V834" s="16"/>
      <c r="W834" s="16"/>
    </row>
    <row r="835" spans="1:23" hidden="1" x14ac:dyDescent="0.25">
      <c r="A835" s="96">
        <v>136747</v>
      </c>
      <c r="B835" s="96" t="s">
        <v>95</v>
      </c>
      <c r="C835" s="96" t="s">
        <v>43</v>
      </c>
      <c r="D835" s="96" t="s">
        <v>80</v>
      </c>
      <c r="E835" s="97">
        <v>43405</v>
      </c>
      <c r="F835" s="96" t="s">
        <v>45</v>
      </c>
      <c r="G835" s="96" t="s">
        <v>46</v>
      </c>
      <c r="H835" s="97">
        <v>44966</v>
      </c>
      <c r="I835" s="23">
        <v>0.72173611111111102</v>
      </c>
      <c r="J835" s="97">
        <v>44966</v>
      </c>
      <c r="K835" s="23">
        <v>0.74185185185185187</v>
      </c>
      <c r="L835" s="96">
        <v>1738</v>
      </c>
      <c r="M835" s="98">
        <f>Causas[[#This Row],[parada_duracion]]/60</f>
        <v>28.966666666666665</v>
      </c>
      <c r="N835" s="18" t="s">
        <v>457</v>
      </c>
      <c r="O835" s="99" t="s">
        <v>72</v>
      </c>
      <c r="P835" s="99">
        <f>WEEKNUM(Causas[[#This Row],[resolucion_fecha]],16)</f>
        <v>6</v>
      </c>
      <c r="Q835" s="99" t="str">
        <f>TEXT(Causas[[#This Row],[resolucion_fecha]],"MMMM")</f>
        <v>febrero</v>
      </c>
      <c r="R835" s="99" t="str">
        <f t="shared" si="13"/>
        <v>T</v>
      </c>
      <c r="S835" s="99"/>
      <c r="T835" s="16" t="s">
        <v>73</v>
      </c>
      <c r="U835" s="16"/>
      <c r="V835" s="99"/>
      <c r="W835" s="99"/>
    </row>
    <row r="836" spans="1:23" hidden="1" x14ac:dyDescent="0.25">
      <c r="A836" s="25">
        <v>136748</v>
      </c>
      <c r="B836" s="25" t="s">
        <v>42</v>
      </c>
      <c r="C836" s="25" t="s">
        <v>43</v>
      </c>
      <c r="D836" s="25" t="s">
        <v>161</v>
      </c>
      <c r="E836" s="24">
        <v>43405</v>
      </c>
      <c r="F836" s="25" t="s">
        <v>45</v>
      </c>
      <c r="G836" s="25" t="s">
        <v>46</v>
      </c>
      <c r="H836" s="24">
        <v>44966</v>
      </c>
      <c r="I836" s="101">
        <v>0.72862268518518514</v>
      </c>
      <c r="J836" s="24">
        <v>44966</v>
      </c>
      <c r="K836" s="101">
        <v>0.8002083333333333</v>
      </c>
      <c r="L836" s="25">
        <v>6185</v>
      </c>
      <c r="M836" s="26">
        <f>Causas[[#This Row],[parada_duracion]]/60</f>
        <v>103.08333333333333</v>
      </c>
      <c r="N836" s="19" t="s">
        <v>458</v>
      </c>
      <c r="O836" s="16" t="s">
        <v>52</v>
      </c>
      <c r="P836" s="16">
        <f>WEEKNUM(Causas[[#This Row],[resolucion_fecha]],16)</f>
        <v>6</v>
      </c>
      <c r="Q836" s="16" t="str">
        <f>TEXT(Causas[[#This Row],[resolucion_fecha]],"MMMM")</f>
        <v>febrero</v>
      </c>
      <c r="R836" s="16" t="str">
        <f t="shared" si="13"/>
        <v>T</v>
      </c>
      <c r="S836" s="16"/>
      <c r="T836" s="16" t="s">
        <v>53</v>
      </c>
      <c r="U836" s="100"/>
      <c r="V836" s="16"/>
      <c r="W836" s="16"/>
    </row>
    <row r="837" spans="1:23" hidden="1" x14ac:dyDescent="0.25">
      <c r="A837" s="25">
        <v>136752</v>
      </c>
      <c r="B837" s="25" t="s">
        <v>197</v>
      </c>
      <c r="C837" s="25" t="s">
        <v>43</v>
      </c>
      <c r="D837" s="25" t="s">
        <v>68</v>
      </c>
      <c r="E837" s="24">
        <v>43746</v>
      </c>
      <c r="F837" s="25" t="s">
        <v>56</v>
      </c>
      <c r="G837" s="25" t="s">
        <v>50</v>
      </c>
      <c r="H837" s="24">
        <v>44966</v>
      </c>
      <c r="I837" s="101">
        <v>0.75862268518518527</v>
      </c>
      <c r="J837" s="24">
        <v>44966</v>
      </c>
      <c r="K837" s="101">
        <v>0.77946759259259257</v>
      </c>
      <c r="L837" s="25">
        <v>1801</v>
      </c>
      <c r="M837" s="26">
        <f>Causas[[#This Row],[parada_duracion]]/60</f>
        <v>30.016666666666666</v>
      </c>
      <c r="N837" s="19" t="s">
        <v>49</v>
      </c>
      <c r="O837" s="19" t="s">
        <v>49</v>
      </c>
      <c r="P837" s="16">
        <f>WEEKNUM(Causas[[#This Row],[resolucion_fecha]],16)</f>
        <v>6</v>
      </c>
      <c r="Q837" s="16" t="str">
        <f>TEXT(Causas[[#This Row],[resolucion_fecha]],"MMMM")</f>
        <v>febrero</v>
      </c>
      <c r="R837" s="16" t="str">
        <f t="shared" si="13"/>
        <v>T</v>
      </c>
      <c r="S837" s="19" t="s">
        <v>49</v>
      </c>
      <c r="T837" s="19" t="s">
        <v>49</v>
      </c>
      <c r="U837" s="19" t="s">
        <v>49</v>
      </c>
      <c r="V837" s="19" t="s">
        <v>49</v>
      </c>
      <c r="W837" s="19" t="s">
        <v>49</v>
      </c>
    </row>
    <row r="838" spans="1:23" hidden="1" x14ac:dyDescent="0.25">
      <c r="A838" s="96">
        <v>136754</v>
      </c>
      <c r="B838" s="96" t="s">
        <v>95</v>
      </c>
      <c r="C838" s="96" t="s">
        <v>43</v>
      </c>
      <c r="D838" s="96" t="s">
        <v>80</v>
      </c>
      <c r="E838" s="97">
        <v>43405</v>
      </c>
      <c r="F838" s="96" t="s">
        <v>45</v>
      </c>
      <c r="G838" s="96" t="s">
        <v>46</v>
      </c>
      <c r="H838" s="97">
        <v>44966</v>
      </c>
      <c r="I838" s="23">
        <v>0.76846064814814818</v>
      </c>
      <c r="J838" s="97">
        <v>44966</v>
      </c>
      <c r="K838" s="23">
        <v>0.82199074074074074</v>
      </c>
      <c r="L838" s="96">
        <v>4625</v>
      </c>
      <c r="M838" s="98">
        <f>Causas[[#This Row],[parada_duracion]]/60</f>
        <v>77.083333333333329</v>
      </c>
      <c r="N838" s="18" t="s">
        <v>459</v>
      </c>
      <c r="O838" s="16" t="s">
        <v>52</v>
      </c>
      <c r="P838" s="99">
        <f>WEEKNUM(Causas[[#This Row],[resolucion_fecha]],16)</f>
        <v>6</v>
      </c>
      <c r="Q838" s="99" t="str">
        <f>TEXT(Causas[[#This Row],[resolucion_fecha]],"MMMM")</f>
        <v>febrero</v>
      </c>
      <c r="R838" s="99" t="str">
        <f t="shared" si="13"/>
        <v>T</v>
      </c>
      <c r="S838" s="99"/>
      <c r="T838" s="16" t="s">
        <v>53</v>
      </c>
      <c r="U838" s="16"/>
      <c r="V838" s="99"/>
      <c r="W838" s="99"/>
    </row>
    <row r="839" spans="1:23" hidden="1" x14ac:dyDescent="0.25">
      <c r="A839" s="25">
        <v>136755</v>
      </c>
      <c r="B839" s="25" t="s">
        <v>42</v>
      </c>
      <c r="C839" s="25" t="s">
        <v>43</v>
      </c>
      <c r="D839" s="25" t="s">
        <v>55</v>
      </c>
      <c r="E839" s="24">
        <v>43405</v>
      </c>
      <c r="F839" s="25" t="s">
        <v>45</v>
      </c>
      <c r="G839" s="25" t="s">
        <v>46</v>
      </c>
      <c r="H839" s="24">
        <v>44966</v>
      </c>
      <c r="I839" s="101">
        <v>0.77145833333333336</v>
      </c>
      <c r="J839" s="24">
        <v>44966</v>
      </c>
      <c r="K839" s="101">
        <v>0.8012731481481481</v>
      </c>
      <c r="L839" s="25">
        <v>2576</v>
      </c>
      <c r="M839" s="26">
        <f>Causas[[#This Row],[parada_duracion]]/60</f>
        <v>42.93333333333333</v>
      </c>
      <c r="N839" s="19" t="s">
        <v>62</v>
      </c>
      <c r="O839" s="16" t="s">
        <v>52</v>
      </c>
      <c r="P839" s="16">
        <f>WEEKNUM(Causas[[#This Row],[resolucion_fecha]],16)</f>
        <v>6</v>
      </c>
      <c r="Q839" s="16" t="str">
        <f>TEXT(Causas[[#This Row],[resolucion_fecha]],"MMMM")</f>
        <v>febrero</v>
      </c>
      <c r="R839" s="16" t="str">
        <f t="shared" si="13"/>
        <v>T</v>
      </c>
      <c r="S839" s="16"/>
      <c r="T839" s="16" t="s">
        <v>53</v>
      </c>
      <c r="U839" s="100"/>
      <c r="V839" s="16"/>
      <c r="W839" s="16"/>
    </row>
    <row r="840" spans="1:23" hidden="1" x14ac:dyDescent="0.25">
      <c r="A840" s="25">
        <v>136759</v>
      </c>
      <c r="B840" s="25" t="s">
        <v>42</v>
      </c>
      <c r="C840" s="25" t="s">
        <v>43</v>
      </c>
      <c r="D840" s="25" t="s">
        <v>44</v>
      </c>
      <c r="E840" s="24">
        <v>43405</v>
      </c>
      <c r="F840" s="25" t="s">
        <v>45</v>
      </c>
      <c r="G840" s="25" t="s">
        <v>46</v>
      </c>
      <c r="H840" s="24">
        <v>44966</v>
      </c>
      <c r="I840" s="101">
        <v>0.7928587962962963</v>
      </c>
      <c r="J840" s="24">
        <v>44966</v>
      </c>
      <c r="K840" s="101">
        <v>0.8002893518518519</v>
      </c>
      <c r="L840" s="25">
        <v>642</v>
      </c>
      <c r="M840" s="26">
        <f>Causas[[#This Row],[parada_duracion]]/60</f>
        <v>10.7</v>
      </c>
      <c r="N840" s="19" t="s">
        <v>460</v>
      </c>
      <c r="O840" s="16" t="s">
        <v>52</v>
      </c>
      <c r="P840" s="16">
        <f>WEEKNUM(Causas[[#This Row],[resolucion_fecha]],16)</f>
        <v>6</v>
      </c>
      <c r="Q840" s="16" t="str">
        <f>TEXT(Causas[[#This Row],[resolucion_fecha]],"MMMM")</f>
        <v>febrero</v>
      </c>
      <c r="R840" s="16" t="str">
        <f t="shared" si="13"/>
        <v>T</v>
      </c>
      <c r="S840" s="16"/>
      <c r="T840" s="16" t="s">
        <v>53</v>
      </c>
      <c r="U840" s="16"/>
      <c r="V840" s="16"/>
      <c r="W840" s="16"/>
    </row>
    <row r="841" spans="1:23" hidden="1" x14ac:dyDescent="0.25">
      <c r="A841" s="25">
        <v>136762</v>
      </c>
      <c r="B841" s="25" t="s">
        <v>74</v>
      </c>
      <c r="C841" s="25" t="s">
        <v>43</v>
      </c>
      <c r="D841" s="25" t="s">
        <v>68</v>
      </c>
      <c r="E841" s="24">
        <v>44258</v>
      </c>
      <c r="F841" s="25" t="s">
        <v>56</v>
      </c>
      <c r="G841" s="25" t="s">
        <v>46</v>
      </c>
      <c r="H841" s="24">
        <v>44966</v>
      </c>
      <c r="I841" s="101">
        <v>0.82158564814814816</v>
      </c>
      <c r="J841" s="24">
        <v>44966</v>
      </c>
      <c r="K841" s="101">
        <v>0.88020833333333337</v>
      </c>
      <c r="L841" s="25">
        <v>5065</v>
      </c>
      <c r="M841" s="26">
        <f>Causas[[#This Row],[parada_duracion]]/60</f>
        <v>84.416666666666671</v>
      </c>
      <c r="N841" s="19" t="s">
        <v>461</v>
      </c>
      <c r="O841" s="16" t="s">
        <v>52</v>
      </c>
      <c r="P841" s="16">
        <f>WEEKNUM(Causas[[#This Row],[resolucion_fecha]],16)</f>
        <v>6</v>
      </c>
      <c r="Q841" s="16" t="str">
        <f>TEXT(Causas[[#This Row],[resolucion_fecha]],"MMMM")</f>
        <v>febrero</v>
      </c>
      <c r="R841" s="16" t="str">
        <f t="shared" si="13"/>
        <v>T</v>
      </c>
      <c r="S841" s="16"/>
      <c r="T841" s="16" t="s">
        <v>53</v>
      </c>
      <c r="U841" s="16"/>
      <c r="V841" s="16"/>
      <c r="W841" s="16"/>
    </row>
    <row r="842" spans="1:23" hidden="1" x14ac:dyDescent="0.25">
      <c r="A842" s="25">
        <v>136764</v>
      </c>
      <c r="B842" s="25" t="s">
        <v>101</v>
      </c>
      <c r="C842" s="25" t="s">
        <v>43</v>
      </c>
      <c r="D842" s="25" t="s">
        <v>59</v>
      </c>
      <c r="E842" s="24">
        <v>44756</v>
      </c>
      <c r="F842" s="25" t="s">
        <v>140</v>
      </c>
      <c r="G842" s="25" t="s">
        <v>46</v>
      </c>
      <c r="H842" s="24">
        <v>44966</v>
      </c>
      <c r="I842" s="101">
        <v>0.83614583333333325</v>
      </c>
      <c r="J842" s="24">
        <v>44966</v>
      </c>
      <c r="K842" s="101">
        <v>0.85332175925925924</v>
      </c>
      <c r="L842" s="25">
        <v>1484</v>
      </c>
      <c r="M842" s="26">
        <f>Causas[[#This Row],[parada_duracion]]/60</f>
        <v>24.733333333333334</v>
      </c>
      <c r="N842" s="19" t="s">
        <v>462</v>
      </c>
      <c r="O842" s="16" t="s">
        <v>52</v>
      </c>
      <c r="P842" s="16">
        <f>WEEKNUM(Causas[[#This Row],[resolucion_fecha]],16)</f>
        <v>6</v>
      </c>
      <c r="Q842" s="16" t="str">
        <f>TEXT(Causas[[#This Row],[resolucion_fecha]],"MMMM")</f>
        <v>febrero</v>
      </c>
      <c r="R842" s="16" t="str">
        <f t="shared" si="13"/>
        <v>T</v>
      </c>
      <c r="S842" s="16"/>
      <c r="T842" s="16" t="s">
        <v>53</v>
      </c>
      <c r="U842" s="16"/>
      <c r="V842" s="16"/>
      <c r="W842" s="16"/>
    </row>
    <row r="843" spans="1:23" ht="30" hidden="1" x14ac:dyDescent="0.25">
      <c r="A843" s="25">
        <v>136768</v>
      </c>
      <c r="B843" s="25" t="s">
        <v>95</v>
      </c>
      <c r="C843" s="25" t="s">
        <v>43</v>
      </c>
      <c r="D843" s="25" t="s">
        <v>80</v>
      </c>
      <c r="E843" s="24">
        <v>43405</v>
      </c>
      <c r="F843" s="25" t="s">
        <v>45</v>
      </c>
      <c r="G843" s="25" t="s">
        <v>46</v>
      </c>
      <c r="H843" s="24">
        <v>44966</v>
      </c>
      <c r="I843" s="101">
        <v>0.8684722222222222</v>
      </c>
      <c r="J843" s="24">
        <v>44966</v>
      </c>
      <c r="K843" s="101">
        <v>0.89450231481481479</v>
      </c>
      <c r="L843" s="25">
        <v>2249</v>
      </c>
      <c r="M843" s="26">
        <f>Causas[[#This Row],[parada_duracion]]/60</f>
        <v>37.483333333333334</v>
      </c>
      <c r="N843" s="19" t="s">
        <v>463</v>
      </c>
      <c r="O843" s="16" t="s">
        <v>52</v>
      </c>
      <c r="P843" s="16">
        <f>WEEKNUM(Causas[[#This Row],[resolucion_fecha]],16)</f>
        <v>6</v>
      </c>
      <c r="Q843" s="16" t="str">
        <f>TEXT(Causas[[#This Row],[resolucion_fecha]],"MMMM")</f>
        <v>febrero</v>
      </c>
      <c r="R843" s="16" t="str">
        <f t="shared" si="13"/>
        <v>T</v>
      </c>
      <c r="S843" s="16"/>
      <c r="T843" s="16" t="s">
        <v>53</v>
      </c>
      <c r="U843" s="16"/>
      <c r="V843" s="16"/>
      <c r="W843" s="16"/>
    </row>
    <row r="844" spans="1:23" hidden="1" x14ac:dyDescent="0.25">
      <c r="A844" s="25">
        <v>136771</v>
      </c>
      <c r="B844" s="25" t="s">
        <v>54</v>
      </c>
      <c r="C844" s="25" t="s">
        <v>43</v>
      </c>
      <c r="D844" s="25" t="s">
        <v>55</v>
      </c>
      <c r="E844" s="24">
        <v>44120</v>
      </c>
      <c r="F844" s="25" t="s">
        <v>56</v>
      </c>
      <c r="G844" s="25" t="s">
        <v>50</v>
      </c>
      <c r="H844" s="24">
        <v>44967</v>
      </c>
      <c r="I844" s="101">
        <v>0.25127314814814816</v>
      </c>
      <c r="J844" s="24">
        <v>44967</v>
      </c>
      <c r="K844" s="101">
        <v>0.30873842592592593</v>
      </c>
      <c r="L844" s="25">
        <v>4965</v>
      </c>
      <c r="M844" s="26">
        <f>Causas[[#This Row],[parada_duracion]]/60</f>
        <v>82.75</v>
      </c>
      <c r="N844" s="19" t="s">
        <v>62</v>
      </c>
      <c r="O844" s="16" t="s">
        <v>52</v>
      </c>
      <c r="P844" s="16">
        <f>WEEKNUM(Causas[[#This Row],[resolucion_fecha]],16)</f>
        <v>6</v>
      </c>
      <c r="Q844" s="16" t="str">
        <f>TEXT(Causas[[#This Row],[resolucion_fecha]],"MMMM")</f>
        <v>febrero</v>
      </c>
      <c r="R844" s="16" t="str">
        <f t="shared" si="13"/>
        <v>M</v>
      </c>
      <c r="S844" s="16"/>
      <c r="T844" s="16" t="s">
        <v>53</v>
      </c>
      <c r="U844" s="16"/>
      <c r="V844" s="16"/>
      <c r="W844" s="16"/>
    </row>
    <row r="845" spans="1:23" hidden="1" x14ac:dyDescent="0.25">
      <c r="A845" s="25">
        <v>136777</v>
      </c>
      <c r="B845" s="25" t="s">
        <v>79</v>
      </c>
      <c r="C845" s="25" t="s">
        <v>43</v>
      </c>
      <c r="D845" s="25" t="s">
        <v>105</v>
      </c>
      <c r="E845" s="24">
        <v>43405</v>
      </c>
      <c r="F845" s="25" t="s">
        <v>45</v>
      </c>
      <c r="G845" s="25" t="s">
        <v>50</v>
      </c>
      <c r="H845" s="24">
        <v>44967</v>
      </c>
      <c r="I845" s="101">
        <v>0.27299768518518519</v>
      </c>
      <c r="J845" s="24">
        <v>44967</v>
      </c>
      <c r="K845" s="101">
        <v>0.29778935185185185</v>
      </c>
      <c r="L845" s="25">
        <v>2142</v>
      </c>
      <c r="M845" s="26">
        <f>Causas[[#This Row],[parada_duracion]]/60</f>
        <v>35.700000000000003</v>
      </c>
      <c r="N845" s="19" t="s">
        <v>464</v>
      </c>
      <c r="O845" s="16" t="s">
        <v>52</v>
      </c>
      <c r="P845" s="16">
        <f>WEEKNUM(Causas[[#This Row],[resolucion_fecha]],16)</f>
        <v>6</v>
      </c>
      <c r="Q845" s="16" t="str">
        <f>TEXT(Causas[[#This Row],[resolucion_fecha]],"MMMM")</f>
        <v>febrero</v>
      </c>
      <c r="R845" s="16" t="str">
        <f t="shared" si="13"/>
        <v>M</v>
      </c>
      <c r="S845" s="16"/>
      <c r="T845" s="16" t="s">
        <v>53</v>
      </c>
      <c r="U845" s="16"/>
      <c r="V845" s="16"/>
      <c r="W845" s="16"/>
    </row>
    <row r="846" spans="1:23" hidden="1" x14ac:dyDescent="0.25">
      <c r="A846" s="25">
        <v>136790</v>
      </c>
      <c r="B846" s="25" t="s">
        <v>75</v>
      </c>
      <c r="C846" s="25" t="s">
        <v>43</v>
      </c>
      <c r="D846" s="25" t="s">
        <v>76</v>
      </c>
      <c r="E846" s="24">
        <v>44104</v>
      </c>
      <c r="F846" s="25" t="s">
        <v>56</v>
      </c>
      <c r="G846" s="25" t="s">
        <v>46</v>
      </c>
      <c r="H846" s="24">
        <v>44967</v>
      </c>
      <c r="I846" s="101">
        <v>0.32378472222222221</v>
      </c>
      <c r="J846" s="24">
        <v>44967</v>
      </c>
      <c r="K846" s="101">
        <v>0.32543981481481482</v>
      </c>
      <c r="L846" s="25">
        <v>143</v>
      </c>
      <c r="M846" s="26">
        <f>Causas[[#This Row],[parada_duracion]]/60</f>
        <v>2.3833333333333333</v>
      </c>
      <c r="N846" s="19" t="s">
        <v>47</v>
      </c>
      <c r="O846" s="19" t="s">
        <v>47</v>
      </c>
      <c r="P846" s="16">
        <f>WEEKNUM(Causas[[#This Row],[resolucion_fecha]],16)</f>
        <v>6</v>
      </c>
      <c r="Q846" s="16" t="str">
        <f>TEXT(Causas[[#This Row],[resolucion_fecha]],"MMMM")</f>
        <v>febrero</v>
      </c>
      <c r="R846" s="16" t="str">
        <f t="shared" si="13"/>
        <v>M</v>
      </c>
      <c r="S846" s="16"/>
      <c r="T846" s="19" t="s">
        <v>47</v>
      </c>
      <c r="U846" s="16"/>
      <c r="V846" s="16"/>
      <c r="W846" s="16"/>
    </row>
    <row r="847" spans="1:23" hidden="1" x14ac:dyDescent="0.25">
      <c r="A847" s="25">
        <v>136797</v>
      </c>
      <c r="B847" s="25" t="s">
        <v>79</v>
      </c>
      <c r="C847" s="25" t="s">
        <v>43</v>
      </c>
      <c r="D847" s="25" t="s">
        <v>105</v>
      </c>
      <c r="E847" s="24">
        <v>43405</v>
      </c>
      <c r="F847" s="25" t="s">
        <v>45</v>
      </c>
      <c r="G847" s="25" t="s">
        <v>50</v>
      </c>
      <c r="H847" s="24">
        <v>44967</v>
      </c>
      <c r="I847" s="101">
        <v>0.35170138888888891</v>
      </c>
      <c r="J847" s="24">
        <v>44967</v>
      </c>
      <c r="K847" s="101">
        <v>0.35819444444444443</v>
      </c>
      <c r="L847" s="25">
        <v>561</v>
      </c>
      <c r="M847" s="26">
        <f>Causas[[#This Row],[parada_duracion]]/60</f>
        <v>9.35</v>
      </c>
      <c r="N847" s="19" t="s">
        <v>47</v>
      </c>
      <c r="O847" s="19" t="s">
        <v>47</v>
      </c>
      <c r="P847" s="16">
        <f>WEEKNUM(Causas[[#This Row],[resolucion_fecha]],16)</f>
        <v>6</v>
      </c>
      <c r="Q847" s="16" t="str">
        <f>TEXT(Causas[[#This Row],[resolucion_fecha]],"MMMM")</f>
        <v>febrero</v>
      </c>
      <c r="R847" s="16" t="str">
        <f t="shared" si="13"/>
        <v>M</v>
      </c>
      <c r="S847" s="16"/>
      <c r="T847" s="19" t="s">
        <v>47</v>
      </c>
      <c r="U847" s="16"/>
      <c r="V847" s="16"/>
      <c r="W847" s="16"/>
    </row>
    <row r="848" spans="1:23" hidden="1" x14ac:dyDescent="0.25">
      <c r="A848" s="25">
        <v>136805</v>
      </c>
      <c r="B848" s="25" t="s">
        <v>61</v>
      </c>
      <c r="C848" s="25" t="s">
        <v>43</v>
      </c>
      <c r="D848" s="25" t="s">
        <v>82</v>
      </c>
      <c r="E848" s="24">
        <v>43405</v>
      </c>
      <c r="F848" s="25" t="s">
        <v>45</v>
      </c>
      <c r="G848" s="25" t="s">
        <v>46</v>
      </c>
      <c r="H848" s="24">
        <v>44967</v>
      </c>
      <c r="I848" s="101">
        <v>0.39082175925925927</v>
      </c>
      <c r="J848" s="24">
        <v>44967</v>
      </c>
      <c r="K848" s="101">
        <v>0.3989699074074074</v>
      </c>
      <c r="L848" s="25">
        <v>704</v>
      </c>
      <c r="M848" s="26">
        <f>Causas[[#This Row],[parada_duracion]]/60</f>
        <v>11.733333333333333</v>
      </c>
      <c r="N848" s="19" t="s">
        <v>465</v>
      </c>
      <c r="O848" s="16" t="s">
        <v>52</v>
      </c>
      <c r="P848" s="16">
        <f>WEEKNUM(Causas[[#This Row],[resolucion_fecha]],16)</f>
        <v>6</v>
      </c>
      <c r="Q848" s="16" t="str">
        <f>TEXT(Causas[[#This Row],[resolucion_fecha]],"MMMM")</f>
        <v>febrero</v>
      </c>
      <c r="R848" s="16" t="str">
        <f t="shared" si="13"/>
        <v>M</v>
      </c>
      <c r="S848" s="16"/>
      <c r="T848" s="16" t="s">
        <v>53</v>
      </c>
      <c r="U848" s="16"/>
      <c r="V848" s="16"/>
      <c r="W848" s="16"/>
    </row>
    <row r="849" spans="1:23" hidden="1" x14ac:dyDescent="0.25">
      <c r="A849" s="25">
        <v>136807</v>
      </c>
      <c r="B849" s="25" t="s">
        <v>42</v>
      </c>
      <c r="C849" s="25" t="s">
        <v>43</v>
      </c>
      <c r="D849" s="25" t="s">
        <v>143</v>
      </c>
      <c r="E849" s="24">
        <v>43405</v>
      </c>
      <c r="F849" s="25" t="s">
        <v>45</v>
      </c>
      <c r="G849" s="25" t="s">
        <v>50</v>
      </c>
      <c r="H849" s="24">
        <v>44967</v>
      </c>
      <c r="I849" s="101">
        <v>0.39155092592592594</v>
      </c>
      <c r="J849" s="24">
        <v>44967</v>
      </c>
      <c r="K849" s="101">
        <v>0.41608796296296297</v>
      </c>
      <c r="L849" s="25">
        <v>2120</v>
      </c>
      <c r="M849" s="26">
        <f>Causas[[#This Row],[parada_duracion]]/60</f>
        <v>35.333333333333336</v>
      </c>
      <c r="N849" s="19" t="s">
        <v>466</v>
      </c>
      <c r="O849" s="16" t="s">
        <v>52</v>
      </c>
      <c r="P849" s="16">
        <f>WEEKNUM(Causas[[#This Row],[resolucion_fecha]],16)</f>
        <v>6</v>
      </c>
      <c r="Q849" s="16" t="str">
        <f>TEXT(Causas[[#This Row],[resolucion_fecha]],"MMMM")</f>
        <v>febrero</v>
      </c>
      <c r="R849" s="16" t="str">
        <f t="shared" si="13"/>
        <v>M</v>
      </c>
      <c r="S849" s="16"/>
      <c r="T849" s="16" t="s">
        <v>53</v>
      </c>
      <c r="U849" s="16"/>
      <c r="V849" s="16"/>
      <c r="W849" s="16"/>
    </row>
    <row r="850" spans="1:23" hidden="1" x14ac:dyDescent="0.25">
      <c r="A850" s="25">
        <v>136809</v>
      </c>
      <c r="B850" s="25" t="s">
        <v>42</v>
      </c>
      <c r="C850" s="25" t="s">
        <v>43</v>
      </c>
      <c r="D850" s="25" t="s">
        <v>164</v>
      </c>
      <c r="E850" s="24">
        <v>43405</v>
      </c>
      <c r="F850" s="25" t="s">
        <v>45</v>
      </c>
      <c r="G850" s="25" t="s">
        <v>50</v>
      </c>
      <c r="H850" s="24">
        <v>44967</v>
      </c>
      <c r="I850" s="101">
        <v>0.40001157407407412</v>
      </c>
      <c r="J850" s="24">
        <v>44967</v>
      </c>
      <c r="K850" s="101">
        <v>0.40817129629629628</v>
      </c>
      <c r="L850" s="25">
        <v>705</v>
      </c>
      <c r="M850" s="26">
        <f>Causas[[#This Row],[parada_duracion]]/60</f>
        <v>11.75</v>
      </c>
      <c r="N850" s="19" t="s">
        <v>467</v>
      </c>
      <c r="O850" s="16" t="s">
        <v>52</v>
      </c>
      <c r="P850" s="16">
        <f>WEEKNUM(Causas[[#This Row],[resolucion_fecha]],16)</f>
        <v>6</v>
      </c>
      <c r="Q850" s="16" t="str">
        <f>TEXT(Causas[[#This Row],[resolucion_fecha]],"MMMM")</f>
        <v>febrero</v>
      </c>
      <c r="R850" s="16" t="str">
        <f t="shared" si="13"/>
        <v>M</v>
      </c>
      <c r="S850" s="16"/>
      <c r="T850" s="16" t="s">
        <v>53</v>
      </c>
      <c r="U850" s="16"/>
      <c r="V850" s="16"/>
      <c r="W850" s="16"/>
    </row>
    <row r="851" spans="1:23" hidden="1" x14ac:dyDescent="0.25">
      <c r="A851" s="25">
        <v>136811</v>
      </c>
      <c r="B851" s="25" t="s">
        <v>111</v>
      </c>
      <c r="C851" s="25" t="s">
        <v>43</v>
      </c>
      <c r="D851" s="25" t="s">
        <v>82</v>
      </c>
      <c r="E851" s="24">
        <v>44756</v>
      </c>
      <c r="F851" s="25" t="s">
        <v>140</v>
      </c>
      <c r="G851" s="25" t="s">
        <v>50</v>
      </c>
      <c r="H851" s="24">
        <v>44967</v>
      </c>
      <c r="I851" s="101">
        <v>0.40831018518518519</v>
      </c>
      <c r="J851" s="24">
        <v>44967</v>
      </c>
      <c r="K851" s="101">
        <v>0.42652777777777778</v>
      </c>
      <c r="L851" s="25">
        <v>1574</v>
      </c>
      <c r="M851" s="26">
        <f>Causas[[#This Row],[parada_duracion]]/60</f>
        <v>26.233333333333334</v>
      </c>
      <c r="N851" s="19" t="s">
        <v>468</v>
      </c>
      <c r="O851" s="16" t="s">
        <v>52</v>
      </c>
      <c r="P851" s="16">
        <f>WEEKNUM(Causas[[#This Row],[resolucion_fecha]],16)</f>
        <v>6</v>
      </c>
      <c r="Q851" s="16" t="str">
        <f>TEXT(Causas[[#This Row],[resolucion_fecha]],"MMMM")</f>
        <v>febrero</v>
      </c>
      <c r="R851" s="16" t="str">
        <f t="shared" si="13"/>
        <v>M</v>
      </c>
      <c r="S851" s="16"/>
      <c r="T851" s="16" t="s">
        <v>53</v>
      </c>
      <c r="U851" s="16"/>
      <c r="V851" s="16"/>
      <c r="W851" s="16"/>
    </row>
    <row r="852" spans="1:23" hidden="1" x14ac:dyDescent="0.25">
      <c r="A852" s="25">
        <v>136819</v>
      </c>
      <c r="B852" s="25" t="s">
        <v>75</v>
      </c>
      <c r="C852" s="25" t="s">
        <v>43</v>
      </c>
      <c r="D852" s="25" t="s">
        <v>76</v>
      </c>
      <c r="E852" s="24">
        <v>44104</v>
      </c>
      <c r="F852" s="25" t="s">
        <v>56</v>
      </c>
      <c r="G852" s="25" t="s">
        <v>46</v>
      </c>
      <c r="H852" s="24">
        <v>44967</v>
      </c>
      <c r="I852" s="101">
        <v>0.45528935185185188</v>
      </c>
      <c r="J852" s="24">
        <v>44967</v>
      </c>
      <c r="K852" s="101">
        <v>0.48790509259259257</v>
      </c>
      <c r="L852" s="25">
        <v>2818</v>
      </c>
      <c r="M852" s="26">
        <f>Causas[[#This Row],[parada_duracion]]/60</f>
        <v>46.966666666666669</v>
      </c>
      <c r="N852" s="19" t="s">
        <v>49</v>
      </c>
      <c r="O852" s="19" t="s">
        <v>49</v>
      </c>
      <c r="P852" s="16">
        <f>WEEKNUM(Causas[[#This Row],[resolucion_fecha]],16)</f>
        <v>6</v>
      </c>
      <c r="Q852" s="16" t="str">
        <f>TEXT(Causas[[#This Row],[resolucion_fecha]],"MMMM")</f>
        <v>febrero</v>
      </c>
      <c r="R852" s="16" t="str">
        <f t="shared" si="13"/>
        <v>M</v>
      </c>
      <c r="S852" s="19" t="s">
        <v>49</v>
      </c>
      <c r="T852" s="19" t="s">
        <v>49</v>
      </c>
      <c r="U852" s="19" t="s">
        <v>49</v>
      </c>
      <c r="V852" s="19" t="s">
        <v>49</v>
      </c>
      <c r="W852" s="19" t="s">
        <v>49</v>
      </c>
    </row>
    <row r="853" spans="1:23" hidden="1" x14ac:dyDescent="0.25">
      <c r="A853" s="96">
        <v>136821</v>
      </c>
      <c r="B853" s="96" t="s">
        <v>54</v>
      </c>
      <c r="C853" s="96" t="s">
        <v>43</v>
      </c>
      <c r="D853" s="96" t="s">
        <v>55</v>
      </c>
      <c r="E853" s="97">
        <v>44120</v>
      </c>
      <c r="F853" s="96" t="s">
        <v>56</v>
      </c>
      <c r="G853" s="96" t="s">
        <v>50</v>
      </c>
      <c r="H853" s="97">
        <v>44967</v>
      </c>
      <c r="I853" s="23">
        <v>0.45788194444444441</v>
      </c>
      <c r="J853" s="97">
        <v>44967</v>
      </c>
      <c r="K853" s="23">
        <v>0.46530092592592592</v>
      </c>
      <c r="L853" s="96">
        <v>641</v>
      </c>
      <c r="M853" s="98">
        <f>Causas[[#This Row],[parada_duracion]]/60</f>
        <v>10.683333333333334</v>
      </c>
      <c r="N853" s="19" t="s">
        <v>62</v>
      </c>
      <c r="O853" s="16" t="s">
        <v>52</v>
      </c>
      <c r="P853" s="99">
        <f>WEEKNUM(Causas[[#This Row],[resolucion_fecha]],16)</f>
        <v>6</v>
      </c>
      <c r="Q853" s="99" t="str">
        <f>TEXT(Causas[[#This Row],[resolucion_fecha]],"MMMM")</f>
        <v>febrero</v>
      </c>
      <c r="R853" s="99" t="str">
        <f t="shared" si="13"/>
        <v>M</v>
      </c>
      <c r="S853" s="99"/>
      <c r="T853" s="16" t="s">
        <v>53</v>
      </c>
      <c r="U853" s="16"/>
      <c r="V853" s="99"/>
      <c r="W853" s="99"/>
    </row>
    <row r="854" spans="1:23" hidden="1" x14ac:dyDescent="0.25">
      <c r="A854" s="25">
        <v>136822</v>
      </c>
      <c r="B854" s="25" t="s">
        <v>58</v>
      </c>
      <c r="C854" s="25" t="s">
        <v>43</v>
      </c>
      <c r="D854" s="25" t="s">
        <v>324</v>
      </c>
      <c r="E854" s="24">
        <v>44475</v>
      </c>
      <c r="F854" s="25" t="s">
        <v>325</v>
      </c>
      <c r="G854" s="25" t="s">
        <v>46</v>
      </c>
      <c r="H854" s="24">
        <v>44967</v>
      </c>
      <c r="I854" s="101">
        <v>0.46356481481481482</v>
      </c>
      <c r="J854" s="24">
        <v>44967</v>
      </c>
      <c r="K854" s="101">
        <v>0.49052083333333335</v>
      </c>
      <c r="L854" s="25">
        <v>2329</v>
      </c>
      <c r="M854" s="26">
        <f>Causas[[#This Row],[parada_duracion]]/60</f>
        <v>38.81666666666667</v>
      </c>
      <c r="N854" s="19" t="s">
        <v>469</v>
      </c>
      <c r="O854" s="16" t="s">
        <v>72</v>
      </c>
      <c r="P854" s="16">
        <f>WEEKNUM(Causas[[#This Row],[resolucion_fecha]],16)</f>
        <v>6</v>
      </c>
      <c r="Q854" s="16" t="str">
        <f>TEXT(Causas[[#This Row],[resolucion_fecha]],"MMMM")</f>
        <v>febrero</v>
      </c>
      <c r="R854" s="16" t="str">
        <f t="shared" si="13"/>
        <v>M</v>
      </c>
      <c r="S854" s="16"/>
      <c r="T854" s="16" t="s">
        <v>73</v>
      </c>
      <c r="U854" s="100"/>
      <c r="V854" s="16"/>
      <c r="W854" s="16"/>
    </row>
    <row r="855" spans="1:23" hidden="1" x14ac:dyDescent="0.25">
      <c r="A855" s="25">
        <v>136828</v>
      </c>
      <c r="B855" s="25" t="s">
        <v>95</v>
      </c>
      <c r="C855" s="25" t="s">
        <v>43</v>
      </c>
      <c r="D855" s="25" t="s">
        <v>59</v>
      </c>
      <c r="E855" s="24">
        <v>44231</v>
      </c>
      <c r="F855" s="25" t="s">
        <v>60</v>
      </c>
      <c r="G855" s="25" t="s">
        <v>50</v>
      </c>
      <c r="H855" s="24">
        <v>44967</v>
      </c>
      <c r="I855" s="101">
        <v>0.47569444444444442</v>
      </c>
      <c r="J855" s="24">
        <v>44967</v>
      </c>
      <c r="K855" s="101">
        <v>0.51973379629629635</v>
      </c>
      <c r="L855" s="25">
        <v>3805</v>
      </c>
      <c r="M855" s="26">
        <f>Causas[[#This Row],[parada_duracion]]/60</f>
        <v>63.416666666666664</v>
      </c>
      <c r="N855" s="19" t="s">
        <v>470</v>
      </c>
      <c r="O855" s="16" t="s">
        <v>72</v>
      </c>
      <c r="P855" s="16">
        <f>WEEKNUM(Causas[[#This Row],[resolucion_fecha]],16)</f>
        <v>6</v>
      </c>
      <c r="Q855" s="16" t="str">
        <f>TEXT(Causas[[#This Row],[resolucion_fecha]],"MMMM")</f>
        <v>febrero</v>
      </c>
      <c r="R855" s="16" t="str">
        <f t="shared" si="13"/>
        <v>M</v>
      </c>
      <c r="S855" s="16"/>
      <c r="T855" s="16" t="s">
        <v>73</v>
      </c>
      <c r="U855" s="16"/>
      <c r="V855" s="16"/>
      <c r="W855" s="16"/>
    </row>
    <row r="856" spans="1:23" hidden="1" x14ac:dyDescent="0.25">
      <c r="A856" s="25">
        <v>136830</v>
      </c>
      <c r="B856" s="25" t="s">
        <v>61</v>
      </c>
      <c r="C856" s="25" t="s">
        <v>43</v>
      </c>
      <c r="D856" s="25" t="s">
        <v>82</v>
      </c>
      <c r="E856" s="24">
        <v>43405</v>
      </c>
      <c r="F856" s="25" t="s">
        <v>45</v>
      </c>
      <c r="G856" s="25" t="s">
        <v>46</v>
      </c>
      <c r="H856" s="24">
        <v>44967</v>
      </c>
      <c r="I856" s="101">
        <v>0.4856712962962963</v>
      </c>
      <c r="J856" s="24">
        <v>44967</v>
      </c>
      <c r="K856" s="101">
        <v>0.50521990740740741</v>
      </c>
      <c r="L856" s="25">
        <v>1689</v>
      </c>
      <c r="M856" s="26">
        <f>Causas[[#This Row],[parada_duracion]]/60</f>
        <v>28.15</v>
      </c>
      <c r="N856" s="19" t="s">
        <v>62</v>
      </c>
      <c r="O856" s="16" t="s">
        <v>52</v>
      </c>
      <c r="P856" s="16">
        <f>WEEKNUM(Causas[[#This Row],[resolucion_fecha]],16)</f>
        <v>6</v>
      </c>
      <c r="Q856" s="16" t="str">
        <f>TEXT(Causas[[#This Row],[resolucion_fecha]],"MMMM")</f>
        <v>febrero</v>
      </c>
      <c r="R856" s="16" t="str">
        <f t="shared" si="13"/>
        <v>M</v>
      </c>
      <c r="S856" s="16"/>
      <c r="T856" s="16" t="s">
        <v>53</v>
      </c>
      <c r="U856" s="16"/>
      <c r="V856" s="16"/>
      <c r="W856" s="16"/>
    </row>
    <row r="857" spans="1:23" hidden="1" x14ac:dyDescent="0.25">
      <c r="A857" s="25">
        <v>136835</v>
      </c>
      <c r="B857" s="25" t="s">
        <v>95</v>
      </c>
      <c r="C857" s="25" t="s">
        <v>43</v>
      </c>
      <c r="D857" s="25" t="s">
        <v>59</v>
      </c>
      <c r="E857" s="24">
        <v>44231</v>
      </c>
      <c r="F857" s="25" t="s">
        <v>60</v>
      </c>
      <c r="G857" s="25" t="s">
        <v>46</v>
      </c>
      <c r="H857" s="24">
        <v>44967</v>
      </c>
      <c r="I857" s="101">
        <v>0.52561342592592586</v>
      </c>
      <c r="J857" s="24">
        <v>44967</v>
      </c>
      <c r="K857" s="101">
        <v>0.55315972222222221</v>
      </c>
      <c r="L857" s="25">
        <v>2380</v>
      </c>
      <c r="M857" s="26">
        <f>Causas[[#This Row],[parada_duracion]]/60</f>
        <v>39.666666666666664</v>
      </c>
      <c r="N857" s="19" t="s">
        <v>471</v>
      </c>
      <c r="O857" s="16" t="s">
        <v>52</v>
      </c>
      <c r="P857" s="16">
        <f>WEEKNUM(Causas[[#This Row],[resolucion_fecha]],16)</f>
        <v>6</v>
      </c>
      <c r="Q857" s="16" t="str">
        <f>TEXT(Causas[[#This Row],[resolucion_fecha]],"MMMM")</f>
        <v>febrero</v>
      </c>
      <c r="R857" s="16" t="str">
        <f t="shared" si="13"/>
        <v>M</v>
      </c>
      <c r="S857" s="16"/>
      <c r="T857" s="16" t="s">
        <v>53</v>
      </c>
      <c r="U857" s="16"/>
      <c r="V857" s="16"/>
      <c r="W857" s="16"/>
    </row>
    <row r="858" spans="1:23" hidden="1" x14ac:dyDescent="0.25">
      <c r="A858" s="25">
        <v>136845</v>
      </c>
      <c r="B858" s="25" t="s">
        <v>95</v>
      </c>
      <c r="C858" s="25" t="s">
        <v>43</v>
      </c>
      <c r="D858" s="25" t="s">
        <v>59</v>
      </c>
      <c r="E858" s="24">
        <v>44231</v>
      </c>
      <c r="F858" s="25" t="s">
        <v>60</v>
      </c>
      <c r="G858" s="25" t="s">
        <v>46</v>
      </c>
      <c r="H858" s="24">
        <v>44967</v>
      </c>
      <c r="I858" s="101">
        <v>0.60446759259259253</v>
      </c>
      <c r="J858" s="24">
        <v>44967</v>
      </c>
      <c r="K858" s="101">
        <v>0.60971064814814813</v>
      </c>
      <c r="L858" s="25">
        <v>453</v>
      </c>
      <c r="M858" s="26">
        <f>Causas[[#This Row],[parada_duracion]]/60</f>
        <v>7.55</v>
      </c>
      <c r="N858" s="19" t="s">
        <v>47</v>
      </c>
      <c r="O858" s="19" t="s">
        <v>47</v>
      </c>
      <c r="P858" s="16">
        <f>WEEKNUM(Causas[[#This Row],[resolucion_fecha]],16)</f>
        <v>6</v>
      </c>
      <c r="Q858" s="16" t="str">
        <f>TEXT(Causas[[#This Row],[resolucion_fecha]],"MMMM")</f>
        <v>febrero</v>
      </c>
      <c r="R858" s="16" t="str">
        <f t="shared" si="13"/>
        <v>T</v>
      </c>
      <c r="S858" s="16"/>
      <c r="T858" s="19" t="s">
        <v>47</v>
      </c>
      <c r="U858" s="16"/>
      <c r="V858" s="16"/>
      <c r="W858" s="16"/>
    </row>
    <row r="859" spans="1:23" hidden="1" x14ac:dyDescent="0.25">
      <c r="A859" s="25">
        <v>136849</v>
      </c>
      <c r="B859" s="25" t="s">
        <v>95</v>
      </c>
      <c r="C859" s="25" t="s">
        <v>43</v>
      </c>
      <c r="D859" s="25" t="s">
        <v>59</v>
      </c>
      <c r="E859" s="24">
        <v>44231</v>
      </c>
      <c r="F859" s="25" t="s">
        <v>60</v>
      </c>
      <c r="G859" s="25" t="s">
        <v>46</v>
      </c>
      <c r="H859" s="24">
        <v>44967</v>
      </c>
      <c r="I859" s="101">
        <v>0.62369212962962961</v>
      </c>
      <c r="J859" s="24">
        <v>44967</v>
      </c>
      <c r="K859" s="101">
        <v>0.63216435185185182</v>
      </c>
      <c r="L859" s="25">
        <v>732</v>
      </c>
      <c r="M859" s="26">
        <f>Causas[[#This Row],[parada_duracion]]/60</f>
        <v>12.2</v>
      </c>
      <c r="N859" s="19" t="s">
        <v>471</v>
      </c>
      <c r="O859" s="16" t="s">
        <v>52</v>
      </c>
      <c r="P859" s="16">
        <f>WEEKNUM(Causas[[#This Row],[resolucion_fecha]],16)</f>
        <v>6</v>
      </c>
      <c r="Q859" s="16" t="str">
        <f>TEXT(Causas[[#This Row],[resolucion_fecha]],"MMMM")</f>
        <v>febrero</v>
      </c>
      <c r="R859" s="16" t="str">
        <f t="shared" si="13"/>
        <v>T</v>
      </c>
      <c r="S859" s="16"/>
      <c r="T859" s="16" t="s">
        <v>53</v>
      </c>
      <c r="U859" s="16"/>
      <c r="V859" s="16"/>
      <c r="W859" s="16"/>
    </row>
    <row r="860" spans="1:23" hidden="1" x14ac:dyDescent="0.25">
      <c r="A860" s="25">
        <v>136852</v>
      </c>
      <c r="B860" s="25" t="s">
        <v>95</v>
      </c>
      <c r="C860" s="25" t="s">
        <v>43</v>
      </c>
      <c r="D860" s="25" t="s">
        <v>59</v>
      </c>
      <c r="E860" s="24">
        <v>44231</v>
      </c>
      <c r="F860" s="25" t="s">
        <v>60</v>
      </c>
      <c r="G860" s="25" t="s">
        <v>46</v>
      </c>
      <c r="H860" s="24">
        <v>44967</v>
      </c>
      <c r="I860" s="101">
        <v>0.63851851851851849</v>
      </c>
      <c r="J860" s="24">
        <v>44967</v>
      </c>
      <c r="K860" s="101">
        <v>0.67538194444444455</v>
      </c>
      <c r="L860" s="25">
        <v>3185</v>
      </c>
      <c r="M860" s="26">
        <f>Causas[[#This Row],[parada_duracion]]/60</f>
        <v>53.083333333333336</v>
      </c>
      <c r="N860" s="19" t="s">
        <v>471</v>
      </c>
      <c r="O860" s="16" t="s">
        <v>52</v>
      </c>
      <c r="P860" s="16">
        <f>WEEKNUM(Causas[[#This Row],[resolucion_fecha]],16)</f>
        <v>6</v>
      </c>
      <c r="Q860" s="16" t="str">
        <f>TEXT(Causas[[#This Row],[resolucion_fecha]],"MMMM")</f>
        <v>febrero</v>
      </c>
      <c r="R860" s="16" t="str">
        <f t="shared" si="13"/>
        <v>T</v>
      </c>
      <c r="S860" s="16"/>
      <c r="T860" s="16" t="s">
        <v>53</v>
      </c>
      <c r="U860" s="16"/>
      <c r="V860" s="16"/>
      <c r="W860" s="16"/>
    </row>
    <row r="861" spans="1:23" hidden="1" x14ac:dyDescent="0.25">
      <c r="A861" s="96">
        <v>136854</v>
      </c>
      <c r="B861" s="96" t="s">
        <v>58</v>
      </c>
      <c r="C861" s="96" t="s">
        <v>43</v>
      </c>
      <c r="D861" s="96" t="s">
        <v>166</v>
      </c>
      <c r="E861" s="97">
        <v>43405</v>
      </c>
      <c r="F861" s="96" t="s">
        <v>45</v>
      </c>
      <c r="G861" s="96" t="s">
        <v>46</v>
      </c>
      <c r="H861" s="97">
        <v>44967</v>
      </c>
      <c r="I861" s="23">
        <v>0.64780092592592597</v>
      </c>
      <c r="J861" s="97">
        <v>44967</v>
      </c>
      <c r="K861" s="23">
        <v>0.65016203703703701</v>
      </c>
      <c r="L861" s="96">
        <v>204</v>
      </c>
      <c r="M861" s="98">
        <f>Causas[[#This Row],[parada_duracion]]/60</f>
        <v>3.4</v>
      </c>
      <c r="N861" s="19" t="s">
        <v>47</v>
      </c>
      <c r="O861" s="19" t="s">
        <v>47</v>
      </c>
      <c r="P861" s="99">
        <f>WEEKNUM(Causas[[#This Row],[resolucion_fecha]],16)</f>
        <v>6</v>
      </c>
      <c r="Q861" s="99" t="str">
        <f>TEXT(Causas[[#This Row],[resolucion_fecha]],"MMMM")</f>
        <v>febrero</v>
      </c>
      <c r="R861" s="99" t="str">
        <f t="shared" si="13"/>
        <v>T</v>
      </c>
      <c r="S861" s="99"/>
      <c r="T861" s="19" t="s">
        <v>47</v>
      </c>
      <c r="U861" s="16"/>
      <c r="V861" s="99"/>
      <c r="W861" s="99"/>
    </row>
    <row r="862" spans="1:23" hidden="1" x14ac:dyDescent="0.25">
      <c r="A862" s="25">
        <v>136855</v>
      </c>
      <c r="B862" s="25" t="s">
        <v>54</v>
      </c>
      <c r="C862" s="25" t="s">
        <v>43</v>
      </c>
      <c r="D862" s="25" t="s">
        <v>55</v>
      </c>
      <c r="E862" s="24">
        <v>44120</v>
      </c>
      <c r="F862" s="25" t="s">
        <v>56</v>
      </c>
      <c r="G862" s="25" t="s">
        <v>50</v>
      </c>
      <c r="H862" s="24">
        <v>44967</v>
      </c>
      <c r="I862" s="101">
        <v>0.65307870370370369</v>
      </c>
      <c r="J862" s="24">
        <v>44967</v>
      </c>
      <c r="K862" s="101">
        <v>0.65815972222222219</v>
      </c>
      <c r="L862" s="25">
        <v>439</v>
      </c>
      <c r="M862" s="26">
        <f>Causas[[#This Row],[parada_duracion]]/60</f>
        <v>7.3166666666666664</v>
      </c>
      <c r="N862" s="19" t="s">
        <v>47</v>
      </c>
      <c r="O862" s="19" t="s">
        <v>47</v>
      </c>
      <c r="P862" s="16">
        <f>WEEKNUM(Causas[[#This Row],[resolucion_fecha]],16)</f>
        <v>6</v>
      </c>
      <c r="Q862" s="16" t="str">
        <f>TEXT(Causas[[#This Row],[resolucion_fecha]],"MMMM")</f>
        <v>febrero</v>
      </c>
      <c r="R862" s="16" t="str">
        <f t="shared" si="13"/>
        <v>T</v>
      </c>
      <c r="S862" s="16"/>
      <c r="T862" s="19" t="s">
        <v>47</v>
      </c>
      <c r="U862" s="100"/>
      <c r="V862" s="16"/>
      <c r="W862" s="16"/>
    </row>
    <row r="863" spans="1:23" hidden="1" x14ac:dyDescent="0.25">
      <c r="A863" s="96">
        <v>136858</v>
      </c>
      <c r="B863" s="96" t="s">
        <v>42</v>
      </c>
      <c r="C863" s="96" t="s">
        <v>43</v>
      </c>
      <c r="D863" s="96" t="s">
        <v>77</v>
      </c>
      <c r="E863" s="97">
        <v>43405</v>
      </c>
      <c r="F863" s="96" t="s">
        <v>45</v>
      </c>
      <c r="G863" s="96" t="s">
        <v>46</v>
      </c>
      <c r="H863" s="97">
        <v>44967</v>
      </c>
      <c r="I863" s="23">
        <v>0.69915509259259256</v>
      </c>
      <c r="J863" s="97">
        <v>44967</v>
      </c>
      <c r="K863" s="23">
        <v>0.75732638888888892</v>
      </c>
      <c r="L863" s="96">
        <v>5026</v>
      </c>
      <c r="M863" s="98">
        <f>Causas[[#This Row],[parada_duracion]]/60</f>
        <v>83.766666666666666</v>
      </c>
      <c r="N863" s="18" t="s">
        <v>472</v>
      </c>
      <c r="O863" s="99" t="s">
        <v>52</v>
      </c>
      <c r="P863" s="99">
        <f>WEEKNUM(Causas[[#This Row],[resolucion_fecha]],16)</f>
        <v>6</v>
      </c>
      <c r="Q863" s="99" t="str">
        <f>TEXT(Causas[[#This Row],[resolucion_fecha]],"MMMM")</f>
        <v>febrero</v>
      </c>
      <c r="R863" s="99" t="str">
        <f t="shared" si="13"/>
        <v>T</v>
      </c>
      <c r="S863" s="99"/>
      <c r="T863" s="16" t="s">
        <v>53</v>
      </c>
      <c r="U863" s="16"/>
      <c r="V863" s="99"/>
      <c r="W863" s="99"/>
    </row>
    <row r="864" spans="1:23" hidden="1" x14ac:dyDescent="0.25">
      <c r="A864" s="25">
        <v>136859</v>
      </c>
      <c r="B864" s="25" t="s">
        <v>54</v>
      </c>
      <c r="C864" s="25" t="s">
        <v>43</v>
      </c>
      <c r="D864" s="25" t="s">
        <v>55</v>
      </c>
      <c r="E864" s="24">
        <v>44120</v>
      </c>
      <c r="F864" s="25" t="s">
        <v>56</v>
      </c>
      <c r="G864" s="25" t="s">
        <v>50</v>
      </c>
      <c r="H864" s="24">
        <v>44967</v>
      </c>
      <c r="I864" s="101">
        <v>0.70163194444444443</v>
      </c>
      <c r="J864" s="24">
        <v>44967</v>
      </c>
      <c r="K864" s="101">
        <v>0.71270833333333339</v>
      </c>
      <c r="L864" s="25">
        <v>957</v>
      </c>
      <c r="M864" s="26">
        <f>Causas[[#This Row],[parada_duracion]]/60</f>
        <v>15.95</v>
      </c>
      <c r="N864" s="19" t="s">
        <v>62</v>
      </c>
      <c r="O864" s="16" t="s">
        <v>52</v>
      </c>
      <c r="P864" s="16">
        <f>WEEKNUM(Causas[[#This Row],[resolucion_fecha]],16)</f>
        <v>6</v>
      </c>
      <c r="Q864" s="16" t="str">
        <f>TEXT(Causas[[#This Row],[resolucion_fecha]],"MMMM")</f>
        <v>febrero</v>
      </c>
      <c r="R864" s="16" t="str">
        <f t="shared" si="13"/>
        <v>T</v>
      </c>
      <c r="S864" s="16"/>
      <c r="T864" s="16" t="s">
        <v>53</v>
      </c>
      <c r="U864" s="100"/>
      <c r="V864" s="16"/>
      <c r="W864" s="16"/>
    </row>
    <row r="865" spans="1:23" hidden="1" x14ac:dyDescent="0.25">
      <c r="A865" s="25">
        <v>136862</v>
      </c>
      <c r="B865" s="25" t="s">
        <v>54</v>
      </c>
      <c r="C865" s="25" t="s">
        <v>43</v>
      </c>
      <c r="D865" s="25" t="s">
        <v>55</v>
      </c>
      <c r="E865" s="24">
        <v>44120</v>
      </c>
      <c r="F865" s="25" t="s">
        <v>56</v>
      </c>
      <c r="G865" s="25" t="s">
        <v>46</v>
      </c>
      <c r="H865" s="24">
        <v>44967</v>
      </c>
      <c r="I865" s="101">
        <v>0.75706018518518514</v>
      </c>
      <c r="J865" s="24">
        <v>44967</v>
      </c>
      <c r="K865" s="101">
        <v>0.77780092592592587</v>
      </c>
      <c r="L865" s="25">
        <v>1792</v>
      </c>
      <c r="M865" s="26">
        <f>Causas[[#This Row],[parada_duracion]]/60</f>
        <v>29.866666666666667</v>
      </c>
      <c r="N865" s="19" t="s">
        <v>62</v>
      </c>
      <c r="O865" s="16" t="s">
        <v>52</v>
      </c>
      <c r="P865" s="16">
        <f>WEEKNUM(Causas[[#This Row],[resolucion_fecha]],16)</f>
        <v>6</v>
      </c>
      <c r="Q865" s="16" t="str">
        <f>TEXT(Causas[[#This Row],[resolucion_fecha]],"MMMM")</f>
        <v>febrero</v>
      </c>
      <c r="R865" s="16" t="str">
        <f t="shared" si="13"/>
        <v>T</v>
      </c>
      <c r="S865" s="16"/>
      <c r="T865" s="16" t="s">
        <v>53</v>
      </c>
      <c r="U865" s="16"/>
      <c r="V865" s="16"/>
      <c r="W865" s="16"/>
    </row>
    <row r="866" spans="1:23" hidden="1" x14ac:dyDescent="0.25">
      <c r="A866" s="96">
        <v>136869</v>
      </c>
      <c r="B866" s="96" t="s">
        <v>54</v>
      </c>
      <c r="C866" s="96" t="s">
        <v>43</v>
      </c>
      <c r="D866" s="96" t="s">
        <v>55</v>
      </c>
      <c r="E866" s="97">
        <v>44120</v>
      </c>
      <c r="F866" s="96" t="s">
        <v>56</v>
      </c>
      <c r="G866" s="96" t="s">
        <v>46</v>
      </c>
      <c r="H866" s="97">
        <v>44967</v>
      </c>
      <c r="I866" s="23">
        <v>0.8262962962962962</v>
      </c>
      <c r="J866" s="97">
        <v>44968</v>
      </c>
      <c r="K866" s="23">
        <v>0.2364236111111111</v>
      </c>
      <c r="L866" s="96">
        <v>35435</v>
      </c>
      <c r="M866" s="98">
        <f>Causas[[#This Row],[parada_duracion]]/60</f>
        <v>590.58333333333337</v>
      </c>
      <c r="N866" s="19" t="s">
        <v>62</v>
      </c>
      <c r="O866" s="16" t="s">
        <v>52</v>
      </c>
      <c r="P866" s="99">
        <f>WEEKNUM(Causas[[#This Row],[resolucion_fecha]],16)</f>
        <v>7</v>
      </c>
      <c r="Q866" s="99" t="str">
        <f>TEXT(Causas[[#This Row],[resolucion_fecha]],"MMMM")</f>
        <v>febrero</v>
      </c>
      <c r="R866" s="99" t="str">
        <f t="shared" si="13"/>
        <v>T</v>
      </c>
      <c r="S866" s="99"/>
      <c r="T866" s="16" t="s">
        <v>53</v>
      </c>
      <c r="U866" s="16"/>
      <c r="V866" s="99"/>
      <c r="W866" s="99"/>
    </row>
    <row r="867" spans="1:23" hidden="1" x14ac:dyDescent="0.25">
      <c r="A867" s="96">
        <v>136870</v>
      </c>
      <c r="B867" s="96" t="s">
        <v>79</v>
      </c>
      <c r="C867" s="96" t="s">
        <v>43</v>
      </c>
      <c r="D867" s="96" t="s">
        <v>68</v>
      </c>
      <c r="E867" s="97">
        <v>43405</v>
      </c>
      <c r="F867" s="96" t="s">
        <v>45</v>
      </c>
      <c r="G867" s="96" t="s">
        <v>46</v>
      </c>
      <c r="H867" s="97">
        <v>44967</v>
      </c>
      <c r="I867" s="23">
        <v>0.84082175925925917</v>
      </c>
      <c r="J867" s="97">
        <v>44967</v>
      </c>
      <c r="K867" s="23">
        <v>0.85619212962962965</v>
      </c>
      <c r="L867" s="96">
        <v>1328</v>
      </c>
      <c r="M867" s="98">
        <f>Causas[[#This Row],[parada_duracion]]/60</f>
        <v>22.133333333333333</v>
      </c>
      <c r="N867" s="18" t="s">
        <v>473</v>
      </c>
      <c r="O867" s="99" t="s">
        <v>52</v>
      </c>
      <c r="P867" s="99">
        <f>WEEKNUM(Causas[[#This Row],[resolucion_fecha]],16)</f>
        <v>6</v>
      </c>
      <c r="Q867" s="99" t="str">
        <f>TEXT(Causas[[#This Row],[resolucion_fecha]],"MMMM")</f>
        <v>febrero</v>
      </c>
      <c r="R867" s="99" t="str">
        <f t="shared" si="13"/>
        <v>T</v>
      </c>
      <c r="S867" s="99"/>
      <c r="T867" s="16" t="s">
        <v>53</v>
      </c>
      <c r="U867" s="100"/>
      <c r="V867" s="99"/>
      <c r="W867" s="99"/>
    </row>
    <row r="868" spans="1:23" x14ac:dyDescent="0.25">
      <c r="A868" s="25">
        <v>136871</v>
      </c>
      <c r="B868" s="25" t="s">
        <v>79</v>
      </c>
      <c r="C868" s="25" t="s">
        <v>43</v>
      </c>
      <c r="D868" s="25" t="s">
        <v>67</v>
      </c>
      <c r="E868" s="24">
        <v>43405</v>
      </c>
      <c r="F868" s="25" t="s">
        <v>45</v>
      </c>
      <c r="G868" s="25" t="s">
        <v>46</v>
      </c>
      <c r="H868" s="24">
        <v>44967</v>
      </c>
      <c r="I868" s="101">
        <v>0.84365740740740736</v>
      </c>
      <c r="J868" s="24">
        <v>44967</v>
      </c>
      <c r="K868" s="101">
        <v>0.86837962962962967</v>
      </c>
      <c r="L868" s="25">
        <v>2136</v>
      </c>
      <c r="M868" s="26">
        <f>Causas[[#This Row],[parada_duracion]]/60</f>
        <v>35.6</v>
      </c>
      <c r="N868" s="19" t="s">
        <v>473</v>
      </c>
      <c r="O868" s="16" t="s">
        <v>52</v>
      </c>
      <c r="P868" s="16">
        <f>WEEKNUM(Causas[[#This Row],[resolucion_fecha]],16)</f>
        <v>6</v>
      </c>
      <c r="Q868" s="16" t="str">
        <f>TEXT(Causas[[#This Row],[resolucion_fecha]],"MMMM")</f>
        <v>febrero</v>
      </c>
      <c r="R868" s="16" t="str">
        <f t="shared" si="13"/>
        <v>T</v>
      </c>
      <c r="S868" s="16"/>
      <c r="T868" s="16" t="s">
        <v>53</v>
      </c>
      <c r="U868" s="100"/>
      <c r="V868" s="16"/>
      <c r="W868" s="16"/>
    </row>
    <row r="869" spans="1:23" hidden="1" x14ac:dyDescent="0.25">
      <c r="A869" s="25">
        <v>136899</v>
      </c>
      <c r="B869" s="25" t="s">
        <v>42</v>
      </c>
      <c r="C869" s="25" t="s">
        <v>43</v>
      </c>
      <c r="D869" s="25" t="s">
        <v>55</v>
      </c>
      <c r="E869" s="24">
        <v>43405</v>
      </c>
      <c r="F869" s="25" t="s">
        <v>45</v>
      </c>
      <c r="G869" s="25" t="s">
        <v>50</v>
      </c>
      <c r="H869" s="24">
        <v>44970</v>
      </c>
      <c r="I869" s="101">
        <v>0.13791666666666666</v>
      </c>
      <c r="J869" s="24">
        <v>44970</v>
      </c>
      <c r="K869" s="101">
        <v>0.25605324074074071</v>
      </c>
      <c r="L869" s="25">
        <v>10207</v>
      </c>
      <c r="M869" s="26">
        <f>Causas[[#This Row],[parada_duracion]]/60</f>
        <v>170.11666666666667</v>
      </c>
      <c r="N869" s="19" t="s">
        <v>474</v>
      </c>
      <c r="O869" s="16" t="s">
        <v>52</v>
      </c>
      <c r="P869" s="16">
        <f>WEEKNUM(Causas[[#This Row],[resolucion_fecha]],16)</f>
        <v>7</v>
      </c>
      <c r="Q869" s="16" t="str">
        <f>TEXT(Causas[[#This Row],[resolucion_fecha]],"MMMM")</f>
        <v>febrero</v>
      </c>
      <c r="R869" s="16" t="str">
        <f t="shared" si="13"/>
        <v>N</v>
      </c>
      <c r="S869" s="16"/>
      <c r="T869" s="16" t="s">
        <v>53</v>
      </c>
      <c r="U869" s="16"/>
      <c r="V869" s="16"/>
      <c r="W869" s="16"/>
    </row>
    <row r="870" spans="1:23" hidden="1" x14ac:dyDescent="0.25">
      <c r="A870" s="25">
        <v>136904</v>
      </c>
      <c r="B870" s="25" t="s">
        <v>42</v>
      </c>
      <c r="C870" s="25" t="s">
        <v>43</v>
      </c>
      <c r="D870" s="25" t="s">
        <v>55</v>
      </c>
      <c r="E870" s="24">
        <v>43405</v>
      </c>
      <c r="F870" s="25" t="s">
        <v>45</v>
      </c>
      <c r="G870" s="25" t="s">
        <v>50</v>
      </c>
      <c r="H870" s="24">
        <v>44970</v>
      </c>
      <c r="I870" s="101">
        <v>0.25615740740740739</v>
      </c>
      <c r="J870" s="24">
        <v>44970</v>
      </c>
      <c r="K870" s="101">
        <v>0.28100694444444446</v>
      </c>
      <c r="L870" s="25">
        <v>2147</v>
      </c>
      <c r="M870" s="26">
        <f>Causas[[#This Row],[parada_duracion]]/60</f>
        <v>35.783333333333331</v>
      </c>
      <c r="N870" s="19" t="s">
        <v>62</v>
      </c>
      <c r="O870" s="16" t="s">
        <v>52</v>
      </c>
      <c r="P870" s="16">
        <f>WEEKNUM(Causas[[#This Row],[resolucion_fecha]],16)</f>
        <v>7</v>
      </c>
      <c r="Q870" s="16" t="str">
        <f>TEXT(Causas[[#This Row],[resolucion_fecha]],"MMMM")</f>
        <v>febrero</v>
      </c>
      <c r="R870" s="16" t="str">
        <f t="shared" si="13"/>
        <v>M</v>
      </c>
      <c r="S870" s="16"/>
      <c r="T870" s="16" t="s">
        <v>53</v>
      </c>
      <c r="U870" s="16"/>
      <c r="V870" s="16"/>
      <c r="W870" s="16"/>
    </row>
    <row r="871" spans="1:23" ht="30" hidden="1" x14ac:dyDescent="0.25">
      <c r="A871" s="25">
        <v>136912</v>
      </c>
      <c r="B871" s="25" t="s">
        <v>54</v>
      </c>
      <c r="C871" s="25" t="s">
        <v>43</v>
      </c>
      <c r="D871" s="25" t="s">
        <v>55</v>
      </c>
      <c r="E871" s="24">
        <v>44120</v>
      </c>
      <c r="F871" s="25" t="s">
        <v>56</v>
      </c>
      <c r="G871" s="25" t="s">
        <v>50</v>
      </c>
      <c r="H871" s="24">
        <v>44970</v>
      </c>
      <c r="I871" s="101">
        <v>0.28106481481481482</v>
      </c>
      <c r="J871" s="24">
        <v>44970</v>
      </c>
      <c r="K871" s="101">
        <v>0.33302083333333332</v>
      </c>
      <c r="L871" s="25">
        <v>4489</v>
      </c>
      <c r="M871" s="26">
        <f>Causas[[#This Row],[parada_duracion]]/60</f>
        <v>74.816666666666663</v>
      </c>
      <c r="N871" s="19" t="s">
        <v>475</v>
      </c>
      <c r="O871" s="16" t="s">
        <v>52</v>
      </c>
      <c r="P871" s="16">
        <f>WEEKNUM(Causas[[#This Row],[resolucion_fecha]],16)</f>
        <v>7</v>
      </c>
      <c r="Q871" s="16" t="str">
        <f>TEXT(Causas[[#This Row],[resolucion_fecha]],"MMMM")</f>
        <v>febrero</v>
      </c>
      <c r="R871" s="16" t="str">
        <f t="shared" si="13"/>
        <v>M</v>
      </c>
      <c r="S871" s="16"/>
      <c r="T871" s="16" t="s">
        <v>53</v>
      </c>
      <c r="U871" s="16"/>
      <c r="V871" s="16"/>
      <c r="W871" s="16"/>
    </row>
    <row r="872" spans="1:23" hidden="1" x14ac:dyDescent="0.25">
      <c r="A872" s="25">
        <v>136918</v>
      </c>
      <c r="B872" s="25" t="s">
        <v>61</v>
      </c>
      <c r="C872" s="25" t="s">
        <v>43</v>
      </c>
      <c r="D872" s="25" t="s">
        <v>55</v>
      </c>
      <c r="E872" s="24">
        <v>43881</v>
      </c>
      <c r="F872" s="25" t="s">
        <v>56</v>
      </c>
      <c r="G872" s="25" t="s">
        <v>46</v>
      </c>
      <c r="H872" s="24">
        <v>44970</v>
      </c>
      <c r="I872" s="101">
        <v>0.3395023148148148</v>
      </c>
      <c r="J872" s="24">
        <v>44970</v>
      </c>
      <c r="K872" s="101">
        <v>0.34770833333333334</v>
      </c>
      <c r="L872" s="25">
        <v>709</v>
      </c>
      <c r="M872" s="26">
        <f>Causas[[#This Row],[parada_duracion]]/60</f>
        <v>11.816666666666666</v>
      </c>
      <c r="N872" s="19" t="s">
        <v>62</v>
      </c>
      <c r="O872" s="16" t="s">
        <v>52</v>
      </c>
      <c r="P872" s="16">
        <f>WEEKNUM(Causas[[#This Row],[resolucion_fecha]],16)</f>
        <v>7</v>
      </c>
      <c r="Q872" s="16" t="str">
        <f>TEXT(Causas[[#This Row],[resolucion_fecha]],"MMMM")</f>
        <v>febrero</v>
      </c>
      <c r="R872" s="16" t="str">
        <f t="shared" si="13"/>
        <v>M</v>
      </c>
      <c r="S872" s="16"/>
      <c r="T872" s="16" t="s">
        <v>53</v>
      </c>
      <c r="U872" s="16"/>
      <c r="V872" s="16"/>
      <c r="W872" s="16"/>
    </row>
    <row r="873" spans="1:23" hidden="1" x14ac:dyDescent="0.25">
      <c r="A873" s="25">
        <v>136921</v>
      </c>
      <c r="B873" s="25" t="s">
        <v>95</v>
      </c>
      <c r="C873" s="25" t="s">
        <v>43</v>
      </c>
      <c r="D873" s="25" t="s">
        <v>59</v>
      </c>
      <c r="E873" s="24">
        <v>44231</v>
      </c>
      <c r="F873" s="25" t="s">
        <v>60</v>
      </c>
      <c r="G873" s="25" t="s">
        <v>50</v>
      </c>
      <c r="H873" s="24">
        <v>44970</v>
      </c>
      <c r="I873" s="101">
        <v>0.35215277777777776</v>
      </c>
      <c r="J873" s="24">
        <v>44970</v>
      </c>
      <c r="K873" s="101">
        <v>0.38415509259259256</v>
      </c>
      <c r="L873" s="25">
        <v>2765</v>
      </c>
      <c r="M873" s="26">
        <f>Causas[[#This Row],[parada_duracion]]/60</f>
        <v>46.083333333333336</v>
      </c>
      <c r="N873" s="19" t="s">
        <v>476</v>
      </c>
      <c r="O873" s="16" t="s">
        <v>52</v>
      </c>
      <c r="P873" s="16">
        <f>WEEKNUM(Causas[[#This Row],[resolucion_fecha]],16)</f>
        <v>7</v>
      </c>
      <c r="Q873" s="16" t="str">
        <f>TEXT(Causas[[#This Row],[resolucion_fecha]],"MMMM")</f>
        <v>febrero</v>
      </c>
      <c r="R873" s="16" t="str">
        <f t="shared" si="13"/>
        <v>M</v>
      </c>
      <c r="S873" s="16"/>
      <c r="T873" s="16" t="s">
        <v>53</v>
      </c>
      <c r="U873" s="16"/>
      <c r="V873" s="16"/>
      <c r="W873" s="16"/>
    </row>
    <row r="874" spans="1:23" hidden="1" x14ac:dyDescent="0.25">
      <c r="A874" s="96">
        <v>136926</v>
      </c>
      <c r="B874" s="96" t="s">
        <v>95</v>
      </c>
      <c r="C874" s="96" t="s">
        <v>43</v>
      </c>
      <c r="D874" s="96" t="s">
        <v>59</v>
      </c>
      <c r="E874" s="97">
        <v>44231</v>
      </c>
      <c r="F874" s="96" t="s">
        <v>60</v>
      </c>
      <c r="G874" s="96" t="s">
        <v>50</v>
      </c>
      <c r="H874" s="97">
        <v>44970</v>
      </c>
      <c r="I874" s="23">
        <v>0.38423611111111117</v>
      </c>
      <c r="J874" s="97">
        <v>44970</v>
      </c>
      <c r="K874" s="23">
        <v>0.39194444444444443</v>
      </c>
      <c r="L874" s="96">
        <v>666</v>
      </c>
      <c r="M874" s="98">
        <f>Causas[[#This Row],[parada_duracion]]/60</f>
        <v>11.1</v>
      </c>
      <c r="N874" s="18" t="s">
        <v>476</v>
      </c>
      <c r="O874" s="99" t="s">
        <v>52</v>
      </c>
      <c r="P874" s="99">
        <f>WEEKNUM(Causas[[#This Row],[resolucion_fecha]],16)</f>
        <v>7</v>
      </c>
      <c r="Q874" s="99" t="str">
        <f>TEXT(Causas[[#This Row],[resolucion_fecha]],"MMMM")</f>
        <v>febrero</v>
      </c>
      <c r="R874" s="99" t="str">
        <f t="shared" si="13"/>
        <v>M</v>
      </c>
      <c r="S874" s="99"/>
      <c r="T874" s="16" t="s">
        <v>53</v>
      </c>
      <c r="U874" s="16"/>
      <c r="V874" s="99"/>
      <c r="W874" s="99"/>
    </row>
    <row r="875" spans="1:23" hidden="1" x14ac:dyDescent="0.25">
      <c r="A875" s="25">
        <v>136927</v>
      </c>
      <c r="B875" s="25" t="s">
        <v>61</v>
      </c>
      <c r="C875" s="25" t="s">
        <v>43</v>
      </c>
      <c r="D875" s="25" t="s">
        <v>105</v>
      </c>
      <c r="E875" s="24">
        <v>43405</v>
      </c>
      <c r="F875" s="25" t="s">
        <v>45</v>
      </c>
      <c r="G875" s="25" t="s">
        <v>50</v>
      </c>
      <c r="H875" s="24">
        <v>44970</v>
      </c>
      <c r="I875" s="101">
        <v>0.38475694444444447</v>
      </c>
      <c r="J875" s="24">
        <v>44970</v>
      </c>
      <c r="K875" s="101">
        <v>0.40556712962962965</v>
      </c>
      <c r="L875" s="25">
        <v>1798</v>
      </c>
      <c r="M875" s="26">
        <f>Causas[[#This Row],[parada_duracion]]/60</f>
        <v>29.966666666666665</v>
      </c>
      <c r="N875" s="19" t="s">
        <v>477</v>
      </c>
      <c r="O875" s="16" t="s">
        <v>52</v>
      </c>
      <c r="P875" s="16">
        <f>WEEKNUM(Causas[[#This Row],[resolucion_fecha]],16)</f>
        <v>7</v>
      </c>
      <c r="Q875" s="16" t="str">
        <f>TEXT(Causas[[#This Row],[resolucion_fecha]],"MMMM")</f>
        <v>febrero</v>
      </c>
      <c r="R875" s="16" t="str">
        <f t="shared" si="13"/>
        <v>M</v>
      </c>
      <c r="S875" s="16"/>
      <c r="T875" s="16" t="s">
        <v>53</v>
      </c>
      <c r="U875" s="100"/>
      <c r="V875" s="16"/>
      <c r="W875" s="16"/>
    </row>
    <row r="876" spans="1:23" x14ac:dyDescent="0.25">
      <c r="A876" s="25">
        <v>136931</v>
      </c>
      <c r="B876" s="25" t="s">
        <v>61</v>
      </c>
      <c r="C876" s="25" t="s">
        <v>43</v>
      </c>
      <c r="D876" s="25" t="s">
        <v>67</v>
      </c>
      <c r="E876" s="24">
        <v>43405</v>
      </c>
      <c r="F876" s="25" t="s">
        <v>45</v>
      </c>
      <c r="G876" s="25" t="s">
        <v>46</v>
      </c>
      <c r="H876" s="24">
        <v>44970</v>
      </c>
      <c r="I876" s="101">
        <v>0.40516203703703701</v>
      </c>
      <c r="J876" s="24">
        <v>44970</v>
      </c>
      <c r="K876" s="101">
        <v>0.41888888888888887</v>
      </c>
      <c r="L876" s="25">
        <v>1186</v>
      </c>
      <c r="M876" s="26">
        <f>Causas[[#This Row],[parada_duracion]]/60</f>
        <v>19.766666666666666</v>
      </c>
      <c r="N876" s="19" t="s">
        <v>478</v>
      </c>
      <c r="O876" s="16" t="s">
        <v>52</v>
      </c>
      <c r="P876" s="16">
        <f>WEEKNUM(Causas[[#This Row],[resolucion_fecha]],16)</f>
        <v>7</v>
      </c>
      <c r="Q876" s="16" t="str">
        <f>TEXT(Causas[[#This Row],[resolucion_fecha]],"MMMM")</f>
        <v>febrero</v>
      </c>
      <c r="R876" s="16" t="str">
        <f t="shared" si="13"/>
        <v>M</v>
      </c>
      <c r="S876" s="16"/>
      <c r="T876" s="16" t="s">
        <v>53</v>
      </c>
      <c r="U876" s="16"/>
      <c r="V876" s="16"/>
      <c r="W876" s="16"/>
    </row>
    <row r="877" spans="1:23" x14ac:dyDescent="0.25">
      <c r="A877" s="25">
        <v>136934</v>
      </c>
      <c r="B877" s="25" t="s">
        <v>42</v>
      </c>
      <c r="C877" s="25" t="s">
        <v>43</v>
      </c>
      <c r="D877" s="25" t="s">
        <v>67</v>
      </c>
      <c r="E877" s="24">
        <v>43405</v>
      </c>
      <c r="F877" s="25" t="s">
        <v>45</v>
      </c>
      <c r="G877" s="25" t="s">
        <v>50</v>
      </c>
      <c r="H877" s="24">
        <v>44970</v>
      </c>
      <c r="I877" s="101">
        <v>0.41901620370370374</v>
      </c>
      <c r="J877" s="24">
        <v>44970</v>
      </c>
      <c r="K877" s="101">
        <v>0.44034722222222222</v>
      </c>
      <c r="L877" s="25">
        <v>1843</v>
      </c>
      <c r="M877" s="26">
        <f>Causas[[#This Row],[parada_duracion]]/60</f>
        <v>30.716666666666665</v>
      </c>
      <c r="N877" s="19" t="s">
        <v>478</v>
      </c>
      <c r="O877" s="16" t="s">
        <v>52</v>
      </c>
      <c r="P877" s="16">
        <f>WEEKNUM(Causas[[#This Row],[resolucion_fecha]],16)</f>
        <v>7</v>
      </c>
      <c r="Q877" s="16" t="str">
        <f>TEXT(Causas[[#This Row],[resolucion_fecha]],"MMMM")</f>
        <v>febrero</v>
      </c>
      <c r="R877" s="16" t="str">
        <f t="shared" si="13"/>
        <v>M</v>
      </c>
      <c r="S877" s="16"/>
      <c r="T877" s="16" t="s">
        <v>53</v>
      </c>
      <c r="U877" s="16"/>
      <c r="V877" s="16"/>
      <c r="W877" s="16"/>
    </row>
    <row r="878" spans="1:23" hidden="1" x14ac:dyDescent="0.25">
      <c r="A878" s="25">
        <v>136952</v>
      </c>
      <c r="B878" s="25" t="s">
        <v>66</v>
      </c>
      <c r="C878" s="25" t="s">
        <v>43</v>
      </c>
      <c r="D878" s="25" t="s">
        <v>68</v>
      </c>
      <c r="E878" s="24">
        <v>43405</v>
      </c>
      <c r="F878" s="25" t="s">
        <v>45</v>
      </c>
      <c r="G878" s="25" t="s">
        <v>46</v>
      </c>
      <c r="H878" s="24">
        <v>44970</v>
      </c>
      <c r="I878" s="101">
        <v>0.61236111111111113</v>
      </c>
      <c r="J878" s="24">
        <v>44970</v>
      </c>
      <c r="K878" s="101">
        <v>0.61778935185185191</v>
      </c>
      <c r="L878" s="25">
        <v>469</v>
      </c>
      <c r="M878" s="26">
        <f>Causas[[#This Row],[parada_duracion]]/60</f>
        <v>7.8166666666666664</v>
      </c>
      <c r="N878" s="19" t="s">
        <v>47</v>
      </c>
      <c r="O878" s="19" t="s">
        <v>47</v>
      </c>
      <c r="P878" s="16">
        <f>WEEKNUM(Causas[[#This Row],[resolucion_fecha]],16)</f>
        <v>7</v>
      </c>
      <c r="Q878" s="16" t="str">
        <f>TEXT(Causas[[#This Row],[resolucion_fecha]],"MMMM")</f>
        <v>febrero</v>
      </c>
      <c r="R878" s="16" t="str">
        <f t="shared" si="13"/>
        <v>T</v>
      </c>
      <c r="S878" s="16"/>
      <c r="T878" s="19" t="s">
        <v>47</v>
      </c>
      <c r="U878" s="16"/>
      <c r="V878" s="16"/>
      <c r="W878" s="16"/>
    </row>
    <row r="879" spans="1:23" hidden="1" x14ac:dyDescent="0.25">
      <c r="A879" s="25">
        <v>136954</v>
      </c>
      <c r="B879" s="25" t="s">
        <v>111</v>
      </c>
      <c r="C879" s="25" t="s">
        <v>43</v>
      </c>
      <c r="D879" s="25" t="s">
        <v>55</v>
      </c>
      <c r="E879" s="24">
        <v>43405</v>
      </c>
      <c r="F879" s="25" t="s">
        <v>45</v>
      </c>
      <c r="G879" s="25" t="s">
        <v>50</v>
      </c>
      <c r="H879" s="24">
        <v>44970</v>
      </c>
      <c r="I879" s="101">
        <v>0.63851851851851849</v>
      </c>
      <c r="J879" s="24">
        <v>44970</v>
      </c>
      <c r="K879" s="101">
        <v>0.64549768518518513</v>
      </c>
      <c r="L879" s="25">
        <v>603</v>
      </c>
      <c r="M879" s="26">
        <f>Causas[[#This Row],[parada_duracion]]/60</f>
        <v>10.050000000000001</v>
      </c>
      <c r="N879" s="19" t="s">
        <v>62</v>
      </c>
      <c r="O879" s="16" t="s">
        <v>52</v>
      </c>
      <c r="P879" s="16">
        <f>WEEKNUM(Causas[[#This Row],[resolucion_fecha]],16)</f>
        <v>7</v>
      </c>
      <c r="Q879" s="16" t="str">
        <f>TEXT(Causas[[#This Row],[resolucion_fecha]],"MMMM")</f>
        <v>febrero</v>
      </c>
      <c r="R879" s="16" t="str">
        <f t="shared" si="13"/>
        <v>T</v>
      </c>
      <c r="S879" s="16"/>
      <c r="T879" s="16" t="s">
        <v>53</v>
      </c>
      <c r="U879" s="16"/>
      <c r="V879" s="16"/>
      <c r="W879" s="16"/>
    </row>
    <row r="880" spans="1:23" hidden="1" x14ac:dyDescent="0.25">
      <c r="A880" s="96">
        <v>136960</v>
      </c>
      <c r="B880" s="96" t="s">
        <v>117</v>
      </c>
      <c r="C880" s="96" t="s">
        <v>43</v>
      </c>
      <c r="D880" s="96" t="s">
        <v>166</v>
      </c>
      <c r="E880" s="97">
        <v>43405</v>
      </c>
      <c r="F880" s="96" t="s">
        <v>45</v>
      </c>
      <c r="G880" s="96" t="s">
        <v>46</v>
      </c>
      <c r="H880" s="97">
        <v>44970</v>
      </c>
      <c r="I880" s="23">
        <v>0.69807870370370362</v>
      </c>
      <c r="J880" s="97">
        <v>44970</v>
      </c>
      <c r="K880" s="23">
        <v>0.70832175925925922</v>
      </c>
      <c r="L880" s="96">
        <v>885</v>
      </c>
      <c r="M880" s="98">
        <f>Causas[[#This Row],[parada_duracion]]/60</f>
        <v>14.75</v>
      </c>
      <c r="N880" s="18" t="s">
        <v>49</v>
      </c>
      <c r="O880" s="18" t="s">
        <v>49</v>
      </c>
      <c r="P880" s="99">
        <f>WEEKNUM(Causas[[#This Row],[resolucion_fecha]],16)</f>
        <v>7</v>
      </c>
      <c r="Q880" s="99" t="str">
        <f>TEXT(Causas[[#This Row],[resolucion_fecha]],"MMMM")</f>
        <v>febrero</v>
      </c>
      <c r="R880" s="99" t="str">
        <f t="shared" si="13"/>
        <v>T</v>
      </c>
      <c r="S880" s="18" t="s">
        <v>49</v>
      </c>
      <c r="T880" s="18" t="s">
        <v>49</v>
      </c>
      <c r="U880" s="18" t="s">
        <v>49</v>
      </c>
      <c r="V880" s="18" t="s">
        <v>49</v>
      </c>
      <c r="W880" s="18" t="s">
        <v>49</v>
      </c>
    </row>
    <row r="881" spans="1:23" hidden="1" x14ac:dyDescent="0.25">
      <c r="A881" s="25">
        <v>136961</v>
      </c>
      <c r="B881" s="25" t="s">
        <v>42</v>
      </c>
      <c r="C881" s="25" t="s">
        <v>43</v>
      </c>
      <c r="D881" s="25" t="s">
        <v>77</v>
      </c>
      <c r="E881" s="24">
        <v>43405</v>
      </c>
      <c r="F881" s="25" t="s">
        <v>45</v>
      </c>
      <c r="G881" s="25" t="s">
        <v>46</v>
      </c>
      <c r="H881" s="24">
        <v>44970</v>
      </c>
      <c r="I881" s="101">
        <v>0.70642361111111107</v>
      </c>
      <c r="J881" s="24">
        <v>44970</v>
      </c>
      <c r="K881" s="101">
        <v>0.84755787037037045</v>
      </c>
      <c r="L881" s="25">
        <v>12194</v>
      </c>
      <c r="M881" s="26">
        <f>Causas[[#This Row],[parada_duracion]]/60</f>
        <v>203.23333333333332</v>
      </c>
      <c r="N881" s="18" t="s">
        <v>49</v>
      </c>
      <c r="O881" s="18" t="s">
        <v>49</v>
      </c>
      <c r="P881" s="16">
        <f>WEEKNUM(Causas[[#This Row],[resolucion_fecha]],16)</f>
        <v>7</v>
      </c>
      <c r="Q881" s="16" t="str">
        <f>TEXT(Causas[[#This Row],[resolucion_fecha]],"MMMM")</f>
        <v>febrero</v>
      </c>
      <c r="R881" s="16" t="str">
        <f t="shared" si="13"/>
        <v>T</v>
      </c>
      <c r="S881" s="18" t="s">
        <v>49</v>
      </c>
      <c r="T881" s="18" t="s">
        <v>49</v>
      </c>
      <c r="U881" s="18" t="s">
        <v>49</v>
      </c>
      <c r="V881" s="18" t="s">
        <v>49</v>
      </c>
      <c r="W881" s="18" t="s">
        <v>49</v>
      </c>
    </row>
    <row r="882" spans="1:23" x14ac:dyDescent="0.25">
      <c r="A882" s="25">
        <v>136963</v>
      </c>
      <c r="B882" s="25" t="s">
        <v>42</v>
      </c>
      <c r="C882" s="25" t="s">
        <v>43</v>
      </c>
      <c r="D882" s="25" t="s">
        <v>67</v>
      </c>
      <c r="E882" s="24">
        <v>43405</v>
      </c>
      <c r="F882" s="25" t="s">
        <v>45</v>
      </c>
      <c r="G882" s="25" t="s">
        <v>46</v>
      </c>
      <c r="H882" s="24">
        <v>44970</v>
      </c>
      <c r="I882" s="101">
        <v>0.73832175925925936</v>
      </c>
      <c r="J882" s="24">
        <v>44970</v>
      </c>
      <c r="K882" s="101">
        <v>0.81631944444444438</v>
      </c>
      <c r="L882" s="25">
        <v>6739</v>
      </c>
      <c r="M882" s="26">
        <f>Causas[[#This Row],[parada_duracion]]/60</f>
        <v>112.31666666666666</v>
      </c>
      <c r="N882" s="18" t="s">
        <v>49</v>
      </c>
      <c r="O882" s="18" t="s">
        <v>49</v>
      </c>
      <c r="P882" s="16">
        <f>WEEKNUM(Causas[[#This Row],[resolucion_fecha]],16)</f>
        <v>7</v>
      </c>
      <c r="Q882" s="16" t="str">
        <f>TEXT(Causas[[#This Row],[resolucion_fecha]],"MMMM")</f>
        <v>febrero</v>
      </c>
      <c r="R882" s="16" t="str">
        <f t="shared" si="13"/>
        <v>T</v>
      </c>
      <c r="S882" s="18" t="s">
        <v>49</v>
      </c>
      <c r="T882" s="18" t="s">
        <v>49</v>
      </c>
      <c r="U882" s="18" t="s">
        <v>49</v>
      </c>
      <c r="V882" s="18" t="s">
        <v>49</v>
      </c>
      <c r="W882" s="18" t="s">
        <v>49</v>
      </c>
    </row>
    <row r="883" spans="1:23" hidden="1" x14ac:dyDescent="0.25">
      <c r="A883" s="25">
        <v>136965</v>
      </c>
      <c r="B883" s="25" t="s">
        <v>95</v>
      </c>
      <c r="C883" s="25" t="s">
        <v>43</v>
      </c>
      <c r="D883" s="25" t="s">
        <v>166</v>
      </c>
      <c r="E883" s="24">
        <v>43405</v>
      </c>
      <c r="F883" s="25" t="s">
        <v>45</v>
      </c>
      <c r="G883" s="25" t="s">
        <v>46</v>
      </c>
      <c r="H883" s="24">
        <v>44970</v>
      </c>
      <c r="I883" s="101">
        <v>0.74539351851851843</v>
      </c>
      <c r="J883" s="24">
        <v>44970</v>
      </c>
      <c r="K883" s="101">
        <v>0.79880787037037038</v>
      </c>
      <c r="L883" s="25">
        <v>4615</v>
      </c>
      <c r="M883" s="26">
        <f>Causas[[#This Row],[parada_duracion]]/60</f>
        <v>76.916666666666671</v>
      </c>
      <c r="N883" s="18" t="s">
        <v>49</v>
      </c>
      <c r="O883" s="18" t="s">
        <v>49</v>
      </c>
      <c r="P883" s="16">
        <f>WEEKNUM(Causas[[#This Row],[resolucion_fecha]],16)</f>
        <v>7</v>
      </c>
      <c r="Q883" s="16" t="str">
        <f>TEXT(Causas[[#This Row],[resolucion_fecha]],"MMMM")</f>
        <v>febrero</v>
      </c>
      <c r="R883" s="16" t="str">
        <f t="shared" si="13"/>
        <v>T</v>
      </c>
      <c r="S883" s="18" t="s">
        <v>49</v>
      </c>
      <c r="T883" s="18" t="s">
        <v>49</v>
      </c>
      <c r="U883" s="18" t="s">
        <v>49</v>
      </c>
      <c r="V883" s="18" t="s">
        <v>49</v>
      </c>
      <c r="W883" s="18" t="s">
        <v>49</v>
      </c>
    </row>
    <row r="884" spans="1:23" hidden="1" x14ac:dyDescent="0.25">
      <c r="A884" s="96">
        <v>136967</v>
      </c>
      <c r="B884" s="96" t="s">
        <v>58</v>
      </c>
      <c r="C884" s="96" t="s">
        <v>43</v>
      </c>
      <c r="D884" s="96" t="s">
        <v>80</v>
      </c>
      <c r="E884" s="97">
        <v>43405</v>
      </c>
      <c r="F884" s="96" t="s">
        <v>45</v>
      </c>
      <c r="G884" s="96" t="s">
        <v>46</v>
      </c>
      <c r="H884" s="97">
        <v>44970</v>
      </c>
      <c r="I884" s="23">
        <v>0.75339120370370372</v>
      </c>
      <c r="J884" s="97">
        <v>44970</v>
      </c>
      <c r="K884" s="23">
        <v>0.78961805555555553</v>
      </c>
      <c r="L884" s="96">
        <v>3130</v>
      </c>
      <c r="M884" s="98">
        <f>Causas[[#This Row],[parada_duracion]]/60</f>
        <v>52.166666666666664</v>
      </c>
      <c r="N884" s="18" t="s">
        <v>49</v>
      </c>
      <c r="O884" s="18" t="s">
        <v>49</v>
      </c>
      <c r="P884" s="99">
        <f>WEEKNUM(Causas[[#This Row],[resolucion_fecha]],16)</f>
        <v>7</v>
      </c>
      <c r="Q884" s="99" t="str">
        <f>TEXT(Causas[[#This Row],[resolucion_fecha]],"MMMM")</f>
        <v>febrero</v>
      </c>
      <c r="R884" s="99" t="str">
        <f t="shared" si="13"/>
        <v>T</v>
      </c>
      <c r="S884" s="18" t="s">
        <v>49</v>
      </c>
      <c r="T884" s="18" t="s">
        <v>49</v>
      </c>
      <c r="U884" s="18" t="s">
        <v>49</v>
      </c>
      <c r="V884" s="18" t="s">
        <v>49</v>
      </c>
      <c r="W884" s="18" t="s">
        <v>49</v>
      </c>
    </row>
    <row r="885" spans="1:23" hidden="1" x14ac:dyDescent="0.25">
      <c r="A885" s="96">
        <v>136968</v>
      </c>
      <c r="B885" s="96" t="s">
        <v>58</v>
      </c>
      <c r="C885" s="96" t="s">
        <v>43</v>
      </c>
      <c r="D885" s="96" t="s">
        <v>96</v>
      </c>
      <c r="E885" s="97">
        <v>43882</v>
      </c>
      <c r="F885" s="96" t="s">
        <v>56</v>
      </c>
      <c r="G885" s="96" t="s">
        <v>46</v>
      </c>
      <c r="H885" s="97">
        <v>44970</v>
      </c>
      <c r="I885" s="23">
        <v>0.75967592592592592</v>
      </c>
      <c r="J885" s="97">
        <v>44970</v>
      </c>
      <c r="K885" s="23">
        <v>0.80521990740740745</v>
      </c>
      <c r="L885" s="96">
        <v>3935</v>
      </c>
      <c r="M885" s="98">
        <f>Causas[[#This Row],[parada_duracion]]/60</f>
        <v>65.583333333333329</v>
      </c>
      <c r="N885" s="18" t="s">
        <v>49</v>
      </c>
      <c r="O885" s="18" t="s">
        <v>49</v>
      </c>
      <c r="P885" s="99">
        <f>WEEKNUM(Causas[[#This Row],[resolucion_fecha]],16)</f>
        <v>7</v>
      </c>
      <c r="Q885" s="99" t="str">
        <f>TEXT(Causas[[#This Row],[resolucion_fecha]],"MMMM")</f>
        <v>febrero</v>
      </c>
      <c r="R885" s="99" t="str">
        <f t="shared" si="13"/>
        <v>T</v>
      </c>
      <c r="S885" s="18" t="s">
        <v>49</v>
      </c>
      <c r="T885" s="18" t="s">
        <v>49</v>
      </c>
      <c r="U885" s="18" t="s">
        <v>49</v>
      </c>
      <c r="V885" s="18" t="s">
        <v>49</v>
      </c>
      <c r="W885" s="18" t="s">
        <v>49</v>
      </c>
    </row>
    <row r="886" spans="1:23" hidden="1" x14ac:dyDescent="0.25">
      <c r="A886" s="25">
        <v>136969</v>
      </c>
      <c r="B886" s="25" t="s">
        <v>54</v>
      </c>
      <c r="C886" s="25" t="s">
        <v>43</v>
      </c>
      <c r="D886" s="25" t="s">
        <v>55</v>
      </c>
      <c r="E886" s="24">
        <v>44120</v>
      </c>
      <c r="F886" s="25" t="s">
        <v>56</v>
      </c>
      <c r="G886" s="25" t="s">
        <v>46</v>
      </c>
      <c r="H886" s="24">
        <v>44970</v>
      </c>
      <c r="I886" s="101">
        <v>0.76856481481481476</v>
      </c>
      <c r="J886" s="24">
        <v>44970</v>
      </c>
      <c r="K886" s="101">
        <v>0.7796643518518519</v>
      </c>
      <c r="L886" s="25">
        <v>959</v>
      </c>
      <c r="M886" s="26">
        <f>Causas[[#This Row],[parada_duracion]]/60</f>
        <v>15.983333333333333</v>
      </c>
      <c r="N886" s="18" t="s">
        <v>49</v>
      </c>
      <c r="O886" s="18" t="s">
        <v>49</v>
      </c>
      <c r="P886" s="16">
        <f>WEEKNUM(Causas[[#This Row],[resolucion_fecha]],16)</f>
        <v>7</v>
      </c>
      <c r="Q886" s="16" t="str">
        <f>TEXT(Causas[[#This Row],[resolucion_fecha]],"MMMM")</f>
        <v>febrero</v>
      </c>
      <c r="R886" s="16" t="str">
        <f t="shared" si="13"/>
        <v>T</v>
      </c>
      <c r="S886" s="18" t="s">
        <v>49</v>
      </c>
      <c r="T886" s="18" t="s">
        <v>49</v>
      </c>
      <c r="U886" s="18" t="s">
        <v>49</v>
      </c>
      <c r="V886" s="18" t="s">
        <v>49</v>
      </c>
      <c r="W886" s="18" t="s">
        <v>49</v>
      </c>
    </row>
    <row r="887" spans="1:23" hidden="1" x14ac:dyDescent="0.25">
      <c r="A887" s="25">
        <v>136973</v>
      </c>
      <c r="B887" s="25" t="s">
        <v>54</v>
      </c>
      <c r="C887" s="25" t="s">
        <v>43</v>
      </c>
      <c r="D887" s="25" t="s">
        <v>55</v>
      </c>
      <c r="E887" s="24">
        <v>44120</v>
      </c>
      <c r="F887" s="25" t="s">
        <v>56</v>
      </c>
      <c r="G887" s="25" t="s">
        <v>50</v>
      </c>
      <c r="H887" s="24">
        <v>44970</v>
      </c>
      <c r="I887" s="101">
        <v>0.80503472222222217</v>
      </c>
      <c r="J887" s="24">
        <v>44970</v>
      </c>
      <c r="K887" s="101">
        <v>0.80971064814814808</v>
      </c>
      <c r="L887" s="25">
        <v>404</v>
      </c>
      <c r="M887" s="26">
        <f>Causas[[#This Row],[parada_duracion]]/60</f>
        <v>6.7333333333333334</v>
      </c>
      <c r="N887" s="19" t="s">
        <v>47</v>
      </c>
      <c r="O887" s="19" t="s">
        <v>47</v>
      </c>
      <c r="P887" s="16">
        <f>WEEKNUM(Causas[[#This Row],[resolucion_fecha]],16)</f>
        <v>7</v>
      </c>
      <c r="Q887" s="16" t="str">
        <f>TEXT(Causas[[#This Row],[resolucion_fecha]],"MMMM")</f>
        <v>febrero</v>
      </c>
      <c r="R887" s="16" t="str">
        <f t="shared" si="13"/>
        <v>T</v>
      </c>
      <c r="S887" s="16"/>
      <c r="T887" s="19" t="s">
        <v>47</v>
      </c>
      <c r="U887" s="16"/>
      <c r="V887" s="16"/>
      <c r="W887" s="16"/>
    </row>
    <row r="888" spans="1:23" hidden="1" x14ac:dyDescent="0.25">
      <c r="A888" s="25">
        <v>136978</v>
      </c>
      <c r="B888" s="25" t="s">
        <v>75</v>
      </c>
      <c r="C888" s="25" t="s">
        <v>43</v>
      </c>
      <c r="D888" s="25" t="s">
        <v>76</v>
      </c>
      <c r="E888" s="24">
        <v>44104</v>
      </c>
      <c r="F888" s="25" t="s">
        <v>56</v>
      </c>
      <c r="G888" s="25" t="s">
        <v>46</v>
      </c>
      <c r="H888" s="24">
        <v>44970</v>
      </c>
      <c r="I888" s="101">
        <v>0.8462615740740741</v>
      </c>
      <c r="J888" s="24">
        <v>44970</v>
      </c>
      <c r="K888" s="101">
        <v>0.912175925925926</v>
      </c>
      <c r="L888" s="25">
        <v>5695</v>
      </c>
      <c r="M888" s="26">
        <f>Causas[[#This Row],[parada_duracion]]/60</f>
        <v>94.916666666666671</v>
      </c>
      <c r="N888" s="18" t="s">
        <v>49</v>
      </c>
      <c r="O888" s="18" t="s">
        <v>49</v>
      </c>
      <c r="P888" s="16">
        <f>WEEKNUM(Causas[[#This Row],[resolucion_fecha]],16)</f>
        <v>7</v>
      </c>
      <c r="Q888" s="16" t="str">
        <f>TEXT(Causas[[#This Row],[resolucion_fecha]],"MMMM")</f>
        <v>febrero</v>
      </c>
      <c r="R888" s="16" t="str">
        <f t="shared" si="13"/>
        <v>T</v>
      </c>
      <c r="S888" s="18" t="s">
        <v>49</v>
      </c>
      <c r="T888" s="18" t="s">
        <v>49</v>
      </c>
      <c r="U888" s="18" t="s">
        <v>49</v>
      </c>
      <c r="V888" s="18" t="s">
        <v>49</v>
      </c>
      <c r="W888" s="18" t="s">
        <v>49</v>
      </c>
    </row>
    <row r="889" spans="1:23" x14ac:dyDescent="0.25">
      <c r="A889" s="25">
        <v>136982</v>
      </c>
      <c r="B889" s="25" t="s">
        <v>66</v>
      </c>
      <c r="C889" s="25" t="s">
        <v>43</v>
      </c>
      <c r="D889" s="25" t="s">
        <v>67</v>
      </c>
      <c r="E889" s="24">
        <v>43405</v>
      </c>
      <c r="F889" s="25" t="s">
        <v>45</v>
      </c>
      <c r="G889" s="25" t="s">
        <v>46</v>
      </c>
      <c r="H889" s="24">
        <v>44970</v>
      </c>
      <c r="I889" s="101">
        <v>0.89321759259259259</v>
      </c>
      <c r="J889" s="24">
        <v>44970</v>
      </c>
      <c r="K889" s="101">
        <v>0.91319444444444453</v>
      </c>
      <c r="L889" s="25">
        <v>1726</v>
      </c>
      <c r="M889" s="26">
        <f>Causas[[#This Row],[parada_duracion]]/60</f>
        <v>28.766666666666666</v>
      </c>
      <c r="N889" s="18" t="s">
        <v>49</v>
      </c>
      <c r="O889" s="18" t="s">
        <v>49</v>
      </c>
      <c r="P889" s="16">
        <f>WEEKNUM(Causas[[#This Row],[resolucion_fecha]],16)</f>
        <v>7</v>
      </c>
      <c r="Q889" s="16" t="str">
        <f>TEXT(Causas[[#This Row],[resolucion_fecha]],"MMMM")</f>
        <v>febrero</v>
      </c>
      <c r="R889" s="16" t="str">
        <f t="shared" si="13"/>
        <v>T</v>
      </c>
      <c r="S889" s="18" t="s">
        <v>49</v>
      </c>
      <c r="T889" s="18" t="s">
        <v>49</v>
      </c>
      <c r="U889" s="18" t="s">
        <v>49</v>
      </c>
      <c r="V889" s="18" t="s">
        <v>49</v>
      </c>
      <c r="W889" s="18" t="s">
        <v>49</v>
      </c>
    </row>
    <row r="890" spans="1:23" hidden="1" x14ac:dyDescent="0.25">
      <c r="A890" s="25">
        <v>136986</v>
      </c>
      <c r="B890" s="25" t="s">
        <v>42</v>
      </c>
      <c r="C890" s="25" t="s">
        <v>43</v>
      </c>
      <c r="D890" s="25" t="s">
        <v>55</v>
      </c>
      <c r="E890" s="24">
        <v>43405</v>
      </c>
      <c r="F890" s="25" t="s">
        <v>45</v>
      </c>
      <c r="G890" s="25" t="s">
        <v>46</v>
      </c>
      <c r="H890" s="24">
        <v>44970</v>
      </c>
      <c r="I890" s="101">
        <v>0.96155092592592595</v>
      </c>
      <c r="J890" s="24">
        <v>44971</v>
      </c>
      <c r="K890" s="101">
        <v>0.1277662037037037</v>
      </c>
      <c r="L890" s="25">
        <v>14361</v>
      </c>
      <c r="M890" s="26">
        <f>Causas[[#This Row],[parada_duracion]]/60</f>
        <v>239.35</v>
      </c>
      <c r="N890" s="18" t="s">
        <v>49</v>
      </c>
      <c r="O890" s="18" t="s">
        <v>49</v>
      </c>
      <c r="P890" s="16">
        <f>WEEKNUM(Causas[[#This Row],[resolucion_fecha]],16)</f>
        <v>7</v>
      </c>
      <c r="Q890" s="16" t="str">
        <f>TEXT(Causas[[#This Row],[resolucion_fecha]],"MMMM")</f>
        <v>febrero</v>
      </c>
      <c r="R890" s="16" t="str">
        <f t="shared" si="13"/>
        <v>N</v>
      </c>
      <c r="S890" s="18" t="s">
        <v>49</v>
      </c>
      <c r="T890" s="18" t="s">
        <v>49</v>
      </c>
      <c r="U890" s="18" t="s">
        <v>49</v>
      </c>
      <c r="V890" s="18" t="s">
        <v>49</v>
      </c>
      <c r="W890" s="18" t="s">
        <v>49</v>
      </c>
    </row>
    <row r="891" spans="1:23" hidden="1" x14ac:dyDescent="0.25">
      <c r="A891" s="25">
        <v>136988</v>
      </c>
      <c r="B891" s="25" t="s">
        <v>42</v>
      </c>
      <c r="C891" s="25" t="s">
        <v>43</v>
      </c>
      <c r="D891" s="25" t="s">
        <v>55</v>
      </c>
      <c r="E891" s="24">
        <v>43405</v>
      </c>
      <c r="F891" s="25" t="s">
        <v>45</v>
      </c>
      <c r="G891" s="25" t="s">
        <v>50</v>
      </c>
      <c r="H891" s="24">
        <v>44971</v>
      </c>
      <c r="I891" s="101">
        <v>0.12798611111111111</v>
      </c>
      <c r="J891" s="24">
        <v>44971</v>
      </c>
      <c r="K891" s="101">
        <v>0.14810185185185185</v>
      </c>
      <c r="L891" s="25">
        <v>1738</v>
      </c>
      <c r="M891" s="26">
        <f>Causas[[#This Row],[parada_duracion]]/60</f>
        <v>28.966666666666665</v>
      </c>
      <c r="N891" s="19" t="s">
        <v>62</v>
      </c>
      <c r="O891" s="16" t="s">
        <v>52</v>
      </c>
      <c r="P891" s="16">
        <f>WEEKNUM(Causas[[#This Row],[resolucion_fecha]],16)</f>
        <v>7</v>
      </c>
      <c r="Q891" s="16" t="str">
        <f>TEXT(Causas[[#This Row],[resolucion_fecha]],"MMMM")</f>
        <v>febrero</v>
      </c>
      <c r="R891" s="16" t="str">
        <f t="shared" si="13"/>
        <v>N</v>
      </c>
      <c r="S891" s="16"/>
      <c r="T891" s="16" t="s">
        <v>53</v>
      </c>
      <c r="U891" s="16"/>
      <c r="V891" s="16"/>
      <c r="W891" s="16"/>
    </row>
    <row r="892" spans="1:23" hidden="1" x14ac:dyDescent="0.25">
      <c r="A892" s="25">
        <v>136991</v>
      </c>
      <c r="B892" s="25" t="s">
        <v>42</v>
      </c>
      <c r="C892" s="25" t="s">
        <v>43</v>
      </c>
      <c r="D892" s="25" t="s">
        <v>164</v>
      </c>
      <c r="E892" s="24">
        <v>43405</v>
      </c>
      <c r="F892" s="25" t="s">
        <v>45</v>
      </c>
      <c r="G892" s="25" t="s">
        <v>46</v>
      </c>
      <c r="H892" s="24">
        <v>44971</v>
      </c>
      <c r="I892" s="101">
        <v>0.26468750000000002</v>
      </c>
      <c r="J892" s="24">
        <v>44971</v>
      </c>
      <c r="K892" s="101">
        <v>0.39784722222222224</v>
      </c>
      <c r="L892" s="25">
        <v>11505</v>
      </c>
      <c r="M892" s="26">
        <f>Causas[[#This Row],[parada_duracion]]/60</f>
        <v>191.75</v>
      </c>
      <c r="N892" s="19" t="s">
        <v>479</v>
      </c>
      <c r="O892" s="16" t="s">
        <v>52</v>
      </c>
      <c r="P892" s="16">
        <f>WEEKNUM(Causas[[#This Row],[resolucion_fecha]],16)</f>
        <v>7</v>
      </c>
      <c r="Q892" s="16" t="str">
        <f>TEXT(Causas[[#This Row],[resolucion_fecha]],"MMMM")</f>
        <v>febrero</v>
      </c>
      <c r="R892" s="16" t="str">
        <f t="shared" si="13"/>
        <v>M</v>
      </c>
      <c r="S892" s="16"/>
      <c r="T892" s="16" t="s">
        <v>53</v>
      </c>
      <c r="U892" s="16"/>
      <c r="V892" s="16"/>
      <c r="W892" s="16"/>
    </row>
    <row r="893" spans="1:23" x14ac:dyDescent="0.25">
      <c r="A893" s="25">
        <v>136997</v>
      </c>
      <c r="B893" s="25" t="s">
        <v>42</v>
      </c>
      <c r="C893" s="25" t="s">
        <v>43</v>
      </c>
      <c r="D893" s="25" t="s">
        <v>67</v>
      </c>
      <c r="E893" s="24">
        <v>43405</v>
      </c>
      <c r="F893" s="25" t="s">
        <v>45</v>
      </c>
      <c r="G893" s="25" t="s">
        <v>46</v>
      </c>
      <c r="H893" s="24">
        <v>44971</v>
      </c>
      <c r="I893" s="101">
        <v>0.30929398148148152</v>
      </c>
      <c r="J893" s="24">
        <v>44971</v>
      </c>
      <c r="K893" s="101">
        <v>0.33660879629629631</v>
      </c>
      <c r="L893" s="25">
        <v>2360</v>
      </c>
      <c r="M893" s="26">
        <f>Causas[[#This Row],[parada_duracion]]/60</f>
        <v>39.333333333333336</v>
      </c>
      <c r="N893" s="19" t="s">
        <v>297</v>
      </c>
      <c r="O893" s="16" t="s">
        <v>52</v>
      </c>
      <c r="P893" s="16">
        <f>WEEKNUM(Causas[[#This Row],[resolucion_fecha]],16)</f>
        <v>7</v>
      </c>
      <c r="Q893" s="16" t="str">
        <f>TEXT(Causas[[#This Row],[resolucion_fecha]],"MMMM")</f>
        <v>febrero</v>
      </c>
      <c r="R893" s="16" t="str">
        <f t="shared" si="13"/>
        <v>M</v>
      </c>
      <c r="S893" s="16"/>
      <c r="T893" s="16" t="s">
        <v>53</v>
      </c>
      <c r="U893" s="16"/>
      <c r="V893" s="16"/>
      <c r="W893" s="16"/>
    </row>
    <row r="894" spans="1:23" hidden="1" x14ac:dyDescent="0.25">
      <c r="A894" s="25">
        <v>137019</v>
      </c>
      <c r="B894" s="25" t="s">
        <v>42</v>
      </c>
      <c r="C894" s="25" t="s">
        <v>43</v>
      </c>
      <c r="D894" s="25" t="s">
        <v>164</v>
      </c>
      <c r="E894" s="24">
        <v>43405</v>
      </c>
      <c r="F894" s="25" t="s">
        <v>45</v>
      </c>
      <c r="G894" s="25" t="s">
        <v>46</v>
      </c>
      <c r="H894" s="24">
        <v>44971</v>
      </c>
      <c r="I894" s="101">
        <v>0.43493055555555554</v>
      </c>
      <c r="J894" s="24">
        <v>44971</v>
      </c>
      <c r="K894" s="101">
        <v>0.43671296296296297</v>
      </c>
      <c r="L894" s="25">
        <v>154</v>
      </c>
      <c r="M894" s="26">
        <f>Causas[[#This Row],[parada_duracion]]/60</f>
        <v>2.5666666666666669</v>
      </c>
      <c r="N894" s="19" t="s">
        <v>47</v>
      </c>
      <c r="O894" s="19" t="s">
        <v>47</v>
      </c>
      <c r="P894" s="16">
        <f>WEEKNUM(Causas[[#This Row],[resolucion_fecha]],16)</f>
        <v>7</v>
      </c>
      <c r="Q894" s="16" t="str">
        <f>TEXT(Causas[[#This Row],[resolucion_fecha]],"MMMM")</f>
        <v>febrero</v>
      </c>
      <c r="R894" s="16" t="str">
        <f t="shared" si="13"/>
        <v>M</v>
      </c>
      <c r="S894" s="16"/>
      <c r="T894" s="19" t="s">
        <v>47</v>
      </c>
      <c r="U894" s="16"/>
      <c r="V894" s="16"/>
      <c r="W894" s="16"/>
    </row>
    <row r="895" spans="1:23" hidden="1" x14ac:dyDescent="0.25">
      <c r="A895" s="25">
        <v>137022</v>
      </c>
      <c r="B895" s="25" t="s">
        <v>42</v>
      </c>
      <c r="C895" s="25" t="s">
        <v>43</v>
      </c>
      <c r="D895" s="25" t="s">
        <v>164</v>
      </c>
      <c r="E895" s="24">
        <v>43405</v>
      </c>
      <c r="F895" s="25" t="s">
        <v>45</v>
      </c>
      <c r="G895" s="25" t="s">
        <v>50</v>
      </c>
      <c r="H895" s="24">
        <v>44971</v>
      </c>
      <c r="I895" s="101">
        <v>0.43693287037037037</v>
      </c>
      <c r="J895" s="24">
        <v>44971</v>
      </c>
      <c r="K895" s="101">
        <v>0.44444444444444442</v>
      </c>
      <c r="L895" s="25">
        <v>649</v>
      </c>
      <c r="M895" s="26">
        <f>Causas[[#This Row],[parada_duracion]]/60</f>
        <v>10.816666666666666</v>
      </c>
      <c r="N895" s="19" t="s">
        <v>480</v>
      </c>
      <c r="O895" s="16" t="s">
        <v>52</v>
      </c>
      <c r="P895" s="16">
        <f>WEEKNUM(Causas[[#This Row],[resolucion_fecha]],16)</f>
        <v>7</v>
      </c>
      <c r="Q895" s="16" t="str">
        <f>TEXT(Causas[[#This Row],[resolucion_fecha]],"MMMM")</f>
        <v>febrero</v>
      </c>
      <c r="R895" s="16" t="str">
        <f t="shared" si="13"/>
        <v>M</v>
      </c>
      <c r="S895" s="16"/>
      <c r="T895" s="16" t="s">
        <v>53</v>
      </c>
      <c r="U895" s="16"/>
      <c r="V895" s="16"/>
      <c r="W895" s="16"/>
    </row>
    <row r="896" spans="1:23" ht="30" hidden="1" x14ac:dyDescent="0.25">
      <c r="A896" s="96">
        <v>137025</v>
      </c>
      <c r="B896" s="96" t="s">
        <v>42</v>
      </c>
      <c r="C896" s="96" t="s">
        <v>43</v>
      </c>
      <c r="D896" s="96" t="s">
        <v>164</v>
      </c>
      <c r="E896" s="97">
        <v>43405</v>
      </c>
      <c r="F896" s="96" t="s">
        <v>45</v>
      </c>
      <c r="G896" s="96" t="s">
        <v>46</v>
      </c>
      <c r="H896" s="97">
        <v>44971</v>
      </c>
      <c r="I896" s="23">
        <v>0.44601851851851854</v>
      </c>
      <c r="J896" s="97">
        <v>44971</v>
      </c>
      <c r="K896" s="23">
        <v>0.47273148148148153</v>
      </c>
      <c r="L896" s="96">
        <v>2308</v>
      </c>
      <c r="M896" s="98">
        <f>Causas[[#This Row],[parada_duracion]]/60</f>
        <v>38.466666666666669</v>
      </c>
      <c r="N896" s="18" t="s">
        <v>481</v>
      </c>
      <c r="O896" s="99" t="s">
        <v>52</v>
      </c>
      <c r="P896" s="99">
        <f>WEEKNUM(Causas[[#This Row],[resolucion_fecha]],16)</f>
        <v>7</v>
      </c>
      <c r="Q896" s="99" t="str">
        <f>TEXT(Causas[[#This Row],[resolucion_fecha]],"MMMM")</f>
        <v>febrero</v>
      </c>
      <c r="R896" s="99" t="str">
        <f t="shared" si="13"/>
        <v>M</v>
      </c>
      <c r="S896" s="99"/>
      <c r="T896" s="16" t="s">
        <v>53</v>
      </c>
      <c r="U896" s="16"/>
      <c r="V896" s="99"/>
      <c r="W896" s="99"/>
    </row>
    <row r="897" spans="1:23" hidden="1" x14ac:dyDescent="0.25">
      <c r="A897" s="96">
        <v>137026</v>
      </c>
      <c r="B897" s="96" t="s">
        <v>42</v>
      </c>
      <c r="C897" s="96" t="s">
        <v>43</v>
      </c>
      <c r="D897" s="96" t="s">
        <v>143</v>
      </c>
      <c r="E897" s="97">
        <v>43405</v>
      </c>
      <c r="F897" s="96" t="s">
        <v>45</v>
      </c>
      <c r="G897" s="96" t="s">
        <v>46</v>
      </c>
      <c r="H897" s="97">
        <v>44971</v>
      </c>
      <c r="I897" s="23">
        <v>0.45126157407407402</v>
      </c>
      <c r="J897" s="97">
        <v>44971</v>
      </c>
      <c r="K897" s="23">
        <v>0.5603703703703703</v>
      </c>
      <c r="L897" s="96">
        <v>9427</v>
      </c>
      <c r="M897" s="98">
        <f>Causas[[#This Row],[parada_duracion]]/60</f>
        <v>157.11666666666667</v>
      </c>
      <c r="N897" s="18" t="s">
        <v>49</v>
      </c>
      <c r="O897" s="99" t="s">
        <v>49</v>
      </c>
      <c r="P897" s="99">
        <f>WEEKNUM(Causas[[#This Row],[resolucion_fecha]],16)</f>
        <v>7</v>
      </c>
      <c r="Q897" s="99" t="str">
        <f>TEXT(Causas[[#This Row],[resolucion_fecha]],"MMMM")</f>
        <v>febrero</v>
      </c>
      <c r="R897" s="99" t="str">
        <f t="shared" si="13"/>
        <v>M</v>
      </c>
      <c r="S897" s="18" t="s">
        <v>49</v>
      </c>
      <c r="T897" s="18" t="s">
        <v>49</v>
      </c>
      <c r="U897" s="18" t="s">
        <v>49</v>
      </c>
      <c r="V897" s="18" t="s">
        <v>49</v>
      </c>
      <c r="W897" s="18" t="s">
        <v>49</v>
      </c>
    </row>
    <row r="898" spans="1:23" hidden="1" x14ac:dyDescent="0.25">
      <c r="A898" s="96">
        <v>137027</v>
      </c>
      <c r="B898" s="96" t="s">
        <v>74</v>
      </c>
      <c r="C898" s="96" t="s">
        <v>43</v>
      </c>
      <c r="D898" s="96" t="s">
        <v>68</v>
      </c>
      <c r="E898" s="97">
        <v>44258</v>
      </c>
      <c r="F898" s="96" t="s">
        <v>56</v>
      </c>
      <c r="G898" s="96" t="s">
        <v>46</v>
      </c>
      <c r="H898" s="97">
        <v>44971</v>
      </c>
      <c r="I898" s="23">
        <v>0.45436342592592593</v>
      </c>
      <c r="J898" s="97">
        <v>44971</v>
      </c>
      <c r="K898" s="23">
        <v>0.46122685185185186</v>
      </c>
      <c r="L898" s="96">
        <v>593</v>
      </c>
      <c r="M898" s="98">
        <f>Causas[[#This Row],[parada_duracion]]/60</f>
        <v>9.8833333333333329</v>
      </c>
      <c r="N898" s="19" t="s">
        <v>47</v>
      </c>
      <c r="O898" s="19" t="s">
        <v>47</v>
      </c>
      <c r="P898" s="99">
        <f>WEEKNUM(Causas[[#This Row],[resolucion_fecha]],16)</f>
        <v>7</v>
      </c>
      <c r="Q898" s="99" t="str">
        <f>TEXT(Causas[[#This Row],[resolucion_fecha]],"MMMM")</f>
        <v>febrero</v>
      </c>
      <c r="R898" s="99" t="str">
        <f t="shared" ref="R898:R961" si="14">IF(I898&gt;TIME(22,0,0),"N",IF(I898&lt;TIME(6,0,0),"N",IF(I898&gt;TIME(14,0,0),"T",IF(I898&gt;=TIME(6,0,0),"M","-"))))</f>
        <v>M</v>
      </c>
      <c r="S898" s="99"/>
      <c r="T898" s="19" t="s">
        <v>47</v>
      </c>
      <c r="U898" s="100"/>
      <c r="V898" s="99"/>
      <c r="W898" s="99"/>
    </row>
    <row r="899" spans="1:23" hidden="1" x14ac:dyDescent="0.25">
      <c r="A899" s="25">
        <v>137028</v>
      </c>
      <c r="B899" s="25" t="s">
        <v>42</v>
      </c>
      <c r="C899" s="25" t="s">
        <v>43</v>
      </c>
      <c r="D899" s="25" t="s">
        <v>77</v>
      </c>
      <c r="E899" s="24">
        <v>43405</v>
      </c>
      <c r="F899" s="25" t="s">
        <v>45</v>
      </c>
      <c r="G899" s="25" t="s">
        <v>50</v>
      </c>
      <c r="H899" s="24">
        <v>44971</v>
      </c>
      <c r="I899" s="101">
        <v>0.4571412037037037</v>
      </c>
      <c r="J899" s="24">
        <v>44971</v>
      </c>
      <c r="K899" s="101">
        <v>0.54358796296296297</v>
      </c>
      <c r="L899" s="25">
        <v>7469</v>
      </c>
      <c r="M899" s="26">
        <f>Causas[[#This Row],[parada_duracion]]/60</f>
        <v>124.48333333333333</v>
      </c>
      <c r="N899" s="19" t="s">
        <v>482</v>
      </c>
      <c r="O899" s="16" t="s">
        <v>52</v>
      </c>
      <c r="P899" s="16">
        <f>WEEKNUM(Causas[[#This Row],[resolucion_fecha]],16)</f>
        <v>7</v>
      </c>
      <c r="Q899" s="16" t="str">
        <f>TEXT(Causas[[#This Row],[resolucion_fecha]],"MMMM")</f>
        <v>febrero</v>
      </c>
      <c r="R899" s="16" t="str">
        <f t="shared" si="14"/>
        <v>M</v>
      </c>
      <c r="S899" s="16"/>
      <c r="T899" s="16" t="s">
        <v>53</v>
      </c>
      <c r="U899" s="100"/>
      <c r="V899" s="16"/>
      <c r="W899" s="16"/>
    </row>
    <row r="900" spans="1:23" x14ac:dyDescent="0.25">
      <c r="A900" s="96">
        <v>137030</v>
      </c>
      <c r="B900" s="96" t="s">
        <v>42</v>
      </c>
      <c r="C900" s="96" t="s">
        <v>43</v>
      </c>
      <c r="D900" s="96" t="s">
        <v>67</v>
      </c>
      <c r="E900" s="97">
        <v>43405</v>
      </c>
      <c r="F900" s="96" t="s">
        <v>45</v>
      </c>
      <c r="G900" s="96" t="s">
        <v>50</v>
      </c>
      <c r="H900" s="97">
        <v>44971</v>
      </c>
      <c r="I900" s="23">
        <v>0.4586689814814815</v>
      </c>
      <c r="J900" s="97">
        <v>44971</v>
      </c>
      <c r="K900" s="23">
        <v>0.49519675925925927</v>
      </c>
      <c r="L900" s="96">
        <v>3156</v>
      </c>
      <c r="M900" s="98">
        <f>Causas[[#This Row],[parada_duracion]]/60</f>
        <v>52.6</v>
      </c>
      <c r="N900" s="18" t="s">
        <v>49</v>
      </c>
      <c r="O900" s="99" t="s">
        <v>49</v>
      </c>
      <c r="P900" s="99">
        <f>WEEKNUM(Causas[[#This Row],[resolucion_fecha]],16)</f>
        <v>7</v>
      </c>
      <c r="Q900" s="99" t="str">
        <f>TEXT(Causas[[#This Row],[resolucion_fecha]],"MMMM")</f>
        <v>febrero</v>
      </c>
      <c r="R900" s="99" t="str">
        <f t="shared" si="14"/>
        <v>M</v>
      </c>
      <c r="S900" s="18" t="s">
        <v>49</v>
      </c>
      <c r="T900" s="18" t="s">
        <v>49</v>
      </c>
      <c r="U900" s="18" t="s">
        <v>49</v>
      </c>
      <c r="V900" s="18" t="s">
        <v>49</v>
      </c>
      <c r="W900" s="18" t="s">
        <v>49</v>
      </c>
    </row>
    <row r="901" spans="1:23" hidden="1" x14ac:dyDescent="0.25">
      <c r="A901" s="25">
        <v>137031</v>
      </c>
      <c r="B901" s="25" t="s">
        <v>54</v>
      </c>
      <c r="C901" s="25" t="s">
        <v>43</v>
      </c>
      <c r="D901" s="25" t="s">
        <v>55</v>
      </c>
      <c r="E901" s="24">
        <v>44120</v>
      </c>
      <c r="F901" s="25" t="s">
        <v>56</v>
      </c>
      <c r="G901" s="25" t="s">
        <v>50</v>
      </c>
      <c r="H901" s="24">
        <v>44971</v>
      </c>
      <c r="I901" s="101">
        <v>0.46037037037037037</v>
      </c>
      <c r="J901" s="24">
        <v>44971</v>
      </c>
      <c r="K901" s="101">
        <v>0.47832175925925924</v>
      </c>
      <c r="L901" s="25">
        <v>1551</v>
      </c>
      <c r="M901" s="26">
        <f>Causas[[#This Row],[parada_duracion]]/60</f>
        <v>25.85</v>
      </c>
      <c r="N901" s="19" t="s">
        <v>483</v>
      </c>
      <c r="O901" s="16" t="s">
        <v>72</v>
      </c>
      <c r="P901" s="16">
        <f>WEEKNUM(Causas[[#This Row],[resolucion_fecha]],16)</f>
        <v>7</v>
      </c>
      <c r="Q901" s="16" t="str">
        <f>TEXT(Causas[[#This Row],[resolucion_fecha]],"MMMM")</f>
        <v>febrero</v>
      </c>
      <c r="R901" s="16" t="str">
        <f t="shared" si="14"/>
        <v>M</v>
      </c>
      <c r="S901" s="16"/>
      <c r="T901" s="16" t="s">
        <v>73</v>
      </c>
      <c r="U901" s="100"/>
      <c r="V901" s="16"/>
      <c r="W901" s="16"/>
    </row>
    <row r="902" spans="1:23" hidden="1" x14ac:dyDescent="0.25">
      <c r="A902" s="25">
        <v>137033</v>
      </c>
      <c r="B902" s="25" t="s">
        <v>42</v>
      </c>
      <c r="C902" s="25" t="s">
        <v>43</v>
      </c>
      <c r="D902" s="25" t="s">
        <v>164</v>
      </c>
      <c r="E902" s="24">
        <v>43405</v>
      </c>
      <c r="F902" s="25" t="s">
        <v>45</v>
      </c>
      <c r="G902" s="25" t="s">
        <v>50</v>
      </c>
      <c r="H902" s="24">
        <v>44971</v>
      </c>
      <c r="I902" s="101">
        <v>0.47318287037037038</v>
      </c>
      <c r="J902" s="24">
        <v>44971</v>
      </c>
      <c r="K902" s="101">
        <v>0.61716435185185181</v>
      </c>
      <c r="L902" s="25">
        <v>12440</v>
      </c>
      <c r="M902" s="26">
        <f>Causas[[#This Row],[parada_duracion]]/60</f>
        <v>207.33333333333334</v>
      </c>
      <c r="N902" s="19" t="s">
        <v>480</v>
      </c>
      <c r="O902" s="16" t="s">
        <v>52</v>
      </c>
      <c r="P902" s="16">
        <f>WEEKNUM(Causas[[#This Row],[resolucion_fecha]],16)</f>
        <v>7</v>
      </c>
      <c r="Q902" s="16" t="str">
        <f>TEXT(Causas[[#This Row],[resolucion_fecha]],"MMMM")</f>
        <v>febrero</v>
      </c>
      <c r="R902" s="16" t="str">
        <f t="shared" si="14"/>
        <v>M</v>
      </c>
      <c r="S902" s="16"/>
      <c r="T902" s="16" t="s">
        <v>53</v>
      </c>
      <c r="U902" s="16"/>
      <c r="V902" s="16"/>
      <c r="W902" s="16"/>
    </row>
    <row r="903" spans="1:23" hidden="1" x14ac:dyDescent="0.25">
      <c r="A903" s="25">
        <v>137049</v>
      </c>
      <c r="B903" s="25" t="s">
        <v>185</v>
      </c>
      <c r="C903" s="25" t="s">
        <v>43</v>
      </c>
      <c r="D903" s="25" t="s">
        <v>143</v>
      </c>
      <c r="E903" s="24">
        <v>43405</v>
      </c>
      <c r="F903" s="25" t="s">
        <v>45</v>
      </c>
      <c r="G903" s="25" t="s">
        <v>46</v>
      </c>
      <c r="H903" s="24">
        <v>44971</v>
      </c>
      <c r="I903" s="101">
        <v>0.60025462962962961</v>
      </c>
      <c r="J903" s="24">
        <v>44971</v>
      </c>
      <c r="K903" s="101">
        <v>0.60243055555555558</v>
      </c>
      <c r="L903" s="25">
        <v>188</v>
      </c>
      <c r="M903" s="26">
        <f>Causas[[#This Row],[parada_duracion]]/60</f>
        <v>3.1333333333333333</v>
      </c>
      <c r="N903" s="19" t="s">
        <v>47</v>
      </c>
      <c r="O903" s="19" t="s">
        <v>47</v>
      </c>
      <c r="P903" s="16">
        <f>WEEKNUM(Causas[[#This Row],[resolucion_fecha]],16)</f>
        <v>7</v>
      </c>
      <c r="Q903" s="16" t="str">
        <f>TEXT(Causas[[#This Row],[resolucion_fecha]],"MMMM")</f>
        <v>febrero</v>
      </c>
      <c r="R903" s="16" t="str">
        <f t="shared" si="14"/>
        <v>T</v>
      </c>
      <c r="S903" s="16"/>
      <c r="T903" s="19" t="s">
        <v>47</v>
      </c>
      <c r="U903" s="16"/>
      <c r="V903" s="16"/>
      <c r="W903" s="16"/>
    </row>
    <row r="904" spans="1:23" hidden="1" x14ac:dyDescent="0.25">
      <c r="A904" s="96">
        <v>137051</v>
      </c>
      <c r="B904" s="96" t="s">
        <v>42</v>
      </c>
      <c r="C904" s="96" t="s">
        <v>43</v>
      </c>
      <c r="D904" s="96" t="s">
        <v>96</v>
      </c>
      <c r="E904" s="97">
        <v>43405</v>
      </c>
      <c r="F904" s="96" t="s">
        <v>45</v>
      </c>
      <c r="G904" s="96" t="s">
        <v>50</v>
      </c>
      <c r="H904" s="97">
        <v>44971</v>
      </c>
      <c r="I904" s="23">
        <v>0.61394675925925923</v>
      </c>
      <c r="J904" s="97">
        <v>44971</v>
      </c>
      <c r="K904" s="23">
        <v>0.64184027777777775</v>
      </c>
      <c r="L904" s="96">
        <v>2410</v>
      </c>
      <c r="M904" s="98">
        <f>Causas[[#This Row],[parada_duracion]]/60</f>
        <v>40.166666666666664</v>
      </c>
      <c r="N904" s="18" t="s">
        <v>484</v>
      </c>
      <c r="O904" s="16" t="s">
        <v>52</v>
      </c>
      <c r="P904" s="99">
        <f>WEEKNUM(Causas[[#This Row],[resolucion_fecha]],16)</f>
        <v>7</v>
      </c>
      <c r="Q904" s="99" t="str">
        <f>TEXT(Causas[[#This Row],[resolucion_fecha]],"MMMM")</f>
        <v>febrero</v>
      </c>
      <c r="R904" s="99" t="str">
        <f t="shared" si="14"/>
        <v>T</v>
      </c>
      <c r="S904" s="99"/>
      <c r="T904" s="16" t="s">
        <v>53</v>
      </c>
      <c r="U904" s="16"/>
      <c r="V904" s="99"/>
      <c r="W904" s="99"/>
    </row>
    <row r="905" spans="1:23" hidden="1" x14ac:dyDescent="0.25">
      <c r="A905" s="25">
        <v>137052</v>
      </c>
      <c r="B905" s="25" t="s">
        <v>185</v>
      </c>
      <c r="C905" s="25" t="s">
        <v>43</v>
      </c>
      <c r="D905" s="25" t="s">
        <v>143</v>
      </c>
      <c r="E905" s="24">
        <v>43405</v>
      </c>
      <c r="F905" s="25" t="s">
        <v>45</v>
      </c>
      <c r="G905" s="25" t="s">
        <v>46</v>
      </c>
      <c r="H905" s="24">
        <v>44971</v>
      </c>
      <c r="I905" s="101">
        <v>0.61447916666666669</v>
      </c>
      <c r="J905" s="24">
        <v>44971</v>
      </c>
      <c r="K905" s="101">
        <v>0.65144675925925932</v>
      </c>
      <c r="L905" s="25">
        <v>3194</v>
      </c>
      <c r="M905" s="26">
        <f>Causas[[#This Row],[parada_duracion]]/60</f>
        <v>53.233333333333334</v>
      </c>
      <c r="N905" s="19" t="s">
        <v>49</v>
      </c>
      <c r="O905" s="16" t="s">
        <v>49</v>
      </c>
      <c r="P905" s="16">
        <f>WEEKNUM(Causas[[#This Row],[resolucion_fecha]],16)</f>
        <v>7</v>
      </c>
      <c r="Q905" s="16" t="str">
        <f>TEXT(Causas[[#This Row],[resolucion_fecha]],"MMMM")</f>
        <v>febrero</v>
      </c>
      <c r="R905" s="16" t="str">
        <f t="shared" si="14"/>
        <v>T</v>
      </c>
      <c r="S905" s="18" t="s">
        <v>49</v>
      </c>
      <c r="T905" s="18" t="s">
        <v>49</v>
      </c>
      <c r="U905" s="18" t="s">
        <v>49</v>
      </c>
      <c r="V905" s="18" t="s">
        <v>49</v>
      </c>
      <c r="W905" s="18" t="s">
        <v>49</v>
      </c>
    </row>
    <row r="906" spans="1:23" hidden="1" x14ac:dyDescent="0.25">
      <c r="A906" s="25">
        <v>137058</v>
      </c>
      <c r="B906" s="25" t="s">
        <v>42</v>
      </c>
      <c r="C906" s="25" t="s">
        <v>43</v>
      </c>
      <c r="D906" s="25" t="s">
        <v>77</v>
      </c>
      <c r="E906" s="24">
        <v>43405</v>
      </c>
      <c r="F906" s="25" t="s">
        <v>45</v>
      </c>
      <c r="G906" s="25" t="s">
        <v>46</v>
      </c>
      <c r="H906" s="24">
        <v>44971</v>
      </c>
      <c r="I906" s="101">
        <v>0.64649305555555558</v>
      </c>
      <c r="J906" s="24">
        <v>44971</v>
      </c>
      <c r="K906" s="101">
        <v>0.64869212962962963</v>
      </c>
      <c r="L906" s="25">
        <v>190</v>
      </c>
      <c r="M906" s="26">
        <f>Causas[[#This Row],[parada_duracion]]/60</f>
        <v>3.1666666666666665</v>
      </c>
      <c r="N906" s="19" t="s">
        <v>47</v>
      </c>
      <c r="O906" s="19" t="s">
        <v>47</v>
      </c>
      <c r="P906" s="16">
        <f>WEEKNUM(Causas[[#This Row],[resolucion_fecha]],16)</f>
        <v>7</v>
      </c>
      <c r="Q906" s="16" t="str">
        <f>TEXT(Causas[[#This Row],[resolucion_fecha]],"MMMM")</f>
        <v>febrero</v>
      </c>
      <c r="R906" s="16" t="str">
        <f t="shared" si="14"/>
        <v>T</v>
      </c>
      <c r="S906" s="16"/>
      <c r="T906" s="19" t="s">
        <v>47</v>
      </c>
      <c r="U906" s="16"/>
      <c r="V906" s="16"/>
      <c r="W906" s="16"/>
    </row>
    <row r="907" spans="1:23" ht="30" hidden="1" x14ac:dyDescent="0.25">
      <c r="A907" s="96">
        <v>137061</v>
      </c>
      <c r="B907" s="96" t="s">
        <v>54</v>
      </c>
      <c r="C907" s="96" t="s">
        <v>43</v>
      </c>
      <c r="D907" s="96" t="s">
        <v>55</v>
      </c>
      <c r="E907" s="97">
        <v>44120</v>
      </c>
      <c r="F907" s="96" t="s">
        <v>56</v>
      </c>
      <c r="G907" s="96" t="s">
        <v>50</v>
      </c>
      <c r="H907" s="97">
        <v>44971</v>
      </c>
      <c r="I907" s="23">
        <v>0.673761574074074</v>
      </c>
      <c r="J907" s="97">
        <v>44971</v>
      </c>
      <c r="K907" s="23">
        <v>0.68928240740740743</v>
      </c>
      <c r="L907" s="96">
        <v>1341</v>
      </c>
      <c r="M907" s="98">
        <f>Causas[[#This Row],[parada_duracion]]/60</f>
        <v>22.35</v>
      </c>
      <c r="N907" s="18" t="s">
        <v>485</v>
      </c>
      <c r="O907" s="99" t="s">
        <v>52</v>
      </c>
      <c r="P907" s="99">
        <f>WEEKNUM(Causas[[#This Row],[resolucion_fecha]],16)</f>
        <v>7</v>
      </c>
      <c r="Q907" s="99" t="str">
        <f>TEXT(Causas[[#This Row],[resolucion_fecha]],"MMMM")</f>
        <v>febrero</v>
      </c>
      <c r="R907" s="99" t="str">
        <f t="shared" si="14"/>
        <v>T</v>
      </c>
      <c r="S907" s="99"/>
      <c r="T907" s="16" t="s">
        <v>53</v>
      </c>
      <c r="U907" s="16"/>
      <c r="V907" s="99"/>
      <c r="W907" s="99"/>
    </row>
    <row r="908" spans="1:23" hidden="1" x14ac:dyDescent="0.25">
      <c r="A908" s="25">
        <v>137062</v>
      </c>
      <c r="B908" s="25" t="s">
        <v>163</v>
      </c>
      <c r="C908" s="25" t="s">
        <v>43</v>
      </c>
      <c r="D908" s="25" t="s">
        <v>164</v>
      </c>
      <c r="E908" s="24">
        <v>43405</v>
      </c>
      <c r="F908" s="25" t="s">
        <v>45</v>
      </c>
      <c r="G908" s="25" t="s">
        <v>50</v>
      </c>
      <c r="H908" s="24">
        <v>44971</v>
      </c>
      <c r="I908" s="101">
        <v>0.7050347222222223</v>
      </c>
      <c r="J908" s="24">
        <v>44971</v>
      </c>
      <c r="K908" s="101">
        <v>0.70975694444444448</v>
      </c>
      <c r="L908" s="25">
        <v>408</v>
      </c>
      <c r="M908" s="26">
        <f>Causas[[#This Row],[parada_duracion]]/60</f>
        <v>6.8</v>
      </c>
      <c r="N908" s="19" t="s">
        <v>47</v>
      </c>
      <c r="O908" s="19" t="s">
        <v>47</v>
      </c>
      <c r="P908" s="16">
        <f>WEEKNUM(Causas[[#This Row],[resolucion_fecha]],16)</f>
        <v>7</v>
      </c>
      <c r="Q908" s="16" t="str">
        <f>TEXT(Causas[[#This Row],[resolucion_fecha]],"MMMM")</f>
        <v>febrero</v>
      </c>
      <c r="R908" s="16" t="str">
        <f t="shared" si="14"/>
        <v>T</v>
      </c>
      <c r="S908" s="16"/>
      <c r="T908" s="19" t="s">
        <v>47</v>
      </c>
      <c r="U908" s="100"/>
      <c r="V908" s="16"/>
      <c r="W908" s="16"/>
    </row>
    <row r="909" spans="1:23" ht="30" hidden="1" x14ac:dyDescent="0.25">
      <c r="A909" s="96">
        <v>137065</v>
      </c>
      <c r="B909" s="96" t="s">
        <v>54</v>
      </c>
      <c r="C909" s="96" t="s">
        <v>43</v>
      </c>
      <c r="D909" s="96" t="s">
        <v>55</v>
      </c>
      <c r="E909" s="97">
        <v>44120</v>
      </c>
      <c r="F909" s="96" t="s">
        <v>56</v>
      </c>
      <c r="G909" s="96" t="s">
        <v>50</v>
      </c>
      <c r="H909" s="97">
        <v>44971</v>
      </c>
      <c r="I909" s="23">
        <v>0.72092592592592597</v>
      </c>
      <c r="J909" s="97">
        <v>44971</v>
      </c>
      <c r="K909" s="23">
        <v>0.73042824074074064</v>
      </c>
      <c r="L909" s="96">
        <v>821</v>
      </c>
      <c r="M909" s="98">
        <f>Causas[[#This Row],[parada_duracion]]/60</f>
        <v>13.683333333333334</v>
      </c>
      <c r="N909" s="18" t="s">
        <v>485</v>
      </c>
      <c r="O909" s="99" t="s">
        <v>52</v>
      </c>
      <c r="P909" s="99">
        <f>WEEKNUM(Causas[[#This Row],[resolucion_fecha]],16)</f>
        <v>7</v>
      </c>
      <c r="Q909" s="99" t="str">
        <f>TEXT(Causas[[#This Row],[resolucion_fecha]],"MMMM")</f>
        <v>febrero</v>
      </c>
      <c r="R909" s="99" t="str">
        <f t="shared" si="14"/>
        <v>T</v>
      </c>
      <c r="S909" s="99"/>
      <c r="T909" s="16" t="s">
        <v>53</v>
      </c>
      <c r="U909" s="16"/>
      <c r="V909" s="99"/>
      <c r="W909" s="99"/>
    </row>
    <row r="910" spans="1:23" hidden="1" x14ac:dyDescent="0.25">
      <c r="A910" s="25">
        <v>137066</v>
      </c>
      <c r="B910" s="25" t="s">
        <v>42</v>
      </c>
      <c r="C910" s="25" t="s">
        <v>43</v>
      </c>
      <c r="D910" s="25" t="s">
        <v>164</v>
      </c>
      <c r="E910" s="24">
        <v>43405</v>
      </c>
      <c r="F910" s="25" t="s">
        <v>45</v>
      </c>
      <c r="G910" s="25" t="s">
        <v>46</v>
      </c>
      <c r="H910" s="24">
        <v>44971</v>
      </c>
      <c r="I910" s="101">
        <v>0.73165509259259265</v>
      </c>
      <c r="J910" s="24">
        <v>44971</v>
      </c>
      <c r="K910" s="101">
        <v>0.7397800925925927</v>
      </c>
      <c r="L910" s="25">
        <v>702</v>
      </c>
      <c r="M910" s="26">
        <f>Causas[[#This Row],[parada_duracion]]/60</f>
        <v>11.7</v>
      </c>
      <c r="N910" s="19" t="s">
        <v>486</v>
      </c>
      <c r="O910" s="16" t="s">
        <v>52</v>
      </c>
      <c r="P910" s="16">
        <f>WEEKNUM(Causas[[#This Row],[resolucion_fecha]],16)</f>
        <v>7</v>
      </c>
      <c r="Q910" s="16" t="str">
        <f>TEXT(Causas[[#This Row],[resolucion_fecha]],"MMMM")</f>
        <v>febrero</v>
      </c>
      <c r="R910" s="16" t="str">
        <f t="shared" si="14"/>
        <v>T</v>
      </c>
      <c r="S910" s="16"/>
      <c r="T910" s="16" t="s">
        <v>53</v>
      </c>
      <c r="U910" s="100"/>
      <c r="V910" s="16"/>
      <c r="W910" s="16"/>
    </row>
    <row r="911" spans="1:23" hidden="1" x14ac:dyDescent="0.25">
      <c r="A911" s="96">
        <v>137072</v>
      </c>
      <c r="B911" s="96" t="s">
        <v>42</v>
      </c>
      <c r="C911" s="96" t="s">
        <v>43</v>
      </c>
      <c r="D911" s="96" t="s">
        <v>55</v>
      </c>
      <c r="E911" s="97">
        <v>43405</v>
      </c>
      <c r="F911" s="96" t="s">
        <v>45</v>
      </c>
      <c r="G911" s="96" t="s">
        <v>50</v>
      </c>
      <c r="H911" s="97">
        <v>44971</v>
      </c>
      <c r="I911" s="23">
        <v>0.79724537037037047</v>
      </c>
      <c r="J911" s="97">
        <v>44971</v>
      </c>
      <c r="K911" s="23">
        <v>0.80358796296296298</v>
      </c>
      <c r="L911" s="96">
        <v>548</v>
      </c>
      <c r="M911" s="98">
        <f>Causas[[#This Row],[parada_duracion]]/60</f>
        <v>9.1333333333333329</v>
      </c>
      <c r="N911" s="19" t="s">
        <v>47</v>
      </c>
      <c r="O911" s="19" t="s">
        <v>47</v>
      </c>
      <c r="P911" s="99">
        <f>WEEKNUM(Causas[[#This Row],[resolucion_fecha]],16)</f>
        <v>7</v>
      </c>
      <c r="Q911" s="99" t="str">
        <f>TEXT(Causas[[#This Row],[resolucion_fecha]],"MMMM")</f>
        <v>febrero</v>
      </c>
      <c r="R911" s="99" t="str">
        <f t="shared" si="14"/>
        <v>T</v>
      </c>
      <c r="S911" s="99"/>
      <c r="T911" s="19" t="s">
        <v>47</v>
      </c>
      <c r="U911" s="16"/>
      <c r="V911" s="99"/>
      <c r="W911" s="99"/>
    </row>
    <row r="912" spans="1:23" hidden="1" x14ac:dyDescent="0.25">
      <c r="A912" s="25">
        <v>137073</v>
      </c>
      <c r="B912" s="25" t="s">
        <v>58</v>
      </c>
      <c r="C912" s="25" t="s">
        <v>43</v>
      </c>
      <c r="D912" s="25" t="s">
        <v>324</v>
      </c>
      <c r="E912" s="24">
        <v>44475</v>
      </c>
      <c r="F912" s="25" t="s">
        <v>325</v>
      </c>
      <c r="G912" s="25" t="s">
        <v>46</v>
      </c>
      <c r="H912" s="24">
        <v>44971</v>
      </c>
      <c r="I912" s="101">
        <v>0.81878472222222232</v>
      </c>
      <c r="J912" s="24">
        <v>44971</v>
      </c>
      <c r="K912" s="101">
        <v>0.83114583333333336</v>
      </c>
      <c r="L912" s="25">
        <v>1068</v>
      </c>
      <c r="M912" s="26">
        <f>Causas[[#This Row],[parada_duracion]]/60</f>
        <v>17.8</v>
      </c>
      <c r="N912" s="19" t="s">
        <v>487</v>
      </c>
      <c r="O912" s="16" t="s">
        <v>72</v>
      </c>
      <c r="P912" s="16">
        <f>WEEKNUM(Causas[[#This Row],[resolucion_fecha]],16)</f>
        <v>7</v>
      </c>
      <c r="Q912" s="16" t="str">
        <f>TEXT(Causas[[#This Row],[resolucion_fecha]],"MMMM")</f>
        <v>febrero</v>
      </c>
      <c r="R912" s="16" t="str">
        <f t="shared" si="14"/>
        <v>T</v>
      </c>
      <c r="S912" s="16"/>
      <c r="T912" s="16" t="s">
        <v>73</v>
      </c>
      <c r="U912" s="100"/>
      <c r="V912" s="16"/>
      <c r="W912" s="16"/>
    </row>
    <row r="913" spans="1:23" hidden="1" x14ac:dyDescent="0.25">
      <c r="A913" s="96">
        <v>137075</v>
      </c>
      <c r="B913" s="96" t="s">
        <v>58</v>
      </c>
      <c r="C913" s="96" t="s">
        <v>43</v>
      </c>
      <c r="D913" s="96" t="s">
        <v>324</v>
      </c>
      <c r="E913" s="97">
        <v>44475</v>
      </c>
      <c r="F913" s="96" t="s">
        <v>325</v>
      </c>
      <c r="G913" s="96" t="s">
        <v>46</v>
      </c>
      <c r="H913" s="97">
        <v>44971</v>
      </c>
      <c r="I913" s="23">
        <v>0.84917824074074078</v>
      </c>
      <c r="J913" s="97">
        <v>44971</v>
      </c>
      <c r="K913" s="23">
        <v>0.86185185185185187</v>
      </c>
      <c r="L913" s="96">
        <v>1095</v>
      </c>
      <c r="M913" s="98">
        <f>Causas[[#This Row],[parada_duracion]]/60</f>
        <v>18.25</v>
      </c>
      <c r="N913" s="18" t="s">
        <v>488</v>
      </c>
      <c r="O913" s="99" t="s">
        <v>72</v>
      </c>
      <c r="P913" s="99">
        <f>WEEKNUM(Causas[[#This Row],[resolucion_fecha]],16)</f>
        <v>7</v>
      </c>
      <c r="Q913" s="99" t="str">
        <f>TEXT(Causas[[#This Row],[resolucion_fecha]],"MMMM")</f>
        <v>febrero</v>
      </c>
      <c r="R913" s="99" t="str">
        <f t="shared" si="14"/>
        <v>T</v>
      </c>
      <c r="S913" s="99"/>
      <c r="T913" s="16" t="s">
        <v>73</v>
      </c>
      <c r="U913" s="16"/>
      <c r="V913" s="99"/>
      <c r="W913" s="99"/>
    </row>
    <row r="914" spans="1:23" hidden="1" x14ac:dyDescent="0.25">
      <c r="A914" s="25">
        <v>137076</v>
      </c>
      <c r="B914" s="25" t="s">
        <v>58</v>
      </c>
      <c r="C914" s="25" t="s">
        <v>43</v>
      </c>
      <c r="D914" s="25" t="s">
        <v>324</v>
      </c>
      <c r="E914" s="24">
        <v>44475</v>
      </c>
      <c r="F914" s="25" t="s">
        <v>325</v>
      </c>
      <c r="G914" s="25" t="s">
        <v>50</v>
      </c>
      <c r="H914" s="24">
        <v>44971</v>
      </c>
      <c r="I914" s="101">
        <v>0.86414351851851856</v>
      </c>
      <c r="J914" s="24">
        <v>44971</v>
      </c>
      <c r="K914" s="101">
        <v>0.87377314814814822</v>
      </c>
      <c r="L914" s="25">
        <v>832</v>
      </c>
      <c r="M914" s="26">
        <f>Causas[[#This Row],[parada_duracion]]/60</f>
        <v>13.866666666666667</v>
      </c>
      <c r="N914" s="19" t="s">
        <v>488</v>
      </c>
      <c r="O914" s="16" t="s">
        <v>72</v>
      </c>
      <c r="P914" s="16">
        <f>WEEKNUM(Causas[[#This Row],[resolucion_fecha]],16)</f>
        <v>7</v>
      </c>
      <c r="Q914" s="16" t="str">
        <f>TEXT(Causas[[#This Row],[resolucion_fecha]],"MMMM")</f>
        <v>febrero</v>
      </c>
      <c r="R914" s="16" t="str">
        <f t="shared" si="14"/>
        <v>T</v>
      </c>
      <c r="S914" s="16"/>
      <c r="T914" s="16" t="s">
        <v>73</v>
      </c>
      <c r="U914" s="100"/>
      <c r="V914" s="16"/>
      <c r="W914" s="16"/>
    </row>
    <row r="915" spans="1:23" hidden="1" x14ac:dyDescent="0.25">
      <c r="A915" s="25">
        <v>137083</v>
      </c>
      <c r="B915" s="25" t="s">
        <v>42</v>
      </c>
      <c r="C915" s="25" t="s">
        <v>43</v>
      </c>
      <c r="D915" s="25" t="s">
        <v>59</v>
      </c>
      <c r="E915" s="24">
        <v>44231</v>
      </c>
      <c r="F915" s="25" t="s">
        <v>60</v>
      </c>
      <c r="G915" s="25" t="s">
        <v>46</v>
      </c>
      <c r="H915" s="24">
        <v>44972</v>
      </c>
      <c r="I915" s="101">
        <v>0.26180555555555557</v>
      </c>
      <c r="J915" s="24">
        <v>44972</v>
      </c>
      <c r="K915" s="101">
        <v>0.31817129629629631</v>
      </c>
      <c r="L915" s="25">
        <v>4870</v>
      </c>
      <c r="M915" s="26">
        <f>Causas[[#This Row],[parada_duracion]]/60</f>
        <v>81.166666666666671</v>
      </c>
      <c r="N915" s="19" t="s">
        <v>49</v>
      </c>
      <c r="O915" s="19" t="s">
        <v>49</v>
      </c>
      <c r="P915" s="16">
        <f>WEEKNUM(Causas[[#This Row],[resolucion_fecha]],16)</f>
        <v>7</v>
      </c>
      <c r="Q915" s="16" t="str">
        <f>TEXT(Causas[[#This Row],[resolucion_fecha]],"MMMM")</f>
        <v>febrero</v>
      </c>
      <c r="R915" s="16" t="str">
        <f t="shared" si="14"/>
        <v>M</v>
      </c>
      <c r="S915" s="19" t="s">
        <v>49</v>
      </c>
      <c r="T915" s="19" t="s">
        <v>49</v>
      </c>
      <c r="U915" s="19" t="s">
        <v>49</v>
      </c>
      <c r="V915" s="19" t="s">
        <v>49</v>
      </c>
      <c r="W915" s="19" t="s">
        <v>49</v>
      </c>
    </row>
    <row r="916" spans="1:23" hidden="1" x14ac:dyDescent="0.25">
      <c r="A916" s="25">
        <v>137085</v>
      </c>
      <c r="B916" s="25" t="s">
        <v>83</v>
      </c>
      <c r="C916" s="25" t="s">
        <v>43</v>
      </c>
      <c r="D916" s="25" t="s">
        <v>80</v>
      </c>
      <c r="E916" s="24">
        <v>43405</v>
      </c>
      <c r="F916" s="25" t="s">
        <v>45</v>
      </c>
      <c r="G916" s="25" t="s">
        <v>46</v>
      </c>
      <c r="H916" s="24">
        <v>44972</v>
      </c>
      <c r="I916" s="101">
        <v>0.26689814814814816</v>
      </c>
      <c r="J916" s="24">
        <v>44972</v>
      </c>
      <c r="K916" s="101">
        <v>0.27206018518518521</v>
      </c>
      <c r="L916" s="25">
        <v>446</v>
      </c>
      <c r="M916" s="26">
        <f>Causas[[#This Row],[parada_duracion]]/60</f>
        <v>7.4333333333333336</v>
      </c>
      <c r="N916" s="19" t="s">
        <v>47</v>
      </c>
      <c r="O916" s="19" t="s">
        <v>47</v>
      </c>
      <c r="P916" s="16">
        <f>WEEKNUM(Causas[[#This Row],[resolucion_fecha]],16)</f>
        <v>7</v>
      </c>
      <c r="Q916" s="16" t="str">
        <f>TEXT(Causas[[#This Row],[resolucion_fecha]],"MMMM")</f>
        <v>febrero</v>
      </c>
      <c r="R916" s="16" t="str">
        <f t="shared" si="14"/>
        <v>M</v>
      </c>
      <c r="S916" s="16"/>
      <c r="T916" s="19" t="s">
        <v>47</v>
      </c>
      <c r="U916" s="16"/>
      <c r="V916" s="16"/>
      <c r="W916" s="16"/>
    </row>
    <row r="917" spans="1:23" x14ac:dyDescent="0.25">
      <c r="A917" s="25">
        <v>137088</v>
      </c>
      <c r="B917" s="25" t="s">
        <v>171</v>
      </c>
      <c r="C917" s="25" t="s">
        <v>43</v>
      </c>
      <c r="D917" s="25" t="s">
        <v>67</v>
      </c>
      <c r="E917" s="24">
        <v>43405</v>
      </c>
      <c r="F917" s="25" t="s">
        <v>45</v>
      </c>
      <c r="G917" s="25" t="s">
        <v>46</v>
      </c>
      <c r="H917" s="24">
        <v>44972</v>
      </c>
      <c r="I917" s="101">
        <v>0.29218749999999999</v>
      </c>
      <c r="J917" s="24">
        <v>44972</v>
      </c>
      <c r="K917" s="101">
        <v>0.330162037037037</v>
      </c>
      <c r="L917" s="25">
        <v>3281</v>
      </c>
      <c r="M917" s="26">
        <f>Causas[[#This Row],[parada_duracion]]/60</f>
        <v>54.68333333333333</v>
      </c>
      <c r="N917" s="19" t="s">
        <v>489</v>
      </c>
      <c r="O917" s="16" t="s">
        <v>52</v>
      </c>
      <c r="P917" s="16">
        <f>WEEKNUM(Causas[[#This Row],[resolucion_fecha]],16)</f>
        <v>7</v>
      </c>
      <c r="Q917" s="16" t="str">
        <f>TEXT(Causas[[#This Row],[resolucion_fecha]],"MMMM")</f>
        <v>febrero</v>
      </c>
      <c r="R917" s="16" t="str">
        <f t="shared" si="14"/>
        <v>M</v>
      </c>
      <c r="S917" s="16"/>
      <c r="T917" s="16" t="s">
        <v>53</v>
      </c>
      <c r="U917" s="16"/>
      <c r="V917" s="16"/>
      <c r="W917" s="16"/>
    </row>
    <row r="918" spans="1:23" hidden="1" x14ac:dyDescent="0.25">
      <c r="A918" s="25">
        <v>137093</v>
      </c>
      <c r="B918" s="25" t="s">
        <v>54</v>
      </c>
      <c r="C918" s="25" t="s">
        <v>43</v>
      </c>
      <c r="D918" s="25" t="s">
        <v>55</v>
      </c>
      <c r="E918" s="24">
        <v>44120</v>
      </c>
      <c r="F918" s="25" t="s">
        <v>56</v>
      </c>
      <c r="G918" s="25" t="s">
        <v>50</v>
      </c>
      <c r="H918" s="24">
        <v>44972</v>
      </c>
      <c r="I918" s="101">
        <v>0.32581018518518517</v>
      </c>
      <c r="J918" s="24">
        <v>44972</v>
      </c>
      <c r="K918" s="101">
        <v>0.33265046296296297</v>
      </c>
      <c r="L918" s="25">
        <v>591</v>
      </c>
      <c r="M918" s="26">
        <f>Causas[[#This Row],[parada_duracion]]/60</f>
        <v>9.85</v>
      </c>
      <c r="N918" s="19" t="s">
        <v>47</v>
      </c>
      <c r="O918" s="19" t="s">
        <v>47</v>
      </c>
      <c r="P918" s="16">
        <f>WEEKNUM(Causas[[#This Row],[resolucion_fecha]],16)</f>
        <v>7</v>
      </c>
      <c r="Q918" s="16" t="str">
        <f>TEXT(Causas[[#This Row],[resolucion_fecha]],"MMMM")</f>
        <v>febrero</v>
      </c>
      <c r="R918" s="16" t="str">
        <f t="shared" si="14"/>
        <v>M</v>
      </c>
      <c r="S918" s="16"/>
      <c r="T918" s="19" t="s">
        <v>47</v>
      </c>
      <c r="U918" s="16"/>
      <c r="V918" s="16"/>
      <c r="W918" s="16"/>
    </row>
    <row r="919" spans="1:23" hidden="1" x14ac:dyDescent="0.25">
      <c r="A919" s="96">
        <v>137095</v>
      </c>
      <c r="B919" s="96" t="s">
        <v>42</v>
      </c>
      <c r="C919" s="96" t="s">
        <v>43</v>
      </c>
      <c r="D919" s="96" t="s">
        <v>77</v>
      </c>
      <c r="E919" s="97">
        <v>43405</v>
      </c>
      <c r="F919" s="96" t="s">
        <v>45</v>
      </c>
      <c r="G919" s="96" t="s">
        <v>46</v>
      </c>
      <c r="H919" s="97">
        <v>44972</v>
      </c>
      <c r="I919" s="23">
        <v>0.3273611111111111</v>
      </c>
      <c r="J919" s="97">
        <v>44972</v>
      </c>
      <c r="K919" s="23">
        <v>0.33451388888888894</v>
      </c>
      <c r="L919" s="96">
        <v>618</v>
      </c>
      <c r="M919" s="98">
        <f>Causas[[#This Row],[parada_duracion]]/60</f>
        <v>10.3</v>
      </c>
      <c r="N919" s="19" t="s">
        <v>49</v>
      </c>
      <c r="O919" s="19" t="s">
        <v>49</v>
      </c>
      <c r="P919" s="99">
        <f>WEEKNUM(Causas[[#This Row],[resolucion_fecha]],16)</f>
        <v>7</v>
      </c>
      <c r="Q919" s="99" t="str">
        <f>TEXT(Causas[[#This Row],[resolucion_fecha]],"MMMM")</f>
        <v>febrero</v>
      </c>
      <c r="R919" s="99" t="str">
        <f t="shared" si="14"/>
        <v>M</v>
      </c>
      <c r="S919" s="19" t="s">
        <v>49</v>
      </c>
      <c r="T919" s="19" t="s">
        <v>49</v>
      </c>
      <c r="U919" s="19" t="s">
        <v>49</v>
      </c>
      <c r="V919" s="19" t="s">
        <v>49</v>
      </c>
      <c r="W919" s="19" t="s">
        <v>49</v>
      </c>
    </row>
    <row r="920" spans="1:23" x14ac:dyDescent="0.25">
      <c r="A920" s="96">
        <v>137096</v>
      </c>
      <c r="B920" s="96" t="s">
        <v>42</v>
      </c>
      <c r="C920" s="96" t="s">
        <v>43</v>
      </c>
      <c r="D920" s="96" t="s">
        <v>67</v>
      </c>
      <c r="E920" s="97">
        <v>43405</v>
      </c>
      <c r="F920" s="96" t="s">
        <v>45</v>
      </c>
      <c r="G920" s="96" t="s">
        <v>50</v>
      </c>
      <c r="H920" s="97">
        <v>44972</v>
      </c>
      <c r="I920" s="23">
        <v>0.33027777777777778</v>
      </c>
      <c r="J920" s="97">
        <v>44972</v>
      </c>
      <c r="K920" s="23">
        <v>0.35165509259259259</v>
      </c>
      <c r="L920" s="96">
        <v>1847</v>
      </c>
      <c r="M920" s="98">
        <f>Causas[[#This Row],[parada_duracion]]/60</f>
        <v>30.783333333333335</v>
      </c>
      <c r="N920" s="18" t="s">
        <v>490</v>
      </c>
      <c r="O920" s="16" t="s">
        <v>52</v>
      </c>
      <c r="P920" s="99">
        <f>WEEKNUM(Causas[[#This Row],[resolucion_fecha]],16)</f>
        <v>7</v>
      </c>
      <c r="Q920" s="99" t="str">
        <f>TEXT(Causas[[#This Row],[resolucion_fecha]],"MMMM")</f>
        <v>febrero</v>
      </c>
      <c r="R920" s="99" t="str">
        <f t="shared" si="14"/>
        <v>M</v>
      </c>
      <c r="S920" s="99"/>
      <c r="T920" s="16" t="s">
        <v>53</v>
      </c>
      <c r="U920" s="100"/>
      <c r="V920" s="99"/>
      <c r="W920" s="99"/>
    </row>
    <row r="921" spans="1:23" hidden="1" x14ac:dyDescent="0.25">
      <c r="A921" s="25">
        <v>137097</v>
      </c>
      <c r="B921" s="25" t="s">
        <v>42</v>
      </c>
      <c r="C921" s="25" t="s">
        <v>43</v>
      </c>
      <c r="D921" s="25" t="s">
        <v>143</v>
      </c>
      <c r="E921" s="24">
        <v>43405</v>
      </c>
      <c r="F921" s="25" t="s">
        <v>45</v>
      </c>
      <c r="G921" s="25" t="s">
        <v>46</v>
      </c>
      <c r="H921" s="24">
        <v>44972</v>
      </c>
      <c r="I921" s="101">
        <v>0.33355324074074072</v>
      </c>
      <c r="J921" s="24">
        <v>44972</v>
      </c>
      <c r="K921" s="101">
        <v>0.36724537037037036</v>
      </c>
      <c r="L921" s="25">
        <v>2911</v>
      </c>
      <c r="M921" s="26">
        <f>Causas[[#This Row],[parada_duracion]]/60</f>
        <v>48.516666666666666</v>
      </c>
      <c r="N921" s="19" t="s">
        <v>62</v>
      </c>
      <c r="O921" s="16" t="s">
        <v>52</v>
      </c>
      <c r="P921" s="16">
        <f>WEEKNUM(Causas[[#This Row],[resolucion_fecha]],16)</f>
        <v>7</v>
      </c>
      <c r="Q921" s="16" t="str">
        <f>TEXT(Causas[[#This Row],[resolucion_fecha]],"MMMM")</f>
        <v>febrero</v>
      </c>
      <c r="R921" s="16" t="str">
        <f t="shared" si="14"/>
        <v>M</v>
      </c>
      <c r="S921" s="16"/>
      <c r="T921" s="16" t="s">
        <v>53</v>
      </c>
      <c r="U921" s="100"/>
      <c r="V921" s="16"/>
      <c r="W921" s="16"/>
    </row>
    <row r="922" spans="1:23" x14ac:dyDescent="0.25">
      <c r="A922" s="96">
        <v>137103</v>
      </c>
      <c r="B922" s="96" t="s">
        <v>42</v>
      </c>
      <c r="C922" s="96" t="s">
        <v>43</v>
      </c>
      <c r="D922" s="96" t="s">
        <v>67</v>
      </c>
      <c r="E922" s="97">
        <v>43405</v>
      </c>
      <c r="F922" s="96" t="s">
        <v>45</v>
      </c>
      <c r="G922" s="96" t="s">
        <v>50</v>
      </c>
      <c r="H922" s="97">
        <v>44972</v>
      </c>
      <c r="I922" s="23">
        <v>0.37172453703703701</v>
      </c>
      <c r="J922" s="97">
        <v>44972</v>
      </c>
      <c r="K922" s="23">
        <v>0.37174768518518514</v>
      </c>
      <c r="L922" s="96">
        <v>2</v>
      </c>
      <c r="M922" s="98">
        <f>Causas[[#This Row],[parada_duracion]]/60</f>
        <v>3.3333333333333333E-2</v>
      </c>
      <c r="N922" s="19" t="s">
        <v>47</v>
      </c>
      <c r="O922" s="19" t="s">
        <v>47</v>
      </c>
      <c r="P922" s="99">
        <f>WEEKNUM(Causas[[#This Row],[resolucion_fecha]],16)</f>
        <v>7</v>
      </c>
      <c r="Q922" s="99" t="str">
        <f>TEXT(Causas[[#This Row],[resolucion_fecha]],"MMMM")</f>
        <v>febrero</v>
      </c>
      <c r="R922" s="99" t="str">
        <f t="shared" si="14"/>
        <v>M</v>
      </c>
      <c r="S922" s="99"/>
      <c r="T922" s="19" t="s">
        <v>47</v>
      </c>
      <c r="U922" s="16"/>
      <c r="V922" s="99"/>
      <c r="W922" s="99"/>
    </row>
    <row r="923" spans="1:23" x14ac:dyDescent="0.25">
      <c r="A923" s="25">
        <v>137104</v>
      </c>
      <c r="B923" s="25" t="s">
        <v>42</v>
      </c>
      <c r="C923" s="25" t="s">
        <v>43</v>
      </c>
      <c r="D923" s="25" t="s">
        <v>67</v>
      </c>
      <c r="E923" s="24">
        <v>43405</v>
      </c>
      <c r="F923" s="25" t="s">
        <v>45</v>
      </c>
      <c r="G923" s="25" t="s">
        <v>50</v>
      </c>
      <c r="H923" s="24">
        <v>44972</v>
      </c>
      <c r="I923" s="101">
        <v>0.37188657407407405</v>
      </c>
      <c r="J923" s="24">
        <v>44972</v>
      </c>
      <c r="K923" s="101">
        <v>0.38913194444444449</v>
      </c>
      <c r="L923" s="25">
        <v>1490</v>
      </c>
      <c r="M923" s="26">
        <f>Causas[[#This Row],[parada_duracion]]/60</f>
        <v>24.833333333333332</v>
      </c>
      <c r="N923" s="19" t="s">
        <v>491</v>
      </c>
      <c r="O923" s="16" t="s">
        <v>52</v>
      </c>
      <c r="P923" s="16">
        <f>WEEKNUM(Causas[[#This Row],[resolucion_fecha]],16)</f>
        <v>7</v>
      </c>
      <c r="Q923" s="16" t="str">
        <f>TEXT(Causas[[#This Row],[resolucion_fecha]],"MMMM")</f>
        <v>febrero</v>
      </c>
      <c r="R923" s="16" t="str">
        <f t="shared" si="14"/>
        <v>M</v>
      </c>
      <c r="S923" s="16"/>
      <c r="T923" s="16" t="s">
        <v>53</v>
      </c>
      <c r="U923" s="100"/>
      <c r="V923" s="16"/>
      <c r="W923" s="16"/>
    </row>
    <row r="924" spans="1:23" hidden="1" x14ac:dyDescent="0.25">
      <c r="A924" s="96">
        <v>137106</v>
      </c>
      <c r="B924" s="96" t="s">
        <v>54</v>
      </c>
      <c r="C924" s="96" t="s">
        <v>43</v>
      </c>
      <c r="D924" s="96" t="s">
        <v>55</v>
      </c>
      <c r="E924" s="97">
        <v>44120</v>
      </c>
      <c r="F924" s="96" t="s">
        <v>56</v>
      </c>
      <c r="G924" s="96" t="s">
        <v>50</v>
      </c>
      <c r="H924" s="97">
        <v>44972</v>
      </c>
      <c r="I924" s="23">
        <v>0.37537037037037035</v>
      </c>
      <c r="J924" s="97">
        <v>44972</v>
      </c>
      <c r="K924" s="23">
        <v>0.45</v>
      </c>
      <c r="L924" s="96">
        <v>6448</v>
      </c>
      <c r="M924" s="98">
        <f>Causas[[#This Row],[parada_duracion]]/60</f>
        <v>107.46666666666667</v>
      </c>
      <c r="N924" s="18" t="s">
        <v>62</v>
      </c>
      <c r="O924" s="16" t="s">
        <v>52</v>
      </c>
      <c r="P924" s="99">
        <f>WEEKNUM(Causas[[#This Row],[resolucion_fecha]],16)</f>
        <v>7</v>
      </c>
      <c r="Q924" s="99" t="str">
        <f>TEXT(Causas[[#This Row],[resolucion_fecha]],"MMMM")</f>
        <v>febrero</v>
      </c>
      <c r="R924" s="99" t="str">
        <f t="shared" si="14"/>
        <v>M</v>
      </c>
      <c r="S924" s="99"/>
      <c r="T924" s="16" t="s">
        <v>53</v>
      </c>
      <c r="U924" s="16"/>
      <c r="V924" s="99"/>
      <c r="W924" s="99"/>
    </row>
    <row r="925" spans="1:23" hidden="1" x14ac:dyDescent="0.25">
      <c r="A925" s="25">
        <v>137107</v>
      </c>
      <c r="B925" s="25" t="s">
        <v>42</v>
      </c>
      <c r="C925" s="25" t="s">
        <v>43</v>
      </c>
      <c r="D925" s="25" t="s">
        <v>143</v>
      </c>
      <c r="E925" s="24">
        <v>43405</v>
      </c>
      <c r="F925" s="25" t="s">
        <v>45</v>
      </c>
      <c r="G925" s="25" t="s">
        <v>46</v>
      </c>
      <c r="H925" s="24">
        <v>44972</v>
      </c>
      <c r="I925" s="101">
        <v>0.38435185185185183</v>
      </c>
      <c r="J925" s="24">
        <v>44972</v>
      </c>
      <c r="K925" s="101">
        <v>0.39674768518518522</v>
      </c>
      <c r="L925" s="25">
        <v>1071</v>
      </c>
      <c r="M925" s="26">
        <f>Causas[[#This Row],[parada_duracion]]/60</f>
        <v>17.850000000000001</v>
      </c>
      <c r="N925" s="19" t="s">
        <v>62</v>
      </c>
      <c r="O925" s="16" t="s">
        <v>52</v>
      </c>
      <c r="P925" s="16">
        <f>WEEKNUM(Causas[[#This Row],[resolucion_fecha]],16)</f>
        <v>7</v>
      </c>
      <c r="Q925" s="16" t="str">
        <f>TEXT(Causas[[#This Row],[resolucion_fecha]],"MMMM")</f>
        <v>febrero</v>
      </c>
      <c r="R925" s="16" t="str">
        <f t="shared" si="14"/>
        <v>M</v>
      </c>
      <c r="S925" s="16"/>
      <c r="T925" s="16" t="s">
        <v>53</v>
      </c>
      <c r="U925" s="100"/>
      <c r="V925" s="16"/>
      <c r="W925" s="16"/>
    </row>
    <row r="926" spans="1:23" hidden="1" x14ac:dyDescent="0.25">
      <c r="A926" s="25">
        <v>137109</v>
      </c>
      <c r="B926" s="25" t="s">
        <v>42</v>
      </c>
      <c r="C926" s="25" t="s">
        <v>43</v>
      </c>
      <c r="D926" s="25" t="s">
        <v>80</v>
      </c>
      <c r="E926" s="24">
        <v>43405</v>
      </c>
      <c r="F926" s="25" t="s">
        <v>45</v>
      </c>
      <c r="G926" s="25" t="s">
        <v>46</v>
      </c>
      <c r="H926" s="24">
        <v>44972</v>
      </c>
      <c r="I926" s="101">
        <v>0.39097222222222222</v>
      </c>
      <c r="J926" s="24">
        <v>44972</v>
      </c>
      <c r="K926" s="101">
        <v>0.55961805555555555</v>
      </c>
      <c r="L926" s="25">
        <v>14571</v>
      </c>
      <c r="M926" s="26">
        <f>Causas[[#This Row],[parada_duracion]]/60</f>
        <v>242.85</v>
      </c>
      <c r="N926" s="19" t="s">
        <v>492</v>
      </c>
      <c r="O926" s="16" t="s">
        <v>52</v>
      </c>
      <c r="P926" s="16">
        <f>WEEKNUM(Causas[[#This Row],[resolucion_fecha]],16)</f>
        <v>7</v>
      </c>
      <c r="Q926" s="16" t="str">
        <f>TEXT(Causas[[#This Row],[resolucion_fecha]],"MMMM")</f>
        <v>febrero</v>
      </c>
      <c r="R926" s="16" t="str">
        <f t="shared" si="14"/>
        <v>M</v>
      </c>
      <c r="S926" s="16"/>
      <c r="T926" s="16" t="s">
        <v>53</v>
      </c>
      <c r="U926" s="16"/>
      <c r="V926" s="16"/>
      <c r="W926" s="16"/>
    </row>
    <row r="927" spans="1:23" x14ac:dyDescent="0.25">
      <c r="A927" s="25">
        <v>137113</v>
      </c>
      <c r="B927" s="25" t="s">
        <v>42</v>
      </c>
      <c r="C927" s="25" t="s">
        <v>43</v>
      </c>
      <c r="D927" s="25" t="s">
        <v>67</v>
      </c>
      <c r="E927" s="24">
        <v>43405</v>
      </c>
      <c r="F927" s="25" t="s">
        <v>45</v>
      </c>
      <c r="G927" s="25" t="s">
        <v>50</v>
      </c>
      <c r="H927" s="24">
        <v>44972</v>
      </c>
      <c r="I927" s="101">
        <v>0.40329861111111115</v>
      </c>
      <c r="J927" s="24">
        <v>44972</v>
      </c>
      <c r="K927" s="101">
        <v>0.44261574074074073</v>
      </c>
      <c r="L927" s="25">
        <v>3397</v>
      </c>
      <c r="M927" s="26">
        <f>Causas[[#This Row],[parada_duracion]]/60</f>
        <v>56.616666666666667</v>
      </c>
      <c r="N927" s="19" t="s">
        <v>493</v>
      </c>
      <c r="O927" s="16" t="s">
        <v>52</v>
      </c>
      <c r="P927" s="16">
        <f>WEEKNUM(Causas[[#This Row],[resolucion_fecha]],16)</f>
        <v>7</v>
      </c>
      <c r="Q927" s="16" t="str">
        <f>TEXT(Causas[[#This Row],[resolucion_fecha]],"MMMM")</f>
        <v>febrero</v>
      </c>
      <c r="R927" s="16" t="str">
        <f t="shared" si="14"/>
        <v>M</v>
      </c>
      <c r="S927" s="16"/>
      <c r="T927" s="16" t="s">
        <v>53</v>
      </c>
      <c r="U927" s="16"/>
      <c r="V927" s="16"/>
      <c r="W927" s="16"/>
    </row>
    <row r="928" spans="1:23" hidden="1" x14ac:dyDescent="0.25">
      <c r="A928" s="25">
        <v>137128</v>
      </c>
      <c r="B928" s="25" t="s">
        <v>203</v>
      </c>
      <c r="C928" s="25" t="s">
        <v>43</v>
      </c>
      <c r="D928" s="25" t="s">
        <v>55</v>
      </c>
      <c r="E928" s="24">
        <v>43405</v>
      </c>
      <c r="F928" s="25" t="s">
        <v>45</v>
      </c>
      <c r="G928" s="25" t="s">
        <v>50</v>
      </c>
      <c r="H928" s="24">
        <v>44972</v>
      </c>
      <c r="I928" s="101">
        <v>0.50370370370370365</v>
      </c>
      <c r="J928" s="24">
        <v>44972</v>
      </c>
      <c r="K928" s="101">
        <v>0.51756944444444442</v>
      </c>
      <c r="L928" s="25">
        <v>1198</v>
      </c>
      <c r="M928" s="26">
        <f>Causas[[#This Row],[parada_duracion]]/60</f>
        <v>19.966666666666665</v>
      </c>
      <c r="N928" s="19" t="s">
        <v>62</v>
      </c>
      <c r="O928" s="16" t="s">
        <v>52</v>
      </c>
      <c r="P928" s="16">
        <f>WEEKNUM(Causas[[#This Row],[resolucion_fecha]],16)</f>
        <v>7</v>
      </c>
      <c r="Q928" s="16" t="str">
        <f>TEXT(Causas[[#This Row],[resolucion_fecha]],"MMMM")</f>
        <v>febrero</v>
      </c>
      <c r="R928" s="16" t="str">
        <f t="shared" si="14"/>
        <v>M</v>
      </c>
      <c r="S928" s="16"/>
      <c r="T928" s="16" t="s">
        <v>53</v>
      </c>
      <c r="U928" s="16"/>
      <c r="V928" s="16"/>
      <c r="W928" s="16"/>
    </row>
    <row r="929" spans="1:23" hidden="1" x14ac:dyDescent="0.25">
      <c r="A929" s="25">
        <v>137130</v>
      </c>
      <c r="B929" s="25" t="s">
        <v>86</v>
      </c>
      <c r="C929" s="25" t="s">
        <v>43</v>
      </c>
      <c r="D929" s="25" t="s">
        <v>55</v>
      </c>
      <c r="E929" s="24">
        <v>43881</v>
      </c>
      <c r="F929" s="25" t="s">
        <v>56</v>
      </c>
      <c r="G929" s="25" t="s">
        <v>50</v>
      </c>
      <c r="H929" s="24">
        <v>44972</v>
      </c>
      <c r="I929" s="101">
        <v>0.5176736111111111</v>
      </c>
      <c r="J929" s="24">
        <v>44972</v>
      </c>
      <c r="K929" s="101">
        <v>0.54971064814814818</v>
      </c>
      <c r="L929" s="25">
        <v>2768</v>
      </c>
      <c r="M929" s="26">
        <f>Causas[[#This Row],[parada_duracion]]/60</f>
        <v>46.133333333333333</v>
      </c>
      <c r="N929" s="19" t="s">
        <v>62</v>
      </c>
      <c r="O929" s="16" t="s">
        <v>52</v>
      </c>
      <c r="P929" s="16">
        <f>WEEKNUM(Causas[[#This Row],[resolucion_fecha]],16)</f>
        <v>7</v>
      </c>
      <c r="Q929" s="16" t="str">
        <f>TEXT(Causas[[#This Row],[resolucion_fecha]],"MMMM")</f>
        <v>febrero</v>
      </c>
      <c r="R929" s="16" t="str">
        <f t="shared" si="14"/>
        <v>M</v>
      </c>
      <c r="S929" s="16"/>
      <c r="T929" s="16" t="s">
        <v>53</v>
      </c>
      <c r="U929" s="16"/>
      <c r="V929" s="16"/>
      <c r="W929" s="16"/>
    </row>
    <row r="930" spans="1:23" hidden="1" x14ac:dyDescent="0.25">
      <c r="A930" s="25">
        <v>137134</v>
      </c>
      <c r="B930" s="25" t="s">
        <v>42</v>
      </c>
      <c r="C930" s="25" t="s">
        <v>43</v>
      </c>
      <c r="D930" s="25" t="s">
        <v>44</v>
      </c>
      <c r="E930" s="24">
        <v>43405</v>
      </c>
      <c r="F930" s="25" t="s">
        <v>45</v>
      </c>
      <c r="G930" s="25" t="s">
        <v>46</v>
      </c>
      <c r="H930" s="24">
        <v>44972</v>
      </c>
      <c r="I930" s="101">
        <v>0.56539351851851849</v>
      </c>
      <c r="J930" s="24">
        <v>44972</v>
      </c>
      <c r="K930" s="101">
        <v>0.57415509259259256</v>
      </c>
      <c r="L930" s="25">
        <v>757</v>
      </c>
      <c r="M930" s="26">
        <f>Causas[[#This Row],[parada_duracion]]/60</f>
        <v>12.616666666666667</v>
      </c>
      <c r="N930" s="19" t="s">
        <v>62</v>
      </c>
      <c r="O930" s="16" t="s">
        <v>52</v>
      </c>
      <c r="P930" s="16">
        <f>WEEKNUM(Causas[[#This Row],[resolucion_fecha]],16)</f>
        <v>7</v>
      </c>
      <c r="Q930" s="16" t="str">
        <f>TEXT(Causas[[#This Row],[resolucion_fecha]],"MMMM")</f>
        <v>febrero</v>
      </c>
      <c r="R930" s="16" t="str">
        <f t="shared" si="14"/>
        <v>M</v>
      </c>
      <c r="S930" s="16"/>
      <c r="T930" s="16" t="s">
        <v>53</v>
      </c>
      <c r="U930" s="16"/>
      <c r="V930" s="16"/>
      <c r="W930" s="16"/>
    </row>
    <row r="931" spans="1:23" hidden="1" x14ac:dyDescent="0.25">
      <c r="A931" s="25">
        <v>137138</v>
      </c>
      <c r="B931" s="25" t="s">
        <v>42</v>
      </c>
      <c r="C931" s="25" t="s">
        <v>43</v>
      </c>
      <c r="D931" s="25" t="s">
        <v>164</v>
      </c>
      <c r="E931" s="24">
        <v>43405</v>
      </c>
      <c r="F931" s="25" t="s">
        <v>45</v>
      </c>
      <c r="G931" s="25" t="s">
        <v>46</v>
      </c>
      <c r="H931" s="24">
        <v>44972</v>
      </c>
      <c r="I931" s="101">
        <v>0.60170138888888891</v>
      </c>
      <c r="J931" s="24">
        <v>44972</v>
      </c>
      <c r="K931" s="101">
        <v>0.60755787037037035</v>
      </c>
      <c r="L931" s="25">
        <v>506</v>
      </c>
      <c r="M931" s="26">
        <f>Causas[[#This Row],[parada_duracion]]/60</f>
        <v>8.4333333333333336</v>
      </c>
      <c r="N931" s="19" t="s">
        <v>47</v>
      </c>
      <c r="O931" s="19" t="s">
        <v>47</v>
      </c>
      <c r="P931" s="16">
        <f>WEEKNUM(Causas[[#This Row],[resolucion_fecha]],16)</f>
        <v>7</v>
      </c>
      <c r="Q931" s="16" t="str">
        <f>TEXT(Causas[[#This Row],[resolucion_fecha]],"MMMM")</f>
        <v>febrero</v>
      </c>
      <c r="R931" s="16" t="str">
        <f t="shared" si="14"/>
        <v>T</v>
      </c>
      <c r="S931" s="16"/>
      <c r="T931" s="19" t="s">
        <v>47</v>
      </c>
      <c r="U931" s="16"/>
      <c r="V931" s="16"/>
      <c r="W931" s="16"/>
    </row>
    <row r="932" spans="1:23" hidden="1" x14ac:dyDescent="0.25">
      <c r="A932" s="96">
        <v>137141</v>
      </c>
      <c r="B932" s="96" t="s">
        <v>42</v>
      </c>
      <c r="C932" s="96" t="s">
        <v>43</v>
      </c>
      <c r="D932" s="96" t="s">
        <v>44</v>
      </c>
      <c r="E932" s="97">
        <v>43405</v>
      </c>
      <c r="F932" s="96" t="s">
        <v>45</v>
      </c>
      <c r="G932" s="96" t="s">
        <v>46</v>
      </c>
      <c r="H932" s="97">
        <v>44972</v>
      </c>
      <c r="I932" s="23">
        <v>0.61465277777777783</v>
      </c>
      <c r="J932" s="97">
        <v>44972</v>
      </c>
      <c r="K932" s="23">
        <v>0.62072916666666667</v>
      </c>
      <c r="L932" s="96">
        <v>525</v>
      </c>
      <c r="M932" s="98">
        <f>Causas[[#This Row],[parada_duracion]]/60</f>
        <v>8.75</v>
      </c>
      <c r="N932" s="19" t="s">
        <v>47</v>
      </c>
      <c r="O932" s="19" t="s">
        <v>47</v>
      </c>
      <c r="P932" s="99">
        <f>WEEKNUM(Causas[[#This Row],[resolucion_fecha]],16)</f>
        <v>7</v>
      </c>
      <c r="Q932" s="99" t="str">
        <f>TEXT(Causas[[#This Row],[resolucion_fecha]],"MMMM")</f>
        <v>febrero</v>
      </c>
      <c r="R932" s="99" t="str">
        <f t="shared" si="14"/>
        <v>T</v>
      </c>
      <c r="S932" s="99"/>
      <c r="T932" s="19" t="s">
        <v>47</v>
      </c>
      <c r="U932" s="16"/>
      <c r="V932" s="99"/>
      <c r="W932" s="99"/>
    </row>
    <row r="933" spans="1:23" hidden="1" x14ac:dyDescent="0.25">
      <c r="A933" s="96">
        <v>137142</v>
      </c>
      <c r="B933" s="96" t="s">
        <v>42</v>
      </c>
      <c r="C933" s="96" t="s">
        <v>43</v>
      </c>
      <c r="D933" s="96" t="s">
        <v>164</v>
      </c>
      <c r="E933" s="97">
        <v>43405</v>
      </c>
      <c r="F933" s="96" t="s">
        <v>45</v>
      </c>
      <c r="G933" s="96" t="s">
        <v>46</v>
      </c>
      <c r="H933" s="97">
        <v>44972</v>
      </c>
      <c r="I933" s="23">
        <v>0.6147569444444444</v>
      </c>
      <c r="J933" s="97">
        <v>44972</v>
      </c>
      <c r="K933" s="23">
        <v>0.63947916666666671</v>
      </c>
      <c r="L933" s="96">
        <v>2136</v>
      </c>
      <c r="M933" s="98">
        <f>Causas[[#This Row],[parada_duracion]]/60</f>
        <v>35.6</v>
      </c>
      <c r="N933" s="19" t="s">
        <v>49</v>
      </c>
      <c r="O933" s="19" t="s">
        <v>49</v>
      </c>
      <c r="P933" s="99">
        <f>WEEKNUM(Causas[[#This Row],[resolucion_fecha]],16)</f>
        <v>7</v>
      </c>
      <c r="Q933" s="99" t="str">
        <f>TEXT(Causas[[#This Row],[resolucion_fecha]],"MMMM")</f>
        <v>febrero</v>
      </c>
      <c r="R933" s="99" t="str">
        <f t="shared" si="14"/>
        <v>T</v>
      </c>
      <c r="S933" s="19" t="s">
        <v>49</v>
      </c>
      <c r="T933" s="19" t="s">
        <v>49</v>
      </c>
      <c r="U933" s="19" t="s">
        <v>49</v>
      </c>
      <c r="V933" s="19" t="s">
        <v>49</v>
      </c>
      <c r="W933" s="19" t="s">
        <v>49</v>
      </c>
    </row>
    <row r="934" spans="1:23" hidden="1" x14ac:dyDescent="0.25">
      <c r="A934" s="96">
        <v>137143</v>
      </c>
      <c r="B934" s="96" t="s">
        <v>42</v>
      </c>
      <c r="C934" s="96" t="s">
        <v>43</v>
      </c>
      <c r="D934" s="96" t="s">
        <v>77</v>
      </c>
      <c r="E934" s="97">
        <v>43405</v>
      </c>
      <c r="F934" s="96" t="s">
        <v>45</v>
      </c>
      <c r="G934" s="96" t="s">
        <v>46</v>
      </c>
      <c r="H934" s="97">
        <v>44972</v>
      </c>
      <c r="I934" s="23">
        <v>0.61835648148148148</v>
      </c>
      <c r="J934" s="97">
        <v>44972</v>
      </c>
      <c r="K934" s="23">
        <v>0.6255208333333333</v>
      </c>
      <c r="L934" s="96">
        <v>619</v>
      </c>
      <c r="M934" s="98">
        <f>Causas[[#This Row],[parada_duracion]]/60</f>
        <v>10.316666666666666</v>
      </c>
      <c r="N934" s="18" t="s">
        <v>62</v>
      </c>
      <c r="O934" s="16" t="s">
        <v>52</v>
      </c>
      <c r="P934" s="99">
        <f>WEEKNUM(Causas[[#This Row],[resolucion_fecha]],16)</f>
        <v>7</v>
      </c>
      <c r="Q934" s="99" t="str">
        <f>TEXT(Causas[[#This Row],[resolucion_fecha]],"MMMM")</f>
        <v>febrero</v>
      </c>
      <c r="R934" s="99" t="str">
        <f t="shared" si="14"/>
        <v>T</v>
      </c>
      <c r="S934" s="99"/>
      <c r="T934" s="16" t="s">
        <v>53</v>
      </c>
      <c r="U934" s="100"/>
      <c r="V934" s="99"/>
      <c r="W934" s="99"/>
    </row>
    <row r="935" spans="1:23" hidden="1" x14ac:dyDescent="0.25">
      <c r="A935" s="96">
        <v>137144</v>
      </c>
      <c r="B935" s="96" t="s">
        <v>185</v>
      </c>
      <c r="C935" s="96" t="s">
        <v>43</v>
      </c>
      <c r="D935" s="96" t="s">
        <v>143</v>
      </c>
      <c r="E935" s="97">
        <v>43405</v>
      </c>
      <c r="F935" s="96" t="s">
        <v>45</v>
      </c>
      <c r="G935" s="96" t="s">
        <v>50</v>
      </c>
      <c r="H935" s="97">
        <v>44972</v>
      </c>
      <c r="I935" s="23">
        <v>0.62752314814814814</v>
      </c>
      <c r="J935" s="97">
        <v>44972</v>
      </c>
      <c r="K935" s="23">
        <v>0.63318287037037035</v>
      </c>
      <c r="L935" s="96">
        <v>489</v>
      </c>
      <c r="M935" s="98">
        <f>Causas[[#This Row],[parada_duracion]]/60</f>
        <v>8.15</v>
      </c>
      <c r="N935" s="19" t="s">
        <v>47</v>
      </c>
      <c r="O935" s="19" t="s">
        <v>47</v>
      </c>
      <c r="P935" s="99">
        <f>WEEKNUM(Causas[[#This Row],[resolucion_fecha]],16)</f>
        <v>7</v>
      </c>
      <c r="Q935" s="99" t="str">
        <f>TEXT(Causas[[#This Row],[resolucion_fecha]],"MMMM")</f>
        <v>febrero</v>
      </c>
      <c r="R935" s="99" t="str">
        <f t="shared" si="14"/>
        <v>T</v>
      </c>
      <c r="S935" s="99"/>
      <c r="T935" s="19" t="s">
        <v>47</v>
      </c>
      <c r="U935" s="100"/>
      <c r="V935" s="99"/>
      <c r="W935" s="99"/>
    </row>
    <row r="936" spans="1:23" hidden="1" x14ac:dyDescent="0.25">
      <c r="A936" s="25">
        <v>137145</v>
      </c>
      <c r="B936" s="25" t="s">
        <v>42</v>
      </c>
      <c r="C936" s="25" t="s">
        <v>43</v>
      </c>
      <c r="D936" s="25" t="s">
        <v>96</v>
      </c>
      <c r="E936" s="24">
        <v>43405</v>
      </c>
      <c r="F936" s="25" t="s">
        <v>45</v>
      </c>
      <c r="G936" s="25" t="s">
        <v>46</v>
      </c>
      <c r="H936" s="24">
        <v>44972</v>
      </c>
      <c r="I936" s="101">
        <v>0.63026620370370368</v>
      </c>
      <c r="J936" s="24">
        <v>44972</v>
      </c>
      <c r="K936" s="101">
        <v>0.63040509259259259</v>
      </c>
      <c r="L936" s="25">
        <v>12</v>
      </c>
      <c r="M936" s="26">
        <f>Causas[[#This Row],[parada_duracion]]/60</f>
        <v>0.2</v>
      </c>
      <c r="N936" s="19" t="s">
        <v>47</v>
      </c>
      <c r="O936" s="19" t="s">
        <v>47</v>
      </c>
      <c r="P936" s="16">
        <f>WEEKNUM(Causas[[#This Row],[resolucion_fecha]],16)</f>
        <v>7</v>
      </c>
      <c r="Q936" s="16" t="str">
        <f>TEXT(Causas[[#This Row],[resolucion_fecha]],"MMMM")</f>
        <v>febrero</v>
      </c>
      <c r="R936" s="16" t="str">
        <f t="shared" si="14"/>
        <v>T</v>
      </c>
      <c r="S936" s="16"/>
      <c r="T936" s="19" t="s">
        <v>47</v>
      </c>
      <c r="U936" s="100"/>
      <c r="V936" s="16"/>
      <c r="W936" s="16"/>
    </row>
    <row r="937" spans="1:23" hidden="1" x14ac:dyDescent="0.25">
      <c r="A937" s="25">
        <v>137154</v>
      </c>
      <c r="B937" s="25" t="s">
        <v>129</v>
      </c>
      <c r="C937" s="25" t="s">
        <v>43</v>
      </c>
      <c r="D937" s="25" t="s">
        <v>55</v>
      </c>
      <c r="E937" s="24">
        <v>43405</v>
      </c>
      <c r="F937" s="25" t="s">
        <v>45</v>
      </c>
      <c r="G937" s="25" t="s">
        <v>50</v>
      </c>
      <c r="H937" s="24">
        <v>44972</v>
      </c>
      <c r="I937" s="101">
        <v>0.69434027777777774</v>
      </c>
      <c r="J937" s="24">
        <v>44972</v>
      </c>
      <c r="K937" s="101">
        <v>0.77656249999999993</v>
      </c>
      <c r="L937" s="25">
        <v>7104</v>
      </c>
      <c r="M937" s="26">
        <f>Causas[[#This Row],[parada_duracion]]/60</f>
        <v>118.4</v>
      </c>
      <c r="N937" s="19" t="s">
        <v>62</v>
      </c>
      <c r="O937" s="16" t="s">
        <v>52</v>
      </c>
      <c r="P937" s="16">
        <f>WEEKNUM(Causas[[#This Row],[resolucion_fecha]],16)</f>
        <v>7</v>
      </c>
      <c r="Q937" s="16" t="str">
        <f>TEXT(Causas[[#This Row],[resolucion_fecha]],"MMMM")</f>
        <v>febrero</v>
      </c>
      <c r="R937" s="16" t="str">
        <f t="shared" si="14"/>
        <v>T</v>
      </c>
      <c r="S937" s="16"/>
      <c r="T937" s="16" t="s">
        <v>53</v>
      </c>
      <c r="U937" s="16"/>
      <c r="V937" s="16"/>
      <c r="W937" s="16"/>
    </row>
    <row r="938" spans="1:23" hidden="1" x14ac:dyDescent="0.25">
      <c r="A938" s="25">
        <v>137159</v>
      </c>
      <c r="B938" s="25" t="s">
        <v>74</v>
      </c>
      <c r="C938" s="25" t="s">
        <v>43</v>
      </c>
      <c r="D938" s="25" t="s">
        <v>68</v>
      </c>
      <c r="E938" s="24">
        <v>44258</v>
      </c>
      <c r="F938" s="25" t="s">
        <v>56</v>
      </c>
      <c r="G938" s="25" t="s">
        <v>46</v>
      </c>
      <c r="H938" s="24">
        <v>44972</v>
      </c>
      <c r="I938" s="101">
        <v>0.74223379629629627</v>
      </c>
      <c r="J938" s="24">
        <v>44972</v>
      </c>
      <c r="K938" s="101">
        <v>0.85434027777777777</v>
      </c>
      <c r="L938" s="25">
        <v>9686</v>
      </c>
      <c r="M938" s="26">
        <f>Causas[[#This Row],[parada_duracion]]/60</f>
        <v>161.43333333333334</v>
      </c>
      <c r="N938" s="19" t="s">
        <v>494</v>
      </c>
      <c r="O938" s="16" t="s">
        <v>52</v>
      </c>
      <c r="P938" s="16">
        <f>WEEKNUM(Causas[[#This Row],[resolucion_fecha]],16)</f>
        <v>7</v>
      </c>
      <c r="Q938" s="16" t="str">
        <f>TEXT(Causas[[#This Row],[resolucion_fecha]],"MMMM")</f>
        <v>febrero</v>
      </c>
      <c r="R938" s="16" t="str">
        <f t="shared" si="14"/>
        <v>T</v>
      </c>
      <c r="S938" s="16"/>
      <c r="T938" s="16" t="s">
        <v>53</v>
      </c>
      <c r="U938" s="16"/>
      <c r="V938" s="16"/>
      <c r="W938" s="16"/>
    </row>
    <row r="939" spans="1:23" hidden="1" x14ac:dyDescent="0.25">
      <c r="A939" s="25">
        <v>137163</v>
      </c>
      <c r="B939" s="25" t="s">
        <v>61</v>
      </c>
      <c r="C939" s="25" t="s">
        <v>43</v>
      </c>
      <c r="D939" s="25" t="s">
        <v>55</v>
      </c>
      <c r="E939" s="24">
        <v>43881</v>
      </c>
      <c r="F939" s="25" t="s">
        <v>56</v>
      </c>
      <c r="G939" s="25" t="s">
        <v>46</v>
      </c>
      <c r="H939" s="24">
        <v>44972</v>
      </c>
      <c r="I939" s="101">
        <v>0.77680555555555564</v>
      </c>
      <c r="J939" s="24">
        <v>44972</v>
      </c>
      <c r="K939" s="101">
        <v>0.90100694444444451</v>
      </c>
      <c r="L939" s="25">
        <v>10731</v>
      </c>
      <c r="M939" s="26">
        <f>Causas[[#This Row],[parada_duracion]]/60</f>
        <v>178.85</v>
      </c>
      <c r="N939" s="19" t="s">
        <v>62</v>
      </c>
      <c r="O939" s="16" t="s">
        <v>52</v>
      </c>
      <c r="P939" s="16">
        <f>WEEKNUM(Causas[[#This Row],[resolucion_fecha]],16)</f>
        <v>7</v>
      </c>
      <c r="Q939" s="16" t="str">
        <f>TEXT(Causas[[#This Row],[resolucion_fecha]],"MMMM")</f>
        <v>febrero</v>
      </c>
      <c r="R939" s="16" t="str">
        <f t="shared" si="14"/>
        <v>T</v>
      </c>
      <c r="S939" s="16"/>
      <c r="T939" s="16" t="s">
        <v>53</v>
      </c>
      <c r="U939" s="16"/>
      <c r="V939" s="16"/>
      <c r="W939" s="16"/>
    </row>
    <row r="940" spans="1:23" hidden="1" x14ac:dyDescent="0.25">
      <c r="A940" s="25">
        <v>137166</v>
      </c>
      <c r="B940" s="25" t="s">
        <v>42</v>
      </c>
      <c r="C940" s="25" t="s">
        <v>43</v>
      </c>
      <c r="D940" s="25" t="s">
        <v>44</v>
      </c>
      <c r="E940" s="24">
        <v>43405</v>
      </c>
      <c r="F940" s="25" t="s">
        <v>45</v>
      </c>
      <c r="G940" s="25" t="s">
        <v>50</v>
      </c>
      <c r="H940" s="24">
        <v>44972</v>
      </c>
      <c r="I940" s="101">
        <v>0.84042824074074074</v>
      </c>
      <c r="J940" s="24">
        <v>44972</v>
      </c>
      <c r="K940" s="101">
        <v>0.8618055555555556</v>
      </c>
      <c r="L940" s="25">
        <v>1847</v>
      </c>
      <c r="M940" s="26">
        <f>Causas[[#This Row],[parada_duracion]]/60</f>
        <v>30.783333333333335</v>
      </c>
      <c r="N940" s="19" t="s">
        <v>495</v>
      </c>
      <c r="O940" s="16" t="s">
        <v>52</v>
      </c>
      <c r="P940" s="16">
        <f>WEEKNUM(Causas[[#This Row],[resolucion_fecha]],16)</f>
        <v>7</v>
      </c>
      <c r="Q940" s="16" t="str">
        <f>TEXT(Causas[[#This Row],[resolucion_fecha]],"MMMM")</f>
        <v>febrero</v>
      </c>
      <c r="R940" s="16" t="str">
        <f t="shared" si="14"/>
        <v>T</v>
      </c>
      <c r="S940" s="16"/>
      <c r="T940" s="16" t="s">
        <v>53</v>
      </c>
      <c r="U940" s="16"/>
      <c r="V940" s="16"/>
      <c r="W940" s="16"/>
    </row>
    <row r="941" spans="1:23" hidden="1" x14ac:dyDescent="0.25">
      <c r="A941" s="25">
        <v>137169</v>
      </c>
      <c r="B941" s="25" t="s">
        <v>42</v>
      </c>
      <c r="C941" s="25" t="s">
        <v>43</v>
      </c>
      <c r="D941" s="25" t="s">
        <v>44</v>
      </c>
      <c r="E941" s="24">
        <v>43405</v>
      </c>
      <c r="F941" s="25" t="s">
        <v>45</v>
      </c>
      <c r="G941" s="25" t="s">
        <v>50</v>
      </c>
      <c r="H941" s="24">
        <v>44972</v>
      </c>
      <c r="I941" s="101">
        <v>0.88593749999999993</v>
      </c>
      <c r="J941" s="24">
        <v>44972</v>
      </c>
      <c r="K941" s="101">
        <v>0.89087962962962963</v>
      </c>
      <c r="L941" s="25">
        <v>427</v>
      </c>
      <c r="M941" s="26">
        <f>Causas[[#This Row],[parada_duracion]]/60</f>
        <v>7.1166666666666663</v>
      </c>
      <c r="N941" s="19" t="s">
        <v>47</v>
      </c>
      <c r="O941" s="19" t="s">
        <v>47</v>
      </c>
      <c r="P941" s="16">
        <f>WEEKNUM(Causas[[#This Row],[resolucion_fecha]],16)</f>
        <v>7</v>
      </c>
      <c r="Q941" s="16" t="str">
        <f>TEXT(Causas[[#This Row],[resolucion_fecha]],"MMMM")</f>
        <v>febrero</v>
      </c>
      <c r="R941" s="16" t="str">
        <f t="shared" si="14"/>
        <v>T</v>
      </c>
      <c r="S941" s="16"/>
      <c r="T941" s="19" t="s">
        <v>47</v>
      </c>
      <c r="U941" s="16"/>
      <c r="V941" s="16"/>
      <c r="W941" s="16"/>
    </row>
    <row r="942" spans="1:23" hidden="1" x14ac:dyDescent="0.25">
      <c r="A942" s="25">
        <v>137171</v>
      </c>
      <c r="B942" s="25" t="s">
        <v>95</v>
      </c>
      <c r="C942" s="25" t="s">
        <v>43</v>
      </c>
      <c r="D942" s="25" t="s">
        <v>166</v>
      </c>
      <c r="E942" s="24">
        <v>43405</v>
      </c>
      <c r="F942" s="25" t="s">
        <v>45</v>
      </c>
      <c r="G942" s="25" t="s">
        <v>46</v>
      </c>
      <c r="H942" s="24">
        <v>44972</v>
      </c>
      <c r="I942" s="101">
        <v>0.89484953703703696</v>
      </c>
      <c r="J942" s="24">
        <v>44972</v>
      </c>
      <c r="K942" s="101">
        <v>0.95920138888888884</v>
      </c>
      <c r="L942" s="25">
        <v>5560</v>
      </c>
      <c r="M942" s="26">
        <f>Causas[[#This Row],[parada_duracion]]/60</f>
        <v>92.666666666666671</v>
      </c>
      <c r="N942" s="19" t="s">
        <v>496</v>
      </c>
      <c r="O942" s="16" t="s">
        <v>52</v>
      </c>
      <c r="P942" s="16">
        <f>WEEKNUM(Causas[[#This Row],[resolucion_fecha]],16)</f>
        <v>7</v>
      </c>
      <c r="Q942" s="16" t="str">
        <f>TEXT(Causas[[#This Row],[resolucion_fecha]],"MMMM")</f>
        <v>febrero</v>
      </c>
      <c r="R942" s="16" t="str">
        <f t="shared" si="14"/>
        <v>T</v>
      </c>
      <c r="S942" s="16"/>
      <c r="T942" s="16" t="s">
        <v>53</v>
      </c>
      <c r="U942" s="16"/>
      <c r="V942" s="16"/>
      <c r="W942" s="16"/>
    </row>
    <row r="943" spans="1:23" hidden="1" x14ac:dyDescent="0.25">
      <c r="A943" s="25">
        <v>137175</v>
      </c>
      <c r="B943" s="25" t="s">
        <v>54</v>
      </c>
      <c r="C943" s="25" t="s">
        <v>43</v>
      </c>
      <c r="D943" s="25" t="s">
        <v>55</v>
      </c>
      <c r="E943" s="24">
        <v>44120</v>
      </c>
      <c r="F943" s="25" t="s">
        <v>56</v>
      </c>
      <c r="G943" s="25" t="s">
        <v>50</v>
      </c>
      <c r="H943" s="24">
        <v>44972</v>
      </c>
      <c r="I943" s="101">
        <v>0.97861111111111121</v>
      </c>
      <c r="J943" s="24">
        <v>44973</v>
      </c>
      <c r="K943" s="101">
        <v>9.1666666666666667E-3</v>
      </c>
      <c r="L943" s="25">
        <v>2640</v>
      </c>
      <c r="M943" s="26">
        <f>Causas[[#This Row],[parada_duracion]]/60</f>
        <v>44</v>
      </c>
      <c r="N943" s="19" t="s">
        <v>62</v>
      </c>
      <c r="O943" s="16" t="s">
        <v>52</v>
      </c>
      <c r="P943" s="16">
        <f>WEEKNUM(Causas[[#This Row],[resolucion_fecha]],16)</f>
        <v>7</v>
      </c>
      <c r="Q943" s="16" t="str">
        <f>TEXT(Causas[[#This Row],[resolucion_fecha]],"MMMM")</f>
        <v>febrero</v>
      </c>
      <c r="R943" s="16" t="str">
        <f t="shared" si="14"/>
        <v>N</v>
      </c>
      <c r="S943" s="16"/>
      <c r="T943" s="16" t="s">
        <v>53</v>
      </c>
      <c r="U943" s="16"/>
      <c r="V943" s="16"/>
      <c r="W943" s="16"/>
    </row>
    <row r="944" spans="1:23" hidden="1" x14ac:dyDescent="0.25">
      <c r="A944" s="25">
        <v>137186</v>
      </c>
      <c r="B944" s="25" t="s">
        <v>58</v>
      </c>
      <c r="C944" s="25" t="s">
        <v>43</v>
      </c>
      <c r="D944" s="25" t="s">
        <v>102</v>
      </c>
      <c r="E944" s="24">
        <v>43405</v>
      </c>
      <c r="F944" s="25" t="s">
        <v>45</v>
      </c>
      <c r="G944" s="25" t="s">
        <v>50</v>
      </c>
      <c r="H944" s="24">
        <v>44973</v>
      </c>
      <c r="I944" s="101">
        <v>0.26635416666666667</v>
      </c>
      <c r="J944" s="24">
        <v>44973</v>
      </c>
      <c r="K944" s="101">
        <v>0.29677083333333332</v>
      </c>
      <c r="L944" s="25">
        <v>2628</v>
      </c>
      <c r="M944" s="26">
        <f>Causas[[#This Row],[parada_duracion]]/60</f>
        <v>43.8</v>
      </c>
      <c r="N944" s="19" t="s">
        <v>497</v>
      </c>
      <c r="O944" s="16" t="s">
        <v>72</v>
      </c>
      <c r="P944" s="16">
        <f>WEEKNUM(Causas[[#This Row],[resolucion_fecha]],16)</f>
        <v>7</v>
      </c>
      <c r="Q944" s="16" t="str">
        <f>TEXT(Causas[[#This Row],[resolucion_fecha]],"MMMM")</f>
        <v>febrero</v>
      </c>
      <c r="R944" s="16" t="str">
        <f t="shared" si="14"/>
        <v>M</v>
      </c>
      <c r="S944" s="16"/>
      <c r="T944" s="16" t="s">
        <v>73</v>
      </c>
      <c r="U944" s="16"/>
      <c r="V944" s="16"/>
      <c r="W944" s="16"/>
    </row>
    <row r="945" spans="1:23" hidden="1" x14ac:dyDescent="0.25">
      <c r="A945" s="25">
        <v>137190</v>
      </c>
      <c r="B945" s="25" t="s">
        <v>54</v>
      </c>
      <c r="C945" s="25" t="s">
        <v>43</v>
      </c>
      <c r="D945" s="25" t="s">
        <v>55</v>
      </c>
      <c r="E945" s="24">
        <v>44120</v>
      </c>
      <c r="F945" s="25" t="s">
        <v>56</v>
      </c>
      <c r="G945" s="25" t="s">
        <v>50</v>
      </c>
      <c r="H945" s="24">
        <v>44973</v>
      </c>
      <c r="I945" s="101">
        <v>0.26986111111111111</v>
      </c>
      <c r="J945" s="24">
        <v>44973</v>
      </c>
      <c r="K945" s="101">
        <v>0.26998842592592592</v>
      </c>
      <c r="L945" s="25">
        <v>11</v>
      </c>
      <c r="M945" s="26">
        <f>Causas[[#This Row],[parada_duracion]]/60</f>
        <v>0.18333333333333332</v>
      </c>
      <c r="N945" s="19" t="s">
        <v>47</v>
      </c>
      <c r="O945" s="19" t="s">
        <v>47</v>
      </c>
      <c r="P945" s="16">
        <f>WEEKNUM(Causas[[#This Row],[resolucion_fecha]],16)</f>
        <v>7</v>
      </c>
      <c r="Q945" s="16" t="str">
        <f>TEXT(Causas[[#This Row],[resolucion_fecha]],"MMMM")</f>
        <v>febrero</v>
      </c>
      <c r="R945" s="16" t="str">
        <f t="shared" si="14"/>
        <v>M</v>
      </c>
      <c r="S945" s="16"/>
      <c r="T945" s="19" t="s">
        <v>47</v>
      </c>
      <c r="U945" s="16"/>
      <c r="V945" s="16"/>
      <c r="W945" s="16"/>
    </row>
    <row r="946" spans="1:23" ht="30" hidden="1" x14ac:dyDescent="0.25">
      <c r="A946" s="25">
        <v>137192</v>
      </c>
      <c r="B946" s="25" t="s">
        <v>74</v>
      </c>
      <c r="C946" s="25" t="s">
        <v>43</v>
      </c>
      <c r="D946" s="25" t="s">
        <v>68</v>
      </c>
      <c r="E946" s="24">
        <v>44258</v>
      </c>
      <c r="F946" s="25" t="s">
        <v>56</v>
      </c>
      <c r="G946" s="25" t="s">
        <v>46</v>
      </c>
      <c r="H946" s="24">
        <v>44973</v>
      </c>
      <c r="I946" s="101">
        <v>0.27208333333333334</v>
      </c>
      <c r="J946" s="24">
        <v>44973</v>
      </c>
      <c r="K946" s="101">
        <v>0.3210648148148148</v>
      </c>
      <c r="L946" s="25">
        <v>4232</v>
      </c>
      <c r="M946" s="26">
        <f>Causas[[#This Row],[parada_duracion]]/60</f>
        <v>70.533333333333331</v>
      </c>
      <c r="N946" s="19" t="s">
        <v>498</v>
      </c>
      <c r="O946" s="16" t="s">
        <v>72</v>
      </c>
      <c r="P946" s="16">
        <f>WEEKNUM(Causas[[#This Row],[resolucion_fecha]],16)</f>
        <v>7</v>
      </c>
      <c r="Q946" s="16" t="str">
        <f>TEXT(Causas[[#This Row],[resolucion_fecha]],"MMMM")</f>
        <v>febrero</v>
      </c>
      <c r="R946" s="16" t="str">
        <f t="shared" si="14"/>
        <v>M</v>
      </c>
      <c r="S946" s="16"/>
      <c r="T946" s="16" t="s">
        <v>73</v>
      </c>
      <c r="U946" s="16"/>
      <c r="V946" s="16"/>
      <c r="W946" s="16"/>
    </row>
    <row r="947" spans="1:23" ht="45" hidden="1" x14ac:dyDescent="0.25">
      <c r="A947" s="25">
        <v>137206</v>
      </c>
      <c r="B947" s="25" t="s">
        <v>75</v>
      </c>
      <c r="C947" s="25" t="s">
        <v>43</v>
      </c>
      <c r="D947" s="25" t="s">
        <v>76</v>
      </c>
      <c r="E947" s="24">
        <v>44104</v>
      </c>
      <c r="F947" s="25" t="s">
        <v>56</v>
      </c>
      <c r="G947" s="25" t="s">
        <v>46</v>
      </c>
      <c r="H947" s="24">
        <v>44973</v>
      </c>
      <c r="I947" s="101">
        <v>0.29162037037037036</v>
      </c>
      <c r="J947" s="24">
        <v>44973</v>
      </c>
      <c r="K947" s="101">
        <v>0.3856134259259259</v>
      </c>
      <c r="L947" s="25">
        <v>8121</v>
      </c>
      <c r="M947" s="26">
        <f>Causas[[#This Row],[parada_duracion]]/60</f>
        <v>135.35</v>
      </c>
      <c r="N947" s="19" t="s">
        <v>499</v>
      </c>
      <c r="O947" s="16" t="s">
        <v>72</v>
      </c>
      <c r="P947" s="16">
        <f>WEEKNUM(Causas[[#This Row],[resolucion_fecha]],16)</f>
        <v>7</v>
      </c>
      <c r="Q947" s="16" t="str">
        <f>TEXT(Causas[[#This Row],[resolucion_fecha]],"MMMM")</f>
        <v>febrero</v>
      </c>
      <c r="R947" s="16" t="str">
        <f t="shared" si="14"/>
        <v>M</v>
      </c>
      <c r="S947" s="16"/>
      <c r="T947" s="16" t="s">
        <v>73</v>
      </c>
      <c r="U947" s="16"/>
      <c r="V947" s="16"/>
      <c r="W947" s="16"/>
    </row>
    <row r="948" spans="1:23" hidden="1" x14ac:dyDescent="0.25">
      <c r="A948" s="25">
        <v>137212</v>
      </c>
      <c r="B948" s="25" t="s">
        <v>58</v>
      </c>
      <c r="C948" s="25" t="s">
        <v>43</v>
      </c>
      <c r="D948" s="25" t="s">
        <v>324</v>
      </c>
      <c r="E948" s="24">
        <v>44475</v>
      </c>
      <c r="F948" s="25" t="s">
        <v>325</v>
      </c>
      <c r="G948" s="25" t="s">
        <v>46</v>
      </c>
      <c r="H948" s="24">
        <v>44973</v>
      </c>
      <c r="I948" s="101">
        <v>0.31885416666666666</v>
      </c>
      <c r="J948" s="24">
        <v>44973</v>
      </c>
      <c r="K948" s="101">
        <v>0.33628472222222222</v>
      </c>
      <c r="L948" s="25">
        <v>1506</v>
      </c>
      <c r="M948" s="26">
        <f>Causas[[#This Row],[parada_duracion]]/60</f>
        <v>25.1</v>
      </c>
      <c r="N948" s="19" t="s">
        <v>49</v>
      </c>
      <c r="O948" s="19" t="s">
        <v>49</v>
      </c>
      <c r="P948" s="16">
        <f>WEEKNUM(Causas[[#This Row],[resolucion_fecha]],16)</f>
        <v>7</v>
      </c>
      <c r="Q948" s="16" t="str">
        <f>TEXT(Causas[[#This Row],[resolucion_fecha]],"MMMM")</f>
        <v>febrero</v>
      </c>
      <c r="R948" s="16" t="str">
        <f t="shared" si="14"/>
        <v>M</v>
      </c>
      <c r="S948" s="19" t="s">
        <v>49</v>
      </c>
      <c r="T948" s="19" t="s">
        <v>49</v>
      </c>
      <c r="U948" s="19" t="s">
        <v>49</v>
      </c>
      <c r="V948" s="19" t="s">
        <v>49</v>
      </c>
      <c r="W948" s="19" t="s">
        <v>49</v>
      </c>
    </row>
    <row r="949" spans="1:23" ht="30" hidden="1" x14ac:dyDescent="0.25">
      <c r="A949" s="25">
        <v>137216</v>
      </c>
      <c r="B949" s="25" t="s">
        <v>42</v>
      </c>
      <c r="C949" s="25" t="s">
        <v>43</v>
      </c>
      <c r="D949" s="25" t="s">
        <v>77</v>
      </c>
      <c r="E949" s="24">
        <v>43405</v>
      </c>
      <c r="F949" s="25" t="s">
        <v>45</v>
      </c>
      <c r="G949" s="25" t="s">
        <v>46</v>
      </c>
      <c r="H949" s="24">
        <v>44973</v>
      </c>
      <c r="I949" s="101">
        <v>0.34809027777777773</v>
      </c>
      <c r="J949" s="24">
        <v>44973</v>
      </c>
      <c r="K949" s="101">
        <v>0.39841435185185187</v>
      </c>
      <c r="L949" s="25">
        <v>4348</v>
      </c>
      <c r="M949" s="26">
        <f>Causas[[#This Row],[parada_duracion]]/60</f>
        <v>72.466666666666669</v>
      </c>
      <c r="N949" s="19" t="s">
        <v>500</v>
      </c>
      <c r="O949" s="16" t="s">
        <v>72</v>
      </c>
      <c r="P949" s="16">
        <f>WEEKNUM(Causas[[#This Row],[resolucion_fecha]],16)</f>
        <v>7</v>
      </c>
      <c r="Q949" s="16" t="str">
        <f>TEXT(Causas[[#This Row],[resolucion_fecha]],"MMMM")</f>
        <v>febrero</v>
      </c>
      <c r="R949" s="16" t="str">
        <f t="shared" si="14"/>
        <v>M</v>
      </c>
      <c r="S949" s="16"/>
      <c r="T949" s="16" t="s">
        <v>73</v>
      </c>
      <c r="U949" s="16"/>
      <c r="V949" s="16"/>
      <c r="W949" s="16"/>
    </row>
    <row r="950" spans="1:23" hidden="1" x14ac:dyDescent="0.25">
      <c r="A950" s="25">
        <v>137220</v>
      </c>
      <c r="B950" s="25" t="s">
        <v>54</v>
      </c>
      <c r="C950" s="25" t="s">
        <v>43</v>
      </c>
      <c r="D950" s="25" t="s">
        <v>55</v>
      </c>
      <c r="E950" s="24">
        <v>44120</v>
      </c>
      <c r="F950" s="25" t="s">
        <v>56</v>
      </c>
      <c r="G950" s="25" t="s">
        <v>50</v>
      </c>
      <c r="H950" s="24">
        <v>44973</v>
      </c>
      <c r="I950" s="101">
        <v>0.36781250000000004</v>
      </c>
      <c r="J950" s="24">
        <v>44973</v>
      </c>
      <c r="K950" s="101">
        <v>0.42159722222222223</v>
      </c>
      <c r="L950" s="25">
        <v>4647</v>
      </c>
      <c r="M950" s="26">
        <f>Causas[[#This Row],[parada_duracion]]/60</f>
        <v>77.45</v>
      </c>
      <c r="N950" s="19" t="s">
        <v>501</v>
      </c>
      <c r="O950" s="16" t="s">
        <v>52</v>
      </c>
      <c r="P950" s="16">
        <f>WEEKNUM(Causas[[#This Row],[resolucion_fecha]],16)</f>
        <v>7</v>
      </c>
      <c r="Q950" s="16" t="str">
        <f>TEXT(Causas[[#This Row],[resolucion_fecha]],"MMMM")</f>
        <v>febrero</v>
      </c>
      <c r="R950" s="16" t="str">
        <f t="shared" si="14"/>
        <v>M</v>
      </c>
      <c r="S950" s="16"/>
      <c r="T950" s="16" t="s">
        <v>53</v>
      </c>
      <c r="U950" s="16"/>
      <c r="V950" s="16"/>
      <c r="W950" s="16"/>
    </row>
    <row r="951" spans="1:23" hidden="1" x14ac:dyDescent="0.25">
      <c r="A951" s="25">
        <v>137222</v>
      </c>
      <c r="B951" s="25" t="s">
        <v>74</v>
      </c>
      <c r="C951" s="25" t="s">
        <v>43</v>
      </c>
      <c r="D951" s="25" t="s">
        <v>68</v>
      </c>
      <c r="E951" s="24">
        <v>44258</v>
      </c>
      <c r="F951" s="25" t="s">
        <v>56</v>
      </c>
      <c r="G951" s="25" t="s">
        <v>46</v>
      </c>
      <c r="H951" s="24">
        <v>44973</v>
      </c>
      <c r="I951" s="101">
        <v>0.37787037037037036</v>
      </c>
      <c r="J951" s="24">
        <v>44973</v>
      </c>
      <c r="K951" s="101">
        <v>0.4185532407407408</v>
      </c>
      <c r="L951" s="25">
        <v>3515</v>
      </c>
      <c r="M951" s="26">
        <f>Causas[[#This Row],[parada_duracion]]/60</f>
        <v>58.583333333333336</v>
      </c>
      <c r="N951" s="19" t="s">
        <v>144</v>
      </c>
      <c r="O951" s="16" t="s">
        <v>52</v>
      </c>
      <c r="P951" s="16">
        <f>WEEKNUM(Causas[[#This Row],[resolucion_fecha]],16)</f>
        <v>7</v>
      </c>
      <c r="Q951" s="16" t="str">
        <f>TEXT(Causas[[#This Row],[resolucion_fecha]],"MMMM")</f>
        <v>febrero</v>
      </c>
      <c r="R951" s="16" t="str">
        <f t="shared" si="14"/>
        <v>M</v>
      </c>
      <c r="S951" s="16"/>
      <c r="T951" s="16" t="s">
        <v>53</v>
      </c>
      <c r="U951" s="16"/>
      <c r="V951" s="16"/>
      <c r="W951" s="16"/>
    </row>
    <row r="952" spans="1:23" hidden="1" x14ac:dyDescent="0.25">
      <c r="A952" s="25">
        <v>137224</v>
      </c>
      <c r="B952" s="25" t="s">
        <v>42</v>
      </c>
      <c r="C952" s="25" t="s">
        <v>43</v>
      </c>
      <c r="D952" s="25" t="s">
        <v>164</v>
      </c>
      <c r="E952" s="24">
        <v>43405</v>
      </c>
      <c r="F952" s="25" t="s">
        <v>45</v>
      </c>
      <c r="G952" s="25" t="s">
        <v>46</v>
      </c>
      <c r="H952" s="24">
        <v>44973</v>
      </c>
      <c r="I952" s="101">
        <v>0.38622685185185185</v>
      </c>
      <c r="J952" s="24">
        <v>44973</v>
      </c>
      <c r="K952" s="101">
        <v>0.49371527777777779</v>
      </c>
      <c r="L952" s="25">
        <v>9287</v>
      </c>
      <c r="M952" s="26">
        <f>Causas[[#This Row],[parada_duracion]]/60</f>
        <v>154.78333333333333</v>
      </c>
      <c r="N952" s="19" t="s">
        <v>49</v>
      </c>
      <c r="O952" s="19" t="s">
        <v>49</v>
      </c>
      <c r="P952" s="16">
        <f>WEEKNUM(Causas[[#This Row],[resolucion_fecha]],16)</f>
        <v>7</v>
      </c>
      <c r="Q952" s="16" t="str">
        <f>TEXT(Causas[[#This Row],[resolucion_fecha]],"MMMM")</f>
        <v>febrero</v>
      </c>
      <c r="R952" s="16" t="str">
        <f t="shared" si="14"/>
        <v>M</v>
      </c>
      <c r="S952" s="19" t="s">
        <v>49</v>
      </c>
      <c r="T952" s="19" t="s">
        <v>49</v>
      </c>
      <c r="U952" s="19" t="s">
        <v>49</v>
      </c>
      <c r="V952" s="19" t="s">
        <v>49</v>
      </c>
      <c r="W952" s="19" t="s">
        <v>49</v>
      </c>
    </row>
    <row r="953" spans="1:23" hidden="1" x14ac:dyDescent="0.25">
      <c r="A953" s="25">
        <v>137226</v>
      </c>
      <c r="B953" s="25" t="s">
        <v>116</v>
      </c>
      <c r="C953" s="25" t="s">
        <v>43</v>
      </c>
      <c r="D953" s="25" t="s">
        <v>76</v>
      </c>
      <c r="E953" s="24">
        <v>43900</v>
      </c>
      <c r="F953" s="25" t="s">
        <v>56</v>
      </c>
      <c r="G953" s="25" t="s">
        <v>50</v>
      </c>
      <c r="H953" s="24">
        <v>44973</v>
      </c>
      <c r="I953" s="101">
        <v>0.40181712962962962</v>
      </c>
      <c r="J953" s="24">
        <v>44973</v>
      </c>
      <c r="K953" s="101">
        <v>0.40278935185185188</v>
      </c>
      <c r="L953" s="25">
        <v>84</v>
      </c>
      <c r="M953" s="26">
        <f>Causas[[#This Row],[parada_duracion]]/60</f>
        <v>1.4</v>
      </c>
      <c r="N953" s="19" t="s">
        <v>47</v>
      </c>
      <c r="O953" s="19" t="s">
        <v>47</v>
      </c>
      <c r="P953" s="16">
        <f>WEEKNUM(Causas[[#This Row],[resolucion_fecha]],16)</f>
        <v>7</v>
      </c>
      <c r="Q953" s="16" t="str">
        <f>TEXT(Causas[[#This Row],[resolucion_fecha]],"MMMM")</f>
        <v>febrero</v>
      </c>
      <c r="R953" s="16" t="str">
        <f t="shared" si="14"/>
        <v>M</v>
      </c>
      <c r="S953" s="16"/>
      <c r="T953" s="19" t="s">
        <v>47</v>
      </c>
      <c r="U953" s="16"/>
      <c r="V953" s="16"/>
      <c r="W953" s="16"/>
    </row>
    <row r="954" spans="1:23" hidden="1" x14ac:dyDescent="0.25">
      <c r="A954" s="96">
        <v>137228</v>
      </c>
      <c r="B954" s="96" t="s">
        <v>54</v>
      </c>
      <c r="C954" s="96" t="s">
        <v>43</v>
      </c>
      <c r="D954" s="96" t="s">
        <v>55</v>
      </c>
      <c r="E954" s="97">
        <v>44120</v>
      </c>
      <c r="F954" s="96" t="s">
        <v>56</v>
      </c>
      <c r="G954" s="96" t="s">
        <v>46</v>
      </c>
      <c r="H954" s="97">
        <v>44973</v>
      </c>
      <c r="I954" s="23">
        <v>0.42171296296296296</v>
      </c>
      <c r="J954" s="97">
        <v>44973</v>
      </c>
      <c r="K954" s="23">
        <v>0.47834490740740737</v>
      </c>
      <c r="L954" s="96">
        <v>4893</v>
      </c>
      <c r="M954" s="98">
        <f>Causas[[#This Row],[parada_duracion]]/60</f>
        <v>81.55</v>
      </c>
      <c r="N954" s="19" t="s">
        <v>501</v>
      </c>
      <c r="O954" s="16" t="s">
        <v>52</v>
      </c>
      <c r="P954" s="99">
        <f>WEEKNUM(Causas[[#This Row],[resolucion_fecha]],16)</f>
        <v>7</v>
      </c>
      <c r="Q954" s="99" t="str">
        <f>TEXT(Causas[[#This Row],[resolucion_fecha]],"MMMM")</f>
        <v>febrero</v>
      </c>
      <c r="R954" s="99" t="str">
        <f t="shared" si="14"/>
        <v>M</v>
      </c>
      <c r="S954" s="99"/>
      <c r="T954" s="16" t="s">
        <v>53</v>
      </c>
      <c r="U954" s="16"/>
      <c r="V954" s="99"/>
      <c r="W954" s="99"/>
    </row>
    <row r="955" spans="1:23" hidden="1" x14ac:dyDescent="0.25">
      <c r="A955" s="96">
        <v>137229</v>
      </c>
      <c r="B955" s="96" t="s">
        <v>87</v>
      </c>
      <c r="C955" s="96" t="s">
        <v>43</v>
      </c>
      <c r="D955" s="96" t="s">
        <v>82</v>
      </c>
      <c r="E955" s="97">
        <v>44756</v>
      </c>
      <c r="F955" s="96" t="s">
        <v>140</v>
      </c>
      <c r="G955" s="96" t="s">
        <v>50</v>
      </c>
      <c r="H955" s="97">
        <v>44973</v>
      </c>
      <c r="I955" s="23">
        <v>0.42965277777777783</v>
      </c>
      <c r="J955" s="97">
        <v>44973</v>
      </c>
      <c r="K955" s="23">
        <v>0.42976851851851849</v>
      </c>
      <c r="L955" s="96">
        <v>10</v>
      </c>
      <c r="M955" s="98">
        <f>Causas[[#This Row],[parada_duracion]]/60</f>
        <v>0.16666666666666666</v>
      </c>
      <c r="N955" s="19" t="s">
        <v>47</v>
      </c>
      <c r="O955" s="19" t="s">
        <v>47</v>
      </c>
      <c r="P955" s="99">
        <f>WEEKNUM(Causas[[#This Row],[resolucion_fecha]],16)</f>
        <v>7</v>
      </c>
      <c r="Q955" s="99" t="str">
        <f>TEXT(Causas[[#This Row],[resolucion_fecha]],"MMMM")</f>
        <v>febrero</v>
      </c>
      <c r="R955" s="99" t="str">
        <f t="shared" si="14"/>
        <v>M</v>
      </c>
      <c r="S955" s="99"/>
      <c r="T955" s="19" t="s">
        <v>47</v>
      </c>
      <c r="U955" s="100"/>
      <c r="V955" s="99"/>
      <c r="W955" s="99"/>
    </row>
    <row r="956" spans="1:23" ht="30" hidden="1" x14ac:dyDescent="0.25">
      <c r="A956" s="25">
        <v>137230</v>
      </c>
      <c r="B956" s="25" t="s">
        <v>42</v>
      </c>
      <c r="C956" s="25" t="s">
        <v>43</v>
      </c>
      <c r="D956" s="25" t="s">
        <v>77</v>
      </c>
      <c r="E956" s="24">
        <v>43405</v>
      </c>
      <c r="F956" s="25" t="s">
        <v>45</v>
      </c>
      <c r="G956" s="25" t="s">
        <v>50</v>
      </c>
      <c r="H956" s="24">
        <v>44973</v>
      </c>
      <c r="I956" s="101">
        <v>0.43884259259259256</v>
      </c>
      <c r="J956" s="24">
        <v>44973</v>
      </c>
      <c r="K956" s="101">
        <v>0.48799768518518521</v>
      </c>
      <c r="L956" s="25">
        <v>4247</v>
      </c>
      <c r="M956" s="26">
        <f>Causas[[#This Row],[parada_duracion]]/60</f>
        <v>70.783333333333331</v>
      </c>
      <c r="N956" s="19" t="s">
        <v>502</v>
      </c>
      <c r="O956" s="16" t="s">
        <v>52</v>
      </c>
      <c r="P956" s="16">
        <f>WEEKNUM(Causas[[#This Row],[resolucion_fecha]],16)</f>
        <v>7</v>
      </c>
      <c r="Q956" s="16" t="str">
        <f>TEXT(Causas[[#This Row],[resolucion_fecha]],"MMMM")</f>
        <v>febrero</v>
      </c>
      <c r="R956" s="16" t="str">
        <f t="shared" si="14"/>
        <v>M</v>
      </c>
      <c r="S956" s="16"/>
      <c r="T956" s="16" t="s">
        <v>53</v>
      </c>
      <c r="U956" s="100"/>
      <c r="V956" s="16"/>
      <c r="W956" s="16"/>
    </row>
    <row r="957" spans="1:23" hidden="1" x14ac:dyDescent="0.25">
      <c r="A957" s="96">
        <v>137234</v>
      </c>
      <c r="B957" s="96" t="s">
        <v>42</v>
      </c>
      <c r="C957" s="96" t="s">
        <v>43</v>
      </c>
      <c r="D957" s="96" t="s">
        <v>59</v>
      </c>
      <c r="E957" s="97">
        <v>44231</v>
      </c>
      <c r="F957" s="96" t="s">
        <v>60</v>
      </c>
      <c r="G957" s="96" t="s">
        <v>50</v>
      </c>
      <c r="H957" s="97">
        <v>44973</v>
      </c>
      <c r="I957" s="23">
        <v>0.48474537037037035</v>
      </c>
      <c r="J957" s="97">
        <v>44973</v>
      </c>
      <c r="K957" s="23">
        <v>0.49755787037037041</v>
      </c>
      <c r="L957" s="96">
        <v>1107</v>
      </c>
      <c r="M957" s="98">
        <f>Causas[[#This Row],[parada_duracion]]/60</f>
        <v>18.45</v>
      </c>
      <c r="N957" s="19" t="s">
        <v>49</v>
      </c>
      <c r="O957" s="19" t="s">
        <v>49</v>
      </c>
      <c r="P957" s="99">
        <f>WEEKNUM(Causas[[#This Row],[resolucion_fecha]],16)</f>
        <v>7</v>
      </c>
      <c r="Q957" s="99" t="str">
        <f>TEXT(Causas[[#This Row],[resolucion_fecha]],"MMMM")</f>
        <v>febrero</v>
      </c>
      <c r="R957" s="99" t="str">
        <f t="shared" si="14"/>
        <v>M</v>
      </c>
      <c r="S957" s="19" t="s">
        <v>49</v>
      </c>
      <c r="T957" s="19" t="s">
        <v>49</v>
      </c>
      <c r="U957" s="19" t="s">
        <v>49</v>
      </c>
      <c r="V957" s="19" t="s">
        <v>49</v>
      </c>
      <c r="W957" s="19" t="s">
        <v>49</v>
      </c>
    </row>
    <row r="958" spans="1:23" hidden="1" x14ac:dyDescent="0.25">
      <c r="A958" s="25">
        <v>137235</v>
      </c>
      <c r="B958" s="25" t="s">
        <v>42</v>
      </c>
      <c r="C958" s="25" t="s">
        <v>43</v>
      </c>
      <c r="D958" s="25" t="s">
        <v>77</v>
      </c>
      <c r="E958" s="24">
        <v>43405</v>
      </c>
      <c r="F958" s="25" t="s">
        <v>45</v>
      </c>
      <c r="G958" s="25" t="s">
        <v>50</v>
      </c>
      <c r="H958" s="24">
        <v>44973</v>
      </c>
      <c r="I958" s="101">
        <v>0.48806712962962967</v>
      </c>
      <c r="J958" s="24">
        <v>44973</v>
      </c>
      <c r="K958" s="101">
        <v>0.55443287037037037</v>
      </c>
      <c r="L958" s="25">
        <v>5734</v>
      </c>
      <c r="M958" s="26">
        <f>Causas[[#This Row],[parada_duracion]]/60</f>
        <v>95.566666666666663</v>
      </c>
      <c r="N958" s="19" t="s">
        <v>503</v>
      </c>
      <c r="O958" s="16" t="s">
        <v>52</v>
      </c>
      <c r="P958" s="16">
        <f>WEEKNUM(Causas[[#This Row],[resolucion_fecha]],16)</f>
        <v>7</v>
      </c>
      <c r="Q958" s="16" t="str">
        <f>TEXT(Causas[[#This Row],[resolucion_fecha]],"MMMM")</f>
        <v>febrero</v>
      </c>
      <c r="R958" s="16" t="str">
        <f t="shared" si="14"/>
        <v>M</v>
      </c>
      <c r="S958" s="16"/>
      <c r="T958" s="16" t="s">
        <v>53</v>
      </c>
      <c r="U958" s="100"/>
      <c r="V958" s="16"/>
      <c r="W958" s="16"/>
    </row>
    <row r="959" spans="1:23" hidden="1" x14ac:dyDescent="0.25">
      <c r="A959" s="96">
        <v>137237</v>
      </c>
      <c r="B959" s="96" t="s">
        <v>79</v>
      </c>
      <c r="C959" s="96" t="s">
        <v>43</v>
      </c>
      <c r="D959" s="96" t="s">
        <v>68</v>
      </c>
      <c r="E959" s="97">
        <v>43405</v>
      </c>
      <c r="F959" s="96" t="s">
        <v>45</v>
      </c>
      <c r="G959" s="96" t="s">
        <v>46</v>
      </c>
      <c r="H959" s="97">
        <v>44973</v>
      </c>
      <c r="I959" s="23">
        <v>0.51815972222222217</v>
      </c>
      <c r="J959" s="97">
        <v>44973</v>
      </c>
      <c r="K959" s="23">
        <v>0.52951388888888895</v>
      </c>
      <c r="L959" s="96">
        <v>981</v>
      </c>
      <c r="M959" s="98">
        <f>Causas[[#This Row],[parada_duracion]]/60</f>
        <v>16.350000000000001</v>
      </c>
      <c r="N959" s="19" t="s">
        <v>49</v>
      </c>
      <c r="O959" s="19" t="s">
        <v>49</v>
      </c>
      <c r="P959" s="99">
        <f>WEEKNUM(Causas[[#This Row],[resolucion_fecha]],16)</f>
        <v>7</v>
      </c>
      <c r="Q959" s="99" t="str">
        <f>TEXT(Causas[[#This Row],[resolucion_fecha]],"MMMM")</f>
        <v>febrero</v>
      </c>
      <c r="R959" s="99" t="str">
        <f t="shared" si="14"/>
        <v>M</v>
      </c>
      <c r="S959" s="19" t="s">
        <v>49</v>
      </c>
      <c r="T959" s="19" t="s">
        <v>49</v>
      </c>
      <c r="U959" s="19" t="s">
        <v>49</v>
      </c>
      <c r="V959" s="19" t="s">
        <v>49</v>
      </c>
      <c r="W959" s="19" t="s">
        <v>49</v>
      </c>
    </row>
    <row r="960" spans="1:23" hidden="1" x14ac:dyDescent="0.25">
      <c r="A960" s="25">
        <v>137238</v>
      </c>
      <c r="B960" s="25" t="s">
        <v>79</v>
      </c>
      <c r="C960" s="25" t="s">
        <v>43</v>
      </c>
      <c r="D960" s="25" t="s">
        <v>68</v>
      </c>
      <c r="E960" s="24">
        <v>43405</v>
      </c>
      <c r="F960" s="25" t="s">
        <v>45</v>
      </c>
      <c r="G960" s="25" t="s">
        <v>46</v>
      </c>
      <c r="H960" s="24">
        <v>44973</v>
      </c>
      <c r="I960" s="101">
        <v>0.53068287037037043</v>
      </c>
      <c r="J960" s="24">
        <v>44973</v>
      </c>
      <c r="K960" s="101">
        <v>0.58092592592592596</v>
      </c>
      <c r="L960" s="25">
        <v>4341</v>
      </c>
      <c r="M960" s="26">
        <f>Causas[[#This Row],[parada_duracion]]/60</f>
        <v>72.349999999999994</v>
      </c>
      <c r="N960" s="19" t="s">
        <v>49</v>
      </c>
      <c r="O960" s="19" t="s">
        <v>49</v>
      </c>
      <c r="P960" s="16">
        <f>WEEKNUM(Causas[[#This Row],[resolucion_fecha]],16)</f>
        <v>7</v>
      </c>
      <c r="Q960" s="16" t="str">
        <f>TEXT(Causas[[#This Row],[resolucion_fecha]],"MMMM")</f>
        <v>febrero</v>
      </c>
      <c r="R960" s="16" t="str">
        <f t="shared" si="14"/>
        <v>M</v>
      </c>
      <c r="S960" s="19" t="s">
        <v>49</v>
      </c>
      <c r="T960" s="19" t="s">
        <v>49</v>
      </c>
      <c r="U960" s="19" t="s">
        <v>49</v>
      </c>
      <c r="V960" s="19" t="s">
        <v>49</v>
      </c>
      <c r="W960" s="19" t="s">
        <v>49</v>
      </c>
    </row>
    <row r="961" spans="1:23" hidden="1" x14ac:dyDescent="0.25">
      <c r="A961" s="25">
        <v>137249</v>
      </c>
      <c r="B961" s="25" t="s">
        <v>79</v>
      </c>
      <c r="C961" s="25" t="s">
        <v>43</v>
      </c>
      <c r="D961" s="25" t="s">
        <v>68</v>
      </c>
      <c r="E961" s="24">
        <v>43405</v>
      </c>
      <c r="F961" s="25" t="s">
        <v>45</v>
      </c>
      <c r="G961" s="25" t="s">
        <v>46</v>
      </c>
      <c r="H961" s="24">
        <v>44973</v>
      </c>
      <c r="I961" s="101">
        <v>0.65849537037037031</v>
      </c>
      <c r="J961" s="24">
        <v>44973</v>
      </c>
      <c r="K961" s="101">
        <v>0.68282407407407408</v>
      </c>
      <c r="L961" s="25">
        <v>2102</v>
      </c>
      <c r="M961" s="26">
        <f>Causas[[#This Row],[parada_duracion]]/60</f>
        <v>35.033333333333331</v>
      </c>
      <c r="N961" s="19" t="s">
        <v>49</v>
      </c>
      <c r="O961" s="19" t="s">
        <v>49</v>
      </c>
      <c r="P961" s="16">
        <f>WEEKNUM(Causas[[#This Row],[resolucion_fecha]],16)</f>
        <v>7</v>
      </c>
      <c r="Q961" s="16" t="str">
        <f>TEXT(Causas[[#This Row],[resolucion_fecha]],"MMMM")</f>
        <v>febrero</v>
      </c>
      <c r="R961" s="16" t="str">
        <f t="shared" si="14"/>
        <v>T</v>
      </c>
      <c r="S961" s="19" t="s">
        <v>49</v>
      </c>
      <c r="T961" s="19" t="s">
        <v>49</v>
      </c>
      <c r="U961" s="19" t="s">
        <v>49</v>
      </c>
      <c r="V961" s="19" t="s">
        <v>49</v>
      </c>
      <c r="W961" s="19" t="s">
        <v>49</v>
      </c>
    </row>
    <row r="962" spans="1:23" hidden="1" x14ac:dyDescent="0.25">
      <c r="A962" s="25">
        <v>137252</v>
      </c>
      <c r="B962" s="25" t="s">
        <v>42</v>
      </c>
      <c r="C962" s="25" t="s">
        <v>43</v>
      </c>
      <c r="D962" s="25" t="s">
        <v>77</v>
      </c>
      <c r="E962" s="24">
        <v>43405</v>
      </c>
      <c r="F962" s="25" t="s">
        <v>45</v>
      </c>
      <c r="G962" s="25" t="s">
        <v>46</v>
      </c>
      <c r="H962" s="24">
        <v>44973</v>
      </c>
      <c r="I962" s="101">
        <v>0.66763888888888889</v>
      </c>
      <c r="J962" s="24">
        <v>44973</v>
      </c>
      <c r="K962" s="101">
        <v>0.6834837962962963</v>
      </c>
      <c r="L962" s="25">
        <v>1369</v>
      </c>
      <c r="M962" s="26">
        <f>Causas[[#This Row],[parada_duracion]]/60</f>
        <v>22.816666666666666</v>
      </c>
      <c r="N962" s="19" t="s">
        <v>49</v>
      </c>
      <c r="O962" s="19" t="s">
        <v>49</v>
      </c>
      <c r="P962" s="16">
        <f>WEEKNUM(Causas[[#This Row],[resolucion_fecha]],16)</f>
        <v>7</v>
      </c>
      <c r="Q962" s="16" t="str">
        <f>TEXT(Causas[[#This Row],[resolucion_fecha]],"MMMM")</f>
        <v>febrero</v>
      </c>
      <c r="R962" s="16" t="str">
        <f t="shared" ref="R962:R1025" si="15">IF(I962&gt;TIME(22,0,0),"N",IF(I962&lt;TIME(6,0,0),"N",IF(I962&gt;TIME(14,0,0),"T",IF(I962&gt;=TIME(6,0,0),"M","-"))))</f>
        <v>T</v>
      </c>
      <c r="S962" s="19" t="s">
        <v>49</v>
      </c>
      <c r="T962" s="19" t="s">
        <v>49</v>
      </c>
      <c r="U962" s="19" t="s">
        <v>49</v>
      </c>
      <c r="V962" s="19" t="s">
        <v>49</v>
      </c>
      <c r="W962" s="19" t="s">
        <v>49</v>
      </c>
    </row>
    <row r="963" spans="1:23" hidden="1" x14ac:dyDescent="0.25">
      <c r="A963" s="25">
        <v>137255</v>
      </c>
      <c r="B963" s="25" t="s">
        <v>66</v>
      </c>
      <c r="C963" s="25" t="s">
        <v>43</v>
      </c>
      <c r="D963" s="25" t="s">
        <v>105</v>
      </c>
      <c r="E963" s="24">
        <v>43405</v>
      </c>
      <c r="F963" s="25" t="s">
        <v>45</v>
      </c>
      <c r="G963" s="25" t="s">
        <v>46</v>
      </c>
      <c r="H963" s="24">
        <v>44973</v>
      </c>
      <c r="I963" s="101">
        <v>0.68266203703703709</v>
      </c>
      <c r="J963" s="24">
        <v>44973</v>
      </c>
      <c r="K963" s="101">
        <v>0.7249537037037036</v>
      </c>
      <c r="L963" s="25">
        <v>3654</v>
      </c>
      <c r="M963" s="26">
        <f>Causas[[#This Row],[parada_duracion]]/60</f>
        <v>60.9</v>
      </c>
      <c r="N963" s="19" t="s">
        <v>49</v>
      </c>
      <c r="O963" s="19" t="s">
        <v>49</v>
      </c>
      <c r="P963" s="16">
        <f>WEEKNUM(Causas[[#This Row],[resolucion_fecha]],16)</f>
        <v>7</v>
      </c>
      <c r="Q963" s="16" t="str">
        <f>TEXT(Causas[[#This Row],[resolucion_fecha]],"MMMM")</f>
        <v>febrero</v>
      </c>
      <c r="R963" s="16" t="str">
        <f t="shared" si="15"/>
        <v>T</v>
      </c>
      <c r="S963" s="19" t="s">
        <v>49</v>
      </c>
      <c r="T963" s="19" t="s">
        <v>49</v>
      </c>
      <c r="U963" s="19" t="s">
        <v>49</v>
      </c>
      <c r="V963" s="19" t="s">
        <v>49</v>
      </c>
      <c r="W963" s="19" t="s">
        <v>49</v>
      </c>
    </row>
    <row r="964" spans="1:23" hidden="1" x14ac:dyDescent="0.25">
      <c r="A964" s="96">
        <v>137258</v>
      </c>
      <c r="B964" s="96" t="s">
        <v>42</v>
      </c>
      <c r="C964" s="96" t="s">
        <v>43</v>
      </c>
      <c r="D964" s="96" t="s">
        <v>44</v>
      </c>
      <c r="E964" s="97">
        <v>43405</v>
      </c>
      <c r="F964" s="96" t="s">
        <v>45</v>
      </c>
      <c r="G964" s="96" t="s">
        <v>46</v>
      </c>
      <c r="H964" s="97">
        <v>44973</v>
      </c>
      <c r="I964" s="23">
        <v>0.69731481481481483</v>
      </c>
      <c r="J964" s="97">
        <v>44973</v>
      </c>
      <c r="K964" s="23">
        <v>0.69837962962962974</v>
      </c>
      <c r="L964" s="96">
        <v>92</v>
      </c>
      <c r="M964" s="98">
        <f>Causas[[#This Row],[parada_duracion]]/60</f>
        <v>1.5333333333333334</v>
      </c>
      <c r="N964" s="19" t="s">
        <v>47</v>
      </c>
      <c r="O964" s="19" t="s">
        <v>47</v>
      </c>
      <c r="P964" s="99">
        <f>WEEKNUM(Causas[[#This Row],[resolucion_fecha]],16)</f>
        <v>7</v>
      </c>
      <c r="Q964" s="99" t="str">
        <f>TEXT(Causas[[#This Row],[resolucion_fecha]],"MMMM")</f>
        <v>febrero</v>
      </c>
      <c r="R964" s="99" t="str">
        <f t="shared" si="15"/>
        <v>T</v>
      </c>
      <c r="S964" s="99"/>
      <c r="T964" s="19" t="s">
        <v>47</v>
      </c>
      <c r="U964" s="16"/>
      <c r="V964" s="99"/>
      <c r="W964" s="99"/>
    </row>
    <row r="965" spans="1:23" hidden="1" x14ac:dyDescent="0.25">
      <c r="A965" s="25">
        <v>137259</v>
      </c>
      <c r="B965" s="25" t="s">
        <v>42</v>
      </c>
      <c r="C965" s="25" t="s">
        <v>43</v>
      </c>
      <c r="D965" s="25" t="s">
        <v>77</v>
      </c>
      <c r="E965" s="24">
        <v>43405</v>
      </c>
      <c r="F965" s="25" t="s">
        <v>45</v>
      </c>
      <c r="G965" s="25" t="s">
        <v>46</v>
      </c>
      <c r="H965" s="24">
        <v>44973</v>
      </c>
      <c r="I965" s="101">
        <v>0.70065972222222228</v>
      </c>
      <c r="J965" s="24">
        <v>44973</v>
      </c>
      <c r="K965" s="101">
        <v>0.75116898148148159</v>
      </c>
      <c r="L965" s="25">
        <v>4364</v>
      </c>
      <c r="M965" s="26">
        <f>Causas[[#This Row],[parada_duracion]]/60</f>
        <v>72.733333333333334</v>
      </c>
      <c r="N965" s="19" t="s">
        <v>49</v>
      </c>
      <c r="O965" s="19" t="s">
        <v>49</v>
      </c>
      <c r="P965" s="16">
        <f>WEEKNUM(Causas[[#This Row],[resolucion_fecha]],16)</f>
        <v>7</v>
      </c>
      <c r="Q965" s="16" t="str">
        <f>TEXT(Causas[[#This Row],[resolucion_fecha]],"MMMM")</f>
        <v>febrero</v>
      </c>
      <c r="R965" s="16" t="str">
        <f t="shared" si="15"/>
        <v>T</v>
      </c>
      <c r="S965" s="19" t="s">
        <v>49</v>
      </c>
      <c r="T965" s="19" t="s">
        <v>49</v>
      </c>
      <c r="U965" s="19" t="s">
        <v>49</v>
      </c>
      <c r="V965" s="19" t="s">
        <v>49</v>
      </c>
      <c r="W965" s="19" t="s">
        <v>49</v>
      </c>
    </row>
    <row r="966" spans="1:23" hidden="1" x14ac:dyDescent="0.25">
      <c r="A966" s="25">
        <v>137261</v>
      </c>
      <c r="B966" s="25" t="s">
        <v>79</v>
      </c>
      <c r="C966" s="25" t="s">
        <v>43</v>
      </c>
      <c r="D966" s="25" t="s">
        <v>68</v>
      </c>
      <c r="E966" s="24">
        <v>43405</v>
      </c>
      <c r="F966" s="25" t="s">
        <v>45</v>
      </c>
      <c r="G966" s="25" t="s">
        <v>46</v>
      </c>
      <c r="H966" s="24">
        <v>44973</v>
      </c>
      <c r="I966" s="101">
        <v>0.73567129629629635</v>
      </c>
      <c r="J966" s="24">
        <v>44973</v>
      </c>
      <c r="K966" s="101">
        <v>0.77615740740740735</v>
      </c>
      <c r="L966" s="25">
        <v>3498</v>
      </c>
      <c r="M966" s="26">
        <f>Causas[[#This Row],[parada_duracion]]/60</f>
        <v>58.3</v>
      </c>
      <c r="N966" s="19" t="s">
        <v>49</v>
      </c>
      <c r="O966" s="19" t="s">
        <v>49</v>
      </c>
      <c r="P966" s="16">
        <f>WEEKNUM(Causas[[#This Row],[resolucion_fecha]],16)</f>
        <v>7</v>
      </c>
      <c r="Q966" s="16" t="str">
        <f>TEXT(Causas[[#This Row],[resolucion_fecha]],"MMMM")</f>
        <v>febrero</v>
      </c>
      <c r="R966" s="16" t="str">
        <f t="shared" si="15"/>
        <v>T</v>
      </c>
      <c r="S966" s="19" t="s">
        <v>49</v>
      </c>
      <c r="T966" s="19" t="s">
        <v>49</v>
      </c>
      <c r="U966" s="19" t="s">
        <v>49</v>
      </c>
      <c r="V966" s="19" t="s">
        <v>49</v>
      </c>
      <c r="W966" s="19" t="s">
        <v>49</v>
      </c>
    </row>
    <row r="967" spans="1:23" hidden="1" x14ac:dyDescent="0.25">
      <c r="A967" s="25">
        <v>137265</v>
      </c>
      <c r="B967" s="25" t="s">
        <v>61</v>
      </c>
      <c r="C967" s="25" t="s">
        <v>43</v>
      </c>
      <c r="D967" s="25" t="s">
        <v>105</v>
      </c>
      <c r="E967" s="24">
        <v>43405</v>
      </c>
      <c r="F967" s="25" t="s">
        <v>45</v>
      </c>
      <c r="G967" s="25" t="s">
        <v>46</v>
      </c>
      <c r="H967" s="24">
        <v>44973</v>
      </c>
      <c r="I967" s="101">
        <v>0.77231481481481479</v>
      </c>
      <c r="J967" s="24">
        <v>44973</v>
      </c>
      <c r="K967" s="101">
        <v>0.78409722222222233</v>
      </c>
      <c r="L967" s="25">
        <v>1018</v>
      </c>
      <c r="M967" s="26">
        <f>Causas[[#This Row],[parada_duracion]]/60</f>
        <v>16.966666666666665</v>
      </c>
      <c r="N967" s="19" t="s">
        <v>49</v>
      </c>
      <c r="O967" s="19" t="s">
        <v>49</v>
      </c>
      <c r="P967" s="16">
        <f>WEEKNUM(Causas[[#This Row],[resolucion_fecha]],16)</f>
        <v>7</v>
      </c>
      <c r="Q967" s="16" t="str">
        <f>TEXT(Causas[[#This Row],[resolucion_fecha]],"MMMM")</f>
        <v>febrero</v>
      </c>
      <c r="R967" s="16" t="str">
        <f t="shared" si="15"/>
        <v>T</v>
      </c>
      <c r="S967" s="19" t="s">
        <v>49</v>
      </c>
      <c r="T967" s="19" t="s">
        <v>49</v>
      </c>
      <c r="U967" s="19" t="s">
        <v>49</v>
      </c>
      <c r="V967" s="19" t="s">
        <v>49</v>
      </c>
      <c r="W967" s="19" t="s">
        <v>49</v>
      </c>
    </row>
    <row r="968" spans="1:23" hidden="1" x14ac:dyDescent="0.25">
      <c r="A968" s="96">
        <v>137267</v>
      </c>
      <c r="B968" s="96" t="s">
        <v>61</v>
      </c>
      <c r="C968" s="96" t="s">
        <v>43</v>
      </c>
      <c r="D968" s="96" t="s">
        <v>82</v>
      </c>
      <c r="E968" s="97">
        <v>43405</v>
      </c>
      <c r="F968" s="96" t="s">
        <v>45</v>
      </c>
      <c r="G968" s="96" t="s">
        <v>46</v>
      </c>
      <c r="H968" s="97">
        <v>44973</v>
      </c>
      <c r="I968" s="23">
        <v>0.77629629629629626</v>
      </c>
      <c r="J968" s="97">
        <v>44973</v>
      </c>
      <c r="K968" s="23">
        <v>0.80359953703703713</v>
      </c>
      <c r="L968" s="96">
        <v>2359</v>
      </c>
      <c r="M968" s="98">
        <f>Causas[[#This Row],[parada_duracion]]/60</f>
        <v>39.31666666666667</v>
      </c>
      <c r="N968" s="19" t="s">
        <v>49</v>
      </c>
      <c r="O968" s="19" t="s">
        <v>49</v>
      </c>
      <c r="P968" s="99">
        <f>WEEKNUM(Causas[[#This Row],[resolucion_fecha]],16)</f>
        <v>7</v>
      </c>
      <c r="Q968" s="99" t="str">
        <f>TEXT(Causas[[#This Row],[resolucion_fecha]],"MMMM")</f>
        <v>febrero</v>
      </c>
      <c r="R968" s="99" t="str">
        <f t="shared" si="15"/>
        <v>T</v>
      </c>
      <c r="S968" s="19" t="s">
        <v>49</v>
      </c>
      <c r="T968" s="19" t="s">
        <v>49</v>
      </c>
      <c r="U968" s="19" t="s">
        <v>49</v>
      </c>
      <c r="V968" s="19" t="s">
        <v>49</v>
      </c>
      <c r="W968" s="19" t="s">
        <v>49</v>
      </c>
    </row>
    <row r="969" spans="1:23" hidden="1" x14ac:dyDescent="0.25">
      <c r="A969" s="96">
        <v>137268</v>
      </c>
      <c r="B969" s="96" t="s">
        <v>66</v>
      </c>
      <c r="C969" s="96" t="s">
        <v>43</v>
      </c>
      <c r="D969" s="96" t="s">
        <v>143</v>
      </c>
      <c r="E969" s="97">
        <v>43405</v>
      </c>
      <c r="F969" s="96" t="s">
        <v>45</v>
      </c>
      <c r="G969" s="96" t="s">
        <v>46</v>
      </c>
      <c r="H969" s="97">
        <v>44973</v>
      </c>
      <c r="I969" s="23">
        <v>0.77697916666666667</v>
      </c>
      <c r="J969" s="97">
        <v>44973</v>
      </c>
      <c r="K969" s="23">
        <v>0.81353009259259268</v>
      </c>
      <c r="L969" s="96">
        <v>3158</v>
      </c>
      <c r="M969" s="98">
        <f>Causas[[#This Row],[parada_duracion]]/60</f>
        <v>52.633333333333333</v>
      </c>
      <c r="N969" s="19" t="s">
        <v>49</v>
      </c>
      <c r="O969" s="19" t="s">
        <v>49</v>
      </c>
      <c r="P969" s="99">
        <f>WEEKNUM(Causas[[#This Row],[resolucion_fecha]],16)</f>
        <v>7</v>
      </c>
      <c r="Q969" s="99" t="str">
        <f>TEXT(Causas[[#This Row],[resolucion_fecha]],"MMMM")</f>
        <v>febrero</v>
      </c>
      <c r="R969" s="99" t="str">
        <f t="shared" si="15"/>
        <v>T</v>
      </c>
      <c r="S969" s="19" t="s">
        <v>49</v>
      </c>
      <c r="T969" s="19" t="s">
        <v>49</v>
      </c>
      <c r="U969" s="19" t="s">
        <v>49</v>
      </c>
      <c r="V969" s="19" t="s">
        <v>49</v>
      </c>
      <c r="W969" s="19" t="s">
        <v>49</v>
      </c>
    </row>
    <row r="970" spans="1:23" hidden="1" x14ac:dyDescent="0.25">
      <c r="A970" s="25">
        <v>137269</v>
      </c>
      <c r="B970" s="25" t="s">
        <v>352</v>
      </c>
      <c r="C970" s="25" t="s">
        <v>43</v>
      </c>
      <c r="D970" s="25" t="s">
        <v>55</v>
      </c>
      <c r="E970" s="24">
        <v>43881</v>
      </c>
      <c r="F970" s="25" t="s">
        <v>56</v>
      </c>
      <c r="G970" s="25" t="s">
        <v>46</v>
      </c>
      <c r="H970" s="24">
        <v>44973</v>
      </c>
      <c r="I970" s="101">
        <v>0.7981597222222222</v>
      </c>
      <c r="J970" s="24">
        <v>44973</v>
      </c>
      <c r="K970" s="101">
        <v>0.80751157407407403</v>
      </c>
      <c r="L970" s="25">
        <v>808</v>
      </c>
      <c r="M970" s="26">
        <f>Causas[[#This Row],[parada_duracion]]/60</f>
        <v>13.466666666666667</v>
      </c>
      <c r="N970" s="19" t="s">
        <v>504</v>
      </c>
      <c r="O970" s="16" t="s">
        <v>52</v>
      </c>
      <c r="P970" s="16">
        <f>WEEKNUM(Causas[[#This Row],[resolucion_fecha]],16)</f>
        <v>7</v>
      </c>
      <c r="Q970" s="16" t="str">
        <f>TEXT(Causas[[#This Row],[resolucion_fecha]],"MMMM")</f>
        <v>febrero</v>
      </c>
      <c r="R970" s="16" t="str">
        <f t="shared" si="15"/>
        <v>T</v>
      </c>
      <c r="S970" s="16"/>
      <c r="T970" s="16" t="s">
        <v>53</v>
      </c>
      <c r="U970" s="100"/>
      <c r="V970" s="16"/>
      <c r="W970" s="16"/>
    </row>
    <row r="971" spans="1:23" hidden="1" x14ac:dyDescent="0.25">
      <c r="A971" s="96">
        <v>137272</v>
      </c>
      <c r="B971" s="96" t="s">
        <v>69</v>
      </c>
      <c r="C971" s="96" t="s">
        <v>43</v>
      </c>
      <c r="D971" s="96" t="s">
        <v>55</v>
      </c>
      <c r="E971" s="97">
        <v>43405</v>
      </c>
      <c r="F971" s="96" t="s">
        <v>45</v>
      </c>
      <c r="G971" s="96" t="s">
        <v>46</v>
      </c>
      <c r="H971" s="97">
        <v>44973</v>
      </c>
      <c r="I971" s="23">
        <v>0.87653935185185183</v>
      </c>
      <c r="J971" s="97">
        <v>44973</v>
      </c>
      <c r="K971" s="23">
        <v>0.88696759259259261</v>
      </c>
      <c r="L971" s="96">
        <v>901</v>
      </c>
      <c r="M971" s="98">
        <f>Causas[[#This Row],[parada_duracion]]/60</f>
        <v>15.016666666666667</v>
      </c>
      <c r="N971" s="19" t="s">
        <v>504</v>
      </c>
      <c r="O971" s="16" t="s">
        <v>52</v>
      </c>
      <c r="P971" s="99">
        <f>WEEKNUM(Causas[[#This Row],[resolucion_fecha]],16)</f>
        <v>7</v>
      </c>
      <c r="Q971" s="99" t="str">
        <f>TEXT(Causas[[#This Row],[resolucion_fecha]],"MMMM")</f>
        <v>febrero</v>
      </c>
      <c r="R971" s="99" t="str">
        <f t="shared" si="15"/>
        <v>T</v>
      </c>
      <c r="S971" s="99"/>
      <c r="T971" s="16" t="s">
        <v>53</v>
      </c>
      <c r="U971" s="16"/>
      <c r="V971" s="99"/>
      <c r="W971" s="99"/>
    </row>
    <row r="972" spans="1:23" hidden="1" x14ac:dyDescent="0.25">
      <c r="A972" s="25">
        <v>137273</v>
      </c>
      <c r="B972" s="25" t="s">
        <v>352</v>
      </c>
      <c r="C972" s="25" t="s">
        <v>43</v>
      </c>
      <c r="D972" s="25" t="s">
        <v>55</v>
      </c>
      <c r="E972" s="24">
        <v>43881</v>
      </c>
      <c r="F972" s="25" t="s">
        <v>56</v>
      </c>
      <c r="G972" s="25" t="s">
        <v>50</v>
      </c>
      <c r="H972" s="24">
        <v>44973</v>
      </c>
      <c r="I972" s="101">
        <v>0.98344907407407411</v>
      </c>
      <c r="J972" s="24">
        <v>44974</v>
      </c>
      <c r="K972" s="101">
        <v>3.2627314814814817E-2</v>
      </c>
      <c r="L972" s="25">
        <v>4249</v>
      </c>
      <c r="M972" s="26">
        <f>Causas[[#This Row],[parada_duracion]]/60</f>
        <v>70.816666666666663</v>
      </c>
      <c r="N972" s="19" t="s">
        <v>504</v>
      </c>
      <c r="O972" s="16" t="s">
        <v>52</v>
      </c>
      <c r="P972" s="16">
        <f>WEEKNUM(Causas[[#This Row],[resolucion_fecha]],16)</f>
        <v>7</v>
      </c>
      <c r="Q972" s="16" t="str">
        <f>TEXT(Causas[[#This Row],[resolucion_fecha]],"MMMM")</f>
        <v>febrero</v>
      </c>
      <c r="R972" s="16" t="str">
        <f t="shared" si="15"/>
        <v>N</v>
      </c>
      <c r="S972" s="16"/>
      <c r="T972" s="16" t="s">
        <v>53</v>
      </c>
      <c r="U972" s="100"/>
      <c r="V972" s="16"/>
      <c r="W972" s="16"/>
    </row>
    <row r="973" spans="1:23" hidden="1" x14ac:dyDescent="0.25">
      <c r="A973" s="25">
        <v>137275</v>
      </c>
      <c r="B973" s="25" t="s">
        <v>129</v>
      </c>
      <c r="C973" s="25" t="s">
        <v>43</v>
      </c>
      <c r="D973" s="25" t="s">
        <v>55</v>
      </c>
      <c r="E973" s="24">
        <v>43405</v>
      </c>
      <c r="F973" s="25" t="s">
        <v>45</v>
      </c>
      <c r="G973" s="25" t="s">
        <v>46</v>
      </c>
      <c r="H973" s="24">
        <v>44974</v>
      </c>
      <c r="I973" s="101">
        <v>0.23298611111111112</v>
      </c>
      <c r="J973" s="24">
        <v>44974</v>
      </c>
      <c r="K973" s="101">
        <v>0.25062499999999999</v>
      </c>
      <c r="L973" s="25">
        <v>1524</v>
      </c>
      <c r="M973" s="26">
        <f>Causas[[#This Row],[parada_duracion]]/60</f>
        <v>25.4</v>
      </c>
      <c r="N973" s="19" t="s">
        <v>57</v>
      </c>
      <c r="O973" s="16" t="s">
        <v>52</v>
      </c>
      <c r="P973" s="16">
        <f>WEEKNUM(Causas[[#This Row],[resolucion_fecha]],16)</f>
        <v>7</v>
      </c>
      <c r="Q973" s="16" t="str">
        <f>TEXT(Causas[[#This Row],[resolucion_fecha]],"MMMM")</f>
        <v>febrero</v>
      </c>
      <c r="R973" s="16" t="str">
        <f t="shared" si="15"/>
        <v>N</v>
      </c>
      <c r="S973" s="16"/>
      <c r="T973" s="16" t="s">
        <v>53</v>
      </c>
      <c r="U973" s="16"/>
      <c r="V973" s="16"/>
      <c r="W973" s="16"/>
    </row>
    <row r="974" spans="1:23" hidden="1" x14ac:dyDescent="0.25">
      <c r="A974" s="25">
        <v>137277</v>
      </c>
      <c r="B974" s="25" t="s">
        <v>129</v>
      </c>
      <c r="C974" s="25" t="s">
        <v>43</v>
      </c>
      <c r="D974" s="25" t="s">
        <v>55</v>
      </c>
      <c r="E974" s="24">
        <v>43405</v>
      </c>
      <c r="F974" s="25" t="s">
        <v>45</v>
      </c>
      <c r="G974" s="25" t="s">
        <v>46</v>
      </c>
      <c r="H974" s="24">
        <v>44974</v>
      </c>
      <c r="I974" s="101">
        <v>0.25068287037037035</v>
      </c>
      <c r="J974" s="24">
        <v>44974</v>
      </c>
      <c r="K974" s="101">
        <v>0.30827546296296299</v>
      </c>
      <c r="L974" s="25">
        <v>4976</v>
      </c>
      <c r="M974" s="26">
        <f>Causas[[#This Row],[parada_duracion]]/60</f>
        <v>82.933333333333337</v>
      </c>
      <c r="N974" s="19" t="s">
        <v>57</v>
      </c>
      <c r="O974" s="16" t="s">
        <v>52</v>
      </c>
      <c r="P974" s="16">
        <f>WEEKNUM(Causas[[#This Row],[resolucion_fecha]],16)</f>
        <v>7</v>
      </c>
      <c r="Q974" s="16" t="str">
        <f>TEXT(Causas[[#This Row],[resolucion_fecha]],"MMMM")</f>
        <v>febrero</v>
      </c>
      <c r="R974" s="16" t="str">
        <f t="shared" si="15"/>
        <v>M</v>
      </c>
      <c r="S974" s="16"/>
      <c r="T974" s="16" t="s">
        <v>53</v>
      </c>
      <c r="U974" s="16"/>
      <c r="V974" s="16"/>
      <c r="W974" s="16"/>
    </row>
    <row r="975" spans="1:23" hidden="1" x14ac:dyDescent="0.25">
      <c r="A975" s="96">
        <v>137280</v>
      </c>
      <c r="B975" s="96" t="s">
        <v>42</v>
      </c>
      <c r="C975" s="96" t="s">
        <v>43</v>
      </c>
      <c r="D975" s="96" t="s">
        <v>44</v>
      </c>
      <c r="E975" s="97">
        <v>43405</v>
      </c>
      <c r="F975" s="96" t="s">
        <v>45</v>
      </c>
      <c r="G975" s="96" t="s">
        <v>46</v>
      </c>
      <c r="H975" s="97">
        <v>44974</v>
      </c>
      <c r="I975" s="23">
        <v>0.25626157407407407</v>
      </c>
      <c r="J975" s="97">
        <v>44974</v>
      </c>
      <c r="K975" s="23">
        <v>0.25633101851851853</v>
      </c>
      <c r="L975" s="96">
        <v>6</v>
      </c>
      <c r="M975" s="98">
        <f>Causas[[#This Row],[parada_duracion]]/60</f>
        <v>0.1</v>
      </c>
      <c r="N975" s="18" t="s">
        <v>47</v>
      </c>
      <c r="O975" s="18" t="s">
        <v>47</v>
      </c>
      <c r="P975" s="99">
        <f>WEEKNUM(Causas[[#This Row],[resolucion_fecha]],16)</f>
        <v>7</v>
      </c>
      <c r="Q975" s="99" t="str">
        <f>TEXT(Causas[[#This Row],[resolucion_fecha]],"MMMM")</f>
        <v>febrero</v>
      </c>
      <c r="R975" s="99" t="str">
        <f t="shared" si="15"/>
        <v>M</v>
      </c>
      <c r="S975" s="99"/>
      <c r="T975" s="18" t="s">
        <v>47</v>
      </c>
      <c r="U975" s="16"/>
      <c r="V975" s="99"/>
      <c r="W975" s="99"/>
    </row>
    <row r="976" spans="1:23" hidden="1" x14ac:dyDescent="0.25">
      <c r="A976" s="96">
        <v>137281</v>
      </c>
      <c r="B976" s="96" t="s">
        <v>42</v>
      </c>
      <c r="C976" s="96" t="s">
        <v>43</v>
      </c>
      <c r="D976" s="96" t="s">
        <v>44</v>
      </c>
      <c r="E976" s="97">
        <v>43405</v>
      </c>
      <c r="F976" s="96" t="s">
        <v>45</v>
      </c>
      <c r="G976" s="96" t="s">
        <v>46</v>
      </c>
      <c r="H976" s="97">
        <v>44974</v>
      </c>
      <c r="I976" s="23">
        <v>0.25665509259259262</v>
      </c>
      <c r="J976" s="97">
        <v>44974</v>
      </c>
      <c r="K976" s="23">
        <v>0.59412037037037035</v>
      </c>
      <c r="L976" s="96">
        <v>29157</v>
      </c>
      <c r="M976" s="98">
        <f>Causas[[#This Row],[parada_duracion]]/60</f>
        <v>485.95</v>
      </c>
      <c r="N976" s="18" t="s">
        <v>49</v>
      </c>
      <c r="O976" s="18" t="s">
        <v>49</v>
      </c>
      <c r="P976" s="99">
        <f>WEEKNUM(Causas[[#This Row],[resolucion_fecha]],16)</f>
        <v>7</v>
      </c>
      <c r="Q976" s="99" t="str">
        <f>TEXT(Causas[[#This Row],[resolucion_fecha]],"MMMM")</f>
        <v>febrero</v>
      </c>
      <c r="R976" s="99" t="str">
        <f t="shared" si="15"/>
        <v>M</v>
      </c>
      <c r="S976" s="18" t="s">
        <v>49</v>
      </c>
      <c r="T976" s="18" t="s">
        <v>49</v>
      </c>
      <c r="U976" s="18" t="s">
        <v>49</v>
      </c>
      <c r="V976" s="18" t="s">
        <v>49</v>
      </c>
      <c r="W976" s="18" t="s">
        <v>49</v>
      </c>
    </row>
    <row r="977" spans="1:23" hidden="1" x14ac:dyDescent="0.25">
      <c r="A977" s="25">
        <v>137282</v>
      </c>
      <c r="B977" s="25" t="s">
        <v>66</v>
      </c>
      <c r="C977" s="25" t="s">
        <v>43</v>
      </c>
      <c r="D977" s="25" t="s">
        <v>82</v>
      </c>
      <c r="E977" s="24">
        <v>43405</v>
      </c>
      <c r="F977" s="25" t="s">
        <v>45</v>
      </c>
      <c r="G977" s="25" t="s">
        <v>46</v>
      </c>
      <c r="H977" s="24">
        <v>44974</v>
      </c>
      <c r="I977" s="101">
        <v>0.26166666666666666</v>
      </c>
      <c r="J977" s="24">
        <v>44974</v>
      </c>
      <c r="K977" s="101">
        <v>0.27496527777777779</v>
      </c>
      <c r="L977" s="25">
        <v>1149</v>
      </c>
      <c r="M977" s="26">
        <f>Causas[[#This Row],[parada_duracion]]/60</f>
        <v>19.149999999999999</v>
      </c>
      <c r="N977" s="19" t="s">
        <v>505</v>
      </c>
      <c r="O977" s="16" t="s">
        <v>52</v>
      </c>
      <c r="P977" s="16">
        <f>WEEKNUM(Causas[[#This Row],[resolucion_fecha]],16)</f>
        <v>7</v>
      </c>
      <c r="Q977" s="16" t="str">
        <f>TEXT(Causas[[#This Row],[resolucion_fecha]],"MMMM")</f>
        <v>febrero</v>
      </c>
      <c r="R977" s="16" t="str">
        <f t="shared" si="15"/>
        <v>M</v>
      </c>
      <c r="S977" s="16"/>
      <c r="T977" s="16" t="s">
        <v>53</v>
      </c>
      <c r="U977" s="100"/>
      <c r="V977" s="16"/>
      <c r="W977" s="16"/>
    </row>
    <row r="978" spans="1:23" hidden="1" x14ac:dyDescent="0.25">
      <c r="A978" s="96">
        <v>137284</v>
      </c>
      <c r="B978" s="96" t="s">
        <v>79</v>
      </c>
      <c r="C978" s="96" t="s">
        <v>43</v>
      </c>
      <c r="D978" s="96" t="s">
        <v>68</v>
      </c>
      <c r="E978" s="97">
        <v>43405</v>
      </c>
      <c r="F978" s="96" t="s">
        <v>45</v>
      </c>
      <c r="G978" s="96" t="s">
        <v>46</v>
      </c>
      <c r="H978" s="97">
        <v>44974</v>
      </c>
      <c r="I978" s="23">
        <v>0.2686574074074074</v>
      </c>
      <c r="J978" s="97">
        <v>44974</v>
      </c>
      <c r="K978" s="23">
        <v>0.35268518518518516</v>
      </c>
      <c r="L978" s="96">
        <v>7260</v>
      </c>
      <c r="M978" s="98">
        <f>Causas[[#This Row],[parada_duracion]]/60</f>
        <v>121</v>
      </c>
      <c r="N978" s="18" t="s">
        <v>49</v>
      </c>
      <c r="O978" s="18" t="s">
        <v>49</v>
      </c>
      <c r="P978" s="99">
        <f>WEEKNUM(Causas[[#This Row],[resolucion_fecha]],16)</f>
        <v>7</v>
      </c>
      <c r="Q978" s="99" t="str">
        <f>TEXT(Causas[[#This Row],[resolucion_fecha]],"MMMM")</f>
        <v>febrero</v>
      </c>
      <c r="R978" s="99" t="str">
        <f t="shared" si="15"/>
        <v>M</v>
      </c>
      <c r="S978" s="18" t="s">
        <v>49</v>
      </c>
      <c r="T978" s="18" t="s">
        <v>49</v>
      </c>
      <c r="U978" s="18" t="s">
        <v>49</v>
      </c>
      <c r="V978" s="18" t="s">
        <v>49</v>
      </c>
      <c r="W978" s="18" t="s">
        <v>49</v>
      </c>
    </row>
    <row r="979" spans="1:23" ht="30" hidden="1" x14ac:dyDescent="0.25">
      <c r="A979" s="25">
        <v>137285</v>
      </c>
      <c r="B979" s="25" t="s">
        <v>42</v>
      </c>
      <c r="C979" s="25" t="s">
        <v>43</v>
      </c>
      <c r="D979" s="25" t="s">
        <v>59</v>
      </c>
      <c r="E979" s="24">
        <v>44231</v>
      </c>
      <c r="F979" s="25" t="s">
        <v>60</v>
      </c>
      <c r="G979" s="25" t="s">
        <v>50</v>
      </c>
      <c r="H979" s="24">
        <v>44974</v>
      </c>
      <c r="I979" s="101">
        <v>0.27114583333333336</v>
      </c>
      <c r="J979" s="24">
        <v>44974</v>
      </c>
      <c r="K979" s="101">
        <v>0.30136574074074074</v>
      </c>
      <c r="L979" s="25">
        <v>2611</v>
      </c>
      <c r="M979" s="26">
        <f>Causas[[#This Row],[parada_duracion]]/60</f>
        <v>43.516666666666666</v>
      </c>
      <c r="N979" s="19" t="s">
        <v>506</v>
      </c>
      <c r="O979" s="16" t="s">
        <v>72</v>
      </c>
      <c r="P979" s="16">
        <f>WEEKNUM(Causas[[#This Row],[resolucion_fecha]],16)</f>
        <v>7</v>
      </c>
      <c r="Q979" s="16" t="str">
        <f>TEXT(Causas[[#This Row],[resolucion_fecha]],"MMMM")</f>
        <v>febrero</v>
      </c>
      <c r="R979" s="16" t="str">
        <f t="shared" si="15"/>
        <v>M</v>
      </c>
      <c r="S979" s="16"/>
      <c r="T979" s="16" t="s">
        <v>73</v>
      </c>
      <c r="U979" s="100"/>
      <c r="V979" s="16"/>
      <c r="W979" s="16"/>
    </row>
    <row r="980" spans="1:23" hidden="1" x14ac:dyDescent="0.25">
      <c r="A980" s="25">
        <v>137291</v>
      </c>
      <c r="B980" s="25" t="s">
        <v>66</v>
      </c>
      <c r="C980" s="25" t="s">
        <v>43</v>
      </c>
      <c r="D980" s="25" t="s">
        <v>82</v>
      </c>
      <c r="E980" s="24">
        <v>43405</v>
      </c>
      <c r="F980" s="25" t="s">
        <v>45</v>
      </c>
      <c r="G980" s="25" t="s">
        <v>46</v>
      </c>
      <c r="H980" s="24">
        <v>44974</v>
      </c>
      <c r="I980" s="101">
        <v>0.28734953703703703</v>
      </c>
      <c r="J980" s="24">
        <v>44974</v>
      </c>
      <c r="K980" s="101">
        <v>0.29987268518518517</v>
      </c>
      <c r="L980" s="25">
        <v>1082</v>
      </c>
      <c r="M980" s="26">
        <f>Causas[[#This Row],[parada_duracion]]/60</f>
        <v>18.033333333333335</v>
      </c>
      <c r="N980" s="18" t="s">
        <v>49</v>
      </c>
      <c r="O980" s="18" t="s">
        <v>49</v>
      </c>
      <c r="P980" s="16">
        <f>WEEKNUM(Causas[[#This Row],[resolucion_fecha]],16)</f>
        <v>7</v>
      </c>
      <c r="Q980" s="16" t="str">
        <f>TEXT(Causas[[#This Row],[resolucion_fecha]],"MMMM")</f>
        <v>febrero</v>
      </c>
      <c r="R980" s="16" t="str">
        <f t="shared" si="15"/>
        <v>M</v>
      </c>
      <c r="S980" s="18" t="s">
        <v>49</v>
      </c>
      <c r="T980" s="18" t="s">
        <v>49</v>
      </c>
      <c r="U980" s="18" t="s">
        <v>49</v>
      </c>
      <c r="V980" s="18" t="s">
        <v>49</v>
      </c>
      <c r="W980" s="18" t="s">
        <v>49</v>
      </c>
    </row>
    <row r="981" spans="1:23" hidden="1" x14ac:dyDescent="0.25">
      <c r="A981" s="25">
        <v>137298</v>
      </c>
      <c r="B981" s="25" t="s">
        <v>42</v>
      </c>
      <c r="C981" s="25" t="s">
        <v>43</v>
      </c>
      <c r="D981" s="25" t="s">
        <v>164</v>
      </c>
      <c r="E981" s="24">
        <v>43405</v>
      </c>
      <c r="F981" s="25" t="s">
        <v>45</v>
      </c>
      <c r="G981" s="25" t="s">
        <v>46</v>
      </c>
      <c r="H981" s="24">
        <v>44974</v>
      </c>
      <c r="I981" s="101">
        <v>0.32756944444444441</v>
      </c>
      <c r="J981" s="24">
        <v>44974</v>
      </c>
      <c r="K981" s="101">
        <v>0.32864583333333336</v>
      </c>
      <c r="L981" s="25">
        <v>93</v>
      </c>
      <c r="M981" s="26">
        <f>Causas[[#This Row],[parada_duracion]]/60</f>
        <v>1.55</v>
      </c>
      <c r="N981" s="18" t="s">
        <v>47</v>
      </c>
      <c r="O981" s="18" t="s">
        <v>47</v>
      </c>
      <c r="P981" s="16">
        <f>WEEKNUM(Causas[[#This Row],[resolucion_fecha]],16)</f>
        <v>7</v>
      </c>
      <c r="Q981" s="16" t="str">
        <f>TEXT(Causas[[#This Row],[resolucion_fecha]],"MMMM")</f>
        <v>febrero</v>
      </c>
      <c r="R981" s="16" t="str">
        <f t="shared" si="15"/>
        <v>M</v>
      </c>
      <c r="S981" s="16"/>
      <c r="T981" s="18" t="s">
        <v>47</v>
      </c>
      <c r="U981" s="16"/>
      <c r="V981" s="16"/>
      <c r="W981" s="16"/>
    </row>
    <row r="982" spans="1:23" hidden="1" x14ac:dyDescent="0.25">
      <c r="A982" s="96">
        <v>137300</v>
      </c>
      <c r="B982" s="96" t="s">
        <v>42</v>
      </c>
      <c r="C982" s="96" t="s">
        <v>43</v>
      </c>
      <c r="D982" s="96" t="s">
        <v>77</v>
      </c>
      <c r="E982" s="97">
        <v>43405</v>
      </c>
      <c r="F982" s="96" t="s">
        <v>45</v>
      </c>
      <c r="G982" s="96" t="s">
        <v>46</v>
      </c>
      <c r="H982" s="97">
        <v>44974</v>
      </c>
      <c r="I982" s="23">
        <v>0.37421296296296297</v>
      </c>
      <c r="J982" s="97">
        <v>44974</v>
      </c>
      <c r="K982" s="23">
        <v>0.38349537037037035</v>
      </c>
      <c r="L982" s="96">
        <v>802</v>
      </c>
      <c r="M982" s="98">
        <f>Causas[[#This Row],[parada_duracion]]/60</f>
        <v>13.366666666666667</v>
      </c>
      <c r="N982" s="18" t="s">
        <v>49</v>
      </c>
      <c r="O982" s="18" t="s">
        <v>49</v>
      </c>
      <c r="P982" s="99">
        <f>WEEKNUM(Causas[[#This Row],[resolucion_fecha]],16)</f>
        <v>7</v>
      </c>
      <c r="Q982" s="99" t="str">
        <f>TEXT(Causas[[#This Row],[resolucion_fecha]],"MMMM")</f>
        <v>febrero</v>
      </c>
      <c r="R982" s="99" t="str">
        <f t="shared" si="15"/>
        <v>M</v>
      </c>
      <c r="S982" s="18" t="s">
        <v>49</v>
      </c>
      <c r="T982" s="18" t="s">
        <v>49</v>
      </c>
      <c r="U982" s="18" t="s">
        <v>49</v>
      </c>
      <c r="V982" s="18" t="s">
        <v>49</v>
      </c>
      <c r="W982" s="18" t="s">
        <v>49</v>
      </c>
    </row>
    <row r="983" spans="1:23" hidden="1" x14ac:dyDescent="0.25">
      <c r="A983" s="25">
        <v>137301</v>
      </c>
      <c r="B983" s="25" t="s">
        <v>174</v>
      </c>
      <c r="C983" s="25" t="s">
        <v>43</v>
      </c>
      <c r="D983" s="25" t="s">
        <v>76</v>
      </c>
      <c r="E983" s="24">
        <v>44265</v>
      </c>
      <c r="F983" s="25" t="s">
        <v>56</v>
      </c>
      <c r="G983" s="25" t="s">
        <v>46</v>
      </c>
      <c r="H983" s="24">
        <v>44974</v>
      </c>
      <c r="I983" s="101">
        <v>0.37571759259259258</v>
      </c>
      <c r="J983" s="24">
        <v>44974</v>
      </c>
      <c r="K983" s="101">
        <v>0.39806712962962965</v>
      </c>
      <c r="L983" s="25">
        <v>1931</v>
      </c>
      <c r="M983" s="26">
        <f>Causas[[#This Row],[parada_duracion]]/60</f>
        <v>32.18333333333333</v>
      </c>
      <c r="N983" s="18" t="s">
        <v>49</v>
      </c>
      <c r="O983" s="18" t="s">
        <v>49</v>
      </c>
      <c r="P983" s="16">
        <f>WEEKNUM(Causas[[#This Row],[resolucion_fecha]],16)</f>
        <v>7</v>
      </c>
      <c r="Q983" s="16" t="str">
        <f>TEXT(Causas[[#This Row],[resolucion_fecha]],"MMMM")</f>
        <v>febrero</v>
      </c>
      <c r="R983" s="16" t="str">
        <f t="shared" si="15"/>
        <v>M</v>
      </c>
      <c r="S983" s="18" t="s">
        <v>49</v>
      </c>
      <c r="T983" s="18" t="s">
        <v>49</v>
      </c>
      <c r="U983" s="18" t="s">
        <v>49</v>
      </c>
      <c r="V983" s="18" t="s">
        <v>49</v>
      </c>
      <c r="W983" s="18" t="s">
        <v>49</v>
      </c>
    </row>
    <row r="984" spans="1:23" hidden="1" x14ac:dyDescent="0.25">
      <c r="A984" s="25">
        <v>137304</v>
      </c>
      <c r="B984" s="25" t="s">
        <v>79</v>
      </c>
      <c r="C984" s="25" t="s">
        <v>43</v>
      </c>
      <c r="D984" s="25" t="s">
        <v>68</v>
      </c>
      <c r="E984" s="24">
        <v>43405</v>
      </c>
      <c r="F984" s="25" t="s">
        <v>45</v>
      </c>
      <c r="G984" s="25" t="s">
        <v>46</v>
      </c>
      <c r="H984" s="24">
        <v>44974</v>
      </c>
      <c r="I984" s="101">
        <v>0.38496527777777773</v>
      </c>
      <c r="J984" s="24">
        <v>44974</v>
      </c>
      <c r="K984" s="101">
        <v>0.39834490740740741</v>
      </c>
      <c r="L984" s="25">
        <v>1156</v>
      </c>
      <c r="M984" s="26">
        <f>Causas[[#This Row],[parada_duracion]]/60</f>
        <v>19.266666666666666</v>
      </c>
      <c r="N984" s="18" t="s">
        <v>49</v>
      </c>
      <c r="O984" s="18" t="s">
        <v>49</v>
      </c>
      <c r="P984" s="16">
        <f>WEEKNUM(Causas[[#This Row],[resolucion_fecha]],16)</f>
        <v>7</v>
      </c>
      <c r="Q984" s="16" t="str">
        <f>TEXT(Causas[[#This Row],[resolucion_fecha]],"MMMM")</f>
        <v>febrero</v>
      </c>
      <c r="R984" s="16" t="str">
        <f t="shared" si="15"/>
        <v>M</v>
      </c>
      <c r="S984" s="18" t="s">
        <v>49</v>
      </c>
      <c r="T984" s="18" t="s">
        <v>49</v>
      </c>
      <c r="U984" s="18" t="s">
        <v>49</v>
      </c>
      <c r="V984" s="18" t="s">
        <v>49</v>
      </c>
      <c r="W984" s="18" t="s">
        <v>49</v>
      </c>
    </row>
    <row r="985" spans="1:23" hidden="1" x14ac:dyDescent="0.25">
      <c r="A985" s="25">
        <v>137307</v>
      </c>
      <c r="B985" s="25" t="s">
        <v>42</v>
      </c>
      <c r="C985" s="25" t="s">
        <v>43</v>
      </c>
      <c r="D985" s="25" t="s">
        <v>96</v>
      </c>
      <c r="E985" s="24">
        <v>43405</v>
      </c>
      <c r="F985" s="25" t="s">
        <v>45</v>
      </c>
      <c r="G985" s="25" t="s">
        <v>46</v>
      </c>
      <c r="H985" s="24">
        <v>44974</v>
      </c>
      <c r="I985" s="101">
        <v>0.39207175925925924</v>
      </c>
      <c r="J985" s="24">
        <v>44974</v>
      </c>
      <c r="K985" s="101">
        <v>0.40108796296296295</v>
      </c>
      <c r="L985" s="25">
        <v>779</v>
      </c>
      <c r="M985" s="26">
        <f>Causas[[#This Row],[parada_duracion]]/60</f>
        <v>12.983333333333333</v>
      </c>
      <c r="N985" s="18" t="s">
        <v>49</v>
      </c>
      <c r="O985" s="18" t="s">
        <v>49</v>
      </c>
      <c r="P985" s="16">
        <f>WEEKNUM(Causas[[#This Row],[resolucion_fecha]],16)</f>
        <v>7</v>
      </c>
      <c r="Q985" s="16" t="str">
        <f>TEXT(Causas[[#This Row],[resolucion_fecha]],"MMMM")</f>
        <v>febrero</v>
      </c>
      <c r="R985" s="16" t="str">
        <f t="shared" si="15"/>
        <v>M</v>
      </c>
      <c r="S985" s="18" t="s">
        <v>49</v>
      </c>
      <c r="T985" s="18" t="s">
        <v>49</v>
      </c>
      <c r="U985" s="18" t="s">
        <v>49</v>
      </c>
      <c r="V985" s="18" t="s">
        <v>49</v>
      </c>
      <c r="W985" s="18" t="s">
        <v>49</v>
      </c>
    </row>
    <row r="986" spans="1:23" hidden="1" x14ac:dyDescent="0.25">
      <c r="A986" s="25">
        <v>137313</v>
      </c>
      <c r="B986" s="25" t="s">
        <v>61</v>
      </c>
      <c r="C986" s="25" t="s">
        <v>43</v>
      </c>
      <c r="D986" s="25" t="s">
        <v>102</v>
      </c>
      <c r="E986" s="24">
        <v>43405</v>
      </c>
      <c r="F986" s="25" t="s">
        <v>45</v>
      </c>
      <c r="G986" s="25" t="s">
        <v>50</v>
      </c>
      <c r="H986" s="24">
        <v>44974</v>
      </c>
      <c r="I986" s="101">
        <v>0.40098379629629632</v>
      </c>
      <c r="J986" s="24">
        <v>44974</v>
      </c>
      <c r="K986" s="101">
        <v>0.41048611111111111</v>
      </c>
      <c r="L986" s="25">
        <v>821</v>
      </c>
      <c r="M986" s="26">
        <f>Causas[[#This Row],[parada_duracion]]/60</f>
        <v>13.683333333333334</v>
      </c>
      <c r="N986" s="19" t="s">
        <v>507</v>
      </c>
      <c r="O986" s="16" t="s">
        <v>52</v>
      </c>
      <c r="P986" s="16">
        <f>WEEKNUM(Causas[[#This Row],[resolucion_fecha]],16)</f>
        <v>7</v>
      </c>
      <c r="Q986" s="16" t="str">
        <f>TEXT(Causas[[#This Row],[resolucion_fecha]],"MMMM")</f>
        <v>febrero</v>
      </c>
      <c r="R986" s="16" t="str">
        <f t="shared" si="15"/>
        <v>M</v>
      </c>
      <c r="S986" s="16"/>
      <c r="T986" s="16" t="s">
        <v>53</v>
      </c>
      <c r="U986" s="16"/>
      <c r="V986" s="16"/>
      <c r="W986" s="16"/>
    </row>
    <row r="987" spans="1:23" hidden="1" x14ac:dyDescent="0.25">
      <c r="A987" s="25">
        <v>137315</v>
      </c>
      <c r="B987" s="25" t="s">
        <v>61</v>
      </c>
      <c r="C987" s="25" t="s">
        <v>43</v>
      </c>
      <c r="D987" s="25" t="s">
        <v>102</v>
      </c>
      <c r="E987" s="24">
        <v>43405</v>
      </c>
      <c r="F987" s="25" t="s">
        <v>45</v>
      </c>
      <c r="G987" s="25" t="s">
        <v>46</v>
      </c>
      <c r="H987" s="24">
        <v>44974</v>
      </c>
      <c r="I987" s="101">
        <v>0.41063657407407406</v>
      </c>
      <c r="J987" s="24">
        <v>44974</v>
      </c>
      <c r="K987" s="101">
        <v>0.41964120370370367</v>
      </c>
      <c r="L987" s="25">
        <v>778</v>
      </c>
      <c r="M987" s="26">
        <f>Causas[[#This Row],[parada_duracion]]/60</f>
        <v>12.966666666666667</v>
      </c>
      <c r="N987" s="18" t="s">
        <v>49</v>
      </c>
      <c r="O987" s="18" t="s">
        <v>49</v>
      </c>
      <c r="P987" s="16">
        <f>WEEKNUM(Causas[[#This Row],[resolucion_fecha]],16)</f>
        <v>7</v>
      </c>
      <c r="Q987" s="16" t="str">
        <f>TEXT(Causas[[#This Row],[resolucion_fecha]],"MMMM")</f>
        <v>febrero</v>
      </c>
      <c r="R987" s="16" t="str">
        <f t="shared" si="15"/>
        <v>M</v>
      </c>
      <c r="S987" s="18" t="s">
        <v>49</v>
      </c>
      <c r="T987" s="18" t="s">
        <v>49</v>
      </c>
      <c r="U987" s="18" t="s">
        <v>49</v>
      </c>
      <c r="V987" s="18" t="s">
        <v>49</v>
      </c>
      <c r="W987" s="18" t="s">
        <v>49</v>
      </c>
    </row>
    <row r="988" spans="1:23" hidden="1" x14ac:dyDescent="0.25">
      <c r="A988" s="96">
        <v>137317</v>
      </c>
      <c r="B988" s="96" t="s">
        <v>61</v>
      </c>
      <c r="C988" s="96" t="s">
        <v>43</v>
      </c>
      <c r="D988" s="96" t="s">
        <v>102</v>
      </c>
      <c r="E988" s="97">
        <v>43405</v>
      </c>
      <c r="F988" s="96" t="s">
        <v>45</v>
      </c>
      <c r="G988" s="96" t="s">
        <v>50</v>
      </c>
      <c r="H988" s="97">
        <v>44974</v>
      </c>
      <c r="I988" s="23">
        <v>0.41972222222222227</v>
      </c>
      <c r="J988" s="97">
        <v>44974</v>
      </c>
      <c r="K988" s="23">
        <v>0.43045138888888884</v>
      </c>
      <c r="L988" s="96">
        <v>927</v>
      </c>
      <c r="M988" s="98">
        <f>Causas[[#This Row],[parada_duracion]]/60</f>
        <v>15.45</v>
      </c>
      <c r="N988" s="19" t="s">
        <v>507</v>
      </c>
      <c r="O988" s="99" t="s">
        <v>52</v>
      </c>
      <c r="P988" s="99">
        <f>WEEKNUM(Causas[[#This Row],[resolucion_fecha]],16)</f>
        <v>7</v>
      </c>
      <c r="Q988" s="99" t="str">
        <f>TEXT(Causas[[#This Row],[resolucion_fecha]],"MMMM")</f>
        <v>febrero</v>
      </c>
      <c r="R988" s="99" t="str">
        <f t="shared" si="15"/>
        <v>M</v>
      </c>
      <c r="S988" s="99"/>
      <c r="T988" s="16" t="s">
        <v>53</v>
      </c>
      <c r="U988" s="16"/>
      <c r="V988" s="99"/>
      <c r="W988" s="99"/>
    </row>
    <row r="989" spans="1:23" hidden="1" x14ac:dyDescent="0.25">
      <c r="A989" s="25">
        <v>137318</v>
      </c>
      <c r="B989" s="25" t="s">
        <v>69</v>
      </c>
      <c r="C989" s="25" t="s">
        <v>43</v>
      </c>
      <c r="D989" s="25" t="s">
        <v>55</v>
      </c>
      <c r="E989" s="24">
        <v>43405</v>
      </c>
      <c r="F989" s="25" t="s">
        <v>45</v>
      </c>
      <c r="G989" s="25" t="s">
        <v>50</v>
      </c>
      <c r="H989" s="24">
        <v>44974</v>
      </c>
      <c r="I989" s="101">
        <v>0.42504629629629626</v>
      </c>
      <c r="J989" s="24">
        <v>44974</v>
      </c>
      <c r="K989" s="101">
        <v>0.43334490740740739</v>
      </c>
      <c r="L989" s="25">
        <v>717</v>
      </c>
      <c r="M989" s="26">
        <f>Causas[[#This Row],[parada_duracion]]/60</f>
        <v>11.95</v>
      </c>
      <c r="N989" s="18" t="s">
        <v>49</v>
      </c>
      <c r="O989" s="18" t="s">
        <v>49</v>
      </c>
      <c r="P989" s="16">
        <f>WEEKNUM(Causas[[#This Row],[resolucion_fecha]],16)</f>
        <v>7</v>
      </c>
      <c r="Q989" s="16" t="str">
        <f>TEXT(Causas[[#This Row],[resolucion_fecha]],"MMMM")</f>
        <v>febrero</v>
      </c>
      <c r="R989" s="16" t="str">
        <f t="shared" si="15"/>
        <v>M</v>
      </c>
      <c r="S989" s="18" t="s">
        <v>49</v>
      </c>
      <c r="T989" s="18" t="s">
        <v>49</v>
      </c>
      <c r="U989" s="18" t="s">
        <v>49</v>
      </c>
      <c r="V989" s="18" t="s">
        <v>49</v>
      </c>
      <c r="W989" s="18" t="s">
        <v>49</v>
      </c>
    </row>
    <row r="990" spans="1:23" hidden="1" x14ac:dyDescent="0.25">
      <c r="A990" s="25">
        <v>137321</v>
      </c>
      <c r="B990" s="25" t="s">
        <v>42</v>
      </c>
      <c r="C990" s="25" t="s">
        <v>43</v>
      </c>
      <c r="D990" s="25" t="s">
        <v>154</v>
      </c>
      <c r="E990" s="24">
        <v>43405</v>
      </c>
      <c r="F990" s="25" t="s">
        <v>45</v>
      </c>
      <c r="G990" s="25" t="s">
        <v>50</v>
      </c>
      <c r="H990" s="24">
        <v>44974</v>
      </c>
      <c r="I990" s="101">
        <v>0.4268055555555556</v>
      </c>
      <c r="J990" s="24">
        <v>44974</v>
      </c>
      <c r="K990" s="101">
        <v>0.59349537037037037</v>
      </c>
      <c r="L990" s="25">
        <v>14402</v>
      </c>
      <c r="M990" s="26">
        <f>Causas[[#This Row],[parada_duracion]]/60</f>
        <v>240.03333333333333</v>
      </c>
      <c r="N990" s="18" t="s">
        <v>49</v>
      </c>
      <c r="O990" s="18" t="s">
        <v>49</v>
      </c>
      <c r="P990" s="16">
        <f>WEEKNUM(Causas[[#This Row],[resolucion_fecha]],16)</f>
        <v>7</v>
      </c>
      <c r="Q990" s="16" t="str">
        <f>TEXT(Causas[[#This Row],[resolucion_fecha]],"MMMM")</f>
        <v>febrero</v>
      </c>
      <c r="R990" s="16" t="str">
        <f t="shared" si="15"/>
        <v>M</v>
      </c>
      <c r="S990" s="18" t="s">
        <v>49</v>
      </c>
      <c r="T990" s="18" t="s">
        <v>49</v>
      </c>
      <c r="U990" s="18" t="s">
        <v>49</v>
      </c>
      <c r="V990" s="18" t="s">
        <v>49</v>
      </c>
      <c r="W990" s="18" t="s">
        <v>49</v>
      </c>
    </row>
    <row r="991" spans="1:23" hidden="1" x14ac:dyDescent="0.25">
      <c r="A991" s="25">
        <v>137323</v>
      </c>
      <c r="B991" s="25" t="s">
        <v>54</v>
      </c>
      <c r="C991" s="25" t="s">
        <v>43</v>
      </c>
      <c r="D991" s="25" t="s">
        <v>55</v>
      </c>
      <c r="E991" s="24">
        <v>44120</v>
      </c>
      <c r="F991" s="25" t="s">
        <v>56</v>
      </c>
      <c r="G991" s="25" t="s">
        <v>50</v>
      </c>
      <c r="H991" s="24">
        <v>44974</v>
      </c>
      <c r="I991" s="101">
        <v>0.44155092592592587</v>
      </c>
      <c r="J991" s="24">
        <v>44974</v>
      </c>
      <c r="K991" s="101">
        <v>0.45974537037037039</v>
      </c>
      <c r="L991" s="25">
        <v>1572</v>
      </c>
      <c r="M991" s="26">
        <f>Causas[[#This Row],[parada_duracion]]/60</f>
        <v>26.2</v>
      </c>
      <c r="N991" s="18" t="s">
        <v>49</v>
      </c>
      <c r="O991" s="18" t="s">
        <v>49</v>
      </c>
      <c r="P991" s="16">
        <f>WEEKNUM(Causas[[#This Row],[resolucion_fecha]],16)</f>
        <v>7</v>
      </c>
      <c r="Q991" s="16" t="str">
        <f>TEXT(Causas[[#This Row],[resolucion_fecha]],"MMMM")</f>
        <v>febrero</v>
      </c>
      <c r="R991" s="16" t="str">
        <f t="shared" si="15"/>
        <v>M</v>
      </c>
      <c r="S991" s="18" t="s">
        <v>49</v>
      </c>
      <c r="T991" s="18" t="s">
        <v>49</v>
      </c>
      <c r="U991" s="18" t="s">
        <v>49</v>
      </c>
      <c r="V991" s="18" t="s">
        <v>49</v>
      </c>
      <c r="W991" s="18" t="s">
        <v>49</v>
      </c>
    </row>
    <row r="992" spans="1:23" hidden="1" x14ac:dyDescent="0.25">
      <c r="A992" s="25">
        <v>137330</v>
      </c>
      <c r="B992" s="25" t="s">
        <v>129</v>
      </c>
      <c r="C992" s="25" t="s">
        <v>43</v>
      </c>
      <c r="D992" s="25" t="s">
        <v>102</v>
      </c>
      <c r="E992" s="24">
        <v>43405</v>
      </c>
      <c r="F992" s="25" t="s">
        <v>45</v>
      </c>
      <c r="G992" s="25" t="s">
        <v>46</v>
      </c>
      <c r="H992" s="24">
        <v>44974</v>
      </c>
      <c r="I992" s="101">
        <v>0.47473379629629631</v>
      </c>
      <c r="J992" s="24">
        <v>44974</v>
      </c>
      <c r="K992" s="101">
        <v>0.50215277777777778</v>
      </c>
      <c r="L992" s="25">
        <v>2369</v>
      </c>
      <c r="M992" s="26">
        <f>Causas[[#This Row],[parada_duracion]]/60</f>
        <v>39.483333333333334</v>
      </c>
      <c r="N992" s="18" t="s">
        <v>49</v>
      </c>
      <c r="O992" s="18" t="s">
        <v>49</v>
      </c>
      <c r="P992" s="16">
        <f>WEEKNUM(Causas[[#This Row],[resolucion_fecha]],16)</f>
        <v>7</v>
      </c>
      <c r="Q992" s="16" t="str">
        <f>TEXT(Causas[[#This Row],[resolucion_fecha]],"MMMM")</f>
        <v>febrero</v>
      </c>
      <c r="R992" s="16" t="str">
        <f t="shared" si="15"/>
        <v>M</v>
      </c>
      <c r="S992" s="18" t="s">
        <v>49</v>
      </c>
      <c r="T992" s="18" t="s">
        <v>49</v>
      </c>
      <c r="U992" s="18" t="s">
        <v>49</v>
      </c>
      <c r="V992" s="18" t="s">
        <v>49</v>
      </c>
      <c r="W992" s="18" t="s">
        <v>49</v>
      </c>
    </row>
    <row r="993" spans="1:23" hidden="1" x14ac:dyDescent="0.25">
      <c r="A993" s="25">
        <v>137343</v>
      </c>
      <c r="B993" s="25" t="s">
        <v>79</v>
      </c>
      <c r="C993" s="25" t="s">
        <v>43</v>
      </c>
      <c r="D993" s="25" t="s">
        <v>68</v>
      </c>
      <c r="E993" s="24">
        <v>43405</v>
      </c>
      <c r="F993" s="25" t="s">
        <v>45</v>
      </c>
      <c r="G993" s="25" t="s">
        <v>46</v>
      </c>
      <c r="H993" s="24">
        <v>44974</v>
      </c>
      <c r="I993" s="101">
        <v>0.5782870370370371</v>
      </c>
      <c r="J993" s="24">
        <v>44974</v>
      </c>
      <c r="K993" s="101">
        <v>0.58723379629629624</v>
      </c>
      <c r="L993" s="25">
        <v>773</v>
      </c>
      <c r="M993" s="26">
        <f>Causas[[#This Row],[parada_duracion]]/60</f>
        <v>12.883333333333333</v>
      </c>
      <c r="N993" s="18" t="s">
        <v>49</v>
      </c>
      <c r="O993" s="18" t="s">
        <v>49</v>
      </c>
      <c r="P993" s="16">
        <f>WEEKNUM(Causas[[#This Row],[resolucion_fecha]],16)</f>
        <v>7</v>
      </c>
      <c r="Q993" s="16" t="str">
        <f>TEXT(Causas[[#This Row],[resolucion_fecha]],"MMMM")</f>
        <v>febrero</v>
      </c>
      <c r="R993" s="16" t="str">
        <f t="shared" si="15"/>
        <v>M</v>
      </c>
      <c r="S993" s="18" t="s">
        <v>49</v>
      </c>
      <c r="T993" s="18" t="s">
        <v>49</v>
      </c>
      <c r="U993" s="18" t="s">
        <v>49</v>
      </c>
      <c r="V993" s="18" t="s">
        <v>49</v>
      </c>
      <c r="W993" s="18" t="s">
        <v>49</v>
      </c>
    </row>
    <row r="994" spans="1:23" hidden="1" x14ac:dyDescent="0.25">
      <c r="A994" s="25">
        <v>137347</v>
      </c>
      <c r="B994" s="25" t="s">
        <v>75</v>
      </c>
      <c r="C994" s="25" t="s">
        <v>43</v>
      </c>
      <c r="D994" s="25" t="s">
        <v>76</v>
      </c>
      <c r="E994" s="24">
        <v>44104</v>
      </c>
      <c r="F994" s="25" t="s">
        <v>56</v>
      </c>
      <c r="G994" s="25" t="s">
        <v>46</v>
      </c>
      <c r="H994" s="24">
        <v>44974</v>
      </c>
      <c r="I994" s="101">
        <v>0.64034722222222229</v>
      </c>
      <c r="J994" s="24">
        <v>44974</v>
      </c>
      <c r="K994" s="101">
        <v>0.65391203703703704</v>
      </c>
      <c r="L994" s="25">
        <v>1172</v>
      </c>
      <c r="M994" s="26">
        <f>Causas[[#This Row],[parada_duracion]]/60</f>
        <v>19.533333333333335</v>
      </c>
      <c r="N994" s="18" t="s">
        <v>49</v>
      </c>
      <c r="O994" s="18" t="s">
        <v>49</v>
      </c>
      <c r="P994" s="16">
        <f>WEEKNUM(Causas[[#This Row],[resolucion_fecha]],16)</f>
        <v>7</v>
      </c>
      <c r="Q994" s="16" t="str">
        <f>TEXT(Causas[[#This Row],[resolucion_fecha]],"MMMM")</f>
        <v>febrero</v>
      </c>
      <c r="R994" s="16" t="str">
        <f t="shared" si="15"/>
        <v>T</v>
      </c>
      <c r="S994" s="18" t="s">
        <v>49</v>
      </c>
      <c r="T994" s="18" t="s">
        <v>49</v>
      </c>
      <c r="U994" s="18" t="s">
        <v>49</v>
      </c>
      <c r="V994" s="18" t="s">
        <v>49</v>
      </c>
      <c r="W994" s="18" t="s">
        <v>49</v>
      </c>
    </row>
    <row r="995" spans="1:23" hidden="1" x14ac:dyDescent="0.25">
      <c r="A995" s="96">
        <v>137356</v>
      </c>
      <c r="B995" s="96" t="s">
        <v>42</v>
      </c>
      <c r="C995" s="96" t="s">
        <v>43</v>
      </c>
      <c r="D995" s="96" t="s">
        <v>154</v>
      </c>
      <c r="E995" s="97">
        <v>43405</v>
      </c>
      <c r="F995" s="96" t="s">
        <v>45</v>
      </c>
      <c r="G995" s="96" t="s">
        <v>46</v>
      </c>
      <c r="H995" s="97">
        <v>44974</v>
      </c>
      <c r="I995" s="23">
        <v>0.72018518518518515</v>
      </c>
      <c r="J995" s="97">
        <v>44974</v>
      </c>
      <c r="K995" s="23">
        <v>0.73243055555555558</v>
      </c>
      <c r="L995" s="96">
        <v>1058</v>
      </c>
      <c r="M995" s="98">
        <f>Causas[[#This Row],[parada_duracion]]/60</f>
        <v>17.633333333333333</v>
      </c>
      <c r="N995" s="18" t="s">
        <v>49</v>
      </c>
      <c r="O995" s="18" t="s">
        <v>49</v>
      </c>
      <c r="P995" s="99">
        <f>WEEKNUM(Causas[[#This Row],[resolucion_fecha]],16)</f>
        <v>7</v>
      </c>
      <c r="Q995" s="99" t="str">
        <f>TEXT(Causas[[#This Row],[resolucion_fecha]],"MMMM")</f>
        <v>febrero</v>
      </c>
      <c r="R995" s="99" t="str">
        <f t="shared" si="15"/>
        <v>T</v>
      </c>
      <c r="S995" s="18" t="s">
        <v>49</v>
      </c>
      <c r="T995" s="18" t="s">
        <v>49</v>
      </c>
      <c r="U995" s="18" t="s">
        <v>49</v>
      </c>
      <c r="V995" s="18" t="s">
        <v>49</v>
      </c>
      <c r="W995" s="18" t="s">
        <v>49</v>
      </c>
    </row>
    <row r="996" spans="1:23" hidden="1" x14ac:dyDescent="0.25">
      <c r="A996" s="25">
        <v>137357</v>
      </c>
      <c r="B996" s="25" t="s">
        <v>54</v>
      </c>
      <c r="C996" s="25" t="s">
        <v>43</v>
      </c>
      <c r="D996" s="25" t="s">
        <v>55</v>
      </c>
      <c r="E996" s="24">
        <v>44120</v>
      </c>
      <c r="F996" s="25" t="s">
        <v>56</v>
      </c>
      <c r="G996" s="25" t="s">
        <v>50</v>
      </c>
      <c r="H996" s="24">
        <v>44974</v>
      </c>
      <c r="I996" s="101">
        <v>0.72263888888888894</v>
      </c>
      <c r="J996" s="24">
        <v>44974</v>
      </c>
      <c r="K996" s="101">
        <v>0.73157407407407404</v>
      </c>
      <c r="L996" s="25">
        <v>772</v>
      </c>
      <c r="M996" s="26">
        <f>Causas[[#This Row],[parada_duracion]]/60</f>
        <v>12.866666666666667</v>
      </c>
      <c r="N996" s="18" t="s">
        <v>49</v>
      </c>
      <c r="O996" s="18" t="s">
        <v>49</v>
      </c>
      <c r="P996" s="16">
        <f>WEEKNUM(Causas[[#This Row],[resolucion_fecha]],16)</f>
        <v>7</v>
      </c>
      <c r="Q996" s="16" t="str">
        <f>TEXT(Causas[[#This Row],[resolucion_fecha]],"MMMM")</f>
        <v>febrero</v>
      </c>
      <c r="R996" s="16" t="str">
        <f t="shared" si="15"/>
        <v>T</v>
      </c>
      <c r="S996" s="18" t="s">
        <v>49</v>
      </c>
      <c r="T996" s="18" t="s">
        <v>49</v>
      </c>
      <c r="U996" s="18" t="s">
        <v>49</v>
      </c>
      <c r="V996" s="18" t="s">
        <v>49</v>
      </c>
      <c r="W996" s="18" t="s">
        <v>49</v>
      </c>
    </row>
    <row r="997" spans="1:23" hidden="1" x14ac:dyDescent="0.25">
      <c r="A997" s="96">
        <v>137362</v>
      </c>
      <c r="B997" s="96" t="s">
        <v>75</v>
      </c>
      <c r="C997" s="96" t="s">
        <v>43</v>
      </c>
      <c r="D997" s="96" t="s">
        <v>76</v>
      </c>
      <c r="E997" s="97">
        <v>44104</v>
      </c>
      <c r="F997" s="96" t="s">
        <v>56</v>
      </c>
      <c r="G997" s="96" t="s">
        <v>46</v>
      </c>
      <c r="H997" s="97">
        <v>44974</v>
      </c>
      <c r="I997" s="23">
        <v>0.75005787037037042</v>
      </c>
      <c r="J997" s="97">
        <v>44974</v>
      </c>
      <c r="K997" s="23">
        <v>0.75063657407407414</v>
      </c>
      <c r="L997" s="96">
        <v>50</v>
      </c>
      <c r="M997" s="98">
        <f>Causas[[#This Row],[parada_duracion]]/60</f>
        <v>0.83333333333333337</v>
      </c>
      <c r="N997" s="18" t="s">
        <v>47</v>
      </c>
      <c r="O997" s="18" t="s">
        <v>47</v>
      </c>
      <c r="P997" s="99">
        <f>WEEKNUM(Causas[[#This Row],[resolucion_fecha]],16)</f>
        <v>7</v>
      </c>
      <c r="Q997" s="99" t="str">
        <f>TEXT(Causas[[#This Row],[resolucion_fecha]],"MMMM")</f>
        <v>febrero</v>
      </c>
      <c r="R997" s="99" t="str">
        <f t="shared" si="15"/>
        <v>T</v>
      </c>
      <c r="S997" s="99"/>
      <c r="T997" s="18" t="s">
        <v>47</v>
      </c>
      <c r="U997" s="16"/>
      <c r="V997" s="99"/>
      <c r="W997" s="99"/>
    </row>
    <row r="998" spans="1:23" hidden="1" x14ac:dyDescent="0.25">
      <c r="A998" s="25">
        <v>137363</v>
      </c>
      <c r="B998" s="25" t="s">
        <v>42</v>
      </c>
      <c r="C998" s="25" t="s">
        <v>43</v>
      </c>
      <c r="D998" s="25" t="s">
        <v>76</v>
      </c>
      <c r="E998" s="24">
        <v>43405</v>
      </c>
      <c r="F998" s="25" t="s">
        <v>45</v>
      </c>
      <c r="G998" s="25" t="s">
        <v>46</v>
      </c>
      <c r="H998" s="24">
        <v>44974</v>
      </c>
      <c r="I998" s="101">
        <v>0.75070601851851848</v>
      </c>
      <c r="J998" s="24">
        <v>44974</v>
      </c>
      <c r="K998" s="101">
        <v>0.79753472222222221</v>
      </c>
      <c r="L998" s="25">
        <v>4046</v>
      </c>
      <c r="M998" s="26">
        <f>Causas[[#This Row],[parada_duracion]]/60</f>
        <v>67.433333333333337</v>
      </c>
      <c r="N998" s="18" t="s">
        <v>49</v>
      </c>
      <c r="O998" s="18" t="s">
        <v>49</v>
      </c>
      <c r="P998" s="16">
        <f>WEEKNUM(Causas[[#This Row],[resolucion_fecha]],16)</f>
        <v>7</v>
      </c>
      <c r="Q998" s="16" t="str">
        <f>TEXT(Causas[[#This Row],[resolucion_fecha]],"MMMM")</f>
        <v>febrero</v>
      </c>
      <c r="R998" s="16" t="str">
        <f t="shared" si="15"/>
        <v>T</v>
      </c>
      <c r="S998" s="18" t="s">
        <v>49</v>
      </c>
      <c r="T998" s="18" t="s">
        <v>49</v>
      </c>
      <c r="U998" s="18" t="s">
        <v>49</v>
      </c>
      <c r="V998" s="18" t="s">
        <v>49</v>
      </c>
      <c r="W998" s="18" t="s">
        <v>49</v>
      </c>
    </row>
    <row r="999" spans="1:23" hidden="1" x14ac:dyDescent="0.25">
      <c r="A999" s="96">
        <v>137365</v>
      </c>
      <c r="B999" s="96" t="s">
        <v>66</v>
      </c>
      <c r="C999" s="96" t="s">
        <v>43</v>
      </c>
      <c r="D999" s="96" t="s">
        <v>48</v>
      </c>
      <c r="E999" s="97">
        <v>43405</v>
      </c>
      <c r="F999" s="96" t="s">
        <v>45</v>
      </c>
      <c r="G999" s="96" t="s">
        <v>46</v>
      </c>
      <c r="H999" s="97">
        <v>44974</v>
      </c>
      <c r="I999" s="23">
        <v>0.77246527777777774</v>
      </c>
      <c r="J999" s="97">
        <v>44974</v>
      </c>
      <c r="K999" s="23">
        <v>0.78105324074074067</v>
      </c>
      <c r="L999" s="96">
        <v>742</v>
      </c>
      <c r="M999" s="98">
        <f>Causas[[#This Row],[parada_duracion]]/60</f>
        <v>12.366666666666667</v>
      </c>
      <c r="N999" s="18" t="s">
        <v>49</v>
      </c>
      <c r="O999" s="18" t="s">
        <v>49</v>
      </c>
      <c r="P999" s="99">
        <f>WEEKNUM(Causas[[#This Row],[resolucion_fecha]],16)</f>
        <v>7</v>
      </c>
      <c r="Q999" s="99" t="str">
        <f>TEXT(Causas[[#This Row],[resolucion_fecha]],"MMMM")</f>
        <v>febrero</v>
      </c>
      <c r="R999" s="99" t="str">
        <f t="shared" si="15"/>
        <v>T</v>
      </c>
      <c r="S999" s="18" t="s">
        <v>49</v>
      </c>
      <c r="T999" s="18" t="s">
        <v>49</v>
      </c>
      <c r="U999" s="18" t="s">
        <v>49</v>
      </c>
      <c r="V999" s="18" t="s">
        <v>49</v>
      </c>
      <c r="W999" s="18" t="s">
        <v>49</v>
      </c>
    </row>
    <row r="1000" spans="1:23" hidden="1" x14ac:dyDescent="0.25">
      <c r="A1000" s="25">
        <v>137366</v>
      </c>
      <c r="B1000" s="25" t="s">
        <v>42</v>
      </c>
      <c r="C1000" s="25" t="s">
        <v>43</v>
      </c>
      <c r="D1000" s="25" t="s">
        <v>164</v>
      </c>
      <c r="E1000" s="24">
        <v>43405</v>
      </c>
      <c r="F1000" s="25" t="s">
        <v>45</v>
      </c>
      <c r="G1000" s="25" t="s">
        <v>46</v>
      </c>
      <c r="H1000" s="24">
        <v>44974</v>
      </c>
      <c r="I1000" s="101">
        <v>0.7778356481481481</v>
      </c>
      <c r="J1000" s="24">
        <v>44974</v>
      </c>
      <c r="K1000" s="101">
        <v>0.80094907407407412</v>
      </c>
      <c r="L1000" s="25">
        <v>1997</v>
      </c>
      <c r="M1000" s="26">
        <f>Causas[[#This Row],[parada_duracion]]/60</f>
        <v>33.283333333333331</v>
      </c>
      <c r="N1000" s="18" t="s">
        <v>49</v>
      </c>
      <c r="O1000" s="18" t="s">
        <v>49</v>
      </c>
      <c r="P1000" s="16">
        <f>WEEKNUM(Causas[[#This Row],[resolucion_fecha]],16)</f>
        <v>7</v>
      </c>
      <c r="Q1000" s="16" t="str">
        <f>TEXT(Causas[[#This Row],[resolucion_fecha]],"MMMM")</f>
        <v>febrero</v>
      </c>
      <c r="R1000" s="16" t="str">
        <f t="shared" si="15"/>
        <v>T</v>
      </c>
      <c r="S1000" s="18" t="s">
        <v>49</v>
      </c>
      <c r="T1000" s="18" t="s">
        <v>49</v>
      </c>
      <c r="U1000" s="18" t="s">
        <v>49</v>
      </c>
      <c r="V1000" s="18" t="s">
        <v>49</v>
      </c>
      <c r="W1000" s="18" t="s">
        <v>49</v>
      </c>
    </row>
    <row r="1001" spans="1:23" hidden="1" x14ac:dyDescent="0.25">
      <c r="A1001" s="25">
        <v>137369</v>
      </c>
      <c r="B1001" s="25" t="s">
        <v>42</v>
      </c>
      <c r="C1001" s="25" t="s">
        <v>43</v>
      </c>
      <c r="D1001" s="25" t="s">
        <v>76</v>
      </c>
      <c r="E1001" s="24">
        <v>43405</v>
      </c>
      <c r="F1001" s="25" t="s">
        <v>45</v>
      </c>
      <c r="G1001" s="25" t="s">
        <v>46</v>
      </c>
      <c r="H1001" s="24">
        <v>44974</v>
      </c>
      <c r="I1001" s="101">
        <v>0.81937499999999996</v>
      </c>
      <c r="J1001" s="24">
        <v>44974</v>
      </c>
      <c r="K1001" s="101">
        <v>0.84547453703703701</v>
      </c>
      <c r="L1001" s="25">
        <v>2255</v>
      </c>
      <c r="M1001" s="26">
        <f>Causas[[#This Row],[parada_duracion]]/60</f>
        <v>37.583333333333336</v>
      </c>
      <c r="N1001" s="18" t="s">
        <v>49</v>
      </c>
      <c r="O1001" s="18" t="s">
        <v>49</v>
      </c>
      <c r="P1001" s="16">
        <f>WEEKNUM(Causas[[#This Row],[resolucion_fecha]],16)</f>
        <v>7</v>
      </c>
      <c r="Q1001" s="16" t="str">
        <f>TEXT(Causas[[#This Row],[resolucion_fecha]],"MMMM")</f>
        <v>febrero</v>
      </c>
      <c r="R1001" s="16" t="str">
        <f t="shared" si="15"/>
        <v>T</v>
      </c>
      <c r="S1001" s="18" t="s">
        <v>49</v>
      </c>
      <c r="T1001" s="18" t="s">
        <v>49</v>
      </c>
      <c r="U1001" s="18" t="s">
        <v>49</v>
      </c>
      <c r="V1001" s="18" t="s">
        <v>49</v>
      </c>
      <c r="W1001" s="18" t="s">
        <v>49</v>
      </c>
    </row>
    <row r="1002" spans="1:23" hidden="1" x14ac:dyDescent="0.25">
      <c r="A1002" s="25">
        <v>137373</v>
      </c>
      <c r="B1002" s="25" t="s">
        <v>163</v>
      </c>
      <c r="C1002" s="25" t="s">
        <v>43</v>
      </c>
      <c r="D1002" s="25" t="s">
        <v>164</v>
      </c>
      <c r="E1002" s="24">
        <v>43405</v>
      </c>
      <c r="F1002" s="25" t="s">
        <v>45</v>
      </c>
      <c r="G1002" s="25" t="s">
        <v>50</v>
      </c>
      <c r="H1002" s="24">
        <v>44974</v>
      </c>
      <c r="I1002" s="101">
        <v>0.89042824074074067</v>
      </c>
      <c r="J1002" s="24">
        <v>44974</v>
      </c>
      <c r="K1002" s="101">
        <v>0.89047453703703694</v>
      </c>
      <c r="L1002" s="25">
        <v>4</v>
      </c>
      <c r="M1002" s="26">
        <f>Causas[[#This Row],[parada_duracion]]/60</f>
        <v>6.6666666666666666E-2</v>
      </c>
      <c r="N1002" s="18" t="s">
        <v>47</v>
      </c>
      <c r="O1002" s="18" t="s">
        <v>47</v>
      </c>
      <c r="P1002" s="16">
        <f>WEEKNUM(Causas[[#This Row],[resolucion_fecha]],16)</f>
        <v>7</v>
      </c>
      <c r="Q1002" s="16" t="str">
        <f>TEXT(Causas[[#This Row],[resolucion_fecha]],"MMMM")</f>
        <v>febrero</v>
      </c>
      <c r="R1002" s="16" t="str">
        <f t="shared" si="15"/>
        <v>T</v>
      </c>
      <c r="S1002" s="16"/>
      <c r="T1002" s="18" t="s">
        <v>47</v>
      </c>
      <c r="U1002" s="16"/>
      <c r="V1002" s="16"/>
      <c r="W1002" s="16"/>
    </row>
    <row r="1003" spans="1:23" hidden="1" x14ac:dyDescent="0.25">
      <c r="A1003" s="96">
        <v>137394</v>
      </c>
      <c r="B1003" s="96" t="s">
        <v>42</v>
      </c>
      <c r="C1003" s="96" t="s">
        <v>43</v>
      </c>
      <c r="D1003" s="96" t="s">
        <v>154</v>
      </c>
      <c r="E1003" s="97">
        <v>43405</v>
      </c>
      <c r="F1003" s="96" t="s">
        <v>45</v>
      </c>
      <c r="G1003" s="96" t="s">
        <v>50</v>
      </c>
      <c r="H1003" s="97">
        <v>44979</v>
      </c>
      <c r="I1003" s="23">
        <v>0.26796296296296296</v>
      </c>
      <c r="J1003" s="97">
        <v>44979</v>
      </c>
      <c r="K1003" s="23">
        <v>0.29759259259259258</v>
      </c>
      <c r="L1003" s="96">
        <v>2560</v>
      </c>
      <c r="M1003" s="98">
        <f>Causas[[#This Row],[parada_duracion]]/60</f>
        <v>42.666666666666664</v>
      </c>
      <c r="N1003" s="18" t="s">
        <v>508</v>
      </c>
      <c r="O1003" s="99" t="s">
        <v>72</v>
      </c>
      <c r="P1003" s="99">
        <f>WEEKNUM(Causas[[#This Row],[resolucion_fecha]],16)</f>
        <v>8</v>
      </c>
      <c r="Q1003" s="99" t="str">
        <f>TEXT(Causas[[#This Row],[resolucion_fecha]],"MMMM")</f>
        <v>febrero</v>
      </c>
      <c r="R1003" s="99" t="str">
        <f t="shared" si="15"/>
        <v>M</v>
      </c>
      <c r="S1003" s="99"/>
      <c r="T1003" s="16" t="s">
        <v>73</v>
      </c>
      <c r="U1003" s="16"/>
      <c r="V1003" s="99"/>
      <c r="W1003" s="99"/>
    </row>
    <row r="1004" spans="1:23" hidden="1" x14ac:dyDescent="0.25">
      <c r="A1004" s="25">
        <v>137395</v>
      </c>
      <c r="B1004" s="25" t="s">
        <v>111</v>
      </c>
      <c r="C1004" s="25" t="s">
        <v>43</v>
      </c>
      <c r="D1004" s="25" t="s">
        <v>82</v>
      </c>
      <c r="E1004" s="24">
        <v>44756</v>
      </c>
      <c r="F1004" s="25" t="s">
        <v>140</v>
      </c>
      <c r="G1004" s="25" t="s">
        <v>50</v>
      </c>
      <c r="H1004" s="24">
        <v>44979</v>
      </c>
      <c r="I1004" s="101">
        <v>0.26988425925925924</v>
      </c>
      <c r="J1004" s="24">
        <v>44979</v>
      </c>
      <c r="K1004" s="101">
        <v>0.2981712962962963</v>
      </c>
      <c r="L1004" s="25">
        <v>2444</v>
      </c>
      <c r="M1004" s="26">
        <f>Causas[[#This Row],[parada_duracion]]/60</f>
        <v>40.733333333333334</v>
      </c>
      <c r="N1004" s="19" t="s">
        <v>49</v>
      </c>
      <c r="O1004" s="19" t="s">
        <v>49</v>
      </c>
      <c r="P1004" s="16">
        <f>WEEKNUM(Causas[[#This Row],[resolucion_fecha]],16)</f>
        <v>8</v>
      </c>
      <c r="Q1004" s="16" t="str">
        <f>TEXT(Causas[[#This Row],[resolucion_fecha]],"MMMM")</f>
        <v>febrero</v>
      </c>
      <c r="R1004" s="16" t="str">
        <f t="shared" si="15"/>
        <v>M</v>
      </c>
      <c r="S1004" s="19" t="s">
        <v>49</v>
      </c>
      <c r="T1004" s="19" t="s">
        <v>49</v>
      </c>
      <c r="U1004" s="19" t="s">
        <v>49</v>
      </c>
      <c r="V1004" s="19" t="s">
        <v>49</v>
      </c>
      <c r="W1004" s="19" t="s">
        <v>49</v>
      </c>
    </row>
    <row r="1005" spans="1:23" ht="30" hidden="1" x14ac:dyDescent="0.25">
      <c r="A1005" s="25">
        <v>137399</v>
      </c>
      <c r="B1005" s="25" t="s">
        <v>42</v>
      </c>
      <c r="C1005" s="25" t="s">
        <v>43</v>
      </c>
      <c r="D1005" s="25" t="s">
        <v>80</v>
      </c>
      <c r="E1005" s="24">
        <v>43405</v>
      </c>
      <c r="F1005" s="25" t="s">
        <v>45</v>
      </c>
      <c r="G1005" s="25" t="s">
        <v>46</v>
      </c>
      <c r="H1005" s="24">
        <v>44979</v>
      </c>
      <c r="I1005" s="101">
        <v>0.29185185185185186</v>
      </c>
      <c r="J1005" s="24">
        <v>44979</v>
      </c>
      <c r="K1005" s="101">
        <v>0.37597222222222221</v>
      </c>
      <c r="L1005" s="25">
        <v>7268</v>
      </c>
      <c r="M1005" s="26">
        <f>Causas[[#This Row],[parada_duracion]]/60</f>
        <v>121.13333333333334</v>
      </c>
      <c r="N1005" s="19" t="s">
        <v>509</v>
      </c>
      <c r="O1005" s="16" t="s">
        <v>52</v>
      </c>
      <c r="P1005" s="16">
        <f>WEEKNUM(Causas[[#This Row],[resolucion_fecha]],16)</f>
        <v>8</v>
      </c>
      <c r="Q1005" s="16" t="str">
        <f>TEXT(Causas[[#This Row],[resolucion_fecha]],"MMMM")</f>
        <v>febrero</v>
      </c>
      <c r="R1005" s="16" t="str">
        <f t="shared" si="15"/>
        <v>M</v>
      </c>
      <c r="S1005" s="16"/>
      <c r="T1005" s="16" t="s">
        <v>53</v>
      </c>
      <c r="U1005" s="16"/>
      <c r="V1005" s="16"/>
      <c r="W1005" s="16"/>
    </row>
    <row r="1006" spans="1:23" hidden="1" x14ac:dyDescent="0.25">
      <c r="A1006" s="25">
        <v>137402</v>
      </c>
      <c r="B1006" s="25" t="s">
        <v>169</v>
      </c>
      <c r="C1006" s="25" t="s">
        <v>43</v>
      </c>
      <c r="D1006" s="25" t="s">
        <v>82</v>
      </c>
      <c r="E1006" s="24">
        <v>44756</v>
      </c>
      <c r="F1006" s="25" t="s">
        <v>140</v>
      </c>
      <c r="G1006" s="25" t="s">
        <v>46</v>
      </c>
      <c r="H1006" s="24">
        <v>44979</v>
      </c>
      <c r="I1006" s="101">
        <v>0.30685185185185188</v>
      </c>
      <c r="J1006" s="24">
        <v>44979</v>
      </c>
      <c r="K1006" s="101">
        <v>0.3495949074074074</v>
      </c>
      <c r="L1006" s="25">
        <v>3693</v>
      </c>
      <c r="M1006" s="26">
        <f>Causas[[#This Row],[parada_duracion]]/60</f>
        <v>61.55</v>
      </c>
      <c r="N1006" s="19" t="s">
        <v>510</v>
      </c>
      <c r="O1006" s="16" t="s">
        <v>52</v>
      </c>
      <c r="P1006" s="16">
        <f>WEEKNUM(Causas[[#This Row],[resolucion_fecha]],16)</f>
        <v>8</v>
      </c>
      <c r="Q1006" s="16" t="str">
        <f>TEXT(Causas[[#This Row],[resolucion_fecha]],"MMMM")</f>
        <v>febrero</v>
      </c>
      <c r="R1006" s="16" t="str">
        <f t="shared" si="15"/>
        <v>M</v>
      </c>
      <c r="S1006" s="16"/>
      <c r="T1006" s="16" t="s">
        <v>53</v>
      </c>
      <c r="U1006" s="16"/>
      <c r="V1006" s="16"/>
      <c r="W1006" s="16"/>
    </row>
    <row r="1007" spans="1:23" ht="30" hidden="1" x14ac:dyDescent="0.25">
      <c r="A1007" s="25">
        <v>137412</v>
      </c>
      <c r="B1007" s="25" t="s">
        <v>42</v>
      </c>
      <c r="C1007" s="25" t="s">
        <v>43</v>
      </c>
      <c r="D1007" s="25" t="s">
        <v>80</v>
      </c>
      <c r="E1007" s="24">
        <v>43405</v>
      </c>
      <c r="F1007" s="25" t="s">
        <v>45</v>
      </c>
      <c r="G1007" s="25" t="s">
        <v>46</v>
      </c>
      <c r="H1007" s="24">
        <v>44979</v>
      </c>
      <c r="I1007" s="101">
        <v>0.37608796296296299</v>
      </c>
      <c r="J1007" s="24">
        <v>44979</v>
      </c>
      <c r="K1007" s="101">
        <v>0.45581018518518518</v>
      </c>
      <c r="L1007" s="25">
        <v>6888</v>
      </c>
      <c r="M1007" s="26">
        <f>Causas[[#This Row],[parada_duracion]]/60</f>
        <v>114.8</v>
      </c>
      <c r="N1007" s="19" t="s">
        <v>509</v>
      </c>
      <c r="O1007" s="16" t="s">
        <v>52</v>
      </c>
      <c r="P1007" s="16">
        <f>WEEKNUM(Causas[[#This Row],[resolucion_fecha]],16)</f>
        <v>8</v>
      </c>
      <c r="Q1007" s="16" t="str">
        <f>TEXT(Causas[[#This Row],[resolucion_fecha]],"MMMM")</f>
        <v>febrero</v>
      </c>
      <c r="R1007" s="16" t="str">
        <f t="shared" si="15"/>
        <v>M</v>
      </c>
      <c r="S1007" s="16"/>
      <c r="T1007" s="16" t="s">
        <v>53</v>
      </c>
      <c r="U1007" s="16"/>
      <c r="V1007" s="16"/>
      <c r="W1007" s="16"/>
    </row>
    <row r="1008" spans="1:23" hidden="1" x14ac:dyDescent="0.25">
      <c r="A1008" s="25">
        <v>137415</v>
      </c>
      <c r="B1008" s="25" t="s">
        <v>42</v>
      </c>
      <c r="C1008" s="25" t="s">
        <v>43</v>
      </c>
      <c r="D1008" s="25" t="s">
        <v>44</v>
      </c>
      <c r="E1008" s="24">
        <v>43405</v>
      </c>
      <c r="F1008" s="25" t="s">
        <v>45</v>
      </c>
      <c r="G1008" s="25" t="s">
        <v>46</v>
      </c>
      <c r="H1008" s="24">
        <v>44979</v>
      </c>
      <c r="I1008" s="101">
        <v>0.39565972222222223</v>
      </c>
      <c r="J1008" s="24">
        <v>44979</v>
      </c>
      <c r="K1008" s="101">
        <v>0.39998842592592593</v>
      </c>
      <c r="L1008" s="25">
        <v>374</v>
      </c>
      <c r="M1008" s="26">
        <f>Causas[[#This Row],[parada_duracion]]/60</f>
        <v>6.2333333333333334</v>
      </c>
      <c r="N1008" s="18" t="s">
        <v>47</v>
      </c>
      <c r="O1008" s="18" t="s">
        <v>47</v>
      </c>
      <c r="P1008" s="16">
        <f>WEEKNUM(Causas[[#This Row],[resolucion_fecha]],16)</f>
        <v>8</v>
      </c>
      <c r="Q1008" s="16" t="str">
        <f>TEXT(Causas[[#This Row],[resolucion_fecha]],"MMMM")</f>
        <v>febrero</v>
      </c>
      <c r="R1008" s="16" t="str">
        <f t="shared" si="15"/>
        <v>M</v>
      </c>
      <c r="S1008" s="16"/>
      <c r="T1008" s="18" t="s">
        <v>47</v>
      </c>
      <c r="U1008" s="16"/>
      <c r="V1008" s="16"/>
      <c r="W1008" s="16"/>
    </row>
    <row r="1009" spans="1:23" hidden="1" x14ac:dyDescent="0.25">
      <c r="A1009" s="96">
        <v>137418</v>
      </c>
      <c r="B1009" s="96" t="s">
        <v>111</v>
      </c>
      <c r="C1009" s="96" t="s">
        <v>43</v>
      </c>
      <c r="D1009" s="96" t="s">
        <v>90</v>
      </c>
      <c r="E1009" s="97">
        <v>43405</v>
      </c>
      <c r="F1009" s="96" t="s">
        <v>45</v>
      </c>
      <c r="G1009" s="96" t="s">
        <v>50</v>
      </c>
      <c r="H1009" s="97">
        <v>44979</v>
      </c>
      <c r="I1009" s="23">
        <v>0.40797453703703707</v>
      </c>
      <c r="J1009" s="97">
        <v>44979</v>
      </c>
      <c r="K1009" s="23">
        <v>0.45590277777777777</v>
      </c>
      <c r="L1009" s="96">
        <v>4141</v>
      </c>
      <c r="M1009" s="98">
        <f>Causas[[#This Row],[parada_duracion]]/60</f>
        <v>69.016666666666666</v>
      </c>
      <c r="N1009" s="19" t="s">
        <v>49</v>
      </c>
      <c r="O1009" s="19" t="s">
        <v>49</v>
      </c>
      <c r="P1009" s="99">
        <f>WEEKNUM(Causas[[#This Row],[resolucion_fecha]],16)</f>
        <v>8</v>
      </c>
      <c r="Q1009" s="99" t="str">
        <f>TEXT(Causas[[#This Row],[resolucion_fecha]],"MMMM")</f>
        <v>febrero</v>
      </c>
      <c r="R1009" s="99" t="str">
        <f t="shared" si="15"/>
        <v>M</v>
      </c>
      <c r="S1009" s="19" t="s">
        <v>49</v>
      </c>
      <c r="T1009" s="19" t="s">
        <v>49</v>
      </c>
      <c r="U1009" s="19" t="s">
        <v>49</v>
      </c>
      <c r="V1009" s="19" t="s">
        <v>49</v>
      </c>
      <c r="W1009" s="19" t="s">
        <v>49</v>
      </c>
    </row>
    <row r="1010" spans="1:23" hidden="1" x14ac:dyDescent="0.25">
      <c r="A1010" s="25">
        <v>137419</v>
      </c>
      <c r="B1010" s="25" t="s">
        <v>66</v>
      </c>
      <c r="C1010" s="25" t="s">
        <v>43</v>
      </c>
      <c r="D1010" s="25" t="s">
        <v>82</v>
      </c>
      <c r="E1010" s="24">
        <v>43405</v>
      </c>
      <c r="F1010" s="25" t="s">
        <v>45</v>
      </c>
      <c r="G1010" s="25" t="s">
        <v>50</v>
      </c>
      <c r="H1010" s="24">
        <v>44979</v>
      </c>
      <c r="I1010" s="101">
        <v>0.41327546296296297</v>
      </c>
      <c r="J1010" s="24">
        <v>44979</v>
      </c>
      <c r="K1010" s="101">
        <v>0.456087962962963</v>
      </c>
      <c r="L1010" s="25">
        <v>3699</v>
      </c>
      <c r="M1010" s="26">
        <f>Causas[[#This Row],[parada_duracion]]/60</f>
        <v>61.65</v>
      </c>
      <c r="N1010" s="19" t="s">
        <v>49</v>
      </c>
      <c r="O1010" s="19" t="s">
        <v>49</v>
      </c>
      <c r="P1010" s="16">
        <f>WEEKNUM(Causas[[#This Row],[resolucion_fecha]],16)</f>
        <v>8</v>
      </c>
      <c r="Q1010" s="16" t="str">
        <f>TEXT(Causas[[#This Row],[resolucion_fecha]],"MMMM")</f>
        <v>febrero</v>
      </c>
      <c r="R1010" s="16" t="str">
        <f t="shared" si="15"/>
        <v>M</v>
      </c>
      <c r="S1010" s="19" t="s">
        <v>49</v>
      </c>
      <c r="T1010" s="19" t="s">
        <v>49</v>
      </c>
      <c r="U1010" s="19" t="s">
        <v>49</v>
      </c>
      <c r="V1010" s="19" t="s">
        <v>49</v>
      </c>
      <c r="W1010" s="19" t="s">
        <v>49</v>
      </c>
    </row>
    <row r="1011" spans="1:23" hidden="1" x14ac:dyDescent="0.25">
      <c r="A1011" s="25">
        <v>137422</v>
      </c>
      <c r="B1011" s="25" t="s">
        <v>54</v>
      </c>
      <c r="C1011" s="25" t="s">
        <v>43</v>
      </c>
      <c r="D1011" s="25" t="s">
        <v>55</v>
      </c>
      <c r="E1011" s="24">
        <v>44120</v>
      </c>
      <c r="F1011" s="25" t="s">
        <v>56</v>
      </c>
      <c r="G1011" s="25" t="s">
        <v>50</v>
      </c>
      <c r="H1011" s="24">
        <v>44979</v>
      </c>
      <c r="I1011" s="101">
        <v>0.41983796296296294</v>
      </c>
      <c r="J1011" s="24">
        <v>44979</v>
      </c>
      <c r="K1011" s="101">
        <v>0.455625</v>
      </c>
      <c r="L1011" s="25">
        <v>3092</v>
      </c>
      <c r="M1011" s="26">
        <f>Causas[[#This Row],[parada_duracion]]/60</f>
        <v>51.533333333333331</v>
      </c>
      <c r="N1011" s="19" t="s">
        <v>49</v>
      </c>
      <c r="O1011" s="19" t="s">
        <v>49</v>
      </c>
      <c r="P1011" s="16">
        <f>WEEKNUM(Causas[[#This Row],[resolucion_fecha]],16)</f>
        <v>8</v>
      </c>
      <c r="Q1011" s="16" t="str">
        <f>TEXT(Causas[[#This Row],[resolucion_fecha]],"MMMM")</f>
        <v>febrero</v>
      </c>
      <c r="R1011" s="16" t="str">
        <f t="shared" si="15"/>
        <v>M</v>
      </c>
      <c r="S1011" s="19" t="s">
        <v>49</v>
      </c>
      <c r="T1011" s="19" t="s">
        <v>49</v>
      </c>
      <c r="U1011" s="19" t="s">
        <v>49</v>
      </c>
      <c r="V1011" s="19" t="s">
        <v>49</v>
      </c>
      <c r="W1011" s="19" t="s">
        <v>49</v>
      </c>
    </row>
    <row r="1012" spans="1:23" hidden="1" x14ac:dyDescent="0.25">
      <c r="A1012" s="25">
        <v>137430</v>
      </c>
      <c r="B1012" s="25" t="s">
        <v>42</v>
      </c>
      <c r="C1012" s="25" t="s">
        <v>43</v>
      </c>
      <c r="D1012" s="25" t="s">
        <v>80</v>
      </c>
      <c r="E1012" s="24">
        <v>43405</v>
      </c>
      <c r="F1012" s="25" t="s">
        <v>45</v>
      </c>
      <c r="G1012" s="25" t="s">
        <v>46</v>
      </c>
      <c r="H1012" s="24">
        <v>44979</v>
      </c>
      <c r="I1012" s="101">
        <v>0.45839120370370368</v>
      </c>
      <c r="J1012" s="24">
        <v>44979</v>
      </c>
      <c r="K1012" s="101">
        <v>0.47986111111111113</v>
      </c>
      <c r="L1012" s="25">
        <v>1855</v>
      </c>
      <c r="M1012" s="26">
        <f>Causas[[#This Row],[parada_duracion]]/60</f>
        <v>30.916666666666668</v>
      </c>
      <c r="N1012" s="19" t="s">
        <v>49</v>
      </c>
      <c r="O1012" s="19" t="s">
        <v>49</v>
      </c>
      <c r="P1012" s="16">
        <f>WEEKNUM(Causas[[#This Row],[resolucion_fecha]],16)</f>
        <v>8</v>
      </c>
      <c r="Q1012" s="16" t="str">
        <f>TEXT(Causas[[#This Row],[resolucion_fecha]],"MMMM")</f>
        <v>febrero</v>
      </c>
      <c r="R1012" s="16" t="str">
        <f t="shared" si="15"/>
        <v>M</v>
      </c>
      <c r="S1012" s="19" t="s">
        <v>49</v>
      </c>
      <c r="T1012" s="19" t="s">
        <v>49</v>
      </c>
      <c r="U1012" s="19" t="s">
        <v>49</v>
      </c>
      <c r="V1012" s="19" t="s">
        <v>49</v>
      </c>
      <c r="W1012" s="19" t="s">
        <v>49</v>
      </c>
    </row>
    <row r="1013" spans="1:23" hidden="1" x14ac:dyDescent="0.25">
      <c r="A1013" s="96">
        <v>137437</v>
      </c>
      <c r="B1013" s="96" t="s">
        <v>169</v>
      </c>
      <c r="C1013" s="96" t="s">
        <v>43</v>
      </c>
      <c r="D1013" s="96" t="s">
        <v>82</v>
      </c>
      <c r="E1013" s="97">
        <v>44756</v>
      </c>
      <c r="F1013" s="96" t="s">
        <v>140</v>
      </c>
      <c r="G1013" s="96" t="s">
        <v>46</v>
      </c>
      <c r="H1013" s="97">
        <v>44979</v>
      </c>
      <c r="I1013" s="23">
        <v>0.51581018518518518</v>
      </c>
      <c r="J1013" s="97">
        <v>44979</v>
      </c>
      <c r="K1013" s="23">
        <v>0.52175925925925926</v>
      </c>
      <c r="L1013" s="96">
        <v>514</v>
      </c>
      <c r="M1013" s="98">
        <f>Causas[[#This Row],[parada_duracion]]/60</f>
        <v>8.5666666666666664</v>
      </c>
      <c r="N1013" s="18" t="s">
        <v>47</v>
      </c>
      <c r="O1013" s="18" t="s">
        <v>47</v>
      </c>
      <c r="P1013" s="99">
        <f>WEEKNUM(Causas[[#This Row],[resolucion_fecha]],16)</f>
        <v>8</v>
      </c>
      <c r="Q1013" s="99" t="str">
        <f>TEXT(Causas[[#This Row],[resolucion_fecha]],"MMMM")</f>
        <v>febrero</v>
      </c>
      <c r="R1013" s="99" t="str">
        <f t="shared" si="15"/>
        <v>M</v>
      </c>
      <c r="S1013" s="99"/>
      <c r="T1013" s="18" t="s">
        <v>47</v>
      </c>
      <c r="U1013" s="16"/>
      <c r="V1013" s="99"/>
      <c r="W1013" s="99"/>
    </row>
    <row r="1014" spans="1:23" hidden="1" x14ac:dyDescent="0.25">
      <c r="A1014" s="25">
        <v>137438</v>
      </c>
      <c r="B1014" s="25" t="s">
        <v>42</v>
      </c>
      <c r="C1014" s="25" t="s">
        <v>43</v>
      </c>
      <c r="D1014" s="25" t="s">
        <v>143</v>
      </c>
      <c r="E1014" s="24">
        <v>43405</v>
      </c>
      <c r="F1014" s="25" t="s">
        <v>45</v>
      </c>
      <c r="G1014" s="25" t="s">
        <v>50</v>
      </c>
      <c r="H1014" s="24">
        <v>44979</v>
      </c>
      <c r="I1014" s="101">
        <v>0.53148148148148155</v>
      </c>
      <c r="J1014" s="24">
        <v>44979</v>
      </c>
      <c r="K1014" s="101">
        <v>0.53734953703703703</v>
      </c>
      <c r="L1014" s="25">
        <v>507</v>
      </c>
      <c r="M1014" s="26">
        <f>Causas[[#This Row],[parada_duracion]]/60</f>
        <v>8.4499999999999993</v>
      </c>
      <c r="N1014" s="18" t="s">
        <v>47</v>
      </c>
      <c r="O1014" s="18" t="s">
        <v>47</v>
      </c>
      <c r="P1014" s="16">
        <f>WEEKNUM(Causas[[#This Row],[resolucion_fecha]],16)</f>
        <v>8</v>
      </c>
      <c r="Q1014" s="16" t="str">
        <f>TEXT(Causas[[#This Row],[resolucion_fecha]],"MMMM")</f>
        <v>febrero</v>
      </c>
      <c r="R1014" s="16" t="str">
        <f t="shared" si="15"/>
        <v>M</v>
      </c>
      <c r="S1014" s="16"/>
      <c r="T1014" s="18" t="s">
        <v>47</v>
      </c>
      <c r="U1014" s="100"/>
      <c r="V1014" s="16"/>
      <c r="W1014" s="16"/>
    </row>
    <row r="1015" spans="1:23" hidden="1" x14ac:dyDescent="0.25">
      <c r="A1015" s="25">
        <v>137445</v>
      </c>
      <c r="B1015" s="25" t="s">
        <v>203</v>
      </c>
      <c r="C1015" s="25" t="s">
        <v>43</v>
      </c>
      <c r="D1015" s="25" t="s">
        <v>55</v>
      </c>
      <c r="E1015" s="24">
        <v>43405</v>
      </c>
      <c r="F1015" s="25" t="s">
        <v>45</v>
      </c>
      <c r="G1015" s="25" t="s">
        <v>50</v>
      </c>
      <c r="H1015" s="24">
        <v>44979</v>
      </c>
      <c r="I1015" s="101">
        <v>0.5977662037037037</v>
      </c>
      <c r="J1015" s="24">
        <v>44979</v>
      </c>
      <c r="K1015" s="101">
        <v>0.61440972222222223</v>
      </c>
      <c r="L1015" s="25">
        <v>1438</v>
      </c>
      <c r="M1015" s="26">
        <f>Causas[[#This Row],[parada_duracion]]/60</f>
        <v>23.966666666666665</v>
      </c>
      <c r="N1015" s="19" t="s">
        <v>511</v>
      </c>
      <c r="O1015" s="16" t="s">
        <v>52</v>
      </c>
      <c r="P1015" s="16">
        <f>WEEKNUM(Causas[[#This Row],[resolucion_fecha]],16)</f>
        <v>8</v>
      </c>
      <c r="Q1015" s="16" t="str">
        <f>TEXT(Causas[[#This Row],[resolucion_fecha]],"MMMM")</f>
        <v>febrero</v>
      </c>
      <c r="R1015" s="16" t="str">
        <f t="shared" si="15"/>
        <v>T</v>
      </c>
      <c r="S1015" s="16"/>
      <c r="T1015" s="16" t="s">
        <v>53</v>
      </c>
      <c r="U1015" s="16"/>
      <c r="V1015" s="16"/>
      <c r="W1015" s="16"/>
    </row>
    <row r="1016" spans="1:23" hidden="1" x14ac:dyDescent="0.25">
      <c r="A1016" s="25">
        <v>137451</v>
      </c>
      <c r="B1016" s="25" t="s">
        <v>66</v>
      </c>
      <c r="C1016" s="25" t="s">
        <v>43</v>
      </c>
      <c r="D1016" s="25" t="s">
        <v>68</v>
      </c>
      <c r="E1016" s="24">
        <v>43405</v>
      </c>
      <c r="F1016" s="25" t="s">
        <v>45</v>
      </c>
      <c r="G1016" s="25" t="s">
        <v>50</v>
      </c>
      <c r="H1016" s="24">
        <v>44979</v>
      </c>
      <c r="I1016" s="101">
        <v>0.65340277777777778</v>
      </c>
      <c r="J1016" s="24">
        <v>44979</v>
      </c>
      <c r="K1016" s="101">
        <v>0.71719907407407402</v>
      </c>
      <c r="L1016" s="25">
        <v>5512</v>
      </c>
      <c r="M1016" s="26">
        <f>Causas[[#This Row],[parada_duracion]]/60</f>
        <v>91.86666666666666</v>
      </c>
      <c r="N1016" s="19" t="s">
        <v>512</v>
      </c>
      <c r="O1016" s="16" t="s">
        <v>52</v>
      </c>
      <c r="P1016" s="16">
        <f>WEEKNUM(Causas[[#This Row],[resolucion_fecha]],16)</f>
        <v>8</v>
      </c>
      <c r="Q1016" s="16" t="str">
        <f>TEXT(Causas[[#This Row],[resolucion_fecha]],"MMMM")</f>
        <v>febrero</v>
      </c>
      <c r="R1016" s="16" t="str">
        <f t="shared" si="15"/>
        <v>T</v>
      </c>
      <c r="S1016" s="16"/>
      <c r="T1016" s="16" t="s">
        <v>53</v>
      </c>
      <c r="U1016" s="16"/>
      <c r="V1016" s="16"/>
      <c r="W1016" s="16"/>
    </row>
    <row r="1017" spans="1:23" hidden="1" x14ac:dyDescent="0.25">
      <c r="A1017" s="25">
        <v>137454</v>
      </c>
      <c r="B1017" s="25" t="s">
        <v>42</v>
      </c>
      <c r="C1017" s="25" t="s">
        <v>43</v>
      </c>
      <c r="D1017" s="25" t="s">
        <v>166</v>
      </c>
      <c r="E1017" s="24">
        <v>43405</v>
      </c>
      <c r="F1017" s="25" t="s">
        <v>45</v>
      </c>
      <c r="G1017" s="25" t="s">
        <v>50</v>
      </c>
      <c r="H1017" s="24">
        <v>44979</v>
      </c>
      <c r="I1017" s="101">
        <v>0.68208333333333337</v>
      </c>
      <c r="J1017" s="24">
        <v>44979</v>
      </c>
      <c r="K1017" s="101">
        <v>0.69166666666666676</v>
      </c>
      <c r="L1017" s="25">
        <v>828</v>
      </c>
      <c r="M1017" s="26">
        <f>Causas[[#This Row],[parada_duracion]]/60</f>
        <v>13.8</v>
      </c>
      <c r="N1017" s="19" t="s">
        <v>513</v>
      </c>
      <c r="O1017" s="16" t="s">
        <v>52</v>
      </c>
      <c r="P1017" s="16">
        <f>WEEKNUM(Causas[[#This Row],[resolucion_fecha]],16)</f>
        <v>8</v>
      </c>
      <c r="Q1017" s="16" t="str">
        <f>TEXT(Causas[[#This Row],[resolucion_fecha]],"MMMM")</f>
        <v>febrero</v>
      </c>
      <c r="R1017" s="16" t="str">
        <f t="shared" si="15"/>
        <v>T</v>
      </c>
      <c r="S1017" s="16"/>
      <c r="T1017" s="16" t="s">
        <v>53</v>
      </c>
      <c r="U1017" s="16"/>
      <c r="V1017" s="16"/>
      <c r="W1017" s="16"/>
    </row>
    <row r="1018" spans="1:23" hidden="1" x14ac:dyDescent="0.25">
      <c r="A1018" s="25">
        <v>137456</v>
      </c>
      <c r="B1018" s="25" t="s">
        <v>66</v>
      </c>
      <c r="C1018" s="25" t="s">
        <v>43</v>
      </c>
      <c r="D1018" s="25" t="s">
        <v>154</v>
      </c>
      <c r="E1018" s="24">
        <v>43405</v>
      </c>
      <c r="F1018" s="25" t="s">
        <v>45</v>
      </c>
      <c r="G1018" s="25" t="s">
        <v>46</v>
      </c>
      <c r="H1018" s="24">
        <v>44979</v>
      </c>
      <c r="I1018" s="101">
        <v>0.71928240740740745</v>
      </c>
      <c r="J1018" s="24">
        <v>44979</v>
      </c>
      <c r="K1018" s="101">
        <v>0.72553240740740732</v>
      </c>
      <c r="L1018" s="25">
        <v>540</v>
      </c>
      <c r="M1018" s="26">
        <f>Causas[[#This Row],[parada_duracion]]/60</f>
        <v>9</v>
      </c>
      <c r="N1018" s="18" t="s">
        <v>47</v>
      </c>
      <c r="O1018" s="18" t="s">
        <v>47</v>
      </c>
      <c r="P1018" s="16">
        <f>WEEKNUM(Causas[[#This Row],[resolucion_fecha]],16)</f>
        <v>8</v>
      </c>
      <c r="Q1018" s="16" t="str">
        <f>TEXT(Causas[[#This Row],[resolucion_fecha]],"MMMM")</f>
        <v>febrero</v>
      </c>
      <c r="R1018" s="16" t="str">
        <f t="shared" si="15"/>
        <v>T</v>
      </c>
      <c r="S1018" s="16"/>
      <c r="T1018" s="18" t="s">
        <v>47</v>
      </c>
      <c r="U1018" s="16"/>
      <c r="V1018" s="16"/>
      <c r="W1018" s="16"/>
    </row>
    <row r="1019" spans="1:23" hidden="1" x14ac:dyDescent="0.25">
      <c r="A1019" s="25">
        <v>137460</v>
      </c>
      <c r="B1019" s="25" t="s">
        <v>54</v>
      </c>
      <c r="C1019" s="25" t="s">
        <v>43</v>
      </c>
      <c r="D1019" s="25" t="s">
        <v>55</v>
      </c>
      <c r="E1019" s="24">
        <v>44120</v>
      </c>
      <c r="F1019" s="25" t="s">
        <v>56</v>
      </c>
      <c r="G1019" s="25" t="s">
        <v>50</v>
      </c>
      <c r="H1019" s="24">
        <v>44979</v>
      </c>
      <c r="I1019" s="101">
        <v>0.76256944444444441</v>
      </c>
      <c r="J1019" s="24">
        <v>44979</v>
      </c>
      <c r="K1019" s="101">
        <v>0.78965277777777787</v>
      </c>
      <c r="L1019" s="25">
        <v>2340</v>
      </c>
      <c r="M1019" s="26">
        <f>Causas[[#This Row],[parada_duracion]]/60</f>
        <v>39</v>
      </c>
      <c r="N1019" s="19" t="s">
        <v>62</v>
      </c>
      <c r="O1019" s="16" t="s">
        <v>52</v>
      </c>
      <c r="P1019" s="16">
        <f>WEEKNUM(Causas[[#This Row],[resolucion_fecha]],16)</f>
        <v>8</v>
      </c>
      <c r="Q1019" s="16" t="str">
        <f>TEXT(Causas[[#This Row],[resolucion_fecha]],"MMMM")</f>
        <v>febrero</v>
      </c>
      <c r="R1019" s="16" t="str">
        <f t="shared" si="15"/>
        <v>T</v>
      </c>
      <c r="S1019" s="16"/>
      <c r="T1019" s="16" t="s">
        <v>53</v>
      </c>
      <c r="U1019" s="16"/>
      <c r="V1019" s="16"/>
      <c r="W1019" s="16"/>
    </row>
    <row r="1020" spans="1:23" hidden="1" x14ac:dyDescent="0.25">
      <c r="A1020" s="25">
        <v>137463</v>
      </c>
      <c r="B1020" s="25" t="s">
        <v>54</v>
      </c>
      <c r="C1020" s="25" t="s">
        <v>43</v>
      </c>
      <c r="D1020" s="25" t="s">
        <v>55</v>
      </c>
      <c r="E1020" s="24">
        <v>44120</v>
      </c>
      <c r="F1020" s="25" t="s">
        <v>56</v>
      </c>
      <c r="G1020" s="25" t="s">
        <v>50</v>
      </c>
      <c r="H1020" s="24">
        <v>44979</v>
      </c>
      <c r="I1020" s="101">
        <v>0.78969907407407414</v>
      </c>
      <c r="J1020" s="24">
        <v>44979</v>
      </c>
      <c r="K1020" s="101">
        <v>0.80123842592592587</v>
      </c>
      <c r="L1020" s="25">
        <v>997</v>
      </c>
      <c r="M1020" s="26">
        <f>Causas[[#This Row],[parada_duracion]]/60</f>
        <v>16.616666666666667</v>
      </c>
      <c r="N1020" s="19" t="s">
        <v>62</v>
      </c>
      <c r="O1020" s="16" t="s">
        <v>52</v>
      </c>
      <c r="P1020" s="16">
        <f>WEEKNUM(Causas[[#This Row],[resolucion_fecha]],16)</f>
        <v>8</v>
      </c>
      <c r="Q1020" s="16" t="str">
        <f>TEXT(Causas[[#This Row],[resolucion_fecha]],"MMMM")</f>
        <v>febrero</v>
      </c>
      <c r="R1020" s="16" t="str">
        <f t="shared" si="15"/>
        <v>T</v>
      </c>
      <c r="S1020" s="16"/>
      <c r="T1020" s="16" t="s">
        <v>53</v>
      </c>
      <c r="U1020" s="16"/>
      <c r="V1020" s="16"/>
      <c r="W1020" s="16"/>
    </row>
    <row r="1021" spans="1:23" ht="30" x14ac:dyDescent="0.25">
      <c r="A1021" s="96">
        <v>137467</v>
      </c>
      <c r="B1021" s="96" t="s">
        <v>61</v>
      </c>
      <c r="C1021" s="96" t="s">
        <v>43</v>
      </c>
      <c r="D1021" s="96" t="s">
        <v>67</v>
      </c>
      <c r="E1021" s="97">
        <v>43405</v>
      </c>
      <c r="F1021" s="96" t="s">
        <v>45</v>
      </c>
      <c r="G1021" s="96" t="s">
        <v>46</v>
      </c>
      <c r="H1021" s="97">
        <v>44979</v>
      </c>
      <c r="I1021" s="23">
        <v>0.80857638888888894</v>
      </c>
      <c r="J1021" s="97">
        <v>44980</v>
      </c>
      <c r="K1021" s="23">
        <v>0.27989583333333334</v>
      </c>
      <c r="L1021" s="96">
        <v>40722</v>
      </c>
      <c r="M1021" s="98">
        <f>Causas[[#This Row],[parada_duracion]]/60</f>
        <v>678.7</v>
      </c>
      <c r="N1021" s="18" t="s">
        <v>514</v>
      </c>
      <c r="O1021" s="99" t="s">
        <v>72</v>
      </c>
      <c r="P1021" s="99">
        <f>WEEKNUM(Causas[[#This Row],[resolucion_fecha]],16)</f>
        <v>8</v>
      </c>
      <c r="Q1021" s="99" t="str">
        <f>TEXT(Causas[[#This Row],[resolucion_fecha]],"MMMM")</f>
        <v>febrero</v>
      </c>
      <c r="R1021" s="99" t="str">
        <f t="shared" si="15"/>
        <v>T</v>
      </c>
      <c r="S1021" s="99"/>
      <c r="T1021" s="16" t="s">
        <v>73</v>
      </c>
      <c r="U1021" s="16"/>
      <c r="V1021" s="99"/>
      <c r="W1021" s="99"/>
    </row>
    <row r="1022" spans="1:23" hidden="1" x14ac:dyDescent="0.25">
      <c r="A1022" s="25">
        <v>137468</v>
      </c>
      <c r="B1022" s="25" t="s">
        <v>203</v>
      </c>
      <c r="C1022" s="25" t="s">
        <v>43</v>
      </c>
      <c r="D1022" s="25" t="s">
        <v>55</v>
      </c>
      <c r="E1022" s="24">
        <v>43405</v>
      </c>
      <c r="F1022" s="25" t="s">
        <v>45</v>
      </c>
      <c r="G1022" s="25" t="s">
        <v>50</v>
      </c>
      <c r="H1022" s="24">
        <v>44979</v>
      </c>
      <c r="I1022" s="101">
        <v>0.81196759259259255</v>
      </c>
      <c r="J1022" s="24">
        <v>44979</v>
      </c>
      <c r="K1022" s="101">
        <v>0.81890046296296293</v>
      </c>
      <c r="L1022" s="25">
        <v>599</v>
      </c>
      <c r="M1022" s="26">
        <f>Causas[[#This Row],[parada_duracion]]/60</f>
        <v>9.9833333333333325</v>
      </c>
      <c r="N1022" s="18" t="s">
        <v>47</v>
      </c>
      <c r="O1022" s="18" t="s">
        <v>47</v>
      </c>
      <c r="P1022" s="16">
        <f>WEEKNUM(Causas[[#This Row],[resolucion_fecha]],16)</f>
        <v>8</v>
      </c>
      <c r="Q1022" s="16" t="str">
        <f>TEXT(Causas[[#This Row],[resolucion_fecha]],"MMMM")</f>
        <v>febrero</v>
      </c>
      <c r="R1022" s="16" t="str">
        <f t="shared" si="15"/>
        <v>T</v>
      </c>
      <c r="S1022" s="16"/>
      <c r="T1022" s="18" t="s">
        <v>47</v>
      </c>
      <c r="U1022" s="100"/>
      <c r="V1022" s="16"/>
      <c r="W1022" s="16"/>
    </row>
    <row r="1023" spans="1:23" ht="30" hidden="1" x14ac:dyDescent="0.25">
      <c r="A1023" s="25">
        <v>137485</v>
      </c>
      <c r="B1023" s="25" t="s">
        <v>54</v>
      </c>
      <c r="C1023" s="25" t="s">
        <v>43</v>
      </c>
      <c r="D1023" s="25" t="s">
        <v>55</v>
      </c>
      <c r="E1023" s="24">
        <v>44120</v>
      </c>
      <c r="F1023" s="25" t="s">
        <v>56</v>
      </c>
      <c r="G1023" s="25" t="s">
        <v>50</v>
      </c>
      <c r="H1023" s="24">
        <v>44980</v>
      </c>
      <c r="I1023" s="101">
        <v>0.27906249999999999</v>
      </c>
      <c r="J1023" s="24">
        <v>44980</v>
      </c>
      <c r="K1023" s="101">
        <v>0.31407407407407406</v>
      </c>
      <c r="L1023" s="25">
        <v>3025</v>
      </c>
      <c r="M1023" s="26">
        <f>Causas[[#This Row],[parada_duracion]]/60</f>
        <v>50.416666666666664</v>
      </c>
      <c r="N1023" s="19" t="s">
        <v>515</v>
      </c>
      <c r="O1023" s="16" t="s">
        <v>52</v>
      </c>
      <c r="P1023" s="16">
        <f>WEEKNUM(Causas[[#This Row],[resolucion_fecha]],16)</f>
        <v>8</v>
      </c>
      <c r="Q1023" s="16" t="str">
        <f>TEXT(Causas[[#This Row],[resolucion_fecha]],"MMMM")</f>
        <v>febrero</v>
      </c>
      <c r="R1023" s="16" t="str">
        <f t="shared" si="15"/>
        <v>M</v>
      </c>
      <c r="S1023" s="16"/>
      <c r="T1023" s="16" t="s">
        <v>53</v>
      </c>
      <c r="U1023" s="16"/>
      <c r="V1023" s="16"/>
      <c r="W1023" s="16"/>
    </row>
    <row r="1024" spans="1:23" hidden="1" x14ac:dyDescent="0.25">
      <c r="A1024" s="25">
        <v>137494</v>
      </c>
      <c r="B1024" s="25" t="s">
        <v>95</v>
      </c>
      <c r="C1024" s="25" t="s">
        <v>43</v>
      </c>
      <c r="D1024" s="25" t="s">
        <v>80</v>
      </c>
      <c r="E1024" s="24">
        <v>43405</v>
      </c>
      <c r="F1024" s="25" t="s">
        <v>45</v>
      </c>
      <c r="G1024" s="25" t="s">
        <v>46</v>
      </c>
      <c r="H1024" s="24">
        <v>44980</v>
      </c>
      <c r="I1024" s="101">
        <v>0.33043981481481483</v>
      </c>
      <c r="J1024" s="24">
        <v>44980</v>
      </c>
      <c r="K1024" s="101">
        <v>0.33863425925925927</v>
      </c>
      <c r="L1024" s="25">
        <v>708</v>
      </c>
      <c r="M1024" s="26">
        <f>Causas[[#This Row],[parada_duracion]]/60</f>
        <v>11.8</v>
      </c>
      <c r="N1024" s="19" t="s">
        <v>49</v>
      </c>
      <c r="O1024" s="19" t="s">
        <v>49</v>
      </c>
      <c r="P1024" s="16">
        <f>WEEKNUM(Causas[[#This Row],[resolucion_fecha]],16)</f>
        <v>8</v>
      </c>
      <c r="Q1024" s="16" t="str">
        <f>TEXT(Causas[[#This Row],[resolucion_fecha]],"MMMM")</f>
        <v>febrero</v>
      </c>
      <c r="R1024" s="16" t="str">
        <f t="shared" si="15"/>
        <v>M</v>
      </c>
      <c r="S1024" s="19" t="s">
        <v>49</v>
      </c>
      <c r="T1024" s="19" t="s">
        <v>49</v>
      </c>
      <c r="U1024" s="19" t="s">
        <v>49</v>
      </c>
      <c r="V1024" s="19" t="s">
        <v>49</v>
      </c>
      <c r="W1024" s="19" t="s">
        <v>49</v>
      </c>
    </row>
    <row r="1025" spans="1:23" hidden="1" x14ac:dyDescent="0.25">
      <c r="A1025" s="25">
        <v>137499</v>
      </c>
      <c r="B1025" s="25" t="s">
        <v>185</v>
      </c>
      <c r="C1025" s="25" t="s">
        <v>43</v>
      </c>
      <c r="D1025" s="25" t="s">
        <v>143</v>
      </c>
      <c r="E1025" s="24">
        <v>43405</v>
      </c>
      <c r="F1025" s="25" t="s">
        <v>45</v>
      </c>
      <c r="G1025" s="25" t="s">
        <v>50</v>
      </c>
      <c r="H1025" s="24">
        <v>44980</v>
      </c>
      <c r="I1025" s="101">
        <v>0.37121527777777774</v>
      </c>
      <c r="J1025" s="24">
        <v>44980</v>
      </c>
      <c r="K1025" s="101">
        <v>0.3787962962962963</v>
      </c>
      <c r="L1025" s="25">
        <v>655</v>
      </c>
      <c r="M1025" s="26">
        <f>Causas[[#This Row],[parada_duracion]]/60</f>
        <v>10.916666666666666</v>
      </c>
      <c r="N1025" s="19" t="s">
        <v>516</v>
      </c>
      <c r="O1025" s="16" t="s">
        <v>72</v>
      </c>
      <c r="P1025" s="16">
        <f>WEEKNUM(Causas[[#This Row],[resolucion_fecha]],16)</f>
        <v>8</v>
      </c>
      <c r="Q1025" s="16" t="str">
        <f>TEXT(Causas[[#This Row],[resolucion_fecha]],"MMMM")</f>
        <v>febrero</v>
      </c>
      <c r="R1025" s="16" t="str">
        <f t="shared" si="15"/>
        <v>M</v>
      </c>
      <c r="S1025" s="16"/>
      <c r="T1025" s="16" t="s">
        <v>73</v>
      </c>
      <c r="U1025" s="16"/>
      <c r="V1025" s="16"/>
      <c r="W1025" s="16"/>
    </row>
    <row r="1026" spans="1:23" hidden="1" x14ac:dyDescent="0.25">
      <c r="A1026" s="25">
        <v>137503</v>
      </c>
      <c r="B1026" s="25" t="s">
        <v>42</v>
      </c>
      <c r="C1026" s="25" t="s">
        <v>43</v>
      </c>
      <c r="D1026" s="25" t="s">
        <v>96</v>
      </c>
      <c r="E1026" s="24">
        <v>43405</v>
      </c>
      <c r="F1026" s="25" t="s">
        <v>45</v>
      </c>
      <c r="G1026" s="25" t="s">
        <v>50</v>
      </c>
      <c r="H1026" s="24">
        <v>44980</v>
      </c>
      <c r="I1026" s="101">
        <v>0.39049768518518518</v>
      </c>
      <c r="J1026" s="24">
        <v>44980</v>
      </c>
      <c r="K1026" s="101">
        <v>0.39526620370370374</v>
      </c>
      <c r="L1026" s="25">
        <v>412</v>
      </c>
      <c r="M1026" s="26">
        <f>Causas[[#This Row],[parada_duracion]]/60</f>
        <v>6.8666666666666663</v>
      </c>
      <c r="N1026" s="18" t="s">
        <v>47</v>
      </c>
      <c r="O1026" s="18" t="s">
        <v>47</v>
      </c>
      <c r="P1026" s="16">
        <f>WEEKNUM(Causas[[#This Row],[resolucion_fecha]],16)</f>
        <v>8</v>
      </c>
      <c r="Q1026" s="16" t="str">
        <f>TEXT(Causas[[#This Row],[resolucion_fecha]],"MMMM")</f>
        <v>febrero</v>
      </c>
      <c r="R1026" s="16" t="str">
        <f t="shared" ref="R1026:R1089" si="16">IF(I1026&gt;TIME(22,0,0),"N",IF(I1026&lt;TIME(6,0,0),"N",IF(I1026&gt;TIME(14,0,0),"T",IF(I1026&gt;=TIME(6,0,0),"M","-"))))</f>
        <v>M</v>
      </c>
      <c r="S1026" s="16"/>
      <c r="T1026" s="18" t="s">
        <v>47</v>
      </c>
      <c r="U1026" s="16"/>
      <c r="V1026" s="16"/>
      <c r="W1026" s="16"/>
    </row>
    <row r="1027" spans="1:23" hidden="1" x14ac:dyDescent="0.25">
      <c r="A1027" s="25">
        <v>137542</v>
      </c>
      <c r="B1027" s="25" t="s">
        <v>66</v>
      </c>
      <c r="C1027" s="25" t="s">
        <v>43</v>
      </c>
      <c r="D1027" s="25" t="s">
        <v>82</v>
      </c>
      <c r="E1027" s="24">
        <v>43405</v>
      </c>
      <c r="F1027" s="25" t="s">
        <v>45</v>
      </c>
      <c r="G1027" s="25" t="s">
        <v>50</v>
      </c>
      <c r="H1027" s="24">
        <v>44980</v>
      </c>
      <c r="I1027" s="101">
        <v>0.59761574074074075</v>
      </c>
      <c r="J1027" s="24">
        <v>44980</v>
      </c>
      <c r="K1027" s="101">
        <v>0.6118055555555556</v>
      </c>
      <c r="L1027" s="25">
        <v>1226</v>
      </c>
      <c r="M1027" s="26">
        <f>Causas[[#This Row],[parada_duracion]]/60</f>
        <v>20.433333333333334</v>
      </c>
      <c r="N1027" s="19" t="s">
        <v>517</v>
      </c>
      <c r="O1027" s="16" t="s">
        <v>52</v>
      </c>
      <c r="P1027" s="16">
        <f>WEEKNUM(Causas[[#This Row],[resolucion_fecha]],16)</f>
        <v>8</v>
      </c>
      <c r="Q1027" s="16" t="str">
        <f>TEXT(Causas[[#This Row],[resolucion_fecha]],"MMMM")</f>
        <v>febrero</v>
      </c>
      <c r="R1027" s="16" t="str">
        <f t="shared" si="16"/>
        <v>T</v>
      </c>
      <c r="S1027" s="16"/>
      <c r="T1027" s="16" t="s">
        <v>53</v>
      </c>
      <c r="U1027" s="16"/>
      <c r="V1027" s="16"/>
      <c r="W1027" s="16"/>
    </row>
    <row r="1028" spans="1:23" hidden="1" x14ac:dyDescent="0.25">
      <c r="A1028" s="25">
        <v>137544</v>
      </c>
      <c r="B1028" s="25" t="s">
        <v>95</v>
      </c>
      <c r="C1028" s="25" t="s">
        <v>43</v>
      </c>
      <c r="D1028" s="25" t="s">
        <v>59</v>
      </c>
      <c r="E1028" s="24">
        <v>44231</v>
      </c>
      <c r="F1028" s="25" t="s">
        <v>60</v>
      </c>
      <c r="G1028" s="25" t="s">
        <v>46</v>
      </c>
      <c r="H1028" s="24">
        <v>44980</v>
      </c>
      <c r="I1028" s="101">
        <v>0.62777777777777777</v>
      </c>
      <c r="J1028" s="24">
        <v>44980</v>
      </c>
      <c r="K1028" s="101">
        <v>0.63196759259259261</v>
      </c>
      <c r="L1028" s="25">
        <v>362</v>
      </c>
      <c r="M1028" s="26">
        <f>Causas[[#This Row],[parada_duracion]]/60</f>
        <v>6.0333333333333332</v>
      </c>
      <c r="N1028" s="18" t="s">
        <v>47</v>
      </c>
      <c r="O1028" s="18" t="s">
        <v>47</v>
      </c>
      <c r="P1028" s="16">
        <f>WEEKNUM(Causas[[#This Row],[resolucion_fecha]],16)</f>
        <v>8</v>
      </c>
      <c r="Q1028" s="16" t="str">
        <f>TEXT(Causas[[#This Row],[resolucion_fecha]],"MMMM")</f>
        <v>febrero</v>
      </c>
      <c r="R1028" s="16" t="str">
        <f t="shared" si="16"/>
        <v>T</v>
      </c>
      <c r="S1028" s="16"/>
      <c r="T1028" s="18" t="s">
        <v>47</v>
      </c>
      <c r="U1028" s="16"/>
      <c r="V1028" s="16"/>
      <c r="W1028" s="16"/>
    </row>
    <row r="1029" spans="1:23" hidden="1" x14ac:dyDescent="0.25">
      <c r="A1029" s="25">
        <v>137549</v>
      </c>
      <c r="B1029" s="25" t="s">
        <v>95</v>
      </c>
      <c r="C1029" s="25" t="s">
        <v>43</v>
      </c>
      <c r="D1029" s="25" t="s">
        <v>166</v>
      </c>
      <c r="E1029" s="24">
        <v>43405</v>
      </c>
      <c r="F1029" s="25" t="s">
        <v>45</v>
      </c>
      <c r="G1029" s="25" t="s">
        <v>50</v>
      </c>
      <c r="H1029" s="24">
        <v>44980</v>
      </c>
      <c r="I1029" s="101">
        <v>0.67056712962962972</v>
      </c>
      <c r="J1029" s="24">
        <v>44980</v>
      </c>
      <c r="K1029" s="101">
        <v>0.67646990740740742</v>
      </c>
      <c r="L1029" s="25">
        <v>510</v>
      </c>
      <c r="M1029" s="26">
        <f>Causas[[#This Row],[parada_duracion]]/60</f>
        <v>8.5</v>
      </c>
      <c r="N1029" s="18" t="s">
        <v>47</v>
      </c>
      <c r="O1029" s="18" t="s">
        <v>47</v>
      </c>
      <c r="P1029" s="16">
        <f>WEEKNUM(Causas[[#This Row],[resolucion_fecha]],16)</f>
        <v>8</v>
      </c>
      <c r="Q1029" s="16" t="str">
        <f>TEXT(Causas[[#This Row],[resolucion_fecha]],"MMMM")</f>
        <v>febrero</v>
      </c>
      <c r="R1029" s="16" t="str">
        <f t="shared" si="16"/>
        <v>T</v>
      </c>
      <c r="S1029" s="16"/>
      <c r="T1029" s="18" t="s">
        <v>47</v>
      </c>
      <c r="U1029" s="16"/>
      <c r="V1029" s="16"/>
      <c r="W1029" s="16"/>
    </row>
    <row r="1030" spans="1:23" hidden="1" x14ac:dyDescent="0.25">
      <c r="A1030" s="96">
        <v>137555</v>
      </c>
      <c r="B1030" s="96" t="s">
        <v>66</v>
      </c>
      <c r="C1030" s="96" t="s">
        <v>43</v>
      </c>
      <c r="D1030" s="96" t="s">
        <v>48</v>
      </c>
      <c r="E1030" s="97">
        <v>43405</v>
      </c>
      <c r="F1030" s="96" t="s">
        <v>45</v>
      </c>
      <c r="G1030" s="96" t="s">
        <v>46</v>
      </c>
      <c r="H1030" s="97">
        <v>44980</v>
      </c>
      <c r="I1030" s="23">
        <v>0.69306712962962969</v>
      </c>
      <c r="J1030" s="97">
        <v>44980</v>
      </c>
      <c r="K1030" s="23">
        <v>0.73010416666666667</v>
      </c>
      <c r="L1030" s="96">
        <v>3200</v>
      </c>
      <c r="M1030" s="98">
        <f>Causas[[#This Row],[parada_duracion]]/60</f>
        <v>53.333333333333336</v>
      </c>
      <c r="N1030" s="18" t="s">
        <v>518</v>
      </c>
      <c r="O1030" s="16" t="s">
        <v>52</v>
      </c>
      <c r="P1030" s="99">
        <f>WEEKNUM(Causas[[#This Row],[resolucion_fecha]],16)</f>
        <v>8</v>
      </c>
      <c r="Q1030" s="99" t="str">
        <f>TEXT(Causas[[#This Row],[resolucion_fecha]],"MMMM")</f>
        <v>febrero</v>
      </c>
      <c r="R1030" s="99" t="str">
        <f t="shared" si="16"/>
        <v>T</v>
      </c>
      <c r="S1030" s="99"/>
      <c r="T1030" s="16" t="s">
        <v>53</v>
      </c>
      <c r="U1030" s="16"/>
      <c r="V1030" s="99"/>
      <c r="W1030" s="99"/>
    </row>
    <row r="1031" spans="1:23" hidden="1" x14ac:dyDescent="0.25">
      <c r="A1031" s="25">
        <v>137556</v>
      </c>
      <c r="B1031" s="25" t="s">
        <v>101</v>
      </c>
      <c r="C1031" s="25" t="s">
        <v>43</v>
      </c>
      <c r="D1031" s="25" t="s">
        <v>80</v>
      </c>
      <c r="E1031" s="24">
        <v>43405</v>
      </c>
      <c r="F1031" s="25" t="s">
        <v>45</v>
      </c>
      <c r="G1031" s="25" t="s">
        <v>50</v>
      </c>
      <c r="H1031" s="24">
        <v>44980</v>
      </c>
      <c r="I1031" s="101">
        <v>0.69733796296296291</v>
      </c>
      <c r="J1031" s="24">
        <v>44980</v>
      </c>
      <c r="K1031" s="101">
        <v>0.72416666666666663</v>
      </c>
      <c r="L1031" s="25">
        <v>2318</v>
      </c>
      <c r="M1031" s="26">
        <f>Causas[[#This Row],[parada_duracion]]/60</f>
        <v>38.633333333333333</v>
      </c>
      <c r="N1031" s="19" t="s">
        <v>519</v>
      </c>
      <c r="O1031" s="16" t="s">
        <v>52</v>
      </c>
      <c r="P1031" s="16">
        <f>WEEKNUM(Causas[[#This Row],[resolucion_fecha]],16)</f>
        <v>8</v>
      </c>
      <c r="Q1031" s="16" t="str">
        <f>TEXT(Causas[[#This Row],[resolucion_fecha]],"MMMM")</f>
        <v>febrero</v>
      </c>
      <c r="R1031" s="16" t="str">
        <f t="shared" si="16"/>
        <v>T</v>
      </c>
      <c r="S1031" s="16"/>
      <c r="T1031" s="16" t="s">
        <v>53</v>
      </c>
      <c r="U1031" s="100"/>
      <c r="V1031" s="16"/>
      <c r="W1031" s="16"/>
    </row>
    <row r="1032" spans="1:23" hidden="1" x14ac:dyDescent="0.25">
      <c r="A1032" s="25">
        <v>137559</v>
      </c>
      <c r="B1032" s="25" t="s">
        <v>66</v>
      </c>
      <c r="C1032" s="25" t="s">
        <v>43</v>
      </c>
      <c r="D1032" s="25" t="s">
        <v>82</v>
      </c>
      <c r="E1032" s="24">
        <v>43405</v>
      </c>
      <c r="F1032" s="25" t="s">
        <v>45</v>
      </c>
      <c r="G1032" s="25" t="s">
        <v>50</v>
      </c>
      <c r="H1032" s="24">
        <v>44980</v>
      </c>
      <c r="I1032" s="101">
        <v>0.71275462962962965</v>
      </c>
      <c r="J1032" s="24">
        <v>44980</v>
      </c>
      <c r="K1032" s="101">
        <v>0.73788194444444455</v>
      </c>
      <c r="L1032" s="25">
        <v>2171</v>
      </c>
      <c r="M1032" s="26">
        <f>Causas[[#This Row],[parada_duracion]]/60</f>
        <v>36.18333333333333</v>
      </c>
      <c r="N1032" s="19" t="s">
        <v>49</v>
      </c>
      <c r="O1032" s="19" t="s">
        <v>49</v>
      </c>
      <c r="P1032" s="16">
        <f>WEEKNUM(Causas[[#This Row],[resolucion_fecha]],16)</f>
        <v>8</v>
      </c>
      <c r="Q1032" s="16" t="str">
        <f>TEXT(Causas[[#This Row],[resolucion_fecha]],"MMMM")</f>
        <v>febrero</v>
      </c>
      <c r="R1032" s="16" t="str">
        <f t="shared" si="16"/>
        <v>T</v>
      </c>
      <c r="S1032" s="19" t="s">
        <v>49</v>
      </c>
      <c r="T1032" s="19" t="s">
        <v>49</v>
      </c>
      <c r="U1032" s="19" t="s">
        <v>49</v>
      </c>
      <c r="V1032" s="19" t="s">
        <v>49</v>
      </c>
      <c r="W1032" s="19" t="s">
        <v>49</v>
      </c>
    </row>
    <row r="1033" spans="1:23" hidden="1" x14ac:dyDescent="0.25">
      <c r="A1033" s="96">
        <v>137570</v>
      </c>
      <c r="B1033" s="96" t="s">
        <v>42</v>
      </c>
      <c r="C1033" s="96" t="s">
        <v>43</v>
      </c>
      <c r="D1033" s="96" t="s">
        <v>164</v>
      </c>
      <c r="E1033" s="97">
        <v>43405</v>
      </c>
      <c r="F1033" s="96" t="s">
        <v>45</v>
      </c>
      <c r="G1033" s="96" t="s">
        <v>46</v>
      </c>
      <c r="H1033" s="97">
        <v>44980</v>
      </c>
      <c r="I1033" s="23">
        <v>0.75336805555555564</v>
      </c>
      <c r="J1033" s="97">
        <v>44980</v>
      </c>
      <c r="K1033" s="23">
        <v>0.77381944444444439</v>
      </c>
      <c r="L1033" s="96">
        <v>1767</v>
      </c>
      <c r="M1033" s="98">
        <f>Causas[[#This Row],[parada_duracion]]/60</f>
        <v>29.45</v>
      </c>
      <c r="N1033" s="18" t="s">
        <v>520</v>
      </c>
      <c r="O1033" s="99" t="s">
        <v>9</v>
      </c>
      <c r="P1033" s="99">
        <f>WEEKNUM(Causas[[#This Row],[resolucion_fecha]],16)</f>
        <v>8</v>
      </c>
      <c r="Q1033" s="99" t="str">
        <f>TEXT(Causas[[#This Row],[resolucion_fecha]],"MMMM")</f>
        <v>febrero</v>
      </c>
      <c r="R1033" s="99" t="str">
        <f t="shared" si="16"/>
        <v>T</v>
      </c>
      <c r="S1033" s="99" t="s">
        <v>9</v>
      </c>
      <c r="T1033" s="99" t="s">
        <v>9</v>
      </c>
      <c r="U1033" s="99" t="s">
        <v>9</v>
      </c>
      <c r="V1033" s="99" t="s">
        <v>9</v>
      </c>
      <c r="W1033" s="99" t="s">
        <v>9</v>
      </c>
    </row>
    <row r="1034" spans="1:23" hidden="1" x14ac:dyDescent="0.25">
      <c r="A1034" s="96">
        <v>137571</v>
      </c>
      <c r="B1034" s="96" t="s">
        <v>185</v>
      </c>
      <c r="C1034" s="96" t="s">
        <v>43</v>
      </c>
      <c r="D1034" s="96" t="s">
        <v>143</v>
      </c>
      <c r="E1034" s="97">
        <v>43405</v>
      </c>
      <c r="F1034" s="96" t="s">
        <v>45</v>
      </c>
      <c r="G1034" s="96" t="s">
        <v>50</v>
      </c>
      <c r="H1034" s="97">
        <v>44980</v>
      </c>
      <c r="I1034" s="23">
        <v>0.77141203703703709</v>
      </c>
      <c r="J1034" s="97">
        <v>44980</v>
      </c>
      <c r="K1034" s="23">
        <v>0.7741203703703704</v>
      </c>
      <c r="L1034" s="96">
        <v>234</v>
      </c>
      <c r="M1034" s="98">
        <f>Causas[[#This Row],[parada_duracion]]/60</f>
        <v>3.9</v>
      </c>
      <c r="N1034" s="18" t="s">
        <v>47</v>
      </c>
      <c r="O1034" s="18" t="s">
        <v>47</v>
      </c>
      <c r="P1034" s="99">
        <f>WEEKNUM(Causas[[#This Row],[resolucion_fecha]],16)</f>
        <v>8</v>
      </c>
      <c r="Q1034" s="99" t="str">
        <f>TEXT(Causas[[#This Row],[resolucion_fecha]],"MMMM")</f>
        <v>febrero</v>
      </c>
      <c r="R1034" s="99" t="str">
        <f t="shared" si="16"/>
        <v>T</v>
      </c>
      <c r="S1034" s="99"/>
      <c r="T1034" s="18" t="s">
        <v>47</v>
      </c>
      <c r="U1034" s="100"/>
      <c r="V1034" s="99"/>
      <c r="W1034" s="99"/>
    </row>
    <row r="1035" spans="1:23" hidden="1" x14ac:dyDescent="0.25">
      <c r="A1035" s="25">
        <v>137572</v>
      </c>
      <c r="B1035" s="25" t="s">
        <v>42</v>
      </c>
      <c r="C1035" s="25" t="s">
        <v>43</v>
      </c>
      <c r="D1035" s="25" t="s">
        <v>164</v>
      </c>
      <c r="E1035" s="24">
        <v>43405</v>
      </c>
      <c r="F1035" s="25" t="s">
        <v>45</v>
      </c>
      <c r="G1035" s="25" t="s">
        <v>50</v>
      </c>
      <c r="H1035" s="24">
        <v>44980</v>
      </c>
      <c r="I1035" s="101">
        <v>0.77393518518518523</v>
      </c>
      <c r="J1035" s="24">
        <v>44980</v>
      </c>
      <c r="K1035" s="101">
        <v>0.77501157407407406</v>
      </c>
      <c r="L1035" s="25">
        <v>93</v>
      </c>
      <c r="M1035" s="26">
        <f>Causas[[#This Row],[parada_duracion]]/60</f>
        <v>1.55</v>
      </c>
      <c r="N1035" s="18" t="s">
        <v>47</v>
      </c>
      <c r="O1035" s="18" t="s">
        <v>47</v>
      </c>
      <c r="P1035" s="16">
        <f>WEEKNUM(Causas[[#This Row],[resolucion_fecha]],16)</f>
        <v>8</v>
      </c>
      <c r="Q1035" s="16" t="str">
        <f>TEXT(Causas[[#This Row],[resolucion_fecha]],"MMMM")</f>
        <v>febrero</v>
      </c>
      <c r="R1035" s="16" t="str">
        <f t="shared" si="16"/>
        <v>T</v>
      </c>
      <c r="S1035" s="16"/>
      <c r="T1035" s="18" t="s">
        <v>47</v>
      </c>
      <c r="U1035" s="100"/>
      <c r="V1035" s="16"/>
      <c r="W1035" s="16"/>
    </row>
    <row r="1036" spans="1:23" hidden="1" x14ac:dyDescent="0.25">
      <c r="A1036" s="25">
        <v>137575</v>
      </c>
      <c r="B1036" s="25" t="s">
        <v>42</v>
      </c>
      <c r="C1036" s="25" t="s">
        <v>43</v>
      </c>
      <c r="D1036" s="25" t="s">
        <v>55</v>
      </c>
      <c r="E1036" s="24">
        <v>43405</v>
      </c>
      <c r="F1036" s="25" t="s">
        <v>45</v>
      </c>
      <c r="G1036" s="25" t="s">
        <v>46</v>
      </c>
      <c r="H1036" s="24">
        <v>44980</v>
      </c>
      <c r="I1036" s="101">
        <v>0.80291666666666661</v>
      </c>
      <c r="J1036" s="24">
        <v>44980</v>
      </c>
      <c r="K1036" s="101">
        <v>0.81444444444444442</v>
      </c>
      <c r="L1036" s="25">
        <v>996</v>
      </c>
      <c r="M1036" s="26">
        <f>Causas[[#This Row],[parada_duracion]]/60</f>
        <v>16.600000000000001</v>
      </c>
      <c r="N1036" s="19" t="s">
        <v>49</v>
      </c>
      <c r="O1036" s="19" t="s">
        <v>49</v>
      </c>
      <c r="P1036" s="16">
        <f>WEEKNUM(Causas[[#This Row],[resolucion_fecha]],16)</f>
        <v>8</v>
      </c>
      <c r="Q1036" s="16" t="str">
        <f>TEXT(Causas[[#This Row],[resolucion_fecha]],"MMMM")</f>
        <v>febrero</v>
      </c>
      <c r="R1036" s="16" t="str">
        <f t="shared" si="16"/>
        <v>T</v>
      </c>
      <c r="S1036" s="19" t="s">
        <v>49</v>
      </c>
      <c r="T1036" s="19" t="s">
        <v>49</v>
      </c>
      <c r="U1036" s="19" t="s">
        <v>49</v>
      </c>
      <c r="V1036" s="19" t="s">
        <v>49</v>
      </c>
      <c r="W1036" s="19" t="s">
        <v>49</v>
      </c>
    </row>
    <row r="1037" spans="1:23" hidden="1" x14ac:dyDescent="0.25">
      <c r="A1037" s="25">
        <v>137577</v>
      </c>
      <c r="B1037" s="25" t="s">
        <v>66</v>
      </c>
      <c r="C1037" s="25" t="s">
        <v>43</v>
      </c>
      <c r="D1037" s="25" t="s">
        <v>154</v>
      </c>
      <c r="E1037" s="24">
        <v>43405</v>
      </c>
      <c r="F1037" s="25" t="s">
        <v>45</v>
      </c>
      <c r="G1037" s="25" t="s">
        <v>46</v>
      </c>
      <c r="H1037" s="24">
        <v>44980</v>
      </c>
      <c r="I1037" s="101">
        <v>0.81740740740740747</v>
      </c>
      <c r="J1037" s="24">
        <v>44980</v>
      </c>
      <c r="K1037" s="101">
        <v>0.83070601851851855</v>
      </c>
      <c r="L1037" s="25">
        <v>1149</v>
      </c>
      <c r="M1037" s="26">
        <f>Causas[[#This Row],[parada_duracion]]/60</f>
        <v>19.149999999999999</v>
      </c>
      <c r="N1037" s="19" t="s">
        <v>49</v>
      </c>
      <c r="O1037" s="19" t="s">
        <v>49</v>
      </c>
      <c r="P1037" s="16">
        <f>WEEKNUM(Causas[[#This Row],[resolucion_fecha]],16)</f>
        <v>8</v>
      </c>
      <c r="Q1037" s="16" t="str">
        <f>TEXT(Causas[[#This Row],[resolucion_fecha]],"MMMM")</f>
        <v>febrero</v>
      </c>
      <c r="R1037" s="16" t="str">
        <f t="shared" si="16"/>
        <v>T</v>
      </c>
      <c r="S1037" s="19" t="s">
        <v>49</v>
      </c>
      <c r="T1037" s="19" t="s">
        <v>49</v>
      </c>
      <c r="U1037" s="19" t="s">
        <v>49</v>
      </c>
      <c r="V1037" s="19" t="s">
        <v>49</v>
      </c>
      <c r="W1037" s="19" t="s">
        <v>49</v>
      </c>
    </row>
    <row r="1038" spans="1:23" hidden="1" x14ac:dyDescent="0.25">
      <c r="A1038" s="25">
        <v>137584</v>
      </c>
      <c r="B1038" s="25" t="s">
        <v>66</v>
      </c>
      <c r="C1038" s="25" t="s">
        <v>43</v>
      </c>
      <c r="D1038" s="25" t="s">
        <v>68</v>
      </c>
      <c r="E1038" s="24">
        <v>43405</v>
      </c>
      <c r="F1038" s="25" t="s">
        <v>45</v>
      </c>
      <c r="G1038" s="25" t="s">
        <v>50</v>
      </c>
      <c r="H1038" s="24">
        <v>44980</v>
      </c>
      <c r="I1038" s="101">
        <v>0.87936342592592587</v>
      </c>
      <c r="J1038" s="24">
        <v>44980</v>
      </c>
      <c r="K1038" s="101">
        <v>0.88818287037037036</v>
      </c>
      <c r="L1038" s="25">
        <v>762</v>
      </c>
      <c r="M1038" s="26">
        <f>Causas[[#This Row],[parada_duracion]]/60</f>
        <v>12.7</v>
      </c>
      <c r="N1038" s="19" t="s">
        <v>49</v>
      </c>
      <c r="O1038" s="19" t="s">
        <v>49</v>
      </c>
      <c r="P1038" s="16">
        <f>WEEKNUM(Causas[[#This Row],[resolucion_fecha]],16)</f>
        <v>8</v>
      </c>
      <c r="Q1038" s="16" t="str">
        <f>TEXT(Causas[[#This Row],[resolucion_fecha]],"MMMM")</f>
        <v>febrero</v>
      </c>
      <c r="R1038" s="16" t="str">
        <f t="shared" si="16"/>
        <v>T</v>
      </c>
      <c r="S1038" s="19" t="s">
        <v>49</v>
      </c>
      <c r="T1038" s="19" t="s">
        <v>49</v>
      </c>
      <c r="U1038" s="19" t="s">
        <v>49</v>
      </c>
      <c r="V1038" s="19" t="s">
        <v>49</v>
      </c>
      <c r="W1038" s="19" t="s">
        <v>49</v>
      </c>
    </row>
    <row r="1039" spans="1:23" hidden="1" x14ac:dyDescent="0.25">
      <c r="A1039" s="96">
        <v>137588</v>
      </c>
      <c r="B1039" s="96" t="s">
        <v>66</v>
      </c>
      <c r="C1039" s="96" t="s">
        <v>43</v>
      </c>
      <c r="D1039" s="96" t="s">
        <v>96</v>
      </c>
      <c r="E1039" s="97">
        <v>43405</v>
      </c>
      <c r="F1039" s="96" t="s">
        <v>45</v>
      </c>
      <c r="G1039" s="96" t="s">
        <v>50</v>
      </c>
      <c r="H1039" s="97">
        <v>44980</v>
      </c>
      <c r="I1039" s="23">
        <v>0.91958333333333331</v>
      </c>
      <c r="J1039" s="97">
        <v>44980</v>
      </c>
      <c r="K1039" s="23">
        <v>0.95356481481481481</v>
      </c>
      <c r="L1039" s="96">
        <v>2936</v>
      </c>
      <c r="M1039" s="98">
        <f>Causas[[#This Row],[parada_duracion]]/60</f>
        <v>48.93333333333333</v>
      </c>
      <c r="N1039" s="19" t="s">
        <v>49</v>
      </c>
      <c r="O1039" s="19" t="s">
        <v>49</v>
      </c>
      <c r="P1039" s="99">
        <f>WEEKNUM(Causas[[#This Row],[resolucion_fecha]],16)</f>
        <v>8</v>
      </c>
      <c r="Q1039" s="99" t="str">
        <f>TEXT(Causas[[#This Row],[resolucion_fecha]],"MMMM")</f>
        <v>febrero</v>
      </c>
      <c r="R1039" s="99" t="str">
        <f t="shared" si="16"/>
        <v>N</v>
      </c>
      <c r="S1039" s="19" t="s">
        <v>49</v>
      </c>
      <c r="T1039" s="19" t="s">
        <v>49</v>
      </c>
      <c r="U1039" s="19" t="s">
        <v>49</v>
      </c>
      <c r="V1039" s="19" t="s">
        <v>49</v>
      </c>
      <c r="W1039" s="19" t="s">
        <v>49</v>
      </c>
    </row>
    <row r="1040" spans="1:23" hidden="1" x14ac:dyDescent="0.25">
      <c r="A1040" s="25">
        <v>137589</v>
      </c>
      <c r="B1040" s="25" t="s">
        <v>54</v>
      </c>
      <c r="C1040" s="25" t="s">
        <v>43</v>
      </c>
      <c r="D1040" s="25" t="s">
        <v>55</v>
      </c>
      <c r="E1040" s="24">
        <v>44120</v>
      </c>
      <c r="F1040" s="25" t="s">
        <v>56</v>
      </c>
      <c r="G1040" s="25" t="s">
        <v>50</v>
      </c>
      <c r="H1040" s="24">
        <v>44981</v>
      </c>
      <c r="I1040" s="101">
        <v>0.10262731481481481</v>
      </c>
      <c r="J1040" s="24">
        <v>44981</v>
      </c>
      <c r="K1040" s="101">
        <v>0.13546296296296298</v>
      </c>
      <c r="L1040" s="25">
        <v>2837</v>
      </c>
      <c r="M1040" s="26">
        <f>Causas[[#This Row],[parada_duracion]]/60</f>
        <v>47.283333333333331</v>
      </c>
      <c r="N1040" s="19" t="s">
        <v>521</v>
      </c>
      <c r="O1040" s="16" t="s">
        <v>52</v>
      </c>
      <c r="P1040" s="16">
        <f>WEEKNUM(Causas[[#This Row],[resolucion_fecha]],16)</f>
        <v>8</v>
      </c>
      <c r="Q1040" s="16" t="str">
        <f>TEXT(Causas[[#This Row],[resolucion_fecha]],"MMMM")</f>
        <v>febrero</v>
      </c>
      <c r="R1040" s="16" t="str">
        <f t="shared" si="16"/>
        <v>N</v>
      </c>
      <c r="S1040" s="16"/>
      <c r="T1040" s="16" t="s">
        <v>53</v>
      </c>
      <c r="U1040" s="100"/>
      <c r="V1040" s="16"/>
      <c r="W1040" s="16"/>
    </row>
    <row r="1041" spans="1:23" hidden="1" x14ac:dyDescent="0.25">
      <c r="A1041" s="25">
        <v>137594</v>
      </c>
      <c r="B1041" s="25" t="s">
        <v>95</v>
      </c>
      <c r="C1041" s="25" t="s">
        <v>43</v>
      </c>
      <c r="D1041" s="25" t="s">
        <v>59</v>
      </c>
      <c r="E1041" s="24">
        <v>44231</v>
      </c>
      <c r="F1041" s="25" t="s">
        <v>60</v>
      </c>
      <c r="G1041" s="25" t="s">
        <v>50</v>
      </c>
      <c r="H1041" s="24">
        <v>44981</v>
      </c>
      <c r="I1041" s="101">
        <v>0.26578703703703704</v>
      </c>
      <c r="J1041" s="24">
        <v>44981</v>
      </c>
      <c r="K1041" s="101">
        <v>0.29746527777777776</v>
      </c>
      <c r="L1041" s="25">
        <v>2737</v>
      </c>
      <c r="M1041" s="26">
        <f>Causas[[#This Row],[parada_duracion]]/60</f>
        <v>45.616666666666667</v>
      </c>
      <c r="N1041" s="19" t="s">
        <v>522</v>
      </c>
      <c r="O1041" s="16" t="s">
        <v>52</v>
      </c>
      <c r="P1041" s="16">
        <f>WEEKNUM(Causas[[#This Row],[resolucion_fecha]],16)</f>
        <v>8</v>
      </c>
      <c r="Q1041" s="16" t="str">
        <f>TEXT(Causas[[#This Row],[resolucion_fecha]],"MMMM")</f>
        <v>febrero</v>
      </c>
      <c r="R1041" s="16" t="str">
        <f t="shared" si="16"/>
        <v>M</v>
      </c>
      <c r="S1041" s="16"/>
      <c r="T1041" s="16" t="s">
        <v>53</v>
      </c>
      <c r="U1041" s="16"/>
      <c r="V1041" s="16"/>
      <c r="W1041" s="16"/>
    </row>
    <row r="1042" spans="1:23" hidden="1" x14ac:dyDescent="0.25">
      <c r="A1042" s="25">
        <v>137596</v>
      </c>
      <c r="B1042" s="25" t="s">
        <v>129</v>
      </c>
      <c r="C1042" s="25" t="s">
        <v>43</v>
      </c>
      <c r="D1042" s="25" t="s">
        <v>55</v>
      </c>
      <c r="E1042" s="24">
        <v>43405</v>
      </c>
      <c r="F1042" s="25" t="s">
        <v>45</v>
      </c>
      <c r="G1042" s="25" t="s">
        <v>46</v>
      </c>
      <c r="H1042" s="24">
        <v>44981</v>
      </c>
      <c r="I1042" s="101">
        <v>0.27483796296296298</v>
      </c>
      <c r="J1042" s="24">
        <v>44981</v>
      </c>
      <c r="K1042" s="101">
        <v>0.28798611111111111</v>
      </c>
      <c r="L1042" s="25">
        <v>1136</v>
      </c>
      <c r="M1042" s="26">
        <f>Causas[[#This Row],[parada_duracion]]/60</f>
        <v>18.933333333333334</v>
      </c>
      <c r="N1042" s="19" t="s">
        <v>49</v>
      </c>
      <c r="O1042" s="19" t="s">
        <v>49</v>
      </c>
      <c r="P1042" s="16">
        <f>WEEKNUM(Causas[[#This Row],[resolucion_fecha]],16)</f>
        <v>8</v>
      </c>
      <c r="Q1042" s="16" t="str">
        <f>TEXT(Causas[[#This Row],[resolucion_fecha]],"MMMM")</f>
        <v>febrero</v>
      </c>
      <c r="R1042" s="16" t="str">
        <f t="shared" si="16"/>
        <v>M</v>
      </c>
      <c r="S1042" s="19" t="s">
        <v>49</v>
      </c>
      <c r="T1042" s="19" t="s">
        <v>49</v>
      </c>
      <c r="U1042" s="19" t="s">
        <v>49</v>
      </c>
      <c r="V1042" s="19" t="s">
        <v>49</v>
      </c>
      <c r="W1042" s="19" t="s">
        <v>49</v>
      </c>
    </row>
    <row r="1043" spans="1:23" hidden="1" x14ac:dyDescent="0.25">
      <c r="A1043" s="96">
        <v>137599</v>
      </c>
      <c r="B1043" s="96" t="s">
        <v>197</v>
      </c>
      <c r="C1043" s="96" t="s">
        <v>43</v>
      </c>
      <c r="D1043" s="96" t="s">
        <v>90</v>
      </c>
      <c r="E1043" s="97">
        <v>43405</v>
      </c>
      <c r="F1043" s="96" t="s">
        <v>45</v>
      </c>
      <c r="G1043" s="96" t="s">
        <v>46</v>
      </c>
      <c r="H1043" s="97">
        <v>44981</v>
      </c>
      <c r="I1043" s="23">
        <v>0.28821759259259255</v>
      </c>
      <c r="J1043" s="97">
        <v>44981</v>
      </c>
      <c r="K1043" s="23">
        <v>0.29006944444444444</v>
      </c>
      <c r="L1043" s="96">
        <v>160</v>
      </c>
      <c r="M1043" s="98">
        <f>Causas[[#This Row],[parada_duracion]]/60</f>
        <v>2.6666666666666665</v>
      </c>
      <c r="N1043" s="18" t="s">
        <v>47</v>
      </c>
      <c r="O1043" s="18" t="s">
        <v>47</v>
      </c>
      <c r="P1043" s="99">
        <f>WEEKNUM(Causas[[#This Row],[resolucion_fecha]],16)</f>
        <v>8</v>
      </c>
      <c r="Q1043" s="99" t="str">
        <f>TEXT(Causas[[#This Row],[resolucion_fecha]],"MMMM")</f>
        <v>febrero</v>
      </c>
      <c r="R1043" s="99" t="str">
        <f t="shared" si="16"/>
        <v>M</v>
      </c>
      <c r="S1043" s="99"/>
      <c r="T1043" s="18" t="s">
        <v>47</v>
      </c>
      <c r="U1043" s="16"/>
      <c r="V1043" s="99"/>
      <c r="W1043" s="99"/>
    </row>
    <row r="1044" spans="1:23" hidden="1" x14ac:dyDescent="0.25">
      <c r="A1044" s="96">
        <v>137600</v>
      </c>
      <c r="B1044" s="96" t="s">
        <v>42</v>
      </c>
      <c r="C1044" s="96" t="s">
        <v>43</v>
      </c>
      <c r="D1044" s="96" t="s">
        <v>164</v>
      </c>
      <c r="E1044" s="97">
        <v>43405</v>
      </c>
      <c r="F1044" s="96" t="s">
        <v>45</v>
      </c>
      <c r="G1044" s="96" t="s">
        <v>46</v>
      </c>
      <c r="H1044" s="97">
        <v>44981</v>
      </c>
      <c r="I1044" s="23">
        <v>0.2912615740740741</v>
      </c>
      <c r="J1044" s="97">
        <v>44981</v>
      </c>
      <c r="K1044" s="23">
        <v>0.2945949074074074</v>
      </c>
      <c r="L1044" s="96">
        <v>288</v>
      </c>
      <c r="M1044" s="98">
        <f>Causas[[#This Row],[parada_duracion]]/60</f>
        <v>4.8</v>
      </c>
      <c r="N1044" s="18" t="s">
        <v>47</v>
      </c>
      <c r="O1044" s="18" t="s">
        <v>47</v>
      </c>
      <c r="P1044" s="99">
        <f>WEEKNUM(Causas[[#This Row],[resolucion_fecha]],16)</f>
        <v>8</v>
      </c>
      <c r="Q1044" s="99" t="str">
        <f>TEXT(Causas[[#This Row],[resolucion_fecha]],"MMMM")</f>
        <v>febrero</v>
      </c>
      <c r="R1044" s="99" t="str">
        <f t="shared" si="16"/>
        <v>M</v>
      </c>
      <c r="S1044" s="99"/>
      <c r="T1044" s="18" t="s">
        <v>47</v>
      </c>
      <c r="U1044" s="100"/>
      <c r="V1044" s="99"/>
      <c r="W1044" s="99"/>
    </row>
    <row r="1045" spans="1:23" hidden="1" x14ac:dyDescent="0.25">
      <c r="A1045" s="25">
        <v>137601</v>
      </c>
      <c r="B1045" s="25" t="s">
        <v>54</v>
      </c>
      <c r="C1045" s="25" t="s">
        <v>43</v>
      </c>
      <c r="D1045" s="25" t="s">
        <v>55</v>
      </c>
      <c r="E1045" s="24">
        <v>44120</v>
      </c>
      <c r="F1045" s="25" t="s">
        <v>56</v>
      </c>
      <c r="G1045" s="25" t="s">
        <v>50</v>
      </c>
      <c r="H1045" s="24">
        <v>44981</v>
      </c>
      <c r="I1045" s="101">
        <v>0.29370370370370369</v>
      </c>
      <c r="J1045" s="24">
        <v>44981</v>
      </c>
      <c r="K1045" s="101">
        <v>0.31287037037037035</v>
      </c>
      <c r="L1045" s="25">
        <v>1656</v>
      </c>
      <c r="M1045" s="26">
        <f>Causas[[#This Row],[parada_duracion]]/60</f>
        <v>27.6</v>
      </c>
      <c r="N1045" s="19" t="s">
        <v>49</v>
      </c>
      <c r="O1045" s="19" t="s">
        <v>49</v>
      </c>
      <c r="P1045" s="16">
        <f>WEEKNUM(Causas[[#This Row],[resolucion_fecha]],16)</f>
        <v>8</v>
      </c>
      <c r="Q1045" s="16" t="str">
        <f>TEXT(Causas[[#This Row],[resolucion_fecha]],"MMMM")</f>
        <v>febrero</v>
      </c>
      <c r="R1045" s="16" t="str">
        <f t="shared" si="16"/>
        <v>M</v>
      </c>
      <c r="S1045" s="19" t="s">
        <v>49</v>
      </c>
      <c r="T1045" s="19" t="s">
        <v>49</v>
      </c>
      <c r="U1045" s="19" t="s">
        <v>49</v>
      </c>
      <c r="V1045" s="19" t="s">
        <v>49</v>
      </c>
      <c r="W1045" s="19" t="s">
        <v>49</v>
      </c>
    </row>
    <row r="1046" spans="1:23" hidden="1" x14ac:dyDescent="0.25">
      <c r="A1046" s="25">
        <v>137608</v>
      </c>
      <c r="B1046" s="25" t="s">
        <v>95</v>
      </c>
      <c r="C1046" s="25" t="s">
        <v>43</v>
      </c>
      <c r="D1046" s="25" t="s">
        <v>59</v>
      </c>
      <c r="E1046" s="24">
        <v>44231</v>
      </c>
      <c r="F1046" s="25" t="s">
        <v>60</v>
      </c>
      <c r="G1046" s="25" t="s">
        <v>46</v>
      </c>
      <c r="H1046" s="24">
        <v>44981</v>
      </c>
      <c r="I1046" s="101">
        <v>0.34476851851851853</v>
      </c>
      <c r="J1046" s="24">
        <v>44981</v>
      </c>
      <c r="K1046" s="101">
        <v>0.36552083333333335</v>
      </c>
      <c r="L1046" s="25">
        <v>1793</v>
      </c>
      <c r="M1046" s="26">
        <f>Causas[[#This Row],[parada_duracion]]/60</f>
        <v>29.883333333333333</v>
      </c>
      <c r="N1046" s="19" t="s">
        <v>523</v>
      </c>
      <c r="O1046" s="16" t="s">
        <v>72</v>
      </c>
      <c r="P1046" s="16">
        <f>WEEKNUM(Causas[[#This Row],[resolucion_fecha]],16)</f>
        <v>8</v>
      </c>
      <c r="Q1046" s="16" t="str">
        <f>TEXT(Causas[[#This Row],[resolucion_fecha]],"MMMM")</f>
        <v>febrero</v>
      </c>
      <c r="R1046" s="16" t="str">
        <f t="shared" si="16"/>
        <v>M</v>
      </c>
      <c r="S1046" s="16"/>
      <c r="T1046" s="16" t="s">
        <v>73</v>
      </c>
      <c r="U1046" s="16"/>
      <c r="V1046" s="16"/>
      <c r="W1046" s="16"/>
    </row>
    <row r="1047" spans="1:23" hidden="1" x14ac:dyDescent="0.25">
      <c r="A1047" s="96">
        <v>137614</v>
      </c>
      <c r="B1047" s="96" t="s">
        <v>42</v>
      </c>
      <c r="C1047" s="96" t="s">
        <v>43</v>
      </c>
      <c r="D1047" s="96" t="s">
        <v>59</v>
      </c>
      <c r="E1047" s="97">
        <v>44231</v>
      </c>
      <c r="F1047" s="96" t="s">
        <v>60</v>
      </c>
      <c r="G1047" s="96" t="s">
        <v>46</v>
      </c>
      <c r="H1047" s="97">
        <v>44981</v>
      </c>
      <c r="I1047" s="23">
        <v>0.38011574074074073</v>
      </c>
      <c r="J1047" s="97">
        <v>44981</v>
      </c>
      <c r="K1047" s="23">
        <v>0.44111111111111106</v>
      </c>
      <c r="L1047" s="96">
        <v>5270</v>
      </c>
      <c r="M1047" s="98">
        <f>Causas[[#This Row],[parada_duracion]]/60</f>
        <v>87.833333333333329</v>
      </c>
      <c r="N1047" s="18" t="s">
        <v>165</v>
      </c>
      <c r="O1047" s="16" t="s">
        <v>52</v>
      </c>
      <c r="P1047" s="99">
        <f>WEEKNUM(Causas[[#This Row],[resolucion_fecha]],16)</f>
        <v>8</v>
      </c>
      <c r="Q1047" s="99" t="str">
        <f>TEXT(Causas[[#This Row],[resolucion_fecha]],"MMMM")</f>
        <v>febrero</v>
      </c>
      <c r="R1047" s="99" t="str">
        <f t="shared" si="16"/>
        <v>M</v>
      </c>
      <c r="S1047" s="99"/>
      <c r="T1047" s="16" t="s">
        <v>53</v>
      </c>
      <c r="U1047" s="16"/>
      <c r="V1047" s="99"/>
      <c r="W1047" s="99"/>
    </row>
    <row r="1048" spans="1:23" hidden="1" x14ac:dyDescent="0.25">
      <c r="A1048" s="25">
        <v>137615</v>
      </c>
      <c r="B1048" s="25" t="s">
        <v>129</v>
      </c>
      <c r="C1048" s="25" t="s">
        <v>43</v>
      </c>
      <c r="D1048" s="25" t="s">
        <v>96</v>
      </c>
      <c r="E1048" s="24">
        <v>43405</v>
      </c>
      <c r="F1048" s="25" t="s">
        <v>45</v>
      </c>
      <c r="G1048" s="25" t="s">
        <v>50</v>
      </c>
      <c r="H1048" s="24">
        <v>44981</v>
      </c>
      <c r="I1048" s="101">
        <v>0.3987384259259259</v>
      </c>
      <c r="J1048" s="24">
        <v>44981</v>
      </c>
      <c r="K1048" s="101">
        <v>0.45128472222222221</v>
      </c>
      <c r="L1048" s="25">
        <v>4540</v>
      </c>
      <c r="M1048" s="26">
        <f>Causas[[#This Row],[parada_duracion]]/60</f>
        <v>75.666666666666671</v>
      </c>
      <c r="N1048" s="19" t="s">
        <v>524</v>
      </c>
      <c r="O1048" s="16" t="s">
        <v>52</v>
      </c>
      <c r="P1048" s="16">
        <f>WEEKNUM(Causas[[#This Row],[resolucion_fecha]],16)</f>
        <v>8</v>
      </c>
      <c r="Q1048" s="16" t="str">
        <f>TEXT(Causas[[#This Row],[resolucion_fecha]],"MMMM")</f>
        <v>febrero</v>
      </c>
      <c r="R1048" s="16" t="str">
        <f t="shared" si="16"/>
        <v>M</v>
      </c>
      <c r="S1048" s="16"/>
      <c r="T1048" s="16" t="s">
        <v>53</v>
      </c>
      <c r="U1048" s="100"/>
      <c r="V1048" s="16"/>
      <c r="W1048" s="16"/>
    </row>
    <row r="1049" spans="1:23" hidden="1" x14ac:dyDescent="0.25">
      <c r="A1049" s="96">
        <v>137618</v>
      </c>
      <c r="B1049" s="96" t="s">
        <v>111</v>
      </c>
      <c r="C1049" s="96" t="s">
        <v>43</v>
      </c>
      <c r="D1049" s="96" t="s">
        <v>90</v>
      </c>
      <c r="E1049" s="97">
        <v>43405</v>
      </c>
      <c r="F1049" s="96" t="s">
        <v>45</v>
      </c>
      <c r="G1049" s="96" t="s">
        <v>50</v>
      </c>
      <c r="H1049" s="97">
        <v>44981</v>
      </c>
      <c r="I1049" s="23">
        <v>0.40744212962962961</v>
      </c>
      <c r="J1049" s="97">
        <v>44981</v>
      </c>
      <c r="K1049" s="23">
        <v>0.45141203703703708</v>
      </c>
      <c r="L1049" s="96">
        <v>3799</v>
      </c>
      <c r="M1049" s="98">
        <f>Causas[[#This Row],[parada_duracion]]/60</f>
        <v>63.31666666666667</v>
      </c>
      <c r="N1049" s="18" t="s">
        <v>525</v>
      </c>
      <c r="O1049" s="16" t="s">
        <v>52</v>
      </c>
      <c r="P1049" s="99">
        <f>WEEKNUM(Causas[[#This Row],[resolucion_fecha]],16)</f>
        <v>8</v>
      </c>
      <c r="Q1049" s="99" t="str">
        <f>TEXT(Causas[[#This Row],[resolucion_fecha]],"MMMM")</f>
        <v>febrero</v>
      </c>
      <c r="R1049" s="99" t="str">
        <f t="shared" si="16"/>
        <v>M</v>
      </c>
      <c r="S1049" s="99"/>
      <c r="T1049" s="16" t="s">
        <v>53</v>
      </c>
      <c r="U1049" s="16"/>
      <c r="V1049" s="99"/>
      <c r="W1049" s="99"/>
    </row>
    <row r="1050" spans="1:23" hidden="1" x14ac:dyDescent="0.25">
      <c r="A1050" s="25">
        <v>137619</v>
      </c>
      <c r="B1050" s="25" t="s">
        <v>42</v>
      </c>
      <c r="C1050" s="25" t="s">
        <v>43</v>
      </c>
      <c r="D1050" s="25" t="s">
        <v>55</v>
      </c>
      <c r="E1050" s="24">
        <v>43405</v>
      </c>
      <c r="F1050" s="25" t="s">
        <v>45</v>
      </c>
      <c r="G1050" s="25" t="s">
        <v>50</v>
      </c>
      <c r="H1050" s="24">
        <v>44981</v>
      </c>
      <c r="I1050" s="101">
        <v>0.42091435185185189</v>
      </c>
      <c r="J1050" s="24">
        <v>44981</v>
      </c>
      <c r="K1050" s="101">
        <v>0.42465277777777777</v>
      </c>
      <c r="L1050" s="25">
        <v>323</v>
      </c>
      <c r="M1050" s="26">
        <f>Causas[[#This Row],[parada_duracion]]/60</f>
        <v>5.3833333333333337</v>
      </c>
      <c r="N1050" s="18" t="s">
        <v>47</v>
      </c>
      <c r="O1050" s="18" t="s">
        <v>47</v>
      </c>
      <c r="P1050" s="16">
        <f>WEEKNUM(Causas[[#This Row],[resolucion_fecha]],16)</f>
        <v>8</v>
      </c>
      <c r="Q1050" s="16" t="str">
        <f>TEXT(Causas[[#This Row],[resolucion_fecha]],"MMMM")</f>
        <v>febrero</v>
      </c>
      <c r="R1050" s="16" t="str">
        <f t="shared" si="16"/>
        <v>M</v>
      </c>
      <c r="S1050" s="16"/>
      <c r="T1050" s="18" t="s">
        <v>47</v>
      </c>
      <c r="U1050" s="100"/>
      <c r="V1050" s="16"/>
      <c r="W1050" s="16"/>
    </row>
    <row r="1051" spans="1:23" hidden="1" x14ac:dyDescent="0.25">
      <c r="A1051" s="25">
        <v>137622</v>
      </c>
      <c r="B1051" s="25" t="s">
        <v>95</v>
      </c>
      <c r="C1051" s="25" t="s">
        <v>43</v>
      </c>
      <c r="D1051" s="25" t="s">
        <v>59</v>
      </c>
      <c r="E1051" s="24">
        <v>44231</v>
      </c>
      <c r="F1051" s="25" t="s">
        <v>60</v>
      </c>
      <c r="G1051" s="25" t="s">
        <v>46</v>
      </c>
      <c r="H1051" s="24">
        <v>44981</v>
      </c>
      <c r="I1051" s="101">
        <v>0.44118055555555552</v>
      </c>
      <c r="J1051" s="24">
        <v>44981</v>
      </c>
      <c r="K1051" s="101">
        <v>0.45878472222222227</v>
      </c>
      <c r="L1051" s="25">
        <v>1521</v>
      </c>
      <c r="M1051" s="26">
        <f>Causas[[#This Row],[parada_duracion]]/60</f>
        <v>25.35</v>
      </c>
      <c r="N1051" s="19" t="s">
        <v>523</v>
      </c>
      <c r="O1051" s="16" t="s">
        <v>72</v>
      </c>
      <c r="P1051" s="16">
        <f>WEEKNUM(Causas[[#This Row],[resolucion_fecha]],16)</f>
        <v>8</v>
      </c>
      <c r="Q1051" s="16" t="str">
        <f>TEXT(Causas[[#This Row],[resolucion_fecha]],"MMMM")</f>
        <v>febrero</v>
      </c>
      <c r="R1051" s="16" t="str">
        <f t="shared" si="16"/>
        <v>M</v>
      </c>
      <c r="S1051" s="16"/>
      <c r="T1051" s="16" t="s">
        <v>73</v>
      </c>
      <c r="U1051" s="16"/>
      <c r="V1051" s="16"/>
      <c r="W1051" s="16"/>
    </row>
    <row r="1052" spans="1:23" hidden="1" x14ac:dyDescent="0.25">
      <c r="A1052" s="25">
        <v>137624</v>
      </c>
      <c r="B1052" s="25" t="s">
        <v>95</v>
      </c>
      <c r="C1052" s="25" t="s">
        <v>43</v>
      </c>
      <c r="D1052" s="25" t="s">
        <v>59</v>
      </c>
      <c r="E1052" s="24">
        <v>44231</v>
      </c>
      <c r="F1052" s="25" t="s">
        <v>60</v>
      </c>
      <c r="G1052" s="25" t="s">
        <v>46</v>
      </c>
      <c r="H1052" s="24">
        <v>44981</v>
      </c>
      <c r="I1052" s="101">
        <v>0.46299768518518519</v>
      </c>
      <c r="J1052" s="24">
        <v>44981</v>
      </c>
      <c r="K1052" s="101">
        <v>0.48505787037037035</v>
      </c>
      <c r="L1052" s="25">
        <v>1906</v>
      </c>
      <c r="M1052" s="26">
        <f>Causas[[#This Row],[parada_duracion]]/60</f>
        <v>31.766666666666666</v>
      </c>
      <c r="N1052" s="19" t="s">
        <v>49</v>
      </c>
      <c r="O1052" s="19" t="s">
        <v>49</v>
      </c>
      <c r="P1052" s="16">
        <f>WEEKNUM(Causas[[#This Row],[resolucion_fecha]],16)</f>
        <v>8</v>
      </c>
      <c r="Q1052" s="16" t="str">
        <f>TEXT(Causas[[#This Row],[resolucion_fecha]],"MMMM")</f>
        <v>febrero</v>
      </c>
      <c r="R1052" s="16" t="str">
        <f t="shared" si="16"/>
        <v>M</v>
      </c>
      <c r="S1052" s="19" t="s">
        <v>49</v>
      </c>
      <c r="T1052" s="19" t="s">
        <v>49</v>
      </c>
      <c r="U1052" s="19" t="s">
        <v>49</v>
      </c>
      <c r="V1052" s="19" t="s">
        <v>49</v>
      </c>
      <c r="W1052" s="19" t="s">
        <v>49</v>
      </c>
    </row>
    <row r="1053" spans="1:23" hidden="1" x14ac:dyDescent="0.25">
      <c r="A1053" s="25">
        <v>137627</v>
      </c>
      <c r="B1053" s="25" t="s">
        <v>95</v>
      </c>
      <c r="C1053" s="25" t="s">
        <v>43</v>
      </c>
      <c r="D1053" s="25" t="s">
        <v>59</v>
      </c>
      <c r="E1053" s="24">
        <v>44231</v>
      </c>
      <c r="F1053" s="25" t="s">
        <v>60</v>
      </c>
      <c r="G1053" s="25" t="s">
        <v>50</v>
      </c>
      <c r="H1053" s="24">
        <v>44981</v>
      </c>
      <c r="I1053" s="101">
        <v>0.48516203703703703</v>
      </c>
      <c r="J1053" s="24">
        <v>44981</v>
      </c>
      <c r="K1053" s="101">
        <v>0.50053240740740745</v>
      </c>
      <c r="L1053" s="25">
        <v>1328</v>
      </c>
      <c r="M1053" s="26">
        <f>Causas[[#This Row],[parada_duracion]]/60</f>
        <v>22.133333333333333</v>
      </c>
      <c r="N1053" s="19" t="s">
        <v>49</v>
      </c>
      <c r="O1053" s="19" t="s">
        <v>49</v>
      </c>
      <c r="P1053" s="16">
        <f>WEEKNUM(Causas[[#This Row],[resolucion_fecha]],16)</f>
        <v>8</v>
      </c>
      <c r="Q1053" s="16" t="str">
        <f>TEXT(Causas[[#This Row],[resolucion_fecha]],"MMMM")</f>
        <v>febrero</v>
      </c>
      <c r="R1053" s="16" t="str">
        <f t="shared" si="16"/>
        <v>M</v>
      </c>
      <c r="S1053" s="19" t="s">
        <v>49</v>
      </c>
      <c r="T1053" s="19" t="s">
        <v>49</v>
      </c>
      <c r="U1053" s="19" t="s">
        <v>49</v>
      </c>
      <c r="V1053" s="19" t="s">
        <v>49</v>
      </c>
      <c r="W1053" s="19" t="s">
        <v>49</v>
      </c>
    </row>
    <row r="1054" spans="1:23" hidden="1" x14ac:dyDescent="0.25">
      <c r="A1054" s="25">
        <v>137629</v>
      </c>
      <c r="B1054" s="25" t="s">
        <v>42</v>
      </c>
      <c r="C1054" s="25" t="s">
        <v>43</v>
      </c>
      <c r="D1054" s="25" t="s">
        <v>55</v>
      </c>
      <c r="E1054" s="24">
        <v>43405</v>
      </c>
      <c r="F1054" s="25" t="s">
        <v>45</v>
      </c>
      <c r="G1054" s="25" t="s">
        <v>46</v>
      </c>
      <c r="H1054" s="24">
        <v>44981</v>
      </c>
      <c r="I1054" s="101">
        <v>0.53552083333333333</v>
      </c>
      <c r="J1054" s="24">
        <v>44981</v>
      </c>
      <c r="K1054" s="101">
        <v>0.53767361111111112</v>
      </c>
      <c r="L1054" s="25">
        <v>186</v>
      </c>
      <c r="M1054" s="26">
        <f>Causas[[#This Row],[parada_duracion]]/60</f>
        <v>3.1</v>
      </c>
      <c r="N1054" s="18" t="s">
        <v>47</v>
      </c>
      <c r="O1054" s="18" t="s">
        <v>47</v>
      </c>
      <c r="P1054" s="16">
        <f>WEEKNUM(Causas[[#This Row],[resolucion_fecha]],16)</f>
        <v>8</v>
      </c>
      <c r="Q1054" s="16" t="str">
        <f>TEXT(Causas[[#This Row],[resolucion_fecha]],"MMMM")</f>
        <v>febrero</v>
      </c>
      <c r="R1054" s="16" t="str">
        <f t="shared" si="16"/>
        <v>M</v>
      </c>
      <c r="S1054" s="16"/>
      <c r="T1054" s="18" t="s">
        <v>47</v>
      </c>
      <c r="U1054" s="16"/>
      <c r="V1054" s="16"/>
      <c r="W1054" s="16"/>
    </row>
    <row r="1055" spans="1:23" x14ac:dyDescent="0.25">
      <c r="A1055" s="25">
        <v>137636</v>
      </c>
      <c r="B1055" s="25" t="s">
        <v>42</v>
      </c>
      <c r="C1055" s="25" t="s">
        <v>43</v>
      </c>
      <c r="D1055" s="25" t="s">
        <v>67</v>
      </c>
      <c r="E1055" s="24">
        <v>43405</v>
      </c>
      <c r="F1055" s="25" t="s">
        <v>45</v>
      </c>
      <c r="G1055" s="25" t="s">
        <v>50</v>
      </c>
      <c r="H1055" s="24">
        <v>44981</v>
      </c>
      <c r="I1055" s="101">
        <v>0.59527777777777779</v>
      </c>
      <c r="J1055" s="24">
        <v>44981</v>
      </c>
      <c r="K1055" s="101">
        <v>0.59818287037037032</v>
      </c>
      <c r="L1055" s="25">
        <v>251</v>
      </c>
      <c r="M1055" s="26">
        <f>Causas[[#This Row],[parada_duracion]]/60</f>
        <v>4.1833333333333336</v>
      </c>
      <c r="N1055" s="18" t="s">
        <v>47</v>
      </c>
      <c r="O1055" s="18" t="s">
        <v>47</v>
      </c>
      <c r="P1055" s="16">
        <f>WEEKNUM(Causas[[#This Row],[resolucion_fecha]],16)</f>
        <v>8</v>
      </c>
      <c r="Q1055" s="16" t="str">
        <f>TEXT(Causas[[#This Row],[resolucion_fecha]],"MMMM")</f>
        <v>febrero</v>
      </c>
      <c r="R1055" s="16" t="str">
        <f t="shared" si="16"/>
        <v>T</v>
      </c>
      <c r="S1055" s="16"/>
      <c r="T1055" s="18" t="s">
        <v>47</v>
      </c>
      <c r="U1055" s="16"/>
      <c r="V1055" s="16"/>
      <c r="W1055" s="16"/>
    </row>
    <row r="1056" spans="1:23" hidden="1" x14ac:dyDescent="0.25">
      <c r="A1056" s="25">
        <v>137638</v>
      </c>
      <c r="B1056" s="25" t="s">
        <v>66</v>
      </c>
      <c r="C1056" s="25" t="s">
        <v>43</v>
      </c>
      <c r="D1056" s="25" t="s">
        <v>154</v>
      </c>
      <c r="E1056" s="24">
        <v>43405</v>
      </c>
      <c r="F1056" s="25" t="s">
        <v>45</v>
      </c>
      <c r="G1056" s="25" t="s">
        <v>46</v>
      </c>
      <c r="H1056" s="24">
        <v>44981</v>
      </c>
      <c r="I1056" s="101">
        <v>0.61957175925925922</v>
      </c>
      <c r="J1056" s="24">
        <v>44981</v>
      </c>
      <c r="K1056" s="101">
        <v>0.63686342592592593</v>
      </c>
      <c r="L1056" s="25">
        <v>1494</v>
      </c>
      <c r="M1056" s="26">
        <f>Causas[[#This Row],[parada_duracion]]/60</f>
        <v>24.9</v>
      </c>
      <c r="N1056" s="19" t="s">
        <v>49</v>
      </c>
      <c r="O1056" s="19" t="s">
        <v>49</v>
      </c>
      <c r="P1056" s="16">
        <f>WEEKNUM(Causas[[#This Row],[resolucion_fecha]],16)</f>
        <v>8</v>
      </c>
      <c r="Q1056" s="16" t="str">
        <f>TEXT(Causas[[#This Row],[resolucion_fecha]],"MMMM")</f>
        <v>febrero</v>
      </c>
      <c r="R1056" s="16" t="str">
        <f t="shared" si="16"/>
        <v>T</v>
      </c>
      <c r="S1056" s="19" t="s">
        <v>49</v>
      </c>
      <c r="T1056" s="19" t="s">
        <v>49</v>
      </c>
      <c r="U1056" s="19" t="s">
        <v>49</v>
      </c>
      <c r="V1056" s="19" t="s">
        <v>49</v>
      </c>
      <c r="W1056" s="19" t="s">
        <v>49</v>
      </c>
    </row>
    <row r="1057" spans="1:23" hidden="1" x14ac:dyDescent="0.25">
      <c r="A1057" s="25">
        <v>137640</v>
      </c>
      <c r="B1057" s="25" t="s">
        <v>95</v>
      </c>
      <c r="C1057" s="25" t="s">
        <v>43</v>
      </c>
      <c r="D1057" s="25" t="s">
        <v>59</v>
      </c>
      <c r="E1057" s="24">
        <v>44231</v>
      </c>
      <c r="F1057" s="25" t="s">
        <v>60</v>
      </c>
      <c r="G1057" s="25" t="s">
        <v>46</v>
      </c>
      <c r="H1057" s="24">
        <v>44981</v>
      </c>
      <c r="I1057" s="101">
        <v>0.62028935185185186</v>
      </c>
      <c r="J1057" s="24">
        <v>44981</v>
      </c>
      <c r="K1057" s="101">
        <v>0.64049768518518524</v>
      </c>
      <c r="L1057" s="25">
        <v>1746</v>
      </c>
      <c r="M1057" s="26">
        <f>Causas[[#This Row],[parada_duracion]]/60</f>
        <v>29.1</v>
      </c>
      <c r="N1057" s="19" t="s">
        <v>49</v>
      </c>
      <c r="O1057" s="19" t="s">
        <v>49</v>
      </c>
      <c r="P1057" s="16">
        <f>WEEKNUM(Causas[[#This Row],[resolucion_fecha]],16)</f>
        <v>8</v>
      </c>
      <c r="Q1057" s="16" t="str">
        <f>TEXT(Causas[[#This Row],[resolucion_fecha]],"MMMM")</f>
        <v>febrero</v>
      </c>
      <c r="R1057" s="16" t="str">
        <f t="shared" si="16"/>
        <v>T</v>
      </c>
      <c r="S1057" s="19" t="s">
        <v>49</v>
      </c>
      <c r="T1057" s="19" t="s">
        <v>49</v>
      </c>
      <c r="U1057" s="19" t="s">
        <v>49</v>
      </c>
      <c r="V1057" s="19" t="s">
        <v>49</v>
      </c>
      <c r="W1057" s="19" t="s">
        <v>49</v>
      </c>
    </row>
    <row r="1058" spans="1:23" hidden="1" x14ac:dyDescent="0.25">
      <c r="A1058" s="25">
        <v>137642</v>
      </c>
      <c r="B1058" s="25" t="s">
        <v>95</v>
      </c>
      <c r="C1058" s="25" t="s">
        <v>43</v>
      </c>
      <c r="D1058" s="25" t="s">
        <v>80</v>
      </c>
      <c r="E1058" s="24">
        <v>43405</v>
      </c>
      <c r="F1058" s="25" t="s">
        <v>45</v>
      </c>
      <c r="G1058" s="25" t="s">
        <v>46</v>
      </c>
      <c r="H1058" s="24">
        <v>44981</v>
      </c>
      <c r="I1058" s="101">
        <v>0.65038194444444442</v>
      </c>
      <c r="J1058" s="24">
        <v>44981</v>
      </c>
      <c r="K1058" s="101">
        <v>0.70922453703703703</v>
      </c>
      <c r="L1058" s="25">
        <v>5084</v>
      </c>
      <c r="M1058" s="26">
        <f>Causas[[#This Row],[parada_duracion]]/60</f>
        <v>84.733333333333334</v>
      </c>
      <c r="N1058" s="19" t="s">
        <v>526</v>
      </c>
      <c r="O1058" s="16" t="s">
        <v>52</v>
      </c>
      <c r="P1058" s="16">
        <f>WEEKNUM(Causas[[#This Row],[resolucion_fecha]],16)</f>
        <v>8</v>
      </c>
      <c r="Q1058" s="16" t="str">
        <f>TEXT(Causas[[#This Row],[resolucion_fecha]],"MMMM")</f>
        <v>febrero</v>
      </c>
      <c r="R1058" s="16" t="str">
        <f t="shared" si="16"/>
        <v>T</v>
      </c>
      <c r="S1058" s="16"/>
      <c r="T1058" s="16" t="s">
        <v>53</v>
      </c>
      <c r="U1058" s="16"/>
      <c r="V1058" s="16"/>
      <c r="W1058" s="16"/>
    </row>
    <row r="1059" spans="1:23" hidden="1" x14ac:dyDescent="0.25">
      <c r="A1059" s="25">
        <v>137647</v>
      </c>
      <c r="B1059" s="25" t="s">
        <v>203</v>
      </c>
      <c r="C1059" s="25" t="s">
        <v>43</v>
      </c>
      <c r="D1059" s="25" t="s">
        <v>55</v>
      </c>
      <c r="E1059" s="24">
        <v>43405</v>
      </c>
      <c r="F1059" s="25" t="s">
        <v>45</v>
      </c>
      <c r="G1059" s="25" t="s">
        <v>50</v>
      </c>
      <c r="H1059" s="24">
        <v>44981</v>
      </c>
      <c r="I1059" s="101">
        <v>0.6956134259259259</v>
      </c>
      <c r="J1059" s="24">
        <v>44981</v>
      </c>
      <c r="K1059" s="101">
        <v>0.69815972222222233</v>
      </c>
      <c r="L1059" s="25">
        <v>220</v>
      </c>
      <c r="M1059" s="26">
        <f>Causas[[#This Row],[parada_duracion]]/60</f>
        <v>3.6666666666666665</v>
      </c>
      <c r="N1059" s="18" t="s">
        <v>47</v>
      </c>
      <c r="O1059" s="18" t="s">
        <v>47</v>
      </c>
      <c r="P1059" s="16">
        <f>WEEKNUM(Causas[[#This Row],[resolucion_fecha]],16)</f>
        <v>8</v>
      </c>
      <c r="Q1059" s="16" t="str">
        <f>TEXT(Causas[[#This Row],[resolucion_fecha]],"MMMM")</f>
        <v>febrero</v>
      </c>
      <c r="R1059" s="16" t="str">
        <f t="shared" si="16"/>
        <v>T</v>
      </c>
      <c r="S1059" s="16"/>
      <c r="T1059" s="18" t="s">
        <v>47</v>
      </c>
      <c r="U1059" s="16"/>
      <c r="V1059" s="16"/>
      <c r="W1059" s="16"/>
    </row>
    <row r="1060" spans="1:23" hidden="1" x14ac:dyDescent="0.25">
      <c r="A1060" s="96">
        <v>137650</v>
      </c>
      <c r="B1060" s="96" t="s">
        <v>527</v>
      </c>
      <c r="C1060" s="96" t="s">
        <v>43</v>
      </c>
      <c r="D1060" s="96" t="s">
        <v>166</v>
      </c>
      <c r="E1060" s="97">
        <v>44104</v>
      </c>
      <c r="F1060" s="96" t="s">
        <v>56</v>
      </c>
      <c r="G1060" s="96" t="s">
        <v>46</v>
      </c>
      <c r="H1060" s="97">
        <v>44981</v>
      </c>
      <c r="I1060" s="23">
        <v>0.69855324074074077</v>
      </c>
      <c r="J1060" s="97">
        <v>44981</v>
      </c>
      <c r="K1060" s="23">
        <v>0.79282407407407407</v>
      </c>
      <c r="L1060" s="96">
        <v>8145</v>
      </c>
      <c r="M1060" s="98">
        <f>Causas[[#This Row],[parada_duracion]]/60</f>
        <v>135.75</v>
      </c>
      <c r="N1060" s="19" t="s">
        <v>49</v>
      </c>
      <c r="O1060" s="19" t="s">
        <v>49</v>
      </c>
      <c r="P1060" s="99">
        <f>WEEKNUM(Causas[[#This Row],[resolucion_fecha]],16)</f>
        <v>8</v>
      </c>
      <c r="Q1060" s="99" t="str">
        <f>TEXT(Causas[[#This Row],[resolucion_fecha]],"MMMM")</f>
        <v>febrero</v>
      </c>
      <c r="R1060" s="99" t="str">
        <f t="shared" si="16"/>
        <v>T</v>
      </c>
      <c r="S1060" s="19" t="s">
        <v>49</v>
      </c>
      <c r="T1060" s="19" t="s">
        <v>49</v>
      </c>
      <c r="U1060" s="19" t="s">
        <v>49</v>
      </c>
      <c r="V1060" s="19" t="s">
        <v>49</v>
      </c>
      <c r="W1060" s="19" t="s">
        <v>49</v>
      </c>
    </row>
    <row r="1061" spans="1:23" hidden="1" x14ac:dyDescent="0.25">
      <c r="A1061" s="25">
        <v>137651</v>
      </c>
      <c r="B1061" s="25" t="s">
        <v>390</v>
      </c>
      <c r="C1061" s="25" t="s">
        <v>43</v>
      </c>
      <c r="D1061" s="25" t="s">
        <v>143</v>
      </c>
      <c r="E1061" s="24">
        <v>43746</v>
      </c>
      <c r="F1061" s="25" t="s">
        <v>56</v>
      </c>
      <c r="G1061" s="25" t="s">
        <v>50</v>
      </c>
      <c r="H1061" s="24">
        <v>44981</v>
      </c>
      <c r="I1061" s="101">
        <v>0.70320601851851849</v>
      </c>
      <c r="J1061" s="24">
        <v>44981</v>
      </c>
      <c r="K1061" s="101">
        <v>0.71475694444444438</v>
      </c>
      <c r="L1061" s="25">
        <v>998</v>
      </c>
      <c r="M1061" s="26">
        <f>Causas[[#This Row],[parada_duracion]]/60</f>
        <v>16.633333333333333</v>
      </c>
      <c r="N1061" s="19" t="s">
        <v>528</v>
      </c>
      <c r="O1061" s="16" t="s">
        <v>52</v>
      </c>
      <c r="P1061" s="16">
        <f>WEEKNUM(Causas[[#This Row],[resolucion_fecha]],16)</f>
        <v>8</v>
      </c>
      <c r="Q1061" s="16" t="str">
        <f>TEXT(Causas[[#This Row],[resolucion_fecha]],"MMMM")</f>
        <v>febrero</v>
      </c>
      <c r="R1061" s="16" t="str">
        <f t="shared" si="16"/>
        <v>T</v>
      </c>
      <c r="S1061" s="16"/>
      <c r="T1061" s="16" t="s">
        <v>53</v>
      </c>
      <c r="U1061" s="100"/>
      <c r="V1061" s="16"/>
      <c r="W1061" s="16"/>
    </row>
    <row r="1062" spans="1:23" hidden="1" x14ac:dyDescent="0.25">
      <c r="A1062" s="25">
        <v>137653</v>
      </c>
      <c r="B1062" s="25" t="s">
        <v>42</v>
      </c>
      <c r="C1062" s="25" t="s">
        <v>43</v>
      </c>
      <c r="D1062" s="25" t="s">
        <v>59</v>
      </c>
      <c r="E1062" s="24">
        <v>44231</v>
      </c>
      <c r="F1062" s="25" t="s">
        <v>60</v>
      </c>
      <c r="G1062" s="25" t="s">
        <v>46</v>
      </c>
      <c r="H1062" s="24">
        <v>44981</v>
      </c>
      <c r="I1062" s="101">
        <v>0.70936342592592594</v>
      </c>
      <c r="J1062" s="24">
        <v>44981</v>
      </c>
      <c r="K1062" s="101">
        <v>0.73190972222222228</v>
      </c>
      <c r="L1062" s="25">
        <v>1948</v>
      </c>
      <c r="M1062" s="26">
        <f>Causas[[#This Row],[parada_duracion]]/60</f>
        <v>32.466666666666669</v>
      </c>
      <c r="N1062" s="19" t="s">
        <v>49</v>
      </c>
      <c r="O1062" s="19" t="s">
        <v>49</v>
      </c>
      <c r="P1062" s="16">
        <f>WEEKNUM(Causas[[#This Row],[resolucion_fecha]],16)</f>
        <v>8</v>
      </c>
      <c r="Q1062" s="16" t="str">
        <f>TEXT(Causas[[#This Row],[resolucion_fecha]],"MMMM")</f>
        <v>febrero</v>
      </c>
      <c r="R1062" s="16" t="str">
        <f t="shared" si="16"/>
        <v>T</v>
      </c>
      <c r="S1062" s="19" t="s">
        <v>49</v>
      </c>
      <c r="T1062" s="19" t="s">
        <v>49</v>
      </c>
      <c r="U1062" s="19" t="s">
        <v>49</v>
      </c>
      <c r="V1062" s="19" t="s">
        <v>49</v>
      </c>
      <c r="W1062" s="19" t="s">
        <v>49</v>
      </c>
    </row>
    <row r="1063" spans="1:23" hidden="1" x14ac:dyDescent="0.25">
      <c r="A1063" s="25">
        <v>137661</v>
      </c>
      <c r="B1063" s="25" t="s">
        <v>95</v>
      </c>
      <c r="C1063" s="25" t="s">
        <v>43</v>
      </c>
      <c r="D1063" s="25" t="s">
        <v>59</v>
      </c>
      <c r="E1063" s="24">
        <v>44231</v>
      </c>
      <c r="F1063" s="25" t="s">
        <v>60</v>
      </c>
      <c r="G1063" s="25" t="s">
        <v>46</v>
      </c>
      <c r="H1063" s="24">
        <v>44981</v>
      </c>
      <c r="I1063" s="101">
        <v>0.75366898148148154</v>
      </c>
      <c r="J1063" s="24">
        <v>44981</v>
      </c>
      <c r="K1063" s="101">
        <v>0.7868750000000001</v>
      </c>
      <c r="L1063" s="25">
        <v>2869</v>
      </c>
      <c r="M1063" s="26">
        <f>Causas[[#This Row],[parada_duracion]]/60</f>
        <v>47.81666666666667</v>
      </c>
      <c r="N1063" s="19" t="s">
        <v>529</v>
      </c>
      <c r="O1063" s="16" t="s">
        <v>52</v>
      </c>
      <c r="P1063" s="16">
        <f>WEEKNUM(Causas[[#This Row],[resolucion_fecha]],16)</f>
        <v>8</v>
      </c>
      <c r="Q1063" s="16" t="str">
        <f>TEXT(Causas[[#This Row],[resolucion_fecha]],"MMMM")</f>
        <v>febrero</v>
      </c>
      <c r="R1063" s="16" t="str">
        <f t="shared" si="16"/>
        <v>T</v>
      </c>
      <c r="S1063" s="16"/>
      <c r="T1063" s="16" t="s">
        <v>53</v>
      </c>
      <c r="U1063" s="16"/>
      <c r="V1063" s="16"/>
      <c r="W1063" s="16"/>
    </row>
    <row r="1064" spans="1:23" hidden="1" x14ac:dyDescent="0.25">
      <c r="A1064" s="96">
        <v>137668</v>
      </c>
      <c r="B1064" s="96" t="s">
        <v>54</v>
      </c>
      <c r="C1064" s="96" t="s">
        <v>43</v>
      </c>
      <c r="D1064" s="96" t="s">
        <v>55</v>
      </c>
      <c r="E1064" s="97">
        <v>44120</v>
      </c>
      <c r="F1064" s="96" t="s">
        <v>56</v>
      </c>
      <c r="G1064" s="96" t="s">
        <v>50</v>
      </c>
      <c r="H1064" s="97">
        <v>44981</v>
      </c>
      <c r="I1064" s="23">
        <v>0.82622685185185185</v>
      </c>
      <c r="J1064" s="97">
        <v>44981</v>
      </c>
      <c r="K1064" s="23">
        <v>0.82678240740740738</v>
      </c>
      <c r="L1064" s="96">
        <v>48</v>
      </c>
      <c r="M1064" s="98">
        <f>Causas[[#This Row],[parada_duracion]]/60</f>
        <v>0.8</v>
      </c>
      <c r="N1064" s="18" t="s">
        <v>47</v>
      </c>
      <c r="O1064" s="18" t="s">
        <v>47</v>
      </c>
      <c r="P1064" s="99">
        <f>WEEKNUM(Causas[[#This Row],[resolucion_fecha]],16)</f>
        <v>8</v>
      </c>
      <c r="Q1064" s="99" t="str">
        <f>TEXT(Causas[[#This Row],[resolucion_fecha]],"MMMM")</f>
        <v>febrero</v>
      </c>
      <c r="R1064" s="99" t="str">
        <f t="shared" si="16"/>
        <v>T</v>
      </c>
      <c r="S1064" s="99"/>
      <c r="T1064" s="18" t="s">
        <v>47</v>
      </c>
      <c r="U1064" s="16"/>
      <c r="V1064" s="99"/>
      <c r="W1064" s="99"/>
    </row>
    <row r="1065" spans="1:23" hidden="1" x14ac:dyDescent="0.25">
      <c r="A1065" s="96">
        <v>137669</v>
      </c>
      <c r="B1065" s="96" t="s">
        <v>42</v>
      </c>
      <c r="C1065" s="96" t="s">
        <v>43</v>
      </c>
      <c r="D1065" s="96" t="s">
        <v>55</v>
      </c>
      <c r="E1065" s="97">
        <v>43405</v>
      </c>
      <c r="F1065" s="96" t="s">
        <v>45</v>
      </c>
      <c r="G1065" s="96" t="s">
        <v>46</v>
      </c>
      <c r="H1065" s="97">
        <v>44981</v>
      </c>
      <c r="I1065" s="23">
        <v>0.82685185185185184</v>
      </c>
      <c r="J1065" s="97">
        <v>44981</v>
      </c>
      <c r="K1065" s="23">
        <v>0.84111111111111114</v>
      </c>
      <c r="L1065" s="96">
        <v>1232</v>
      </c>
      <c r="M1065" s="98">
        <f>Causas[[#This Row],[parada_duracion]]/60</f>
        <v>20.533333333333335</v>
      </c>
      <c r="N1065" s="19" t="s">
        <v>49</v>
      </c>
      <c r="O1065" s="19" t="s">
        <v>49</v>
      </c>
      <c r="P1065" s="99">
        <f>WEEKNUM(Causas[[#This Row],[resolucion_fecha]],16)</f>
        <v>8</v>
      </c>
      <c r="Q1065" s="99" t="str">
        <f>TEXT(Causas[[#This Row],[resolucion_fecha]],"MMMM")</f>
        <v>febrero</v>
      </c>
      <c r="R1065" s="99" t="str">
        <f t="shared" si="16"/>
        <v>T</v>
      </c>
      <c r="S1065" s="19" t="s">
        <v>49</v>
      </c>
      <c r="T1065" s="19" t="s">
        <v>49</v>
      </c>
      <c r="U1065" s="19" t="s">
        <v>49</v>
      </c>
      <c r="V1065" s="19" t="s">
        <v>49</v>
      </c>
      <c r="W1065" s="19" t="s">
        <v>49</v>
      </c>
    </row>
    <row r="1066" spans="1:23" hidden="1" x14ac:dyDescent="0.25">
      <c r="A1066" s="25">
        <v>137670</v>
      </c>
      <c r="B1066" s="25" t="s">
        <v>176</v>
      </c>
      <c r="C1066" s="25" t="s">
        <v>43</v>
      </c>
      <c r="D1066" s="25" t="s">
        <v>164</v>
      </c>
      <c r="E1066" s="24">
        <v>43405</v>
      </c>
      <c r="F1066" s="25" t="s">
        <v>45</v>
      </c>
      <c r="G1066" s="25" t="s">
        <v>50</v>
      </c>
      <c r="H1066" s="24">
        <v>44981</v>
      </c>
      <c r="I1066" s="101">
        <v>0.82709490740740732</v>
      </c>
      <c r="J1066" s="24">
        <v>44981</v>
      </c>
      <c r="K1066" s="101">
        <v>0.8560416666666667</v>
      </c>
      <c r="L1066" s="25">
        <v>2501</v>
      </c>
      <c r="M1066" s="26">
        <f>Causas[[#This Row],[parada_duracion]]/60</f>
        <v>41.68333333333333</v>
      </c>
      <c r="N1066" s="19" t="s">
        <v>530</v>
      </c>
      <c r="O1066" s="16" t="s">
        <v>52</v>
      </c>
      <c r="P1066" s="16">
        <f>WEEKNUM(Causas[[#This Row],[resolucion_fecha]],16)</f>
        <v>8</v>
      </c>
      <c r="Q1066" s="16" t="str">
        <f>TEXT(Causas[[#This Row],[resolucion_fecha]],"MMMM")</f>
        <v>febrero</v>
      </c>
      <c r="R1066" s="16" t="str">
        <f t="shared" si="16"/>
        <v>T</v>
      </c>
      <c r="S1066" s="16"/>
      <c r="T1066" s="16" t="s">
        <v>53</v>
      </c>
      <c r="U1066" s="100"/>
      <c r="V1066" s="16"/>
      <c r="W1066" s="16"/>
    </row>
    <row r="1067" spans="1:23" x14ac:dyDescent="0.25">
      <c r="A1067" s="96">
        <v>137674</v>
      </c>
      <c r="B1067" s="96" t="s">
        <v>61</v>
      </c>
      <c r="C1067" s="96" t="s">
        <v>43</v>
      </c>
      <c r="D1067" s="96" t="s">
        <v>67</v>
      </c>
      <c r="E1067" s="97">
        <v>43405</v>
      </c>
      <c r="F1067" s="96" t="s">
        <v>45</v>
      </c>
      <c r="G1067" s="96" t="s">
        <v>46</v>
      </c>
      <c r="H1067" s="97">
        <v>44981</v>
      </c>
      <c r="I1067" s="23">
        <v>0.86984953703703705</v>
      </c>
      <c r="J1067" s="97">
        <v>44981</v>
      </c>
      <c r="K1067" s="23">
        <v>0.87903935185185178</v>
      </c>
      <c r="L1067" s="96">
        <v>794</v>
      </c>
      <c r="M1067" s="98">
        <f>Causas[[#This Row],[parada_duracion]]/60</f>
        <v>13.233333333333333</v>
      </c>
      <c r="N1067" s="19" t="s">
        <v>49</v>
      </c>
      <c r="O1067" s="19" t="s">
        <v>49</v>
      </c>
      <c r="P1067" s="99">
        <f>WEEKNUM(Causas[[#This Row],[resolucion_fecha]],16)</f>
        <v>8</v>
      </c>
      <c r="Q1067" s="99" t="str">
        <f>TEXT(Causas[[#This Row],[resolucion_fecha]],"MMMM")</f>
        <v>febrero</v>
      </c>
      <c r="R1067" s="99" t="str">
        <f t="shared" si="16"/>
        <v>T</v>
      </c>
      <c r="S1067" s="19" t="s">
        <v>49</v>
      </c>
      <c r="T1067" s="19" t="s">
        <v>49</v>
      </c>
      <c r="U1067" s="19" t="s">
        <v>49</v>
      </c>
      <c r="V1067" s="19" t="s">
        <v>49</v>
      </c>
      <c r="W1067" s="19" t="s">
        <v>49</v>
      </c>
    </row>
    <row r="1068" spans="1:23" hidden="1" x14ac:dyDescent="0.25">
      <c r="A1068" s="25">
        <v>137675</v>
      </c>
      <c r="B1068" s="25" t="s">
        <v>83</v>
      </c>
      <c r="C1068" s="25" t="s">
        <v>43</v>
      </c>
      <c r="D1068" s="25" t="s">
        <v>59</v>
      </c>
      <c r="E1068" s="24">
        <v>44231</v>
      </c>
      <c r="F1068" s="25" t="s">
        <v>60</v>
      </c>
      <c r="G1068" s="25" t="s">
        <v>46</v>
      </c>
      <c r="H1068" s="24">
        <v>44981</v>
      </c>
      <c r="I1068" s="101">
        <v>0.86984953703703705</v>
      </c>
      <c r="J1068" s="24">
        <v>44981</v>
      </c>
      <c r="K1068" s="101">
        <v>0.88278935185185192</v>
      </c>
      <c r="L1068" s="25">
        <v>1118</v>
      </c>
      <c r="M1068" s="26">
        <f>Causas[[#This Row],[parada_duracion]]/60</f>
        <v>18.633333333333333</v>
      </c>
      <c r="N1068" s="19" t="s">
        <v>49</v>
      </c>
      <c r="O1068" s="19" t="s">
        <v>49</v>
      </c>
      <c r="P1068" s="16">
        <f>WEEKNUM(Causas[[#This Row],[resolucion_fecha]],16)</f>
        <v>8</v>
      </c>
      <c r="Q1068" s="16" t="str">
        <f>TEXT(Causas[[#This Row],[resolucion_fecha]],"MMMM")</f>
        <v>febrero</v>
      </c>
      <c r="R1068" s="16" t="str">
        <f t="shared" si="16"/>
        <v>T</v>
      </c>
      <c r="S1068" s="19" t="s">
        <v>49</v>
      </c>
      <c r="T1068" s="19" t="s">
        <v>49</v>
      </c>
      <c r="U1068" s="19" t="s">
        <v>49</v>
      </c>
      <c r="V1068" s="19" t="s">
        <v>49</v>
      </c>
      <c r="W1068" s="19" t="s">
        <v>49</v>
      </c>
    </row>
    <row r="1069" spans="1:23" hidden="1" x14ac:dyDescent="0.25">
      <c r="A1069" s="25">
        <v>137764</v>
      </c>
      <c r="B1069" s="25" t="s">
        <v>87</v>
      </c>
      <c r="C1069" s="25" t="s">
        <v>43</v>
      </c>
      <c r="D1069" s="25" t="s">
        <v>166</v>
      </c>
      <c r="E1069" s="24">
        <v>44432</v>
      </c>
      <c r="F1069" s="25" t="s">
        <v>325</v>
      </c>
      <c r="G1069" s="25" t="s">
        <v>50</v>
      </c>
      <c r="H1069" s="24">
        <v>44984</v>
      </c>
      <c r="I1069" s="101">
        <v>0.29778935185185185</v>
      </c>
      <c r="J1069" s="24">
        <v>44984</v>
      </c>
      <c r="K1069" s="101">
        <v>0.30652777777777779</v>
      </c>
      <c r="L1069" s="25">
        <v>755</v>
      </c>
      <c r="M1069" s="26">
        <f>Causas[[#This Row],[parada_duracion]]/60</f>
        <v>12.583333333333334</v>
      </c>
      <c r="N1069" s="19" t="s">
        <v>49</v>
      </c>
      <c r="O1069" s="19" t="s">
        <v>49</v>
      </c>
      <c r="P1069" s="16">
        <f>WEEKNUM(Causas[[#This Row],[resolucion_fecha]],16)</f>
        <v>9</v>
      </c>
      <c r="Q1069" s="16" t="str">
        <f>TEXT(Causas[[#This Row],[resolucion_fecha]],"MMMM")</f>
        <v>febrero</v>
      </c>
      <c r="R1069" s="16" t="str">
        <f t="shared" si="16"/>
        <v>M</v>
      </c>
      <c r="S1069" s="19" t="s">
        <v>49</v>
      </c>
      <c r="T1069" s="19" t="s">
        <v>49</v>
      </c>
      <c r="U1069" s="19" t="s">
        <v>49</v>
      </c>
      <c r="V1069" s="19" t="s">
        <v>49</v>
      </c>
      <c r="W1069" s="19" t="s">
        <v>49</v>
      </c>
    </row>
    <row r="1070" spans="1:23" hidden="1" x14ac:dyDescent="0.25">
      <c r="A1070" s="25">
        <v>137795</v>
      </c>
      <c r="B1070" s="25" t="s">
        <v>83</v>
      </c>
      <c r="C1070" s="25" t="s">
        <v>43</v>
      </c>
      <c r="D1070" s="25" t="s">
        <v>76</v>
      </c>
      <c r="E1070" s="24">
        <v>43405</v>
      </c>
      <c r="F1070" s="25" t="s">
        <v>45</v>
      </c>
      <c r="G1070" s="25" t="s">
        <v>50</v>
      </c>
      <c r="H1070" s="24">
        <v>44984</v>
      </c>
      <c r="I1070" s="101">
        <v>0.38483796296296297</v>
      </c>
      <c r="J1070" s="24">
        <v>44984</v>
      </c>
      <c r="K1070" s="101">
        <v>0.41136574074074073</v>
      </c>
      <c r="L1070" s="25">
        <v>2292</v>
      </c>
      <c r="M1070" s="26">
        <f>Causas[[#This Row],[parada_duracion]]/60</f>
        <v>38.200000000000003</v>
      </c>
      <c r="N1070" s="19" t="s">
        <v>531</v>
      </c>
      <c r="O1070" s="16" t="s">
        <v>52</v>
      </c>
      <c r="P1070" s="16">
        <f>WEEKNUM(Causas[[#This Row],[resolucion_fecha]],16)</f>
        <v>9</v>
      </c>
      <c r="Q1070" s="16" t="str">
        <f>TEXT(Causas[[#This Row],[resolucion_fecha]],"MMMM")</f>
        <v>febrero</v>
      </c>
      <c r="R1070" s="16" t="str">
        <f t="shared" si="16"/>
        <v>M</v>
      </c>
      <c r="S1070" s="16"/>
      <c r="T1070" s="16" t="s">
        <v>53</v>
      </c>
      <c r="U1070" s="16"/>
      <c r="V1070" s="16"/>
      <c r="W1070" s="16"/>
    </row>
    <row r="1071" spans="1:23" hidden="1" x14ac:dyDescent="0.25">
      <c r="A1071" s="25">
        <v>137815</v>
      </c>
      <c r="B1071" s="25" t="s">
        <v>117</v>
      </c>
      <c r="C1071" s="25" t="s">
        <v>43</v>
      </c>
      <c r="D1071" s="25" t="s">
        <v>59</v>
      </c>
      <c r="E1071" s="24">
        <v>44231</v>
      </c>
      <c r="F1071" s="25" t="s">
        <v>60</v>
      </c>
      <c r="G1071" s="25" t="s">
        <v>46</v>
      </c>
      <c r="H1071" s="24">
        <v>44984</v>
      </c>
      <c r="I1071" s="101">
        <v>0.51347222222222222</v>
      </c>
      <c r="J1071" s="24">
        <v>44984</v>
      </c>
      <c r="K1071" s="101">
        <v>0.51353009259259264</v>
      </c>
      <c r="L1071" s="25">
        <v>5</v>
      </c>
      <c r="M1071" s="26">
        <f>Causas[[#This Row],[parada_duracion]]/60</f>
        <v>8.3333333333333329E-2</v>
      </c>
      <c r="N1071" s="18" t="s">
        <v>47</v>
      </c>
      <c r="O1071" s="18" t="s">
        <v>47</v>
      </c>
      <c r="P1071" s="16">
        <f>WEEKNUM(Causas[[#This Row],[resolucion_fecha]],16)</f>
        <v>9</v>
      </c>
      <c r="Q1071" s="16" t="str">
        <f>TEXT(Causas[[#This Row],[resolucion_fecha]],"MMMM")</f>
        <v>febrero</v>
      </c>
      <c r="R1071" s="16" t="str">
        <f t="shared" si="16"/>
        <v>M</v>
      </c>
      <c r="S1071" s="16"/>
      <c r="T1071" s="18" t="s">
        <v>47</v>
      </c>
      <c r="U1071" s="16"/>
      <c r="V1071" s="16"/>
      <c r="W1071" s="16"/>
    </row>
    <row r="1072" spans="1:23" hidden="1" x14ac:dyDescent="0.25">
      <c r="A1072" s="25">
        <v>137821</v>
      </c>
      <c r="B1072" s="25" t="s">
        <v>86</v>
      </c>
      <c r="C1072" s="25" t="s">
        <v>43</v>
      </c>
      <c r="D1072" s="25" t="s">
        <v>55</v>
      </c>
      <c r="E1072" s="24">
        <v>43881</v>
      </c>
      <c r="F1072" s="25" t="s">
        <v>56</v>
      </c>
      <c r="G1072" s="25" t="s">
        <v>50</v>
      </c>
      <c r="H1072" s="24">
        <v>44984</v>
      </c>
      <c r="I1072" s="101">
        <v>0.61520833333333336</v>
      </c>
      <c r="J1072" s="24">
        <v>44984</v>
      </c>
      <c r="K1072" s="101">
        <v>0.61777777777777776</v>
      </c>
      <c r="L1072" s="25">
        <v>222</v>
      </c>
      <c r="M1072" s="26">
        <f>Causas[[#This Row],[parada_duracion]]/60</f>
        <v>3.7</v>
      </c>
      <c r="N1072" s="18" t="s">
        <v>47</v>
      </c>
      <c r="O1072" s="18" t="s">
        <v>47</v>
      </c>
      <c r="P1072" s="16">
        <f>WEEKNUM(Causas[[#This Row],[resolucion_fecha]],16)</f>
        <v>9</v>
      </c>
      <c r="Q1072" s="16" t="str">
        <f>TEXT(Causas[[#This Row],[resolucion_fecha]],"MMMM")</f>
        <v>febrero</v>
      </c>
      <c r="R1072" s="16" t="str">
        <f t="shared" si="16"/>
        <v>T</v>
      </c>
      <c r="S1072" s="16"/>
      <c r="T1072" s="18" t="s">
        <v>47</v>
      </c>
      <c r="U1072" s="16"/>
      <c r="V1072" s="16"/>
      <c r="W1072" s="16"/>
    </row>
    <row r="1073" spans="1:23" hidden="1" x14ac:dyDescent="0.25">
      <c r="A1073" s="96">
        <v>137823</v>
      </c>
      <c r="B1073" s="96" t="s">
        <v>58</v>
      </c>
      <c r="C1073" s="96" t="s">
        <v>43</v>
      </c>
      <c r="D1073" s="96" t="s">
        <v>80</v>
      </c>
      <c r="E1073" s="97">
        <v>43405</v>
      </c>
      <c r="F1073" s="96" t="s">
        <v>45</v>
      </c>
      <c r="G1073" s="96" t="s">
        <v>46</v>
      </c>
      <c r="H1073" s="97">
        <v>44984</v>
      </c>
      <c r="I1073" s="23">
        <v>0.62384259259259256</v>
      </c>
      <c r="J1073" s="97">
        <v>44984</v>
      </c>
      <c r="K1073" s="23">
        <v>0.64581018518518518</v>
      </c>
      <c r="L1073" s="96">
        <v>1898</v>
      </c>
      <c r="M1073" s="98">
        <f>Causas[[#This Row],[parada_duracion]]/60</f>
        <v>31.633333333333333</v>
      </c>
      <c r="N1073" s="19" t="s">
        <v>49</v>
      </c>
      <c r="O1073" s="19" t="s">
        <v>49</v>
      </c>
      <c r="P1073" s="99">
        <f>WEEKNUM(Causas[[#This Row],[resolucion_fecha]],16)</f>
        <v>9</v>
      </c>
      <c r="Q1073" s="99" t="str">
        <f>TEXT(Causas[[#This Row],[resolucion_fecha]],"MMMM")</f>
        <v>febrero</v>
      </c>
      <c r="R1073" s="99" t="str">
        <f t="shared" si="16"/>
        <v>T</v>
      </c>
      <c r="S1073" s="19" t="s">
        <v>49</v>
      </c>
      <c r="T1073" s="19" t="s">
        <v>49</v>
      </c>
      <c r="U1073" s="19" t="s">
        <v>49</v>
      </c>
      <c r="V1073" s="19" t="s">
        <v>49</v>
      </c>
      <c r="W1073" s="19" t="s">
        <v>49</v>
      </c>
    </row>
    <row r="1074" spans="1:23" hidden="1" x14ac:dyDescent="0.25">
      <c r="A1074" s="25">
        <v>137824</v>
      </c>
      <c r="B1074" s="25" t="s">
        <v>66</v>
      </c>
      <c r="C1074" s="25" t="s">
        <v>43</v>
      </c>
      <c r="D1074" s="25" t="s">
        <v>48</v>
      </c>
      <c r="E1074" s="24">
        <v>43405</v>
      </c>
      <c r="F1074" s="25" t="s">
        <v>45</v>
      </c>
      <c r="G1074" s="25" t="s">
        <v>46</v>
      </c>
      <c r="H1074" s="24">
        <v>44984</v>
      </c>
      <c r="I1074" s="101">
        <v>0.63810185185185186</v>
      </c>
      <c r="J1074" s="24">
        <v>44984</v>
      </c>
      <c r="K1074" s="101">
        <v>0.67305555555555552</v>
      </c>
      <c r="L1074" s="25">
        <v>3020</v>
      </c>
      <c r="M1074" s="26">
        <f>Causas[[#This Row],[parada_duracion]]/60</f>
        <v>50.333333333333336</v>
      </c>
      <c r="N1074" s="19" t="s">
        <v>49</v>
      </c>
      <c r="O1074" s="19" t="s">
        <v>49</v>
      </c>
      <c r="P1074" s="16">
        <f>WEEKNUM(Causas[[#This Row],[resolucion_fecha]],16)</f>
        <v>9</v>
      </c>
      <c r="Q1074" s="16" t="str">
        <f>TEXT(Causas[[#This Row],[resolucion_fecha]],"MMMM")</f>
        <v>febrero</v>
      </c>
      <c r="R1074" s="16" t="str">
        <f t="shared" si="16"/>
        <v>T</v>
      </c>
      <c r="S1074" s="19" t="s">
        <v>49</v>
      </c>
      <c r="T1074" s="19" t="s">
        <v>49</v>
      </c>
      <c r="U1074" s="19" t="s">
        <v>49</v>
      </c>
      <c r="V1074" s="19" t="s">
        <v>49</v>
      </c>
      <c r="W1074" s="19" t="s">
        <v>49</v>
      </c>
    </row>
    <row r="1075" spans="1:23" hidden="1" x14ac:dyDescent="0.25">
      <c r="A1075" s="25">
        <v>137833</v>
      </c>
      <c r="B1075" s="25" t="s">
        <v>42</v>
      </c>
      <c r="C1075" s="25" t="s">
        <v>43</v>
      </c>
      <c r="D1075" s="25" t="s">
        <v>76</v>
      </c>
      <c r="E1075" s="24">
        <v>43405</v>
      </c>
      <c r="F1075" s="25" t="s">
        <v>45</v>
      </c>
      <c r="G1075" s="25" t="s">
        <v>46</v>
      </c>
      <c r="H1075" s="24">
        <v>44984</v>
      </c>
      <c r="I1075" s="101">
        <v>0.7181481481481482</v>
      </c>
      <c r="J1075" s="24">
        <v>44984</v>
      </c>
      <c r="K1075" s="101">
        <v>0.7240509259259259</v>
      </c>
      <c r="L1075" s="25">
        <v>510</v>
      </c>
      <c r="M1075" s="26">
        <f>Causas[[#This Row],[parada_duracion]]/60</f>
        <v>8.5</v>
      </c>
      <c r="N1075" s="18" t="s">
        <v>47</v>
      </c>
      <c r="O1075" s="18" t="s">
        <v>47</v>
      </c>
      <c r="P1075" s="16">
        <f>WEEKNUM(Causas[[#This Row],[resolucion_fecha]],16)</f>
        <v>9</v>
      </c>
      <c r="Q1075" s="16" t="str">
        <f>TEXT(Causas[[#This Row],[resolucion_fecha]],"MMMM")</f>
        <v>febrero</v>
      </c>
      <c r="R1075" s="16" t="str">
        <f t="shared" si="16"/>
        <v>T</v>
      </c>
      <c r="S1075" s="16"/>
      <c r="T1075" s="18" t="s">
        <v>47</v>
      </c>
      <c r="U1075" s="16"/>
      <c r="V1075" s="16"/>
      <c r="W1075" s="16"/>
    </row>
    <row r="1076" spans="1:23" hidden="1" x14ac:dyDescent="0.25">
      <c r="A1076" s="25">
        <v>137836</v>
      </c>
      <c r="B1076" s="25" t="s">
        <v>66</v>
      </c>
      <c r="C1076" s="25" t="s">
        <v>43</v>
      </c>
      <c r="D1076" s="25" t="s">
        <v>48</v>
      </c>
      <c r="E1076" s="24">
        <v>43405</v>
      </c>
      <c r="F1076" s="25" t="s">
        <v>45</v>
      </c>
      <c r="G1076" s="25" t="s">
        <v>46</v>
      </c>
      <c r="H1076" s="24">
        <v>44984</v>
      </c>
      <c r="I1076" s="101">
        <v>0.7493171296296296</v>
      </c>
      <c r="J1076" s="24">
        <v>44984</v>
      </c>
      <c r="K1076" s="101">
        <v>0.76511574074074085</v>
      </c>
      <c r="L1076" s="25">
        <v>1365</v>
      </c>
      <c r="M1076" s="26">
        <f>Causas[[#This Row],[parada_duracion]]/60</f>
        <v>22.75</v>
      </c>
      <c r="N1076" s="19" t="s">
        <v>49</v>
      </c>
      <c r="O1076" s="19" t="s">
        <v>49</v>
      </c>
      <c r="P1076" s="16">
        <f>WEEKNUM(Causas[[#This Row],[resolucion_fecha]],16)</f>
        <v>9</v>
      </c>
      <c r="Q1076" s="16" t="str">
        <f>TEXT(Causas[[#This Row],[resolucion_fecha]],"MMMM")</f>
        <v>febrero</v>
      </c>
      <c r="R1076" s="16" t="str">
        <f t="shared" si="16"/>
        <v>T</v>
      </c>
      <c r="S1076" s="19" t="s">
        <v>49</v>
      </c>
      <c r="T1076" s="19" t="s">
        <v>49</v>
      </c>
      <c r="U1076" s="19" t="s">
        <v>49</v>
      </c>
      <c r="V1076" s="19" t="s">
        <v>49</v>
      </c>
      <c r="W1076" s="19" t="s">
        <v>49</v>
      </c>
    </row>
    <row r="1077" spans="1:23" hidden="1" x14ac:dyDescent="0.25">
      <c r="A1077" s="25">
        <v>137839</v>
      </c>
      <c r="B1077" s="25" t="s">
        <v>54</v>
      </c>
      <c r="C1077" s="25" t="s">
        <v>43</v>
      </c>
      <c r="D1077" s="25" t="s">
        <v>55</v>
      </c>
      <c r="E1077" s="24">
        <v>44120</v>
      </c>
      <c r="F1077" s="25" t="s">
        <v>56</v>
      </c>
      <c r="G1077" s="25" t="s">
        <v>50</v>
      </c>
      <c r="H1077" s="24">
        <v>44984</v>
      </c>
      <c r="I1077" s="101">
        <v>0.80150462962962965</v>
      </c>
      <c r="J1077" s="24">
        <v>44984</v>
      </c>
      <c r="K1077" s="101">
        <v>0.80619212962962961</v>
      </c>
      <c r="L1077" s="25">
        <v>405</v>
      </c>
      <c r="M1077" s="26">
        <f>Causas[[#This Row],[parada_duracion]]/60</f>
        <v>6.75</v>
      </c>
      <c r="N1077" s="18" t="s">
        <v>47</v>
      </c>
      <c r="O1077" s="18" t="s">
        <v>47</v>
      </c>
      <c r="P1077" s="16">
        <f>WEEKNUM(Causas[[#This Row],[resolucion_fecha]],16)</f>
        <v>9</v>
      </c>
      <c r="Q1077" s="16" t="str">
        <f>TEXT(Causas[[#This Row],[resolucion_fecha]],"MMMM")</f>
        <v>febrero</v>
      </c>
      <c r="R1077" s="16" t="str">
        <f t="shared" si="16"/>
        <v>T</v>
      </c>
      <c r="S1077" s="16"/>
      <c r="T1077" s="18" t="s">
        <v>47</v>
      </c>
      <c r="U1077" s="16"/>
      <c r="V1077" s="16"/>
      <c r="W1077" s="16"/>
    </row>
    <row r="1078" spans="1:23" hidden="1" x14ac:dyDescent="0.25">
      <c r="A1078" s="25">
        <v>137841</v>
      </c>
      <c r="B1078" s="25" t="s">
        <v>54</v>
      </c>
      <c r="C1078" s="25" t="s">
        <v>43</v>
      </c>
      <c r="D1078" s="25" t="s">
        <v>55</v>
      </c>
      <c r="E1078" s="24">
        <v>44120</v>
      </c>
      <c r="F1078" s="25" t="s">
        <v>56</v>
      </c>
      <c r="G1078" s="25" t="s">
        <v>50</v>
      </c>
      <c r="H1078" s="24">
        <v>44984</v>
      </c>
      <c r="I1078" s="101">
        <v>0.82</v>
      </c>
      <c r="J1078" s="24">
        <v>44984</v>
      </c>
      <c r="K1078" s="101">
        <v>0.85483796296296299</v>
      </c>
      <c r="L1078" s="25">
        <v>3010</v>
      </c>
      <c r="M1078" s="26">
        <f>Causas[[#This Row],[parada_duracion]]/60</f>
        <v>50.166666666666664</v>
      </c>
      <c r="N1078" s="19" t="s">
        <v>532</v>
      </c>
      <c r="O1078" s="16" t="s">
        <v>52</v>
      </c>
      <c r="P1078" s="16">
        <f>WEEKNUM(Causas[[#This Row],[resolucion_fecha]],16)</f>
        <v>9</v>
      </c>
      <c r="Q1078" s="16" t="str">
        <f>TEXT(Causas[[#This Row],[resolucion_fecha]],"MMMM")</f>
        <v>febrero</v>
      </c>
      <c r="R1078" s="16" t="str">
        <f t="shared" si="16"/>
        <v>T</v>
      </c>
      <c r="S1078" s="16"/>
      <c r="T1078" s="16" t="s">
        <v>53</v>
      </c>
      <c r="U1078" s="16"/>
      <c r="V1078" s="16"/>
      <c r="W1078" s="16"/>
    </row>
    <row r="1079" spans="1:23" hidden="1" x14ac:dyDescent="0.25">
      <c r="A1079" s="96">
        <v>137843</v>
      </c>
      <c r="B1079" s="96" t="s">
        <v>58</v>
      </c>
      <c r="C1079" s="96" t="s">
        <v>43</v>
      </c>
      <c r="D1079" s="96" t="s">
        <v>59</v>
      </c>
      <c r="E1079" s="97">
        <v>44231</v>
      </c>
      <c r="F1079" s="96" t="s">
        <v>60</v>
      </c>
      <c r="G1079" s="96" t="s">
        <v>46</v>
      </c>
      <c r="H1079" s="97">
        <v>44984</v>
      </c>
      <c r="I1079" s="23">
        <v>0.84417824074074066</v>
      </c>
      <c r="J1079" s="97">
        <v>44984</v>
      </c>
      <c r="K1079" s="23">
        <v>0.85063657407407411</v>
      </c>
      <c r="L1079" s="96">
        <v>558</v>
      </c>
      <c r="M1079" s="98">
        <f>Causas[[#This Row],[parada_duracion]]/60</f>
        <v>9.3000000000000007</v>
      </c>
      <c r="N1079" s="18" t="s">
        <v>47</v>
      </c>
      <c r="O1079" s="18" t="s">
        <v>47</v>
      </c>
      <c r="P1079" s="99">
        <f>WEEKNUM(Causas[[#This Row],[resolucion_fecha]],16)</f>
        <v>9</v>
      </c>
      <c r="Q1079" s="99" t="str">
        <f>TEXT(Causas[[#This Row],[resolucion_fecha]],"MMMM")</f>
        <v>febrero</v>
      </c>
      <c r="R1079" s="99" t="str">
        <f t="shared" si="16"/>
        <v>T</v>
      </c>
      <c r="S1079" s="99"/>
      <c r="T1079" s="18" t="s">
        <v>47</v>
      </c>
      <c r="U1079" s="16"/>
      <c r="V1079" s="99"/>
      <c r="W1079" s="99"/>
    </row>
    <row r="1080" spans="1:23" hidden="1" x14ac:dyDescent="0.25">
      <c r="A1080" s="96">
        <v>137844</v>
      </c>
      <c r="B1080" s="96" t="s">
        <v>95</v>
      </c>
      <c r="C1080" s="96" t="s">
        <v>43</v>
      </c>
      <c r="D1080" s="96" t="s">
        <v>102</v>
      </c>
      <c r="E1080" s="97">
        <v>43405</v>
      </c>
      <c r="F1080" s="96" t="s">
        <v>45</v>
      </c>
      <c r="G1080" s="96" t="s">
        <v>46</v>
      </c>
      <c r="H1080" s="97">
        <v>44984</v>
      </c>
      <c r="I1080" s="23">
        <v>0.84474537037037034</v>
      </c>
      <c r="J1080" s="97">
        <v>44984</v>
      </c>
      <c r="K1080" s="23">
        <v>0.84476851851851853</v>
      </c>
      <c r="L1080" s="96">
        <v>2</v>
      </c>
      <c r="M1080" s="98">
        <f>Causas[[#This Row],[parada_duracion]]/60</f>
        <v>3.3333333333333333E-2</v>
      </c>
      <c r="N1080" s="18" t="s">
        <v>47</v>
      </c>
      <c r="O1080" s="18" t="s">
        <v>47</v>
      </c>
      <c r="P1080" s="99">
        <f>WEEKNUM(Causas[[#This Row],[resolucion_fecha]],16)</f>
        <v>9</v>
      </c>
      <c r="Q1080" s="99" t="str">
        <f>TEXT(Causas[[#This Row],[resolucion_fecha]],"MMMM")</f>
        <v>febrero</v>
      </c>
      <c r="R1080" s="99" t="str">
        <f t="shared" si="16"/>
        <v>T</v>
      </c>
      <c r="S1080" s="99"/>
      <c r="T1080" s="18" t="s">
        <v>47</v>
      </c>
      <c r="U1080" s="100"/>
      <c r="V1080" s="99"/>
      <c r="W1080" s="99"/>
    </row>
    <row r="1081" spans="1:23" hidden="1" x14ac:dyDescent="0.25">
      <c r="A1081" s="96">
        <v>137845</v>
      </c>
      <c r="B1081" s="96" t="s">
        <v>95</v>
      </c>
      <c r="C1081" s="96" t="s">
        <v>43</v>
      </c>
      <c r="D1081" s="96" t="s">
        <v>102</v>
      </c>
      <c r="E1081" s="97">
        <v>43405</v>
      </c>
      <c r="F1081" s="96" t="s">
        <v>45</v>
      </c>
      <c r="G1081" s="96" t="s">
        <v>50</v>
      </c>
      <c r="H1081" s="97">
        <v>44984</v>
      </c>
      <c r="I1081" s="23">
        <v>0.84490740740740744</v>
      </c>
      <c r="J1081" s="97">
        <v>44984</v>
      </c>
      <c r="K1081" s="23">
        <v>0.85738425925925921</v>
      </c>
      <c r="L1081" s="96">
        <v>1078</v>
      </c>
      <c r="M1081" s="98">
        <f>Causas[[#This Row],[parada_duracion]]/60</f>
        <v>17.966666666666665</v>
      </c>
      <c r="N1081" s="19" t="s">
        <v>49</v>
      </c>
      <c r="O1081" s="19" t="s">
        <v>49</v>
      </c>
      <c r="P1081" s="99">
        <f>WEEKNUM(Causas[[#This Row],[resolucion_fecha]],16)</f>
        <v>9</v>
      </c>
      <c r="Q1081" s="99" t="str">
        <f>TEXT(Causas[[#This Row],[resolucion_fecha]],"MMMM")</f>
        <v>febrero</v>
      </c>
      <c r="R1081" s="99" t="str">
        <f t="shared" si="16"/>
        <v>T</v>
      </c>
      <c r="S1081" s="19" t="s">
        <v>49</v>
      </c>
      <c r="T1081" s="19" t="s">
        <v>49</v>
      </c>
      <c r="U1081" s="19" t="s">
        <v>49</v>
      </c>
      <c r="V1081" s="19" t="s">
        <v>49</v>
      </c>
      <c r="W1081" s="19" t="s">
        <v>49</v>
      </c>
    </row>
    <row r="1082" spans="1:23" hidden="1" x14ac:dyDescent="0.25">
      <c r="A1082" s="25">
        <v>137846</v>
      </c>
      <c r="B1082" s="25" t="s">
        <v>58</v>
      </c>
      <c r="C1082" s="25" t="s">
        <v>43</v>
      </c>
      <c r="D1082" s="25" t="s">
        <v>324</v>
      </c>
      <c r="E1082" s="24">
        <v>44475</v>
      </c>
      <c r="F1082" s="25" t="s">
        <v>325</v>
      </c>
      <c r="G1082" s="25" t="s">
        <v>46</v>
      </c>
      <c r="H1082" s="24">
        <v>44984</v>
      </c>
      <c r="I1082" s="101">
        <v>0.85693287037037036</v>
      </c>
      <c r="J1082" s="24">
        <v>44984</v>
      </c>
      <c r="K1082" s="101">
        <v>0.86086805555555557</v>
      </c>
      <c r="L1082" s="25">
        <v>340</v>
      </c>
      <c r="M1082" s="26">
        <f>Causas[[#This Row],[parada_duracion]]/60</f>
        <v>5.666666666666667</v>
      </c>
      <c r="N1082" s="18" t="s">
        <v>47</v>
      </c>
      <c r="O1082" s="18" t="s">
        <v>47</v>
      </c>
      <c r="P1082" s="16">
        <f>WEEKNUM(Causas[[#This Row],[resolucion_fecha]],16)</f>
        <v>9</v>
      </c>
      <c r="Q1082" s="16" t="str">
        <f>TEXT(Causas[[#This Row],[resolucion_fecha]],"MMMM")</f>
        <v>febrero</v>
      </c>
      <c r="R1082" s="16" t="str">
        <f t="shared" si="16"/>
        <v>T</v>
      </c>
      <c r="S1082" s="16"/>
      <c r="T1082" s="18" t="s">
        <v>47</v>
      </c>
      <c r="U1082" s="100"/>
      <c r="V1082" s="16"/>
      <c r="W1082" s="16"/>
    </row>
    <row r="1083" spans="1:23" hidden="1" x14ac:dyDescent="0.25">
      <c r="A1083" s="25">
        <v>137849</v>
      </c>
      <c r="B1083" s="25" t="s">
        <v>42</v>
      </c>
      <c r="C1083" s="25" t="s">
        <v>43</v>
      </c>
      <c r="D1083" s="25" t="s">
        <v>44</v>
      </c>
      <c r="E1083" s="24">
        <v>43405</v>
      </c>
      <c r="F1083" s="25" t="s">
        <v>45</v>
      </c>
      <c r="G1083" s="25" t="s">
        <v>46</v>
      </c>
      <c r="H1083" s="24">
        <v>44984</v>
      </c>
      <c r="I1083" s="101">
        <v>0.86358796296296303</v>
      </c>
      <c r="J1083" s="24">
        <v>44984</v>
      </c>
      <c r="K1083" s="101">
        <v>0.8644560185185185</v>
      </c>
      <c r="L1083" s="25">
        <v>75</v>
      </c>
      <c r="M1083" s="26">
        <f>Causas[[#This Row],[parada_duracion]]/60</f>
        <v>1.25</v>
      </c>
      <c r="N1083" s="18" t="s">
        <v>47</v>
      </c>
      <c r="O1083" s="18" t="s">
        <v>47</v>
      </c>
      <c r="P1083" s="16">
        <f>WEEKNUM(Causas[[#This Row],[resolucion_fecha]],16)</f>
        <v>9</v>
      </c>
      <c r="Q1083" s="16" t="str">
        <f>TEXT(Causas[[#This Row],[resolucion_fecha]],"MMMM")</f>
        <v>febrero</v>
      </c>
      <c r="R1083" s="16" t="str">
        <f t="shared" si="16"/>
        <v>T</v>
      </c>
      <c r="S1083" s="16"/>
      <c r="T1083" s="18" t="s">
        <v>47</v>
      </c>
      <c r="U1083" s="16"/>
      <c r="V1083" s="16"/>
      <c r="W1083" s="16"/>
    </row>
    <row r="1084" spans="1:23" hidden="1" x14ac:dyDescent="0.25">
      <c r="A1084" s="25">
        <v>137851</v>
      </c>
      <c r="B1084" s="25" t="s">
        <v>58</v>
      </c>
      <c r="C1084" s="25" t="s">
        <v>43</v>
      </c>
      <c r="D1084" s="25" t="s">
        <v>324</v>
      </c>
      <c r="E1084" s="24">
        <v>44475</v>
      </c>
      <c r="F1084" s="25" t="s">
        <v>325</v>
      </c>
      <c r="G1084" s="25" t="s">
        <v>46</v>
      </c>
      <c r="H1084" s="24">
        <v>44984</v>
      </c>
      <c r="I1084" s="101">
        <v>0.86829861111111117</v>
      </c>
      <c r="J1084" s="24">
        <v>44984</v>
      </c>
      <c r="K1084" s="101">
        <v>0.87238425925925922</v>
      </c>
      <c r="L1084" s="25">
        <v>353</v>
      </c>
      <c r="M1084" s="26">
        <f>Causas[[#This Row],[parada_duracion]]/60</f>
        <v>5.8833333333333337</v>
      </c>
      <c r="N1084" s="18" t="s">
        <v>47</v>
      </c>
      <c r="O1084" s="18" t="s">
        <v>47</v>
      </c>
      <c r="P1084" s="16">
        <f>WEEKNUM(Causas[[#This Row],[resolucion_fecha]],16)</f>
        <v>9</v>
      </c>
      <c r="Q1084" s="16" t="str">
        <f>TEXT(Causas[[#This Row],[resolucion_fecha]],"MMMM")</f>
        <v>febrero</v>
      </c>
      <c r="R1084" s="16" t="str">
        <f t="shared" si="16"/>
        <v>T</v>
      </c>
      <c r="S1084" s="16"/>
      <c r="T1084" s="18" t="s">
        <v>47</v>
      </c>
      <c r="U1084" s="16"/>
      <c r="V1084" s="16"/>
      <c r="W1084" s="16"/>
    </row>
    <row r="1085" spans="1:23" hidden="1" x14ac:dyDescent="0.25">
      <c r="A1085" s="96">
        <v>137853</v>
      </c>
      <c r="B1085" s="96" t="s">
        <v>79</v>
      </c>
      <c r="C1085" s="96" t="s">
        <v>43</v>
      </c>
      <c r="D1085" s="96" t="s">
        <v>59</v>
      </c>
      <c r="E1085" s="97">
        <v>44231</v>
      </c>
      <c r="F1085" s="96" t="s">
        <v>60</v>
      </c>
      <c r="G1085" s="96" t="s">
        <v>46</v>
      </c>
      <c r="H1085" s="97">
        <v>44984</v>
      </c>
      <c r="I1085" s="23">
        <v>0.88057870370370372</v>
      </c>
      <c r="J1085" s="97">
        <v>44984</v>
      </c>
      <c r="K1085" s="23">
        <v>0.88692129629629635</v>
      </c>
      <c r="L1085" s="96">
        <v>548</v>
      </c>
      <c r="M1085" s="98">
        <f>Causas[[#This Row],[parada_duracion]]/60</f>
        <v>9.1333333333333329</v>
      </c>
      <c r="N1085" s="18" t="s">
        <v>47</v>
      </c>
      <c r="O1085" s="18" t="s">
        <v>47</v>
      </c>
      <c r="P1085" s="99">
        <f>WEEKNUM(Causas[[#This Row],[resolucion_fecha]],16)</f>
        <v>9</v>
      </c>
      <c r="Q1085" s="99" t="str">
        <f>TEXT(Causas[[#This Row],[resolucion_fecha]],"MMMM")</f>
        <v>febrero</v>
      </c>
      <c r="R1085" s="99" t="str">
        <f t="shared" si="16"/>
        <v>T</v>
      </c>
      <c r="S1085" s="99"/>
      <c r="T1085" s="18" t="s">
        <v>47</v>
      </c>
      <c r="U1085" s="16"/>
      <c r="V1085" s="99"/>
      <c r="W1085" s="99"/>
    </row>
    <row r="1086" spans="1:23" hidden="1" x14ac:dyDescent="0.25">
      <c r="A1086" s="25">
        <v>137854</v>
      </c>
      <c r="B1086" s="25" t="s">
        <v>527</v>
      </c>
      <c r="C1086" s="25" t="s">
        <v>43</v>
      </c>
      <c r="D1086" s="25" t="s">
        <v>166</v>
      </c>
      <c r="E1086" s="24">
        <v>44104</v>
      </c>
      <c r="F1086" s="25" t="s">
        <v>56</v>
      </c>
      <c r="G1086" s="25" t="s">
        <v>46</v>
      </c>
      <c r="H1086" s="24">
        <v>44984</v>
      </c>
      <c r="I1086" s="101">
        <v>0.88109953703703703</v>
      </c>
      <c r="J1086" s="24">
        <v>44984</v>
      </c>
      <c r="K1086" s="101">
        <v>0.883275462962963</v>
      </c>
      <c r="L1086" s="25">
        <v>188</v>
      </c>
      <c r="M1086" s="26">
        <f>Causas[[#This Row],[parada_duracion]]/60</f>
        <v>3.1333333333333333</v>
      </c>
      <c r="N1086" s="18" t="s">
        <v>47</v>
      </c>
      <c r="O1086" s="18" t="s">
        <v>47</v>
      </c>
      <c r="P1086" s="16">
        <f>WEEKNUM(Causas[[#This Row],[resolucion_fecha]],16)</f>
        <v>9</v>
      </c>
      <c r="Q1086" s="16" t="str">
        <f>TEXT(Causas[[#This Row],[resolucion_fecha]],"MMMM")</f>
        <v>febrero</v>
      </c>
      <c r="R1086" s="16" t="str">
        <f t="shared" si="16"/>
        <v>T</v>
      </c>
      <c r="S1086" s="16"/>
      <c r="T1086" s="18" t="s">
        <v>47</v>
      </c>
      <c r="U1086" s="100"/>
      <c r="V1086" s="16"/>
      <c r="W1086" s="16"/>
    </row>
    <row r="1087" spans="1:23" hidden="1" x14ac:dyDescent="0.25">
      <c r="A1087" s="25">
        <v>137856</v>
      </c>
      <c r="B1087" s="25" t="s">
        <v>42</v>
      </c>
      <c r="C1087" s="25" t="s">
        <v>43</v>
      </c>
      <c r="D1087" s="25" t="s">
        <v>55</v>
      </c>
      <c r="E1087" s="24">
        <v>43405</v>
      </c>
      <c r="F1087" s="25" t="s">
        <v>45</v>
      </c>
      <c r="G1087" s="25" t="s">
        <v>46</v>
      </c>
      <c r="H1087" s="24">
        <v>44984</v>
      </c>
      <c r="I1087" s="101">
        <v>0.89070601851851849</v>
      </c>
      <c r="J1087" s="24">
        <v>44984</v>
      </c>
      <c r="K1087" s="101">
        <v>0.89315972222222229</v>
      </c>
      <c r="L1087" s="25">
        <v>212</v>
      </c>
      <c r="M1087" s="26">
        <f>Causas[[#This Row],[parada_duracion]]/60</f>
        <v>3.5333333333333332</v>
      </c>
      <c r="N1087" s="18" t="s">
        <v>47</v>
      </c>
      <c r="O1087" s="18" t="s">
        <v>47</v>
      </c>
      <c r="P1087" s="16">
        <f>WEEKNUM(Causas[[#This Row],[resolucion_fecha]],16)</f>
        <v>9</v>
      </c>
      <c r="Q1087" s="16" t="str">
        <f>TEXT(Causas[[#This Row],[resolucion_fecha]],"MMMM")</f>
        <v>febrero</v>
      </c>
      <c r="R1087" s="16" t="str">
        <f t="shared" si="16"/>
        <v>T</v>
      </c>
      <c r="S1087" s="16"/>
      <c r="T1087" s="18" t="s">
        <v>47</v>
      </c>
      <c r="U1087" s="16"/>
      <c r="V1087" s="16"/>
      <c r="W1087" s="16"/>
    </row>
    <row r="1088" spans="1:23" hidden="1" x14ac:dyDescent="0.25">
      <c r="A1088" s="25">
        <v>137858</v>
      </c>
      <c r="B1088" s="25" t="s">
        <v>54</v>
      </c>
      <c r="C1088" s="25" t="s">
        <v>43</v>
      </c>
      <c r="D1088" s="25" t="s">
        <v>55</v>
      </c>
      <c r="E1088" s="24">
        <v>44120</v>
      </c>
      <c r="F1088" s="25" t="s">
        <v>56</v>
      </c>
      <c r="G1088" s="25" t="s">
        <v>50</v>
      </c>
      <c r="H1088" s="24">
        <v>44984</v>
      </c>
      <c r="I1088" s="101">
        <v>0.96531250000000002</v>
      </c>
      <c r="J1088" s="24">
        <v>44984</v>
      </c>
      <c r="K1088" s="101">
        <v>0.98113425925925923</v>
      </c>
      <c r="L1088" s="25">
        <v>1367</v>
      </c>
      <c r="M1088" s="26">
        <f>Causas[[#This Row],[parada_duracion]]/60</f>
        <v>22.783333333333335</v>
      </c>
      <c r="N1088" s="19" t="s">
        <v>62</v>
      </c>
      <c r="O1088" s="16" t="s">
        <v>52</v>
      </c>
      <c r="P1088" s="16">
        <f>WEEKNUM(Causas[[#This Row],[resolucion_fecha]],16)</f>
        <v>9</v>
      </c>
      <c r="Q1088" s="16" t="str">
        <f>TEXT(Causas[[#This Row],[resolucion_fecha]],"MMMM")</f>
        <v>febrero</v>
      </c>
      <c r="R1088" s="16" t="str">
        <f t="shared" si="16"/>
        <v>N</v>
      </c>
      <c r="S1088" s="16"/>
      <c r="T1088" s="16" t="s">
        <v>53</v>
      </c>
      <c r="U1088" s="16"/>
      <c r="V1088" s="16"/>
      <c r="W1088" s="16"/>
    </row>
    <row r="1089" spans="1:23" hidden="1" x14ac:dyDescent="0.25">
      <c r="A1089" s="25">
        <v>137863</v>
      </c>
      <c r="B1089" s="25" t="s">
        <v>66</v>
      </c>
      <c r="C1089" s="25" t="s">
        <v>43</v>
      </c>
      <c r="D1089" s="25" t="s">
        <v>82</v>
      </c>
      <c r="E1089" s="24">
        <v>43405</v>
      </c>
      <c r="F1089" s="25" t="s">
        <v>45</v>
      </c>
      <c r="G1089" s="25" t="s">
        <v>50</v>
      </c>
      <c r="H1089" s="24">
        <v>44985</v>
      </c>
      <c r="I1089" s="101">
        <v>0.26332175925925927</v>
      </c>
      <c r="J1089" s="24">
        <v>44985</v>
      </c>
      <c r="K1089" s="101">
        <v>0.27261574074074074</v>
      </c>
      <c r="L1089" s="25">
        <v>803</v>
      </c>
      <c r="M1089" s="26">
        <f>Causas[[#This Row],[parada_duracion]]/60</f>
        <v>13.383333333333333</v>
      </c>
      <c r="N1089" s="19" t="s">
        <v>49</v>
      </c>
      <c r="O1089" s="19" t="s">
        <v>49</v>
      </c>
      <c r="P1089" s="16">
        <f>WEEKNUM(Causas[[#This Row],[resolucion_fecha]],16)</f>
        <v>9</v>
      </c>
      <c r="Q1089" s="16" t="str">
        <f>TEXT(Causas[[#This Row],[resolucion_fecha]],"MMMM")</f>
        <v>febrero</v>
      </c>
      <c r="R1089" s="16" t="str">
        <f t="shared" si="16"/>
        <v>M</v>
      </c>
      <c r="S1089" s="19" t="s">
        <v>49</v>
      </c>
      <c r="T1089" s="19" t="s">
        <v>49</v>
      </c>
      <c r="U1089" s="19" t="s">
        <v>49</v>
      </c>
      <c r="V1089" s="19" t="s">
        <v>49</v>
      </c>
      <c r="W1089" s="19" t="s">
        <v>49</v>
      </c>
    </row>
    <row r="1090" spans="1:23" hidden="1" x14ac:dyDescent="0.25">
      <c r="A1090" s="96">
        <v>137868</v>
      </c>
      <c r="B1090" s="96" t="s">
        <v>61</v>
      </c>
      <c r="C1090" s="96" t="s">
        <v>43</v>
      </c>
      <c r="D1090" s="96" t="s">
        <v>48</v>
      </c>
      <c r="E1090" s="97">
        <v>43405</v>
      </c>
      <c r="F1090" s="96" t="s">
        <v>45</v>
      </c>
      <c r="G1090" s="96" t="s">
        <v>50</v>
      </c>
      <c r="H1090" s="97">
        <v>44985</v>
      </c>
      <c r="I1090" s="23">
        <v>0.28260416666666666</v>
      </c>
      <c r="J1090" s="97">
        <v>44985</v>
      </c>
      <c r="K1090" s="23">
        <v>0.28954861111111113</v>
      </c>
      <c r="L1090" s="96">
        <v>600</v>
      </c>
      <c r="M1090" s="98">
        <f>Causas[[#This Row],[parada_duracion]]/60</f>
        <v>10</v>
      </c>
      <c r="N1090" s="18" t="s">
        <v>47</v>
      </c>
      <c r="O1090" s="18" t="s">
        <v>47</v>
      </c>
      <c r="P1090" s="99">
        <f>WEEKNUM(Causas[[#This Row],[resolucion_fecha]],16)</f>
        <v>9</v>
      </c>
      <c r="Q1090" s="99" t="str">
        <f>TEXT(Causas[[#This Row],[resolucion_fecha]],"MMMM")</f>
        <v>febrero</v>
      </c>
      <c r="R1090" s="99" t="str">
        <f t="shared" ref="R1090:R1153" si="17">IF(I1090&gt;TIME(22,0,0),"N",IF(I1090&lt;TIME(6,0,0),"N",IF(I1090&gt;TIME(14,0,0),"T",IF(I1090&gt;=TIME(6,0,0),"M","-"))))</f>
        <v>M</v>
      </c>
      <c r="S1090" s="99"/>
      <c r="T1090" s="18" t="s">
        <v>47</v>
      </c>
      <c r="U1090" s="16"/>
      <c r="V1090" s="99"/>
      <c r="W1090" s="99"/>
    </row>
    <row r="1091" spans="1:23" hidden="1" x14ac:dyDescent="0.25">
      <c r="A1091" s="25">
        <v>137869</v>
      </c>
      <c r="B1091" s="25" t="s">
        <v>61</v>
      </c>
      <c r="C1091" s="25" t="s">
        <v>43</v>
      </c>
      <c r="D1091" s="25" t="s">
        <v>82</v>
      </c>
      <c r="E1091" s="24">
        <v>43405</v>
      </c>
      <c r="F1091" s="25" t="s">
        <v>45</v>
      </c>
      <c r="G1091" s="25" t="s">
        <v>46</v>
      </c>
      <c r="H1091" s="24">
        <v>44985</v>
      </c>
      <c r="I1091" s="101">
        <v>0.28614583333333332</v>
      </c>
      <c r="J1091" s="24">
        <v>44985</v>
      </c>
      <c r="K1091" s="101">
        <v>0.33081018518518518</v>
      </c>
      <c r="L1091" s="25">
        <v>3859</v>
      </c>
      <c r="M1091" s="26">
        <f>Causas[[#This Row],[parada_duracion]]/60</f>
        <v>64.316666666666663</v>
      </c>
      <c r="N1091" s="19" t="s">
        <v>49</v>
      </c>
      <c r="O1091" s="19" t="s">
        <v>49</v>
      </c>
      <c r="P1091" s="16">
        <f>WEEKNUM(Causas[[#This Row],[resolucion_fecha]],16)</f>
        <v>9</v>
      </c>
      <c r="Q1091" s="16" t="str">
        <f>TEXT(Causas[[#This Row],[resolucion_fecha]],"MMMM")</f>
        <v>febrero</v>
      </c>
      <c r="R1091" s="16" t="str">
        <f t="shared" si="17"/>
        <v>M</v>
      </c>
      <c r="S1091" s="19" t="s">
        <v>49</v>
      </c>
      <c r="T1091" s="19" t="s">
        <v>49</v>
      </c>
      <c r="U1091" s="19" t="s">
        <v>49</v>
      </c>
      <c r="V1091" s="19" t="s">
        <v>49</v>
      </c>
      <c r="W1091" s="19" t="s">
        <v>49</v>
      </c>
    </row>
    <row r="1092" spans="1:23" hidden="1" x14ac:dyDescent="0.25">
      <c r="A1092" s="96">
        <v>137873</v>
      </c>
      <c r="B1092" s="96" t="s">
        <v>61</v>
      </c>
      <c r="C1092" s="96" t="s">
        <v>43</v>
      </c>
      <c r="D1092" s="96" t="s">
        <v>82</v>
      </c>
      <c r="E1092" s="97">
        <v>43405</v>
      </c>
      <c r="F1092" s="96" t="s">
        <v>45</v>
      </c>
      <c r="G1092" s="96" t="s">
        <v>46</v>
      </c>
      <c r="H1092" s="97">
        <v>44985</v>
      </c>
      <c r="I1092" s="23">
        <v>0.33096064814814813</v>
      </c>
      <c r="J1092" s="97">
        <v>44985</v>
      </c>
      <c r="K1092" s="23">
        <v>0.34375</v>
      </c>
      <c r="L1092" s="96">
        <v>1105</v>
      </c>
      <c r="M1092" s="98">
        <f>Causas[[#This Row],[parada_duracion]]/60</f>
        <v>18.416666666666668</v>
      </c>
      <c r="N1092" s="19" t="s">
        <v>49</v>
      </c>
      <c r="O1092" s="19" t="s">
        <v>49</v>
      </c>
      <c r="P1092" s="99">
        <f>WEEKNUM(Causas[[#This Row],[resolucion_fecha]],16)</f>
        <v>9</v>
      </c>
      <c r="Q1092" s="99" t="str">
        <f>TEXT(Causas[[#This Row],[resolucion_fecha]],"MMMM")</f>
        <v>febrero</v>
      </c>
      <c r="R1092" s="99" t="str">
        <f t="shared" si="17"/>
        <v>M</v>
      </c>
      <c r="S1092" s="19" t="s">
        <v>49</v>
      </c>
      <c r="T1092" s="19" t="s">
        <v>49</v>
      </c>
      <c r="U1092" s="19" t="s">
        <v>49</v>
      </c>
      <c r="V1092" s="19" t="s">
        <v>49</v>
      </c>
      <c r="W1092" s="19" t="s">
        <v>49</v>
      </c>
    </row>
    <row r="1093" spans="1:23" hidden="1" x14ac:dyDescent="0.25">
      <c r="A1093" s="25">
        <v>137874</v>
      </c>
      <c r="B1093" s="25" t="s">
        <v>61</v>
      </c>
      <c r="C1093" s="25" t="s">
        <v>43</v>
      </c>
      <c r="D1093" s="25" t="s">
        <v>82</v>
      </c>
      <c r="E1093" s="24">
        <v>43405</v>
      </c>
      <c r="F1093" s="25" t="s">
        <v>45</v>
      </c>
      <c r="G1093" s="25" t="s">
        <v>50</v>
      </c>
      <c r="H1093" s="24">
        <v>44985</v>
      </c>
      <c r="I1093" s="101">
        <v>0.34385416666666663</v>
      </c>
      <c r="J1093" s="24">
        <v>44985</v>
      </c>
      <c r="K1093" s="101">
        <v>0.42785879629629631</v>
      </c>
      <c r="L1093" s="25">
        <v>7258</v>
      </c>
      <c r="M1093" s="26">
        <f>Causas[[#This Row],[parada_duracion]]/60</f>
        <v>120.96666666666667</v>
      </c>
      <c r="N1093" s="19" t="s">
        <v>533</v>
      </c>
      <c r="O1093" s="16" t="s">
        <v>72</v>
      </c>
      <c r="P1093" s="16">
        <f>WEEKNUM(Causas[[#This Row],[resolucion_fecha]],16)</f>
        <v>9</v>
      </c>
      <c r="Q1093" s="16" t="str">
        <f>TEXT(Causas[[#This Row],[resolucion_fecha]],"MMMM")</f>
        <v>febrero</v>
      </c>
      <c r="R1093" s="16" t="str">
        <f t="shared" si="17"/>
        <v>M</v>
      </c>
      <c r="S1093" s="16"/>
      <c r="T1093" s="16" t="s">
        <v>73</v>
      </c>
      <c r="U1093" s="100"/>
      <c r="V1093" s="16"/>
      <c r="W1093" s="16"/>
    </row>
    <row r="1094" spans="1:23" hidden="1" x14ac:dyDescent="0.25">
      <c r="A1094" s="25">
        <v>137892</v>
      </c>
      <c r="B1094" s="25" t="s">
        <v>95</v>
      </c>
      <c r="C1094" s="25" t="s">
        <v>43</v>
      </c>
      <c r="D1094" s="25" t="s">
        <v>80</v>
      </c>
      <c r="E1094" s="24">
        <v>43405</v>
      </c>
      <c r="F1094" s="25" t="s">
        <v>45</v>
      </c>
      <c r="G1094" s="25" t="s">
        <v>50</v>
      </c>
      <c r="H1094" s="24">
        <v>44985</v>
      </c>
      <c r="I1094" s="101">
        <v>0.49038194444444444</v>
      </c>
      <c r="J1094" s="24">
        <v>44985</v>
      </c>
      <c r="K1094" s="101">
        <v>0.51290509259259254</v>
      </c>
      <c r="L1094" s="25">
        <v>1946</v>
      </c>
      <c r="M1094" s="26">
        <f>Causas[[#This Row],[parada_duracion]]/60</f>
        <v>32.43333333333333</v>
      </c>
      <c r="N1094" s="19" t="s">
        <v>534</v>
      </c>
      <c r="O1094" s="16" t="s">
        <v>52</v>
      </c>
      <c r="P1094" s="16">
        <f>WEEKNUM(Causas[[#This Row],[resolucion_fecha]],16)</f>
        <v>9</v>
      </c>
      <c r="Q1094" s="16" t="str">
        <f>TEXT(Causas[[#This Row],[resolucion_fecha]],"MMMM")</f>
        <v>febrero</v>
      </c>
      <c r="R1094" s="16" t="str">
        <f t="shared" si="17"/>
        <v>M</v>
      </c>
      <c r="S1094" s="16"/>
      <c r="T1094" s="16" t="s">
        <v>53</v>
      </c>
      <c r="U1094" s="16"/>
      <c r="V1094" s="16"/>
      <c r="W1094" s="16"/>
    </row>
    <row r="1095" spans="1:23" hidden="1" x14ac:dyDescent="0.25">
      <c r="A1095" s="25">
        <v>137903</v>
      </c>
      <c r="B1095" s="25" t="s">
        <v>95</v>
      </c>
      <c r="C1095" s="25" t="s">
        <v>43</v>
      </c>
      <c r="D1095" s="25" t="s">
        <v>80</v>
      </c>
      <c r="E1095" s="24">
        <v>43405</v>
      </c>
      <c r="F1095" s="25" t="s">
        <v>45</v>
      </c>
      <c r="G1095" s="25" t="s">
        <v>46</v>
      </c>
      <c r="H1095" s="24">
        <v>44985</v>
      </c>
      <c r="I1095" s="101">
        <v>0.51300925925925933</v>
      </c>
      <c r="J1095" s="24">
        <v>44985</v>
      </c>
      <c r="K1095" s="101">
        <v>0.54922453703703711</v>
      </c>
      <c r="L1095" s="25">
        <v>3129</v>
      </c>
      <c r="M1095" s="26">
        <f>Causas[[#This Row],[parada_duracion]]/60</f>
        <v>52.15</v>
      </c>
      <c r="N1095" s="19" t="s">
        <v>534</v>
      </c>
      <c r="O1095" s="16" t="s">
        <v>52</v>
      </c>
      <c r="P1095" s="16">
        <f>WEEKNUM(Causas[[#This Row],[resolucion_fecha]],16)</f>
        <v>9</v>
      </c>
      <c r="Q1095" s="16" t="str">
        <f>TEXT(Causas[[#This Row],[resolucion_fecha]],"MMMM")</f>
        <v>febrero</v>
      </c>
      <c r="R1095" s="16" t="str">
        <f t="shared" si="17"/>
        <v>M</v>
      </c>
      <c r="S1095" s="16"/>
      <c r="T1095" s="16" t="s">
        <v>53</v>
      </c>
      <c r="U1095" s="16"/>
      <c r="V1095" s="16"/>
      <c r="W1095" s="16"/>
    </row>
    <row r="1096" spans="1:23" hidden="1" x14ac:dyDescent="0.25">
      <c r="A1096" s="96">
        <v>137914</v>
      </c>
      <c r="B1096" s="96" t="s">
        <v>42</v>
      </c>
      <c r="C1096" s="96" t="s">
        <v>43</v>
      </c>
      <c r="D1096" s="96" t="s">
        <v>105</v>
      </c>
      <c r="E1096" s="97">
        <v>43405</v>
      </c>
      <c r="F1096" s="96" t="s">
        <v>45</v>
      </c>
      <c r="G1096" s="96" t="s">
        <v>46</v>
      </c>
      <c r="H1096" s="97">
        <v>44985</v>
      </c>
      <c r="I1096" s="23">
        <v>0.55174768518518513</v>
      </c>
      <c r="J1096" s="97">
        <v>44985</v>
      </c>
      <c r="K1096" s="23">
        <v>0.55596064814814816</v>
      </c>
      <c r="L1096" s="96">
        <v>364</v>
      </c>
      <c r="M1096" s="98">
        <f>Causas[[#This Row],[parada_duracion]]/60</f>
        <v>6.0666666666666664</v>
      </c>
      <c r="N1096" s="18" t="s">
        <v>47</v>
      </c>
      <c r="O1096" s="18" t="s">
        <v>47</v>
      </c>
      <c r="P1096" s="99">
        <f>WEEKNUM(Causas[[#This Row],[resolucion_fecha]],16)</f>
        <v>9</v>
      </c>
      <c r="Q1096" s="99" t="str">
        <f>TEXT(Causas[[#This Row],[resolucion_fecha]],"MMMM")</f>
        <v>febrero</v>
      </c>
      <c r="R1096" s="99" t="str">
        <f t="shared" si="17"/>
        <v>M</v>
      </c>
      <c r="S1096" s="99"/>
      <c r="T1096" s="18" t="s">
        <v>47</v>
      </c>
      <c r="U1096" s="16"/>
      <c r="V1096" s="99"/>
      <c r="W1096" s="99"/>
    </row>
    <row r="1097" spans="1:23" hidden="1" x14ac:dyDescent="0.25">
      <c r="A1097" s="25">
        <v>137915</v>
      </c>
      <c r="B1097" s="25" t="s">
        <v>42</v>
      </c>
      <c r="C1097" s="25" t="s">
        <v>43</v>
      </c>
      <c r="D1097" s="25" t="s">
        <v>96</v>
      </c>
      <c r="E1097" s="24">
        <v>43405</v>
      </c>
      <c r="F1097" s="25" t="s">
        <v>45</v>
      </c>
      <c r="G1097" s="25" t="s">
        <v>50</v>
      </c>
      <c r="H1097" s="24">
        <v>44985</v>
      </c>
      <c r="I1097" s="101">
        <v>0.55342592592592588</v>
      </c>
      <c r="J1097" s="24">
        <v>44985</v>
      </c>
      <c r="K1097" s="101">
        <v>0.58247685185185183</v>
      </c>
      <c r="L1097" s="25">
        <v>2510</v>
      </c>
      <c r="M1097" s="26">
        <f>Causas[[#This Row],[parada_duracion]]/60</f>
        <v>41.833333333333336</v>
      </c>
      <c r="N1097" s="19" t="s">
        <v>394</v>
      </c>
      <c r="O1097" s="16" t="s">
        <v>52</v>
      </c>
      <c r="P1097" s="16">
        <f>WEEKNUM(Causas[[#This Row],[resolucion_fecha]],16)</f>
        <v>9</v>
      </c>
      <c r="Q1097" s="16" t="str">
        <f>TEXT(Causas[[#This Row],[resolucion_fecha]],"MMMM")</f>
        <v>febrero</v>
      </c>
      <c r="R1097" s="16" t="str">
        <f t="shared" si="17"/>
        <v>M</v>
      </c>
      <c r="S1097" s="16"/>
      <c r="T1097" s="16" t="s">
        <v>53</v>
      </c>
      <c r="U1097" s="100"/>
      <c r="V1097" s="16"/>
      <c r="W1097" s="16"/>
    </row>
    <row r="1098" spans="1:23" hidden="1" x14ac:dyDescent="0.25">
      <c r="A1098" s="96">
        <v>137929</v>
      </c>
      <c r="B1098" s="96" t="s">
        <v>66</v>
      </c>
      <c r="C1098" s="96" t="s">
        <v>43</v>
      </c>
      <c r="D1098" s="96" t="s">
        <v>48</v>
      </c>
      <c r="E1098" s="97">
        <v>43405</v>
      </c>
      <c r="F1098" s="96" t="s">
        <v>45</v>
      </c>
      <c r="G1098" s="96" t="s">
        <v>46</v>
      </c>
      <c r="H1098" s="97">
        <v>44985</v>
      </c>
      <c r="I1098" s="23">
        <v>0.65436342592592589</v>
      </c>
      <c r="J1098" s="97">
        <v>44985</v>
      </c>
      <c r="K1098" s="23">
        <v>0.66719907407407408</v>
      </c>
      <c r="L1098" s="96">
        <v>1109</v>
      </c>
      <c r="M1098" s="98">
        <f>Causas[[#This Row],[parada_duracion]]/60</f>
        <v>18.483333333333334</v>
      </c>
      <c r="N1098" s="18" t="s">
        <v>535</v>
      </c>
      <c r="O1098" s="99" t="s">
        <v>52</v>
      </c>
      <c r="P1098" s="99">
        <f>WEEKNUM(Causas[[#This Row],[resolucion_fecha]],16)</f>
        <v>9</v>
      </c>
      <c r="Q1098" s="99" t="str">
        <f>TEXT(Causas[[#This Row],[resolucion_fecha]],"MMMM")</f>
        <v>febrero</v>
      </c>
      <c r="R1098" s="99" t="str">
        <f t="shared" si="17"/>
        <v>T</v>
      </c>
      <c r="S1098" s="99"/>
      <c r="T1098" s="16" t="s">
        <v>53</v>
      </c>
      <c r="U1098" s="16"/>
      <c r="V1098" s="99"/>
      <c r="W1098" s="99"/>
    </row>
    <row r="1099" spans="1:23" hidden="1" x14ac:dyDescent="0.25">
      <c r="A1099" s="96">
        <v>137930</v>
      </c>
      <c r="B1099" s="96" t="s">
        <v>42</v>
      </c>
      <c r="C1099" s="96" t="s">
        <v>43</v>
      </c>
      <c r="D1099" s="96" t="s">
        <v>161</v>
      </c>
      <c r="E1099" s="97">
        <v>43405</v>
      </c>
      <c r="F1099" s="96" t="s">
        <v>45</v>
      </c>
      <c r="G1099" s="96" t="s">
        <v>46</v>
      </c>
      <c r="H1099" s="97">
        <v>44985</v>
      </c>
      <c r="I1099" s="23">
        <v>0.65763888888888888</v>
      </c>
      <c r="J1099" s="97">
        <v>44985</v>
      </c>
      <c r="K1099" s="23">
        <v>0.65785879629629629</v>
      </c>
      <c r="L1099" s="96">
        <v>19</v>
      </c>
      <c r="M1099" s="98">
        <f>Causas[[#This Row],[parada_duracion]]/60</f>
        <v>0.31666666666666665</v>
      </c>
      <c r="N1099" s="18" t="s">
        <v>47</v>
      </c>
      <c r="O1099" s="18" t="s">
        <v>47</v>
      </c>
      <c r="P1099" s="99">
        <f>WEEKNUM(Causas[[#This Row],[resolucion_fecha]],16)</f>
        <v>9</v>
      </c>
      <c r="Q1099" s="99" t="str">
        <f>TEXT(Causas[[#This Row],[resolucion_fecha]],"MMMM")</f>
        <v>febrero</v>
      </c>
      <c r="R1099" s="99" t="str">
        <f t="shared" si="17"/>
        <v>T</v>
      </c>
      <c r="S1099" s="99"/>
      <c r="T1099" s="18" t="s">
        <v>47</v>
      </c>
      <c r="U1099" s="100"/>
      <c r="V1099" s="99"/>
      <c r="W1099" s="99"/>
    </row>
    <row r="1100" spans="1:23" hidden="1" x14ac:dyDescent="0.25">
      <c r="A1100" s="25">
        <v>137931</v>
      </c>
      <c r="B1100" s="25" t="s">
        <v>42</v>
      </c>
      <c r="C1100" s="25" t="s">
        <v>43</v>
      </c>
      <c r="D1100" s="25" t="s">
        <v>161</v>
      </c>
      <c r="E1100" s="24">
        <v>43405</v>
      </c>
      <c r="F1100" s="25" t="s">
        <v>45</v>
      </c>
      <c r="G1100" s="25" t="s">
        <v>46</v>
      </c>
      <c r="H1100" s="24">
        <v>44985</v>
      </c>
      <c r="I1100" s="101">
        <v>0.65800925925925924</v>
      </c>
      <c r="J1100" s="24">
        <v>44985</v>
      </c>
      <c r="K1100" s="101">
        <v>0.66170138888888885</v>
      </c>
      <c r="L1100" s="25">
        <v>319</v>
      </c>
      <c r="M1100" s="26">
        <f>Causas[[#This Row],[parada_duracion]]/60</f>
        <v>5.3166666666666664</v>
      </c>
      <c r="N1100" s="18" t="s">
        <v>47</v>
      </c>
      <c r="O1100" s="18" t="s">
        <v>47</v>
      </c>
      <c r="P1100" s="16">
        <f>WEEKNUM(Causas[[#This Row],[resolucion_fecha]],16)</f>
        <v>9</v>
      </c>
      <c r="Q1100" s="16" t="str">
        <f>TEXT(Causas[[#This Row],[resolucion_fecha]],"MMMM")</f>
        <v>febrero</v>
      </c>
      <c r="R1100" s="16" t="str">
        <f t="shared" si="17"/>
        <v>T</v>
      </c>
      <c r="S1100" s="16"/>
      <c r="T1100" s="18" t="s">
        <v>47</v>
      </c>
      <c r="U1100" s="100"/>
      <c r="V1100" s="16"/>
      <c r="W1100" s="16"/>
    </row>
    <row r="1101" spans="1:23" hidden="1" x14ac:dyDescent="0.25">
      <c r="A1101" s="96">
        <v>137933</v>
      </c>
      <c r="B1101" s="96" t="s">
        <v>66</v>
      </c>
      <c r="C1101" s="96" t="s">
        <v>43</v>
      </c>
      <c r="D1101" s="96" t="s">
        <v>48</v>
      </c>
      <c r="E1101" s="97">
        <v>43405</v>
      </c>
      <c r="F1101" s="96" t="s">
        <v>45</v>
      </c>
      <c r="G1101" s="96" t="s">
        <v>46</v>
      </c>
      <c r="H1101" s="97">
        <v>44985</v>
      </c>
      <c r="I1101" s="23">
        <v>0.70403935185185185</v>
      </c>
      <c r="J1101" s="97">
        <v>44985</v>
      </c>
      <c r="K1101" s="23">
        <v>0.71807870370370364</v>
      </c>
      <c r="L1101" s="96">
        <v>1213</v>
      </c>
      <c r="M1101" s="98">
        <f>Causas[[#This Row],[parada_duracion]]/60</f>
        <v>20.216666666666665</v>
      </c>
      <c r="N1101" s="18" t="s">
        <v>536</v>
      </c>
      <c r="O1101" s="16" t="s">
        <v>52</v>
      </c>
      <c r="P1101" s="99">
        <f>WEEKNUM(Causas[[#This Row],[resolucion_fecha]],16)</f>
        <v>9</v>
      </c>
      <c r="Q1101" s="99" t="str">
        <f>TEXT(Causas[[#This Row],[resolucion_fecha]],"MMMM")</f>
        <v>febrero</v>
      </c>
      <c r="R1101" s="99" t="str">
        <f t="shared" si="17"/>
        <v>T</v>
      </c>
      <c r="S1101" s="99"/>
      <c r="T1101" s="16" t="s">
        <v>53</v>
      </c>
      <c r="U1101" s="16"/>
      <c r="V1101" s="99"/>
      <c r="W1101" s="99"/>
    </row>
    <row r="1102" spans="1:23" ht="30" hidden="1" x14ac:dyDescent="0.25">
      <c r="A1102" s="25">
        <v>137934</v>
      </c>
      <c r="B1102" s="25" t="s">
        <v>61</v>
      </c>
      <c r="C1102" s="25" t="s">
        <v>43</v>
      </c>
      <c r="D1102" s="25" t="s">
        <v>55</v>
      </c>
      <c r="E1102" s="24">
        <v>43881</v>
      </c>
      <c r="F1102" s="25" t="s">
        <v>56</v>
      </c>
      <c r="G1102" s="25" t="s">
        <v>46</v>
      </c>
      <c r="H1102" s="24">
        <v>44985</v>
      </c>
      <c r="I1102" s="101">
        <v>0.70951388888888889</v>
      </c>
      <c r="J1102" s="24">
        <v>44985</v>
      </c>
      <c r="K1102" s="101">
        <v>0.86944444444444446</v>
      </c>
      <c r="L1102" s="25">
        <v>13818</v>
      </c>
      <c r="M1102" s="26">
        <f>Causas[[#This Row],[parada_duracion]]/60</f>
        <v>230.3</v>
      </c>
      <c r="N1102" s="19" t="s">
        <v>537</v>
      </c>
      <c r="O1102" s="16" t="s">
        <v>72</v>
      </c>
      <c r="P1102" s="16">
        <f>WEEKNUM(Causas[[#This Row],[resolucion_fecha]],16)</f>
        <v>9</v>
      </c>
      <c r="Q1102" s="16" t="str">
        <f>TEXT(Causas[[#This Row],[resolucion_fecha]],"MMMM")</f>
        <v>febrero</v>
      </c>
      <c r="R1102" s="16" t="str">
        <f t="shared" si="17"/>
        <v>T</v>
      </c>
      <c r="S1102" s="16"/>
      <c r="T1102" s="16" t="s">
        <v>73</v>
      </c>
      <c r="U1102" s="100"/>
      <c r="V1102" s="16"/>
      <c r="W1102" s="16"/>
    </row>
    <row r="1103" spans="1:23" hidden="1" x14ac:dyDescent="0.25">
      <c r="A1103" s="96">
        <v>137938</v>
      </c>
      <c r="B1103" s="96" t="s">
        <v>95</v>
      </c>
      <c r="C1103" s="96" t="s">
        <v>43</v>
      </c>
      <c r="D1103" s="96" t="s">
        <v>80</v>
      </c>
      <c r="E1103" s="97">
        <v>43405</v>
      </c>
      <c r="F1103" s="96" t="s">
        <v>45</v>
      </c>
      <c r="G1103" s="96" t="s">
        <v>46</v>
      </c>
      <c r="H1103" s="97">
        <v>44985</v>
      </c>
      <c r="I1103" s="23">
        <v>0.73622685185185188</v>
      </c>
      <c r="J1103" s="97">
        <v>44985</v>
      </c>
      <c r="K1103" s="23">
        <v>0.74062499999999998</v>
      </c>
      <c r="L1103" s="96">
        <v>380</v>
      </c>
      <c r="M1103" s="98">
        <f>Causas[[#This Row],[parada_duracion]]/60</f>
        <v>6.333333333333333</v>
      </c>
      <c r="N1103" s="18" t="s">
        <v>47</v>
      </c>
      <c r="O1103" s="18" t="s">
        <v>47</v>
      </c>
      <c r="P1103" s="99">
        <f>WEEKNUM(Causas[[#This Row],[resolucion_fecha]],16)</f>
        <v>9</v>
      </c>
      <c r="Q1103" s="99" t="str">
        <f>TEXT(Causas[[#This Row],[resolucion_fecha]],"MMMM")</f>
        <v>febrero</v>
      </c>
      <c r="R1103" s="99" t="str">
        <f t="shared" si="17"/>
        <v>T</v>
      </c>
      <c r="S1103" s="99"/>
      <c r="T1103" s="18" t="s">
        <v>47</v>
      </c>
      <c r="U1103" s="16"/>
      <c r="V1103" s="99"/>
      <c r="W1103" s="99"/>
    </row>
    <row r="1104" spans="1:23" hidden="1" x14ac:dyDescent="0.25">
      <c r="A1104" s="25">
        <v>137939</v>
      </c>
      <c r="B1104" s="25" t="s">
        <v>83</v>
      </c>
      <c r="C1104" s="25" t="s">
        <v>43</v>
      </c>
      <c r="D1104" s="25" t="s">
        <v>76</v>
      </c>
      <c r="E1104" s="24">
        <v>43405</v>
      </c>
      <c r="F1104" s="25" t="s">
        <v>45</v>
      </c>
      <c r="G1104" s="25" t="s">
        <v>50</v>
      </c>
      <c r="H1104" s="24">
        <v>44985</v>
      </c>
      <c r="I1104" s="101">
        <v>0.73864583333333333</v>
      </c>
      <c r="J1104" s="24">
        <v>44985</v>
      </c>
      <c r="K1104" s="101">
        <v>0.74232638888888891</v>
      </c>
      <c r="L1104" s="25">
        <v>318</v>
      </c>
      <c r="M1104" s="26">
        <f>Causas[[#This Row],[parada_duracion]]/60</f>
        <v>5.3</v>
      </c>
      <c r="N1104" s="18" t="s">
        <v>47</v>
      </c>
      <c r="O1104" s="18" t="s">
        <v>47</v>
      </c>
      <c r="P1104" s="16">
        <f>WEEKNUM(Causas[[#This Row],[resolucion_fecha]],16)</f>
        <v>9</v>
      </c>
      <c r="Q1104" s="16" t="str">
        <f>TEXT(Causas[[#This Row],[resolucion_fecha]],"MMMM")</f>
        <v>febrero</v>
      </c>
      <c r="R1104" s="16" t="str">
        <f t="shared" si="17"/>
        <v>T</v>
      </c>
      <c r="S1104" s="16"/>
      <c r="T1104" s="18" t="s">
        <v>47</v>
      </c>
      <c r="U1104" s="100"/>
      <c r="V1104" s="16"/>
      <c r="W1104" s="16"/>
    </row>
    <row r="1105" spans="1:23" hidden="1" x14ac:dyDescent="0.25">
      <c r="A1105" s="25">
        <v>137942</v>
      </c>
      <c r="B1105" s="25" t="s">
        <v>83</v>
      </c>
      <c r="C1105" s="25" t="s">
        <v>43</v>
      </c>
      <c r="D1105" s="25" t="s">
        <v>76</v>
      </c>
      <c r="E1105" s="24">
        <v>43405</v>
      </c>
      <c r="F1105" s="25" t="s">
        <v>45</v>
      </c>
      <c r="G1105" s="25" t="s">
        <v>50</v>
      </c>
      <c r="H1105" s="24">
        <v>44985</v>
      </c>
      <c r="I1105" s="101">
        <v>0.76069444444444445</v>
      </c>
      <c r="J1105" s="24">
        <v>44985</v>
      </c>
      <c r="K1105" s="101">
        <v>0.77409722222222221</v>
      </c>
      <c r="L1105" s="25">
        <v>1158</v>
      </c>
      <c r="M1105" s="26">
        <f>Causas[[#This Row],[parada_duracion]]/60</f>
        <v>19.3</v>
      </c>
      <c r="N1105" s="19" t="s">
        <v>538</v>
      </c>
      <c r="O1105" s="16" t="s">
        <v>52</v>
      </c>
      <c r="P1105" s="16">
        <f>WEEKNUM(Causas[[#This Row],[resolucion_fecha]],16)</f>
        <v>9</v>
      </c>
      <c r="Q1105" s="16" t="str">
        <f>TEXT(Causas[[#This Row],[resolucion_fecha]],"MMMM")</f>
        <v>febrero</v>
      </c>
      <c r="R1105" s="16" t="str">
        <f t="shared" si="17"/>
        <v>T</v>
      </c>
      <c r="S1105" s="16"/>
      <c r="T1105" s="16" t="s">
        <v>53</v>
      </c>
      <c r="U1105" s="16"/>
      <c r="V1105" s="16"/>
      <c r="W1105" s="16"/>
    </row>
    <row r="1106" spans="1:23" hidden="1" x14ac:dyDescent="0.25">
      <c r="A1106" s="96">
        <v>137944</v>
      </c>
      <c r="B1106" s="96" t="s">
        <v>66</v>
      </c>
      <c r="C1106" s="96" t="s">
        <v>43</v>
      </c>
      <c r="D1106" s="96" t="s">
        <v>143</v>
      </c>
      <c r="E1106" s="97">
        <v>43405</v>
      </c>
      <c r="F1106" s="96" t="s">
        <v>45</v>
      </c>
      <c r="G1106" s="96" t="s">
        <v>50</v>
      </c>
      <c r="H1106" s="97">
        <v>44985</v>
      </c>
      <c r="I1106" s="23">
        <v>0.82363425925925926</v>
      </c>
      <c r="J1106" s="97">
        <v>44985</v>
      </c>
      <c r="K1106" s="23">
        <v>0.82369212962962957</v>
      </c>
      <c r="L1106" s="96">
        <v>5</v>
      </c>
      <c r="M1106" s="98">
        <f>Causas[[#This Row],[parada_duracion]]/60</f>
        <v>8.3333333333333329E-2</v>
      </c>
      <c r="N1106" s="18" t="s">
        <v>47</v>
      </c>
      <c r="O1106" s="18" t="s">
        <v>47</v>
      </c>
      <c r="P1106" s="99">
        <f>WEEKNUM(Causas[[#This Row],[resolucion_fecha]],16)</f>
        <v>9</v>
      </c>
      <c r="Q1106" s="99" t="str">
        <f>TEXT(Causas[[#This Row],[resolucion_fecha]],"MMMM")</f>
        <v>febrero</v>
      </c>
      <c r="R1106" s="99" t="str">
        <f t="shared" si="17"/>
        <v>T</v>
      </c>
      <c r="S1106" s="99"/>
      <c r="T1106" s="18" t="s">
        <v>47</v>
      </c>
      <c r="U1106" s="16"/>
      <c r="V1106" s="99"/>
      <c r="W1106" s="99"/>
    </row>
    <row r="1107" spans="1:23" hidden="1" x14ac:dyDescent="0.25">
      <c r="A1107" s="25">
        <v>137945</v>
      </c>
      <c r="B1107" s="25" t="s">
        <v>66</v>
      </c>
      <c r="C1107" s="25" t="s">
        <v>43</v>
      </c>
      <c r="D1107" s="25" t="s">
        <v>143</v>
      </c>
      <c r="E1107" s="24">
        <v>43405</v>
      </c>
      <c r="F1107" s="25" t="s">
        <v>45</v>
      </c>
      <c r="G1107" s="25" t="s">
        <v>46</v>
      </c>
      <c r="H1107" s="24">
        <v>44985</v>
      </c>
      <c r="I1107" s="101">
        <v>0.82378472222222221</v>
      </c>
      <c r="J1107" s="24">
        <v>44985</v>
      </c>
      <c r="K1107" s="101">
        <v>0.82857638888888896</v>
      </c>
      <c r="L1107" s="25">
        <v>414</v>
      </c>
      <c r="M1107" s="26">
        <f>Causas[[#This Row],[parada_duracion]]/60</f>
        <v>6.9</v>
      </c>
      <c r="N1107" s="18" t="s">
        <v>47</v>
      </c>
      <c r="O1107" s="18" t="s">
        <v>47</v>
      </c>
      <c r="P1107" s="16">
        <f>WEEKNUM(Causas[[#This Row],[resolucion_fecha]],16)</f>
        <v>9</v>
      </c>
      <c r="Q1107" s="16" t="str">
        <f>TEXT(Causas[[#This Row],[resolucion_fecha]],"MMMM")</f>
        <v>febrero</v>
      </c>
      <c r="R1107" s="16" t="str">
        <f t="shared" si="17"/>
        <v>T</v>
      </c>
      <c r="S1107" s="16"/>
      <c r="T1107" s="18" t="s">
        <v>47</v>
      </c>
      <c r="U1107" s="100"/>
      <c r="V1107" s="16"/>
      <c r="W1107" s="16"/>
    </row>
    <row r="1108" spans="1:23" hidden="1" x14ac:dyDescent="0.25">
      <c r="A1108" s="25">
        <v>137948</v>
      </c>
      <c r="B1108" s="25" t="s">
        <v>117</v>
      </c>
      <c r="C1108" s="25" t="s">
        <v>43</v>
      </c>
      <c r="D1108" s="25" t="s">
        <v>76</v>
      </c>
      <c r="E1108" s="24">
        <v>43405</v>
      </c>
      <c r="F1108" s="25" t="s">
        <v>45</v>
      </c>
      <c r="G1108" s="25" t="s">
        <v>46</v>
      </c>
      <c r="H1108" s="24">
        <v>44985</v>
      </c>
      <c r="I1108" s="101">
        <v>0.86020833333333335</v>
      </c>
      <c r="J1108" s="24">
        <v>44985</v>
      </c>
      <c r="K1108" s="101">
        <v>0.86392361111111116</v>
      </c>
      <c r="L1108" s="25">
        <v>321</v>
      </c>
      <c r="M1108" s="26">
        <f>Causas[[#This Row],[parada_duracion]]/60</f>
        <v>5.35</v>
      </c>
      <c r="N1108" s="18" t="s">
        <v>47</v>
      </c>
      <c r="O1108" s="18" t="s">
        <v>47</v>
      </c>
      <c r="P1108" s="16">
        <f>WEEKNUM(Causas[[#This Row],[resolucion_fecha]],16)</f>
        <v>9</v>
      </c>
      <c r="Q1108" s="16" t="str">
        <f>TEXT(Causas[[#This Row],[resolucion_fecha]],"MMMM")</f>
        <v>febrero</v>
      </c>
      <c r="R1108" s="16" t="str">
        <f t="shared" si="17"/>
        <v>T</v>
      </c>
      <c r="S1108" s="16"/>
      <c r="T1108" s="18" t="s">
        <v>47</v>
      </c>
      <c r="U1108" s="16"/>
      <c r="V1108" s="16"/>
      <c r="W1108" s="16"/>
    </row>
    <row r="1109" spans="1:23" hidden="1" x14ac:dyDescent="0.25">
      <c r="A1109" s="96">
        <v>137951</v>
      </c>
      <c r="B1109" s="96" t="s">
        <v>117</v>
      </c>
      <c r="C1109" s="96" t="s">
        <v>43</v>
      </c>
      <c r="D1109" s="96" t="s">
        <v>76</v>
      </c>
      <c r="E1109" s="97">
        <v>43405</v>
      </c>
      <c r="F1109" s="96" t="s">
        <v>45</v>
      </c>
      <c r="G1109" s="96" t="s">
        <v>46</v>
      </c>
      <c r="H1109" s="97">
        <v>44985</v>
      </c>
      <c r="I1109" s="23">
        <v>0.88553240740740735</v>
      </c>
      <c r="J1109" s="97">
        <v>44985</v>
      </c>
      <c r="K1109" s="23">
        <v>0.89028935185185187</v>
      </c>
      <c r="L1109" s="96">
        <v>411</v>
      </c>
      <c r="M1109" s="98">
        <f>Causas[[#This Row],[parada_duracion]]/60</f>
        <v>6.85</v>
      </c>
      <c r="N1109" s="18" t="s">
        <v>47</v>
      </c>
      <c r="O1109" s="18" t="s">
        <v>47</v>
      </c>
      <c r="P1109" s="99">
        <f>WEEKNUM(Causas[[#This Row],[resolucion_fecha]],16)</f>
        <v>9</v>
      </c>
      <c r="Q1109" s="99" t="str">
        <f>TEXT(Causas[[#This Row],[resolucion_fecha]],"MMMM")</f>
        <v>febrero</v>
      </c>
      <c r="R1109" s="99" t="str">
        <f t="shared" si="17"/>
        <v>T</v>
      </c>
      <c r="S1109" s="99"/>
      <c r="T1109" s="18" t="s">
        <v>47</v>
      </c>
      <c r="U1109" s="16"/>
      <c r="V1109" s="99"/>
      <c r="W1109" s="99"/>
    </row>
    <row r="1110" spans="1:23" ht="30" hidden="1" x14ac:dyDescent="0.25">
      <c r="A1110" s="25">
        <v>137952</v>
      </c>
      <c r="B1110" s="25" t="s">
        <v>61</v>
      </c>
      <c r="C1110" s="25" t="s">
        <v>43</v>
      </c>
      <c r="D1110" s="25" t="s">
        <v>55</v>
      </c>
      <c r="E1110" s="24">
        <v>43881</v>
      </c>
      <c r="F1110" s="25" t="s">
        <v>56</v>
      </c>
      <c r="G1110" s="25" t="s">
        <v>46</v>
      </c>
      <c r="H1110" s="24">
        <v>44985</v>
      </c>
      <c r="I1110" s="101">
        <v>0.88921296296296293</v>
      </c>
      <c r="J1110" s="24">
        <v>44985</v>
      </c>
      <c r="K1110" s="101">
        <v>0.91203703703703709</v>
      </c>
      <c r="L1110" s="25">
        <v>1972</v>
      </c>
      <c r="M1110" s="26">
        <f>Causas[[#This Row],[parada_duracion]]/60</f>
        <v>32.866666666666667</v>
      </c>
      <c r="N1110" s="19" t="s">
        <v>537</v>
      </c>
      <c r="O1110" s="16" t="s">
        <v>72</v>
      </c>
      <c r="P1110" s="16">
        <f>WEEKNUM(Causas[[#This Row],[resolucion_fecha]],16)</f>
        <v>9</v>
      </c>
      <c r="Q1110" s="16" t="str">
        <f>TEXT(Causas[[#This Row],[resolucion_fecha]],"MMMM")</f>
        <v>febrero</v>
      </c>
      <c r="R1110" s="16" t="str">
        <f t="shared" si="17"/>
        <v>T</v>
      </c>
      <c r="S1110" s="16"/>
      <c r="T1110" s="16" t="s">
        <v>73</v>
      </c>
      <c r="U1110" s="100"/>
      <c r="V1110" s="16"/>
      <c r="W1110" s="16"/>
    </row>
    <row r="1111" spans="1:23" hidden="1" x14ac:dyDescent="0.25">
      <c r="A1111" s="25">
        <v>137957</v>
      </c>
      <c r="B1111" s="25" t="s">
        <v>86</v>
      </c>
      <c r="C1111" s="25" t="s">
        <v>43</v>
      </c>
      <c r="D1111" s="25" t="s">
        <v>55</v>
      </c>
      <c r="E1111" s="24">
        <v>43881</v>
      </c>
      <c r="F1111" s="25" t="s">
        <v>56</v>
      </c>
      <c r="G1111" s="25" t="s">
        <v>50</v>
      </c>
      <c r="H1111" s="24">
        <v>44986</v>
      </c>
      <c r="I1111" s="101">
        <v>0.25457175925925929</v>
      </c>
      <c r="J1111" s="24">
        <v>44986</v>
      </c>
      <c r="K1111" s="101">
        <v>0.38885416666666667</v>
      </c>
      <c r="L1111" s="25">
        <v>11602</v>
      </c>
      <c r="M1111" s="26">
        <f>Causas[[#This Row],[parada_duracion]]/60</f>
        <v>193.36666666666667</v>
      </c>
      <c r="N1111" s="19" t="s">
        <v>62</v>
      </c>
      <c r="O1111" s="16" t="s">
        <v>52</v>
      </c>
      <c r="P1111" s="16">
        <f>WEEKNUM(Causas[[#This Row],[resolucion_fecha]],16)</f>
        <v>9</v>
      </c>
      <c r="Q1111" s="16" t="str">
        <f>TEXT(Causas[[#This Row],[resolucion_fecha]],"MMMM")</f>
        <v>marzo</v>
      </c>
      <c r="R1111" s="16" t="str">
        <f t="shared" si="17"/>
        <v>M</v>
      </c>
      <c r="S1111" s="16"/>
      <c r="T1111" s="16" t="s">
        <v>53</v>
      </c>
      <c r="U1111" s="16"/>
      <c r="V1111" s="16"/>
      <c r="W1111" s="16"/>
    </row>
    <row r="1112" spans="1:23" hidden="1" x14ac:dyDescent="0.25">
      <c r="A1112" s="25">
        <v>137974</v>
      </c>
      <c r="B1112" s="25" t="s">
        <v>117</v>
      </c>
      <c r="C1112" s="25" t="s">
        <v>43</v>
      </c>
      <c r="D1112" s="25" t="s">
        <v>76</v>
      </c>
      <c r="E1112" s="24">
        <v>43405</v>
      </c>
      <c r="F1112" s="25" t="s">
        <v>45</v>
      </c>
      <c r="G1112" s="25" t="s">
        <v>46</v>
      </c>
      <c r="H1112" s="24">
        <v>44986</v>
      </c>
      <c r="I1112" s="101">
        <v>0.40500000000000003</v>
      </c>
      <c r="J1112" s="24">
        <v>44986</v>
      </c>
      <c r="K1112" s="101">
        <v>0.42533564814814812</v>
      </c>
      <c r="L1112" s="25">
        <v>1757</v>
      </c>
      <c r="M1112" s="26">
        <f>Causas[[#This Row],[parada_duracion]]/60</f>
        <v>29.283333333333335</v>
      </c>
      <c r="N1112" s="19" t="s">
        <v>49</v>
      </c>
      <c r="O1112" s="19" t="s">
        <v>49</v>
      </c>
      <c r="P1112" s="16">
        <f>WEEKNUM(Causas[[#This Row],[resolucion_fecha]],16)</f>
        <v>9</v>
      </c>
      <c r="Q1112" s="16" t="str">
        <f>TEXT(Causas[[#This Row],[resolucion_fecha]],"MMMM")</f>
        <v>marzo</v>
      </c>
      <c r="R1112" s="16" t="str">
        <f t="shared" si="17"/>
        <v>M</v>
      </c>
      <c r="S1112" s="19" t="s">
        <v>49</v>
      </c>
      <c r="T1112" s="19" t="s">
        <v>49</v>
      </c>
      <c r="U1112" s="19" t="s">
        <v>49</v>
      </c>
      <c r="V1112" s="19" t="s">
        <v>49</v>
      </c>
      <c r="W1112" s="19" t="s">
        <v>49</v>
      </c>
    </row>
    <row r="1113" spans="1:23" hidden="1" x14ac:dyDescent="0.25">
      <c r="A1113" s="25">
        <v>137982</v>
      </c>
      <c r="B1113" s="25" t="s">
        <v>87</v>
      </c>
      <c r="C1113" s="25" t="s">
        <v>43</v>
      </c>
      <c r="D1113" s="25" t="s">
        <v>82</v>
      </c>
      <c r="E1113" s="24">
        <v>44756</v>
      </c>
      <c r="F1113" s="25" t="s">
        <v>140</v>
      </c>
      <c r="G1113" s="25" t="s">
        <v>50</v>
      </c>
      <c r="H1113" s="24">
        <v>44986</v>
      </c>
      <c r="I1113" s="101">
        <v>0.48361111111111116</v>
      </c>
      <c r="J1113" s="24">
        <v>44986</v>
      </c>
      <c r="K1113" s="101">
        <v>0.49223379629629632</v>
      </c>
      <c r="L1113" s="25">
        <v>745</v>
      </c>
      <c r="M1113" s="26">
        <f>Causas[[#This Row],[parada_duracion]]/60</f>
        <v>12.416666666666666</v>
      </c>
      <c r="N1113" s="19" t="s">
        <v>49</v>
      </c>
      <c r="O1113" s="19" t="s">
        <v>49</v>
      </c>
      <c r="P1113" s="16">
        <f>WEEKNUM(Causas[[#This Row],[resolucion_fecha]],16)</f>
        <v>9</v>
      </c>
      <c r="Q1113" s="16" t="str">
        <f>TEXT(Causas[[#This Row],[resolucion_fecha]],"MMMM")</f>
        <v>marzo</v>
      </c>
      <c r="R1113" s="16" t="str">
        <f t="shared" si="17"/>
        <v>M</v>
      </c>
      <c r="S1113" s="19" t="s">
        <v>49</v>
      </c>
      <c r="T1113" s="19" t="s">
        <v>49</v>
      </c>
      <c r="U1113" s="19" t="s">
        <v>49</v>
      </c>
      <c r="V1113" s="19" t="s">
        <v>49</v>
      </c>
      <c r="W1113" s="19" t="s">
        <v>49</v>
      </c>
    </row>
    <row r="1114" spans="1:23" hidden="1" x14ac:dyDescent="0.25">
      <c r="A1114" s="25">
        <v>137987</v>
      </c>
      <c r="B1114" s="25" t="s">
        <v>61</v>
      </c>
      <c r="C1114" s="25" t="s">
        <v>43</v>
      </c>
      <c r="D1114" s="25" t="s">
        <v>55</v>
      </c>
      <c r="E1114" s="24">
        <v>43881</v>
      </c>
      <c r="F1114" s="25" t="s">
        <v>56</v>
      </c>
      <c r="G1114" s="25" t="s">
        <v>46</v>
      </c>
      <c r="H1114" s="24">
        <v>44986</v>
      </c>
      <c r="I1114" s="101">
        <v>0.60119212962962965</v>
      </c>
      <c r="J1114" s="24">
        <v>44987</v>
      </c>
      <c r="K1114" s="101">
        <v>0.3348842592592593</v>
      </c>
      <c r="L1114" s="25">
        <v>63391</v>
      </c>
      <c r="M1114" s="26">
        <f>Causas[[#This Row],[parada_duracion]]/60</f>
        <v>1056.5166666666667</v>
      </c>
      <c r="N1114" s="19" t="s">
        <v>539</v>
      </c>
      <c r="O1114" s="16" t="s">
        <v>72</v>
      </c>
      <c r="P1114" s="16">
        <f>WEEKNUM(Causas[[#This Row],[resolucion_fecha]],16)</f>
        <v>9</v>
      </c>
      <c r="Q1114" s="16" t="str">
        <f>TEXT(Causas[[#This Row],[resolucion_fecha]],"MMMM")</f>
        <v>marzo</v>
      </c>
      <c r="R1114" s="16" t="str">
        <f t="shared" si="17"/>
        <v>T</v>
      </c>
      <c r="S1114" s="16"/>
      <c r="T1114" s="16" t="s">
        <v>73</v>
      </c>
      <c r="U1114" s="16"/>
      <c r="V1114" s="16"/>
      <c r="W1114" s="16"/>
    </row>
    <row r="1115" spans="1:23" hidden="1" x14ac:dyDescent="0.25">
      <c r="A1115" s="25">
        <v>137993</v>
      </c>
      <c r="B1115" s="25" t="s">
        <v>58</v>
      </c>
      <c r="C1115" s="25" t="s">
        <v>43</v>
      </c>
      <c r="D1115" s="25" t="s">
        <v>59</v>
      </c>
      <c r="E1115" s="24">
        <v>44231</v>
      </c>
      <c r="F1115" s="25" t="s">
        <v>60</v>
      </c>
      <c r="G1115" s="25" t="s">
        <v>46</v>
      </c>
      <c r="H1115" s="24">
        <v>44986</v>
      </c>
      <c r="I1115" s="101">
        <v>0.63416666666666666</v>
      </c>
      <c r="J1115" s="24">
        <v>44986</v>
      </c>
      <c r="K1115" s="101">
        <v>0.73956018518518529</v>
      </c>
      <c r="L1115" s="25">
        <v>9106</v>
      </c>
      <c r="M1115" s="26">
        <f>Causas[[#This Row],[parada_duracion]]/60</f>
        <v>151.76666666666668</v>
      </c>
      <c r="N1115" s="19" t="s">
        <v>49</v>
      </c>
      <c r="O1115" s="19" t="s">
        <v>49</v>
      </c>
      <c r="P1115" s="16">
        <f>WEEKNUM(Causas[[#This Row],[resolucion_fecha]],16)</f>
        <v>9</v>
      </c>
      <c r="Q1115" s="16" t="str">
        <f>TEXT(Causas[[#This Row],[resolucion_fecha]],"MMMM")</f>
        <v>marzo</v>
      </c>
      <c r="R1115" s="16" t="str">
        <f t="shared" si="17"/>
        <v>T</v>
      </c>
      <c r="S1115" s="19" t="s">
        <v>49</v>
      </c>
      <c r="T1115" s="19" t="s">
        <v>49</v>
      </c>
      <c r="U1115" s="19" t="s">
        <v>49</v>
      </c>
      <c r="V1115" s="19" t="s">
        <v>49</v>
      </c>
      <c r="W1115" s="19" t="s">
        <v>49</v>
      </c>
    </row>
    <row r="1116" spans="1:23" hidden="1" x14ac:dyDescent="0.25">
      <c r="A1116" s="25">
        <v>138003</v>
      </c>
      <c r="B1116" s="25" t="s">
        <v>83</v>
      </c>
      <c r="C1116" s="25" t="s">
        <v>43</v>
      </c>
      <c r="D1116" s="25" t="s">
        <v>76</v>
      </c>
      <c r="E1116" s="24">
        <v>43405</v>
      </c>
      <c r="F1116" s="25" t="s">
        <v>45</v>
      </c>
      <c r="G1116" s="25" t="s">
        <v>50</v>
      </c>
      <c r="H1116" s="24">
        <v>44986</v>
      </c>
      <c r="I1116" s="101">
        <v>0.70577546296296301</v>
      </c>
      <c r="J1116" s="24">
        <v>44986</v>
      </c>
      <c r="K1116" s="101">
        <v>0.71635416666666663</v>
      </c>
      <c r="L1116" s="25">
        <v>914</v>
      </c>
      <c r="M1116" s="26">
        <f>Causas[[#This Row],[parada_duracion]]/60</f>
        <v>15.233333333333333</v>
      </c>
      <c r="N1116" s="19" t="s">
        <v>57</v>
      </c>
      <c r="O1116" s="16" t="s">
        <v>52</v>
      </c>
      <c r="P1116" s="16">
        <f>WEEKNUM(Causas[[#This Row],[resolucion_fecha]],16)</f>
        <v>9</v>
      </c>
      <c r="Q1116" s="16" t="str">
        <f>TEXT(Causas[[#This Row],[resolucion_fecha]],"MMMM")</f>
        <v>marzo</v>
      </c>
      <c r="R1116" s="16" t="str">
        <f t="shared" si="17"/>
        <v>T</v>
      </c>
      <c r="S1116" s="16"/>
      <c r="T1116" s="16" t="s">
        <v>53</v>
      </c>
      <c r="U1116" s="16"/>
      <c r="V1116" s="16"/>
      <c r="W1116" s="16"/>
    </row>
    <row r="1117" spans="1:23" hidden="1" x14ac:dyDescent="0.25">
      <c r="A1117" s="25">
        <v>138005</v>
      </c>
      <c r="B1117" s="25" t="s">
        <v>58</v>
      </c>
      <c r="C1117" s="25" t="s">
        <v>43</v>
      </c>
      <c r="D1117" s="25" t="s">
        <v>324</v>
      </c>
      <c r="E1117" s="24">
        <v>44475</v>
      </c>
      <c r="F1117" s="25" t="s">
        <v>325</v>
      </c>
      <c r="G1117" s="25" t="s">
        <v>46</v>
      </c>
      <c r="H1117" s="24">
        <v>44986</v>
      </c>
      <c r="I1117" s="101">
        <v>0.72440972222222222</v>
      </c>
      <c r="J1117" s="24">
        <v>44986</v>
      </c>
      <c r="K1117" s="101">
        <v>0.72944444444444445</v>
      </c>
      <c r="L1117" s="25">
        <v>435</v>
      </c>
      <c r="M1117" s="26">
        <f>Causas[[#This Row],[parada_duracion]]/60</f>
        <v>7.25</v>
      </c>
      <c r="N1117" s="18" t="s">
        <v>47</v>
      </c>
      <c r="O1117" s="18" t="s">
        <v>47</v>
      </c>
      <c r="P1117" s="16">
        <f>WEEKNUM(Causas[[#This Row],[resolucion_fecha]],16)</f>
        <v>9</v>
      </c>
      <c r="Q1117" s="16" t="str">
        <f>TEXT(Causas[[#This Row],[resolucion_fecha]],"MMMM")</f>
        <v>marzo</v>
      </c>
      <c r="R1117" s="16" t="str">
        <f t="shared" si="17"/>
        <v>T</v>
      </c>
      <c r="S1117" s="16"/>
      <c r="T1117" s="18" t="s">
        <v>47</v>
      </c>
      <c r="U1117" s="16"/>
      <c r="V1117" s="16"/>
      <c r="W1117" s="16"/>
    </row>
    <row r="1118" spans="1:23" hidden="1" x14ac:dyDescent="0.25">
      <c r="A1118" s="25">
        <v>138007</v>
      </c>
      <c r="B1118" s="25" t="s">
        <v>95</v>
      </c>
      <c r="C1118" s="25" t="s">
        <v>43</v>
      </c>
      <c r="D1118" s="25" t="s">
        <v>80</v>
      </c>
      <c r="E1118" s="24">
        <v>43405</v>
      </c>
      <c r="F1118" s="25" t="s">
        <v>45</v>
      </c>
      <c r="G1118" s="25" t="s">
        <v>46</v>
      </c>
      <c r="H1118" s="24">
        <v>44986</v>
      </c>
      <c r="I1118" s="101">
        <v>0.73223379629629637</v>
      </c>
      <c r="J1118" s="24">
        <v>44986</v>
      </c>
      <c r="K1118" s="101">
        <v>0.74741898148148145</v>
      </c>
      <c r="L1118" s="25">
        <v>1312</v>
      </c>
      <c r="M1118" s="26">
        <f>Causas[[#This Row],[parada_duracion]]/60</f>
        <v>21.866666666666667</v>
      </c>
      <c r="N1118" s="19" t="s">
        <v>49</v>
      </c>
      <c r="O1118" s="19" t="s">
        <v>49</v>
      </c>
      <c r="P1118" s="16">
        <f>WEEKNUM(Causas[[#This Row],[resolucion_fecha]],16)</f>
        <v>9</v>
      </c>
      <c r="Q1118" s="16" t="str">
        <f>TEXT(Causas[[#This Row],[resolucion_fecha]],"MMMM")</f>
        <v>marzo</v>
      </c>
      <c r="R1118" s="16" t="str">
        <f t="shared" si="17"/>
        <v>T</v>
      </c>
      <c r="S1118" s="19" t="s">
        <v>49</v>
      </c>
      <c r="T1118" s="19" t="s">
        <v>49</v>
      </c>
      <c r="U1118" s="19" t="s">
        <v>49</v>
      </c>
      <c r="V1118" s="19" t="s">
        <v>49</v>
      </c>
      <c r="W1118" s="19" t="s">
        <v>49</v>
      </c>
    </row>
    <row r="1119" spans="1:23" hidden="1" x14ac:dyDescent="0.25">
      <c r="A1119" s="25">
        <v>138010</v>
      </c>
      <c r="B1119" s="25" t="s">
        <v>58</v>
      </c>
      <c r="C1119" s="25" t="s">
        <v>43</v>
      </c>
      <c r="D1119" s="25" t="s">
        <v>59</v>
      </c>
      <c r="E1119" s="24">
        <v>44231</v>
      </c>
      <c r="F1119" s="25" t="s">
        <v>60</v>
      </c>
      <c r="G1119" s="25" t="s">
        <v>50</v>
      </c>
      <c r="H1119" s="24">
        <v>44986</v>
      </c>
      <c r="I1119" s="101">
        <v>0.75930555555555557</v>
      </c>
      <c r="J1119" s="24">
        <v>44986</v>
      </c>
      <c r="K1119" s="101">
        <v>0.76680555555555552</v>
      </c>
      <c r="L1119" s="25">
        <v>648</v>
      </c>
      <c r="M1119" s="26">
        <f>Causas[[#This Row],[parada_duracion]]/60</f>
        <v>10.8</v>
      </c>
      <c r="N1119" s="19" t="s">
        <v>540</v>
      </c>
      <c r="O1119" s="16" t="s">
        <v>52</v>
      </c>
      <c r="P1119" s="16">
        <f>WEEKNUM(Causas[[#This Row],[resolucion_fecha]],16)</f>
        <v>9</v>
      </c>
      <c r="Q1119" s="16" t="str">
        <f>TEXT(Causas[[#This Row],[resolucion_fecha]],"MMMM")</f>
        <v>marzo</v>
      </c>
      <c r="R1119" s="16" t="str">
        <f t="shared" si="17"/>
        <v>T</v>
      </c>
      <c r="S1119" s="16"/>
      <c r="T1119" s="16" t="s">
        <v>53</v>
      </c>
      <c r="U1119" s="16"/>
      <c r="V1119" s="16"/>
      <c r="W1119" s="16"/>
    </row>
    <row r="1120" spans="1:23" hidden="1" x14ac:dyDescent="0.25">
      <c r="A1120" s="25">
        <v>138017</v>
      </c>
      <c r="B1120" s="25" t="s">
        <v>163</v>
      </c>
      <c r="C1120" s="25" t="s">
        <v>43</v>
      </c>
      <c r="D1120" s="25" t="s">
        <v>161</v>
      </c>
      <c r="E1120" s="24">
        <v>43405</v>
      </c>
      <c r="F1120" s="25" t="s">
        <v>45</v>
      </c>
      <c r="G1120" s="25" t="s">
        <v>50</v>
      </c>
      <c r="H1120" s="24">
        <v>44986</v>
      </c>
      <c r="I1120" s="101">
        <v>0.82011574074074067</v>
      </c>
      <c r="J1120" s="24">
        <v>44986</v>
      </c>
      <c r="K1120" s="101">
        <v>0.82283564814814814</v>
      </c>
      <c r="L1120" s="25">
        <v>235</v>
      </c>
      <c r="M1120" s="26">
        <f>Causas[[#This Row],[parada_duracion]]/60</f>
        <v>3.9166666666666665</v>
      </c>
      <c r="N1120" s="18" t="s">
        <v>47</v>
      </c>
      <c r="O1120" s="18" t="s">
        <v>47</v>
      </c>
      <c r="P1120" s="16">
        <f>WEEKNUM(Causas[[#This Row],[resolucion_fecha]],16)</f>
        <v>9</v>
      </c>
      <c r="Q1120" s="16" t="str">
        <f>TEXT(Causas[[#This Row],[resolucion_fecha]],"MMMM")</f>
        <v>marzo</v>
      </c>
      <c r="R1120" s="16" t="str">
        <f t="shared" si="17"/>
        <v>T</v>
      </c>
      <c r="S1120" s="16"/>
      <c r="T1120" s="18" t="s">
        <v>47</v>
      </c>
      <c r="U1120" s="16"/>
      <c r="V1120" s="16"/>
      <c r="W1120" s="16"/>
    </row>
    <row r="1121" spans="1:23" hidden="1" x14ac:dyDescent="0.25">
      <c r="A1121" s="96">
        <v>138021</v>
      </c>
      <c r="B1121" s="96" t="s">
        <v>58</v>
      </c>
      <c r="C1121" s="96" t="s">
        <v>43</v>
      </c>
      <c r="D1121" s="96" t="s">
        <v>59</v>
      </c>
      <c r="E1121" s="97">
        <v>44231</v>
      </c>
      <c r="F1121" s="96" t="s">
        <v>60</v>
      </c>
      <c r="G1121" s="96" t="s">
        <v>46</v>
      </c>
      <c r="H1121" s="97">
        <v>44986</v>
      </c>
      <c r="I1121" s="23">
        <v>0.83862268518518512</v>
      </c>
      <c r="J1121" s="97">
        <v>44986</v>
      </c>
      <c r="K1121" s="23">
        <v>0.85454861111111102</v>
      </c>
      <c r="L1121" s="96">
        <v>1376</v>
      </c>
      <c r="M1121" s="98">
        <f>Causas[[#This Row],[parada_duracion]]/60</f>
        <v>22.933333333333334</v>
      </c>
      <c r="N1121" s="18" t="s">
        <v>540</v>
      </c>
      <c r="O1121" s="16" t="s">
        <v>52</v>
      </c>
      <c r="P1121" s="99">
        <f>WEEKNUM(Causas[[#This Row],[resolucion_fecha]],16)</f>
        <v>9</v>
      </c>
      <c r="Q1121" s="99" t="str">
        <f>TEXT(Causas[[#This Row],[resolucion_fecha]],"MMMM")</f>
        <v>marzo</v>
      </c>
      <c r="R1121" s="99" t="str">
        <f t="shared" si="17"/>
        <v>T</v>
      </c>
      <c r="S1121" s="99"/>
      <c r="T1121" s="16" t="s">
        <v>53</v>
      </c>
      <c r="U1121" s="16"/>
      <c r="V1121" s="99"/>
      <c r="W1121" s="99"/>
    </row>
    <row r="1122" spans="1:23" ht="30" x14ac:dyDescent="0.25">
      <c r="A1122" s="25">
        <v>138022</v>
      </c>
      <c r="B1122" s="25" t="s">
        <v>61</v>
      </c>
      <c r="C1122" s="25" t="s">
        <v>43</v>
      </c>
      <c r="D1122" s="25" t="s">
        <v>67</v>
      </c>
      <c r="E1122" s="24">
        <v>43405</v>
      </c>
      <c r="F1122" s="25" t="s">
        <v>45</v>
      </c>
      <c r="G1122" s="25" t="s">
        <v>46</v>
      </c>
      <c r="H1122" s="24">
        <v>44986</v>
      </c>
      <c r="I1122" s="101">
        <v>0.87687500000000007</v>
      </c>
      <c r="J1122" s="24">
        <v>44987</v>
      </c>
      <c r="K1122" s="101">
        <v>0.26769675925925923</v>
      </c>
      <c r="L1122" s="25">
        <v>33767</v>
      </c>
      <c r="M1122" s="26">
        <f>Causas[[#This Row],[parada_duracion]]/60</f>
        <v>562.7833333333333</v>
      </c>
      <c r="N1122" s="19" t="s">
        <v>541</v>
      </c>
      <c r="O1122" s="16" t="s">
        <v>72</v>
      </c>
      <c r="P1122" s="16">
        <f>WEEKNUM(Causas[[#This Row],[resolucion_fecha]],16)</f>
        <v>9</v>
      </c>
      <c r="Q1122" s="16" t="str">
        <f>TEXT(Causas[[#This Row],[resolucion_fecha]],"MMMM")</f>
        <v>marzo</v>
      </c>
      <c r="R1122" s="16" t="str">
        <f t="shared" si="17"/>
        <v>T</v>
      </c>
      <c r="S1122" s="16"/>
      <c r="T1122" s="16" t="s">
        <v>73</v>
      </c>
      <c r="U1122" s="100"/>
      <c r="V1122" s="16"/>
      <c r="W1122" s="16"/>
    </row>
    <row r="1123" spans="1:23" hidden="1" x14ac:dyDescent="0.25">
      <c r="A1123" s="25">
        <v>138024</v>
      </c>
      <c r="B1123" s="25" t="s">
        <v>42</v>
      </c>
      <c r="C1123" s="25" t="s">
        <v>43</v>
      </c>
      <c r="D1123" s="25" t="s">
        <v>105</v>
      </c>
      <c r="E1123" s="24">
        <v>43405</v>
      </c>
      <c r="F1123" s="25" t="s">
        <v>45</v>
      </c>
      <c r="G1123" s="25" t="s">
        <v>46</v>
      </c>
      <c r="H1123" s="24">
        <v>44986</v>
      </c>
      <c r="I1123" s="101">
        <v>0.88192129629629623</v>
      </c>
      <c r="J1123" s="24">
        <v>44986</v>
      </c>
      <c r="K1123" s="101">
        <v>0.89802083333333327</v>
      </c>
      <c r="L1123" s="25">
        <v>1391</v>
      </c>
      <c r="M1123" s="26">
        <f>Causas[[#This Row],[parada_duracion]]/60</f>
        <v>23.183333333333334</v>
      </c>
      <c r="N1123" s="19" t="s">
        <v>49</v>
      </c>
      <c r="O1123" s="19" t="s">
        <v>49</v>
      </c>
      <c r="P1123" s="16">
        <f>WEEKNUM(Causas[[#This Row],[resolucion_fecha]],16)</f>
        <v>9</v>
      </c>
      <c r="Q1123" s="16" t="str">
        <f>TEXT(Causas[[#This Row],[resolucion_fecha]],"MMMM")</f>
        <v>marzo</v>
      </c>
      <c r="R1123" s="16" t="str">
        <f t="shared" si="17"/>
        <v>T</v>
      </c>
      <c r="S1123" s="19" t="s">
        <v>49</v>
      </c>
      <c r="T1123" s="19" t="s">
        <v>49</v>
      </c>
      <c r="U1123" s="19" t="s">
        <v>49</v>
      </c>
      <c r="V1123" s="19" t="s">
        <v>49</v>
      </c>
      <c r="W1123" s="19" t="s">
        <v>49</v>
      </c>
    </row>
    <row r="1124" spans="1:23" hidden="1" x14ac:dyDescent="0.25">
      <c r="A1124" s="25">
        <v>138028</v>
      </c>
      <c r="B1124" s="25" t="s">
        <v>42</v>
      </c>
      <c r="C1124" s="25" t="s">
        <v>43</v>
      </c>
      <c r="D1124" s="25" t="s">
        <v>76</v>
      </c>
      <c r="E1124" s="24">
        <v>43405</v>
      </c>
      <c r="F1124" s="25" t="s">
        <v>45</v>
      </c>
      <c r="G1124" s="25" t="s">
        <v>50</v>
      </c>
      <c r="H1124" s="24">
        <v>44987</v>
      </c>
      <c r="I1124" s="101">
        <v>0.25539351851851849</v>
      </c>
      <c r="J1124" s="24">
        <v>44987</v>
      </c>
      <c r="K1124" s="101">
        <v>0.25552083333333336</v>
      </c>
      <c r="L1124" s="25">
        <v>11</v>
      </c>
      <c r="M1124" s="26">
        <f>Causas[[#This Row],[parada_duracion]]/60</f>
        <v>0.18333333333333332</v>
      </c>
      <c r="N1124" s="18" t="s">
        <v>47</v>
      </c>
      <c r="O1124" s="18" t="s">
        <v>47</v>
      </c>
      <c r="P1124" s="16">
        <f>WEEKNUM(Causas[[#This Row],[resolucion_fecha]],16)</f>
        <v>9</v>
      </c>
      <c r="Q1124" s="16" t="str">
        <f>TEXT(Causas[[#This Row],[resolucion_fecha]],"MMMM")</f>
        <v>marzo</v>
      </c>
      <c r="R1124" s="16" t="str">
        <f t="shared" si="17"/>
        <v>M</v>
      </c>
      <c r="S1124" s="16"/>
      <c r="T1124" s="18" t="s">
        <v>47</v>
      </c>
      <c r="U1124" s="16"/>
      <c r="V1124" s="16"/>
      <c r="W1124" s="16"/>
    </row>
    <row r="1125" spans="1:23" hidden="1" x14ac:dyDescent="0.25">
      <c r="A1125" s="96">
        <v>138033</v>
      </c>
      <c r="B1125" s="96" t="s">
        <v>129</v>
      </c>
      <c r="C1125" s="96" t="s">
        <v>43</v>
      </c>
      <c r="D1125" s="96" t="s">
        <v>96</v>
      </c>
      <c r="E1125" s="97">
        <v>43405</v>
      </c>
      <c r="F1125" s="96" t="s">
        <v>45</v>
      </c>
      <c r="G1125" s="96" t="s">
        <v>50</v>
      </c>
      <c r="H1125" s="97">
        <v>44987</v>
      </c>
      <c r="I1125" s="23">
        <v>0.26340277777777776</v>
      </c>
      <c r="J1125" s="97">
        <v>44987</v>
      </c>
      <c r="K1125" s="23">
        <v>0.27270833333333333</v>
      </c>
      <c r="L1125" s="96">
        <v>804</v>
      </c>
      <c r="M1125" s="98">
        <f>Causas[[#This Row],[parada_duracion]]/60</f>
        <v>13.4</v>
      </c>
      <c r="N1125" s="18" t="s">
        <v>542</v>
      </c>
      <c r="O1125" s="99" t="s">
        <v>52</v>
      </c>
      <c r="P1125" s="99">
        <f>WEEKNUM(Causas[[#This Row],[resolucion_fecha]],16)</f>
        <v>9</v>
      </c>
      <c r="Q1125" s="99" t="str">
        <f>TEXT(Causas[[#This Row],[resolucion_fecha]],"MMMM")</f>
        <v>marzo</v>
      </c>
      <c r="R1125" s="99" t="str">
        <f t="shared" si="17"/>
        <v>M</v>
      </c>
      <c r="S1125" s="99"/>
      <c r="T1125" s="99" t="s">
        <v>53</v>
      </c>
      <c r="U1125" s="16"/>
      <c r="V1125" s="99"/>
      <c r="W1125" s="99"/>
    </row>
    <row r="1126" spans="1:23" x14ac:dyDescent="0.25">
      <c r="A1126" s="96">
        <v>138034</v>
      </c>
      <c r="B1126" s="96" t="s">
        <v>61</v>
      </c>
      <c r="C1126" s="96" t="s">
        <v>43</v>
      </c>
      <c r="D1126" s="96" t="s">
        <v>67</v>
      </c>
      <c r="E1126" s="97">
        <v>43405</v>
      </c>
      <c r="F1126" s="96" t="s">
        <v>45</v>
      </c>
      <c r="G1126" s="96" t="s">
        <v>46</v>
      </c>
      <c r="H1126" s="97">
        <v>44987</v>
      </c>
      <c r="I1126" s="23">
        <v>0.26777777777777778</v>
      </c>
      <c r="J1126" s="97">
        <v>44987</v>
      </c>
      <c r="K1126" s="23">
        <v>0.27165509259259263</v>
      </c>
      <c r="L1126" s="96">
        <v>335</v>
      </c>
      <c r="M1126" s="98">
        <f>Causas[[#This Row],[parada_duracion]]/60</f>
        <v>5.583333333333333</v>
      </c>
      <c r="N1126" s="18" t="s">
        <v>47</v>
      </c>
      <c r="O1126" s="18" t="s">
        <v>47</v>
      </c>
      <c r="P1126" s="99">
        <f>WEEKNUM(Causas[[#This Row],[resolucion_fecha]],16)</f>
        <v>9</v>
      </c>
      <c r="Q1126" s="99" t="str">
        <f>TEXT(Causas[[#This Row],[resolucion_fecha]],"MMMM")</f>
        <v>marzo</v>
      </c>
      <c r="R1126" s="99" t="str">
        <f t="shared" si="17"/>
        <v>M</v>
      </c>
      <c r="S1126" s="99"/>
      <c r="T1126" s="18" t="s">
        <v>47</v>
      </c>
      <c r="U1126" s="100"/>
      <c r="V1126" s="99"/>
      <c r="W1126" s="99"/>
    </row>
    <row r="1127" spans="1:23" hidden="1" x14ac:dyDescent="0.25">
      <c r="A1127" s="25">
        <v>138035</v>
      </c>
      <c r="B1127" s="25" t="s">
        <v>42</v>
      </c>
      <c r="C1127" s="25" t="s">
        <v>43</v>
      </c>
      <c r="D1127" s="25" t="s">
        <v>76</v>
      </c>
      <c r="E1127" s="24">
        <v>43405</v>
      </c>
      <c r="F1127" s="25" t="s">
        <v>45</v>
      </c>
      <c r="G1127" s="25" t="s">
        <v>50</v>
      </c>
      <c r="H1127" s="24">
        <v>44987</v>
      </c>
      <c r="I1127" s="101">
        <v>0.26817129629629627</v>
      </c>
      <c r="J1127" s="24">
        <v>44987</v>
      </c>
      <c r="K1127" s="101">
        <v>0.28803240740740738</v>
      </c>
      <c r="L1127" s="25">
        <v>1716</v>
      </c>
      <c r="M1127" s="26">
        <f>Causas[[#This Row],[parada_duracion]]/60</f>
        <v>28.6</v>
      </c>
      <c r="N1127" s="19" t="s">
        <v>543</v>
      </c>
      <c r="O1127" s="16" t="s">
        <v>72</v>
      </c>
      <c r="P1127" s="16">
        <f>WEEKNUM(Causas[[#This Row],[resolucion_fecha]],16)</f>
        <v>9</v>
      </c>
      <c r="Q1127" s="16" t="str">
        <f>TEXT(Causas[[#This Row],[resolucion_fecha]],"MMMM")</f>
        <v>marzo</v>
      </c>
      <c r="R1127" s="16" t="str">
        <f t="shared" si="17"/>
        <v>M</v>
      </c>
      <c r="S1127" s="16"/>
      <c r="T1127" s="16" t="s">
        <v>73</v>
      </c>
      <c r="U1127" s="100"/>
      <c r="V1127" s="16"/>
      <c r="W1127" s="16"/>
    </row>
    <row r="1128" spans="1:23" hidden="1" x14ac:dyDescent="0.25">
      <c r="A1128" s="25">
        <v>138037</v>
      </c>
      <c r="B1128" s="25" t="s">
        <v>42</v>
      </c>
      <c r="C1128" s="25" t="s">
        <v>43</v>
      </c>
      <c r="D1128" s="25" t="s">
        <v>96</v>
      </c>
      <c r="E1128" s="24">
        <v>43405</v>
      </c>
      <c r="F1128" s="25" t="s">
        <v>45</v>
      </c>
      <c r="G1128" s="25" t="s">
        <v>50</v>
      </c>
      <c r="H1128" s="24">
        <v>44987</v>
      </c>
      <c r="I1128" s="101">
        <v>0.27906249999999999</v>
      </c>
      <c r="J1128" s="24">
        <v>44987</v>
      </c>
      <c r="K1128" s="101">
        <v>0.28841435185185188</v>
      </c>
      <c r="L1128" s="25">
        <v>808</v>
      </c>
      <c r="M1128" s="26">
        <f>Causas[[#This Row],[parada_duracion]]/60</f>
        <v>13.466666666666667</v>
      </c>
      <c r="N1128" s="19" t="s">
        <v>93</v>
      </c>
      <c r="O1128" s="16" t="s">
        <v>52</v>
      </c>
      <c r="P1128" s="16">
        <f>WEEKNUM(Causas[[#This Row],[resolucion_fecha]],16)</f>
        <v>9</v>
      </c>
      <c r="Q1128" s="16" t="str">
        <f>TEXT(Causas[[#This Row],[resolucion_fecha]],"MMMM")</f>
        <v>marzo</v>
      </c>
      <c r="R1128" s="16" t="str">
        <f t="shared" si="17"/>
        <v>M</v>
      </c>
      <c r="S1128" s="16"/>
      <c r="T1128" s="16" t="s">
        <v>53</v>
      </c>
      <c r="U1128" s="16"/>
      <c r="V1128" s="16"/>
      <c r="W1128" s="16"/>
    </row>
    <row r="1129" spans="1:23" x14ac:dyDescent="0.25">
      <c r="A1129" s="96">
        <v>138040</v>
      </c>
      <c r="B1129" s="96" t="s">
        <v>61</v>
      </c>
      <c r="C1129" s="96" t="s">
        <v>43</v>
      </c>
      <c r="D1129" s="96" t="s">
        <v>67</v>
      </c>
      <c r="E1129" s="97">
        <v>43405</v>
      </c>
      <c r="F1129" s="96" t="s">
        <v>45</v>
      </c>
      <c r="G1129" s="96" t="s">
        <v>46</v>
      </c>
      <c r="H1129" s="97">
        <v>44987</v>
      </c>
      <c r="I1129" s="23">
        <v>0.29396990740740742</v>
      </c>
      <c r="J1129" s="97">
        <v>44987</v>
      </c>
      <c r="K1129" s="23">
        <v>0.30148148148148152</v>
      </c>
      <c r="L1129" s="96">
        <v>649</v>
      </c>
      <c r="M1129" s="98">
        <f>Causas[[#This Row],[parada_duracion]]/60</f>
        <v>10.816666666666666</v>
      </c>
      <c r="N1129" s="18" t="s">
        <v>544</v>
      </c>
      <c r="O1129" s="99" t="s">
        <v>52</v>
      </c>
      <c r="P1129" s="99">
        <f>WEEKNUM(Causas[[#This Row],[resolucion_fecha]],16)</f>
        <v>9</v>
      </c>
      <c r="Q1129" s="99" t="str">
        <f>TEXT(Causas[[#This Row],[resolucion_fecha]],"MMMM")</f>
        <v>marzo</v>
      </c>
      <c r="R1129" s="99" t="str">
        <f t="shared" si="17"/>
        <v>M</v>
      </c>
      <c r="S1129" s="99"/>
      <c r="T1129" s="99" t="s">
        <v>53</v>
      </c>
      <c r="U1129" s="16"/>
      <c r="V1129" s="99"/>
      <c r="W1129" s="99"/>
    </row>
    <row r="1130" spans="1:23" hidden="1" x14ac:dyDescent="0.25">
      <c r="A1130" s="96">
        <v>138041</v>
      </c>
      <c r="B1130" s="96" t="s">
        <v>95</v>
      </c>
      <c r="C1130" s="96" t="s">
        <v>43</v>
      </c>
      <c r="D1130" s="96" t="s">
        <v>80</v>
      </c>
      <c r="E1130" s="97">
        <v>43405</v>
      </c>
      <c r="F1130" s="96" t="s">
        <v>45</v>
      </c>
      <c r="G1130" s="96" t="s">
        <v>46</v>
      </c>
      <c r="H1130" s="97">
        <v>44987</v>
      </c>
      <c r="I1130" s="23">
        <v>0.30965277777777778</v>
      </c>
      <c r="J1130" s="97">
        <v>44987</v>
      </c>
      <c r="K1130" s="23">
        <v>0.32280092592592591</v>
      </c>
      <c r="L1130" s="96">
        <v>1136</v>
      </c>
      <c r="M1130" s="98">
        <f>Causas[[#This Row],[parada_duracion]]/60</f>
        <v>18.933333333333334</v>
      </c>
      <c r="N1130" s="18" t="s">
        <v>545</v>
      </c>
      <c r="O1130" s="99" t="s">
        <v>52</v>
      </c>
      <c r="P1130" s="99">
        <f>WEEKNUM(Causas[[#This Row],[resolucion_fecha]],16)</f>
        <v>9</v>
      </c>
      <c r="Q1130" s="99" t="str">
        <f>TEXT(Causas[[#This Row],[resolucion_fecha]],"MMMM")</f>
        <v>marzo</v>
      </c>
      <c r="R1130" s="99" t="str">
        <f t="shared" si="17"/>
        <v>M</v>
      </c>
      <c r="S1130" s="99"/>
      <c r="T1130" s="99" t="s">
        <v>53</v>
      </c>
      <c r="U1130" s="100"/>
      <c r="V1130" s="99"/>
      <c r="W1130" s="99"/>
    </row>
    <row r="1131" spans="1:23" hidden="1" x14ac:dyDescent="0.25">
      <c r="A1131" s="96">
        <v>138042</v>
      </c>
      <c r="B1131" s="96" t="s">
        <v>130</v>
      </c>
      <c r="C1131" s="96" t="s">
        <v>43</v>
      </c>
      <c r="D1131" s="96" t="s">
        <v>68</v>
      </c>
      <c r="E1131" s="97">
        <v>43405</v>
      </c>
      <c r="F1131" s="96" t="s">
        <v>45</v>
      </c>
      <c r="G1131" s="96" t="s">
        <v>50</v>
      </c>
      <c r="H1131" s="97">
        <v>44987</v>
      </c>
      <c r="I1131" s="23">
        <v>0.31230324074074073</v>
      </c>
      <c r="J1131" s="97">
        <v>44987</v>
      </c>
      <c r="K1131" s="23">
        <v>0.3298726851851852</v>
      </c>
      <c r="L1131" s="96">
        <v>1518</v>
      </c>
      <c r="M1131" s="98">
        <f>Causas[[#This Row],[parada_duracion]]/60</f>
        <v>25.3</v>
      </c>
      <c r="N1131" s="18" t="s">
        <v>62</v>
      </c>
      <c r="O1131" s="16" t="s">
        <v>52</v>
      </c>
      <c r="P1131" s="99">
        <f>WEEKNUM(Causas[[#This Row],[resolucion_fecha]],16)</f>
        <v>9</v>
      </c>
      <c r="Q1131" s="99" t="str">
        <f>TEXT(Causas[[#This Row],[resolucion_fecha]],"MMMM")</f>
        <v>marzo</v>
      </c>
      <c r="R1131" s="99" t="str">
        <f t="shared" si="17"/>
        <v>M</v>
      </c>
      <c r="S1131" s="99"/>
      <c r="T1131" s="16" t="s">
        <v>53</v>
      </c>
      <c r="U1131" s="100"/>
      <c r="V1131" s="99"/>
      <c r="W1131" s="99"/>
    </row>
    <row r="1132" spans="1:23" hidden="1" x14ac:dyDescent="0.25">
      <c r="A1132" s="25">
        <v>138043</v>
      </c>
      <c r="B1132" s="25" t="s">
        <v>42</v>
      </c>
      <c r="C1132" s="25" t="s">
        <v>43</v>
      </c>
      <c r="D1132" s="25" t="s">
        <v>96</v>
      </c>
      <c r="E1132" s="24">
        <v>43405</v>
      </c>
      <c r="F1132" s="25" t="s">
        <v>45</v>
      </c>
      <c r="G1132" s="25" t="s">
        <v>46</v>
      </c>
      <c r="H1132" s="24">
        <v>44987</v>
      </c>
      <c r="I1132" s="101">
        <v>0.31600694444444444</v>
      </c>
      <c r="J1132" s="24">
        <v>44987</v>
      </c>
      <c r="K1132" s="101">
        <v>0.32293981481481482</v>
      </c>
      <c r="L1132" s="25">
        <v>599</v>
      </c>
      <c r="M1132" s="26">
        <f>Causas[[#This Row],[parada_duracion]]/60</f>
        <v>9.9833333333333325</v>
      </c>
      <c r="N1132" s="18" t="s">
        <v>47</v>
      </c>
      <c r="O1132" s="18" t="s">
        <v>47</v>
      </c>
      <c r="P1132" s="16">
        <f>WEEKNUM(Causas[[#This Row],[resolucion_fecha]],16)</f>
        <v>9</v>
      </c>
      <c r="Q1132" s="16" t="str">
        <f>TEXT(Causas[[#This Row],[resolucion_fecha]],"MMMM")</f>
        <v>marzo</v>
      </c>
      <c r="R1132" s="16" t="str">
        <f t="shared" si="17"/>
        <v>M</v>
      </c>
      <c r="S1132" s="16"/>
      <c r="T1132" s="18" t="s">
        <v>47</v>
      </c>
      <c r="U1132" s="100"/>
      <c r="V1132" s="16"/>
      <c r="W1132" s="16"/>
    </row>
    <row r="1133" spans="1:23" hidden="1" x14ac:dyDescent="0.25">
      <c r="A1133" s="25">
        <v>138046</v>
      </c>
      <c r="B1133" s="25" t="s">
        <v>58</v>
      </c>
      <c r="C1133" s="25" t="s">
        <v>43</v>
      </c>
      <c r="D1133" s="25" t="s">
        <v>80</v>
      </c>
      <c r="E1133" s="24">
        <v>43405</v>
      </c>
      <c r="F1133" s="25" t="s">
        <v>45</v>
      </c>
      <c r="G1133" s="25" t="s">
        <v>46</v>
      </c>
      <c r="H1133" s="24">
        <v>44987</v>
      </c>
      <c r="I1133" s="101">
        <v>0.34155092592592595</v>
      </c>
      <c r="J1133" s="24">
        <v>44987</v>
      </c>
      <c r="K1133" s="101">
        <v>0.37016203703703704</v>
      </c>
      <c r="L1133" s="25">
        <v>2472</v>
      </c>
      <c r="M1133" s="26">
        <f>Causas[[#This Row],[parada_duracion]]/60</f>
        <v>41.2</v>
      </c>
      <c r="N1133" s="18" t="s">
        <v>545</v>
      </c>
      <c r="O1133" s="16" t="s">
        <v>52</v>
      </c>
      <c r="P1133" s="16">
        <f>WEEKNUM(Causas[[#This Row],[resolucion_fecha]],16)</f>
        <v>9</v>
      </c>
      <c r="Q1133" s="16" t="str">
        <f>TEXT(Causas[[#This Row],[resolucion_fecha]],"MMMM")</f>
        <v>marzo</v>
      </c>
      <c r="R1133" s="16" t="str">
        <f t="shared" si="17"/>
        <v>M</v>
      </c>
      <c r="S1133" s="16"/>
      <c r="T1133" s="99" t="s">
        <v>53</v>
      </c>
      <c r="U1133" s="16"/>
      <c r="V1133" s="16"/>
      <c r="W1133" s="16"/>
    </row>
    <row r="1134" spans="1:23" hidden="1" x14ac:dyDescent="0.25">
      <c r="A1134" s="25">
        <v>138058</v>
      </c>
      <c r="B1134" s="25" t="s">
        <v>89</v>
      </c>
      <c r="C1134" s="25" t="s">
        <v>43</v>
      </c>
      <c r="D1134" s="25" t="s">
        <v>90</v>
      </c>
      <c r="E1134" s="24">
        <v>44263</v>
      </c>
      <c r="F1134" s="25" t="s">
        <v>56</v>
      </c>
      <c r="G1134" s="25" t="s">
        <v>50</v>
      </c>
      <c r="H1134" s="24">
        <v>44987</v>
      </c>
      <c r="I1134" s="101">
        <v>0.41788194444444443</v>
      </c>
      <c r="J1134" s="24">
        <v>44987</v>
      </c>
      <c r="K1134" s="101">
        <v>0.41844907407407406</v>
      </c>
      <c r="L1134" s="25">
        <v>49</v>
      </c>
      <c r="M1134" s="26">
        <f>Causas[[#This Row],[parada_duracion]]/60</f>
        <v>0.81666666666666665</v>
      </c>
      <c r="N1134" s="18" t="s">
        <v>47</v>
      </c>
      <c r="O1134" s="18" t="s">
        <v>47</v>
      </c>
      <c r="P1134" s="16">
        <f>WEEKNUM(Causas[[#This Row],[resolucion_fecha]],16)</f>
        <v>9</v>
      </c>
      <c r="Q1134" s="16" t="str">
        <f>TEXT(Causas[[#This Row],[resolucion_fecha]],"MMMM")</f>
        <v>marzo</v>
      </c>
      <c r="R1134" s="16" t="str">
        <f t="shared" si="17"/>
        <v>M</v>
      </c>
      <c r="S1134" s="16"/>
      <c r="T1134" s="18" t="s">
        <v>47</v>
      </c>
      <c r="U1134" s="16"/>
      <c r="V1134" s="16"/>
      <c r="W1134" s="16"/>
    </row>
    <row r="1135" spans="1:23" hidden="1" x14ac:dyDescent="0.25">
      <c r="A1135" s="25">
        <v>138068</v>
      </c>
      <c r="B1135" s="25" t="s">
        <v>84</v>
      </c>
      <c r="C1135" s="25" t="s">
        <v>43</v>
      </c>
      <c r="D1135" s="25" t="s">
        <v>68</v>
      </c>
      <c r="E1135" s="24">
        <v>44012</v>
      </c>
      <c r="F1135" s="25" t="s">
        <v>56</v>
      </c>
      <c r="G1135" s="25" t="s">
        <v>46</v>
      </c>
      <c r="H1135" s="24">
        <v>44987</v>
      </c>
      <c r="I1135" s="101">
        <v>0.47096064814814814</v>
      </c>
      <c r="J1135" s="24">
        <v>44987</v>
      </c>
      <c r="K1135" s="101">
        <v>0.48303240740740744</v>
      </c>
      <c r="L1135" s="25">
        <v>1043</v>
      </c>
      <c r="M1135" s="26">
        <f>Causas[[#This Row],[parada_duracion]]/60</f>
        <v>17.383333333333333</v>
      </c>
      <c r="N1135" s="19" t="s">
        <v>62</v>
      </c>
      <c r="O1135" s="16" t="s">
        <v>52</v>
      </c>
      <c r="P1135" s="16">
        <f>WEEKNUM(Causas[[#This Row],[resolucion_fecha]],16)</f>
        <v>9</v>
      </c>
      <c r="Q1135" s="16" t="str">
        <f>TEXT(Causas[[#This Row],[resolucion_fecha]],"MMMM")</f>
        <v>marzo</v>
      </c>
      <c r="R1135" s="16" t="str">
        <f t="shared" si="17"/>
        <v>M</v>
      </c>
      <c r="S1135" s="16"/>
      <c r="T1135" s="16" t="s">
        <v>53</v>
      </c>
      <c r="U1135" s="16"/>
      <c r="V1135" s="16"/>
      <c r="W1135" s="16"/>
    </row>
    <row r="1136" spans="1:23" hidden="1" x14ac:dyDescent="0.25">
      <c r="A1136" s="25">
        <v>138070</v>
      </c>
      <c r="B1136" s="25" t="s">
        <v>42</v>
      </c>
      <c r="C1136" s="25" t="s">
        <v>43</v>
      </c>
      <c r="D1136" s="25" t="s">
        <v>164</v>
      </c>
      <c r="E1136" s="24">
        <v>43405</v>
      </c>
      <c r="F1136" s="25" t="s">
        <v>45</v>
      </c>
      <c r="G1136" s="25" t="s">
        <v>50</v>
      </c>
      <c r="H1136" s="24">
        <v>44987</v>
      </c>
      <c r="I1136" s="101">
        <v>0.50650462962962961</v>
      </c>
      <c r="J1136" s="24">
        <v>44987</v>
      </c>
      <c r="K1136" s="101">
        <v>0.54013888888888884</v>
      </c>
      <c r="L1136" s="25">
        <v>2906</v>
      </c>
      <c r="M1136" s="26">
        <f>Causas[[#This Row],[parada_duracion]]/60</f>
        <v>48.43333333333333</v>
      </c>
      <c r="N1136" s="19" t="s">
        <v>49</v>
      </c>
      <c r="O1136" s="19" t="s">
        <v>49</v>
      </c>
      <c r="P1136" s="16">
        <f>WEEKNUM(Causas[[#This Row],[resolucion_fecha]],16)</f>
        <v>9</v>
      </c>
      <c r="Q1136" s="16" t="str">
        <f>TEXT(Causas[[#This Row],[resolucion_fecha]],"MMMM")</f>
        <v>marzo</v>
      </c>
      <c r="R1136" s="16" t="str">
        <f t="shared" si="17"/>
        <v>M</v>
      </c>
      <c r="S1136" s="19" t="s">
        <v>49</v>
      </c>
      <c r="T1136" s="19" t="s">
        <v>49</v>
      </c>
      <c r="U1136" s="19" t="s">
        <v>49</v>
      </c>
      <c r="V1136" s="19" t="s">
        <v>49</v>
      </c>
      <c r="W1136" s="19" t="s">
        <v>49</v>
      </c>
    </row>
    <row r="1137" spans="1:23" hidden="1" x14ac:dyDescent="0.25">
      <c r="A1137" s="25">
        <v>138084</v>
      </c>
      <c r="B1137" s="25" t="s">
        <v>61</v>
      </c>
      <c r="C1137" s="25" t="s">
        <v>43</v>
      </c>
      <c r="D1137" s="25" t="s">
        <v>82</v>
      </c>
      <c r="E1137" s="24">
        <v>43405</v>
      </c>
      <c r="F1137" s="25" t="s">
        <v>45</v>
      </c>
      <c r="G1137" s="25" t="s">
        <v>46</v>
      </c>
      <c r="H1137" s="24">
        <v>44987</v>
      </c>
      <c r="I1137" s="101">
        <v>0.61684027777777783</v>
      </c>
      <c r="J1137" s="24">
        <v>44987</v>
      </c>
      <c r="K1137" s="101">
        <v>0.63534722222222217</v>
      </c>
      <c r="L1137" s="25">
        <v>1599</v>
      </c>
      <c r="M1137" s="26">
        <f>Causas[[#This Row],[parada_duracion]]/60</f>
        <v>26.65</v>
      </c>
      <c r="N1137" s="19" t="s">
        <v>546</v>
      </c>
      <c r="O1137" s="16" t="s">
        <v>72</v>
      </c>
      <c r="P1137" s="16">
        <f>WEEKNUM(Causas[[#This Row],[resolucion_fecha]],16)</f>
        <v>9</v>
      </c>
      <c r="Q1137" s="16" t="str">
        <f>TEXT(Causas[[#This Row],[resolucion_fecha]],"MMMM")</f>
        <v>marzo</v>
      </c>
      <c r="R1137" s="16" t="str">
        <f t="shared" si="17"/>
        <v>T</v>
      </c>
      <c r="S1137" s="16"/>
      <c r="T1137" s="16" t="s">
        <v>73</v>
      </c>
      <c r="U1137" s="16"/>
      <c r="V1137" s="16"/>
      <c r="W1137" s="16"/>
    </row>
    <row r="1138" spans="1:23" hidden="1" x14ac:dyDescent="0.25">
      <c r="A1138" s="25">
        <v>138088</v>
      </c>
      <c r="B1138" s="25" t="s">
        <v>66</v>
      </c>
      <c r="C1138" s="25" t="s">
        <v>43</v>
      </c>
      <c r="D1138" s="25" t="s">
        <v>154</v>
      </c>
      <c r="E1138" s="24">
        <v>43405</v>
      </c>
      <c r="F1138" s="25" t="s">
        <v>45</v>
      </c>
      <c r="G1138" s="25" t="s">
        <v>46</v>
      </c>
      <c r="H1138" s="24">
        <v>44987</v>
      </c>
      <c r="I1138" s="101">
        <v>0.66281250000000003</v>
      </c>
      <c r="J1138" s="24">
        <v>44987</v>
      </c>
      <c r="K1138" s="101">
        <v>0.67738425925925927</v>
      </c>
      <c r="L1138" s="25">
        <v>1259</v>
      </c>
      <c r="M1138" s="26">
        <f>Causas[[#This Row],[parada_duracion]]/60</f>
        <v>20.983333333333334</v>
      </c>
      <c r="N1138" s="19" t="s">
        <v>49</v>
      </c>
      <c r="O1138" s="19" t="s">
        <v>49</v>
      </c>
      <c r="P1138" s="16">
        <f>WEEKNUM(Causas[[#This Row],[resolucion_fecha]],16)</f>
        <v>9</v>
      </c>
      <c r="Q1138" s="16" t="str">
        <f>TEXT(Causas[[#This Row],[resolucion_fecha]],"MMMM")</f>
        <v>marzo</v>
      </c>
      <c r="R1138" s="16" t="str">
        <f t="shared" si="17"/>
        <v>T</v>
      </c>
      <c r="S1138" s="19" t="s">
        <v>49</v>
      </c>
      <c r="T1138" s="19" t="s">
        <v>49</v>
      </c>
      <c r="U1138" s="19" t="s">
        <v>49</v>
      </c>
      <c r="V1138" s="19" t="s">
        <v>49</v>
      </c>
      <c r="W1138" s="19" t="s">
        <v>49</v>
      </c>
    </row>
    <row r="1139" spans="1:23" hidden="1" x14ac:dyDescent="0.25">
      <c r="A1139" s="25">
        <v>138090</v>
      </c>
      <c r="B1139" s="25" t="s">
        <v>197</v>
      </c>
      <c r="C1139" s="25" t="s">
        <v>43</v>
      </c>
      <c r="D1139" s="25" t="s">
        <v>68</v>
      </c>
      <c r="E1139" s="24">
        <v>43746</v>
      </c>
      <c r="F1139" s="25" t="s">
        <v>56</v>
      </c>
      <c r="G1139" s="25" t="s">
        <v>46</v>
      </c>
      <c r="H1139" s="24">
        <v>44987</v>
      </c>
      <c r="I1139" s="101">
        <v>0.664525462962963</v>
      </c>
      <c r="J1139" s="24">
        <v>44987</v>
      </c>
      <c r="K1139" s="101">
        <v>0.67596064814814805</v>
      </c>
      <c r="L1139" s="25">
        <v>988</v>
      </c>
      <c r="M1139" s="26">
        <f>Causas[[#This Row],[parada_duracion]]/60</f>
        <v>16.466666666666665</v>
      </c>
      <c r="N1139" s="19" t="s">
        <v>49</v>
      </c>
      <c r="O1139" s="19" t="s">
        <v>49</v>
      </c>
      <c r="P1139" s="16">
        <f>WEEKNUM(Causas[[#This Row],[resolucion_fecha]],16)</f>
        <v>9</v>
      </c>
      <c r="Q1139" s="16" t="str">
        <f>TEXT(Causas[[#This Row],[resolucion_fecha]],"MMMM")</f>
        <v>marzo</v>
      </c>
      <c r="R1139" s="16" t="str">
        <f t="shared" si="17"/>
        <v>T</v>
      </c>
      <c r="S1139" s="19" t="s">
        <v>49</v>
      </c>
      <c r="T1139" s="19" t="s">
        <v>49</v>
      </c>
      <c r="U1139" s="19" t="s">
        <v>49</v>
      </c>
      <c r="V1139" s="19" t="s">
        <v>49</v>
      </c>
      <c r="W1139" s="19" t="s">
        <v>49</v>
      </c>
    </row>
    <row r="1140" spans="1:23" hidden="1" x14ac:dyDescent="0.25">
      <c r="A1140" s="25">
        <v>138095</v>
      </c>
      <c r="B1140" s="25" t="s">
        <v>42</v>
      </c>
      <c r="C1140" s="25" t="s">
        <v>43</v>
      </c>
      <c r="D1140" s="25" t="s">
        <v>80</v>
      </c>
      <c r="E1140" s="24">
        <v>43405</v>
      </c>
      <c r="F1140" s="25" t="s">
        <v>45</v>
      </c>
      <c r="G1140" s="25" t="s">
        <v>46</v>
      </c>
      <c r="H1140" s="24">
        <v>44987</v>
      </c>
      <c r="I1140" s="101">
        <v>0.70114583333333336</v>
      </c>
      <c r="J1140" s="24">
        <v>44987</v>
      </c>
      <c r="K1140" s="101">
        <v>0.73199074074074078</v>
      </c>
      <c r="L1140" s="25">
        <v>2665</v>
      </c>
      <c r="M1140" s="26">
        <f>Causas[[#This Row],[parada_duracion]]/60</f>
        <v>44.416666666666664</v>
      </c>
      <c r="N1140" s="19" t="s">
        <v>49</v>
      </c>
      <c r="O1140" s="19" t="s">
        <v>49</v>
      </c>
      <c r="P1140" s="16">
        <f>WEEKNUM(Causas[[#This Row],[resolucion_fecha]],16)</f>
        <v>9</v>
      </c>
      <c r="Q1140" s="16" t="str">
        <f>TEXT(Causas[[#This Row],[resolucion_fecha]],"MMMM")</f>
        <v>marzo</v>
      </c>
      <c r="R1140" s="16" t="str">
        <f t="shared" si="17"/>
        <v>T</v>
      </c>
      <c r="S1140" s="19" t="s">
        <v>49</v>
      </c>
      <c r="T1140" s="19" t="s">
        <v>49</v>
      </c>
      <c r="U1140" s="19" t="s">
        <v>49</v>
      </c>
      <c r="V1140" s="19" t="s">
        <v>49</v>
      </c>
      <c r="W1140" s="19" t="s">
        <v>49</v>
      </c>
    </row>
    <row r="1141" spans="1:23" hidden="1" x14ac:dyDescent="0.25">
      <c r="A1141" s="25">
        <v>138098</v>
      </c>
      <c r="B1141" s="25" t="s">
        <v>42</v>
      </c>
      <c r="C1141" s="25" t="s">
        <v>43</v>
      </c>
      <c r="D1141" s="25" t="s">
        <v>102</v>
      </c>
      <c r="E1141" s="24">
        <v>43405</v>
      </c>
      <c r="F1141" s="25" t="s">
        <v>45</v>
      </c>
      <c r="G1141" s="25" t="s">
        <v>46</v>
      </c>
      <c r="H1141" s="24">
        <v>44987</v>
      </c>
      <c r="I1141" s="101">
        <v>0.73644675925925929</v>
      </c>
      <c r="J1141" s="24">
        <v>44987</v>
      </c>
      <c r="K1141" s="101">
        <v>0.74722222222222223</v>
      </c>
      <c r="L1141" s="25">
        <v>931</v>
      </c>
      <c r="M1141" s="26">
        <f>Causas[[#This Row],[parada_duracion]]/60</f>
        <v>15.516666666666667</v>
      </c>
      <c r="N1141" s="19" t="s">
        <v>49</v>
      </c>
      <c r="O1141" s="19" t="s">
        <v>49</v>
      </c>
      <c r="P1141" s="16">
        <f>WEEKNUM(Causas[[#This Row],[resolucion_fecha]],16)</f>
        <v>9</v>
      </c>
      <c r="Q1141" s="16" t="str">
        <f>TEXT(Causas[[#This Row],[resolucion_fecha]],"MMMM")</f>
        <v>marzo</v>
      </c>
      <c r="R1141" s="16" t="str">
        <f t="shared" si="17"/>
        <v>T</v>
      </c>
      <c r="S1141" s="19" t="s">
        <v>49</v>
      </c>
      <c r="T1141" s="19" t="s">
        <v>49</v>
      </c>
      <c r="U1141" s="19" t="s">
        <v>49</v>
      </c>
      <c r="V1141" s="19" t="s">
        <v>49</v>
      </c>
      <c r="W1141" s="19" t="s">
        <v>49</v>
      </c>
    </row>
    <row r="1142" spans="1:23" hidden="1" x14ac:dyDescent="0.25">
      <c r="A1142" s="25">
        <v>138100</v>
      </c>
      <c r="B1142" s="25" t="s">
        <v>79</v>
      </c>
      <c r="C1142" s="25" t="s">
        <v>43</v>
      </c>
      <c r="D1142" s="25" t="s">
        <v>102</v>
      </c>
      <c r="E1142" s="24">
        <v>43405</v>
      </c>
      <c r="F1142" s="25" t="s">
        <v>45</v>
      </c>
      <c r="G1142" s="25" t="s">
        <v>46</v>
      </c>
      <c r="H1142" s="24">
        <v>44987</v>
      </c>
      <c r="I1142" s="101">
        <v>0.765625</v>
      </c>
      <c r="J1142" s="24">
        <v>44987</v>
      </c>
      <c r="K1142" s="101">
        <v>0.79258101851851848</v>
      </c>
      <c r="L1142" s="25">
        <v>2329</v>
      </c>
      <c r="M1142" s="26">
        <f>Causas[[#This Row],[parada_duracion]]/60</f>
        <v>38.81666666666667</v>
      </c>
      <c r="N1142" s="19" t="s">
        <v>547</v>
      </c>
      <c r="O1142" s="16" t="s">
        <v>52</v>
      </c>
      <c r="P1142" s="16">
        <f>WEEKNUM(Causas[[#This Row],[resolucion_fecha]],16)</f>
        <v>9</v>
      </c>
      <c r="Q1142" s="16" t="str">
        <f>TEXT(Causas[[#This Row],[resolucion_fecha]],"MMMM")</f>
        <v>marzo</v>
      </c>
      <c r="R1142" s="16" t="str">
        <f t="shared" si="17"/>
        <v>T</v>
      </c>
      <c r="S1142" s="16"/>
      <c r="T1142" s="99" t="s">
        <v>53</v>
      </c>
      <c r="U1142" s="16"/>
      <c r="V1142" s="16"/>
      <c r="W1142" s="16"/>
    </row>
    <row r="1143" spans="1:23" hidden="1" x14ac:dyDescent="0.25">
      <c r="A1143" s="96">
        <v>138104</v>
      </c>
      <c r="B1143" s="96" t="s">
        <v>79</v>
      </c>
      <c r="C1143" s="96" t="s">
        <v>43</v>
      </c>
      <c r="D1143" s="96" t="s">
        <v>102</v>
      </c>
      <c r="E1143" s="97">
        <v>43405</v>
      </c>
      <c r="F1143" s="96" t="s">
        <v>45</v>
      </c>
      <c r="G1143" s="96" t="s">
        <v>46</v>
      </c>
      <c r="H1143" s="97">
        <v>44987</v>
      </c>
      <c r="I1143" s="23">
        <v>0.83459490740740738</v>
      </c>
      <c r="J1143" s="97">
        <v>44987</v>
      </c>
      <c r="K1143" s="23">
        <v>0.87531250000000005</v>
      </c>
      <c r="L1143" s="96">
        <v>3518</v>
      </c>
      <c r="M1143" s="98">
        <f>Causas[[#This Row],[parada_duracion]]/60</f>
        <v>58.633333333333333</v>
      </c>
      <c r="N1143" s="18" t="s">
        <v>547</v>
      </c>
      <c r="O1143" s="99" t="s">
        <v>52</v>
      </c>
      <c r="P1143" s="99">
        <f>WEEKNUM(Causas[[#This Row],[resolucion_fecha]],16)</f>
        <v>9</v>
      </c>
      <c r="Q1143" s="99" t="str">
        <f>TEXT(Causas[[#This Row],[resolucion_fecha]],"MMMM")</f>
        <v>marzo</v>
      </c>
      <c r="R1143" s="99" t="str">
        <f t="shared" si="17"/>
        <v>T</v>
      </c>
      <c r="S1143" s="99"/>
      <c r="T1143" s="99" t="s">
        <v>53</v>
      </c>
      <c r="U1143" s="16"/>
      <c r="V1143" s="99"/>
      <c r="W1143" s="99"/>
    </row>
    <row r="1144" spans="1:23" ht="30" hidden="1" x14ac:dyDescent="0.25">
      <c r="A1144" s="96">
        <v>138105</v>
      </c>
      <c r="B1144" s="96" t="s">
        <v>95</v>
      </c>
      <c r="C1144" s="96" t="s">
        <v>43</v>
      </c>
      <c r="D1144" s="96" t="s">
        <v>59</v>
      </c>
      <c r="E1144" s="97">
        <v>44231</v>
      </c>
      <c r="F1144" s="96" t="s">
        <v>60</v>
      </c>
      <c r="G1144" s="96" t="s">
        <v>46</v>
      </c>
      <c r="H1144" s="97">
        <v>44987</v>
      </c>
      <c r="I1144" s="23">
        <v>0.84855324074074068</v>
      </c>
      <c r="J1144" s="97">
        <v>44987</v>
      </c>
      <c r="K1144" s="23">
        <v>0.90870370370370368</v>
      </c>
      <c r="L1144" s="96">
        <v>5197</v>
      </c>
      <c r="M1144" s="98">
        <f>Causas[[#This Row],[parada_duracion]]/60</f>
        <v>86.61666666666666</v>
      </c>
      <c r="N1144" s="18" t="s">
        <v>548</v>
      </c>
      <c r="O1144" s="16" t="s">
        <v>52</v>
      </c>
      <c r="P1144" s="99">
        <f>WEEKNUM(Causas[[#This Row],[resolucion_fecha]],16)</f>
        <v>9</v>
      </c>
      <c r="Q1144" s="99" t="str">
        <f>TEXT(Causas[[#This Row],[resolucion_fecha]],"MMMM")</f>
        <v>marzo</v>
      </c>
      <c r="R1144" s="99" t="str">
        <f t="shared" si="17"/>
        <v>T</v>
      </c>
      <c r="S1144" s="99"/>
      <c r="T1144" s="16" t="s">
        <v>53</v>
      </c>
      <c r="U1144" s="100"/>
      <c r="V1144" s="99"/>
      <c r="W1144" s="99"/>
    </row>
    <row r="1145" spans="1:23" hidden="1" x14ac:dyDescent="0.25">
      <c r="A1145" s="25">
        <v>138106</v>
      </c>
      <c r="B1145" s="25" t="s">
        <v>61</v>
      </c>
      <c r="C1145" s="25" t="s">
        <v>43</v>
      </c>
      <c r="D1145" s="25" t="s">
        <v>68</v>
      </c>
      <c r="E1145" s="24">
        <v>43405</v>
      </c>
      <c r="F1145" s="25" t="s">
        <v>45</v>
      </c>
      <c r="G1145" s="25" t="s">
        <v>46</v>
      </c>
      <c r="H1145" s="24">
        <v>44987</v>
      </c>
      <c r="I1145" s="101">
        <v>0.849675925925926</v>
      </c>
      <c r="J1145" s="24">
        <v>44987</v>
      </c>
      <c r="K1145" s="101">
        <v>0.86424768518518524</v>
      </c>
      <c r="L1145" s="25">
        <v>1259</v>
      </c>
      <c r="M1145" s="26">
        <f>Causas[[#This Row],[parada_duracion]]/60</f>
        <v>20.983333333333334</v>
      </c>
      <c r="N1145" s="19" t="s">
        <v>49</v>
      </c>
      <c r="O1145" s="19" t="s">
        <v>49</v>
      </c>
      <c r="P1145" s="16">
        <f>WEEKNUM(Causas[[#This Row],[resolucion_fecha]],16)</f>
        <v>9</v>
      </c>
      <c r="Q1145" s="16" t="str">
        <f>TEXT(Causas[[#This Row],[resolucion_fecha]],"MMMM")</f>
        <v>marzo</v>
      </c>
      <c r="R1145" s="16" t="str">
        <f t="shared" si="17"/>
        <v>T</v>
      </c>
      <c r="S1145" s="19" t="s">
        <v>49</v>
      </c>
      <c r="T1145" s="19" t="s">
        <v>49</v>
      </c>
      <c r="U1145" s="19" t="s">
        <v>49</v>
      </c>
      <c r="V1145" s="19" t="s">
        <v>49</v>
      </c>
      <c r="W1145" s="19" t="s">
        <v>49</v>
      </c>
    </row>
    <row r="1146" spans="1:23" hidden="1" x14ac:dyDescent="0.25">
      <c r="A1146" s="96">
        <v>138109</v>
      </c>
      <c r="B1146" s="96" t="s">
        <v>101</v>
      </c>
      <c r="C1146" s="96" t="s">
        <v>43</v>
      </c>
      <c r="D1146" s="96" t="s">
        <v>80</v>
      </c>
      <c r="E1146" s="97">
        <v>43405</v>
      </c>
      <c r="F1146" s="96" t="s">
        <v>45</v>
      </c>
      <c r="G1146" s="96" t="s">
        <v>50</v>
      </c>
      <c r="H1146" s="97">
        <v>44987</v>
      </c>
      <c r="I1146" s="23">
        <v>0.86686342592592591</v>
      </c>
      <c r="J1146" s="97">
        <v>44987</v>
      </c>
      <c r="K1146" s="23">
        <v>0.87797453703703709</v>
      </c>
      <c r="L1146" s="96">
        <v>960</v>
      </c>
      <c r="M1146" s="98">
        <f>Causas[[#This Row],[parada_duracion]]/60</f>
        <v>16</v>
      </c>
      <c r="N1146" s="18" t="s">
        <v>549</v>
      </c>
      <c r="O1146" s="16" t="s">
        <v>52</v>
      </c>
      <c r="P1146" s="99">
        <f>WEEKNUM(Causas[[#This Row],[resolucion_fecha]],16)</f>
        <v>9</v>
      </c>
      <c r="Q1146" s="99" t="str">
        <f>TEXT(Causas[[#This Row],[resolucion_fecha]],"MMMM")</f>
        <v>marzo</v>
      </c>
      <c r="R1146" s="99" t="str">
        <f t="shared" si="17"/>
        <v>T</v>
      </c>
      <c r="S1146" s="99"/>
      <c r="T1146" s="16" t="s">
        <v>53</v>
      </c>
      <c r="U1146" s="16"/>
      <c r="V1146" s="99"/>
      <c r="W1146" s="99"/>
    </row>
    <row r="1147" spans="1:23" hidden="1" x14ac:dyDescent="0.25">
      <c r="A1147" s="25">
        <v>138110</v>
      </c>
      <c r="B1147" s="25" t="s">
        <v>79</v>
      </c>
      <c r="C1147" s="25" t="s">
        <v>43</v>
      </c>
      <c r="D1147" s="25" t="s">
        <v>102</v>
      </c>
      <c r="E1147" s="24">
        <v>43405</v>
      </c>
      <c r="F1147" s="25" t="s">
        <v>45</v>
      </c>
      <c r="G1147" s="25" t="s">
        <v>46</v>
      </c>
      <c r="H1147" s="24">
        <v>44987</v>
      </c>
      <c r="I1147" s="101">
        <v>0.87553240740740745</v>
      </c>
      <c r="J1147" s="24">
        <v>44987</v>
      </c>
      <c r="K1147" s="101">
        <v>0.87986111111111109</v>
      </c>
      <c r="L1147" s="25">
        <v>374</v>
      </c>
      <c r="M1147" s="26">
        <f>Causas[[#This Row],[parada_duracion]]/60</f>
        <v>6.2333333333333334</v>
      </c>
      <c r="N1147" s="18" t="s">
        <v>47</v>
      </c>
      <c r="O1147" s="18" t="s">
        <v>47</v>
      </c>
      <c r="P1147" s="16">
        <f>WEEKNUM(Causas[[#This Row],[resolucion_fecha]],16)</f>
        <v>9</v>
      </c>
      <c r="Q1147" s="16" t="str">
        <f>TEXT(Causas[[#This Row],[resolucion_fecha]],"MMMM")</f>
        <v>marzo</v>
      </c>
      <c r="R1147" s="16" t="str">
        <f t="shared" si="17"/>
        <v>T</v>
      </c>
      <c r="S1147" s="16"/>
      <c r="T1147" s="18" t="s">
        <v>47</v>
      </c>
      <c r="U1147" s="100"/>
      <c r="V1147" s="16"/>
      <c r="W1147" s="16"/>
    </row>
    <row r="1148" spans="1:23" hidden="1" x14ac:dyDescent="0.25">
      <c r="A1148" s="25">
        <v>138113</v>
      </c>
      <c r="B1148" s="25" t="s">
        <v>58</v>
      </c>
      <c r="C1148" s="25" t="s">
        <v>43</v>
      </c>
      <c r="D1148" s="25" t="s">
        <v>324</v>
      </c>
      <c r="E1148" s="24">
        <v>44475</v>
      </c>
      <c r="F1148" s="25" t="s">
        <v>325</v>
      </c>
      <c r="G1148" s="25" t="s">
        <v>50</v>
      </c>
      <c r="H1148" s="24">
        <v>44988</v>
      </c>
      <c r="I1148" s="101">
        <v>0.26958333333333334</v>
      </c>
      <c r="J1148" s="24">
        <v>44988</v>
      </c>
      <c r="K1148" s="101">
        <v>0.2810300925925926</v>
      </c>
      <c r="L1148" s="25">
        <v>989</v>
      </c>
      <c r="M1148" s="26">
        <f>Causas[[#This Row],[parada_duracion]]/60</f>
        <v>16.483333333333334</v>
      </c>
      <c r="N1148" s="19" t="s">
        <v>550</v>
      </c>
      <c r="O1148" s="16" t="s">
        <v>52</v>
      </c>
      <c r="P1148" s="16">
        <f>WEEKNUM(Causas[[#This Row],[resolucion_fecha]],16)</f>
        <v>9</v>
      </c>
      <c r="Q1148" s="16" t="str">
        <f>TEXT(Causas[[#This Row],[resolucion_fecha]],"MMMM")</f>
        <v>marzo</v>
      </c>
      <c r="R1148" s="16" t="str">
        <f t="shared" si="17"/>
        <v>M</v>
      </c>
      <c r="S1148" s="16"/>
      <c r="T1148" s="99" t="s">
        <v>53</v>
      </c>
      <c r="U1148" s="16"/>
      <c r="V1148" s="16"/>
      <c r="W1148" s="16"/>
    </row>
    <row r="1149" spans="1:23" hidden="1" x14ac:dyDescent="0.25">
      <c r="A1149" s="96">
        <v>138122</v>
      </c>
      <c r="B1149" s="96" t="s">
        <v>84</v>
      </c>
      <c r="C1149" s="96" t="s">
        <v>43</v>
      </c>
      <c r="D1149" s="96" t="s">
        <v>68</v>
      </c>
      <c r="E1149" s="97">
        <v>44012</v>
      </c>
      <c r="F1149" s="96" t="s">
        <v>56</v>
      </c>
      <c r="G1149" s="96" t="s">
        <v>50</v>
      </c>
      <c r="H1149" s="97">
        <v>44988</v>
      </c>
      <c r="I1149" s="23">
        <v>0.30321759259259257</v>
      </c>
      <c r="J1149" s="97">
        <v>44988</v>
      </c>
      <c r="K1149" s="23">
        <v>0.30524305555555559</v>
      </c>
      <c r="L1149" s="96">
        <v>175</v>
      </c>
      <c r="M1149" s="98">
        <f>Causas[[#This Row],[parada_duracion]]/60</f>
        <v>2.9166666666666665</v>
      </c>
      <c r="N1149" s="18" t="s">
        <v>47</v>
      </c>
      <c r="O1149" s="18" t="s">
        <v>47</v>
      </c>
      <c r="P1149" s="99">
        <f>WEEKNUM(Causas[[#This Row],[resolucion_fecha]],16)</f>
        <v>9</v>
      </c>
      <c r="Q1149" s="99" t="str">
        <f>TEXT(Causas[[#This Row],[resolucion_fecha]],"MMMM")</f>
        <v>marzo</v>
      </c>
      <c r="R1149" s="99" t="str">
        <f t="shared" si="17"/>
        <v>M</v>
      </c>
      <c r="S1149" s="99"/>
      <c r="T1149" s="18" t="s">
        <v>47</v>
      </c>
      <c r="U1149" s="16"/>
      <c r="V1149" s="99"/>
      <c r="W1149" s="99"/>
    </row>
    <row r="1150" spans="1:23" hidden="1" x14ac:dyDescent="0.25">
      <c r="A1150" s="25">
        <v>138123</v>
      </c>
      <c r="B1150" s="25" t="s">
        <v>42</v>
      </c>
      <c r="C1150" s="25" t="s">
        <v>43</v>
      </c>
      <c r="D1150" s="25" t="s">
        <v>164</v>
      </c>
      <c r="E1150" s="24">
        <v>43405</v>
      </c>
      <c r="F1150" s="25" t="s">
        <v>45</v>
      </c>
      <c r="G1150" s="25" t="s">
        <v>50</v>
      </c>
      <c r="H1150" s="24">
        <v>44988</v>
      </c>
      <c r="I1150" s="101">
        <v>0.30953703703703705</v>
      </c>
      <c r="J1150" s="24">
        <v>44988</v>
      </c>
      <c r="K1150" s="101">
        <v>0.39251157407407405</v>
      </c>
      <c r="L1150" s="25">
        <v>7169</v>
      </c>
      <c r="M1150" s="26">
        <f>Causas[[#This Row],[parada_duracion]]/60</f>
        <v>119.48333333333333</v>
      </c>
      <c r="N1150" s="19" t="s">
        <v>551</v>
      </c>
      <c r="O1150" s="16" t="s">
        <v>72</v>
      </c>
      <c r="P1150" s="16">
        <f>WEEKNUM(Causas[[#This Row],[resolucion_fecha]],16)</f>
        <v>9</v>
      </c>
      <c r="Q1150" s="16" t="str">
        <f>TEXT(Causas[[#This Row],[resolucion_fecha]],"MMMM")</f>
        <v>marzo</v>
      </c>
      <c r="R1150" s="16" t="str">
        <f t="shared" si="17"/>
        <v>M</v>
      </c>
      <c r="S1150" s="16"/>
      <c r="T1150" s="16" t="s">
        <v>73</v>
      </c>
      <c r="U1150" s="100"/>
      <c r="V1150" s="16"/>
      <c r="W1150" s="16"/>
    </row>
    <row r="1151" spans="1:23" hidden="1" x14ac:dyDescent="0.25">
      <c r="A1151" s="25">
        <v>138129</v>
      </c>
      <c r="B1151" s="25" t="s">
        <v>527</v>
      </c>
      <c r="C1151" s="25" t="s">
        <v>43</v>
      </c>
      <c r="D1151" s="25" t="s">
        <v>166</v>
      </c>
      <c r="E1151" s="24">
        <v>44104</v>
      </c>
      <c r="F1151" s="25" t="s">
        <v>56</v>
      </c>
      <c r="G1151" s="25" t="s">
        <v>50</v>
      </c>
      <c r="H1151" s="24">
        <v>44988</v>
      </c>
      <c r="I1151" s="101">
        <v>0.36873842592592593</v>
      </c>
      <c r="J1151" s="24">
        <v>44988</v>
      </c>
      <c r="K1151" s="101">
        <v>0.37000000000000005</v>
      </c>
      <c r="L1151" s="25">
        <v>109</v>
      </c>
      <c r="M1151" s="26">
        <f>Causas[[#This Row],[parada_duracion]]/60</f>
        <v>1.8166666666666667</v>
      </c>
      <c r="N1151" s="18" t="s">
        <v>47</v>
      </c>
      <c r="O1151" s="18" t="s">
        <v>47</v>
      </c>
      <c r="P1151" s="16">
        <f>WEEKNUM(Causas[[#This Row],[resolucion_fecha]],16)</f>
        <v>9</v>
      </c>
      <c r="Q1151" s="16" t="str">
        <f>TEXT(Causas[[#This Row],[resolucion_fecha]],"MMMM")</f>
        <v>marzo</v>
      </c>
      <c r="R1151" s="16" t="str">
        <f t="shared" si="17"/>
        <v>M</v>
      </c>
      <c r="S1151" s="16"/>
      <c r="T1151" s="18" t="s">
        <v>47</v>
      </c>
      <c r="U1151" s="16"/>
      <c r="V1151" s="16"/>
      <c r="W1151" s="16"/>
    </row>
    <row r="1152" spans="1:23" hidden="1" x14ac:dyDescent="0.25">
      <c r="A1152" s="96">
        <v>138131</v>
      </c>
      <c r="B1152" s="96" t="s">
        <v>197</v>
      </c>
      <c r="C1152" s="96" t="s">
        <v>43</v>
      </c>
      <c r="D1152" s="96" t="s">
        <v>68</v>
      </c>
      <c r="E1152" s="97">
        <v>43746</v>
      </c>
      <c r="F1152" s="96" t="s">
        <v>56</v>
      </c>
      <c r="G1152" s="96" t="s">
        <v>46</v>
      </c>
      <c r="H1152" s="97">
        <v>44988</v>
      </c>
      <c r="I1152" s="23">
        <v>0.38063657407407409</v>
      </c>
      <c r="J1152" s="97">
        <v>44988</v>
      </c>
      <c r="K1152" s="23">
        <v>0.40523148148148147</v>
      </c>
      <c r="L1152" s="96">
        <v>2125</v>
      </c>
      <c r="M1152" s="98">
        <f>Causas[[#This Row],[parada_duracion]]/60</f>
        <v>35.416666666666664</v>
      </c>
      <c r="N1152" s="18" t="s">
        <v>49</v>
      </c>
      <c r="O1152" s="18" t="s">
        <v>49</v>
      </c>
      <c r="P1152" s="99">
        <f>WEEKNUM(Causas[[#This Row],[resolucion_fecha]],16)</f>
        <v>9</v>
      </c>
      <c r="Q1152" s="99" t="str">
        <f>TEXT(Causas[[#This Row],[resolucion_fecha]],"MMMM")</f>
        <v>marzo</v>
      </c>
      <c r="R1152" s="99" t="str">
        <f t="shared" si="17"/>
        <v>M</v>
      </c>
      <c r="S1152" s="18" t="s">
        <v>49</v>
      </c>
      <c r="T1152" s="18" t="s">
        <v>49</v>
      </c>
      <c r="U1152" s="18" t="s">
        <v>49</v>
      </c>
      <c r="V1152" s="18" t="s">
        <v>49</v>
      </c>
      <c r="W1152" s="18" t="s">
        <v>49</v>
      </c>
    </row>
    <row r="1153" spans="1:23" hidden="1" x14ac:dyDescent="0.25">
      <c r="A1153" s="25">
        <v>138132</v>
      </c>
      <c r="B1153" s="25" t="s">
        <v>527</v>
      </c>
      <c r="C1153" s="25" t="s">
        <v>43</v>
      </c>
      <c r="D1153" s="25" t="s">
        <v>166</v>
      </c>
      <c r="E1153" s="24">
        <v>44104</v>
      </c>
      <c r="F1153" s="25" t="s">
        <v>56</v>
      </c>
      <c r="G1153" s="25" t="s">
        <v>50</v>
      </c>
      <c r="H1153" s="24">
        <v>44988</v>
      </c>
      <c r="I1153" s="101">
        <v>0.38186342592592593</v>
      </c>
      <c r="J1153" s="24">
        <v>44988</v>
      </c>
      <c r="K1153" s="101">
        <v>0.39314814814814819</v>
      </c>
      <c r="L1153" s="25">
        <v>975</v>
      </c>
      <c r="M1153" s="26">
        <f>Causas[[#This Row],[parada_duracion]]/60</f>
        <v>16.25</v>
      </c>
      <c r="N1153" s="19" t="s">
        <v>552</v>
      </c>
      <c r="O1153" s="16" t="s">
        <v>52</v>
      </c>
      <c r="P1153" s="16">
        <f>WEEKNUM(Causas[[#This Row],[resolucion_fecha]],16)</f>
        <v>9</v>
      </c>
      <c r="Q1153" s="16" t="str">
        <f>TEXT(Causas[[#This Row],[resolucion_fecha]],"MMMM")</f>
        <v>marzo</v>
      </c>
      <c r="R1153" s="16" t="str">
        <f t="shared" si="17"/>
        <v>M</v>
      </c>
      <c r="S1153" s="16"/>
      <c r="T1153" s="16" t="s">
        <v>53</v>
      </c>
      <c r="U1153" s="100"/>
      <c r="V1153" s="16"/>
      <c r="W1153" s="16"/>
    </row>
    <row r="1154" spans="1:23" hidden="1" x14ac:dyDescent="0.25">
      <c r="A1154" s="96">
        <v>138135</v>
      </c>
      <c r="B1154" s="96" t="s">
        <v>75</v>
      </c>
      <c r="C1154" s="96" t="s">
        <v>43</v>
      </c>
      <c r="D1154" s="96" t="s">
        <v>76</v>
      </c>
      <c r="E1154" s="97">
        <v>44104</v>
      </c>
      <c r="F1154" s="96" t="s">
        <v>56</v>
      </c>
      <c r="G1154" s="96" t="s">
        <v>46</v>
      </c>
      <c r="H1154" s="97">
        <v>44988</v>
      </c>
      <c r="I1154" s="23">
        <v>0.38810185185185181</v>
      </c>
      <c r="J1154" s="97">
        <v>44988</v>
      </c>
      <c r="K1154" s="23">
        <v>0.38814814814814813</v>
      </c>
      <c r="L1154" s="96">
        <v>4</v>
      </c>
      <c r="M1154" s="98">
        <f>Causas[[#This Row],[parada_duracion]]/60</f>
        <v>6.6666666666666666E-2</v>
      </c>
      <c r="N1154" s="18" t="s">
        <v>47</v>
      </c>
      <c r="O1154" s="18" t="s">
        <v>47</v>
      </c>
      <c r="P1154" s="99">
        <f>WEEKNUM(Causas[[#This Row],[resolucion_fecha]],16)</f>
        <v>9</v>
      </c>
      <c r="Q1154" s="99" t="str">
        <f>TEXT(Causas[[#This Row],[resolucion_fecha]],"MMMM")</f>
        <v>marzo</v>
      </c>
      <c r="R1154" s="99" t="str">
        <f t="shared" ref="R1154:R1217" si="18">IF(I1154&gt;TIME(22,0,0),"N",IF(I1154&lt;TIME(6,0,0),"N",IF(I1154&gt;TIME(14,0,0),"T",IF(I1154&gt;=TIME(6,0,0),"M","-"))))</f>
        <v>M</v>
      </c>
      <c r="S1154" s="99"/>
      <c r="T1154" s="18" t="s">
        <v>47</v>
      </c>
      <c r="U1154" s="16"/>
      <c r="V1154" s="99"/>
      <c r="W1154" s="99"/>
    </row>
    <row r="1155" spans="1:23" hidden="1" x14ac:dyDescent="0.25">
      <c r="A1155" s="25">
        <v>138136</v>
      </c>
      <c r="B1155" s="25" t="s">
        <v>75</v>
      </c>
      <c r="C1155" s="25" t="s">
        <v>43</v>
      </c>
      <c r="D1155" s="25" t="s">
        <v>76</v>
      </c>
      <c r="E1155" s="24">
        <v>44104</v>
      </c>
      <c r="F1155" s="25" t="s">
        <v>56</v>
      </c>
      <c r="G1155" s="25" t="s">
        <v>50</v>
      </c>
      <c r="H1155" s="24">
        <v>44988</v>
      </c>
      <c r="I1155" s="101">
        <v>0.38822916666666668</v>
      </c>
      <c r="J1155" s="24">
        <v>44988</v>
      </c>
      <c r="K1155" s="101">
        <v>0.39104166666666668</v>
      </c>
      <c r="L1155" s="25">
        <v>243</v>
      </c>
      <c r="M1155" s="26">
        <f>Causas[[#This Row],[parada_duracion]]/60</f>
        <v>4.05</v>
      </c>
      <c r="N1155" s="18" t="s">
        <v>47</v>
      </c>
      <c r="O1155" s="18" t="s">
        <v>47</v>
      </c>
      <c r="P1155" s="16">
        <f>WEEKNUM(Causas[[#This Row],[resolucion_fecha]],16)</f>
        <v>9</v>
      </c>
      <c r="Q1155" s="16" t="str">
        <f>TEXT(Causas[[#This Row],[resolucion_fecha]],"MMMM")</f>
        <v>marzo</v>
      </c>
      <c r="R1155" s="16" t="str">
        <f t="shared" si="18"/>
        <v>M</v>
      </c>
      <c r="S1155" s="16"/>
      <c r="T1155" s="18" t="s">
        <v>47</v>
      </c>
      <c r="U1155" s="100"/>
      <c r="V1155" s="16"/>
      <c r="W1155" s="16"/>
    </row>
    <row r="1156" spans="1:23" hidden="1" x14ac:dyDescent="0.25">
      <c r="A1156" s="25">
        <v>138139</v>
      </c>
      <c r="B1156" s="25" t="s">
        <v>58</v>
      </c>
      <c r="C1156" s="25" t="s">
        <v>43</v>
      </c>
      <c r="D1156" s="25" t="s">
        <v>324</v>
      </c>
      <c r="E1156" s="24">
        <v>44475</v>
      </c>
      <c r="F1156" s="25" t="s">
        <v>325</v>
      </c>
      <c r="G1156" s="25" t="s">
        <v>50</v>
      </c>
      <c r="H1156" s="24">
        <v>44988</v>
      </c>
      <c r="I1156" s="101">
        <v>0.40938657407407408</v>
      </c>
      <c r="J1156" s="24">
        <v>44988</v>
      </c>
      <c r="K1156" s="101">
        <v>0.42320601851851852</v>
      </c>
      <c r="L1156" s="25">
        <v>1194</v>
      </c>
      <c r="M1156" s="26">
        <f>Causas[[#This Row],[parada_duracion]]/60</f>
        <v>19.899999999999999</v>
      </c>
      <c r="N1156" s="19" t="s">
        <v>553</v>
      </c>
      <c r="O1156" s="16" t="s">
        <v>72</v>
      </c>
      <c r="P1156" s="16">
        <f>WEEKNUM(Causas[[#This Row],[resolucion_fecha]],16)</f>
        <v>9</v>
      </c>
      <c r="Q1156" s="16" t="str">
        <f>TEXT(Causas[[#This Row],[resolucion_fecha]],"MMMM")</f>
        <v>marzo</v>
      </c>
      <c r="R1156" s="16" t="str">
        <f t="shared" si="18"/>
        <v>M</v>
      </c>
      <c r="S1156" s="16"/>
      <c r="T1156" s="16" t="s">
        <v>53</v>
      </c>
      <c r="U1156" s="16"/>
      <c r="V1156" s="16"/>
      <c r="W1156" s="16"/>
    </row>
    <row r="1157" spans="1:23" hidden="1" x14ac:dyDescent="0.25">
      <c r="A1157" s="96">
        <v>138143</v>
      </c>
      <c r="B1157" s="96" t="s">
        <v>42</v>
      </c>
      <c r="C1157" s="96" t="s">
        <v>43</v>
      </c>
      <c r="D1157" s="96" t="s">
        <v>164</v>
      </c>
      <c r="E1157" s="97">
        <v>43405</v>
      </c>
      <c r="F1157" s="96" t="s">
        <v>45</v>
      </c>
      <c r="G1157" s="96" t="s">
        <v>50</v>
      </c>
      <c r="H1157" s="97">
        <v>44988</v>
      </c>
      <c r="I1157" s="23">
        <v>0.44178240740740743</v>
      </c>
      <c r="J1157" s="97">
        <v>44988</v>
      </c>
      <c r="K1157" s="23">
        <v>0.45863425925925921</v>
      </c>
      <c r="L1157" s="96">
        <v>1456</v>
      </c>
      <c r="M1157" s="98">
        <f>Causas[[#This Row],[parada_duracion]]/60</f>
        <v>24.266666666666666</v>
      </c>
      <c r="N1157" s="18" t="s">
        <v>49</v>
      </c>
      <c r="O1157" s="18" t="s">
        <v>49</v>
      </c>
      <c r="P1157" s="99">
        <f>WEEKNUM(Causas[[#This Row],[resolucion_fecha]],16)</f>
        <v>9</v>
      </c>
      <c r="Q1157" s="99" t="str">
        <f>TEXT(Causas[[#This Row],[resolucion_fecha]],"MMMM")</f>
        <v>marzo</v>
      </c>
      <c r="R1157" s="99" t="str">
        <f t="shared" si="18"/>
        <v>M</v>
      </c>
      <c r="S1157" s="18" t="s">
        <v>49</v>
      </c>
      <c r="T1157" s="18" t="s">
        <v>49</v>
      </c>
      <c r="U1157" s="18" t="s">
        <v>49</v>
      </c>
      <c r="V1157" s="18" t="s">
        <v>49</v>
      </c>
      <c r="W1157" s="18" t="s">
        <v>49</v>
      </c>
    </row>
    <row r="1158" spans="1:23" hidden="1" x14ac:dyDescent="0.25">
      <c r="A1158" s="25">
        <v>138144</v>
      </c>
      <c r="B1158" s="25" t="s">
        <v>58</v>
      </c>
      <c r="C1158" s="25" t="s">
        <v>43</v>
      </c>
      <c r="D1158" s="25" t="s">
        <v>324</v>
      </c>
      <c r="E1158" s="24">
        <v>44475</v>
      </c>
      <c r="F1158" s="25" t="s">
        <v>325</v>
      </c>
      <c r="G1158" s="25" t="s">
        <v>50</v>
      </c>
      <c r="H1158" s="24">
        <v>44988</v>
      </c>
      <c r="I1158" s="101">
        <v>0.44530092592592596</v>
      </c>
      <c r="J1158" s="24">
        <v>44988</v>
      </c>
      <c r="K1158" s="101">
        <v>0.45469907407407412</v>
      </c>
      <c r="L1158" s="25">
        <v>812</v>
      </c>
      <c r="M1158" s="26">
        <f>Causas[[#This Row],[parada_duracion]]/60</f>
        <v>13.533333333333333</v>
      </c>
      <c r="N1158" s="18" t="s">
        <v>49</v>
      </c>
      <c r="O1158" s="18" t="s">
        <v>49</v>
      </c>
      <c r="P1158" s="16">
        <f>WEEKNUM(Causas[[#This Row],[resolucion_fecha]],16)</f>
        <v>9</v>
      </c>
      <c r="Q1158" s="16" t="str">
        <f>TEXT(Causas[[#This Row],[resolucion_fecha]],"MMMM")</f>
        <v>marzo</v>
      </c>
      <c r="R1158" s="16" t="str">
        <f t="shared" si="18"/>
        <v>M</v>
      </c>
      <c r="S1158" s="18" t="s">
        <v>49</v>
      </c>
      <c r="T1158" s="18" t="s">
        <v>49</v>
      </c>
      <c r="U1158" s="18" t="s">
        <v>49</v>
      </c>
      <c r="V1158" s="18" t="s">
        <v>49</v>
      </c>
      <c r="W1158" s="18" t="s">
        <v>49</v>
      </c>
    </row>
    <row r="1159" spans="1:23" hidden="1" x14ac:dyDescent="0.25">
      <c r="A1159" s="25">
        <v>138147</v>
      </c>
      <c r="B1159" s="25" t="s">
        <v>58</v>
      </c>
      <c r="C1159" s="25" t="s">
        <v>43</v>
      </c>
      <c r="D1159" s="25" t="s">
        <v>324</v>
      </c>
      <c r="E1159" s="24">
        <v>44475</v>
      </c>
      <c r="F1159" s="25" t="s">
        <v>325</v>
      </c>
      <c r="G1159" s="25" t="s">
        <v>46</v>
      </c>
      <c r="H1159" s="24">
        <v>44988</v>
      </c>
      <c r="I1159" s="101">
        <v>0.47474537037037035</v>
      </c>
      <c r="J1159" s="24">
        <v>44988</v>
      </c>
      <c r="K1159" s="101">
        <v>0.51193287037037039</v>
      </c>
      <c r="L1159" s="25">
        <v>3213</v>
      </c>
      <c r="M1159" s="26">
        <f>Causas[[#This Row],[parada_duracion]]/60</f>
        <v>53.55</v>
      </c>
      <c r="N1159" s="18" t="s">
        <v>49</v>
      </c>
      <c r="O1159" s="18" t="s">
        <v>49</v>
      </c>
      <c r="P1159" s="16">
        <f>WEEKNUM(Causas[[#This Row],[resolucion_fecha]],16)</f>
        <v>9</v>
      </c>
      <c r="Q1159" s="16" t="str">
        <f>TEXT(Causas[[#This Row],[resolucion_fecha]],"MMMM")</f>
        <v>marzo</v>
      </c>
      <c r="R1159" s="16" t="str">
        <f t="shared" si="18"/>
        <v>M</v>
      </c>
      <c r="S1159" s="18" t="s">
        <v>49</v>
      </c>
      <c r="T1159" s="18" t="s">
        <v>49</v>
      </c>
      <c r="U1159" s="18" t="s">
        <v>49</v>
      </c>
      <c r="V1159" s="18" t="s">
        <v>49</v>
      </c>
      <c r="W1159" s="18" t="s">
        <v>49</v>
      </c>
    </row>
    <row r="1160" spans="1:23" hidden="1" x14ac:dyDescent="0.25">
      <c r="A1160" s="25">
        <v>138152</v>
      </c>
      <c r="B1160" s="25" t="s">
        <v>116</v>
      </c>
      <c r="C1160" s="25" t="s">
        <v>43</v>
      </c>
      <c r="D1160" s="25" t="s">
        <v>166</v>
      </c>
      <c r="E1160" s="24">
        <v>43405</v>
      </c>
      <c r="F1160" s="25" t="s">
        <v>45</v>
      </c>
      <c r="G1160" s="25" t="s">
        <v>50</v>
      </c>
      <c r="H1160" s="24">
        <v>44988</v>
      </c>
      <c r="I1160" s="101">
        <v>0.49071759259259262</v>
      </c>
      <c r="J1160" s="24">
        <v>44988</v>
      </c>
      <c r="K1160" s="101">
        <v>0.50199074074074079</v>
      </c>
      <c r="L1160" s="25">
        <v>974</v>
      </c>
      <c r="M1160" s="26">
        <f>Causas[[#This Row],[parada_duracion]]/60</f>
        <v>16.233333333333334</v>
      </c>
      <c r="N1160" s="18" t="s">
        <v>49</v>
      </c>
      <c r="O1160" s="18" t="s">
        <v>49</v>
      </c>
      <c r="P1160" s="16">
        <f>WEEKNUM(Causas[[#This Row],[resolucion_fecha]],16)</f>
        <v>9</v>
      </c>
      <c r="Q1160" s="16" t="str">
        <f>TEXT(Causas[[#This Row],[resolucion_fecha]],"MMMM")</f>
        <v>marzo</v>
      </c>
      <c r="R1160" s="16" t="str">
        <f t="shared" si="18"/>
        <v>M</v>
      </c>
      <c r="S1160" s="18" t="s">
        <v>49</v>
      </c>
      <c r="T1160" s="18" t="s">
        <v>49</v>
      </c>
      <c r="U1160" s="18" t="s">
        <v>49</v>
      </c>
      <c r="V1160" s="18" t="s">
        <v>49</v>
      </c>
      <c r="W1160" s="18" t="s">
        <v>49</v>
      </c>
    </row>
    <row r="1161" spans="1:23" hidden="1" x14ac:dyDescent="0.25">
      <c r="A1161" s="96">
        <v>138161</v>
      </c>
      <c r="B1161" s="96" t="s">
        <v>66</v>
      </c>
      <c r="C1161" s="96" t="s">
        <v>43</v>
      </c>
      <c r="D1161" s="96" t="s">
        <v>154</v>
      </c>
      <c r="E1161" s="97">
        <v>43405</v>
      </c>
      <c r="F1161" s="96" t="s">
        <v>45</v>
      </c>
      <c r="G1161" s="96" t="s">
        <v>46</v>
      </c>
      <c r="H1161" s="97">
        <v>44988</v>
      </c>
      <c r="I1161" s="23">
        <v>0.60709490740740735</v>
      </c>
      <c r="J1161" s="97">
        <v>44988</v>
      </c>
      <c r="K1161" s="23">
        <v>0.60973379629629632</v>
      </c>
      <c r="L1161" s="96">
        <v>228</v>
      </c>
      <c r="M1161" s="98">
        <f>Causas[[#This Row],[parada_duracion]]/60</f>
        <v>3.8</v>
      </c>
      <c r="N1161" s="18" t="s">
        <v>47</v>
      </c>
      <c r="O1161" s="18" t="s">
        <v>47</v>
      </c>
      <c r="P1161" s="99">
        <f>WEEKNUM(Causas[[#This Row],[resolucion_fecha]],16)</f>
        <v>9</v>
      </c>
      <c r="Q1161" s="99" t="str">
        <f>TEXT(Causas[[#This Row],[resolucion_fecha]],"MMMM")</f>
        <v>marzo</v>
      </c>
      <c r="R1161" s="99" t="str">
        <f t="shared" si="18"/>
        <v>T</v>
      </c>
      <c r="S1161" s="99"/>
      <c r="T1161" s="18" t="s">
        <v>47</v>
      </c>
      <c r="U1161" s="16"/>
      <c r="V1161" s="99"/>
      <c r="W1161" s="99"/>
    </row>
    <row r="1162" spans="1:23" hidden="1" x14ac:dyDescent="0.25">
      <c r="A1162" s="96">
        <v>138162</v>
      </c>
      <c r="B1162" s="96" t="s">
        <v>84</v>
      </c>
      <c r="C1162" s="96" t="s">
        <v>43</v>
      </c>
      <c r="D1162" s="96" t="s">
        <v>68</v>
      </c>
      <c r="E1162" s="97">
        <v>44012</v>
      </c>
      <c r="F1162" s="96" t="s">
        <v>56</v>
      </c>
      <c r="G1162" s="96" t="s">
        <v>46</v>
      </c>
      <c r="H1162" s="97">
        <v>44988</v>
      </c>
      <c r="I1162" s="23">
        <v>0.61606481481481479</v>
      </c>
      <c r="J1162" s="97">
        <v>44988</v>
      </c>
      <c r="K1162" s="23">
        <v>0.64793981481481489</v>
      </c>
      <c r="L1162" s="96">
        <v>2754</v>
      </c>
      <c r="M1162" s="98">
        <f>Causas[[#This Row],[parada_duracion]]/60</f>
        <v>45.9</v>
      </c>
      <c r="N1162" s="18" t="s">
        <v>554</v>
      </c>
      <c r="O1162" s="99" t="s">
        <v>52</v>
      </c>
      <c r="P1162" s="99">
        <f>WEEKNUM(Causas[[#This Row],[resolucion_fecha]],16)</f>
        <v>9</v>
      </c>
      <c r="Q1162" s="99" t="str">
        <f>TEXT(Causas[[#This Row],[resolucion_fecha]],"MMMM")</f>
        <v>marzo</v>
      </c>
      <c r="R1162" s="99" t="str">
        <f t="shared" si="18"/>
        <v>T</v>
      </c>
      <c r="S1162" s="99"/>
      <c r="T1162" s="99" t="s">
        <v>53</v>
      </c>
      <c r="U1162" s="100"/>
      <c r="V1162" s="99"/>
      <c r="W1162" s="99"/>
    </row>
    <row r="1163" spans="1:23" hidden="1" x14ac:dyDescent="0.25">
      <c r="A1163" s="25">
        <v>138163</v>
      </c>
      <c r="B1163" s="25" t="s">
        <v>42</v>
      </c>
      <c r="C1163" s="25" t="s">
        <v>43</v>
      </c>
      <c r="D1163" s="25" t="s">
        <v>76</v>
      </c>
      <c r="E1163" s="24">
        <v>43405</v>
      </c>
      <c r="F1163" s="25" t="s">
        <v>45</v>
      </c>
      <c r="G1163" s="25" t="s">
        <v>50</v>
      </c>
      <c r="H1163" s="24">
        <v>44988</v>
      </c>
      <c r="I1163" s="101">
        <v>0.61846064814814816</v>
      </c>
      <c r="J1163" s="24">
        <v>44988</v>
      </c>
      <c r="K1163" s="101">
        <v>0.63684027777777785</v>
      </c>
      <c r="L1163" s="25">
        <v>1588</v>
      </c>
      <c r="M1163" s="26">
        <f>Causas[[#This Row],[parada_duracion]]/60</f>
        <v>26.466666666666665</v>
      </c>
      <c r="N1163" s="19" t="s">
        <v>555</v>
      </c>
      <c r="O1163" s="16" t="s">
        <v>52</v>
      </c>
      <c r="P1163" s="16">
        <f>WEEKNUM(Causas[[#This Row],[resolucion_fecha]],16)</f>
        <v>9</v>
      </c>
      <c r="Q1163" s="16" t="str">
        <f>TEXT(Causas[[#This Row],[resolucion_fecha]],"MMMM")</f>
        <v>marzo</v>
      </c>
      <c r="R1163" s="16" t="str">
        <f t="shared" si="18"/>
        <v>T</v>
      </c>
      <c r="S1163" s="16"/>
      <c r="T1163" s="16" t="s">
        <v>53</v>
      </c>
      <c r="U1163" s="100"/>
      <c r="V1163" s="16"/>
      <c r="W1163" s="16"/>
    </row>
    <row r="1164" spans="1:23" hidden="1" x14ac:dyDescent="0.25">
      <c r="A1164" s="25">
        <v>138166</v>
      </c>
      <c r="B1164" s="25" t="s">
        <v>42</v>
      </c>
      <c r="C1164" s="25" t="s">
        <v>43</v>
      </c>
      <c r="D1164" s="25" t="s">
        <v>76</v>
      </c>
      <c r="E1164" s="24">
        <v>43405</v>
      </c>
      <c r="F1164" s="25" t="s">
        <v>45</v>
      </c>
      <c r="G1164" s="25" t="s">
        <v>46</v>
      </c>
      <c r="H1164" s="24">
        <v>44988</v>
      </c>
      <c r="I1164" s="101">
        <v>0.63689814814814816</v>
      </c>
      <c r="J1164" s="24">
        <v>44988</v>
      </c>
      <c r="K1164" s="101">
        <v>0.64686342592592594</v>
      </c>
      <c r="L1164" s="25">
        <v>861</v>
      </c>
      <c r="M1164" s="26">
        <f>Causas[[#This Row],[parada_duracion]]/60</f>
        <v>14.35</v>
      </c>
      <c r="N1164" s="19" t="s">
        <v>555</v>
      </c>
      <c r="O1164" s="16" t="s">
        <v>52</v>
      </c>
      <c r="P1164" s="16">
        <f>WEEKNUM(Causas[[#This Row],[resolucion_fecha]],16)</f>
        <v>9</v>
      </c>
      <c r="Q1164" s="16" t="str">
        <f>TEXT(Causas[[#This Row],[resolucion_fecha]],"MMMM")</f>
        <v>marzo</v>
      </c>
      <c r="R1164" s="16" t="str">
        <f t="shared" si="18"/>
        <v>T</v>
      </c>
      <c r="S1164" s="16"/>
      <c r="T1164" s="16" t="s">
        <v>53</v>
      </c>
      <c r="U1164" s="16"/>
      <c r="V1164" s="16"/>
      <c r="W1164" s="16"/>
    </row>
    <row r="1165" spans="1:23" hidden="1" x14ac:dyDescent="0.25">
      <c r="A1165" s="25">
        <v>138168</v>
      </c>
      <c r="B1165" s="25" t="s">
        <v>176</v>
      </c>
      <c r="C1165" s="25" t="s">
        <v>43</v>
      </c>
      <c r="D1165" s="25" t="s">
        <v>164</v>
      </c>
      <c r="E1165" s="24">
        <v>43405</v>
      </c>
      <c r="F1165" s="25" t="s">
        <v>45</v>
      </c>
      <c r="G1165" s="25" t="s">
        <v>46</v>
      </c>
      <c r="H1165" s="24">
        <v>44988</v>
      </c>
      <c r="I1165" s="101">
        <v>0.64724537037037033</v>
      </c>
      <c r="J1165" s="24">
        <v>44988</v>
      </c>
      <c r="K1165" s="101">
        <v>0.67008101851851853</v>
      </c>
      <c r="L1165" s="25">
        <v>1973</v>
      </c>
      <c r="M1165" s="26">
        <f>Causas[[#This Row],[parada_duracion]]/60</f>
        <v>32.883333333333333</v>
      </c>
      <c r="N1165" s="19" t="s">
        <v>556</v>
      </c>
      <c r="O1165" s="16" t="s">
        <v>52</v>
      </c>
      <c r="P1165" s="16">
        <f>WEEKNUM(Causas[[#This Row],[resolucion_fecha]],16)</f>
        <v>9</v>
      </c>
      <c r="Q1165" s="16" t="str">
        <f>TEXT(Causas[[#This Row],[resolucion_fecha]],"MMMM")</f>
        <v>marzo</v>
      </c>
      <c r="R1165" s="16" t="str">
        <f t="shared" si="18"/>
        <v>T</v>
      </c>
      <c r="S1165" s="16"/>
      <c r="T1165" s="99" t="s">
        <v>53</v>
      </c>
      <c r="U1165" s="16"/>
      <c r="V1165" s="16"/>
      <c r="W1165" s="16"/>
    </row>
    <row r="1166" spans="1:23" hidden="1" x14ac:dyDescent="0.25">
      <c r="A1166" s="96">
        <v>138174</v>
      </c>
      <c r="B1166" s="96" t="s">
        <v>557</v>
      </c>
      <c r="C1166" s="96" t="s">
        <v>43</v>
      </c>
      <c r="D1166" s="96" t="s">
        <v>44</v>
      </c>
      <c r="E1166" s="97">
        <v>43405</v>
      </c>
      <c r="F1166" s="96" t="s">
        <v>45</v>
      </c>
      <c r="G1166" s="96" t="s">
        <v>46</v>
      </c>
      <c r="H1166" s="97">
        <v>44988</v>
      </c>
      <c r="I1166" s="23">
        <v>0.70936342592592594</v>
      </c>
      <c r="J1166" s="97">
        <v>44988</v>
      </c>
      <c r="K1166" s="23">
        <v>0.72935185185185192</v>
      </c>
      <c r="L1166" s="96">
        <v>1727</v>
      </c>
      <c r="M1166" s="98">
        <f>Causas[[#This Row],[parada_duracion]]/60</f>
        <v>28.783333333333335</v>
      </c>
      <c r="N1166" s="18" t="s">
        <v>558</v>
      </c>
      <c r="O1166" s="99" t="s">
        <v>72</v>
      </c>
      <c r="P1166" s="99">
        <f>WEEKNUM(Causas[[#This Row],[resolucion_fecha]],16)</f>
        <v>9</v>
      </c>
      <c r="Q1166" s="99" t="str">
        <f>TEXT(Causas[[#This Row],[resolucion_fecha]],"MMMM")</f>
        <v>marzo</v>
      </c>
      <c r="R1166" s="99" t="str">
        <f t="shared" si="18"/>
        <v>T</v>
      </c>
      <c r="S1166" s="99"/>
      <c r="T1166" s="99" t="s">
        <v>73</v>
      </c>
      <c r="U1166" s="16"/>
      <c r="V1166" s="99"/>
      <c r="W1166" s="99"/>
    </row>
    <row r="1167" spans="1:23" hidden="1" x14ac:dyDescent="0.25">
      <c r="A1167" s="25">
        <v>138175</v>
      </c>
      <c r="B1167" s="25" t="s">
        <v>42</v>
      </c>
      <c r="C1167" s="25" t="s">
        <v>43</v>
      </c>
      <c r="D1167" s="25" t="s">
        <v>59</v>
      </c>
      <c r="E1167" s="24">
        <v>44231</v>
      </c>
      <c r="F1167" s="25" t="s">
        <v>60</v>
      </c>
      <c r="G1167" s="25" t="s">
        <v>46</v>
      </c>
      <c r="H1167" s="24">
        <v>44988</v>
      </c>
      <c r="I1167" s="101">
        <v>0.72518518518518515</v>
      </c>
      <c r="J1167" s="24">
        <v>44988</v>
      </c>
      <c r="K1167" s="101">
        <v>0.75679398148148147</v>
      </c>
      <c r="L1167" s="25">
        <v>2731</v>
      </c>
      <c r="M1167" s="26">
        <f>Causas[[#This Row],[parada_duracion]]/60</f>
        <v>45.516666666666666</v>
      </c>
      <c r="N1167" s="19" t="s">
        <v>559</v>
      </c>
      <c r="O1167" s="16" t="s">
        <v>52</v>
      </c>
      <c r="P1167" s="16">
        <f>WEEKNUM(Causas[[#This Row],[resolucion_fecha]],16)</f>
        <v>9</v>
      </c>
      <c r="Q1167" s="16" t="str">
        <f>TEXT(Causas[[#This Row],[resolucion_fecha]],"MMMM")</f>
        <v>marzo</v>
      </c>
      <c r="R1167" s="16" t="str">
        <f t="shared" si="18"/>
        <v>T</v>
      </c>
      <c r="S1167" s="16"/>
      <c r="T1167" s="99" t="s">
        <v>53</v>
      </c>
      <c r="U1167" s="100"/>
      <c r="V1167" s="16"/>
      <c r="W1167" s="16"/>
    </row>
    <row r="1168" spans="1:23" hidden="1" x14ac:dyDescent="0.25">
      <c r="A1168" s="25">
        <v>138177</v>
      </c>
      <c r="B1168" s="25" t="s">
        <v>557</v>
      </c>
      <c r="C1168" s="25" t="s">
        <v>43</v>
      </c>
      <c r="D1168" s="25" t="s">
        <v>44</v>
      </c>
      <c r="E1168" s="24">
        <v>43405</v>
      </c>
      <c r="F1168" s="25" t="s">
        <v>45</v>
      </c>
      <c r="G1168" s="25" t="s">
        <v>46</v>
      </c>
      <c r="H1168" s="24">
        <v>44988</v>
      </c>
      <c r="I1168" s="101">
        <v>0.75196759259259249</v>
      </c>
      <c r="J1168" s="24">
        <v>44988</v>
      </c>
      <c r="K1168" s="101">
        <v>0.81409722222222225</v>
      </c>
      <c r="L1168" s="25">
        <v>5368</v>
      </c>
      <c r="M1168" s="26">
        <f>Causas[[#This Row],[parada_duracion]]/60</f>
        <v>89.466666666666669</v>
      </c>
      <c r="N1168" s="19" t="s">
        <v>558</v>
      </c>
      <c r="O1168" s="16" t="s">
        <v>72</v>
      </c>
      <c r="P1168" s="16">
        <f>WEEKNUM(Causas[[#This Row],[resolucion_fecha]],16)</f>
        <v>9</v>
      </c>
      <c r="Q1168" s="16" t="str">
        <f>TEXT(Causas[[#This Row],[resolucion_fecha]],"MMMM")</f>
        <v>marzo</v>
      </c>
      <c r="R1168" s="16" t="str">
        <f t="shared" si="18"/>
        <v>T</v>
      </c>
      <c r="S1168" s="16"/>
      <c r="T1168" s="16" t="s">
        <v>73</v>
      </c>
      <c r="U1168" s="16"/>
      <c r="V1168" s="16"/>
      <c r="W1168" s="16"/>
    </row>
    <row r="1169" spans="1:23" hidden="1" x14ac:dyDescent="0.25">
      <c r="A1169" s="25">
        <v>138183</v>
      </c>
      <c r="B1169" s="25" t="s">
        <v>58</v>
      </c>
      <c r="C1169" s="25" t="s">
        <v>43</v>
      </c>
      <c r="D1169" s="25" t="s">
        <v>324</v>
      </c>
      <c r="E1169" s="24">
        <v>44475</v>
      </c>
      <c r="F1169" s="25" t="s">
        <v>325</v>
      </c>
      <c r="G1169" s="25" t="s">
        <v>50</v>
      </c>
      <c r="H1169" s="24">
        <v>44988</v>
      </c>
      <c r="I1169" s="101">
        <v>0.89361111111111102</v>
      </c>
      <c r="J1169" s="24">
        <v>44988</v>
      </c>
      <c r="K1169" s="101">
        <v>0.89868055555555559</v>
      </c>
      <c r="L1169" s="25">
        <v>438</v>
      </c>
      <c r="M1169" s="26">
        <f>Causas[[#This Row],[parada_duracion]]/60</f>
        <v>7.3</v>
      </c>
      <c r="N1169" s="18" t="s">
        <v>47</v>
      </c>
      <c r="O1169" s="18" t="s">
        <v>47</v>
      </c>
      <c r="P1169" s="16">
        <f>WEEKNUM(Causas[[#This Row],[resolucion_fecha]],16)</f>
        <v>9</v>
      </c>
      <c r="Q1169" s="16" t="str">
        <f>TEXT(Causas[[#This Row],[resolucion_fecha]],"MMMM")</f>
        <v>marzo</v>
      </c>
      <c r="R1169" s="16" t="str">
        <f t="shared" si="18"/>
        <v>T</v>
      </c>
      <c r="S1169" s="16"/>
      <c r="T1169" s="18" t="s">
        <v>47</v>
      </c>
      <c r="U1169" s="16"/>
      <c r="V1169" s="16"/>
      <c r="W1169" s="16"/>
    </row>
    <row r="1170" spans="1:23" hidden="1" x14ac:dyDescent="0.25">
      <c r="A1170" s="25">
        <v>138189</v>
      </c>
      <c r="B1170" s="25" t="s">
        <v>129</v>
      </c>
      <c r="C1170" s="25" t="s">
        <v>43</v>
      </c>
      <c r="D1170" s="25" t="s">
        <v>96</v>
      </c>
      <c r="E1170" s="24">
        <v>43405</v>
      </c>
      <c r="F1170" s="25" t="s">
        <v>45</v>
      </c>
      <c r="G1170" s="25" t="s">
        <v>50</v>
      </c>
      <c r="H1170" s="24">
        <v>44991</v>
      </c>
      <c r="I1170" s="101">
        <v>0.26108796296296294</v>
      </c>
      <c r="J1170" s="24">
        <v>44991</v>
      </c>
      <c r="K1170" s="101">
        <v>0.27184027777777781</v>
      </c>
      <c r="L1170" s="25">
        <v>929</v>
      </c>
      <c r="M1170" s="26">
        <f>Causas[[#This Row],[parada_duracion]]/60</f>
        <v>15.483333333333333</v>
      </c>
      <c r="N1170" s="19" t="s">
        <v>560</v>
      </c>
      <c r="O1170" s="16" t="s">
        <v>52</v>
      </c>
      <c r="P1170" s="16">
        <f>WEEKNUM(Causas[[#This Row],[resolucion_fecha]],16)</f>
        <v>10</v>
      </c>
      <c r="Q1170" s="16" t="str">
        <f>TEXT(Causas[[#This Row],[resolucion_fecha]],"MMMM")</f>
        <v>marzo</v>
      </c>
      <c r="R1170" s="16" t="str">
        <f t="shared" si="18"/>
        <v>M</v>
      </c>
      <c r="S1170" s="16"/>
      <c r="T1170" s="16" t="s">
        <v>53</v>
      </c>
      <c r="U1170" s="16"/>
      <c r="V1170" s="16"/>
      <c r="W1170" s="16"/>
    </row>
    <row r="1171" spans="1:23" x14ac:dyDescent="0.25">
      <c r="A1171" s="96">
        <v>138195</v>
      </c>
      <c r="B1171" s="96" t="s">
        <v>42</v>
      </c>
      <c r="C1171" s="96" t="s">
        <v>43</v>
      </c>
      <c r="D1171" s="96" t="s">
        <v>67</v>
      </c>
      <c r="E1171" s="97">
        <v>43405</v>
      </c>
      <c r="F1171" s="96" t="s">
        <v>45</v>
      </c>
      <c r="G1171" s="96" t="s">
        <v>50</v>
      </c>
      <c r="H1171" s="97">
        <v>44991</v>
      </c>
      <c r="I1171" s="23">
        <v>0.29623842592592592</v>
      </c>
      <c r="J1171" s="97">
        <v>44991</v>
      </c>
      <c r="K1171" s="23">
        <v>0.3046875</v>
      </c>
      <c r="L1171" s="96">
        <v>730</v>
      </c>
      <c r="M1171" s="98">
        <f>Causas[[#This Row],[parada_duracion]]/60</f>
        <v>12.166666666666666</v>
      </c>
      <c r="N1171" s="18" t="s">
        <v>49</v>
      </c>
      <c r="O1171" s="18" t="s">
        <v>49</v>
      </c>
      <c r="P1171" s="99">
        <f>WEEKNUM(Causas[[#This Row],[resolucion_fecha]],16)</f>
        <v>10</v>
      </c>
      <c r="Q1171" s="99" t="str">
        <f>TEXT(Causas[[#This Row],[resolucion_fecha]],"MMMM")</f>
        <v>marzo</v>
      </c>
      <c r="R1171" s="99" t="str">
        <f t="shared" si="18"/>
        <v>M</v>
      </c>
      <c r="S1171" s="18" t="s">
        <v>49</v>
      </c>
      <c r="T1171" s="18" t="s">
        <v>49</v>
      </c>
      <c r="U1171" s="18" t="s">
        <v>49</v>
      </c>
      <c r="V1171" s="18" t="s">
        <v>49</v>
      </c>
      <c r="W1171" s="18" t="s">
        <v>49</v>
      </c>
    </row>
    <row r="1172" spans="1:23" hidden="1" x14ac:dyDescent="0.25">
      <c r="A1172" s="96">
        <v>138196</v>
      </c>
      <c r="B1172" s="96" t="s">
        <v>89</v>
      </c>
      <c r="C1172" s="96" t="s">
        <v>43</v>
      </c>
      <c r="D1172" s="96" t="s">
        <v>90</v>
      </c>
      <c r="E1172" s="97">
        <v>44263</v>
      </c>
      <c r="F1172" s="96" t="s">
        <v>56</v>
      </c>
      <c r="G1172" s="96" t="s">
        <v>46</v>
      </c>
      <c r="H1172" s="97">
        <v>44991</v>
      </c>
      <c r="I1172" s="23">
        <v>0.30738425925925927</v>
      </c>
      <c r="J1172" s="97">
        <v>44991</v>
      </c>
      <c r="K1172" s="23">
        <v>0.34127314814814813</v>
      </c>
      <c r="L1172" s="96">
        <v>2928</v>
      </c>
      <c r="M1172" s="98">
        <f>Causas[[#This Row],[parada_duracion]]/60</f>
        <v>48.8</v>
      </c>
      <c r="N1172" s="18" t="s">
        <v>49</v>
      </c>
      <c r="O1172" s="18" t="s">
        <v>49</v>
      </c>
      <c r="P1172" s="99">
        <f>WEEKNUM(Causas[[#This Row],[resolucion_fecha]],16)</f>
        <v>10</v>
      </c>
      <c r="Q1172" s="99" t="str">
        <f>TEXT(Causas[[#This Row],[resolucion_fecha]],"MMMM")</f>
        <v>marzo</v>
      </c>
      <c r="R1172" s="99" t="str">
        <f t="shared" si="18"/>
        <v>M</v>
      </c>
      <c r="S1172" s="18" t="s">
        <v>49</v>
      </c>
      <c r="T1172" s="18" t="s">
        <v>49</v>
      </c>
      <c r="U1172" s="18" t="s">
        <v>49</v>
      </c>
      <c r="V1172" s="18" t="s">
        <v>49</v>
      </c>
      <c r="W1172" s="18" t="s">
        <v>49</v>
      </c>
    </row>
    <row r="1173" spans="1:23" hidden="1" x14ac:dyDescent="0.25">
      <c r="A1173" s="25">
        <v>138197</v>
      </c>
      <c r="B1173" s="25" t="s">
        <v>42</v>
      </c>
      <c r="C1173" s="25" t="s">
        <v>43</v>
      </c>
      <c r="D1173" s="25" t="s">
        <v>164</v>
      </c>
      <c r="E1173" s="24">
        <v>43405</v>
      </c>
      <c r="F1173" s="25" t="s">
        <v>45</v>
      </c>
      <c r="G1173" s="25" t="s">
        <v>46</v>
      </c>
      <c r="H1173" s="24">
        <v>44991</v>
      </c>
      <c r="I1173" s="101">
        <v>0.30774305555555553</v>
      </c>
      <c r="J1173" s="24">
        <v>44991</v>
      </c>
      <c r="K1173" s="101">
        <v>0.33261574074074074</v>
      </c>
      <c r="L1173" s="25">
        <v>2149</v>
      </c>
      <c r="M1173" s="26">
        <f>Causas[[#This Row],[parada_duracion]]/60</f>
        <v>35.81666666666667</v>
      </c>
      <c r="N1173" s="18" t="s">
        <v>49</v>
      </c>
      <c r="O1173" s="18" t="s">
        <v>49</v>
      </c>
      <c r="P1173" s="16">
        <f>WEEKNUM(Causas[[#This Row],[resolucion_fecha]],16)</f>
        <v>10</v>
      </c>
      <c r="Q1173" s="16" t="str">
        <f>TEXT(Causas[[#This Row],[resolucion_fecha]],"MMMM")</f>
        <v>marzo</v>
      </c>
      <c r="R1173" s="16" t="str">
        <f t="shared" si="18"/>
        <v>M</v>
      </c>
      <c r="S1173" s="18" t="s">
        <v>49</v>
      </c>
      <c r="T1173" s="18" t="s">
        <v>49</v>
      </c>
      <c r="U1173" s="18" t="s">
        <v>49</v>
      </c>
      <c r="V1173" s="18" t="s">
        <v>49</v>
      </c>
      <c r="W1173" s="18" t="s">
        <v>49</v>
      </c>
    </row>
    <row r="1174" spans="1:23" hidden="1" x14ac:dyDescent="0.25">
      <c r="A1174" s="25">
        <v>138200</v>
      </c>
      <c r="B1174" s="25" t="s">
        <v>84</v>
      </c>
      <c r="C1174" s="25" t="s">
        <v>43</v>
      </c>
      <c r="D1174" s="25" t="s">
        <v>68</v>
      </c>
      <c r="E1174" s="24">
        <v>44012</v>
      </c>
      <c r="F1174" s="25" t="s">
        <v>56</v>
      </c>
      <c r="G1174" s="25" t="s">
        <v>46</v>
      </c>
      <c r="H1174" s="24">
        <v>44991</v>
      </c>
      <c r="I1174" s="101">
        <v>0.32878472222222221</v>
      </c>
      <c r="J1174" s="24">
        <v>44991</v>
      </c>
      <c r="K1174" s="101">
        <v>0.34137731481481487</v>
      </c>
      <c r="L1174" s="25">
        <v>1088</v>
      </c>
      <c r="M1174" s="26">
        <f>Causas[[#This Row],[parada_duracion]]/60</f>
        <v>18.133333333333333</v>
      </c>
      <c r="N1174" s="18" t="s">
        <v>49</v>
      </c>
      <c r="O1174" s="18" t="s">
        <v>49</v>
      </c>
      <c r="P1174" s="16">
        <f>WEEKNUM(Causas[[#This Row],[resolucion_fecha]],16)</f>
        <v>10</v>
      </c>
      <c r="Q1174" s="16" t="str">
        <f>TEXT(Causas[[#This Row],[resolucion_fecha]],"MMMM")</f>
        <v>marzo</v>
      </c>
      <c r="R1174" s="16" t="str">
        <f t="shared" si="18"/>
        <v>M</v>
      </c>
      <c r="S1174" s="18" t="s">
        <v>49</v>
      </c>
      <c r="T1174" s="18" t="s">
        <v>49</v>
      </c>
      <c r="U1174" s="18" t="s">
        <v>49</v>
      </c>
      <c r="V1174" s="18" t="s">
        <v>49</v>
      </c>
      <c r="W1174" s="18" t="s">
        <v>49</v>
      </c>
    </row>
    <row r="1175" spans="1:23" hidden="1" x14ac:dyDescent="0.25">
      <c r="A1175" s="96">
        <v>138202</v>
      </c>
      <c r="B1175" s="96" t="s">
        <v>42</v>
      </c>
      <c r="C1175" s="96" t="s">
        <v>43</v>
      </c>
      <c r="D1175" s="96" t="s">
        <v>102</v>
      </c>
      <c r="E1175" s="97">
        <v>43405</v>
      </c>
      <c r="F1175" s="96" t="s">
        <v>45</v>
      </c>
      <c r="G1175" s="96" t="s">
        <v>46</v>
      </c>
      <c r="H1175" s="97">
        <v>44991</v>
      </c>
      <c r="I1175" s="23">
        <v>0.35695601851851855</v>
      </c>
      <c r="J1175" s="97">
        <v>44991</v>
      </c>
      <c r="K1175" s="23">
        <v>0.39453703703703707</v>
      </c>
      <c r="L1175" s="96">
        <v>3247</v>
      </c>
      <c r="M1175" s="98">
        <f>Causas[[#This Row],[parada_duracion]]/60</f>
        <v>54.116666666666667</v>
      </c>
      <c r="N1175" s="18" t="s">
        <v>49</v>
      </c>
      <c r="O1175" s="18" t="s">
        <v>49</v>
      </c>
      <c r="P1175" s="99">
        <f>WEEKNUM(Causas[[#This Row],[resolucion_fecha]],16)</f>
        <v>10</v>
      </c>
      <c r="Q1175" s="99" t="str">
        <f>TEXT(Causas[[#This Row],[resolucion_fecha]],"MMMM")</f>
        <v>marzo</v>
      </c>
      <c r="R1175" s="99" t="str">
        <f t="shared" si="18"/>
        <v>M</v>
      </c>
      <c r="S1175" s="18" t="s">
        <v>49</v>
      </c>
      <c r="T1175" s="18" t="s">
        <v>49</v>
      </c>
      <c r="U1175" s="18" t="s">
        <v>49</v>
      </c>
      <c r="V1175" s="18" t="s">
        <v>49</v>
      </c>
      <c r="W1175" s="18" t="s">
        <v>49</v>
      </c>
    </row>
    <row r="1176" spans="1:23" hidden="1" x14ac:dyDescent="0.25">
      <c r="A1176" s="25">
        <v>138203</v>
      </c>
      <c r="B1176" s="25" t="s">
        <v>42</v>
      </c>
      <c r="C1176" s="25" t="s">
        <v>43</v>
      </c>
      <c r="D1176" s="25" t="s">
        <v>96</v>
      </c>
      <c r="E1176" s="24">
        <v>43405</v>
      </c>
      <c r="F1176" s="25" t="s">
        <v>45</v>
      </c>
      <c r="G1176" s="25" t="s">
        <v>50</v>
      </c>
      <c r="H1176" s="24">
        <v>44991</v>
      </c>
      <c r="I1176" s="101">
        <v>0.36546296296296293</v>
      </c>
      <c r="J1176" s="24">
        <v>44991</v>
      </c>
      <c r="K1176" s="101">
        <v>0.37443287037037037</v>
      </c>
      <c r="L1176" s="25">
        <v>775</v>
      </c>
      <c r="M1176" s="26">
        <f>Causas[[#This Row],[parada_duracion]]/60</f>
        <v>12.916666666666666</v>
      </c>
      <c r="N1176" s="19" t="s">
        <v>560</v>
      </c>
      <c r="O1176" s="16" t="s">
        <v>52</v>
      </c>
      <c r="P1176" s="16">
        <f>WEEKNUM(Causas[[#This Row],[resolucion_fecha]],16)</f>
        <v>10</v>
      </c>
      <c r="Q1176" s="16" t="str">
        <f>TEXT(Causas[[#This Row],[resolucion_fecha]],"MMMM")</f>
        <v>marzo</v>
      </c>
      <c r="R1176" s="16" t="str">
        <f t="shared" si="18"/>
        <v>M</v>
      </c>
      <c r="S1176" s="16"/>
      <c r="T1176" s="16" t="s">
        <v>53</v>
      </c>
      <c r="U1176" s="100"/>
      <c r="V1176" s="16"/>
      <c r="W1176" s="16"/>
    </row>
    <row r="1177" spans="1:23" hidden="1" x14ac:dyDescent="0.25">
      <c r="A1177" s="96">
        <v>138209</v>
      </c>
      <c r="B1177" s="96" t="s">
        <v>54</v>
      </c>
      <c r="C1177" s="96" t="s">
        <v>43</v>
      </c>
      <c r="D1177" s="96" t="s">
        <v>55</v>
      </c>
      <c r="E1177" s="97">
        <v>44120</v>
      </c>
      <c r="F1177" s="96" t="s">
        <v>56</v>
      </c>
      <c r="G1177" s="96" t="s">
        <v>50</v>
      </c>
      <c r="H1177" s="97">
        <v>44991</v>
      </c>
      <c r="I1177" s="23">
        <v>0.40422453703703703</v>
      </c>
      <c r="J1177" s="97">
        <v>44991</v>
      </c>
      <c r="K1177" s="23">
        <v>0.43105324074074075</v>
      </c>
      <c r="L1177" s="96">
        <v>2318</v>
      </c>
      <c r="M1177" s="98">
        <f>Causas[[#This Row],[parada_duracion]]/60</f>
        <v>38.633333333333333</v>
      </c>
      <c r="N1177" s="18" t="s">
        <v>49</v>
      </c>
      <c r="O1177" s="18" t="s">
        <v>49</v>
      </c>
      <c r="P1177" s="99">
        <f>WEEKNUM(Causas[[#This Row],[resolucion_fecha]],16)</f>
        <v>10</v>
      </c>
      <c r="Q1177" s="99" t="str">
        <f>TEXT(Causas[[#This Row],[resolucion_fecha]],"MMMM")</f>
        <v>marzo</v>
      </c>
      <c r="R1177" s="99" t="str">
        <f t="shared" si="18"/>
        <v>M</v>
      </c>
      <c r="S1177" s="18" t="s">
        <v>49</v>
      </c>
      <c r="T1177" s="18" t="s">
        <v>49</v>
      </c>
      <c r="U1177" s="18" t="s">
        <v>49</v>
      </c>
      <c r="V1177" s="18" t="s">
        <v>49</v>
      </c>
      <c r="W1177" s="18" t="s">
        <v>49</v>
      </c>
    </row>
    <row r="1178" spans="1:23" hidden="1" x14ac:dyDescent="0.25">
      <c r="A1178" s="25">
        <v>138210</v>
      </c>
      <c r="B1178" s="25" t="s">
        <v>84</v>
      </c>
      <c r="C1178" s="25" t="s">
        <v>43</v>
      </c>
      <c r="D1178" s="25" t="s">
        <v>68</v>
      </c>
      <c r="E1178" s="24">
        <v>44012</v>
      </c>
      <c r="F1178" s="25" t="s">
        <v>56</v>
      </c>
      <c r="G1178" s="25" t="s">
        <v>50</v>
      </c>
      <c r="H1178" s="24">
        <v>44991</v>
      </c>
      <c r="I1178" s="101">
        <v>0.4337152777777778</v>
      </c>
      <c r="J1178" s="24">
        <v>44991</v>
      </c>
      <c r="K1178" s="101">
        <v>0.43880787037037039</v>
      </c>
      <c r="L1178" s="25">
        <v>440</v>
      </c>
      <c r="M1178" s="26">
        <f>Causas[[#This Row],[parada_duracion]]/60</f>
        <v>7.333333333333333</v>
      </c>
      <c r="N1178" s="18" t="s">
        <v>47</v>
      </c>
      <c r="O1178" s="18" t="s">
        <v>47</v>
      </c>
      <c r="P1178" s="16">
        <f>WEEKNUM(Causas[[#This Row],[resolucion_fecha]],16)</f>
        <v>10</v>
      </c>
      <c r="Q1178" s="16" t="str">
        <f>TEXT(Causas[[#This Row],[resolucion_fecha]],"MMMM")</f>
        <v>marzo</v>
      </c>
      <c r="R1178" s="16" t="str">
        <f t="shared" si="18"/>
        <v>M</v>
      </c>
      <c r="S1178" s="16"/>
      <c r="T1178" s="18" t="s">
        <v>47</v>
      </c>
      <c r="U1178" s="100"/>
      <c r="V1178" s="16"/>
      <c r="W1178" s="16"/>
    </row>
    <row r="1179" spans="1:23" hidden="1" x14ac:dyDescent="0.25">
      <c r="A1179" s="96">
        <v>138213</v>
      </c>
      <c r="B1179" s="96" t="s">
        <v>42</v>
      </c>
      <c r="C1179" s="96" t="s">
        <v>43</v>
      </c>
      <c r="D1179" s="96" t="s">
        <v>96</v>
      </c>
      <c r="E1179" s="97">
        <v>43405</v>
      </c>
      <c r="F1179" s="96" t="s">
        <v>45</v>
      </c>
      <c r="G1179" s="96" t="s">
        <v>50</v>
      </c>
      <c r="H1179" s="97">
        <v>44991</v>
      </c>
      <c r="I1179" s="23">
        <v>0.44943287037037033</v>
      </c>
      <c r="J1179" s="97">
        <v>44991</v>
      </c>
      <c r="K1179" s="23">
        <v>0.52754629629629635</v>
      </c>
      <c r="L1179" s="96">
        <v>6749</v>
      </c>
      <c r="M1179" s="98">
        <f>Causas[[#This Row],[parada_duracion]]/60</f>
        <v>112.48333333333333</v>
      </c>
      <c r="N1179" s="18" t="s">
        <v>49</v>
      </c>
      <c r="O1179" s="18" t="s">
        <v>49</v>
      </c>
      <c r="P1179" s="99">
        <f>WEEKNUM(Causas[[#This Row],[resolucion_fecha]],16)</f>
        <v>10</v>
      </c>
      <c r="Q1179" s="99" t="str">
        <f>TEXT(Causas[[#This Row],[resolucion_fecha]],"MMMM")</f>
        <v>marzo</v>
      </c>
      <c r="R1179" s="99" t="str">
        <f t="shared" si="18"/>
        <v>M</v>
      </c>
      <c r="S1179" s="18" t="s">
        <v>49</v>
      </c>
      <c r="T1179" s="18" t="s">
        <v>49</v>
      </c>
      <c r="U1179" s="18" t="s">
        <v>49</v>
      </c>
      <c r="V1179" s="18" t="s">
        <v>49</v>
      </c>
      <c r="W1179" s="18" t="s">
        <v>49</v>
      </c>
    </row>
    <row r="1180" spans="1:23" hidden="1" x14ac:dyDescent="0.25">
      <c r="A1180" s="25">
        <v>138214</v>
      </c>
      <c r="B1180" s="25" t="s">
        <v>203</v>
      </c>
      <c r="C1180" s="25" t="s">
        <v>43</v>
      </c>
      <c r="D1180" s="25" t="s">
        <v>55</v>
      </c>
      <c r="E1180" s="24">
        <v>43405</v>
      </c>
      <c r="F1180" s="25" t="s">
        <v>45</v>
      </c>
      <c r="G1180" s="25" t="s">
        <v>50</v>
      </c>
      <c r="H1180" s="24">
        <v>44991</v>
      </c>
      <c r="I1180" s="101">
        <v>0.45879629629629631</v>
      </c>
      <c r="J1180" s="24">
        <v>44991</v>
      </c>
      <c r="K1180" s="101">
        <v>0.54037037037037039</v>
      </c>
      <c r="L1180" s="25">
        <v>7048</v>
      </c>
      <c r="M1180" s="26">
        <f>Causas[[#This Row],[parada_duracion]]/60</f>
        <v>117.46666666666667</v>
      </c>
      <c r="N1180" s="19" t="s">
        <v>62</v>
      </c>
      <c r="O1180" s="16" t="s">
        <v>52</v>
      </c>
      <c r="P1180" s="16">
        <f>WEEKNUM(Causas[[#This Row],[resolucion_fecha]],16)</f>
        <v>10</v>
      </c>
      <c r="Q1180" s="16" t="str">
        <f>TEXT(Causas[[#This Row],[resolucion_fecha]],"MMMM")</f>
        <v>marzo</v>
      </c>
      <c r="R1180" s="16" t="str">
        <f t="shared" si="18"/>
        <v>M</v>
      </c>
      <c r="S1180" s="16"/>
      <c r="T1180" s="16" t="s">
        <v>53</v>
      </c>
      <c r="U1180" s="100"/>
      <c r="V1180" s="16"/>
      <c r="W1180" s="16"/>
    </row>
    <row r="1181" spans="1:23" hidden="1" x14ac:dyDescent="0.25">
      <c r="A1181" s="25">
        <v>138216</v>
      </c>
      <c r="B1181" s="25" t="s">
        <v>116</v>
      </c>
      <c r="C1181" s="25" t="s">
        <v>43</v>
      </c>
      <c r="D1181" s="25" t="s">
        <v>59</v>
      </c>
      <c r="E1181" s="24">
        <v>44930</v>
      </c>
      <c r="F1181" s="25" t="s">
        <v>124</v>
      </c>
      <c r="G1181" s="25" t="s">
        <v>50</v>
      </c>
      <c r="H1181" s="24">
        <v>44991</v>
      </c>
      <c r="I1181" s="101">
        <v>0.47802083333333334</v>
      </c>
      <c r="J1181" s="24">
        <v>44991</v>
      </c>
      <c r="K1181" s="101">
        <v>0.48464120370370373</v>
      </c>
      <c r="L1181" s="25">
        <v>572</v>
      </c>
      <c r="M1181" s="26">
        <f>Causas[[#This Row],[parada_duracion]]/60</f>
        <v>9.5333333333333332</v>
      </c>
      <c r="N1181" s="18" t="s">
        <v>47</v>
      </c>
      <c r="O1181" s="18" t="s">
        <v>47</v>
      </c>
      <c r="P1181" s="16">
        <f>WEEKNUM(Causas[[#This Row],[resolucion_fecha]],16)</f>
        <v>10</v>
      </c>
      <c r="Q1181" s="16" t="str">
        <f>TEXT(Causas[[#This Row],[resolucion_fecha]],"MMMM")</f>
        <v>marzo</v>
      </c>
      <c r="R1181" s="16" t="str">
        <f t="shared" si="18"/>
        <v>M</v>
      </c>
      <c r="S1181" s="16"/>
      <c r="T1181" s="18" t="s">
        <v>47</v>
      </c>
      <c r="U1181" s="16"/>
      <c r="V1181" s="16"/>
      <c r="W1181" s="16"/>
    </row>
    <row r="1182" spans="1:23" hidden="1" x14ac:dyDescent="0.25">
      <c r="A1182" s="25">
        <v>138218</v>
      </c>
      <c r="B1182" s="25" t="s">
        <v>116</v>
      </c>
      <c r="C1182" s="25" t="s">
        <v>43</v>
      </c>
      <c r="D1182" s="25" t="s">
        <v>59</v>
      </c>
      <c r="E1182" s="24">
        <v>44930</v>
      </c>
      <c r="F1182" s="25" t="s">
        <v>124</v>
      </c>
      <c r="G1182" s="25" t="s">
        <v>50</v>
      </c>
      <c r="H1182" s="24">
        <v>44991</v>
      </c>
      <c r="I1182" s="101">
        <v>0.48609953703703707</v>
      </c>
      <c r="J1182" s="24">
        <v>44991</v>
      </c>
      <c r="K1182" s="101">
        <v>0.50597222222222216</v>
      </c>
      <c r="L1182" s="25">
        <v>1717</v>
      </c>
      <c r="M1182" s="26">
        <f>Causas[[#This Row],[parada_duracion]]/60</f>
        <v>28.616666666666667</v>
      </c>
      <c r="N1182" s="18" t="s">
        <v>49</v>
      </c>
      <c r="O1182" s="18" t="s">
        <v>49</v>
      </c>
      <c r="P1182" s="16">
        <f>WEEKNUM(Causas[[#This Row],[resolucion_fecha]],16)</f>
        <v>10</v>
      </c>
      <c r="Q1182" s="16" t="str">
        <f>TEXT(Causas[[#This Row],[resolucion_fecha]],"MMMM")</f>
        <v>marzo</v>
      </c>
      <c r="R1182" s="16" t="str">
        <f t="shared" si="18"/>
        <v>M</v>
      </c>
      <c r="S1182" s="18" t="s">
        <v>49</v>
      </c>
      <c r="T1182" s="18" t="s">
        <v>49</v>
      </c>
      <c r="U1182" s="18" t="s">
        <v>49</v>
      </c>
      <c r="V1182" s="18" t="s">
        <v>49</v>
      </c>
      <c r="W1182" s="18" t="s">
        <v>49</v>
      </c>
    </row>
    <row r="1183" spans="1:23" hidden="1" x14ac:dyDescent="0.25">
      <c r="A1183" s="25">
        <v>138220</v>
      </c>
      <c r="B1183" s="25" t="s">
        <v>116</v>
      </c>
      <c r="C1183" s="25" t="s">
        <v>43</v>
      </c>
      <c r="D1183" s="25" t="s">
        <v>59</v>
      </c>
      <c r="E1183" s="24">
        <v>44930</v>
      </c>
      <c r="F1183" s="25" t="s">
        <v>124</v>
      </c>
      <c r="G1183" s="25" t="s">
        <v>50</v>
      </c>
      <c r="H1183" s="24">
        <v>44991</v>
      </c>
      <c r="I1183" s="101">
        <v>0.52804398148148146</v>
      </c>
      <c r="J1183" s="24">
        <v>44991</v>
      </c>
      <c r="K1183" s="101">
        <v>0.56306712962962957</v>
      </c>
      <c r="L1183" s="25">
        <v>3026</v>
      </c>
      <c r="M1183" s="26">
        <f>Causas[[#This Row],[parada_duracion]]/60</f>
        <v>50.43333333333333</v>
      </c>
      <c r="N1183" s="18" t="s">
        <v>49</v>
      </c>
      <c r="O1183" s="18" t="s">
        <v>49</v>
      </c>
      <c r="P1183" s="16">
        <f>WEEKNUM(Causas[[#This Row],[resolucion_fecha]],16)</f>
        <v>10</v>
      </c>
      <c r="Q1183" s="16" t="str">
        <f>TEXT(Causas[[#This Row],[resolucion_fecha]],"MMMM")</f>
        <v>marzo</v>
      </c>
      <c r="R1183" s="16" t="str">
        <f t="shared" si="18"/>
        <v>M</v>
      </c>
      <c r="S1183" s="18" t="s">
        <v>49</v>
      </c>
      <c r="T1183" s="18" t="s">
        <v>49</v>
      </c>
      <c r="U1183" s="18" t="s">
        <v>49</v>
      </c>
      <c r="V1183" s="18" t="s">
        <v>49</v>
      </c>
      <c r="W1183" s="18" t="s">
        <v>49</v>
      </c>
    </row>
    <row r="1184" spans="1:23" hidden="1" x14ac:dyDescent="0.25">
      <c r="A1184" s="25">
        <v>138223</v>
      </c>
      <c r="B1184" s="25" t="s">
        <v>286</v>
      </c>
      <c r="C1184" s="25" t="s">
        <v>43</v>
      </c>
      <c r="D1184" s="25" t="s">
        <v>143</v>
      </c>
      <c r="E1184" s="24">
        <v>43746</v>
      </c>
      <c r="F1184" s="25" t="s">
        <v>56</v>
      </c>
      <c r="G1184" s="25" t="s">
        <v>46</v>
      </c>
      <c r="H1184" s="24">
        <v>44991</v>
      </c>
      <c r="I1184" s="101">
        <v>0.54475694444444445</v>
      </c>
      <c r="J1184" s="24">
        <v>44991</v>
      </c>
      <c r="K1184" s="101">
        <v>0.5666782407407408</v>
      </c>
      <c r="L1184" s="25">
        <v>1894</v>
      </c>
      <c r="M1184" s="26">
        <f>Causas[[#This Row],[parada_duracion]]/60</f>
        <v>31.566666666666666</v>
      </c>
      <c r="N1184" s="18" t="s">
        <v>49</v>
      </c>
      <c r="O1184" s="18" t="s">
        <v>49</v>
      </c>
      <c r="P1184" s="16">
        <f>WEEKNUM(Causas[[#This Row],[resolucion_fecha]],16)</f>
        <v>10</v>
      </c>
      <c r="Q1184" s="16" t="str">
        <f>TEXT(Causas[[#This Row],[resolucion_fecha]],"MMMM")</f>
        <v>marzo</v>
      </c>
      <c r="R1184" s="16" t="str">
        <f t="shared" si="18"/>
        <v>M</v>
      </c>
      <c r="S1184" s="18" t="s">
        <v>49</v>
      </c>
      <c r="T1184" s="18" t="s">
        <v>49</v>
      </c>
      <c r="U1184" s="18" t="s">
        <v>49</v>
      </c>
      <c r="V1184" s="18" t="s">
        <v>49</v>
      </c>
      <c r="W1184" s="18" t="s">
        <v>49</v>
      </c>
    </row>
    <row r="1185" spans="1:23" hidden="1" x14ac:dyDescent="0.25">
      <c r="A1185" s="96">
        <v>138234</v>
      </c>
      <c r="B1185" s="96" t="s">
        <v>185</v>
      </c>
      <c r="C1185" s="96" t="s">
        <v>43</v>
      </c>
      <c r="D1185" s="96" t="s">
        <v>143</v>
      </c>
      <c r="E1185" s="97">
        <v>43405</v>
      </c>
      <c r="F1185" s="96" t="s">
        <v>45</v>
      </c>
      <c r="G1185" s="96" t="s">
        <v>50</v>
      </c>
      <c r="H1185" s="97">
        <v>44991</v>
      </c>
      <c r="I1185" s="23">
        <v>0.69204861111111116</v>
      </c>
      <c r="J1185" s="97">
        <v>44991</v>
      </c>
      <c r="K1185" s="23">
        <v>0.88157407407407407</v>
      </c>
      <c r="L1185" s="96">
        <v>16375</v>
      </c>
      <c r="M1185" s="98">
        <f>Causas[[#This Row],[parada_duracion]]/60</f>
        <v>272.91666666666669</v>
      </c>
      <c r="N1185" s="18" t="s">
        <v>561</v>
      </c>
      <c r="O1185" s="99" t="s">
        <v>72</v>
      </c>
      <c r="P1185" s="99">
        <f>WEEKNUM(Causas[[#This Row],[resolucion_fecha]],16)</f>
        <v>10</v>
      </c>
      <c r="Q1185" s="99" t="str">
        <f>TEXT(Causas[[#This Row],[resolucion_fecha]],"MMMM")</f>
        <v>marzo</v>
      </c>
      <c r="R1185" s="99" t="str">
        <f t="shared" si="18"/>
        <v>T</v>
      </c>
      <c r="S1185" s="99"/>
      <c r="T1185" s="99" t="s">
        <v>73</v>
      </c>
      <c r="U1185" s="16"/>
      <c r="V1185" s="99"/>
      <c r="W1185" s="99"/>
    </row>
    <row r="1186" spans="1:23" hidden="1" x14ac:dyDescent="0.25">
      <c r="A1186" s="96">
        <v>138235</v>
      </c>
      <c r="B1186" s="96" t="s">
        <v>116</v>
      </c>
      <c r="C1186" s="96" t="s">
        <v>43</v>
      </c>
      <c r="D1186" s="96" t="s">
        <v>59</v>
      </c>
      <c r="E1186" s="97">
        <v>44930</v>
      </c>
      <c r="F1186" s="96" t="s">
        <v>124</v>
      </c>
      <c r="G1186" s="96" t="s">
        <v>50</v>
      </c>
      <c r="H1186" s="97">
        <v>44991</v>
      </c>
      <c r="I1186" s="23">
        <v>0.70659722222222221</v>
      </c>
      <c r="J1186" s="97">
        <v>44991</v>
      </c>
      <c r="K1186" s="23">
        <v>0.7605439814814815</v>
      </c>
      <c r="L1186" s="96">
        <v>4661</v>
      </c>
      <c r="M1186" s="98">
        <f>Causas[[#This Row],[parada_duracion]]/60</f>
        <v>77.683333333333337</v>
      </c>
      <c r="N1186" s="18" t="s">
        <v>49</v>
      </c>
      <c r="O1186" s="18" t="s">
        <v>49</v>
      </c>
      <c r="P1186" s="99">
        <f>WEEKNUM(Causas[[#This Row],[resolucion_fecha]],16)</f>
        <v>10</v>
      </c>
      <c r="Q1186" s="99" t="str">
        <f>TEXT(Causas[[#This Row],[resolucion_fecha]],"MMMM")</f>
        <v>marzo</v>
      </c>
      <c r="R1186" s="99" t="str">
        <f t="shared" si="18"/>
        <v>T</v>
      </c>
      <c r="S1186" s="18" t="s">
        <v>49</v>
      </c>
      <c r="T1186" s="18" t="s">
        <v>49</v>
      </c>
      <c r="U1186" s="18" t="s">
        <v>49</v>
      </c>
      <c r="V1186" s="18" t="s">
        <v>49</v>
      </c>
      <c r="W1186" s="18" t="s">
        <v>49</v>
      </c>
    </row>
    <row r="1187" spans="1:23" ht="30" hidden="1" x14ac:dyDescent="0.25">
      <c r="A1187" s="25">
        <v>138236</v>
      </c>
      <c r="B1187" s="25" t="s">
        <v>42</v>
      </c>
      <c r="C1187" s="25" t="s">
        <v>43</v>
      </c>
      <c r="D1187" s="25" t="s">
        <v>44</v>
      </c>
      <c r="E1187" s="24">
        <v>43405</v>
      </c>
      <c r="F1187" s="25" t="s">
        <v>45</v>
      </c>
      <c r="G1187" s="25" t="s">
        <v>50</v>
      </c>
      <c r="H1187" s="24">
        <v>44991</v>
      </c>
      <c r="I1187" s="101">
        <v>0.70891203703703709</v>
      </c>
      <c r="J1187" s="24">
        <v>44991</v>
      </c>
      <c r="K1187" s="101">
        <v>0.72619212962962953</v>
      </c>
      <c r="L1187" s="25">
        <v>1493</v>
      </c>
      <c r="M1187" s="26">
        <f>Causas[[#This Row],[parada_duracion]]/60</f>
        <v>24.883333333333333</v>
      </c>
      <c r="N1187" s="19" t="s">
        <v>562</v>
      </c>
      <c r="O1187" s="16" t="s">
        <v>52</v>
      </c>
      <c r="P1187" s="16">
        <f>WEEKNUM(Causas[[#This Row],[resolucion_fecha]],16)</f>
        <v>10</v>
      </c>
      <c r="Q1187" s="16" t="str">
        <f>TEXT(Causas[[#This Row],[resolucion_fecha]],"MMMM")</f>
        <v>marzo</v>
      </c>
      <c r="R1187" s="16" t="str">
        <f t="shared" si="18"/>
        <v>T</v>
      </c>
      <c r="S1187" s="16"/>
      <c r="T1187" s="16" t="s">
        <v>53</v>
      </c>
      <c r="U1187" s="100"/>
      <c r="V1187" s="16"/>
      <c r="W1187" s="16"/>
    </row>
    <row r="1188" spans="1:23" hidden="1" x14ac:dyDescent="0.25">
      <c r="A1188" s="25">
        <v>138246</v>
      </c>
      <c r="B1188" s="25" t="s">
        <v>84</v>
      </c>
      <c r="C1188" s="25" t="s">
        <v>43</v>
      </c>
      <c r="D1188" s="25" t="s">
        <v>68</v>
      </c>
      <c r="E1188" s="24">
        <v>44012</v>
      </c>
      <c r="F1188" s="25" t="s">
        <v>56</v>
      </c>
      <c r="G1188" s="25" t="s">
        <v>46</v>
      </c>
      <c r="H1188" s="24">
        <v>44991</v>
      </c>
      <c r="I1188" s="101">
        <v>0.81163194444444453</v>
      </c>
      <c r="J1188" s="24">
        <v>44991</v>
      </c>
      <c r="K1188" s="101">
        <v>0.96377314814814818</v>
      </c>
      <c r="L1188" s="25">
        <v>13145</v>
      </c>
      <c r="M1188" s="26">
        <f>Causas[[#This Row],[parada_duracion]]/60</f>
        <v>219.08333333333334</v>
      </c>
      <c r="N1188" s="19" t="s">
        <v>62</v>
      </c>
      <c r="O1188" s="16" t="s">
        <v>52</v>
      </c>
      <c r="P1188" s="16">
        <f>WEEKNUM(Causas[[#This Row],[resolucion_fecha]],16)</f>
        <v>10</v>
      </c>
      <c r="Q1188" s="16" t="str">
        <f>TEXT(Causas[[#This Row],[resolucion_fecha]],"MMMM")</f>
        <v>marzo</v>
      </c>
      <c r="R1188" s="16" t="str">
        <f t="shared" si="18"/>
        <v>T</v>
      </c>
      <c r="S1188" s="16"/>
      <c r="T1188" s="16" t="s">
        <v>53</v>
      </c>
      <c r="U1188" s="16"/>
      <c r="V1188" s="16"/>
      <c r="W1188" s="16"/>
    </row>
    <row r="1189" spans="1:23" ht="30" hidden="1" x14ac:dyDescent="0.25">
      <c r="A1189" s="25">
        <v>138249</v>
      </c>
      <c r="B1189" s="25" t="s">
        <v>111</v>
      </c>
      <c r="C1189" s="25" t="s">
        <v>43</v>
      </c>
      <c r="D1189" s="25" t="s">
        <v>82</v>
      </c>
      <c r="E1189" s="24">
        <v>44756</v>
      </c>
      <c r="F1189" s="25" t="s">
        <v>140</v>
      </c>
      <c r="G1189" s="25" t="s">
        <v>46</v>
      </c>
      <c r="H1189" s="24">
        <v>44991</v>
      </c>
      <c r="I1189" s="101">
        <v>0.87335648148148148</v>
      </c>
      <c r="J1189" s="24">
        <v>44991</v>
      </c>
      <c r="K1189" s="101">
        <v>0.9124768518518519</v>
      </c>
      <c r="L1189" s="25">
        <v>3380</v>
      </c>
      <c r="M1189" s="26">
        <f>Causas[[#This Row],[parada_duracion]]/60</f>
        <v>56.333333333333336</v>
      </c>
      <c r="N1189" s="19" t="s">
        <v>563</v>
      </c>
      <c r="O1189" s="16" t="s">
        <v>72</v>
      </c>
      <c r="P1189" s="16">
        <f>WEEKNUM(Causas[[#This Row],[resolucion_fecha]],16)</f>
        <v>10</v>
      </c>
      <c r="Q1189" s="16" t="str">
        <f>TEXT(Causas[[#This Row],[resolucion_fecha]],"MMMM")</f>
        <v>marzo</v>
      </c>
      <c r="R1189" s="16" t="str">
        <f t="shared" si="18"/>
        <v>T</v>
      </c>
      <c r="S1189" s="16"/>
      <c r="T1189" s="99" t="s">
        <v>73</v>
      </c>
      <c r="U1189" s="16"/>
      <c r="V1189" s="16"/>
      <c r="W1189" s="16"/>
    </row>
    <row r="1190" spans="1:23" hidden="1" x14ac:dyDescent="0.25">
      <c r="A1190" s="25">
        <v>138252</v>
      </c>
      <c r="B1190" s="25" t="s">
        <v>84</v>
      </c>
      <c r="C1190" s="25" t="s">
        <v>43</v>
      </c>
      <c r="D1190" s="25" t="s">
        <v>68</v>
      </c>
      <c r="E1190" s="24">
        <v>44012</v>
      </c>
      <c r="F1190" s="25" t="s">
        <v>56</v>
      </c>
      <c r="G1190" s="25" t="s">
        <v>50</v>
      </c>
      <c r="H1190" s="24">
        <v>44992</v>
      </c>
      <c r="I1190" s="101">
        <v>0.27158564814814817</v>
      </c>
      <c r="J1190" s="24">
        <v>44992</v>
      </c>
      <c r="K1190" s="101">
        <v>0.29116898148148146</v>
      </c>
      <c r="L1190" s="25">
        <v>1692</v>
      </c>
      <c r="M1190" s="26">
        <f>Causas[[#This Row],[parada_duracion]]/60</f>
        <v>28.2</v>
      </c>
      <c r="N1190" s="19" t="s">
        <v>564</v>
      </c>
      <c r="O1190" s="16" t="s">
        <v>52</v>
      </c>
      <c r="P1190" s="16">
        <f>WEEKNUM(Causas[[#This Row],[resolucion_fecha]],16)</f>
        <v>10</v>
      </c>
      <c r="Q1190" s="16" t="str">
        <f>TEXT(Causas[[#This Row],[resolucion_fecha]],"MMMM")</f>
        <v>marzo</v>
      </c>
      <c r="R1190" s="16" t="str">
        <f t="shared" si="18"/>
        <v>M</v>
      </c>
      <c r="S1190" s="16"/>
      <c r="T1190" s="16" t="s">
        <v>53</v>
      </c>
      <c r="U1190" s="16"/>
      <c r="V1190" s="16"/>
      <c r="W1190" s="16"/>
    </row>
    <row r="1191" spans="1:23" hidden="1" x14ac:dyDescent="0.25">
      <c r="A1191" s="25">
        <v>138254</v>
      </c>
      <c r="B1191" s="25" t="s">
        <v>42</v>
      </c>
      <c r="C1191" s="25" t="s">
        <v>43</v>
      </c>
      <c r="D1191" s="25" t="s">
        <v>96</v>
      </c>
      <c r="E1191" s="24">
        <v>43405</v>
      </c>
      <c r="F1191" s="25" t="s">
        <v>45</v>
      </c>
      <c r="G1191" s="25" t="s">
        <v>50</v>
      </c>
      <c r="H1191" s="24">
        <v>44992</v>
      </c>
      <c r="I1191" s="101">
        <v>0.28442129629629631</v>
      </c>
      <c r="J1191" s="24">
        <v>44992</v>
      </c>
      <c r="K1191" s="101">
        <v>0.30386574074074074</v>
      </c>
      <c r="L1191" s="25">
        <v>1680</v>
      </c>
      <c r="M1191" s="26">
        <f>Causas[[#This Row],[parada_duracion]]/60</f>
        <v>28</v>
      </c>
      <c r="N1191" s="19" t="s">
        <v>565</v>
      </c>
      <c r="O1191" s="16" t="s">
        <v>52</v>
      </c>
      <c r="P1191" s="16">
        <f>WEEKNUM(Causas[[#This Row],[resolucion_fecha]],16)</f>
        <v>10</v>
      </c>
      <c r="Q1191" s="16" t="str">
        <f>TEXT(Causas[[#This Row],[resolucion_fecha]],"MMMM")</f>
        <v>marzo</v>
      </c>
      <c r="R1191" s="16" t="str">
        <f t="shared" si="18"/>
        <v>M</v>
      </c>
      <c r="S1191" s="16"/>
      <c r="T1191" s="16" t="s">
        <v>53</v>
      </c>
      <c r="U1191" s="16"/>
      <c r="V1191" s="16"/>
      <c r="W1191" s="16"/>
    </row>
    <row r="1192" spans="1:23" hidden="1" x14ac:dyDescent="0.25">
      <c r="A1192" s="25">
        <v>138257</v>
      </c>
      <c r="B1192" s="25" t="s">
        <v>116</v>
      </c>
      <c r="C1192" s="25" t="s">
        <v>43</v>
      </c>
      <c r="D1192" s="25" t="s">
        <v>59</v>
      </c>
      <c r="E1192" s="24">
        <v>44930</v>
      </c>
      <c r="F1192" s="25" t="s">
        <v>124</v>
      </c>
      <c r="G1192" s="25" t="s">
        <v>50</v>
      </c>
      <c r="H1192" s="24">
        <v>44992</v>
      </c>
      <c r="I1192" s="101">
        <v>0.29887731481481483</v>
      </c>
      <c r="J1192" s="24">
        <v>44992</v>
      </c>
      <c r="K1192" s="101">
        <v>0.33598379629629632</v>
      </c>
      <c r="L1192" s="25">
        <v>3206</v>
      </c>
      <c r="M1192" s="26">
        <f>Causas[[#This Row],[parada_duracion]]/60</f>
        <v>53.43333333333333</v>
      </c>
      <c r="N1192" s="19" t="s">
        <v>566</v>
      </c>
      <c r="O1192" s="16" t="s">
        <v>52</v>
      </c>
      <c r="P1192" s="16">
        <f>WEEKNUM(Causas[[#This Row],[resolucion_fecha]],16)</f>
        <v>10</v>
      </c>
      <c r="Q1192" s="16" t="str">
        <f>TEXT(Causas[[#This Row],[resolucion_fecha]],"MMMM")</f>
        <v>marzo</v>
      </c>
      <c r="R1192" s="16" t="str">
        <f t="shared" si="18"/>
        <v>M</v>
      </c>
      <c r="S1192" s="16"/>
      <c r="T1192" s="16" t="s">
        <v>53</v>
      </c>
      <c r="U1192" s="16"/>
      <c r="V1192" s="16"/>
      <c r="W1192" s="16"/>
    </row>
    <row r="1193" spans="1:23" hidden="1" x14ac:dyDescent="0.25">
      <c r="A1193" s="96">
        <v>138271</v>
      </c>
      <c r="B1193" s="96" t="s">
        <v>111</v>
      </c>
      <c r="C1193" s="96" t="s">
        <v>43</v>
      </c>
      <c r="D1193" s="96" t="s">
        <v>82</v>
      </c>
      <c r="E1193" s="97">
        <v>44756</v>
      </c>
      <c r="F1193" s="96" t="s">
        <v>140</v>
      </c>
      <c r="G1193" s="96" t="s">
        <v>50</v>
      </c>
      <c r="H1193" s="97">
        <v>44992</v>
      </c>
      <c r="I1193" s="23">
        <v>0.42107638888888888</v>
      </c>
      <c r="J1193" s="97">
        <v>44992</v>
      </c>
      <c r="K1193" s="23">
        <v>0.42115740740740742</v>
      </c>
      <c r="L1193" s="96">
        <v>7</v>
      </c>
      <c r="M1193" s="98">
        <f>Causas[[#This Row],[parada_duracion]]/60</f>
        <v>0.11666666666666667</v>
      </c>
      <c r="N1193" s="18" t="s">
        <v>47</v>
      </c>
      <c r="O1193" s="18" t="s">
        <v>47</v>
      </c>
      <c r="P1193" s="99">
        <f>WEEKNUM(Causas[[#This Row],[resolucion_fecha]],16)</f>
        <v>10</v>
      </c>
      <c r="Q1193" s="99" t="str">
        <f>TEXT(Causas[[#This Row],[resolucion_fecha]],"MMMM")</f>
        <v>marzo</v>
      </c>
      <c r="R1193" s="99" t="str">
        <f t="shared" si="18"/>
        <v>M</v>
      </c>
      <c r="S1193" s="99"/>
      <c r="T1193" s="18" t="s">
        <v>47</v>
      </c>
      <c r="U1193" s="16"/>
      <c r="V1193" s="99"/>
      <c r="W1193" s="99"/>
    </row>
    <row r="1194" spans="1:23" hidden="1" x14ac:dyDescent="0.25">
      <c r="A1194" s="96">
        <v>138272</v>
      </c>
      <c r="B1194" s="96" t="s">
        <v>111</v>
      </c>
      <c r="C1194" s="96" t="s">
        <v>43</v>
      </c>
      <c r="D1194" s="96" t="s">
        <v>82</v>
      </c>
      <c r="E1194" s="97">
        <v>44756</v>
      </c>
      <c r="F1194" s="96" t="s">
        <v>140</v>
      </c>
      <c r="G1194" s="96" t="s">
        <v>46</v>
      </c>
      <c r="H1194" s="97">
        <v>44992</v>
      </c>
      <c r="I1194" s="23">
        <v>0.42126157407407411</v>
      </c>
      <c r="J1194" s="97">
        <v>44992</v>
      </c>
      <c r="K1194" s="23">
        <v>0.42326388888888888</v>
      </c>
      <c r="L1194" s="96">
        <v>173</v>
      </c>
      <c r="M1194" s="98">
        <f>Causas[[#This Row],[parada_duracion]]/60</f>
        <v>2.8833333333333333</v>
      </c>
      <c r="N1194" s="18" t="s">
        <v>47</v>
      </c>
      <c r="O1194" s="18" t="s">
        <v>47</v>
      </c>
      <c r="P1194" s="99">
        <f>WEEKNUM(Causas[[#This Row],[resolucion_fecha]],16)</f>
        <v>10</v>
      </c>
      <c r="Q1194" s="99" t="str">
        <f>TEXT(Causas[[#This Row],[resolucion_fecha]],"MMMM")</f>
        <v>marzo</v>
      </c>
      <c r="R1194" s="99" t="str">
        <f t="shared" si="18"/>
        <v>M</v>
      </c>
      <c r="S1194" s="99"/>
      <c r="T1194" s="18" t="s">
        <v>47</v>
      </c>
      <c r="U1194" s="100"/>
      <c r="V1194" s="99"/>
      <c r="W1194" s="99"/>
    </row>
    <row r="1195" spans="1:23" hidden="1" x14ac:dyDescent="0.25">
      <c r="A1195" s="25">
        <v>138273</v>
      </c>
      <c r="B1195" s="25" t="s">
        <v>117</v>
      </c>
      <c r="C1195" s="25" t="s">
        <v>43</v>
      </c>
      <c r="D1195" s="25" t="s">
        <v>76</v>
      </c>
      <c r="E1195" s="24">
        <v>43405</v>
      </c>
      <c r="F1195" s="25" t="s">
        <v>45</v>
      </c>
      <c r="G1195" s="25" t="s">
        <v>46</v>
      </c>
      <c r="H1195" s="24">
        <v>44992</v>
      </c>
      <c r="I1195" s="101">
        <v>0.42574074074074075</v>
      </c>
      <c r="J1195" s="24">
        <v>44992</v>
      </c>
      <c r="K1195" s="101">
        <v>0.43262731481481481</v>
      </c>
      <c r="L1195" s="25">
        <v>595</v>
      </c>
      <c r="M1195" s="26">
        <f>Causas[[#This Row],[parada_duracion]]/60</f>
        <v>9.9166666666666661</v>
      </c>
      <c r="N1195" s="18" t="s">
        <v>47</v>
      </c>
      <c r="O1195" s="18" t="s">
        <v>47</v>
      </c>
      <c r="P1195" s="16">
        <f>WEEKNUM(Causas[[#This Row],[resolucion_fecha]],16)</f>
        <v>10</v>
      </c>
      <c r="Q1195" s="16" t="str">
        <f>TEXT(Causas[[#This Row],[resolucion_fecha]],"MMMM")</f>
        <v>marzo</v>
      </c>
      <c r="R1195" s="16" t="str">
        <f t="shared" si="18"/>
        <v>M</v>
      </c>
      <c r="S1195" s="16"/>
      <c r="T1195" s="18" t="s">
        <v>47</v>
      </c>
      <c r="U1195" s="100"/>
      <c r="V1195" s="16"/>
      <c r="W1195" s="16"/>
    </row>
    <row r="1196" spans="1:23" hidden="1" x14ac:dyDescent="0.25">
      <c r="A1196" s="25">
        <v>138275</v>
      </c>
      <c r="B1196" s="25" t="s">
        <v>54</v>
      </c>
      <c r="C1196" s="25" t="s">
        <v>43</v>
      </c>
      <c r="D1196" s="25" t="s">
        <v>55</v>
      </c>
      <c r="E1196" s="24">
        <v>44120</v>
      </c>
      <c r="F1196" s="25" t="s">
        <v>56</v>
      </c>
      <c r="G1196" s="25" t="s">
        <v>50</v>
      </c>
      <c r="H1196" s="24">
        <v>44992</v>
      </c>
      <c r="I1196" s="101">
        <v>0.4368055555555555</v>
      </c>
      <c r="J1196" s="24">
        <v>44992</v>
      </c>
      <c r="K1196" s="101">
        <v>0.51652777777777781</v>
      </c>
      <c r="L1196" s="25">
        <v>6888</v>
      </c>
      <c r="M1196" s="26">
        <f>Causas[[#This Row],[parada_duracion]]/60</f>
        <v>114.8</v>
      </c>
      <c r="N1196" s="19" t="s">
        <v>567</v>
      </c>
      <c r="O1196" s="16" t="s">
        <v>52</v>
      </c>
      <c r="P1196" s="16">
        <f>WEEKNUM(Causas[[#This Row],[resolucion_fecha]],16)</f>
        <v>10</v>
      </c>
      <c r="Q1196" s="16" t="str">
        <f>TEXT(Causas[[#This Row],[resolucion_fecha]],"MMMM")</f>
        <v>marzo</v>
      </c>
      <c r="R1196" s="16" t="str">
        <f t="shared" si="18"/>
        <v>M</v>
      </c>
      <c r="S1196" s="16"/>
      <c r="T1196" s="16" t="s">
        <v>53</v>
      </c>
      <c r="U1196" s="16"/>
      <c r="V1196" s="16"/>
      <c r="W1196" s="16"/>
    </row>
    <row r="1197" spans="1:23" hidden="1" x14ac:dyDescent="0.25">
      <c r="A1197" s="96">
        <v>138282</v>
      </c>
      <c r="B1197" s="96" t="s">
        <v>95</v>
      </c>
      <c r="C1197" s="96" t="s">
        <v>43</v>
      </c>
      <c r="D1197" s="96" t="s">
        <v>59</v>
      </c>
      <c r="E1197" s="97">
        <v>44231</v>
      </c>
      <c r="F1197" s="96" t="s">
        <v>60</v>
      </c>
      <c r="G1197" s="96" t="s">
        <v>46</v>
      </c>
      <c r="H1197" s="97">
        <v>44992</v>
      </c>
      <c r="I1197" s="23">
        <v>0.50083333333333335</v>
      </c>
      <c r="J1197" s="97">
        <v>44992</v>
      </c>
      <c r="K1197" s="23">
        <v>0.53456018518518522</v>
      </c>
      <c r="L1197" s="96">
        <v>2914</v>
      </c>
      <c r="M1197" s="98">
        <f>Causas[[#This Row],[parada_duracion]]/60</f>
        <v>48.56666666666667</v>
      </c>
      <c r="N1197" s="18" t="s">
        <v>49</v>
      </c>
      <c r="O1197" s="18" t="s">
        <v>49</v>
      </c>
      <c r="P1197" s="99">
        <f>WEEKNUM(Causas[[#This Row],[resolucion_fecha]],16)</f>
        <v>10</v>
      </c>
      <c r="Q1197" s="99" t="str">
        <f>TEXT(Causas[[#This Row],[resolucion_fecha]],"MMMM")</f>
        <v>marzo</v>
      </c>
      <c r="R1197" s="99" t="str">
        <f t="shared" si="18"/>
        <v>M</v>
      </c>
      <c r="S1197" s="18" t="s">
        <v>49</v>
      </c>
      <c r="T1197" s="18" t="s">
        <v>49</v>
      </c>
      <c r="U1197" s="18" t="s">
        <v>49</v>
      </c>
      <c r="V1197" s="18" t="s">
        <v>49</v>
      </c>
      <c r="W1197" s="18" t="s">
        <v>49</v>
      </c>
    </row>
    <row r="1198" spans="1:23" hidden="1" x14ac:dyDescent="0.25">
      <c r="A1198" s="96">
        <v>138283</v>
      </c>
      <c r="B1198" s="96" t="s">
        <v>84</v>
      </c>
      <c r="C1198" s="96" t="s">
        <v>43</v>
      </c>
      <c r="D1198" s="96" t="s">
        <v>68</v>
      </c>
      <c r="E1198" s="97">
        <v>44012</v>
      </c>
      <c r="F1198" s="96" t="s">
        <v>56</v>
      </c>
      <c r="G1198" s="96" t="s">
        <v>50</v>
      </c>
      <c r="H1198" s="97">
        <v>44992</v>
      </c>
      <c r="I1198" s="23">
        <v>0.50572916666666667</v>
      </c>
      <c r="J1198" s="97">
        <v>44992</v>
      </c>
      <c r="K1198" s="23">
        <v>0.63469907407407411</v>
      </c>
      <c r="L1198" s="96">
        <v>11143</v>
      </c>
      <c r="M1198" s="98">
        <f>Causas[[#This Row],[parada_duracion]]/60</f>
        <v>185.71666666666667</v>
      </c>
      <c r="N1198" s="18" t="s">
        <v>568</v>
      </c>
      <c r="O1198" s="99" t="s">
        <v>52</v>
      </c>
      <c r="P1198" s="99">
        <f>WEEKNUM(Causas[[#This Row],[resolucion_fecha]],16)</f>
        <v>10</v>
      </c>
      <c r="Q1198" s="99" t="str">
        <f>TEXT(Causas[[#This Row],[resolucion_fecha]],"MMMM")</f>
        <v>marzo</v>
      </c>
      <c r="R1198" s="99" t="str">
        <f t="shared" si="18"/>
        <v>M</v>
      </c>
      <c r="S1198" s="99"/>
      <c r="T1198" s="16" t="s">
        <v>53</v>
      </c>
      <c r="U1198" s="100"/>
      <c r="V1198" s="99"/>
      <c r="W1198" s="99"/>
    </row>
    <row r="1199" spans="1:23" hidden="1" x14ac:dyDescent="0.25">
      <c r="A1199" s="96">
        <v>138284</v>
      </c>
      <c r="B1199" s="96" t="s">
        <v>176</v>
      </c>
      <c r="C1199" s="96" t="s">
        <v>43</v>
      </c>
      <c r="D1199" s="96" t="s">
        <v>44</v>
      </c>
      <c r="E1199" s="97">
        <v>43405</v>
      </c>
      <c r="F1199" s="96" t="s">
        <v>45</v>
      </c>
      <c r="G1199" s="96" t="s">
        <v>46</v>
      </c>
      <c r="H1199" s="97">
        <v>44992</v>
      </c>
      <c r="I1199" s="23">
        <v>0.50784722222222223</v>
      </c>
      <c r="J1199" s="97">
        <v>44992</v>
      </c>
      <c r="K1199" s="23">
        <v>0.57328703703703698</v>
      </c>
      <c r="L1199" s="96">
        <v>5654</v>
      </c>
      <c r="M1199" s="98">
        <f>Causas[[#This Row],[parada_duracion]]/60</f>
        <v>94.233333333333334</v>
      </c>
      <c r="N1199" s="18" t="s">
        <v>49</v>
      </c>
      <c r="O1199" s="18" t="s">
        <v>49</v>
      </c>
      <c r="P1199" s="99">
        <f>WEEKNUM(Causas[[#This Row],[resolucion_fecha]],16)</f>
        <v>10</v>
      </c>
      <c r="Q1199" s="99" t="str">
        <f>TEXT(Causas[[#This Row],[resolucion_fecha]],"MMMM")</f>
        <v>marzo</v>
      </c>
      <c r="R1199" s="99" t="str">
        <f t="shared" si="18"/>
        <v>M</v>
      </c>
      <c r="S1199" s="18" t="s">
        <v>49</v>
      </c>
      <c r="T1199" s="18" t="s">
        <v>49</v>
      </c>
      <c r="U1199" s="18" t="s">
        <v>49</v>
      </c>
      <c r="V1199" s="18" t="s">
        <v>49</v>
      </c>
      <c r="W1199" s="18" t="s">
        <v>49</v>
      </c>
    </row>
    <row r="1200" spans="1:23" hidden="1" x14ac:dyDescent="0.25">
      <c r="A1200" s="25">
        <v>138285</v>
      </c>
      <c r="B1200" s="25" t="s">
        <v>61</v>
      </c>
      <c r="C1200" s="25" t="s">
        <v>43</v>
      </c>
      <c r="D1200" s="25" t="s">
        <v>55</v>
      </c>
      <c r="E1200" s="24">
        <v>43881</v>
      </c>
      <c r="F1200" s="25" t="s">
        <v>56</v>
      </c>
      <c r="G1200" s="25" t="s">
        <v>46</v>
      </c>
      <c r="H1200" s="24">
        <v>44992</v>
      </c>
      <c r="I1200" s="101">
        <v>0.51664351851851853</v>
      </c>
      <c r="J1200" s="24">
        <v>44992</v>
      </c>
      <c r="K1200" s="101">
        <v>0.55753472222222222</v>
      </c>
      <c r="L1200" s="25">
        <v>3533</v>
      </c>
      <c r="M1200" s="26">
        <f>Causas[[#This Row],[parada_duracion]]/60</f>
        <v>58.883333333333333</v>
      </c>
      <c r="N1200" s="19" t="s">
        <v>567</v>
      </c>
      <c r="O1200" s="16" t="s">
        <v>52</v>
      </c>
      <c r="P1200" s="16">
        <f>WEEKNUM(Causas[[#This Row],[resolucion_fecha]],16)</f>
        <v>10</v>
      </c>
      <c r="Q1200" s="16" t="str">
        <f>TEXT(Causas[[#This Row],[resolucion_fecha]],"MMMM")</f>
        <v>marzo</v>
      </c>
      <c r="R1200" s="16" t="str">
        <f t="shared" si="18"/>
        <v>M</v>
      </c>
      <c r="S1200" s="16"/>
      <c r="T1200" s="16" t="s">
        <v>53</v>
      </c>
      <c r="U1200" s="100"/>
      <c r="V1200" s="16"/>
      <c r="W1200" s="16"/>
    </row>
    <row r="1201" spans="1:23" hidden="1" x14ac:dyDescent="0.25">
      <c r="A1201" s="96">
        <v>138290</v>
      </c>
      <c r="B1201" s="96" t="s">
        <v>61</v>
      </c>
      <c r="C1201" s="96" t="s">
        <v>43</v>
      </c>
      <c r="D1201" s="96" t="s">
        <v>55</v>
      </c>
      <c r="E1201" s="97">
        <v>43881</v>
      </c>
      <c r="F1201" s="96" t="s">
        <v>56</v>
      </c>
      <c r="G1201" s="96" t="s">
        <v>46</v>
      </c>
      <c r="H1201" s="97">
        <v>44992</v>
      </c>
      <c r="I1201" s="23">
        <v>0.55773148148148144</v>
      </c>
      <c r="J1201" s="97">
        <v>44992</v>
      </c>
      <c r="K1201" s="23">
        <v>0.6750694444444445</v>
      </c>
      <c r="L1201" s="96">
        <v>10138</v>
      </c>
      <c r="M1201" s="98">
        <f>Causas[[#This Row],[parada_duracion]]/60</f>
        <v>168.96666666666667</v>
      </c>
      <c r="N1201" s="19" t="s">
        <v>567</v>
      </c>
      <c r="O1201" s="99" t="s">
        <v>52</v>
      </c>
      <c r="P1201" s="99">
        <f>WEEKNUM(Causas[[#This Row],[resolucion_fecha]],16)</f>
        <v>10</v>
      </c>
      <c r="Q1201" s="99" t="str">
        <f>TEXT(Causas[[#This Row],[resolucion_fecha]],"MMMM")</f>
        <v>marzo</v>
      </c>
      <c r="R1201" s="99" t="str">
        <f t="shared" si="18"/>
        <v>M</v>
      </c>
      <c r="S1201" s="99"/>
      <c r="T1201" s="16" t="s">
        <v>53</v>
      </c>
      <c r="U1201" s="16"/>
      <c r="V1201" s="99"/>
      <c r="W1201" s="99"/>
    </row>
    <row r="1202" spans="1:23" hidden="1" x14ac:dyDescent="0.25">
      <c r="A1202" s="25">
        <v>138291</v>
      </c>
      <c r="B1202" s="25" t="s">
        <v>117</v>
      </c>
      <c r="C1202" s="25" t="s">
        <v>43</v>
      </c>
      <c r="D1202" s="25" t="s">
        <v>76</v>
      </c>
      <c r="E1202" s="24">
        <v>43405</v>
      </c>
      <c r="F1202" s="25" t="s">
        <v>45</v>
      </c>
      <c r="G1202" s="25" t="s">
        <v>46</v>
      </c>
      <c r="H1202" s="24">
        <v>44992</v>
      </c>
      <c r="I1202" s="101">
        <v>0.55835648148148154</v>
      </c>
      <c r="J1202" s="24">
        <v>44992</v>
      </c>
      <c r="K1202" s="101">
        <v>0.62464120370370368</v>
      </c>
      <c r="L1202" s="25">
        <v>5727</v>
      </c>
      <c r="M1202" s="26">
        <f>Causas[[#This Row],[parada_duracion]]/60</f>
        <v>95.45</v>
      </c>
      <c r="N1202" s="19" t="s">
        <v>569</v>
      </c>
      <c r="O1202" s="16" t="s">
        <v>52</v>
      </c>
      <c r="P1202" s="16">
        <f>WEEKNUM(Causas[[#This Row],[resolucion_fecha]],16)</f>
        <v>10</v>
      </c>
      <c r="Q1202" s="16" t="str">
        <f>TEXT(Causas[[#This Row],[resolucion_fecha]],"MMMM")</f>
        <v>marzo</v>
      </c>
      <c r="R1202" s="16" t="str">
        <f t="shared" si="18"/>
        <v>M</v>
      </c>
      <c r="S1202" s="16"/>
      <c r="T1202" s="16" t="s">
        <v>53</v>
      </c>
      <c r="U1202" s="100"/>
      <c r="V1202" s="16"/>
      <c r="W1202" s="16"/>
    </row>
    <row r="1203" spans="1:23" hidden="1" x14ac:dyDescent="0.25">
      <c r="A1203" s="25">
        <v>138293</v>
      </c>
      <c r="B1203" s="25" t="s">
        <v>130</v>
      </c>
      <c r="C1203" s="25" t="s">
        <v>43</v>
      </c>
      <c r="D1203" s="25" t="s">
        <v>143</v>
      </c>
      <c r="E1203" s="24">
        <v>43405</v>
      </c>
      <c r="F1203" s="25" t="s">
        <v>45</v>
      </c>
      <c r="G1203" s="25" t="s">
        <v>46</v>
      </c>
      <c r="H1203" s="24">
        <v>44992</v>
      </c>
      <c r="I1203" s="101">
        <v>0.58732638888888888</v>
      </c>
      <c r="J1203" s="24">
        <v>44992</v>
      </c>
      <c r="K1203" s="101">
        <v>0.59468750000000004</v>
      </c>
      <c r="L1203" s="25">
        <v>636</v>
      </c>
      <c r="M1203" s="26">
        <f>Causas[[#This Row],[parada_duracion]]/60</f>
        <v>10.6</v>
      </c>
      <c r="N1203" s="18" t="s">
        <v>49</v>
      </c>
      <c r="O1203" s="18" t="s">
        <v>49</v>
      </c>
      <c r="P1203" s="16">
        <f>WEEKNUM(Causas[[#This Row],[resolucion_fecha]],16)</f>
        <v>10</v>
      </c>
      <c r="Q1203" s="16" t="str">
        <f>TEXT(Causas[[#This Row],[resolucion_fecha]],"MMMM")</f>
        <v>marzo</v>
      </c>
      <c r="R1203" s="16" t="str">
        <f t="shared" si="18"/>
        <v>T</v>
      </c>
      <c r="S1203" s="18" t="s">
        <v>49</v>
      </c>
      <c r="T1203" s="18" t="s">
        <v>49</v>
      </c>
      <c r="U1203" s="18" t="s">
        <v>49</v>
      </c>
      <c r="V1203" s="18" t="s">
        <v>49</v>
      </c>
      <c r="W1203" s="18" t="s">
        <v>49</v>
      </c>
    </row>
    <row r="1204" spans="1:23" hidden="1" x14ac:dyDescent="0.25">
      <c r="A1204" s="96">
        <v>138299</v>
      </c>
      <c r="B1204" s="96" t="s">
        <v>95</v>
      </c>
      <c r="C1204" s="96" t="s">
        <v>43</v>
      </c>
      <c r="D1204" s="96" t="s">
        <v>102</v>
      </c>
      <c r="E1204" s="97">
        <v>43405</v>
      </c>
      <c r="F1204" s="96" t="s">
        <v>45</v>
      </c>
      <c r="G1204" s="96" t="s">
        <v>46</v>
      </c>
      <c r="H1204" s="97">
        <v>44992</v>
      </c>
      <c r="I1204" s="23">
        <v>0.62186342592592592</v>
      </c>
      <c r="J1204" s="97">
        <v>44992</v>
      </c>
      <c r="K1204" s="23">
        <v>0.62791666666666668</v>
      </c>
      <c r="L1204" s="96">
        <v>523</v>
      </c>
      <c r="M1204" s="98">
        <f>Causas[[#This Row],[parada_duracion]]/60</f>
        <v>8.7166666666666668</v>
      </c>
      <c r="N1204" s="18" t="s">
        <v>47</v>
      </c>
      <c r="O1204" s="18" t="s">
        <v>47</v>
      </c>
      <c r="P1204" s="99">
        <f>WEEKNUM(Causas[[#This Row],[resolucion_fecha]],16)</f>
        <v>10</v>
      </c>
      <c r="Q1204" s="99" t="str">
        <f>TEXT(Causas[[#This Row],[resolucion_fecha]],"MMMM")</f>
        <v>marzo</v>
      </c>
      <c r="R1204" s="99" t="str">
        <f t="shared" si="18"/>
        <v>T</v>
      </c>
      <c r="S1204" s="99"/>
      <c r="T1204" s="18" t="s">
        <v>47</v>
      </c>
      <c r="U1204" s="16"/>
      <c r="V1204" s="99"/>
      <c r="W1204" s="99"/>
    </row>
    <row r="1205" spans="1:23" hidden="1" x14ac:dyDescent="0.25">
      <c r="A1205" s="96">
        <v>138300</v>
      </c>
      <c r="B1205" s="96" t="s">
        <v>42</v>
      </c>
      <c r="C1205" s="96" t="s">
        <v>43</v>
      </c>
      <c r="D1205" s="96" t="s">
        <v>105</v>
      </c>
      <c r="E1205" s="97">
        <v>43405</v>
      </c>
      <c r="F1205" s="96" t="s">
        <v>45</v>
      </c>
      <c r="G1205" s="96" t="s">
        <v>46</v>
      </c>
      <c r="H1205" s="97">
        <v>44992</v>
      </c>
      <c r="I1205" s="23">
        <v>0.62711805555555555</v>
      </c>
      <c r="J1205" s="97">
        <v>44992</v>
      </c>
      <c r="K1205" s="23">
        <v>0.63372685185185185</v>
      </c>
      <c r="L1205" s="96">
        <v>571</v>
      </c>
      <c r="M1205" s="98">
        <f>Causas[[#This Row],[parada_duracion]]/60</f>
        <v>9.5166666666666675</v>
      </c>
      <c r="N1205" s="18" t="s">
        <v>47</v>
      </c>
      <c r="O1205" s="18" t="s">
        <v>47</v>
      </c>
      <c r="P1205" s="99">
        <f>WEEKNUM(Causas[[#This Row],[resolucion_fecha]],16)</f>
        <v>10</v>
      </c>
      <c r="Q1205" s="99" t="str">
        <f>TEXT(Causas[[#This Row],[resolucion_fecha]],"MMMM")</f>
        <v>marzo</v>
      </c>
      <c r="R1205" s="99" t="str">
        <f t="shared" si="18"/>
        <v>T</v>
      </c>
      <c r="S1205" s="99"/>
      <c r="T1205" s="18" t="s">
        <v>47</v>
      </c>
      <c r="U1205" s="100"/>
      <c r="V1205" s="99"/>
      <c r="W1205" s="99"/>
    </row>
    <row r="1206" spans="1:23" ht="30" hidden="1" x14ac:dyDescent="0.25">
      <c r="A1206" s="96">
        <v>138301</v>
      </c>
      <c r="B1206" s="96" t="s">
        <v>42</v>
      </c>
      <c r="C1206" s="96" t="s">
        <v>43</v>
      </c>
      <c r="D1206" s="96" t="s">
        <v>96</v>
      </c>
      <c r="E1206" s="97">
        <v>43405</v>
      </c>
      <c r="F1206" s="96" t="s">
        <v>45</v>
      </c>
      <c r="G1206" s="96" t="s">
        <v>46</v>
      </c>
      <c r="H1206" s="97">
        <v>44992</v>
      </c>
      <c r="I1206" s="23">
        <v>0.62828703703703703</v>
      </c>
      <c r="J1206" s="97">
        <v>44992</v>
      </c>
      <c r="K1206" s="23">
        <v>0.65626157407407404</v>
      </c>
      <c r="L1206" s="96">
        <v>2417</v>
      </c>
      <c r="M1206" s="98">
        <f>Causas[[#This Row],[parada_duracion]]/60</f>
        <v>40.283333333333331</v>
      </c>
      <c r="N1206" s="18" t="s">
        <v>570</v>
      </c>
      <c r="O1206" s="99" t="s">
        <v>52</v>
      </c>
      <c r="P1206" s="99">
        <f>WEEKNUM(Causas[[#This Row],[resolucion_fecha]],16)</f>
        <v>10</v>
      </c>
      <c r="Q1206" s="99" t="str">
        <f>TEXT(Causas[[#This Row],[resolucion_fecha]],"MMMM")</f>
        <v>marzo</v>
      </c>
      <c r="R1206" s="99" t="str">
        <f t="shared" si="18"/>
        <v>T</v>
      </c>
      <c r="S1206" s="99"/>
      <c r="T1206" s="16" t="s">
        <v>53</v>
      </c>
      <c r="U1206" s="100"/>
      <c r="V1206" s="99"/>
      <c r="W1206" s="99"/>
    </row>
    <row r="1207" spans="1:23" hidden="1" x14ac:dyDescent="0.25">
      <c r="A1207" s="25">
        <v>138302</v>
      </c>
      <c r="B1207" s="25" t="s">
        <v>117</v>
      </c>
      <c r="C1207" s="25" t="s">
        <v>43</v>
      </c>
      <c r="D1207" s="25" t="s">
        <v>76</v>
      </c>
      <c r="E1207" s="24">
        <v>43405</v>
      </c>
      <c r="F1207" s="25" t="s">
        <v>45</v>
      </c>
      <c r="G1207" s="25" t="s">
        <v>46</v>
      </c>
      <c r="H1207" s="24">
        <v>44992</v>
      </c>
      <c r="I1207" s="101">
        <v>0.63553240740740746</v>
      </c>
      <c r="J1207" s="24">
        <v>44992</v>
      </c>
      <c r="K1207" s="101">
        <v>0.64629629629629626</v>
      </c>
      <c r="L1207" s="25">
        <v>930</v>
      </c>
      <c r="M1207" s="26">
        <f>Causas[[#This Row],[parada_duracion]]/60</f>
        <v>15.5</v>
      </c>
      <c r="N1207" s="19" t="s">
        <v>571</v>
      </c>
      <c r="O1207" s="16" t="s">
        <v>52</v>
      </c>
      <c r="P1207" s="16">
        <f>WEEKNUM(Causas[[#This Row],[resolucion_fecha]],16)</f>
        <v>10</v>
      </c>
      <c r="Q1207" s="16" t="str">
        <f>TEXT(Causas[[#This Row],[resolucion_fecha]],"MMMM")</f>
        <v>marzo</v>
      </c>
      <c r="R1207" s="16" t="str">
        <f t="shared" si="18"/>
        <v>T</v>
      </c>
      <c r="S1207" s="16"/>
      <c r="T1207" s="16" t="s">
        <v>53</v>
      </c>
      <c r="U1207" s="100"/>
      <c r="V1207" s="16"/>
      <c r="W1207" s="16"/>
    </row>
    <row r="1208" spans="1:23" hidden="1" x14ac:dyDescent="0.25">
      <c r="A1208" s="25">
        <v>138306</v>
      </c>
      <c r="B1208" s="25" t="s">
        <v>61</v>
      </c>
      <c r="C1208" s="25" t="s">
        <v>43</v>
      </c>
      <c r="D1208" s="25" t="s">
        <v>55</v>
      </c>
      <c r="E1208" s="24">
        <v>43881</v>
      </c>
      <c r="F1208" s="25" t="s">
        <v>56</v>
      </c>
      <c r="G1208" s="25" t="s">
        <v>46</v>
      </c>
      <c r="H1208" s="24">
        <v>44992</v>
      </c>
      <c r="I1208" s="101">
        <v>0.67517361111111107</v>
      </c>
      <c r="J1208" s="24">
        <v>44992</v>
      </c>
      <c r="K1208" s="101">
        <v>0.68726851851851845</v>
      </c>
      <c r="L1208" s="25">
        <v>1045</v>
      </c>
      <c r="M1208" s="26">
        <f>Causas[[#This Row],[parada_duracion]]/60</f>
        <v>17.416666666666668</v>
      </c>
      <c r="N1208" s="19" t="s">
        <v>567</v>
      </c>
      <c r="O1208" s="16" t="s">
        <v>52</v>
      </c>
      <c r="P1208" s="16">
        <f>WEEKNUM(Causas[[#This Row],[resolucion_fecha]],16)</f>
        <v>10</v>
      </c>
      <c r="Q1208" s="16" t="str">
        <f>TEXT(Causas[[#This Row],[resolucion_fecha]],"MMMM")</f>
        <v>marzo</v>
      </c>
      <c r="R1208" s="16" t="str">
        <f t="shared" si="18"/>
        <v>T</v>
      </c>
      <c r="S1208" s="16"/>
      <c r="T1208" s="16" t="s">
        <v>53</v>
      </c>
      <c r="U1208" s="16"/>
      <c r="V1208" s="16"/>
      <c r="W1208" s="16"/>
    </row>
    <row r="1209" spans="1:23" hidden="1" x14ac:dyDescent="0.25">
      <c r="A1209" s="96">
        <v>138310</v>
      </c>
      <c r="B1209" s="96" t="s">
        <v>42</v>
      </c>
      <c r="C1209" s="96" t="s">
        <v>43</v>
      </c>
      <c r="D1209" s="96" t="s">
        <v>164</v>
      </c>
      <c r="E1209" s="97">
        <v>43405</v>
      </c>
      <c r="F1209" s="96" t="s">
        <v>45</v>
      </c>
      <c r="G1209" s="96" t="s">
        <v>46</v>
      </c>
      <c r="H1209" s="97">
        <v>44992</v>
      </c>
      <c r="I1209" s="23">
        <v>0.69995370370370369</v>
      </c>
      <c r="J1209" s="97">
        <v>44992</v>
      </c>
      <c r="K1209" s="23">
        <v>0.71464120370370365</v>
      </c>
      <c r="L1209" s="96">
        <v>1269</v>
      </c>
      <c r="M1209" s="98">
        <f>Causas[[#This Row],[parada_duracion]]/60</f>
        <v>21.15</v>
      </c>
      <c r="N1209" s="18" t="s">
        <v>49</v>
      </c>
      <c r="O1209" s="18" t="s">
        <v>49</v>
      </c>
      <c r="P1209" s="99">
        <f>WEEKNUM(Causas[[#This Row],[resolucion_fecha]],16)</f>
        <v>10</v>
      </c>
      <c r="Q1209" s="99" t="str">
        <f>TEXT(Causas[[#This Row],[resolucion_fecha]],"MMMM")</f>
        <v>marzo</v>
      </c>
      <c r="R1209" s="99" t="str">
        <f t="shared" si="18"/>
        <v>T</v>
      </c>
      <c r="S1209" s="18" t="s">
        <v>49</v>
      </c>
      <c r="T1209" s="18" t="s">
        <v>49</v>
      </c>
      <c r="U1209" s="18" t="s">
        <v>49</v>
      </c>
      <c r="V1209" s="18" t="s">
        <v>49</v>
      </c>
      <c r="W1209" s="18" t="s">
        <v>49</v>
      </c>
    </row>
    <row r="1210" spans="1:23" hidden="1" x14ac:dyDescent="0.25">
      <c r="A1210" s="25">
        <v>138311</v>
      </c>
      <c r="B1210" s="25" t="s">
        <v>42</v>
      </c>
      <c r="C1210" s="25" t="s">
        <v>43</v>
      </c>
      <c r="D1210" s="25" t="s">
        <v>55</v>
      </c>
      <c r="E1210" s="24">
        <v>43405</v>
      </c>
      <c r="F1210" s="25" t="s">
        <v>45</v>
      </c>
      <c r="G1210" s="25" t="s">
        <v>46</v>
      </c>
      <c r="H1210" s="24">
        <v>44992</v>
      </c>
      <c r="I1210" s="101">
        <v>0.70253472222222213</v>
      </c>
      <c r="J1210" s="24">
        <v>44992</v>
      </c>
      <c r="K1210" s="101">
        <v>0.71665509259259252</v>
      </c>
      <c r="L1210" s="25">
        <v>1220</v>
      </c>
      <c r="M1210" s="26">
        <f>Causas[[#This Row],[parada_duracion]]/60</f>
        <v>20.333333333333332</v>
      </c>
      <c r="N1210" s="19" t="s">
        <v>496</v>
      </c>
      <c r="O1210" s="16" t="s">
        <v>52</v>
      </c>
      <c r="P1210" s="16">
        <f>WEEKNUM(Causas[[#This Row],[resolucion_fecha]],16)</f>
        <v>10</v>
      </c>
      <c r="Q1210" s="16" t="str">
        <f>TEXT(Causas[[#This Row],[resolucion_fecha]],"MMMM")</f>
        <v>marzo</v>
      </c>
      <c r="R1210" s="16" t="str">
        <f t="shared" si="18"/>
        <v>T</v>
      </c>
      <c r="S1210" s="16"/>
      <c r="T1210" s="16" t="s">
        <v>53</v>
      </c>
      <c r="U1210" s="100"/>
      <c r="V1210" s="16"/>
      <c r="W1210" s="16"/>
    </row>
    <row r="1211" spans="1:23" hidden="1" x14ac:dyDescent="0.25">
      <c r="A1211" s="25">
        <v>138324</v>
      </c>
      <c r="B1211" s="25" t="s">
        <v>61</v>
      </c>
      <c r="C1211" s="25" t="s">
        <v>43</v>
      </c>
      <c r="D1211" s="25" t="s">
        <v>55</v>
      </c>
      <c r="E1211" s="24">
        <v>43881</v>
      </c>
      <c r="F1211" s="25" t="s">
        <v>56</v>
      </c>
      <c r="G1211" s="25" t="s">
        <v>46</v>
      </c>
      <c r="H1211" s="24">
        <v>44992</v>
      </c>
      <c r="I1211" s="101">
        <v>0.76650462962962962</v>
      </c>
      <c r="J1211" s="24">
        <v>44992</v>
      </c>
      <c r="K1211" s="101">
        <v>0.76656250000000004</v>
      </c>
      <c r="L1211" s="25">
        <v>5</v>
      </c>
      <c r="M1211" s="26">
        <f>Causas[[#This Row],[parada_duracion]]/60</f>
        <v>8.3333333333333329E-2</v>
      </c>
      <c r="N1211" s="18" t="s">
        <v>47</v>
      </c>
      <c r="O1211" s="18" t="s">
        <v>47</v>
      </c>
      <c r="P1211" s="16">
        <f>WEEKNUM(Causas[[#This Row],[resolucion_fecha]],16)</f>
        <v>10</v>
      </c>
      <c r="Q1211" s="16" t="str">
        <f>TEXT(Causas[[#This Row],[resolucion_fecha]],"MMMM")</f>
        <v>marzo</v>
      </c>
      <c r="R1211" s="16" t="str">
        <f t="shared" si="18"/>
        <v>T</v>
      </c>
      <c r="S1211" s="16"/>
      <c r="T1211" s="18" t="s">
        <v>47</v>
      </c>
      <c r="U1211" s="16"/>
      <c r="V1211" s="16"/>
      <c r="W1211" s="16"/>
    </row>
    <row r="1212" spans="1:23" hidden="1" x14ac:dyDescent="0.25">
      <c r="A1212" s="25">
        <v>138330</v>
      </c>
      <c r="B1212" s="25" t="s">
        <v>61</v>
      </c>
      <c r="C1212" s="25" t="s">
        <v>43</v>
      </c>
      <c r="D1212" s="25" t="s">
        <v>55</v>
      </c>
      <c r="E1212" s="24">
        <v>43881</v>
      </c>
      <c r="F1212" s="25" t="s">
        <v>56</v>
      </c>
      <c r="G1212" s="25" t="s">
        <v>46</v>
      </c>
      <c r="H1212" s="24">
        <v>44992</v>
      </c>
      <c r="I1212" s="101">
        <v>0.83488425925925924</v>
      </c>
      <c r="J1212" s="24">
        <v>44992</v>
      </c>
      <c r="K1212" s="101">
        <v>0.87070601851851848</v>
      </c>
      <c r="L1212" s="25">
        <v>3095</v>
      </c>
      <c r="M1212" s="26">
        <f>Causas[[#This Row],[parada_duracion]]/60</f>
        <v>51.583333333333336</v>
      </c>
      <c r="N1212" s="19" t="s">
        <v>496</v>
      </c>
      <c r="O1212" s="16" t="s">
        <v>52</v>
      </c>
      <c r="P1212" s="16">
        <f>WEEKNUM(Causas[[#This Row],[resolucion_fecha]],16)</f>
        <v>10</v>
      </c>
      <c r="Q1212" s="16" t="str">
        <f>TEXT(Causas[[#This Row],[resolucion_fecha]],"MMMM")</f>
        <v>marzo</v>
      </c>
      <c r="R1212" s="16" t="str">
        <f t="shared" si="18"/>
        <v>T</v>
      </c>
      <c r="S1212" s="16"/>
      <c r="T1212" s="16" t="s">
        <v>53</v>
      </c>
      <c r="U1212" s="16"/>
      <c r="V1212" s="16"/>
      <c r="W1212" s="16"/>
    </row>
    <row r="1213" spans="1:23" hidden="1" x14ac:dyDescent="0.25">
      <c r="A1213" s="96">
        <v>138334</v>
      </c>
      <c r="B1213" s="96" t="s">
        <v>61</v>
      </c>
      <c r="C1213" s="96" t="s">
        <v>43</v>
      </c>
      <c r="D1213" s="96" t="s">
        <v>55</v>
      </c>
      <c r="E1213" s="97">
        <v>43881</v>
      </c>
      <c r="F1213" s="96" t="s">
        <v>56</v>
      </c>
      <c r="G1213" s="96" t="s">
        <v>46</v>
      </c>
      <c r="H1213" s="97">
        <v>44992</v>
      </c>
      <c r="I1213" s="23">
        <v>0.88043981481481481</v>
      </c>
      <c r="J1213" s="97">
        <v>44992</v>
      </c>
      <c r="K1213" s="23">
        <v>0.96501157407407412</v>
      </c>
      <c r="L1213" s="96">
        <v>7307</v>
      </c>
      <c r="M1213" s="98">
        <f>Causas[[#This Row],[parada_duracion]]/60</f>
        <v>121.78333333333333</v>
      </c>
      <c r="N1213" s="19" t="s">
        <v>496</v>
      </c>
      <c r="O1213" s="99" t="s">
        <v>52</v>
      </c>
      <c r="P1213" s="99">
        <f>WEEKNUM(Causas[[#This Row],[resolucion_fecha]],16)</f>
        <v>10</v>
      </c>
      <c r="Q1213" s="99" t="str">
        <f>TEXT(Causas[[#This Row],[resolucion_fecha]],"MMMM")</f>
        <v>marzo</v>
      </c>
      <c r="R1213" s="99" t="str">
        <f t="shared" si="18"/>
        <v>T</v>
      </c>
      <c r="S1213" s="99"/>
      <c r="T1213" s="16" t="s">
        <v>53</v>
      </c>
      <c r="U1213" s="16"/>
      <c r="V1213" s="99"/>
      <c r="W1213" s="99"/>
    </row>
    <row r="1214" spans="1:23" hidden="1" x14ac:dyDescent="0.25">
      <c r="A1214" s="96">
        <v>138335</v>
      </c>
      <c r="B1214" s="96" t="s">
        <v>101</v>
      </c>
      <c r="C1214" s="96" t="s">
        <v>43</v>
      </c>
      <c r="D1214" s="96" t="s">
        <v>55</v>
      </c>
      <c r="E1214" s="97">
        <v>44432</v>
      </c>
      <c r="F1214" s="96" t="s">
        <v>325</v>
      </c>
      <c r="G1214" s="96" t="s">
        <v>46</v>
      </c>
      <c r="H1214" s="97">
        <v>44993</v>
      </c>
      <c r="I1214" s="23">
        <v>2.1134259259259259E-2</v>
      </c>
      <c r="J1214" s="97">
        <v>44993</v>
      </c>
      <c r="K1214" s="23">
        <v>2.1238425925925924E-2</v>
      </c>
      <c r="L1214" s="96">
        <v>9</v>
      </c>
      <c r="M1214" s="98">
        <f>Causas[[#This Row],[parada_duracion]]/60</f>
        <v>0.15</v>
      </c>
      <c r="N1214" s="18" t="s">
        <v>47</v>
      </c>
      <c r="O1214" s="18" t="s">
        <v>47</v>
      </c>
      <c r="P1214" s="99">
        <f>WEEKNUM(Causas[[#This Row],[resolucion_fecha]],16)</f>
        <v>10</v>
      </c>
      <c r="Q1214" s="99" t="str">
        <f>TEXT(Causas[[#This Row],[resolucion_fecha]],"MMMM")</f>
        <v>marzo</v>
      </c>
      <c r="R1214" s="99" t="str">
        <f t="shared" si="18"/>
        <v>N</v>
      </c>
      <c r="S1214" s="99"/>
      <c r="T1214" s="18" t="s">
        <v>47</v>
      </c>
      <c r="U1214" s="100"/>
      <c r="V1214" s="99"/>
      <c r="W1214" s="99"/>
    </row>
    <row r="1215" spans="1:23" hidden="1" x14ac:dyDescent="0.25">
      <c r="A1215" s="25">
        <v>138336</v>
      </c>
      <c r="B1215" s="25" t="s">
        <v>42</v>
      </c>
      <c r="C1215" s="25" t="s">
        <v>43</v>
      </c>
      <c r="D1215" s="25" t="s">
        <v>55</v>
      </c>
      <c r="E1215" s="24">
        <v>43405</v>
      </c>
      <c r="F1215" s="25" t="s">
        <v>45</v>
      </c>
      <c r="G1215" s="25" t="s">
        <v>46</v>
      </c>
      <c r="H1215" s="24">
        <v>44993</v>
      </c>
      <c r="I1215" s="101">
        <v>2.1319444444444443E-2</v>
      </c>
      <c r="J1215" s="24">
        <v>44993</v>
      </c>
      <c r="K1215" s="101">
        <v>5.3541666666666675E-2</v>
      </c>
      <c r="L1215" s="25">
        <v>2784</v>
      </c>
      <c r="M1215" s="26">
        <f>Causas[[#This Row],[parada_duracion]]/60</f>
        <v>46.4</v>
      </c>
      <c r="N1215" s="19" t="s">
        <v>572</v>
      </c>
      <c r="O1215" s="16" t="s">
        <v>52</v>
      </c>
      <c r="P1215" s="16">
        <f>WEEKNUM(Causas[[#This Row],[resolucion_fecha]],16)</f>
        <v>10</v>
      </c>
      <c r="Q1215" s="16" t="str">
        <f>TEXT(Causas[[#This Row],[resolucion_fecha]],"MMMM")</f>
        <v>marzo</v>
      </c>
      <c r="R1215" s="16" t="str">
        <f t="shared" si="18"/>
        <v>N</v>
      </c>
      <c r="S1215" s="16"/>
      <c r="T1215" s="16" t="s">
        <v>53</v>
      </c>
      <c r="U1215" s="100"/>
      <c r="V1215" s="16"/>
      <c r="W1215" s="16"/>
    </row>
    <row r="1216" spans="1:23" hidden="1" x14ac:dyDescent="0.25">
      <c r="A1216" s="25">
        <v>138341</v>
      </c>
      <c r="B1216" s="25" t="s">
        <v>83</v>
      </c>
      <c r="C1216" s="25" t="s">
        <v>43</v>
      </c>
      <c r="D1216" s="25" t="s">
        <v>76</v>
      </c>
      <c r="E1216" s="24">
        <v>43405</v>
      </c>
      <c r="F1216" s="25" t="s">
        <v>45</v>
      </c>
      <c r="G1216" s="25" t="s">
        <v>50</v>
      </c>
      <c r="H1216" s="24">
        <v>44993</v>
      </c>
      <c r="I1216" s="101">
        <v>0.27340277777777777</v>
      </c>
      <c r="J1216" s="24">
        <v>44993</v>
      </c>
      <c r="K1216" s="101">
        <v>0.30501157407407409</v>
      </c>
      <c r="L1216" s="25">
        <v>2731</v>
      </c>
      <c r="M1216" s="26">
        <f>Causas[[#This Row],[parada_duracion]]/60</f>
        <v>45.516666666666666</v>
      </c>
      <c r="N1216" s="19" t="s">
        <v>573</v>
      </c>
      <c r="O1216" s="16" t="s">
        <v>52</v>
      </c>
      <c r="P1216" s="16">
        <f>WEEKNUM(Causas[[#This Row],[resolucion_fecha]],16)</f>
        <v>10</v>
      </c>
      <c r="Q1216" s="16" t="str">
        <f>TEXT(Causas[[#This Row],[resolucion_fecha]],"MMMM")</f>
        <v>marzo</v>
      </c>
      <c r="R1216" s="16" t="str">
        <f t="shared" si="18"/>
        <v>M</v>
      </c>
      <c r="S1216" s="16"/>
      <c r="T1216" s="16" t="s">
        <v>53</v>
      </c>
      <c r="U1216" s="16"/>
      <c r="V1216" s="16"/>
      <c r="W1216" s="16"/>
    </row>
    <row r="1217" spans="1:23" hidden="1" x14ac:dyDescent="0.25">
      <c r="A1217" s="25">
        <v>138346</v>
      </c>
      <c r="B1217" s="25" t="s">
        <v>130</v>
      </c>
      <c r="C1217" s="25" t="s">
        <v>43</v>
      </c>
      <c r="D1217" s="25" t="s">
        <v>68</v>
      </c>
      <c r="E1217" s="24">
        <v>43405</v>
      </c>
      <c r="F1217" s="25" t="s">
        <v>45</v>
      </c>
      <c r="G1217" s="25" t="s">
        <v>50</v>
      </c>
      <c r="H1217" s="24">
        <v>44993</v>
      </c>
      <c r="I1217" s="101">
        <v>0.31841435185185185</v>
      </c>
      <c r="J1217" s="24">
        <v>44993</v>
      </c>
      <c r="K1217" s="101">
        <v>0.40793981481481478</v>
      </c>
      <c r="L1217" s="25">
        <v>7735</v>
      </c>
      <c r="M1217" s="26">
        <f>Causas[[#This Row],[parada_duracion]]/60</f>
        <v>128.91666666666666</v>
      </c>
      <c r="N1217" s="19" t="s">
        <v>62</v>
      </c>
      <c r="O1217" s="16" t="s">
        <v>52</v>
      </c>
      <c r="P1217" s="16">
        <f>WEEKNUM(Causas[[#This Row],[resolucion_fecha]],16)</f>
        <v>10</v>
      </c>
      <c r="Q1217" s="16" t="str">
        <f>TEXT(Causas[[#This Row],[resolucion_fecha]],"MMMM")</f>
        <v>marzo</v>
      </c>
      <c r="R1217" s="16" t="str">
        <f t="shared" si="18"/>
        <v>M</v>
      </c>
      <c r="S1217" s="16"/>
      <c r="T1217" s="16" t="s">
        <v>53</v>
      </c>
      <c r="U1217" s="16"/>
      <c r="V1217" s="16"/>
      <c r="W1217" s="16"/>
    </row>
    <row r="1218" spans="1:23" hidden="1" x14ac:dyDescent="0.25">
      <c r="A1218" s="25">
        <v>138348</v>
      </c>
      <c r="B1218" s="25" t="s">
        <v>66</v>
      </c>
      <c r="C1218" s="25" t="s">
        <v>43</v>
      </c>
      <c r="D1218" s="25" t="s">
        <v>48</v>
      </c>
      <c r="E1218" s="24">
        <v>43405</v>
      </c>
      <c r="F1218" s="25" t="s">
        <v>45</v>
      </c>
      <c r="G1218" s="25" t="s">
        <v>46</v>
      </c>
      <c r="H1218" s="24">
        <v>44993</v>
      </c>
      <c r="I1218" s="101">
        <v>0.39240740740740737</v>
      </c>
      <c r="J1218" s="24">
        <v>44993</v>
      </c>
      <c r="K1218" s="101">
        <v>0.41834490740740743</v>
      </c>
      <c r="L1218" s="25">
        <v>2241</v>
      </c>
      <c r="M1218" s="26">
        <f>Causas[[#This Row],[parada_duracion]]/60</f>
        <v>37.35</v>
      </c>
      <c r="N1218" s="19" t="s">
        <v>49</v>
      </c>
      <c r="O1218" s="19" t="s">
        <v>49</v>
      </c>
      <c r="P1218" s="16">
        <f>WEEKNUM(Causas[[#This Row],[resolucion_fecha]],16)</f>
        <v>10</v>
      </c>
      <c r="Q1218" s="16" t="str">
        <f>TEXT(Causas[[#This Row],[resolucion_fecha]],"MMMM")</f>
        <v>marzo</v>
      </c>
      <c r="R1218" s="16" t="str">
        <f t="shared" ref="R1218:R1281" si="19">IF(I1218&gt;TIME(22,0,0),"N",IF(I1218&lt;TIME(6,0,0),"N",IF(I1218&gt;TIME(14,0,0),"T",IF(I1218&gt;=TIME(6,0,0),"M","-"))))</f>
        <v>M</v>
      </c>
      <c r="S1218" s="19" t="s">
        <v>49</v>
      </c>
      <c r="T1218" s="19" t="s">
        <v>49</v>
      </c>
      <c r="U1218" s="19" t="s">
        <v>49</v>
      </c>
      <c r="V1218" s="19" t="s">
        <v>49</v>
      </c>
      <c r="W1218" s="19" t="s">
        <v>49</v>
      </c>
    </row>
    <row r="1219" spans="1:23" hidden="1" x14ac:dyDescent="0.25">
      <c r="A1219" s="25">
        <v>138360</v>
      </c>
      <c r="B1219" s="25" t="s">
        <v>117</v>
      </c>
      <c r="C1219" s="25" t="s">
        <v>43</v>
      </c>
      <c r="D1219" s="25" t="s">
        <v>76</v>
      </c>
      <c r="E1219" s="24">
        <v>43405</v>
      </c>
      <c r="F1219" s="25" t="s">
        <v>45</v>
      </c>
      <c r="G1219" s="25" t="s">
        <v>46</v>
      </c>
      <c r="H1219" s="24">
        <v>44993</v>
      </c>
      <c r="I1219" s="101">
        <v>0.45254629629629628</v>
      </c>
      <c r="J1219" s="24">
        <v>44993</v>
      </c>
      <c r="K1219" s="101">
        <v>0.45291666666666663</v>
      </c>
      <c r="L1219" s="25">
        <v>32</v>
      </c>
      <c r="M1219" s="26">
        <f>Causas[[#This Row],[parada_duracion]]/60</f>
        <v>0.53333333333333333</v>
      </c>
      <c r="N1219" s="18" t="s">
        <v>47</v>
      </c>
      <c r="O1219" s="18" t="s">
        <v>47</v>
      </c>
      <c r="P1219" s="16">
        <f>WEEKNUM(Causas[[#This Row],[resolucion_fecha]],16)</f>
        <v>10</v>
      </c>
      <c r="Q1219" s="16" t="str">
        <f>TEXT(Causas[[#This Row],[resolucion_fecha]],"MMMM")</f>
        <v>marzo</v>
      </c>
      <c r="R1219" s="16" t="str">
        <f t="shared" si="19"/>
        <v>M</v>
      </c>
      <c r="S1219" s="16"/>
      <c r="T1219" s="18" t="s">
        <v>47</v>
      </c>
      <c r="U1219" s="16"/>
      <c r="V1219" s="16"/>
      <c r="W1219" s="16"/>
    </row>
    <row r="1220" spans="1:23" hidden="1" x14ac:dyDescent="0.25">
      <c r="A1220" s="25">
        <v>138363</v>
      </c>
      <c r="B1220" s="25" t="s">
        <v>84</v>
      </c>
      <c r="C1220" s="25" t="s">
        <v>43</v>
      </c>
      <c r="D1220" s="25" t="s">
        <v>68</v>
      </c>
      <c r="E1220" s="24">
        <v>44012</v>
      </c>
      <c r="F1220" s="25" t="s">
        <v>56</v>
      </c>
      <c r="G1220" s="25" t="s">
        <v>46</v>
      </c>
      <c r="H1220" s="24">
        <v>44993</v>
      </c>
      <c r="I1220" s="101">
        <v>0.49788194444444445</v>
      </c>
      <c r="J1220" s="24">
        <v>44993</v>
      </c>
      <c r="K1220" s="101">
        <v>0.49979166666666663</v>
      </c>
      <c r="L1220" s="25">
        <v>165</v>
      </c>
      <c r="M1220" s="26">
        <f>Causas[[#This Row],[parada_duracion]]/60</f>
        <v>2.75</v>
      </c>
      <c r="N1220" s="18" t="s">
        <v>47</v>
      </c>
      <c r="O1220" s="18" t="s">
        <v>47</v>
      </c>
      <c r="P1220" s="16">
        <f>WEEKNUM(Causas[[#This Row],[resolucion_fecha]],16)</f>
        <v>10</v>
      </c>
      <c r="Q1220" s="16" t="str">
        <f>TEXT(Causas[[#This Row],[resolucion_fecha]],"MMMM")</f>
        <v>marzo</v>
      </c>
      <c r="R1220" s="16" t="str">
        <f t="shared" si="19"/>
        <v>M</v>
      </c>
      <c r="S1220" s="16"/>
      <c r="T1220" s="18" t="s">
        <v>47</v>
      </c>
      <c r="U1220" s="16"/>
      <c r="V1220" s="16"/>
      <c r="W1220" s="16"/>
    </row>
    <row r="1221" spans="1:23" hidden="1" x14ac:dyDescent="0.25">
      <c r="A1221" s="96">
        <v>138365</v>
      </c>
      <c r="B1221" s="96" t="s">
        <v>84</v>
      </c>
      <c r="C1221" s="96" t="s">
        <v>43</v>
      </c>
      <c r="D1221" s="96" t="s">
        <v>68</v>
      </c>
      <c r="E1221" s="97">
        <v>44012</v>
      </c>
      <c r="F1221" s="96" t="s">
        <v>56</v>
      </c>
      <c r="G1221" s="96" t="s">
        <v>50</v>
      </c>
      <c r="H1221" s="97">
        <v>44993</v>
      </c>
      <c r="I1221" s="23">
        <v>0.49997685185185187</v>
      </c>
      <c r="J1221" s="97">
        <v>44993</v>
      </c>
      <c r="K1221" s="23">
        <v>0.50490740740740747</v>
      </c>
      <c r="L1221" s="96">
        <v>426</v>
      </c>
      <c r="M1221" s="98">
        <f>Causas[[#This Row],[parada_duracion]]/60</f>
        <v>7.1</v>
      </c>
      <c r="N1221" s="18" t="s">
        <v>47</v>
      </c>
      <c r="O1221" s="18" t="s">
        <v>47</v>
      </c>
      <c r="P1221" s="99">
        <f>WEEKNUM(Causas[[#This Row],[resolucion_fecha]],16)</f>
        <v>10</v>
      </c>
      <c r="Q1221" s="99" t="str">
        <f>TEXT(Causas[[#This Row],[resolucion_fecha]],"MMMM")</f>
        <v>marzo</v>
      </c>
      <c r="R1221" s="99" t="str">
        <f t="shared" si="19"/>
        <v>M</v>
      </c>
      <c r="S1221" s="99"/>
      <c r="T1221" s="18" t="s">
        <v>47</v>
      </c>
      <c r="U1221" s="16"/>
      <c r="V1221" s="99"/>
      <c r="W1221" s="99"/>
    </row>
    <row r="1222" spans="1:23" hidden="1" x14ac:dyDescent="0.25">
      <c r="A1222" s="25">
        <v>138366</v>
      </c>
      <c r="B1222" s="25" t="s">
        <v>61</v>
      </c>
      <c r="C1222" s="25" t="s">
        <v>43</v>
      </c>
      <c r="D1222" s="25" t="s">
        <v>55</v>
      </c>
      <c r="E1222" s="24">
        <v>43881</v>
      </c>
      <c r="F1222" s="25" t="s">
        <v>56</v>
      </c>
      <c r="G1222" s="25" t="s">
        <v>46</v>
      </c>
      <c r="H1222" s="24">
        <v>44993</v>
      </c>
      <c r="I1222" s="101">
        <v>0.50407407407407401</v>
      </c>
      <c r="J1222" s="24">
        <v>44993</v>
      </c>
      <c r="K1222" s="101">
        <v>0.52765046296296292</v>
      </c>
      <c r="L1222" s="25">
        <v>2037</v>
      </c>
      <c r="M1222" s="26">
        <f>Causas[[#This Row],[parada_duracion]]/60</f>
        <v>33.950000000000003</v>
      </c>
      <c r="N1222" s="19" t="s">
        <v>572</v>
      </c>
      <c r="O1222" s="16" t="s">
        <v>52</v>
      </c>
      <c r="P1222" s="16">
        <f>WEEKNUM(Causas[[#This Row],[resolucion_fecha]],16)</f>
        <v>10</v>
      </c>
      <c r="Q1222" s="16" t="str">
        <f>TEXT(Causas[[#This Row],[resolucion_fecha]],"MMMM")</f>
        <v>marzo</v>
      </c>
      <c r="R1222" s="16" t="str">
        <f t="shared" si="19"/>
        <v>M</v>
      </c>
      <c r="S1222" s="16"/>
      <c r="T1222" s="16" t="s">
        <v>53</v>
      </c>
      <c r="U1222" s="100"/>
      <c r="V1222" s="16"/>
      <c r="W1222" s="16"/>
    </row>
    <row r="1223" spans="1:23" hidden="1" x14ac:dyDescent="0.25">
      <c r="A1223" s="25">
        <v>138373</v>
      </c>
      <c r="B1223" s="25" t="s">
        <v>42</v>
      </c>
      <c r="C1223" s="25" t="s">
        <v>43</v>
      </c>
      <c r="D1223" s="25" t="s">
        <v>55</v>
      </c>
      <c r="E1223" s="24">
        <v>43405</v>
      </c>
      <c r="F1223" s="25" t="s">
        <v>45</v>
      </c>
      <c r="G1223" s="25" t="s">
        <v>46</v>
      </c>
      <c r="H1223" s="24">
        <v>44993</v>
      </c>
      <c r="I1223" s="101">
        <v>0.59334490740740742</v>
      </c>
      <c r="J1223" s="24">
        <v>44993</v>
      </c>
      <c r="K1223" s="101">
        <v>0.59380787037037031</v>
      </c>
      <c r="L1223" s="25">
        <v>40</v>
      </c>
      <c r="M1223" s="26">
        <f>Causas[[#This Row],[parada_duracion]]/60</f>
        <v>0.66666666666666663</v>
      </c>
      <c r="N1223" s="18" t="s">
        <v>47</v>
      </c>
      <c r="O1223" s="18" t="s">
        <v>47</v>
      </c>
      <c r="P1223" s="16">
        <f>WEEKNUM(Causas[[#This Row],[resolucion_fecha]],16)</f>
        <v>10</v>
      </c>
      <c r="Q1223" s="16" t="str">
        <f>TEXT(Causas[[#This Row],[resolucion_fecha]],"MMMM")</f>
        <v>marzo</v>
      </c>
      <c r="R1223" s="16" t="str">
        <f t="shared" si="19"/>
        <v>T</v>
      </c>
      <c r="S1223" s="16"/>
      <c r="T1223" s="18" t="s">
        <v>47</v>
      </c>
      <c r="U1223" s="16"/>
      <c r="V1223" s="16"/>
      <c r="W1223" s="16"/>
    </row>
    <row r="1224" spans="1:23" hidden="1" x14ac:dyDescent="0.25">
      <c r="A1224" s="25">
        <v>138379</v>
      </c>
      <c r="B1224" s="25" t="s">
        <v>61</v>
      </c>
      <c r="C1224" s="25" t="s">
        <v>43</v>
      </c>
      <c r="D1224" s="25" t="s">
        <v>55</v>
      </c>
      <c r="E1224" s="24">
        <v>43881</v>
      </c>
      <c r="F1224" s="25" t="s">
        <v>56</v>
      </c>
      <c r="G1224" s="25" t="s">
        <v>46</v>
      </c>
      <c r="H1224" s="24">
        <v>44993</v>
      </c>
      <c r="I1224" s="101">
        <v>0.63495370370370374</v>
      </c>
      <c r="J1224" s="24">
        <v>44993</v>
      </c>
      <c r="K1224" s="101">
        <v>0.63689814814814816</v>
      </c>
      <c r="L1224" s="25">
        <v>168</v>
      </c>
      <c r="M1224" s="26">
        <f>Causas[[#This Row],[parada_duracion]]/60</f>
        <v>2.8</v>
      </c>
      <c r="N1224" s="18" t="s">
        <v>47</v>
      </c>
      <c r="O1224" s="18" t="s">
        <v>47</v>
      </c>
      <c r="P1224" s="16">
        <f>WEEKNUM(Causas[[#This Row],[resolucion_fecha]],16)</f>
        <v>10</v>
      </c>
      <c r="Q1224" s="16" t="str">
        <f>TEXT(Causas[[#This Row],[resolucion_fecha]],"MMMM")</f>
        <v>marzo</v>
      </c>
      <c r="R1224" s="16" t="str">
        <f t="shared" si="19"/>
        <v>T</v>
      </c>
      <c r="S1224" s="16"/>
      <c r="T1224" s="18" t="s">
        <v>47</v>
      </c>
      <c r="U1224" s="16"/>
      <c r="V1224" s="16"/>
      <c r="W1224" s="16"/>
    </row>
    <row r="1225" spans="1:23" hidden="1" x14ac:dyDescent="0.25">
      <c r="A1225" s="96">
        <v>138381</v>
      </c>
      <c r="B1225" s="96" t="s">
        <v>58</v>
      </c>
      <c r="C1225" s="96" t="s">
        <v>43</v>
      </c>
      <c r="D1225" s="96" t="s">
        <v>166</v>
      </c>
      <c r="E1225" s="97">
        <v>43405</v>
      </c>
      <c r="F1225" s="96" t="s">
        <v>45</v>
      </c>
      <c r="G1225" s="96" t="s">
        <v>46</v>
      </c>
      <c r="H1225" s="97">
        <v>44993</v>
      </c>
      <c r="I1225" s="23">
        <v>0.64673611111111107</v>
      </c>
      <c r="J1225" s="97">
        <v>44993</v>
      </c>
      <c r="K1225" s="23">
        <v>0.66524305555555563</v>
      </c>
      <c r="L1225" s="96">
        <v>1599</v>
      </c>
      <c r="M1225" s="98">
        <f>Causas[[#This Row],[parada_duracion]]/60</f>
        <v>26.65</v>
      </c>
      <c r="N1225" s="18" t="s">
        <v>540</v>
      </c>
      <c r="O1225" s="16" t="s">
        <v>52</v>
      </c>
      <c r="P1225" s="99">
        <f>WEEKNUM(Causas[[#This Row],[resolucion_fecha]],16)</f>
        <v>10</v>
      </c>
      <c r="Q1225" s="99" t="str">
        <f>TEXT(Causas[[#This Row],[resolucion_fecha]],"MMMM")</f>
        <v>marzo</v>
      </c>
      <c r="R1225" s="99" t="str">
        <f t="shared" si="19"/>
        <v>T</v>
      </c>
      <c r="S1225" s="99"/>
      <c r="T1225" s="16" t="s">
        <v>53</v>
      </c>
      <c r="U1225" s="16"/>
      <c r="V1225" s="99"/>
      <c r="W1225" s="99"/>
    </row>
    <row r="1226" spans="1:23" hidden="1" x14ac:dyDescent="0.25">
      <c r="A1226" s="96">
        <v>138382</v>
      </c>
      <c r="B1226" s="96" t="s">
        <v>101</v>
      </c>
      <c r="C1226" s="96" t="s">
        <v>43</v>
      </c>
      <c r="D1226" s="96" t="s">
        <v>102</v>
      </c>
      <c r="E1226" s="97">
        <v>43405</v>
      </c>
      <c r="F1226" s="96" t="s">
        <v>45</v>
      </c>
      <c r="G1226" s="96" t="s">
        <v>46</v>
      </c>
      <c r="H1226" s="97">
        <v>44993</v>
      </c>
      <c r="I1226" s="23">
        <v>0.65065972222222224</v>
      </c>
      <c r="J1226" s="97">
        <v>44993</v>
      </c>
      <c r="K1226" s="23">
        <v>0.65108796296296301</v>
      </c>
      <c r="L1226" s="96">
        <v>37</v>
      </c>
      <c r="M1226" s="98">
        <f>Causas[[#This Row],[parada_duracion]]/60</f>
        <v>0.6166666666666667</v>
      </c>
      <c r="N1226" s="18" t="s">
        <v>47</v>
      </c>
      <c r="O1226" s="18" t="s">
        <v>47</v>
      </c>
      <c r="P1226" s="99">
        <f>WEEKNUM(Causas[[#This Row],[resolucion_fecha]],16)</f>
        <v>10</v>
      </c>
      <c r="Q1226" s="99" t="str">
        <f>TEXT(Causas[[#This Row],[resolucion_fecha]],"MMMM")</f>
        <v>marzo</v>
      </c>
      <c r="R1226" s="99" t="str">
        <f t="shared" si="19"/>
        <v>T</v>
      </c>
      <c r="S1226" s="99"/>
      <c r="T1226" s="18" t="s">
        <v>47</v>
      </c>
      <c r="U1226" s="100"/>
      <c r="V1226" s="99"/>
      <c r="W1226" s="99"/>
    </row>
    <row r="1227" spans="1:23" hidden="1" x14ac:dyDescent="0.25">
      <c r="A1227" s="96">
        <v>138383</v>
      </c>
      <c r="B1227" s="96" t="s">
        <v>66</v>
      </c>
      <c r="C1227" s="96" t="s">
        <v>43</v>
      </c>
      <c r="D1227" s="96" t="s">
        <v>102</v>
      </c>
      <c r="E1227" s="97">
        <v>43746</v>
      </c>
      <c r="F1227" s="96" t="s">
        <v>56</v>
      </c>
      <c r="G1227" s="96" t="s">
        <v>46</v>
      </c>
      <c r="H1227" s="97">
        <v>44993</v>
      </c>
      <c r="I1227" s="23">
        <v>0.65120370370370373</v>
      </c>
      <c r="J1227" s="97">
        <v>44993</v>
      </c>
      <c r="K1227" s="23">
        <v>0.73337962962962966</v>
      </c>
      <c r="L1227" s="96">
        <v>7100</v>
      </c>
      <c r="M1227" s="98">
        <f>Causas[[#This Row],[parada_duracion]]/60</f>
        <v>118.33333333333333</v>
      </c>
      <c r="N1227" s="18" t="s">
        <v>574</v>
      </c>
      <c r="O1227" s="99" t="s">
        <v>52</v>
      </c>
      <c r="P1227" s="99">
        <f>WEEKNUM(Causas[[#This Row],[resolucion_fecha]],16)</f>
        <v>10</v>
      </c>
      <c r="Q1227" s="99" t="str">
        <f>TEXT(Causas[[#This Row],[resolucion_fecha]],"MMMM")</f>
        <v>marzo</v>
      </c>
      <c r="R1227" s="99" t="str">
        <f t="shared" si="19"/>
        <v>T</v>
      </c>
      <c r="S1227" s="99"/>
      <c r="T1227" s="16" t="s">
        <v>53</v>
      </c>
      <c r="U1227" s="100"/>
      <c r="V1227" s="99"/>
      <c r="W1227" s="99"/>
    </row>
    <row r="1228" spans="1:23" hidden="1" x14ac:dyDescent="0.25">
      <c r="A1228" s="25">
        <v>138384</v>
      </c>
      <c r="B1228" s="25" t="s">
        <v>58</v>
      </c>
      <c r="C1228" s="25" t="s">
        <v>43</v>
      </c>
      <c r="D1228" s="25" t="s">
        <v>324</v>
      </c>
      <c r="E1228" s="24">
        <v>44475</v>
      </c>
      <c r="F1228" s="25" t="s">
        <v>325</v>
      </c>
      <c r="G1228" s="25" t="s">
        <v>46</v>
      </c>
      <c r="H1228" s="24">
        <v>44993</v>
      </c>
      <c r="I1228" s="101">
        <v>0.65135416666666668</v>
      </c>
      <c r="J1228" s="24">
        <v>44993</v>
      </c>
      <c r="K1228" s="101">
        <v>0.67660879629629633</v>
      </c>
      <c r="L1228" s="25">
        <v>2182</v>
      </c>
      <c r="M1228" s="26">
        <f>Causas[[#This Row],[parada_duracion]]/60</f>
        <v>36.366666666666667</v>
      </c>
      <c r="N1228" s="19" t="s">
        <v>575</v>
      </c>
      <c r="O1228" s="16" t="s">
        <v>52</v>
      </c>
      <c r="P1228" s="16">
        <f>WEEKNUM(Causas[[#This Row],[resolucion_fecha]],16)</f>
        <v>10</v>
      </c>
      <c r="Q1228" s="16" t="str">
        <f>TEXT(Causas[[#This Row],[resolucion_fecha]],"MMMM")</f>
        <v>marzo</v>
      </c>
      <c r="R1228" s="16" t="str">
        <f t="shared" si="19"/>
        <v>T</v>
      </c>
      <c r="S1228" s="16"/>
      <c r="T1228" s="16" t="s">
        <v>53</v>
      </c>
      <c r="U1228" s="100"/>
      <c r="V1228" s="16"/>
      <c r="W1228" s="16"/>
    </row>
    <row r="1229" spans="1:23" hidden="1" x14ac:dyDescent="0.25">
      <c r="A1229" s="96">
        <v>138387</v>
      </c>
      <c r="B1229" s="96" t="s">
        <v>66</v>
      </c>
      <c r="C1229" s="96" t="s">
        <v>43</v>
      </c>
      <c r="D1229" s="96" t="s">
        <v>82</v>
      </c>
      <c r="E1229" s="97">
        <v>43405</v>
      </c>
      <c r="F1229" s="96" t="s">
        <v>45</v>
      </c>
      <c r="G1229" s="96" t="s">
        <v>50</v>
      </c>
      <c r="H1229" s="97">
        <v>44993</v>
      </c>
      <c r="I1229" s="23">
        <v>0.69354166666666661</v>
      </c>
      <c r="J1229" s="97">
        <v>44993</v>
      </c>
      <c r="K1229" s="23">
        <v>0.70827546296296295</v>
      </c>
      <c r="L1229" s="96">
        <v>1273</v>
      </c>
      <c r="M1229" s="98">
        <f>Causas[[#This Row],[parada_duracion]]/60</f>
        <v>21.216666666666665</v>
      </c>
      <c r="N1229" s="18" t="s">
        <v>576</v>
      </c>
      <c r="O1229" s="16" t="s">
        <v>52</v>
      </c>
      <c r="P1229" s="99">
        <f>WEEKNUM(Causas[[#This Row],[resolucion_fecha]],16)</f>
        <v>10</v>
      </c>
      <c r="Q1229" s="99" t="str">
        <f>TEXT(Causas[[#This Row],[resolucion_fecha]],"MMMM")</f>
        <v>marzo</v>
      </c>
      <c r="R1229" s="99" t="str">
        <f t="shared" si="19"/>
        <v>T</v>
      </c>
      <c r="S1229" s="99"/>
      <c r="T1229" s="16" t="s">
        <v>53</v>
      </c>
      <c r="U1229" s="16"/>
      <c r="V1229" s="99"/>
      <c r="W1229" s="99"/>
    </row>
    <row r="1230" spans="1:23" hidden="1" x14ac:dyDescent="0.25">
      <c r="A1230" s="25">
        <v>138388</v>
      </c>
      <c r="B1230" s="25" t="s">
        <v>130</v>
      </c>
      <c r="C1230" s="25" t="s">
        <v>43</v>
      </c>
      <c r="D1230" s="25" t="s">
        <v>164</v>
      </c>
      <c r="E1230" s="24">
        <v>43405</v>
      </c>
      <c r="F1230" s="25" t="s">
        <v>45</v>
      </c>
      <c r="G1230" s="25" t="s">
        <v>50</v>
      </c>
      <c r="H1230" s="24">
        <v>44993</v>
      </c>
      <c r="I1230" s="101">
        <v>0.70819444444444446</v>
      </c>
      <c r="J1230" s="24">
        <v>44993</v>
      </c>
      <c r="K1230" s="101">
        <v>0.72309027777777779</v>
      </c>
      <c r="L1230" s="25">
        <v>1287</v>
      </c>
      <c r="M1230" s="26">
        <f>Causas[[#This Row],[parada_duracion]]/60</f>
        <v>21.45</v>
      </c>
      <c r="N1230" s="19" t="s">
        <v>49</v>
      </c>
      <c r="O1230" s="19" t="s">
        <v>49</v>
      </c>
      <c r="P1230" s="16">
        <f>WEEKNUM(Causas[[#This Row],[resolucion_fecha]],16)</f>
        <v>10</v>
      </c>
      <c r="Q1230" s="16" t="str">
        <f>TEXT(Causas[[#This Row],[resolucion_fecha]],"MMMM")</f>
        <v>marzo</v>
      </c>
      <c r="R1230" s="16" t="str">
        <f t="shared" si="19"/>
        <v>T</v>
      </c>
      <c r="S1230" s="19" t="s">
        <v>49</v>
      </c>
      <c r="T1230" s="19" t="s">
        <v>49</v>
      </c>
      <c r="U1230" s="19" t="s">
        <v>49</v>
      </c>
      <c r="V1230" s="19" t="s">
        <v>49</v>
      </c>
      <c r="W1230" s="19" t="s">
        <v>49</v>
      </c>
    </row>
    <row r="1231" spans="1:23" hidden="1" x14ac:dyDescent="0.25">
      <c r="A1231" s="96">
        <v>138390</v>
      </c>
      <c r="B1231" s="96" t="s">
        <v>130</v>
      </c>
      <c r="C1231" s="96" t="s">
        <v>43</v>
      </c>
      <c r="D1231" s="96" t="s">
        <v>164</v>
      </c>
      <c r="E1231" s="97">
        <v>43405</v>
      </c>
      <c r="F1231" s="96" t="s">
        <v>45</v>
      </c>
      <c r="G1231" s="96" t="s">
        <v>50</v>
      </c>
      <c r="H1231" s="97">
        <v>44993</v>
      </c>
      <c r="I1231" s="23">
        <v>0.72795138888888899</v>
      </c>
      <c r="J1231" s="97">
        <v>44993</v>
      </c>
      <c r="K1231" s="23">
        <v>0.72983796296296299</v>
      </c>
      <c r="L1231" s="96">
        <v>163</v>
      </c>
      <c r="M1231" s="98">
        <f>Causas[[#This Row],[parada_duracion]]/60</f>
        <v>2.7166666666666668</v>
      </c>
      <c r="N1231" s="18" t="s">
        <v>47</v>
      </c>
      <c r="O1231" s="18" t="s">
        <v>47</v>
      </c>
      <c r="P1231" s="99">
        <f>WEEKNUM(Causas[[#This Row],[resolucion_fecha]],16)</f>
        <v>10</v>
      </c>
      <c r="Q1231" s="99" t="str">
        <f>TEXT(Causas[[#This Row],[resolucion_fecha]],"MMMM")</f>
        <v>marzo</v>
      </c>
      <c r="R1231" s="99" t="str">
        <f t="shared" si="19"/>
        <v>T</v>
      </c>
      <c r="S1231" s="99"/>
      <c r="T1231" s="18" t="s">
        <v>47</v>
      </c>
      <c r="U1231" s="16"/>
      <c r="V1231" s="99"/>
      <c r="W1231" s="99"/>
    </row>
    <row r="1232" spans="1:23" hidden="1" x14ac:dyDescent="0.25">
      <c r="A1232" s="96">
        <v>138391</v>
      </c>
      <c r="B1232" s="96" t="s">
        <v>54</v>
      </c>
      <c r="C1232" s="96" t="s">
        <v>43</v>
      </c>
      <c r="D1232" s="96" t="s">
        <v>55</v>
      </c>
      <c r="E1232" s="97">
        <v>44120</v>
      </c>
      <c r="F1232" s="96" t="s">
        <v>56</v>
      </c>
      <c r="G1232" s="96" t="s">
        <v>50</v>
      </c>
      <c r="H1232" s="97">
        <v>44993</v>
      </c>
      <c r="I1232" s="23">
        <v>0.72922453703703705</v>
      </c>
      <c r="J1232" s="97">
        <v>44993</v>
      </c>
      <c r="K1232" s="23">
        <v>0.7507638888888889</v>
      </c>
      <c r="L1232" s="96">
        <v>1861</v>
      </c>
      <c r="M1232" s="98">
        <f>Causas[[#This Row],[parada_duracion]]/60</f>
        <v>31.016666666666666</v>
      </c>
      <c r="N1232" s="18" t="s">
        <v>572</v>
      </c>
      <c r="O1232" s="99" t="s">
        <v>52</v>
      </c>
      <c r="P1232" s="99">
        <f>WEEKNUM(Causas[[#This Row],[resolucion_fecha]],16)</f>
        <v>10</v>
      </c>
      <c r="Q1232" s="99" t="str">
        <f>TEXT(Causas[[#This Row],[resolucion_fecha]],"MMMM")</f>
        <v>marzo</v>
      </c>
      <c r="R1232" s="99" t="str">
        <f t="shared" si="19"/>
        <v>T</v>
      </c>
      <c r="S1232" s="99"/>
      <c r="T1232" s="16" t="s">
        <v>53</v>
      </c>
      <c r="U1232" s="100"/>
      <c r="V1232" s="99"/>
      <c r="W1232" s="99"/>
    </row>
    <row r="1233" spans="1:23" hidden="1" x14ac:dyDescent="0.25">
      <c r="A1233" s="25">
        <v>138392</v>
      </c>
      <c r="B1233" s="25" t="s">
        <v>130</v>
      </c>
      <c r="C1233" s="25" t="s">
        <v>43</v>
      </c>
      <c r="D1233" s="25" t="s">
        <v>164</v>
      </c>
      <c r="E1233" s="24">
        <v>43405</v>
      </c>
      <c r="F1233" s="25" t="s">
        <v>45</v>
      </c>
      <c r="G1233" s="25" t="s">
        <v>50</v>
      </c>
      <c r="H1233" s="24">
        <v>44993</v>
      </c>
      <c r="I1233" s="101">
        <v>0.7309606481481481</v>
      </c>
      <c r="J1233" s="24">
        <v>44993</v>
      </c>
      <c r="K1233" s="101">
        <v>0.76067129629629626</v>
      </c>
      <c r="L1233" s="25">
        <v>2567</v>
      </c>
      <c r="M1233" s="26">
        <f>Causas[[#This Row],[parada_duracion]]/60</f>
        <v>42.783333333333331</v>
      </c>
      <c r="N1233" s="19" t="s">
        <v>49</v>
      </c>
      <c r="O1233" s="19" t="s">
        <v>49</v>
      </c>
      <c r="P1233" s="16">
        <f>WEEKNUM(Causas[[#This Row],[resolucion_fecha]],16)</f>
        <v>10</v>
      </c>
      <c r="Q1233" s="16" t="str">
        <f>TEXT(Causas[[#This Row],[resolucion_fecha]],"MMMM")</f>
        <v>marzo</v>
      </c>
      <c r="R1233" s="16" t="str">
        <f t="shared" si="19"/>
        <v>T</v>
      </c>
      <c r="S1233" s="19" t="s">
        <v>49</v>
      </c>
      <c r="T1233" s="19" t="s">
        <v>49</v>
      </c>
      <c r="U1233" s="19" t="s">
        <v>49</v>
      </c>
      <c r="V1233" s="19" t="s">
        <v>49</v>
      </c>
      <c r="W1233" s="19" t="s">
        <v>49</v>
      </c>
    </row>
    <row r="1234" spans="1:23" hidden="1" x14ac:dyDescent="0.25">
      <c r="A1234" s="96">
        <v>138395</v>
      </c>
      <c r="B1234" s="96" t="s">
        <v>54</v>
      </c>
      <c r="C1234" s="96" t="s">
        <v>43</v>
      </c>
      <c r="D1234" s="96" t="s">
        <v>55</v>
      </c>
      <c r="E1234" s="97">
        <v>44120</v>
      </c>
      <c r="F1234" s="96" t="s">
        <v>56</v>
      </c>
      <c r="G1234" s="96" t="s">
        <v>50</v>
      </c>
      <c r="H1234" s="97">
        <v>44993</v>
      </c>
      <c r="I1234" s="23">
        <v>0.7681365740740741</v>
      </c>
      <c r="J1234" s="97">
        <v>44993</v>
      </c>
      <c r="K1234" s="23">
        <v>0.76877314814814823</v>
      </c>
      <c r="L1234" s="96">
        <v>55</v>
      </c>
      <c r="M1234" s="98">
        <f>Causas[[#This Row],[parada_duracion]]/60</f>
        <v>0.91666666666666663</v>
      </c>
      <c r="N1234" s="18" t="s">
        <v>47</v>
      </c>
      <c r="O1234" s="18" t="s">
        <v>47</v>
      </c>
      <c r="P1234" s="99">
        <f>WEEKNUM(Causas[[#This Row],[resolucion_fecha]],16)</f>
        <v>10</v>
      </c>
      <c r="Q1234" s="99" t="str">
        <f>TEXT(Causas[[#This Row],[resolucion_fecha]],"MMMM")</f>
        <v>marzo</v>
      </c>
      <c r="R1234" s="99" t="str">
        <f t="shared" si="19"/>
        <v>T</v>
      </c>
      <c r="S1234" s="99"/>
      <c r="T1234" s="18" t="s">
        <v>47</v>
      </c>
      <c r="U1234" s="16"/>
      <c r="V1234" s="99"/>
      <c r="W1234" s="99"/>
    </row>
    <row r="1235" spans="1:23" hidden="1" x14ac:dyDescent="0.25">
      <c r="A1235" s="96">
        <v>138396</v>
      </c>
      <c r="B1235" s="96" t="s">
        <v>130</v>
      </c>
      <c r="C1235" s="96" t="s">
        <v>43</v>
      </c>
      <c r="D1235" s="96" t="s">
        <v>164</v>
      </c>
      <c r="E1235" s="97">
        <v>43405</v>
      </c>
      <c r="F1235" s="96" t="s">
        <v>45</v>
      </c>
      <c r="G1235" s="96" t="s">
        <v>50</v>
      </c>
      <c r="H1235" s="97">
        <v>44993</v>
      </c>
      <c r="I1235" s="23">
        <v>0.76844907407407403</v>
      </c>
      <c r="J1235" s="97">
        <v>44993</v>
      </c>
      <c r="K1235" s="23">
        <v>0.79803240740740744</v>
      </c>
      <c r="L1235" s="96">
        <v>2556</v>
      </c>
      <c r="M1235" s="98">
        <f>Causas[[#This Row],[parada_duracion]]/60</f>
        <v>42.6</v>
      </c>
      <c r="N1235" s="19" t="s">
        <v>49</v>
      </c>
      <c r="O1235" s="19" t="s">
        <v>49</v>
      </c>
      <c r="P1235" s="99">
        <f>WEEKNUM(Causas[[#This Row],[resolucion_fecha]],16)</f>
        <v>10</v>
      </c>
      <c r="Q1235" s="99" t="str">
        <f>TEXT(Causas[[#This Row],[resolucion_fecha]],"MMMM")</f>
        <v>marzo</v>
      </c>
      <c r="R1235" s="99" t="str">
        <f t="shared" si="19"/>
        <v>T</v>
      </c>
      <c r="S1235" s="19" t="s">
        <v>49</v>
      </c>
      <c r="T1235" s="19" t="s">
        <v>49</v>
      </c>
      <c r="U1235" s="19" t="s">
        <v>49</v>
      </c>
      <c r="V1235" s="19" t="s">
        <v>49</v>
      </c>
      <c r="W1235" s="19" t="s">
        <v>49</v>
      </c>
    </row>
    <row r="1236" spans="1:23" hidden="1" x14ac:dyDescent="0.25">
      <c r="A1236" s="96">
        <v>138397</v>
      </c>
      <c r="B1236" s="96" t="s">
        <v>130</v>
      </c>
      <c r="C1236" s="96" t="s">
        <v>43</v>
      </c>
      <c r="D1236" s="96" t="s">
        <v>44</v>
      </c>
      <c r="E1236" s="97">
        <v>43405</v>
      </c>
      <c r="F1236" s="96" t="s">
        <v>45</v>
      </c>
      <c r="G1236" s="96" t="s">
        <v>50</v>
      </c>
      <c r="H1236" s="97">
        <v>44993</v>
      </c>
      <c r="I1236" s="23">
        <v>0.78733796296296299</v>
      </c>
      <c r="J1236" s="97">
        <v>44993</v>
      </c>
      <c r="K1236" s="23">
        <v>0.80233796296296289</v>
      </c>
      <c r="L1236" s="96">
        <v>1296</v>
      </c>
      <c r="M1236" s="98">
        <f>Causas[[#This Row],[parada_duracion]]/60</f>
        <v>21.6</v>
      </c>
      <c r="N1236" s="19" t="s">
        <v>49</v>
      </c>
      <c r="O1236" s="19" t="s">
        <v>49</v>
      </c>
      <c r="P1236" s="99">
        <f>WEEKNUM(Causas[[#This Row],[resolucion_fecha]],16)</f>
        <v>10</v>
      </c>
      <c r="Q1236" s="99" t="str">
        <f>TEXT(Causas[[#This Row],[resolucion_fecha]],"MMMM")</f>
        <v>marzo</v>
      </c>
      <c r="R1236" s="99" t="str">
        <f t="shared" si="19"/>
        <v>T</v>
      </c>
      <c r="S1236" s="19" t="s">
        <v>49</v>
      </c>
      <c r="T1236" s="19" t="s">
        <v>49</v>
      </c>
      <c r="U1236" s="19" t="s">
        <v>49</v>
      </c>
      <c r="V1236" s="19" t="s">
        <v>49</v>
      </c>
      <c r="W1236" s="19" t="s">
        <v>49</v>
      </c>
    </row>
    <row r="1237" spans="1:23" hidden="1" x14ac:dyDescent="0.25">
      <c r="A1237" s="25">
        <v>138398</v>
      </c>
      <c r="B1237" s="25" t="s">
        <v>95</v>
      </c>
      <c r="C1237" s="25" t="s">
        <v>43</v>
      </c>
      <c r="D1237" s="25" t="s">
        <v>96</v>
      </c>
      <c r="E1237" s="24">
        <v>43882</v>
      </c>
      <c r="F1237" s="25" t="s">
        <v>56</v>
      </c>
      <c r="G1237" s="25" t="s">
        <v>46</v>
      </c>
      <c r="H1237" s="24">
        <v>44993</v>
      </c>
      <c r="I1237" s="101">
        <v>0.7883796296296296</v>
      </c>
      <c r="J1237" s="24">
        <v>44993</v>
      </c>
      <c r="K1237" s="101">
        <v>0.81350694444444438</v>
      </c>
      <c r="L1237" s="25">
        <v>2171</v>
      </c>
      <c r="M1237" s="26">
        <f>Causas[[#This Row],[parada_duracion]]/60</f>
        <v>36.18333333333333</v>
      </c>
      <c r="N1237" s="19" t="s">
        <v>577</v>
      </c>
      <c r="O1237" s="16" t="s">
        <v>52</v>
      </c>
      <c r="P1237" s="16">
        <f>WEEKNUM(Causas[[#This Row],[resolucion_fecha]],16)</f>
        <v>10</v>
      </c>
      <c r="Q1237" s="16" t="str">
        <f>TEXT(Causas[[#This Row],[resolucion_fecha]],"MMMM")</f>
        <v>marzo</v>
      </c>
      <c r="R1237" s="16" t="str">
        <f t="shared" si="19"/>
        <v>T</v>
      </c>
      <c r="S1237" s="16"/>
      <c r="T1237" s="16" t="s">
        <v>53</v>
      </c>
      <c r="U1237" s="100"/>
      <c r="V1237" s="16"/>
      <c r="W1237" s="16"/>
    </row>
    <row r="1238" spans="1:23" hidden="1" x14ac:dyDescent="0.25">
      <c r="A1238" s="96">
        <v>138404</v>
      </c>
      <c r="B1238" s="96" t="s">
        <v>557</v>
      </c>
      <c r="C1238" s="96" t="s">
        <v>43</v>
      </c>
      <c r="D1238" s="96" t="s">
        <v>164</v>
      </c>
      <c r="E1238" s="97">
        <v>43405</v>
      </c>
      <c r="F1238" s="96" t="s">
        <v>45</v>
      </c>
      <c r="G1238" s="96" t="s">
        <v>46</v>
      </c>
      <c r="H1238" s="97">
        <v>44993</v>
      </c>
      <c r="I1238" s="23">
        <v>0.83197916666666671</v>
      </c>
      <c r="J1238" s="97">
        <v>44993</v>
      </c>
      <c r="K1238" s="23">
        <v>0.83421296296296299</v>
      </c>
      <c r="L1238" s="96">
        <v>193</v>
      </c>
      <c r="M1238" s="98">
        <f>Causas[[#This Row],[parada_duracion]]/60</f>
        <v>3.2166666666666668</v>
      </c>
      <c r="N1238" s="18" t="s">
        <v>47</v>
      </c>
      <c r="O1238" s="18" t="s">
        <v>47</v>
      </c>
      <c r="P1238" s="99">
        <f>WEEKNUM(Causas[[#This Row],[resolucion_fecha]],16)</f>
        <v>10</v>
      </c>
      <c r="Q1238" s="99" t="str">
        <f>TEXT(Causas[[#This Row],[resolucion_fecha]],"MMMM")</f>
        <v>marzo</v>
      </c>
      <c r="R1238" s="99" t="str">
        <f t="shared" si="19"/>
        <v>T</v>
      </c>
      <c r="S1238" s="99"/>
      <c r="T1238" s="18" t="s">
        <v>47</v>
      </c>
      <c r="U1238" s="16"/>
      <c r="V1238" s="99"/>
      <c r="W1238" s="99"/>
    </row>
    <row r="1239" spans="1:23" hidden="1" x14ac:dyDescent="0.25">
      <c r="A1239" s="25">
        <v>138405</v>
      </c>
      <c r="B1239" s="25" t="s">
        <v>557</v>
      </c>
      <c r="C1239" s="25" t="s">
        <v>43</v>
      </c>
      <c r="D1239" s="25" t="s">
        <v>164</v>
      </c>
      <c r="E1239" s="24">
        <v>43405</v>
      </c>
      <c r="F1239" s="25" t="s">
        <v>45</v>
      </c>
      <c r="G1239" s="25" t="s">
        <v>46</v>
      </c>
      <c r="H1239" s="24">
        <v>44993</v>
      </c>
      <c r="I1239" s="101">
        <v>0.83427083333333341</v>
      </c>
      <c r="J1239" s="24">
        <v>44993</v>
      </c>
      <c r="K1239" s="101">
        <v>0.84103009259259265</v>
      </c>
      <c r="L1239" s="25">
        <v>584</v>
      </c>
      <c r="M1239" s="26">
        <f>Causas[[#This Row],[parada_duracion]]/60</f>
        <v>9.7333333333333325</v>
      </c>
      <c r="N1239" s="18" t="s">
        <v>47</v>
      </c>
      <c r="O1239" s="18" t="s">
        <v>47</v>
      </c>
      <c r="P1239" s="16">
        <f>WEEKNUM(Causas[[#This Row],[resolucion_fecha]],16)</f>
        <v>10</v>
      </c>
      <c r="Q1239" s="16" t="str">
        <f>TEXT(Causas[[#This Row],[resolucion_fecha]],"MMMM")</f>
        <v>marzo</v>
      </c>
      <c r="R1239" s="16" t="str">
        <f t="shared" si="19"/>
        <v>T</v>
      </c>
      <c r="S1239" s="16"/>
      <c r="T1239" s="18" t="s">
        <v>47</v>
      </c>
      <c r="U1239" s="100"/>
      <c r="V1239" s="16"/>
      <c r="W1239" s="16"/>
    </row>
    <row r="1240" spans="1:23" hidden="1" x14ac:dyDescent="0.25">
      <c r="A1240" s="25">
        <v>138408</v>
      </c>
      <c r="B1240" s="25" t="s">
        <v>42</v>
      </c>
      <c r="C1240" s="25" t="s">
        <v>43</v>
      </c>
      <c r="D1240" s="25" t="s">
        <v>44</v>
      </c>
      <c r="E1240" s="24">
        <v>43405</v>
      </c>
      <c r="F1240" s="25" t="s">
        <v>45</v>
      </c>
      <c r="G1240" s="25" t="s">
        <v>46</v>
      </c>
      <c r="H1240" s="24">
        <v>44993</v>
      </c>
      <c r="I1240" s="101">
        <v>0.86971064814814814</v>
      </c>
      <c r="J1240" s="24">
        <v>44993</v>
      </c>
      <c r="K1240" s="101">
        <v>0.87559027777777787</v>
      </c>
      <c r="L1240" s="25">
        <v>508</v>
      </c>
      <c r="M1240" s="26">
        <f>Causas[[#This Row],[parada_duracion]]/60</f>
        <v>8.4666666666666668</v>
      </c>
      <c r="N1240" s="18" t="s">
        <v>47</v>
      </c>
      <c r="O1240" s="18" t="s">
        <v>47</v>
      </c>
      <c r="P1240" s="16">
        <f>WEEKNUM(Causas[[#This Row],[resolucion_fecha]],16)</f>
        <v>10</v>
      </c>
      <c r="Q1240" s="16" t="str">
        <f>TEXT(Causas[[#This Row],[resolucion_fecha]],"MMMM")</f>
        <v>marzo</v>
      </c>
      <c r="R1240" s="16" t="str">
        <f t="shared" si="19"/>
        <v>T</v>
      </c>
      <c r="S1240" s="16"/>
      <c r="T1240" s="18" t="s">
        <v>47</v>
      </c>
      <c r="U1240" s="16"/>
      <c r="V1240" s="16"/>
      <c r="W1240" s="16"/>
    </row>
    <row r="1241" spans="1:23" hidden="1" x14ac:dyDescent="0.25">
      <c r="A1241" s="96">
        <v>138410</v>
      </c>
      <c r="B1241" s="96" t="s">
        <v>66</v>
      </c>
      <c r="C1241" s="96" t="s">
        <v>43</v>
      </c>
      <c r="D1241" s="96" t="s">
        <v>143</v>
      </c>
      <c r="E1241" s="97">
        <v>43405</v>
      </c>
      <c r="F1241" s="96" t="s">
        <v>45</v>
      </c>
      <c r="G1241" s="96" t="s">
        <v>50</v>
      </c>
      <c r="H1241" s="97">
        <v>44993</v>
      </c>
      <c r="I1241" s="23">
        <v>0.87870370370370365</v>
      </c>
      <c r="J1241" s="97">
        <v>44993</v>
      </c>
      <c r="K1241" s="23">
        <v>0.88325231481481481</v>
      </c>
      <c r="L1241" s="96">
        <v>393</v>
      </c>
      <c r="M1241" s="98">
        <f>Causas[[#This Row],[parada_duracion]]/60</f>
        <v>6.55</v>
      </c>
      <c r="N1241" s="18" t="s">
        <v>47</v>
      </c>
      <c r="O1241" s="18" t="s">
        <v>47</v>
      </c>
      <c r="P1241" s="99">
        <f>WEEKNUM(Causas[[#This Row],[resolucion_fecha]],16)</f>
        <v>10</v>
      </c>
      <c r="Q1241" s="99" t="str">
        <f>TEXT(Causas[[#This Row],[resolucion_fecha]],"MMMM")</f>
        <v>marzo</v>
      </c>
      <c r="R1241" s="99" t="str">
        <f t="shared" si="19"/>
        <v>T</v>
      </c>
      <c r="S1241" s="99"/>
      <c r="T1241" s="18" t="s">
        <v>47</v>
      </c>
      <c r="U1241" s="16"/>
      <c r="V1241" s="99"/>
      <c r="W1241" s="99"/>
    </row>
    <row r="1242" spans="1:23" hidden="1" x14ac:dyDescent="0.25">
      <c r="A1242" s="96">
        <v>138411</v>
      </c>
      <c r="B1242" s="96" t="s">
        <v>61</v>
      </c>
      <c r="C1242" s="96" t="s">
        <v>43</v>
      </c>
      <c r="D1242" s="96" t="s">
        <v>55</v>
      </c>
      <c r="E1242" s="97">
        <v>43881</v>
      </c>
      <c r="F1242" s="96" t="s">
        <v>56</v>
      </c>
      <c r="G1242" s="96" t="s">
        <v>46</v>
      </c>
      <c r="H1242" s="97">
        <v>44993</v>
      </c>
      <c r="I1242" s="23">
        <v>0.88739583333333327</v>
      </c>
      <c r="J1242" s="97">
        <v>44993</v>
      </c>
      <c r="K1242" s="23">
        <v>0.89520833333333327</v>
      </c>
      <c r="L1242" s="96">
        <v>675</v>
      </c>
      <c r="M1242" s="98">
        <f>Causas[[#This Row],[parada_duracion]]/60</f>
        <v>11.25</v>
      </c>
      <c r="N1242" s="18" t="s">
        <v>578</v>
      </c>
      <c r="O1242" s="99" t="s">
        <v>52</v>
      </c>
      <c r="P1242" s="99">
        <f>WEEKNUM(Causas[[#This Row],[resolucion_fecha]],16)</f>
        <v>10</v>
      </c>
      <c r="Q1242" s="99" t="str">
        <f>TEXT(Causas[[#This Row],[resolucion_fecha]],"MMMM")</f>
        <v>marzo</v>
      </c>
      <c r="R1242" s="99" t="str">
        <f t="shared" si="19"/>
        <v>T</v>
      </c>
      <c r="S1242" s="99"/>
      <c r="T1242" s="16" t="s">
        <v>53</v>
      </c>
      <c r="U1242" s="100"/>
      <c r="V1242" s="99"/>
      <c r="W1242" s="99"/>
    </row>
    <row r="1243" spans="1:23" hidden="1" x14ac:dyDescent="0.25">
      <c r="A1243" s="96">
        <v>138412</v>
      </c>
      <c r="B1243" s="96" t="s">
        <v>58</v>
      </c>
      <c r="C1243" s="96" t="s">
        <v>43</v>
      </c>
      <c r="D1243" s="96" t="s">
        <v>166</v>
      </c>
      <c r="E1243" s="97">
        <v>43405</v>
      </c>
      <c r="F1243" s="96" t="s">
        <v>45</v>
      </c>
      <c r="G1243" s="96" t="s">
        <v>46</v>
      </c>
      <c r="H1243" s="97">
        <v>44994</v>
      </c>
      <c r="I1243" s="23">
        <v>7.291666666666667E-4</v>
      </c>
      <c r="J1243" s="97">
        <v>44994</v>
      </c>
      <c r="K1243" s="23">
        <v>6.822916666666666E-2</v>
      </c>
      <c r="L1243" s="96">
        <v>5832</v>
      </c>
      <c r="M1243" s="98">
        <f>Causas[[#This Row],[parada_duracion]]/60</f>
        <v>97.2</v>
      </c>
      <c r="N1243" s="18" t="s">
        <v>579</v>
      </c>
      <c r="O1243" s="99" t="s">
        <v>72</v>
      </c>
      <c r="P1243" s="99">
        <f>WEEKNUM(Causas[[#This Row],[resolucion_fecha]],16)</f>
        <v>10</v>
      </c>
      <c r="Q1243" s="99" t="str">
        <f>TEXT(Causas[[#This Row],[resolucion_fecha]],"MMMM")</f>
        <v>marzo</v>
      </c>
      <c r="R1243" s="99" t="str">
        <f t="shared" si="19"/>
        <v>N</v>
      </c>
      <c r="S1243" s="99"/>
      <c r="T1243" s="99" t="s">
        <v>73</v>
      </c>
      <c r="U1243" s="100"/>
      <c r="V1243" s="99"/>
      <c r="W1243" s="99"/>
    </row>
    <row r="1244" spans="1:23" ht="30" hidden="1" x14ac:dyDescent="0.25">
      <c r="A1244" s="25">
        <v>138413</v>
      </c>
      <c r="B1244" s="25" t="s">
        <v>129</v>
      </c>
      <c r="C1244" s="25" t="s">
        <v>43</v>
      </c>
      <c r="D1244" s="25" t="s">
        <v>55</v>
      </c>
      <c r="E1244" s="24">
        <v>43405</v>
      </c>
      <c r="F1244" s="25" t="s">
        <v>45</v>
      </c>
      <c r="G1244" s="25" t="s">
        <v>50</v>
      </c>
      <c r="H1244" s="24">
        <v>44994</v>
      </c>
      <c r="I1244" s="101">
        <v>0.21119212962962963</v>
      </c>
      <c r="J1244" s="24">
        <v>44994</v>
      </c>
      <c r="K1244" s="101">
        <v>0.22261574074074075</v>
      </c>
      <c r="L1244" s="25">
        <v>987</v>
      </c>
      <c r="M1244" s="26">
        <f>Causas[[#This Row],[parada_duracion]]/60</f>
        <v>16.45</v>
      </c>
      <c r="N1244" s="19" t="s">
        <v>580</v>
      </c>
      <c r="O1244" s="16" t="s">
        <v>72</v>
      </c>
      <c r="P1244" s="16">
        <f>WEEKNUM(Causas[[#This Row],[resolucion_fecha]],16)</f>
        <v>10</v>
      </c>
      <c r="Q1244" s="16" t="str">
        <f>TEXT(Causas[[#This Row],[resolucion_fecha]],"MMMM")</f>
        <v>marzo</v>
      </c>
      <c r="R1244" s="16" t="str">
        <f t="shared" si="19"/>
        <v>N</v>
      </c>
      <c r="S1244" s="16"/>
      <c r="T1244" s="16" t="s">
        <v>53</v>
      </c>
      <c r="U1244" s="100"/>
      <c r="V1244" s="16"/>
      <c r="W1244" s="16"/>
    </row>
    <row r="1245" spans="1:23" hidden="1" x14ac:dyDescent="0.25">
      <c r="A1245" s="25">
        <v>138418</v>
      </c>
      <c r="B1245" s="25" t="s">
        <v>42</v>
      </c>
      <c r="C1245" s="25" t="s">
        <v>43</v>
      </c>
      <c r="D1245" s="25" t="s">
        <v>44</v>
      </c>
      <c r="E1245" s="24">
        <v>43405</v>
      </c>
      <c r="F1245" s="25" t="s">
        <v>45</v>
      </c>
      <c r="G1245" s="25" t="s">
        <v>50</v>
      </c>
      <c r="H1245" s="24">
        <v>44994</v>
      </c>
      <c r="I1245" s="101">
        <v>0.25841435185185185</v>
      </c>
      <c r="J1245" s="24">
        <v>44994</v>
      </c>
      <c r="K1245" s="101">
        <v>0.26656249999999998</v>
      </c>
      <c r="L1245" s="25">
        <v>704</v>
      </c>
      <c r="M1245" s="26">
        <f>Causas[[#This Row],[parada_duracion]]/60</f>
        <v>11.733333333333333</v>
      </c>
      <c r="N1245" s="19" t="s">
        <v>581</v>
      </c>
      <c r="O1245" s="16" t="s">
        <v>52</v>
      </c>
      <c r="P1245" s="16">
        <f>WEEKNUM(Causas[[#This Row],[resolucion_fecha]],16)</f>
        <v>10</v>
      </c>
      <c r="Q1245" s="16" t="str">
        <f>TEXT(Causas[[#This Row],[resolucion_fecha]],"MMMM")</f>
        <v>marzo</v>
      </c>
      <c r="R1245" s="16" t="str">
        <f t="shared" si="19"/>
        <v>M</v>
      </c>
      <c r="S1245" s="16"/>
      <c r="T1245" s="16" t="s">
        <v>53</v>
      </c>
      <c r="U1245" s="16"/>
      <c r="V1245" s="16"/>
      <c r="W1245" s="16"/>
    </row>
    <row r="1246" spans="1:23" hidden="1" x14ac:dyDescent="0.25">
      <c r="A1246" s="25">
        <v>138420</v>
      </c>
      <c r="B1246" s="25" t="s">
        <v>84</v>
      </c>
      <c r="C1246" s="25" t="s">
        <v>43</v>
      </c>
      <c r="D1246" s="25" t="s">
        <v>68</v>
      </c>
      <c r="E1246" s="24">
        <v>44012</v>
      </c>
      <c r="F1246" s="25" t="s">
        <v>56</v>
      </c>
      <c r="G1246" s="25" t="s">
        <v>46</v>
      </c>
      <c r="H1246" s="24">
        <v>44994</v>
      </c>
      <c r="I1246" s="101">
        <v>0.26498842592592592</v>
      </c>
      <c r="J1246" s="24">
        <v>44994</v>
      </c>
      <c r="K1246" s="101">
        <v>0.26982638888888888</v>
      </c>
      <c r="L1246" s="25">
        <v>418</v>
      </c>
      <c r="M1246" s="26">
        <f>Causas[[#This Row],[parada_duracion]]/60</f>
        <v>6.9666666666666668</v>
      </c>
      <c r="N1246" s="18" t="s">
        <v>47</v>
      </c>
      <c r="O1246" s="18" t="s">
        <v>47</v>
      </c>
      <c r="P1246" s="16">
        <f>WEEKNUM(Causas[[#This Row],[resolucion_fecha]],16)</f>
        <v>10</v>
      </c>
      <c r="Q1246" s="16" t="str">
        <f>TEXT(Causas[[#This Row],[resolucion_fecha]],"MMMM")</f>
        <v>marzo</v>
      </c>
      <c r="R1246" s="16" t="str">
        <f t="shared" si="19"/>
        <v>M</v>
      </c>
      <c r="S1246" s="16"/>
      <c r="T1246" s="18" t="s">
        <v>47</v>
      </c>
      <c r="U1246" s="16"/>
      <c r="V1246" s="16"/>
      <c r="W1246" s="16"/>
    </row>
    <row r="1247" spans="1:23" hidden="1" x14ac:dyDescent="0.25">
      <c r="A1247" s="25">
        <v>138426</v>
      </c>
      <c r="B1247" s="25" t="s">
        <v>86</v>
      </c>
      <c r="C1247" s="25" t="s">
        <v>43</v>
      </c>
      <c r="D1247" s="25" t="s">
        <v>55</v>
      </c>
      <c r="E1247" s="24">
        <v>43881</v>
      </c>
      <c r="F1247" s="25" t="s">
        <v>56</v>
      </c>
      <c r="G1247" s="25" t="s">
        <v>50</v>
      </c>
      <c r="H1247" s="24">
        <v>44994</v>
      </c>
      <c r="I1247" s="101">
        <v>0.28070601851851851</v>
      </c>
      <c r="J1247" s="24">
        <v>44994</v>
      </c>
      <c r="K1247" s="101">
        <v>0.2817824074074074</v>
      </c>
      <c r="L1247" s="25">
        <v>93</v>
      </c>
      <c r="M1247" s="26">
        <f>Causas[[#This Row],[parada_duracion]]/60</f>
        <v>1.55</v>
      </c>
      <c r="N1247" s="18" t="s">
        <v>47</v>
      </c>
      <c r="O1247" s="18" t="s">
        <v>47</v>
      </c>
      <c r="P1247" s="16">
        <f>WEEKNUM(Causas[[#This Row],[resolucion_fecha]],16)</f>
        <v>10</v>
      </c>
      <c r="Q1247" s="16" t="str">
        <f>TEXT(Causas[[#This Row],[resolucion_fecha]],"MMMM")</f>
        <v>marzo</v>
      </c>
      <c r="R1247" s="16" t="str">
        <f t="shared" si="19"/>
        <v>M</v>
      </c>
      <c r="S1247" s="16"/>
      <c r="T1247" s="18" t="s">
        <v>47</v>
      </c>
      <c r="U1247" s="16"/>
      <c r="V1247" s="16"/>
      <c r="W1247" s="16"/>
    </row>
    <row r="1248" spans="1:23" hidden="1" x14ac:dyDescent="0.25">
      <c r="A1248" s="96">
        <v>138430</v>
      </c>
      <c r="B1248" s="96" t="s">
        <v>83</v>
      </c>
      <c r="C1248" s="96" t="s">
        <v>43</v>
      </c>
      <c r="D1248" s="96" t="s">
        <v>76</v>
      </c>
      <c r="E1248" s="97">
        <v>43405</v>
      </c>
      <c r="F1248" s="96" t="s">
        <v>45</v>
      </c>
      <c r="G1248" s="96" t="s">
        <v>50</v>
      </c>
      <c r="H1248" s="97">
        <v>44994</v>
      </c>
      <c r="I1248" s="23">
        <v>0.28616898148148145</v>
      </c>
      <c r="J1248" s="97">
        <v>44994</v>
      </c>
      <c r="K1248" s="23">
        <v>0.31886574074074076</v>
      </c>
      <c r="L1248" s="96">
        <v>2825</v>
      </c>
      <c r="M1248" s="98">
        <f>Causas[[#This Row],[parada_duracion]]/60</f>
        <v>47.083333333333336</v>
      </c>
      <c r="N1248" s="18" t="s">
        <v>582</v>
      </c>
      <c r="O1248" s="16" t="s">
        <v>52</v>
      </c>
      <c r="P1248" s="99">
        <f>WEEKNUM(Causas[[#This Row],[resolucion_fecha]],16)</f>
        <v>10</v>
      </c>
      <c r="Q1248" s="99" t="str">
        <f>TEXT(Causas[[#This Row],[resolucion_fecha]],"MMMM")</f>
        <v>marzo</v>
      </c>
      <c r="R1248" s="99" t="str">
        <f t="shared" si="19"/>
        <v>M</v>
      </c>
      <c r="S1248" s="99"/>
      <c r="T1248" s="16" t="s">
        <v>53</v>
      </c>
      <c r="U1248" s="16"/>
      <c r="V1248" s="99"/>
      <c r="W1248" s="99"/>
    </row>
    <row r="1249" spans="1:23" ht="30" hidden="1" x14ac:dyDescent="0.25">
      <c r="A1249" s="25">
        <v>138431</v>
      </c>
      <c r="B1249" s="25" t="s">
        <v>84</v>
      </c>
      <c r="C1249" s="25" t="s">
        <v>43</v>
      </c>
      <c r="D1249" s="25" t="s">
        <v>68</v>
      </c>
      <c r="E1249" s="24">
        <v>44012</v>
      </c>
      <c r="F1249" s="25" t="s">
        <v>56</v>
      </c>
      <c r="G1249" s="25" t="s">
        <v>46</v>
      </c>
      <c r="H1249" s="24">
        <v>44994</v>
      </c>
      <c r="I1249" s="101">
        <v>0.29123842592592591</v>
      </c>
      <c r="J1249" s="24">
        <v>44994</v>
      </c>
      <c r="K1249" s="101">
        <v>0.48195601851851855</v>
      </c>
      <c r="L1249" s="25">
        <v>16478</v>
      </c>
      <c r="M1249" s="26">
        <f>Causas[[#This Row],[parada_duracion]]/60</f>
        <v>274.63333333333333</v>
      </c>
      <c r="N1249" s="19" t="s">
        <v>583</v>
      </c>
      <c r="O1249" s="16" t="s">
        <v>72</v>
      </c>
      <c r="P1249" s="16">
        <f>WEEKNUM(Causas[[#This Row],[resolucion_fecha]],16)</f>
        <v>10</v>
      </c>
      <c r="Q1249" s="16" t="str">
        <f>TEXT(Causas[[#This Row],[resolucion_fecha]],"MMMM")</f>
        <v>marzo</v>
      </c>
      <c r="R1249" s="16" t="str">
        <f t="shared" si="19"/>
        <v>M</v>
      </c>
      <c r="S1249" s="16"/>
      <c r="T1249" s="99" t="s">
        <v>73</v>
      </c>
      <c r="U1249" s="100"/>
      <c r="V1249" s="16"/>
      <c r="W1249" s="16"/>
    </row>
    <row r="1250" spans="1:23" hidden="1" x14ac:dyDescent="0.25">
      <c r="A1250" s="25">
        <v>138439</v>
      </c>
      <c r="B1250" s="25" t="s">
        <v>54</v>
      </c>
      <c r="C1250" s="25" t="s">
        <v>43</v>
      </c>
      <c r="D1250" s="25" t="s">
        <v>55</v>
      </c>
      <c r="E1250" s="24">
        <v>44120</v>
      </c>
      <c r="F1250" s="25" t="s">
        <v>56</v>
      </c>
      <c r="G1250" s="25" t="s">
        <v>50</v>
      </c>
      <c r="H1250" s="24">
        <v>44994</v>
      </c>
      <c r="I1250" s="101">
        <v>0.36050925925925931</v>
      </c>
      <c r="J1250" s="24">
        <v>44994</v>
      </c>
      <c r="K1250" s="101">
        <v>0.39804398148148151</v>
      </c>
      <c r="L1250" s="25">
        <v>3243</v>
      </c>
      <c r="M1250" s="26">
        <f>Causas[[#This Row],[parada_duracion]]/60</f>
        <v>54.05</v>
      </c>
      <c r="N1250" s="19" t="s">
        <v>582</v>
      </c>
      <c r="O1250" s="16" t="s">
        <v>52</v>
      </c>
      <c r="P1250" s="16">
        <f>WEEKNUM(Causas[[#This Row],[resolucion_fecha]],16)</f>
        <v>10</v>
      </c>
      <c r="Q1250" s="16" t="str">
        <f>TEXT(Causas[[#This Row],[resolucion_fecha]],"MMMM")</f>
        <v>marzo</v>
      </c>
      <c r="R1250" s="16" t="str">
        <f t="shared" si="19"/>
        <v>M</v>
      </c>
      <c r="S1250" s="16"/>
      <c r="T1250" s="16" t="s">
        <v>53</v>
      </c>
      <c r="U1250" s="16"/>
      <c r="V1250" s="16"/>
      <c r="W1250" s="16"/>
    </row>
    <row r="1251" spans="1:23" hidden="1" x14ac:dyDescent="0.25">
      <c r="A1251" s="25">
        <v>138444</v>
      </c>
      <c r="B1251" s="25" t="s">
        <v>66</v>
      </c>
      <c r="C1251" s="25" t="s">
        <v>43</v>
      </c>
      <c r="D1251" s="25" t="s">
        <v>166</v>
      </c>
      <c r="E1251" s="24">
        <v>43405</v>
      </c>
      <c r="F1251" s="25" t="s">
        <v>45</v>
      </c>
      <c r="G1251" s="25" t="s">
        <v>50</v>
      </c>
      <c r="H1251" s="24">
        <v>44994</v>
      </c>
      <c r="I1251" s="101">
        <v>0.4042013888888889</v>
      </c>
      <c r="J1251" s="24">
        <v>44994</v>
      </c>
      <c r="K1251" s="101">
        <v>0.42540509259259257</v>
      </c>
      <c r="L1251" s="25">
        <v>1832</v>
      </c>
      <c r="M1251" s="26">
        <f>Causas[[#This Row],[parada_duracion]]/60</f>
        <v>30.533333333333335</v>
      </c>
      <c r="N1251" s="19" t="s">
        <v>584</v>
      </c>
      <c r="O1251" s="16" t="s">
        <v>52</v>
      </c>
      <c r="P1251" s="16">
        <f>WEEKNUM(Causas[[#This Row],[resolucion_fecha]],16)</f>
        <v>10</v>
      </c>
      <c r="Q1251" s="16" t="str">
        <f>TEXT(Causas[[#This Row],[resolucion_fecha]],"MMMM")</f>
        <v>marzo</v>
      </c>
      <c r="R1251" s="16" t="str">
        <f t="shared" si="19"/>
        <v>M</v>
      </c>
      <c r="S1251" s="16"/>
      <c r="T1251" s="16" t="s">
        <v>53</v>
      </c>
      <c r="U1251" s="16"/>
      <c r="V1251" s="16"/>
      <c r="W1251" s="16"/>
    </row>
    <row r="1252" spans="1:23" hidden="1" x14ac:dyDescent="0.25">
      <c r="A1252" s="25">
        <v>138461</v>
      </c>
      <c r="B1252" s="25" t="s">
        <v>66</v>
      </c>
      <c r="C1252" s="25" t="s">
        <v>43</v>
      </c>
      <c r="D1252" s="25" t="s">
        <v>166</v>
      </c>
      <c r="E1252" s="24">
        <v>43405</v>
      </c>
      <c r="F1252" s="25" t="s">
        <v>45</v>
      </c>
      <c r="G1252" s="25" t="s">
        <v>50</v>
      </c>
      <c r="H1252" s="24">
        <v>44994</v>
      </c>
      <c r="I1252" s="101">
        <v>0.44756944444444446</v>
      </c>
      <c r="J1252" s="24">
        <v>44994</v>
      </c>
      <c r="K1252" s="101">
        <v>0.6372916666666667</v>
      </c>
      <c r="L1252" s="25">
        <v>16392</v>
      </c>
      <c r="M1252" s="26">
        <f>Causas[[#This Row],[parada_duracion]]/60</f>
        <v>273.2</v>
      </c>
      <c r="N1252" s="19" t="s">
        <v>584</v>
      </c>
      <c r="O1252" s="16" t="s">
        <v>52</v>
      </c>
      <c r="P1252" s="16">
        <f>WEEKNUM(Causas[[#This Row],[resolucion_fecha]],16)</f>
        <v>10</v>
      </c>
      <c r="Q1252" s="16" t="str">
        <f>TEXT(Causas[[#This Row],[resolucion_fecha]],"MMMM")</f>
        <v>marzo</v>
      </c>
      <c r="R1252" s="16" t="str">
        <f t="shared" si="19"/>
        <v>M</v>
      </c>
      <c r="S1252" s="16"/>
      <c r="T1252" s="16" t="s">
        <v>53</v>
      </c>
      <c r="U1252" s="16"/>
      <c r="V1252" s="16"/>
      <c r="W1252" s="16"/>
    </row>
    <row r="1253" spans="1:23" hidden="1" x14ac:dyDescent="0.25">
      <c r="A1253" s="25">
        <v>138468</v>
      </c>
      <c r="B1253" s="25" t="s">
        <v>61</v>
      </c>
      <c r="C1253" s="25" t="s">
        <v>43</v>
      </c>
      <c r="D1253" s="25" t="s">
        <v>55</v>
      </c>
      <c r="E1253" s="24">
        <v>43881</v>
      </c>
      <c r="F1253" s="25" t="s">
        <v>56</v>
      </c>
      <c r="G1253" s="25" t="s">
        <v>46</v>
      </c>
      <c r="H1253" s="24">
        <v>44994</v>
      </c>
      <c r="I1253" s="101">
        <v>0.45439814814814811</v>
      </c>
      <c r="J1253" s="24">
        <v>44994</v>
      </c>
      <c r="K1253" s="101">
        <v>0.59603009259259265</v>
      </c>
      <c r="L1253" s="25">
        <v>12237</v>
      </c>
      <c r="M1253" s="26">
        <f>Causas[[#This Row],[parada_duracion]]/60</f>
        <v>203.95</v>
      </c>
      <c r="N1253" s="19" t="s">
        <v>585</v>
      </c>
      <c r="O1253" s="16" t="s">
        <v>52</v>
      </c>
      <c r="P1253" s="16">
        <f>WEEKNUM(Causas[[#This Row],[resolucion_fecha]],16)</f>
        <v>10</v>
      </c>
      <c r="Q1253" s="16" t="str">
        <f>TEXT(Causas[[#This Row],[resolucion_fecha]],"MMMM")</f>
        <v>marzo</v>
      </c>
      <c r="R1253" s="16" t="str">
        <f t="shared" si="19"/>
        <v>M</v>
      </c>
      <c r="S1253" s="16"/>
      <c r="T1253" s="16" t="s">
        <v>53</v>
      </c>
      <c r="U1253" s="16"/>
      <c r="V1253" s="16"/>
      <c r="W1253" s="16"/>
    </row>
    <row r="1254" spans="1:23" hidden="1" x14ac:dyDescent="0.25">
      <c r="A1254" s="25">
        <v>138471</v>
      </c>
      <c r="B1254" s="25" t="s">
        <v>42</v>
      </c>
      <c r="C1254" s="25" t="s">
        <v>43</v>
      </c>
      <c r="D1254" s="25" t="s">
        <v>44</v>
      </c>
      <c r="E1254" s="24">
        <v>43405</v>
      </c>
      <c r="F1254" s="25" t="s">
        <v>45</v>
      </c>
      <c r="G1254" s="25" t="s">
        <v>50</v>
      </c>
      <c r="H1254" s="24">
        <v>44994</v>
      </c>
      <c r="I1254" s="101">
        <v>0.47416666666666668</v>
      </c>
      <c r="J1254" s="24">
        <v>44994</v>
      </c>
      <c r="K1254" s="101">
        <v>0.54674768518518524</v>
      </c>
      <c r="L1254" s="25">
        <v>6271</v>
      </c>
      <c r="M1254" s="26">
        <f>Causas[[#This Row],[parada_duracion]]/60</f>
        <v>104.51666666666667</v>
      </c>
      <c r="N1254" s="19" t="s">
        <v>586</v>
      </c>
      <c r="O1254" s="16" t="s">
        <v>52</v>
      </c>
      <c r="P1254" s="16">
        <f>WEEKNUM(Causas[[#This Row],[resolucion_fecha]],16)</f>
        <v>10</v>
      </c>
      <c r="Q1254" s="16" t="str">
        <f>TEXT(Causas[[#This Row],[resolucion_fecha]],"MMMM")</f>
        <v>marzo</v>
      </c>
      <c r="R1254" s="16" t="str">
        <f t="shared" si="19"/>
        <v>M</v>
      </c>
      <c r="S1254" s="16"/>
      <c r="T1254" s="16" t="s">
        <v>53</v>
      </c>
      <c r="U1254" s="16"/>
      <c r="V1254" s="16"/>
      <c r="W1254" s="16"/>
    </row>
    <row r="1255" spans="1:23" hidden="1" x14ac:dyDescent="0.25">
      <c r="A1255" s="25">
        <v>138473</v>
      </c>
      <c r="B1255" s="25" t="s">
        <v>84</v>
      </c>
      <c r="C1255" s="25" t="s">
        <v>43</v>
      </c>
      <c r="D1255" s="25" t="s">
        <v>68</v>
      </c>
      <c r="E1255" s="24">
        <v>44012</v>
      </c>
      <c r="F1255" s="25" t="s">
        <v>56</v>
      </c>
      <c r="G1255" s="25" t="s">
        <v>46</v>
      </c>
      <c r="H1255" s="24">
        <v>44994</v>
      </c>
      <c r="I1255" s="101">
        <v>0.48550925925925931</v>
      </c>
      <c r="J1255" s="24">
        <v>44994</v>
      </c>
      <c r="K1255" s="101">
        <v>0.49600694444444443</v>
      </c>
      <c r="L1255" s="25">
        <v>907</v>
      </c>
      <c r="M1255" s="26">
        <f>Causas[[#This Row],[parada_duracion]]/60</f>
        <v>15.116666666666667</v>
      </c>
      <c r="N1255" s="19" t="s">
        <v>62</v>
      </c>
      <c r="O1255" s="16" t="s">
        <v>52</v>
      </c>
      <c r="P1255" s="16">
        <f>WEEKNUM(Causas[[#This Row],[resolucion_fecha]],16)</f>
        <v>10</v>
      </c>
      <c r="Q1255" s="16" t="str">
        <f>TEXT(Causas[[#This Row],[resolucion_fecha]],"MMMM")</f>
        <v>marzo</v>
      </c>
      <c r="R1255" s="16" t="str">
        <f t="shared" si="19"/>
        <v>M</v>
      </c>
      <c r="S1255" s="16"/>
      <c r="T1255" s="16" t="s">
        <v>53</v>
      </c>
      <c r="U1255" s="16"/>
      <c r="V1255" s="16"/>
      <c r="W1255" s="16"/>
    </row>
    <row r="1256" spans="1:23" hidden="1" x14ac:dyDescent="0.25">
      <c r="A1256" s="25">
        <v>138477</v>
      </c>
      <c r="B1256" s="25" t="s">
        <v>84</v>
      </c>
      <c r="C1256" s="25" t="s">
        <v>43</v>
      </c>
      <c r="D1256" s="25" t="s">
        <v>68</v>
      </c>
      <c r="E1256" s="24">
        <v>44012</v>
      </c>
      <c r="F1256" s="25" t="s">
        <v>56</v>
      </c>
      <c r="G1256" s="25" t="s">
        <v>46</v>
      </c>
      <c r="H1256" s="24">
        <v>44994</v>
      </c>
      <c r="I1256" s="101">
        <v>0.50228009259259265</v>
      </c>
      <c r="J1256" s="24">
        <v>44994</v>
      </c>
      <c r="K1256" s="101">
        <v>0.54158564814814814</v>
      </c>
      <c r="L1256" s="25">
        <v>3396</v>
      </c>
      <c r="M1256" s="26">
        <f>Causas[[#This Row],[parada_duracion]]/60</f>
        <v>56.6</v>
      </c>
      <c r="N1256" s="19" t="s">
        <v>62</v>
      </c>
      <c r="O1256" s="16" t="s">
        <v>52</v>
      </c>
      <c r="P1256" s="16">
        <f>WEEKNUM(Causas[[#This Row],[resolucion_fecha]],16)</f>
        <v>10</v>
      </c>
      <c r="Q1256" s="16" t="str">
        <f>TEXT(Causas[[#This Row],[resolucion_fecha]],"MMMM")</f>
        <v>marzo</v>
      </c>
      <c r="R1256" s="16" t="str">
        <f t="shared" si="19"/>
        <v>M</v>
      </c>
      <c r="S1256" s="16"/>
      <c r="T1256" s="16" t="s">
        <v>53</v>
      </c>
      <c r="U1256" s="16"/>
      <c r="V1256" s="16"/>
      <c r="W1256" s="16"/>
    </row>
    <row r="1257" spans="1:23" hidden="1" x14ac:dyDescent="0.25">
      <c r="A1257" s="25">
        <v>138484</v>
      </c>
      <c r="B1257" s="25" t="s">
        <v>79</v>
      </c>
      <c r="C1257" s="25" t="s">
        <v>43</v>
      </c>
      <c r="D1257" s="25" t="s">
        <v>59</v>
      </c>
      <c r="E1257" s="24">
        <v>44231</v>
      </c>
      <c r="F1257" s="25" t="s">
        <v>60</v>
      </c>
      <c r="G1257" s="25" t="s">
        <v>46</v>
      </c>
      <c r="H1257" s="24">
        <v>44994</v>
      </c>
      <c r="I1257" s="101">
        <v>0.54168981481481482</v>
      </c>
      <c r="J1257" s="24">
        <v>44994</v>
      </c>
      <c r="K1257" s="101">
        <v>0.60464120370370367</v>
      </c>
      <c r="L1257" s="25">
        <v>5439</v>
      </c>
      <c r="M1257" s="26">
        <f>Causas[[#This Row],[parada_duracion]]/60</f>
        <v>90.65</v>
      </c>
      <c r="N1257" s="19" t="s">
        <v>587</v>
      </c>
      <c r="O1257" s="16" t="s">
        <v>72</v>
      </c>
      <c r="P1257" s="16">
        <f>WEEKNUM(Causas[[#This Row],[resolucion_fecha]],16)</f>
        <v>10</v>
      </c>
      <c r="Q1257" s="16" t="str">
        <f>TEXT(Causas[[#This Row],[resolucion_fecha]],"MMMM")</f>
        <v>marzo</v>
      </c>
      <c r="R1257" s="16" t="str">
        <f t="shared" si="19"/>
        <v>M</v>
      </c>
      <c r="S1257" s="16"/>
      <c r="T1257" s="99" t="s">
        <v>73</v>
      </c>
      <c r="U1257" s="16"/>
      <c r="V1257" s="16"/>
      <c r="W1257" s="16"/>
    </row>
    <row r="1258" spans="1:23" hidden="1" x14ac:dyDescent="0.25">
      <c r="A1258" s="25">
        <v>138488</v>
      </c>
      <c r="B1258" s="25" t="s">
        <v>84</v>
      </c>
      <c r="C1258" s="25" t="s">
        <v>43</v>
      </c>
      <c r="D1258" s="25" t="s">
        <v>68</v>
      </c>
      <c r="E1258" s="24">
        <v>44012</v>
      </c>
      <c r="F1258" s="25" t="s">
        <v>56</v>
      </c>
      <c r="G1258" s="25" t="s">
        <v>46</v>
      </c>
      <c r="H1258" s="24">
        <v>44994</v>
      </c>
      <c r="I1258" s="101">
        <v>0.59482638888888884</v>
      </c>
      <c r="J1258" s="24">
        <v>44994</v>
      </c>
      <c r="K1258" s="101">
        <v>0.66898148148148151</v>
      </c>
      <c r="L1258" s="25">
        <v>6407</v>
      </c>
      <c r="M1258" s="26">
        <f>Causas[[#This Row],[parada_duracion]]/60</f>
        <v>106.78333333333333</v>
      </c>
      <c r="N1258" s="19" t="s">
        <v>62</v>
      </c>
      <c r="O1258" s="16" t="s">
        <v>52</v>
      </c>
      <c r="P1258" s="16">
        <f>WEEKNUM(Causas[[#This Row],[resolucion_fecha]],16)</f>
        <v>10</v>
      </c>
      <c r="Q1258" s="16" t="str">
        <f>TEXT(Causas[[#This Row],[resolucion_fecha]],"MMMM")</f>
        <v>marzo</v>
      </c>
      <c r="R1258" s="16" t="str">
        <f t="shared" si="19"/>
        <v>T</v>
      </c>
      <c r="S1258" s="16"/>
      <c r="T1258" s="16" t="s">
        <v>53</v>
      </c>
      <c r="U1258" s="16"/>
      <c r="V1258" s="16"/>
      <c r="W1258" s="16"/>
    </row>
    <row r="1259" spans="1:23" ht="30" hidden="1" x14ac:dyDescent="0.25">
      <c r="A1259" s="96">
        <v>138492</v>
      </c>
      <c r="B1259" s="96" t="s">
        <v>61</v>
      </c>
      <c r="C1259" s="96" t="s">
        <v>43</v>
      </c>
      <c r="D1259" s="96" t="s">
        <v>55</v>
      </c>
      <c r="E1259" s="97">
        <v>43881</v>
      </c>
      <c r="F1259" s="96" t="s">
        <v>56</v>
      </c>
      <c r="G1259" s="96" t="s">
        <v>46</v>
      </c>
      <c r="H1259" s="97">
        <v>44994</v>
      </c>
      <c r="I1259" s="23">
        <v>0.61495370370370372</v>
      </c>
      <c r="J1259" s="97">
        <v>44994</v>
      </c>
      <c r="K1259" s="23">
        <v>0.64454861111111106</v>
      </c>
      <c r="L1259" s="96">
        <v>2557</v>
      </c>
      <c r="M1259" s="98">
        <f>Causas[[#This Row],[parada_duracion]]/60</f>
        <v>42.616666666666667</v>
      </c>
      <c r="N1259" s="18" t="s">
        <v>588</v>
      </c>
      <c r="O1259" s="99" t="s">
        <v>52</v>
      </c>
      <c r="P1259" s="99">
        <f>WEEKNUM(Causas[[#This Row],[resolucion_fecha]],16)</f>
        <v>10</v>
      </c>
      <c r="Q1259" s="99" t="str">
        <f>TEXT(Causas[[#This Row],[resolucion_fecha]],"MMMM")</f>
        <v>marzo</v>
      </c>
      <c r="R1259" s="99" t="str">
        <f t="shared" si="19"/>
        <v>T</v>
      </c>
      <c r="S1259" s="99"/>
      <c r="T1259" s="16" t="s">
        <v>53</v>
      </c>
      <c r="U1259" s="16"/>
      <c r="V1259" s="99"/>
      <c r="W1259" s="99"/>
    </row>
    <row r="1260" spans="1:23" hidden="1" x14ac:dyDescent="0.25">
      <c r="A1260" s="25">
        <v>138493</v>
      </c>
      <c r="B1260" s="25" t="s">
        <v>66</v>
      </c>
      <c r="C1260" s="25" t="s">
        <v>43</v>
      </c>
      <c r="D1260" s="25" t="s">
        <v>82</v>
      </c>
      <c r="E1260" s="24">
        <v>43405</v>
      </c>
      <c r="F1260" s="25" t="s">
        <v>45</v>
      </c>
      <c r="G1260" s="25" t="s">
        <v>50</v>
      </c>
      <c r="H1260" s="24">
        <v>44994</v>
      </c>
      <c r="I1260" s="101">
        <v>0.62526620370370367</v>
      </c>
      <c r="J1260" s="24">
        <v>44994</v>
      </c>
      <c r="K1260" s="101">
        <v>0.62535879629629632</v>
      </c>
      <c r="L1260" s="25">
        <v>8</v>
      </c>
      <c r="M1260" s="26">
        <f>Causas[[#This Row],[parada_duracion]]/60</f>
        <v>0.13333333333333333</v>
      </c>
      <c r="N1260" s="18" t="s">
        <v>47</v>
      </c>
      <c r="O1260" s="18" t="s">
        <v>47</v>
      </c>
      <c r="P1260" s="16">
        <f>WEEKNUM(Causas[[#This Row],[resolucion_fecha]],16)</f>
        <v>10</v>
      </c>
      <c r="Q1260" s="16" t="str">
        <f>TEXT(Causas[[#This Row],[resolucion_fecha]],"MMMM")</f>
        <v>marzo</v>
      </c>
      <c r="R1260" s="16" t="str">
        <f t="shared" si="19"/>
        <v>T</v>
      </c>
      <c r="S1260" s="16"/>
      <c r="T1260" s="18" t="s">
        <v>47</v>
      </c>
      <c r="U1260" s="100"/>
      <c r="V1260" s="16"/>
      <c r="W1260" s="16"/>
    </row>
    <row r="1261" spans="1:23" hidden="1" x14ac:dyDescent="0.25">
      <c r="A1261" s="25">
        <v>138495</v>
      </c>
      <c r="B1261" s="25" t="s">
        <v>66</v>
      </c>
      <c r="C1261" s="25" t="s">
        <v>43</v>
      </c>
      <c r="D1261" s="25" t="s">
        <v>82</v>
      </c>
      <c r="E1261" s="24">
        <v>43405</v>
      </c>
      <c r="F1261" s="25" t="s">
        <v>45</v>
      </c>
      <c r="G1261" s="25" t="s">
        <v>50</v>
      </c>
      <c r="H1261" s="24">
        <v>44994</v>
      </c>
      <c r="I1261" s="101">
        <v>0.62559027777777776</v>
      </c>
      <c r="J1261" s="24">
        <v>44994</v>
      </c>
      <c r="K1261" s="101">
        <v>0.73673611111111104</v>
      </c>
      <c r="L1261" s="25">
        <v>9603</v>
      </c>
      <c r="M1261" s="26">
        <f>Causas[[#This Row],[parada_duracion]]/60</f>
        <v>160.05000000000001</v>
      </c>
      <c r="N1261" s="19" t="s">
        <v>589</v>
      </c>
      <c r="O1261" s="16" t="s">
        <v>52</v>
      </c>
      <c r="P1261" s="16">
        <f>WEEKNUM(Causas[[#This Row],[resolucion_fecha]],16)</f>
        <v>10</v>
      </c>
      <c r="Q1261" s="16" t="str">
        <f>TEXT(Causas[[#This Row],[resolucion_fecha]],"MMMM")</f>
        <v>marzo</v>
      </c>
      <c r="R1261" s="16" t="str">
        <f t="shared" si="19"/>
        <v>T</v>
      </c>
      <c r="S1261" s="16"/>
      <c r="T1261" s="16" t="s">
        <v>53</v>
      </c>
      <c r="U1261" s="16"/>
      <c r="V1261" s="16"/>
      <c r="W1261" s="16"/>
    </row>
    <row r="1262" spans="1:23" hidden="1" x14ac:dyDescent="0.25">
      <c r="A1262" s="25">
        <v>138506</v>
      </c>
      <c r="B1262" s="25" t="s">
        <v>84</v>
      </c>
      <c r="C1262" s="25" t="s">
        <v>43</v>
      </c>
      <c r="D1262" s="25" t="s">
        <v>68</v>
      </c>
      <c r="E1262" s="24">
        <v>44012</v>
      </c>
      <c r="F1262" s="25" t="s">
        <v>56</v>
      </c>
      <c r="G1262" s="25" t="s">
        <v>46</v>
      </c>
      <c r="H1262" s="24">
        <v>44994</v>
      </c>
      <c r="I1262" s="101">
        <v>0.70317129629629627</v>
      </c>
      <c r="J1262" s="24">
        <v>44994</v>
      </c>
      <c r="K1262" s="101">
        <v>0.74980324074074067</v>
      </c>
      <c r="L1262" s="25">
        <v>4029</v>
      </c>
      <c r="M1262" s="26">
        <f>Causas[[#This Row],[parada_duracion]]/60</f>
        <v>67.150000000000006</v>
      </c>
      <c r="N1262" s="19" t="s">
        <v>62</v>
      </c>
      <c r="O1262" s="16" t="s">
        <v>52</v>
      </c>
      <c r="P1262" s="16">
        <f>WEEKNUM(Causas[[#This Row],[resolucion_fecha]],16)</f>
        <v>10</v>
      </c>
      <c r="Q1262" s="16" t="str">
        <f>TEXT(Causas[[#This Row],[resolucion_fecha]],"MMMM")</f>
        <v>marzo</v>
      </c>
      <c r="R1262" s="16" t="str">
        <f t="shared" si="19"/>
        <v>T</v>
      </c>
      <c r="S1262" s="16"/>
      <c r="T1262" s="16" t="s">
        <v>53</v>
      </c>
      <c r="U1262" s="16"/>
      <c r="V1262" s="16"/>
      <c r="W1262" s="16"/>
    </row>
    <row r="1263" spans="1:23" hidden="1" x14ac:dyDescent="0.25">
      <c r="A1263" s="25">
        <v>138509</v>
      </c>
      <c r="B1263" s="25" t="s">
        <v>163</v>
      </c>
      <c r="C1263" s="25" t="s">
        <v>43</v>
      </c>
      <c r="D1263" s="25" t="s">
        <v>164</v>
      </c>
      <c r="E1263" s="24">
        <v>43405</v>
      </c>
      <c r="F1263" s="25" t="s">
        <v>45</v>
      </c>
      <c r="G1263" s="25" t="s">
        <v>50</v>
      </c>
      <c r="H1263" s="24">
        <v>44994</v>
      </c>
      <c r="I1263" s="101">
        <v>0.72973379629629631</v>
      </c>
      <c r="J1263" s="24">
        <v>44994</v>
      </c>
      <c r="K1263" s="101">
        <v>0.76862268518518517</v>
      </c>
      <c r="L1263" s="25">
        <v>3360</v>
      </c>
      <c r="M1263" s="26">
        <f>Causas[[#This Row],[parada_duracion]]/60</f>
        <v>56</v>
      </c>
      <c r="N1263" s="19" t="s">
        <v>49</v>
      </c>
      <c r="O1263" s="19" t="s">
        <v>49</v>
      </c>
      <c r="P1263" s="16">
        <f>WEEKNUM(Causas[[#This Row],[resolucion_fecha]],16)</f>
        <v>10</v>
      </c>
      <c r="Q1263" s="16" t="str">
        <f>TEXT(Causas[[#This Row],[resolucion_fecha]],"MMMM")</f>
        <v>marzo</v>
      </c>
      <c r="R1263" s="16" t="str">
        <f t="shared" si="19"/>
        <v>T</v>
      </c>
      <c r="S1263" s="19" t="s">
        <v>49</v>
      </c>
      <c r="T1263" s="19" t="s">
        <v>49</v>
      </c>
      <c r="U1263" s="19" t="s">
        <v>49</v>
      </c>
      <c r="V1263" s="19" t="s">
        <v>49</v>
      </c>
      <c r="W1263" s="19" t="s">
        <v>49</v>
      </c>
    </row>
    <row r="1264" spans="1:23" hidden="1" x14ac:dyDescent="0.25">
      <c r="A1264" s="25">
        <v>138511</v>
      </c>
      <c r="B1264" s="25" t="s">
        <v>117</v>
      </c>
      <c r="C1264" s="25" t="s">
        <v>43</v>
      </c>
      <c r="D1264" s="25" t="s">
        <v>76</v>
      </c>
      <c r="E1264" s="24">
        <v>43405</v>
      </c>
      <c r="F1264" s="25" t="s">
        <v>45</v>
      </c>
      <c r="G1264" s="25" t="s">
        <v>46</v>
      </c>
      <c r="H1264" s="24">
        <v>44994</v>
      </c>
      <c r="I1264" s="101">
        <v>0.75877314814814811</v>
      </c>
      <c r="J1264" s="24">
        <v>44994</v>
      </c>
      <c r="K1264" s="101">
        <v>0.76388888888888884</v>
      </c>
      <c r="L1264" s="25">
        <v>442</v>
      </c>
      <c r="M1264" s="26">
        <f>Causas[[#This Row],[parada_duracion]]/60</f>
        <v>7.3666666666666663</v>
      </c>
      <c r="N1264" s="18" t="s">
        <v>47</v>
      </c>
      <c r="O1264" s="18" t="s">
        <v>47</v>
      </c>
      <c r="P1264" s="16">
        <f>WEEKNUM(Causas[[#This Row],[resolucion_fecha]],16)</f>
        <v>10</v>
      </c>
      <c r="Q1264" s="16" t="str">
        <f>TEXT(Causas[[#This Row],[resolucion_fecha]],"MMMM")</f>
        <v>marzo</v>
      </c>
      <c r="R1264" s="16" t="str">
        <f t="shared" si="19"/>
        <v>T</v>
      </c>
      <c r="S1264" s="16"/>
      <c r="T1264" s="18" t="s">
        <v>47</v>
      </c>
      <c r="U1264" s="16"/>
      <c r="V1264" s="16"/>
      <c r="W1264" s="16"/>
    </row>
    <row r="1265" spans="1:23" hidden="1" x14ac:dyDescent="0.25">
      <c r="A1265" s="25">
        <v>138516</v>
      </c>
      <c r="B1265" s="25" t="s">
        <v>42</v>
      </c>
      <c r="C1265" s="25" t="s">
        <v>43</v>
      </c>
      <c r="D1265" s="25" t="s">
        <v>164</v>
      </c>
      <c r="E1265" s="24">
        <v>43405</v>
      </c>
      <c r="F1265" s="25" t="s">
        <v>45</v>
      </c>
      <c r="G1265" s="25" t="s">
        <v>50</v>
      </c>
      <c r="H1265" s="24">
        <v>44994</v>
      </c>
      <c r="I1265" s="101">
        <v>0.76871527777777782</v>
      </c>
      <c r="J1265" s="24">
        <v>44994</v>
      </c>
      <c r="K1265" s="101">
        <v>0.87106481481481479</v>
      </c>
      <c r="L1265" s="25">
        <v>8843</v>
      </c>
      <c r="M1265" s="26">
        <f>Causas[[#This Row],[parada_duracion]]/60</f>
        <v>147.38333333333333</v>
      </c>
      <c r="N1265" s="19" t="s">
        <v>590</v>
      </c>
      <c r="O1265" s="16" t="s">
        <v>72</v>
      </c>
      <c r="P1265" s="16">
        <f>WEEKNUM(Causas[[#This Row],[resolucion_fecha]],16)</f>
        <v>10</v>
      </c>
      <c r="Q1265" s="16" t="str">
        <f>TEXT(Causas[[#This Row],[resolucion_fecha]],"MMMM")</f>
        <v>marzo</v>
      </c>
      <c r="R1265" s="16" t="str">
        <f t="shared" si="19"/>
        <v>T</v>
      </c>
      <c r="S1265" s="16"/>
      <c r="T1265" s="99" t="s">
        <v>73</v>
      </c>
      <c r="U1265" s="16"/>
      <c r="V1265" s="16"/>
      <c r="W1265" s="16"/>
    </row>
    <row r="1266" spans="1:23" hidden="1" x14ac:dyDescent="0.25">
      <c r="A1266" s="25">
        <v>138520</v>
      </c>
      <c r="B1266" s="25" t="s">
        <v>86</v>
      </c>
      <c r="C1266" s="25" t="s">
        <v>43</v>
      </c>
      <c r="D1266" s="25" t="s">
        <v>55</v>
      </c>
      <c r="E1266" s="24">
        <v>43881</v>
      </c>
      <c r="F1266" s="25" t="s">
        <v>56</v>
      </c>
      <c r="G1266" s="25" t="s">
        <v>50</v>
      </c>
      <c r="H1266" s="24">
        <v>44994</v>
      </c>
      <c r="I1266" s="101">
        <v>0.78460648148148149</v>
      </c>
      <c r="J1266" s="24">
        <v>44994</v>
      </c>
      <c r="K1266" s="101">
        <v>0.80179398148148151</v>
      </c>
      <c r="L1266" s="25">
        <v>1485</v>
      </c>
      <c r="M1266" s="26">
        <f>Causas[[#This Row],[parada_duracion]]/60</f>
        <v>24.75</v>
      </c>
      <c r="N1266" s="19" t="s">
        <v>62</v>
      </c>
      <c r="O1266" s="16" t="s">
        <v>52</v>
      </c>
      <c r="P1266" s="16">
        <f>WEEKNUM(Causas[[#This Row],[resolucion_fecha]],16)</f>
        <v>10</v>
      </c>
      <c r="Q1266" s="16" t="str">
        <f>TEXT(Causas[[#This Row],[resolucion_fecha]],"MMMM")</f>
        <v>marzo</v>
      </c>
      <c r="R1266" s="16" t="str">
        <f t="shared" si="19"/>
        <v>T</v>
      </c>
      <c r="S1266" s="16"/>
      <c r="T1266" s="16" t="s">
        <v>53</v>
      </c>
      <c r="U1266" s="16"/>
      <c r="V1266" s="16"/>
      <c r="W1266" s="16"/>
    </row>
    <row r="1267" spans="1:23" hidden="1" x14ac:dyDescent="0.25">
      <c r="A1267" s="25">
        <v>138522</v>
      </c>
      <c r="B1267" s="25" t="s">
        <v>79</v>
      </c>
      <c r="C1267" s="25" t="s">
        <v>43</v>
      </c>
      <c r="D1267" s="25" t="s">
        <v>59</v>
      </c>
      <c r="E1267" s="24">
        <v>44231</v>
      </c>
      <c r="F1267" s="25" t="s">
        <v>60</v>
      </c>
      <c r="G1267" s="25" t="s">
        <v>46</v>
      </c>
      <c r="H1267" s="24">
        <v>44994</v>
      </c>
      <c r="I1267" s="101">
        <v>0.81140046296296298</v>
      </c>
      <c r="J1267" s="24">
        <v>44994</v>
      </c>
      <c r="K1267" s="101">
        <v>0.8323842592592593</v>
      </c>
      <c r="L1267" s="25">
        <v>1813</v>
      </c>
      <c r="M1267" s="26">
        <f>Causas[[#This Row],[parada_duracion]]/60</f>
        <v>30.216666666666665</v>
      </c>
      <c r="N1267" s="19" t="s">
        <v>62</v>
      </c>
      <c r="O1267" s="16" t="s">
        <v>52</v>
      </c>
      <c r="P1267" s="16">
        <f>WEEKNUM(Causas[[#This Row],[resolucion_fecha]],16)</f>
        <v>10</v>
      </c>
      <c r="Q1267" s="16" t="str">
        <f>TEXT(Causas[[#This Row],[resolucion_fecha]],"MMMM")</f>
        <v>marzo</v>
      </c>
      <c r="R1267" s="16" t="str">
        <f t="shared" si="19"/>
        <v>T</v>
      </c>
      <c r="S1267" s="16"/>
      <c r="T1267" s="16" t="s">
        <v>53</v>
      </c>
      <c r="U1267" s="16"/>
      <c r="V1267" s="16"/>
      <c r="W1267" s="16"/>
    </row>
    <row r="1268" spans="1:23" hidden="1" x14ac:dyDescent="0.25">
      <c r="A1268" s="96">
        <v>138524</v>
      </c>
      <c r="B1268" s="96" t="s">
        <v>69</v>
      </c>
      <c r="C1268" s="96" t="s">
        <v>43</v>
      </c>
      <c r="D1268" s="96" t="s">
        <v>55</v>
      </c>
      <c r="E1268" s="97">
        <v>43405</v>
      </c>
      <c r="F1268" s="96" t="s">
        <v>45</v>
      </c>
      <c r="G1268" s="96" t="s">
        <v>50</v>
      </c>
      <c r="H1268" s="97">
        <v>44994</v>
      </c>
      <c r="I1268" s="23">
        <v>0.83703703703703702</v>
      </c>
      <c r="J1268" s="97">
        <v>44994</v>
      </c>
      <c r="K1268" s="23">
        <v>0.83710648148148159</v>
      </c>
      <c r="L1268" s="96">
        <v>6</v>
      </c>
      <c r="M1268" s="98">
        <f>Causas[[#This Row],[parada_duracion]]/60</f>
        <v>0.1</v>
      </c>
      <c r="N1268" s="18" t="s">
        <v>47</v>
      </c>
      <c r="O1268" s="18" t="s">
        <v>47</v>
      </c>
      <c r="P1268" s="99">
        <f>WEEKNUM(Causas[[#This Row],[resolucion_fecha]],16)</f>
        <v>10</v>
      </c>
      <c r="Q1268" s="99" t="str">
        <f>TEXT(Causas[[#This Row],[resolucion_fecha]],"MMMM")</f>
        <v>marzo</v>
      </c>
      <c r="R1268" s="99" t="str">
        <f t="shared" si="19"/>
        <v>T</v>
      </c>
      <c r="S1268" s="99"/>
      <c r="T1268" s="18" t="s">
        <v>47</v>
      </c>
      <c r="U1268" s="16"/>
      <c r="V1268" s="99"/>
      <c r="W1268" s="99"/>
    </row>
    <row r="1269" spans="1:23" ht="30" hidden="1" x14ac:dyDescent="0.25">
      <c r="A1269" s="25">
        <v>138525</v>
      </c>
      <c r="B1269" s="25" t="s">
        <v>69</v>
      </c>
      <c r="C1269" s="25" t="s">
        <v>43</v>
      </c>
      <c r="D1269" s="25" t="s">
        <v>55</v>
      </c>
      <c r="E1269" s="24">
        <v>43405</v>
      </c>
      <c r="F1269" s="25" t="s">
        <v>45</v>
      </c>
      <c r="G1269" s="25" t="s">
        <v>46</v>
      </c>
      <c r="H1269" s="24">
        <v>44994</v>
      </c>
      <c r="I1269" s="101">
        <v>0.83717592592592593</v>
      </c>
      <c r="J1269" s="24">
        <v>44994</v>
      </c>
      <c r="K1269" s="101">
        <v>0.85909722222222218</v>
      </c>
      <c r="L1269" s="25">
        <v>1894</v>
      </c>
      <c r="M1269" s="26">
        <f>Causas[[#This Row],[parada_duracion]]/60</f>
        <v>31.566666666666666</v>
      </c>
      <c r="N1269" s="19" t="s">
        <v>588</v>
      </c>
      <c r="O1269" s="16" t="s">
        <v>52</v>
      </c>
      <c r="P1269" s="16">
        <f>WEEKNUM(Causas[[#This Row],[resolucion_fecha]],16)</f>
        <v>10</v>
      </c>
      <c r="Q1269" s="16" t="str">
        <f>TEXT(Causas[[#This Row],[resolucion_fecha]],"MMMM")</f>
        <v>marzo</v>
      </c>
      <c r="R1269" s="16" t="str">
        <f t="shared" si="19"/>
        <v>T</v>
      </c>
      <c r="S1269" s="16"/>
      <c r="T1269" s="16" t="s">
        <v>53</v>
      </c>
      <c r="U1269" s="100"/>
      <c r="V1269" s="16"/>
      <c r="W1269" s="16"/>
    </row>
    <row r="1270" spans="1:23" hidden="1" x14ac:dyDescent="0.25">
      <c r="A1270" s="96">
        <v>138527</v>
      </c>
      <c r="B1270" s="96" t="s">
        <v>84</v>
      </c>
      <c r="C1270" s="96" t="s">
        <v>43</v>
      </c>
      <c r="D1270" s="96" t="s">
        <v>68</v>
      </c>
      <c r="E1270" s="97">
        <v>44012</v>
      </c>
      <c r="F1270" s="96" t="s">
        <v>56</v>
      </c>
      <c r="G1270" s="96" t="s">
        <v>46</v>
      </c>
      <c r="H1270" s="97">
        <v>44994</v>
      </c>
      <c r="I1270" s="23">
        <v>0.87070601851851848</v>
      </c>
      <c r="J1270" s="97">
        <v>44994</v>
      </c>
      <c r="K1270" s="23">
        <v>0.91339120370370364</v>
      </c>
      <c r="L1270" s="96">
        <v>3688</v>
      </c>
      <c r="M1270" s="98">
        <f>Causas[[#This Row],[parada_duracion]]/60</f>
        <v>61.466666666666669</v>
      </c>
      <c r="N1270" s="18" t="s">
        <v>62</v>
      </c>
      <c r="O1270" s="16" t="s">
        <v>52</v>
      </c>
      <c r="P1270" s="99">
        <f>WEEKNUM(Causas[[#This Row],[resolucion_fecha]],16)</f>
        <v>10</v>
      </c>
      <c r="Q1270" s="99" t="str">
        <f>TEXT(Causas[[#This Row],[resolucion_fecha]],"MMMM")</f>
        <v>marzo</v>
      </c>
      <c r="R1270" s="99" t="str">
        <f t="shared" si="19"/>
        <v>T</v>
      </c>
      <c r="S1270" s="99"/>
      <c r="T1270" s="16" t="s">
        <v>53</v>
      </c>
      <c r="U1270" s="16"/>
      <c r="V1270" s="99"/>
      <c r="W1270" s="99"/>
    </row>
    <row r="1271" spans="1:23" hidden="1" x14ac:dyDescent="0.25">
      <c r="A1271" s="96">
        <v>138528</v>
      </c>
      <c r="B1271" s="96" t="s">
        <v>69</v>
      </c>
      <c r="C1271" s="96" t="s">
        <v>43</v>
      </c>
      <c r="D1271" s="96" t="s">
        <v>55</v>
      </c>
      <c r="E1271" s="97">
        <v>43405</v>
      </c>
      <c r="F1271" s="96" t="s">
        <v>45</v>
      </c>
      <c r="G1271" s="96" t="s">
        <v>50</v>
      </c>
      <c r="H1271" s="97">
        <v>44994</v>
      </c>
      <c r="I1271" s="23">
        <v>0.95474537037037033</v>
      </c>
      <c r="J1271" s="97">
        <v>44994</v>
      </c>
      <c r="K1271" s="23">
        <v>0.95478009259259267</v>
      </c>
      <c r="L1271" s="96">
        <v>3</v>
      </c>
      <c r="M1271" s="98">
        <f>Causas[[#This Row],[parada_duracion]]/60</f>
        <v>0.05</v>
      </c>
      <c r="N1271" s="18" t="s">
        <v>47</v>
      </c>
      <c r="O1271" s="18" t="s">
        <v>47</v>
      </c>
      <c r="P1271" s="99">
        <f>WEEKNUM(Causas[[#This Row],[resolucion_fecha]],16)</f>
        <v>10</v>
      </c>
      <c r="Q1271" s="99" t="str">
        <f>TEXT(Causas[[#This Row],[resolucion_fecha]],"MMMM")</f>
        <v>marzo</v>
      </c>
      <c r="R1271" s="99" t="str">
        <f t="shared" si="19"/>
        <v>N</v>
      </c>
      <c r="S1271" s="99"/>
      <c r="T1271" s="18" t="s">
        <v>47</v>
      </c>
      <c r="U1271" s="100"/>
      <c r="V1271" s="99"/>
      <c r="W1271" s="99"/>
    </row>
    <row r="1272" spans="1:23" hidden="1" x14ac:dyDescent="0.25">
      <c r="A1272" s="96">
        <v>138529</v>
      </c>
      <c r="B1272" s="96" t="s">
        <v>69</v>
      </c>
      <c r="C1272" s="96" t="s">
        <v>43</v>
      </c>
      <c r="D1272" s="96" t="s">
        <v>55</v>
      </c>
      <c r="E1272" s="97">
        <v>43405</v>
      </c>
      <c r="F1272" s="96" t="s">
        <v>45</v>
      </c>
      <c r="G1272" s="96" t="s">
        <v>46</v>
      </c>
      <c r="H1272" s="97">
        <v>44994</v>
      </c>
      <c r="I1272" s="23">
        <v>0.95487268518518509</v>
      </c>
      <c r="J1272" s="97">
        <v>44994</v>
      </c>
      <c r="K1272" s="23">
        <v>0.96778935185185189</v>
      </c>
      <c r="L1272" s="96">
        <v>1116</v>
      </c>
      <c r="M1272" s="98">
        <f>Causas[[#This Row],[parada_duracion]]/60</f>
        <v>18.600000000000001</v>
      </c>
      <c r="N1272" s="18" t="s">
        <v>591</v>
      </c>
      <c r="O1272" s="99" t="s">
        <v>72</v>
      </c>
      <c r="P1272" s="99">
        <f>WEEKNUM(Causas[[#This Row],[resolucion_fecha]],16)</f>
        <v>10</v>
      </c>
      <c r="Q1272" s="99" t="str">
        <f>TEXT(Causas[[#This Row],[resolucion_fecha]],"MMMM")</f>
        <v>marzo</v>
      </c>
      <c r="R1272" s="99" t="str">
        <f t="shared" si="19"/>
        <v>N</v>
      </c>
      <c r="S1272" s="99"/>
      <c r="T1272" s="99" t="s">
        <v>73</v>
      </c>
      <c r="U1272" s="100"/>
      <c r="V1272" s="99"/>
      <c r="W1272" s="99"/>
    </row>
    <row r="1273" spans="1:23" hidden="1" x14ac:dyDescent="0.25">
      <c r="A1273" s="25">
        <v>138530</v>
      </c>
      <c r="B1273" s="25" t="s">
        <v>61</v>
      </c>
      <c r="C1273" s="25" t="s">
        <v>43</v>
      </c>
      <c r="D1273" s="25" t="s">
        <v>55</v>
      </c>
      <c r="E1273" s="24">
        <v>43881</v>
      </c>
      <c r="F1273" s="25" t="s">
        <v>56</v>
      </c>
      <c r="G1273" s="25" t="s">
        <v>50</v>
      </c>
      <c r="H1273" s="24">
        <v>44995</v>
      </c>
      <c r="I1273" s="101">
        <v>5.5347222222222221E-2</v>
      </c>
      <c r="J1273" s="24">
        <v>44995</v>
      </c>
      <c r="K1273" s="101">
        <v>0.13746527777777778</v>
      </c>
      <c r="L1273" s="25">
        <v>7095</v>
      </c>
      <c r="M1273" s="26">
        <f>Causas[[#This Row],[parada_duracion]]/60</f>
        <v>118.25</v>
      </c>
      <c r="N1273" s="19" t="s">
        <v>591</v>
      </c>
      <c r="O1273" s="16" t="s">
        <v>72</v>
      </c>
      <c r="P1273" s="16">
        <f>WEEKNUM(Causas[[#This Row],[resolucion_fecha]],16)</f>
        <v>10</v>
      </c>
      <c r="Q1273" s="16" t="str">
        <f>TEXT(Causas[[#This Row],[resolucion_fecha]],"MMMM")</f>
        <v>marzo</v>
      </c>
      <c r="R1273" s="16" t="str">
        <f t="shared" si="19"/>
        <v>N</v>
      </c>
      <c r="S1273" s="16"/>
      <c r="T1273" s="99" t="s">
        <v>73</v>
      </c>
      <c r="U1273" s="100"/>
      <c r="V1273" s="16"/>
      <c r="W1273" s="16"/>
    </row>
    <row r="1274" spans="1:23" hidden="1" x14ac:dyDescent="0.25">
      <c r="A1274" s="96">
        <v>138532</v>
      </c>
      <c r="B1274" s="96" t="s">
        <v>61</v>
      </c>
      <c r="C1274" s="96" t="s">
        <v>43</v>
      </c>
      <c r="D1274" s="96" t="s">
        <v>55</v>
      </c>
      <c r="E1274" s="97">
        <v>43881</v>
      </c>
      <c r="F1274" s="96" t="s">
        <v>56</v>
      </c>
      <c r="G1274" s="96" t="s">
        <v>46</v>
      </c>
      <c r="H1274" s="97">
        <v>44995</v>
      </c>
      <c r="I1274" s="23">
        <v>0.25311342592592595</v>
      </c>
      <c r="J1274" s="97">
        <v>44995</v>
      </c>
      <c r="K1274" s="23">
        <v>0.30842592592592594</v>
      </c>
      <c r="L1274" s="96">
        <v>4779</v>
      </c>
      <c r="M1274" s="98">
        <f>Causas[[#This Row],[parada_duracion]]/60</f>
        <v>79.650000000000006</v>
      </c>
      <c r="N1274" s="18" t="s">
        <v>592</v>
      </c>
      <c r="O1274" s="16" t="s">
        <v>52</v>
      </c>
      <c r="P1274" s="99">
        <f>WEEKNUM(Causas[[#This Row],[resolucion_fecha]],16)</f>
        <v>10</v>
      </c>
      <c r="Q1274" s="99" t="str">
        <f>TEXT(Causas[[#This Row],[resolucion_fecha]],"MMMM")</f>
        <v>marzo</v>
      </c>
      <c r="R1274" s="99" t="str">
        <f t="shared" si="19"/>
        <v>M</v>
      </c>
      <c r="S1274" s="99"/>
      <c r="T1274" s="16" t="s">
        <v>53</v>
      </c>
      <c r="U1274" s="16"/>
      <c r="V1274" s="99"/>
      <c r="W1274" s="99"/>
    </row>
    <row r="1275" spans="1:23" hidden="1" x14ac:dyDescent="0.25">
      <c r="A1275" s="96">
        <v>138533</v>
      </c>
      <c r="B1275" s="96" t="s">
        <v>42</v>
      </c>
      <c r="C1275" s="96" t="s">
        <v>43</v>
      </c>
      <c r="D1275" s="96" t="s">
        <v>44</v>
      </c>
      <c r="E1275" s="97">
        <v>43405</v>
      </c>
      <c r="F1275" s="96" t="s">
        <v>45</v>
      </c>
      <c r="G1275" s="96" t="s">
        <v>46</v>
      </c>
      <c r="H1275" s="97">
        <v>44995</v>
      </c>
      <c r="I1275" s="23">
        <v>0.25476851851851851</v>
      </c>
      <c r="J1275" s="97">
        <v>44995</v>
      </c>
      <c r="K1275" s="23">
        <v>0.26274305555555555</v>
      </c>
      <c r="L1275" s="96">
        <v>689</v>
      </c>
      <c r="M1275" s="98">
        <f>Causas[[#This Row],[parada_duracion]]/60</f>
        <v>11.483333333333333</v>
      </c>
      <c r="N1275" s="18" t="s">
        <v>49</v>
      </c>
      <c r="O1275" s="18" t="s">
        <v>49</v>
      </c>
      <c r="P1275" s="99">
        <f>WEEKNUM(Causas[[#This Row],[resolucion_fecha]],16)</f>
        <v>10</v>
      </c>
      <c r="Q1275" s="99" t="str">
        <f>TEXT(Causas[[#This Row],[resolucion_fecha]],"MMMM")</f>
        <v>marzo</v>
      </c>
      <c r="R1275" s="99" t="str">
        <f t="shared" si="19"/>
        <v>M</v>
      </c>
      <c r="S1275" s="18" t="s">
        <v>49</v>
      </c>
      <c r="T1275" s="18" t="s">
        <v>49</v>
      </c>
      <c r="U1275" s="18" t="s">
        <v>49</v>
      </c>
      <c r="V1275" s="18" t="s">
        <v>49</v>
      </c>
      <c r="W1275" s="18" t="s">
        <v>49</v>
      </c>
    </row>
    <row r="1276" spans="1:23" hidden="1" x14ac:dyDescent="0.25">
      <c r="A1276" s="96">
        <v>138534</v>
      </c>
      <c r="B1276" s="96" t="s">
        <v>42</v>
      </c>
      <c r="C1276" s="96" t="s">
        <v>43</v>
      </c>
      <c r="D1276" s="96" t="s">
        <v>164</v>
      </c>
      <c r="E1276" s="97">
        <v>43405</v>
      </c>
      <c r="F1276" s="96" t="s">
        <v>45</v>
      </c>
      <c r="G1276" s="96" t="s">
        <v>50</v>
      </c>
      <c r="H1276" s="97">
        <v>44995</v>
      </c>
      <c r="I1276" s="23">
        <v>0.25818287037037035</v>
      </c>
      <c r="J1276" s="97">
        <v>44995</v>
      </c>
      <c r="K1276" s="23">
        <v>0.48287037037037034</v>
      </c>
      <c r="L1276" s="96">
        <v>19413</v>
      </c>
      <c r="M1276" s="98">
        <f>Causas[[#This Row],[parada_duracion]]/60</f>
        <v>323.55</v>
      </c>
      <c r="N1276" s="18" t="s">
        <v>49</v>
      </c>
      <c r="O1276" s="18" t="s">
        <v>49</v>
      </c>
      <c r="P1276" s="99">
        <f>WEEKNUM(Causas[[#This Row],[resolucion_fecha]],16)</f>
        <v>10</v>
      </c>
      <c r="Q1276" s="99" t="str">
        <f>TEXT(Causas[[#This Row],[resolucion_fecha]],"MMMM")</f>
        <v>marzo</v>
      </c>
      <c r="R1276" s="99" t="str">
        <f t="shared" si="19"/>
        <v>M</v>
      </c>
      <c r="S1276" s="18" t="s">
        <v>49</v>
      </c>
      <c r="T1276" s="18" t="s">
        <v>49</v>
      </c>
      <c r="U1276" s="18" t="s">
        <v>49</v>
      </c>
      <c r="V1276" s="18" t="s">
        <v>49</v>
      </c>
      <c r="W1276" s="18" t="s">
        <v>49</v>
      </c>
    </row>
    <row r="1277" spans="1:23" hidden="1" x14ac:dyDescent="0.25">
      <c r="A1277" s="25">
        <v>138535</v>
      </c>
      <c r="B1277" s="25" t="s">
        <v>42</v>
      </c>
      <c r="C1277" s="25" t="s">
        <v>43</v>
      </c>
      <c r="D1277" s="25" t="s">
        <v>44</v>
      </c>
      <c r="E1277" s="24">
        <v>43405</v>
      </c>
      <c r="F1277" s="25" t="s">
        <v>45</v>
      </c>
      <c r="G1277" s="25" t="s">
        <v>50</v>
      </c>
      <c r="H1277" s="24">
        <v>44995</v>
      </c>
      <c r="I1277" s="101">
        <v>0.2628240740740741</v>
      </c>
      <c r="J1277" s="24">
        <v>44996</v>
      </c>
      <c r="K1277" s="101">
        <v>0.58628472222222217</v>
      </c>
      <c r="L1277" s="25">
        <v>114347</v>
      </c>
      <c r="M1277" s="26">
        <f>Causas[[#This Row],[parada_duracion]]/60</f>
        <v>1905.7833333333333</v>
      </c>
      <c r="N1277" s="18" t="s">
        <v>49</v>
      </c>
      <c r="O1277" s="18" t="s">
        <v>49</v>
      </c>
      <c r="P1277" s="16">
        <f>WEEKNUM(Causas[[#This Row],[resolucion_fecha]],16)</f>
        <v>11</v>
      </c>
      <c r="Q1277" s="16" t="str">
        <f>TEXT(Causas[[#This Row],[resolucion_fecha]],"MMMM")</f>
        <v>marzo</v>
      </c>
      <c r="R1277" s="16" t="str">
        <f t="shared" si="19"/>
        <v>M</v>
      </c>
      <c r="S1277" s="18" t="s">
        <v>49</v>
      </c>
      <c r="T1277" s="18" t="s">
        <v>49</v>
      </c>
      <c r="U1277" s="18" t="s">
        <v>49</v>
      </c>
      <c r="V1277" s="18" t="s">
        <v>49</v>
      </c>
      <c r="W1277" s="18" t="s">
        <v>49</v>
      </c>
    </row>
    <row r="1278" spans="1:23" hidden="1" x14ac:dyDescent="0.25">
      <c r="A1278" s="96">
        <v>138537</v>
      </c>
      <c r="B1278" s="96" t="s">
        <v>117</v>
      </c>
      <c r="C1278" s="96" t="s">
        <v>43</v>
      </c>
      <c r="D1278" s="96" t="s">
        <v>76</v>
      </c>
      <c r="E1278" s="97">
        <v>43405</v>
      </c>
      <c r="F1278" s="96" t="s">
        <v>45</v>
      </c>
      <c r="G1278" s="96" t="s">
        <v>50</v>
      </c>
      <c r="H1278" s="97">
        <v>44995</v>
      </c>
      <c r="I1278" s="23">
        <v>0.27627314814814813</v>
      </c>
      <c r="J1278" s="97">
        <v>44995</v>
      </c>
      <c r="K1278" s="23">
        <v>0.36700231481481477</v>
      </c>
      <c r="L1278" s="96">
        <v>7839</v>
      </c>
      <c r="M1278" s="98">
        <f>Causas[[#This Row],[parada_duracion]]/60</f>
        <v>130.65</v>
      </c>
      <c r="N1278" s="18" t="s">
        <v>49</v>
      </c>
      <c r="O1278" s="18" t="s">
        <v>49</v>
      </c>
      <c r="P1278" s="99">
        <f>WEEKNUM(Causas[[#This Row],[resolucion_fecha]],16)</f>
        <v>10</v>
      </c>
      <c r="Q1278" s="99" t="str">
        <f>TEXT(Causas[[#This Row],[resolucion_fecha]],"MMMM")</f>
        <v>marzo</v>
      </c>
      <c r="R1278" s="99" t="str">
        <f t="shared" si="19"/>
        <v>M</v>
      </c>
      <c r="S1278" s="18" t="s">
        <v>49</v>
      </c>
      <c r="T1278" s="18" t="s">
        <v>49</v>
      </c>
      <c r="U1278" s="18" t="s">
        <v>49</v>
      </c>
      <c r="V1278" s="18" t="s">
        <v>49</v>
      </c>
      <c r="W1278" s="18" t="s">
        <v>49</v>
      </c>
    </row>
    <row r="1279" spans="1:23" hidden="1" x14ac:dyDescent="0.25">
      <c r="A1279" s="25">
        <v>138538</v>
      </c>
      <c r="B1279" s="25" t="s">
        <v>130</v>
      </c>
      <c r="C1279" s="25" t="s">
        <v>43</v>
      </c>
      <c r="D1279" s="25" t="s">
        <v>143</v>
      </c>
      <c r="E1279" s="24">
        <v>43405</v>
      </c>
      <c r="F1279" s="25" t="s">
        <v>45</v>
      </c>
      <c r="G1279" s="25" t="s">
        <v>46</v>
      </c>
      <c r="H1279" s="24">
        <v>44995</v>
      </c>
      <c r="I1279" s="101">
        <v>0.27693287037037034</v>
      </c>
      <c r="J1279" s="24">
        <v>44995</v>
      </c>
      <c r="K1279" s="101">
        <v>0.28888888888888892</v>
      </c>
      <c r="L1279" s="25">
        <v>1033</v>
      </c>
      <c r="M1279" s="26">
        <f>Causas[[#This Row],[parada_duracion]]/60</f>
        <v>17.216666666666665</v>
      </c>
      <c r="N1279" s="18" t="s">
        <v>49</v>
      </c>
      <c r="O1279" s="18" t="s">
        <v>49</v>
      </c>
      <c r="P1279" s="16">
        <f>WEEKNUM(Causas[[#This Row],[resolucion_fecha]],16)</f>
        <v>10</v>
      </c>
      <c r="Q1279" s="16" t="str">
        <f>TEXT(Causas[[#This Row],[resolucion_fecha]],"MMMM")</f>
        <v>marzo</v>
      </c>
      <c r="R1279" s="16" t="str">
        <f t="shared" si="19"/>
        <v>M</v>
      </c>
      <c r="S1279" s="18" t="s">
        <v>49</v>
      </c>
      <c r="T1279" s="18" t="s">
        <v>49</v>
      </c>
      <c r="U1279" s="18" t="s">
        <v>49</v>
      </c>
      <c r="V1279" s="18" t="s">
        <v>49</v>
      </c>
      <c r="W1279" s="18" t="s">
        <v>49</v>
      </c>
    </row>
    <row r="1280" spans="1:23" hidden="1" x14ac:dyDescent="0.25">
      <c r="A1280" s="25">
        <v>138543</v>
      </c>
      <c r="B1280" s="25" t="s">
        <v>54</v>
      </c>
      <c r="C1280" s="25" t="s">
        <v>43</v>
      </c>
      <c r="D1280" s="25" t="s">
        <v>55</v>
      </c>
      <c r="E1280" s="24">
        <v>44120</v>
      </c>
      <c r="F1280" s="25" t="s">
        <v>56</v>
      </c>
      <c r="G1280" s="25" t="s">
        <v>50</v>
      </c>
      <c r="H1280" s="24">
        <v>44995</v>
      </c>
      <c r="I1280" s="101">
        <v>0.30851851851851853</v>
      </c>
      <c r="J1280" s="24">
        <v>44995</v>
      </c>
      <c r="K1280" s="101">
        <v>0.3225115740740741</v>
      </c>
      <c r="L1280" s="25">
        <v>1209</v>
      </c>
      <c r="M1280" s="26">
        <f>Causas[[#This Row],[parada_duracion]]/60</f>
        <v>20.149999999999999</v>
      </c>
      <c r="N1280" s="18" t="s">
        <v>49</v>
      </c>
      <c r="O1280" s="18" t="s">
        <v>49</v>
      </c>
      <c r="P1280" s="16">
        <f>WEEKNUM(Causas[[#This Row],[resolucion_fecha]],16)</f>
        <v>10</v>
      </c>
      <c r="Q1280" s="16" t="str">
        <f>TEXT(Causas[[#This Row],[resolucion_fecha]],"MMMM")</f>
        <v>marzo</v>
      </c>
      <c r="R1280" s="16" t="str">
        <f t="shared" si="19"/>
        <v>M</v>
      </c>
      <c r="S1280" s="18" t="s">
        <v>49</v>
      </c>
      <c r="T1280" s="18" t="s">
        <v>49</v>
      </c>
      <c r="U1280" s="18" t="s">
        <v>49</v>
      </c>
      <c r="V1280" s="18" t="s">
        <v>49</v>
      </c>
      <c r="W1280" s="18" t="s">
        <v>49</v>
      </c>
    </row>
    <row r="1281" spans="1:23" hidden="1" x14ac:dyDescent="0.25">
      <c r="A1281" s="25">
        <v>138553</v>
      </c>
      <c r="B1281" s="25" t="s">
        <v>117</v>
      </c>
      <c r="C1281" s="25" t="s">
        <v>43</v>
      </c>
      <c r="D1281" s="25" t="s">
        <v>76</v>
      </c>
      <c r="E1281" s="24">
        <v>43405</v>
      </c>
      <c r="F1281" s="25" t="s">
        <v>45</v>
      </c>
      <c r="G1281" s="25" t="s">
        <v>50</v>
      </c>
      <c r="H1281" s="24">
        <v>44995</v>
      </c>
      <c r="I1281" s="101">
        <v>0.39667824074074076</v>
      </c>
      <c r="J1281" s="24">
        <v>44995</v>
      </c>
      <c r="K1281" s="101">
        <v>0.41288194444444443</v>
      </c>
      <c r="L1281" s="25">
        <v>1400</v>
      </c>
      <c r="M1281" s="26">
        <f>Causas[[#This Row],[parada_duracion]]/60</f>
        <v>23.333333333333332</v>
      </c>
      <c r="N1281" s="18" t="s">
        <v>49</v>
      </c>
      <c r="O1281" s="18" t="s">
        <v>49</v>
      </c>
      <c r="P1281" s="16">
        <f>WEEKNUM(Causas[[#This Row],[resolucion_fecha]],16)</f>
        <v>10</v>
      </c>
      <c r="Q1281" s="16" t="str">
        <f>TEXT(Causas[[#This Row],[resolucion_fecha]],"MMMM")</f>
        <v>marzo</v>
      </c>
      <c r="R1281" s="16" t="str">
        <f t="shared" si="19"/>
        <v>M</v>
      </c>
      <c r="S1281" s="18" t="s">
        <v>49</v>
      </c>
      <c r="T1281" s="18" t="s">
        <v>49</v>
      </c>
      <c r="U1281" s="18" t="s">
        <v>49</v>
      </c>
      <c r="V1281" s="18" t="s">
        <v>49</v>
      </c>
      <c r="W1281" s="18" t="s">
        <v>49</v>
      </c>
    </row>
    <row r="1282" spans="1:23" hidden="1" x14ac:dyDescent="0.25">
      <c r="A1282" s="25">
        <v>138556</v>
      </c>
      <c r="B1282" s="25" t="s">
        <v>117</v>
      </c>
      <c r="C1282" s="25" t="s">
        <v>43</v>
      </c>
      <c r="D1282" s="25" t="s">
        <v>76</v>
      </c>
      <c r="E1282" s="24">
        <v>43405</v>
      </c>
      <c r="F1282" s="25" t="s">
        <v>45</v>
      </c>
      <c r="G1282" s="25" t="s">
        <v>50</v>
      </c>
      <c r="H1282" s="24">
        <v>44995</v>
      </c>
      <c r="I1282" s="101">
        <v>0.42854166666666665</v>
      </c>
      <c r="J1282" s="24">
        <v>44995</v>
      </c>
      <c r="K1282" s="101">
        <v>0.47490740740740739</v>
      </c>
      <c r="L1282" s="25">
        <v>4006</v>
      </c>
      <c r="M1282" s="26">
        <f>Causas[[#This Row],[parada_duracion]]/60</f>
        <v>66.766666666666666</v>
      </c>
      <c r="N1282" s="18" t="s">
        <v>49</v>
      </c>
      <c r="O1282" s="18" t="s">
        <v>49</v>
      </c>
      <c r="P1282" s="16">
        <f>WEEKNUM(Causas[[#This Row],[resolucion_fecha]],16)</f>
        <v>10</v>
      </c>
      <c r="Q1282" s="16" t="str">
        <f>TEXT(Causas[[#This Row],[resolucion_fecha]],"MMMM")</f>
        <v>marzo</v>
      </c>
      <c r="R1282" s="16" t="str">
        <f t="shared" ref="R1282:R1345" si="20">IF(I1282&gt;TIME(22,0,0),"N",IF(I1282&lt;TIME(6,0,0),"N",IF(I1282&gt;TIME(14,0,0),"T",IF(I1282&gt;=TIME(6,0,0),"M","-"))))</f>
        <v>M</v>
      </c>
      <c r="S1282" s="18" t="s">
        <v>49</v>
      </c>
      <c r="T1282" s="18" t="s">
        <v>49</v>
      </c>
      <c r="U1282" s="18" t="s">
        <v>49</v>
      </c>
      <c r="V1282" s="18" t="s">
        <v>49</v>
      </c>
      <c r="W1282" s="18" t="s">
        <v>49</v>
      </c>
    </row>
    <row r="1283" spans="1:23" hidden="1" x14ac:dyDescent="0.25">
      <c r="A1283" s="25">
        <v>138559</v>
      </c>
      <c r="B1283" s="25" t="s">
        <v>101</v>
      </c>
      <c r="C1283" s="25" t="s">
        <v>43</v>
      </c>
      <c r="D1283" s="25" t="s">
        <v>68</v>
      </c>
      <c r="E1283" s="24">
        <v>43405</v>
      </c>
      <c r="F1283" s="25" t="s">
        <v>45</v>
      </c>
      <c r="G1283" s="25" t="s">
        <v>50</v>
      </c>
      <c r="H1283" s="24">
        <v>44995</v>
      </c>
      <c r="I1283" s="101">
        <v>0.44762731481481483</v>
      </c>
      <c r="J1283" s="24">
        <v>44995</v>
      </c>
      <c r="K1283" s="101">
        <v>0.4478125</v>
      </c>
      <c r="L1283" s="25">
        <v>16</v>
      </c>
      <c r="M1283" s="26">
        <f>Causas[[#This Row],[parada_duracion]]/60</f>
        <v>0.26666666666666666</v>
      </c>
      <c r="N1283" s="18" t="s">
        <v>47</v>
      </c>
      <c r="O1283" s="18" t="s">
        <v>47</v>
      </c>
      <c r="P1283" s="16">
        <f>WEEKNUM(Causas[[#This Row],[resolucion_fecha]],16)</f>
        <v>10</v>
      </c>
      <c r="Q1283" s="16" t="str">
        <f>TEXT(Causas[[#This Row],[resolucion_fecha]],"MMMM")</f>
        <v>marzo</v>
      </c>
      <c r="R1283" s="16" t="str">
        <f t="shared" si="20"/>
        <v>M</v>
      </c>
      <c r="S1283" s="16"/>
      <c r="T1283" s="18" t="s">
        <v>47</v>
      </c>
      <c r="U1283" s="16"/>
      <c r="V1283" s="16"/>
      <c r="W1283" s="16"/>
    </row>
    <row r="1284" spans="1:23" hidden="1" x14ac:dyDescent="0.25">
      <c r="A1284" s="25">
        <v>138563</v>
      </c>
      <c r="B1284" s="25" t="s">
        <v>42</v>
      </c>
      <c r="C1284" s="25" t="s">
        <v>43</v>
      </c>
      <c r="D1284" s="25" t="s">
        <v>154</v>
      </c>
      <c r="E1284" s="24">
        <v>43405</v>
      </c>
      <c r="F1284" s="25" t="s">
        <v>45</v>
      </c>
      <c r="G1284" s="25" t="s">
        <v>50</v>
      </c>
      <c r="H1284" s="24">
        <v>44995</v>
      </c>
      <c r="I1284" s="101">
        <v>0.52295138888888892</v>
      </c>
      <c r="J1284" s="24">
        <v>44995</v>
      </c>
      <c r="K1284" s="101">
        <v>0.54476851851851849</v>
      </c>
      <c r="L1284" s="25">
        <v>1885</v>
      </c>
      <c r="M1284" s="26">
        <f>Causas[[#This Row],[parada_duracion]]/60</f>
        <v>31.416666666666668</v>
      </c>
      <c r="N1284" s="19" t="s">
        <v>593</v>
      </c>
      <c r="O1284" s="16" t="s">
        <v>72</v>
      </c>
      <c r="P1284" s="16">
        <f>WEEKNUM(Causas[[#This Row],[resolucion_fecha]],16)</f>
        <v>10</v>
      </c>
      <c r="Q1284" s="16" t="str">
        <f>TEXT(Causas[[#This Row],[resolucion_fecha]],"MMMM")</f>
        <v>marzo</v>
      </c>
      <c r="R1284" s="16" t="str">
        <f t="shared" si="20"/>
        <v>M</v>
      </c>
      <c r="S1284" s="16"/>
      <c r="T1284" s="99" t="s">
        <v>73</v>
      </c>
      <c r="U1284" s="16"/>
      <c r="V1284" s="16"/>
      <c r="W1284" s="16"/>
    </row>
    <row r="1285" spans="1:23" hidden="1" x14ac:dyDescent="0.25">
      <c r="A1285" s="25">
        <v>138566</v>
      </c>
      <c r="B1285" s="25" t="s">
        <v>171</v>
      </c>
      <c r="C1285" s="25" t="s">
        <v>43</v>
      </c>
      <c r="D1285" s="25" t="s">
        <v>154</v>
      </c>
      <c r="E1285" s="24">
        <v>43405</v>
      </c>
      <c r="F1285" s="25" t="s">
        <v>45</v>
      </c>
      <c r="G1285" s="25" t="s">
        <v>50</v>
      </c>
      <c r="H1285" s="24">
        <v>44995</v>
      </c>
      <c r="I1285" s="101">
        <v>0.55185185185185182</v>
      </c>
      <c r="J1285" s="24">
        <v>44995</v>
      </c>
      <c r="K1285" s="101">
        <v>0.56034722222222222</v>
      </c>
      <c r="L1285" s="25">
        <v>734</v>
      </c>
      <c r="M1285" s="26">
        <f>Causas[[#This Row],[parada_duracion]]/60</f>
        <v>12.233333333333333</v>
      </c>
      <c r="N1285" s="18" t="s">
        <v>49</v>
      </c>
      <c r="O1285" s="18" t="s">
        <v>49</v>
      </c>
      <c r="P1285" s="16">
        <f>WEEKNUM(Causas[[#This Row],[resolucion_fecha]],16)</f>
        <v>10</v>
      </c>
      <c r="Q1285" s="16" t="str">
        <f>TEXT(Causas[[#This Row],[resolucion_fecha]],"MMMM")</f>
        <v>marzo</v>
      </c>
      <c r="R1285" s="16" t="str">
        <f t="shared" si="20"/>
        <v>M</v>
      </c>
      <c r="S1285" s="18" t="s">
        <v>49</v>
      </c>
      <c r="T1285" s="18" t="s">
        <v>49</v>
      </c>
      <c r="U1285" s="18" t="s">
        <v>49</v>
      </c>
      <c r="V1285" s="18" t="s">
        <v>49</v>
      </c>
      <c r="W1285" s="18" t="s">
        <v>49</v>
      </c>
    </row>
    <row r="1286" spans="1:23" hidden="1" x14ac:dyDescent="0.25">
      <c r="A1286" s="25">
        <v>138568</v>
      </c>
      <c r="B1286" s="25" t="s">
        <v>42</v>
      </c>
      <c r="C1286" s="25" t="s">
        <v>43</v>
      </c>
      <c r="D1286" s="25" t="s">
        <v>77</v>
      </c>
      <c r="E1286" s="24">
        <v>43405</v>
      </c>
      <c r="F1286" s="25" t="s">
        <v>45</v>
      </c>
      <c r="G1286" s="25" t="s">
        <v>46</v>
      </c>
      <c r="H1286" s="24">
        <v>44995</v>
      </c>
      <c r="I1286" s="101">
        <v>0.61099537037037044</v>
      </c>
      <c r="J1286" s="24">
        <v>44995</v>
      </c>
      <c r="K1286" s="101">
        <v>0.63005787037037042</v>
      </c>
      <c r="L1286" s="25">
        <v>1647</v>
      </c>
      <c r="M1286" s="26">
        <f>Causas[[#This Row],[parada_duracion]]/60</f>
        <v>27.45</v>
      </c>
      <c r="N1286" s="19" t="s">
        <v>594</v>
      </c>
      <c r="O1286" s="16" t="s">
        <v>52</v>
      </c>
      <c r="P1286" s="16">
        <f>WEEKNUM(Causas[[#This Row],[resolucion_fecha]],16)</f>
        <v>10</v>
      </c>
      <c r="Q1286" s="16" t="str">
        <f>TEXT(Causas[[#This Row],[resolucion_fecha]],"MMMM")</f>
        <v>marzo</v>
      </c>
      <c r="R1286" s="16" t="str">
        <f t="shared" si="20"/>
        <v>T</v>
      </c>
      <c r="S1286" s="16"/>
      <c r="T1286" s="16" t="s">
        <v>53</v>
      </c>
      <c r="U1286" s="16"/>
      <c r="V1286" s="16"/>
      <c r="W1286" s="16"/>
    </row>
    <row r="1287" spans="1:23" hidden="1" x14ac:dyDescent="0.25">
      <c r="A1287" s="25">
        <v>138574</v>
      </c>
      <c r="B1287" s="25" t="s">
        <v>69</v>
      </c>
      <c r="C1287" s="25" t="s">
        <v>43</v>
      </c>
      <c r="D1287" s="25" t="s">
        <v>55</v>
      </c>
      <c r="E1287" s="24">
        <v>43405</v>
      </c>
      <c r="F1287" s="25" t="s">
        <v>45</v>
      </c>
      <c r="G1287" s="25" t="s">
        <v>46</v>
      </c>
      <c r="H1287" s="24">
        <v>44995</v>
      </c>
      <c r="I1287" s="101">
        <v>0.65678240740740745</v>
      </c>
      <c r="J1287" s="24">
        <v>44995</v>
      </c>
      <c r="K1287" s="101">
        <v>0.66650462962962964</v>
      </c>
      <c r="L1287" s="25">
        <v>840</v>
      </c>
      <c r="M1287" s="26">
        <f>Causas[[#This Row],[parada_duracion]]/60</f>
        <v>14</v>
      </c>
      <c r="N1287" s="19" t="s">
        <v>595</v>
      </c>
      <c r="O1287" s="16" t="s">
        <v>72</v>
      </c>
      <c r="P1287" s="16">
        <f>WEEKNUM(Causas[[#This Row],[resolucion_fecha]],16)</f>
        <v>10</v>
      </c>
      <c r="Q1287" s="16" t="str">
        <f>TEXT(Causas[[#This Row],[resolucion_fecha]],"MMMM")</f>
        <v>marzo</v>
      </c>
      <c r="R1287" s="16" t="str">
        <f t="shared" si="20"/>
        <v>T</v>
      </c>
      <c r="S1287" s="16"/>
      <c r="T1287" s="99" t="s">
        <v>73</v>
      </c>
      <c r="U1287" s="16"/>
      <c r="V1287" s="16"/>
      <c r="W1287" s="16"/>
    </row>
    <row r="1288" spans="1:23" hidden="1" x14ac:dyDescent="0.25">
      <c r="A1288" s="25">
        <v>138578</v>
      </c>
      <c r="B1288" s="25" t="s">
        <v>116</v>
      </c>
      <c r="C1288" s="25" t="s">
        <v>43</v>
      </c>
      <c r="D1288" s="25" t="s">
        <v>76</v>
      </c>
      <c r="E1288" s="24">
        <v>43900</v>
      </c>
      <c r="F1288" s="25" t="s">
        <v>56</v>
      </c>
      <c r="G1288" s="25" t="s">
        <v>46</v>
      </c>
      <c r="H1288" s="24">
        <v>44995</v>
      </c>
      <c r="I1288" s="101">
        <v>0.73296296296296293</v>
      </c>
      <c r="J1288" s="24">
        <v>44995</v>
      </c>
      <c r="K1288" s="101">
        <v>0.74133101851851846</v>
      </c>
      <c r="L1288" s="25">
        <v>723</v>
      </c>
      <c r="M1288" s="26">
        <f>Causas[[#This Row],[parada_duracion]]/60</f>
        <v>12.05</v>
      </c>
      <c r="N1288" s="19" t="s">
        <v>596</v>
      </c>
      <c r="O1288" s="16" t="s">
        <v>52</v>
      </c>
      <c r="P1288" s="16">
        <f>WEEKNUM(Causas[[#This Row],[resolucion_fecha]],16)</f>
        <v>10</v>
      </c>
      <c r="Q1288" s="16" t="str">
        <f>TEXT(Causas[[#This Row],[resolucion_fecha]],"MMMM")</f>
        <v>marzo</v>
      </c>
      <c r="R1288" s="16" t="str">
        <f t="shared" si="20"/>
        <v>T</v>
      </c>
      <c r="S1288" s="16"/>
      <c r="T1288" s="16" t="s">
        <v>53</v>
      </c>
      <c r="U1288" s="16"/>
      <c r="V1288" s="16"/>
      <c r="W1288" s="16"/>
    </row>
    <row r="1289" spans="1:23" hidden="1" x14ac:dyDescent="0.25">
      <c r="A1289" s="96">
        <v>138580</v>
      </c>
      <c r="B1289" s="96" t="s">
        <v>42</v>
      </c>
      <c r="C1289" s="96" t="s">
        <v>43</v>
      </c>
      <c r="D1289" s="96" t="s">
        <v>76</v>
      </c>
      <c r="E1289" s="97">
        <v>43405</v>
      </c>
      <c r="F1289" s="96" t="s">
        <v>45</v>
      </c>
      <c r="G1289" s="96" t="s">
        <v>46</v>
      </c>
      <c r="H1289" s="97">
        <v>44995</v>
      </c>
      <c r="I1289" s="23">
        <v>0.74305555555555547</v>
      </c>
      <c r="J1289" s="97">
        <v>44995</v>
      </c>
      <c r="K1289" s="23">
        <v>0.7492361111111111</v>
      </c>
      <c r="L1289" s="96">
        <v>534</v>
      </c>
      <c r="M1289" s="98">
        <f>Causas[[#This Row],[parada_duracion]]/60</f>
        <v>8.9</v>
      </c>
      <c r="N1289" s="18" t="s">
        <v>47</v>
      </c>
      <c r="O1289" s="18" t="s">
        <v>47</v>
      </c>
      <c r="P1289" s="99">
        <f>WEEKNUM(Causas[[#This Row],[resolucion_fecha]],16)</f>
        <v>10</v>
      </c>
      <c r="Q1289" s="99" t="str">
        <f>TEXT(Causas[[#This Row],[resolucion_fecha]],"MMMM")</f>
        <v>marzo</v>
      </c>
      <c r="R1289" s="99" t="str">
        <f t="shared" si="20"/>
        <v>T</v>
      </c>
      <c r="S1289" s="99"/>
      <c r="T1289" s="18" t="s">
        <v>47</v>
      </c>
      <c r="U1289" s="16"/>
      <c r="V1289" s="99"/>
      <c r="W1289" s="99"/>
    </row>
    <row r="1290" spans="1:23" hidden="1" x14ac:dyDescent="0.25">
      <c r="A1290" s="25">
        <v>138581</v>
      </c>
      <c r="B1290" s="25" t="s">
        <v>42</v>
      </c>
      <c r="C1290" s="25" t="s">
        <v>43</v>
      </c>
      <c r="D1290" s="25" t="s">
        <v>80</v>
      </c>
      <c r="E1290" s="24">
        <v>43405</v>
      </c>
      <c r="F1290" s="25" t="s">
        <v>45</v>
      </c>
      <c r="G1290" s="25" t="s">
        <v>46</v>
      </c>
      <c r="H1290" s="24">
        <v>44995</v>
      </c>
      <c r="I1290" s="101">
        <v>0.77918981481481486</v>
      </c>
      <c r="J1290" s="24">
        <v>44995</v>
      </c>
      <c r="K1290" s="101">
        <v>0.78806712962962966</v>
      </c>
      <c r="L1290" s="25">
        <v>767</v>
      </c>
      <c r="M1290" s="26">
        <f>Causas[[#This Row],[parada_duracion]]/60</f>
        <v>12.783333333333333</v>
      </c>
      <c r="N1290" s="19" t="s">
        <v>597</v>
      </c>
      <c r="O1290" s="16" t="s">
        <v>72</v>
      </c>
      <c r="P1290" s="16">
        <f>WEEKNUM(Causas[[#This Row],[resolucion_fecha]],16)</f>
        <v>10</v>
      </c>
      <c r="Q1290" s="16" t="str">
        <f>TEXT(Causas[[#This Row],[resolucion_fecha]],"MMMM")</f>
        <v>marzo</v>
      </c>
      <c r="R1290" s="16" t="str">
        <f t="shared" si="20"/>
        <v>T</v>
      </c>
      <c r="S1290" s="16"/>
      <c r="T1290" s="99" t="s">
        <v>73</v>
      </c>
      <c r="U1290" s="100"/>
      <c r="V1290" s="16"/>
      <c r="W1290" s="16"/>
    </row>
    <row r="1291" spans="1:23" hidden="1" x14ac:dyDescent="0.25">
      <c r="A1291" s="25">
        <v>138584</v>
      </c>
      <c r="B1291" s="25" t="s">
        <v>54</v>
      </c>
      <c r="C1291" s="25" t="s">
        <v>43</v>
      </c>
      <c r="D1291" s="25" t="s">
        <v>55</v>
      </c>
      <c r="E1291" s="24">
        <v>44120</v>
      </c>
      <c r="F1291" s="25" t="s">
        <v>56</v>
      </c>
      <c r="G1291" s="25" t="s">
        <v>50</v>
      </c>
      <c r="H1291" s="24">
        <v>44995</v>
      </c>
      <c r="I1291" s="101">
        <v>0.81216435185185187</v>
      </c>
      <c r="J1291" s="24">
        <v>44995</v>
      </c>
      <c r="K1291" s="101">
        <v>0.82042824074074072</v>
      </c>
      <c r="L1291" s="25">
        <v>714</v>
      </c>
      <c r="M1291" s="26">
        <f>Causas[[#This Row],[parada_duracion]]/60</f>
        <v>11.9</v>
      </c>
      <c r="N1291" s="19" t="s">
        <v>598</v>
      </c>
      <c r="O1291" s="16" t="s">
        <v>52</v>
      </c>
      <c r="P1291" s="16">
        <f>WEEKNUM(Causas[[#This Row],[resolucion_fecha]],16)</f>
        <v>10</v>
      </c>
      <c r="Q1291" s="16" t="str">
        <f>TEXT(Causas[[#This Row],[resolucion_fecha]],"MMMM")</f>
        <v>marzo</v>
      </c>
      <c r="R1291" s="16" t="str">
        <f t="shared" si="20"/>
        <v>T</v>
      </c>
      <c r="S1291" s="16"/>
      <c r="T1291" s="16" t="s">
        <v>53</v>
      </c>
      <c r="U1291" s="16"/>
      <c r="V1291" s="16"/>
      <c r="W1291" s="16"/>
    </row>
    <row r="1292" spans="1:23" hidden="1" x14ac:dyDescent="0.25">
      <c r="A1292" s="25">
        <v>138587</v>
      </c>
      <c r="B1292" s="25" t="s">
        <v>129</v>
      </c>
      <c r="C1292" s="25" t="s">
        <v>43</v>
      </c>
      <c r="D1292" s="25" t="s">
        <v>77</v>
      </c>
      <c r="E1292" s="24">
        <v>43405</v>
      </c>
      <c r="F1292" s="25" t="s">
        <v>45</v>
      </c>
      <c r="G1292" s="25" t="s">
        <v>46</v>
      </c>
      <c r="H1292" s="24">
        <v>44995</v>
      </c>
      <c r="I1292" s="101">
        <v>0.89366898148148144</v>
      </c>
      <c r="J1292" s="24">
        <v>44995</v>
      </c>
      <c r="K1292" s="101">
        <v>0.89739583333333339</v>
      </c>
      <c r="L1292" s="25">
        <v>322</v>
      </c>
      <c r="M1292" s="26">
        <f>Causas[[#This Row],[parada_duracion]]/60</f>
        <v>5.3666666666666663</v>
      </c>
      <c r="N1292" s="18" t="s">
        <v>47</v>
      </c>
      <c r="O1292" s="18" t="s">
        <v>47</v>
      </c>
      <c r="P1292" s="16">
        <f>WEEKNUM(Causas[[#This Row],[resolucion_fecha]],16)</f>
        <v>10</v>
      </c>
      <c r="Q1292" s="16" t="str">
        <f>TEXT(Causas[[#This Row],[resolucion_fecha]],"MMMM")</f>
        <v>marzo</v>
      </c>
      <c r="R1292" s="16" t="str">
        <f t="shared" si="20"/>
        <v>T</v>
      </c>
      <c r="S1292" s="16"/>
      <c r="T1292" s="18" t="s">
        <v>47</v>
      </c>
      <c r="U1292" s="16"/>
      <c r="V1292" s="16"/>
      <c r="W1292" s="16"/>
    </row>
    <row r="1293" spans="1:23" hidden="1" x14ac:dyDescent="0.25">
      <c r="A1293" s="25">
        <v>138590</v>
      </c>
      <c r="B1293" s="25" t="s">
        <v>95</v>
      </c>
      <c r="C1293" s="25" t="s">
        <v>43</v>
      </c>
      <c r="D1293" s="25" t="s">
        <v>80</v>
      </c>
      <c r="E1293" s="24">
        <v>43405</v>
      </c>
      <c r="F1293" s="25" t="s">
        <v>45</v>
      </c>
      <c r="G1293" s="25" t="s">
        <v>46</v>
      </c>
      <c r="H1293" s="24">
        <v>44996</v>
      </c>
      <c r="I1293" s="101">
        <v>0.63998842592592597</v>
      </c>
      <c r="J1293" s="24">
        <v>44996</v>
      </c>
      <c r="K1293" s="101">
        <v>0.68174768518518514</v>
      </c>
      <c r="L1293" s="25">
        <v>3608</v>
      </c>
      <c r="M1293" s="26">
        <f>Causas[[#This Row],[parada_duracion]]/60</f>
        <v>60.133333333333333</v>
      </c>
      <c r="N1293" s="19" t="s">
        <v>49</v>
      </c>
      <c r="O1293" s="19" t="s">
        <v>49</v>
      </c>
      <c r="P1293" s="16">
        <f>WEEKNUM(Causas[[#This Row],[resolucion_fecha]],16)</f>
        <v>11</v>
      </c>
      <c r="Q1293" s="16" t="str">
        <f>TEXT(Causas[[#This Row],[resolucion_fecha]],"MMMM")</f>
        <v>marzo</v>
      </c>
      <c r="R1293" s="16" t="str">
        <f t="shared" si="20"/>
        <v>T</v>
      </c>
      <c r="S1293" s="19" t="s">
        <v>49</v>
      </c>
      <c r="T1293" s="19" t="s">
        <v>49</v>
      </c>
      <c r="U1293" s="19" t="s">
        <v>49</v>
      </c>
      <c r="V1293" s="19" t="s">
        <v>49</v>
      </c>
      <c r="W1293" s="19" t="s">
        <v>49</v>
      </c>
    </row>
    <row r="1294" spans="1:23" hidden="1" x14ac:dyDescent="0.25">
      <c r="A1294" s="25">
        <v>138592</v>
      </c>
      <c r="B1294" s="25" t="s">
        <v>54</v>
      </c>
      <c r="C1294" s="25" t="s">
        <v>43</v>
      </c>
      <c r="D1294" s="25" t="s">
        <v>55</v>
      </c>
      <c r="E1294" s="24">
        <v>44120</v>
      </c>
      <c r="F1294" s="25" t="s">
        <v>56</v>
      </c>
      <c r="G1294" s="25" t="s">
        <v>46</v>
      </c>
      <c r="H1294" s="24">
        <v>44997</v>
      </c>
      <c r="I1294" s="101">
        <v>0.29296296296296298</v>
      </c>
      <c r="J1294" s="24">
        <v>44997</v>
      </c>
      <c r="K1294" s="101">
        <v>0.29313657407407406</v>
      </c>
      <c r="L1294" s="25">
        <v>15</v>
      </c>
      <c r="M1294" s="26">
        <f>Causas[[#This Row],[parada_duracion]]/60</f>
        <v>0.25</v>
      </c>
      <c r="N1294" s="18" t="s">
        <v>47</v>
      </c>
      <c r="O1294" s="18" t="s">
        <v>47</v>
      </c>
      <c r="P1294" s="16">
        <f>WEEKNUM(Causas[[#This Row],[resolucion_fecha]],16)</f>
        <v>11</v>
      </c>
      <c r="Q1294" s="16" t="str">
        <f>TEXT(Causas[[#This Row],[resolucion_fecha]],"MMMM")</f>
        <v>marzo</v>
      </c>
      <c r="R1294" s="16" t="str">
        <f t="shared" si="20"/>
        <v>M</v>
      </c>
      <c r="S1294" s="16"/>
      <c r="T1294" s="18" t="s">
        <v>47</v>
      </c>
      <c r="U1294" s="16"/>
      <c r="V1294" s="16"/>
      <c r="W1294" s="16"/>
    </row>
    <row r="1295" spans="1:23" hidden="1" x14ac:dyDescent="0.25">
      <c r="A1295" s="25">
        <v>138594</v>
      </c>
      <c r="B1295" s="25" t="s">
        <v>83</v>
      </c>
      <c r="C1295" s="25" t="s">
        <v>43</v>
      </c>
      <c r="D1295" s="25" t="s">
        <v>76</v>
      </c>
      <c r="E1295" s="24">
        <v>43405</v>
      </c>
      <c r="F1295" s="25" t="s">
        <v>45</v>
      </c>
      <c r="G1295" s="25" t="s">
        <v>50</v>
      </c>
      <c r="H1295" s="24">
        <v>44998</v>
      </c>
      <c r="I1295" s="101">
        <v>0.25313657407407408</v>
      </c>
      <c r="J1295" s="24">
        <v>44998</v>
      </c>
      <c r="K1295" s="101">
        <v>0.28097222222222223</v>
      </c>
      <c r="L1295" s="25">
        <v>2405</v>
      </c>
      <c r="M1295" s="26">
        <f>Causas[[#This Row],[parada_duracion]]/60</f>
        <v>40.083333333333336</v>
      </c>
      <c r="N1295" s="19" t="s">
        <v>599</v>
      </c>
      <c r="O1295" s="16" t="s">
        <v>52</v>
      </c>
      <c r="P1295" s="16">
        <f>WEEKNUM(Causas[[#This Row],[resolucion_fecha]],16)</f>
        <v>11</v>
      </c>
      <c r="Q1295" s="16" t="str">
        <f>TEXT(Causas[[#This Row],[resolucion_fecha]],"MMMM")</f>
        <v>marzo</v>
      </c>
      <c r="R1295" s="16" t="str">
        <f t="shared" si="20"/>
        <v>M</v>
      </c>
      <c r="S1295" s="16"/>
      <c r="T1295" s="16" t="s">
        <v>53</v>
      </c>
      <c r="U1295" s="16"/>
      <c r="V1295" s="16"/>
      <c r="W1295" s="16"/>
    </row>
    <row r="1296" spans="1:23" hidden="1" x14ac:dyDescent="0.25">
      <c r="A1296" s="25">
        <v>138606</v>
      </c>
      <c r="B1296" s="25" t="s">
        <v>61</v>
      </c>
      <c r="C1296" s="25" t="s">
        <v>43</v>
      </c>
      <c r="D1296" s="25" t="s">
        <v>143</v>
      </c>
      <c r="E1296" s="24">
        <v>43881</v>
      </c>
      <c r="F1296" s="25" t="s">
        <v>56</v>
      </c>
      <c r="G1296" s="25" t="s">
        <v>50</v>
      </c>
      <c r="H1296" s="24">
        <v>44998</v>
      </c>
      <c r="I1296" s="101">
        <v>0.26589120370370373</v>
      </c>
      <c r="J1296" s="24">
        <v>44998</v>
      </c>
      <c r="K1296" s="101">
        <v>0.38050925925925921</v>
      </c>
      <c r="L1296" s="25">
        <v>9903</v>
      </c>
      <c r="M1296" s="26">
        <f>Causas[[#This Row],[parada_duracion]]/60</f>
        <v>165.05</v>
      </c>
      <c r="N1296" s="19" t="s">
        <v>49</v>
      </c>
      <c r="O1296" s="19" t="s">
        <v>49</v>
      </c>
      <c r="P1296" s="16">
        <f>WEEKNUM(Causas[[#This Row],[resolucion_fecha]],16)</f>
        <v>11</v>
      </c>
      <c r="Q1296" s="16" t="str">
        <f>TEXT(Causas[[#This Row],[resolucion_fecha]],"MMMM")</f>
        <v>marzo</v>
      </c>
      <c r="R1296" s="16" t="str">
        <f t="shared" si="20"/>
        <v>M</v>
      </c>
      <c r="S1296" s="19" t="s">
        <v>49</v>
      </c>
      <c r="T1296" s="19" t="s">
        <v>49</v>
      </c>
      <c r="U1296" s="19" t="s">
        <v>49</v>
      </c>
      <c r="V1296" s="19" t="s">
        <v>49</v>
      </c>
      <c r="W1296" s="19" t="s">
        <v>49</v>
      </c>
    </row>
    <row r="1297" spans="1:23" ht="30" hidden="1" x14ac:dyDescent="0.25">
      <c r="A1297" s="25">
        <v>138609</v>
      </c>
      <c r="B1297" s="25" t="s">
        <v>54</v>
      </c>
      <c r="C1297" s="25" t="s">
        <v>43</v>
      </c>
      <c r="D1297" s="25" t="s">
        <v>55</v>
      </c>
      <c r="E1297" s="24">
        <v>44120</v>
      </c>
      <c r="F1297" s="25" t="s">
        <v>56</v>
      </c>
      <c r="G1297" s="25" t="s">
        <v>50</v>
      </c>
      <c r="H1297" s="24">
        <v>44998</v>
      </c>
      <c r="I1297" s="101">
        <v>0.27201388888888889</v>
      </c>
      <c r="J1297" s="24">
        <v>44998</v>
      </c>
      <c r="K1297" s="101">
        <v>0.61768518518518511</v>
      </c>
      <c r="L1297" s="25">
        <v>29866</v>
      </c>
      <c r="M1297" s="26">
        <f>Causas[[#This Row],[parada_duracion]]/60</f>
        <v>497.76666666666665</v>
      </c>
      <c r="N1297" s="19" t="s">
        <v>600</v>
      </c>
      <c r="O1297" s="16" t="s">
        <v>52</v>
      </c>
      <c r="P1297" s="16">
        <f>WEEKNUM(Causas[[#This Row],[resolucion_fecha]],16)</f>
        <v>11</v>
      </c>
      <c r="Q1297" s="16" t="str">
        <f>TEXT(Causas[[#This Row],[resolucion_fecha]],"MMMM")</f>
        <v>marzo</v>
      </c>
      <c r="R1297" s="16" t="str">
        <f t="shared" si="20"/>
        <v>M</v>
      </c>
      <c r="S1297" s="16"/>
      <c r="T1297" s="16" t="s">
        <v>53</v>
      </c>
      <c r="U1297" s="16"/>
      <c r="V1297" s="16"/>
      <c r="W1297" s="16"/>
    </row>
    <row r="1298" spans="1:23" hidden="1" x14ac:dyDescent="0.25">
      <c r="A1298" s="96">
        <v>138611</v>
      </c>
      <c r="B1298" s="96" t="s">
        <v>42</v>
      </c>
      <c r="C1298" s="96" t="s">
        <v>43</v>
      </c>
      <c r="D1298" s="96" t="s">
        <v>82</v>
      </c>
      <c r="E1298" s="97">
        <v>43405</v>
      </c>
      <c r="F1298" s="96" t="s">
        <v>45</v>
      </c>
      <c r="G1298" s="96" t="s">
        <v>46</v>
      </c>
      <c r="H1298" s="97">
        <v>44998</v>
      </c>
      <c r="I1298" s="23">
        <v>0.27900462962962963</v>
      </c>
      <c r="J1298" s="97">
        <v>44998</v>
      </c>
      <c r="K1298" s="23">
        <v>0.34570601851851851</v>
      </c>
      <c r="L1298" s="96">
        <v>5763</v>
      </c>
      <c r="M1298" s="98">
        <f>Causas[[#This Row],[parada_duracion]]/60</f>
        <v>96.05</v>
      </c>
      <c r="N1298" s="19" t="s">
        <v>49</v>
      </c>
      <c r="O1298" s="19" t="s">
        <v>49</v>
      </c>
      <c r="P1298" s="99">
        <f>WEEKNUM(Causas[[#This Row],[resolucion_fecha]],16)</f>
        <v>11</v>
      </c>
      <c r="Q1298" s="99" t="str">
        <f>TEXT(Causas[[#This Row],[resolucion_fecha]],"MMMM")</f>
        <v>marzo</v>
      </c>
      <c r="R1298" s="99" t="str">
        <f t="shared" si="20"/>
        <v>M</v>
      </c>
      <c r="S1298" s="19" t="s">
        <v>49</v>
      </c>
      <c r="T1298" s="19" t="s">
        <v>49</v>
      </c>
      <c r="U1298" s="19" t="s">
        <v>49</v>
      </c>
      <c r="V1298" s="19" t="s">
        <v>49</v>
      </c>
      <c r="W1298" s="19" t="s">
        <v>49</v>
      </c>
    </row>
    <row r="1299" spans="1:23" hidden="1" x14ac:dyDescent="0.25">
      <c r="A1299" s="25">
        <v>138612</v>
      </c>
      <c r="B1299" s="25" t="s">
        <v>197</v>
      </c>
      <c r="C1299" s="25" t="s">
        <v>43</v>
      </c>
      <c r="D1299" s="25" t="s">
        <v>90</v>
      </c>
      <c r="E1299" s="24">
        <v>43405</v>
      </c>
      <c r="F1299" s="25" t="s">
        <v>45</v>
      </c>
      <c r="G1299" s="25" t="s">
        <v>46</v>
      </c>
      <c r="H1299" s="24">
        <v>44998</v>
      </c>
      <c r="I1299" s="101">
        <v>0.28247685185185184</v>
      </c>
      <c r="J1299" s="24">
        <v>44998</v>
      </c>
      <c r="K1299" s="101">
        <v>0.29412037037037037</v>
      </c>
      <c r="L1299" s="25">
        <v>1006</v>
      </c>
      <c r="M1299" s="26">
        <f>Causas[[#This Row],[parada_duracion]]/60</f>
        <v>16.766666666666666</v>
      </c>
      <c r="N1299" s="19" t="s">
        <v>49</v>
      </c>
      <c r="O1299" s="19" t="s">
        <v>49</v>
      </c>
      <c r="P1299" s="16">
        <f>WEEKNUM(Causas[[#This Row],[resolucion_fecha]],16)</f>
        <v>11</v>
      </c>
      <c r="Q1299" s="16" t="str">
        <f>TEXT(Causas[[#This Row],[resolucion_fecha]],"MMMM")</f>
        <v>marzo</v>
      </c>
      <c r="R1299" s="16" t="str">
        <f t="shared" si="20"/>
        <v>M</v>
      </c>
      <c r="S1299" s="19" t="s">
        <v>49</v>
      </c>
      <c r="T1299" s="19" t="s">
        <v>49</v>
      </c>
      <c r="U1299" s="19" t="s">
        <v>49</v>
      </c>
      <c r="V1299" s="19" t="s">
        <v>49</v>
      </c>
      <c r="W1299" s="19" t="s">
        <v>49</v>
      </c>
    </row>
    <row r="1300" spans="1:23" hidden="1" x14ac:dyDescent="0.25">
      <c r="A1300" s="96">
        <v>138618</v>
      </c>
      <c r="B1300" s="96" t="s">
        <v>58</v>
      </c>
      <c r="C1300" s="96" t="s">
        <v>43</v>
      </c>
      <c r="D1300" s="96" t="s">
        <v>80</v>
      </c>
      <c r="E1300" s="97">
        <v>43405</v>
      </c>
      <c r="F1300" s="96" t="s">
        <v>45</v>
      </c>
      <c r="G1300" s="96" t="s">
        <v>46</v>
      </c>
      <c r="H1300" s="97">
        <v>44998</v>
      </c>
      <c r="I1300" s="23">
        <v>0.31605324074074076</v>
      </c>
      <c r="J1300" s="97">
        <v>44998</v>
      </c>
      <c r="K1300" s="23">
        <v>0.32028935185185187</v>
      </c>
      <c r="L1300" s="96">
        <v>366</v>
      </c>
      <c r="M1300" s="98">
        <f>Causas[[#This Row],[parada_duracion]]/60</f>
        <v>6.1</v>
      </c>
      <c r="N1300" s="18" t="s">
        <v>47</v>
      </c>
      <c r="O1300" s="18" t="s">
        <v>47</v>
      </c>
      <c r="P1300" s="99">
        <f>WEEKNUM(Causas[[#This Row],[resolucion_fecha]],16)</f>
        <v>11</v>
      </c>
      <c r="Q1300" s="99" t="str">
        <f>TEXT(Causas[[#This Row],[resolucion_fecha]],"MMMM")</f>
        <v>marzo</v>
      </c>
      <c r="R1300" s="99" t="str">
        <f t="shared" si="20"/>
        <v>M</v>
      </c>
      <c r="S1300" s="99"/>
      <c r="T1300" s="18" t="s">
        <v>47</v>
      </c>
      <c r="U1300" s="16"/>
      <c r="V1300" s="99"/>
      <c r="W1300" s="99"/>
    </row>
    <row r="1301" spans="1:23" hidden="1" x14ac:dyDescent="0.25">
      <c r="A1301" s="25">
        <v>138619</v>
      </c>
      <c r="B1301" s="25" t="s">
        <v>42</v>
      </c>
      <c r="C1301" s="25" t="s">
        <v>43</v>
      </c>
      <c r="D1301" s="25" t="s">
        <v>164</v>
      </c>
      <c r="E1301" s="24">
        <v>43405</v>
      </c>
      <c r="F1301" s="25" t="s">
        <v>45</v>
      </c>
      <c r="G1301" s="25" t="s">
        <v>46</v>
      </c>
      <c r="H1301" s="24">
        <v>44998</v>
      </c>
      <c r="I1301" s="101">
        <v>0.31873842592592594</v>
      </c>
      <c r="J1301" s="24">
        <v>44998</v>
      </c>
      <c r="K1301" s="101">
        <v>0.32931712962962961</v>
      </c>
      <c r="L1301" s="25">
        <v>914</v>
      </c>
      <c r="M1301" s="26">
        <f>Causas[[#This Row],[parada_duracion]]/60</f>
        <v>15.233333333333333</v>
      </c>
      <c r="N1301" s="19" t="s">
        <v>49</v>
      </c>
      <c r="O1301" s="19" t="s">
        <v>49</v>
      </c>
      <c r="P1301" s="16">
        <f>WEEKNUM(Causas[[#This Row],[resolucion_fecha]],16)</f>
        <v>11</v>
      </c>
      <c r="Q1301" s="16" t="str">
        <f>TEXT(Causas[[#This Row],[resolucion_fecha]],"MMMM")</f>
        <v>marzo</v>
      </c>
      <c r="R1301" s="16" t="str">
        <f t="shared" si="20"/>
        <v>M</v>
      </c>
      <c r="S1301" s="19" t="s">
        <v>49</v>
      </c>
      <c r="T1301" s="19" t="s">
        <v>49</v>
      </c>
      <c r="U1301" s="19" t="s">
        <v>49</v>
      </c>
      <c r="V1301" s="19" t="s">
        <v>49</v>
      </c>
      <c r="W1301" s="19" t="s">
        <v>49</v>
      </c>
    </row>
    <row r="1302" spans="1:23" hidden="1" x14ac:dyDescent="0.25">
      <c r="A1302" s="25">
        <v>138625</v>
      </c>
      <c r="B1302" s="25" t="s">
        <v>129</v>
      </c>
      <c r="C1302" s="25" t="s">
        <v>43</v>
      </c>
      <c r="D1302" s="25" t="s">
        <v>96</v>
      </c>
      <c r="E1302" s="24">
        <v>43405</v>
      </c>
      <c r="F1302" s="25" t="s">
        <v>45</v>
      </c>
      <c r="G1302" s="25" t="s">
        <v>50</v>
      </c>
      <c r="H1302" s="24">
        <v>44998</v>
      </c>
      <c r="I1302" s="101">
        <v>0.36248842592592595</v>
      </c>
      <c r="J1302" s="24">
        <v>44998</v>
      </c>
      <c r="K1302" s="101">
        <v>0.38340277777777776</v>
      </c>
      <c r="L1302" s="25">
        <v>1807</v>
      </c>
      <c r="M1302" s="26">
        <f>Causas[[#This Row],[parada_duracion]]/60</f>
        <v>30.116666666666667</v>
      </c>
      <c r="N1302" s="19" t="s">
        <v>49</v>
      </c>
      <c r="O1302" s="19" t="s">
        <v>49</v>
      </c>
      <c r="P1302" s="16">
        <f>WEEKNUM(Causas[[#This Row],[resolucion_fecha]],16)</f>
        <v>11</v>
      </c>
      <c r="Q1302" s="16" t="str">
        <f>TEXT(Causas[[#This Row],[resolucion_fecha]],"MMMM")</f>
        <v>marzo</v>
      </c>
      <c r="R1302" s="16" t="str">
        <f t="shared" si="20"/>
        <v>M</v>
      </c>
      <c r="S1302" s="19" t="s">
        <v>49</v>
      </c>
      <c r="T1302" s="19" t="s">
        <v>49</v>
      </c>
      <c r="U1302" s="19" t="s">
        <v>49</v>
      </c>
      <c r="V1302" s="19" t="s">
        <v>49</v>
      </c>
      <c r="W1302" s="19" t="s">
        <v>49</v>
      </c>
    </row>
    <row r="1303" spans="1:23" hidden="1" x14ac:dyDescent="0.25">
      <c r="A1303" s="25">
        <v>138630</v>
      </c>
      <c r="B1303" s="25" t="s">
        <v>42</v>
      </c>
      <c r="C1303" s="25" t="s">
        <v>43</v>
      </c>
      <c r="D1303" s="25" t="s">
        <v>164</v>
      </c>
      <c r="E1303" s="24">
        <v>43405</v>
      </c>
      <c r="F1303" s="25" t="s">
        <v>45</v>
      </c>
      <c r="G1303" s="25" t="s">
        <v>46</v>
      </c>
      <c r="H1303" s="24">
        <v>44998</v>
      </c>
      <c r="I1303" s="101">
        <v>0.38511574074074079</v>
      </c>
      <c r="J1303" s="24">
        <v>44998</v>
      </c>
      <c r="K1303" s="101">
        <v>0.57672453703703697</v>
      </c>
      <c r="L1303" s="25">
        <v>16555</v>
      </c>
      <c r="M1303" s="26">
        <f>Causas[[#This Row],[parada_duracion]]/60</f>
        <v>275.91666666666669</v>
      </c>
      <c r="N1303" s="19" t="s">
        <v>601</v>
      </c>
      <c r="O1303" s="16" t="s">
        <v>52</v>
      </c>
      <c r="P1303" s="16">
        <f>WEEKNUM(Causas[[#This Row],[resolucion_fecha]],16)</f>
        <v>11</v>
      </c>
      <c r="Q1303" s="16" t="str">
        <f>TEXT(Causas[[#This Row],[resolucion_fecha]],"MMMM")</f>
        <v>marzo</v>
      </c>
      <c r="R1303" s="16" t="str">
        <f t="shared" si="20"/>
        <v>M</v>
      </c>
      <c r="S1303" s="16"/>
      <c r="T1303" s="16" t="s">
        <v>53</v>
      </c>
      <c r="U1303" s="16"/>
      <c r="V1303" s="16"/>
      <c r="W1303" s="16"/>
    </row>
    <row r="1304" spans="1:23" hidden="1" x14ac:dyDescent="0.25">
      <c r="A1304" s="96">
        <v>138633</v>
      </c>
      <c r="B1304" s="96" t="s">
        <v>117</v>
      </c>
      <c r="C1304" s="96" t="s">
        <v>43</v>
      </c>
      <c r="D1304" s="96" t="s">
        <v>76</v>
      </c>
      <c r="E1304" s="97">
        <v>43405</v>
      </c>
      <c r="F1304" s="96" t="s">
        <v>45</v>
      </c>
      <c r="G1304" s="96" t="s">
        <v>50</v>
      </c>
      <c r="H1304" s="97">
        <v>44998</v>
      </c>
      <c r="I1304" s="23">
        <v>0.38973379629629629</v>
      </c>
      <c r="J1304" s="97">
        <v>44998</v>
      </c>
      <c r="K1304" s="23">
        <v>0.39460648148148153</v>
      </c>
      <c r="L1304" s="96">
        <v>421</v>
      </c>
      <c r="M1304" s="98">
        <f>Causas[[#This Row],[parada_duracion]]/60</f>
        <v>7.0166666666666666</v>
      </c>
      <c r="N1304" s="18" t="s">
        <v>47</v>
      </c>
      <c r="O1304" s="18" t="s">
        <v>47</v>
      </c>
      <c r="P1304" s="99">
        <f>WEEKNUM(Causas[[#This Row],[resolucion_fecha]],16)</f>
        <v>11</v>
      </c>
      <c r="Q1304" s="99" t="str">
        <f>TEXT(Causas[[#This Row],[resolucion_fecha]],"MMMM")</f>
        <v>marzo</v>
      </c>
      <c r="R1304" s="99" t="str">
        <f t="shared" si="20"/>
        <v>M</v>
      </c>
      <c r="S1304" s="99"/>
      <c r="T1304" s="18" t="s">
        <v>47</v>
      </c>
      <c r="U1304" s="16"/>
      <c r="V1304" s="99"/>
      <c r="W1304" s="99"/>
    </row>
    <row r="1305" spans="1:23" hidden="1" x14ac:dyDescent="0.25">
      <c r="A1305" s="25">
        <v>138634</v>
      </c>
      <c r="B1305" s="25" t="s">
        <v>42</v>
      </c>
      <c r="C1305" s="25" t="s">
        <v>43</v>
      </c>
      <c r="D1305" s="25" t="s">
        <v>59</v>
      </c>
      <c r="E1305" s="24">
        <v>44231</v>
      </c>
      <c r="F1305" s="25" t="s">
        <v>60</v>
      </c>
      <c r="G1305" s="25" t="s">
        <v>50</v>
      </c>
      <c r="H1305" s="24">
        <v>44998</v>
      </c>
      <c r="I1305" s="101">
        <v>0.42824074074074076</v>
      </c>
      <c r="J1305" s="24">
        <v>44998</v>
      </c>
      <c r="K1305" s="101">
        <v>0.43932870370370369</v>
      </c>
      <c r="L1305" s="25">
        <v>958</v>
      </c>
      <c r="M1305" s="26">
        <f>Causas[[#This Row],[parada_duracion]]/60</f>
        <v>15.966666666666667</v>
      </c>
      <c r="N1305" s="19" t="s">
        <v>602</v>
      </c>
      <c r="O1305" s="16" t="s">
        <v>52</v>
      </c>
      <c r="P1305" s="16">
        <f>WEEKNUM(Causas[[#This Row],[resolucion_fecha]],16)</f>
        <v>11</v>
      </c>
      <c r="Q1305" s="16" t="str">
        <f>TEXT(Causas[[#This Row],[resolucion_fecha]],"MMMM")</f>
        <v>marzo</v>
      </c>
      <c r="R1305" s="16" t="str">
        <f t="shared" si="20"/>
        <v>M</v>
      </c>
      <c r="S1305" s="16"/>
      <c r="T1305" s="16" t="s">
        <v>53</v>
      </c>
      <c r="U1305" s="100"/>
      <c r="V1305" s="16"/>
      <c r="W1305" s="16"/>
    </row>
    <row r="1306" spans="1:23" hidden="1" x14ac:dyDescent="0.25">
      <c r="A1306" s="96">
        <v>138638</v>
      </c>
      <c r="B1306" s="96" t="s">
        <v>95</v>
      </c>
      <c r="C1306" s="96" t="s">
        <v>43</v>
      </c>
      <c r="D1306" s="96" t="s">
        <v>59</v>
      </c>
      <c r="E1306" s="97">
        <v>44231</v>
      </c>
      <c r="F1306" s="96" t="s">
        <v>60</v>
      </c>
      <c r="G1306" s="96" t="s">
        <v>50</v>
      </c>
      <c r="H1306" s="97">
        <v>44998</v>
      </c>
      <c r="I1306" s="23">
        <v>0.45271990740740736</v>
      </c>
      <c r="J1306" s="97">
        <v>44998</v>
      </c>
      <c r="K1306" s="23">
        <v>0.45283564814814814</v>
      </c>
      <c r="L1306" s="96">
        <v>10</v>
      </c>
      <c r="M1306" s="98">
        <f>Causas[[#This Row],[parada_duracion]]/60</f>
        <v>0.16666666666666666</v>
      </c>
      <c r="N1306" s="18" t="s">
        <v>47</v>
      </c>
      <c r="O1306" s="18" t="s">
        <v>47</v>
      </c>
      <c r="P1306" s="99">
        <f>WEEKNUM(Causas[[#This Row],[resolucion_fecha]],16)</f>
        <v>11</v>
      </c>
      <c r="Q1306" s="99" t="str">
        <f>TEXT(Causas[[#This Row],[resolucion_fecha]],"MMMM")</f>
        <v>marzo</v>
      </c>
      <c r="R1306" s="99" t="str">
        <f t="shared" si="20"/>
        <v>M</v>
      </c>
      <c r="S1306" s="99"/>
      <c r="T1306" s="18" t="s">
        <v>47</v>
      </c>
      <c r="U1306" s="16"/>
      <c r="V1306" s="99"/>
      <c r="W1306" s="99"/>
    </row>
    <row r="1307" spans="1:23" hidden="1" x14ac:dyDescent="0.25">
      <c r="A1307" s="25">
        <v>138639</v>
      </c>
      <c r="B1307" s="25" t="s">
        <v>95</v>
      </c>
      <c r="C1307" s="25" t="s">
        <v>43</v>
      </c>
      <c r="D1307" s="25" t="s">
        <v>59</v>
      </c>
      <c r="E1307" s="24">
        <v>44231</v>
      </c>
      <c r="F1307" s="25" t="s">
        <v>60</v>
      </c>
      <c r="G1307" s="25" t="s">
        <v>46</v>
      </c>
      <c r="H1307" s="24">
        <v>44998</v>
      </c>
      <c r="I1307" s="101">
        <v>0.45292824074074073</v>
      </c>
      <c r="J1307" s="24">
        <v>44998</v>
      </c>
      <c r="K1307" s="101">
        <v>0.45332175925925927</v>
      </c>
      <c r="L1307" s="25">
        <v>34</v>
      </c>
      <c r="M1307" s="26">
        <f>Causas[[#This Row],[parada_duracion]]/60</f>
        <v>0.56666666666666665</v>
      </c>
      <c r="N1307" s="18" t="s">
        <v>47</v>
      </c>
      <c r="O1307" s="18" t="s">
        <v>47</v>
      </c>
      <c r="P1307" s="16">
        <f>WEEKNUM(Causas[[#This Row],[resolucion_fecha]],16)</f>
        <v>11</v>
      </c>
      <c r="Q1307" s="16" t="str">
        <f>TEXT(Causas[[#This Row],[resolucion_fecha]],"MMMM")</f>
        <v>marzo</v>
      </c>
      <c r="R1307" s="16" t="str">
        <f t="shared" si="20"/>
        <v>M</v>
      </c>
      <c r="S1307" s="16"/>
      <c r="T1307" s="18" t="s">
        <v>47</v>
      </c>
      <c r="U1307" s="100"/>
      <c r="V1307" s="16"/>
      <c r="W1307" s="16"/>
    </row>
    <row r="1308" spans="1:23" hidden="1" x14ac:dyDescent="0.25">
      <c r="A1308" s="96">
        <v>138641</v>
      </c>
      <c r="B1308" s="96" t="s">
        <v>197</v>
      </c>
      <c r="C1308" s="96" t="s">
        <v>43</v>
      </c>
      <c r="D1308" s="96" t="s">
        <v>68</v>
      </c>
      <c r="E1308" s="97">
        <v>43746</v>
      </c>
      <c r="F1308" s="96" t="s">
        <v>56</v>
      </c>
      <c r="G1308" s="96" t="s">
        <v>50</v>
      </c>
      <c r="H1308" s="97">
        <v>44998</v>
      </c>
      <c r="I1308" s="23">
        <v>0.49078703703703702</v>
      </c>
      <c r="J1308" s="97">
        <v>44998</v>
      </c>
      <c r="K1308" s="23">
        <v>0.49177083333333332</v>
      </c>
      <c r="L1308" s="96">
        <v>85</v>
      </c>
      <c r="M1308" s="98">
        <f>Causas[[#This Row],[parada_duracion]]/60</f>
        <v>1.4166666666666667</v>
      </c>
      <c r="N1308" s="18" t="s">
        <v>47</v>
      </c>
      <c r="O1308" s="18" t="s">
        <v>47</v>
      </c>
      <c r="P1308" s="99">
        <f>WEEKNUM(Causas[[#This Row],[resolucion_fecha]],16)</f>
        <v>11</v>
      </c>
      <c r="Q1308" s="99" t="str">
        <f>TEXT(Causas[[#This Row],[resolucion_fecha]],"MMMM")</f>
        <v>marzo</v>
      </c>
      <c r="R1308" s="99" t="str">
        <f t="shared" si="20"/>
        <v>M</v>
      </c>
      <c r="S1308" s="99"/>
      <c r="T1308" s="18" t="s">
        <v>47</v>
      </c>
      <c r="U1308" s="16"/>
      <c r="V1308" s="99"/>
      <c r="W1308" s="99"/>
    </row>
    <row r="1309" spans="1:23" hidden="1" x14ac:dyDescent="0.25">
      <c r="A1309" s="25">
        <v>138642</v>
      </c>
      <c r="B1309" s="25" t="s">
        <v>197</v>
      </c>
      <c r="C1309" s="25" t="s">
        <v>43</v>
      </c>
      <c r="D1309" s="25" t="s">
        <v>68</v>
      </c>
      <c r="E1309" s="24">
        <v>43746</v>
      </c>
      <c r="F1309" s="25" t="s">
        <v>56</v>
      </c>
      <c r="G1309" s="25" t="s">
        <v>46</v>
      </c>
      <c r="H1309" s="24">
        <v>44998</v>
      </c>
      <c r="I1309" s="101">
        <v>0.49197916666666663</v>
      </c>
      <c r="J1309" s="24">
        <v>44998</v>
      </c>
      <c r="K1309" s="101">
        <v>0.52476851851851858</v>
      </c>
      <c r="L1309" s="25">
        <v>2833</v>
      </c>
      <c r="M1309" s="26">
        <f>Causas[[#This Row],[parada_duracion]]/60</f>
        <v>47.216666666666669</v>
      </c>
      <c r="N1309" s="19" t="s">
        <v>603</v>
      </c>
      <c r="O1309" s="16" t="s">
        <v>52</v>
      </c>
      <c r="P1309" s="16">
        <f>WEEKNUM(Causas[[#This Row],[resolucion_fecha]],16)</f>
        <v>11</v>
      </c>
      <c r="Q1309" s="16" t="str">
        <f>TEXT(Causas[[#This Row],[resolucion_fecha]],"MMMM")</f>
        <v>marzo</v>
      </c>
      <c r="R1309" s="16" t="str">
        <f t="shared" si="20"/>
        <v>M</v>
      </c>
      <c r="S1309" s="16"/>
      <c r="T1309" s="16" t="s">
        <v>53</v>
      </c>
      <c r="U1309" s="100"/>
      <c r="V1309" s="16"/>
      <c r="W1309" s="16"/>
    </row>
    <row r="1310" spans="1:23" hidden="1" x14ac:dyDescent="0.25">
      <c r="A1310" s="25">
        <v>138659</v>
      </c>
      <c r="B1310" s="25" t="s">
        <v>66</v>
      </c>
      <c r="C1310" s="25" t="s">
        <v>43</v>
      </c>
      <c r="D1310" s="25" t="s">
        <v>82</v>
      </c>
      <c r="E1310" s="24">
        <v>43405</v>
      </c>
      <c r="F1310" s="25" t="s">
        <v>45</v>
      </c>
      <c r="G1310" s="25" t="s">
        <v>50</v>
      </c>
      <c r="H1310" s="24">
        <v>44998</v>
      </c>
      <c r="I1310" s="101">
        <v>0.63138888888888889</v>
      </c>
      <c r="J1310" s="24">
        <v>44998</v>
      </c>
      <c r="K1310" s="101">
        <v>0.63649305555555558</v>
      </c>
      <c r="L1310" s="25">
        <v>441</v>
      </c>
      <c r="M1310" s="26">
        <f>Causas[[#This Row],[parada_duracion]]/60</f>
        <v>7.35</v>
      </c>
      <c r="N1310" s="18" t="s">
        <v>47</v>
      </c>
      <c r="O1310" s="18" t="s">
        <v>47</v>
      </c>
      <c r="P1310" s="16">
        <f>WEEKNUM(Causas[[#This Row],[resolucion_fecha]],16)</f>
        <v>11</v>
      </c>
      <c r="Q1310" s="16" t="str">
        <f>TEXT(Causas[[#This Row],[resolucion_fecha]],"MMMM")</f>
        <v>marzo</v>
      </c>
      <c r="R1310" s="16" t="str">
        <f t="shared" si="20"/>
        <v>T</v>
      </c>
      <c r="S1310" s="16"/>
      <c r="T1310" s="18" t="s">
        <v>47</v>
      </c>
      <c r="U1310" s="16"/>
      <c r="V1310" s="16"/>
      <c r="W1310" s="16"/>
    </row>
    <row r="1311" spans="1:23" hidden="1" x14ac:dyDescent="0.25">
      <c r="A1311" s="25">
        <v>138663</v>
      </c>
      <c r="B1311" s="25" t="s">
        <v>66</v>
      </c>
      <c r="C1311" s="25" t="s">
        <v>43</v>
      </c>
      <c r="D1311" s="25" t="s">
        <v>68</v>
      </c>
      <c r="E1311" s="24">
        <v>43405</v>
      </c>
      <c r="F1311" s="25" t="s">
        <v>45</v>
      </c>
      <c r="G1311" s="25" t="s">
        <v>50</v>
      </c>
      <c r="H1311" s="24">
        <v>44998</v>
      </c>
      <c r="I1311" s="101">
        <v>0.66672453703703705</v>
      </c>
      <c r="J1311" s="24">
        <v>44998</v>
      </c>
      <c r="K1311" s="101">
        <v>0.70459490740740749</v>
      </c>
      <c r="L1311" s="25">
        <v>3272</v>
      </c>
      <c r="M1311" s="26">
        <f>Causas[[#This Row],[parada_duracion]]/60</f>
        <v>54.533333333333331</v>
      </c>
      <c r="N1311" s="19" t="s">
        <v>604</v>
      </c>
      <c r="O1311" s="16" t="s">
        <v>52</v>
      </c>
      <c r="P1311" s="16">
        <f>WEEKNUM(Causas[[#This Row],[resolucion_fecha]],16)</f>
        <v>11</v>
      </c>
      <c r="Q1311" s="16" t="str">
        <f>TEXT(Causas[[#This Row],[resolucion_fecha]],"MMMM")</f>
        <v>marzo</v>
      </c>
      <c r="R1311" s="16" t="str">
        <f t="shared" si="20"/>
        <v>T</v>
      </c>
      <c r="S1311" s="16"/>
      <c r="T1311" s="16" t="s">
        <v>53</v>
      </c>
      <c r="U1311" s="16"/>
      <c r="V1311" s="16"/>
      <c r="W1311" s="16"/>
    </row>
    <row r="1312" spans="1:23" ht="30" hidden="1" x14ac:dyDescent="0.25">
      <c r="A1312" s="96">
        <v>138665</v>
      </c>
      <c r="B1312" s="96" t="s">
        <v>66</v>
      </c>
      <c r="C1312" s="96" t="s">
        <v>43</v>
      </c>
      <c r="D1312" s="96" t="s">
        <v>82</v>
      </c>
      <c r="E1312" s="97">
        <v>43405</v>
      </c>
      <c r="F1312" s="96" t="s">
        <v>45</v>
      </c>
      <c r="G1312" s="96" t="s">
        <v>46</v>
      </c>
      <c r="H1312" s="97">
        <v>44998</v>
      </c>
      <c r="I1312" s="23">
        <v>0.67202546296296306</v>
      </c>
      <c r="J1312" s="97">
        <v>44998</v>
      </c>
      <c r="K1312" s="23">
        <v>0.81353009259259268</v>
      </c>
      <c r="L1312" s="96">
        <v>12226</v>
      </c>
      <c r="M1312" s="98">
        <f>Causas[[#This Row],[parada_duracion]]/60</f>
        <v>203.76666666666668</v>
      </c>
      <c r="N1312" s="18" t="s">
        <v>605</v>
      </c>
      <c r="O1312" s="99" t="s">
        <v>9</v>
      </c>
      <c r="P1312" s="99">
        <f>WEEKNUM(Causas[[#This Row],[resolucion_fecha]],16)</f>
        <v>11</v>
      </c>
      <c r="Q1312" s="99" t="str">
        <f>TEXT(Causas[[#This Row],[resolucion_fecha]],"MMMM")</f>
        <v>marzo</v>
      </c>
      <c r="R1312" s="99" t="str">
        <f t="shared" si="20"/>
        <v>T</v>
      </c>
      <c r="S1312" s="99" t="s">
        <v>9</v>
      </c>
      <c r="T1312" s="99" t="s">
        <v>9</v>
      </c>
      <c r="U1312" s="99" t="s">
        <v>9</v>
      </c>
      <c r="V1312" s="99" t="s">
        <v>9</v>
      </c>
      <c r="W1312" s="99" t="s">
        <v>9</v>
      </c>
    </row>
    <row r="1313" spans="1:23" hidden="1" x14ac:dyDescent="0.25">
      <c r="A1313" s="25">
        <v>138666</v>
      </c>
      <c r="B1313" s="25" t="s">
        <v>66</v>
      </c>
      <c r="C1313" s="25" t="s">
        <v>43</v>
      </c>
      <c r="D1313" s="25" t="s">
        <v>154</v>
      </c>
      <c r="E1313" s="24">
        <v>43405</v>
      </c>
      <c r="F1313" s="25" t="s">
        <v>45</v>
      </c>
      <c r="G1313" s="25" t="s">
        <v>46</v>
      </c>
      <c r="H1313" s="24">
        <v>44998</v>
      </c>
      <c r="I1313" s="101">
        <v>0.68081018518518521</v>
      </c>
      <c r="J1313" s="24">
        <v>44998</v>
      </c>
      <c r="K1313" s="101">
        <v>0.70315972222222223</v>
      </c>
      <c r="L1313" s="25">
        <v>1931</v>
      </c>
      <c r="M1313" s="26">
        <f>Causas[[#This Row],[parada_duracion]]/60</f>
        <v>32.18333333333333</v>
      </c>
      <c r="N1313" s="19" t="s">
        <v>49</v>
      </c>
      <c r="O1313" s="19" t="s">
        <v>49</v>
      </c>
      <c r="P1313" s="16">
        <f>WEEKNUM(Causas[[#This Row],[resolucion_fecha]],16)</f>
        <v>11</v>
      </c>
      <c r="Q1313" s="16" t="str">
        <f>TEXT(Causas[[#This Row],[resolucion_fecha]],"MMMM")</f>
        <v>marzo</v>
      </c>
      <c r="R1313" s="16" t="str">
        <f t="shared" si="20"/>
        <v>T</v>
      </c>
      <c r="S1313" s="19" t="s">
        <v>49</v>
      </c>
      <c r="T1313" s="19" t="s">
        <v>49</v>
      </c>
      <c r="U1313" s="19" t="s">
        <v>49</v>
      </c>
      <c r="V1313" s="19" t="s">
        <v>49</v>
      </c>
      <c r="W1313" s="19" t="s">
        <v>49</v>
      </c>
    </row>
    <row r="1314" spans="1:23" ht="30" hidden="1" x14ac:dyDescent="0.25">
      <c r="A1314" s="96">
        <v>138669</v>
      </c>
      <c r="B1314" s="96" t="s">
        <v>42</v>
      </c>
      <c r="C1314" s="96" t="s">
        <v>43</v>
      </c>
      <c r="D1314" s="96" t="s">
        <v>143</v>
      </c>
      <c r="E1314" s="97">
        <v>43405</v>
      </c>
      <c r="F1314" s="96" t="s">
        <v>45</v>
      </c>
      <c r="G1314" s="96" t="s">
        <v>50</v>
      </c>
      <c r="H1314" s="97">
        <v>44998</v>
      </c>
      <c r="I1314" s="23">
        <v>0.7222453703703704</v>
      </c>
      <c r="J1314" s="97">
        <v>44998</v>
      </c>
      <c r="K1314" s="23">
        <v>0.73052083333333329</v>
      </c>
      <c r="L1314" s="96">
        <v>715</v>
      </c>
      <c r="M1314" s="98">
        <f>Causas[[#This Row],[parada_duracion]]/60</f>
        <v>11.916666666666666</v>
      </c>
      <c r="N1314" s="18" t="s">
        <v>606</v>
      </c>
      <c r="O1314" s="16" t="s">
        <v>52</v>
      </c>
      <c r="P1314" s="99">
        <f>WEEKNUM(Causas[[#This Row],[resolucion_fecha]],16)</f>
        <v>11</v>
      </c>
      <c r="Q1314" s="99" t="str">
        <f>TEXT(Causas[[#This Row],[resolucion_fecha]],"MMMM")</f>
        <v>marzo</v>
      </c>
      <c r="R1314" s="99" t="str">
        <f t="shared" si="20"/>
        <v>T</v>
      </c>
      <c r="S1314" s="99"/>
      <c r="T1314" s="16" t="s">
        <v>53</v>
      </c>
      <c r="U1314" s="16"/>
      <c r="V1314" s="99"/>
      <c r="W1314" s="99"/>
    </row>
    <row r="1315" spans="1:23" hidden="1" x14ac:dyDescent="0.25">
      <c r="A1315" s="96">
        <v>138670</v>
      </c>
      <c r="B1315" s="96" t="s">
        <v>66</v>
      </c>
      <c r="C1315" s="96" t="s">
        <v>43</v>
      </c>
      <c r="D1315" s="96" t="s">
        <v>154</v>
      </c>
      <c r="E1315" s="97">
        <v>43405</v>
      </c>
      <c r="F1315" s="96" t="s">
        <v>45</v>
      </c>
      <c r="G1315" s="96" t="s">
        <v>46</v>
      </c>
      <c r="H1315" s="97">
        <v>44998</v>
      </c>
      <c r="I1315" s="23">
        <v>0.73039351851851853</v>
      </c>
      <c r="J1315" s="97">
        <v>44998</v>
      </c>
      <c r="K1315" s="23">
        <v>0.73271990740740733</v>
      </c>
      <c r="L1315" s="96">
        <v>201</v>
      </c>
      <c r="M1315" s="98">
        <f>Causas[[#This Row],[parada_duracion]]/60</f>
        <v>3.35</v>
      </c>
      <c r="N1315" s="18" t="s">
        <v>47</v>
      </c>
      <c r="O1315" s="18" t="s">
        <v>47</v>
      </c>
      <c r="P1315" s="99">
        <f>WEEKNUM(Causas[[#This Row],[resolucion_fecha]],16)</f>
        <v>11</v>
      </c>
      <c r="Q1315" s="99" t="str">
        <f>TEXT(Causas[[#This Row],[resolucion_fecha]],"MMMM")</f>
        <v>marzo</v>
      </c>
      <c r="R1315" s="99" t="str">
        <f t="shared" si="20"/>
        <v>T</v>
      </c>
      <c r="S1315" s="99"/>
      <c r="T1315" s="18" t="s">
        <v>47</v>
      </c>
      <c r="U1315" s="100"/>
      <c r="V1315" s="99"/>
      <c r="W1315" s="99"/>
    </row>
    <row r="1316" spans="1:23" hidden="1" x14ac:dyDescent="0.25">
      <c r="A1316" s="25">
        <v>138671</v>
      </c>
      <c r="B1316" s="25" t="s">
        <v>61</v>
      </c>
      <c r="C1316" s="25" t="s">
        <v>43</v>
      </c>
      <c r="D1316" s="25" t="s">
        <v>55</v>
      </c>
      <c r="E1316" s="24">
        <v>43881</v>
      </c>
      <c r="F1316" s="25" t="s">
        <v>56</v>
      </c>
      <c r="G1316" s="25" t="s">
        <v>46</v>
      </c>
      <c r="H1316" s="24">
        <v>44998</v>
      </c>
      <c r="I1316" s="101">
        <v>0.73986111111111119</v>
      </c>
      <c r="J1316" s="24">
        <v>44998</v>
      </c>
      <c r="K1316" s="101">
        <v>0.75174768518518509</v>
      </c>
      <c r="L1316" s="25">
        <v>1027</v>
      </c>
      <c r="M1316" s="26">
        <f>Causas[[#This Row],[parada_duracion]]/60</f>
        <v>17.116666666666667</v>
      </c>
      <c r="N1316" s="19" t="s">
        <v>607</v>
      </c>
      <c r="O1316" s="16" t="s">
        <v>52</v>
      </c>
      <c r="P1316" s="16">
        <f>WEEKNUM(Causas[[#This Row],[resolucion_fecha]],16)</f>
        <v>11</v>
      </c>
      <c r="Q1316" s="16" t="str">
        <f>TEXT(Causas[[#This Row],[resolucion_fecha]],"MMMM")</f>
        <v>marzo</v>
      </c>
      <c r="R1316" s="16" t="str">
        <f t="shared" si="20"/>
        <v>T</v>
      </c>
      <c r="S1316" s="16"/>
      <c r="T1316" s="16" t="s">
        <v>53</v>
      </c>
      <c r="U1316" s="100"/>
      <c r="V1316" s="16"/>
      <c r="W1316" s="16"/>
    </row>
    <row r="1317" spans="1:23" hidden="1" x14ac:dyDescent="0.25">
      <c r="A1317" s="96">
        <v>138673</v>
      </c>
      <c r="B1317" s="96" t="s">
        <v>42</v>
      </c>
      <c r="C1317" s="96" t="s">
        <v>43</v>
      </c>
      <c r="D1317" s="96" t="s">
        <v>143</v>
      </c>
      <c r="E1317" s="97">
        <v>43405</v>
      </c>
      <c r="F1317" s="96" t="s">
        <v>45</v>
      </c>
      <c r="G1317" s="96" t="s">
        <v>50</v>
      </c>
      <c r="H1317" s="97">
        <v>44998</v>
      </c>
      <c r="I1317" s="23">
        <v>0.74722222222222223</v>
      </c>
      <c r="J1317" s="97">
        <v>44998</v>
      </c>
      <c r="K1317" s="23">
        <v>0.773900462962963</v>
      </c>
      <c r="L1317" s="96">
        <v>2305</v>
      </c>
      <c r="M1317" s="98">
        <f>Causas[[#This Row],[parada_duracion]]/60</f>
        <v>38.416666666666664</v>
      </c>
      <c r="N1317" s="18" t="s">
        <v>608</v>
      </c>
      <c r="O1317" s="16" t="s">
        <v>52</v>
      </c>
      <c r="P1317" s="99">
        <f>WEEKNUM(Causas[[#This Row],[resolucion_fecha]],16)</f>
        <v>11</v>
      </c>
      <c r="Q1317" s="99" t="str">
        <f>TEXT(Causas[[#This Row],[resolucion_fecha]],"MMMM")</f>
        <v>marzo</v>
      </c>
      <c r="R1317" s="99" t="str">
        <f t="shared" si="20"/>
        <v>T</v>
      </c>
      <c r="S1317" s="99"/>
      <c r="T1317" s="16" t="s">
        <v>53</v>
      </c>
      <c r="U1317" s="16"/>
      <c r="V1317" s="99"/>
      <c r="W1317" s="99"/>
    </row>
    <row r="1318" spans="1:23" hidden="1" x14ac:dyDescent="0.25">
      <c r="A1318" s="96">
        <v>138674</v>
      </c>
      <c r="B1318" s="96" t="s">
        <v>101</v>
      </c>
      <c r="C1318" s="96" t="s">
        <v>43</v>
      </c>
      <c r="D1318" s="96" t="s">
        <v>68</v>
      </c>
      <c r="E1318" s="97">
        <v>43405</v>
      </c>
      <c r="F1318" s="96" t="s">
        <v>45</v>
      </c>
      <c r="G1318" s="96" t="s">
        <v>50</v>
      </c>
      <c r="H1318" s="97">
        <v>44998</v>
      </c>
      <c r="I1318" s="23">
        <v>0.748113425925926</v>
      </c>
      <c r="J1318" s="97">
        <v>44998</v>
      </c>
      <c r="K1318" s="23">
        <v>0.77751157407407412</v>
      </c>
      <c r="L1318" s="96">
        <v>2540</v>
      </c>
      <c r="M1318" s="98">
        <f>Causas[[#This Row],[parada_duracion]]/60</f>
        <v>42.333333333333336</v>
      </c>
      <c r="N1318" s="18" t="s">
        <v>604</v>
      </c>
      <c r="O1318" s="16" t="s">
        <v>52</v>
      </c>
      <c r="P1318" s="99">
        <f>WEEKNUM(Causas[[#This Row],[resolucion_fecha]],16)</f>
        <v>11</v>
      </c>
      <c r="Q1318" s="99" t="str">
        <f>TEXT(Causas[[#This Row],[resolucion_fecha]],"MMMM")</f>
        <v>marzo</v>
      </c>
      <c r="R1318" s="99" t="str">
        <f t="shared" si="20"/>
        <v>T</v>
      </c>
      <c r="S1318" s="99"/>
      <c r="T1318" s="16" t="s">
        <v>53</v>
      </c>
      <c r="U1318" s="100"/>
      <c r="V1318" s="99"/>
      <c r="W1318" s="99"/>
    </row>
    <row r="1319" spans="1:23" hidden="1" x14ac:dyDescent="0.25">
      <c r="A1319" s="96">
        <v>138675</v>
      </c>
      <c r="B1319" s="96" t="s">
        <v>61</v>
      </c>
      <c r="C1319" s="96" t="s">
        <v>43</v>
      </c>
      <c r="D1319" s="96" t="s">
        <v>55</v>
      </c>
      <c r="E1319" s="97">
        <v>43881</v>
      </c>
      <c r="F1319" s="96" t="s">
        <v>56</v>
      </c>
      <c r="G1319" s="96" t="s">
        <v>46</v>
      </c>
      <c r="H1319" s="97">
        <v>44998</v>
      </c>
      <c r="I1319" s="23">
        <v>0.75390046296296298</v>
      </c>
      <c r="J1319" s="97">
        <v>44998</v>
      </c>
      <c r="K1319" s="23">
        <v>0.75836805555555553</v>
      </c>
      <c r="L1319" s="96">
        <v>386</v>
      </c>
      <c r="M1319" s="98">
        <f>Causas[[#This Row],[parada_duracion]]/60</f>
        <v>6.4333333333333336</v>
      </c>
      <c r="N1319" s="18" t="s">
        <v>47</v>
      </c>
      <c r="O1319" s="18" t="s">
        <v>47</v>
      </c>
      <c r="P1319" s="99">
        <f>WEEKNUM(Causas[[#This Row],[resolucion_fecha]],16)</f>
        <v>11</v>
      </c>
      <c r="Q1319" s="99" t="str">
        <f>TEXT(Causas[[#This Row],[resolucion_fecha]],"MMMM")</f>
        <v>marzo</v>
      </c>
      <c r="R1319" s="99" t="str">
        <f t="shared" si="20"/>
        <v>T</v>
      </c>
      <c r="S1319" s="99"/>
      <c r="T1319" s="18" t="s">
        <v>47</v>
      </c>
      <c r="U1319" s="100"/>
      <c r="V1319" s="99"/>
      <c r="W1319" s="99"/>
    </row>
    <row r="1320" spans="1:23" hidden="1" x14ac:dyDescent="0.25">
      <c r="A1320" s="25">
        <v>138676</v>
      </c>
      <c r="B1320" s="25" t="s">
        <v>352</v>
      </c>
      <c r="C1320" s="25" t="s">
        <v>43</v>
      </c>
      <c r="D1320" s="25" t="s">
        <v>55</v>
      </c>
      <c r="E1320" s="24">
        <v>43881</v>
      </c>
      <c r="F1320" s="25" t="s">
        <v>56</v>
      </c>
      <c r="G1320" s="25" t="s">
        <v>46</v>
      </c>
      <c r="H1320" s="24">
        <v>44998</v>
      </c>
      <c r="I1320" s="101">
        <v>0.75967592592592592</v>
      </c>
      <c r="J1320" s="24">
        <v>44998</v>
      </c>
      <c r="K1320" s="101">
        <v>0.76989583333333333</v>
      </c>
      <c r="L1320" s="25">
        <v>883</v>
      </c>
      <c r="M1320" s="26">
        <f>Causas[[#This Row],[parada_duracion]]/60</f>
        <v>14.716666666666667</v>
      </c>
      <c r="N1320" s="19" t="s">
        <v>49</v>
      </c>
      <c r="O1320" s="19" t="s">
        <v>49</v>
      </c>
      <c r="P1320" s="16">
        <f>WEEKNUM(Causas[[#This Row],[resolucion_fecha]],16)</f>
        <v>11</v>
      </c>
      <c r="Q1320" s="16" t="str">
        <f>TEXT(Causas[[#This Row],[resolucion_fecha]],"MMMM")</f>
        <v>marzo</v>
      </c>
      <c r="R1320" s="16" t="str">
        <f t="shared" si="20"/>
        <v>T</v>
      </c>
      <c r="S1320" s="19" t="s">
        <v>49</v>
      </c>
      <c r="T1320" s="19" t="s">
        <v>49</v>
      </c>
      <c r="U1320" s="19" t="s">
        <v>49</v>
      </c>
      <c r="V1320" s="19" t="s">
        <v>49</v>
      </c>
      <c r="W1320" s="19" t="s">
        <v>49</v>
      </c>
    </row>
    <row r="1321" spans="1:23" hidden="1" x14ac:dyDescent="0.25">
      <c r="A1321" s="25">
        <v>138679</v>
      </c>
      <c r="B1321" s="25" t="s">
        <v>54</v>
      </c>
      <c r="C1321" s="25" t="s">
        <v>43</v>
      </c>
      <c r="D1321" s="25" t="s">
        <v>55</v>
      </c>
      <c r="E1321" s="24">
        <v>44120</v>
      </c>
      <c r="F1321" s="25" t="s">
        <v>56</v>
      </c>
      <c r="G1321" s="25" t="s">
        <v>50</v>
      </c>
      <c r="H1321" s="24">
        <v>44998</v>
      </c>
      <c r="I1321" s="101">
        <v>0.77008101851851851</v>
      </c>
      <c r="J1321" s="24">
        <v>44998</v>
      </c>
      <c r="K1321" s="101">
        <v>0.77347222222222223</v>
      </c>
      <c r="L1321" s="25">
        <v>293</v>
      </c>
      <c r="M1321" s="26">
        <f>Causas[[#This Row],[parada_duracion]]/60</f>
        <v>4.8833333333333337</v>
      </c>
      <c r="N1321" s="18" t="s">
        <v>47</v>
      </c>
      <c r="O1321" s="18" t="s">
        <v>47</v>
      </c>
      <c r="P1321" s="16">
        <f>WEEKNUM(Causas[[#This Row],[resolucion_fecha]],16)</f>
        <v>11</v>
      </c>
      <c r="Q1321" s="16" t="str">
        <f>TEXT(Causas[[#This Row],[resolucion_fecha]],"MMMM")</f>
        <v>marzo</v>
      </c>
      <c r="R1321" s="16" t="str">
        <f t="shared" si="20"/>
        <v>T</v>
      </c>
      <c r="S1321" s="16"/>
      <c r="T1321" s="18" t="s">
        <v>47</v>
      </c>
      <c r="U1321" s="16"/>
      <c r="V1321" s="16"/>
      <c r="W1321" s="16"/>
    </row>
    <row r="1322" spans="1:23" hidden="1" x14ac:dyDescent="0.25">
      <c r="A1322" s="25">
        <v>138683</v>
      </c>
      <c r="B1322" s="25" t="s">
        <v>66</v>
      </c>
      <c r="C1322" s="25" t="s">
        <v>43</v>
      </c>
      <c r="D1322" s="25" t="s">
        <v>154</v>
      </c>
      <c r="E1322" s="24">
        <v>43405</v>
      </c>
      <c r="F1322" s="25" t="s">
        <v>45</v>
      </c>
      <c r="G1322" s="25" t="s">
        <v>46</v>
      </c>
      <c r="H1322" s="24">
        <v>44998</v>
      </c>
      <c r="I1322" s="101">
        <v>0.79206018518518517</v>
      </c>
      <c r="J1322" s="24">
        <v>44998</v>
      </c>
      <c r="K1322" s="101">
        <v>0.79211805555555559</v>
      </c>
      <c r="L1322" s="25">
        <v>5</v>
      </c>
      <c r="M1322" s="26">
        <f>Causas[[#This Row],[parada_duracion]]/60</f>
        <v>8.3333333333333329E-2</v>
      </c>
      <c r="N1322" s="18" t="s">
        <v>47</v>
      </c>
      <c r="O1322" s="18" t="s">
        <v>47</v>
      </c>
      <c r="P1322" s="16">
        <f>WEEKNUM(Causas[[#This Row],[resolucion_fecha]],16)</f>
        <v>11</v>
      </c>
      <c r="Q1322" s="16" t="str">
        <f>TEXT(Causas[[#This Row],[resolucion_fecha]],"MMMM")</f>
        <v>marzo</v>
      </c>
      <c r="R1322" s="16" t="str">
        <f t="shared" si="20"/>
        <v>T</v>
      </c>
      <c r="S1322" s="16"/>
      <c r="T1322" s="18" t="s">
        <v>47</v>
      </c>
      <c r="U1322" s="16"/>
      <c r="V1322" s="16"/>
      <c r="W1322" s="16"/>
    </row>
    <row r="1323" spans="1:23" hidden="1" x14ac:dyDescent="0.25">
      <c r="A1323" s="96">
        <v>138687</v>
      </c>
      <c r="B1323" s="96" t="s">
        <v>79</v>
      </c>
      <c r="C1323" s="96" t="s">
        <v>43</v>
      </c>
      <c r="D1323" s="96" t="s">
        <v>143</v>
      </c>
      <c r="E1323" s="97">
        <v>43405</v>
      </c>
      <c r="F1323" s="96" t="s">
        <v>45</v>
      </c>
      <c r="G1323" s="96" t="s">
        <v>50</v>
      </c>
      <c r="H1323" s="97">
        <v>44998</v>
      </c>
      <c r="I1323" s="23">
        <v>0.83743055555555557</v>
      </c>
      <c r="J1323" s="97">
        <v>44998</v>
      </c>
      <c r="K1323" s="23">
        <v>0.84780092592592593</v>
      </c>
      <c r="L1323" s="96">
        <v>896</v>
      </c>
      <c r="M1323" s="98">
        <f>Causas[[#This Row],[parada_duracion]]/60</f>
        <v>14.933333333333334</v>
      </c>
      <c r="N1323" s="19" t="s">
        <v>49</v>
      </c>
      <c r="O1323" s="19" t="s">
        <v>49</v>
      </c>
      <c r="P1323" s="99">
        <f>WEEKNUM(Causas[[#This Row],[resolucion_fecha]],16)</f>
        <v>11</v>
      </c>
      <c r="Q1323" s="99" t="str">
        <f>TEXT(Causas[[#This Row],[resolucion_fecha]],"MMMM")</f>
        <v>marzo</v>
      </c>
      <c r="R1323" s="99" t="str">
        <f t="shared" si="20"/>
        <v>T</v>
      </c>
      <c r="S1323" s="19" t="s">
        <v>49</v>
      </c>
      <c r="T1323" s="19" t="s">
        <v>49</v>
      </c>
      <c r="U1323" s="19" t="s">
        <v>49</v>
      </c>
      <c r="V1323" s="19" t="s">
        <v>49</v>
      </c>
      <c r="W1323" s="19" t="s">
        <v>49</v>
      </c>
    </row>
    <row r="1324" spans="1:23" hidden="1" x14ac:dyDescent="0.25">
      <c r="A1324" s="25">
        <v>138688</v>
      </c>
      <c r="B1324" s="25" t="s">
        <v>95</v>
      </c>
      <c r="C1324" s="25" t="s">
        <v>43</v>
      </c>
      <c r="D1324" s="25" t="s">
        <v>102</v>
      </c>
      <c r="E1324" s="24">
        <v>43405</v>
      </c>
      <c r="F1324" s="25" t="s">
        <v>45</v>
      </c>
      <c r="G1324" s="25" t="s">
        <v>46</v>
      </c>
      <c r="H1324" s="24">
        <v>44998</v>
      </c>
      <c r="I1324" s="101">
        <v>0.84982638888888884</v>
      </c>
      <c r="J1324" s="24">
        <v>44998</v>
      </c>
      <c r="K1324" s="101">
        <v>0.8821296296296296</v>
      </c>
      <c r="L1324" s="25">
        <v>2791</v>
      </c>
      <c r="M1324" s="26">
        <f>Causas[[#This Row],[parada_duracion]]/60</f>
        <v>46.516666666666666</v>
      </c>
      <c r="N1324" s="19" t="s">
        <v>49</v>
      </c>
      <c r="O1324" s="19" t="s">
        <v>49</v>
      </c>
      <c r="P1324" s="16">
        <f>WEEKNUM(Causas[[#This Row],[resolucion_fecha]],16)</f>
        <v>11</v>
      </c>
      <c r="Q1324" s="16" t="str">
        <f>TEXT(Causas[[#This Row],[resolucion_fecha]],"MMMM")</f>
        <v>marzo</v>
      </c>
      <c r="R1324" s="16" t="str">
        <f t="shared" si="20"/>
        <v>T</v>
      </c>
      <c r="S1324" s="19" t="s">
        <v>49</v>
      </c>
      <c r="T1324" s="19" t="s">
        <v>49</v>
      </c>
      <c r="U1324" s="19" t="s">
        <v>49</v>
      </c>
      <c r="V1324" s="19" t="s">
        <v>49</v>
      </c>
      <c r="W1324" s="19" t="s">
        <v>49</v>
      </c>
    </row>
    <row r="1325" spans="1:23" hidden="1" x14ac:dyDescent="0.25">
      <c r="A1325" s="25">
        <v>138690</v>
      </c>
      <c r="B1325" s="25" t="s">
        <v>79</v>
      </c>
      <c r="C1325" s="25" t="s">
        <v>43</v>
      </c>
      <c r="D1325" s="25" t="s">
        <v>143</v>
      </c>
      <c r="E1325" s="24">
        <v>43405</v>
      </c>
      <c r="F1325" s="25" t="s">
        <v>45</v>
      </c>
      <c r="G1325" s="25" t="s">
        <v>50</v>
      </c>
      <c r="H1325" s="24">
        <v>44998</v>
      </c>
      <c r="I1325" s="101">
        <v>0.8558796296296296</v>
      </c>
      <c r="J1325" s="24">
        <v>44998</v>
      </c>
      <c r="K1325" s="101">
        <v>0.87792824074074083</v>
      </c>
      <c r="L1325" s="25">
        <v>1905</v>
      </c>
      <c r="M1325" s="26">
        <f>Causas[[#This Row],[parada_duracion]]/60</f>
        <v>31.75</v>
      </c>
      <c r="N1325" s="19" t="s">
        <v>609</v>
      </c>
      <c r="O1325" s="16" t="s">
        <v>52</v>
      </c>
      <c r="P1325" s="16">
        <f>WEEKNUM(Causas[[#This Row],[resolucion_fecha]],16)</f>
        <v>11</v>
      </c>
      <c r="Q1325" s="16" t="str">
        <f>TEXT(Causas[[#This Row],[resolucion_fecha]],"MMMM")</f>
        <v>marzo</v>
      </c>
      <c r="R1325" s="16" t="str">
        <f t="shared" si="20"/>
        <v>T</v>
      </c>
      <c r="S1325" s="16"/>
      <c r="T1325" s="16" t="s">
        <v>53</v>
      </c>
      <c r="U1325" s="16"/>
      <c r="V1325" s="16"/>
      <c r="W1325" s="16"/>
    </row>
    <row r="1326" spans="1:23" hidden="1" x14ac:dyDescent="0.25">
      <c r="A1326" s="25">
        <v>138700</v>
      </c>
      <c r="B1326" s="25" t="s">
        <v>42</v>
      </c>
      <c r="C1326" s="25" t="s">
        <v>43</v>
      </c>
      <c r="D1326" s="25" t="s">
        <v>164</v>
      </c>
      <c r="E1326" s="24">
        <v>43405</v>
      </c>
      <c r="F1326" s="25" t="s">
        <v>45</v>
      </c>
      <c r="G1326" s="25" t="s">
        <v>50</v>
      </c>
      <c r="H1326" s="24">
        <v>44999</v>
      </c>
      <c r="I1326" s="101">
        <v>0.2713888888888889</v>
      </c>
      <c r="J1326" s="24">
        <v>44999</v>
      </c>
      <c r="K1326" s="101">
        <v>0.29030092592592593</v>
      </c>
      <c r="L1326" s="25">
        <v>1634</v>
      </c>
      <c r="M1326" s="26">
        <f>Causas[[#This Row],[parada_duracion]]/60</f>
        <v>27.233333333333334</v>
      </c>
      <c r="N1326" s="19" t="s">
        <v>49</v>
      </c>
      <c r="O1326" s="19" t="s">
        <v>49</v>
      </c>
      <c r="P1326" s="16">
        <f>WEEKNUM(Causas[[#This Row],[resolucion_fecha]],16)</f>
        <v>11</v>
      </c>
      <c r="Q1326" s="16" t="str">
        <f>TEXT(Causas[[#This Row],[resolucion_fecha]],"MMMM")</f>
        <v>marzo</v>
      </c>
      <c r="R1326" s="16" t="str">
        <f t="shared" si="20"/>
        <v>M</v>
      </c>
      <c r="S1326" s="19" t="s">
        <v>49</v>
      </c>
      <c r="T1326" s="19" t="s">
        <v>49</v>
      </c>
      <c r="U1326" s="19" t="s">
        <v>49</v>
      </c>
      <c r="V1326" s="19" t="s">
        <v>49</v>
      </c>
      <c r="W1326" s="19" t="s">
        <v>49</v>
      </c>
    </row>
    <row r="1327" spans="1:23" hidden="1" x14ac:dyDescent="0.25">
      <c r="A1327" s="96">
        <v>138702</v>
      </c>
      <c r="B1327" s="96" t="s">
        <v>42</v>
      </c>
      <c r="C1327" s="96" t="s">
        <v>43</v>
      </c>
      <c r="D1327" s="96" t="s">
        <v>164</v>
      </c>
      <c r="E1327" s="97">
        <v>43405</v>
      </c>
      <c r="F1327" s="96" t="s">
        <v>45</v>
      </c>
      <c r="G1327" s="96" t="s">
        <v>50</v>
      </c>
      <c r="H1327" s="97">
        <v>44999</v>
      </c>
      <c r="I1327" s="23">
        <v>0.29585648148148147</v>
      </c>
      <c r="J1327" s="97">
        <v>44999</v>
      </c>
      <c r="K1327" s="23">
        <v>0.29663194444444446</v>
      </c>
      <c r="L1327" s="96">
        <v>67</v>
      </c>
      <c r="M1327" s="98">
        <f>Causas[[#This Row],[parada_duracion]]/60</f>
        <v>1.1166666666666667</v>
      </c>
      <c r="N1327" s="18" t="s">
        <v>47</v>
      </c>
      <c r="O1327" s="18" t="s">
        <v>47</v>
      </c>
      <c r="P1327" s="99">
        <f>WEEKNUM(Causas[[#This Row],[resolucion_fecha]],16)</f>
        <v>11</v>
      </c>
      <c r="Q1327" s="99" t="str">
        <f>TEXT(Causas[[#This Row],[resolucion_fecha]],"MMMM")</f>
        <v>marzo</v>
      </c>
      <c r="R1327" s="99" t="str">
        <f t="shared" si="20"/>
        <v>M</v>
      </c>
      <c r="S1327" s="99"/>
      <c r="T1327" s="18" t="s">
        <v>47</v>
      </c>
      <c r="U1327" s="16"/>
      <c r="V1327" s="99"/>
      <c r="W1327" s="99"/>
    </row>
    <row r="1328" spans="1:23" hidden="1" x14ac:dyDescent="0.25">
      <c r="A1328" s="25">
        <v>138703</v>
      </c>
      <c r="B1328" s="25" t="s">
        <v>42</v>
      </c>
      <c r="C1328" s="25" t="s">
        <v>43</v>
      </c>
      <c r="D1328" s="25" t="s">
        <v>164</v>
      </c>
      <c r="E1328" s="24">
        <v>43405</v>
      </c>
      <c r="F1328" s="25" t="s">
        <v>45</v>
      </c>
      <c r="G1328" s="25" t="s">
        <v>46</v>
      </c>
      <c r="H1328" s="24">
        <v>44999</v>
      </c>
      <c r="I1328" s="101">
        <v>0.3021875</v>
      </c>
      <c r="J1328" s="24">
        <v>44999</v>
      </c>
      <c r="K1328" s="101">
        <v>0.3067361111111111</v>
      </c>
      <c r="L1328" s="25">
        <v>393</v>
      </c>
      <c r="M1328" s="26">
        <f>Causas[[#This Row],[parada_duracion]]/60</f>
        <v>6.55</v>
      </c>
      <c r="N1328" s="18" t="s">
        <v>47</v>
      </c>
      <c r="O1328" s="18" t="s">
        <v>47</v>
      </c>
      <c r="P1328" s="16">
        <f>WEEKNUM(Causas[[#This Row],[resolucion_fecha]],16)</f>
        <v>11</v>
      </c>
      <c r="Q1328" s="16" t="str">
        <f>TEXT(Causas[[#This Row],[resolucion_fecha]],"MMMM")</f>
        <v>marzo</v>
      </c>
      <c r="R1328" s="16" t="str">
        <f t="shared" si="20"/>
        <v>M</v>
      </c>
      <c r="S1328" s="16"/>
      <c r="T1328" s="18" t="s">
        <v>47</v>
      </c>
      <c r="U1328" s="100"/>
      <c r="V1328" s="16"/>
      <c r="W1328" s="16"/>
    </row>
    <row r="1329" spans="1:23" hidden="1" x14ac:dyDescent="0.25">
      <c r="A1329" s="25">
        <v>138713</v>
      </c>
      <c r="B1329" s="25" t="s">
        <v>79</v>
      </c>
      <c r="C1329" s="25" t="s">
        <v>43</v>
      </c>
      <c r="D1329" s="25" t="s">
        <v>82</v>
      </c>
      <c r="E1329" s="24">
        <v>43405</v>
      </c>
      <c r="F1329" s="25" t="s">
        <v>45</v>
      </c>
      <c r="G1329" s="25" t="s">
        <v>46</v>
      </c>
      <c r="H1329" s="24">
        <v>44999</v>
      </c>
      <c r="I1329" s="101">
        <v>0.39204861111111117</v>
      </c>
      <c r="J1329" s="24">
        <v>44999</v>
      </c>
      <c r="K1329" s="101">
        <v>0.41403935185185187</v>
      </c>
      <c r="L1329" s="25">
        <v>1900</v>
      </c>
      <c r="M1329" s="26">
        <f>Causas[[#This Row],[parada_duracion]]/60</f>
        <v>31.666666666666668</v>
      </c>
      <c r="N1329" s="19" t="s">
        <v>49</v>
      </c>
      <c r="O1329" s="19" t="s">
        <v>49</v>
      </c>
      <c r="P1329" s="16">
        <f>WEEKNUM(Causas[[#This Row],[resolucion_fecha]],16)</f>
        <v>11</v>
      </c>
      <c r="Q1329" s="16" t="str">
        <f>TEXT(Causas[[#This Row],[resolucion_fecha]],"MMMM")</f>
        <v>marzo</v>
      </c>
      <c r="R1329" s="16" t="str">
        <f t="shared" si="20"/>
        <v>M</v>
      </c>
      <c r="S1329" s="19" t="s">
        <v>49</v>
      </c>
      <c r="T1329" s="19" t="s">
        <v>49</v>
      </c>
      <c r="U1329" s="19" t="s">
        <v>49</v>
      </c>
      <c r="V1329" s="19" t="s">
        <v>49</v>
      </c>
      <c r="W1329" s="19" t="s">
        <v>49</v>
      </c>
    </row>
    <row r="1330" spans="1:23" hidden="1" x14ac:dyDescent="0.25">
      <c r="A1330" s="25">
        <v>138717</v>
      </c>
      <c r="B1330" s="25" t="s">
        <v>63</v>
      </c>
      <c r="C1330" s="25" t="s">
        <v>43</v>
      </c>
      <c r="D1330" s="25" t="s">
        <v>68</v>
      </c>
      <c r="E1330" s="24">
        <v>44942</v>
      </c>
      <c r="F1330" s="25" t="s">
        <v>124</v>
      </c>
      <c r="G1330" s="25" t="s">
        <v>50</v>
      </c>
      <c r="H1330" s="24">
        <v>44999</v>
      </c>
      <c r="I1330" s="101">
        <v>0.4288541666666667</v>
      </c>
      <c r="J1330" s="24">
        <v>44999</v>
      </c>
      <c r="K1330" s="101">
        <v>0.43887731481481485</v>
      </c>
      <c r="L1330" s="25">
        <v>866</v>
      </c>
      <c r="M1330" s="26">
        <f>Causas[[#This Row],[parada_duracion]]/60</f>
        <v>14.433333333333334</v>
      </c>
      <c r="N1330" s="19" t="s">
        <v>610</v>
      </c>
      <c r="O1330" s="16" t="s">
        <v>52</v>
      </c>
      <c r="P1330" s="16">
        <f>WEEKNUM(Causas[[#This Row],[resolucion_fecha]],16)</f>
        <v>11</v>
      </c>
      <c r="Q1330" s="16" t="str">
        <f>TEXT(Causas[[#This Row],[resolucion_fecha]],"MMMM")</f>
        <v>marzo</v>
      </c>
      <c r="R1330" s="16" t="str">
        <f t="shared" si="20"/>
        <v>M</v>
      </c>
      <c r="S1330" s="16"/>
      <c r="T1330" s="16" t="s">
        <v>53</v>
      </c>
      <c r="U1330" s="16"/>
      <c r="V1330" s="16"/>
      <c r="W1330" s="16"/>
    </row>
    <row r="1331" spans="1:23" hidden="1" x14ac:dyDescent="0.25">
      <c r="A1331" s="25">
        <v>138720</v>
      </c>
      <c r="B1331" s="25" t="s">
        <v>117</v>
      </c>
      <c r="C1331" s="25" t="s">
        <v>43</v>
      </c>
      <c r="D1331" s="25" t="s">
        <v>76</v>
      </c>
      <c r="E1331" s="24">
        <v>43405</v>
      </c>
      <c r="F1331" s="25" t="s">
        <v>45</v>
      </c>
      <c r="G1331" s="25" t="s">
        <v>50</v>
      </c>
      <c r="H1331" s="24">
        <v>44999</v>
      </c>
      <c r="I1331" s="101">
        <v>0.44005787037037036</v>
      </c>
      <c r="J1331" s="24">
        <v>44999</v>
      </c>
      <c r="K1331" s="101">
        <v>0.48718750000000005</v>
      </c>
      <c r="L1331" s="25">
        <v>4072</v>
      </c>
      <c r="M1331" s="26">
        <f>Causas[[#This Row],[parada_duracion]]/60</f>
        <v>67.86666666666666</v>
      </c>
      <c r="N1331" s="19" t="s">
        <v>611</v>
      </c>
      <c r="O1331" s="16" t="s">
        <v>52</v>
      </c>
      <c r="P1331" s="16">
        <f>WEEKNUM(Causas[[#This Row],[resolucion_fecha]],16)</f>
        <v>11</v>
      </c>
      <c r="Q1331" s="16" t="str">
        <f>TEXT(Causas[[#This Row],[resolucion_fecha]],"MMMM")</f>
        <v>marzo</v>
      </c>
      <c r="R1331" s="16" t="str">
        <f t="shared" si="20"/>
        <v>M</v>
      </c>
      <c r="S1331" s="16"/>
      <c r="T1331" s="16" t="s">
        <v>53</v>
      </c>
      <c r="U1331" s="16"/>
      <c r="V1331" s="16"/>
      <c r="W1331" s="16"/>
    </row>
    <row r="1332" spans="1:23" hidden="1" x14ac:dyDescent="0.25">
      <c r="A1332" s="25">
        <v>138722</v>
      </c>
      <c r="B1332" s="25" t="s">
        <v>42</v>
      </c>
      <c r="C1332" s="25" t="s">
        <v>43</v>
      </c>
      <c r="D1332" s="25" t="s">
        <v>154</v>
      </c>
      <c r="E1332" s="24">
        <v>43405</v>
      </c>
      <c r="F1332" s="25" t="s">
        <v>45</v>
      </c>
      <c r="G1332" s="25" t="s">
        <v>50</v>
      </c>
      <c r="H1332" s="24">
        <v>44999</v>
      </c>
      <c r="I1332" s="101">
        <v>0.4770833333333333</v>
      </c>
      <c r="J1332" s="24">
        <v>44999</v>
      </c>
      <c r="K1332" s="101">
        <v>0.47722222222222221</v>
      </c>
      <c r="L1332" s="25">
        <v>12</v>
      </c>
      <c r="M1332" s="26">
        <f>Causas[[#This Row],[parada_duracion]]/60</f>
        <v>0.2</v>
      </c>
      <c r="N1332" s="18" t="s">
        <v>47</v>
      </c>
      <c r="O1332" s="18" t="s">
        <v>47</v>
      </c>
      <c r="P1332" s="16">
        <f>WEEKNUM(Causas[[#This Row],[resolucion_fecha]],16)</f>
        <v>11</v>
      </c>
      <c r="Q1332" s="16" t="str">
        <f>TEXT(Causas[[#This Row],[resolucion_fecha]],"MMMM")</f>
        <v>marzo</v>
      </c>
      <c r="R1332" s="16" t="str">
        <f t="shared" si="20"/>
        <v>M</v>
      </c>
      <c r="S1332" s="16"/>
      <c r="T1332" s="18" t="s">
        <v>47</v>
      </c>
      <c r="U1332" s="16"/>
      <c r="V1332" s="16"/>
      <c r="W1332" s="16"/>
    </row>
    <row r="1333" spans="1:23" hidden="1" x14ac:dyDescent="0.25">
      <c r="A1333" s="25">
        <v>138724</v>
      </c>
      <c r="B1333" s="25" t="s">
        <v>74</v>
      </c>
      <c r="C1333" s="25" t="s">
        <v>43</v>
      </c>
      <c r="D1333" s="25" t="s">
        <v>68</v>
      </c>
      <c r="E1333" s="24">
        <v>44258</v>
      </c>
      <c r="F1333" s="25" t="s">
        <v>56</v>
      </c>
      <c r="G1333" s="25" t="s">
        <v>46</v>
      </c>
      <c r="H1333" s="24">
        <v>44999</v>
      </c>
      <c r="I1333" s="101">
        <v>0.50707175925925929</v>
      </c>
      <c r="J1333" s="24">
        <v>44999</v>
      </c>
      <c r="K1333" s="101">
        <v>0.51149305555555558</v>
      </c>
      <c r="L1333" s="25">
        <v>382</v>
      </c>
      <c r="M1333" s="26">
        <f>Causas[[#This Row],[parada_duracion]]/60</f>
        <v>6.3666666666666663</v>
      </c>
      <c r="N1333" s="18" t="s">
        <v>47</v>
      </c>
      <c r="O1333" s="18" t="s">
        <v>47</v>
      </c>
      <c r="P1333" s="16">
        <f>WEEKNUM(Causas[[#This Row],[resolucion_fecha]],16)</f>
        <v>11</v>
      </c>
      <c r="Q1333" s="16" t="str">
        <f>TEXT(Causas[[#This Row],[resolucion_fecha]],"MMMM")</f>
        <v>marzo</v>
      </c>
      <c r="R1333" s="16" t="str">
        <f t="shared" si="20"/>
        <v>M</v>
      </c>
      <c r="S1333" s="16"/>
      <c r="T1333" s="18" t="s">
        <v>47</v>
      </c>
      <c r="U1333" s="16"/>
      <c r="V1333" s="16"/>
      <c r="W1333" s="16"/>
    </row>
    <row r="1334" spans="1:23" hidden="1" x14ac:dyDescent="0.25">
      <c r="A1334" s="25">
        <v>138727</v>
      </c>
      <c r="B1334" s="25" t="s">
        <v>74</v>
      </c>
      <c r="C1334" s="25" t="s">
        <v>43</v>
      </c>
      <c r="D1334" s="25" t="s">
        <v>68</v>
      </c>
      <c r="E1334" s="24">
        <v>44258</v>
      </c>
      <c r="F1334" s="25" t="s">
        <v>56</v>
      </c>
      <c r="G1334" s="25" t="s">
        <v>50</v>
      </c>
      <c r="H1334" s="24">
        <v>44999</v>
      </c>
      <c r="I1334" s="101">
        <v>0.52144675925925921</v>
      </c>
      <c r="J1334" s="24">
        <v>44999</v>
      </c>
      <c r="K1334" s="101">
        <v>0.52150462962962962</v>
      </c>
      <c r="L1334" s="25">
        <v>5</v>
      </c>
      <c r="M1334" s="26">
        <f>Causas[[#This Row],[parada_duracion]]/60</f>
        <v>8.3333333333333329E-2</v>
      </c>
      <c r="N1334" s="18" t="s">
        <v>47</v>
      </c>
      <c r="O1334" s="18" t="s">
        <v>47</v>
      </c>
      <c r="P1334" s="16">
        <f>WEEKNUM(Causas[[#This Row],[resolucion_fecha]],16)</f>
        <v>11</v>
      </c>
      <c r="Q1334" s="16" t="str">
        <f>TEXT(Causas[[#This Row],[resolucion_fecha]],"MMMM")</f>
        <v>marzo</v>
      </c>
      <c r="R1334" s="16" t="str">
        <f t="shared" si="20"/>
        <v>M</v>
      </c>
      <c r="S1334" s="16"/>
      <c r="T1334" s="18" t="s">
        <v>47</v>
      </c>
      <c r="U1334" s="16"/>
      <c r="V1334" s="16"/>
      <c r="W1334" s="16"/>
    </row>
    <row r="1335" spans="1:23" hidden="1" x14ac:dyDescent="0.25">
      <c r="A1335" s="25">
        <v>138729</v>
      </c>
      <c r="B1335" s="25" t="s">
        <v>95</v>
      </c>
      <c r="C1335" s="25" t="s">
        <v>43</v>
      </c>
      <c r="D1335" s="25" t="s">
        <v>59</v>
      </c>
      <c r="E1335" s="24">
        <v>44231</v>
      </c>
      <c r="F1335" s="25" t="s">
        <v>60</v>
      </c>
      <c r="G1335" s="25" t="s">
        <v>46</v>
      </c>
      <c r="H1335" s="24">
        <v>44999</v>
      </c>
      <c r="I1335" s="101">
        <v>0.53401620370370373</v>
      </c>
      <c r="J1335" s="24">
        <v>45000</v>
      </c>
      <c r="K1335" s="101">
        <v>0.26305555555555554</v>
      </c>
      <c r="L1335" s="25">
        <v>62989</v>
      </c>
      <c r="M1335" s="26">
        <f>Causas[[#This Row],[parada_duracion]]/60</f>
        <v>1049.8166666666666</v>
      </c>
      <c r="N1335" s="19" t="s">
        <v>49</v>
      </c>
      <c r="O1335" s="19" t="s">
        <v>49</v>
      </c>
      <c r="P1335" s="16">
        <f>WEEKNUM(Causas[[#This Row],[resolucion_fecha]],16)</f>
        <v>11</v>
      </c>
      <c r="Q1335" s="16" t="str">
        <f>TEXT(Causas[[#This Row],[resolucion_fecha]],"MMMM")</f>
        <v>marzo</v>
      </c>
      <c r="R1335" s="16" t="str">
        <f t="shared" si="20"/>
        <v>M</v>
      </c>
      <c r="S1335" s="19" t="s">
        <v>49</v>
      </c>
      <c r="T1335" s="19" t="s">
        <v>49</v>
      </c>
      <c r="U1335" s="19" t="s">
        <v>49</v>
      </c>
      <c r="V1335" s="19" t="s">
        <v>49</v>
      </c>
      <c r="W1335" s="19" t="s">
        <v>49</v>
      </c>
    </row>
    <row r="1336" spans="1:23" hidden="1" x14ac:dyDescent="0.25">
      <c r="A1336" s="96">
        <v>138732</v>
      </c>
      <c r="B1336" s="96" t="s">
        <v>66</v>
      </c>
      <c r="C1336" s="96" t="s">
        <v>43</v>
      </c>
      <c r="D1336" s="96" t="s">
        <v>154</v>
      </c>
      <c r="E1336" s="97">
        <v>43405</v>
      </c>
      <c r="F1336" s="96" t="s">
        <v>45</v>
      </c>
      <c r="G1336" s="96" t="s">
        <v>50</v>
      </c>
      <c r="H1336" s="97">
        <v>44999</v>
      </c>
      <c r="I1336" s="23">
        <v>0.54651620370370368</v>
      </c>
      <c r="J1336" s="97">
        <v>44999</v>
      </c>
      <c r="K1336" s="23">
        <v>0.54658564814814814</v>
      </c>
      <c r="L1336" s="96">
        <v>6</v>
      </c>
      <c r="M1336" s="98">
        <f>Causas[[#This Row],[parada_duracion]]/60</f>
        <v>0.1</v>
      </c>
      <c r="N1336" s="18" t="s">
        <v>47</v>
      </c>
      <c r="O1336" s="18" t="s">
        <v>47</v>
      </c>
      <c r="P1336" s="99">
        <f>WEEKNUM(Causas[[#This Row],[resolucion_fecha]],16)</f>
        <v>11</v>
      </c>
      <c r="Q1336" s="99" t="str">
        <f>TEXT(Causas[[#This Row],[resolucion_fecha]],"MMMM")</f>
        <v>marzo</v>
      </c>
      <c r="R1336" s="99" t="str">
        <f t="shared" si="20"/>
        <v>M</v>
      </c>
      <c r="S1336" s="99"/>
      <c r="T1336" s="18" t="s">
        <v>47</v>
      </c>
      <c r="U1336" s="16"/>
      <c r="V1336" s="99"/>
      <c r="W1336" s="99"/>
    </row>
    <row r="1337" spans="1:23" hidden="1" x14ac:dyDescent="0.25">
      <c r="A1337" s="25">
        <v>138733</v>
      </c>
      <c r="B1337" s="25" t="s">
        <v>66</v>
      </c>
      <c r="C1337" s="25" t="s">
        <v>43</v>
      </c>
      <c r="D1337" s="25" t="s">
        <v>154</v>
      </c>
      <c r="E1337" s="24">
        <v>43405</v>
      </c>
      <c r="F1337" s="25" t="s">
        <v>45</v>
      </c>
      <c r="G1337" s="25" t="s">
        <v>46</v>
      </c>
      <c r="H1337" s="24">
        <v>44999</v>
      </c>
      <c r="I1337" s="101">
        <v>0.54666666666666663</v>
      </c>
      <c r="J1337" s="24">
        <v>44999</v>
      </c>
      <c r="K1337" s="101">
        <v>0.65716435185185185</v>
      </c>
      <c r="L1337" s="25">
        <v>9547</v>
      </c>
      <c r="M1337" s="26">
        <f>Causas[[#This Row],[parada_duracion]]/60</f>
        <v>159.11666666666667</v>
      </c>
      <c r="N1337" s="19" t="s">
        <v>92</v>
      </c>
      <c r="O1337" s="16" t="s">
        <v>52</v>
      </c>
      <c r="P1337" s="16">
        <f>WEEKNUM(Causas[[#This Row],[resolucion_fecha]],16)</f>
        <v>11</v>
      </c>
      <c r="Q1337" s="16" t="str">
        <f>TEXT(Causas[[#This Row],[resolucion_fecha]],"MMMM")</f>
        <v>marzo</v>
      </c>
      <c r="R1337" s="16" t="str">
        <f t="shared" si="20"/>
        <v>M</v>
      </c>
      <c r="S1337" s="16"/>
      <c r="T1337" s="16" t="s">
        <v>53</v>
      </c>
      <c r="U1337" s="100"/>
      <c r="V1337" s="16"/>
      <c r="W1337" s="16"/>
    </row>
    <row r="1338" spans="1:23" hidden="1" x14ac:dyDescent="0.25">
      <c r="A1338" s="96">
        <v>138738</v>
      </c>
      <c r="B1338" s="96" t="s">
        <v>58</v>
      </c>
      <c r="C1338" s="96" t="s">
        <v>43</v>
      </c>
      <c r="D1338" s="96" t="s">
        <v>80</v>
      </c>
      <c r="E1338" s="97">
        <v>43405</v>
      </c>
      <c r="F1338" s="96" t="s">
        <v>45</v>
      </c>
      <c r="G1338" s="96" t="s">
        <v>50</v>
      </c>
      <c r="H1338" s="97">
        <v>44999</v>
      </c>
      <c r="I1338" s="23">
        <v>0.56718750000000007</v>
      </c>
      <c r="J1338" s="97">
        <v>44999</v>
      </c>
      <c r="K1338" s="23">
        <v>0.56730324074074068</v>
      </c>
      <c r="L1338" s="96">
        <v>10</v>
      </c>
      <c r="M1338" s="98">
        <f>Causas[[#This Row],[parada_duracion]]/60</f>
        <v>0.16666666666666666</v>
      </c>
      <c r="N1338" s="18" t="s">
        <v>47</v>
      </c>
      <c r="O1338" s="18" t="s">
        <v>47</v>
      </c>
      <c r="P1338" s="99">
        <f>WEEKNUM(Causas[[#This Row],[resolucion_fecha]],16)</f>
        <v>11</v>
      </c>
      <c r="Q1338" s="99" t="str">
        <f>TEXT(Causas[[#This Row],[resolucion_fecha]],"MMMM")</f>
        <v>marzo</v>
      </c>
      <c r="R1338" s="99" t="str">
        <f t="shared" si="20"/>
        <v>M</v>
      </c>
      <c r="S1338" s="99"/>
      <c r="T1338" s="18" t="s">
        <v>47</v>
      </c>
      <c r="U1338" s="16"/>
      <c r="V1338" s="99"/>
      <c r="W1338" s="99"/>
    </row>
    <row r="1339" spans="1:23" hidden="1" x14ac:dyDescent="0.25">
      <c r="A1339" s="25">
        <v>138739</v>
      </c>
      <c r="B1339" s="25" t="s">
        <v>58</v>
      </c>
      <c r="C1339" s="25" t="s">
        <v>43</v>
      </c>
      <c r="D1339" s="25" t="s">
        <v>80</v>
      </c>
      <c r="E1339" s="24">
        <v>43405</v>
      </c>
      <c r="F1339" s="25" t="s">
        <v>45</v>
      </c>
      <c r="G1339" s="25" t="s">
        <v>46</v>
      </c>
      <c r="H1339" s="24">
        <v>44999</v>
      </c>
      <c r="I1339" s="101">
        <v>0.56741898148148151</v>
      </c>
      <c r="J1339" s="24">
        <v>44999</v>
      </c>
      <c r="K1339" s="101">
        <v>0.56874999999999998</v>
      </c>
      <c r="L1339" s="25">
        <v>115</v>
      </c>
      <c r="M1339" s="26">
        <f>Causas[[#This Row],[parada_duracion]]/60</f>
        <v>1.9166666666666667</v>
      </c>
      <c r="N1339" s="18" t="s">
        <v>47</v>
      </c>
      <c r="O1339" s="18" t="s">
        <v>47</v>
      </c>
      <c r="P1339" s="16">
        <f>WEEKNUM(Causas[[#This Row],[resolucion_fecha]],16)</f>
        <v>11</v>
      </c>
      <c r="Q1339" s="16" t="str">
        <f>TEXT(Causas[[#This Row],[resolucion_fecha]],"MMMM")</f>
        <v>marzo</v>
      </c>
      <c r="R1339" s="16" t="str">
        <f t="shared" si="20"/>
        <v>M</v>
      </c>
      <c r="S1339" s="16"/>
      <c r="T1339" s="18" t="s">
        <v>47</v>
      </c>
      <c r="U1339" s="100"/>
      <c r="V1339" s="16"/>
      <c r="W1339" s="16"/>
    </row>
    <row r="1340" spans="1:23" hidden="1" x14ac:dyDescent="0.25">
      <c r="A1340" s="25">
        <v>138748</v>
      </c>
      <c r="B1340" s="25" t="s">
        <v>58</v>
      </c>
      <c r="C1340" s="25" t="s">
        <v>43</v>
      </c>
      <c r="D1340" s="25" t="s">
        <v>80</v>
      </c>
      <c r="E1340" s="24">
        <v>43405</v>
      </c>
      <c r="F1340" s="25" t="s">
        <v>45</v>
      </c>
      <c r="G1340" s="25" t="s">
        <v>46</v>
      </c>
      <c r="H1340" s="24">
        <v>44999</v>
      </c>
      <c r="I1340" s="101">
        <v>0.59989583333333341</v>
      </c>
      <c r="J1340" s="24">
        <v>44999</v>
      </c>
      <c r="K1340" s="101">
        <v>0.60085648148148152</v>
      </c>
      <c r="L1340" s="25">
        <v>83</v>
      </c>
      <c r="M1340" s="26">
        <f>Causas[[#This Row],[parada_duracion]]/60</f>
        <v>1.3833333333333333</v>
      </c>
      <c r="N1340" s="18" t="s">
        <v>47</v>
      </c>
      <c r="O1340" s="18" t="s">
        <v>47</v>
      </c>
      <c r="P1340" s="16">
        <f>WEEKNUM(Causas[[#This Row],[resolucion_fecha]],16)</f>
        <v>11</v>
      </c>
      <c r="Q1340" s="16" t="str">
        <f>TEXT(Causas[[#This Row],[resolucion_fecha]],"MMMM")</f>
        <v>marzo</v>
      </c>
      <c r="R1340" s="16" t="str">
        <f t="shared" si="20"/>
        <v>T</v>
      </c>
      <c r="S1340" s="16"/>
      <c r="T1340" s="18" t="s">
        <v>47</v>
      </c>
      <c r="U1340" s="16"/>
      <c r="V1340" s="16"/>
      <c r="W1340" s="16"/>
    </row>
    <row r="1341" spans="1:23" hidden="1" x14ac:dyDescent="0.25">
      <c r="A1341" s="96">
        <v>138754</v>
      </c>
      <c r="B1341" s="96" t="s">
        <v>197</v>
      </c>
      <c r="C1341" s="96" t="s">
        <v>43</v>
      </c>
      <c r="D1341" s="96" t="s">
        <v>90</v>
      </c>
      <c r="E1341" s="97">
        <v>43405</v>
      </c>
      <c r="F1341" s="96" t="s">
        <v>45</v>
      </c>
      <c r="G1341" s="96" t="s">
        <v>46</v>
      </c>
      <c r="H1341" s="97">
        <v>44999</v>
      </c>
      <c r="I1341" s="23">
        <v>0.64653935185185185</v>
      </c>
      <c r="J1341" s="97">
        <v>44999</v>
      </c>
      <c r="K1341" s="23">
        <v>0.68870370370370371</v>
      </c>
      <c r="L1341" s="96">
        <v>3643</v>
      </c>
      <c r="M1341" s="98">
        <f>Causas[[#This Row],[parada_duracion]]/60</f>
        <v>60.716666666666669</v>
      </c>
      <c r="N1341" s="18" t="s">
        <v>612</v>
      </c>
      <c r="O1341" s="99" t="s">
        <v>52</v>
      </c>
      <c r="P1341" s="99">
        <f>WEEKNUM(Causas[[#This Row],[resolucion_fecha]],16)</f>
        <v>11</v>
      </c>
      <c r="Q1341" s="99" t="str">
        <f>TEXT(Causas[[#This Row],[resolucion_fecha]],"MMMM")</f>
        <v>marzo</v>
      </c>
      <c r="R1341" s="99" t="str">
        <f t="shared" si="20"/>
        <v>T</v>
      </c>
      <c r="S1341" s="99"/>
      <c r="T1341" s="16" t="s">
        <v>53</v>
      </c>
      <c r="U1341" s="16"/>
      <c r="V1341" s="99"/>
      <c r="W1341" s="99"/>
    </row>
    <row r="1342" spans="1:23" hidden="1" x14ac:dyDescent="0.25">
      <c r="A1342" s="25">
        <v>138755</v>
      </c>
      <c r="B1342" s="25" t="s">
        <v>130</v>
      </c>
      <c r="C1342" s="25" t="s">
        <v>43</v>
      </c>
      <c r="D1342" s="25" t="s">
        <v>68</v>
      </c>
      <c r="E1342" s="24">
        <v>43405</v>
      </c>
      <c r="F1342" s="25" t="s">
        <v>45</v>
      </c>
      <c r="G1342" s="25" t="s">
        <v>50</v>
      </c>
      <c r="H1342" s="24">
        <v>44999</v>
      </c>
      <c r="I1342" s="101">
        <v>0.64688657407407402</v>
      </c>
      <c r="J1342" s="24">
        <v>44999</v>
      </c>
      <c r="K1342" s="101">
        <v>0.64862268518518518</v>
      </c>
      <c r="L1342" s="25">
        <v>150</v>
      </c>
      <c r="M1342" s="26">
        <f>Causas[[#This Row],[parada_duracion]]/60</f>
        <v>2.5</v>
      </c>
      <c r="N1342" s="18" t="s">
        <v>47</v>
      </c>
      <c r="O1342" s="18" t="s">
        <v>47</v>
      </c>
      <c r="P1342" s="16">
        <f>WEEKNUM(Causas[[#This Row],[resolucion_fecha]],16)</f>
        <v>11</v>
      </c>
      <c r="Q1342" s="16" t="str">
        <f>TEXT(Causas[[#This Row],[resolucion_fecha]],"MMMM")</f>
        <v>marzo</v>
      </c>
      <c r="R1342" s="16" t="str">
        <f t="shared" si="20"/>
        <v>T</v>
      </c>
      <c r="S1342" s="16"/>
      <c r="T1342" s="18" t="s">
        <v>47</v>
      </c>
      <c r="U1342" s="100"/>
      <c r="V1342" s="16"/>
      <c r="W1342" s="16"/>
    </row>
    <row r="1343" spans="1:23" hidden="1" x14ac:dyDescent="0.25">
      <c r="A1343" s="96">
        <v>138757</v>
      </c>
      <c r="B1343" s="96" t="s">
        <v>185</v>
      </c>
      <c r="C1343" s="96" t="s">
        <v>43</v>
      </c>
      <c r="D1343" s="96" t="s">
        <v>96</v>
      </c>
      <c r="E1343" s="97">
        <v>43405</v>
      </c>
      <c r="F1343" s="96" t="s">
        <v>45</v>
      </c>
      <c r="G1343" s="96" t="s">
        <v>50</v>
      </c>
      <c r="H1343" s="97">
        <v>44999</v>
      </c>
      <c r="I1343" s="23">
        <v>0.6474537037037037</v>
      </c>
      <c r="J1343" s="97">
        <v>44999</v>
      </c>
      <c r="K1343" s="23">
        <v>0.66164351851851855</v>
      </c>
      <c r="L1343" s="96">
        <v>1226</v>
      </c>
      <c r="M1343" s="98">
        <f>Causas[[#This Row],[parada_duracion]]/60</f>
        <v>20.433333333333334</v>
      </c>
      <c r="N1343" s="18" t="s">
        <v>613</v>
      </c>
      <c r="O1343" s="99" t="s">
        <v>52</v>
      </c>
      <c r="P1343" s="99">
        <f>WEEKNUM(Causas[[#This Row],[resolucion_fecha]],16)</f>
        <v>11</v>
      </c>
      <c r="Q1343" s="99" t="str">
        <f>TEXT(Causas[[#This Row],[resolucion_fecha]],"MMMM")</f>
        <v>marzo</v>
      </c>
      <c r="R1343" s="99" t="str">
        <f t="shared" si="20"/>
        <v>T</v>
      </c>
      <c r="S1343" s="99"/>
      <c r="T1343" s="16" t="s">
        <v>53</v>
      </c>
      <c r="U1343" s="16"/>
      <c r="V1343" s="99"/>
      <c r="W1343" s="99"/>
    </row>
    <row r="1344" spans="1:23" hidden="1" x14ac:dyDescent="0.25">
      <c r="A1344" s="25">
        <v>138758</v>
      </c>
      <c r="B1344" s="25" t="s">
        <v>66</v>
      </c>
      <c r="C1344" s="25" t="s">
        <v>43</v>
      </c>
      <c r="D1344" s="25" t="s">
        <v>154</v>
      </c>
      <c r="E1344" s="24">
        <v>43405</v>
      </c>
      <c r="F1344" s="25" t="s">
        <v>45</v>
      </c>
      <c r="G1344" s="25" t="s">
        <v>46</v>
      </c>
      <c r="H1344" s="24">
        <v>44999</v>
      </c>
      <c r="I1344" s="101">
        <v>0.6572337962962963</v>
      </c>
      <c r="J1344" s="24">
        <v>44999</v>
      </c>
      <c r="K1344" s="101">
        <v>0.7096527777777778</v>
      </c>
      <c r="L1344" s="25">
        <v>4529</v>
      </c>
      <c r="M1344" s="26">
        <f>Causas[[#This Row],[parada_duracion]]/60</f>
        <v>75.483333333333334</v>
      </c>
      <c r="N1344" s="19" t="s">
        <v>614</v>
      </c>
      <c r="O1344" s="16" t="s">
        <v>72</v>
      </c>
      <c r="P1344" s="16">
        <f>WEEKNUM(Causas[[#This Row],[resolucion_fecha]],16)</f>
        <v>11</v>
      </c>
      <c r="Q1344" s="16" t="str">
        <f>TEXT(Causas[[#This Row],[resolucion_fecha]],"MMMM")</f>
        <v>marzo</v>
      </c>
      <c r="R1344" s="16" t="str">
        <f t="shared" si="20"/>
        <v>T</v>
      </c>
      <c r="S1344" s="16"/>
      <c r="T1344" s="99" t="s">
        <v>73</v>
      </c>
      <c r="U1344" s="100"/>
      <c r="V1344" s="16"/>
      <c r="W1344" s="16"/>
    </row>
    <row r="1345" spans="1:23" hidden="1" x14ac:dyDescent="0.25">
      <c r="A1345" s="96">
        <v>138760</v>
      </c>
      <c r="B1345" s="96" t="s">
        <v>54</v>
      </c>
      <c r="C1345" s="96" t="s">
        <v>43</v>
      </c>
      <c r="D1345" s="96" t="s">
        <v>55</v>
      </c>
      <c r="E1345" s="97">
        <v>44120</v>
      </c>
      <c r="F1345" s="96" t="s">
        <v>56</v>
      </c>
      <c r="G1345" s="96" t="s">
        <v>50</v>
      </c>
      <c r="H1345" s="97">
        <v>44999</v>
      </c>
      <c r="I1345" s="23">
        <v>0.68372685185185178</v>
      </c>
      <c r="J1345" s="97">
        <v>44999</v>
      </c>
      <c r="K1345" s="23">
        <v>0.68380787037037039</v>
      </c>
      <c r="L1345" s="96">
        <v>7</v>
      </c>
      <c r="M1345" s="98">
        <f>Causas[[#This Row],[parada_duracion]]/60</f>
        <v>0.11666666666666667</v>
      </c>
      <c r="N1345" s="18" t="s">
        <v>47</v>
      </c>
      <c r="O1345" s="18" t="s">
        <v>47</v>
      </c>
      <c r="P1345" s="99">
        <f>WEEKNUM(Causas[[#This Row],[resolucion_fecha]],16)</f>
        <v>11</v>
      </c>
      <c r="Q1345" s="99" t="str">
        <f>TEXT(Causas[[#This Row],[resolucion_fecha]],"MMMM")</f>
        <v>marzo</v>
      </c>
      <c r="R1345" s="99" t="str">
        <f t="shared" si="20"/>
        <v>T</v>
      </c>
      <c r="S1345" s="99"/>
      <c r="T1345" s="18" t="s">
        <v>47</v>
      </c>
      <c r="U1345" s="16"/>
      <c r="V1345" s="99"/>
      <c r="W1345" s="99"/>
    </row>
    <row r="1346" spans="1:23" hidden="1" x14ac:dyDescent="0.25">
      <c r="A1346" s="96">
        <v>138761</v>
      </c>
      <c r="B1346" s="96" t="s">
        <v>86</v>
      </c>
      <c r="C1346" s="96" t="s">
        <v>43</v>
      </c>
      <c r="D1346" s="96" t="s">
        <v>55</v>
      </c>
      <c r="E1346" s="97">
        <v>43881</v>
      </c>
      <c r="F1346" s="96" t="s">
        <v>56</v>
      </c>
      <c r="G1346" s="96" t="s">
        <v>50</v>
      </c>
      <c r="H1346" s="97">
        <v>44999</v>
      </c>
      <c r="I1346" s="23">
        <v>0.68388888888888888</v>
      </c>
      <c r="J1346" s="97">
        <v>44999</v>
      </c>
      <c r="K1346" s="23">
        <v>0.68644675925925924</v>
      </c>
      <c r="L1346" s="96">
        <v>221</v>
      </c>
      <c r="M1346" s="98">
        <f>Causas[[#This Row],[parada_duracion]]/60</f>
        <v>3.6833333333333331</v>
      </c>
      <c r="N1346" s="18" t="s">
        <v>47</v>
      </c>
      <c r="O1346" s="18" t="s">
        <v>47</v>
      </c>
      <c r="P1346" s="99">
        <f>WEEKNUM(Causas[[#This Row],[resolucion_fecha]],16)</f>
        <v>11</v>
      </c>
      <c r="Q1346" s="99" t="str">
        <f>TEXT(Causas[[#This Row],[resolucion_fecha]],"MMMM")</f>
        <v>marzo</v>
      </c>
      <c r="R1346" s="99" t="str">
        <f t="shared" ref="R1346:R1409" si="21">IF(I1346&gt;TIME(22,0,0),"N",IF(I1346&lt;TIME(6,0,0),"N",IF(I1346&gt;TIME(14,0,0),"T",IF(I1346&gt;=TIME(6,0,0),"M","-"))))</f>
        <v>T</v>
      </c>
      <c r="S1346" s="99"/>
      <c r="T1346" s="18" t="s">
        <v>47</v>
      </c>
      <c r="U1346" s="100"/>
      <c r="V1346" s="99"/>
      <c r="W1346" s="99"/>
    </row>
    <row r="1347" spans="1:23" hidden="1" x14ac:dyDescent="0.25">
      <c r="A1347" s="96">
        <v>138762</v>
      </c>
      <c r="B1347" s="96" t="s">
        <v>42</v>
      </c>
      <c r="C1347" s="96" t="s">
        <v>43</v>
      </c>
      <c r="D1347" s="96" t="s">
        <v>164</v>
      </c>
      <c r="E1347" s="97">
        <v>43405</v>
      </c>
      <c r="F1347" s="96" t="s">
        <v>45</v>
      </c>
      <c r="G1347" s="96" t="s">
        <v>46</v>
      </c>
      <c r="H1347" s="97">
        <v>44999</v>
      </c>
      <c r="I1347" s="23">
        <v>0.69734953703703706</v>
      </c>
      <c r="J1347" s="97">
        <v>44999</v>
      </c>
      <c r="K1347" s="23">
        <v>0.69739583333333333</v>
      </c>
      <c r="L1347" s="96">
        <v>4</v>
      </c>
      <c r="M1347" s="98">
        <f>Causas[[#This Row],[parada_duracion]]/60</f>
        <v>6.6666666666666666E-2</v>
      </c>
      <c r="N1347" s="18" t="s">
        <v>47</v>
      </c>
      <c r="O1347" s="18" t="s">
        <v>47</v>
      </c>
      <c r="P1347" s="99">
        <f>WEEKNUM(Causas[[#This Row],[resolucion_fecha]],16)</f>
        <v>11</v>
      </c>
      <c r="Q1347" s="99" t="str">
        <f>TEXT(Causas[[#This Row],[resolucion_fecha]],"MMMM")</f>
        <v>marzo</v>
      </c>
      <c r="R1347" s="99" t="str">
        <f t="shared" si="21"/>
        <v>T</v>
      </c>
      <c r="S1347" s="99"/>
      <c r="T1347" s="18" t="s">
        <v>47</v>
      </c>
      <c r="U1347" s="100"/>
      <c r="V1347" s="99"/>
      <c r="W1347" s="99"/>
    </row>
    <row r="1348" spans="1:23" hidden="1" x14ac:dyDescent="0.25">
      <c r="A1348" s="96">
        <v>138763</v>
      </c>
      <c r="B1348" s="96" t="s">
        <v>42</v>
      </c>
      <c r="C1348" s="96" t="s">
        <v>43</v>
      </c>
      <c r="D1348" s="96" t="s">
        <v>164</v>
      </c>
      <c r="E1348" s="97">
        <v>43405</v>
      </c>
      <c r="F1348" s="96" t="s">
        <v>45</v>
      </c>
      <c r="G1348" s="96" t="s">
        <v>50</v>
      </c>
      <c r="H1348" s="97">
        <v>44999</v>
      </c>
      <c r="I1348" s="23">
        <v>0.69747685185185182</v>
      </c>
      <c r="J1348" s="97">
        <v>44999</v>
      </c>
      <c r="K1348" s="23">
        <v>0.70376157407407414</v>
      </c>
      <c r="L1348" s="96">
        <v>543</v>
      </c>
      <c r="M1348" s="98">
        <f>Causas[[#This Row],[parada_duracion]]/60</f>
        <v>9.0500000000000007</v>
      </c>
      <c r="N1348" s="18" t="s">
        <v>47</v>
      </c>
      <c r="O1348" s="18" t="s">
        <v>47</v>
      </c>
      <c r="P1348" s="99">
        <f>WEEKNUM(Causas[[#This Row],[resolucion_fecha]],16)</f>
        <v>11</v>
      </c>
      <c r="Q1348" s="99" t="str">
        <f>TEXT(Causas[[#This Row],[resolucion_fecha]],"MMMM")</f>
        <v>marzo</v>
      </c>
      <c r="R1348" s="99" t="str">
        <f t="shared" si="21"/>
        <v>T</v>
      </c>
      <c r="S1348" s="99"/>
      <c r="T1348" s="18" t="s">
        <v>47</v>
      </c>
      <c r="U1348" s="100"/>
      <c r="V1348" s="99"/>
      <c r="W1348" s="99"/>
    </row>
    <row r="1349" spans="1:23" hidden="1" x14ac:dyDescent="0.25">
      <c r="A1349" s="96">
        <v>138764</v>
      </c>
      <c r="B1349" s="96" t="s">
        <v>197</v>
      </c>
      <c r="C1349" s="96" t="s">
        <v>43</v>
      </c>
      <c r="D1349" s="96" t="s">
        <v>90</v>
      </c>
      <c r="E1349" s="97">
        <v>43405</v>
      </c>
      <c r="F1349" s="96" t="s">
        <v>45</v>
      </c>
      <c r="G1349" s="96" t="s">
        <v>50</v>
      </c>
      <c r="H1349" s="97">
        <v>44999</v>
      </c>
      <c r="I1349" s="23">
        <v>0.70370370370370372</v>
      </c>
      <c r="J1349" s="97">
        <v>44999</v>
      </c>
      <c r="K1349" s="23">
        <v>0.70635416666666673</v>
      </c>
      <c r="L1349" s="96">
        <v>229</v>
      </c>
      <c r="M1349" s="98">
        <f>Causas[[#This Row],[parada_duracion]]/60</f>
        <v>3.8166666666666669</v>
      </c>
      <c r="N1349" s="18" t="s">
        <v>47</v>
      </c>
      <c r="O1349" s="18" t="s">
        <v>47</v>
      </c>
      <c r="P1349" s="99">
        <f>WEEKNUM(Causas[[#This Row],[resolucion_fecha]],16)</f>
        <v>11</v>
      </c>
      <c r="Q1349" s="99" t="str">
        <f>TEXT(Causas[[#This Row],[resolucion_fecha]],"MMMM")</f>
        <v>marzo</v>
      </c>
      <c r="R1349" s="99" t="str">
        <f t="shared" si="21"/>
        <v>T</v>
      </c>
      <c r="S1349" s="99"/>
      <c r="T1349" s="18" t="s">
        <v>47</v>
      </c>
      <c r="U1349" s="100"/>
      <c r="V1349" s="99"/>
      <c r="W1349" s="99"/>
    </row>
    <row r="1350" spans="1:23" hidden="1" x14ac:dyDescent="0.25">
      <c r="A1350" s="96">
        <v>138765</v>
      </c>
      <c r="B1350" s="96" t="s">
        <v>42</v>
      </c>
      <c r="C1350" s="96" t="s">
        <v>43</v>
      </c>
      <c r="D1350" s="96" t="s">
        <v>164</v>
      </c>
      <c r="E1350" s="97">
        <v>43405</v>
      </c>
      <c r="F1350" s="96" t="s">
        <v>45</v>
      </c>
      <c r="G1350" s="96" t="s">
        <v>50</v>
      </c>
      <c r="H1350" s="97">
        <v>44999</v>
      </c>
      <c r="I1350" s="23">
        <v>0.70381944444444444</v>
      </c>
      <c r="J1350" s="97">
        <v>45000</v>
      </c>
      <c r="K1350" s="23">
        <v>0.25202546296296297</v>
      </c>
      <c r="L1350" s="96">
        <v>47365</v>
      </c>
      <c r="M1350" s="98">
        <f>Causas[[#This Row],[parada_duracion]]/60</f>
        <v>789.41666666666663</v>
      </c>
      <c r="N1350" s="18" t="s">
        <v>49</v>
      </c>
      <c r="O1350" s="19" t="s">
        <v>49</v>
      </c>
      <c r="P1350" s="99">
        <f>WEEKNUM(Causas[[#This Row],[resolucion_fecha]],16)</f>
        <v>11</v>
      </c>
      <c r="Q1350" s="99" t="str">
        <f>TEXT(Causas[[#This Row],[resolucion_fecha]],"MMMM")</f>
        <v>marzo</v>
      </c>
      <c r="R1350" s="99" t="str">
        <f t="shared" si="21"/>
        <v>T</v>
      </c>
      <c r="S1350" s="19" t="s">
        <v>49</v>
      </c>
      <c r="T1350" s="19" t="s">
        <v>49</v>
      </c>
      <c r="U1350" s="19" t="s">
        <v>49</v>
      </c>
      <c r="V1350" s="19" t="s">
        <v>49</v>
      </c>
      <c r="W1350" s="19" t="s">
        <v>49</v>
      </c>
    </row>
    <row r="1351" spans="1:23" hidden="1" x14ac:dyDescent="0.25">
      <c r="A1351" s="96">
        <v>138766</v>
      </c>
      <c r="B1351" s="96" t="s">
        <v>42</v>
      </c>
      <c r="C1351" s="96" t="s">
        <v>43</v>
      </c>
      <c r="D1351" s="96" t="s">
        <v>55</v>
      </c>
      <c r="E1351" s="97">
        <v>43405</v>
      </c>
      <c r="F1351" s="96" t="s">
        <v>45</v>
      </c>
      <c r="G1351" s="96" t="s">
        <v>46</v>
      </c>
      <c r="H1351" s="97">
        <v>44999</v>
      </c>
      <c r="I1351" s="23">
        <v>0.74645833333333333</v>
      </c>
      <c r="J1351" s="97">
        <v>44999</v>
      </c>
      <c r="K1351" s="23">
        <v>0.79025462962962967</v>
      </c>
      <c r="L1351" s="96">
        <v>3784</v>
      </c>
      <c r="M1351" s="98">
        <f>Causas[[#This Row],[parada_duracion]]/60</f>
        <v>63.06666666666667</v>
      </c>
      <c r="N1351" s="18" t="s">
        <v>615</v>
      </c>
      <c r="O1351" s="16" t="s">
        <v>52</v>
      </c>
      <c r="P1351" s="99">
        <f>WEEKNUM(Causas[[#This Row],[resolucion_fecha]],16)</f>
        <v>11</v>
      </c>
      <c r="Q1351" s="99" t="str">
        <f>TEXT(Causas[[#This Row],[resolucion_fecha]],"MMMM")</f>
        <v>marzo</v>
      </c>
      <c r="R1351" s="99" t="str">
        <f t="shared" si="21"/>
        <v>T</v>
      </c>
      <c r="S1351" s="99"/>
      <c r="T1351" s="16" t="s">
        <v>53</v>
      </c>
      <c r="U1351" s="100"/>
      <c r="V1351" s="99"/>
      <c r="W1351" s="99"/>
    </row>
    <row r="1352" spans="1:23" hidden="1" x14ac:dyDescent="0.25">
      <c r="A1352" s="25">
        <v>138767</v>
      </c>
      <c r="B1352" s="25" t="s">
        <v>155</v>
      </c>
      <c r="C1352" s="25" t="s">
        <v>43</v>
      </c>
      <c r="D1352" s="25" t="s">
        <v>90</v>
      </c>
      <c r="E1352" s="24">
        <v>43881</v>
      </c>
      <c r="F1352" s="25" t="s">
        <v>56</v>
      </c>
      <c r="G1352" s="25" t="s">
        <v>46</v>
      </c>
      <c r="H1352" s="24">
        <v>44999</v>
      </c>
      <c r="I1352" s="101">
        <v>0.77043981481481483</v>
      </c>
      <c r="J1352" s="24">
        <v>44999</v>
      </c>
      <c r="K1352" s="101">
        <v>0.78590277777777784</v>
      </c>
      <c r="L1352" s="25">
        <v>1336</v>
      </c>
      <c r="M1352" s="26">
        <f>Causas[[#This Row],[parada_duracion]]/60</f>
        <v>22.266666666666666</v>
      </c>
      <c r="N1352" s="19" t="s">
        <v>616</v>
      </c>
      <c r="O1352" s="16" t="s">
        <v>52</v>
      </c>
      <c r="P1352" s="16">
        <f>WEEKNUM(Causas[[#This Row],[resolucion_fecha]],16)</f>
        <v>11</v>
      </c>
      <c r="Q1352" s="16" t="str">
        <f>TEXT(Causas[[#This Row],[resolucion_fecha]],"MMMM")</f>
        <v>marzo</v>
      </c>
      <c r="R1352" s="16" t="str">
        <f t="shared" si="21"/>
        <v>T</v>
      </c>
      <c r="S1352" s="16"/>
      <c r="T1352" s="16" t="s">
        <v>53</v>
      </c>
      <c r="U1352" s="100"/>
      <c r="V1352" s="16"/>
      <c r="W1352" s="16"/>
    </row>
    <row r="1353" spans="1:23" hidden="1" x14ac:dyDescent="0.25">
      <c r="A1353" s="25">
        <v>138772</v>
      </c>
      <c r="B1353" s="25" t="s">
        <v>42</v>
      </c>
      <c r="C1353" s="25" t="s">
        <v>43</v>
      </c>
      <c r="D1353" s="25" t="s">
        <v>143</v>
      </c>
      <c r="E1353" s="24">
        <v>43405</v>
      </c>
      <c r="F1353" s="25" t="s">
        <v>45</v>
      </c>
      <c r="G1353" s="25" t="s">
        <v>46</v>
      </c>
      <c r="H1353" s="24">
        <v>44999</v>
      </c>
      <c r="I1353" s="101">
        <v>0.84017361111111111</v>
      </c>
      <c r="J1353" s="24">
        <v>44999</v>
      </c>
      <c r="K1353" s="101">
        <v>0.84458333333333335</v>
      </c>
      <c r="L1353" s="25">
        <v>381</v>
      </c>
      <c r="M1353" s="26">
        <f>Causas[[#This Row],[parada_duracion]]/60</f>
        <v>6.35</v>
      </c>
      <c r="N1353" s="18" t="s">
        <v>47</v>
      </c>
      <c r="O1353" s="18" t="s">
        <v>47</v>
      </c>
      <c r="P1353" s="16">
        <f>WEEKNUM(Causas[[#This Row],[resolucion_fecha]],16)</f>
        <v>11</v>
      </c>
      <c r="Q1353" s="16" t="str">
        <f>TEXT(Causas[[#This Row],[resolucion_fecha]],"MMMM")</f>
        <v>marzo</v>
      </c>
      <c r="R1353" s="16" t="str">
        <f t="shared" si="21"/>
        <v>T</v>
      </c>
      <c r="S1353" s="16"/>
      <c r="T1353" s="18" t="s">
        <v>47</v>
      </c>
      <c r="U1353" s="16"/>
      <c r="V1353" s="16"/>
      <c r="W1353" s="16"/>
    </row>
    <row r="1354" spans="1:23" hidden="1" x14ac:dyDescent="0.25">
      <c r="A1354" s="25">
        <v>138774</v>
      </c>
      <c r="B1354" s="25" t="s">
        <v>66</v>
      </c>
      <c r="C1354" s="25" t="s">
        <v>43</v>
      </c>
      <c r="D1354" s="25" t="s">
        <v>48</v>
      </c>
      <c r="E1354" s="24">
        <v>43405</v>
      </c>
      <c r="F1354" s="25" t="s">
        <v>45</v>
      </c>
      <c r="G1354" s="25" t="s">
        <v>46</v>
      </c>
      <c r="H1354" s="24">
        <v>44999</v>
      </c>
      <c r="I1354" s="101">
        <v>0.87940972222222225</v>
      </c>
      <c r="J1354" s="24">
        <v>44999</v>
      </c>
      <c r="K1354" s="101">
        <v>0.89163194444444438</v>
      </c>
      <c r="L1354" s="25">
        <v>1056</v>
      </c>
      <c r="M1354" s="26">
        <f>Causas[[#This Row],[parada_duracion]]/60</f>
        <v>17.600000000000001</v>
      </c>
      <c r="N1354" s="19" t="s">
        <v>617</v>
      </c>
      <c r="O1354" s="16" t="s">
        <v>52</v>
      </c>
      <c r="P1354" s="16">
        <f>WEEKNUM(Causas[[#This Row],[resolucion_fecha]],16)</f>
        <v>11</v>
      </c>
      <c r="Q1354" s="16" t="str">
        <f>TEXT(Causas[[#This Row],[resolucion_fecha]],"MMMM")</f>
        <v>marzo</v>
      </c>
      <c r="R1354" s="16" t="str">
        <f t="shared" si="21"/>
        <v>T</v>
      </c>
      <c r="S1354" s="16"/>
      <c r="T1354" s="16" t="s">
        <v>53</v>
      </c>
      <c r="U1354" s="16"/>
      <c r="V1354" s="16"/>
      <c r="W1354" s="16"/>
    </row>
    <row r="1355" spans="1:23" hidden="1" x14ac:dyDescent="0.25">
      <c r="A1355" s="25">
        <v>138777</v>
      </c>
      <c r="B1355" s="25" t="s">
        <v>61</v>
      </c>
      <c r="C1355" s="25" t="s">
        <v>43</v>
      </c>
      <c r="D1355" s="25" t="s">
        <v>55</v>
      </c>
      <c r="E1355" s="24">
        <v>43881</v>
      </c>
      <c r="F1355" s="25" t="s">
        <v>56</v>
      </c>
      <c r="G1355" s="25" t="s">
        <v>46</v>
      </c>
      <c r="H1355" s="24">
        <v>45000</v>
      </c>
      <c r="I1355" s="101">
        <v>0.11593750000000001</v>
      </c>
      <c r="J1355" s="24">
        <v>45000</v>
      </c>
      <c r="K1355" s="101">
        <v>0.14269675925925926</v>
      </c>
      <c r="L1355" s="25">
        <v>2312</v>
      </c>
      <c r="M1355" s="26">
        <f>Causas[[#This Row],[parada_duracion]]/60</f>
        <v>38.533333333333331</v>
      </c>
      <c r="N1355" s="19" t="s">
        <v>618</v>
      </c>
      <c r="O1355" s="16" t="s">
        <v>52</v>
      </c>
      <c r="P1355" s="16">
        <f>WEEKNUM(Causas[[#This Row],[resolucion_fecha]],16)</f>
        <v>11</v>
      </c>
      <c r="Q1355" s="16" t="str">
        <f>TEXT(Causas[[#This Row],[resolucion_fecha]],"MMMM")</f>
        <v>marzo</v>
      </c>
      <c r="R1355" s="16" t="str">
        <f t="shared" si="21"/>
        <v>N</v>
      </c>
      <c r="S1355" s="16"/>
      <c r="T1355" s="16" t="s">
        <v>53</v>
      </c>
      <c r="U1355" s="16"/>
      <c r="V1355" s="16"/>
      <c r="W1355" s="16"/>
    </row>
    <row r="1356" spans="1:23" hidden="1" x14ac:dyDescent="0.25">
      <c r="A1356" s="25">
        <v>138779</v>
      </c>
      <c r="B1356" s="25" t="s">
        <v>42</v>
      </c>
      <c r="C1356" s="25" t="s">
        <v>43</v>
      </c>
      <c r="D1356" s="25" t="s">
        <v>164</v>
      </c>
      <c r="E1356" s="24">
        <v>43405</v>
      </c>
      <c r="F1356" s="25" t="s">
        <v>45</v>
      </c>
      <c r="G1356" s="25" t="s">
        <v>50</v>
      </c>
      <c r="H1356" s="24">
        <v>45000</v>
      </c>
      <c r="I1356" s="101">
        <v>0.25211805555555555</v>
      </c>
      <c r="J1356" s="24">
        <v>45000</v>
      </c>
      <c r="K1356" s="101">
        <v>0.37878472222222226</v>
      </c>
      <c r="L1356" s="25">
        <v>10944</v>
      </c>
      <c r="M1356" s="26">
        <f>Causas[[#This Row],[parada_duracion]]/60</f>
        <v>182.4</v>
      </c>
      <c r="N1356" s="19" t="s">
        <v>49</v>
      </c>
      <c r="O1356" s="19" t="s">
        <v>49</v>
      </c>
      <c r="P1356" s="16">
        <f>WEEKNUM(Causas[[#This Row],[resolucion_fecha]],16)</f>
        <v>11</v>
      </c>
      <c r="Q1356" s="16" t="str">
        <f>TEXT(Causas[[#This Row],[resolucion_fecha]],"MMMM")</f>
        <v>marzo</v>
      </c>
      <c r="R1356" s="16" t="str">
        <f t="shared" si="21"/>
        <v>M</v>
      </c>
      <c r="S1356" s="19" t="s">
        <v>49</v>
      </c>
      <c r="T1356" s="19" t="s">
        <v>49</v>
      </c>
      <c r="U1356" s="19" t="s">
        <v>49</v>
      </c>
      <c r="V1356" s="19" t="s">
        <v>49</v>
      </c>
      <c r="W1356" s="19" t="s">
        <v>49</v>
      </c>
    </row>
    <row r="1357" spans="1:23" hidden="1" x14ac:dyDescent="0.25">
      <c r="A1357" s="96">
        <v>138781</v>
      </c>
      <c r="B1357" s="96" t="s">
        <v>74</v>
      </c>
      <c r="C1357" s="96" t="s">
        <v>43</v>
      </c>
      <c r="D1357" s="96" t="s">
        <v>68</v>
      </c>
      <c r="E1357" s="97">
        <v>44258</v>
      </c>
      <c r="F1357" s="96" t="s">
        <v>56</v>
      </c>
      <c r="G1357" s="96" t="s">
        <v>46</v>
      </c>
      <c r="H1357" s="97">
        <v>45000</v>
      </c>
      <c r="I1357" s="23">
        <v>0.26788194444444441</v>
      </c>
      <c r="J1357" s="97">
        <v>45000</v>
      </c>
      <c r="K1357" s="23">
        <v>0.29598379629629629</v>
      </c>
      <c r="L1357" s="96">
        <v>2428</v>
      </c>
      <c r="M1357" s="98">
        <f>Causas[[#This Row],[parada_duracion]]/60</f>
        <v>40.466666666666669</v>
      </c>
      <c r="N1357" s="19" t="s">
        <v>49</v>
      </c>
      <c r="O1357" s="19" t="s">
        <v>49</v>
      </c>
      <c r="P1357" s="99">
        <f>WEEKNUM(Causas[[#This Row],[resolucion_fecha]],16)</f>
        <v>11</v>
      </c>
      <c r="Q1357" s="99" t="str">
        <f>TEXT(Causas[[#This Row],[resolucion_fecha]],"MMMM")</f>
        <v>marzo</v>
      </c>
      <c r="R1357" s="99" t="str">
        <f t="shared" si="21"/>
        <v>M</v>
      </c>
      <c r="S1357" s="19" t="s">
        <v>49</v>
      </c>
      <c r="T1357" s="19" t="s">
        <v>49</v>
      </c>
      <c r="U1357" s="19" t="s">
        <v>49</v>
      </c>
      <c r="V1357" s="19" t="s">
        <v>49</v>
      </c>
      <c r="W1357" s="19" t="s">
        <v>49</v>
      </c>
    </row>
    <row r="1358" spans="1:23" hidden="1" x14ac:dyDescent="0.25">
      <c r="A1358" s="25">
        <v>138782</v>
      </c>
      <c r="B1358" s="25" t="s">
        <v>58</v>
      </c>
      <c r="C1358" s="25" t="s">
        <v>43</v>
      </c>
      <c r="D1358" s="25" t="s">
        <v>166</v>
      </c>
      <c r="E1358" s="24">
        <v>43405</v>
      </c>
      <c r="F1358" s="25" t="s">
        <v>45</v>
      </c>
      <c r="G1358" s="25" t="s">
        <v>46</v>
      </c>
      <c r="H1358" s="24">
        <v>45000</v>
      </c>
      <c r="I1358" s="101">
        <v>0.27319444444444446</v>
      </c>
      <c r="J1358" s="24">
        <v>45000</v>
      </c>
      <c r="K1358" s="101">
        <v>0.37759259259259265</v>
      </c>
      <c r="L1358" s="25">
        <v>9020</v>
      </c>
      <c r="M1358" s="26">
        <f>Causas[[#This Row],[parada_duracion]]/60</f>
        <v>150.33333333333334</v>
      </c>
      <c r="N1358" s="19" t="s">
        <v>49</v>
      </c>
      <c r="O1358" s="19" t="s">
        <v>49</v>
      </c>
      <c r="P1358" s="16">
        <f>WEEKNUM(Causas[[#This Row],[resolucion_fecha]],16)</f>
        <v>11</v>
      </c>
      <c r="Q1358" s="16" t="str">
        <f>TEXT(Causas[[#This Row],[resolucion_fecha]],"MMMM")</f>
        <v>marzo</v>
      </c>
      <c r="R1358" s="16" t="str">
        <f t="shared" si="21"/>
        <v>M</v>
      </c>
      <c r="S1358" s="19" t="s">
        <v>49</v>
      </c>
      <c r="T1358" s="19" t="s">
        <v>49</v>
      </c>
      <c r="U1358" s="19" t="s">
        <v>49</v>
      </c>
      <c r="V1358" s="19" t="s">
        <v>49</v>
      </c>
      <c r="W1358" s="19" t="s">
        <v>49</v>
      </c>
    </row>
    <row r="1359" spans="1:23" hidden="1" x14ac:dyDescent="0.25">
      <c r="A1359" s="96">
        <v>138784</v>
      </c>
      <c r="B1359" s="96" t="s">
        <v>86</v>
      </c>
      <c r="C1359" s="96" t="s">
        <v>43</v>
      </c>
      <c r="D1359" s="96" t="s">
        <v>55</v>
      </c>
      <c r="E1359" s="97">
        <v>43881</v>
      </c>
      <c r="F1359" s="96" t="s">
        <v>56</v>
      </c>
      <c r="G1359" s="96" t="s">
        <v>50</v>
      </c>
      <c r="H1359" s="97">
        <v>45000</v>
      </c>
      <c r="I1359" s="23">
        <v>0.28047453703703701</v>
      </c>
      <c r="J1359" s="97">
        <v>45000</v>
      </c>
      <c r="K1359" s="23">
        <v>0.28160879629629632</v>
      </c>
      <c r="L1359" s="96">
        <v>98</v>
      </c>
      <c r="M1359" s="98">
        <f>Causas[[#This Row],[parada_duracion]]/60</f>
        <v>1.6333333333333333</v>
      </c>
      <c r="N1359" s="18" t="s">
        <v>47</v>
      </c>
      <c r="O1359" s="18" t="s">
        <v>47</v>
      </c>
      <c r="P1359" s="99">
        <f>WEEKNUM(Causas[[#This Row],[resolucion_fecha]],16)</f>
        <v>11</v>
      </c>
      <c r="Q1359" s="99" t="str">
        <f>TEXT(Causas[[#This Row],[resolucion_fecha]],"MMMM")</f>
        <v>marzo</v>
      </c>
      <c r="R1359" s="99" t="str">
        <f t="shared" si="21"/>
        <v>M</v>
      </c>
      <c r="S1359" s="99"/>
      <c r="T1359" s="18" t="s">
        <v>47</v>
      </c>
      <c r="U1359" s="16"/>
      <c r="V1359" s="99"/>
      <c r="W1359" s="99"/>
    </row>
    <row r="1360" spans="1:23" hidden="1" x14ac:dyDescent="0.25">
      <c r="A1360" s="96">
        <v>138785</v>
      </c>
      <c r="B1360" s="96" t="s">
        <v>89</v>
      </c>
      <c r="C1360" s="96" t="s">
        <v>43</v>
      </c>
      <c r="D1360" s="96" t="s">
        <v>90</v>
      </c>
      <c r="E1360" s="97">
        <v>44263</v>
      </c>
      <c r="F1360" s="96" t="s">
        <v>56</v>
      </c>
      <c r="G1360" s="96" t="s">
        <v>46</v>
      </c>
      <c r="H1360" s="97">
        <v>45000</v>
      </c>
      <c r="I1360" s="23">
        <v>0.28339120370370369</v>
      </c>
      <c r="J1360" s="97">
        <v>45000</v>
      </c>
      <c r="K1360" s="23">
        <v>0.31192129629629628</v>
      </c>
      <c r="L1360" s="96">
        <v>2465</v>
      </c>
      <c r="M1360" s="98">
        <f>Causas[[#This Row],[parada_duracion]]/60</f>
        <v>41.083333333333336</v>
      </c>
      <c r="N1360" s="19" t="s">
        <v>49</v>
      </c>
      <c r="O1360" s="19" t="s">
        <v>49</v>
      </c>
      <c r="P1360" s="99">
        <f>WEEKNUM(Causas[[#This Row],[resolucion_fecha]],16)</f>
        <v>11</v>
      </c>
      <c r="Q1360" s="99" t="str">
        <f>TEXT(Causas[[#This Row],[resolucion_fecha]],"MMMM")</f>
        <v>marzo</v>
      </c>
      <c r="R1360" s="99" t="str">
        <f t="shared" si="21"/>
        <v>M</v>
      </c>
      <c r="S1360" s="19" t="s">
        <v>49</v>
      </c>
      <c r="T1360" s="19" t="s">
        <v>49</v>
      </c>
      <c r="U1360" s="19" t="s">
        <v>49</v>
      </c>
      <c r="V1360" s="19" t="s">
        <v>49</v>
      </c>
      <c r="W1360" s="19" t="s">
        <v>49</v>
      </c>
    </row>
    <row r="1361" spans="1:23" hidden="1" x14ac:dyDescent="0.25">
      <c r="A1361" s="25">
        <v>138786</v>
      </c>
      <c r="B1361" s="25" t="s">
        <v>95</v>
      </c>
      <c r="C1361" s="25" t="s">
        <v>43</v>
      </c>
      <c r="D1361" s="25" t="s">
        <v>59</v>
      </c>
      <c r="E1361" s="24">
        <v>44231</v>
      </c>
      <c r="F1361" s="25" t="s">
        <v>60</v>
      </c>
      <c r="G1361" s="25" t="s">
        <v>46</v>
      </c>
      <c r="H1361" s="24">
        <v>45000</v>
      </c>
      <c r="I1361" s="101">
        <v>0.28674768518518517</v>
      </c>
      <c r="J1361" s="24">
        <v>45000</v>
      </c>
      <c r="K1361" s="101">
        <v>0.32833333333333331</v>
      </c>
      <c r="L1361" s="25">
        <v>3593</v>
      </c>
      <c r="M1361" s="26">
        <f>Causas[[#This Row],[parada_duracion]]/60</f>
        <v>59.883333333333333</v>
      </c>
      <c r="N1361" s="19" t="s">
        <v>49</v>
      </c>
      <c r="O1361" s="19" t="s">
        <v>49</v>
      </c>
      <c r="P1361" s="16">
        <f>WEEKNUM(Causas[[#This Row],[resolucion_fecha]],16)</f>
        <v>11</v>
      </c>
      <c r="Q1361" s="16" t="str">
        <f>TEXT(Causas[[#This Row],[resolucion_fecha]],"MMMM")</f>
        <v>marzo</v>
      </c>
      <c r="R1361" s="16" t="str">
        <f t="shared" si="21"/>
        <v>M</v>
      </c>
      <c r="S1361" s="19" t="s">
        <v>49</v>
      </c>
      <c r="T1361" s="19" t="s">
        <v>49</v>
      </c>
      <c r="U1361" s="19" t="s">
        <v>49</v>
      </c>
      <c r="V1361" s="19" t="s">
        <v>49</v>
      </c>
      <c r="W1361" s="19" t="s">
        <v>49</v>
      </c>
    </row>
    <row r="1362" spans="1:23" hidden="1" x14ac:dyDescent="0.25">
      <c r="A1362" s="25">
        <v>138789</v>
      </c>
      <c r="B1362" s="25" t="s">
        <v>129</v>
      </c>
      <c r="C1362" s="25" t="s">
        <v>43</v>
      </c>
      <c r="D1362" s="25" t="s">
        <v>55</v>
      </c>
      <c r="E1362" s="24">
        <v>43405</v>
      </c>
      <c r="F1362" s="25" t="s">
        <v>45</v>
      </c>
      <c r="G1362" s="25" t="s">
        <v>50</v>
      </c>
      <c r="H1362" s="24">
        <v>45000</v>
      </c>
      <c r="I1362" s="101">
        <v>0.29435185185185186</v>
      </c>
      <c r="J1362" s="24">
        <v>45000</v>
      </c>
      <c r="K1362" s="101">
        <v>0.30096064814814816</v>
      </c>
      <c r="L1362" s="25">
        <v>571</v>
      </c>
      <c r="M1362" s="26">
        <f>Causas[[#This Row],[parada_duracion]]/60</f>
        <v>9.5166666666666675</v>
      </c>
      <c r="N1362" s="18" t="s">
        <v>47</v>
      </c>
      <c r="O1362" s="18" t="s">
        <v>47</v>
      </c>
      <c r="P1362" s="16">
        <f>WEEKNUM(Causas[[#This Row],[resolucion_fecha]],16)</f>
        <v>11</v>
      </c>
      <c r="Q1362" s="16" t="str">
        <f>TEXT(Causas[[#This Row],[resolucion_fecha]],"MMMM")</f>
        <v>marzo</v>
      </c>
      <c r="R1362" s="16" t="str">
        <f t="shared" si="21"/>
        <v>M</v>
      </c>
      <c r="S1362" s="16"/>
      <c r="T1362" s="18" t="s">
        <v>47</v>
      </c>
      <c r="U1362" s="16"/>
      <c r="V1362" s="16"/>
      <c r="W1362" s="16"/>
    </row>
    <row r="1363" spans="1:23" hidden="1" x14ac:dyDescent="0.25">
      <c r="A1363" s="96">
        <v>138803</v>
      </c>
      <c r="B1363" s="96" t="s">
        <v>122</v>
      </c>
      <c r="C1363" s="96" t="s">
        <v>43</v>
      </c>
      <c r="D1363" s="96" t="s">
        <v>48</v>
      </c>
      <c r="E1363" s="97">
        <v>43405</v>
      </c>
      <c r="F1363" s="96" t="s">
        <v>45</v>
      </c>
      <c r="G1363" s="96" t="s">
        <v>46</v>
      </c>
      <c r="H1363" s="97">
        <v>45000</v>
      </c>
      <c r="I1363" s="23">
        <v>0.35972222222222222</v>
      </c>
      <c r="J1363" s="97">
        <v>45000</v>
      </c>
      <c r="K1363" s="23">
        <v>0.37883101851851847</v>
      </c>
      <c r="L1363" s="96">
        <v>1651</v>
      </c>
      <c r="M1363" s="98">
        <f>Causas[[#This Row],[parada_duracion]]/60</f>
        <v>27.516666666666666</v>
      </c>
      <c r="N1363" s="19" t="s">
        <v>49</v>
      </c>
      <c r="O1363" s="19" t="s">
        <v>49</v>
      </c>
      <c r="P1363" s="99">
        <f>WEEKNUM(Causas[[#This Row],[resolucion_fecha]],16)</f>
        <v>11</v>
      </c>
      <c r="Q1363" s="99" t="str">
        <f>TEXT(Causas[[#This Row],[resolucion_fecha]],"MMMM")</f>
        <v>marzo</v>
      </c>
      <c r="R1363" s="99" t="str">
        <f t="shared" si="21"/>
        <v>M</v>
      </c>
      <c r="S1363" s="19" t="s">
        <v>49</v>
      </c>
      <c r="T1363" s="19" t="s">
        <v>49</v>
      </c>
      <c r="U1363" s="19" t="s">
        <v>49</v>
      </c>
      <c r="V1363" s="19" t="s">
        <v>49</v>
      </c>
      <c r="W1363" s="19" t="s">
        <v>49</v>
      </c>
    </row>
    <row r="1364" spans="1:23" hidden="1" x14ac:dyDescent="0.25">
      <c r="A1364" s="25">
        <v>138804</v>
      </c>
      <c r="B1364" s="25" t="s">
        <v>95</v>
      </c>
      <c r="C1364" s="25" t="s">
        <v>43</v>
      </c>
      <c r="D1364" s="25" t="s">
        <v>96</v>
      </c>
      <c r="E1364" s="24">
        <v>43882</v>
      </c>
      <c r="F1364" s="25" t="s">
        <v>56</v>
      </c>
      <c r="G1364" s="25" t="s">
        <v>46</v>
      </c>
      <c r="H1364" s="24">
        <v>45000</v>
      </c>
      <c r="I1364" s="101">
        <v>0.36766203703703698</v>
      </c>
      <c r="J1364" s="24">
        <v>45000</v>
      </c>
      <c r="K1364" s="101">
        <v>0.37247685185185181</v>
      </c>
      <c r="L1364" s="25">
        <v>416</v>
      </c>
      <c r="M1364" s="26">
        <f>Causas[[#This Row],[parada_duracion]]/60</f>
        <v>6.9333333333333336</v>
      </c>
      <c r="N1364" s="18" t="s">
        <v>47</v>
      </c>
      <c r="O1364" s="18" t="s">
        <v>47</v>
      </c>
      <c r="P1364" s="16">
        <f>WEEKNUM(Causas[[#This Row],[resolucion_fecha]],16)</f>
        <v>11</v>
      </c>
      <c r="Q1364" s="16" t="str">
        <f>TEXT(Causas[[#This Row],[resolucion_fecha]],"MMMM")</f>
        <v>marzo</v>
      </c>
      <c r="R1364" s="16" t="str">
        <f t="shared" si="21"/>
        <v>M</v>
      </c>
      <c r="S1364" s="16"/>
      <c r="T1364" s="18" t="s">
        <v>47</v>
      </c>
      <c r="U1364" s="100"/>
      <c r="V1364" s="16"/>
      <c r="W1364" s="16"/>
    </row>
    <row r="1365" spans="1:23" hidden="1" x14ac:dyDescent="0.25">
      <c r="A1365" s="25">
        <v>138811</v>
      </c>
      <c r="B1365" s="25" t="s">
        <v>42</v>
      </c>
      <c r="C1365" s="25" t="s">
        <v>43</v>
      </c>
      <c r="D1365" s="25" t="s">
        <v>166</v>
      </c>
      <c r="E1365" s="24">
        <v>43405</v>
      </c>
      <c r="F1365" s="25" t="s">
        <v>45</v>
      </c>
      <c r="G1365" s="25" t="s">
        <v>50</v>
      </c>
      <c r="H1365" s="24">
        <v>45000</v>
      </c>
      <c r="I1365" s="101">
        <v>0.39041666666666663</v>
      </c>
      <c r="J1365" s="24">
        <v>45000</v>
      </c>
      <c r="K1365" s="101">
        <v>0.5015856481481481</v>
      </c>
      <c r="L1365" s="25">
        <v>9605</v>
      </c>
      <c r="M1365" s="26">
        <f>Causas[[#This Row],[parada_duracion]]/60</f>
        <v>160.08333333333334</v>
      </c>
      <c r="N1365" s="19" t="s">
        <v>49</v>
      </c>
      <c r="O1365" s="19" t="s">
        <v>49</v>
      </c>
      <c r="P1365" s="16">
        <f>WEEKNUM(Causas[[#This Row],[resolucion_fecha]],16)</f>
        <v>11</v>
      </c>
      <c r="Q1365" s="16" t="str">
        <f>TEXT(Causas[[#This Row],[resolucion_fecha]],"MMMM")</f>
        <v>marzo</v>
      </c>
      <c r="R1365" s="16" t="str">
        <f t="shared" si="21"/>
        <v>M</v>
      </c>
      <c r="S1365" s="19" t="s">
        <v>49</v>
      </c>
      <c r="T1365" s="19" t="s">
        <v>49</v>
      </c>
      <c r="U1365" s="19" t="s">
        <v>49</v>
      </c>
      <c r="V1365" s="19" t="s">
        <v>49</v>
      </c>
      <c r="W1365" s="19" t="s">
        <v>49</v>
      </c>
    </row>
    <row r="1366" spans="1:23" hidden="1" x14ac:dyDescent="0.25">
      <c r="A1366" s="25">
        <v>138817</v>
      </c>
      <c r="B1366" s="25" t="s">
        <v>79</v>
      </c>
      <c r="C1366" s="25" t="s">
        <v>43</v>
      </c>
      <c r="D1366" s="25" t="s">
        <v>80</v>
      </c>
      <c r="E1366" s="24">
        <v>43405</v>
      </c>
      <c r="F1366" s="25" t="s">
        <v>45</v>
      </c>
      <c r="G1366" s="25" t="s">
        <v>50</v>
      </c>
      <c r="H1366" s="24">
        <v>45000</v>
      </c>
      <c r="I1366" s="101">
        <v>0.4491087962962963</v>
      </c>
      <c r="J1366" s="24">
        <v>45000</v>
      </c>
      <c r="K1366" s="101">
        <v>0.45009259259259254</v>
      </c>
      <c r="L1366" s="25">
        <v>85</v>
      </c>
      <c r="M1366" s="26">
        <f>Causas[[#This Row],[parada_duracion]]/60</f>
        <v>1.4166666666666667</v>
      </c>
      <c r="N1366" s="18" t="s">
        <v>47</v>
      </c>
      <c r="O1366" s="18" t="s">
        <v>47</v>
      </c>
      <c r="P1366" s="16">
        <f>WEEKNUM(Causas[[#This Row],[resolucion_fecha]],16)</f>
        <v>11</v>
      </c>
      <c r="Q1366" s="16" t="str">
        <f>TEXT(Causas[[#This Row],[resolucion_fecha]],"MMMM")</f>
        <v>marzo</v>
      </c>
      <c r="R1366" s="16" t="str">
        <f t="shared" si="21"/>
        <v>M</v>
      </c>
      <c r="S1366" s="16"/>
      <c r="T1366" s="18" t="s">
        <v>47</v>
      </c>
      <c r="U1366" s="16"/>
      <c r="V1366" s="16"/>
      <c r="W1366" s="16"/>
    </row>
    <row r="1367" spans="1:23" hidden="1" x14ac:dyDescent="0.25">
      <c r="A1367" s="25">
        <v>138820</v>
      </c>
      <c r="B1367" s="25" t="s">
        <v>111</v>
      </c>
      <c r="C1367" s="25" t="s">
        <v>43</v>
      </c>
      <c r="D1367" s="25" t="s">
        <v>59</v>
      </c>
      <c r="E1367" s="24">
        <v>44231</v>
      </c>
      <c r="F1367" s="25" t="s">
        <v>60</v>
      </c>
      <c r="G1367" s="25" t="s">
        <v>46</v>
      </c>
      <c r="H1367" s="24">
        <v>45000</v>
      </c>
      <c r="I1367" s="101">
        <v>0.45741898148148147</v>
      </c>
      <c r="J1367" s="24">
        <v>45000</v>
      </c>
      <c r="K1367" s="101">
        <v>0.47974537037037041</v>
      </c>
      <c r="L1367" s="25">
        <v>1929</v>
      </c>
      <c r="M1367" s="26">
        <f>Causas[[#This Row],[parada_duracion]]/60</f>
        <v>32.15</v>
      </c>
      <c r="N1367" s="19" t="s">
        <v>49</v>
      </c>
      <c r="O1367" s="19" t="s">
        <v>49</v>
      </c>
      <c r="P1367" s="16">
        <f>WEEKNUM(Causas[[#This Row],[resolucion_fecha]],16)</f>
        <v>11</v>
      </c>
      <c r="Q1367" s="16" t="str">
        <f>TEXT(Causas[[#This Row],[resolucion_fecha]],"MMMM")</f>
        <v>marzo</v>
      </c>
      <c r="R1367" s="16" t="str">
        <f t="shared" si="21"/>
        <v>M</v>
      </c>
      <c r="S1367" s="19" t="s">
        <v>49</v>
      </c>
      <c r="T1367" s="19" t="s">
        <v>49</v>
      </c>
      <c r="U1367" s="19" t="s">
        <v>49</v>
      </c>
      <c r="V1367" s="19" t="s">
        <v>49</v>
      </c>
      <c r="W1367" s="19" t="s">
        <v>49</v>
      </c>
    </row>
    <row r="1368" spans="1:23" hidden="1" x14ac:dyDescent="0.25">
      <c r="A1368" s="96">
        <v>138825</v>
      </c>
      <c r="B1368" s="96" t="s">
        <v>61</v>
      </c>
      <c r="C1368" s="96" t="s">
        <v>43</v>
      </c>
      <c r="D1368" s="96" t="s">
        <v>55</v>
      </c>
      <c r="E1368" s="97">
        <v>43881</v>
      </c>
      <c r="F1368" s="96" t="s">
        <v>56</v>
      </c>
      <c r="G1368" s="96" t="s">
        <v>46</v>
      </c>
      <c r="H1368" s="97">
        <v>45000</v>
      </c>
      <c r="I1368" s="23">
        <v>0.4927199074074074</v>
      </c>
      <c r="J1368" s="97">
        <v>45000</v>
      </c>
      <c r="K1368" s="23">
        <v>0.51506944444444447</v>
      </c>
      <c r="L1368" s="96">
        <v>1931</v>
      </c>
      <c r="M1368" s="98">
        <f>Causas[[#This Row],[parada_duracion]]/60</f>
        <v>32.18333333333333</v>
      </c>
      <c r="N1368" s="19" t="s">
        <v>49</v>
      </c>
      <c r="O1368" s="19" t="s">
        <v>49</v>
      </c>
      <c r="P1368" s="99">
        <f>WEEKNUM(Causas[[#This Row],[resolucion_fecha]],16)</f>
        <v>11</v>
      </c>
      <c r="Q1368" s="99" t="str">
        <f>TEXT(Causas[[#This Row],[resolucion_fecha]],"MMMM")</f>
        <v>marzo</v>
      </c>
      <c r="R1368" s="99" t="str">
        <f t="shared" si="21"/>
        <v>M</v>
      </c>
      <c r="S1368" s="19" t="s">
        <v>49</v>
      </c>
      <c r="T1368" s="19" t="s">
        <v>49</v>
      </c>
      <c r="U1368" s="19" t="s">
        <v>49</v>
      </c>
      <c r="V1368" s="19" t="s">
        <v>49</v>
      </c>
      <c r="W1368" s="19" t="s">
        <v>49</v>
      </c>
    </row>
    <row r="1369" spans="1:23" x14ac:dyDescent="0.25">
      <c r="A1369" s="96">
        <v>138826</v>
      </c>
      <c r="B1369" s="96" t="s">
        <v>61</v>
      </c>
      <c r="C1369" s="96" t="s">
        <v>43</v>
      </c>
      <c r="D1369" s="96" t="s">
        <v>67</v>
      </c>
      <c r="E1369" s="97">
        <v>43405</v>
      </c>
      <c r="F1369" s="96" t="s">
        <v>45</v>
      </c>
      <c r="G1369" s="96" t="s">
        <v>46</v>
      </c>
      <c r="H1369" s="97">
        <v>45000</v>
      </c>
      <c r="I1369" s="23">
        <v>0.50084490740740739</v>
      </c>
      <c r="J1369" s="97">
        <v>45000</v>
      </c>
      <c r="K1369" s="23">
        <v>0.52614583333333331</v>
      </c>
      <c r="L1369" s="96">
        <v>2186</v>
      </c>
      <c r="M1369" s="98">
        <f>Causas[[#This Row],[parada_duracion]]/60</f>
        <v>36.43333333333333</v>
      </c>
      <c r="N1369" s="19" t="s">
        <v>49</v>
      </c>
      <c r="O1369" s="19" t="s">
        <v>49</v>
      </c>
      <c r="P1369" s="99">
        <f>WEEKNUM(Causas[[#This Row],[resolucion_fecha]],16)</f>
        <v>11</v>
      </c>
      <c r="Q1369" s="99" t="str">
        <f>TEXT(Causas[[#This Row],[resolucion_fecha]],"MMMM")</f>
        <v>marzo</v>
      </c>
      <c r="R1369" s="99" t="str">
        <f t="shared" si="21"/>
        <v>M</v>
      </c>
      <c r="S1369" s="19" t="s">
        <v>49</v>
      </c>
      <c r="T1369" s="19" t="s">
        <v>49</v>
      </c>
      <c r="U1369" s="19" t="s">
        <v>49</v>
      </c>
      <c r="V1369" s="19" t="s">
        <v>49</v>
      </c>
      <c r="W1369" s="19" t="s">
        <v>49</v>
      </c>
    </row>
    <row r="1370" spans="1:23" hidden="1" x14ac:dyDescent="0.25">
      <c r="A1370" s="96">
        <v>138827</v>
      </c>
      <c r="B1370" s="96" t="s">
        <v>42</v>
      </c>
      <c r="C1370" s="96" t="s">
        <v>43</v>
      </c>
      <c r="D1370" s="96" t="s">
        <v>166</v>
      </c>
      <c r="E1370" s="97">
        <v>43405</v>
      </c>
      <c r="F1370" s="96" t="s">
        <v>45</v>
      </c>
      <c r="G1370" s="96" t="s">
        <v>46</v>
      </c>
      <c r="H1370" s="97">
        <v>45000</v>
      </c>
      <c r="I1370" s="23">
        <v>0.5020486111111111</v>
      </c>
      <c r="J1370" s="97">
        <v>45000</v>
      </c>
      <c r="K1370" s="23">
        <v>0.50337962962962968</v>
      </c>
      <c r="L1370" s="96">
        <v>115</v>
      </c>
      <c r="M1370" s="98">
        <f>Causas[[#This Row],[parada_duracion]]/60</f>
        <v>1.9166666666666667</v>
      </c>
      <c r="N1370" s="18" t="s">
        <v>47</v>
      </c>
      <c r="O1370" s="18" t="s">
        <v>47</v>
      </c>
      <c r="P1370" s="99">
        <f>WEEKNUM(Causas[[#This Row],[resolucion_fecha]],16)</f>
        <v>11</v>
      </c>
      <c r="Q1370" s="99" t="str">
        <f>TEXT(Causas[[#This Row],[resolucion_fecha]],"MMMM")</f>
        <v>marzo</v>
      </c>
      <c r="R1370" s="99" t="str">
        <f t="shared" si="21"/>
        <v>M</v>
      </c>
      <c r="S1370" s="99"/>
      <c r="T1370" s="18" t="s">
        <v>47</v>
      </c>
      <c r="U1370" s="100"/>
      <c r="V1370" s="99"/>
      <c r="W1370" s="99"/>
    </row>
    <row r="1371" spans="1:23" hidden="1" x14ac:dyDescent="0.25">
      <c r="A1371" s="25">
        <v>138828</v>
      </c>
      <c r="B1371" s="25" t="s">
        <v>42</v>
      </c>
      <c r="C1371" s="25" t="s">
        <v>43</v>
      </c>
      <c r="D1371" s="25" t="s">
        <v>166</v>
      </c>
      <c r="E1371" s="24">
        <v>43405</v>
      </c>
      <c r="F1371" s="25" t="s">
        <v>45</v>
      </c>
      <c r="G1371" s="25" t="s">
        <v>50</v>
      </c>
      <c r="H1371" s="24">
        <v>45000</v>
      </c>
      <c r="I1371" s="101">
        <v>0.50368055555555558</v>
      </c>
      <c r="J1371" s="24">
        <v>45000</v>
      </c>
      <c r="K1371" s="101">
        <v>0.58494212962962966</v>
      </c>
      <c r="L1371" s="25">
        <v>7021</v>
      </c>
      <c r="M1371" s="26">
        <f>Causas[[#This Row],[parada_duracion]]/60</f>
        <v>117.01666666666667</v>
      </c>
      <c r="N1371" s="19" t="s">
        <v>619</v>
      </c>
      <c r="O1371" s="16" t="s">
        <v>52</v>
      </c>
      <c r="P1371" s="16">
        <f>WEEKNUM(Causas[[#This Row],[resolucion_fecha]],16)</f>
        <v>11</v>
      </c>
      <c r="Q1371" s="16" t="str">
        <f>TEXT(Causas[[#This Row],[resolucion_fecha]],"MMMM")</f>
        <v>marzo</v>
      </c>
      <c r="R1371" s="16" t="str">
        <f t="shared" si="21"/>
        <v>M</v>
      </c>
      <c r="S1371" s="16"/>
      <c r="T1371" s="16" t="s">
        <v>53</v>
      </c>
      <c r="U1371" s="100"/>
      <c r="V1371" s="16"/>
      <c r="W1371" s="16"/>
    </row>
    <row r="1372" spans="1:23" hidden="1" x14ac:dyDescent="0.25">
      <c r="A1372" s="25">
        <v>138831</v>
      </c>
      <c r="B1372" s="25" t="s">
        <v>42</v>
      </c>
      <c r="C1372" s="25" t="s">
        <v>43</v>
      </c>
      <c r="D1372" s="25" t="s">
        <v>82</v>
      </c>
      <c r="E1372" s="24">
        <v>43405</v>
      </c>
      <c r="F1372" s="25" t="s">
        <v>45</v>
      </c>
      <c r="G1372" s="25" t="s">
        <v>46</v>
      </c>
      <c r="H1372" s="24">
        <v>45000</v>
      </c>
      <c r="I1372" s="101">
        <v>0.51946759259259256</v>
      </c>
      <c r="J1372" s="24">
        <v>45000</v>
      </c>
      <c r="K1372" s="101">
        <v>0.5370138888888889</v>
      </c>
      <c r="L1372" s="25">
        <v>1516</v>
      </c>
      <c r="M1372" s="26">
        <f>Causas[[#This Row],[parada_duracion]]/60</f>
        <v>25.266666666666666</v>
      </c>
      <c r="N1372" s="19" t="s">
        <v>49</v>
      </c>
      <c r="O1372" s="19" t="s">
        <v>49</v>
      </c>
      <c r="P1372" s="16">
        <f>WEEKNUM(Causas[[#This Row],[resolucion_fecha]],16)</f>
        <v>11</v>
      </c>
      <c r="Q1372" s="16" t="str">
        <f>TEXT(Causas[[#This Row],[resolucion_fecha]],"MMMM")</f>
        <v>marzo</v>
      </c>
      <c r="R1372" s="16" t="str">
        <f t="shared" si="21"/>
        <v>M</v>
      </c>
      <c r="S1372" s="19" t="s">
        <v>49</v>
      </c>
      <c r="T1372" s="19" t="s">
        <v>49</v>
      </c>
      <c r="U1372" s="19" t="s">
        <v>49</v>
      </c>
      <c r="V1372" s="19" t="s">
        <v>49</v>
      </c>
      <c r="W1372" s="19" t="s">
        <v>49</v>
      </c>
    </row>
    <row r="1373" spans="1:23" hidden="1" x14ac:dyDescent="0.25">
      <c r="A1373" s="96">
        <v>138842</v>
      </c>
      <c r="B1373" s="96" t="s">
        <v>42</v>
      </c>
      <c r="C1373" s="96" t="s">
        <v>43</v>
      </c>
      <c r="D1373" s="96" t="s">
        <v>102</v>
      </c>
      <c r="E1373" s="97">
        <v>43405</v>
      </c>
      <c r="F1373" s="96" t="s">
        <v>45</v>
      </c>
      <c r="G1373" s="96" t="s">
        <v>50</v>
      </c>
      <c r="H1373" s="97">
        <v>45000</v>
      </c>
      <c r="I1373" s="23">
        <v>0.63920138888888889</v>
      </c>
      <c r="J1373" s="97">
        <v>45000</v>
      </c>
      <c r="K1373" s="23">
        <v>0.65976851851851859</v>
      </c>
      <c r="L1373" s="96">
        <v>1777</v>
      </c>
      <c r="M1373" s="98">
        <f>Causas[[#This Row],[parada_duracion]]/60</f>
        <v>29.616666666666667</v>
      </c>
      <c r="N1373" s="18" t="s">
        <v>414</v>
      </c>
      <c r="O1373" s="16" t="s">
        <v>52</v>
      </c>
      <c r="P1373" s="99">
        <f>WEEKNUM(Causas[[#This Row],[resolucion_fecha]],16)</f>
        <v>11</v>
      </c>
      <c r="Q1373" s="99" t="str">
        <f>TEXT(Causas[[#This Row],[resolucion_fecha]],"MMMM")</f>
        <v>marzo</v>
      </c>
      <c r="R1373" s="99" t="str">
        <f t="shared" si="21"/>
        <v>T</v>
      </c>
      <c r="S1373" s="99"/>
      <c r="T1373" s="16" t="s">
        <v>53</v>
      </c>
      <c r="U1373" s="16"/>
      <c r="V1373" s="99"/>
      <c r="W1373" s="99"/>
    </row>
    <row r="1374" spans="1:23" hidden="1" x14ac:dyDescent="0.25">
      <c r="A1374" s="25">
        <v>138843</v>
      </c>
      <c r="B1374" s="25" t="s">
        <v>66</v>
      </c>
      <c r="C1374" s="25" t="s">
        <v>43</v>
      </c>
      <c r="D1374" s="25" t="s">
        <v>48</v>
      </c>
      <c r="E1374" s="24">
        <v>43405</v>
      </c>
      <c r="F1374" s="25" t="s">
        <v>45</v>
      </c>
      <c r="G1374" s="25" t="s">
        <v>46</v>
      </c>
      <c r="H1374" s="24">
        <v>45000</v>
      </c>
      <c r="I1374" s="101">
        <v>0.64167824074074076</v>
      </c>
      <c r="J1374" s="24">
        <v>45000</v>
      </c>
      <c r="K1374" s="101">
        <v>0.69180555555555545</v>
      </c>
      <c r="L1374" s="25">
        <v>4331</v>
      </c>
      <c r="M1374" s="26">
        <f>Causas[[#This Row],[parada_duracion]]/60</f>
        <v>72.183333333333337</v>
      </c>
      <c r="N1374" s="19" t="s">
        <v>620</v>
      </c>
      <c r="O1374" s="16" t="s">
        <v>72</v>
      </c>
      <c r="P1374" s="16">
        <f>WEEKNUM(Causas[[#This Row],[resolucion_fecha]],16)</f>
        <v>11</v>
      </c>
      <c r="Q1374" s="16" t="str">
        <f>TEXT(Causas[[#This Row],[resolucion_fecha]],"MMMM")</f>
        <v>marzo</v>
      </c>
      <c r="R1374" s="16" t="str">
        <f t="shared" si="21"/>
        <v>T</v>
      </c>
      <c r="S1374" s="16"/>
      <c r="T1374" s="99" t="s">
        <v>73</v>
      </c>
      <c r="U1374" s="100"/>
      <c r="V1374" s="16"/>
      <c r="W1374" s="16"/>
    </row>
    <row r="1375" spans="1:23" hidden="1" x14ac:dyDescent="0.25">
      <c r="A1375" s="96">
        <v>138846</v>
      </c>
      <c r="B1375" s="96" t="s">
        <v>66</v>
      </c>
      <c r="C1375" s="96" t="s">
        <v>43</v>
      </c>
      <c r="D1375" s="96" t="s">
        <v>102</v>
      </c>
      <c r="E1375" s="97">
        <v>43746</v>
      </c>
      <c r="F1375" s="96" t="s">
        <v>56</v>
      </c>
      <c r="G1375" s="96" t="s">
        <v>50</v>
      </c>
      <c r="H1375" s="97">
        <v>45000</v>
      </c>
      <c r="I1375" s="23">
        <v>0.65987268518518516</v>
      </c>
      <c r="J1375" s="97">
        <v>45000</v>
      </c>
      <c r="K1375" s="23">
        <v>0.67525462962962957</v>
      </c>
      <c r="L1375" s="96">
        <v>1329</v>
      </c>
      <c r="M1375" s="98">
        <f>Causas[[#This Row],[parada_duracion]]/60</f>
        <v>22.15</v>
      </c>
      <c r="N1375" s="18" t="s">
        <v>621</v>
      </c>
      <c r="O1375" s="16" t="s">
        <v>52</v>
      </c>
      <c r="P1375" s="99">
        <f>WEEKNUM(Causas[[#This Row],[resolucion_fecha]],16)</f>
        <v>11</v>
      </c>
      <c r="Q1375" s="99" t="str">
        <f>TEXT(Causas[[#This Row],[resolucion_fecha]],"MMMM")</f>
        <v>marzo</v>
      </c>
      <c r="R1375" s="99" t="str">
        <f t="shared" si="21"/>
        <v>T</v>
      </c>
      <c r="S1375" s="99"/>
      <c r="T1375" s="16" t="s">
        <v>53</v>
      </c>
      <c r="U1375" s="16"/>
      <c r="V1375" s="99"/>
      <c r="W1375" s="99"/>
    </row>
    <row r="1376" spans="1:23" hidden="1" x14ac:dyDescent="0.25">
      <c r="A1376" s="96">
        <v>138847</v>
      </c>
      <c r="B1376" s="96" t="s">
        <v>42</v>
      </c>
      <c r="C1376" s="96" t="s">
        <v>43</v>
      </c>
      <c r="D1376" s="96" t="s">
        <v>44</v>
      </c>
      <c r="E1376" s="97">
        <v>43405</v>
      </c>
      <c r="F1376" s="96" t="s">
        <v>45</v>
      </c>
      <c r="G1376" s="96" t="s">
        <v>46</v>
      </c>
      <c r="H1376" s="97">
        <v>45000</v>
      </c>
      <c r="I1376" s="23">
        <v>0.66357638888888892</v>
      </c>
      <c r="J1376" s="97">
        <v>45000</v>
      </c>
      <c r="K1376" s="23">
        <v>0.6674768518518519</v>
      </c>
      <c r="L1376" s="96">
        <v>337</v>
      </c>
      <c r="M1376" s="98">
        <f>Causas[[#This Row],[parada_duracion]]/60</f>
        <v>5.6166666666666663</v>
      </c>
      <c r="N1376" s="18" t="s">
        <v>47</v>
      </c>
      <c r="O1376" s="18" t="s">
        <v>47</v>
      </c>
      <c r="P1376" s="99">
        <f>WEEKNUM(Causas[[#This Row],[resolucion_fecha]],16)</f>
        <v>11</v>
      </c>
      <c r="Q1376" s="99" t="str">
        <f>TEXT(Causas[[#This Row],[resolucion_fecha]],"MMMM")</f>
        <v>marzo</v>
      </c>
      <c r="R1376" s="99" t="str">
        <f t="shared" si="21"/>
        <v>T</v>
      </c>
      <c r="S1376" s="99"/>
      <c r="T1376" s="18" t="s">
        <v>47</v>
      </c>
      <c r="U1376" s="100"/>
      <c r="V1376" s="99"/>
      <c r="W1376" s="99"/>
    </row>
    <row r="1377" spans="1:23" hidden="1" x14ac:dyDescent="0.25">
      <c r="A1377" s="25">
        <v>138848</v>
      </c>
      <c r="B1377" s="25" t="s">
        <v>130</v>
      </c>
      <c r="C1377" s="25" t="s">
        <v>43</v>
      </c>
      <c r="D1377" s="25" t="s">
        <v>44</v>
      </c>
      <c r="E1377" s="24">
        <v>43405</v>
      </c>
      <c r="F1377" s="25" t="s">
        <v>45</v>
      </c>
      <c r="G1377" s="25" t="s">
        <v>46</v>
      </c>
      <c r="H1377" s="24">
        <v>45000</v>
      </c>
      <c r="I1377" s="101">
        <v>0.66760416666666667</v>
      </c>
      <c r="J1377" s="24">
        <v>45000</v>
      </c>
      <c r="K1377" s="101">
        <v>0.68012731481481481</v>
      </c>
      <c r="L1377" s="25">
        <v>1082</v>
      </c>
      <c r="M1377" s="26">
        <f>Causas[[#This Row],[parada_duracion]]/60</f>
        <v>18.033333333333335</v>
      </c>
      <c r="N1377" s="19" t="s">
        <v>622</v>
      </c>
      <c r="O1377" s="16" t="s">
        <v>9</v>
      </c>
      <c r="P1377" s="16">
        <f>WEEKNUM(Causas[[#This Row],[resolucion_fecha]],16)</f>
        <v>11</v>
      </c>
      <c r="Q1377" s="16" t="str">
        <f>TEXT(Causas[[#This Row],[resolucion_fecha]],"MMMM")</f>
        <v>marzo</v>
      </c>
      <c r="R1377" s="16" t="str">
        <f t="shared" si="21"/>
        <v>T</v>
      </c>
      <c r="S1377" s="99" t="s">
        <v>9</v>
      </c>
      <c r="T1377" s="99" t="s">
        <v>9</v>
      </c>
      <c r="U1377" s="99" t="s">
        <v>9</v>
      </c>
      <c r="V1377" s="99" t="s">
        <v>9</v>
      </c>
      <c r="W1377" s="99" t="s">
        <v>9</v>
      </c>
    </row>
    <row r="1378" spans="1:23" hidden="1" x14ac:dyDescent="0.25">
      <c r="A1378" s="96">
        <v>138851</v>
      </c>
      <c r="B1378" s="96" t="s">
        <v>130</v>
      </c>
      <c r="C1378" s="96" t="s">
        <v>43</v>
      </c>
      <c r="D1378" s="96" t="s">
        <v>44</v>
      </c>
      <c r="E1378" s="97">
        <v>43405</v>
      </c>
      <c r="F1378" s="96" t="s">
        <v>45</v>
      </c>
      <c r="G1378" s="96" t="s">
        <v>46</v>
      </c>
      <c r="H1378" s="97">
        <v>45000</v>
      </c>
      <c r="I1378" s="23">
        <v>0.68018518518518523</v>
      </c>
      <c r="J1378" s="97">
        <v>45000</v>
      </c>
      <c r="K1378" s="23">
        <v>0.68754629629629627</v>
      </c>
      <c r="L1378" s="96">
        <v>636</v>
      </c>
      <c r="M1378" s="98">
        <f>Causas[[#This Row],[parada_duracion]]/60</f>
        <v>10.6</v>
      </c>
      <c r="N1378" s="18" t="s">
        <v>622</v>
      </c>
      <c r="O1378" s="99" t="s">
        <v>9</v>
      </c>
      <c r="P1378" s="99">
        <f>WEEKNUM(Causas[[#This Row],[resolucion_fecha]],16)</f>
        <v>11</v>
      </c>
      <c r="Q1378" s="99" t="str">
        <f>TEXT(Causas[[#This Row],[resolucion_fecha]],"MMMM")</f>
        <v>marzo</v>
      </c>
      <c r="R1378" s="99" t="str">
        <f t="shared" si="21"/>
        <v>T</v>
      </c>
      <c r="S1378" s="99" t="s">
        <v>9</v>
      </c>
      <c r="T1378" s="99" t="s">
        <v>9</v>
      </c>
      <c r="U1378" s="99" t="s">
        <v>9</v>
      </c>
      <c r="V1378" s="99" t="s">
        <v>9</v>
      </c>
      <c r="W1378" s="99" t="s">
        <v>9</v>
      </c>
    </row>
    <row r="1379" spans="1:23" hidden="1" x14ac:dyDescent="0.25">
      <c r="A1379" s="96">
        <v>138852</v>
      </c>
      <c r="B1379" s="96" t="s">
        <v>66</v>
      </c>
      <c r="C1379" s="96" t="s">
        <v>43</v>
      </c>
      <c r="D1379" s="96" t="s">
        <v>48</v>
      </c>
      <c r="E1379" s="97">
        <v>43405</v>
      </c>
      <c r="F1379" s="96" t="s">
        <v>45</v>
      </c>
      <c r="G1379" s="96" t="s">
        <v>50</v>
      </c>
      <c r="H1379" s="97">
        <v>45000</v>
      </c>
      <c r="I1379" s="23">
        <v>0.69187500000000002</v>
      </c>
      <c r="J1379" s="97">
        <v>45000</v>
      </c>
      <c r="K1379" s="23">
        <v>0.75952546296296297</v>
      </c>
      <c r="L1379" s="96">
        <v>5845</v>
      </c>
      <c r="M1379" s="98">
        <f>Causas[[#This Row],[parada_duracion]]/60</f>
        <v>97.416666666666671</v>
      </c>
      <c r="N1379" s="18" t="s">
        <v>620</v>
      </c>
      <c r="O1379" s="99" t="s">
        <v>72</v>
      </c>
      <c r="P1379" s="99">
        <f>WEEKNUM(Causas[[#This Row],[resolucion_fecha]],16)</f>
        <v>11</v>
      </c>
      <c r="Q1379" s="99" t="str">
        <f>TEXT(Causas[[#This Row],[resolucion_fecha]],"MMMM")</f>
        <v>marzo</v>
      </c>
      <c r="R1379" s="99" t="str">
        <f t="shared" si="21"/>
        <v>T</v>
      </c>
      <c r="S1379" s="99"/>
      <c r="T1379" s="99" t="s">
        <v>73</v>
      </c>
      <c r="U1379" s="100"/>
      <c r="V1379" s="99"/>
      <c r="W1379" s="99"/>
    </row>
    <row r="1380" spans="1:23" hidden="1" x14ac:dyDescent="0.25">
      <c r="A1380" s="25">
        <v>138853</v>
      </c>
      <c r="B1380" s="25" t="s">
        <v>176</v>
      </c>
      <c r="C1380" s="25" t="s">
        <v>43</v>
      </c>
      <c r="D1380" s="25" t="s">
        <v>44</v>
      </c>
      <c r="E1380" s="24">
        <v>43405</v>
      </c>
      <c r="F1380" s="25" t="s">
        <v>45</v>
      </c>
      <c r="G1380" s="25" t="s">
        <v>50</v>
      </c>
      <c r="H1380" s="24">
        <v>45000</v>
      </c>
      <c r="I1380" s="101">
        <v>0.70355324074074066</v>
      </c>
      <c r="J1380" s="24">
        <v>45000</v>
      </c>
      <c r="K1380" s="101">
        <v>0.72805555555555557</v>
      </c>
      <c r="L1380" s="25">
        <v>2117</v>
      </c>
      <c r="M1380" s="26">
        <f>Causas[[#This Row],[parada_duracion]]/60</f>
        <v>35.283333333333331</v>
      </c>
      <c r="N1380" s="19" t="s">
        <v>623</v>
      </c>
      <c r="O1380" s="16" t="s">
        <v>9</v>
      </c>
      <c r="P1380" s="16">
        <f>WEEKNUM(Causas[[#This Row],[resolucion_fecha]],16)</f>
        <v>11</v>
      </c>
      <c r="Q1380" s="16" t="str">
        <f>TEXT(Causas[[#This Row],[resolucion_fecha]],"MMMM")</f>
        <v>marzo</v>
      </c>
      <c r="R1380" s="16" t="str">
        <f t="shared" si="21"/>
        <v>T</v>
      </c>
      <c r="S1380" s="99" t="s">
        <v>9</v>
      </c>
      <c r="T1380" s="99" t="s">
        <v>9</v>
      </c>
      <c r="U1380" s="99" t="s">
        <v>9</v>
      </c>
      <c r="V1380" s="99" t="s">
        <v>9</v>
      </c>
      <c r="W1380" s="99" t="s">
        <v>9</v>
      </c>
    </row>
    <row r="1381" spans="1:23" hidden="1" x14ac:dyDescent="0.25">
      <c r="A1381" s="96">
        <v>138856</v>
      </c>
      <c r="B1381" s="96" t="s">
        <v>95</v>
      </c>
      <c r="C1381" s="96" t="s">
        <v>43</v>
      </c>
      <c r="D1381" s="96" t="s">
        <v>96</v>
      </c>
      <c r="E1381" s="97">
        <v>43882</v>
      </c>
      <c r="F1381" s="96" t="s">
        <v>56</v>
      </c>
      <c r="G1381" s="96" t="s">
        <v>46</v>
      </c>
      <c r="H1381" s="97">
        <v>45000</v>
      </c>
      <c r="I1381" s="23">
        <v>0.72012731481481485</v>
      </c>
      <c r="J1381" s="97">
        <v>45000</v>
      </c>
      <c r="K1381" s="23">
        <v>0.81674768518518526</v>
      </c>
      <c r="L1381" s="96">
        <v>8348</v>
      </c>
      <c r="M1381" s="98">
        <f>Causas[[#This Row],[parada_duracion]]/60</f>
        <v>139.13333333333333</v>
      </c>
      <c r="N1381" s="18" t="s">
        <v>624</v>
      </c>
      <c r="O1381" s="16" t="s">
        <v>52</v>
      </c>
      <c r="P1381" s="99">
        <f>WEEKNUM(Causas[[#This Row],[resolucion_fecha]],16)</f>
        <v>11</v>
      </c>
      <c r="Q1381" s="99" t="str">
        <f>TEXT(Causas[[#This Row],[resolucion_fecha]],"MMMM")</f>
        <v>marzo</v>
      </c>
      <c r="R1381" s="99" t="str">
        <f t="shared" si="21"/>
        <v>T</v>
      </c>
      <c r="S1381" s="99"/>
      <c r="T1381" s="16" t="s">
        <v>53</v>
      </c>
      <c r="U1381" s="16"/>
      <c r="V1381" s="99"/>
      <c r="W1381" s="99"/>
    </row>
    <row r="1382" spans="1:23" hidden="1" x14ac:dyDescent="0.25">
      <c r="A1382" s="96">
        <v>138857</v>
      </c>
      <c r="B1382" s="96" t="s">
        <v>42</v>
      </c>
      <c r="C1382" s="96" t="s">
        <v>43</v>
      </c>
      <c r="D1382" s="96" t="s">
        <v>105</v>
      </c>
      <c r="E1382" s="97">
        <v>43405</v>
      </c>
      <c r="F1382" s="96" t="s">
        <v>45</v>
      </c>
      <c r="G1382" s="96" t="s">
        <v>50</v>
      </c>
      <c r="H1382" s="97">
        <v>45000</v>
      </c>
      <c r="I1382" s="23">
        <v>0.73100694444444436</v>
      </c>
      <c r="J1382" s="97">
        <v>45000</v>
      </c>
      <c r="K1382" s="23">
        <v>0.73512731481481486</v>
      </c>
      <c r="L1382" s="96">
        <v>356</v>
      </c>
      <c r="M1382" s="98">
        <f>Causas[[#This Row],[parada_duracion]]/60</f>
        <v>5.9333333333333336</v>
      </c>
      <c r="N1382" s="18" t="s">
        <v>47</v>
      </c>
      <c r="O1382" s="18" t="s">
        <v>47</v>
      </c>
      <c r="P1382" s="99">
        <f>WEEKNUM(Causas[[#This Row],[resolucion_fecha]],16)</f>
        <v>11</v>
      </c>
      <c r="Q1382" s="99" t="str">
        <f>TEXT(Causas[[#This Row],[resolucion_fecha]],"MMMM")</f>
        <v>marzo</v>
      </c>
      <c r="R1382" s="99" t="str">
        <f t="shared" si="21"/>
        <v>T</v>
      </c>
      <c r="S1382" s="99"/>
      <c r="T1382" s="18" t="s">
        <v>47</v>
      </c>
      <c r="U1382" s="100"/>
      <c r="V1382" s="99"/>
      <c r="W1382" s="99"/>
    </row>
    <row r="1383" spans="1:23" hidden="1" x14ac:dyDescent="0.25">
      <c r="A1383" s="96">
        <v>138858</v>
      </c>
      <c r="B1383" s="96" t="s">
        <v>54</v>
      </c>
      <c r="C1383" s="96" t="s">
        <v>43</v>
      </c>
      <c r="D1383" s="96" t="s">
        <v>55</v>
      </c>
      <c r="E1383" s="97">
        <v>44120</v>
      </c>
      <c r="F1383" s="96" t="s">
        <v>56</v>
      </c>
      <c r="G1383" s="96" t="s">
        <v>50</v>
      </c>
      <c r="H1383" s="97">
        <v>45000</v>
      </c>
      <c r="I1383" s="23">
        <v>0.73521990740740739</v>
      </c>
      <c r="J1383" s="97">
        <v>45000</v>
      </c>
      <c r="K1383" s="23">
        <v>0.73627314814814815</v>
      </c>
      <c r="L1383" s="96">
        <v>91</v>
      </c>
      <c r="M1383" s="98">
        <f>Causas[[#This Row],[parada_duracion]]/60</f>
        <v>1.5166666666666666</v>
      </c>
      <c r="N1383" s="18" t="s">
        <v>47</v>
      </c>
      <c r="O1383" s="18" t="s">
        <v>47</v>
      </c>
      <c r="P1383" s="99">
        <f>WEEKNUM(Causas[[#This Row],[resolucion_fecha]],16)</f>
        <v>11</v>
      </c>
      <c r="Q1383" s="99" t="str">
        <f>TEXT(Causas[[#This Row],[resolucion_fecha]],"MMMM")</f>
        <v>marzo</v>
      </c>
      <c r="R1383" s="99" t="str">
        <f t="shared" si="21"/>
        <v>T</v>
      </c>
      <c r="S1383" s="99"/>
      <c r="T1383" s="18" t="s">
        <v>47</v>
      </c>
      <c r="U1383" s="100"/>
      <c r="V1383" s="99"/>
      <c r="W1383" s="99"/>
    </row>
    <row r="1384" spans="1:23" hidden="1" x14ac:dyDescent="0.25">
      <c r="A1384" s="25">
        <v>138859</v>
      </c>
      <c r="B1384" s="25" t="s">
        <v>119</v>
      </c>
      <c r="C1384" s="25" t="s">
        <v>43</v>
      </c>
      <c r="D1384" s="25" t="s">
        <v>90</v>
      </c>
      <c r="E1384" s="24">
        <v>43405</v>
      </c>
      <c r="F1384" s="25" t="s">
        <v>45</v>
      </c>
      <c r="G1384" s="25" t="s">
        <v>46</v>
      </c>
      <c r="H1384" s="24">
        <v>45000</v>
      </c>
      <c r="I1384" s="101">
        <v>0.75740740740740742</v>
      </c>
      <c r="J1384" s="24">
        <v>45000</v>
      </c>
      <c r="K1384" s="101">
        <v>0.76458333333333339</v>
      </c>
      <c r="L1384" s="25">
        <v>620</v>
      </c>
      <c r="M1384" s="26">
        <f>Causas[[#This Row],[parada_duracion]]/60</f>
        <v>10.333333333333334</v>
      </c>
      <c r="N1384" s="19" t="s">
        <v>49</v>
      </c>
      <c r="O1384" s="19" t="s">
        <v>49</v>
      </c>
      <c r="P1384" s="16">
        <f>WEEKNUM(Causas[[#This Row],[resolucion_fecha]],16)</f>
        <v>11</v>
      </c>
      <c r="Q1384" s="16" t="str">
        <f>TEXT(Causas[[#This Row],[resolucion_fecha]],"MMMM")</f>
        <v>marzo</v>
      </c>
      <c r="R1384" s="16" t="str">
        <f t="shared" si="21"/>
        <v>T</v>
      </c>
      <c r="S1384" s="19" t="s">
        <v>49</v>
      </c>
      <c r="T1384" s="19" t="s">
        <v>49</v>
      </c>
      <c r="U1384" s="19" t="s">
        <v>49</v>
      </c>
      <c r="V1384" s="19" t="s">
        <v>49</v>
      </c>
      <c r="W1384" s="19" t="s">
        <v>49</v>
      </c>
    </row>
    <row r="1385" spans="1:23" hidden="1" x14ac:dyDescent="0.25">
      <c r="A1385" s="25">
        <v>138863</v>
      </c>
      <c r="B1385" s="25" t="s">
        <v>557</v>
      </c>
      <c r="C1385" s="25" t="s">
        <v>43</v>
      </c>
      <c r="D1385" s="25" t="s">
        <v>44</v>
      </c>
      <c r="E1385" s="24">
        <v>43405</v>
      </c>
      <c r="F1385" s="25" t="s">
        <v>45</v>
      </c>
      <c r="G1385" s="25" t="s">
        <v>46</v>
      </c>
      <c r="H1385" s="24">
        <v>45000</v>
      </c>
      <c r="I1385" s="101">
        <v>0.81562499999999993</v>
      </c>
      <c r="J1385" s="24">
        <v>45000</v>
      </c>
      <c r="K1385" s="101">
        <v>0.83785879629629623</v>
      </c>
      <c r="L1385" s="25">
        <v>1921</v>
      </c>
      <c r="M1385" s="26">
        <f>Causas[[#This Row],[parada_duracion]]/60</f>
        <v>32.016666666666666</v>
      </c>
      <c r="N1385" s="19" t="s">
        <v>625</v>
      </c>
      <c r="O1385" s="16" t="s">
        <v>52</v>
      </c>
      <c r="P1385" s="16">
        <f>WEEKNUM(Causas[[#This Row],[resolucion_fecha]],16)</f>
        <v>11</v>
      </c>
      <c r="Q1385" s="16" t="str">
        <f>TEXT(Causas[[#This Row],[resolucion_fecha]],"MMMM")</f>
        <v>marzo</v>
      </c>
      <c r="R1385" s="16" t="str">
        <f t="shared" si="21"/>
        <v>T</v>
      </c>
      <c r="S1385" s="16"/>
      <c r="T1385" s="16" t="s">
        <v>53</v>
      </c>
      <c r="U1385" s="16"/>
      <c r="V1385" s="16"/>
      <c r="W1385" s="16"/>
    </row>
    <row r="1386" spans="1:23" hidden="1" x14ac:dyDescent="0.25">
      <c r="A1386" s="25">
        <v>138865</v>
      </c>
      <c r="B1386" s="25" t="s">
        <v>42</v>
      </c>
      <c r="C1386" s="25" t="s">
        <v>43</v>
      </c>
      <c r="D1386" s="25" t="s">
        <v>143</v>
      </c>
      <c r="E1386" s="24">
        <v>43405</v>
      </c>
      <c r="F1386" s="25" t="s">
        <v>45</v>
      </c>
      <c r="G1386" s="25" t="s">
        <v>50</v>
      </c>
      <c r="H1386" s="24">
        <v>45000</v>
      </c>
      <c r="I1386" s="101">
        <v>0.83931712962962957</v>
      </c>
      <c r="J1386" s="24">
        <v>45000</v>
      </c>
      <c r="K1386" s="101">
        <v>0.84753472222222215</v>
      </c>
      <c r="L1386" s="25">
        <v>710</v>
      </c>
      <c r="M1386" s="26">
        <f>Causas[[#This Row],[parada_duracion]]/60</f>
        <v>11.833333333333334</v>
      </c>
      <c r="N1386" s="19" t="s">
        <v>626</v>
      </c>
      <c r="O1386" s="16" t="s">
        <v>52</v>
      </c>
      <c r="P1386" s="16">
        <f>WEEKNUM(Causas[[#This Row],[resolucion_fecha]],16)</f>
        <v>11</v>
      </c>
      <c r="Q1386" s="16" t="str">
        <f>TEXT(Causas[[#This Row],[resolucion_fecha]],"MMMM")</f>
        <v>marzo</v>
      </c>
      <c r="R1386" s="16" t="str">
        <f t="shared" si="21"/>
        <v>T</v>
      </c>
      <c r="S1386" s="16"/>
      <c r="T1386" s="16" t="s">
        <v>53</v>
      </c>
      <c r="U1386" s="16"/>
      <c r="V1386" s="16"/>
      <c r="W1386" s="16"/>
    </row>
    <row r="1387" spans="1:23" hidden="1" x14ac:dyDescent="0.25">
      <c r="A1387" s="25">
        <v>138876</v>
      </c>
      <c r="B1387" s="25" t="s">
        <v>203</v>
      </c>
      <c r="C1387" s="25" t="s">
        <v>43</v>
      </c>
      <c r="D1387" s="25" t="s">
        <v>55</v>
      </c>
      <c r="E1387" s="24">
        <v>43405</v>
      </c>
      <c r="F1387" s="25" t="s">
        <v>45</v>
      </c>
      <c r="G1387" s="25" t="s">
        <v>46</v>
      </c>
      <c r="H1387" s="24">
        <v>45001</v>
      </c>
      <c r="I1387" s="101">
        <v>0.10322916666666666</v>
      </c>
      <c r="J1387" s="24">
        <v>45001</v>
      </c>
      <c r="K1387" s="101">
        <v>0.25822916666666668</v>
      </c>
      <c r="L1387" s="25">
        <v>13392</v>
      </c>
      <c r="M1387" s="26">
        <f>Causas[[#This Row],[parada_duracion]]/60</f>
        <v>223.2</v>
      </c>
      <c r="N1387" s="19" t="s">
        <v>49</v>
      </c>
      <c r="O1387" s="19" t="s">
        <v>49</v>
      </c>
      <c r="P1387" s="16">
        <f>WEEKNUM(Causas[[#This Row],[resolucion_fecha]],16)</f>
        <v>11</v>
      </c>
      <c r="Q1387" s="16" t="str">
        <f>TEXT(Causas[[#This Row],[resolucion_fecha]],"MMMM")</f>
        <v>marzo</v>
      </c>
      <c r="R1387" s="16" t="str">
        <f t="shared" si="21"/>
        <v>N</v>
      </c>
      <c r="S1387" s="19" t="s">
        <v>49</v>
      </c>
      <c r="T1387" s="19" t="s">
        <v>49</v>
      </c>
      <c r="U1387" s="19" t="s">
        <v>49</v>
      </c>
      <c r="V1387" s="19" t="s">
        <v>49</v>
      </c>
      <c r="W1387" s="19" t="s">
        <v>49</v>
      </c>
    </row>
    <row r="1388" spans="1:23" hidden="1" x14ac:dyDescent="0.25">
      <c r="A1388" s="25">
        <v>138888</v>
      </c>
      <c r="B1388" s="25" t="s">
        <v>197</v>
      </c>
      <c r="C1388" s="25" t="s">
        <v>43</v>
      </c>
      <c r="D1388" s="25" t="s">
        <v>90</v>
      </c>
      <c r="E1388" s="24">
        <v>43405</v>
      </c>
      <c r="F1388" s="25" t="s">
        <v>45</v>
      </c>
      <c r="G1388" s="25" t="s">
        <v>46</v>
      </c>
      <c r="H1388" s="24">
        <v>45001</v>
      </c>
      <c r="I1388" s="101">
        <v>0.27561342592592591</v>
      </c>
      <c r="J1388" s="24">
        <v>45001</v>
      </c>
      <c r="K1388" s="101">
        <v>0.30908564814814815</v>
      </c>
      <c r="L1388" s="25">
        <v>2892</v>
      </c>
      <c r="M1388" s="26">
        <f>Causas[[#This Row],[parada_duracion]]/60</f>
        <v>48.2</v>
      </c>
      <c r="N1388" s="19" t="s">
        <v>49</v>
      </c>
      <c r="O1388" s="19" t="s">
        <v>49</v>
      </c>
      <c r="P1388" s="16">
        <f>WEEKNUM(Causas[[#This Row],[resolucion_fecha]],16)</f>
        <v>11</v>
      </c>
      <c r="Q1388" s="16" t="str">
        <f>TEXT(Causas[[#This Row],[resolucion_fecha]],"MMMM")</f>
        <v>marzo</v>
      </c>
      <c r="R1388" s="16" t="str">
        <f t="shared" si="21"/>
        <v>M</v>
      </c>
      <c r="S1388" s="19" t="s">
        <v>49</v>
      </c>
      <c r="T1388" s="19" t="s">
        <v>49</v>
      </c>
      <c r="U1388" s="19" t="s">
        <v>49</v>
      </c>
      <c r="V1388" s="19" t="s">
        <v>49</v>
      </c>
      <c r="W1388" s="19" t="s">
        <v>49</v>
      </c>
    </row>
    <row r="1389" spans="1:23" hidden="1" x14ac:dyDescent="0.25">
      <c r="A1389" s="96">
        <v>138890</v>
      </c>
      <c r="B1389" s="96" t="s">
        <v>174</v>
      </c>
      <c r="C1389" s="96" t="s">
        <v>43</v>
      </c>
      <c r="D1389" s="96" t="s">
        <v>76</v>
      </c>
      <c r="E1389" s="97">
        <v>44265</v>
      </c>
      <c r="F1389" s="96" t="s">
        <v>56</v>
      </c>
      <c r="G1389" s="96" t="s">
        <v>46</v>
      </c>
      <c r="H1389" s="97">
        <v>45001</v>
      </c>
      <c r="I1389" s="23">
        <v>0.29296296296296298</v>
      </c>
      <c r="J1389" s="97">
        <v>45001</v>
      </c>
      <c r="K1389" s="23">
        <v>0.30548611111111112</v>
      </c>
      <c r="L1389" s="96">
        <v>1082</v>
      </c>
      <c r="M1389" s="98">
        <f>Causas[[#This Row],[parada_duracion]]/60</f>
        <v>18.033333333333335</v>
      </c>
      <c r="N1389" s="19" t="s">
        <v>49</v>
      </c>
      <c r="O1389" s="19" t="s">
        <v>49</v>
      </c>
      <c r="P1389" s="99">
        <f>WEEKNUM(Causas[[#This Row],[resolucion_fecha]],16)</f>
        <v>11</v>
      </c>
      <c r="Q1389" s="99" t="str">
        <f>TEXT(Causas[[#This Row],[resolucion_fecha]],"MMMM")</f>
        <v>marzo</v>
      </c>
      <c r="R1389" s="99" t="str">
        <f t="shared" si="21"/>
        <v>M</v>
      </c>
      <c r="S1389" s="19" t="s">
        <v>49</v>
      </c>
      <c r="T1389" s="19" t="s">
        <v>49</v>
      </c>
      <c r="U1389" s="19" t="s">
        <v>49</v>
      </c>
      <c r="V1389" s="19" t="s">
        <v>49</v>
      </c>
      <c r="W1389" s="19" t="s">
        <v>49</v>
      </c>
    </row>
    <row r="1390" spans="1:23" hidden="1" x14ac:dyDescent="0.25">
      <c r="A1390" s="25">
        <v>138891</v>
      </c>
      <c r="B1390" s="25" t="s">
        <v>203</v>
      </c>
      <c r="C1390" s="25" t="s">
        <v>43</v>
      </c>
      <c r="D1390" s="25" t="s">
        <v>55</v>
      </c>
      <c r="E1390" s="24">
        <v>43405</v>
      </c>
      <c r="F1390" s="25" t="s">
        <v>45</v>
      </c>
      <c r="G1390" s="25" t="s">
        <v>46</v>
      </c>
      <c r="H1390" s="24">
        <v>45001</v>
      </c>
      <c r="I1390" s="101">
        <v>0.29499999999999998</v>
      </c>
      <c r="J1390" s="24">
        <v>45001</v>
      </c>
      <c r="K1390" s="101">
        <v>0.30538194444444444</v>
      </c>
      <c r="L1390" s="25">
        <v>897</v>
      </c>
      <c r="M1390" s="26">
        <f>Causas[[#This Row],[parada_duracion]]/60</f>
        <v>14.95</v>
      </c>
      <c r="N1390" s="19" t="s">
        <v>49</v>
      </c>
      <c r="O1390" s="19" t="s">
        <v>49</v>
      </c>
      <c r="P1390" s="16">
        <f>WEEKNUM(Causas[[#This Row],[resolucion_fecha]],16)</f>
        <v>11</v>
      </c>
      <c r="Q1390" s="16" t="str">
        <f>TEXT(Causas[[#This Row],[resolucion_fecha]],"MMMM")</f>
        <v>marzo</v>
      </c>
      <c r="R1390" s="16" t="str">
        <f t="shared" si="21"/>
        <v>M</v>
      </c>
      <c r="S1390" s="19" t="s">
        <v>49</v>
      </c>
      <c r="T1390" s="19" t="s">
        <v>49</v>
      </c>
      <c r="U1390" s="19" t="s">
        <v>49</v>
      </c>
      <c r="V1390" s="19" t="s">
        <v>49</v>
      </c>
      <c r="W1390" s="19" t="s">
        <v>49</v>
      </c>
    </row>
    <row r="1391" spans="1:23" hidden="1" x14ac:dyDescent="0.25">
      <c r="A1391" s="25">
        <v>138894</v>
      </c>
      <c r="B1391" s="25" t="s">
        <v>42</v>
      </c>
      <c r="C1391" s="25" t="s">
        <v>43</v>
      </c>
      <c r="D1391" s="25" t="s">
        <v>164</v>
      </c>
      <c r="E1391" s="24">
        <v>43405</v>
      </c>
      <c r="F1391" s="25" t="s">
        <v>45</v>
      </c>
      <c r="G1391" s="25" t="s">
        <v>46</v>
      </c>
      <c r="H1391" s="24">
        <v>45001</v>
      </c>
      <c r="I1391" s="101">
        <v>0.30569444444444444</v>
      </c>
      <c r="J1391" s="24">
        <v>45001</v>
      </c>
      <c r="K1391" s="101">
        <v>0.31012731481481481</v>
      </c>
      <c r="L1391" s="25">
        <v>383</v>
      </c>
      <c r="M1391" s="26">
        <f>Causas[[#This Row],[parada_duracion]]/60</f>
        <v>6.3833333333333337</v>
      </c>
      <c r="N1391" s="18" t="s">
        <v>47</v>
      </c>
      <c r="O1391" s="18" t="s">
        <v>47</v>
      </c>
      <c r="P1391" s="16">
        <f>WEEKNUM(Causas[[#This Row],[resolucion_fecha]],16)</f>
        <v>11</v>
      </c>
      <c r="Q1391" s="16" t="str">
        <f>TEXT(Causas[[#This Row],[resolucion_fecha]],"MMMM")</f>
        <v>marzo</v>
      </c>
      <c r="R1391" s="16" t="str">
        <f t="shared" si="21"/>
        <v>M</v>
      </c>
      <c r="S1391" s="16"/>
      <c r="T1391" s="18" t="s">
        <v>47</v>
      </c>
      <c r="U1391" s="16"/>
      <c r="V1391" s="16"/>
      <c r="W1391" s="16"/>
    </row>
    <row r="1392" spans="1:23" hidden="1" x14ac:dyDescent="0.25">
      <c r="A1392" s="96">
        <v>138897</v>
      </c>
      <c r="B1392" s="96" t="s">
        <v>117</v>
      </c>
      <c r="C1392" s="96" t="s">
        <v>43</v>
      </c>
      <c r="D1392" s="96" t="s">
        <v>76</v>
      </c>
      <c r="E1392" s="97">
        <v>43405</v>
      </c>
      <c r="F1392" s="96" t="s">
        <v>45</v>
      </c>
      <c r="G1392" s="96" t="s">
        <v>50</v>
      </c>
      <c r="H1392" s="97">
        <v>45001</v>
      </c>
      <c r="I1392" s="23">
        <v>0.31258101851851855</v>
      </c>
      <c r="J1392" s="97">
        <v>45001</v>
      </c>
      <c r="K1392" s="23">
        <v>0.31276620370370373</v>
      </c>
      <c r="L1392" s="96">
        <v>16</v>
      </c>
      <c r="M1392" s="98">
        <f>Causas[[#This Row],[parada_duracion]]/60</f>
        <v>0.26666666666666666</v>
      </c>
      <c r="N1392" s="18" t="s">
        <v>47</v>
      </c>
      <c r="O1392" s="18" t="s">
        <v>47</v>
      </c>
      <c r="P1392" s="99">
        <f>WEEKNUM(Causas[[#This Row],[resolucion_fecha]],16)</f>
        <v>11</v>
      </c>
      <c r="Q1392" s="99" t="str">
        <f>TEXT(Causas[[#This Row],[resolucion_fecha]],"MMMM")</f>
        <v>marzo</v>
      </c>
      <c r="R1392" s="99" t="str">
        <f t="shared" si="21"/>
        <v>M</v>
      </c>
      <c r="S1392" s="99"/>
      <c r="T1392" s="18" t="s">
        <v>47</v>
      </c>
      <c r="U1392" s="16"/>
      <c r="V1392" s="99"/>
      <c r="W1392" s="99"/>
    </row>
    <row r="1393" spans="1:23" hidden="1" x14ac:dyDescent="0.25">
      <c r="A1393" s="96">
        <v>138898</v>
      </c>
      <c r="B1393" s="96" t="s">
        <v>111</v>
      </c>
      <c r="C1393" s="96" t="s">
        <v>43</v>
      </c>
      <c r="D1393" s="96" t="s">
        <v>76</v>
      </c>
      <c r="E1393" s="97">
        <v>44239</v>
      </c>
      <c r="F1393" s="96" t="s">
        <v>56</v>
      </c>
      <c r="G1393" s="96" t="s">
        <v>50</v>
      </c>
      <c r="H1393" s="97">
        <v>45001</v>
      </c>
      <c r="I1393" s="23">
        <v>0.31284722222222222</v>
      </c>
      <c r="J1393" s="97">
        <v>45001</v>
      </c>
      <c r="K1393" s="23">
        <v>0.31643518518518515</v>
      </c>
      <c r="L1393" s="96">
        <v>310</v>
      </c>
      <c r="M1393" s="98">
        <f>Causas[[#This Row],[parada_duracion]]/60</f>
        <v>5.166666666666667</v>
      </c>
      <c r="N1393" s="18" t="s">
        <v>47</v>
      </c>
      <c r="O1393" s="18" t="s">
        <v>47</v>
      </c>
      <c r="P1393" s="99">
        <f>WEEKNUM(Causas[[#This Row],[resolucion_fecha]],16)</f>
        <v>11</v>
      </c>
      <c r="Q1393" s="99" t="str">
        <f>TEXT(Causas[[#This Row],[resolucion_fecha]],"MMMM")</f>
        <v>marzo</v>
      </c>
      <c r="R1393" s="99" t="str">
        <f t="shared" si="21"/>
        <v>M</v>
      </c>
      <c r="S1393" s="99"/>
      <c r="T1393" s="18" t="s">
        <v>47</v>
      </c>
      <c r="U1393" s="100"/>
      <c r="V1393" s="99"/>
      <c r="W1393" s="99"/>
    </row>
    <row r="1394" spans="1:23" hidden="1" x14ac:dyDescent="0.25">
      <c r="A1394" s="25">
        <v>138899</v>
      </c>
      <c r="B1394" s="25" t="s">
        <v>130</v>
      </c>
      <c r="C1394" s="25" t="s">
        <v>43</v>
      </c>
      <c r="D1394" s="25" t="s">
        <v>55</v>
      </c>
      <c r="E1394" s="24">
        <v>43405</v>
      </c>
      <c r="F1394" s="25" t="s">
        <v>45</v>
      </c>
      <c r="G1394" s="25" t="s">
        <v>46</v>
      </c>
      <c r="H1394" s="24">
        <v>45001</v>
      </c>
      <c r="I1394" s="101">
        <v>0.31640046296296293</v>
      </c>
      <c r="J1394" s="24">
        <v>45001</v>
      </c>
      <c r="K1394" s="101">
        <v>0.37730324074074079</v>
      </c>
      <c r="L1394" s="25">
        <v>5262</v>
      </c>
      <c r="M1394" s="26">
        <f>Causas[[#This Row],[parada_duracion]]/60</f>
        <v>87.7</v>
      </c>
      <c r="N1394" s="19" t="s">
        <v>49</v>
      </c>
      <c r="O1394" s="19" t="s">
        <v>49</v>
      </c>
      <c r="P1394" s="16">
        <f>WEEKNUM(Causas[[#This Row],[resolucion_fecha]],16)</f>
        <v>11</v>
      </c>
      <c r="Q1394" s="16" t="str">
        <f>TEXT(Causas[[#This Row],[resolucion_fecha]],"MMMM")</f>
        <v>marzo</v>
      </c>
      <c r="R1394" s="16" t="str">
        <f t="shared" si="21"/>
        <v>M</v>
      </c>
      <c r="S1394" s="19" t="s">
        <v>49</v>
      </c>
      <c r="T1394" s="19" t="s">
        <v>49</v>
      </c>
      <c r="U1394" s="19" t="s">
        <v>49</v>
      </c>
      <c r="V1394" s="19" t="s">
        <v>49</v>
      </c>
      <c r="W1394" s="19" t="s">
        <v>49</v>
      </c>
    </row>
    <row r="1395" spans="1:23" hidden="1" x14ac:dyDescent="0.25">
      <c r="A1395" s="25">
        <v>138901</v>
      </c>
      <c r="B1395" s="25" t="s">
        <v>171</v>
      </c>
      <c r="C1395" s="25" t="s">
        <v>43</v>
      </c>
      <c r="D1395" s="25" t="s">
        <v>143</v>
      </c>
      <c r="E1395" s="24">
        <v>43405</v>
      </c>
      <c r="F1395" s="25" t="s">
        <v>45</v>
      </c>
      <c r="G1395" s="25" t="s">
        <v>50</v>
      </c>
      <c r="H1395" s="24">
        <v>45001</v>
      </c>
      <c r="I1395" s="101">
        <v>0.31961805555555556</v>
      </c>
      <c r="J1395" s="24">
        <v>45001</v>
      </c>
      <c r="K1395" s="101">
        <v>0.32568287037037036</v>
      </c>
      <c r="L1395" s="25">
        <v>524</v>
      </c>
      <c r="M1395" s="26">
        <f>Causas[[#This Row],[parada_duracion]]/60</f>
        <v>8.7333333333333325</v>
      </c>
      <c r="N1395" s="18" t="s">
        <v>47</v>
      </c>
      <c r="O1395" s="18" t="s">
        <v>47</v>
      </c>
      <c r="P1395" s="16">
        <f>WEEKNUM(Causas[[#This Row],[resolucion_fecha]],16)</f>
        <v>11</v>
      </c>
      <c r="Q1395" s="16" t="str">
        <f>TEXT(Causas[[#This Row],[resolucion_fecha]],"MMMM")</f>
        <v>marzo</v>
      </c>
      <c r="R1395" s="16" t="str">
        <f t="shared" si="21"/>
        <v>M</v>
      </c>
      <c r="S1395" s="16"/>
      <c r="T1395" s="18" t="s">
        <v>47</v>
      </c>
      <c r="U1395" s="16"/>
      <c r="V1395" s="16"/>
      <c r="W1395" s="16"/>
    </row>
    <row r="1396" spans="1:23" hidden="1" x14ac:dyDescent="0.25">
      <c r="A1396" s="25">
        <v>138903</v>
      </c>
      <c r="B1396" s="25" t="s">
        <v>174</v>
      </c>
      <c r="C1396" s="25" t="s">
        <v>43</v>
      </c>
      <c r="D1396" s="25" t="s">
        <v>76</v>
      </c>
      <c r="E1396" s="24">
        <v>44265</v>
      </c>
      <c r="F1396" s="25" t="s">
        <v>56</v>
      </c>
      <c r="G1396" s="25" t="s">
        <v>46</v>
      </c>
      <c r="H1396" s="24">
        <v>45001</v>
      </c>
      <c r="I1396" s="101">
        <v>0.32821759259259259</v>
      </c>
      <c r="J1396" s="24">
        <v>45001</v>
      </c>
      <c r="K1396" s="101">
        <v>0.35105324074074074</v>
      </c>
      <c r="L1396" s="25">
        <v>1973</v>
      </c>
      <c r="M1396" s="26">
        <f>Causas[[#This Row],[parada_duracion]]/60</f>
        <v>32.883333333333333</v>
      </c>
      <c r="N1396" s="19" t="s">
        <v>49</v>
      </c>
      <c r="O1396" s="19" t="s">
        <v>49</v>
      </c>
      <c r="P1396" s="16">
        <f>WEEKNUM(Causas[[#This Row],[resolucion_fecha]],16)</f>
        <v>11</v>
      </c>
      <c r="Q1396" s="16" t="str">
        <f>TEXT(Causas[[#This Row],[resolucion_fecha]],"MMMM")</f>
        <v>marzo</v>
      </c>
      <c r="R1396" s="16" t="str">
        <f t="shared" si="21"/>
        <v>M</v>
      </c>
      <c r="S1396" s="19" t="s">
        <v>49</v>
      </c>
      <c r="T1396" s="19" t="s">
        <v>49</v>
      </c>
      <c r="U1396" s="19" t="s">
        <v>49</v>
      </c>
      <c r="V1396" s="19" t="s">
        <v>49</v>
      </c>
      <c r="W1396" s="19" t="s">
        <v>49</v>
      </c>
    </row>
    <row r="1397" spans="1:23" hidden="1" x14ac:dyDescent="0.25">
      <c r="A1397" s="25">
        <v>138913</v>
      </c>
      <c r="B1397" s="25" t="s">
        <v>66</v>
      </c>
      <c r="C1397" s="25" t="s">
        <v>43</v>
      </c>
      <c r="D1397" s="25" t="s">
        <v>82</v>
      </c>
      <c r="E1397" s="24">
        <v>43405</v>
      </c>
      <c r="F1397" s="25" t="s">
        <v>45</v>
      </c>
      <c r="G1397" s="25" t="s">
        <v>50</v>
      </c>
      <c r="H1397" s="24">
        <v>45001</v>
      </c>
      <c r="I1397" s="101">
        <v>0.37474537037037042</v>
      </c>
      <c r="J1397" s="24">
        <v>45001</v>
      </c>
      <c r="K1397" s="101">
        <v>0.37978009259259254</v>
      </c>
      <c r="L1397" s="25">
        <v>435</v>
      </c>
      <c r="M1397" s="26">
        <f>Causas[[#This Row],[parada_duracion]]/60</f>
        <v>7.25</v>
      </c>
      <c r="N1397" s="18" t="s">
        <v>47</v>
      </c>
      <c r="O1397" s="18" t="s">
        <v>47</v>
      </c>
      <c r="P1397" s="16">
        <f>WEEKNUM(Causas[[#This Row],[resolucion_fecha]],16)</f>
        <v>11</v>
      </c>
      <c r="Q1397" s="16" t="str">
        <f>TEXT(Causas[[#This Row],[resolucion_fecha]],"MMMM")</f>
        <v>marzo</v>
      </c>
      <c r="R1397" s="16" t="str">
        <f t="shared" si="21"/>
        <v>M</v>
      </c>
      <c r="S1397" s="16"/>
      <c r="T1397" s="18" t="s">
        <v>47</v>
      </c>
      <c r="U1397" s="16"/>
      <c r="V1397" s="16"/>
      <c r="W1397" s="16"/>
    </row>
    <row r="1398" spans="1:23" hidden="1" x14ac:dyDescent="0.25">
      <c r="A1398" s="25">
        <v>138940</v>
      </c>
      <c r="B1398" s="25" t="s">
        <v>174</v>
      </c>
      <c r="C1398" s="25" t="s">
        <v>43</v>
      </c>
      <c r="D1398" s="25" t="s">
        <v>76</v>
      </c>
      <c r="E1398" s="24">
        <v>44265</v>
      </c>
      <c r="F1398" s="25" t="s">
        <v>56</v>
      </c>
      <c r="G1398" s="25" t="s">
        <v>46</v>
      </c>
      <c r="H1398" s="24">
        <v>45001</v>
      </c>
      <c r="I1398" s="101">
        <v>0.41464120370370372</v>
      </c>
      <c r="J1398" s="24">
        <v>45001</v>
      </c>
      <c r="K1398" s="101">
        <v>0.4334722222222222</v>
      </c>
      <c r="L1398" s="25">
        <v>1627</v>
      </c>
      <c r="M1398" s="26">
        <f>Causas[[#This Row],[parada_duracion]]/60</f>
        <v>27.116666666666667</v>
      </c>
      <c r="N1398" s="19" t="s">
        <v>49</v>
      </c>
      <c r="O1398" s="19" t="s">
        <v>49</v>
      </c>
      <c r="P1398" s="16">
        <f>WEEKNUM(Causas[[#This Row],[resolucion_fecha]],16)</f>
        <v>11</v>
      </c>
      <c r="Q1398" s="16" t="str">
        <f>TEXT(Causas[[#This Row],[resolucion_fecha]],"MMMM")</f>
        <v>marzo</v>
      </c>
      <c r="R1398" s="16" t="str">
        <f t="shared" si="21"/>
        <v>M</v>
      </c>
      <c r="S1398" s="19" t="s">
        <v>49</v>
      </c>
      <c r="T1398" s="19" t="s">
        <v>49</v>
      </c>
      <c r="U1398" s="19" t="s">
        <v>49</v>
      </c>
      <c r="V1398" s="19" t="s">
        <v>49</v>
      </c>
      <c r="W1398" s="19" t="s">
        <v>49</v>
      </c>
    </row>
    <row r="1399" spans="1:23" hidden="1" x14ac:dyDescent="0.25">
      <c r="A1399" s="25">
        <v>138943</v>
      </c>
      <c r="B1399" s="25" t="s">
        <v>203</v>
      </c>
      <c r="C1399" s="25" t="s">
        <v>43</v>
      </c>
      <c r="D1399" s="25" t="s">
        <v>55</v>
      </c>
      <c r="E1399" s="24">
        <v>43405</v>
      </c>
      <c r="F1399" s="25" t="s">
        <v>45</v>
      </c>
      <c r="G1399" s="25" t="s">
        <v>50</v>
      </c>
      <c r="H1399" s="24">
        <v>45001</v>
      </c>
      <c r="I1399" s="101">
        <v>0.42695601851851855</v>
      </c>
      <c r="J1399" s="24">
        <v>45001</v>
      </c>
      <c r="K1399" s="101">
        <v>0.4303819444444445</v>
      </c>
      <c r="L1399" s="25">
        <v>296</v>
      </c>
      <c r="M1399" s="26">
        <f>Causas[[#This Row],[parada_duracion]]/60</f>
        <v>4.9333333333333336</v>
      </c>
      <c r="N1399" s="18" t="s">
        <v>47</v>
      </c>
      <c r="O1399" s="18" t="s">
        <v>47</v>
      </c>
      <c r="P1399" s="16">
        <f>WEEKNUM(Causas[[#This Row],[resolucion_fecha]],16)</f>
        <v>11</v>
      </c>
      <c r="Q1399" s="16" t="str">
        <f>TEXT(Causas[[#This Row],[resolucion_fecha]],"MMMM")</f>
        <v>marzo</v>
      </c>
      <c r="R1399" s="16" t="str">
        <f t="shared" si="21"/>
        <v>M</v>
      </c>
      <c r="S1399" s="16"/>
      <c r="T1399" s="18" t="s">
        <v>47</v>
      </c>
      <c r="U1399" s="16"/>
      <c r="V1399" s="16"/>
      <c r="W1399" s="16"/>
    </row>
    <row r="1400" spans="1:23" hidden="1" x14ac:dyDescent="0.25">
      <c r="A1400" s="25">
        <v>138947</v>
      </c>
      <c r="B1400" s="25" t="s">
        <v>95</v>
      </c>
      <c r="C1400" s="25" t="s">
        <v>43</v>
      </c>
      <c r="D1400" s="25" t="s">
        <v>96</v>
      </c>
      <c r="E1400" s="24">
        <v>43882</v>
      </c>
      <c r="F1400" s="25" t="s">
        <v>56</v>
      </c>
      <c r="G1400" s="25" t="s">
        <v>46</v>
      </c>
      <c r="H1400" s="24">
        <v>45001</v>
      </c>
      <c r="I1400" s="101">
        <v>0.43418981481481483</v>
      </c>
      <c r="J1400" s="24">
        <v>45001</v>
      </c>
      <c r="K1400" s="101">
        <v>0.46210648148148148</v>
      </c>
      <c r="L1400" s="25">
        <v>2412</v>
      </c>
      <c r="M1400" s="26">
        <f>Causas[[#This Row],[parada_duracion]]/60</f>
        <v>40.200000000000003</v>
      </c>
      <c r="N1400" s="19" t="s">
        <v>49</v>
      </c>
      <c r="O1400" s="19" t="s">
        <v>49</v>
      </c>
      <c r="P1400" s="16">
        <f>WEEKNUM(Causas[[#This Row],[resolucion_fecha]],16)</f>
        <v>11</v>
      </c>
      <c r="Q1400" s="16" t="str">
        <f>TEXT(Causas[[#This Row],[resolucion_fecha]],"MMMM")</f>
        <v>marzo</v>
      </c>
      <c r="R1400" s="16" t="str">
        <f t="shared" si="21"/>
        <v>M</v>
      </c>
      <c r="S1400" s="19" t="s">
        <v>49</v>
      </c>
      <c r="T1400" s="19" t="s">
        <v>49</v>
      </c>
      <c r="U1400" s="19" t="s">
        <v>49</v>
      </c>
      <c r="V1400" s="19" t="s">
        <v>49</v>
      </c>
      <c r="W1400" s="19" t="s">
        <v>49</v>
      </c>
    </row>
    <row r="1401" spans="1:23" hidden="1" x14ac:dyDescent="0.25">
      <c r="A1401" s="25">
        <v>138949</v>
      </c>
      <c r="B1401" s="25" t="s">
        <v>42</v>
      </c>
      <c r="C1401" s="25" t="s">
        <v>43</v>
      </c>
      <c r="D1401" s="25" t="s">
        <v>164</v>
      </c>
      <c r="E1401" s="24">
        <v>43405</v>
      </c>
      <c r="F1401" s="25" t="s">
        <v>45</v>
      </c>
      <c r="G1401" s="25" t="s">
        <v>46</v>
      </c>
      <c r="H1401" s="24">
        <v>45001</v>
      </c>
      <c r="I1401" s="101">
        <v>0.44664351851851852</v>
      </c>
      <c r="J1401" s="24">
        <v>45001</v>
      </c>
      <c r="K1401" s="101">
        <v>0.51907407407407413</v>
      </c>
      <c r="L1401" s="25">
        <v>6258</v>
      </c>
      <c r="M1401" s="26">
        <f>Causas[[#This Row],[parada_duracion]]/60</f>
        <v>104.3</v>
      </c>
      <c r="N1401" s="19" t="s">
        <v>49</v>
      </c>
      <c r="O1401" s="19" t="s">
        <v>49</v>
      </c>
      <c r="P1401" s="16">
        <f>WEEKNUM(Causas[[#This Row],[resolucion_fecha]],16)</f>
        <v>11</v>
      </c>
      <c r="Q1401" s="16" t="str">
        <f>TEXT(Causas[[#This Row],[resolucion_fecha]],"MMMM")</f>
        <v>marzo</v>
      </c>
      <c r="R1401" s="16" t="str">
        <f t="shared" si="21"/>
        <v>M</v>
      </c>
      <c r="S1401" s="19" t="s">
        <v>49</v>
      </c>
      <c r="T1401" s="19" t="s">
        <v>49</v>
      </c>
      <c r="U1401" s="19" t="s">
        <v>49</v>
      </c>
      <c r="V1401" s="19" t="s">
        <v>49</v>
      </c>
      <c r="W1401" s="19" t="s">
        <v>49</v>
      </c>
    </row>
    <row r="1402" spans="1:23" hidden="1" x14ac:dyDescent="0.25">
      <c r="A1402" s="25">
        <v>138953</v>
      </c>
      <c r="B1402" s="25" t="s">
        <v>203</v>
      </c>
      <c r="C1402" s="25" t="s">
        <v>43</v>
      </c>
      <c r="D1402" s="25" t="s">
        <v>55</v>
      </c>
      <c r="E1402" s="24">
        <v>43405</v>
      </c>
      <c r="F1402" s="25" t="s">
        <v>45</v>
      </c>
      <c r="G1402" s="25" t="s">
        <v>50</v>
      </c>
      <c r="H1402" s="24">
        <v>45001</v>
      </c>
      <c r="I1402" s="101">
        <v>0.46004629629629629</v>
      </c>
      <c r="J1402" s="24">
        <v>45001</v>
      </c>
      <c r="K1402" s="101">
        <v>0.47135416666666669</v>
      </c>
      <c r="L1402" s="25">
        <v>977</v>
      </c>
      <c r="M1402" s="26">
        <f>Causas[[#This Row],[parada_duracion]]/60</f>
        <v>16.283333333333335</v>
      </c>
      <c r="N1402" s="19" t="s">
        <v>49</v>
      </c>
      <c r="O1402" s="19" t="s">
        <v>49</v>
      </c>
      <c r="P1402" s="16">
        <f>WEEKNUM(Causas[[#This Row],[resolucion_fecha]],16)</f>
        <v>11</v>
      </c>
      <c r="Q1402" s="16" t="str">
        <f>TEXT(Causas[[#This Row],[resolucion_fecha]],"MMMM")</f>
        <v>marzo</v>
      </c>
      <c r="R1402" s="16" t="str">
        <f t="shared" si="21"/>
        <v>M</v>
      </c>
      <c r="S1402" s="19" t="s">
        <v>49</v>
      </c>
      <c r="T1402" s="19" t="s">
        <v>49</v>
      </c>
      <c r="U1402" s="19" t="s">
        <v>49</v>
      </c>
      <c r="V1402" s="19" t="s">
        <v>49</v>
      </c>
      <c r="W1402" s="19" t="s">
        <v>49</v>
      </c>
    </row>
    <row r="1403" spans="1:23" hidden="1" x14ac:dyDescent="0.25">
      <c r="A1403" s="25">
        <v>138955</v>
      </c>
      <c r="B1403" s="25" t="s">
        <v>203</v>
      </c>
      <c r="C1403" s="25" t="s">
        <v>43</v>
      </c>
      <c r="D1403" s="25" t="s">
        <v>55</v>
      </c>
      <c r="E1403" s="24">
        <v>43405</v>
      </c>
      <c r="F1403" s="25" t="s">
        <v>45</v>
      </c>
      <c r="G1403" s="25" t="s">
        <v>50</v>
      </c>
      <c r="H1403" s="24">
        <v>45001</v>
      </c>
      <c r="I1403" s="101">
        <v>0.4745138888888889</v>
      </c>
      <c r="J1403" s="24">
        <v>45001</v>
      </c>
      <c r="K1403" s="101">
        <v>0.50092592592592589</v>
      </c>
      <c r="L1403" s="25">
        <v>2282</v>
      </c>
      <c r="M1403" s="26">
        <f>Causas[[#This Row],[parada_duracion]]/60</f>
        <v>38.033333333333331</v>
      </c>
      <c r="N1403" s="19" t="s">
        <v>49</v>
      </c>
      <c r="O1403" s="19" t="s">
        <v>49</v>
      </c>
      <c r="P1403" s="16">
        <f>WEEKNUM(Causas[[#This Row],[resolucion_fecha]],16)</f>
        <v>11</v>
      </c>
      <c r="Q1403" s="16" t="str">
        <f>TEXT(Causas[[#This Row],[resolucion_fecha]],"MMMM")</f>
        <v>marzo</v>
      </c>
      <c r="R1403" s="16" t="str">
        <f t="shared" si="21"/>
        <v>M</v>
      </c>
      <c r="S1403" s="19" t="s">
        <v>49</v>
      </c>
      <c r="T1403" s="19" t="s">
        <v>49</v>
      </c>
      <c r="U1403" s="19" t="s">
        <v>49</v>
      </c>
      <c r="V1403" s="19" t="s">
        <v>49</v>
      </c>
      <c r="W1403" s="19" t="s">
        <v>49</v>
      </c>
    </row>
    <row r="1404" spans="1:23" hidden="1" x14ac:dyDescent="0.25">
      <c r="A1404" s="25">
        <v>138959</v>
      </c>
      <c r="B1404" s="25" t="s">
        <v>75</v>
      </c>
      <c r="C1404" s="25" t="s">
        <v>43</v>
      </c>
      <c r="D1404" s="25" t="s">
        <v>76</v>
      </c>
      <c r="E1404" s="24">
        <v>44104</v>
      </c>
      <c r="F1404" s="25" t="s">
        <v>56</v>
      </c>
      <c r="G1404" s="25" t="s">
        <v>46</v>
      </c>
      <c r="H1404" s="24">
        <v>45001</v>
      </c>
      <c r="I1404" s="101">
        <v>0.49599537037037034</v>
      </c>
      <c r="J1404" s="24">
        <v>45001</v>
      </c>
      <c r="K1404" s="101">
        <v>0.60041666666666671</v>
      </c>
      <c r="L1404" s="25">
        <v>9022</v>
      </c>
      <c r="M1404" s="26">
        <f>Causas[[#This Row],[parada_duracion]]/60</f>
        <v>150.36666666666667</v>
      </c>
      <c r="N1404" s="19" t="s">
        <v>49</v>
      </c>
      <c r="O1404" s="19" t="s">
        <v>49</v>
      </c>
      <c r="P1404" s="16">
        <f>WEEKNUM(Causas[[#This Row],[resolucion_fecha]],16)</f>
        <v>11</v>
      </c>
      <c r="Q1404" s="16" t="str">
        <f>TEXT(Causas[[#This Row],[resolucion_fecha]],"MMMM")</f>
        <v>marzo</v>
      </c>
      <c r="R1404" s="16" t="str">
        <f t="shared" si="21"/>
        <v>M</v>
      </c>
      <c r="S1404" s="19" t="s">
        <v>49</v>
      </c>
      <c r="T1404" s="19" t="s">
        <v>49</v>
      </c>
      <c r="U1404" s="19" t="s">
        <v>49</v>
      </c>
      <c r="V1404" s="19" t="s">
        <v>49</v>
      </c>
      <c r="W1404" s="19" t="s">
        <v>49</v>
      </c>
    </row>
    <row r="1405" spans="1:23" hidden="1" x14ac:dyDescent="0.25">
      <c r="A1405" s="25">
        <v>138961</v>
      </c>
      <c r="B1405" s="25" t="s">
        <v>42</v>
      </c>
      <c r="C1405" s="25" t="s">
        <v>43</v>
      </c>
      <c r="D1405" s="25" t="s">
        <v>164</v>
      </c>
      <c r="E1405" s="24">
        <v>43405</v>
      </c>
      <c r="F1405" s="25" t="s">
        <v>45</v>
      </c>
      <c r="G1405" s="25" t="s">
        <v>46</v>
      </c>
      <c r="H1405" s="24">
        <v>45001</v>
      </c>
      <c r="I1405" s="101">
        <v>0.51914351851851859</v>
      </c>
      <c r="J1405" s="24">
        <v>45001</v>
      </c>
      <c r="K1405" s="101">
        <v>0.61638888888888888</v>
      </c>
      <c r="L1405" s="25">
        <v>8402</v>
      </c>
      <c r="M1405" s="26">
        <f>Causas[[#This Row],[parada_duracion]]/60</f>
        <v>140.03333333333333</v>
      </c>
      <c r="N1405" s="19" t="s">
        <v>49</v>
      </c>
      <c r="O1405" s="19" t="s">
        <v>49</v>
      </c>
      <c r="P1405" s="16">
        <f>WEEKNUM(Causas[[#This Row],[resolucion_fecha]],16)</f>
        <v>11</v>
      </c>
      <c r="Q1405" s="16" t="str">
        <f>TEXT(Causas[[#This Row],[resolucion_fecha]],"MMMM")</f>
        <v>marzo</v>
      </c>
      <c r="R1405" s="16" t="str">
        <f t="shared" si="21"/>
        <v>M</v>
      </c>
      <c r="S1405" s="19" t="s">
        <v>49</v>
      </c>
      <c r="T1405" s="19" t="s">
        <v>49</v>
      </c>
      <c r="U1405" s="19" t="s">
        <v>49</v>
      </c>
      <c r="V1405" s="19" t="s">
        <v>49</v>
      </c>
      <c r="W1405" s="19" t="s">
        <v>49</v>
      </c>
    </row>
    <row r="1406" spans="1:23" hidden="1" x14ac:dyDescent="0.25">
      <c r="A1406" s="25">
        <v>138965</v>
      </c>
      <c r="B1406" s="25" t="s">
        <v>95</v>
      </c>
      <c r="C1406" s="25" t="s">
        <v>43</v>
      </c>
      <c r="D1406" s="25" t="s">
        <v>96</v>
      </c>
      <c r="E1406" s="24">
        <v>43882</v>
      </c>
      <c r="F1406" s="25" t="s">
        <v>56</v>
      </c>
      <c r="G1406" s="25" t="s">
        <v>46</v>
      </c>
      <c r="H1406" s="24">
        <v>45001</v>
      </c>
      <c r="I1406" s="101">
        <v>0.55420138888888892</v>
      </c>
      <c r="J1406" s="24">
        <v>45001</v>
      </c>
      <c r="K1406" s="101">
        <v>0.60849537037037038</v>
      </c>
      <c r="L1406" s="25">
        <v>4691</v>
      </c>
      <c r="M1406" s="26">
        <f>Causas[[#This Row],[parada_duracion]]/60</f>
        <v>78.183333333333337</v>
      </c>
      <c r="N1406" s="19" t="s">
        <v>627</v>
      </c>
      <c r="O1406" s="16" t="s">
        <v>72</v>
      </c>
      <c r="P1406" s="16">
        <f>WEEKNUM(Causas[[#This Row],[resolucion_fecha]],16)</f>
        <v>11</v>
      </c>
      <c r="Q1406" s="16" t="str">
        <f>TEXT(Causas[[#This Row],[resolucion_fecha]],"MMMM")</f>
        <v>marzo</v>
      </c>
      <c r="R1406" s="16" t="str">
        <f t="shared" si="21"/>
        <v>M</v>
      </c>
      <c r="S1406" s="16"/>
      <c r="T1406" s="99" t="s">
        <v>73</v>
      </c>
      <c r="U1406" s="16"/>
      <c r="V1406" s="16"/>
      <c r="W1406" s="16"/>
    </row>
    <row r="1407" spans="1:23" hidden="1" x14ac:dyDescent="0.25">
      <c r="A1407" s="25">
        <v>138970</v>
      </c>
      <c r="B1407" s="25" t="s">
        <v>95</v>
      </c>
      <c r="C1407" s="25" t="s">
        <v>43</v>
      </c>
      <c r="D1407" s="25" t="s">
        <v>96</v>
      </c>
      <c r="E1407" s="24">
        <v>43882</v>
      </c>
      <c r="F1407" s="25" t="s">
        <v>56</v>
      </c>
      <c r="G1407" s="25" t="s">
        <v>46</v>
      </c>
      <c r="H1407" s="24">
        <v>45001</v>
      </c>
      <c r="I1407" s="101">
        <v>0.61053240740740744</v>
      </c>
      <c r="J1407" s="24">
        <v>45001</v>
      </c>
      <c r="K1407" s="101">
        <v>0.71965277777777781</v>
      </c>
      <c r="L1407" s="25">
        <v>9428</v>
      </c>
      <c r="M1407" s="26">
        <f>Causas[[#This Row],[parada_duracion]]/60</f>
        <v>157.13333333333333</v>
      </c>
      <c r="N1407" s="19" t="s">
        <v>627</v>
      </c>
      <c r="O1407" s="16" t="s">
        <v>72</v>
      </c>
      <c r="P1407" s="16">
        <f>WEEKNUM(Causas[[#This Row],[resolucion_fecha]],16)</f>
        <v>11</v>
      </c>
      <c r="Q1407" s="16" t="str">
        <f>TEXT(Causas[[#This Row],[resolucion_fecha]],"MMMM")</f>
        <v>marzo</v>
      </c>
      <c r="R1407" s="16" t="str">
        <f t="shared" si="21"/>
        <v>T</v>
      </c>
      <c r="S1407" s="16"/>
      <c r="T1407" s="99" t="s">
        <v>73</v>
      </c>
      <c r="U1407" s="16"/>
      <c r="V1407" s="16"/>
      <c r="W1407" s="16"/>
    </row>
    <row r="1408" spans="1:23" hidden="1" x14ac:dyDescent="0.25">
      <c r="A1408" s="25">
        <v>138974</v>
      </c>
      <c r="B1408" s="25" t="s">
        <v>66</v>
      </c>
      <c r="C1408" s="25" t="s">
        <v>43</v>
      </c>
      <c r="D1408" s="25" t="s">
        <v>68</v>
      </c>
      <c r="E1408" s="24">
        <v>43405</v>
      </c>
      <c r="F1408" s="25" t="s">
        <v>45</v>
      </c>
      <c r="G1408" s="25" t="s">
        <v>50</v>
      </c>
      <c r="H1408" s="24">
        <v>45001</v>
      </c>
      <c r="I1408" s="101">
        <v>0.64812499999999995</v>
      </c>
      <c r="J1408" s="24">
        <v>45001</v>
      </c>
      <c r="K1408" s="101">
        <v>0.66853009259259266</v>
      </c>
      <c r="L1408" s="25">
        <v>1763</v>
      </c>
      <c r="M1408" s="26">
        <f>Causas[[#This Row],[parada_duracion]]/60</f>
        <v>29.383333333333333</v>
      </c>
      <c r="N1408" s="19" t="s">
        <v>628</v>
      </c>
      <c r="O1408" s="16" t="s">
        <v>52</v>
      </c>
      <c r="P1408" s="16">
        <f>WEEKNUM(Causas[[#This Row],[resolucion_fecha]],16)</f>
        <v>11</v>
      </c>
      <c r="Q1408" s="16" t="str">
        <f>TEXT(Causas[[#This Row],[resolucion_fecha]],"MMMM")</f>
        <v>marzo</v>
      </c>
      <c r="R1408" s="16" t="str">
        <f t="shared" si="21"/>
        <v>T</v>
      </c>
      <c r="S1408" s="16"/>
      <c r="T1408" s="16" t="s">
        <v>53</v>
      </c>
      <c r="U1408" s="16"/>
      <c r="V1408" s="16"/>
      <c r="W1408" s="16"/>
    </row>
    <row r="1409" spans="1:23" hidden="1" x14ac:dyDescent="0.25">
      <c r="A1409" s="96">
        <v>138984</v>
      </c>
      <c r="B1409" s="96" t="s">
        <v>352</v>
      </c>
      <c r="C1409" s="96" t="s">
        <v>43</v>
      </c>
      <c r="D1409" s="96" t="s">
        <v>55</v>
      </c>
      <c r="E1409" s="97">
        <v>43881</v>
      </c>
      <c r="F1409" s="96" t="s">
        <v>56</v>
      </c>
      <c r="G1409" s="96" t="s">
        <v>46</v>
      </c>
      <c r="H1409" s="97">
        <v>45001</v>
      </c>
      <c r="I1409" s="23">
        <v>0.75630787037037039</v>
      </c>
      <c r="J1409" s="97">
        <v>45001</v>
      </c>
      <c r="K1409" s="23">
        <v>0.7759490740740741</v>
      </c>
      <c r="L1409" s="96">
        <v>1697</v>
      </c>
      <c r="M1409" s="98">
        <f>Causas[[#This Row],[parada_duracion]]/60</f>
        <v>28.283333333333335</v>
      </c>
      <c r="N1409" s="18" t="s">
        <v>629</v>
      </c>
      <c r="O1409" s="99" t="s">
        <v>52</v>
      </c>
      <c r="P1409" s="99">
        <f>WEEKNUM(Causas[[#This Row],[resolucion_fecha]],16)</f>
        <v>11</v>
      </c>
      <c r="Q1409" s="99" t="str">
        <f>TEXT(Causas[[#This Row],[resolucion_fecha]],"MMMM")</f>
        <v>marzo</v>
      </c>
      <c r="R1409" s="99" t="str">
        <f t="shared" si="21"/>
        <v>T</v>
      </c>
      <c r="S1409" s="99"/>
      <c r="T1409" s="16" t="s">
        <v>53</v>
      </c>
      <c r="U1409" s="16"/>
      <c r="V1409" s="99"/>
      <c r="W1409" s="99"/>
    </row>
    <row r="1410" spans="1:23" hidden="1" x14ac:dyDescent="0.25">
      <c r="A1410" s="25">
        <v>138985</v>
      </c>
      <c r="B1410" s="25" t="s">
        <v>66</v>
      </c>
      <c r="C1410" s="25" t="s">
        <v>43</v>
      </c>
      <c r="D1410" s="25" t="s">
        <v>143</v>
      </c>
      <c r="E1410" s="24">
        <v>43405</v>
      </c>
      <c r="F1410" s="25" t="s">
        <v>45</v>
      </c>
      <c r="G1410" s="25" t="s">
        <v>50</v>
      </c>
      <c r="H1410" s="24">
        <v>45001</v>
      </c>
      <c r="I1410" s="101">
        <v>0.75673611111111105</v>
      </c>
      <c r="J1410" s="24">
        <v>45001</v>
      </c>
      <c r="K1410" s="101">
        <v>0.76969907407407412</v>
      </c>
      <c r="L1410" s="25">
        <v>1120</v>
      </c>
      <c r="M1410" s="26">
        <f>Causas[[#This Row],[parada_duracion]]/60</f>
        <v>18.666666666666668</v>
      </c>
      <c r="N1410" s="19" t="s">
        <v>630</v>
      </c>
      <c r="O1410" s="16" t="s">
        <v>52</v>
      </c>
      <c r="P1410" s="16">
        <f>WEEKNUM(Causas[[#This Row],[resolucion_fecha]],16)</f>
        <v>11</v>
      </c>
      <c r="Q1410" s="16" t="str">
        <f>TEXT(Causas[[#This Row],[resolucion_fecha]],"MMMM")</f>
        <v>marzo</v>
      </c>
      <c r="R1410" s="16" t="str">
        <f t="shared" ref="R1410:R1473" si="22">IF(I1410&gt;TIME(22,0,0),"N",IF(I1410&lt;TIME(6,0,0),"N",IF(I1410&gt;TIME(14,0,0),"T",IF(I1410&gt;=TIME(6,0,0),"M","-"))))</f>
        <v>T</v>
      </c>
      <c r="S1410" s="16"/>
      <c r="T1410" s="16" t="s">
        <v>53</v>
      </c>
      <c r="U1410" s="100"/>
      <c r="V1410" s="16"/>
      <c r="W1410" s="16"/>
    </row>
    <row r="1411" spans="1:23" hidden="1" x14ac:dyDescent="0.25">
      <c r="A1411" s="25">
        <v>138987</v>
      </c>
      <c r="B1411" s="25" t="s">
        <v>42</v>
      </c>
      <c r="C1411" s="25" t="s">
        <v>43</v>
      </c>
      <c r="D1411" s="25" t="s">
        <v>143</v>
      </c>
      <c r="E1411" s="24">
        <v>43405</v>
      </c>
      <c r="F1411" s="25" t="s">
        <v>45</v>
      </c>
      <c r="G1411" s="25" t="s">
        <v>46</v>
      </c>
      <c r="H1411" s="24">
        <v>45001</v>
      </c>
      <c r="I1411" s="101">
        <v>0.77609953703703705</v>
      </c>
      <c r="J1411" s="24">
        <v>45001</v>
      </c>
      <c r="K1411" s="101">
        <v>0.78187499999999999</v>
      </c>
      <c r="L1411" s="25">
        <v>499</v>
      </c>
      <c r="M1411" s="26">
        <f>Causas[[#This Row],[parada_duracion]]/60</f>
        <v>8.3166666666666664</v>
      </c>
      <c r="N1411" s="18" t="s">
        <v>47</v>
      </c>
      <c r="O1411" s="18" t="s">
        <v>47</v>
      </c>
      <c r="P1411" s="16">
        <f>WEEKNUM(Causas[[#This Row],[resolucion_fecha]],16)</f>
        <v>11</v>
      </c>
      <c r="Q1411" s="16" t="str">
        <f>TEXT(Causas[[#This Row],[resolucion_fecha]],"MMMM")</f>
        <v>marzo</v>
      </c>
      <c r="R1411" s="16" t="str">
        <f t="shared" si="22"/>
        <v>T</v>
      </c>
      <c r="S1411" s="16"/>
      <c r="T1411" s="18" t="s">
        <v>47</v>
      </c>
      <c r="U1411" s="16"/>
      <c r="V1411" s="16"/>
      <c r="W1411" s="16"/>
    </row>
    <row r="1412" spans="1:23" hidden="1" x14ac:dyDescent="0.25">
      <c r="A1412" s="96">
        <v>138996</v>
      </c>
      <c r="B1412" s="96" t="s">
        <v>66</v>
      </c>
      <c r="C1412" s="96" t="s">
        <v>43</v>
      </c>
      <c r="D1412" s="96" t="s">
        <v>143</v>
      </c>
      <c r="E1412" s="97">
        <v>43405</v>
      </c>
      <c r="F1412" s="96" t="s">
        <v>45</v>
      </c>
      <c r="G1412" s="96" t="s">
        <v>50</v>
      </c>
      <c r="H1412" s="97">
        <v>45001</v>
      </c>
      <c r="I1412" s="23">
        <v>0.88896990740740733</v>
      </c>
      <c r="J1412" s="97">
        <v>45001</v>
      </c>
      <c r="K1412" s="23">
        <v>0.89151620370370377</v>
      </c>
      <c r="L1412" s="96">
        <v>220</v>
      </c>
      <c r="M1412" s="98">
        <f>Causas[[#This Row],[parada_duracion]]/60</f>
        <v>3.6666666666666665</v>
      </c>
      <c r="N1412" s="18" t="s">
        <v>47</v>
      </c>
      <c r="O1412" s="18" t="s">
        <v>47</v>
      </c>
      <c r="P1412" s="99">
        <f>WEEKNUM(Causas[[#This Row],[resolucion_fecha]],16)</f>
        <v>11</v>
      </c>
      <c r="Q1412" s="99" t="str">
        <f>TEXT(Causas[[#This Row],[resolucion_fecha]],"MMMM")</f>
        <v>marzo</v>
      </c>
      <c r="R1412" s="99" t="str">
        <f t="shared" si="22"/>
        <v>T</v>
      </c>
      <c r="S1412" s="99"/>
      <c r="T1412" s="18" t="s">
        <v>47</v>
      </c>
      <c r="U1412" s="16"/>
      <c r="V1412" s="99"/>
      <c r="W1412" s="99"/>
    </row>
    <row r="1413" spans="1:23" hidden="1" x14ac:dyDescent="0.25">
      <c r="A1413" s="25">
        <v>138997</v>
      </c>
      <c r="B1413" s="25" t="s">
        <v>66</v>
      </c>
      <c r="C1413" s="25" t="s">
        <v>43</v>
      </c>
      <c r="D1413" s="25" t="s">
        <v>143</v>
      </c>
      <c r="E1413" s="24">
        <v>43405</v>
      </c>
      <c r="F1413" s="25" t="s">
        <v>45</v>
      </c>
      <c r="G1413" s="25" t="s">
        <v>50</v>
      </c>
      <c r="H1413" s="24">
        <v>45001</v>
      </c>
      <c r="I1413" s="101">
        <v>0.89159722222222226</v>
      </c>
      <c r="J1413" s="24">
        <v>45001</v>
      </c>
      <c r="K1413" s="101">
        <v>0.89884259259259258</v>
      </c>
      <c r="L1413" s="25">
        <v>626</v>
      </c>
      <c r="M1413" s="26">
        <f>Causas[[#This Row],[parada_duracion]]/60</f>
        <v>10.433333333333334</v>
      </c>
      <c r="N1413" s="19" t="s">
        <v>630</v>
      </c>
      <c r="O1413" s="16" t="s">
        <v>52</v>
      </c>
      <c r="P1413" s="16">
        <f>WEEKNUM(Causas[[#This Row],[resolucion_fecha]],16)</f>
        <v>11</v>
      </c>
      <c r="Q1413" s="16" t="str">
        <f>TEXT(Causas[[#This Row],[resolucion_fecha]],"MMMM")</f>
        <v>marzo</v>
      </c>
      <c r="R1413" s="16" t="str">
        <f t="shared" si="22"/>
        <v>T</v>
      </c>
      <c r="S1413" s="16"/>
      <c r="T1413" s="16" t="s">
        <v>53</v>
      </c>
      <c r="U1413" s="100"/>
      <c r="V1413" s="16"/>
      <c r="W1413" s="16"/>
    </row>
    <row r="1414" spans="1:23" hidden="1" x14ac:dyDescent="0.25">
      <c r="A1414" s="25">
        <v>139007</v>
      </c>
      <c r="B1414" s="25" t="s">
        <v>95</v>
      </c>
      <c r="C1414" s="25" t="s">
        <v>43</v>
      </c>
      <c r="D1414" s="25" t="s">
        <v>96</v>
      </c>
      <c r="E1414" s="24">
        <v>43882</v>
      </c>
      <c r="F1414" s="25" t="s">
        <v>56</v>
      </c>
      <c r="G1414" s="25" t="s">
        <v>46</v>
      </c>
      <c r="H1414" s="24">
        <v>45002</v>
      </c>
      <c r="I1414" s="101">
        <v>0.28600694444444447</v>
      </c>
      <c r="J1414" s="24">
        <v>45002</v>
      </c>
      <c r="K1414" s="101">
        <v>0.35304398148148147</v>
      </c>
      <c r="L1414" s="25">
        <v>5792</v>
      </c>
      <c r="M1414" s="26">
        <f>Causas[[#This Row],[parada_duracion]]/60</f>
        <v>96.533333333333331</v>
      </c>
      <c r="N1414" s="19" t="s">
        <v>49</v>
      </c>
      <c r="O1414" s="19" t="s">
        <v>49</v>
      </c>
      <c r="P1414" s="16">
        <f>WEEKNUM(Causas[[#This Row],[resolucion_fecha]],16)</f>
        <v>11</v>
      </c>
      <c r="Q1414" s="16" t="str">
        <f>TEXT(Causas[[#This Row],[resolucion_fecha]],"MMMM")</f>
        <v>marzo</v>
      </c>
      <c r="R1414" s="16" t="str">
        <f t="shared" si="22"/>
        <v>M</v>
      </c>
      <c r="S1414" s="19" t="s">
        <v>49</v>
      </c>
      <c r="T1414" s="19" t="s">
        <v>49</v>
      </c>
      <c r="U1414" s="19" t="s">
        <v>49</v>
      </c>
      <c r="V1414" s="19" t="s">
        <v>49</v>
      </c>
      <c r="W1414" s="19" t="s">
        <v>49</v>
      </c>
    </row>
    <row r="1415" spans="1:23" hidden="1" x14ac:dyDescent="0.25">
      <c r="A1415" s="25">
        <v>139009</v>
      </c>
      <c r="B1415" s="25" t="s">
        <v>42</v>
      </c>
      <c r="C1415" s="25" t="s">
        <v>43</v>
      </c>
      <c r="D1415" s="25" t="s">
        <v>164</v>
      </c>
      <c r="E1415" s="24">
        <v>43405</v>
      </c>
      <c r="F1415" s="25" t="s">
        <v>45</v>
      </c>
      <c r="G1415" s="25" t="s">
        <v>46</v>
      </c>
      <c r="H1415" s="24">
        <v>45002</v>
      </c>
      <c r="I1415" s="101">
        <v>0.29380787037037037</v>
      </c>
      <c r="J1415" s="24">
        <v>45002</v>
      </c>
      <c r="K1415" s="101">
        <v>0.36331018518518521</v>
      </c>
      <c r="L1415" s="25">
        <v>6005</v>
      </c>
      <c r="M1415" s="26">
        <f>Causas[[#This Row],[parada_duracion]]/60</f>
        <v>100.08333333333333</v>
      </c>
      <c r="N1415" s="19" t="s">
        <v>49</v>
      </c>
      <c r="O1415" s="19" t="s">
        <v>49</v>
      </c>
      <c r="P1415" s="16">
        <f>WEEKNUM(Causas[[#This Row],[resolucion_fecha]],16)</f>
        <v>11</v>
      </c>
      <c r="Q1415" s="16" t="str">
        <f>TEXT(Causas[[#This Row],[resolucion_fecha]],"MMMM")</f>
        <v>marzo</v>
      </c>
      <c r="R1415" s="16" t="str">
        <f t="shared" si="22"/>
        <v>M</v>
      </c>
      <c r="S1415" s="19" t="s">
        <v>49</v>
      </c>
      <c r="T1415" s="19" t="s">
        <v>49</v>
      </c>
      <c r="U1415" s="19" t="s">
        <v>49</v>
      </c>
      <c r="V1415" s="19" t="s">
        <v>49</v>
      </c>
      <c r="W1415" s="19" t="s">
        <v>49</v>
      </c>
    </row>
    <row r="1416" spans="1:23" hidden="1" x14ac:dyDescent="0.25">
      <c r="A1416" s="25">
        <v>139014</v>
      </c>
      <c r="B1416" s="25" t="s">
        <v>146</v>
      </c>
      <c r="C1416" s="25" t="s">
        <v>43</v>
      </c>
      <c r="D1416" s="25" t="s">
        <v>143</v>
      </c>
      <c r="E1416" s="24">
        <v>43746</v>
      </c>
      <c r="F1416" s="25" t="s">
        <v>56</v>
      </c>
      <c r="G1416" s="25" t="s">
        <v>46</v>
      </c>
      <c r="H1416" s="24">
        <v>45002</v>
      </c>
      <c r="I1416" s="101">
        <v>0.30540509259259258</v>
      </c>
      <c r="J1416" s="24">
        <v>45002</v>
      </c>
      <c r="K1416" s="101">
        <v>0.31586805555555558</v>
      </c>
      <c r="L1416" s="25">
        <v>904</v>
      </c>
      <c r="M1416" s="26">
        <f>Causas[[#This Row],[parada_duracion]]/60</f>
        <v>15.066666666666666</v>
      </c>
      <c r="N1416" s="19" t="s">
        <v>49</v>
      </c>
      <c r="O1416" s="19" t="s">
        <v>49</v>
      </c>
      <c r="P1416" s="16">
        <f>WEEKNUM(Causas[[#This Row],[resolucion_fecha]],16)</f>
        <v>11</v>
      </c>
      <c r="Q1416" s="16" t="str">
        <f>TEXT(Causas[[#This Row],[resolucion_fecha]],"MMMM")</f>
        <v>marzo</v>
      </c>
      <c r="R1416" s="16" t="str">
        <f t="shared" si="22"/>
        <v>M</v>
      </c>
      <c r="S1416" s="19" t="s">
        <v>49</v>
      </c>
      <c r="T1416" s="19" t="s">
        <v>49</v>
      </c>
      <c r="U1416" s="19" t="s">
        <v>49</v>
      </c>
      <c r="V1416" s="19" t="s">
        <v>49</v>
      </c>
      <c r="W1416" s="19" t="s">
        <v>49</v>
      </c>
    </row>
    <row r="1417" spans="1:23" hidden="1" x14ac:dyDescent="0.25">
      <c r="A1417" s="25">
        <v>139032</v>
      </c>
      <c r="B1417" s="25" t="s">
        <v>197</v>
      </c>
      <c r="C1417" s="25" t="s">
        <v>43</v>
      </c>
      <c r="D1417" s="25" t="s">
        <v>90</v>
      </c>
      <c r="E1417" s="24">
        <v>43405</v>
      </c>
      <c r="F1417" s="25" t="s">
        <v>45</v>
      </c>
      <c r="G1417" s="25" t="s">
        <v>46</v>
      </c>
      <c r="H1417" s="24">
        <v>45002</v>
      </c>
      <c r="I1417" s="101">
        <v>0.35804398148148148</v>
      </c>
      <c r="J1417" s="24">
        <v>45002</v>
      </c>
      <c r="K1417" s="101">
        <v>0.46601851851851855</v>
      </c>
      <c r="L1417" s="25">
        <v>9329</v>
      </c>
      <c r="M1417" s="26">
        <f>Causas[[#This Row],[parada_duracion]]/60</f>
        <v>155.48333333333332</v>
      </c>
      <c r="N1417" s="19" t="s">
        <v>49</v>
      </c>
      <c r="O1417" s="19" t="s">
        <v>49</v>
      </c>
      <c r="P1417" s="16">
        <f>WEEKNUM(Causas[[#This Row],[resolucion_fecha]],16)</f>
        <v>11</v>
      </c>
      <c r="Q1417" s="16" t="str">
        <f>TEXT(Causas[[#This Row],[resolucion_fecha]],"MMMM")</f>
        <v>marzo</v>
      </c>
      <c r="R1417" s="16" t="str">
        <f t="shared" si="22"/>
        <v>M</v>
      </c>
      <c r="S1417" s="19" t="s">
        <v>49</v>
      </c>
      <c r="T1417" s="19" t="s">
        <v>49</v>
      </c>
      <c r="U1417" s="19" t="s">
        <v>49</v>
      </c>
      <c r="V1417" s="19" t="s">
        <v>49</v>
      </c>
      <c r="W1417" s="19" t="s">
        <v>49</v>
      </c>
    </row>
    <row r="1418" spans="1:23" hidden="1" x14ac:dyDescent="0.25">
      <c r="A1418" s="96">
        <v>139040</v>
      </c>
      <c r="B1418" s="96" t="s">
        <v>42</v>
      </c>
      <c r="C1418" s="96" t="s">
        <v>43</v>
      </c>
      <c r="D1418" s="96" t="s">
        <v>164</v>
      </c>
      <c r="E1418" s="97">
        <v>43405</v>
      </c>
      <c r="F1418" s="96" t="s">
        <v>45</v>
      </c>
      <c r="G1418" s="96" t="s">
        <v>46</v>
      </c>
      <c r="H1418" s="97">
        <v>45002</v>
      </c>
      <c r="I1418" s="23">
        <v>0.3843287037037037</v>
      </c>
      <c r="J1418" s="97">
        <v>45002</v>
      </c>
      <c r="K1418" s="23">
        <v>0.38460648148148152</v>
      </c>
      <c r="L1418" s="96">
        <v>24</v>
      </c>
      <c r="M1418" s="98">
        <f>Causas[[#This Row],[parada_duracion]]/60</f>
        <v>0.4</v>
      </c>
      <c r="N1418" s="18" t="s">
        <v>47</v>
      </c>
      <c r="O1418" s="18" t="s">
        <v>47</v>
      </c>
      <c r="P1418" s="99">
        <f>WEEKNUM(Causas[[#This Row],[resolucion_fecha]],16)</f>
        <v>11</v>
      </c>
      <c r="Q1418" s="99" t="str">
        <f>TEXT(Causas[[#This Row],[resolucion_fecha]],"MMMM")</f>
        <v>marzo</v>
      </c>
      <c r="R1418" s="99" t="str">
        <f t="shared" si="22"/>
        <v>M</v>
      </c>
      <c r="S1418" s="99"/>
      <c r="T1418" s="18" t="s">
        <v>47</v>
      </c>
      <c r="U1418" s="16"/>
      <c r="V1418" s="99"/>
      <c r="W1418" s="99"/>
    </row>
    <row r="1419" spans="1:23" hidden="1" x14ac:dyDescent="0.25">
      <c r="A1419" s="25">
        <v>139041</v>
      </c>
      <c r="B1419" s="25" t="s">
        <v>42</v>
      </c>
      <c r="C1419" s="25" t="s">
        <v>43</v>
      </c>
      <c r="D1419" s="25" t="s">
        <v>164</v>
      </c>
      <c r="E1419" s="24">
        <v>43405</v>
      </c>
      <c r="F1419" s="25" t="s">
        <v>45</v>
      </c>
      <c r="G1419" s="25" t="s">
        <v>50</v>
      </c>
      <c r="H1419" s="24">
        <v>45002</v>
      </c>
      <c r="I1419" s="101">
        <v>0.38467592592592598</v>
      </c>
      <c r="J1419" s="24">
        <v>45002</v>
      </c>
      <c r="K1419" s="101">
        <v>0.38975694444444442</v>
      </c>
      <c r="L1419" s="25">
        <v>439</v>
      </c>
      <c r="M1419" s="26">
        <f>Causas[[#This Row],[parada_duracion]]/60</f>
        <v>7.3166666666666664</v>
      </c>
      <c r="N1419" s="18" t="s">
        <v>47</v>
      </c>
      <c r="O1419" s="18" t="s">
        <v>47</v>
      </c>
      <c r="P1419" s="16">
        <f>WEEKNUM(Causas[[#This Row],[resolucion_fecha]],16)</f>
        <v>11</v>
      </c>
      <c r="Q1419" s="16" t="str">
        <f>TEXT(Causas[[#This Row],[resolucion_fecha]],"MMMM")</f>
        <v>marzo</v>
      </c>
      <c r="R1419" s="16" t="str">
        <f t="shared" si="22"/>
        <v>M</v>
      </c>
      <c r="S1419" s="16"/>
      <c r="T1419" s="18" t="s">
        <v>47</v>
      </c>
      <c r="U1419" s="100"/>
      <c r="V1419" s="16"/>
      <c r="W1419" s="16"/>
    </row>
    <row r="1420" spans="1:23" hidden="1" x14ac:dyDescent="0.25">
      <c r="A1420" s="25">
        <v>139043</v>
      </c>
      <c r="B1420" s="25" t="s">
        <v>42</v>
      </c>
      <c r="C1420" s="25" t="s">
        <v>43</v>
      </c>
      <c r="D1420" s="25" t="s">
        <v>164</v>
      </c>
      <c r="E1420" s="24">
        <v>43405</v>
      </c>
      <c r="F1420" s="25" t="s">
        <v>45</v>
      </c>
      <c r="G1420" s="25" t="s">
        <v>46</v>
      </c>
      <c r="H1420" s="24">
        <v>45002</v>
      </c>
      <c r="I1420" s="101">
        <v>0.38994212962962965</v>
      </c>
      <c r="J1420" s="24">
        <v>45002</v>
      </c>
      <c r="K1420" s="101">
        <v>0.40096064814814819</v>
      </c>
      <c r="L1420" s="25">
        <v>952</v>
      </c>
      <c r="M1420" s="26">
        <f>Causas[[#This Row],[parada_duracion]]/60</f>
        <v>15.866666666666667</v>
      </c>
      <c r="N1420" s="19" t="s">
        <v>631</v>
      </c>
      <c r="O1420" s="16" t="s">
        <v>52</v>
      </c>
      <c r="P1420" s="16">
        <f>WEEKNUM(Causas[[#This Row],[resolucion_fecha]],16)</f>
        <v>11</v>
      </c>
      <c r="Q1420" s="16" t="str">
        <f>TEXT(Causas[[#This Row],[resolucion_fecha]],"MMMM")</f>
        <v>marzo</v>
      </c>
      <c r="R1420" s="16" t="str">
        <f t="shared" si="22"/>
        <v>M</v>
      </c>
      <c r="S1420" s="16"/>
      <c r="T1420" s="16" t="s">
        <v>53</v>
      </c>
      <c r="U1420" s="16"/>
      <c r="V1420" s="16"/>
      <c r="W1420" s="16"/>
    </row>
    <row r="1421" spans="1:23" hidden="1" x14ac:dyDescent="0.25">
      <c r="A1421" s="25">
        <v>139045</v>
      </c>
      <c r="B1421" s="25" t="s">
        <v>61</v>
      </c>
      <c r="C1421" s="25" t="s">
        <v>43</v>
      </c>
      <c r="D1421" s="25" t="s">
        <v>55</v>
      </c>
      <c r="E1421" s="24">
        <v>43881</v>
      </c>
      <c r="F1421" s="25" t="s">
        <v>56</v>
      </c>
      <c r="G1421" s="25" t="s">
        <v>46</v>
      </c>
      <c r="H1421" s="24">
        <v>45002</v>
      </c>
      <c r="I1421" s="101">
        <v>0.40098379629629632</v>
      </c>
      <c r="J1421" s="24">
        <v>45002</v>
      </c>
      <c r="K1421" s="101">
        <v>0.41325231481481484</v>
      </c>
      <c r="L1421" s="25">
        <v>1060</v>
      </c>
      <c r="M1421" s="26">
        <f>Causas[[#This Row],[parada_duracion]]/60</f>
        <v>17.666666666666668</v>
      </c>
      <c r="N1421" s="19" t="s">
        <v>632</v>
      </c>
      <c r="O1421" s="16" t="s">
        <v>52</v>
      </c>
      <c r="P1421" s="16">
        <f>WEEKNUM(Causas[[#This Row],[resolucion_fecha]],16)</f>
        <v>11</v>
      </c>
      <c r="Q1421" s="16" t="str">
        <f>TEXT(Causas[[#This Row],[resolucion_fecha]],"MMMM")</f>
        <v>marzo</v>
      </c>
      <c r="R1421" s="16" t="str">
        <f t="shared" si="22"/>
        <v>M</v>
      </c>
      <c r="S1421" s="16"/>
      <c r="T1421" s="16" t="s">
        <v>53</v>
      </c>
      <c r="U1421" s="16"/>
      <c r="V1421" s="16"/>
      <c r="W1421" s="16"/>
    </row>
    <row r="1422" spans="1:23" hidden="1" x14ac:dyDescent="0.25">
      <c r="A1422" s="96">
        <v>139048</v>
      </c>
      <c r="B1422" s="96" t="s">
        <v>95</v>
      </c>
      <c r="C1422" s="96" t="s">
        <v>43</v>
      </c>
      <c r="D1422" s="96" t="s">
        <v>96</v>
      </c>
      <c r="E1422" s="97">
        <v>43882</v>
      </c>
      <c r="F1422" s="96" t="s">
        <v>56</v>
      </c>
      <c r="G1422" s="96" t="s">
        <v>46</v>
      </c>
      <c r="H1422" s="97">
        <v>45002</v>
      </c>
      <c r="I1422" s="23">
        <v>0.40635416666666663</v>
      </c>
      <c r="J1422" s="97">
        <v>45002</v>
      </c>
      <c r="K1422" s="23">
        <v>0.4291550925925926</v>
      </c>
      <c r="L1422" s="96">
        <v>1970</v>
      </c>
      <c r="M1422" s="98">
        <f>Causas[[#This Row],[parada_duracion]]/60</f>
        <v>32.833333333333336</v>
      </c>
      <c r="N1422" s="19" t="s">
        <v>49</v>
      </c>
      <c r="O1422" s="19" t="s">
        <v>49</v>
      </c>
      <c r="P1422" s="99">
        <f>WEEKNUM(Causas[[#This Row],[resolucion_fecha]],16)</f>
        <v>11</v>
      </c>
      <c r="Q1422" s="99" t="str">
        <f>TEXT(Causas[[#This Row],[resolucion_fecha]],"MMMM")</f>
        <v>marzo</v>
      </c>
      <c r="R1422" s="99" t="str">
        <f t="shared" si="22"/>
        <v>M</v>
      </c>
      <c r="S1422" s="19" t="s">
        <v>49</v>
      </c>
      <c r="T1422" s="19" t="s">
        <v>49</v>
      </c>
      <c r="U1422" s="19" t="s">
        <v>49</v>
      </c>
      <c r="V1422" s="19" t="s">
        <v>49</v>
      </c>
      <c r="W1422" s="19" t="s">
        <v>49</v>
      </c>
    </row>
    <row r="1423" spans="1:23" hidden="1" x14ac:dyDescent="0.25">
      <c r="A1423" s="25">
        <v>139049</v>
      </c>
      <c r="B1423" s="25" t="s">
        <v>61</v>
      </c>
      <c r="C1423" s="25" t="s">
        <v>43</v>
      </c>
      <c r="D1423" s="25" t="s">
        <v>55</v>
      </c>
      <c r="E1423" s="24">
        <v>43881</v>
      </c>
      <c r="F1423" s="25" t="s">
        <v>56</v>
      </c>
      <c r="G1423" s="25" t="s">
        <v>50</v>
      </c>
      <c r="H1423" s="24">
        <v>45002</v>
      </c>
      <c r="I1423" s="101">
        <v>0.41342592592592592</v>
      </c>
      <c r="J1423" s="24">
        <v>45002</v>
      </c>
      <c r="K1423" s="101">
        <v>0.46635416666666668</v>
      </c>
      <c r="L1423" s="25">
        <v>4573</v>
      </c>
      <c r="M1423" s="26">
        <f>Causas[[#This Row],[parada_duracion]]/60</f>
        <v>76.216666666666669</v>
      </c>
      <c r="N1423" s="19" t="s">
        <v>633</v>
      </c>
      <c r="O1423" s="16" t="s">
        <v>52</v>
      </c>
      <c r="P1423" s="16">
        <f>WEEKNUM(Causas[[#This Row],[resolucion_fecha]],16)</f>
        <v>11</v>
      </c>
      <c r="Q1423" s="16" t="str">
        <f>TEXT(Causas[[#This Row],[resolucion_fecha]],"MMMM")</f>
        <v>marzo</v>
      </c>
      <c r="R1423" s="16" t="str">
        <f t="shared" si="22"/>
        <v>M</v>
      </c>
      <c r="S1423" s="16"/>
      <c r="T1423" s="16" t="s">
        <v>53</v>
      </c>
      <c r="U1423" s="100"/>
      <c r="V1423" s="16"/>
      <c r="W1423" s="16"/>
    </row>
    <row r="1424" spans="1:23" hidden="1" x14ac:dyDescent="0.25">
      <c r="A1424" s="25">
        <v>139052</v>
      </c>
      <c r="B1424" s="25" t="s">
        <v>111</v>
      </c>
      <c r="C1424" s="25" t="s">
        <v>43</v>
      </c>
      <c r="D1424" s="25" t="s">
        <v>166</v>
      </c>
      <c r="E1424" s="24">
        <v>44432</v>
      </c>
      <c r="F1424" s="25" t="s">
        <v>325</v>
      </c>
      <c r="G1424" s="25" t="s">
        <v>50</v>
      </c>
      <c r="H1424" s="24">
        <v>45002</v>
      </c>
      <c r="I1424" s="101">
        <v>0.42045138888888894</v>
      </c>
      <c r="J1424" s="24">
        <v>45002</v>
      </c>
      <c r="K1424" s="101">
        <v>0.59871527777777778</v>
      </c>
      <c r="L1424" s="25">
        <v>15402</v>
      </c>
      <c r="M1424" s="26">
        <f>Causas[[#This Row],[parada_duracion]]/60</f>
        <v>256.7</v>
      </c>
      <c r="N1424" s="19" t="s">
        <v>49</v>
      </c>
      <c r="O1424" s="19" t="s">
        <v>49</v>
      </c>
      <c r="P1424" s="16">
        <f>WEEKNUM(Causas[[#This Row],[resolucion_fecha]],16)</f>
        <v>11</v>
      </c>
      <c r="Q1424" s="16" t="str">
        <f>TEXT(Causas[[#This Row],[resolucion_fecha]],"MMMM")</f>
        <v>marzo</v>
      </c>
      <c r="R1424" s="16" t="str">
        <f t="shared" si="22"/>
        <v>M</v>
      </c>
      <c r="S1424" s="19" t="s">
        <v>49</v>
      </c>
      <c r="T1424" s="19" t="s">
        <v>49</v>
      </c>
      <c r="U1424" s="19" t="s">
        <v>49</v>
      </c>
      <c r="V1424" s="19" t="s">
        <v>49</v>
      </c>
      <c r="W1424" s="19" t="s">
        <v>49</v>
      </c>
    </row>
    <row r="1425" spans="1:23" hidden="1" x14ac:dyDescent="0.25">
      <c r="A1425" s="25">
        <v>139055</v>
      </c>
      <c r="B1425" s="25" t="s">
        <v>95</v>
      </c>
      <c r="C1425" s="25" t="s">
        <v>43</v>
      </c>
      <c r="D1425" s="25" t="s">
        <v>96</v>
      </c>
      <c r="E1425" s="24">
        <v>43882</v>
      </c>
      <c r="F1425" s="25" t="s">
        <v>56</v>
      </c>
      <c r="G1425" s="25" t="s">
        <v>50</v>
      </c>
      <c r="H1425" s="24">
        <v>45002</v>
      </c>
      <c r="I1425" s="101">
        <v>0.42932870370370368</v>
      </c>
      <c r="J1425" s="24">
        <v>45002</v>
      </c>
      <c r="K1425" s="101">
        <v>0.46240740740740738</v>
      </c>
      <c r="L1425" s="25">
        <v>2858</v>
      </c>
      <c r="M1425" s="26">
        <f>Causas[[#This Row],[parada_duracion]]/60</f>
        <v>47.633333333333333</v>
      </c>
      <c r="N1425" s="19" t="s">
        <v>49</v>
      </c>
      <c r="O1425" s="19" t="s">
        <v>49</v>
      </c>
      <c r="P1425" s="16">
        <f>WEEKNUM(Causas[[#This Row],[resolucion_fecha]],16)</f>
        <v>11</v>
      </c>
      <c r="Q1425" s="16" t="str">
        <f>TEXT(Causas[[#This Row],[resolucion_fecha]],"MMMM")</f>
        <v>marzo</v>
      </c>
      <c r="R1425" s="16" t="str">
        <f t="shared" si="22"/>
        <v>M</v>
      </c>
      <c r="S1425" s="19" t="s">
        <v>49</v>
      </c>
      <c r="T1425" s="19" t="s">
        <v>49</v>
      </c>
      <c r="U1425" s="19" t="s">
        <v>49</v>
      </c>
      <c r="V1425" s="19" t="s">
        <v>49</v>
      </c>
      <c r="W1425" s="19" t="s">
        <v>49</v>
      </c>
    </row>
    <row r="1426" spans="1:23" x14ac:dyDescent="0.25">
      <c r="A1426" s="25">
        <v>139059</v>
      </c>
      <c r="B1426" s="25" t="s">
        <v>61</v>
      </c>
      <c r="C1426" s="25" t="s">
        <v>43</v>
      </c>
      <c r="D1426" s="25" t="s">
        <v>67</v>
      </c>
      <c r="E1426" s="24">
        <v>43405</v>
      </c>
      <c r="F1426" s="25" t="s">
        <v>45</v>
      </c>
      <c r="G1426" s="25" t="s">
        <v>46</v>
      </c>
      <c r="H1426" s="24">
        <v>45002</v>
      </c>
      <c r="I1426" s="101">
        <v>0.44094907407407408</v>
      </c>
      <c r="J1426" s="24">
        <v>45002</v>
      </c>
      <c r="K1426" s="101">
        <v>0.45031249999999995</v>
      </c>
      <c r="L1426" s="25">
        <v>809</v>
      </c>
      <c r="M1426" s="26">
        <f>Causas[[#This Row],[parada_duracion]]/60</f>
        <v>13.483333333333333</v>
      </c>
      <c r="N1426" s="19" t="s">
        <v>49</v>
      </c>
      <c r="O1426" s="19" t="s">
        <v>49</v>
      </c>
      <c r="P1426" s="16">
        <f>WEEKNUM(Causas[[#This Row],[resolucion_fecha]],16)</f>
        <v>11</v>
      </c>
      <c r="Q1426" s="16" t="str">
        <f>TEXT(Causas[[#This Row],[resolucion_fecha]],"MMMM")</f>
        <v>marzo</v>
      </c>
      <c r="R1426" s="16" t="str">
        <f t="shared" si="22"/>
        <v>M</v>
      </c>
      <c r="S1426" s="19" t="s">
        <v>49</v>
      </c>
      <c r="T1426" s="19" t="s">
        <v>49</v>
      </c>
      <c r="U1426" s="19" t="s">
        <v>49</v>
      </c>
      <c r="V1426" s="19" t="s">
        <v>49</v>
      </c>
      <c r="W1426" s="19" t="s">
        <v>49</v>
      </c>
    </row>
    <row r="1427" spans="1:23" hidden="1" x14ac:dyDescent="0.25">
      <c r="A1427" s="25">
        <v>139069</v>
      </c>
      <c r="B1427" s="25" t="s">
        <v>116</v>
      </c>
      <c r="C1427" s="25" t="s">
        <v>43</v>
      </c>
      <c r="D1427" s="25" t="s">
        <v>76</v>
      </c>
      <c r="E1427" s="24">
        <v>43900</v>
      </c>
      <c r="F1427" s="25" t="s">
        <v>56</v>
      </c>
      <c r="G1427" s="25" t="s">
        <v>50</v>
      </c>
      <c r="H1427" s="24">
        <v>45002</v>
      </c>
      <c r="I1427" s="101">
        <v>0.50381944444444449</v>
      </c>
      <c r="J1427" s="24">
        <v>45002</v>
      </c>
      <c r="K1427" s="101">
        <v>0.59862268518518513</v>
      </c>
      <c r="L1427" s="25">
        <v>8191</v>
      </c>
      <c r="M1427" s="26">
        <f>Causas[[#This Row],[parada_duracion]]/60</f>
        <v>136.51666666666668</v>
      </c>
      <c r="N1427" s="19" t="s">
        <v>634</v>
      </c>
      <c r="O1427" s="16" t="s">
        <v>72</v>
      </c>
      <c r="P1427" s="16">
        <f>WEEKNUM(Causas[[#This Row],[resolucion_fecha]],16)</f>
        <v>11</v>
      </c>
      <c r="Q1427" s="16" t="str">
        <f>TEXT(Causas[[#This Row],[resolucion_fecha]],"MMMM")</f>
        <v>marzo</v>
      </c>
      <c r="R1427" s="16" t="str">
        <f t="shared" si="22"/>
        <v>M</v>
      </c>
      <c r="S1427" s="16"/>
      <c r="T1427" s="99" t="s">
        <v>73</v>
      </c>
      <c r="U1427" s="16"/>
      <c r="V1427" s="16"/>
      <c r="W1427" s="16"/>
    </row>
    <row r="1428" spans="1:23" hidden="1" x14ac:dyDescent="0.25">
      <c r="A1428" s="25">
        <v>139074</v>
      </c>
      <c r="B1428" s="25" t="s">
        <v>66</v>
      </c>
      <c r="C1428" s="25" t="s">
        <v>43</v>
      </c>
      <c r="D1428" s="25" t="s">
        <v>82</v>
      </c>
      <c r="E1428" s="24">
        <v>43405</v>
      </c>
      <c r="F1428" s="25" t="s">
        <v>45</v>
      </c>
      <c r="G1428" s="25" t="s">
        <v>50</v>
      </c>
      <c r="H1428" s="24">
        <v>45002</v>
      </c>
      <c r="I1428" s="101">
        <v>0.54488425925925921</v>
      </c>
      <c r="J1428" s="24">
        <v>45002</v>
      </c>
      <c r="K1428" s="101">
        <v>0.55762731481481487</v>
      </c>
      <c r="L1428" s="25">
        <v>1101</v>
      </c>
      <c r="M1428" s="26">
        <f>Causas[[#This Row],[parada_duracion]]/60</f>
        <v>18.350000000000001</v>
      </c>
      <c r="N1428" s="19" t="s">
        <v>536</v>
      </c>
      <c r="O1428" s="16" t="s">
        <v>52</v>
      </c>
      <c r="P1428" s="16">
        <f>WEEKNUM(Causas[[#This Row],[resolucion_fecha]],16)</f>
        <v>11</v>
      </c>
      <c r="Q1428" s="16" t="str">
        <f>TEXT(Causas[[#This Row],[resolucion_fecha]],"MMMM")</f>
        <v>marzo</v>
      </c>
      <c r="R1428" s="16" t="str">
        <f t="shared" si="22"/>
        <v>M</v>
      </c>
      <c r="S1428" s="16"/>
      <c r="T1428" s="16" t="s">
        <v>53</v>
      </c>
      <c r="U1428" s="16"/>
      <c r="V1428" s="16"/>
      <c r="W1428" s="16"/>
    </row>
    <row r="1429" spans="1:23" hidden="1" x14ac:dyDescent="0.25">
      <c r="A1429" s="96">
        <v>139081</v>
      </c>
      <c r="B1429" s="96" t="s">
        <v>203</v>
      </c>
      <c r="C1429" s="96" t="s">
        <v>43</v>
      </c>
      <c r="D1429" s="96" t="s">
        <v>55</v>
      </c>
      <c r="E1429" s="97">
        <v>43405</v>
      </c>
      <c r="F1429" s="96" t="s">
        <v>45</v>
      </c>
      <c r="G1429" s="96" t="s">
        <v>50</v>
      </c>
      <c r="H1429" s="97">
        <v>45002</v>
      </c>
      <c r="I1429" s="23">
        <v>0.6164236111111111</v>
      </c>
      <c r="J1429" s="97">
        <v>45002</v>
      </c>
      <c r="K1429" s="23">
        <v>0.62651620370370364</v>
      </c>
      <c r="L1429" s="96">
        <v>872</v>
      </c>
      <c r="M1429" s="98">
        <f>Causas[[#This Row],[parada_duracion]]/60</f>
        <v>14.533333333333333</v>
      </c>
      <c r="N1429" s="19" t="s">
        <v>49</v>
      </c>
      <c r="O1429" s="19" t="s">
        <v>49</v>
      </c>
      <c r="P1429" s="99">
        <f>WEEKNUM(Causas[[#This Row],[resolucion_fecha]],16)</f>
        <v>11</v>
      </c>
      <c r="Q1429" s="99" t="str">
        <f>TEXT(Causas[[#This Row],[resolucion_fecha]],"MMMM")</f>
        <v>marzo</v>
      </c>
      <c r="R1429" s="99" t="str">
        <f t="shared" si="22"/>
        <v>T</v>
      </c>
      <c r="S1429" s="19" t="s">
        <v>49</v>
      </c>
      <c r="T1429" s="19" t="s">
        <v>49</v>
      </c>
      <c r="U1429" s="19" t="s">
        <v>49</v>
      </c>
      <c r="V1429" s="19" t="s">
        <v>49</v>
      </c>
      <c r="W1429" s="19" t="s">
        <v>49</v>
      </c>
    </row>
    <row r="1430" spans="1:23" hidden="1" x14ac:dyDescent="0.25">
      <c r="A1430" s="96">
        <v>139082</v>
      </c>
      <c r="B1430" s="96" t="s">
        <v>185</v>
      </c>
      <c r="C1430" s="96" t="s">
        <v>43</v>
      </c>
      <c r="D1430" s="96" t="s">
        <v>143</v>
      </c>
      <c r="E1430" s="97">
        <v>43405</v>
      </c>
      <c r="F1430" s="96" t="s">
        <v>45</v>
      </c>
      <c r="G1430" s="96" t="s">
        <v>50</v>
      </c>
      <c r="H1430" s="97">
        <v>45002</v>
      </c>
      <c r="I1430" s="23">
        <v>0.63432870370370364</v>
      </c>
      <c r="J1430" s="97">
        <v>45002</v>
      </c>
      <c r="K1430" s="23">
        <v>0.64452546296296298</v>
      </c>
      <c r="L1430" s="96">
        <v>881</v>
      </c>
      <c r="M1430" s="98">
        <f>Causas[[#This Row],[parada_duracion]]/60</f>
        <v>14.683333333333334</v>
      </c>
      <c r="N1430" s="18" t="s">
        <v>635</v>
      </c>
      <c r="O1430" s="99" t="s">
        <v>52</v>
      </c>
      <c r="P1430" s="99">
        <f>WEEKNUM(Causas[[#This Row],[resolucion_fecha]],16)</f>
        <v>11</v>
      </c>
      <c r="Q1430" s="99" t="str">
        <f>TEXT(Causas[[#This Row],[resolucion_fecha]],"MMMM")</f>
        <v>marzo</v>
      </c>
      <c r="R1430" s="99" t="str">
        <f t="shared" si="22"/>
        <v>T</v>
      </c>
      <c r="S1430" s="99"/>
      <c r="T1430" s="16" t="s">
        <v>53</v>
      </c>
      <c r="U1430" s="100"/>
      <c r="V1430" s="99"/>
      <c r="W1430" s="99"/>
    </row>
    <row r="1431" spans="1:23" x14ac:dyDescent="0.25">
      <c r="A1431" s="96">
        <v>139083</v>
      </c>
      <c r="B1431" s="96" t="s">
        <v>61</v>
      </c>
      <c r="C1431" s="96" t="s">
        <v>43</v>
      </c>
      <c r="D1431" s="96" t="s">
        <v>67</v>
      </c>
      <c r="E1431" s="97">
        <v>43405</v>
      </c>
      <c r="F1431" s="96" t="s">
        <v>45</v>
      </c>
      <c r="G1431" s="96" t="s">
        <v>46</v>
      </c>
      <c r="H1431" s="97">
        <v>45002</v>
      </c>
      <c r="I1431" s="23">
        <v>0.63871527777777781</v>
      </c>
      <c r="J1431" s="97">
        <v>45002</v>
      </c>
      <c r="K1431" s="23">
        <v>0.7610069444444445</v>
      </c>
      <c r="L1431" s="96">
        <v>10566</v>
      </c>
      <c r="M1431" s="98">
        <f>Causas[[#This Row],[parada_duracion]]/60</f>
        <v>176.1</v>
      </c>
      <c r="N1431" s="19" t="s">
        <v>49</v>
      </c>
      <c r="O1431" s="19" t="s">
        <v>49</v>
      </c>
      <c r="P1431" s="99">
        <f>WEEKNUM(Causas[[#This Row],[resolucion_fecha]],16)</f>
        <v>11</v>
      </c>
      <c r="Q1431" s="99" t="str">
        <f>TEXT(Causas[[#This Row],[resolucion_fecha]],"MMMM")</f>
        <v>marzo</v>
      </c>
      <c r="R1431" s="99" t="str">
        <f t="shared" si="22"/>
        <v>T</v>
      </c>
      <c r="S1431" s="19" t="s">
        <v>49</v>
      </c>
      <c r="T1431" s="19" t="s">
        <v>49</v>
      </c>
      <c r="U1431" s="19" t="s">
        <v>49</v>
      </c>
      <c r="V1431" s="19" t="s">
        <v>49</v>
      </c>
      <c r="W1431" s="19" t="s">
        <v>49</v>
      </c>
    </row>
    <row r="1432" spans="1:23" hidden="1" x14ac:dyDescent="0.25">
      <c r="A1432" s="25">
        <v>139084</v>
      </c>
      <c r="B1432" s="25" t="s">
        <v>75</v>
      </c>
      <c r="C1432" s="25" t="s">
        <v>43</v>
      </c>
      <c r="D1432" s="25" t="s">
        <v>76</v>
      </c>
      <c r="E1432" s="24">
        <v>44104</v>
      </c>
      <c r="F1432" s="25" t="s">
        <v>56</v>
      </c>
      <c r="G1432" s="25" t="s">
        <v>46</v>
      </c>
      <c r="H1432" s="24">
        <v>45002</v>
      </c>
      <c r="I1432" s="101">
        <v>0.64290509259259265</v>
      </c>
      <c r="J1432" s="24">
        <v>45002</v>
      </c>
      <c r="K1432" s="101">
        <v>0.73357638888888888</v>
      </c>
      <c r="L1432" s="25">
        <v>7834</v>
      </c>
      <c r="M1432" s="26">
        <f>Causas[[#This Row],[parada_duracion]]/60</f>
        <v>130.56666666666666</v>
      </c>
      <c r="N1432" s="19" t="s">
        <v>634</v>
      </c>
      <c r="O1432" s="16" t="s">
        <v>72</v>
      </c>
      <c r="P1432" s="16">
        <f>WEEKNUM(Causas[[#This Row],[resolucion_fecha]],16)</f>
        <v>11</v>
      </c>
      <c r="Q1432" s="16" t="str">
        <f>TEXT(Causas[[#This Row],[resolucion_fecha]],"MMMM")</f>
        <v>marzo</v>
      </c>
      <c r="R1432" s="16" t="str">
        <f t="shared" si="22"/>
        <v>T</v>
      </c>
      <c r="S1432" s="16"/>
      <c r="T1432" s="99" t="s">
        <v>73</v>
      </c>
      <c r="U1432" s="100"/>
      <c r="V1432" s="16"/>
      <c r="W1432" s="16"/>
    </row>
    <row r="1433" spans="1:23" hidden="1" x14ac:dyDescent="0.25">
      <c r="A1433" s="25">
        <v>139086</v>
      </c>
      <c r="B1433" s="25" t="s">
        <v>42</v>
      </c>
      <c r="C1433" s="25" t="s">
        <v>43</v>
      </c>
      <c r="D1433" s="25" t="s">
        <v>55</v>
      </c>
      <c r="E1433" s="24">
        <v>43405</v>
      </c>
      <c r="F1433" s="25" t="s">
        <v>45</v>
      </c>
      <c r="G1433" s="25" t="s">
        <v>50</v>
      </c>
      <c r="H1433" s="24">
        <v>45002</v>
      </c>
      <c r="I1433" s="101">
        <v>0.64971064814814816</v>
      </c>
      <c r="J1433" s="24">
        <v>45002</v>
      </c>
      <c r="K1433" s="101">
        <v>0.65402777777777776</v>
      </c>
      <c r="L1433" s="25">
        <v>373</v>
      </c>
      <c r="M1433" s="26">
        <f>Causas[[#This Row],[parada_duracion]]/60</f>
        <v>6.2166666666666668</v>
      </c>
      <c r="N1433" s="18" t="s">
        <v>47</v>
      </c>
      <c r="O1433" s="18" t="s">
        <v>47</v>
      </c>
      <c r="P1433" s="16">
        <f>WEEKNUM(Causas[[#This Row],[resolucion_fecha]],16)</f>
        <v>11</v>
      </c>
      <c r="Q1433" s="16" t="str">
        <f>TEXT(Causas[[#This Row],[resolucion_fecha]],"MMMM")</f>
        <v>marzo</v>
      </c>
      <c r="R1433" s="16" t="str">
        <f t="shared" si="22"/>
        <v>T</v>
      </c>
      <c r="S1433" s="16"/>
      <c r="T1433" s="18" t="s">
        <v>47</v>
      </c>
      <c r="U1433" s="16"/>
      <c r="V1433" s="16"/>
      <c r="W1433" s="16"/>
    </row>
    <row r="1434" spans="1:23" hidden="1" x14ac:dyDescent="0.25">
      <c r="A1434" s="25">
        <v>139089</v>
      </c>
      <c r="B1434" s="25" t="s">
        <v>61</v>
      </c>
      <c r="C1434" s="25" t="s">
        <v>43</v>
      </c>
      <c r="D1434" s="25" t="s">
        <v>55</v>
      </c>
      <c r="E1434" s="24">
        <v>43881</v>
      </c>
      <c r="F1434" s="25" t="s">
        <v>56</v>
      </c>
      <c r="G1434" s="25" t="s">
        <v>46</v>
      </c>
      <c r="H1434" s="24">
        <v>45002</v>
      </c>
      <c r="I1434" s="101">
        <v>0.68983796296296296</v>
      </c>
      <c r="J1434" s="24">
        <v>45002</v>
      </c>
      <c r="K1434" s="101">
        <v>0.7141319444444445</v>
      </c>
      <c r="L1434" s="25">
        <v>2099</v>
      </c>
      <c r="M1434" s="26">
        <f>Causas[[#This Row],[parada_duracion]]/60</f>
        <v>34.983333333333334</v>
      </c>
      <c r="N1434" s="19" t="s">
        <v>49</v>
      </c>
      <c r="O1434" s="19" t="s">
        <v>49</v>
      </c>
      <c r="P1434" s="16">
        <f>WEEKNUM(Causas[[#This Row],[resolucion_fecha]],16)</f>
        <v>11</v>
      </c>
      <c r="Q1434" s="16" t="str">
        <f>TEXT(Causas[[#This Row],[resolucion_fecha]],"MMMM")</f>
        <v>marzo</v>
      </c>
      <c r="R1434" s="16" t="str">
        <f t="shared" si="22"/>
        <v>T</v>
      </c>
      <c r="S1434" s="19" t="s">
        <v>49</v>
      </c>
      <c r="T1434" s="19" t="s">
        <v>49</v>
      </c>
      <c r="U1434" s="19" t="s">
        <v>49</v>
      </c>
      <c r="V1434" s="19" t="s">
        <v>49</v>
      </c>
      <c r="W1434" s="19" t="s">
        <v>49</v>
      </c>
    </row>
    <row r="1435" spans="1:23" hidden="1" x14ac:dyDescent="0.25">
      <c r="A1435" s="25">
        <v>139092</v>
      </c>
      <c r="B1435" s="25" t="s">
        <v>66</v>
      </c>
      <c r="C1435" s="25" t="s">
        <v>43</v>
      </c>
      <c r="D1435" s="25" t="s">
        <v>82</v>
      </c>
      <c r="E1435" s="24">
        <v>43405</v>
      </c>
      <c r="F1435" s="25" t="s">
        <v>45</v>
      </c>
      <c r="G1435" s="25" t="s">
        <v>50</v>
      </c>
      <c r="H1435" s="24">
        <v>45002</v>
      </c>
      <c r="I1435" s="101">
        <v>0.72258101851851853</v>
      </c>
      <c r="J1435" s="24">
        <v>45002</v>
      </c>
      <c r="K1435" s="101">
        <v>0.73898148148148157</v>
      </c>
      <c r="L1435" s="25">
        <v>1417</v>
      </c>
      <c r="M1435" s="26">
        <f>Causas[[#This Row],[parada_duracion]]/60</f>
        <v>23.616666666666667</v>
      </c>
      <c r="N1435" s="19" t="s">
        <v>536</v>
      </c>
      <c r="O1435" s="16" t="s">
        <v>52</v>
      </c>
      <c r="P1435" s="16">
        <f>WEEKNUM(Causas[[#This Row],[resolucion_fecha]],16)</f>
        <v>11</v>
      </c>
      <c r="Q1435" s="16" t="str">
        <f>TEXT(Causas[[#This Row],[resolucion_fecha]],"MMMM")</f>
        <v>marzo</v>
      </c>
      <c r="R1435" s="16" t="str">
        <f t="shared" si="22"/>
        <v>T</v>
      </c>
      <c r="S1435" s="16"/>
      <c r="T1435" s="16" t="s">
        <v>53</v>
      </c>
      <c r="U1435" s="16"/>
      <c r="V1435" s="16"/>
      <c r="W1435" s="16"/>
    </row>
    <row r="1436" spans="1:23" hidden="1" x14ac:dyDescent="0.25">
      <c r="A1436" s="25">
        <v>139094</v>
      </c>
      <c r="B1436" s="25" t="s">
        <v>42</v>
      </c>
      <c r="C1436" s="25" t="s">
        <v>43</v>
      </c>
      <c r="D1436" s="25" t="s">
        <v>164</v>
      </c>
      <c r="E1436" s="24">
        <v>43405</v>
      </c>
      <c r="F1436" s="25" t="s">
        <v>45</v>
      </c>
      <c r="G1436" s="25" t="s">
        <v>46</v>
      </c>
      <c r="H1436" s="24">
        <v>45002</v>
      </c>
      <c r="I1436" s="101">
        <v>0.7666898148148148</v>
      </c>
      <c r="J1436" s="24">
        <v>45002</v>
      </c>
      <c r="K1436" s="101">
        <v>0.77150462962962962</v>
      </c>
      <c r="L1436" s="25">
        <v>416</v>
      </c>
      <c r="M1436" s="26">
        <f>Causas[[#This Row],[parada_duracion]]/60</f>
        <v>6.9333333333333336</v>
      </c>
      <c r="N1436" s="18" t="s">
        <v>47</v>
      </c>
      <c r="O1436" s="18" t="s">
        <v>47</v>
      </c>
      <c r="P1436" s="16">
        <f>WEEKNUM(Causas[[#This Row],[resolucion_fecha]],16)</f>
        <v>11</v>
      </c>
      <c r="Q1436" s="16" t="str">
        <f>TEXT(Causas[[#This Row],[resolucion_fecha]],"MMMM")</f>
        <v>marzo</v>
      </c>
      <c r="R1436" s="16" t="str">
        <f t="shared" si="22"/>
        <v>T</v>
      </c>
      <c r="S1436" s="16"/>
      <c r="T1436" s="18" t="s">
        <v>47</v>
      </c>
      <c r="U1436" s="16"/>
      <c r="V1436" s="16"/>
      <c r="W1436" s="16"/>
    </row>
    <row r="1437" spans="1:23" hidden="1" x14ac:dyDescent="0.25">
      <c r="A1437" s="25">
        <v>139102</v>
      </c>
      <c r="B1437" s="25" t="s">
        <v>89</v>
      </c>
      <c r="C1437" s="25" t="s">
        <v>43</v>
      </c>
      <c r="D1437" s="25" t="s">
        <v>90</v>
      </c>
      <c r="E1437" s="24">
        <v>44263</v>
      </c>
      <c r="F1437" s="25" t="s">
        <v>56</v>
      </c>
      <c r="G1437" s="25" t="s">
        <v>46</v>
      </c>
      <c r="H1437" s="24">
        <v>45002</v>
      </c>
      <c r="I1437" s="101">
        <v>0.79752314814814806</v>
      </c>
      <c r="J1437" s="24">
        <v>45002</v>
      </c>
      <c r="K1437" s="101">
        <v>0.83712962962962967</v>
      </c>
      <c r="L1437" s="25">
        <v>3422</v>
      </c>
      <c r="M1437" s="26">
        <f>Causas[[#This Row],[parada_duracion]]/60</f>
        <v>57.033333333333331</v>
      </c>
      <c r="N1437" s="19" t="s">
        <v>636</v>
      </c>
      <c r="O1437" s="16" t="s">
        <v>52</v>
      </c>
      <c r="P1437" s="16">
        <f>WEEKNUM(Causas[[#This Row],[resolucion_fecha]],16)</f>
        <v>11</v>
      </c>
      <c r="Q1437" s="16" t="str">
        <f>TEXT(Causas[[#This Row],[resolucion_fecha]],"MMMM")</f>
        <v>marzo</v>
      </c>
      <c r="R1437" s="16" t="str">
        <f t="shared" si="22"/>
        <v>T</v>
      </c>
      <c r="S1437" s="16"/>
      <c r="T1437" s="16" t="s">
        <v>53</v>
      </c>
      <c r="U1437" s="16"/>
      <c r="V1437" s="16"/>
      <c r="W1437" s="16"/>
    </row>
    <row r="1438" spans="1:23" hidden="1" x14ac:dyDescent="0.25">
      <c r="A1438" s="25">
        <v>139110</v>
      </c>
      <c r="B1438" s="25" t="s">
        <v>74</v>
      </c>
      <c r="C1438" s="25" t="s">
        <v>43</v>
      </c>
      <c r="D1438" s="25" t="s">
        <v>68</v>
      </c>
      <c r="E1438" s="24">
        <v>44258</v>
      </c>
      <c r="F1438" s="25" t="s">
        <v>56</v>
      </c>
      <c r="G1438" s="25" t="s">
        <v>50</v>
      </c>
      <c r="H1438" s="24">
        <v>45002</v>
      </c>
      <c r="I1438" s="101">
        <v>0.87717592592592597</v>
      </c>
      <c r="J1438" s="24">
        <v>45002</v>
      </c>
      <c r="K1438" s="101">
        <v>0.88450231481481489</v>
      </c>
      <c r="L1438" s="25">
        <v>633</v>
      </c>
      <c r="M1438" s="26">
        <f>Causas[[#This Row],[parada_duracion]]/60</f>
        <v>10.55</v>
      </c>
      <c r="N1438" s="19" t="s">
        <v>49</v>
      </c>
      <c r="O1438" s="19" t="s">
        <v>49</v>
      </c>
      <c r="P1438" s="16">
        <f>WEEKNUM(Causas[[#This Row],[resolucion_fecha]],16)</f>
        <v>11</v>
      </c>
      <c r="Q1438" s="16" t="str">
        <f>TEXT(Causas[[#This Row],[resolucion_fecha]],"MMMM")</f>
        <v>marzo</v>
      </c>
      <c r="R1438" s="16" t="str">
        <f t="shared" si="22"/>
        <v>T</v>
      </c>
      <c r="S1438" s="19" t="s">
        <v>49</v>
      </c>
      <c r="T1438" s="19" t="s">
        <v>49</v>
      </c>
      <c r="U1438" s="19" t="s">
        <v>49</v>
      </c>
      <c r="V1438" s="19" t="s">
        <v>49</v>
      </c>
      <c r="W1438" s="19" t="s">
        <v>49</v>
      </c>
    </row>
    <row r="1439" spans="1:23" hidden="1" x14ac:dyDescent="0.25">
      <c r="A1439" s="25">
        <v>139117</v>
      </c>
      <c r="B1439" s="25" t="s">
        <v>83</v>
      </c>
      <c r="C1439" s="25" t="s">
        <v>43</v>
      </c>
      <c r="D1439" s="25" t="s">
        <v>76</v>
      </c>
      <c r="E1439" s="24">
        <v>43405</v>
      </c>
      <c r="F1439" s="25" t="s">
        <v>45</v>
      </c>
      <c r="G1439" s="25" t="s">
        <v>50</v>
      </c>
      <c r="H1439" s="24">
        <v>45005</v>
      </c>
      <c r="I1439" s="101">
        <v>0.25234953703703705</v>
      </c>
      <c r="J1439" s="24">
        <v>45005</v>
      </c>
      <c r="K1439" s="101">
        <v>0.32447916666666665</v>
      </c>
      <c r="L1439" s="25">
        <v>6232</v>
      </c>
      <c r="M1439" s="26">
        <f>Causas[[#This Row],[parada_duracion]]/60</f>
        <v>103.86666666666666</v>
      </c>
      <c r="N1439" s="19" t="s">
        <v>49</v>
      </c>
      <c r="O1439" s="19" t="s">
        <v>49</v>
      </c>
      <c r="P1439" s="16">
        <f>WEEKNUM(Causas[[#This Row],[resolucion_fecha]],16)</f>
        <v>12</v>
      </c>
      <c r="Q1439" s="16" t="str">
        <f>TEXT(Causas[[#This Row],[resolucion_fecha]],"MMMM")</f>
        <v>marzo</v>
      </c>
      <c r="R1439" s="16" t="str">
        <f t="shared" si="22"/>
        <v>M</v>
      </c>
      <c r="S1439" s="19" t="s">
        <v>49</v>
      </c>
      <c r="T1439" s="19" t="s">
        <v>49</v>
      </c>
      <c r="U1439" s="19" t="s">
        <v>49</v>
      </c>
      <c r="V1439" s="19" t="s">
        <v>49</v>
      </c>
      <c r="W1439" s="19" t="s">
        <v>49</v>
      </c>
    </row>
    <row r="1440" spans="1:23" hidden="1" x14ac:dyDescent="0.25">
      <c r="A1440" s="96">
        <v>139134</v>
      </c>
      <c r="B1440" s="96" t="s">
        <v>95</v>
      </c>
      <c r="C1440" s="96" t="s">
        <v>43</v>
      </c>
      <c r="D1440" s="96" t="s">
        <v>96</v>
      </c>
      <c r="E1440" s="97">
        <v>43882</v>
      </c>
      <c r="F1440" s="96" t="s">
        <v>56</v>
      </c>
      <c r="G1440" s="96" t="s">
        <v>46</v>
      </c>
      <c r="H1440" s="97">
        <v>45005</v>
      </c>
      <c r="I1440" s="23">
        <v>0.29258101851851853</v>
      </c>
      <c r="J1440" s="97">
        <v>45005</v>
      </c>
      <c r="K1440" s="23">
        <v>0.29269675925925925</v>
      </c>
      <c r="L1440" s="96">
        <v>10</v>
      </c>
      <c r="M1440" s="98">
        <f>Causas[[#This Row],[parada_duracion]]/60</f>
        <v>0.16666666666666666</v>
      </c>
      <c r="N1440" s="18" t="s">
        <v>47</v>
      </c>
      <c r="O1440" s="18" t="s">
        <v>47</v>
      </c>
      <c r="P1440" s="99">
        <f>WEEKNUM(Causas[[#This Row],[resolucion_fecha]],16)</f>
        <v>12</v>
      </c>
      <c r="Q1440" s="99" t="str">
        <f>TEXT(Causas[[#This Row],[resolucion_fecha]],"MMMM")</f>
        <v>marzo</v>
      </c>
      <c r="R1440" s="99" t="str">
        <f t="shared" si="22"/>
        <v>M</v>
      </c>
      <c r="S1440" s="99"/>
      <c r="T1440" s="18" t="s">
        <v>47</v>
      </c>
      <c r="U1440" s="16"/>
      <c r="V1440" s="99"/>
      <c r="W1440" s="99"/>
    </row>
    <row r="1441" spans="1:23" hidden="1" x14ac:dyDescent="0.25">
      <c r="A1441" s="25">
        <v>139135</v>
      </c>
      <c r="B1441" s="25" t="s">
        <v>95</v>
      </c>
      <c r="C1441" s="25" t="s">
        <v>43</v>
      </c>
      <c r="D1441" s="25" t="s">
        <v>96</v>
      </c>
      <c r="E1441" s="24">
        <v>43882</v>
      </c>
      <c r="F1441" s="25" t="s">
        <v>56</v>
      </c>
      <c r="G1441" s="25" t="s">
        <v>46</v>
      </c>
      <c r="H1441" s="24">
        <v>45005</v>
      </c>
      <c r="I1441" s="101">
        <v>0.29439814814814813</v>
      </c>
      <c r="J1441" s="24">
        <v>45005</v>
      </c>
      <c r="K1441" s="101">
        <v>0.31780092592592596</v>
      </c>
      <c r="L1441" s="25">
        <v>2022</v>
      </c>
      <c r="M1441" s="26">
        <f>Causas[[#This Row],[parada_duracion]]/60</f>
        <v>33.700000000000003</v>
      </c>
      <c r="N1441" s="19" t="s">
        <v>637</v>
      </c>
      <c r="O1441" s="16" t="s">
        <v>52</v>
      </c>
      <c r="P1441" s="16">
        <f>WEEKNUM(Causas[[#This Row],[resolucion_fecha]],16)</f>
        <v>12</v>
      </c>
      <c r="Q1441" s="16" t="str">
        <f>TEXT(Causas[[#This Row],[resolucion_fecha]],"MMMM")</f>
        <v>marzo</v>
      </c>
      <c r="R1441" s="16" t="str">
        <f t="shared" si="22"/>
        <v>M</v>
      </c>
      <c r="S1441" s="16"/>
      <c r="T1441" s="16" t="s">
        <v>53</v>
      </c>
      <c r="U1441" s="100"/>
      <c r="V1441" s="16"/>
      <c r="W1441" s="16"/>
    </row>
    <row r="1442" spans="1:23" hidden="1" x14ac:dyDescent="0.25">
      <c r="A1442" s="25">
        <v>139137</v>
      </c>
      <c r="B1442" s="25" t="s">
        <v>58</v>
      </c>
      <c r="C1442" s="25" t="s">
        <v>43</v>
      </c>
      <c r="D1442" s="25" t="s">
        <v>324</v>
      </c>
      <c r="E1442" s="24">
        <v>44475</v>
      </c>
      <c r="F1442" s="25" t="s">
        <v>325</v>
      </c>
      <c r="G1442" s="25" t="s">
        <v>50</v>
      </c>
      <c r="H1442" s="24">
        <v>45005</v>
      </c>
      <c r="I1442" s="101">
        <v>0.29857638888888888</v>
      </c>
      <c r="J1442" s="24">
        <v>45005</v>
      </c>
      <c r="K1442" s="101">
        <v>0.29873842592592592</v>
      </c>
      <c r="L1442" s="25">
        <v>14</v>
      </c>
      <c r="M1442" s="26">
        <f>Causas[[#This Row],[parada_duracion]]/60</f>
        <v>0.23333333333333334</v>
      </c>
      <c r="N1442" s="18" t="s">
        <v>47</v>
      </c>
      <c r="O1442" s="18" t="s">
        <v>47</v>
      </c>
      <c r="P1442" s="16">
        <f>WEEKNUM(Causas[[#This Row],[resolucion_fecha]],16)</f>
        <v>12</v>
      </c>
      <c r="Q1442" s="16" t="str">
        <f>TEXT(Causas[[#This Row],[resolucion_fecha]],"MMMM")</f>
        <v>marzo</v>
      </c>
      <c r="R1442" s="16" t="str">
        <f t="shared" si="22"/>
        <v>M</v>
      </c>
      <c r="S1442" s="16"/>
      <c r="T1442" s="18" t="s">
        <v>47</v>
      </c>
      <c r="U1442" s="16"/>
      <c r="V1442" s="16"/>
      <c r="W1442" s="16"/>
    </row>
    <row r="1443" spans="1:23" hidden="1" x14ac:dyDescent="0.25">
      <c r="A1443" s="96">
        <v>139164</v>
      </c>
      <c r="B1443" s="96" t="s">
        <v>95</v>
      </c>
      <c r="C1443" s="96" t="s">
        <v>43</v>
      </c>
      <c r="D1443" s="96" t="s">
        <v>80</v>
      </c>
      <c r="E1443" s="97">
        <v>43405</v>
      </c>
      <c r="F1443" s="96" t="s">
        <v>45</v>
      </c>
      <c r="G1443" s="96" t="s">
        <v>46</v>
      </c>
      <c r="H1443" s="97">
        <v>45005</v>
      </c>
      <c r="I1443" s="23">
        <v>0.43429398148148146</v>
      </c>
      <c r="J1443" s="97">
        <v>45005</v>
      </c>
      <c r="K1443" s="23">
        <v>0.46439814814814812</v>
      </c>
      <c r="L1443" s="96">
        <v>2601</v>
      </c>
      <c r="M1443" s="98">
        <f>Causas[[#This Row],[parada_duracion]]/60</f>
        <v>43.35</v>
      </c>
      <c r="N1443" s="19" t="s">
        <v>49</v>
      </c>
      <c r="O1443" s="19" t="s">
        <v>49</v>
      </c>
      <c r="P1443" s="99">
        <f>WEEKNUM(Causas[[#This Row],[resolucion_fecha]],16)</f>
        <v>12</v>
      </c>
      <c r="Q1443" s="99" t="str">
        <f>TEXT(Causas[[#This Row],[resolucion_fecha]],"MMMM")</f>
        <v>marzo</v>
      </c>
      <c r="R1443" s="99" t="str">
        <f t="shared" si="22"/>
        <v>M</v>
      </c>
      <c r="S1443" s="19" t="s">
        <v>49</v>
      </c>
      <c r="T1443" s="19" t="s">
        <v>49</v>
      </c>
      <c r="U1443" s="19" t="s">
        <v>49</v>
      </c>
      <c r="V1443" s="19" t="s">
        <v>49</v>
      </c>
      <c r="W1443" s="19" t="s">
        <v>49</v>
      </c>
    </row>
    <row r="1444" spans="1:23" hidden="1" x14ac:dyDescent="0.25">
      <c r="A1444" s="96">
        <v>139165</v>
      </c>
      <c r="B1444" s="96" t="s">
        <v>390</v>
      </c>
      <c r="C1444" s="96" t="s">
        <v>43</v>
      </c>
      <c r="D1444" s="96" t="s">
        <v>143</v>
      </c>
      <c r="E1444" s="97">
        <v>43746</v>
      </c>
      <c r="F1444" s="96" t="s">
        <v>56</v>
      </c>
      <c r="G1444" s="96" t="s">
        <v>46</v>
      </c>
      <c r="H1444" s="97">
        <v>45005</v>
      </c>
      <c r="I1444" s="23">
        <v>0.44709490740740737</v>
      </c>
      <c r="J1444" s="97">
        <v>45005</v>
      </c>
      <c r="K1444" s="23">
        <v>0.45781250000000001</v>
      </c>
      <c r="L1444" s="96">
        <v>926</v>
      </c>
      <c r="M1444" s="98">
        <f>Causas[[#This Row],[parada_duracion]]/60</f>
        <v>15.433333333333334</v>
      </c>
      <c r="N1444" s="19" t="s">
        <v>49</v>
      </c>
      <c r="O1444" s="19" t="s">
        <v>49</v>
      </c>
      <c r="P1444" s="99">
        <f>WEEKNUM(Causas[[#This Row],[resolucion_fecha]],16)</f>
        <v>12</v>
      </c>
      <c r="Q1444" s="99" t="str">
        <f>TEXT(Causas[[#This Row],[resolucion_fecha]],"MMMM")</f>
        <v>marzo</v>
      </c>
      <c r="R1444" s="99" t="str">
        <f t="shared" si="22"/>
        <v>M</v>
      </c>
      <c r="S1444" s="19" t="s">
        <v>49</v>
      </c>
      <c r="T1444" s="19" t="s">
        <v>49</v>
      </c>
      <c r="U1444" s="19" t="s">
        <v>49</v>
      </c>
      <c r="V1444" s="19" t="s">
        <v>49</v>
      </c>
      <c r="W1444" s="19" t="s">
        <v>49</v>
      </c>
    </row>
    <row r="1445" spans="1:23" hidden="1" x14ac:dyDescent="0.25">
      <c r="A1445" s="96">
        <v>139166</v>
      </c>
      <c r="B1445" s="96" t="s">
        <v>390</v>
      </c>
      <c r="C1445" s="96" t="s">
        <v>43</v>
      </c>
      <c r="D1445" s="96" t="s">
        <v>143</v>
      </c>
      <c r="E1445" s="97">
        <v>43746</v>
      </c>
      <c r="F1445" s="96" t="s">
        <v>56</v>
      </c>
      <c r="G1445" s="96" t="s">
        <v>46</v>
      </c>
      <c r="H1445" s="97">
        <v>45005</v>
      </c>
      <c r="I1445" s="23">
        <v>0.47328703703703701</v>
      </c>
      <c r="J1445" s="97">
        <v>45005</v>
      </c>
      <c r="K1445" s="23">
        <v>0.47335648148148146</v>
      </c>
      <c r="L1445" s="96">
        <v>6</v>
      </c>
      <c r="M1445" s="98">
        <f>Causas[[#This Row],[parada_duracion]]/60</f>
        <v>0.1</v>
      </c>
      <c r="N1445" s="18" t="s">
        <v>47</v>
      </c>
      <c r="O1445" s="18" t="s">
        <v>47</v>
      </c>
      <c r="P1445" s="99">
        <f>WEEKNUM(Causas[[#This Row],[resolucion_fecha]],16)</f>
        <v>12</v>
      </c>
      <c r="Q1445" s="99" t="str">
        <f>TEXT(Causas[[#This Row],[resolucion_fecha]],"MMMM")</f>
        <v>marzo</v>
      </c>
      <c r="R1445" s="99" t="str">
        <f t="shared" si="22"/>
        <v>M</v>
      </c>
      <c r="S1445" s="99"/>
      <c r="T1445" s="18" t="s">
        <v>47</v>
      </c>
      <c r="U1445" s="100"/>
      <c r="V1445" s="99"/>
      <c r="W1445" s="99"/>
    </row>
    <row r="1446" spans="1:23" hidden="1" x14ac:dyDescent="0.25">
      <c r="A1446" s="25">
        <v>139167</v>
      </c>
      <c r="B1446" s="25" t="s">
        <v>390</v>
      </c>
      <c r="C1446" s="25" t="s">
        <v>43</v>
      </c>
      <c r="D1446" s="25" t="s">
        <v>143</v>
      </c>
      <c r="E1446" s="24">
        <v>43746</v>
      </c>
      <c r="F1446" s="25" t="s">
        <v>56</v>
      </c>
      <c r="G1446" s="25" t="s">
        <v>46</v>
      </c>
      <c r="H1446" s="24">
        <v>45005</v>
      </c>
      <c r="I1446" s="101">
        <v>0.47366898148148145</v>
      </c>
      <c r="J1446" s="24">
        <v>45005</v>
      </c>
      <c r="K1446" s="101">
        <v>0.53085648148148146</v>
      </c>
      <c r="L1446" s="25">
        <v>4941</v>
      </c>
      <c r="M1446" s="26">
        <f>Causas[[#This Row],[parada_duracion]]/60</f>
        <v>82.35</v>
      </c>
      <c r="N1446" s="19" t="s">
        <v>49</v>
      </c>
      <c r="O1446" s="19" t="s">
        <v>49</v>
      </c>
      <c r="P1446" s="16">
        <f>WEEKNUM(Causas[[#This Row],[resolucion_fecha]],16)</f>
        <v>12</v>
      </c>
      <c r="Q1446" s="16" t="str">
        <f>TEXT(Causas[[#This Row],[resolucion_fecha]],"MMMM")</f>
        <v>marzo</v>
      </c>
      <c r="R1446" s="16" t="str">
        <f t="shared" si="22"/>
        <v>M</v>
      </c>
      <c r="S1446" s="19" t="s">
        <v>49</v>
      </c>
      <c r="T1446" s="19" t="s">
        <v>49</v>
      </c>
      <c r="U1446" s="19" t="s">
        <v>49</v>
      </c>
      <c r="V1446" s="19" t="s">
        <v>49</v>
      </c>
      <c r="W1446" s="19" t="s">
        <v>49</v>
      </c>
    </row>
    <row r="1447" spans="1:23" hidden="1" x14ac:dyDescent="0.25">
      <c r="A1447" s="25">
        <v>139169</v>
      </c>
      <c r="B1447" s="25" t="s">
        <v>79</v>
      </c>
      <c r="C1447" s="25" t="s">
        <v>43</v>
      </c>
      <c r="D1447" s="25" t="s">
        <v>77</v>
      </c>
      <c r="E1447" s="24">
        <v>43405</v>
      </c>
      <c r="F1447" s="25" t="s">
        <v>45</v>
      </c>
      <c r="G1447" s="25" t="s">
        <v>46</v>
      </c>
      <c r="H1447" s="24">
        <v>45005</v>
      </c>
      <c r="I1447" s="101">
        <v>0.48002314814814812</v>
      </c>
      <c r="J1447" s="24">
        <v>45005</v>
      </c>
      <c r="K1447" s="101">
        <v>0.51817129629629632</v>
      </c>
      <c r="L1447" s="25">
        <v>3296</v>
      </c>
      <c r="M1447" s="26">
        <f>Causas[[#This Row],[parada_duracion]]/60</f>
        <v>54.93333333333333</v>
      </c>
      <c r="N1447" s="19" t="s">
        <v>638</v>
      </c>
      <c r="O1447" s="16" t="s">
        <v>72</v>
      </c>
      <c r="P1447" s="16">
        <f>WEEKNUM(Causas[[#This Row],[resolucion_fecha]],16)</f>
        <v>12</v>
      </c>
      <c r="Q1447" s="16" t="str">
        <f>TEXT(Causas[[#This Row],[resolucion_fecha]],"MMMM")</f>
        <v>marzo</v>
      </c>
      <c r="R1447" s="16" t="str">
        <f t="shared" si="22"/>
        <v>M</v>
      </c>
      <c r="S1447" s="16"/>
      <c r="T1447" s="99" t="s">
        <v>73</v>
      </c>
      <c r="U1447" s="16"/>
      <c r="V1447" s="16"/>
      <c r="W1447" s="16"/>
    </row>
    <row r="1448" spans="1:23" hidden="1" x14ac:dyDescent="0.25">
      <c r="A1448" s="25">
        <v>139174</v>
      </c>
      <c r="B1448" s="25" t="s">
        <v>74</v>
      </c>
      <c r="C1448" s="25" t="s">
        <v>43</v>
      </c>
      <c r="D1448" s="25" t="s">
        <v>68</v>
      </c>
      <c r="E1448" s="24">
        <v>44258</v>
      </c>
      <c r="F1448" s="25" t="s">
        <v>56</v>
      </c>
      <c r="G1448" s="25" t="s">
        <v>46</v>
      </c>
      <c r="H1448" s="24">
        <v>45005</v>
      </c>
      <c r="I1448" s="101">
        <v>0.54447916666666674</v>
      </c>
      <c r="J1448" s="24">
        <v>45005</v>
      </c>
      <c r="K1448" s="101">
        <v>0.59572916666666664</v>
      </c>
      <c r="L1448" s="25">
        <v>4428</v>
      </c>
      <c r="M1448" s="26">
        <f>Causas[[#This Row],[parada_duracion]]/60</f>
        <v>73.8</v>
      </c>
      <c r="N1448" s="19" t="s">
        <v>49</v>
      </c>
      <c r="O1448" s="19" t="s">
        <v>49</v>
      </c>
      <c r="P1448" s="16">
        <f>WEEKNUM(Causas[[#This Row],[resolucion_fecha]],16)</f>
        <v>12</v>
      </c>
      <c r="Q1448" s="16" t="str">
        <f>TEXT(Causas[[#This Row],[resolucion_fecha]],"MMMM")</f>
        <v>marzo</v>
      </c>
      <c r="R1448" s="16" t="str">
        <f t="shared" si="22"/>
        <v>M</v>
      </c>
      <c r="S1448" s="19" t="s">
        <v>49</v>
      </c>
      <c r="T1448" s="19" t="s">
        <v>49</v>
      </c>
      <c r="U1448" s="19" t="s">
        <v>49</v>
      </c>
      <c r="V1448" s="19" t="s">
        <v>49</v>
      </c>
      <c r="W1448" s="19" t="s">
        <v>49</v>
      </c>
    </row>
    <row r="1449" spans="1:23" hidden="1" x14ac:dyDescent="0.25">
      <c r="A1449" s="25">
        <v>139179</v>
      </c>
      <c r="B1449" s="25" t="s">
        <v>101</v>
      </c>
      <c r="C1449" s="25" t="s">
        <v>43</v>
      </c>
      <c r="D1449" s="25" t="s">
        <v>77</v>
      </c>
      <c r="E1449" s="24">
        <v>43405</v>
      </c>
      <c r="F1449" s="25" t="s">
        <v>45</v>
      </c>
      <c r="G1449" s="25" t="s">
        <v>50</v>
      </c>
      <c r="H1449" s="24">
        <v>45005</v>
      </c>
      <c r="I1449" s="101">
        <v>0.60241898148148143</v>
      </c>
      <c r="J1449" s="24">
        <v>45005</v>
      </c>
      <c r="K1449" s="101">
        <v>0.60248842592592589</v>
      </c>
      <c r="L1449" s="25">
        <v>6</v>
      </c>
      <c r="M1449" s="26">
        <f>Causas[[#This Row],[parada_duracion]]/60</f>
        <v>0.1</v>
      </c>
      <c r="N1449" s="18" t="s">
        <v>47</v>
      </c>
      <c r="O1449" s="18" t="s">
        <v>47</v>
      </c>
      <c r="P1449" s="16">
        <f>WEEKNUM(Causas[[#This Row],[resolucion_fecha]],16)</f>
        <v>12</v>
      </c>
      <c r="Q1449" s="16" t="str">
        <f>TEXT(Causas[[#This Row],[resolucion_fecha]],"MMMM")</f>
        <v>marzo</v>
      </c>
      <c r="R1449" s="16" t="str">
        <f t="shared" si="22"/>
        <v>T</v>
      </c>
      <c r="S1449" s="16"/>
      <c r="T1449" s="18" t="s">
        <v>47</v>
      </c>
      <c r="U1449" s="16"/>
      <c r="V1449" s="16"/>
      <c r="W1449" s="16"/>
    </row>
    <row r="1450" spans="1:23" hidden="1" x14ac:dyDescent="0.25">
      <c r="A1450" s="25">
        <v>139181</v>
      </c>
      <c r="B1450" s="25" t="s">
        <v>42</v>
      </c>
      <c r="C1450" s="25" t="s">
        <v>43</v>
      </c>
      <c r="D1450" s="25" t="s">
        <v>164</v>
      </c>
      <c r="E1450" s="24">
        <v>43405</v>
      </c>
      <c r="F1450" s="25" t="s">
        <v>45</v>
      </c>
      <c r="G1450" s="25" t="s">
        <v>46</v>
      </c>
      <c r="H1450" s="24">
        <v>45005</v>
      </c>
      <c r="I1450" s="101">
        <v>0.62320601851851853</v>
      </c>
      <c r="J1450" s="24">
        <v>45005</v>
      </c>
      <c r="K1450" s="101">
        <v>0.62971064814814814</v>
      </c>
      <c r="L1450" s="25">
        <v>562</v>
      </c>
      <c r="M1450" s="26">
        <f>Causas[[#This Row],[parada_duracion]]/60</f>
        <v>9.3666666666666671</v>
      </c>
      <c r="N1450" s="18" t="s">
        <v>47</v>
      </c>
      <c r="O1450" s="18" t="s">
        <v>47</v>
      </c>
      <c r="P1450" s="16">
        <f>WEEKNUM(Causas[[#This Row],[resolucion_fecha]],16)</f>
        <v>12</v>
      </c>
      <c r="Q1450" s="16" t="str">
        <f>TEXT(Causas[[#This Row],[resolucion_fecha]],"MMMM")</f>
        <v>marzo</v>
      </c>
      <c r="R1450" s="16" t="str">
        <f t="shared" si="22"/>
        <v>T</v>
      </c>
      <c r="S1450" s="16"/>
      <c r="T1450" s="18" t="s">
        <v>47</v>
      </c>
      <c r="U1450" s="16"/>
      <c r="V1450" s="16"/>
      <c r="W1450" s="16"/>
    </row>
    <row r="1451" spans="1:23" x14ac:dyDescent="0.25">
      <c r="A1451" s="25">
        <v>139185</v>
      </c>
      <c r="B1451" s="25" t="s">
        <v>61</v>
      </c>
      <c r="C1451" s="25" t="s">
        <v>43</v>
      </c>
      <c r="D1451" s="25" t="s">
        <v>67</v>
      </c>
      <c r="E1451" s="24">
        <v>43405</v>
      </c>
      <c r="F1451" s="25" t="s">
        <v>45</v>
      </c>
      <c r="G1451" s="25" t="s">
        <v>46</v>
      </c>
      <c r="H1451" s="24">
        <v>45005</v>
      </c>
      <c r="I1451" s="101">
        <v>0.65665509259259258</v>
      </c>
      <c r="J1451" s="24">
        <v>45005</v>
      </c>
      <c r="K1451" s="101">
        <v>0.66844907407407417</v>
      </c>
      <c r="L1451" s="25">
        <v>1019</v>
      </c>
      <c r="M1451" s="26">
        <f>Causas[[#This Row],[parada_duracion]]/60</f>
        <v>16.983333333333334</v>
      </c>
      <c r="N1451" s="19" t="s">
        <v>639</v>
      </c>
      <c r="O1451" s="16" t="s">
        <v>52</v>
      </c>
      <c r="P1451" s="16">
        <f>WEEKNUM(Causas[[#This Row],[resolucion_fecha]],16)</f>
        <v>12</v>
      </c>
      <c r="Q1451" s="16" t="str">
        <f>TEXT(Causas[[#This Row],[resolucion_fecha]],"MMMM")</f>
        <v>marzo</v>
      </c>
      <c r="R1451" s="16" t="str">
        <f t="shared" si="22"/>
        <v>T</v>
      </c>
      <c r="S1451" s="16"/>
      <c r="T1451" s="16" t="s">
        <v>53</v>
      </c>
      <c r="U1451" s="16"/>
      <c r="V1451" s="16"/>
      <c r="W1451" s="16"/>
    </row>
    <row r="1452" spans="1:23" hidden="1" x14ac:dyDescent="0.25">
      <c r="A1452" s="96">
        <v>139187</v>
      </c>
      <c r="B1452" s="96" t="s">
        <v>74</v>
      </c>
      <c r="C1452" s="96" t="s">
        <v>43</v>
      </c>
      <c r="D1452" s="96" t="s">
        <v>68</v>
      </c>
      <c r="E1452" s="97">
        <v>44258</v>
      </c>
      <c r="F1452" s="96" t="s">
        <v>56</v>
      </c>
      <c r="G1452" s="96" t="s">
        <v>50</v>
      </c>
      <c r="H1452" s="97">
        <v>45005</v>
      </c>
      <c r="I1452" s="23">
        <v>0.69856481481481481</v>
      </c>
      <c r="J1452" s="97">
        <v>45005</v>
      </c>
      <c r="K1452" s="23">
        <v>0.75203703703703706</v>
      </c>
      <c r="L1452" s="96">
        <v>4620</v>
      </c>
      <c r="M1452" s="98">
        <f>Causas[[#This Row],[parada_duracion]]/60</f>
        <v>77</v>
      </c>
      <c r="N1452" s="18" t="s">
        <v>640</v>
      </c>
      <c r="O1452" s="99" t="s">
        <v>52</v>
      </c>
      <c r="P1452" s="99">
        <f>WEEKNUM(Causas[[#This Row],[resolucion_fecha]],16)</f>
        <v>12</v>
      </c>
      <c r="Q1452" s="99" t="str">
        <f>TEXT(Causas[[#This Row],[resolucion_fecha]],"MMMM")</f>
        <v>marzo</v>
      </c>
      <c r="R1452" s="99" t="str">
        <f t="shared" si="22"/>
        <v>T</v>
      </c>
      <c r="S1452" s="99"/>
      <c r="T1452" s="16" t="s">
        <v>53</v>
      </c>
      <c r="U1452" s="16"/>
      <c r="V1452" s="99"/>
      <c r="W1452" s="99"/>
    </row>
    <row r="1453" spans="1:23" hidden="1" x14ac:dyDescent="0.25">
      <c r="A1453" s="25">
        <v>139188</v>
      </c>
      <c r="B1453" s="25" t="s">
        <v>66</v>
      </c>
      <c r="C1453" s="25" t="s">
        <v>43</v>
      </c>
      <c r="D1453" s="25" t="s">
        <v>82</v>
      </c>
      <c r="E1453" s="24">
        <v>43405</v>
      </c>
      <c r="F1453" s="25" t="s">
        <v>45</v>
      </c>
      <c r="G1453" s="25" t="s">
        <v>50</v>
      </c>
      <c r="H1453" s="24">
        <v>45005</v>
      </c>
      <c r="I1453" s="101">
        <v>0.70268518518518519</v>
      </c>
      <c r="J1453" s="24">
        <v>45005</v>
      </c>
      <c r="K1453" s="101">
        <v>0.7074421296296296</v>
      </c>
      <c r="L1453" s="25">
        <v>411</v>
      </c>
      <c r="M1453" s="26">
        <f>Causas[[#This Row],[parada_duracion]]/60</f>
        <v>6.85</v>
      </c>
      <c r="N1453" s="18" t="s">
        <v>47</v>
      </c>
      <c r="O1453" s="18" t="s">
        <v>47</v>
      </c>
      <c r="P1453" s="16">
        <f>WEEKNUM(Causas[[#This Row],[resolucion_fecha]],16)</f>
        <v>12</v>
      </c>
      <c r="Q1453" s="16" t="str">
        <f>TEXT(Causas[[#This Row],[resolucion_fecha]],"MMMM")</f>
        <v>marzo</v>
      </c>
      <c r="R1453" s="16" t="str">
        <f t="shared" si="22"/>
        <v>T</v>
      </c>
      <c r="S1453" s="16"/>
      <c r="T1453" s="18" t="s">
        <v>47</v>
      </c>
      <c r="U1453" s="100"/>
      <c r="V1453" s="16"/>
      <c r="W1453" s="16"/>
    </row>
    <row r="1454" spans="1:23" hidden="1" x14ac:dyDescent="0.25">
      <c r="A1454" s="96">
        <v>139191</v>
      </c>
      <c r="B1454" s="96" t="s">
        <v>54</v>
      </c>
      <c r="C1454" s="96" t="s">
        <v>43</v>
      </c>
      <c r="D1454" s="96" t="s">
        <v>55</v>
      </c>
      <c r="E1454" s="97">
        <v>44120</v>
      </c>
      <c r="F1454" s="96" t="s">
        <v>56</v>
      </c>
      <c r="G1454" s="96" t="s">
        <v>46</v>
      </c>
      <c r="H1454" s="97">
        <v>45005</v>
      </c>
      <c r="I1454" s="23">
        <v>0.72366898148148151</v>
      </c>
      <c r="J1454" s="97">
        <v>45005</v>
      </c>
      <c r="K1454" s="23">
        <v>0.73238425925925921</v>
      </c>
      <c r="L1454" s="96">
        <v>753</v>
      </c>
      <c r="M1454" s="98">
        <f>Causas[[#This Row],[parada_duracion]]/60</f>
        <v>12.55</v>
      </c>
      <c r="N1454" s="18" t="s">
        <v>641</v>
      </c>
      <c r="O1454" s="99" t="s">
        <v>72</v>
      </c>
      <c r="P1454" s="99">
        <f>WEEKNUM(Causas[[#This Row],[resolucion_fecha]],16)</f>
        <v>12</v>
      </c>
      <c r="Q1454" s="99" t="str">
        <f>TEXT(Causas[[#This Row],[resolucion_fecha]],"MMMM")</f>
        <v>marzo</v>
      </c>
      <c r="R1454" s="99" t="str">
        <f t="shared" si="22"/>
        <v>T</v>
      </c>
      <c r="S1454" s="99"/>
      <c r="T1454" s="99" t="s">
        <v>73</v>
      </c>
      <c r="U1454" s="16"/>
      <c r="V1454" s="99"/>
      <c r="W1454" s="99"/>
    </row>
    <row r="1455" spans="1:23" hidden="1" x14ac:dyDescent="0.25">
      <c r="A1455" s="96">
        <v>139192</v>
      </c>
      <c r="B1455" s="96" t="s">
        <v>54</v>
      </c>
      <c r="C1455" s="96" t="s">
        <v>43</v>
      </c>
      <c r="D1455" s="96" t="s">
        <v>55</v>
      </c>
      <c r="E1455" s="97">
        <v>44120</v>
      </c>
      <c r="F1455" s="96" t="s">
        <v>56</v>
      </c>
      <c r="G1455" s="96" t="s">
        <v>46</v>
      </c>
      <c r="H1455" s="97">
        <v>45005</v>
      </c>
      <c r="I1455" s="23">
        <v>0.73255787037037035</v>
      </c>
      <c r="J1455" s="97">
        <v>45005</v>
      </c>
      <c r="K1455" s="23">
        <v>0.75465277777777784</v>
      </c>
      <c r="L1455" s="96">
        <v>1909</v>
      </c>
      <c r="M1455" s="98">
        <f>Causas[[#This Row],[parada_duracion]]/60</f>
        <v>31.816666666666666</v>
      </c>
      <c r="N1455" s="18" t="s">
        <v>641</v>
      </c>
      <c r="O1455" s="99" t="s">
        <v>72</v>
      </c>
      <c r="P1455" s="99">
        <f>WEEKNUM(Causas[[#This Row],[resolucion_fecha]],16)</f>
        <v>12</v>
      </c>
      <c r="Q1455" s="99" t="str">
        <f>TEXT(Causas[[#This Row],[resolucion_fecha]],"MMMM")</f>
        <v>marzo</v>
      </c>
      <c r="R1455" s="99" t="str">
        <f t="shared" si="22"/>
        <v>T</v>
      </c>
      <c r="S1455" s="99"/>
      <c r="T1455" s="99" t="s">
        <v>73</v>
      </c>
      <c r="U1455" s="100"/>
      <c r="V1455" s="99"/>
      <c r="W1455" s="99"/>
    </row>
    <row r="1456" spans="1:23" hidden="1" x14ac:dyDescent="0.25">
      <c r="A1456" s="25">
        <v>139193</v>
      </c>
      <c r="B1456" s="25" t="s">
        <v>66</v>
      </c>
      <c r="C1456" s="25" t="s">
        <v>43</v>
      </c>
      <c r="D1456" s="25" t="s">
        <v>77</v>
      </c>
      <c r="E1456" s="24">
        <v>43405</v>
      </c>
      <c r="F1456" s="25" t="s">
        <v>45</v>
      </c>
      <c r="G1456" s="25" t="s">
        <v>46</v>
      </c>
      <c r="H1456" s="24">
        <v>45005</v>
      </c>
      <c r="I1456" s="101">
        <v>0.74743055555555549</v>
      </c>
      <c r="J1456" s="24">
        <v>45005</v>
      </c>
      <c r="K1456" s="101">
        <v>0.75988425925925929</v>
      </c>
      <c r="L1456" s="25">
        <v>1076</v>
      </c>
      <c r="M1456" s="26">
        <f>Causas[[#This Row],[parada_duracion]]/60</f>
        <v>17.933333333333334</v>
      </c>
      <c r="N1456" s="19" t="s">
        <v>62</v>
      </c>
      <c r="O1456" s="16" t="s">
        <v>52</v>
      </c>
      <c r="P1456" s="16">
        <f>WEEKNUM(Causas[[#This Row],[resolucion_fecha]],16)</f>
        <v>12</v>
      </c>
      <c r="Q1456" s="16" t="str">
        <f>TEXT(Causas[[#This Row],[resolucion_fecha]],"MMMM")</f>
        <v>marzo</v>
      </c>
      <c r="R1456" s="16" t="str">
        <f t="shared" si="22"/>
        <v>T</v>
      </c>
      <c r="S1456" s="16"/>
      <c r="T1456" s="16" t="s">
        <v>53</v>
      </c>
      <c r="U1456" s="100"/>
      <c r="V1456" s="16"/>
      <c r="W1456" s="16"/>
    </row>
    <row r="1457" spans="1:23" hidden="1" x14ac:dyDescent="0.25">
      <c r="A1457" s="25">
        <v>139196</v>
      </c>
      <c r="B1457" s="25" t="s">
        <v>54</v>
      </c>
      <c r="C1457" s="25" t="s">
        <v>43</v>
      </c>
      <c r="D1457" s="25" t="s">
        <v>55</v>
      </c>
      <c r="E1457" s="24">
        <v>44120</v>
      </c>
      <c r="F1457" s="25" t="s">
        <v>56</v>
      </c>
      <c r="G1457" s="25" t="s">
        <v>50</v>
      </c>
      <c r="H1457" s="24">
        <v>45005</v>
      </c>
      <c r="I1457" s="101">
        <v>0.75799768518518518</v>
      </c>
      <c r="J1457" s="24">
        <v>45005</v>
      </c>
      <c r="K1457" s="101">
        <v>0.84673611111111102</v>
      </c>
      <c r="L1457" s="25">
        <v>7667</v>
      </c>
      <c r="M1457" s="26">
        <f>Causas[[#This Row],[parada_duracion]]/60</f>
        <v>127.78333333333333</v>
      </c>
      <c r="N1457" s="19" t="s">
        <v>641</v>
      </c>
      <c r="O1457" s="16" t="s">
        <v>72</v>
      </c>
      <c r="P1457" s="16">
        <f>WEEKNUM(Causas[[#This Row],[resolucion_fecha]],16)</f>
        <v>12</v>
      </c>
      <c r="Q1457" s="16" t="str">
        <f>TEXT(Causas[[#This Row],[resolucion_fecha]],"MMMM")</f>
        <v>marzo</v>
      </c>
      <c r="R1457" s="16" t="str">
        <f t="shared" si="22"/>
        <v>T</v>
      </c>
      <c r="S1457" s="16"/>
      <c r="T1457" s="99" t="s">
        <v>73</v>
      </c>
      <c r="U1457" s="16"/>
      <c r="V1457" s="16"/>
      <c r="W1457" s="16"/>
    </row>
    <row r="1458" spans="1:23" hidden="1" x14ac:dyDescent="0.25">
      <c r="A1458" s="25">
        <v>139207</v>
      </c>
      <c r="B1458" s="25" t="s">
        <v>42</v>
      </c>
      <c r="C1458" s="25" t="s">
        <v>43</v>
      </c>
      <c r="D1458" s="25" t="s">
        <v>161</v>
      </c>
      <c r="E1458" s="24">
        <v>43405</v>
      </c>
      <c r="F1458" s="25" t="s">
        <v>45</v>
      </c>
      <c r="G1458" s="25" t="s">
        <v>46</v>
      </c>
      <c r="H1458" s="24">
        <v>45005</v>
      </c>
      <c r="I1458" s="101">
        <v>0.84956018518518517</v>
      </c>
      <c r="J1458" s="24">
        <v>45005</v>
      </c>
      <c r="K1458" s="101">
        <v>0.86271990740740734</v>
      </c>
      <c r="L1458" s="25">
        <v>1137</v>
      </c>
      <c r="M1458" s="26">
        <f>Causas[[#This Row],[parada_duracion]]/60</f>
        <v>18.95</v>
      </c>
      <c r="N1458" s="19" t="s">
        <v>642</v>
      </c>
      <c r="O1458" s="16" t="s">
        <v>52</v>
      </c>
      <c r="P1458" s="16">
        <f>WEEKNUM(Causas[[#This Row],[resolucion_fecha]],16)</f>
        <v>12</v>
      </c>
      <c r="Q1458" s="16" t="str">
        <f>TEXT(Causas[[#This Row],[resolucion_fecha]],"MMMM")</f>
        <v>marzo</v>
      </c>
      <c r="R1458" s="16" t="str">
        <f t="shared" si="22"/>
        <v>T</v>
      </c>
      <c r="S1458" s="16"/>
      <c r="T1458" s="16" t="s">
        <v>53</v>
      </c>
      <c r="U1458" s="16"/>
      <c r="V1458" s="16"/>
      <c r="W1458" s="16"/>
    </row>
    <row r="1459" spans="1:23" hidden="1" x14ac:dyDescent="0.25">
      <c r="A1459" s="25">
        <v>139213</v>
      </c>
      <c r="B1459" s="25" t="s">
        <v>130</v>
      </c>
      <c r="C1459" s="25" t="s">
        <v>43</v>
      </c>
      <c r="D1459" s="25" t="s">
        <v>68</v>
      </c>
      <c r="E1459" s="24">
        <v>43405</v>
      </c>
      <c r="F1459" s="25" t="s">
        <v>45</v>
      </c>
      <c r="G1459" s="25" t="s">
        <v>50</v>
      </c>
      <c r="H1459" s="24">
        <v>45006</v>
      </c>
      <c r="I1459" s="101">
        <v>0.27962962962962962</v>
      </c>
      <c r="J1459" s="24">
        <v>45006</v>
      </c>
      <c r="K1459" s="101">
        <v>0.30854166666666666</v>
      </c>
      <c r="L1459" s="25">
        <v>2498</v>
      </c>
      <c r="M1459" s="26">
        <f>Causas[[#This Row],[parada_duracion]]/60</f>
        <v>41.633333333333333</v>
      </c>
      <c r="N1459" s="19" t="s">
        <v>643</v>
      </c>
      <c r="O1459" s="16" t="s">
        <v>52</v>
      </c>
      <c r="P1459" s="16">
        <f>WEEKNUM(Causas[[#This Row],[resolucion_fecha]],16)</f>
        <v>12</v>
      </c>
      <c r="Q1459" s="16" t="str">
        <f>TEXT(Causas[[#This Row],[resolucion_fecha]],"MMMM")</f>
        <v>marzo</v>
      </c>
      <c r="R1459" s="16" t="str">
        <f t="shared" si="22"/>
        <v>M</v>
      </c>
      <c r="S1459" s="16"/>
      <c r="T1459" s="16" t="s">
        <v>53</v>
      </c>
      <c r="U1459" s="16"/>
      <c r="V1459" s="16"/>
      <c r="W1459" s="16"/>
    </row>
    <row r="1460" spans="1:23" hidden="1" x14ac:dyDescent="0.25">
      <c r="A1460" s="25">
        <v>139215</v>
      </c>
      <c r="B1460" s="25" t="s">
        <v>111</v>
      </c>
      <c r="C1460" s="25" t="s">
        <v>43</v>
      </c>
      <c r="D1460" s="25" t="s">
        <v>166</v>
      </c>
      <c r="E1460" s="24">
        <v>44432</v>
      </c>
      <c r="F1460" s="25" t="s">
        <v>325</v>
      </c>
      <c r="G1460" s="25" t="s">
        <v>50</v>
      </c>
      <c r="H1460" s="24">
        <v>45006</v>
      </c>
      <c r="I1460" s="101">
        <v>0.28916666666666663</v>
      </c>
      <c r="J1460" s="24">
        <v>45006</v>
      </c>
      <c r="K1460" s="101">
        <v>0.30569444444444444</v>
      </c>
      <c r="L1460" s="25">
        <v>1428</v>
      </c>
      <c r="M1460" s="26">
        <f>Causas[[#This Row],[parada_duracion]]/60</f>
        <v>23.8</v>
      </c>
      <c r="N1460" s="19" t="s">
        <v>62</v>
      </c>
      <c r="O1460" s="16" t="s">
        <v>52</v>
      </c>
      <c r="P1460" s="16">
        <f>WEEKNUM(Causas[[#This Row],[resolucion_fecha]],16)</f>
        <v>12</v>
      </c>
      <c r="Q1460" s="16" t="str">
        <f>TEXT(Causas[[#This Row],[resolucion_fecha]],"MMMM")</f>
        <v>marzo</v>
      </c>
      <c r="R1460" s="16" t="str">
        <f t="shared" si="22"/>
        <v>M</v>
      </c>
      <c r="S1460" s="16"/>
      <c r="T1460" s="16" t="s">
        <v>53</v>
      </c>
      <c r="U1460" s="16"/>
      <c r="V1460" s="16"/>
      <c r="W1460" s="16"/>
    </row>
    <row r="1461" spans="1:23" hidden="1" x14ac:dyDescent="0.25">
      <c r="A1461" s="96">
        <v>139220</v>
      </c>
      <c r="B1461" s="96" t="s">
        <v>42</v>
      </c>
      <c r="C1461" s="96" t="s">
        <v>43</v>
      </c>
      <c r="D1461" s="96" t="s">
        <v>164</v>
      </c>
      <c r="E1461" s="97">
        <v>43405</v>
      </c>
      <c r="F1461" s="96" t="s">
        <v>45</v>
      </c>
      <c r="G1461" s="96" t="s">
        <v>46</v>
      </c>
      <c r="H1461" s="97">
        <v>45006</v>
      </c>
      <c r="I1461" s="23">
        <v>0.32108796296296299</v>
      </c>
      <c r="J1461" s="97">
        <v>45006</v>
      </c>
      <c r="K1461" s="23">
        <v>0.32622685185185185</v>
      </c>
      <c r="L1461" s="96">
        <v>444</v>
      </c>
      <c r="M1461" s="98">
        <f>Causas[[#This Row],[parada_duracion]]/60</f>
        <v>7.4</v>
      </c>
      <c r="N1461" s="18" t="s">
        <v>47</v>
      </c>
      <c r="O1461" s="18" t="s">
        <v>47</v>
      </c>
      <c r="P1461" s="99">
        <f>WEEKNUM(Causas[[#This Row],[resolucion_fecha]],16)</f>
        <v>12</v>
      </c>
      <c r="Q1461" s="99" t="str">
        <f>TEXT(Causas[[#This Row],[resolucion_fecha]],"MMMM")</f>
        <v>marzo</v>
      </c>
      <c r="R1461" s="99" t="str">
        <f t="shared" si="22"/>
        <v>M</v>
      </c>
      <c r="S1461" s="99"/>
      <c r="T1461" s="18" t="s">
        <v>47</v>
      </c>
      <c r="U1461" s="16"/>
      <c r="V1461" s="99"/>
      <c r="W1461" s="99"/>
    </row>
    <row r="1462" spans="1:23" hidden="1" x14ac:dyDescent="0.25">
      <c r="A1462" s="25">
        <v>139221</v>
      </c>
      <c r="B1462" s="25" t="s">
        <v>117</v>
      </c>
      <c r="C1462" s="25" t="s">
        <v>43</v>
      </c>
      <c r="D1462" s="25" t="s">
        <v>166</v>
      </c>
      <c r="E1462" s="24">
        <v>43405</v>
      </c>
      <c r="F1462" s="25" t="s">
        <v>45</v>
      </c>
      <c r="G1462" s="25" t="s">
        <v>50</v>
      </c>
      <c r="H1462" s="24">
        <v>45006</v>
      </c>
      <c r="I1462" s="101">
        <v>0.32414351851851853</v>
      </c>
      <c r="J1462" s="24">
        <v>45006</v>
      </c>
      <c r="K1462" s="101">
        <v>0.32908564814814817</v>
      </c>
      <c r="L1462" s="25">
        <v>427</v>
      </c>
      <c r="M1462" s="26">
        <f>Causas[[#This Row],[parada_duracion]]/60</f>
        <v>7.1166666666666663</v>
      </c>
      <c r="N1462" s="18" t="s">
        <v>47</v>
      </c>
      <c r="O1462" s="18" t="s">
        <v>47</v>
      </c>
      <c r="P1462" s="16">
        <f>WEEKNUM(Causas[[#This Row],[resolucion_fecha]],16)</f>
        <v>12</v>
      </c>
      <c r="Q1462" s="16" t="str">
        <f>TEXT(Causas[[#This Row],[resolucion_fecha]],"MMMM")</f>
        <v>marzo</v>
      </c>
      <c r="R1462" s="16" t="str">
        <f t="shared" si="22"/>
        <v>M</v>
      </c>
      <c r="S1462" s="16"/>
      <c r="T1462" s="18" t="s">
        <v>47</v>
      </c>
      <c r="U1462" s="100"/>
      <c r="V1462" s="16"/>
      <c r="W1462" s="16"/>
    </row>
    <row r="1463" spans="1:23" hidden="1" x14ac:dyDescent="0.25">
      <c r="A1463" s="25">
        <v>139223</v>
      </c>
      <c r="B1463" s="25" t="s">
        <v>42</v>
      </c>
      <c r="C1463" s="25" t="s">
        <v>43</v>
      </c>
      <c r="D1463" s="25" t="s">
        <v>77</v>
      </c>
      <c r="E1463" s="24">
        <v>43405</v>
      </c>
      <c r="F1463" s="25" t="s">
        <v>45</v>
      </c>
      <c r="G1463" s="25" t="s">
        <v>50</v>
      </c>
      <c r="H1463" s="24">
        <v>45006</v>
      </c>
      <c r="I1463" s="101">
        <v>0.3296412037037037</v>
      </c>
      <c r="J1463" s="24">
        <v>45006</v>
      </c>
      <c r="K1463" s="101">
        <v>0.35501157407407408</v>
      </c>
      <c r="L1463" s="25">
        <v>2192</v>
      </c>
      <c r="M1463" s="26">
        <f>Causas[[#This Row],[parada_duracion]]/60</f>
        <v>36.533333333333331</v>
      </c>
      <c r="N1463" s="19" t="s">
        <v>49</v>
      </c>
      <c r="O1463" s="19" t="s">
        <v>49</v>
      </c>
      <c r="P1463" s="16">
        <f>WEEKNUM(Causas[[#This Row],[resolucion_fecha]],16)</f>
        <v>12</v>
      </c>
      <c r="Q1463" s="16" t="str">
        <f>TEXT(Causas[[#This Row],[resolucion_fecha]],"MMMM")</f>
        <v>marzo</v>
      </c>
      <c r="R1463" s="16" t="str">
        <f t="shared" si="22"/>
        <v>M</v>
      </c>
      <c r="S1463" s="19" t="s">
        <v>49</v>
      </c>
      <c r="T1463" s="19" t="s">
        <v>49</v>
      </c>
      <c r="U1463" s="19" t="s">
        <v>49</v>
      </c>
      <c r="V1463" s="19" t="s">
        <v>49</v>
      </c>
      <c r="W1463" s="19" t="s">
        <v>49</v>
      </c>
    </row>
    <row r="1464" spans="1:23" hidden="1" x14ac:dyDescent="0.25">
      <c r="A1464" s="25">
        <v>139227</v>
      </c>
      <c r="B1464" s="25" t="s">
        <v>130</v>
      </c>
      <c r="C1464" s="25" t="s">
        <v>43</v>
      </c>
      <c r="D1464" s="25" t="s">
        <v>68</v>
      </c>
      <c r="E1464" s="24">
        <v>43405</v>
      </c>
      <c r="F1464" s="25" t="s">
        <v>45</v>
      </c>
      <c r="G1464" s="25" t="s">
        <v>46</v>
      </c>
      <c r="H1464" s="24">
        <v>45006</v>
      </c>
      <c r="I1464" s="101">
        <v>0.34616898148148145</v>
      </c>
      <c r="J1464" s="24">
        <v>45006</v>
      </c>
      <c r="K1464" s="101">
        <v>0.35936342592592596</v>
      </c>
      <c r="L1464" s="25">
        <v>1140</v>
      </c>
      <c r="M1464" s="26">
        <f>Causas[[#This Row],[parada_duracion]]/60</f>
        <v>19</v>
      </c>
      <c r="N1464" s="19" t="s">
        <v>49</v>
      </c>
      <c r="O1464" s="19" t="s">
        <v>49</v>
      </c>
      <c r="P1464" s="16">
        <f>WEEKNUM(Causas[[#This Row],[resolucion_fecha]],16)</f>
        <v>12</v>
      </c>
      <c r="Q1464" s="16" t="str">
        <f>TEXT(Causas[[#This Row],[resolucion_fecha]],"MMMM")</f>
        <v>marzo</v>
      </c>
      <c r="R1464" s="16" t="str">
        <f t="shared" si="22"/>
        <v>M</v>
      </c>
      <c r="S1464" s="19" t="s">
        <v>49</v>
      </c>
      <c r="T1464" s="19" t="s">
        <v>49</v>
      </c>
      <c r="U1464" s="19" t="s">
        <v>49</v>
      </c>
      <c r="V1464" s="19" t="s">
        <v>49</v>
      </c>
      <c r="W1464" s="19" t="s">
        <v>49</v>
      </c>
    </row>
    <row r="1465" spans="1:23" hidden="1" x14ac:dyDescent="0.25">
      <c r="A1465" s="25">
        <v>139230</v>
      </c>
      <c r="B1465" s="25" t="s">
        <v>111</v>
      </c>
      <c r="C1465" s="25" t="s">
        <v>43</v>
      </c>
      <c r="D1465" s="25" t="s">
        <v>166</v>
      </c>
      <c r="E1465" s="24">
        <v>44432</v>
      </c>
      <c r="F1465" s="25" t="s">
        <v>325</v>
      </c>
      <c r="G1465" s="25" t="s">
        <v>50</v>
      </c>
      <c r="H1465" s="24">
        <v>45006</v>
      </c>
      <c r="I1465" s="101">
        <v>0.35864583333333333</v>
      </c>
      <c r="J1465" s="24">
        <v>45006</v>
      </c>
      <c r="K1465" s="101">
        <v>0.52315972222222229</v>
      </c>
      <c r="L1465" s="25">
        <v>14214</v>
      </c>
      <c r="M1465" s="26">
        <f>Causas[[#This Row],[parada_duracion]]/60</f>
        <v>236.9</v>
      </c>
      <c r="N1465" s="19" t="s">
        <v>62</v>
      </c>
      <c r="O1465" s="16" t="s">
        <v>52</v>
      </c>
      <c r="P1465" s="16">
        <f>WEEKNUM(Causas[[#This Row],[resolucion_fecha]],16)</f>
        <v>12</v>
      </c>
      <c r="Q1465" s="16" t="str">
        <f>TEXT(Causas[[#This Row],[resolucion_fecha]],"MMMM")</f>
        <v>marzo</v>
      </c>
      <c r="R1465" s="16" t="str">
        <f t="shared" si="22"/>
        <v>M</v>
      </c>
      <c r="S1465" s="16"/>
      <c r="T1465" s="16" t="s">
        <v>53</v>
      </c>
      <c r="U1465" s="16"/>
      <c r="V1465" s="16"/>
      <c r="W1465" s="16"/>
    </row>
    <row r="1466" spans="1:23" hidden="1" x14ac:dyDescent="0.25">
      <c r="A1466" s="25">
        <v>139245</v>
      </c>
      <c r="B1466" s="25" t="s">
        <v>84</v>
      </c>
      <c r="C1466" s="25" t="s">
        <v>43</v>
      </c>
      <c r="D1466" s="25" t="s">
        <v>68</v>
      </c>
      <c r="E1466" s="24">
        <v>44012</v>
      </c>
      <c r="F1466" s="25" t="s">
        <v>56</v>
      </c>
      <c r="G1466" s="25" t="s">
        <v>46</v>
      </c>
      <c r="H1466" s="24">
        <v>45006</v>
      </c>
      <c r="I1466" s="101">
        <v>0.49435185185185188</v>
      </c>
      <c r="J1466" s="24">
        <v>45006</v>
      </c>
      <c r="K1466" s="101">
        <v>0.53237268518518521</v>
      </c>
      <c r="L1466" s="25">
        <v>3285</v>
      </c>
      <c r="M1466" s="26">
        <f>Causas[[#This Row],[parada_duracion]]/60</f>
        <v>54.75</v>
      </c>
      <c r="N1466" s="19" t="s">
        <v>49</v>
      </c>
      <c r="O1466" s="19" t="s">
        <v>49</v>
      </c>
      <c r="P1466" s="16">
        <f>WEEKNUM(Causas[[#This Row],[resolucion_fecha]],16)</f>
        <v>12</v>
      </c>
      <c r="Q1466" s="16" t="str">
        <f>TEXT(Causas[[#This Row],[resolucion_fecha]],"MMMM")</f>
        <v>marzo</v>
      </c>
      <c r="R1466" s="16" t="str">
        <f t="shared" si="22"/>
        <v>M</v>
      </c>
      <c r="S1466" s="19" t="s">
        <v>49</v>
      </c>
      <c r="T1466" s="19" t="s">
        <v>49</v>
      </c>
      <c r="U1466" s="19" t="s">
        <v>49</v>
      </c>
      <c r="V1466" s="19" t="s">
        <v>49</v>
      </c>
      <c r="W1466" s="19" t="s">
        <v>49</v>
      </c>
    </row>
    <row r="1467" spans="1:23" hidden="1" x14ac:dyDescent="0.25">
      <c r="A1467" s="25">
        <v>139270</v>
      </c>
      <c r="B1467" s="25" t="s">
        <v>54</v>
      </c>
      <c r="C1467" s="25" t="s">
        <v>43</v>
      </c>
      <c r="D1467" s="25" t="s">
        <v>55</v>
      </c>
      <c r="E1467" s="24">
        <v>44120</v>
      </c>
      <c r="F1467" s="25" t="s">
        <v>56</v>
      </c>
      <c r="G1467" s="25" t="s">
        <v>46</v>
      </c>
      <c r="H1467" s="24">
        <v>45006</v>
      </c>
      <c r="I1467" s="101">
        <v>0.59373842592592596</v>
      </c>
      <c r="J1467" s="24">
        <v>45006</v>
      </c>
      <c r="K1467" s="101">
        <v>0.59938657407407414</v>
      </c>
      <c r="L1467" s="25">
        <v>488</v>
      </c>
      <c r="M1467" s="26">
        <f>Causas[[#This Row],[parada_duracion]]/60</f>
        <v>8.1333333333333329</v>
      </c>
      <c r="N1467" s="18" t="s">
        <v>47</v>
      </c>
      <c r="O1467" s="18" t="s">
        <v>47</v>
      </c>
      <c r="P1467" s="16">
        <f>WEEKNUM(Causas[[#This Row],[resolucion_fecha]],16)</f>
        <v>12</v>
      </c>
      <c r="Q1467" s="16" t="str">
        <f>TEXT(Causas[[#This Row],[resolucion_fecha]],"MMMM")</f>
        <v>marzo</v>
      </c>
      <c r="R1467" s="16" t="str">
        <f t="shared" si="22"/>
        <v>T</v>
      </c>
      <c r="S1467" s="16"/>
      <c r="T1467" s="18" t="s">
        <v>47</v>
      </c>
      <c r="U1467" s="16"/>
      <c r="V1467" s="16"/>
      <c r="W1467" s="16"/>
    </row>
    <row r="1468" spans="1:23" hidden="1" x14ac:dyDescent="0.25">
      <c r="A1468" s="96">
        <v>139276</v>
      </c>
      <c r="B1468" s="96" t="s">
        <v>197</v>
      </c>
      <c r="C1468" s="96" t="s">
        <v>43</v>
      </c>
      <c r="D1468" s="96" t="s">
        <v>68</v>
      </c>
      <c r="E1468" s="97">
        <v>43746</v>
      </c>
      <c r="F1468" s="96" t="s">
        <v>56</v>
      </c>
      <c r="G1468" s="96" t="s">
        <v>46</v>
      </c>
      <c r="H1468" s="97">
        <v>45006</v>
      </c>
      <c r="I1468" s="23">
        <v>0.60873842592592597</v>
      </c>
      <c r="J1468" s="97">
        <v>45006</v>
      </c>
      <c r="K1468" s="23">
        <v>0.63726851851851851</v>
      </c>
      <c r="L1468" s="96">
        <v>2465</v>
      </c>
      <c r="M1468" s="98">
        <f>Causas[[#This Row],[parada_duracion]]/60</f>
        <v>41.083333333333336</v>
      </c>
      <c r="N1468" s="19" t="s">
        <v>49</v>
      </c>
      <c r="O1468" s="19" t="s">
        <v>49</v>
      </c>
      <c r="P1468" s="99">
        <f>WEEKNUM(Causas[[#This Row],[resolucion_fecha]],16)</f>
        <v>12</v>
      </c>
      <c r="Q1468" s="99" t="str">
        <f>TEXT(Causas[[#This Row],[resolucion_fecha]],"MMMM")</f>
        <v>marzo</v>
      </c>
      <c r="R1468" s="99" t="str">
        <f t="shared" si="22"/>
        <v>T</v>
      </c>
      <c r="S1468" s="19" t="s">
        <v>49</v>
      </c>
      <c r="T1468" s="19" t="s">
        <v>49</v>
      </c>
      <c r="U1468" s="19" t="s">
        <v>49</v>
      </c>
      <c r="V1468" s="19" t="s">
        <v>49</v>
      </c>
      <c r="W1468" s="19" t="s">
        <v>49</v>
      </c>
    </row>
    <row r="1469" spans="1:23" hidden="1" x14ac:dyDescent="0.25">
      <c r="A1469" s="25">
        <v>139277</v>
      </c>
      <c r="B1469" s="25" t="s">
        <v>54</v>
      </c>
      <c r="C1469" s="25" t="s">
        <v>43</v>
      </c>
      <c r="D1469" s="25" t="s">
        <v>55</v>
      </c>
      <c r="E1469" s="24">
        <v>44120</v>
      </c>
      <c r="F1469" s="25" t="s">
        <v>56</v>
      </c>
      <c r="G1469" s="25" t="s">
        <v>46</v>
      </c>
      <c r="H1469" s="24">
        <v>45006</v>
      </c>
      <c r="I1469" s="101">
        <v>0.60965277777777771</v>
      </c>
      <c r="J1469" s="24">
        <v>45006</v>
      </c>
      <c r="K1469" s="101">
        <v>0.61266203703703703</v>
      </c>
      <c r="L1469" s="25">
        <v>260</v>
      </c>
      <c r="M1469" s="26">
        <f>Causas[[#This Row],[parada_duracion]]/60</f>
        <v>4.333333333333333</v>
      </c>
      <c r="N1469" s="18" t="s">
        <v>47</v>
      </c>
      <c r="O1469" s="18" t="s">
        <v>47</v>
      </c>
      <c r="P1469" s="16">
        <f>WEEKNUM(Causas[[#This Row],[resolucion_fecha]],16)</f>
        <v>12</v>
      </c>
      <c r="Q1469" s="16" t="str">
        <f>TEXT(Causas[[#This Row],[resolucion_fecha]],"MMMM")</f>
        <v>marzo</v>
      </c>
      <c r="R1469" s="16" t="str">
        <f t="shared" si="22"/>
        <v>T</v>
      </c>
      <c r="S1469" s="16"/>
      <c r="T1469" s="18" t="s">
        <v>47</v>
      </c>
      <c r="U1469" s="100"/>
      <c r="V1469" s="16"/>
      <c r="W1469" s="16"/>
    </row>
    <row r="1470" spans="1:23" hidden="1" x14ac:dyDescent="0.25">
      <c r="A1470" s="25">
        <v>139280</v>
      </c>
      <c r="B1470" s="25" t="s">
        <v>117</v>
      </c>
      <c r="C1470" s="25" t="s">
        <v>43</v>
      </c>
      <c r="D1470" s="25" t="s">
        <v>166</v>
      </c>
      <c r="E1470" s="24">
        <v>43405</v>
      </c>
      <c r="F1470" s="25" t="s">
        <v>45</v>
      </c>
      <c r="G1470" s="25" t="s">
        <v>46</v>
      </c>
      <c r="H1470" s="24">
        <v>45006</v>
      </c>
      <c r="I1470" s="101">
        <v>0.63734953703703701</v>
      </c>
      <c r="J1470" s="24">
        <v>45006</v>
      </c>
      <c r="K1470" s="101">
        <v>0.65020833333333339</v>
      </c>
      <c r="L1470" s="25">
        <v>1111</v>
      </c>
      <c r="M1470" s="26">
        <f>Causas[[#This Row],[parada_duracion]]/60</f>
        <v>18.516666666666666</v>
      </c>
      <c r="N1470" s="19" t="s">
        <v>644</v>
      </c>
      <c r="O1470" s="16" t="s">
        <v>72</v>
      </c>
      <c r="P1470" s="16">
        <f>WEEKNUM(Causas[[#This Row],[resolucion_fecha]],16)</f>
        <v>12</v>
      </c>
      <c r="Q1470" s="16" t="str">
        <f>TEXT(Causas[[#This Row],[resolucion_fecha]],"MMMM")</f>
        <v>marzo</v>
      </c>
      <c r="R1470" s="16" t="str">
        <f t="shared" si="22"/>
        <v>T</v>
      </c>
      <c r="S1470" s="16"/>
      <c r="T1470" s="99" t="s">
        <v>73</v>
      </c>
      <c r="U1470" s="16"/>
      <c r="V1470" s="16"/>
      <c r="W1470" s="16"/>
    </row>
    <row r="1471" spans="1:23" hidden="1" x14ac:dyDescent="0.25">
      <c r="A1471" s="96">
        <v>139282</v>
      </c>
      <c r="B1471" s="96" t="s">
        <v>117</v>
      </c>
      <c r="C1471" s="96" t="s">
        <v>43</v>
      </c>
      <c r="D1471" s="96" t="s">
        <v>166</v>
      </c>
      <c r="E1471" s="97">
        <v>43405</v>
      </c>
      <c r="F1471" s="96" t="s">
        <v>45</v>
      </c>
      <c r="G1471" s="96" t="s">
        <v>50</v>
      </c>
      <c r="H1471" s="97">
        <v>45006</v>
      </c>
      <c r="I1471" s="23">
        <v>0.65027777777777784</v>
      </c>
      <c r="J1471" s="97">
        <v>45006</v>
      </c>
      <c r="K1471" s="23">
        <v>0.67598379629629635</v>
      </c>
      <c r="L1471" s="96">
        <v>2221</v>
      </c>
      <c r="M1471" s="98">
        <f>Causas[[#This Row],[parada_duracion]]/60</f>
        <v>37.016666666666666</v>
      </c>
      <c r="N1471" s="18" t="s">
        <v>644</v>
      </c>
      <c r="O1471" s="99" t="s">
        <v>72</v>
      </c>
      <c r="P1471" s="99">
        <f>WEEKNUM(Causas[[#This Row],[resolucion_fecha]],16)</f>
        <v>12</v>
      </c>
      <c r="Q1471" s="99" t="str">
        <f>TEXT(Causas[[#This Row],[resolucion_fecha]],"MMMM")</f>
        <v>marzo</v>
      </c>
      <c r="R1471" s="99" t="str">
        <f t="shared" si="22"/>
        <v>T</v>
      </c>
      <c r="S1471" s="99"/>
      <c r="T1471" s="99" t="s">
        <v>73</v>
      </c>
      <c r="U1471" s="16"/>
      <c r="V1471" s="99"/>
      <c r="W1471" s="99"/>
    </row>
    <row r="1472" spans="1:23" hidden="1" x14ac:dyDescent="0.25">
      <c r="A1472" s="25">
        <v>139283</v>
      </c>
      <c r="B1472" s="25" t="s">
        <v>84</v>
      </c>
      <c r="C1472" s="25" t="s">
        <v>43</v>
      </c>
      <c r="D1472" s="25" t="s">
        <v>68</v>
      </c>
      <c r="E1472" s="24">
        <v>44012</v>
      </c>
      <c r="F1472" s="25" t="s">
        <v>56</v>
      </c>
      <c r="G1472" s="25" t="s">
        <v>46</v>
      </c>
      <c r="H1472" s="24">
        <v>45006</v>
      </c>
      <c r="I1472" s="101">
        <v>0.65267361111111111</v>
      </c>
      <c r="J1472" s="24">
        <v>45006</v>
      </c>
      <c r="K1472" s="101">
        <v>0.67295138888888895</v>
      </c>
      <c r="L1472" s="25">
        <v>1752</v>
      </c>
      <c r="M1472" s="26">
        <f>Causas[[#This Row],[parada_duracion]]/60</f>
        <v>29.2</v>
      </c>
      <c r="N1472" s="19" t="s">
        <v>62</v>
      </c>
      <c r="O1472" s="16" t="s">
        <v>52</v>
      </c>
      <c r="P1472" s="16">
        <f>WEEKNUM(Causas[[#This Row],[resolucion_fecha]],16)</f>
        <v>12</v>
      </c>
      <c r="Q1472" s="16" t="str">
        <f>TEXT(Causas[[#This Row],[resolucion_fecha]],"MMMM")</f>
        <v>marzo</v>
      </c>
      <c r="R1472" s="16" t="str">
        <f t="shared" si="22"/>
        <v>T</v>
      </c>
      <c r="S1472" s="16"/>
      <c r="T1472" s="16" t="s">
        <v>53</v>
      </c>
      <c r="U1472" s="100"/>
      <c r="V1472" s="16"/>
      <c r="W1472" s="16"/>
    </row>
    <row r="1473" spans="1:23" hidden="1" x14ac:dyDescent="0.25">
      <c r="A1473" s="25">
        <v>139287</v>
      </c>
      <c r="B1473" s="25" t="s">
        <v>58</v>
      </c>
      <c r="C1473" s="25" t="s">
        <v>43</v>
      </c>
      <c r="D1473" s="25" t="s">
        <v>166</v>
      </c>
      <c r="E1473" s="24">
        <v>43405</v>
      </c>
      <c r="F1473" s="25" t="s">
        <v>45</v>
      </c>
      <c r="G1473" s="25" t="s">
        <v>46</v>
      </c>
      <c r="H1473" s="24">
        <v>45006</v>
      </c>
      <c r="I1473" s="101">
        <v>0.73910879629629633</v>
      </c>
      <c r="J1473" s="24">
        <v>45006</v>
      </c>
      <c r="K1473" s="101">
        <v>0.75758101851851845</v>
      </c>
      <c r="L1473" s="25">
        <v>1596</v>
      </c>
      <c r="M1473" s="26">
        <f>Causas[[#This Row],[parada_duracion]]/60</f>
        <v>26.6</v>
      </c>
      <c r="N1473" s="19" t="s">
        <v>645</v>
      </c>
      <c r="O1473" s="16" t="s">
        <v>72</v>
      </c>
      <c r="P1473" s="16">
        <f>WEEKNUM(Causas[[#This Row],[resolucion_fecha]],16)</f>
        <v>12</v>
      </c>
      <c r="Q1473" s="16" t="str">
        <f>TEXT(Causas[[#This Row],[resolucion_fecha]],"MMMM")</f>
        <v>marzo</v>
      </c>
      <c r="R1473" s="16" t="str">
        <f t="shared" si="22"/>
        <v>T</v>
      </c>
      <c r="S1473" s="16"/>
      <c r="T1473" s="99" t="s">
        <v>73</v>
      </c>
      <c r="U1473" s="16"/>
      <c r="V1473" s="16"/>
      <c r="W1473" s="16"/>
    </row>
    <row r="1474" spans="1:23" hidden="1" x14ac:dyDescent="0.25">
      <c r="A1474" s="96">
        <v>139292</v>
      </c>
      <c r="B1474" s="96" t="s">
        <v>116</v>
      </c>
      <c r="C1474" s="96" t="s">
        <v>43</v>
      </c>
      <c r="D1474" s="96" t="s">
        <v>166</v>
      </c>
      <c r="E1474" s="97">
        <v>43405</v>
      </c>
      <c r="F1474" s="96" t="s">
        <v>45</v>
      </c>
      <c r="G1474" s="96" t="s">
        <v>50</v>
      </c>
      <c r="H1474" s="97">
        <v>45006</v>
      </c>
      <c r="I1474" s="23">
        <v>0.80390046296296302</v>
      </c>
      <c r="J1474" s="97">
        <v>45006</v>
      </c>
      <c r="K1474" s="23">
        <v>0.81262731481481476</v>
      </c>
      <c r="L1474" s="96">
        <v>754</v>
      </c>
      <c r="M1474" s="98">
        <f>Causas[[#This Row],[parada_duracion]]/60</f>
        <v>12.566666666666666</v>
      </c>
      <c r="N1474" s="18" t="s">
        <v>646</v>
      </c>
      <c r="O1474" s="99" t="s">
        <v>52</v>
      </c>
      <c r="P1474" s="99">
        <f>WEEKNUM(Causas[[#This Row],[resolucion_fecha]],16)</f>
        <v>12</v>
      </c>
      <c r="Q1474" s="99" t="str">
        <f>TEXT(Causas[[#This Row],[resolucion_fecha]],"MMMM")</f>
        <v>marzo</v>
      </c>
      <c r="R1474" s="99" t="str">
        <f t="shared" ref="R1474:R1537" si="23">IF(I1474&gt;TIME(22,0,0),"N",IF(I1474&lt;TIME(6,0,0),"N",IF(I1474&gt;TIME(14,0,0),"T",IF(I1474&gt;=TIME(6,0,0),"M","-"))))</f>
        <v>T</v>
      </c>
      <c r="S1474" s="99"/>
      <c r="T1474" s="16" t="s">
        <v>53</v>
      </c>
      <c r="U1474" s="16"/>
      <c r="V1474" s="99"/>
      <c r="W1474" s="99"/>
    </row>
    <row r="1475" spans="1:23" hidden="1" x14ac:dyDescent="0.25">
      <c r="A1475" s="25">
        <v>139293</v>
      </c>
      <c r="B1475" s="25" t="s">
        <v>54</v>
      </c>
      <c r="C1475" s="25" t="s">
        <v>43</v>
      </c>
      <c r="D1475" s="25" t="s">
        <v>55</v>
      </c>
      <c r="E1475" s="24">
        <v>44120</v>
      </c>
      <c r="F1475" s="25" t="s">
        <v>56</v>
      </c>
      <c r="G1475" s="25" t="s">
        <v>50</v>
      </c>
      <c r="H1475" s="24">
        <v>45006</v>
      </c>
      <c r="I1475" s="101">
        <v>0.81042824074074071</v>
      </c>
      <c r="J1475" s="24">
        <v>45006</v>
      </c>
      <c r="K1475" s="101">
        <v>0.81063657407407408</v>
      </c>
      <c r="L1475" s="25">
        <v>18</v>
      </c>
      <c r="M1475" s="26">
        <f>Causas[[#This Row],[parada_duracion]]/60</f>
        <v>0.3</v>
      </c>
      <c r="N1475" s="18" t="s">
        <v>47</v>
      </c>
      <c r="O1475" s="18" t="s">
        <v>47</v>
      </c>
      <c r="P1475" s="16">
        <f>WEEKNUM(Causas[[#This Row],[resolucion_fecha]],16)</f>
        <v>12</v>
      </c>
      <c r="Q1475" s="16" t="str">
        <f>TEXT(Causas[[#This Row],[resolucion_fecha]],"MMMM")</f>
        <v>marzo</v>
      </c>
      <c r="R1475" s="16" t="str">
        <f t="shared" si="23"/>
        <v>T</v>
      </c>
      <c r="S1475" s="16"/>
      <c r="T1475" s="18" t="s">
        <v>47</v>
      </c>
      <c r="U1475" s="100"/>
      <c r="V1475" s="16"/>
      <c r="W1475" s="16"/>
    </row>
    <row r="1476" spans="1:23" ht="45" hidden="1" x14ac:dyDescent="0.25">
      <c r="A1476" s="25">
        <v>139295</v>
      </c>
      <c r="B1476" s="25" t="s">
        <v>84</v>
      </c>
      <c r="C1476" s="25" t="s">
        <v>43</v>
      </c>
      <c r="D1476" s="25" t="s">
        <v>68</v>
      </c>
      <c r="E1476" s="24">
        <v>44012</v>
      </c>
      <c r="F1476" s="25" t="s">
        <v>56</v>
      </c>
      <c r="G1476" s="25" t="s">
        <v>46</v>
      </c>
      <c r="H1476" s="24">
        <v>45006</v>
      </c>
      <c r="I1476" s="101">
        <v>0.82445601851851846</v>
      </c>
      <c r="J1476" s="24">
        <v>45006</v>
      </c>
      <c r="K1476" s="101">
        <v>0.87387731481481479</v>
      </c>
      <c r="L1476" s="25">
        <v>4270</v>
      </c>
      <c r="M1476" s="26">
        <f>Causas[[#This Row],[parada_duracion]]/60</f>
        <v>71.166666666666671</v>
      </c>
      <c r="N1476" s="19" t="s">
        <v>647</v>
      </c>
      <c r="O1476" s="16" t="s">
        <v>52</v>
      </c>
      <c r="P1476" s="16">
        <f>WEEKNUM(Causas[[#This Row],[resolucion_fecha]],16)</f>
        <v>12</v>
      </c>
      <c r="Q1476" s="16" t="str">
        <f>TEXT(Causas[[#This Row],[resolucion_fecha]],"MMMM")</f>
        <v>marzo</v>
      </c>
      <c r="R1476" s="16" t="str">
        <f t="shared" si="23"/>
        <v>T</v>
      </c>
      <c r="S1476" s="16"/>
      <c r="T1476" s="16" t="s">
        <v>53</v>
      </c>
      <c r="U1476" s="16"/>
      <c r="V1476" s="16"/>
      <c r="W1476" s="16"/>
    </row>
    <row r="1477" spans="1:23" hidden="1" x14ac:dyDescent="0.25">
      <c r="A1477" s="96">
        <v>139299</v>
      </c>
      <c r="B1477" s="96" t="s">
        <v>79</v>
      </c>
      <c r="C1477" s="96" t="s">
        <v>43</v>
      </c>
      <c r="D1477" s="96" t="s">
        <v>105</v>
      </c>
      <c r="E1477" s="97">
        <v>43405</v>
      </c>
      <c r="F1477" s="96" t="s">
        <v>45</v>
      </c>
      <c r="G1477" s="96" t="s">
        <v>46</v>
      </c>
      <c r="H1477" s="97">
        <v>45006</v>
      </c>
      <c r="I1477" s="23">
        <v>0.8427662037037037</v>
      </c>
      <c r="J1477" s="97">
        <v>45006</v>
      </c>
      <c r="K1477" s="23">
        <v>0.86071759259259262</v>
      </c>
      <c r="L1477" s="96">
        <v>1551</v>
      </c>
      <c r="M1477" s="98">
        <f>Causas[[#This Row],[parada_duracion]]/60</f>
        <v>25.85</v>
      </c>
      <c r="N1477" s="18" t="s">
        <v>648</v>
      </c>
      <c r="O1477" s="99" t="s">
        <v>72</v>
      </c>
      <c r="P1477" s="99">
        <f>WEEKNUM(Causas[[#This Row],[resolucion_fecha]],16)</f>
        <v>12</v>
      </c>
      <c r="Q1477" s="99" t="str">
        <f>TEXT(Causas[[#This Row],[resolucion_fecha]],"MMMM")</f>
        <v>marzo</v>
      </c>
      <c r="R1477" s="99" t="str">
        <f t="shared" si="23"/>
        <v>T</v>
      </c>
      <c r="S1477" s="99"/>
      <c r="T1477" s="99" t="s">
        <v>73</v>
      </c>
      <c r="U1477" s="16"/>
      <c r="V1477" s="99"/>
      <c r="W1477" s="99"/>
    </row>
    <row r="1478" spans="1:23" hidden="1" x14ac:dyDescent="0.25">
      <c r="A1478" s="96">
        <v>139300</v>
      </c>
      <c r="B1478" s="96" t="s">
        <v>116</v>
      </c>
      <c r="C1478" s="96" t="s">
        <v>43</v>
      </c>
      <c r="D1478" s="96" t="s">
        <v>166</v>
      </c>
      <c r="E1478" s="97">
        <v>43405</v>
      </c>
      <c r="F1478" s="96" t="s">
        <v>45</v>
      </c>
      <c r="G1478" s="96" t="s">
        <v>50</v>
      </c>
      <c r="H1478" s="97">
        <v>45006</v>
      </c>
      <c r="I1478" s="23">
        <v>0.87061342592592583</v>
      </c>
      <c r="J1478" s="97">
        <v>45006</v>
      </c>
      <c r="K1478" s="23">
        <v>0.87510416666666668</v>
      </c>
      <c r="L1478" s="96">
        <v>388</v>
      </c>
      <c r="M1478" s="98">
        <f>Causas[[#This Row],[parada_duracion]]/60</f>
        <v>6.4666666666666668</v>
      </c>
      <c r="N1478" s="18" t="s">
        <v>47</v>
      </c>
      <c r="O1478" s="18" t="s">
        <v>47</v>
      </c>
      <c r="P1478" s="99">
        <f>WEEKNUM(Causas[[#This Row],[resolucion_fecha]],16)</f>
        <v>12</v>
      </c>
      <c r="Q1478" s="99" t="str">
        <f>TEXT(Causas[[#This Row],[resolucion_fecha]],"MMMM")</f>
        <v>marzo</v>
      </c>
      <c r="R1478" s="99" t="str">
        <f t="shared" si="23"/>
        <v>T</v>
      </c>
      <c r="S1478" s="99"/>
      <c r="T1478" s="18" t="s">
        <v>47</v>
      </c>
      <c r="U1478" s="100"/>
      <c r="V1478" s="99"/>
      <c r="W1478" s="99"/>
    </row>
    <row r="1479" spans="1:23" ht="45" hidden="1" x14ac:dyDescent="0.25">
      <c r="A1479" s="96">
        <v>139301</v>
      </c>
      <c r="B1479" s="96" t="s">
        <v>84</v>
      </c>
      <c r="C1479" s="96" t="s">
        <v>43</v>
      </c>
      <c r="D1479" s="96" t="s">
        <v>68</v>
      </c>
      <c r="E1479" s="97">
        <v>44012</v>
      </c>
      <c r="F1479" s="96" t="s">
        <v>56</v>
      </c>
      <c r="G1479" s="96" t="s">
        <v>50</v>
      </c>
      <c r="H1479" s="97">
        <v>45006</v>
      </c>
      <c r="I1479" s="23">
        <v>0.87403935185185189</v>
      </c>
      <c r="J1479" s="97">
        <v>45006</v>
      </c>
      <c r="K1479" s="23">
        <v>0.89998842592592598</v>
      </c>
      <c r="L1479" s="96">
        <v>2242</v>
      </c>
      <c r="M1479" s="98">
        <f>Causas[[#This Row],[parada_duracion]]/60</f>
        <v>37.366666666666667</v>
      </c>
      <c r="N1479" s="18" t="s">
        <v>647</v>
      </c>
      <c r="O1479" s="16" t="s">
        <v>52</v>
      </c>
      <c r="P1479" s="99">
        <f>WEEKNUM(Causas[[#This Row],[resolucion_fecha]],16)</f>
        <v>12</v>
      </c>
      <c r="Q1479" s="99" t="str">
        <f>TEXT(Causas[[#This Row],[resolucion_fecha]],"MMMM")</f>
        <v>marzo</v>
      </c>
      <c r="R1479" s="99" t="str">
        <f t="shared" si="23"/>
        <v>T</v>
      </c>
      <c r="S1479" s="99"/>
      <c r="T1479" s="16" t="s">
        <v>53</v>
      </c>
      <c r="U1479" s="100"/>
      <c r="V1479" s="99"/>
      <c r="W1479" s="99"/>
    </row>
    <row r="1480" spans="1:23" hidden="1" x14ac:dyDescent="0.25">
      <c r="A1480" s="25">
        <v>139302</v>
      </c>
      <c r="B1480" s="25" t="s">
        <v>116</v>
      </c>
      <c r="C1480" s="25" t="s">
        <v>43</v>
      </c>
      <c r="D1480" s="25" t="s">
        <v>166</v>
      </c>
      <c r="E1480" s="24">
        <v>43405</v>
      </c>
      <c r="F1480" s="25" t="s">
        <v>45</v>
      </c>
      <c r="G1480" s="25" t="s">
        <v>50</v>
      </c>
      <c r="H1480" s="24">
        <v>45006</v>
      </c>
      <c r="I1480" s="101">
        <v>0.87600694444444438</v>
      </c>
      <c r="J1480" s="24">
        <v>45006</v>
      </c>
      <c r="K1480" s="101">
        <v>0.89104166666666673</v>
      </c>
      <c r="L1480" s="25">
        <v>1299</v>
      </c>
      <c r="M1480" s="26">
        <f>Causas[[#This Row],[parada_duracion]]/60</f>
        <v>21.65</v>
      </c>
      <c r="N1480" s="18" t="s">
        <v>646</v>
      </c>
      <c r="O1480" s="16" t="s">
        <v>52</v>
      </c>
      <c r="P1480" s="16">
        <f>WEEKNUM(Causas[[#This Row],[resolucion_fecha]],16)</f>
        <v>12</v>
      </c>
      <c r="Q1480" s="16" t="str">
        <f>TEXT(Causas[[#This Row],[resolucion_fecha]],"MMMM")</f>
        <v>marzo</v>
      </c>
      <c r="R1480" s="16" t="str">
        <f t="shared" si="23"/>
        <v>T</v>
      </c>
      <c r="S1480" s="16"/>
      <c r="T1480" s="16" t="s">
        <v>53</v>
      </c>
      <c r="U1480" s="100"/>
      <c r="V1480" s="16"/>
      <c r="W1480" s="16"/>
    </row>
    <row r="1481" spans="1:23" ht="75" hidden="1" x14ac:dyDescent="0.25">
      <c r="A1481" s="96">
        <v>139304</v>
      </c>
      <c r="B1481" s="96" t="s">
        <v>352</v>
      </c>
      <c r="C1481" s="96" t="s">
        <v>43</v>
      </c>
      <c r="D1481" s="96" t="s">
        <v>55</v>
      </c>
      <c r="E1481" s="97">
        <v>43881</v>
      </c>
      <c r="F1481" s="96" t="s">
        <v>56</v>
      </c>
      <c r="G1481" s="96" t="s">
        <v>50</v>
      </c>
      <c r="H1481" s="97">
        <v>45006</v>
      </c>
      <c r="I1481" s="23">
        <v>0.94297453703703704</v>
      </c>
      <c r="J1481" s="97">
        <v>45006</v>
      </c>
      <c r="K1481" s="23">
        <v>0.95046296296296295</v>
      </c>
      <c r="L1481" s="96">
        <v>647</v>
      </c>
      <c r="M1481" s="98">
        <f>Causas[[#This Row],[parada_duracion]]/60</f>
        <v>10.783333333333333</v>
      </c>
      <c r="N1481" s="18" t="s">
        <v>649</v>
      </c>
      <c r="O1481" s="99" t="s">
        <v>72</v>
      </c>
      <c r="P1481" s="99">
        <f>WEEKNUM(Causas[[#This Row],[resolucion_fecha]],16)</f>
        <v>12</v>
      </c>
      <c r="Q1481" s="99" t="str">
        <f>TEXT(Causas[[#This Row],[resolucion_fecha]],"MMMM")</f>
        <v>marzo</v>
      </c>
      <c r="R1481" s="99" t="str">
        <f t="shared" si="23"/>
        <v>N</v>
      </c>
      <c r="S1481" s="99"/>
      <c r="T1481" s="99" t="s">
        <v>73</v>
      </c>
      <c r="U1481" s="16"/>
      <c r="V1481" s="99"/>
      <c r="W1481" s="99"/>
    </row>
    <row r="1482" spans="1:23" ht="75" hidden="1" x14ac:dyDescent="0.25">
      <c r="A1482" s="25">
        <v>139305</v>
      </c>
      <c r="B1482" s="25" t="s">
        <v>352</v>
      </c>
      <c r="C1482" s="25" t="s">
        <v>43</v>
      </c>
      <c r="D1482" s="25" t="s">
        <v>55</v>
      </c>
      <c r="E1482" s="24">
        <v>43881</v>
      </c>
      <c r="F1482" s="25" t="s">
        <v>56</v>
      </c>
      <c r="G1482" s="25" t="s">
        <v>46</v>
      </c>
      <c r="H1482" s="24">
        <v>45006</v>
      </c>
      <c r="I1482" s="101">
        <v>0.95055555555555549</v>
      </c>
      <c r="J1482" s="24">
        <v>45006</v>
      </c>
      <c r="K1482" s="101">
        <v>0.96151620370370372</v>
      </c>
      <c r="L1482" s="25">
        <v>947</v>
      </c>
      <c r="M1482" s="26">
        <f>Causas[[#This Row],[parada_duracion]]/60</f>
        <v>15.783333333333333</v>
      </c>
      <c r="N1482" s="19" t="s">
        <v>649</v>
      </c>
      <c r="O1482" s="16" t="s">
        <v>72</v>
      </c>
      <c r="P1482" s="16">
        <f>WEEKNUM(Causas[[#This Row],[resolucion_fecha]],16)</f>
        <v>12</v>
      </c>
      <c r="Q1482" s="16" t="str">
        <f>TEXT(Causas[[#This Row],[resolucion_fecha]],"MMMM")</f>
        <v>marzo</v>
      </c>
      <c r="R1482" s="16" t="str">
        <f t="shared" si="23"/>
        <v>N</v>
      </c>
      <c r="S1482" s="16"/>
      <c r="T1482" s="99" t="s">
        <v>73</v>
      </c>
      <c r="U1482" s="100"/>
      <c r="V1482" s="16"/>
      <c r="W1482" s="16"/>
    </row>
    <row r="1483" spans="1:23" hidden="1" x14ac:dyDescent="0.25">
      <c r="A1483" s="96">
        <v>139307</v>
      </c>
      <c r="B1483" s="96" t="s">
        <v>61</v>
      </c>
      <c r="C1483" s="96" t="s">
        <v>43</v>
      </c>
      <c r="D1483" s="96" t="s">
        <v>55</v>
      </c>
      <c r="E1483" s="97">
        <v>43881</v>
      </c>
      <c r="F1483" s="96" t="s">
        <v>56</v>
      </c>
      <c r="G1483" s="96" t="s">
        <v>46</v>
      </c>
      <c r="H1483" s="97">
        <v>45007</v>
      </c>
      <c r="I1483" s="23">
        <v>2.1967592592592594E-2</v>
      </c>
      <c r="J1483" s="97">
        <v>45007</v>
      </c>
      <c r="K1483" s="23">
        <v>6.1041666666666661E-2</v>
      </c>
      <c r="L1483" s="96">
        <v>3376</v>
      </c>
      <c r="M1483" s="98">
        <f>Causas[[#This Row],[parada_duracion]]/60</f>
        <v>56.266666666666666</v>
      </c>
      <c r="N1483" s="18" t="s">
        <v>62</v>
      </c>
      <c r="O1483" s="16" t="s">
        <v>52</v>
      </c>
      <c r="P1483" s="99">
        <f>WEEKNUM(Causas[[#This Row],[resolucion_fecha]],16)</f>
        <v>12</v>
      </c>
      <c r="Q1483" s="99" t="str">
        <f>TEXT(Causas[[#This Row],[resolucion_fecha]],"MMMM")</f>
        <v>marzo</v>
      </c>
      <c r="R1483" s="99" t="str">
        <f t="shared" si="23"/>
        <v>N</v>
      </c>
      <c r="S1483" s="99"/>
      <c r="T1483" s="16" t="s">
        <v>53</v>
      </c>
      <c r="U1483" s="16"/>
      <c r="V1483" s="99"/>
      <c r="W1483" s="99"/>
    </row>
    <row r="1484" spans="1:23" hidden="1" x14ac:dyDescent="0.25">
      <c r="A1484" s="96">
        <v>139308</v>
      </c>
      <c r="B1484" s="96" t="s">
        <v>54</v>
      </c>
      <c r="C1484" s="96" t="s">
        <v>43</v>
      </c>
      <c r="D1484" s="96" t="s">
        <v>55</v>
      </c>
      <c r="E1484" s="97">
        <v>44120</v>
      </c>
      <c r="F1484" s="96" t="s">
        <v>56</v>
      </c>
      <c r="G1484" s="96" t="s">
        <v>50</v>
      </c>
      <c r="H1484" s="97">
        <v>45007</v>
      </c>
      <c r="I1484" s="23">
        <v>0.10027777777777779</v>
      </c>
      <c r="J1484" s="97">
        <v>45007</v>
      </c>
      <c r="K1484" s="23">
        <v>0.21815972222222224</v>
      </c>
      <c r="L1484" s="96">
        <v>10185</v>
      </c>
      <c r="M1484" s="98">
        <f>Causas[[#This Row],[parada_duracion]]/60</f>
        <v>169.75</v>
      </c>
      <c r="N1484" s="18" t="s">
        <v>650</v>
      </c>
      <c r="O1484" s="99" t="s">
        <v>72</v>
      </c>
      <c r="P1484" s="99">
        <f>WEEKNUM(Causas[[#This Row],[resolucion_fecha]],16)</f>
        <v>12</v>
      </c>
      <c r="Q1484" s="99" t="str">
        <f>TEXT(Causas[[#This Row],[resolucion_fecha]],"MMMM")</f>
        <v>marzo</v>
      </c>
      <c r="R1484" s="99" t="str">
        <f t="shared" si="23"/>
        <v>N</v>
      </c>
      <c r="S1484" s="99"/>
      <c r="T1484" s="99" t="s">
        <v>73</v>
      </c>
      <c r="U1484" s="100"/>
      <c r="V1484" s="99"/>
      <c r="W1484" s="99"/>
    </row>
    <row r="1485" spans="1:23" hidden="1" x14ac:dyDescent="0.25">
      <c r="A1485" s="25">
        <v>139309</v>
      </c>
      <c r="B1485" s="25" t="s">
        <v>42</v>
      </c>
      <c r="C1485" s="25" t="s">
        <v>43</v>
      </c>
      <c r="D1485" s="25" t="s">
        <v>55</v>
      </c>
      <c r="E1485" s="24">
        <v>43405</v>
      </c>
      <c r="F1485" s="25" t="s">
        <v>45</v>
      </c>
      <c r="G1485" s="25" t="s">
        <v>46</v>
      </c>
      <c r="H1485" s="24">
        <v>45007</v>
      </c>
      <c r="I1485" s="101">
        <v>0.21829861111111112</v>
      </c>
      <c r="J1485" s="24">
        <v>45007</v>
      </c>
      <c r="K1485" s="101">
        <v>0.23695601851851852</v>
      </c>
      <c r="L1485" s="25">
        <v>1612</v>
      </c>
      <c r="M1485" s="26">
        <f>Causas[[#This Row],[parada_duracion]]/60</f>
        <v>26.866666666666667</v>
      </c>
      <c r="N1485" s="19" t="s">
        <v>62</v>
      </c>
      <c r="O1485" s="16" t="s">
        <v>52</v>
      </c>
      <c r="P1485" s="16">
        <f>WEEKNUM(Causas[[#This Row],[resolucion_fecha]],16)</f>
        <v>12</v>
      </c>
      <c r="Q1485" s="16" t="str">
        <f>TEXT(Causas[[#This Row],[resolucion_fecha]],"MMMM")</f>
        <v>marzo</v>
      </c>
      <c r="R1485" s="16" t="str">
        <f t="shared" si="23"/>
        <v>N</v>
      </c>
      <c r="S1485" s="16"/>
      <c r="T1485" s="16" t="s">
        <v>53</v>
      </c>
      <c r="U1485" s="100"/>
      <c r="V1485" s="16"/>
      <c r="W1485" s="16"/>
    </row>
    <row r="1486" spans="1:23" hidden="1" x14ac:dyDescent="0.25">
      <c r="A1486" s="25">
        <v>139312</v>
      </c>
      <c r="B1486" s="25" t="s">
        <v>42</v>
      </c>
      <c r="C1486" s="25" t="s">
        <v>43</v>
      </c>
      <c r="D1486" s="25" t="s">
        <v>55</v>
      </c>
      <c r="E1486" s="24">
        <v>43405</v>
      </c>
      <c r="F1486" s="25" t="s">
        <v>45</v>
      </c>
      <c r="G1486" s="25" t="s">
        <v>46</v>
      </c>
      <c r="H1486" s="24">
        <v>45007</v>
      </c>
      <c r="I1486" s="101">
        <v>0.25508101851851855</v>
      </c>
      <c r="J1486" s="24">
        <v>45007</v>
      </c>
      <c r="K1486" s="101">
        <v>0.27031250000000001</v>
      </c>
      <c r="L1486" s="25">
        <v>1316</v>
      </c>
      <c r="M1486" s="26">
        <f>Causas[[#This Row],[parada_duracion]]/60</f>
        <v>21.933333333333334</v>
      </c>
      <c r="N1486" s="19" t="s">
        <v>62</v>
      </c>
      <c r="O1486" s="16" t="s">
        <v>52</v>
      </c>
      <c r="P1486" s="16">
        <f>WEEKNUM(Causas[[#This Row],[resolucion_fecha]],16)</f>
        <v>12</v>
      </c>
      <c r="Q1486" s="16" t="str">
        <f>TEXT(Causas[[#This Row],[resolucion_fecha]],"MMMM")</f>
        <v>marzo</v>
      </c>
      <c r="R1486" s="16" t="str">
        <f t="shared" si="23"/>
        <v>M</v>
      </c>
      <c r="S1486" s="16"/>
      <c r="T1486" s="16" t="s">
        <v>53</v>
      </c>
      <c r="U1486" s="16"/>
      <c r="V1486" s="16"/>
      <c r="W1486" s="16"/>
    </row>
    <row r="1487" spans="1:23" hidden="1" x14ac:dyDescent="0.25">
      <c r="A1487" s="25">
        <v>139315</v>
      </c>
      <c r="B1487" s="25" t="s">
        <v>42</v>
      </c>
      <c r="C1487" s="25" t="s">
        <v>43</v>
      </c>
      <c r="D1487" s="25" t="s">
        <v>164</v>
      </c>
      <c r="E1487" s="24">
        <v>43405</v>
      </c>
      <c r="F1487" s="25" t="s">
        <v>45</v>
      </c>
      <c r="G1487" s="25" t="s">
        <v>46</v>
      </c>
      <c r="H1487" s="24">
        <v>45007</v>
      </c>
      <c r="I1487" s="101">
        <v>0.25866898148148149</v>
      </c>
      <c r="J1487" s="24">
        <v>45007</v>
      </c>
      <c r="K1487" s="101">
        <v>0.26478009259259261</v>
      </c>
      <c r="L1487" s="25">
        <v>528</v>
      </c>
      <c r="M1487" s="26">
        <f>Causas[[#This Row],[parada_duracion]]/60</f>
        <v>8.8000000000000007</v>
      </c>
      <c r="N1487" s="18" t="s">
        <v>47</v>
      </c>
      <c r="O1487" s="18" t="s">
        <v>47</v>
      </c>
      <c r="P1487" s="16">
        <f>WEEKNUM(Causas[[#This Row],[resolucion_fecha]],16)</f>
        <v>12</v>
      </c>
      <c r="Q1487" s="16" t="str">
        <f>TEXT(Causas[[#This Row],[resolucion_fecha]],"MMMM")</f>
        <v>marzo</v>
      </c>
      <c r="R1487" s="16" t="str">
        <f t="shared" si="23"/>
        <v>M</v>
      </c>
      <c r="S1487" s="16"/>
      <c r="T1487" s="18" t="s">
        <v>47</v>
      </c>
      <c r="U1487" s="16"/>
      <c r="V1487" s="16"/>
      <c r="W1487" s="16"/>
    </row>
    <row r="1488" spans="1:23" hidden="1" x14ac:dyDescent="0.25">
      <c r="A1488" s="25">
        <v>139325</v>
      </c>
      <c r="B1488" s="25" t="s">
        <v>84</v>
      </c>
      <c r="C1488" s="25" t="s">
        <v>43</v>
      </c>
      <c r="D1488" s="25" t="s">
        <v>68</v>
      </c>
      <c r="E1488" s="24">
        <v>44012</v>
      </c>
      <c r="F1488" s="25" t="s">
        <v>56</v>
      </c>
      <c r="G1488" s="25" t="s">
        <v>46</v>
      </c>
      <c r="H1488" s="24">
        <v>45007</v>
      </c>
      <c r="I1488" s="101">
        <v>0.2784490740740741</v>
      </c>
      <c r="J1488" s="24">
        <v>45007</v>
      </c>
      <c r="K1488" s="101">
        <v>0.32854166666666668</v>
      </c>
      <c r="L1488" s="25">
        <v>4328</v>
      </c>
      <c r="M1488" s="26">
        <f>Causas[[#This Row],[parada_duracion]]/60</f>
        <v>72.13333333333334</v>
      </c>
      <c r="N1488" s="19" t="s">
        <v>651</v>
      </c>
      <c r="O1488" s="16" t="s">
        <v>52</v>
      </c>
      <c r="P1488" s="16">
        <f>WEEKNUM(Causas[[#This Row],[resolucion_fecha]],16)</f>
        <v>12</v>
      </c>
      <c r="Q1488" s="16" t="str">
        <f>TEXT(Causas[[#This Row],[resolucion_fecha]],"MMMM")</f>
        <v>marzo</v>
      </c>
      <c r="R1488" s="16" t="str">
        <f t="shared" si="23"/>
        <v>M</v>
      </c>
      <c r="S1488" s="16"/>
      <c r="T1488" s="16" t="s">
        <v>53</v>
      </c>
      <c r="U1488" s="16"/>
      <c r="V1488" s="16"/>
      <c r="W1488" s="16"/>
    </row>
    <row r="1489" spans="1:23" hidden="1" x14ac:dyDescent="0.25">
      <c r="A1489" s="25">
        <v>139331</v>
      </c>
      <c r="B1489" s="25" t="s">
        <v>116</v>
      </c>
      <c r="C1489" s="25" t="s">
        <v>43</v>
      </c>
      <c r="D1489" s="25" t="s">
        <v>59</v>
      </c>
      <c r="E1489" s="24">
        <v>44930</v>
      </c>
      <c r="F1489" s="25" t="s">
        <v>124</v>
      </c>
      <c r="G1489" s="25" t="s">
        <v>50</v>
      </c>
      <c r="H1489" s="24">
        <v>45007</v>
      </c>
      <c r="I1489" s="101">
        <v>0.30342592592592593</v>
      </c>
      <c r="J1489" s="24">
        <v>45007</v>
      </c>
      <c r="K1489" s="101">
        <v>0.32796296296296296</v>
      </c>
      <c r="L1489" s="25">
        <v>2120</v>
      </c>
      <c r="M1489" s="26">
        <f>Causas[[#This Row],[parada_duracion]]/60</f>
        <v>35.333333333333336</v>
      </c>
      <c r="N1489" s="19" t="s">
        <v>652</v>
      </c>
      <c r="O1489" s="16" t="s">
        <v>52</v>
      </c>
      <c r="P1489" s="16">
        <f>WEEKNUM(Causas[[#This Row],[resolucion_fecha]],16)</f>
        <v>12</v>
      </c>
      <c r="Q1489" s="16" t="str">
        <f>TEXT(Causas[[#This Row],[resolucion_fecha]],"MMMM")</f>
        <v>marzo</v>
      </c>
      <c r="R1489" s="16" t="str">
        <f t="shared" si="23"/>
        <v>M</v>
      </c>
      <c r="S1489" s="16"/>
      <c r="T1489" s="16" t="s">
        <v>53</v>
      </c>
      <c r="U1489" s="16"/>
      <c r="V1489" s="16"/>
      <c r="W1489" s="16"/>
    </row>
    <row r="1490" spans="1:23" hidden="1" x14ac:dyDescent="0.25">
      <c r="A1490" s="25">
        <v>139334</v>
      </c>
      <c r="B1490" s="25" t="s">
        <v>101</v>
      </c>
      <c r="C1490" s="25" t="s">
        <v>43</v>
      </c>
      <c r="D1490" s="25" t="s">
        <v>77</v>
      </c>
      <c r="E1490" s="24">
        <v>43405</v>
      </c>
      <c r="F1490" s="25" t="s">
        <v>45</v>
      </c>
      <c r="G1490" s="25" t="s">
        <v>50</v>
      </c>
      <c r="H1490" s="24">
        <v>45007</v>
      </c>
      <c r="I1490" s="101">
        <v>0.32331018518518517</v>
      </c>
      <c r="J1490" s="24">
        <v>45007</v>
      </c>
      <c r="K1490" s="101">
        <v>0.33025462962962965</v>
      </c>
      <c r="L1490" s="25">
        <v>600</v>
      </c>
      <c r="M1490" s="26">
        <f>Causas[[#This Row],[parada_duracion]]/60</f>
        <v>10</v>
      </c>
      <c r="N1490" s="18" t="s">
        <v>47</v>
      </c>
      <c r="O1490" s="18" t="s">
        <v>47</v>
      </c>
      <c r="P1490" s="16">
        <f>WEEKNUM(Causas[[#This Row],[resolucion_fecha]],16)</f>
        <v>12</v>
      </c>
      <c r="Q1490" s="16" t="str">
        <f>TEXT(Causas[[#This Row],[resolucion_fecha]],"MMMM")</f>
        <v>marzo</v>
      </c>
      <c r="R1490" s="16" t="str">
        <f t="shared" si="23"/>
        <v>M</v>
      </c>
      <c r="S1490" s="16"/>
      <c r="T1490" s="18" t="s">
        <v>47</v>
      </c>
      <c r="U1490" s="16"/>
      <c r="V1490" s="16"/>
      <c r="W1490" s="16"/>
    </row>
    <row r="1491" spans="1:23" hidden="1" x14ac:dyDescent="0.25">
      <c r="A1491" s="25">
        <v>139337</v>
      </c>
      <c r="B1491" s="25" t="s">
        <v>58</v>
      </c>
      <c r="C1491" s="25" t="s">
        <v>43</v>
      </c>
      <c r="D1491" s="25" t="s">
        <v>59</v>
      </c>
      <c r="E1491" s="24">
        <v>44231</v>
      </c>
      <c r="F1491" s="25" t="s">
        <v>60</v>
      </c>
      <c r="G1491" s="25" t="s">
        <v>46</v>
      </c>
      <c r="H1491" s="24">
        <v>45007</v>
      </c>
      <c r="I1491" s="101">
        <v>0.35629629629629633</v>
      </c>
      <c r="J1491" s="24">
        <v>45007</v>
      </c>
      <c r="K1491" s="101">
        <v>0.39799768518518519</v>
      </c>
      <c r="L1491" s="25">
        <v>3603</v>
      </c>
      <c r="M1491" s="26">
        <f>Causas[[#This Row],[parada_duracion]]/60</f>
        <v>60.05</v>
      </c>
      <c r="N1491" s="19" t="s">
        <v>62</v>
      </c>
      <c r="O1491" s="16" t="s">
        <v>52</v>
      </c>
      <c r="P1491" s="16">
        <f>WEEKNUM(Causas[[#This Row],[resolucion_fecha]],16)</f>
        <v>12</v>
      </c>
      <c r="Q1491" s="16" t="str">
        <f>TEXT(Causas[[#This Row],[resolucion_fecha]],"MMMM")</f>
        <v>marzo</v>
      </c>
      <c r="R1491" s="16" t="str">
        <f t="shared" si="23"/>
        <v>M</v>
      </c>
      <c r="S1491" s="16"/>
      <c r="T1491" s="16" t="s">
        <v>53</v>
      </c>
      <c r="U1491" s="16"/>
      <c r="V1491" s="16"/>
      <c r="W1491" s="16"/>
    </row>
    <row r="1492" spans="1:23" hidden="1" x14ac:dyDescent="0.25">
      <c r="A1492" s="25">
        <v>139354</v>
      </c>
      <c r="B1492" s="25" t="s">
        <v>42</v>
      </c>
      <c r="C1492" s="25" t="s">
        <v>43</v>
      </c>
      <c r="D1492" s="25" t="s">
        <v>96</v>
      </c>
      <c r="E1492" s="24">
        <v>43405</v>
      </c>
      <c r="F1492" s="25" t="s">
        <v>45</v>
      </c>
      <c r="G1492" s="25" t="s">
        <v>50</v>
      </c>
      <c r="H1492" s="24">
        <v>45007</v>
      </c>
      <c r="I1492" s="101">
        <v>0.43054398148148149</v>
      </c>
      <c r="J1492" s="24">
        <v>45007</v>
      </c>
      <c r="K1492" s="101">
        <v>0.43380787037037033</v>
      </c>
      <c r="L1492" s="25">
        <v>282</v>
      </c>
      <c r="M1492" s="26">
        <f>Causas[[#This Row],[parada_duracion]]/60</f>
        <v>4.7</v>
      </c>
      <c r="N1492" s="18" t="s">
        <v>47</v>
      </c>
      <c r="O1492" s="18" t="s">
        <v>47</v>
      </c>
      <c r="P1492" s="16">
        <f>WEEKNUM(Causas[[#This Row],[resolucion_fecha]],16)</f>
        <v>12</v>
      </c>
      <c r="Q1492" s="16" t="str">
        <f>TEXT(Causas[[#This Row],[resolucion_fecha]],"MMMM")</f>
        <v>marzo</v>
      </c>
      <c r="R1492" s="16" t="str">
        <f t="shared" si="23"/>
        <v>M</v>
      </c>
      <c r="S1492" s="16"/>
      <c r="T1492" s="18" t="s">
        <v>47</v>
      </c>
      <c r="U1492" s="16"/>
      <c r="V1492" s="16"/>
      <c r="W1492" s="16"/>
    </row>
    <row r="1493" spans="1:23" hidden="1" x14ac:dyDescent="0.25">
      <c r="A1493" s="96">
        <v>139358</v>
      </c>
      <c r="B1493" s="96" t="s">
        <v>42</v>
      </c>
      <c r="C1493" s="96" t="s">
        <v>43</v>
      </c>
      <c r="D1493" s="96" t="s">
        <v>105</v>
      </c>
      <c r="E1493" s="97">
        <v>43405</v>
      </c>
      <c r="F1493" s="96" t="s">
        <v>45</v>
      </c>
      <c r="G1493" s="96" t="s">
        <v>50</v>
      </c>
      <c r="H1493" s="97">
        <v>45007</v>
      </c>
      <c r="I1493" s="23">
        <v>0.46324074074074079</v>
      </c>
      <c r="J1493" s="97">
        <v>45007</v>
      </c>
      <c r="K1493" s="23">
        <v>0.46429398148148149</v>
      </c>
      <c r="L1493" s="96">
        <v>91</v>
      </c>
      <c r="M1493" s="98">
        <f>Causas[[#This Row],[parada_duracion]]/60</f>
        <v>1.5166666666666666</v>
      </c>
      <c r="N1493" s="18" t="s">
        <v>47</v>
      </c>
      <c r="O1493" s="18" t="s">
        <v>47</v>
      </c>
      <c r="P1493" s="99">
        <f>WEEKNUM(Causas[[#This Row],[resolucion_fecha]],16)</f>
        <v>12</v>
      </c>
      <c r="Q1493" s="99" t="str">
        <f>TEXT(Causas[[#This Row],[resolucion_fecha]],"MMMM")</f>
        <v>marzo</v>
      </c>
      <c r="R1493" s="99" t="str">
        <f t="shared" si="23"/>
        <v>M</v>
      </c>
      <c r="S1493" s="99"/>
      <c r="T1493" s="18" t="s">
        <v>47</v>
      </c>
      <c r="U1493" s="16"/>
      <c r="V1493" s="99"/>
      <c r="W1493" s="99"/>
    </row>
    <row r="1494" spans="1:23" hidden="1" x14ac:dyDescent="0.25">
      <c r="A1494" s="25">
        <v>139359</v>
      </c>
      <c r="B1494" s="25" t="s">
        <v>42</v>
      </c>
      <c r="C1494" s="25" t="s">
        <v>43</v>
      </c>
      <c r="D1494" s="25" t="s">
        <v>77</v>
      </c>
      <c r="E1494" s="24">
        <v>43405</v>
      </c>
      <c r="F1494" s="25" t="s">
        <v>45</v>
      </c>
      <c r="G1494" s="25" t="s">
        <v>50</v>
      </c>
      <c r="H1494" s="24">
        <v>45007</v>
      </c>
      <c r="I1494" s="101">
        <v>0.49373842592592593</v>
      </c>
      <c r="J1494" s="24">
        <v>45007</v>
      </c>
      <c r="K1494" s="101">
        <v>0.49829861111111112</v>
      </c>
      <c r="L1494" s="25">
        <v>394</v>
      </c>
      <c r="M1494" s="26">
        <f>Causas[[#This Row],[parada_duracion]]/60</f>
        <v>6.5666666666666664</v>
      </c>
      <c r="N1494" s="18" t="s">
        <v>47</v>
      </c>
      <c r="O1494" s="18" t="s">
        <v>47</v>
      </c>
      <c r="P1494" s="16">
        <f>WEEKNUM(Causas[[#This Row],[resolucion_fecha]],16)</f>
        <v>12</v>
      </c>
      <c r="Q1494" s="16" t="str">
        <f>TEXT(Causas[[#This Row],[resolucion_fecha]],"MMMM")</f>
        <v>marzo</v>
      </c>
      <c r="R1494" s="16" t="str">
        <f t="shared" si="23"/>
        <v>M</v>
      </c>
      <c r="S1494" s="16"/>
      <c r="T1494" s="18" t="s">
        <v>47</v>
      </c>
      <c r="U1494" s="100"/>
      <c r="V1494" s="16"/>
      <c r="W1494" s="16"/>
    </row>
    <row r="1495" spans="1:23" hidden="1" x14ac:dyDescent="0.25">
      <c r="A1495" s="96">
        <v>139364</v>
      </c>
      <c r="B1495" s="96" t="s">
        <v>61</v>
      </c>
      <c r="C1495" s="96" t="s">
        <v>43</v>
      </c>
      <c r="D1495" s="96" t="s">
        <v>55</v>
      </c>
      <c r="E1495" s="97">
        <v>43881</v>
      </c>
      <c r="F1495" s="96" t="s">
        <v>56</v>
      </c>
      <c r="G1495" s="96" t="s">
        <v>50</v>
      </c>
      <c r="H1495" s="97">
        <v>45007</v>
      </c>
      <c r="I1495" s="23">
        <v>0.54479166666666667</v>
      </c>
      <c r="J1495" s="97">
        <v>45007</v>
      </c>
      <c r="K1495" s="23">
        <v>0.54981481481481487</v>
      </c>
      <c r="L1495" s="96">
        <v>434</v>
      </c>
      <c r="M1495" s="98">
        <f>Causas[[#This Row],[parada_duracion]]/60</f>
        <v>7.2333333333333334</v>
      </c>
      <c r="N1495" s="18" t="s">
        <v>47</v>
      </c>
      <c r="O1495" s="18" t="s">
        <v>47</v>
      </c>
      <c r="P1495" s="99">
        <f>WEEKNUM(Causas[[#This Row],[resolucion_fecha]],16)</f>
        <v>12</v>
      </c>
      <c r="Q1495" s="99" t="str">
        <f>TEXT(Causas[[#This Row],[resolucion_fecha]],"MMMM")</f>
        <v>marzo</v>
      </c>
      <c r="R1495" s="99" t="str">
        <f t="shared" si="23"/>
        <v>M</v>
      </c>
      <c r="S1495" s="99"/>
      <c r="T1495" s="18" t="s">
        <v>47</v>
      </c>
      <c r="U1495" s="16"/>
      <c r="V1495" s="99"/>
      <c r="W1495" s="99"/>
    </row>
    <row r="1496" spans="1:23" hidden="1" x14ac:dyDescent="0.25">
      <c r="A1496" s="25">
        <v>139365</v>
      </c>
      <c r="B1496" s="25" t="s">
        <v>75</v>
      </c>
      <c r="C1496" s="25" t="s">
        <v>43</v>
      </c>
      <c r="D1496" s="25" t="s">
        <v>76</v>
      </c>
      <c r="E1496" s="24">
        <v>44104</v>
      </c>
      <c r="F1496" s="25" t="s">
        <v>56</v>
      </c>
      <c r="G1496" s="25" t="s">
        <v>46</v>
      </c>
      <c r="H1496" s="24">
        <v>45007</v>
      </c>
      <c r="I1496" s="101">
        <v>0.54906250000000001</v>
      </c>
      <c r="J1496" s="24">
        <v>45007</v>
      </c>
      <c r="K1496" s="101">
        <v>0.62533564814814813</v>
      </c>
      <c r="L1496" s="25">
        <v>6590</v>
      </c>
      <c r="M1496" s="26">
        <f>Causas[[#This Row],[parada_duracion]]/60</f>
        <v>109.83333333333333</v>
      </c>
      <c r="N1496" s="19" t="s">
        <v>49</v>
      </c>
      <c r="O1496" s="18" t="s">
        <v>49</v>
      </c>
      <c r="P1496" s="16">
        <f>WEEKNUM(Causas[[#This Row],[resolucion_fecha]],16)</f>
        <v>12</v>
      </c>
      <c r="Q1496" s="16" t="str">
        <f>TEXT(Causas[[#This Row],[resolucion_fecha]],"MMMM")</f>
        <v>marzo</v>
      </c>
      <c r="R1496" s="16" t="str">
        <f t="shared" si="23"/>
        <v>M</v>
      </c>
      <c r="S1496" s="18" t="s">
        <v>49</v>
      </c>
      <c r="T1496" s="18" t="s">
        <v>49</v>
      </c>
      <c r="U1496" s="18" t="s">
        <v>49</v>
      </c>
      <c r="V1496" s="18" t="s">
        <v>49</v>
      </c>
      <c r="W1496" s="18" t="s">
        <v>49</v>
      </c>
    </row>
    <row r="1497" spans="1:23" ht="30" hidden="1" x14ac:dyDescent="0.25">
      <c r="A1497" s="25">
        <v>139371</v>
      </c>
      <c r="B1497" s="25" t="s">
        <v>42</v>
      </c>
      <c r="C1497" s="25" t="s">
        <v>43</v>
      </c>
      <c r="D1497" s="25" t="s">
        <v>96</v>
      </c>
      <c r="E1497" s="24">
        <v>43405</v>
      </c>
      <c r="F1497" s="25" t="s">
        <v>45</v>
      </c>
      <c r="G1497" s="25" t="s">
        <v>46</v>
      </c>
      <c r="H1497" s="24">
        <v>45007</v>
      </c>
      <c r="I1497" s="101">
        <v>0.65278935185185183</v>
      </c>
      <c r="J1497" s="24">
        <v>45007</v>
      </c>
      <c r="K1497" s="101">
        <v>0.66853009259259266</v>
      </c>
      <c r="L1497" s="25">
        <v>1360</v>
      </c>
      <c r="M1497" s="26">
        <f>Causas[[#This Row],[parada_duracion]]/60</f>
        <v>22.666666666666668</v>
      </c>
      <c r="N1497" s="19" t="s">
        <v>653</v>
      </c>
      <c r="O1497" s="16" t="s">
        <v>52</v>
      </c>
      <c r="P1497" s="16">
        <f>WEEKNUM(Causas[[#This Row],[resolucion_fecha]],16)</f>
        <v>12</v>
      </c>
      <c r="Q1497" s="16" t="str">
        <f>TEXT(Causas[[#This Row],[resolucion_fecha]],"MMMM")</f>
        <v>marzo</v>
      </c>
      <c r="R1497" s="16" t="str">
        <f t="shared" si="23"/>
        <v>T</v>
      </c>
      <c r="S1497" s="16"/>
      <c r="T1497" s="16" t="s">
        <v>53</v>
      </c>
      <c r="U1497" s="16"/>
      <c r="V1497" s="16"/>
      <c r="W1497" s="16"/>
    </row>
    <row r="1498" spans="1:23" hidden="1" x14ac:dyDescent="0.25">
      <c r="A1498" s="96">
        <v>139374</v>
      </c>
      <c r="B1498" s="96" t="s">
        <v>66</v>
      </c>
      <c r="C1498" s="96" t="s">
        <v>43</v>
      </c>
      <c r="D1498" s="96" t="s">
        <v>82</v>
      </c>
      <c r="E1498" s="97">
        <v>43405</v>
      </c>
      <c r="F1498" s="96" t="s">
        <v>45</v>
      </c>
      <c r="G1498" s="96" t="s">
        <v>46</v>
      </c>
      <c r="H1498" s="97">
        <v>45007</v>
      </c>
      <c r="I1498" s="23">
        <v>0.66592592592592592</v>
      </c>
      <c r="J1498" s="97">
        <v>45007</v>
      </c>
      <c r="K1498" s="23">
        <v>0.67259259259259263</v>
      </c>
      <c r="L1498" s="96">
        <v>576</v>
      </c>
      <c r="M1498" s="98">
        <f>Causas[[#This Row],[parada_duracion]]/60</f>
        <v>9.6</v>
      </c>
      <c r="N1498" s="18" t="s">
        <v>47</v>
      </c>
      <c r="O1498" s="18" t="s">
        <v>47</v>
      </c>
      <c r="P1498" s="99">
        <f>WEEKNUM(Causas[[#This Row],[resolucion_fecha]],16)</f>
        <v>12</v>
      </c>
      <c r="Q1498" s="99" t="str">
        <f>TEXT(Causas[[#This Row],[resolucion_fecha]],"MMMM")</f>
        <v>marzo</v>
      </c>
      <c r="R1498" s="99" t="str">
        <f t="shared" si="23"/>
        <v>T</v>
      </c>
      <c r="S1498" s="99"/>
      <c r="T1498" s="18" t="s">
        <v>47</v>
      </c>
      <c r="U1498" s="16"/>
      <c r="V1498" s="99"/>
      <c r="W1498" s="99"/>
    </row>
    <row r="1499" spans="1:23" hidden="1" x14ac:dyDescent="0.25">
      <c r="A1499" s="25">
        <v>139375</v>
      </c>
      <c r="B1499" s="25" t="s">
        <v>66</v>
      </c>
      <c r="C1499" s="25" t="s">
        <v>43</v>
      </c>
      <c r="D1499" s="25" t="s">
        <v>102</v>
      </c>
      <c r="E1499" s="24">
        <v>43746</v>
      </c>
      <c r="F1499" s="25" t="s">
        <v>56</v>
      </c>
      <c r="G1499" s="25" t="s">
        <v>50</v>
      </c>
      <c r="H1499" s="24">
        <v>45007</v>
      </c>
      <c r="I1499" s="101">
        <v>0.68656249999999996</v>
      </c>
      <c r="J1499" s="24">
        <v>45007</v>
      </c>
      <c r="K1499" s="101">
        <v>0.68981481481481488</v>
      </c>
      <c r="L1499" s="25">
        <v>281</v>
      </c>
      <c r="M1499" s="26">
        <f>Causas[[#This Row],[parada_duracion]]/60</f>
        <v>4.6833333333333336</v>
      </c>
      <c r="N1499" s="18" t="s">
        <v>47</v>
      </c>
      <c r="O1499" s="18" t="s">
        <v>47</v>
      </c>
      <c r="P1499" s="16">
        <f>WEEKNUM(Causas[[#This Row],[resolucion_fecha]],16)</f>
        <v>12</v>
      </c>
      <c r="Q1499" s="16" t="str">
        <f>TEXT(Causas[[#This Row],[resolucion_fecha]],"MMMM")</f>
        <v>marzo</v>
      </c>
      <c r="R1499" s="16" t="str">
        <f t="shared" si="23"/>
        <v>T</v>
      </c>
      <c r="S1499" s="16"/>
      <c r="T1499" s="18" t="s">
        <v>47</v>
      </c>
      <c r="U1499" s="100"/>
      <c r="V1499" s="16"/>
      <c r="W1499" s="16"/>
    </row>
    <row r="1500" spans="1:23" hidden="1" x14ac:dyDescent="0.25">
      <c r="A1500" s="25">
        <v>139383</v>
      </c>
      <c r="B1500" s="25" t="s">
        <v>129</v>
      </c>
      <c r="C1500" s="25" t="s">
        <v>43</v>
      </c>
      <c r="D1500" s="25" t="s">
        <v>55</v>
      </c>
      <c r="E1500" s="24">
        <v>43405</v>
      </c>
      <c r="F1500" s="25" t="s">
        <v>45</v>
      </c>
      <c r="G1500" s="25" t="s">
        <v>46</v>
      </c>
      <c r="H1500" s="24">
        <v>45007</v>
      </c>
      <c r="I1500" s="101">
        <v>0.77766203703703696</v>
      </c>
      <c r="J1500" s="24">
        <v>45007</v>
      </c>
      <c r="K1500" s="101">
        <v>0.79251157407407413</v>
      </c>
      <c r="L1500" s="25">
        <v>1283</v>
      </c>
      <c r="M1500" s="26">
        <f>Causas[[#This Row],[parada_duracion]]/60</f>
        <v>21.383333333333333</v>
      </c>
      <c r="N1500" s="19" t="s">
        <v>62</v>
      </c>
      <c r="O1500" s="16" t="s">
        <v>52</v>
      </c>
      <c r="P1500" s="16">
        <f>WEEKNUM(Causas[[#This Row],[resolucion_fecha]],16)</f>
        <v>12</v>
      </c>
      <c r="Q1500" s="16" t="str">
        <f>TEXT(Causas[[#This Row],[resolucion_fecha]],"MMMM")</f>
        <v>marzo</v>
      </c>
      <c r="R1500" s="16" t="str">
        <f t="shared" si="23"/>
        <v>T</v>
      </c>
      <c r="S1500" s="16"/>
      <c r="T1500" s="16" t="s">
        <v>53</v>
      </c>
      <c r="U1500" s="16"/>
      <c r="V1500" s="16"/>
      <c r="W1500" s="16"/>
    </row>
    <row r="1501" spans="1:23" hidden="1" x14ac:dyDescent="0.25">
      <c r="A1501" s="25">
        <v>139387</v>
      </c>
      <c r="B1501" s="25" t="s">
        <v>66</v>
      </c>
      <c r="C1501" s="25" t="s">
        <v>43</v>
      </c>
      <c r="D1501" s="25" t="s">
        <v>102</v>
      </c>
      <c r="E1501" s="24">
        <v>43746</v>
      </c>
      <c r="F1501" s="25" t="s">
        <v>56</v>
      </c>
      <c r="G1501" s="25" t="s">
        <v>46</v>
      </c>
      <c r="H1501" s="24">
        <v>45007</v>
      </c>
      <c r="I1501" s="101">
        <v>0.79204861111111102</v>
      </c>
      <c r="J1501" s="24">
        <v>45007</v>
      </c>
      <c r="K1501" s="101">
        <v>0.80134259259259266</v>
      </c>
      <c r="L1501" s="25">
        <v>803</v>
      </c>
      <c r="M1501" s="26">
        <f>Causas[[#This Row],[parada_duracion]]/60</f>
        <v>13.383333333333333</v>
      </c>
      <c r="N1501" s="19" t="s">
        <v>654</v>
      </c>
      <c r="O1501" s="16" t="s">
        <v>52</v>
      </c>
      <c r="P1501" s="16">
        <f>WEEKNUM(Causas[[#This Row],[resolucion_fecha]],16)</f>
        <v>12</v>
      </c>
      <c r="Q1501" s="16" t="str">
        <f>TEXT(Causas[[#This Row],[resolucion_fecha]],"MMMM")</f>
        <v>marzo</v>
      </c>
      <c r="R1501" s="16" t="str">
        <f t="shared" si="23"/>
        <v>T</v>
      </c>
      <c r="S1501" s="16"/>
      <c r="T1501" s="16" t="s">
        <v>53</v>
      </c>
      <c r="U1501" s="16"/>
      <c r="V1501" s="16"/>
      <c r="W1501" s="16"/>
    </row>
    <row r="1502" spans="1:23" hidden="1" x14ac:dyDescent="0.25">
      <c r="A1502" s="25">
        <v>139391</v>
      </c>
      <c r="B1502" s="25" t="s">
        <v>84</v>
      </c>
      <c r="C1502" s="25" t="s">
        <v>43</v>
      </c>
      <c r="D1502" s="25" t="s">
        <v>68</v>
      </c>
      <c r="E1502" s="24">
        <v>44012</v>
      </c>
      <c r="F1502" s="25" t="s">
        <v>56</v>
      </c>
      <c r="G1502" s="25" t="s">
        <v>50</v>
      </c>
      <c r="H1502" s="24">
        <v>45007</v>
      </c>
      <c r="I1502" s="101">
        <v>0.84728009259259263</v>
      </c>
      <c r="J1502" s="24">
        <v>45007</v>
      </c>
      <c r="K1502" s="101">
        <v>0.87459490740740742</v>
      </c>
      <c r="L1502" s="25">
        <v>2360</v>
      </c>
      <c r="M1502" s="26">
        <f>Causas[[#This Row],[parada_duracion]]/60</f>
        <v>39.333333333333336</v>
      </c>
      <c r="N1502" s="19" t="s">
        <v>49</v>
      </c>
      <c r="O1502" s="18" t="s">
        <v>49</v>
      </c>
      <c r="P1502" s="16">
        <f>WEEKNUM(Causas[[#This Row],[resolucion_fecha]],16)</f>
        <v>12</v>
      </c>
      <c r="Q1502" s="16" t="str">
        <f>TEXT(Causas[[#This Row],[resolucion_fecha]],"MMMM")</f>
        <v>marzo</v>
      </c>
      <c r="R1502" s="16" t="str">
        <f t="shared" si="23"/>
        <v>T</v>
      </c>
      <c r="S1502" s="18" t="s">
        <v>49</v>
      </c>
      <c r="T1502" s="18" t="s">
        <v>49</v>
      </c>
      <c r="U1502" s="18" t="s">
        <v>49</v>
      </c>
      <c r="V1502" s="18" t="s">
        <v>49</v>
      </c>
      <c r="W1502" s="18" t="s">
        <v>49</v>
      </c>
    </row>
    <row r="1503" spans="1:23" hidden="1" x14ac:dyDescent="0.25">
      <c r="A1503" s="96">
        <v>139397</v>
      </c>
      <c r="B1503" s="96" t="s">
        <v>129</v>
      </c>
      <c r="C1503" s="96" t="s">
        <v>43</v>
      </c>
      <c r="D1503" s="96" t="s">
        <v>55</v>
      </c>
      <c r="E1503" s="97">
        <v>43405</v>
      </c>
      <c r="F1503" s="96" t="s">
        <v>45</v>
      </c>
      <c r="G1503" s="96" t="s">
        <v>46</v>
      </c>
      <c r="H1503" s="97">
        <v>45008</v>
      </c>
      <c r="I1503" s="23">
        <v>5.2557870370370373E-2</v>
      </c>
      <c r="J1503" s="97">
        <v>45008</v>
      </c>
      <c r="K1503" s="23">
        <v>6.3078703703703706E-2</v>
      </c>
      <c r="L1503" s="96">
        <v>909</v>
      </c>
      <c r="M1503" s="98">
        <f>Causas[[#This Row],[parada_duracion]]/60</f>
        <v>15.15</v>
      </c>
      <c r="N1503" s="18" t="s">
        <v>62</v>
      </c>
      <c r="O1503" s="16" t="s">
        <v>52</v>
      </c>
      <c r="P1503" s="99">
        <f>WEEKNUM(Causas[[#This Row],[resolucion_fecha]],16)</f>
        <v>12</v>
      </c>
      <c r="Q1503" s="99" t="str">
        <f>TEXT(Causas[[#This Row],[resolucion_fecha]],"MMMM")</f>
        <v>marzo</v>
      </c>
      <c r="R1503" s="99" t="str">
        <f t="shared" si="23"/>
        <v>N</v>
      </c>
      <c r="S1503" s="99"/>
      <c r="T1503" s="16" t="s">
        <v>53</v>
      </c>
      <c r="U1503" s="16"/>
      <c r="V1503" s="99"/>
      <c r="W1503" s="99"/>
    </row>
    <row r="1504" spans="1:23" hidden="1" x14ac:dyDescent="0.25">
      <c r="A1504" s="96">
        <v>139398</v>
      </c>
      <c r="B1504" s="96" t="s">
        <v>129</v>
      </c>
      <c r="C1504" s="96" t="s">
        <v>43</v>
      </c>
      <c r="D1504" s="96" t="s">
        <v>55</v>
      </c>
      <c r="E1504" s="97">
        <v>43405</v>
      </c>
      <c r="F1504" s="96" t="s">
        <v>45</v>
      </c>
      <c r="G1504" s="96" t="s">
        <v>46</v>
      </c>
      <c r="H1504" s="97">
        <v>45008</v>
      </c>
      <c r="I1504" s="23">
        <v>8.9398148148148157E-2</v>
      </c>
      <c r="J1504" s="97">
        <v>45008</v>
      </c>
      <c r="K1504" s="23">
        <v>0.11273148148148149</v>
      </c>
      <c r="L1504" s="96">
        <v>2016</v>
      </c>
      <c r="M1504" s="98">
        <f>Causas[[#This Row],[parada_duracion]]/60</f>
        <v>33.6</v>
      </c>
      <c r="N1504" s="18" t="s">
        <v>62</v>
      </c>
      <c r="O1504" s="16" t="s">
        <v>52</v>
      </c>
      <c r="P1504" s="99">
        <f>WEEKNUM(Causas[[#This Row],[resolucion_fecha]],16)</f>
        <v>12</v>
      </c>
      <c r="Q1504" s="99" t="str">
        <f>TEXT(Causas[[#This Row],[resolucion_fecha]],"MMMM")</f>
        <v>marzo</v>
      </c>
      <c r="R1504" s="99" t="str">
        <f t="shared" si="23"/>
        <v>N</v>
      </c>
      <c r="S1504" s="99"/>
      <c r="T1504" s="16" t="s">
        <v>53</v>
      </c>
      <c r="U1504" s="100"/>
      <c r="V1504" s="99"/>
      <c r="W1504" s="99"/>
    </row>
    <row r="1505" spans="1:23" hidden="1" x14ac:dyDescent="0.25">
      <c r="A1505" s="25">
        <v>139399</v>
      </c>
      <c r="B1505" s="25" t="s">
        <v>129</v>
      </c>
      <c r="C1505" s="25" t="s">
        <v>43</v>
      </c>
      <c r="D1505" s="25" t="s">
        <v>55</v>
      </c>
      <c r="E1505" s="24">
        <v>43405</v>
      </c>
      <c r="F1505" s="25" t="s">
        <v>45</v>
      </c>
      <c r="G1505" s="25" t="s">
        <v>46</v>
      </c>
      <c r="H1505" s="24">
        <v>45008</v>
      </c>
      <c r="I1505" s="101">
        <v>0.19922453703703705</v>
      </c>
      <c r="J1505" s="24">
        <v>45008</v>
      </c>
      <c r="K1505" s="101">
        <v>0.23155092592592594</v>
      </c>
      <c r="L1505" s="25">
        <v>2793</v>
      </c>
      <c r="M1505" s="26">
        <f>Causas[[#This Row],[parada_duracion]]/60</f>
        <v>46.55</v>
      </c>
      <c r="N1505" s="18" t="s">
        <v>62</v>
      </c>
      <c r="O1505" s="16" t="s">
        <v>52</v>
      </c>
      <c r="P1505" s="16">
        <f>WEEKNUM(Causas[[#This Row],[resolucion_fecha]],16)</f>
        <v>12</v>
      </c>
      <c r="Q1505" s="16" t="str">
        <f>TEXT(Causas[[#This Row],[resolucion_fecha]],"MMMM")</f>
        <v>marzo</v>
      </c>
      <c r="R1505" s="16" t="str">
        <f t="shared" si="23"/>
        <v>N</v>
      </c>
      <c r="S1505" s="16"/>
      <c r="T1505" s="16" t="s">
        <v>53</v>
      </c>
      <c r="U1505" s="100"/>
      <c r="V1505" s="16"/>
      <c r="W1505" s="16"/>
    </row>
    <row r="1506" spans="1:23" hidden="1" x14ac:dyDescent="0.25">
      <c r="A1506" s="25">
        <v>139401</v>
      </c>
      <c r="B1506" s="25" t="s">
        <v>129</v>
      </c>
      <c r="C1506" s="25" t="s">
        <v>43</v>
      </c>
      <c r="D1506" s="25" t="s">
        <v>55</v>
      </c>
      <c r="E1506" s="24">
        <v>43405</v>
      </c>
      <c r="F1506" s="25" t="s">
        <v>45</v>
      </c>
      <c r="G1506" s="25" t="s">
        <v>46</v>
      </c>
      <c r="H1506" s="24">
        <v>45008</v>
      </c>
      <c r="I1506" s="101">
        <v>0.23247685185185185</v>
      </c>
      <c r="J1506" s="24">
        <v>45008</v>
      </c>
      <c r="K1506" s="101">
        <v>0.26465277777777779</v>
      </c>
      <c r="L1506" s="25">
        <v>2780</v>
      </c>
      <c r="M1506" s="26">
        <f>Causas[[#This Row],[parada_duracion]]/60</f>
        <v>46.333333333333336</v>
      </c>
      <c r="N1506" s="18" t="s">
        <v>62</v>
      </c>
      <c r="O1506" s="16" t="s">
        <v>52</v>
      </c>
      <c r="P1506" s="16">
        <f>WEEKNUM(Causas[[#This Row],[resolucion_fecha]],16)</f>
        <v>12</v>
      </c>
      <c r="Q1506" s="16" t="str">
        <f>TEXT(Causas[[#This Row],[resolucion_fecha]],"MMMM")</f>
        <v>marzo</v>
      </c>
      <c r="R1506" s="16" t="str">
        <f t="shared" si="23"/>
        <v>N</v>
      </c>
      <c r="S1506" s="16"/>
      <c r="T1506" s="16" t="s">
        <v>53</v>
      </c>
      <c r="U1506" s="16"/>
      <c r="V1506" s="16"/>
      <c r="W1506" s="16"/>
    </row>
    <row r="1507" spans="1:23" hidden="1" x14ac:dyDescent="0.25">
      <c r="A1507" s="25">
        <v>139405</v>
      </c>
      <c r="B1507" s="25" t="s">
        <v>129</v>
      </c>
      <c r="C1507" s="25" t="s">
        <v>43</v>
      </c>
      <c r="D1507" s="25" t="s">
        <v>55</v>
      </c>
      <c r="E1507" s="24">
        <v>43405</v>
      </c>
      <c r="F1507" s="25" t="s">
        <v>45</v>
      </c>
      <c r="G1507" s="25" t="s">
        <v>46</v>
      </c>
      <c r="H1507" s="24">
        <v>45008</v>
      </c>
      <c r="I1507" s="101">
        <v>0.26473379629629629</v>
      </c>
      <c r="J1507" s="24">
        <v>45008</v>
      </c>
      <c r="K1507" s="101">
        <v>0.3386805555555556</v>
      </c>
      <c r="L1507" s="25">
        <v>6389</v>
      </c>
      <c r="M1507" s="26">
        <f>Causas[[#This Row],[parada_duracion]]/60</f>
        <v>106.48333333333333</v>
      </c>
      <c r="N1507" s="18" t="s">
        <v>62</v>
      </c>
      <c r="O1507" s="16" t="s">
        <v>52</v>
      </c>
      <c r="P1507" s="16">
        <f>WEEKNUM(Causas[[#This Row],[resolucion_fecha]],16)</f>
        <v>12</v>
      </c>
      <c r="Q1507" s="16" t="str">
        <f>TEXT(Causas[[#This Row],[resolucion_fecha]],"MMMM")</f>
        <v>marzo</v>
      </c>
      <c r="R1507" s="16" t="str">
        <f t="shared" si="23"/>
        <v>M</v>
      </c>
      <c r="S1507" s="16"/>
      <c r="T1507" s="16" t="s">
        <v>53</v>
      </c>
      <c r="U1507" s="16"/>
      <c r="V1507" s="16"/>
      <c r="W1507" s="16"/>
    </row>
    <row r="1508" spans="1:23" hidden="1" x14ac:dyDescent="0.25">
      <c r="A1508" s="25">
        <v>139407</v>
      </c>
      <c r="B1508" s="25" t="s">
        <v>74</v>
      </c>
      <c r="C1508" s="25" t="s">
        <v>43</v>
      </c>
      <c r="D1508" s="25" t="s">
        <v>68</v>
      </c>
      <c r="E1508" s="24">
        <v>44258</v>
      </c>
      <c r="F1508" s="25" t="s">
        <v>56</v>
      </c>
      <c r="G1508" s="25" t="s">
        <v>50</v>
      </c>
      <c r="H1508" s="24">
        <v>45008</v>
      </c>
      <c r="I1508" s="101">
        <v>0.26730324074074074</v>
      </c>
      <c r="J1508" s="24">
        <v>45008</v>
      </c>
      <c r="K1508" s="101">
        <v>0.28833333333333333</v>
      </c>
      <c r="L1508" s="25">
        <v>1817</v>
      </c>
      <c r="M1508" s="26">
        <f>Causas[[#This Row],[parada_duracion]]/60</f>
        <v>30.283333333333335</v>
      </c>
      <c r="N1508" s="19" t="s">
        <v>49</v>
      </c>
      <c r="O1508" s="19" t="s">
        <v>49</v>
      </c>
      <c r="P1508" s="16">
        <f>WEEKNUM(Causas[[#This Row],[resolucion_fecha]],16)</f>
        <v>12</v>
      </c>
      <c r="Q1508" s="16" t="str">
        <f>TEXT(Causas[[#This Row],[resolucion_fecha]],"MMMM")</f>
        <v>marzo</v>
      </c>
      <c r="R1508" s="16" t="str">
        <f t="shared" si="23"/>
        <v>M</v>
      </c>
      <c r="S1508" s="19" t="s">
        <v>49</v>
      </c>
      <c r="T1508" s="19" t="s">
        <v>49</v>
      </c>
      <c r="U1508" s="19" t="s">
        <v>49</v>
      </c>
      <c r="V1508" s="19" t="s">
        <v>49</v>
      </c>
      <c r="W1508" s="19" t="s">
        <v>49</v>
      </c>
    </row>
    <row r="1509" spans="1:23" hidden="1" x14ac:dyDescent="0.25">
      <c r="A1509" s="25">
        <v>139410</v>
      </c>
      <c r="B1509" s="25" t="s">
        <v>61</v>
      </c>
      <c r="C1509" s="25" t="s">
        <v>43</v>
      </c>
      <c r="D1509" s="25" t="s">
        <v>143</v>
      </c>
      <c r="E1509" s="24">
        <v>43881</v>
      </c>
      <c r="F1509" s="25" t="s">
        <v>56</v>
      </c>
      <c r="G1509" s="25" t="s">
        <v>46</v>
      </c>
      <c r="H1509" s="24">
        <v>45008</v>
      </c>
      <c r="I1509" s="101">
        <v>0.30048611111111112</v>
      </c>
      <c r="J1509" s="24">
        <v>45008</v>
      </c>
      <c r="K1509" s="101">
        <v>0.31673611111111111</v>
      </c>
      <c r="L1509" s="25">
        <v>1404</v>
      </c>
      <c r="M1509" s="26">
        <f>Causas[[#This Row],[parada_duracion]]/60</f>
        <v>23.4</v>
      </c>
      <c r="N1509" s="19" t="s">
        <v>49</v>
      </c>
      <c r="O1509" s="19" t="s">
        <v>49</v>
      </c>
      <c r="P1509" s="16">
        <f>WEEKNUM(Causas[[#This Row],[resolucion_fecha]],16)</f>
        <v>12</v>
      </c>
      <c r="Q1509" s="16" t="str">
        <f>TEXT(Causas[[#This Row],[resolucion_fecha]],"MMMM")</f>
        <v>marzo</v>
      </c>
      <c r="R1509" s="16" t="str">
        <f t="shared" si="23"/>
        <v>M</v>
      </c>
      <c r="S1509" s="19" t="s">
        <v>49</v>
      </c>
      <c r="T1509" s="19" t="s">
        <v>49</v>
      </c>
      <c r="U1509" s="19" t="s">
        <v>49</v>
      </c>
      <c r="V1509" s="19" t="s">
        <v>49</v>
      </c>
      <c r="W1509" s="19" t="s">
        <v>49</v>
      </c>
    </row>
    <row r="1510" spans="1:23" hidden="1" x14ac:dyDescent="0.25">
      <c r="A1510" s="25">
        <v>139412</v>
      </c>
      <c r="B1510" s="25" t="s">
        <v>174</v>
      </c>
      <c r="C1510" s="25" t="s">
        <v>43</v>
      </c>
      <c r="D1510" s="25" t="s">
        <v>76</v>
      </c>
      <c r="E1510" s="24">
        <v>44265</v>
      </c>
      <c r="F1510" s="25" t="s">
        <v>56</v>
      </c>
      <c r="G1510" s="25" t="s">
        <v>46</v>
      </c>
      <c r="H1510" s="24">
        <v>45008</v>
      </c>
      <c r="I1510" s="101">
        <v>0.3135532407407407</v>
      </c>
      <c r="J1510" s="24">
        <v>45008</v>
      </c>
      <c r="K1510" s="101">
        <v>0.32255787037037037</v>
      </c>
      <c r="L1510" s="25">
        <v>778</v>
      </c>
      <c r="M1510" s="26">
        <f>Causas[[#This Row],[parada_duracion]]/60</f>
        <v>12.966666666666667</v>
      </c>
      <c r="N1510" s="19" t="s">
        <v>49</v>
      </c>
      <c r="O1510" s="19" t="s">
        <v>49</v>
      </c>
      <c r="P1510" s="16">
        <f>WEEKNUM(Causas[[#This Row],[resolucion_fecha]],16)</f>
        <v>12</v>
      </c>
      <c r="Q1510" s="16" t="str">
        <f>TEXT(Causas[[#This Row],[resolucion_fecha]],"MMMM")</f>
        <v>marzo</v>
      </c>
      <c r="R1510" s="16" t="str">
        <f t="shared" si="23"/>
        <v>M</v>
      </c>
      <c r="S1510" s="19" t="s">
        <v>49</v>
      </c>
      <c r="T1510" s="19" t="s">
        <v>49</v>
      </c>
      <c r="U1510" s="19" t="s">
        <v>49</v>
      </c>
      <c r="V1510" s="19" t="s">
        <v>49</v>
      </c>
      <c r="W1510" s="19" t="s">
        <v>49</v>
      </c>
    </row>
    <row r="1511" spans="1:23" hidden="1" x14ac:dyDescent="0.25">
      <c r="A1511" s="25">
        <v>139419</v>
      </c>
      <c r="B1511" s="25" t="s">
        <v>61</v>
      </c>
      <c r="C1511" s="25" t="s">
        <v>43</v>
      </c>
      <c r="D1511" s="25" t="s">
        <v>55</v>
      </c>
      <c r="E1511" s="24">
        <v>43881</v>
      </c>
      <c r="F1511" s="25" t="s">
        <v>56</v>
      </c>
      <c r="G1511" s="25" t="s">
        <v>46</v>
      </c>
      <c r="H1511" s="24">
        <v>45008</v>
      </c>
      <c r="I1511" s="101">
        <v>0.35671296296296301</v>
      </c>
      <c r="J1511" s="24">
        <v>45008</v>
      </c>
      <c r="K1511" s="101">
        <v>0.38065972222222227</v>
      </c>
      <c r="L1511" s="25">
        <v>2069</v>
      </c>
      <c r="M1511" s="26">
        <f>Causas[[#This Row],[parada_duracion]]/60</f>
        <v>34.483333333333334</v>
      </c>
      <c r="N1511" s="19" t="s">
        <v>49</v>
      </c>
      <c r="O1511" s="19" t="s">
        <v>49</v>
      </c>
      <c r="P1511" s="16">
        <f>WEEKNUM(Causas[[#This Row],[resolucion_fecha]],16)</f>
        <v>12</v>
      </c>
      <c r="Q1511" s="16" t="str">
        <f>TEXT(Causas[[#This Row],[resolucion_fecha]],"MMMM")</f>
        <v>marzo</v>
      </c>
      <c r="R1511" s="16" t="str">
        <f t="shared" si="23"/>
        <v>M</v>
      </c>
      <c r="S1511" s="19" t="s">
        <v>49</v>
      </c>
      <c r="T1511" s="19" t="s">
        <v>49</v>
      </c>
      <c r="U1511" s="19" t="s">
        <v>49</v>
      </c>
      <c r="V1511" s="19" t="s">
        <v>49</v>
      </c>
      <c r="W1511" s="19" t="s">
        <v>49</v>
      </c>
    </row>
    <row r="1512" spans="1:23" hidden="1" x14ac:dyDescent="0.25">
      <c r="A1512" s="25">
        <v>139428</v>
      </c>
      <c r="B1512" s="25" t="s">
        <v>95</v>
      </c>
      <c r="C1512" s="25" t="s">
        <v>43</v>
      </c>
      <c r="D1512" s="25" t="s">
        <v>102</v>
      </c>
      <c r="E1512" s="24">
        <v>43405</v>
      </c>
      <c r="F1512" s="25" t="s">
        <v>45</v>
      </c>
      <c r="G1512" s="25" t="s">
        <v>50</v>
      </c>
      <c r="H1512" s="24">
        <v>45008</v>
      </c>
      <c r="I1512" s="101">
        <v>0.3819791666666667</v>
      </c>
      <c r="J1512" s="24">
        <v>45008</v>
      </c>
      <c r="K1512" s="101">
        <v>0.39212962962962966</v>
      </c>
      <c r="L1512" s="25">
        <v>877</v>
      </c>
      <c r="M1512" s="26">
        <f>Causas[[#This Row],[parada_duracion]]/60</f>
        <v>14.616666666666667</v>
      </c>
      <c r="N1512" s="19" t="s">
        <v>49</v>
      </c>
      <c r="O1512" s="19" t="s">
        <v>49</v>
      </c>
      <c r="P1512" s="16">
        <f>WEEKNUM(Causas[[#This Row],[resolucion_fecha]],16)</f>
        <v>12</v>
      </c>
      <c r="Q1512" s="16" t="str">
        <f>TEXT(Causas[[#This Row],[resolucion_fecha]],"MMMM")</f>
        <v>marzo</v>
      </c>
      <c r="R1512" s="16" t="str">
        <f t="shared" si="23"/>
        <v>M</v>
      </c>
      <c r="S1512" s="19" t="s">
        <v>49</v>
      </c>
      <c r="T1512" s="19" t="s">
        <v>49</v>
      </c>
      <c r="U1512" s="19" t="s">
        <v>49</v>
      </c>
      <c r="V1512" s="19" t="s">
        <v>49</v>
      </c>
      <c r="W1512" s="19" t="s">
        <v>49</v>
      </c>
    </row>
    <row r="1513" spans="1:23" hidden="1" x14ac:dyDescent="0.25">
      <c r="A1513" s="25">
        <v>139443</v>
      </c>
      <c r="B1513" s="25" t="s">
        <v>42</v>
      </c>
      <c r="C1513" s="25" t="s">
        <v>43</v>
      </c>
      <c r="D1513" s="25" t="s">
        <v>59</v>
      </c>
      <c r="E1513" s="24">
        <v>44231</v>
      </c>
      <c r="F1513" s="25" t="s">
        <v>60</v>
      </c>
      <c r="G1513" s="25" t="s">
        <v>46</v>
      </c>
      <c r="H1513" s="24">
        <v>45008</v>
      </c>
      <c r="I1513" s="101">
        <v>0.43812500000000004</v>
      </c>
      <c r="J1513" s="24">
        <v>45008</v>
      </c>
      <c r="K1513" s="101">
        <v>0.4432638888888889</v>
      </c>
      <c r="L1513" s="25">
        <v>444</v>
      </c>
      <c r="M1513" s="26">
        <f>Causas[[#This Row],[parada_duracion]]/60</f>
        <v>7.4</v>
      </c>
      <c r="N1513" s="18" t="s">
        <v>47</v>
      </c>
      <c r="O1513" s="18" t="s">
        <v>47</v>
      </c>
      <c r="P1513" s="16">
        <f>WEEKNUM(Causas[[#This Row],[resolucion_fecha]],16)</f>
        <v>12</v>
      </c>
      <c r="Q1513" s="16" t="str">
        <f>TEXT(Causas[[#This Row],[resolucion_fecha]],"MMMM")</f>
        <v>marzo</v>
      </c>
      <c r="R1513" s="16" t="str">
        <f t="shared" si="23"/>
        <v>M</v>
      </c>
      <c r="S1513" s="16"/>
      <c r="T1513" s="18" t="s">
        <v>47</v>
      </c>
      <c r="U1513" s="16"/>
      <c r="V1513" s="16"/>
      <c r="W1513" s="16"/>
    </row>
    <row r="1514" spans="1:23" hidden="1" x14ac:dyDescent="0.25">
      <c r="A1514" s="25">
        <v>139445</v>
      </c>
      <c r="B1514" s="25" t="s">
        <v>116</v>
      </c>
      <c r="C1514" s="25" t="s">
        <v>43</v>
      </c>
      <c r="D1514" s="25" t="s">
        <v>59</v>
      </c>
      <c r="E1514" s="24">
        <v>44930</v>
      </c>
      <c r="F1514" s="25" t="s">
        <v>124</v>
      </c>
      <c r="G1514" s="25" t="s">
        <v>50</v>
      </c>
      <c r="H1514" s="24">
        <v>45008</v>
      </c>
      <c r="I1514" s="101">
        <v>0.47748842592592594</v>
      </c>
      <c r="J1514" s="24">
        <v>45008</v>
      </c>
      <c r="K1514" s="101">
        <v>0.49607638888888889</v>
      </c>
      <c r="L1514" s="25">
        <v>1606</v>
      </c>
      <c r="M1514" s="26">
        <f>Causas[[#This Row],[parada_duracion]]/60</f>
        <v>26.766666666666666</v>
      </c>
      <c r="N1514" s="19" t="s">
        <v>49</v>
      </c>
      <c r="O1514" s="19" t="s">
        <v>49</v>
      </c>
      <c r="P1514" s="16">
        <f>WEEKNUM(Causas[[#This Row],[resolucion_fecha]],16)</f>
        <v>12</v>
      </c>
      <c r="Q1514" s="16" t="str">
        <f>TEXT(Causas[[#This Row],[resolucion_fecha]],"MMMM")</f>
        <v>marzo</v>
      </c>
      <c r="R1514" s="16" t="str">
        <f t="shared" si="23"/>
        <v>M</v>
      </c>
      <c r="S1514" s="19" t="s">
        <v>49</v>
      </c>
      <c r="T1514" s="19" t="s">
        <v>49</v>
      </c>
      <c r="U1514" s="19" t="s">
        <v>49</v>
      </c>
      <c r="V1514" s="19" t="s">
        <v>49</v>
      </c>
      <c r="W1514" s="19" t="s">
        <v>49</v>
      </c>
    </row>
    <row r="1515" spans="1:23" hidden="1" x14ac:dyDescent="0.25">
      <c r="A1515" s="25">
        <v>139453</v>
      </c>
      <c r="B1515" s="25" t="s">
        <v>130</v>
      </c>
      <c r="C1515" s="25" t="s">
        <v>43</v>
      </c>
      <c r="D1515" s="25" t="s">
        <v>68</v>
      </c>
      <c r="E1515" s="24">
        <v>43405</v>
      </c>
      <c r="F1515" s="25" t="s">
        <v>45</v>
      </c>
      <c r="G1515" s="25" t="s">
        <v>50</v>
      </c>
      <c r="H1515" s="24">
        <v>45008</v>
      </c>
      <c r="I1515" s="101">
        <v>0.52687499999999998</v>
      </c>
      <c r="J1515" s="24">
        <v>45008</v>
      </c>
      <c r="K1515" s="101">
        <v>0.56568287037037035</v>
      </c>
      <c r="L1515" s="25">
        <v>3353</v>
      </c>
      <c r="M1515" s="26">
        <f>Causas[[#This Row],[parada_duracion]]/60</f>
        <v>55.883333333333333</v>
      </c>
      <c r="N1515" s="19" t="s">
        <v>655</v>
      </c>
      <c r="O1515" s="16" t="s">
        <v>52</v>
      </c>
      <c r="P1515" s="16">
        <f>WEEKNUM(Causas[[#This Row],[resolucion_fecha]],16)</f>
        <v>12</v>
      </c>
      <c r="Q1515" s="16" t="str">
        <f>TEXT(Causas[[#This Row],[resolucion_fecha]],"MMMM")</f>
        <v>marzo</v>
      </c>
      <c r="R1515" s="16" t="str">
        <f t="shared" si="23"/>
        <v>M</v>
      </c>
      <c r="S1515" s="16"/>
      <c r="T1515" s="16" t="s">
        <v>53</v>
      </c>
      <c r="U1515" s="16"/>
      <c r="V1515" s="16"/>
      <c r="W1515" s="16"/>
    </row>
    <row r="1516" spans="1:23" ht="45" hidden="1" x14ac:dyDescent="0.25">
      <c r="A1516" s="25">
        <v>139460</v>
      </c>
      <c r="B1516" s="25" t="s">
        <v>111</v>
      </c>
      <c r="C1516" s="25" t="s">
        <v>43</v>
      </c>
      <c r="D1516" s="25" t="s">
        <v>82</v>
      </c>
      <c r="E1516" s="24">
        <v>44756</v>
      </c>
      <c r="F1516" s="25" t="s">
        <v>140</v>
      </c>
      <c r="G1516" s="25" t="s">
        <v>46</v>
      </c>
      <c r="H1516" s="24">
        <v>45008</v>
      </c>
      <c r="I1516" s="101">
        <v>0.62084490740740739</v>
      </c>
      <c r="J1516" s="24">
        <v>45008</v>
      </c>
      <c r="K1516" s="101">
        <v>0.68428240740740742</v>
      </c>
      <c r="L1516" s="25">
        <v>5481</v>
      </c>
      <c r="M1516" s="26">
        <f>Causas[[#This Row],[parada_duracion]]/60</f>
        <v>91.35</v>
      </c>
      <c r="N1516" s="19" t="s">
        <v>656</v>
      </c>
      <c r="O1516" s="16" t="s">
        <v>52</v>
      </c>
      <c r="P1516" s="16">
        <f>WEEKNUM(Causas[[#This Row],[resolucion_fecha]],16)</f>
        <v>12</v>
      </c>
      <c r="Q1516" s="16" t="str">
        <f>TEXT(Causas[[#This Row],[resolucion_fecha]],"MMMM")</f>
        <v>marzo</v>
      </c>
      <c r="R1516" s="16" t="str">
        <f t="shared" si="23"/>
        <v>T</v>
      </c>
      <c r="S1516" s="16"/>
      <c r="T1516" s="16" t="s">
        <v>53</v>
      </c>
      <c r="U1516" s="16"/>
      <c r="V1516" s="16"/>
      <c r="W1516" s="16"/>
    </row>
    <row r="1517" spans="1:23" hidden="1" x14ac:dyDescent="0.25">
      <c r="A1517" s="25">
        <v>139468</v>
      </c>
      <c r="B1517" s="25" t="s">
        <v>184</v>
      </c>
      <c r="C1517" s="25" t="s">
        <v>43</v>
      </c>
      <c r="D1517" s="25" t="s">
        <v>82</v>
      </c>
      <c r="E1517" s="24">
        <v>43405</v>
      </c>
      <c r="F1517" s="25" t="s">
        <v>45</v>
      </c>
      <c r="G1517" s="25" t="s">
        <v>46</v>
      </c>
      <c r="H1517" s="24">
        <v>45008</v>
      </c>
      <c r="I1517" s="101">
        <v>0.69386574074074081</v>
      </c>
      <c r="J1517" s="24">
        <v>45008</v>
      </c>
      <c r="K1517" s="101">
        <v>0.72417824074074078</v>
      </c>
      <c r="L1517" s="25">
        <v>2619</v>
      </c>
      <c r="M1517" s="26">
        <f>Causas[[#This Row],[parada_duracion]]/60</f>
        <v>43.65</v>
      </c>
      <c r="N1517" s="19" t="s">
        <v>657</v>
      </c>
      <c r="O1517" s="16" t="s">
        <v>52</v>
      </c>
      <c r="P1517" s="16">
        <f>WEEKNUM(Causas[[#This Row],[resolucion_fecha]],16)</f>
        <v>12</v>
      </c>
      <c r="Q1517" s="16" t="str">
        <f>TEXT(Causas[[#This Row],[resolucion_fecha]],"MMMM")</f>
        <v>marzo</v>
      </c>
      <c r="R1517" s="16" t="str">
        <f t="shared" si="23"/>
        <v>T</v>
      </c>
      <c r="S1517" s="16"/>
      <c r="T1517" s="16" t="s">
        <v>53</v>
      </c>
      <c r="U1517" s="16"/>
      <c r="V1517" s="16"/>
      <c r="W1517" s="16"/>
    </row>
    <row r="1518" spans="1:23" hidden="1" x14ac:dyDescent="0.25">
      <c r="A1518" s="25">
        <v>139472</v>
      </c>
      <c r="B1518" s="25" t="s">
        <v>42</v>
      </c>
      <c r="C1518" s="25" t="s">
        <v>43</v>
      </c>
      <c r="D1518" s="25" t="s">
        <v>77</v>
      </c>
      <c r="E1518" s="24">
        <v>43405</v>
      </c>
      <c r="F1518" s="25" t="s">
        <v>45</v>
      </c>
      <c r="G1518" s="25" t="s">
        <v>46</v>
      </c>
      <c r="H1518" s="24">
        <v>45008</v>
      </c>
      <c r="I1518" s="101">
        <v>0.73184027777777771</v>
      </c>
      <c r="J1518" s="24">
        <v>45008</v>
      </c>
      <c r="K1518" s="101">
        <v>0.73222222222222222</v>
      </c>
      <c r="L1518" s="25">
        <v>33</v>
      </c>
      <c r="M1518" s="26">
        <f>Causas[[#This Row],[parada_duracion]]/60</f>
        <v>0.55000000000000004</v>
      </c>
      <c r="N1518" s="18" t="s">
        <v>47</v>
      </c>
      <c r="O1518" s="18" t="s">
        <v>47</v>
      </c>
      <c r="P1518" s="16">
        <f>WEEKNUM(Causas[[#This Row],[resolucion_fecha]],16)</f>
        <v>12</v>
      </c>
      <c r="Q1518" s="16" t="str">
        <f>TEXT(Causas[[#This Row],[resolucion_fecha]],"MMMM")</f>
        <v>marzo</v>
      </c>
      <c r="R1518" s="16" t="str">
        <f t="shared" si="23"/>
        <v>T</v>
      </c>
      <c r="S1518" s="16"/>
      <c r="T1518" s="18" t="s">
        <v>47</v>
      </c>
      <c r="U1518" s="16"/>
      <c r="V1518" s="16"/>
      <c r="W1518" s="16"/>
    </row>
    <row r="1519" spans="1:23" hidden="1" x14ac:dyDescent="0.25">
      <c r="A1519" s="25">
        <v>139474</v>
      </c>
      <c r="B1519" s="25" t="s">
        <v>130</v>
      </c>
      <c r="C1519" s="25" t="s">
        <v>43</v>
      </c>
      <c r="D1519" s="25" t="s">
        <v>68</v>
      </c>
      <c r="E1519" s="24">
        <v>43405</v>
      </c>
      <c r="F1519" s="25" t="s">
        <v>45</v>
      </c>
      <c r="G1519" s="25" t="s">
        <v>50</v>
      </c>
      <c r="H1519" s="24">
        <v>45008</v>
      </c>
      <c r="I1519" s="101">
        <v>0.75953703703703701</v>
      </c>
      <c r="J1519" s="24">
        <v>45008</v>
      </c>
      <c r="K1519" s="101">
        <v>0.76199074074074069</v>
      </c>
      <c r="L1519" s="25">
        <v>212</v>
      </c>
      <c r="M1519" s="26">
        <f>Causas[[#This Row],[parada_duracion]]/60</f>
        <v>3.5333333333333332</v>
      </c>
      <c r="N1519" s="18" t="s">
        <v>47</v>
      </c>
      <c r="O1519" s="18" t="s">
        <v>47</v>
      </c>
      <c r="P1519" s="16">
        <f>WEEKNUM(Causas[[#This Row],[resolucion_fecha]],16)</f>
        <v>12</v>
      </c>
      <c r="Q1519" s="16" t="str">
        <f>TEXT(Causas[[#This Row],[resolucion_fecha]],"MMMM")</f>
        <v>marzo</v>
      </c>
      <c r="R1519" s="16" t="str">
        <f t="shared" si="23"/>
        <v>T</v>
      </c>
      <c r="S1519" s="16"/>
      <c r="T1519" s="18" t="s">
        <v>47</v>
      </c>
      <c r="U1519" s="16"/>
      <c r="V1519" s="16"/>
      <c r="W1519" s="16"/>
    </row>
    <row r="1520" spans="1:23" hidden="1" x14ac:dyDescent="0.25">
      <c r="A1520" s="96">
        <v>139476</v>
      </c>
      <c r="B1520" s="96" t="s">
        <v>42</v>
      </c>
      <c r="C1520" s="96" t="s">
        <v>43</v>
      </c>
      <c r="D1520" s="96" t="s">
        <v>96</v>
      </c>
      <c r="E1520" s="97">
        <v>43405</v>
      </c>
      <c r="F1520" s="96" t="s">
        <v>45</v>
      </c>
      <c r="G1520" s="96" t="s">
        <v>50</v>
      </c>
      <c r="H1520" s="97">
        <v>45008</v>
      </c>
      <c r="I1520" s="23">
        <v>0.7884606481481482</v>
      </c>
      <c r="J1520" s="97">
        <v>45008</v>
      </c>
      <c r="K1520" s="23">
        <v>0.79464120370370372</v>
      </c>
      <c r="L1520" s="96">
        <v>534</v>
      </c>
      <c r="M1520" s="98">
        <f>Causas[[#This Row],[parada_duracion]]/60</f>
        <v>8.9</v>
      </c>
      <c r="N1520" s="18" t="s">
        <v>47</v>
      </c>
      <c r="O1520" s="18" t="s">
        <v>47</v>
      </c>
      <c r="P1520" s="99">
        <f>WEEKNUM(Causas[[#This Row],[resolucion_fecha]],16)</f>
        <v>12</v>
      </c>
      <c r="Q1520" s="99" t="str">
        <f>TEXT(Causas[[#This Row],[resolucion_fecha]],"MMMM")</f>
        <v>marzo</v>
      </c>
      <c r="R1520" s="99" t="str">
        <f t="shared" si="23"/>
        <v>T</v>
      </c>
      <c r="S1520" s="99"/>
      <c r="T1520" s="18" t="s">
        <v>47</v>
      </c>
      <c r="U1520" s="16"/>
      <c r="V1520" s="99"/>
      <c r="W1520" s="99"/>
    </row>
    <row r="1521" spans="1:23" hidden="1" x14ac:dyDescent="0.25">
      <c r="A1521" s="96">
        <v>139477</v>
      </c>
      <c r="B1521" s="96" t="s">
        <v>66</v>
      </c>
      <c r="C1521" s="96" t="s">
        <v>43</v>
      </c>
      <c r="D1521" s="96" t="s">
        <v>154</v>
      </c>
      <c r="E1521" s="97">
        <v>43405</v>
      </c>
      <c r="F1521" s="96" t="s">
        <v>45</v>
      </c>
      <c r="G1521" s="96" t="s">
        <v>50</v>
      </c>
      <c r="H1521" s="97">
        <v>45008</v>
      </c>
      <c r="I1521" s="23">
        <v>0.83520833333333344</v>
      </c>
      <c r="J1521" s="97">
        <v>45008</v>
      </c>
      <c r="K1521" s="23">
        <v>0.85328703703703701</v>
      </c>
      <c r="L1521" s="96">
        <v>1562</v>
      </c>
      <c r="M1521" s="98">
        <f>Causas[[#This Row],[parada_duracion]]/60</f>
        <v>26.033333333333335</v>
      </c>
      <c r="N1521" s="18" t="s">
        <v>658</v>
      </c>
      <c r="O1521" s="16" t="s">
        <v>52</v>
      </c>
      <c r="P1521" s="99">
        <f>WEEKNUM(Causas[[#This Row],[resolucion_fecha]],16)</f>
        <v>12</v>
      </c>
      <c r="Q1521" s="99" t="str">
        <f>TEXT(Causas[[#This Row],[resolucion_fecha]],"MMMM")</f>
        <v>marzo</v>
      </c>
      <c r="R1521" s="99" t="str">
        <f t="shared" si="23"/>
        <v>T</v>
      </c>
      <c r="S1521" s="99"/>
      <c r="T1521" s="16" t="s">
        <v>53</v>
      </c>
      <c r="U1521" s="100"/>
      <c r="V1521" s="99"/>
      <c r="W1521" s="99"/>
    </row>
    <row r="1522" spans="1:23" hidden="1" x14ac:dyDescent="0.25">
      <c r="A1522" s="25">
        <v>139478</v>
      </c>
      <c r="B1522" s="25" t="s">
        <v>54</v>
      </c>
      <c r="C1522" s="25" t="s">
        <v>43</v>
      </c>
      <c r="D1522" s="25" t="s">
        <v>55</v>
      </c>
      <c r="E1522" s="24">
        <v>44120</v>
      </c>
      <c r="F1522" s="25" t="s">
        <v>56</v>
      </c>
      <c r="G1522" s="25" t="s">
        <v>50</v>
      </c>
      <c r="H1522" s="24">
        <v>45008</v>
      </c>
      <c r="I1522" s="101">
        <v>0.84769675925925936</v>
      </c>
      <c r="J1522" s="24">
        <v>45008</v>
      </c>
      <c r="K1522" s="101">
        <v>0.87600694444444438</v>
      </c>
      <c r="L1522" s="25">
        <v>2446</v>
      </c>
      <c r="M1522" s="26">
        <f>Causas[[#This Row],[parada_duracion]]/60</f>
        <v>40.766666666666666</v>
      </c>
      <c r="N1522" s="19" t="s">
        <v>659</v>
      </c>
      <c r="O1522" s="16" t="s">
        <v>52</v>
      </c>
      <c r="P1522" s="16">
        <f>WEEKNUM(Causas[[#This Row],[resolucion_fecha]],16)</f>
        <v>12</v>
      </c>
      <c r="Q1522" s="16" t="str">
        <f>TEXT(Causas[[#This Row],[resolucion_fecha]],"MMMM")</f>
        <v>marzo</v>
      </c>
      <c r="R1522" s="16" t="str">
        <f t="shared" si="23"/>
        <v>T</v>
      </c>
      <c r="S1522" s="16"/>
      <c r="T1522" s="16" t="s">
        <v>53</v>
      </c>
      <c r="U1522" s="100"/>
      <c r="V1522" s="16"/>
      <c r="W1522" s="16"/>
    </row>
    <row r="1523" spans="1:23" hidden="1" x14ac:dyDescent="0.25">
      <c r="A1523" s="25">
        <v>139549</v>
      </c>
      <c r="B1523" s="25" t="s">
        <v>42</v>
      </c>
      <c r="C1523" s="25" t="s">
        <v>43</v>
      </c>
      <c r="D1523" s="25" t="s">
        <v>164</v>
      </c>
      <c r="E1523" s="24">
        <v>43405</v>
      </c>
      <c r="F1523" s="25" t="s">
        <v>45</v>
      </c>
      <c r="G1523" s="25" t="s">
        <v>46</v>
      </c>
      <c r="H1523" s="24">
        <v>45012</v>
      </c>
      <c r="I1523" s="101">
        <v>0.26028935185185187</v>
      </c>
      <c r="J1523" s="24">
        <v>45012</v>
      </c>
      <c r="K1523" s="101">
        <v>0.26033564814814814</v>
      </c>
      <c r="L1523" s="25">
        <v>4</v>
      </c>
      <c r="M1523" s="26">
        <f>Causas[[#This Row],[parada_duracion]]/60</f>
        <v>6.6666666666666666E-2</v>
      </c>
      <c r="N1523" s="18" t="s">
        <v>47</v>
      </c>
      <c r="O1523" s="18" t="s">
        <v>47</v>
      </c>
      <c r="P1523" s="16">
        <f>WEEKNUM(Causas[[#This Row],[resolucion_fecha]],16)</f>
        <v>13</v>
      </c>
      <c r="Q1523" s="16" t="str">
        <f>TEXT(Causas[[#This Row],[resolucion_fecha]],"MMMM")</f>
        <v>marzo</v>
      </c>
      <c r="R1523" s="16" t="str">
        <f t="shared" si="23"/>
        <v>M</v>
      </c>
      <c r="S1523" s="16"/>
      <c r="T1523" s="18" t="s">
        <v>47</v>
      </c>
      <c r="U1523" s="16"/>
      <c r="V1523" s="16"/>
      <c r="W1523" s="16"/>
    </row>
    <row r="1524" spans="1:23" hidden="1" x14ac:dyDescent="0.25">
      <c r="A1524" s="25">
        <v>139553</v>
      </c>
      <c r="B1524" s="25" t="s">
        <v>390</v>
      </c>
      <c r="C1524" s="25" t="s">
        <v>43</v>
      </c>
      <c r="D1524" s="25" t="s">
        <v>143</v>
      </c>
      <c r="E1524" s="24">
        <v>43746</v>
      </c>
      <c r="F1524" s="25" t="s">
        <v>56</v>
      </c>
      <c r="G1524" s="25" t="s">
        <v>46</v>
      </c>
      <c r="H1524" s="24">
        <v>45012</v>
      </c>
      <c r="I1524" s="101">
        <v>0.2792824074074074</v>
      </c>
      <c r="J1524" s="24">
        <v>45012</v>
      </c>
      <c r="K1524" s="101">
        <v>0.29293981481481485</v>
      </c>
      <c r="L1524" s="25">
        <v>1180</v>
      </c>
      <c r="M1524" s="26">
        <f>Causas[[#This Row],[parada_duracion]]/60</f>
        <v>19.666666666666668</v>
      </c>
      <c r="N1524" s="19" t="s">
        <v>62</v>
      </c>
      <c r="O1524" s="16" t="s">
        <v>52</v>
      </c>
      <c r="P1524" s="16">
        <f>WEEKNUM(Causas[[#This Row],[resolucion_fecha]],16)</f>
        <v>13</v>
      </c>
      <c r="Q1524" s="16" t="str">
        <f>TEXT(Causas[[#This Row],[resolucion_fecha]],"MMMM")</f>
        <v>marzo</v>
      </c>
      <c r="R1524" s="16" t="str">
        <f t="shared" si="23"/>
        <v>M</v>
      </c>
      <c r="S1524" s="16"/>
      <c r="T1524" s="16" t="s">
        <v>53</v>
      </c>
      <c r="U1524" s="16"/>
      <c r="V1524" s="16"/>
      <c r="W1524" s="16"/>
    </row>
    <row r="1525" spans="1:23" hidden="1" x14ac:dyDescent="0.25">
      <c r="A1525" s="96">
        <v>139556</v>
      </c>
      <c r="B1525" s="96" t="s">
        <v>117</v>
      </c>
      <c r="C1525" s="96" t="s">
        <v>43</v>
      </c>
      <c r="D1525" s="96" t="s">
        <v>76</v>
      </c>
      <c r="E1525" s="97">
        <v>43405</v>
      </c>
      <c r="F1525" s="96" t="s">
        <v>45</v>
      </c>
      <c r="G1525" s="96" t="s">
        <v>46</v>
      </c>
      <c r="H1525" s="97">
        <v>45012</v>
      </c>
      <c r="I1525" s="23">
        <v>0.29702546296296295</v>
      </c>
      <c r="J1525" s="97">
        <v>45012</v>
      </c>
      <c r="K1525" s="23">
        <v>0.30628472222222219</v>
      </c>
      <c r="L1525" s="96">
        <v>800</v>
      </c>
      <c r="M1525" s="98">
        <f>Causas[[#This Row],[parada_duracion]]/60</f>
        <v>13.333333333333334</v>
      </c>
      <c r="N1525" s="18" t="s">
        <v>660</v>
      </c>
      <c r="O1525" s="99" t="s">
        <v>52</v>
      </c>
      <c r="P1525" s="99">
        <f>WEEKNUM(Causas[[#This Row],[resolucion_fecha]],16)</f>
        <v>13</v>
      </c>
      <c r="Q1525" s="99" t="str">
        <f>TEXT(Causas[[#This Row],[resolucion_fecha]],"MMMM")</f>
        <v>marzo</v>
      </c>
      <c r="R1525" s="99" t="str">
        <f t="shared" si="23"/>
        <v>M</v>
      </c>
      <c r="S1525" s="99"/>
      <c r="T1525" s="16" t="s">
        <v>53</v>
      </c>
      <c r="U1525" s="16"/>
      <c r="V1525" s="99"/>
      <c r="W1525" s="99"/>
    </row>
    <row r="1526" spans="1:23" ht="30" hidden="1" x14ac:dyDescent="0.25">
      <c r="A1526" s="96">
        <v>139557</v>
      </c>
      <c r="B1526" s="96" t="s">
        <v>163</v>
      </c>
      <c r="C1526" s="96" t="s">
        <v>43</v>
      </c>
      <c r="D1526" s="96" t="s">
        <v>161</v>
      </c>
      <c r="E1526" s="97">
        <v>43405</v>
      </c>
      <c r="F1526" s="96" t="s">
        <v>45</v>
      </c>
      <c r="G1526" s="96" t="s">
        <v>50</v>
      </c>
      <c r="H1526" s="97">
        <v>45012</v>
      </c>
      <c r="I1526" s="23">
        <v>0.29843749999999997</v>
      </c>
      <c r="J1526" s="97">
        <v>45012</v>
      </c>
      <c r="K1526" s="23">
        <v>0.32997685185185183</v>
      </c>
      <c r="L1526" s="96">
        <v>2725</v>
      </c>
      <c r="M1526" s="98">
        <f>Causas[[#This Row],[parada_duracion]]/60</f>
        <v>45.416666666666664</v>
      </c>
      <c r="N1526" s="18" t="s">
        <v>661</v>
      </c>
      <c r="O1526" s="99" t="s">
        <v>52</v>
      </c>
      <c r="P1526" s="99">
        <f>WEEKNUM(Causas[[#This Row],[resolucion_fecha]],16)</f>
        <v>13</v>
      </c>
      <c r="Q1526" s="99" t="str">
        <f>TEXT(Causas[[#This Row],[resolucion_fecha]],"MMMM")</f>
        <v>marzo</v>
      </c>
      <c r="R1526" s="99" t="str">
        <f t="shared" si="23"/>
        <v>M</v>
      </c>
      <c r="S1526" s="99"/>
      <c r="T1526" s="16" t="s">
        <v>53</v>
      </c>
      <c r="U1526" s="100"/>
      <c r="V1526" s="99"/>
      <c r="W1526" s="99"/>
    </row>
    <row r="1527" spans="1:23" hidden="1" x14ac:dyDescent="0.25">
      <c r="A1527" s="25">
        <v>139558</v>
      </c>
      <c r="B1527" s="25" t="s">
        <v>86</v>
      </c>
      <c r="C1527" s="25" t="s">
        <v>43</v>
      </c>
      <c r="D1527" s="25" t="s">
        <v>55</v>
      </c>
      <c r="E1527" s="24">
        <v>43881</v>
      </c>
      <c r="F1527" s="25" t="s">
        <v>56</v>
      </c>
      <c r="G1527" s="25" t="s">
        <v>50</v>
      </c>
      <c r="H1527" s="24">
        <v>45012</v>
      </c>
      <c r="I1527" s="101">
        <v>0.30149305555555556</v>
      </c>
      <c r="J1527" s="24">
        <v>45012</v>
      </c>
      <c r="K1527" s="101">
        <v>0.31739583333333332</v>
      </c>
      <c r="L1527" s="25">
        <v>1374</v>
      </c>
      <c r="M1527" s="26">
        <f>Causas[[#This Row],[parada_duracion]]/60</f>
        <v>22.9</v>
      </c>
      <c r="N1527" s="19" t="s">
        <v>662</v>
      </c>
      <c r="O1527" s="16" t="s">
        <v>52</v>
      </c>
      <c r="P1527" s="16">
        <f>WEEKNUM(Causas[[#This Row],[resolucion_fecha]],16)</f>
        <v>13</v>
      </c>
      <c r="Q1527" s="16" t="str">
        <f>TEXT(Causas[[#This Row],[resolucion_fecha]],"MMMM")</f>
        <v>marzo</v>
      </c>
      <c r="R1527" s="16" t="str">
        <f t="shared" si="23"/>
        <v>M</v>
      </c>
      <c r="S1527" s="16"/>
      <c r="T1527" s="16" t="s">
        <v>53</v>
      </c>
      <c r="U1527" s="100"/>
      <c r="V1527" s="16"/>
      <c r="W1527" s="16"/>
    </row>
    <row r="1528" spans="1:23" hidden="1" x14ac:dyDescent="0.25">
      <c r="A1528" s="25">
        <v>139560</v>
      </c>
      <c r="B1528" s="25" t="s">
        <v>83</v>
      </c>
      <c r="C1528" s="25" t="s">
        <v>43</v>
      </c>
      <c r="D1528" s="25" t="s">
        <v>76</v>
      </c>
      <c r="E1528" s="24">
        <v>43405</v>
      </c>
      <c r="F1528" s="25" t="s">
        <v>45</v>
      </c>
      <c r="G1528" s="25" t="s">
        <v>50</v>
      </c>
      <c r="H1528" s="24">
        <v>45012</v>
      </c>
      <c r="I1528" s="101">
        <v>0.30658564814814815</v>
      </c>
      <c r="J1528" s="24">
        <v>45012</v>
      </c>
      <c r="K1528" s="101">
        <v>0.33379629629629631</v>
      </c>
      <c r="L1528" s="25">
        <v>2351</v>
      </c>
      <c r="M1528" s="26">
        <f>Causas[[#This Row],[parada_duracion]]/60</f>
        <v>39.18333333333333</v>
      </c>
      <c r="N1528" s="19" t="s">
        <v>663</v>
      </c>
      <c r="O1528" s="16" t="s">
        <v>52</v>
      </c>
      <c r="P1528" s="16">
        <f>WEEKNUM(Causas[[#This Row],[resolucion_fecha]],16)</f>
        <v>13</v>
      </c>
      <c r="Q1528" s="16" t="str">
        <f>TEXT(Causas[[#This Row],[resolucion_fecha]],"MMMM")</f>
        <v>marzo</v>
      </c>
      <c r="R1528" s="16" t="str">
        <f t="shared" si="23"/>
        <v>M</v>
      </c>
      <c r="S1528" s="16"/>
      <c r="T1528" s="16" t="s">
        <v>53</v>
      </c>
      <c r="U1528" s="16"/>
      <c r="V1528" s="16"/>
      <c r="W1528" s="16"/>
    </row>
    <row r="1529" spans="1:23" hidden="1" x14ac:dyDescent="0.25">
      <c r="A1529" s="25">
        <v>139562</v>
      </c>
      <c r="B1529" s="25" t="s">
        <v>95</v>
      </c>
      <c r="C1529" s="25" t="s">
        <v>43</v>
      </c>
      <c r="D1529" s="25" t="s">
        <v>96</v>
      </c>
      <c r="E1529" s="24">
        <v>43882</v>
      </c>
      <c r="F1529" s="25" t="s">
        <v>56</v>
      </c>
      <c r="G1529" s="25" t="s">
        <v>46</v>
      </c>
      <c r="H1529" s="24">
        <v>45012</v>
      </c>
      <c r="I1529" s="101">
        <v>0.31437500000000002</v>
      </c>
      <c r="J1529" s="24">
        <v>45012</v>
      </c>
      <c r="K1529" s="101">
        <v>0.33002314814814815</v>
      </c>
      <c r="L1529" s="25">
        <v>1352</v>
      </c>
      <c r="M1529" s="26">
        <f>Causas[[#This Row],[parada_duracion]]/60</f>
        <v>22.533333333333335</v>
      </c>
      <c r="N1529" s="19" t="s">
        <v>49</v>
      </c>
      <c r="O1529" s="19" t="s">
        <v>49</v>
      </c>
      <c r="P1529" s="16">
        <f>WEEKNUM(Causas[[#This Row],[resolucion_fecha]],16)</f>
        <v>13</v>
      </c>
      <c r="Q1529" s="16" t="str">
        <f>TEXT(Causas[[#This Row],[resolucion_fecha]],"MMMM")</f>
        <v>marzo</v>
      </c>
      <c r="R1529" s="16" t="str">
        <f t="shared" si="23"/>
        <v>M</v>
      </c>
      <c r="S1529" s="19" t="s">
        <v>49</v>
      </c>
      <c r="T1529" s="19" t="s">
        <v>49</v>
      </c>
      <c r="U1529" s="19" t="s">
        <v>49</v>
      </c>
      <c r="V1529" s="19" t="s">
        <v>49</v>
      </c>
      <c r="W1529" s="19" t="s">
        <v>49</v>
      </c>
    </row>
    <row r="1530" spans="1:23" hidden="1" x14ac:dyDescent="0.25">
      <c r="A1530" s="96">
        <v>139565</v>
      </c>
      <c r="B1530" s="96" t="s">
        <v>111</v>
      </c>
      <c r="C1530" s="96" t="s">
        <v>43</v>
      </c>
      <c r="D1530" s="96" t="s">
        <v>55</v>
      </c>
      <c r="E1530" s="97">
        <v>43405</v>
      </c>
      <c r="F1530" s="96" t="s">
        <v>45</v>
      </c>
      <c r="G1530" s="96" t="s">
        <v>50</v>
      </c>
      <c r="H1530" s="97">
        <v>45012</v>
      </c>
      <c r="I1530" s="23">
        <v>0.32024305555555554</v>
      </c>
      <c r="J1530" s="97">
        <v>45012</v>
      </c>
      <c r="K1530" s="23">
        <v>0.33196759259259262</v>
      </c>
      <c r="L1530" s="96">
        <v>1013</v>
      </c>
      <c r="M1530" s="98">
        <f>Causas[[#This Row],[parada_duracion]]/60</f>
        <v>16.883333333333333</v>
      </c>
      <c r="N1530" s="19" t="s">
        <v>49</v>
      </c>
      <c r="O1530" s="19" t="s">
        <v>49</v>
      </c>
      <c r="P1530" s="99">
        <f>WEEKNUM(Causas[[#This Row],[resolucion_fecha]],16)</f>
        <v>13</v>
      </c>
      <c r="Q1530" s="99" t="str">
        <f>TEXT(Causas[[#This Row],[resolucion_fecha]],"MMMM")</f>
        <v>marzo</v>
      </c>
      <c r="R1530" s="99" t="str">
        <f t="shared" si="23"/>
        <v>M</v>
      </c>
      <c r="S1530" s="19" t="s">
        <v>49</v>
      </c>
      <c r="T1530" s="19" t="s">
        <v>49</v>
      </c>
      <c r="U1530" s="19" t="s">
        <v>49</v>
      </c>
      <c r="V1530" s="19" t="s">
        <v>49</v>
      </c>
      <c r="W1530" s="19" t="s">
        <v>49</v>
      </c>
    </row>
    <row r="1531" spans="1:23" hidden="1" x14ac:dyDescent="0.25">
      <c r="A1531" s="96">
        <v>139566</v>
      </c>
      <c r="B1531" s="96" t="s">
        <v>42</v>
      </c>
      <c r="C1531" s="96" t="s">
        <v>43</v>
      </c>
      <c r="D1531" s="96" t="s">
        <v>164</v>
      </c>
      <c r="E1531" s="97">
        <v>43405</v>
      </c>
      <c r="F1531" s="96" t="s">
        <v>45</v>
      </c>
      <c r="G1531" s="96" t="s">
        <v>46</v>
      </c>
      <c r="H1531" s="97">
        <v>45012</v>
      </c>
      <c r="I1531" s="23">
        <v>0.32274305555555555</v>
      </c>
      <c r="J1531" s="97">
        <v>45012</v>
      </c>
      <c r="K1531" s="23">
        <v>0.33438657407407407</v>
      </c>
      <c r="L1531" s="96">
        <v>1006</v>
      </c>
      <c r="M1531" s="98">
        <f>Causas[[#This Row],[parada_duracion]]/60</f>
        <v>16.766666666666666</v>
      </c>
      <c r="N1531" s="19" t="s">
        <v>49</v>
      </c>
      <c r="O1531" s="19" t="s">
        <v>49</v>
      </c>
      <c r="P1531" s="99">
        <f>WEEKNUM(Causas[[#This Row],[resolucion_fecha]],16)</f>
        <v>13</v>
      </c>
      <c r="Q1531" s="99" t="str">
        <f>TEXT(Causas[[#This Row],[resolucion_fecha]],"MMMM")</f>
        <v>marzo</v>
      </c>
      <c r="R1531" s="99" t="str">
        <f t="shared" si="23"/>
        <v>M</v>
      </c>
      <c r="S1531" s="19" t="s">
        <v>49</v>
      </c>
      <c r="T1531" s="19" t="s">
        <v>49</v>
      </c>
      <c r="U1531" s="19" t="s">
        <v>49</v>
      </c>
      <c r="V1531" s="19" t="s">
        <v>49</v>
      </c>
      <c r="W1531" s="19" t="s">
        <v>49</v>
      </c>
    </row>
    <row r="1532" spans="1:23" hidden="1" x14ac:dyDescent="0.25">
      <c r="A1532" s="25">
        <v>139567</v>
      </c>
      <c r="B1532" s="25" t="s">
        <v>79</v>
      </c>
      <c r="C1532" s="25" t="s">
        <v>43</v>
      </c>
      <c r="D1532" s="25" t="s">
        <v>68</v>
      </c>
      <c r="E1532" s="24">
        <v>43405</v>
      </c>
      <c r="F1532" s="25" t="s">
        <v>45</v>
      </c>
      <c r="G1532" s="25" t="s">
        <v>46</v>
      </c>
      <c r="H1532" s="24">
        <v>45012</v>
      </c>
      <c r="I1532" s="101">
        <v>0.32979166666666665</v>
      </c>
      <c r="J1532" s="24">
        <v>45012</v>
      </c>
      <c r="K1532" s="101">
        <v>0.33243055555555556</v>
      </c>
      <c r="L1532" s="25">
        <v>228</v>
      </c>
      <c r="M1532" s="26">
        <f>Causas[[#This Row],[parada_duracion]]/60</f>
        <v>3.8</v>
      </c>
      <c r="N1532" s="18" t="s">
        <v>47</v>
      </c>
      <c r="O1532" s="18" t="s">
        <v>47</v>
      </c>
      <c r="P1532" s="16">
        <f>WEEKNUM(Causas[[#This Row],[resolucion_fecha]],16)</f>
        <v>13</v>
      </c>
      <c r="Q1532" s="16" t="str">
        <f>TEXT(Causas[[#This Row],[resolucion_fecha]],"MMMM")</f>
        <v>marzo</v>
      </c>
      <c r="R1532" s="16" t="str">
        <f t="shared" si="23"/>
        <v>M</v>
      </c>
      <c r="S1532" s="16"/>
      <c r="T1532" s="18" t="s">
        <v>47</v>
      </c>
      <c r="U1532" s="100"/>
      <c r="V1532" s="16"/>
      <c r="W1532" s="16"/>
    </row>
    <row r="1533" spans="1:23" hidden="1" x14ac:dyDescent="0.25">
      <c r="A1533" s="96">
        <v>139569</v>
      </c>
      <c r="B1533" s="96" t="s">
        <v>42</v>
      </c>
      <c r="C1533" s="96" t="s">
        <v>43</v>
      </c>
      <c r="D1533" s="96" t="s">
        <v>164</v>
      </c>
      <c r="E1533" s="97">
        <v>43405</v>
      </c>
      <c r="F1533" s="96" t="s">
        <v>45</v>
      </c>
      <c r="G1533" s="96" t="s">
        <v>46</v>
      </c>
      <c r="H1533" s="97">
        <v>45012</v>
      </c>
      <c r="I1533" s="23">
        <v>0.35496527777777781</v>
      </c>
      <c r="J1533" s="97">
        <v>45012</v>
      </c>
      <c r="K1533" s="23">
        <v>0.37263888888888891</v>
      </c>
      <c r="L1533" s="96">
        <v>1527</v>
      </c>
      <c r="M1533" s="98">
        <f>Causas[[#This Row],[parada_duracion]]/60</f>
        <v>25.45</v>
      </c>
      <c r="N1533" s="19" t="s">
        <v>49</v>
      </c>
      <c r="O1533" s="19" t="s">
        <v>49</v>
      </c>
      <c r="P1533" s="99">
        <f>WEEKNUM(Causas[[#This Row],[resolucion_fecha]],16)</f>
        <v>13</v>
      </c>
      <c r="Q1533" s="99" t="str">
        <f>TEXT(Causas[[#This Row],[resolucion_fecha]],"MMMM")</f>
        <v>marzo</v>
      </c>
      <c r="R1533" s="99" t="str">
        <f t="shared" si="23"/>
        <v>M</v>
      </c>
      <c r="S1533" s="19" t="s">
        <v>49</v>
      </c>
      <c r="T1533" s="19" t="s">
        <v>49</v>
      </c>
      <c r="U1533" s="19" t="s">
        <v>49</v>
      </c>
      <c r="V1533" s="19" t="s">
        <v>49</v>
      </c>
      <c r="W1533" s="19" t="s">
        <v>49</v>
      </c>
    </row>
    <row r="1534" spans="1:23" hidden="1" x14ac:dyDescent="0.25">
      <c r="A1534" s="96">
        <v>139570</v>
      </c>
      <c r="B1534" s="96" t="s">
        <v>42</v>
      </c>
      <c r="C1534" s="96" t="s">
        <v>43</v>
      </c>
      <c r="D1534" s="96" t="s">
        <v>64</v>
      </c>
      <c r="E1534" s="97">
        <v>43405</v>
      </c>
      <c r="F1534" s="96" t="s">
        <v>45</v>
      </c>
      <c r="G1534" s="96" t="s">
        <v>50</v>
      </c>
      <c r="H1534" s="97">
        <v>45012</v>
      </c>
      <c r="I1534" s="23">
        <v>0.36599537037037039</v>
      </c>
      <c r="J1534" s="97">
        <v>45012</v>
      </c>
      <c r="K1534" s="23">
        <v>0.37460648148148151</v>
      </c>
      <c r="L1534" s="96">
        <v>744</v>
      </c>
      <c r="M1534" s="98">
        <f>Causas[[#This Row],[parada_duracion]]/60</f>
        <v>12.4</v>
      </c>
      <c r="N1534" s="19" t="s">
        <v>49</v>
      </c>
      <c r="O1534" s="19" t="s">
        <v>49</v>
      </c>
      <c r="P1534" s="99">
        <f>WEEKNUM(Causas[[#This Row],[resolucion_fecha]],16)</f>
        <v>13</v>
      </c>
      <c r="Q1534" s="99" t="str">
        <f>TEXT(Causas[[#This Row],[resolucion_fecha]],"MMMM")</f>
        <v>marzo</v>
      </c>
      <c r="R1534" s="99" t="str">
        <f t="shared" si="23"/>
        <v>M</v>
      </c>
      <c r="S1534" s="19" t="s">
        <v>49</v>
      </c>
      <c r="T1534" s="19" t="s">
        <v>49</v>
      </c>
      <c r="U1534" s="19" t="s">
        <v>49</v>
      </c>
      <c r="V1534" s="19" t="s">
        <v>49</v>
      </c>
      <c r="W1534" s="19" t="s">
        <v>49</v>
      </c>
    </row>
    <row r="1535" spans="1:23" hidden="1" x14ac:dyDescent="0.25">
      <c r="A1535" s="96">
        <v>139571</v>
      </c>
      <c r="B1535" s="96" t="s">
        <v>129</v>
      </c>
      <c r="C1535" s="96" t="s">
        <v>43</v>
      </c>
      <c r="D1535" s="96" t="s">
        <v>96</v>
      </c>
      <c r="E1535" s="97">
        <v>43405</v>
      </c>
      <c r="F1535" s="96" t="s">
        <v>45</v>
      </c>
      <c r="G1535" s="96" t="s">
        <v>50</v>
      </c>
      <c r="H1535" s="97">
        <v>45012</v>
      </c>
      <c r="I1535" s="23">
        <v>0.37339120370370371</v>
      </c>
      <c r="J1535" s="97">
        <v>45012</v>
      </c>
      <c r="K1535" s="23">
        <v>0.37436342592592592</v>
      </c>
      <c r="L1535" s="96">
        <v>84</v>
      </c>
      <c r="M1535" s="98">
        <f>Causas[[#This Row],[parada_duracion]]/60</f>
        <v>1.4</v>
      </c>
      <c r="N1535" s="18" t="s">
        <v>47</v>
      </c>
      <c r="O1535" s="18" t="s">
        <v>47</v>
      </c>
      <c r="P1535" s="99">
        <f>WEEKNUM(Causas[[#This Row],[resolucion_fecha]],16)</f>
        <v>13</v>
      </c>
      <c r="Q1535" s="99" t="str">
        <f>TEXT(Causas[[#This Row],[resolucion_fecha]],"MMMM")</f>
        <v>marzo</v>
      </c>
      <c r="R1535" s="99" t="str">
        <f t="shared" si="23"/>
        <v>M</v>
      </c>
      <c r="S1535" s="99"/>
      <c r="T1535" s="18" t="s">
        <v>47</v>
      </c>
      <c r="U1535" s="100"/>
      <c r="V1535" s="99"/>
      <c r="W1535" s="99"/>
    </row>
    <row r="1536" spans="1:23" hidden="1" x14ac:dyDescent="0.25">
      <c r="A1536" s="96">
        <v>139572</v>
      </c>
      <c r="B1536" s="96" t="s">
        <v>61</v>
      </c>
      <c r="C1536" s="96" t="s">
        <v>43</v>
      </c>
      <c r="D1536" s="96" t="s">
        <v>55</v>
      </c>
      <c r="E1536" s="97">
        <v>43881</v>
      </c>
      <c r="F1536" s="96" t="s">
        <v>56</v>
      </c>
      <c r="G1536" s="96" t="s">
        <v>46</v>
      </c>
      <c r="H1536" s="97">
        <v>45012</v>
      </c>
      <c r="I1536" s="23">
        <v>0.37695601851851851</v>
      </c>
      <c r="J1536" s="97">
        <v>45012</v>
      </c>
      <c r="K1536" s="23">
        <v>0.37913194444444448</v>
      </c>
      <c r="L1536" s="96">
        <v>188</v>
      </c>
      <c r="M1536" s="98">
        <f>Causas[[#This Row],[parada_duracion]]/60</f>
        <v>3.1333333333333333</v>
      </c>
      <c r="N1536" s="18" t="s">
        <v>47</v>
      </c>
      <c r="O1536" s="18" t="s">
        <v>47</v>
      </c>
      <c r="P1536" s="99">
        <f>WEEKNUM(Causas[[#This Row],[resolucion_fecha]],16)</f>
        <v>13</v>
      </c>
      <c r="Q1536" s="99" t="str">
        <f>TEXT(Causas[[#This Row],[resolucion_fecha]],"MMMM")</f>
        <v>marzo</v>
      </c>
      <c r="R1536" s="99" t="str">
        <f t="shared" si="23"/>
        <v>M</v>
      </c>
      <c r="S1536" s="99"/>
      <c r="T1536" s="18" t="s">
        <v>47</v>
      </c>
      <c r="U1536" s="100"/>
      <c r="V1536" s="99"/>
      <c r="W1536" s="99"/>
    </row>
    <row r="1537" spans="1:23" hidden="1" x14ac:dyDescent="0.25">
      <c r="A1537" s="25">
        <v>139573</v>
      </c>
      <c r="B1537" s="25" t="s">
        <v>42</v>
      </c>
      <c r="C1537" s="25" t="s">
        <v>43</v>
      </c>
      <c r="D1537" s="25" t="s">
        <v>164</v>
      </c>
      <c r="E1537" s="24">
        <v>43405</v>
      </c>
      <c r="F1537" s="25" t="s">
        <v>45</v>
      </c>
      <c r="G1537" s="25" t="s">
        <v>46</v>
      </c>
      <c r="H1537" s="24">
        <v>45012</v>
      </c>
      <c r="I1537" s="101">
        <v>0.3808449074074074</v>
      </c>
      <c r="J1537" s="24">
        <v>45012</v>
      </c>
      <c r="K1537" s="101">
        <v>0.40487268518518515</v>
      </c>
      <c r="L1537" s="25">
        <v>2076</v>
      </c>
      <c r="M1537" s="26">
        <f>Causas[[#This Row],[parada_duracion]]/60</f>
        <v>34.6</v>
      </c>
      <c r="N1537" s="19" t="s">
        <v>49</v>
      </c>
      <c r="O1537" s="19" t="s">
        <v>49</v>
      </c>
      <c r="P1537" s="16">
        <f>WEEKNUM(Causas[[#This Row],[resolucion_fecha]],16)</f>
        <v>13</v>
      </c>
      <c r="Q1537" s="16" t="str">
        <f>TEXT(Causas[[#This Row],[resolucion_fecha]],"MMMM")</f>
        <v>marzo</v>
      </c>
      <c r="R1537" s="16" t="str">
        <f t="shared" si="23"/>
        <v>M</v>
      </c>
      <c r="S1537" s="19" t="s">
        <v>49</v>
      </c>
      <c r="T1537" s="19" t="s">
        <v>49</v>
      </c>
      <c r="U1537" s="19" t="s">
        <v>49</v>
      </c>
      <c r="V1537" s="19" t="s">
        <v>49</v>
      </c>
      <c r="W1537" s="19" t="s">
        <v>49</v>
      </c>
    </row>
    <row r="1538" spans="1:23" hidden="1" x14ac:dyDescent="0.25">
      <c r="A1538" s="96">
        <v>139577</v>
      </c>
      <c r="B1538" s="96" t="s">
        <v>74</v>
      </c>
      <c r="C1538" s="96" t="s">
        <v>43</v>
      </c>
      <c r="D1538" s="96" t="s">
        <v>68</v>
      </c>
      <c r="E1538" s="97">
        <v>44258</v>
      </c>
      <c r="F1538" s="96" t="s">
        <v>56</v>
      </c>
      <c r="G1538" s="96" t="s">
        <v>46</v>
      </c>
      <c r="H1538" s="97">
        <v>45012</v>
      </c>
      <c r="I1538" s="23">
        <v>0.40325231481481483</v>
      </c>
      <c r="J1538" s="97">
        <v>45012</v>
      </c>
      <c r="K1538" s="23">
        <v>0.41483796296296299</v>
      </c>
      <c r="L1538" s="96">
        <v>1001</v>
      </c>
      <c r="M1538" s="98">
        <f>Causas[[#This Row],[parada_duracion]]/60</f>
        <v>16.683333333333334</v>
      </c>
      <c r="N1538" s="19" t="s">
        <v>49</v>
      </c>
      <c r="O1538" s="19" t="s">
        <v>49</v>
      </c>
      <c r="P1538" s="99">
        <f>WEEKNUM(Causas[[#This Row],[resolucion_fecha]],16)</f>
        <v>13</v>
      </c>
      <c r="Q1538" s="99" t="str">
        <f>TEXT(Causas[[#This Row],[resolucion_fecha]],"MMMM")</f>
        <v>marzo</v>
      </c>
      <c r="R1538" s="99" t="str">
        <f t="shared" ref="R1538:R1601" si="24">IF(I1538&gt;TIME(22,0,0),"N",IF(I1538&lt;TIME(6,0,0),"N",IF(I1538&gt;TIME(14,0,0),"T",IF(I1538&gt;=TIME(6,0,0),"M","-"))))</f>
        <v>M</v>
      </c>
      <c r="S1538" s="19" t="s">
        <v>49</v>
      </c>
      <c r="T1538" s="19" t="s">
        <v>49</v>
      </c>
      <c r="U1538" s="19" t="s">
        <v>49</v>
      </c>
      <c r="V1538" s="19" t="s">
        <v>49</v>
      </c>
      <c r="W1538" s="19" t="s">
        <v>49</v>
      </c>
    </row>
    <row r="1539" spans="1:23" hidden="1" x14ac:dyDescent="0.25">
      <c r="A1539" s="96">
        <v>139578</v>
      </c>
      <c r="B1539" s="96" t="s">
        <v>42</v>
      </c>
      <c r="C1539" s="96" t="s">
        <v>43</v>
      </c>
      <c r="D1539" s="96" t="s">
        <v>64</v>
      </c>
      <c r="E1539" s="97">
        <v>43405</v>
      </c>
      <c r="F1539" s="96" t="s">
        <v>45</v>
      </c>
      <c r="G1539" s="96" t="s">
        <v>46</v>
      </c>
      <c r="H1539" s="97">
        <v>45012</v>
      </c>
      <c r="I1539" s="23">
        <v>0.40368055555555554</v>
      </c>
      <c r="J1539" s="97">
        <v>45012</v>
      </c>
      <c r="K1539" s="23">
        <v>0.43063657407407407</v>
      </c>
      <c r="L1539" s="96">
        <v>2329</v>
      </c>
      <c r="M1539" s="98">
        <f>Causas[[#This Row],[parada_duracion]]/60</f>
        <v>38.81666666666667</v>
      </c>
      <c r="N1539" s="19" t="s">
        <v>49</v>
      </c>
      <c r="O1539" s="19" t="s">
        <v>49</v>
      </c>
      <c r="P1539" s="99">
        <f>WEEKNUM(Causas[[#This Row],[resolucion_fecha]],16)</f>
        <v>13</v>
      </c>
      <c r="Q1539" s="99" t="str">
        <f>TEXT(Causas[[#This Row],[resolucion_fecha]],"MMMM")</f>
        <v>marzo</v>
      </c>
      <c r="R1539" s="99" t="str">
        <f t="shared" si="24"/>
        <v>M</v>
      </c>
      <c r="S1539" s="19" t="s">
        <v>49</v>
      </c>
      <c r="T1539" s="19" t="s">
        <v>49</v>
      </c>
      <c r="U1539" s="19" t="s">
        <v>49</v>
      </c>
      <c r="V1539" s="19" t="s">
        <v>49</v>
      </c>
      <c r="W1539" s="19" t="s">
        <v>49</v>
      </c>
    </row>
    <row r="1540" spans="1:23" hidden="1" x14ac:dyDescent="0.25">
      <c r="A1540" s="25">
        <v>139579</v>
      </c>
      <c r="B1540" s="25" t="s">
        <v>390</v>
      </c>
      <c r="C1540" s="25" t="s">
        <v>43</v>
      </c>
      <c r="D1540" s="25" t="s">
        <v>143</v>
      </c>
      <c r="E1540" s="24">
        <v>43746</v>
      </c>
      <c r="F1540" s="25" t="s">
        <v>56</v>
      </c>
      <c r="G1540" s="25" t="s">
        <v>46</v>
      </c>
      <c r="H1540" s="24">
        <v>45012</v>
      </c>
      <c r="I1540" s="101">
        <v>0.40545138888888888</v>
      </c>
      <c r="J1540" s="24">
        <v>45012</v>
      </c>
      <c r="K1540" s="101">
        <v>0.40697916666666667</v>
      </c>
      <c r="L1540" s="25">
        <v>132</v>
      </c>
      <c r="M1540" s="26">
        <f>Causas[[#This Row],[parada_duracion]]/60</f>
        <v>2.2000000000000002</v>
      </c>
      <c r="N1540" s="18" t="s">
        <v>47</v>
      </c>
      <c r="O1540" s="18" t="s">
        <v>47</v>
      </c>
      <c r="P1540" s="16">
        <f>WEEKNUM(Causas[[#This Row],[resolucion_fecha]],16)</f>
        <v>13</v>
      </c>
      <c r="Q1540" s="16" t="str">
        <f>TEXT(Causas[[#This Row],[resolucion_fecha]],"MMMM")</f>
        <v>marzo</v>
      </c>
      <c r="R1540" s="16" t="str">
        <f t="shared" si="24"/>
        <v>M</v>
      </c>
      <c r="S1540" s="16"/>
      <c r="T1540" s="18" t="s">
        <v>47</v>
      </c>
      <c r="U1540" s="100"/>
      <c r="V1540" s="16"/>
      <c r="W1540" s="16"/>
    </row>
    <row r="1541" spans="1:23" hidden="1" x14ac:dyDescent="0.25">
      <c r="A1541" s="96">
        <v>139589</v>
      </c>
      <c r="B1541" s="96" t="s">
        <v>95</v>
      </c>
      <c r="C1541" s="96" t="s">
        <v>43</v>
      </c>
      <c r="D1541" s="96" t="s">
        <v>102</v>
      </c>
      <c r="E1541" s="97">
        <v>43405</v>
      </c>
      <c r="F1541" s="96" t="s">
        <v>45</v>
      </c>
      <c r="G1541" s="96" t="s">
        <v>46</v>
      </c>
      <c r="H1541" s="97">
        <v>45012</v>
      </c>
      <c r="I1541" s="23">
        <v>0.44686342592592593</v>
      </c>
      <c r="J1541" s="97">
        <v>45012</v>
      </c>
      <c r="K1541" s="23">
        <v>0.50328703703703703</v>
      </c>
      <c r="L1541" s="96">
        <v>4875</v>
      </c>
      <c r="M1541" s="98">
        <f>Causas[[#This Row],[parada_duracion]]/60</f>
        <v>81.25</v>
      </c>
      <c r="N1541" s="19" t="s">
        <v>49</v>
      </c>
      <c r="O1541" s="19" t="s">
        <v>49</v>
      </c>
      <c r="P1541" s="99">
        <f>WEEKNUM(Causas[[#This Row],[resolucion_fecha]],16)</f>
        <v>13</v>
      </c>
      <c r="Q1541" s="99" t="str">
        <f>TEXT(Causas[[#This Row],[resolucion_fecha]],"MMMM")</f>
        <v>marzo</v>
      </c>
      <c r="R1541" s="99" t="str">
        <f t="shared" si="24"/>
        <v>M</v>
      </c>
      <c r="S1541" s="19" t="s">
        <v>49</v>
      </c>
      <c r="T1541" s="19" t="s">
        <v>49</v>
      </c>
      <c r="U1541" s="19" t="s">
        <v>49</v>
      </c>
      <c r="V1541" s="19" t="s">
        <v>49</v>
      </c>
      <c r="W1541" s="19" t="s">
        <v>49</v>
      </c>
    </row>
    <row r="1542" spans="1:23" hidden="1" x14ac:dyDescent="0.25">
      <c r="A1542" s="25">
        <v>139590</v>
      </c>
      <c r="B1542" s="25" t="s">
        <v>42</v>
      </c>
      <c r="C1542" s="25" t="s">
        <v>43</v>
      </c>
      <c r="D1542" s="25" t="s">
        <v>82</v>
      </c>
      <c r="E1542" s="24">
        <v>43405</v>
      </c>
      <c r="F1542" s="25" t="s">
        <v>45</v>
      </c>
      <c r="G1542" s="25" t="s">
        <v>50</v>
      </c>
      <c r="H1542" s="24">
        <v>45012</v>
      </c>
      <c r="I1542" s="101">
        <v>0.45359953703703698</v>
      </c>
      <c r="J1542" s="24">
        <v>45012</v>
      </c>
      <c r="K1542" s="101">
        <v>0.4539583333333333</v>
      </c>
      <c r="L1542" s="25">
        <v>31</v>
      </c>
      <c r="M1542" s="26">
        <f>Causas[[#This Row],[parada_duracion]]/60</f>
        <v>0.51666666666666672</v>
      </c>
      <c r="N1542" s="18" t="s">
        <v>47</v>
      </c>
      <c r="O1542" s="18" t="s">
        <v>47</v>
      </c>
      <c r="P1542" s="16">
        <f>WEEKNUM(Causas[[#This Row],[resolucion_fecha]],16)</f>
        <v>13</v>
      </c>
      <c r="Q1542" s="16" t="str">
        <f>TEXT(Causas[[#This Row],[resolucion_fecha]],"MMMM")</f>
        <v>marzo</v>
      </c>
      <c r="R1542" s="16" t="str">
        <f t="shared" si="24"/>
        <v>M</v>
      </c>
      <c r="S1542" s="16"/>
      <c r="T1542" s="18" t="s">
        <v>47</v>
      </c>
      <c r="U1542" s="100"/>
      <c r="V1542" s="16"/>
      <c r="W1542" s="16"/>
    </row>
    <row r="1543" spans="1:23" hidden="1" x14ac:dyDescent="0.25">
      <c r="A1543" s="25">
        <v>139593</v>
      </c>
      <c r="B1543" s="25" t="s">
        <v>74</v>
      </c>
      <c r="C1543" s="25" t="s">
        <v>43</v>
      </c>
      <c r="D1543" s="25" t="s">
        <v>68</v>
      </c>
      <c r="E1543" s="24">
        <v>44258</v>
      </c>
      <c r="F1543" s="25" t="s">
        <v>56</v>
      </c>
      <c r="G1543" s="25" t="s">
        <v>46</v>
      </c>
      <c r="H1543" s="24">
        <v>45012</v>
      </c>
      <c r="I1543" s="101">
        <v>0.47270833333333334</v>
      </c>
      <c r="J1543" s="24">
        <v>45012</v>
      </c>
      <c r="K1543" s="101">
        <v>0.50445601851851851</v>
      </c>
      <c r="L1543" s="25">
        <v>2743</v>
      </c>
      <c r="M1543" s="26">
        <f>Causas[[#This Row],[parada_duracion]]/60</f>
        <v>45.716666666666669</v>
      </c>
      <c r="N1543" s="19" t="s">
        <v>49</v>
      </c>
      <c r="O1543" s="19" t="s">
        <v>49</v>
      </c>
      <c r="P1543" s="16">
        <f>WEEKNUM(Causas[[#This Row],[resolucion_fecha]],16)</f>
        <v>13</v>
      </c>
      <c r="Q1543" s="16" t="str">
        <f>TEXT(Causas[[#This Row],[resolucion_fecha]],"MMMM")</f>
        <v>marzo</v>
      </c>
      <c r="R1543" s="16" t="str">
        <f t="shared" si="24"/>
        <v>M</v>
      </c>
      <c r="S1543" s="19" t="s">
        <v>49</v>
      </c>
      <c r="T1543" s="19" t="s">
        <v>49</v>
      </c>
      <c r="U1543" s="19" t="s">
        <v>49</v>
      </c>
      <c r="V1543" s="19" t="s">
        <v>49</v>
      </c>
      <c r="W1543" s="19" t="s">
        <v>49</v>
      </c>
    </row>
    <row r="1544" spans="1:23" hidden="1" x14ac:dyDescent="0.25">
      <c r="A1544" s="96">
        <v>139595</v>
      </c>
      <c r="B1544" s="96" t="s">
        <v>54</v>
      </c>
      <c r="C1544" s="96" t="s">
        <v>43</v>
      </c>
      <c r="D1544" s="96" t="s">
        <v>55</v>
      </c>
      <c r="E1544" s="97">
        <v>44120</v>
      </c>
      <c r="F1544" s="96" t="s">
        <v>56</v>
      </c>
      <c r="G1544" s="96" t="s">
        <v>50</v>
      </c>
      <c r="H1544" s="97">
        <v>45012</v>
      </c>
      <c r="I1544" s="23">
        <v>0.48249999999999998</v>
      </c>
      <c r="J1544" s="97">
        <v>45012</v>
      </c>
      <c r="K1544" s="23">
        <v>0.48524305555555558</v>
      </c>
      <c r="L1544" s="96">
        <v>237</v>
      </c>
      <c r="M1544" s="98">
        <f>Causas[[#This Row],[parada_duracion]]/60</f>
        <v>3.95</v>
      </c>
      <c r="N1544" s="18" t="s">
        <v>47</v>
      </c>
      <c r="O1544" s="18" t="s">
        <v>47</v>
      </c>
      <c r="P1544" s="99">
        <f>WEEKNUM(Causas[[#This Row],[resolucion_fecha]],16)</f>
        <v>13</v>
      </c>
      <c r="Q1544" s="99" t="str">
        <f>TEXT(Causas[[#This Row],[resolucion_fecha]],"MMMM")</f>
        <v>marzo</v>
      </c>
      <c r="R1544" s="99" t="str">
        <f t="shared" si="24"/>
        <v>M</v>
      </c>
      <c r="S1544" s="99"/>
      <c r="T1544" s="18" t="s">
        <v>47</v>
      </c>
      <c r="U1544" s="16"/>
      <c r="V1544" s="99"/>
      <c r="W1544" s="99"/>
    </row>
    <row r="1545" spans="1:23" hidden="1" x14ac:dyDescent="0.25">
      <c r="A1545" s="25">
        <v>139596</v>
      </c>
      <c r="B1545" s="25" t="s">
        <v>286</v>
      </c>
      <c r="C1545" s="25" t="s">
        <v>43</v>
      </c>
      <c r="D1545" s="25" t="s">
        <v>143</v>
      </c>
      <c r="E1545" s="24">
        <v>43746</v>
      </c>
      <c r="F1545" s="25" t="s">
        <v>56</v>
      </c>
      <c r="G1545" s="25" t="s">
        <v>46</v>
      </c>
      <c r="H1545" s="24">
        <v>45012</v>
      </c>
      <c r="I1545" s="101">
        <v>0.48401620370370368</v>
      </c>
      <c r="J1545" s="24">
        <v>45012</v>
      </c>
      <c r="K1545" s="101">
        <v>0.49755787037037041</v>
      </c>
      <c r="L1545" s="25">
        <v>1170</v>
      </c>
      <c r="M1545" s="26">
        <f>Causas[[#This Row],[parada_duracion]]/60</f>
        <v>19.5</v>
      </c>
      <c r="N1545" s="19" t="s">
        <v>49</v>
      </c>
      <c r="O1545" s="19" t="s">
        <v>49</v>
      </c>
      <c r="P1545" s="16">
        <f>WEEKNUM(Causas[[#This Row],[resolucion_fecha]],16)</f>
        <v>13</v>
      </c>
      <c r="Q1545" s="16" t="str">
        <f>TEXT(Causas[[#This Row],[resolucion_fecha]],"MMMM")</f>
        <v>marzo</v>
      </c>
      <c r="R1545" s="16" t="str">
        <f t="shared" si="24"/>
        <v>M</v>
      </c>
      <c r="S1545" s="19" t="s">
        <v>49</v>
      </c>
      <c r="T1545" s="19" t="s">
        <v>49</v>
      </c>
      <c r="U1545" s="19" t="s">
        <v>49</v>
      </c>
      <c r="V1545" s="19" t="s">
        <v>49</v>
      </c>
      <c r="W1545" s="19" t="s">
        <v>49</v>
      </c>
    </row>
    <row r="1546" spans="1:23" hidden="1" x14ac:dyDescent="0.25">
      <c r="A1546" s="96">
        <v>139598</v>
      </c>
      <c r="B1546" s="96" t="s">
        <v>42</v>
      </c>
      <c r="C1546" s="96" t="s">
        <v>43</v>
      </c>
      <c r="D1546" s="96" t="s">
        <v>64</v>
      </c>
      <c r="E1546" s="97">
        <v>43405</v>
      </c>
      <c r="F1546" s="96" t="s">
        <v>45</v>
      </c>
      <c r="G1546" s="96" t="s">
        <v>46</v>
      </c>
      <c r="H1546" s="97">
        <v>45012</v>
      </c>
      <c r="I1546" s="23">
        <v>0.52409722222222221</v>
      </c>
      <c r="J1546" s="97">
        <v>45012</v>
      </c>
      <c r="K1546" s="23">
        <v>0.59837962962962965</v>
      </c>
      <c r="L1546" s="96">
        <v>6418</v>
      </c>
      <c r="M1546" s="98">
        <f>Causas[[#This Row],[parada_duracion]]/60</f>
        <v>106.96666666666667</v>
      </c>
      <c r="N1546" s="18" t="s">
        <v>664</v>
      </c>
      <c r="O1546" s="99" t="s">
        <v>52</v>
      </c>
      <c r="P1546" s="99">
        <f>WEEKNUM(Causas[[#This Row],[resolucion_fecha]],16)</f>
        <v>13</v>
      </c>
      <c r="Q1546" s="99" t="str">
        <f>TEXT(Causas[[#This Row],[resolucion_fecha]],"MMMM")</f>
        <v>marzo</v>
      </c>
      <c r="R1546" s="99" t="str">
        <f t="shared" si="24"/>
        <v>M</v>
      </c>
      <c r="S1546" s="99"/>
      <c r="T1546" s="16" t="s">
        <v>53</v>
      </c>
      <c r="U1546" s="16"/>
      <c r="V1546" s="99"/>
      <c r="W1546" s="99"/>
    </row>
    <row r="1547" spans="1:23" hidden="1" x14ac:dyDescent="0.25">
      <c r="A1547" s="25">
        <v>139599</v>
      </c>
      <c r="B1547" s="25" t="s">
        <v>42</v>
      </c>
      <c r="C1547" s="25" t="s">
        <v>43</v>
      </c>
      <c r="D1547" s="25" t="s">
        <v>76</v>
      </c>
      <c r="E1547" s="24">
        <v>43405</v>
      </c>
      <c r="F1547" s="25" t="s">
        <v>45</v>
      </c>
      <c r="G1547" s="25" t="s">
        <v>46</v>
      </c>
      <c r="H1547" s="24">
        <v>45012</v>
      </c>
      <c r="I1547" s="101">
        <v>0.55417824074074074</v>
      </c>
      <c r="J1547" s="24">
        <v>45012</v>
      </c>
      <c r="K1547" s="101">
        <v>0.59856481481481483</v>
      </c>
      <c r="L1547" s="25">
        <v>3835</v>
      </c>
      <c r="M1547" s="26">
        <f>Causas[[#This Row],[parada_duracion]]/60</f>
        <v>63.916666666666664</v>
      </c>
      <c r="N1547" s="19" t="s">
        <v>49</v>
      </c>
      <c r="O1547" s="19" t="s">
        <v>49</v>
      </c>
      <c r="P1547" s="16">
        <f>WEEKNUM(Causas[[#This Row],[resolucion_fecha]],16)</f>
        <v>13</v>
      </c>
      <c r="Q1547" s="16" t="str">
        <f>TEXT(Causas[[#This Row],[resolucion_fecha]],"MMMM")</f>
        <v>marzo</v>
      </c>
      <c r="R1547" s="16" t="str">
        <f t="shared" si="24"/>
        <v>M</v>
      </c>
      <c r="S1547" s="19" t="s">
        <v>49</v>
      </c>
      <c r="T1547" s="19" t="s">
        <v>49</v>
      </c>
      <c r="U1547" s="19" t="s">
        <v>49</v>
      </c>
      <c r="V1547" s="19" t="s">
        <v>49</v>
      </c>
      <c r="W1547" s="19" t="s">
        <v>49</v>
      </c>
    </row>
    <row r="1548" spans="1:23" hidden="1" x14ac:dyDescent="0.25">
      <c r="A1548" s="96">
        <v>139607</v>
      </c>
      <c r="B1548" s="96" t="s">
        <v>42</v>
      </c>
      <c r="C1548" s="96" t="s">
        <v>43</v>
      </c>
      <c r="D1548" s="96" t="s">
        <v>59</v>
      </c>
      <c r="E1548" s="97">
        <v>44231</v>
      </c>
      <c r="F1548" s="96" t="s">
        <v>60</v>
      </c>
      <c r="G1548" s="96" t="s">
        <v>46</v>
      </c>
      <c r="H1548" s="97">
        <v>45012</v>
      </c>
      <c r="I1548" s="23">
        <v>0.60841435185185189</v>
      </c>
      <c r="J1548" s="97">
        <v>45012</v>
      </c>
      <c r="K1548" s="23">
        <v>0.6488194444444445</v>
      </c>
      <c r="L1548" s="96">
        <v>3491</v>
      </c>
      <c r="M1548" s="98">
        <f>Causas[[#This Row],[parada_duracion]]/60</f>
        <v>58.18333333333333</v>
      </c>
      <c r="N1548" s="19" t="s">
        <v>49</v>
      </c>
      <c r="O1548" s="19" t="s">
        <v>49</v>
      </c>
      <c r="P1548" s="99">
        <f>WEEKNUM(Causas[[#This Row],[resolucion_fecha]],16)</f>
        <v>13</v>
      </c>
      <c r="Q1548" s="99" t="str">
        <f>TEXT(Causas[[#This Row],[resolucion_fecha]],"MMMM")</f>
        <v>marzo</v>
      </c>
      <c r="R1548" s="99" t="str">
        <f t="shared" si="24"/>
        <v>T</v>
      </c>
      <c r="S1548" s="19" t="s">
        <v>49</v>
      </c>
      <c r="T1548" s="19" t="s">
        <v>49</v>
      </c>
      <c r="U1548" s="19" t="s">
        <v>49</v>
      </c>
      <c r="V1548" s="19" t="s">
        <v>49</v>
      </c>
      <c r="W1548" s="19" t="s">
        <v>49</v>
      </c>
    </row>
    <row r="1549" spans="1:23" hidden="1" x14ac:dyDescent="0.25">
      <c r="A1549" s="96">
        <v>139608</v>
      </c>
      <c r="B1549" s="96" t="s">
        <v>54</v>
      </c>
      <c r="C1549" s="96" t="s">
        <v>43</v>
      </c>
      <c r="D1549" s="96" t="s">
        <v>55</v>
      </c>
      <c r="E1549" s="97">
        <v>44120</v>
      </c>
      <c r="F1549" s="96" t="s">
        <v>56</v>
      </c>
      <c r="G1549" s="96" t="s">
        <v>50</v>
      </c>
      <c r="H1549" s="97">
        <v>45012</v>
      </c>
      <c r="I1549" s="23">
        <v>0.60960648148148155</v>
      </c>
      <c r="J1549" s="97">
        <v>45012</v>
      </c>
      <c r="K1549" s="23">
        <v>0.61417824074074068</v>
      </c>
      <c r="L1549" s="96">
        <v>395</v>
      </c>
      <c r="M1549" s="98">
        <f>Causas[[#This Row],[parada_duracion]]/60</f>
        <v>6.583333333333333</v>
      </c>
      <c r="N1549" s="18" t="s">
        <v>47</v>
      </c>
      <c r="O1549" s="18" t="s">
        <v>47</v>
      </c>
      <c r="P1549" s="99">
        <f>WEEKNUM(Causas[[#This Row],[resolucion_fecha]],16)</f>
        <v>13</v>
      </c>
      <c r="Q1549" s="99" t="str">
        <f>TEXT(Causas[[#This Row],[resolucion_fecha]],"MMMM")</f>
        <v>marzo</v>
      </c>
      <c r="R1549" s="99" t="str">
        <f t="shared" si="24"/>
        <v>T</v>
      </c>
      <c r="S1549" s="99"/>
      <c r="T1549" s="18" t="s">
        <v>47</v>
      </c>
      <c r="U1549" s="100"/>
      <c r="V1549" s="99"/>
      <c r="W1549" s="99"/>
    </row>
    <row r="1550" spans="1:23" hidden="1" x14ac:dyDescent="0.25">
      <c r="A1550" s="25">
        <v>139609</v>
      </c>
      <c r="B1550" s="25" t="s">
        <v>75</v>
      </c>
      <c r="C1550" s="25" t="s">
        <v>43</v>
      </c>
      <c r="D1550" s="25" t="s">
        <v>76</v>
      </c>
      <c r="E1550" s="24">
        <v>44104</v>
      </c>
      <c r="F1550" s="25" t="s">
        <v>56</v>
      </c>
      <c r="G1550" s="25" t="s">
        <v>46</v>
      </c>
      <c r="H1550" s="24">
        <v>45012</v>
      </c>
      <c r="I1550" s="101">
        <v>0.6109606481481481</v>
      </c>
      <c r="J1550" s="24">
        <v>45012</v>
      </c>
      <c r="K1550" s="101">
        <v>0.755925925925926</v>
      </c>
      <c r="L1550" s="25">
        <v>12525</v>
      </c>
      <c r="M1550" s="26">
        <f>Causas[[#This Row],[parada_duracion]]/60</f>
        <v>208.75</v>
      </c>
      <c r="N1550" s="19" t="s">
        <v>49</v>
      </c>
      <c r="O1550" s="19" t="s">
        <v>49</v>
      </c>
      <c r="P1550" s="16">
        <f>WEEKNUM(Causas[[#This Row],[resolucion_fecha]],16)</f>
        <v>13</v>
      </c>
      <c r="Q1550" s="16" t="str">
        <f>TEXT(Causas[[#This Row],[resolucion_fecha]],"MMMM")</f>
        <v>marzo</v>
      </c>
      <c r="R1550" s="16" t="str">
        <f t="shared" si="24"/>
        <v>T</v>
      </c>
      <c r="S1550" s="19" t="s">
        <v>49</v>
      </c>
      <c r="T1550" s="19" t="s">
        <v>49</v>
      </c>
      <c r="U1550" s="19" t="s">
        <v>49</v>
      </c>
      <c r="V1550" s="19" t="s">
        <v>49</v>
      </c>
      <c r="W1550" s="19" t="s">
        <v>49</v>
      </c>
    </row>
    <row r="1551" spans="1:23" hidden="1" x14ac:dyDescent="0.25">
      <c r="A1551" s="25">
        <v>139611</v>
      </c>
      <c r="B1551" s="25" t="s">
        <v>95</v>
      </c>
      <c r="C1551" s="25" t="s">
        <v>43</v>
      </c>
      <c r="D1551" s="25" t="s">
        <v>80</v>
      </c>
      <c r="E1551" s="24">
        <v>43405</v>
      </c>
      <c r="F1551" s="25" t="s">
        <v>45</v>
      </c>
      <c r="G1551" s="25" t="s">
        <v>46</v>
      </c>
      <c r="H1551" s="24">
        <v>45012</v>
      </c>
      <c r="I1551" s="101">
        <v>0.62440972222222224</v>
      </c>
      <c r="J1551" s="24">
        <v>45012</v>
      </c>
      <c r="K1551" s="101">
        <v>0.70677083333333324</v>
      </c>
      <c r="L1551" s="25">
        <v>7116</v>
      </c>
      <c r="M1551" s="26">
        <f>Causas[[#This Row],[parada_duracion]]/60</f>
        <v>118.6</v>
      </c>
      <c r="N1551" s="19" t="s">
        <v>49</v>
      </c>
      <c r="O1551" s="19" t="s">
        <v>49</v>
      </c>
      <c r="P1551" s="16">
        <f>WEEKNUM(Causas[[#This Row],[resolucion_fecha]],16)</f>
        <v>13</v>
      </c>
      <c r="Q1551" s="16" t="str">
        <f>TEXT(Causas[[#This Row],[resolucion_fecha]],"MMMM")</f>
        <v>marzo</v>
      </c>
      <c r="R1551" s="16" t="str">
        <f t="shared" si="24"/>
        <v>T</v>
      </c>
      <c r="S1551" s="19" t="s">
        <v>49</v>
      </c>
      <c r="T1551" s="19" t="s">
        <v>49</v>
      </c>
      <c r="U1551" s="19" t="s">
        <v>49</v>
      </c>
      <c r="V1551" s="19" t="s">
        <v>49</v>
      </c>
      <c r="W1551" s="19" t="s">
        <v>49</v>
      </c>
    </row>
    <row r="1552" spans="1:23" hidden="1" x14ac:dyDescent="0.25">
      <c r="A1552" s="25">
        <v>139613</v>
      </c>
      <c r="B1552" s="25" t="s">
        <v>95</v>
      </c>
      <c r="C1552" s="25" t="s">
        <v>43</v>
      </c>
      <c r="D1552" s="25" t="s">
        <v>102</v>
      </c>
      <c r="E1552" s="24">
        <v>43405</v>
      </c>
      <c r="F1552" s="25" t="s">
        <v>45</v>
      </c>
      <c r="G1552" s="25" t="s">
        <v>46</v>
      </c>
      <c r="H1552" s="24">
        <v>45012</v>
      </c>
      <c r="I1552" s="101">
        <v>0.63130787037037039</v>
      </c>
      <c r="J1552" s="24">
        <v>45012</v>
      </c>
      <c r="K1552" s="101">
        <v>0.76418981481481485</v>
      </c>
      <c r="L1552" s="25">
        <v>11481</v>
      </c>
      <c r="M1552" s="26">
        <f>Causas[[#This Row],[parada_duracion]]/60</f>
        <v>191.35</v>
      </c>
      <c r="N1552" s="19" t="s">
        <v>665</v>
      </c>
      <c r="O1552" s="16" t="s">
        <v>52</v>
      </c>
      <c r="P1552" s="16">
        <f>WEEKNUM(Causas[[#This Row],[resolucion_fecha]],16)</f>
        <v>13</v>
      </c>
      <c r="Q1552" s="16" t="str">
        <f>TEXT(Causas[[#This Row],[resolucion_fecha]],"MMMM")</f>
        <v>marzo</v>
      </c>
      <c r="R1552" s="16" t="str">
        <f t="shared" si="24"/>
        <v>T</v>
      </c>
      <c r="S1552" s="16"/>
      <c r="T1552" s="16" t="s">
        <v>53</v>
      </c>
      <c r="U1552" s="16"/>
      <c r="V1552" s="16"/>
      <c r="W1552" s="16"/>
    </row>
    <row r="1553" spans="1:23" hidden="1" x14ac:dyDescent="0.25">
      <c r="A1553" s="96">
        <v>139617</v>
      </c>
      <c r="B1553" s="96" t="s">
        <v>42</v>
      </c>
      <c r="C1553" s="96" t="s">
        <v>43</v>
      </c>
      <c r="D1553" s="96" t="s">
        <v>59</v>
      </c>
      <c r="E1553" s="97">
        <v>44231</v>
      </c>
      <c r="F1553" s="96" t="s">
        <v>60</v>
      </c>
      <c r="G1553" s="96" t="s">
        <v>50</v>
      </c>
      <c r="H1553" s="97">
        <v>45012</v>
      </c>
      <c r="I1553" s="23">
        <v>0.65781250000000002</v>
      </c>
      <c r="J1553" s="97">
        <v>45012</v>
      </c>
      <c r="K1553" s="23">
        <v>0.67523148148148149</v>
      </c>
      <c r="L1553" s="96">
        <v>1505</v>
      </c>
      <c r="M1553" s="98">
        <f>Causas[[#This Row],[parada_duracion]]/60</f>
        <v>25.083333333333332</v>
      </c>
      <c r="N1553" s="18" t="s">
        <v>666</v>
      </c>
      <c r="O1553" s="16" t="s">
        <v>52</v>
      </c>
      <c r="P1553" s="99">
        <f>WEEKNUM(Causas[[#This Row],[resolucion_fecha]],16)</f>
        <v>13</v>
      </c>
      <c r="Q1553" s="99" t="str">
        <f>TEXT(Causas[[#This Row],[resolucion_fecha]],"MMMM")</f>
        <v>marzo</v>
      </c>
      <c r="R1553" s="99" t="str">
        <f t="shared" si="24"/>
        <v>T</v>
      </c>
      <c r="S1553" s="99"/>
      <c r="T1553" s="16" t="s">
        <v>53</v>
      </c>
      <c r="U1553" s="16"/>
      <c r="V1553" s="99"/>
      <c r="W1553" s="99"/>
    </row>
    <row r="1554" spans="1:23" hidden="1" x14ac:dyDescent="0.25">
      <c r="A1554" s="96">
        <v>139618</v>
      </c>
      <c r="B1554" s="96" t="s">
        <v>42</v>
      </c>
      <c r="C1554" s="96" t="s">
        <v>43</v>
      </c>
      <c r="D1554" s="96" t="s">
        <v>59</v>
      </c>
      <c r="E1554" s="97">
        <v>44231</v>
      </c>
      <c r="F1554" s="96" t="s">
        <v>60</v>
      </c>
      <c r="G1554" s="96" t="s">
        <v>50</v>
      </c>
      <c r="H1554" s="97">
        <v>45012</v>
      </c>
      <c r="I1554" s="23">
        <v>0.67969907407407415</v>
      </c>
      <c r="J1554" s="97">
        <v>45012</v>
      </c>
      <c r="K1554" s="23">
        <v>0.68995370370370368</v>
      </c>
      <c r="L1554" s="96">
        <v>886</v>
      </c>
      <c r="M1554" s="98">
        <f>Causas[[#This Row],[parada_duracion]]/60</f>
        <v>14.766666666666667</v>
      </c>
      <c r="N1554" s="18" t="s">
        <v>666</v>
      </c>
      <c r="O1554" s="16" t="s">
        <v>52</v>
      </c>
      <c r="P1554" s="99">
        <f>WEEKNUM(Causas[[#This Row],[resolucion_fecha]],16)</f>
        <v>13</v>
      </c>
      <c r="Q1554" s="99" t="str">
        <f>TEXT(Causas[[#This Row],[resolucion_fecha]],"MMMM")</f>
        <v>marzo</v>
      </c>
      <c r="R1554" s="99" t="str">
        <f t="shared" si="24"/>
        <v>T</v>
      </c>
      <c r="S1554" s="99"/>
      <c r="T1554" s="16" t="s">
        <v>53</v>
      </c>
      <c r="U1554" s="100"/>
      <c r="V1554" s="99"/>
      <c r="W1554" s="99"/>
    </row>
    <row r="1555" spans="1:23" hidden="1" x14ac:dyDescent="0.25">
      <c r="A1555" s="25">
        <v>139619</v>
      </c>
      <c r="B1555" s="25" t="s">
        <v>66</v>
      </c>
      <c r="C1555" s="25" t="s">
        <v>43</v>
      </c>
      <c r="D1555" s="25" t="s">
        <v>48</v>
      </c>
      <c r="E1555" s="24">
        <v>43405</v>
      </c>
      <c r="F1555" s="25" t="s">
        <v>45</v>
      </c>
      <c r="G1555" s="25" t="s">
        <v>46</v>
      </c>
      <c r="H1555" s="24">
        <v>45012</v>
      </c>
      <c r="I1555" s="101">
        <v>0.68831018518518527</v>
      </c>
      <c r="J1555" s="24">
        <v>45012</v>
      </c>
      <c r="K1555" s="101">
        <v>0.70307870370370373</v>
      </c>
      <c r="L1555" s="25">
        <v>1276</v>
      </c>
      <c r="M1555" s="26">
        <f>Causas[[#This Row],[parada_duracion]]/60</f>
        <v>21.266666666666666</v>
      </c>
      <c r="N1555" s="19" t="s">
        <v>667</v>
      </c>
      <c r="O1555" s="16" t="s">
        <v>72</v>
      </c>
      <c r="P1555" s="16">
        <f>WEEKNUM(Causas[[#This Row],[resolucion_fecha]],16)</f>
        <v>13</v>
      </c>
      <c r="Q1555" s="16" t="str">
        <f>TEXT(Causas[[#This Row],[resolucion_fecha]],"MMMM")</f>
        <v>marzo</v>
      </c>
      <c r="R1555" s="16" t="str">
        <f t="shared" si="24"/>
        <v>T</v>
      </c>
      <c r="S1555" s="16"/>
      <c r="T1555" s="99" t="s">
        <v>73</v>
      </c>
      <c r="U1555" s="100"/>
      <c r="V1555" s="16"/>
      <c r="W1555" s="16"/>
    </row>
    <row r="1556" spans="1:23" hidden="1" x14ac:dyDescent="0.25">
      <c r="A1556" s="96">
        <v>139622</v>
      </c>
      <c r="B1556" s="96" t="s">
        <v>42</v>
      </c>
      <c r="C1556" s="96" t="s">
        <v>43</v>
      </c>
      <c r="D1556" s="96" t="s">
        <v>164</v>
      </c>
      <c r="E1556" s="97">
        <v>43405</v>
      </c>
      <c r="F1556" s="96" t="s">
        <v>45</v>
      </c>
      <c r="G1556" s="96" t="s">
        <v>46</v>
      </c>
      <c r="H1556" s="97">
        <v>45012</v>
      </c>
      <c r="I1556" s="23">
        <v>0.71163194444444444</v>
      </c>
      <c r="J1556" s="97">
        <v>45012</v>
      </c>
      <c r="K1556" s="23">
        <v>0.76939814814814822</v>
      </c>
      <c r="L1556" s="96">
        <v>4991</v>
      </c>
      <c r="M1556" s="98">
        <f>Causas[[#This Row],[parada_duracion]]/60</f>
        <v>83.183333333333337</v>
      </c>
      <c r="N1556" s="19" t="s">
        <v>49</v>
      </c>
      <c r="O1556" s="19" t="s">
        <v>49</v>
      </c>
      <c r="P1556" s="99">
        <f>WEEKNUM(Causas[[#This Row],[resolucion_fecha]],16)</f>
        <v>13</v>
      </c>
      <c r="Q1556" s="99" t="str">
        <f>TEXT(Causas[[#This Row],[resolucion_fecha]],"MMMM")</f>
        <v>marzo</v>
      </c>
      <c r="R1556" s="99" t="str">
        <f t="shared" si="24"/>
        <v>T</v>
      </c>
      <c r="S1556" s="19" t="s">
        <v>49</v>
      </c>
      <c r="T1556" s="19" t="s">
        <v>49</v>
      </c>
      <c r="U1556" s="19" t="s">
        <v>49</v>
      </c>
      <c r="V1556" s="19" t="s">
        <v>49</v>
      </c>
      <c r="W1556" s="19" t="s">
        <v>49</v>
      </c>
    </row>
    <row r="1557" spans="1:23" hidden="1" x14ac:dyDescent="0.25">
      <c r="A1557" s="96">
        <v>139623</v>
      </c>
      <c r="B1557" s="96" t="s">
        <v>95</v>
      </c>
      <c r="C1557" s="96" t="s">
        <v>43</v>
      </c>
      <c r="D1557" s="96" t="s">
        <v>80</v>
      </c>
      <c r="E1557" s="97">
        <v>43405</v>
      </c>
      <c r="F1557" s="96" t="s">
        <v>45</v>
      </c>
      <c r="G1557" s="96" t="s">
        <v>46</v>
      </c>
      <c r="H1557" s="97">
        <v>45012</v>
      </c>
      <c r="I1557" s="23">
        <v>0.71534722222222225</v>
      </c>
      <c r="J1557" s="97">
        <v>45012</v>
      </c>
      <c r="K1557" s="23">
        <v>0.78041666666666665</v>
      </c>
      <c r="L1557" s="96">
        <v>5622</v>
      </c>
      <c r="M1557" s="98">
        <f>Causas[[#This Row],[parada_duracion]]/60</f>
        <v>93.7</v>
      </c>
      <c r="N1557" s="19" t="s">
        <v>49</v>
      </c>
      <c r="O1557" s="19" t="s">
        <v>49</v>
      </c>
      <c r="P1557" s="99">
        <f>WEEKNUM(Causas[[#This Row],[resolucion_fecha]],16)</f>
        <v>13</v>
      </c>
      <c r="Q1557" s="99" t="str">
        <f>TEXT(Causas[[#This Row],[resolucion_fecha]],"MMMM")</f>
        <v>marzo</v>
      </c>
      <c r="R1557" s="99" t="str">
        <f t="shared" si="24"/>
        <v>T</v>
      </c>
      <c r="S1557" s="19" t="s">
        <v>49</v>
      </c>
      <c r="T1557" s="19" t="s">
        <v>49</v>
      </c>
      <c r="U1557" s="19" t="s">
        <v>49</v>
      </c>
      <c r="V1557" s="19" t="s">
        <v>49</v>
      </c>
      <c r="W1557" s="19" t="s">
        <v>49</v>
      </c>
    </row>
    <row r="1558" spans="1:23" hidden="1" x14ac:dyDescent="0.25">
      <c r="A1558" s="25">
        <v>139624</v>
      </c>
      <c r="B1558" s="25" t="s">
        <v>42</v>
      </c>
      <c r="C1558" s="25" t="s">
        <v>43</v>
      </c>
      <c r="D1558" s="25" t="s">
        <v>64</v>
      </c>
      <c r="E1558" s="24">
        <v>43405</v>
      </c>
      <c r="F1558" s="25" t="s">
        <v>45</v>
      </c>
      <c r="G1558" s="25" t="s">
        <v>46</v>
      </c>
      <c r="H1558" s="24">
        <v>45012</v>
      </c>
      <c r="I1558" s="101">
        <v>0.74299768518518527</v>
      </c>
      <c r="J1558" s="24">
        <v>45012</v>
      </c>
      <c r="K1558" s="101">
        <v>0.78019675925925924</v>
      </c>
      <c r="L1558" s="25">
        <v>3214</v>
      </c>
      <c r="M1558" s="26">
        <f>Causas[[#This Row],[parada_duracion]]/60</f>
        <v>53.56666666666667</v>
      </c>
      <c r="N1558" s="19" t="s">
        <v>49</v>
      </c>
      <c r="O1558" s="19" t="s">
        <v>49</v>
      </c>
      <c r="P1558" s="16">
        <f>WEEKNUM(Causas[[#This Row],[resolucion_fecha]],16)</f>
        <v>13</v>
      </c>
      <c r="Q1558" s="16" t="str">
        <f>TEXT(Causas[[#This Row],[resolucion_fecha]],"MMMM")</f>
        <v>marzo</v>
      </c>
      <c r="R1558" s="16" t="str">
        <f t="shared" si="24"/>
        <v>T</v>
      </c>
      <c r="S1558" s="19" t="s">
        <v>49</v>
      </c>
      <c r="T1558" s="19" t="s">
        <v>49</v>
      </c>
      <c r="U1558" s="19" t="s">
        <v>49</v>
      </c>
      <c r="V1558" s="19" t="s">
        <v>49</v>
      </c>
      <c r="W1558" s="19" t="s">
        <v>49</v>
      </c>
    </row>
    <row r="1559" spans="1:23" hidden="1" x14ac:dyDescent="0.25">
      <c r="A1559" s="25">
        <v>139627</v>
      </c>
      <c r="B1559" s="25" t="s">
        <v>42</v>
      </c>
      <c r="C1559" s="25" t="s">
        <v>43</v>
      </c>
      <c r="D1559" s="25" t="s">
        <v>59</v>
      </c>
      <c r="E1559" s="24">
        <v>44231</v>
      </c>
      <c r="F1559" s="25" t="s">
        <v>60</v>
      </c>
      <c r="G1559" s="25" t="s">
        <v>50</v>
      </c>
      <c r="H1559" s="24">
        <v>45012</v>
      </c>
      <c r="I1559" s="101">
        <v>0.76177083333333329</v>
      </c>
      <c r="J1559" s="24">
        <v>45012</v>
      </c>
      <c r="K1559" s="101">
        <v>0.78118055555555566</v>
      </c>
      <c r="L1559" s="25">
        <v>1677</v>
      </c>
      <c r="M1559" s="26">
        <f>Causas[[#This Row],[parada_duracion]]/60</f>
        <v>27.95</v>
      </c>
      <c r="N1559" s="19" t="s">
        <v>49</v>
      </c>
      <c r="O1559" s="19" t="s">
        <v>49</v>
      </c>
      <c r="P1559" s="16">
        <f>WEEKNUM(Causas[[#This Row],[resolucion_fecha]],16)</f>
        <v>13</v>
      </c>
      <c r="Q1559" s="16" t="str">
        <f>TEXT(Causas[[#This Row],[resolucion_fecha]],"MMMM")</f>
        <v>marzo</v>
      </c>
      <c r="R1559" s="16" t="str">
        <f t="shared" si="24"/>
        <v>T</v>
      </c>
      <c r="S1559" s="19" t="s">
        <v>49</v>
      </c>
      <c r="T1559" s="19" t="s">
        <v>49</v>
      </c>
      <c r="U1559" s="19" t="s">
        <v>49</v>
      </c>
      <c r="V1559" s="19" t="s">
        <v>49</v>
      </c>
      <c r="W1559" s="19" t="s">
        <v>49</v>
      </c>
    </row>
    <row r="1560" spans="1:23" hidden="1" x14ac:dyDescent="0.25">
      <c r="A1560" s="25">
        <v>139633</v>
      </c>
      <c r="B1560" s="25" t="s">
        <v>42</v>
      </c>
      <c r="C1560" s="25" t="s">
        <v>43</v>
      </c>
      <c r="D1560" s="25" t="s">
        <v>59</v>
      </c>
      <c r="E1560" s="24">
        <v>44231</v>
      </c>
      <c r="F1560" s="25" t="s">
        <v>60</v>
      </c>
      <c r="G1560" s="25" t="s">
        <v>50</v>
      </c>
      <c r="H1560" s="24">
        <v>45012</v>
      </c>
      <c r="I1560" s="101">
        <v>0.84354166666666675</v>
      </c>
      <c r="J1560" s="24">
        <v>45012</v>
      </c>
      <c r="K1560" s="101">
        <v>0.85298611111111111</v>
      </c>
      <c r="L1560" s="25">
        <v>816</v>
      </c>
      <c r="M1560" s="26">
        <f>Causas[[#This Row],[parada_duracion]]/60</f>
        <v>13.6</v>
      </c>
      <c r="N1560" s="19" t="s">
        <v>49</v>
      </c>
      <c r="O1560" s="19" t="s">
        <v>49</v>
      </c>
      <c r="P1560" s="16">
        <f>WEEKNUM(Causas[[#This Row],[resolucion_fecha]],16)</f>
        <v>13</v>
      </c>
      <c r="Q1560" s="16" t="str">
        <f>TEXT(Causas[[#This Row],[resolucion_fecha]],"MMMM")</f>
        <v>marzo</v>
      </c>
      <c r="R1560" s="16" t="str">
        <f t="shared" si="24"/>
        <v>T</v>
      </c>
      <c r="S1560" s="19" t="s">
        <v>49</v>
      </c>
      <c r="T1560" s="19" t="s">
        <v>49</v>
      </c>
      <c r="U1560" s="19" t="s">
        <v>49</v>
      </c>
      <c r="V1560" s="19" t="s">
        <v>49</v>
      </c>
      <c r="W1560" s="19" t="s">
        <v>49</v>
      </c>
    </row>
    <row r="1561" spans="1:23" hidden="1" x14ac:dyDescent="0.25">
      <c r="A1561" s="25">
        <v>139635</v>
      </c>
      <c r="B1561" s="25" t="s">
        <v>75</v>
      </c>
      <c r="C1561" s="25" t="s">
        <v>43</v>
      </c>
      <c r="D1561" s="25" t="s">
        <v>76</v>
      </c>
      <c r="E1561" s="24">
        <v>44104</v>
      </c>
      <c r="F1561" s="25" t="s">
        <v>56</v>
      </c>
      <c r="G1561" s="25" t="s">
        <v>46</v>
      </c>
      <c r="H1561" s="24">
        <v>45012</v>
      </c>
      <c r="I1561" s="101">
        <v>0.87910879629629635</v>
      </c>
      <c r="J1561" s="24">
        <v>45012</v>
      </c>
      <c r="K1561" s="101">
        <v>0.89736111111111105</v>
      </c>
      <c r="L1561" s="25">
        <v>1577</v>
      </c>
      <c r="M1561" s="26">
        <f>Causas[[#This Row],[parada_duracion]]/60</f>
        <v>26.283333333333335</v>
      </c>
      <c r="N1561" s="19" t="s">
        <v>49</v>
      </c>
      <c r="O1561" s="19" t="s">
        <v>49</v>
      </c>
      <c r="P1561" s="16">
        <f>WEEKNUM(Causas[[#This Row],[resolucion_fecha]],16)</f>
        <v>13</v>
      </c>
      <c r="Q1561" s="16" t="str">
        <f>TEXT(Causas[[#This Row],[resolucion_fecha]],"MMMM")</f>
        <v>marzo</v>
      </c>
      <c r="R1561" s="16" t="str">
        <f t="shared" si="24"/>
        <v>T</v>
      </c>
      <c r="S1561" s="19" t="s">
        <v>49</v>
      </c>
      <c r="T1561" s="19" t="s">
        <v>49</v>
      </c>
      <c r="U1561" s="19" t="s">
        <v>49</v>
      </c>
      <c r="V1561" s="19" t="s">
        <v>49</v>
      </c>
      <c r="W1561" s="19" t="s">
        <v>49</v>
      </c>
    </row>
    <row r="1562" spans="1:23" hidden="1" x14ac:dyDescent="0.25">
      <c r="A1562" s="25">
        <v>139637</v>
      </c>
      <c r="B1562" s="25" t="s">
        <v>184</v>
      </c>
      <c r="C1562" s="25" t="s">
        <v>43</v>
      </c>
      <c r="D1562" s="25" t="s">
        <v>82</v>
      </c>
      <c r="E1562" s="24">
        <v>43405</v>
      </c>
      <c r="F1562" s="25" t="s">
        <v>45</v>
      </c>
      <c r="G1562" s="25" t="s">
        <v>46</v>
      </c>
      <c r="H1562" s="24">
        <v>45012</v>
      </c>
      <c r="I1562" s="101">
        <v>0.96059027777777783</v>
      </c>
      <c r="J1562" s="24">
        <v>45012</v>
      </c>
      <c r="K1562" s="101">
        <v>0.96062499999999995</v>
      </c>
      <c r="L1562" s="25">
        <v>3</v>
      </c>
      <c r="M1562" s="26">
        <f>Causas[[#This Row],[parada_duracion]]/60</f>
        <v>0.05</v>
      </c>
      <c r="N1562" s="18" t="s">
        <v>47</v>
      </c>
      <c r="O1562" s="18" t="s">
        <v>47</v>
      </c>
      <c r="P1562" s="16">
        <f>WEEKNUM(Causas[[#This Row],[resolucion_fecha]],16)</f>
        <v>13</v>
      </c>
      <c r="Q1562" s="16" t="str">
        <f>TEXT(Causas[[#This Row],[resolucion_fecha]],"MMMM")</f>
        <v>marzo</v>
      </c>
      <c r="R1562" s="16" t="str">
        <f t="shared" si="24"/>
        <v>N</v>
      </c>
      <c r="S1562" s="16"/>
      <c r="T1562" s="18" t="s">
        <v>47</v>
      </c>
      <c r="U1562" s="16"/>
      <c r="V1562" s="16"/>
      <c r="W1562" s="16"/>
    </row>
    <row r="1563" spans="1:23" ht="30" hidden="1" x14ac:dyDescent="0.25">
      <c r="A1563" s="25">
        <v>139647</v>
      </c>
      <c r="B1563" s="25" t="s">
        <v>42</v>
      </c>
      <c r="C1563" s="25" t="s">
        <v>43</v>
      </c>
      <c r="D1563" s="25" t="s">
        <v>64</v>
      </c>
      <c r="E1563" s="24">
        <v>43405</v>
      </c>
      <c r="F1563" s="25" t="s">
        <v>45</v>
      </c>
      <c r="G1563" s="25" t="s">
        <v>46</v>
      </c>
      <c r="H1563" s="24">
        <v>45013</v>
      </c>
      <c r="I1563" s="101">
        <v>0.25684027777777779</v>
      </c>
      <c r="J1563" s="24">
        <v>45013</v>
      </c>
      <c r="K1563" s="101">
        <v>0.29447916666666668</v>
      </c>
      <c r="L1563" s="25">
        <v>3252</v>
      </c>
      <c r="M1563" s="26">
        <f>Causas[[#This Row],[parada_duracion]]/60</f>
        <v>54.2</v>
      </c>
      <c r="N1563" s="19" t="s">
        <v>668</v>
      </c>
      <c r="O1563" s="16" t="s">
        <v>52</v>
      </c>
      <c r="P1563" s="16">
        <f>WEEKNUM(Causas[[#This Row],[resolucion_fecha]],16)</f>
        <v>13</v>
      </c>
      <c r="Q1563" s="16" t="str">
        <f>TEXT(Causas[[#This Row],[resolucion_fecha]],"MMMM")</f>
        <v>marzo</v>
      </c>
      <c r="R1563" s="16" t="str">
        <f t="shared" si="24"/>
        <v>M</v>
      </c>
      <c r="S1563" s="16"/>
      <c r="T1563" s="16" t="s">
        <v>53</v>
      </c>
      <c r="U1563" s="16"/>
      <c r="V1563" s="16"/>
      <c r="W1563" s="16"/>
    </row>
    <row r="1564" spans="1:23" hidden="1" x14ac:dyDescent="0.25">
      <c r="A1564" s="25">
        <v>139704</v>
      </c>
      <c r="B1564" s="25" t="s">
        <v>74</v>
      </c>
      <c r="C1564" s="25" t="s">
        <v>43</v>
      </c>
      <c r="D1564" s="25" t="s">
        <v>68</v>
      </c>
      <c r="E1564" s="24">
        <v>44258</v>
      </c>
      <c r="F1564" s="25" t="s">
        <v>56</v>
      </c>
      <c r="G1564" s="25" t="s">
        <v>46</v>
      </c>
      <c r="H1564" s="24">
        <v>45013</v>
      </c>
      <c r="I1564" s="101">
        <v>0.48177083333333331</v>
      </c>
      <c r="J1564" s="24">
        <v>45013</v>
      </c>
      <c r="K1564" s="101">
        <v>0.48421296296296296</v>
      </c>
      <c r="L1564" s="25">
        <v>211</v>
      </c>
      <c r="M1564" s="26">
        <f>Causas[[#This Row],[parada_duracion]]/60</f>
        <v>3.5166666666666666</v>
      </c>
      <c r="N1564" s="18" t="s">
        <v>47</v>
      </c>
      <c r="O1564" s="18" t="s">
        <v>47</v>
      </c>
      <c r="P1564" s="16">
        <f>WEEKNUM(Causas[[#This Row],[resolucion_fecha]],16)</f>
        <v>13</v>
      </c>
      <c r="Q1564" s="16" t="str">
        <f>TEXT(Causas[[#This Row],[resolucion_fecha]],"MMMM")</f>
        <v>marzo</v>
      </c>
      <c r="R1564" s="16" t="str">
        <f t="shared" si="24"/>
        <v>M</v>
      </c>
      <c r="S1564" s="16"/>
      <c r="T1564" s="18" t="s">
        <v>47</v>
      </c>
      <c r="U1564" s="16"/>
      <c r="V1564" s="16"/>
      <c r="W1564" s="16"/>
    </row>
    <row r="1565" spans="1:23" hidden="1" x14ac:dyDescent="0.25">
      <c r="A1565" s="25">
        <v>139706</v>
      </c>
      <c r="B1565" s="25" t="s">
        <v>74</v>
      </c>
      <c r="C1565" s="25" t="s">
        <v>43</v>
      </c>
      <c r="D1565" s="25" t="s">
        <v>68</v>
      </c>
      <c r="E1565" s="24">
        <v>44258</v>
      </c>
      <c r="F1565" s="25" t="s">
        <v>56</v>
      </c>
      <c r="G1565" s="25" t="s">
        <v>46</v>
      </c>
      <c r="H1565" s="24">
        <v>45013</v>
      </c>
      <c r="I1565" s="101">
        <v>0.48575231481481485</v>
      </c>
      <c r="J1565" s="24">
        <v>45013</v>
      </c>
      <c r="K1565" s="101">
        <v>0.50120370370370371</v>
      </c>
      <c r="L1565" s="25">
        <v>1335</v>
      </c>
      <c r="M1565" s="26">
        <f>Causas[[#This Row],[parada_duracion]]/60</f>
        <v>22.25</v>
      </c>
      <c r="N1565" s="19" t="s">
        <v>49</v>
      </c>
      <c r="O1565" s="19" t="s">
        <v>49</v>
      </c>
      <c r="P1565" s="16">
        <f>WEEKNUM(Causas[[#This Row],[resolucion_fecha]],16)</f>
        <v>13</v>
      </c>
      <c r="Q1565" s="16" t="str">
        <f>TEXT(Causas[[#This Row],[resolucion_fecha]],"MMMM")</f>
        <v>marzo</v>
      </c>
      <c r="R1565" s="16" t="str">
        <f t="shared" si="24"/>
        <v>M</v>
      </c>
      <c r="S1565" s="19" t="s">
        <v>49</v>
      </c>
      <c r="T1565" s="19" t="s">
        <v>49</v>
      </c>
      <c r="U1565" s="19" t="s">
        <v>49</v>
      </c>
      <c r="V1565" s="19" t="s">
        <v>49</v>
      </c>
      <c r="W1565" s="19" t="s">
        <v>49</v>
      </c>
    </row>
    <row r="1566" spans="1:23" hidden="1" x14ac:dyDescent="0.25">
      <c r="A1566" s="25">
        <v>139710</v>
      </c>
      <c r="B1566" s="25" t="s">
        <v>74</v>
      </c>
      <c r="C1566" s="25" t="s">
        <v>43</v>
      </c>
      <c r="D1566" s="25" t="s">
        <v>68</v>
      </c>
      <c r="E1566" s="24">
        <v>44258</v>
      </c>
      <c r="F1566" s="25" t="s">
        <v>56</v>
      </c>
      <c r="G1566" s="25" t="s">
        <v>46</v>
      </c>
      <c r="H1566" s="24">
        <v>45013</v>
      </c>
      <c r="I1566" s="101">
        <v>0.5339814814814815</v>
      </c>
      <c r="J1566" s="24">
        <v>45013</v>
      </c>
      <c r="K1566" s="101">
        <v>0.55956018518518513</v>
      </c>
      <c r="L1566" s="25">
        <v>2210</v>
      </c>
      <c r="M1566" s="26">
        <f>Causas[[#This Row],[parada_duracion]]/60</f>
        <v>36.833333333333336</v>
      </c>
      <c r="N1566" s="19" t="s">
        <v>49</v>
      </c>
      <c r="O1566" s="19" t="s">
        <v>49</v>
      </c>
      <c r="P1566" s="16">
        <f>WEEKNUM(Causas[[#This Row],[resolucion_fecha]],16)</f>
        <v>13</v>
      </c>
      <c r="Q1566" s="16" t="str">
        <f>TEXT(Causas[[#This Row],[resolucion_fecha]],"MMMM")</f>
        <v>marzo</v>
      </c>
      <c r="R1566" s="16" t="str">
        <f t="shared" si="24"/>
        <v>M</v>
      </c>
      <c r="S1566" s="19" t="s">
        <v>49</v>
      </c>
      <c r="T1566" s="19" t="s">
        <v>49</v>
      </c>
      <c r="U1566" s="19" t="s">
        <v>49</v>
      </c>
      <c r="V1566" s="19" t="s">
        <v>49</v>
      </c>
      <c r="W1566" s="19" t="s">
        <v>49</v>
      </c>
    </row>
    <row r="1567" spans="1:23" hidden="1" x14ac:dyDescent="0.25">
      <c r="A1567" s="96">
        <v>139715</v>
      </c>
      <c r="B1567" s="96" t="s">
        <v>54</v>
      </c>
      <c r="C1567" s="96" t="s">
        <v>43</v>
      </c>
      <c r="D1567" s="96" t="s">
        <v>55</v>
      </c>
      <c r="E1567" s="97">
        <v>44120</v>
      </c>
      <c r="F1567" s="96" t="s">
        <v>56</v>
      </c>
      <c r="G1567" s="96" t="s">
        <v>50</v>
      </c>
      <c r="H1567" s="97">
        <v>45013</v>
      </c>
      <c r="I1567" s="23">
        <v>0.59799768518518526</v>
      </c>
      <c r="J1567" s="97">
        <v>45013</v>
      </c>
      <c r="K1567" s="23">
        <v>0.60993055555555553</v>
      </c>
      <c r="L1567" s="96">
        <v>1031</v>
      </c>
      <c r="M1567" s="98">
        <f>Causas[[#This Row],[parada_duracion]]/60</f>
        <v>17.183333333333334</v>
      </c>
      <c r="N1567" s="19" t="s">
        <v>49</v>
      </c>
      <c r="O1567" s="19" t="s">
        <v>49</v>
      </c>
      <c r="P1567" s="99">
        <f>WEEKNUM(Causas[[#This Row],[resolucion_fecha]],16)</f>
        <v>13</v>
      </c>
      <c r="Q1567" s="99" t="str">
        <f>TEXT(Causas[[#This Row],[resolucion_fecha]],"MMMM")</f>
        <v>marzo</v>
      </c>
      <c r="R1567" s="99" t="str">
        <f t="shared" si="24"/>
        <v>T</v>
      </c>
      <c r="S1567" s="19" t="s">
        <v>49</v>
      </c>
      <c r="T1567" s="19" t="s">
        <v>49</v>
      </c>
      <c r="U1567" s="19" t="s">
        <v>49</v>
      </c>
      <c r="V1567" s="19" t="s">
        <v>49</v>
      </c>
      <c r="W1567" s="19" t="s">
        <v>49</v>
      </c>
    </row>
    <row r="1568" spans="1:23" hidden="1" x14ac:dyDescent="0.25">
      <c r="A1568" s="96">
        <v>139716</v>
      </c>
      <c r="B1568" s="96" t="s">
        <v>66</v>
      </c>
      <c r="C1568" s="96" t="s">
        <v>43</v>
      </c>
      <c r="D1568" s="96" t="s">
        <v>77</v>
      </c>
      <c r="E1568" s="97">
        <v>43405</v>
      </c>
      <c r="F1568" s="96" t="s">
        <v>45</v>
      </c>
      <c r="G1568" s="96" t="s">
        <v>46</v>
      </c>
      <c r="H1568" s="97">
        <v>45013</v>
      </c>
      <c r="I1568" s="23">
        <v>0.59851851851851856</v>
      </c>
      <c r="J1568" s="97">
        <v>45013</v>
      </c>
      <c r="K1568" s="23">
        <v>0.63549768518518512</v>
      </c>
      <c r="L1568" s="96">
        <v>3195</v>
      </c>
      <c r="M1568" s="98">
        <f>Causas[[#This Row],[parada_duracion]]/60</f>
        <v>53.25</v>
      </c>
      <c r="N1568" s="19" t="s">
        <v>49</v>
      </c>
      <c r="O1568" s="19" t="s">
        <v>49</v>
      </c>
      <c r="P1568" s="99">
        <f>WEEKNUM(Causas[[#This Row],[resolucion_fecha]],16)</f>
        <v>13</v>
      </c>
      <c r="Q1568" s="99" t="str">
        <f>TEXT(Causas[[#This Row],[resolucion_fecha]],"MMMM")</f>
        <v>marzo</v>
      </c>
      <c r="R1568" s="99" t="str">
        <f t="shared" si="24"/>
        <v>T</v>
      </c>
      <c r="S1568" s="19" t="s">
        <v>49</v>
      </c>
      <c r="T1568" s="19" t="s">
        <v>49</v>
      </c>
      <c r="U1568" s="19" t="s">
        <v>49</v>
      </c>
      <c r="V1568" s="19" t="s">
        <v>49</v>
      </c>
      <c r="W1568" s="19" t="s">
        <v>49</v>
      </c>
    </row>
    <row r="1569" spans="1:23" hidden="1" x14ac:dyDescent="0.25">
      <c r="A1569" s="96">
        <v>139717</v>
      </c>
      <c r="B1569" s="96" t="s">
        <v>42</v>
      </c>
      <c r="C1569" s="96" t="s">
        <v>43</v>
      </c>
      <c r="D1569" s="96" t="s">
        <v>164</v>
      </c>
      <c r="E1569" s="97">
        <v>43405</v>
      </c>
      <c r="F1569" s="96" t="s">
        <v>45</v>
      </c>
      <c r="G1569" s="96" t="s">
        <v>46</v>
      </c>
      <c r="H1569" s="97">
        <v>45013</v>
      </c>
      <c r="I1569" s="23">
        <v>0.6121064814814815</v>
      </c>
      <c r="J1569" s="97">
        <v>45013</v>
      </c>
      <c r="K1569" s="23">
        <v>0.61864583333333334</v>
      </c>
      <c r="L1569" s="96">
        <v>565</v>
      </c>
      <c r="M1569" s="98">
        <f>Causas[[#This Row],[parada_duracion]]/60</f>
        <v>9.4166666666666661</v>
      </c>
      <c r="N1569" s="18" t="s">
        <v>47</v>
      </c>
      <c r="O1569" s="18" t="s">
        <v>47</v>
      </c>
      <c r="P1569" s="99">
        <f>WEEKNUM(Causas[[#This Row],[resolucion_fecha]],16)</f>
        <v>13</v>
      </c>
      <c r="Q1569" s="99" t="str">
        <f>TEXT(Causas[[#This Row],[resolucion_fecha]],"MMMM")</f>
        <v>marzo</v>
      </c>
      <c r="R1569" s="99" t="str">
        <f t="shared" si="24"/>
        <v>T</v>
      </c>
      <c r="S1569" s="99"/>
      <c r="T1569" s="18" t="s">
        <v>47</v>
      </c>
      <c r="U1569" s="100"/>
      <c r="V1569" s="99"/>
      <c r="W1569" s="99"/>
    </row>
    <row r="1570" spans="1:23" hidden="1" x14ac:dyDescent="0.25">
      <c r="A1570" s="96">
        <v>139718</v>
      </c>
      <c r="B1570" s="96" t="s">
        <v>129</v>
      </c>
      <c r="C1570" s="96" t="s">
        <v>43</v>
      </c>
      <c r="D1570" s="96" t="s">
        <v>166</v>
      </c>
      <c r="E1570" s="97">
        <v>43405</v>
      </c>
      <c r="F1570" s="96" t="s">
        <v>45</v>
      </c>
      <c r="G1570" s="96" t="s">
        <v>46</v>
      </c>
      <c r="H1570" s="97">
        <v>45013</v>
      </c>
      <c r="I1570" s="23">
        <v>0.617650462962963</v>
      </c>
      <c r="J1570" s="97">
        <v>45013</v>
      </c>
      <c r="K1570" s="23">
        <v>0.62709490740740736</v>
      </c>
      <c r="L1570" s="96">
        <v>816</v>
      </c>
      <c r="M1570" s="98">
        <f>Causas[[#This Row],[parada_duracion]]/60</f>
        <v>13.6</v>
      </c>
      <c r="N1570" s="18" t="s">
        <v>669</v>
      </c>
      <c r="O1570" s="99" t="s">
        <v>52</v>
      </c>
      <c r="P1570" s="99">
        <f>WEEKNUM(Causas[[#This Row],[resolucion_fecha]],16)</f>
        <v>13</v>
      </c>
      <c r="Q1570" s="99" t="str">
        <f>TEXT(Causas[[#This Row],[resolucion_fecha]],"MMMM")</f>
        <v>marzo</v>
      </c>
      <c r="R1570" s="99" t="str">
        <f t="shared" si="24"/>
        <v>T</v>
      </c>
      <c r="S1570" s="99"/>
      <c r="T1570" s="16" t="s">
        <v>53</v>
      </c>
      <c r="U1570" s="100"/>
      <c r="V1570" s="99"/>
      <c r="W1570" s="99"/>
    </row>
    <row r="1571" spans="1:23" hidden="1" x14ac:dyDescent="0.25">
      <c r="A1571" s="25">
        <v>139719</v>
      </c>
      <c r="B1571" s="25" t="s">
        <v>75</v>
      </c>
      <c r="C1571" s="25" t="s">
        <v>43</v>
      </c>
      <c r="D1571" s="25" t="s">
        <v>76</v>
      </c>
      <c r="E1571" s="24">
        <v>44104</v>
      </c>
      <c r="F1571" s="25" t="s">
        <v>56</v>
      </c>
      <c r="G1571" s="25" t="s">
        <v>46</v>
      </c>
      <c r="H1571" s="24">
        <v>45013</v>
      </c>
      <c r="I1571" s="101">
        <v>0.63064814814814818</v>
      </c>
      <c r="J1571" s="24">
        <v>45013</v>
      </c>
      <c r="K1571" s="101">
        <v>0.6445833333333334</v>
      </c>
      <c r="L1571" s="25">
        <v>1204</v>
      </c>
      <c r="M1571" s="26">
        <f>Causas[[#This Row],[parada_duracion]]/60</f>
        <v>20.066666666666666</v>
      </c>
      <c r="N1571" s="19" t="s">
        <v>670</v>
      </c>
      <c r="O1571" s="16" t="s">
        <v>52</v>
      </c>
      <c r="P1571" s="16">
        <f>WEEKNUM(Causas[[#This Row],[resolucion_fecha]],16)</f>
        <v>13</v>
      </c>
      <c r="Q1571" s="16" t="str">
        <f>TEXT(Causas[[#This Row],[resolucion_fecha]],"MMMM")</f>
        <v>marzo</v>
      </c>
      <c r="R1571" s="16" t="str">
        <f t="shared" si="24"/>
        <v>T</v>
      </c>
      <c r="S1571" s="16"/>
      <c r="T1571" s="16" t="s">
        <v>53</v>
      </c>
      <c r="U1571" s="100"/>
      <c r="V1571" s="16"/>
      <c r="W1571" s="16"/>
    </row>
    <row r="1572" spans="1:23" hidden="1" x14ac:dyDescent="0.25">
      <c r="A1572" s="25">
        <v>139722</v>
      </c>
      <c r="B1572" s="25" t="s">
        <v>66</v>
      </c>
      <c r="C1572" s="25" t="s">
        <v>43</v>
      </c>
      <c r="D1572" s="25" t="s">
        <v>166</v>
      </c>
      <c r="E1572" s="24">
        <v>43405</v>
      </c>
      <c r="F1572" s="25" t="s">
        <v>45</v>
      </c>
      <c r="G1572" s="25" t="s">
        <v>46</v>
      </c>
      <c r="H1572" s="24">
        <v>45013</v>
      </c>
      <c r="I1572" s="101">
        <v>0.64167824074074076</v>
      </c>
      <c r="J1572" s="24">
        <v>45013</v>
      </c>
      <c r="K1572" s="101">
        <v>0.65979166666666667</v>
      </c>
      <c r="L1572" s="25">
        <v>1565</v>
      </c>
      <c r="M1572" s="26">
        <f>Causas[[#This Row],[parada_duracion]]/60</f>
        <v>26.083333333333332</v>
      </c>
      <c r="N1572" s="19" t="s">
        <v>659</v>
      </c>
      <c r="O1572" s="16" t="s">
        <v>52</v>
      </c>
      <c r="P1572" s="16">
        <f>WEEKNUM(Causas[[#This Row],[resolucion_fecha]],16)</f>
        <v>13</v>
      </c>
      <c r="Q1572" s="16" t="str">
        <f>TEXT(Causas[[#This Row],[resolucion_fecha]],"MMMM")</f>
        <v>marzo</v>
      </c>
      <c r="R1572" s="16" t="str">
        <f t="shared" si="24"/>
        <v>T</v>
      </c>
      <c r="S1572" s="16"/>
      <c r="T1572" s="16" t="s">
        <v>53</v>
      </c>
      <c r="U1572" s="16"/>
      <c r="V1572" s="16"/>
      <c r="W1572" s="16"/>
    </row>
    <row r="1573" spans="1:23" hidden="1" x14ac:dyDescent="0.25">
      <c r="A1573" s="25">
        <v>139726</v>
      </c>
      <c r="B1573" s="25" t="s">
        <v>66</v>
      </c>
      <c r="C1573" s="25" t="s">
        <v>43</v>
      </c>
      <c r="D1573" s="25" t="s">
        <v>166</v>
      </c>
      <c r="E1573" s="24">
        <v>43405</v>
      </c>
      <c r="F1573" s="25" t="s">
        <v>45</v>
      </c>
      <c r="G1573" s="25" t="s">
        <v>50</v>
      </c>
      <c r="H1573" s="24">
        <v>45013</v>
      </c>
      <c r="I1573" s="101">
        <v>0.68487268518518529</v>
      </c>
      <c r="J1573" s="24">
        <v>45013</v>
      </c>
      <c r="K1573" s="101">
        <v>0.71605324074074073</v>
      </c>
      <c r="L1573" s="25">
        <v>2694</v>
      </c>
      <c r="M1573" s="26">
        <f>Causas[[#This Row],[parada_duracion]]/60</f>
        <v>44.9</v>
      </c>
      <c r="N1573" s="19" t="s">
        <v>659</v>
      </c>
      <c r="O1573" s="16" t="s">
        <v>52</v>
      </c>
      <c r="P1573" s="16">
        <f>WEEKNUM(Causas[[#This Row],[resolucion_fecha]],16)</f>
        <v>13</v>
      </c>
      <c r="Q1573" s="16" t="str">
        <f>TEXT(Causas[[#This Row],[resolucion_fecha]],"MMMM")</f>
        <v>marzo</v>
      </c>
      <c r="R1573" s="16" t="str">
        <f t="shared" si="24"/>
        <v>T</v>
      </c>
      <c r="S1573" s="16"/>
      <c r="T1573" s="16" t="s">
        <v>53</v>
      </c>
      <c r="U1573" s="16"/>
      <c r="V1573" s="16"/>
      <c r="W1573" s="16"/>
    </row>
    <row r="1574" spans="1:23" hidden="1" x14ac:dyDescent="0.25">
      <c r="A1574" s="25">
        <v>139731</v>
      </c>
      <c r="B1574" s="25" t="s">
        <v>42</v>
      </c>
      <c r="C1574" s="25" t="s">
        <v>43</v>
      </c>
      <c r="D1574" s="25" t="s">
        <v>55</v>
      </c>
      <c r="E1574" s="24">
        <v>43405</v>
      </c>
      <c r="F1574" s="25" t="s">
        <v>45</v>
      </c>
      <c r="G1574" s="25" t="s">
        <v>46</v>
      </c>
      <c r="H1574" s="24">
        <v>45013</v>
      </c>
      <c r="I1574" s="101">
        <v>0.71832175925925934</v>
      </c>
      <c r="J1574" s="24">
        <v>45013</v>
      </c>
      <c r="K1574" s="101">
        <v>0.72289351851851846</v>
      </c>
      <c r="L1574" s="25">
        <v>395</v>
      </c>
      <c r="M1574" s="26">
        <f>Causas[[#This Row],[parada_duracion]]/60</f>
        <v>6.583333333333333</v>
      </c>
      <c r="N1574" s="18" t="s">
        <v>47</v>
      </c>
      <c r="O1574" s="18" t="s">
        <v>47</v>
      </c>
      <c r="P1574" s="16">
        <f>WEEKNUM(Causas[[#This Row],[resolucion_fecha]],16)</f>
        <v>13</v>
      </c>
      <c r="Q1574" s="16" t="str">
        <f>TEXT(Causas[[#This Row],[resolucion_fecha]],"MMMM")</f>
        <v>marzo</v>
      </c>
      <c r="R1574" s="16" t="str">
        <f t="shared" si="24"/>
        <v>T</v>
      </c>
      <c r="S1574" s="16"/>
      <c r="T1574" s="18" t="s">
        <v>47</v>
      </c>
      <c r="U1574" s="16"/>
      <c r="V1574" s="16"/>
      <c r="W1574" s="16"/>
    </row>
    <row r="1575" spans="1:23" hidden="1" x14ac:dyDescent="0.25">
      <c r="A1575" s="96">
        <v>139733</v>
      </c>
      <c r="B1575" s="96" t="s">
        <v>111</v>
      </c>
      <c r="C1575" s="96" t="s">
        <v>43</v>
      </c>
      <c r="D1575" s="96" t="s">
        <v>59</v>
      </c>
      <c r="E1575" s="97">
        <v>44231</v>
      </c>
      <c r="F1575" s="96" t="s">
        <v>60</v>
      </c>
      <c r="G1575" s="96" t="s">
        <v>46</v>
      </c>
      <c r="H1575" s="97">
        <v>45013</v>
      </c>
      <c r="I1575" s="23">
        <v>0.7231481481481481</v>
      </c>
      <c r="J1575" s="97">
        <v>45013</v>
      </c>
      <c r="K1575" s="23">
        <v>0.73550925925925925</v>
      </c>
      <c r="L1575" s="96">
        <v>1068</v>
      </c>
      <c r="M1575" s="98">
        <f>Causas[[#This Row],[parada_duracion]]/60</f>
        <v>17.8</v>
      </c>
      <c r="N1575" s="18" t="s">
        <v>671</v>
      </c>
      <c r="O1575" s="99" t="s">
        <v>52</v>
      </c>
      <c r="P1575" s="99">
        <f>WEEKNUM(Causas[[#This Row],[resolucion_fecha]],16)</f>
        <v>13</v>
      </c>
      <c r="Q1575" s="99" t="str">
        <f>TEXT(Causas[[#This Row],[resolucion_fecha]],"MMMM")</f>
        <v>marzo</v>
      </c>
      <c r="R1575" s="99" t="str">
        <f t="shared" si="24"/>
        <v>T</v>
      </c>
      <c r="S1575" s="99"/>
      <c r="T1575" s="16" t="s">
        <v>53</v>
      </c>
      <c r="U1575" s="16"/>
      <c r="V1575" s="99"/>
      <c r="W1575" s="99"/>
    </row>
    <row r="1576" spans="1:23" hidden="1" x14ac:dyDescent="0.25">
      <c r="A1576" s="25">
        <v>139734</v>
      </c>
      <c r="B1576" s="25" t="s">
        <v>42</v>
      </c>
      <c r="C1576" s="25" t="s">
        <v>43</v>
      </c>
      <c r="D1576" s="25" t="s">
        <v>55</v>
      </c>
      <c r="E1576" s="24">
        <v>43405</v>
      </c>
      <c r="F1576" s="25" t="s">
        <v>45</v>
      </c>
      <c r="G1576" s="25" t="s">
        <v>46</v>
      </c>
      <c r="H1576" s="24">
        <v>45013</v>
      </c>
      <c r="I1576" s="101">
        <v>0.72715277777777787</v>
      </c>
      <c r="J1576" s="24">
        <v>45013</v>
      </c>
      <c r="K1576" s="101">
        <v>0.74006944444444445</v>
      </c>
      <c r="L1576" s="25">
        <v>1116</v>
      </c>
      <c r="M1576" s="26">
        <f>Causas[[#This Row],[parada_duracion]]/60</f>
        <v>18.600000000000001</v>
      </c>
      <c r="N1576" s="19" t="s">
        <v>672</v>
      </c>
      <c r="O1576" s="16" t="s">
        <v>52</v>
      </c>
      <c r="P1576" s="16">
        <f>WEEKNUM(Causas[[#This Row],[resolucion_fecha]],16)</f>
        <v>13</v>
      </c>
      <c r="Q1576" s="16" t="str">
        <f>TEXT(Causas[[#This Row],[resolucion_fecha]],"MMMM")</f>
        <v>marzo</v>
      </c>
      <c r="R1576" s="16" t="str">
        <f t="shared" si="24"/>
        <v>T</v>
      </c>
      <c r="S1576" s="16"/>
      <c r="T1576" s="16" t="s">
        <v>53</v>
      </c>
      <c r="U1576" s="100"/>
      <c r="V1576" s="16"/>
      <c r="W1576" s="16"/>
    </row>
    <row r="1577" spans="1:23" hidden="1" x14ac:dyDescent="0.25">
      <c r="A1577" s="25">
        <v>139737</v>
      </c>
      <c r="B1577" s="25" t="s">
        <v>87</v>
      </c>
      <c r="C1577" s="25" t="s">
        <v>43</v>
      </c>
      <c r="D1577" s="25" t="s">
        <v>59</v>
      </c>
      <c r="E1577" s="24">
        <v>44231</v>
      </c>
      <c r="F1577" s="25" t="s">
        <v>60</v>
      </c>
      <c r="G1577" s="25" t="s">
        <v>46</v>
      </c>
      <c r="H1577" s="24">
        <v>45013</v>
      </c>
      <c r="I1577" s="101">
        <v>0.74068287037037039</v>
      </c>
      <c r="J1577" s="24">
        <v>45013</v>
      </c>
      <c r="K1577" s="101">
        <v>0.74612268518518521</v>
      </c>
      <c r="L1577" s="25">
        <v>470</v>
      </c>
      <c r="M1577" s="26">
        <f>Causas[[#This Row],[parada_duracion]]/60</f>
        <v>7.833333333333333</v>
      </c>
      <c r="N1577" s="18" t="s">
        <v>47</v>
      </c>
      <c r="O1577" s="18" t="s">
        <v>47</v>
      </c>
      <c r="P1577" s="16">
        <f>WEEKNUM(Causas[[#This Row],[resolucion_fecha]],16)</f>
        <v>13</v>
      </c>
      <c r="Q1577" s="16" t="str">
        <f>TEXT(Causas[[#This Row],[resolucion_fecha]],"MMMM")</f>
        <v>marzo</v>
      </c>
      <c r="R1577" s="16" t="str">
        <f t="shared" si="24"/>
        <v>T</v>
      </c>
      <c r="S1577" s="16"/>
      <c r="T1577" s="18" t="s">
        <v>47</v>
      </c>
      <c r="U1577" s="16"/>
      <c r="V1577" s="16"/>
      <c r="W1577" s="16"/>
    </row>
    <row r="1578" spans="1:23" hidden="1" x14ac:dyDescent="0.25">
      <c r="A1578" s="25">
        <v>139739</v>
      </c>
      <c r="B1578" s="25" t="s">
        <v>129</v>
      </c>
      <c r="C1578" s="25" t="s">
        <v>43</v>
      </c>
      <c r="D1578" s="25" t="s">
        <v>166</v>
      </c>
      <c r="E1578" s="24">
        <v>43405</v>
      </c>
      <c r="F1578" s="25" t="s">
        <v>45</v>
      </c>
      <c r="G1578" s="25" t="s">
        <v>46</v>
      </c>
      <c r="H1578" s="24">
        <v>45013</v>
      </c>
      <c r="I1578" s="101">
        <v>0.74563657407407413</v>
      </c>
      <c r="J1578" s="24">
        <v>45013</v>
      </c>
      <c r="K1578" s="101">
        <v>0.75356481481481474</v>
      </c>
      <c r="L1578" s="25">
        <v>685</v>
      </c>
      <c r="M1578" s="26">
        <f>Causas[[#This Row],[parada_duracion]]/60</f>
        <v>11.416666666666666</v>
      </c>
      <c r="N1578" s="19" t="s">
        <v>49</v>
      </c>
      <c r="O1578" s="19" t="s">
        <v>49</v>
      </c>
      <c r="P1578" s="16">
        <f>WEEKNUM(Causas[[#This Row],[resolucion_fecha]],16)</f>
        <v>13</v>
      </c>
      <c r="Q1578" s="16" t="str">
        <f>TEXT(Causas[[#This Row],[resolucion_fecha]],"MMMM")</f>
        <v>marzo</v>
      </c>
      <c r="R1578" s="16" t="str">
        <f t="shared" si="24"/>
        <v>T</v>
      </c>
      <c r="S1578" s="19" t="s">
        <v>49</v>
      </c>
      <c r="T1578" s="19" t="s">
        <v>49</v>
      </c>
      <c r="U1578" s="19" t="s">
        <v>49</v>
      </c>
      <c r="V1578" s="19" t="s">
        <v>49</v>
      </c>
      <c r="W1578" s="19" t="s">
        <v>49</v>
      </c>
    </row>
    <row r="1579" spans="1:23" hidden="1" x14ac:dyDescent="0.25">
      <c r="A1579" s="25">
        <v>139742</v>
      </c>
      <c r="B1579" s="25" t="s">
        <v>75</v>
      </c>
      <c r="C1579" s="25" t="s">
        <v>43</v>
      </c>
      <c r="D1579" s="25" t="s">
        <v>76</v>
      </c>
      <c r="E1579" s="24">
        <v>44104</v>
      </c>
      <c r="F1579" s="25" t="s">
        <v>56</v>
      </c>
      <c r="G1579" s="25" t="s">
        <v>46</v>
      </c>
      <c r="H1579" s="24">
        <v>45013</v>
      </c>
      <c r="I1579" s="101">
        <v>0.77150462962962962</v>
      </c>
      <c r="J1579" s="24">
        <v>45013</v>
      </c>
      <c r="K1579" s="101">
        <v>0.78736111111111118</v>
      </c>
      <c r="L1579" s="25">
        <v>1370</v>
      </c>
      <c r="M1579" s="26">
        <f>Causas[[#This Row],[parada_duracion]]/60</f>
        <v>22.833333333333332</v>
      </c>
      <c r="N1579" s="19" t="s">
        <v>673</v>
      </c>
      <c r="O1579" s="16" t="s">
        <v>52</v>
      </c>
      <c r="P1579" s="16">
        <f>WEEKNUM(Causas[[#This Row],[resolucion_fecha]],16)</f>
        <v>13</v>
      </c>
      <c r="Q1579" s="16" t="str">
        <f>TEXT(Causas[[#This Row],[resolucion_fecha]],"MMMM")</f>
        <v>marzo</v>
      </c>
      <c r="R1579" s="16" t="str">
        <f t="shared" si="24"/>
        <v>T</v>
      </c>
      <c r="S1579" s="16"/>
      <c r="T1579" s="16" t="s">
        <v>53</v>
      </c>
      <c r="U1579" s="16"/>
      <c r="V1579" s="16"/>
      <c r="W1579" s="16"/>
    </row>
    <row r="1580" spans="1:23" hidden="1" x14ac:dyDescent="0.25">
      <c r="A1580" s="25">
        <v>139747</v>
      </c>
      <c r="B1580" s="25" t="s">
        <v>129</v>
      </c>
      <c r="C1580" s="25" t="s">
        <v>43</v>
      </c>
      <c r="D1580" s="25" t="s">
        <v>166</v>
      </c>
      <c r="E1580" s="24">
        <v>43405</v>
      </c>
      <c r="F1580" s="25" t="s">
        <v>45</v>
      </c>
      <c r="G1580" s="25" t="s">
        <v>46</v>
      </c>
      <c r="H1580" s="24">
        <v>45013</v>
      </c>
      <c r="I1580" s="101">
        <v>0.80160879629629633</v>
      </c>
      <c r="J1580" s="24">
        <v>45013</v>
      </c>
      <c r="K1580" s="101">
        <v>0.8044675925925926</v>
      </c>
      <c r="L1580" s="25">
        <v>247</v>
      </c>
      <c r="M1580" s="26">
        <f>Causas[[#This Row],[parada_duracion]]/60</f>
        <v>4.1166666666666663</v>
      </c>
      <c r="N1580" s="18" t="s">
        <v>47</v>
      </c>
      <c r="O1580" s="18" t="s">
        <v>47</v>
      </c>
      <c r="P1580" s="16">
        <f>WEEKNUM(Causas[[#This Row],[resolucion_fecha]],16)</f>
        <v>13</v>
      </c>
      <c r="Q1580" s="16" t="str">
        <f>TEXT(Causas[[#This Row],[resolucion_fecha]],"MMMM")</f>
        <v>marzo</v>
      </c>
      <c r="R1580" s="16" t="str">
        <f t="shared" si="24"/>
        <v>T</v>
      </c>
      <c r="S1580" s="16"/>
      <c r="T1580" s="18" t="s">
        <v>47</v>
      </c>
      <c r="U1580" s="16"/>
      <c r="V1580" s="16"/>
      <c r="W1580" s="16"/>
    </row>
    <row r="1581" spans="1:23" hidden="1" x14ac:dyDescent="0.25">
      <c r="A1581" s="96">
        <v>139749</v>
      </c>
      <c r="B1581" s="96" t="s">
        <v>42</v>
      </c>
      <c r="C1581" s="96" t="s">
        <v>43</v>
      </c>
      <c r="D1581" s="96" t="s">
        <v>96</v>
      </c>
      <c r="E1581" s="97">
        <v>43405</v>
      </c>
      <c r="F1581" s="96" t="s">
        <v>45</v>
      </c>
      <c r="G1581" s="96" t="s">
        <v>50</v>
      </c>
      <c r="H1581" s="97">
        <v>45013</v>
      </c>
      <c r="I1581" s="23">
        <v>0.87644675925925919</v>
      </c>
      <c r="J1581" s="97">
        <v>45013</v>
      </c>
      <c r="K1581" s="23">
        <v>0.88457175925925924</v>
      </c>
      <c r="L1581" s="96">
        <v>702</v>
      </c>
      <c r="M1581" s="98">
        <f>Causas[[#This Row],[parada_duracion]]/60</f>
        <v>11.7</v>
      </c>
      <c r="N1581" s="19" t="s">
        <v>49</v>
      </c>
      <c r="O1581" s="19" t="s">
        <v>49</v>
      </c>
      <c r="P1581" s="99">
        <f>WEEKNUM(Causas[[#This Row],[resolucion_fecha]],16)</f>
        <v>13</v>
      </c>
      <c r="Q1581" s="99" t="str">
        <f>TEXT(Causas[[#This Row],[resolucion_fecha]],"MMMM")</f>
        <v>marzo</v>
      </c>
      <c r="R1581" s="99" t="str">
        <f t="shared" si="24"/>
        <v>T</v>
      </c>
      <c r="S1581" s="19" t="s">
        <v>49</v>
      </c>
      <c r="T1581" s="19" t="s">
        <v>49</v>
      </c>
      <c r="U1581" s="19" t="s">
        <v>49</v>
      </c>
      <c r="V1581" s="19" t="s">
        <v>49</v>
      </c>
      <c r="W1581" s="19" t="s">
        <v>49</v>
      </c>
    </row>
    <row r="1582" spans="1:23" hidden="1" x14ac:dyDescent="0.25">
      <c r="A1582" s="25">
        <v>139750</v>
      </c>
      <c r="B1582" s="25" t="s">
        <v>42</v>
      </c>
      <c r="C1582" s="25" t="s">
        <v>43</v>
      </c>
      <c r="D1582" s="25" t="s">
        <v>96</v>
      </c>
      <c r="E1582" s="24">
        <v>43405</v>
      </c>
      <c r="F1582" s="25" t="s">
        <v>45</v>
      </c>
      <c r="G1582" s="25" t="s">
        <v>50</v>
      </c>
      <c r="H1582" s="24">
        <v>45013</v>
      </c>
      <c r="I1582" s="101">
        <v>0.88604166666666673</v>
      </c>
      <c r="J1582" s="24">
        <v>45013</v>
      </c>
      <c r="K1582" s="101">
        <v>0.89611111111111119</v>
      </c>
      <c r="L1582" s="25">
        <v>870</v>
      </c>
      <c r="M1582" s="26">
        <f>Causas[[#This Row],[parada_duracion]]/60</f>
        <v>14.5</v>
      </c>
      <c r="N1582" s="19" t="s">
        <v>49</v>
      </c>
      <c r="O1582" s="19" t="s">
        <v>49</v>
      </c>
      <c r="P1582" s="16">
        <f>WEEKNUM(Causas[[#This Row],[resolucion_fecha]],16)</f>
        <v>13</v>
      </c>
      <c r="Q1582" s="16" t="str">
        <f>TEXT(Causas[[#This Row],[resolucion_fecha]],"MMMM")</f>
        <v>marzo</v>
      </c>
      <c r="R1582" s="16" t="str">
        <f t="shared" si="24"/>
        <v>T</v>
      </c>
      <c r="S1582" s="19" t="s">
        <v>49</v>
      </c>
      <c r="T1582" s="19" t="s">
        <v>49</v>
      </c>
      <c r="U1582" s="19" t="s">
        <v>49</v>
      </c>
      <c r="V1582" s="19" t="s">
        <v>49</v>
      </c>
      <c r="W1582" s="19" t="s">
        <v>49</v>
      </c>
    </row>
    <row r="1583" spans="1:23" ht="45" hidden="1" x14ac:dyDescent="0.25">
      <c r="A1583" s="96">
        <v>139757</v>
      </c>
      <c r="B1583" s="96" t="s">
        <v>42</v>
      </c>
      <c r="C1583" s="96" t="s">
        <v>43</v>
      </c>
      <c r="D1583" s="96" t="s">
        <v>64</v>
      </c>
      <c r="E1583" s="97">
        <v>43405</v>
      </c>
      <c r="F1583" s="96" t="s">
        <v>45</v>
      </c>
      <c r="G1583" s="96" t="s">
        <v>50</v>
      </c>
      <c r="H1583" s="97">
        <v>45014</v>
      </c>
      <c r="I1583" s="23">
        <v>0.25425925925925924</v>
      </c>
      <c r="J1583" s="97">
        <v>45014</v>
      </c>
      <c r="K1583" s="23">
        <v>0.30212962962962964</v>
      </c>
      <c r="L1583" s="96">
        <v>4136</v>
      </c>
      <c r="M1583" s="98">
        <f>Causas[[#This Row],[parada_duracion]]/60</f>
        <v>68.933333333333337</v>
      </c>
      <c r="N1583" s="18" t="s">
        <v>674</v>
      </c>
      <c r="O1583" s="99" t="s">
        <v>52</v>
      </c>
      <c r="P1583" s="99">
        <f>WEEKNUM(Causas[[#This Row],[resolucion_fecha]],16)</f>
        <v>13</v>
      </c>
      <c r="Q1583" s="99" t="str">
        <f>TEXT(Causas[[#This Row],[resolucion_fecha]],"MMMM")</f>
        <v>marzo</v>
      </c>
      <c r="R1583" s="99" t="str">
        <f t="shared" si="24"/>
        <v>M</v>
      </c>
      <c r="S1583" s="99"/>
      <c r="T1583" s="16" t="s">
        <v>53</v>
      </c>
      <c r="U1583" s="16"/>
      <c r="V1583" s="99"/>
      <c r="W1583" s="99"/>
    </row>
    <row r="1584" spans="1:23" hidden="1" x14ac:dyDescent="0.25">
      <c r="A1584" s="25">
        <v>139758</v>
      </c>
      <c r="B1584" s="25" t="s">
        <v>42</v>
      </c>
      <c r="C1584" s="25" t="s">
        <v>43</v>
      </c>
      <c r="D1584" s="25" t="s">
        <v>164</v>
      </c>
      <c r="E1584" s="24">
        <v>43405</v>
      </c>
      <c r="F1584" s="25" t="s">
        <v>45</v>
      </c>
      <c r="G1584" s="25" t="s">
        <v>46</v>
      </c>
      <c r="H1584" s="24">
        <v>45014</v>
      </c>
      <c r="I1584" s="101">
        <v>0.25450231481481483</v>
      </c>
      <c r="J1584" s="24">
        <v>45014</v>
      </c>
      <c r="K1584" s="101">
        <v>0.34686342592592595</v>
      </c>
      <c r="L1584" s="25">
        <v>7980</v>
      </c>
      <c r="M1584" s="26">
        <f>Causas[[#This Row],[parada_duracion]]/60</f>
        <v>133</v>
      </c>
      <c r="N1584" s="19" t="s">
        <v>675</v>
      </c>
      <c r="O1584" s="16" t="s">
        <v>72</v>
      </c>
      <c r="P1584" s="16">
        <f>WEEKNUM(Causas[[#This Row],[resolucion_fecha]],16)</f>
        <v>13</v>
      </c>
      <c r="Q1584" s="16" t="str">
        <f>TEXT(Causas[[#This Row],[resolucion_fecha]],"MMMM")</f>
        <v>marzo</v>
      </c>
      <c r="R1584" s="16" t="str">
        <f t="shared" si="24"/>
        <v>M</v>
      </c>
      <c r="S1584" s="16"/>
      <c r="T1584" s="99" t="s">
        <v>73</v>
      </c>
      <c r="U1584" s="100"/>
      <c r="V1584" s="16"/>
      <c r="W1584" s="16"/>
    </row>
    <row r="1585" spans="1:23" hidden="1" x14ac:dyDescent="0.25">
      <c r="A1585" s="25">
        <v>139761</v>
      </c>
      <c r="B1585" s="25" t="s">
        <v>111</v>
      </c>
      <c r="C1585" s="25" t="s">
        <v>43</v>
      </c>
      <c r="D1585" s="25" t="s">
        <v>59</v>
      </c>
      <c r="E1585" s="24">
        <v>44231</v>
      </c>
      <c r="F1585" s="25" t="s">
        <v>60</v>
      </c>
      <c r="G1585" s="25" t="s">
        <v>46</v>
      </c>
      <c r="H1585" s="24">
        <v>45014</v>
      </c>
      <c r="I1585" s="101">
        <v>0.26188657407407406</v>
      </c>
      <c r="J1585" s="24">
        <v>45014</v>
      </c>
      <c r="K1585" s="101">
        <v>0.28506944444444443</v>
      </c>
      <c r="L1585" s="25">
        <v>2003</v>
      </c>
      <c r="M1585" s="26">
        <f>Causas[[#This Row],[parada_duracion]]/60</f>
        <v>33.383333333333333</v>
      </c>
      <c r="N1585" s="19" t="s">
        <v>49</v>
      </c>
      <c r="O1585" s="19" t="s">
        <v>49</v>
      </c>
      <c r="P1585" s="16">
        <f>WEEKNUM(Causas[[#This Row],[resolucion_fecha]],16)</f>
        <v>13</v>
      </c>
      <c r="Q1585" s="16" t="str">
        <f>TEXT(Causas[[#This Row],[resolucion_fecha]],"MMMM")</f>
        <v>marzo</v>
      </c>
      <c r="R1585" s="16" t="str">
        <f t="shared" si="24"/>
        <v>M</v>
      </c>
      <c r="S1585" s="19" t="s">
        <v>49</v>
      </c>
      <c r="T1585" s="19" t="s">
        <v>49</v>
      </c>
      <c r="U1585" s="19" t="s">
        <v>49</v>
      </c>
      <c r="V1585" s="19" t="s">
        <v>49</v>
      </c>
      <c r="W1585" s="19" t="s">
        <v>49</v>
      </c>
    </row>
    <row r="1586" spans="1:23" hidden="1" x14ac:dyDescent="0.25">
      <c r="A1586" s="96">
        <v>139764</v>
      </c>
      <c r="B1586" s="96" t="s">
        <v>130</v>
      </c>
      <c r="C1586" s="96" t="s">
        <v>43</v>
      </c>
      <c r="D1586" s="96" t="s">
        <v>68</v>
      </c>
      <c r="E1586" s="97">
        <v>43405</v>
      </c>
      <c r="F1586" s="96" t="s">
        <v>45</v>
      </c>
      <c r="G1586" s="96" t="s">
        <v>50</v>
      </c>
      <c r="H1586" s="97">
        <v>45014</v>
      </c>
      <c r="I1586" s="23">
        <v>0.28990740740740745</v>
      </c>
      <c r="J1586" s="97">
        <v>45014</v>
      </c>
      <c r="K1586" s="23">
        <v>0.29952546296296295</v>
      </c>
      <c r="L1586" s="96">
        <v>831</v>
      </c>
      <c r="M1586" s="98">
        <f>Causas[[#This Row],[parada_duracion]]/60</f>
        <v>13.85</v>
      </c>
      <c r="N1586" s="18" t="s">
        <v>381</v>
      </c>
      <c r="O1586" s="99" t="s">
        <v>52</v>
      </c>
      <c r="P1586" s="99">
        <f>WEEKNUM(Causas[[#This Row],[resolucion_fecha]],16)</f>
        <v>13</v>
      </c>
      <c r="Q1586" s="99" t="str">
        <f>TEXT(Causas[[#This Row],[resolucion_fecha]],"MMMM")</f>
        <v>marzo</v>
      </c>
      <c r="R1586" s="99" t="str">
        <f t="shared" si="24"/>
        <v>M</v>
      </c>
      <c r="S1586" s="99"/>
      <c r="T1586" s="16" t="s">
        <v>53</v>
      </c>
      <c r="U1586" s="16"/>
      <c r="V1586" s="99"/>
      <c r="W1586" s="99"/>
    </row>
    <row r="1587" spans="1:23" hidden="1" x14ac:dyDescent="0.25">
      <c r="A1587" s="25">
        <v>139765</v>
      </c>
      <c r="B1587" s="25" t="s">
        <v>111</v>
      </c>
      <c r="C1587" s="25" t="s">
        <v>43</v>
      </c>
      <c r="D1587" s="25" t="s">
        <v>59</v>
      </c>
      <c r="E1587" s="24">
        <v>44231</v>
      </c>
      <c r="F1587" s="25" t="s">
        <v>60</v>
      </c>
      <c r="G1587" s="25" t="s">
        <v>46</v>
      </c>
      <c r="H1587" s="24">
        <v>45014</v>
      </c>
      <c r="I1587" s="101">
        <v>0.29017361111111112</v>
      </c>
      <c r="J1587" s="24">
        <v>45014</v>
      </c>
      <c r="K1587" s="101">
        <v>0.31070601851851853</v>
      </c>
      <c r="L1587" s="25">
        <v>1774</v>
      </c>
      <c r="M1587" s="26">
        <f>Causas[[#This Row],[parada_duracion]]/60</f>
        <v>29.566666666666666</v>
      </c>
      <c r="N1587" s="19" t="s">
        <v>49</v>
      </c>
      <c r="O1587" s="19" t="s">
        <v>49</v>
      </c>
      <c r="P1587" s="16">
        <f>WEEKNUM(Causas[[#This Row],[resolucion_fecha]],16)</f>
        <v>13</v>
      </c>
      <c r="Q1587" s="16" t="str">
        <f>TEXT(Causas[[#This Row],[resolucion_fecha]],"MMMM")</f>
        <v>marzo</v>
      </c>
      <c r="R1587" s="16" t="str">
        <f t="shared" si="24"/>
        <v>M</v>
      </c>
      <c r="S1587" s="19" t="s">
        <v>49</v>
      </c>
      <c r="T1587" s="19" t="s">
        <v>49</v>
      </c>
      <c r="U1587" s="19" t="s">
        <v>49</v>
      </c>
      <c r="V1587" s="19" t="s">
        <v>49</v>
      </c>
      <c r="W1587" s="19" t="s">
        <v>49</v>
      </c>
    </row>
    <row r="1588" spans="1:23" hidden="1" x14ac:dyDescent="0.25">
      <c r="A1588" s="25">
        <v>139767</v>
      </c>
      <c r="B1588" s="25" t="s">
        <v>119</v>
      </c>
      <c r="C1588" s="25" t="s">
        <v>43</v>
      </c>
      <c r="D1588" s="25" t="s">
        <v>64</v>
      </c>
      <c r="E1588" s="24">
        <v>43405</v>
      </c>
      <c r="F1588" s="25" t="s">
        <v>45</v>
      </c>
      <c r="G1588" s="25" t="s">
        <v>50</v>
      </c>
      <c r="H1588" s="24">
        <v>45014</v>
      </c>
      <c r="I1588" s="101">
        <v>0.3039351851851852</v>
      </c>
      <c r="J1588" s="24">
        <v>45014</v>
      </c>
      <c r="K1588" s="101">
        <v>0.30857638888888889</v>
      </c>
      <c r="L1588" s="25">
        <v>401</v>
      </c>
      <c r="M1588" s="26">
        <f>Causas[[#This Row],[parada_duracion]]/60</f>
        <v>6.6833333333333336</v>
      </c>
      <c r="N1588" s="18" t="s">
        <v>47</v>
      </c>
      <c r="O1588" s="18" t="s">
        <v>47</v>
      </c>
      <c r="P1588" s="16">
        <f>WEEKNUM(Causas[[#This Row],[resolucion_fecha]],16)</f>
        <v>13</v>
      </c>
      <c r="Q1588" s="16" t="str">
        <f>TEXT(Causas[[#This Row],[resolucion_fecha]],"MMMM")</f>
        <v>marzo</v>
      </c>
      <c r="R1588" s="16" t="str">
        <f t="shared" si="24"/>
        <v>M</v>
      </c>
      <c r="S1588" s="16"/>
      <c r="T1588" s="18" t="s">
        <v>47</v>
      </c>
      <c r="U1588" s="16"/>
      <c r="V1588" s="16"/>
      <c r="W1588" s="16"/>
    </row>
    <row r="1589" spans="1:23" hidden="1" x14ac:dyDescent="0.25">
      <c r="A1589" s="25">
        <v>139770</v>
      </c>
      <c r="B1589" s="25" t="s">
        <v>79</v>
      </c>
      <c r="C1589" s="25" t="s">
        <v>43</v>
      </c>
      <c r="D1589" s="25" t="s">
        <v>80</v>
      </c>
      <c r="E1589" s="24">
        <v>43405</v>
      </c>
      <c r="F1589" s="25" t="s">
        <v>45</v>
      </c>
      <c r="G1589" s="25" t="s">
        <v>50</v>
      </c>
      <c r="H1589" s="24">
        <v>45014</v>
      </c>
      <c r="I1589" s="101">
        <v>0.3308680555555556</v>
      </c>
      <c r="J1589" s="24">
        <v>45014</v>
      </c>
      <c r="K1589" s="101">
        <v>0.33438657407407407</v>
      </c>
      <c r="L1589" s="25">
        <v>304</v>
      </c>
      <c r="M1589" s="26">
        <f>Causas[[#This Row],[parada_duracion]]/60</f>
        <v>5.0666666666666664</v>
      </c>
      <c r="N1589" s="18" t="s">
        <v>47</v>
      </c>
      <c r="O1589" s="18" t="s">
        <v>47</v>
      </c>
      <c r="P1589" s="16">
        <f>WEEKNUM(Causas[[#This Row],[resolucion_fecha]],16)</f>
        <v>13</v>
      </c>
      <c r="Q1589" s="16" t="str">
        <f>TEXT(Causas[[#This Row],[resolucion_fecha]],"MMMM")</f>
        <v>marzo</v>
      </c>
      <c r="R1589" s="16" t="str">
        <f t="shared" si="24"/>
        <v>M</v>
      </c>
      <c r="S1589" s="16"/>
      <c r="T1589" s="18" t="s">
        <v>47</v>
      </c>
      <c r="U1589" s="16"/>
      <c r="V1589" s="16"/>
      <c r="W1589" s="16"/>
    </row>
    <row r="1590" spans="1:23" hidden="1" x14ac:dyDescent="0.25">
      <c r="A1590" s="25">
        <v>139773</v>
      </c>
      <c r="B1590" s="25" t="s">
        <v>61</v>
      </c>
      <c r="C1590" s="25" t="s">
        <v>43</v>
      </c>
      <c r="D1590" s="25" t="s">
        <v>64</v>
      </c>
      <c r="E1590" s="24">
        <v>43405</v>
      </c>
      <c r="F1590" s="25" t="s">
        <v>45</v>
      </c>
      <c r="G1590" s="25" t="s">
        <v>46</v>
      </c>
      <c r="H1590" s="24">
        <v>45014</v>
      </c>
      <c r="I1590" s="101">
        <v>0.36598379629629635</v>
      </c>
      <c r="J1590" s="24">
        <v>45014</v>
      </c>
      <c r="K1590" s="101">
        <v>0.3715046296296296</v>
      </c>
      <c r="L1590" s="25">
        <v>477</v>
      </c>
      <c r="M1590" s="26">
        <f>Causas[[#This Row],[parada_duracion]]/60</f>
        <v>7.95</v>
      </c>
      <c r="N1590" s="18" t="s">
        <v>47</v>
      </c>
      <c r="O1590" s="18" t="s">
        <v>47</v>
      </c>
      <c r="P1590" s="16">
        <f>WEEKNUM(Causas[[#This Row],[resolucion_fecha]],16)</f>
        <v>13</v>
      </c>
      <c r="Q1590" s="16" t="str">
        <f>TEXT(Causas[[#This Row],[resolucion_fecha]],"MMMM")</f>
        <v>marzo</v>
      </c>
      <c r="R1590" s="16" t="str">
        <f t="shared" si="24"/>
        <v>M</v>
      </c>
      <c r="S1590" s="16"/>
      <c r="T1590" s="18" t="s">
        <v>47</v>
      </c>
      <c r="U1590" s="16"/>
      <c r="V1590" s="16"/>
      <c r="W1590" s="16"/>
    </row>
    <row r="1591" spans="1:23" hidden="1" x14ac:dyDescent="0.25">
      <c r="A1591" s="25">
        <v>139776</v>
      </c>
      <c r="B1591" s="25" t="s">
        <v>203</v>
      </c>
      <c r="C1591" s="25" t="s">
        <v>43</v>
      </c>
      <c r="D1591" s="25" t="s">
        <v>55</v>
      </c>
      <c r="E1591" s="24">
        <v>43405</v>
      </c>
      <c r="F1591" s="25" t="s">
        <v>45</v>
      </c>
      <c r="G1591" s="25" t="s">
        <v>46</v>
      </c>
      <c r="H1591" s="24">
        <v>45014</v>
      </c>
      <c r="I1591" s="101">
        <v>0.36829861111111112</v>
      </c>
      <c r="J1591" s="24">
        <v>45014</v>
      </c>
      <c r="K1591" s="101">
        <v>0.37193287037037037</v>
      </c>
      <c r="L1591" s="25">
        <v>314</v>
      </c>
      <c r="M1591" s="26">
        <f>Causas[[#This Row],[parada_duracion]]/60</f>
        <v>5.2333333333333334</v>
      </c>
      <c r="N1591" s="18" t="s">
        <v>47</v>
      </c>
      <c r="O1591" s="18" t="s">
        <v>47</v>
      </c>
      <c r="P1591" s="16">
        <f>WEEKNUM(Causas[[#This Row],[resolucion_fecha]],16)</f>
        <v>13</v>
      </c>
      <c r="Q1591" s="16" t="str">
        <f>TEXT(Causas[[#This Row],[resolucion_fecha]],"MMMM")</f>
        <v>marzo</v>
      </c>
      <c r="R1591" s="16" t="str">
        <f t="shared" si="24"/>
        <v>M</v>
      </c>
      <c r="S1591" s="16"/>
      <c r="T1591" s="18" t="s">
        <v>47</v>
      </c>
      <c r="U1591" s="16"/>
      <c r="V1591" s="16"/>
      <c r="W1591" s="16"/>
    </row>
    <row r="1592" spans="1:23" hidden="1" x14ac:dyDescent="0.25">
      <c r="A1592" s="25">
        <v>139778</v>
      </c>
      <c r="B1592" s="25" t="s">
        <v>203</v>
      </c>
      <c r="C1592" s="25" t="s">
        <v>43</v>
      </c>
      <c r="D1592" s="25" t="s">
        <v>55</v>
      </c>
      <c r="E1592" s="24">
        <v>43405</v>
      </c>
      <c r="F1592" s="25" t="s">
        <v>45</v>
      </c>
      <c r="G1592" s="25" t="s">
        <v>50</v>
      </c>
      <c r="H1592" s="24">
        <v>45014</v>
      </c>
      <c r="I1592" s="101">
        <v>0.37202546296296296</v>
      </c>
      <c r="J1592" s="24">
        <v>45014</v>
      </c>
      <c r="K1592" s="101">
        <v>0.37813657407407408</v>
      </c>
      <c r="L1592" s="25">
        <v>528</v>
      </c>
      <c r="M1592" s="26">
        <f>Causas[[#This Row],[parada_duracion]]/60</f>
        <v>8.8000000000000007</v>
      </c>
      <c r="N1592" s="18" t="s">
        <v>47</v>
      </c>
      <c r="O1592" s="18" t="s">
        <v>47</v>
      </c>
      <c r="P1592" s="16">
        <f>WEEKNUM(Causas[[#This Row],[resolucion_fecha]],16)</f>
        <v>13</v>
      </c>
      <c r="Q1592" s="16" t="str">
        <f>TEXT(Causas[[#This Row],[resolucion_fecha]],"MMMM")</f>
        <v>marzo</v>
      </c>
      <c r="R1592" s="16" t="str">
        <f t="shared" si="24"/>
        <v>M</v>
      </c>
      <c r="S1592" s="16"/>
      <c r="T1592" s="18" t="s">
        <v>47</v>
      </c>
      <c r="U1592" s="16"/>
      <c r="V1592" s="16"/>
      <c r="W1592" s="16"/>
    </row>
    <row r="1593" spans="1:23" hidden="1" x14ac:dyDescent="0.25">
      <c r="A1593" s="25">
        <v>139787</v>
      </c>
      <c r="B1593" s="25" t="s">
        <v>130</v>
      </c>
      <c r="C1593" s="25" t="s">
        <v>43</v>
      </c>
      <c r="D1593" s="25" t="s">
        <v>68</v>
      </c>
      <c r="E1593" s="24">
        <v>43405</v>
      </c>
      <c r="F1593" s="25" t="s">
        <v>45</v>
      </c>
      <c r="G1593" s="25" t="s">
        <v>50</v>
      </c>
      <c r="H1593" s="24">
        <v>45014</v>
      </c>
      <c r="I1593" s="101">
        <v>0.46409722222222222</v>
      </c>
      <c r="J1593" s="24">
        <v>45014</v>
      </c>
      <c r="K1593" s="101">
        <v>0.47506944444444449</v>
      </c>
      <c r="L1593" s="25">
        <v>948</v>
      </c>
      <c r="M1593" s="26">
        <f>Causas[[#This Row],[parada_duracion]]/60</f>
        <v>15.8</v>
      </c>
      <c r="N1593" s="19" t="s">
        <v>49</v>
      </c>
      <c r="O1593" s="19" t="s">
        <v>49</v>
      </c>
      <c r="P1593" s="16">
        <f>WEEKNUM(Causas[[#This Row],[resolucion_fecha]],16)</f>
        <v>13</v>
      </c>
      <c r="Q1593" s="16" t="str">
        <f>TEXT(Causas[[#This Row],[resolucion_fecha]],"MMMM")</f>
        <v>marzo</v>
      </c>
      <c r="R1593" s="16" t="str">
        <f t="shared" si="24"/>
        <v>M</v>
      </c>
      <c r="S1593" s="19" t="s">
        <v>49</v>
      </c>
      <c r="T1593" s="19" t="s">
        <v>49</v>
      </c>
      <c r="U1593" s="19" t="s">
        <v>49</v>
      </c>
      <c r="V1593" s="19" t="s">
        <v>49</v>
      </c>
      <c r="W1593" s="19" t="s">
        <v>49</v>
      </c>
    </row>
    <row r="1594" spans="1:23" hidden="1" x14ac:dyDescent="0.25">
      <c r="A1594" s="96">
        <v>139809</v>
      </c>
      <c r="B1594" s="96" t="s">
        <v>111</v>
      </c>
      <c r="C1594" s="96" t="s">
        <v>43</v>
      </c>
      <c r="D1594" s="96" t="s">
        <v>166</v>
      </c>
      <c r="E1594" s="97">
        <v>44432</v>
      </c>
      <c r="F1594" s="96" t="s">
        <v>325</v>
      </c>
      <c r="G1594" s="96" t="s">
        <v>50</v>
      </c>
      <c r="H1594" s="97">
        <v>45014</v>
      </c>
      <c r="I1594" s="23">
        <v>0.60091435185185182</v>
      </c>
      <c r="J1594" s="97">
        <v>45014</v>
      </c>
      <c r="K1594" s="23">
        <v>0.62989583333333332</v>
      </c>
      <c r="L1594" s="96">
        <v>2504</v>
      </c>
      <c r="M1594" s="98">
        <f>Causas[[#This Row],[parada_duracion]]/60</f>
        <v>41.733333333333334</v>
      </c>
      <c r="N1594" s="18" t="s">
        <v>676</v>
      </c>
      <c r="O1594" s="16" t="s">
        <v>52</v>
      </c>
      <c r="P1594" s="99">
        <f>WEEKNUM(Causas[[#This Row],[resolucion_fecha]],16)</f>
        <v>13</v>
      </c>
      <c r="Q1594" s="99" t="str">
        <f>TEXT(Causas[[#This Row],[resolucion_fecha]],"MMMM")</f>
        <v>marzo</v>
      </c>
      <c r="R1594" s="99" t="str">
        <f t="shared" si="24"/>
        <v>T</v>
      </c>
      <c r="S1594" s="99"/>
      <c r="T1594" s="16" t="s">
        <v>53</v>
      </c>
      <c r="U1594" s="16"/>
      <c r="V1594" s="99"/>
      <c r="W1594" s="99"/>
    </row>
    <row r="1595" spans="1:23" hidden="1" x14ac:dyDescent="0.25">
      <c r="A1595" s="96">
        <v>139810</v>
      </c>
      <c r="B1595" s="96" t="s">
        <v>79</v>
      </c>
      <c r="C1595" s="96" t="s">
        <v>43</v>
      </c>
      <c r="D1595" s="96" t="s">
        <v>80</v>
      </c>
      <c r="E1595" s="97">
        <v>43405</v>
      </c>
      <c r="F1595" s="96" t="s">
        <v>45</v>
      </c>
      <c r="G1595" s="96" t="s">
        <v>50</v>
      </c>
      <c r="H1595" s="97">
        <v>45014</v>
      </c>
      <c r="I1595" s="23">
        <v>0.60739583333333336</v>
      </c>
      <c r="J1595" s="97">
        <v>45014</v>
      </c>
      <c r="K1595" s="23">
        <v>0.60796296296296293</v>
      </c>
      <c r="L1595" s="96">
        <v>49</v>
      </c>
      <c r="M1595" s="98">
        <f>Causas[[#This Row],[parada_duracion]]/60</f>
        <v>0.81666666666666665</v>
      </c>
      <c r="N1595" s="18" t="s">
        <v>47</v>
      </c>
      <c r="O1595" s="18" t="s">
        <v>47</v>
      </c>
      <c r="P1595" s="99">
        <f>WEEKNUM(Causas[[#This Row],[resolucion_fecha]],16)</f>
        <v>13</v>
      </c>
      <c r="Q1595" s="99" t="str">
        <f>TEXT(Causas[[#This Row],[resolucion_fecha]],"MMMM")</f>
        <v>marzo</v>
      </c>
      <c r="R1595" s="99" t="str">
        <f t="shared" si="24"/>
        <v>T</v>
      </c>
      <c r="S1595" s="99"/>
      <c r="T1595" s="18" t="s">
        <v>47</v>
      </c>
      <c r="U1595" s="100"/>
      <c r="V1595" s="99"/>
      <c r="W1595" s="99"/>
    </row>
    <row r="1596" spans="1:23" hidden="1" x14ac:dyDescent="0.25">
      <c r="A1596" s="25">
        <v>139811</v>
      </c>
      <c r="B1596" s="25" t="s">
        <v>79</v>
      </c>
      <c r="C1596" s="25" t="s">
        <v>43</v>
      </c>
      <c r="D1596" s="25" t="s">
        <v>80</v>
      </c>
      <c r="E1596" s="24">
        <v>43405</v>
      </c>
      <c r="F1596" s="25" t="s">
        <v>45</v>
      </c>
      <c r="G1596" s="25" t="s">
        <v>46</v>
      </c>
      <c r="H1596" s="24">
        <v>45014</v>
      </c>
      <c r="I1596" s="101">
        <v>0.60817129629629629</v>
      </c>
      <c r="J1596" s="24">
        <v>45014</v>
      </c>
      <c r="K1596" s="101">
        <v>0.61364583333333333</v>
      </c>
      <c r="L1596" s="25">
        <v>473</v>
      </c>
      <c r="M1596" s="26">
        <f>Causas[[#This Row],[parada_duracion]]/60</f>
        <v>7.8833333333333337</v>
      </c>
      <c r="N1596" s="18" t="s">
        <v>47</v>
      </c>
      <c r="O1596" s="18" t="s">
        <v>47</v>
      </c>
      <c r="P1596" s="16">
        <f>WEEKNUM(Causas[[#This Row],[resolucion_fecha]],16)</f>
        <v>13</v>
      </c>
      <c r="Q1596" s="16" t="str">
        <f>TEXT(Causas[[#This Row],[resolucion_fecha]],"MMMM")</f>
        <v>marzo</v>
      </c>
      <c r="R1596" s="16" t="str">
        <f t="shared" si="24"/>
        <v>T</v>
      </c>
      <c r="S1596" s="16"/>
      <c r="T1596" s="18" t="s">
        <v>47</v>
      </c>
      <c r="U1596" s="100"/>
      <c r="V1596" s="16"/>
      <c r="W1596" s="16"/>
    </row>
    <row r="1597" spans="1:23" hidden="1" x14ac:dyDescent="0.25">
      <c r="A1597" s="25">
        <v>139818</v>
      </c>
      <c r="B1597" s="25" t="s">
        <v>111</v>
      </c>
      <c r="C1597" s="25" t="s">
        <v>43</v>
      </c>
      <c r="D1597" s="25" t="s">
        <v>166</v>
      </c>
      <c r="E1597" s="24">
        <v>44432</v>
      </c>
      <c r="F1597" s="25" t="s">
        <v>325</v>
      </c>
      <c r="G1597" s="25" t="s">
        <v>46</v>
      </c>
      <c r="H1597" s="24">
        <v>45014</v>
      </c>
      <c r="I1597" s="101">
        <v>0.69767361111111104</v>
      </c>
      <c r="J1597" s="24">
        <v>45014</v>
      </c>
      <c r="K1597" s="101">
        <v>0.75623842592592594</v>
      </c>
      <c r="L1597" s="25">
        <v>5060</v>
      </c>
      <c r="M1597" s="26">
        <f>Causas[[#This Row],[parada_duracion]]/60</f>
        <v>84.333333333333329</v>
      </c>
      <c r="N1597" s="19" t="s">
        <v>676</v>
      </c>
      <c r="O1597" s="16" t="s">
        <v>52</v>
      </c>
      <c r="P1597" s="16">
        <f>WEEKNUM(Causas[[#This Row],[resolucion_fecha]],16)</f>
        <v>13</v>
      </c>
      <c r="Q1597" s="16" t="str">
        <f>TEXT(Causas[[#This Row],[resolucion_fecha]],"MMMM")</f>
        <v>marzo</v>
      </c>
      <c r="R1597" s="16" t="str">
        <f t="shared" si="24"/>
        <v>T</v>
      </c>
      <c r="S1597" s="16"/>
      <c r="T1597" s="16" t="s">
        <v>53</v>
      </c>
      <c r="U1597" s="16"/>
      <c r="V1597" s="16"/>
      <c r="W1597" s="16"/>
    </row>
    <row r="1598" spans="1:23" hidden="1" x14ac:dyDescent="0.25">
      <c r="A1598" s="25">
        <v>139820</v>
      </c>
      <c r="B1598" s="25" t="s">
        <v>95</v>
      </c>
      <c r="C1598" s="25" t="s">
        <v>43</v>
      </c>
      <c r="D1598" s="25" t="s">
        <v>59</v>
      </c>
      <c r="E1598" s="24">
        <v>44231</v>
      </c>
      <c r="F1598" s="25" t="s">
        <v>60</v>
      </c>
      <c r="G1598" s="25" t="s">
        <v>50</v>
      </c>
      <c r="H1598" s="24">
        <v>45014</v>
      </c>
      <c r="I1598" s="101">
        <v>0.70746527777777779</v>
      </c>
      <c r="J1598" s="24">
        <v>45014</v>
      </c>
      <c r="K1598" s="101">
        <v>0.73245370370370377</v>
      </c>
      <c r="L1598" s="25">
        <v>2159</v>
      </c>
      <c r="M1598" s="26">
        <f>Causas[[#This Row],[parada_duracion]]/60</f>
        <v>35.983333333333334</v>
      </c>
      <c r="N1598" s="19" t="s">
        <v>677</v>
      </c>
      <c r="O1598" s="16" t="s">
        <v>72</v>
      </c>
      <c r="P1598" s="16">
        <f>WEEKNUM(Causas[[#This Row],[resolucion_fecha]],16)</f>
        <v>13</v>
      </c>
      <c r="Q1598" s="16" t="str">
        <f>TEXT(Causas[[#This Row],[resolucion_fecha]],"MMMM")</f>
        <v>marzo</v>
      </c>
      <c r="R1598" s="16" t="str">
        <f t="shared" si="24"/>
        <v>T</v>
      </c>
      <c r="S1598" s="16"/>
      <c r="T1598" s="99" t="s">
        <v>73</v>
      </c>
      <c r="U1598" s="16"/>
      <c r="V1598" s="16"/>
      <c r="W1598" s="16"/>
    </row>
    <row r="1599" spans="1:23" hidden="1" x14ac:dyDescent="0.25">
      <c r="A1599" s="25">
        <v>139832</v>
      </c>
      <c r="B1599" s="25" t="s">
        <v>66</v>
      </c>
      <c r="C1599" s="25" t="s">
        <v>43</v>
      </c>
      <c r="D1599" s="25" t="s">
        <v>166</v>
      </c>
      <c r="E1599" s="24">
        <v>43405</v>
      </c>
      <c r="F1599" s="25" t="s">
        <v>45</v>
      </c>
      <c r="G1599" s="25" t="s">
        <v>46</v>
      </c>
      <c r="H1599" s="24">
        <v>45014</v>
      </c>
      <c r="I1599" s="101">
        <v>0.8114351851851852</v>
      </c>
      <c r="J1599" s="24">
        <v>45014</v>
      </c>
      <c r="K1599" s="101">
        <v>0.84127314814814813</v>
      </c>
      <c r="L1599" s="25">
        <v>2578</v>
      </c>
      <c r="M1599" s="26">
        <f>Causas[[#This Row],[parada_duracion]]/60</f>
        <v>42.966666666666669</v>
      </c>
      <c r="N1599" s="19" t="s">
        <v>678</v>
      </c>
      <c r="O1599" s="16" t="s">
        <v>52</v>
      </c>
      <c r="P1599" s="16">
        <f>WEEKNUM(Causas[[#This Row],[resolucion_fecha]],16)</f>
        <v>13</v>
      </c>
      <c r="Q1599" s="16" t="str">
        <f>TEXT(Causas[[#This Row],[resolucion_fecha]],"MMMM")</f>
        <v>marzo</v>
      </c>
      <c r="R1599" s="16" t="str">
        <f t="shared" si="24"/>
        <v>T</v>
      </c>
      <c r="S1599" s="16"/>
      <c r="T1599" s="16" t="s">
        <v>53</v>
      </c>
      <c r="U1599" s="16"/>
      <c r="V1599" s="16"/>
      <c r="W1599" s="16"/>
    </row>
    <row r="1600" spans="1:23" hidden="1" x14ac:dyDescent="0.25">
      <c r="A1600" s="25">
        <v>139838</v>
      </c>
      <c r="B1600" s="25" t="s">
        <v>66</v>
      </c>
      <c r="C1600" s="25" t="s">
        <v>43</v>
      </c>
      <c r="D1600" s="25" t="s">
        <v>166</v>
      </c>
      <c r="E1600" s="24">
        <v>43405</v>
      </c>
      <c r="F1600" s="25" t="s">
        <v>45</v>
      </c>
      <c r="G1600" s="25" t="s">
        <v>46</v>
      </c>
      <c r="H1600" s="24">
        <v>45014</v>
      </c>
      <c r="I1600" s="101">
        <v>0.85688657407407398</v>
      </c>
      <c r="J1600" s="24">
        <v>45014</v>
      </c>
      <c r="K1600" s="101">
        <v>0.88920138888888889</v>
      </c>
      <c r="L1600" s="25">
        <v>2792</v>
      </c>
      <c r="M1600" s="26">
        <f>Causas[[#This Row],[parada_duracion]]/60</f>
        <v>46.533333333333331</v>
      </c>
      <c r="N1600" s="19" t="s">
        <v>678</v>
      </c>
      <c r="O1600" s="16" t="s">
        <v>52</v>
      </c>
      <c r="P1600" s="16">
        <f>WEEKNUM(Causas[[#This Row],[resolucion_fecha]],16)</f>
        <v>13</v>
      </c>
      <c r="Q1600" s="16" t="str">
        <f>TEXT(Causas[[#This Row],[resolucion_fecha]],"MMMM")</f>
        <v>marzo</v>
      </c>
      <c r="R1600" s="16" t="str">
        <f t="shared" si="24"/>
        <v>T</v>
      </c>
      <c r="S1600" s="16"/>
      <c r="T1600" s="16" t="s">
        <v>53</v>
      </c>
      <c r="U1600" s="16"/>
      <c r="V1600" s="16"/>
      <c r="W1600" s="16"/>
    </row>
    <row r="1601" spans="1:23" hidden="1" x14ac:dyDescent="0.25">
      <c r="A1601" s="96">
        <v>139840</v>
      </c>
      <c r="B1601" s="96" t="s">
        <v>146</v>
      </c>
      <c r="C1601" s="96" t="s">
        <v>43</v>
      </c>
      <c r="D1601" s="96" t="s">
        <v>143</v>
      </c>
      <c r="E1601" s="97">
        <v>43746</v>
      </c>
      <c r="F1601" s="96" t="s">
        <v>56</v>
      </c>
      <c r="G1601" s="96" t="s">
        <v>50</v>
      </c>
      <c r="H1601" s="97">
        <v>45014</v>
      </c>
      <c r="I1601" s="23">
        <v>0.88003472222222223</v>
      </c>
      <c r="J1601" s="97">
        <v>45014</v>
      </c>
      <c r="K1601" s="23">
        <v>0.88684027777777785</v>
      </c>
      <c r="L1601" s="96">
        <v>588</v>
      </c>
      <c r="M1601" s="98">
        <f>Causas[[#This Row],[parada_duracion]]/60</f>
        <v>9.8000000000000007</v>
      </c>
      <c r="N1601" s="18" t="s">
        <v>47</v>
      </c>
      <c r="O1601" s="18" t="s">
        <v>47</v>
      </c>
      <c r="P1601" s="99">
        <f>WEEKNUM(Causas[[#This Row],[resolucion_fecha]],16)</f>
        <v>13</v>
      </c>
      <c r="Q1601" s="99" t="str">
        <f>TEXT(Causas[[#This Row],[resolucion_fecha]],"MMMM")</f>
        <v>marzo</v>
      </c>
      <c r="R1601" s="99" t="str">
        <f t="shared" si="24"/>
        <v>T</v>
      </c>
      <c r="S1601" s="99"/>
      <c r="T1601" s="18" t="s">
        <v>47</v>
      </c>
      <c r="U1601" s="16"/>
      <c r="V1601" s="99"/>
      <c r="W1601" s="99"/>
    </row>
    <row r="1602" spans="1:23" hidden="1" x14ac:dyDescent="0.25">
      <c r="A1602" s="25">
        <v>139841</v>
      </c>
      <c r="B1602" s="25" t="s">
        <v>111</v>
      </c>
      <c r="C1602" s="25" t="s">
        <v>43</v>
      </c>
      <c r="D1602" s="25" t="s">
        <v>59</v>
      </c>
      <c r="E1602" s="24">
        <v>44231</v>
      </c>
      <c r="F1602" s="25" t="s">
        <v>60</v>
      </c>
      <c r="G1602" s="25" t="s">
        <v>46</v>
      </c>
      <c r="H1602" s="24">
        <v>45014</v>
      </c>
      <c r="I1602" s="101">
        <v>0.89538194444444441</v>
      </c>
      <c r="J1602" s="24">
        <v>45014</v>
      </c>
      <c r="K1602" s="101">
        <v>0.90563657407407405</v>
      </c>
      <c r="L1602" s="25">
        <v>886</v>
      </c>
      <c r="M1602" s="26">
        <f>Causas[[#This Row],[parada_duracion]]/60</f>
        <v>14.766666666666667</v>
      </c>
      <c r="N1602" s="19" t="s">
        <v>679</v>
      </c>
      <c r="O1602" s="16" t="s">
        <v>52</v>
      </c>
      <c r="P1602" s="16">
        <f>WEEKNUM(Causas[[#This Row],[resolucion_fecha]],16)</f>
        <v>13</v>
      </c>
      <c r="Q1602" s="16" t="str">
        <f>TEXT(Causas[[#This Row],[resolucion_fecha]],"MMMM")</f>
        <v>marzo</v>
      </c>
      <c r="R1602" s="16" t="str">
        <f t="shared" ref="R1602:R1665" si="25">IF(I1602&gt;TIME(22,0,0),"N",IF(I1602&lt;TIME(6,0,0),"N",IF(I1602&gt;TIME(14,0,0),"T",IF(I1602&gt;=TIME(6,0,0),"M","-"))))</f>
        <v>T</v>
      </c>
      <c r="S1602" s="16"/>
      <c r="T1602" s="16" t="s">
        <v>53</v>
      </c>
      <c r="U1602" s="100"/>
      <c r="V1602" s="16"/>
      <c r="W1602" s="16"/>
    </row>
    <row r="1603" spans="1:23" hidden="1" x14ac:dyDescent="0.25">
      <c r="A1603" s="25">
        <v>139848</v>
      </c>
      <c r="B1603" s="25" t="s">
        <v>130</v>
      </c>
      <c r="C1603" s="25" t="s">
        <v>43</v>
      </c>
      <c r="D1603" s="25" t="s">
        <v>55</v>
      </c>
      <c r="E1603" s="24">
        <v>43405</v>
      </c>
      <c r="F1603" s="25" t="s">
        <v>45</v>
      </c>
      <c r="G1603" s="25" t="s">
        <v>46</v>
      </c>
      <c r="H1603" s="24">
        <v>45015</v>
      </c>
      <c r="I1603" s="101">
        <v>0.26263888888888892</v>
      </c>
      <c r="J1603" s="24">
        <v>45015</v>
      </c>
      <c r="K1603" s="101">
        <v>0.28107638888888892</v>
      </c>
      <c r="L1603" s="25">
        <v>1593</v>
      </c>
      <c r="M1603" s="26">
        <f>Causas[[#This Row],[parada_duracion]]/60</f>
        <v>26.55</v>
      </c>
      <c r="N1603" s="19" t="s">
        <v>62</v>
      </c>
      <c r="O1603" s="16" t="s">
        <v>52</v>
      </c>
      <c r="P1603" s="16">
        <f>WEEKNUM(Causas[[#This Row],[resolucion_fecha]],16)</f>
        <v>13</v>
      </c>
      <c r="Q1603" s="16" t="str">
        <f>TEXT(Causas[[#This Row],[resolucion_fecha]],"MMMM")</f>
        <v>marzo</v>
      </c>
      <c r="R1603" s="16" t="str">
        <f t="shared" si="25"/>
        <v>M</v>
      </c>
      <c r="S1603" s="16"/>
      <c r="T1603" s="16" t="s">
        <v>53</v>
      </c>
      <c r="U1603" s="16"/>
      <c r="V1603" s="16"/>
      <c r="W1603" s="16"/>
    </row>
    <row r="1604" spans="1:23" hidden="1" x14ac:dyDescent="0.25">
      <c r="A1604" s="25">
        <v>139851</v>
      </c>
      <c r="B1604" s="25" t="s">
        <v>42</v>
      </c>
      <c r="C1604" s="25" t="s">
        <v>43</v>
      </c>
      <c r="D1604" s="25" t="s">
        <v>64</v>
      </c>
      <c r="E1604" s="24">
        <v>43405</v>
      </c>
      <c r="F1604" s="25" t="s">
        <v>45</v>
      </c>
      <c r="G1604" s="25" t="s">
        <v>46</v>
      </c>
      <c r="H1604" s="24">
        <v>45015</v>
      </c>
      <c r="I1604" s="101">
        <v>0.26613425925925926</v>
      </c>
      <c r="J1604" s="24">
        <v>45015</v>
      </c>
      <c r="K1604" s="101">
        <v>0.31482638888888886</v>
      </c>
      <c r="L1604" s="25">
        <v>4207</v>
      </c>
      <c r="M1604" s="26">
        <f>Causas[[#This Row],[parada_duracion]]/60</f>
        <v>70.11666666666666</v>
      </c>
      <c r="N1604" s="19" t="s">
        <v>49</v>
      </c>
      <c r="O1604" s="19" t="s">
        <v>49</v>
      </c>
      <c r="P1604" s="16">
        <f>WEEKNUM(Causas[[#This Row],[resolucion_fecha]],16)</f>
        <v>13</v>
      </c>
      <c r="Q1604" s="16" t="str">
        <f>TEXT(Causas[[#This Row],[resolucion_fecha]],"MMMM")</f>
        <v>marzo</v>
      </c>
      <c r="R1604" s="16" t="str">
        <f t="shared" si="25"/>
        <v>M</v>
      </c>
      <c r="S1604" s="19" t="s">
        <v>49</v>
      </c>
      <c r="T1604" s="19" t="s">
        <v>49</v>
      </c>
      <c r="U1604" s="19" t="s">
        <v>49</v>
      </c>
      <c r="V1604" s="19" t="s">
        <v>49</v>
      </c>
      <c r="W1604" s="19" t="s">
        <v>49</v>
      </c>
    </row>
    <row r="1605" spans="1:23" hidden="1" x14ac:dyDescent="0.25">
      <c r="A1605" s="25">
        <v>139858</v>
      </c>
      <c r="B1605" s="25" t="s">
        <v>129</v>
      </c>
      <c r="C1605" s="25" t="s">
        <v>43</v>
      </c>
      <c r="D1605" s="25" t="s">
        <v>166</v>
      </c>
      <c r="E1605" s="24">
        <v>43405</v>
      </c>
      <c r="F1605" s="25" t="s">
        <v>45</v>
      </c>
      <c r="G1605" s="25" t="s">
        <v>46</v>
      </c>
      <c r="H1605" s="24">
        <v>45015</v>
      </c>
      <c r="I1605" s="101">
        <v>0.30151620370370369</v>
      </c>
      <c r="J1605" s="24">
        <v>45015</v>
      </c>
      <c r="K1605" s="101">
        <v>0.31195601851851851</v>
      </c>
      <c r="L1605" s="25">
        <v>902</v>
      </c>
      <c r="M1605" s="26">
        <f>Causas[[#This Row],[parada_duracion]]/60</f>
        <v>15.033333333333333</v>
      </c>
      <c r="N1605" s="19" t="s">
        <v>49</v>
      </c>
      <c r="O1605" s="19" t="s">
        <v>49</v>
      </c>
      <c r="P1605" s="16">
        <f>WEEKNUM(Causas[[#This Row],[resolucion_fecha]],16)</f>
        <v>13</v>
      </c>
      <c r="Q1605" s="16" t="str">
        <f>TEXT(Causas[[#This Row],[resolucion_fecha]],"MMMM")</f>
        <v>marzo</v>
      </c>
      <c r="R1605" s="16" t="str">
        <f t="shared" si="25"/>
        <v>M</v>
      </c>
      <c r="S1605" s="19" t="s">
        <v>49</v>
      </c>
      <c r="T1605" s="19" t="s">
        <v>49</v>
      </c>
      <c r="U1605" s="19" t="s">
        <v>49</v>
      </c>
      <c r="V1605" s="19" t="s">
        <v>49</v>
      </c>
      <c r="W1605" s="19" t="s">
        <v>49</v>
      </c>
    </row>
    <row r="1606" spans="1:23" hidden="1" x14ac:dyDescent="0.25">
      <c r="A1606" s="25">
        <v>139860</v>
      </c>
      <c r="B1606" s="25" t="s">
        <v>129</v>
      </c>
      <c r="C1606" s="25" t="s">
        <v>43</v>
      </c>
      <c r="D1606" s="25" t="s">
        <v>166</v>
      </c>
      <c r="E1606" s="24">
        <v>43405</v>
      </c>
      <c r="F1606" s="25" t="s">
        <v>45</v>
      </c>
      <c r="G1606" s="25" t="s">
        <v>46</v>
      </c>
      <c r="H1606" s="24">
        <v>45015</v>
      </c>
      <c r="I1606" s="101">
        <v>0.31782407407407409</v>
      </c>
      <c r="J1606" s="24">
        <v>45015</v>
      </c>
      <c r="K1606" s="101">
        <v>0.34296296296296297</v>
      </c>
      <c r="L1606" s="25">
        <v>2172</v>
      </c>
      <c r="M1606" s="26">
        <f>Causas[[#This Row],[parada_duracion]]/60</f>
        <v>36.200000000000003</v>
      </c>
      <c r="N1606" s="19" t="s">
        <v>49</v>
      </c>
      <c r="O1606" s="19" t="s">
        <v>49</v>
      </c>
      <c r="P1606" s="16">
        <f>WEEKNUM(Causas[[#This Row],[resolucion_fecha]],16)</f>
        <v>13</v>
      </c>
      <c r="Q1606" s="16" t="str">
        <f>TEXT(Causas[[#This Row],[resolucion_fecha]],"MMMM")</f>
        <v>marzo</v>
      </c>
      <c r="R1606" s="16" t="str">
        <f t="shared" si="25"/>
        <v>M</v>
      </c>
      <c r="S1606" s="19" t="s">
        <v>49</v>
      </c>
      <c r="T1606" s="19" t="s">
        <v>49</v>
      </c>
      <c r="U1606" s="19" t="s">
        <v>49</v>
      </c>
      <c r="V1606" s="19" t="s">
        <v>49</v>
      </c>
      <c r="W1606" s="19" t="s">
        <v>49</v>
      </c>
    </row>
    <row r="1607" spans="1:23" hidden="1" x14ac:dyDescent="0.25">
      <c r="A1607" s="25">
        <v>139864</v>
      </c>
      <c r="B1607" s="25" t="s">
        <v>58</v>
      </c>
      <c r="C1607" s="25" t="s">
        <v>43</v>
      </c>
      <c r="D1607" s="25" t="s">
        <v>166</v>
      </c>
      <c r="E1607" s="24">
        <v>43405</v>
      </c>
      <c r="F1607" s="25" t="s">
        <v>45</v>
      </c>
      <c r="G1607" s="25" t="s">
        <v>46</v>
      </c>
      <c r="H1607" s="24">
        <v>45015</v>
      </c>
      <c r="I1607" s="101">
        <v>0.40028935185185183</v>
      </c>
      <c r="J1607" s="24">
        <v>45015</v>
      </c>
      <c r="K1607" s="101">
        <v>0.41836805555555556</v>
      </c>
      <c r="L1607" s="25">
        <v>1562</v>
      </c>
      <c r="M1607" s="26">
        <f>Causas[[#This Row],[parada_duracion]]/60</f>
        <v>26.033333333333335</v>
      </c>
      <c r="N1607" s="19" t="s">
        <v>49</v>
      </c>
      <c r="O1607" s="19" t="s">
        <v>49</v>
      </c>
      <c r="P1607" s="16">
        <f>WEEKNUM(Causas[[#This Row],[resolucion_fecha]],16)</f>
        <v>13</v>
      </c>
      <c r="Q1607" s="16" t="str">
        <f>TEXT(Causas[[#This Row],[resolucion_fecha]],"MMMM")</f>
        <v>marzo</v>
      </c>
      <c r="R1607" s="16" t="str">
        <f t="shared" si="25"/>
        <v>M</v>
      </c>
      <c r="S1607" s="19" t="s">
        <v>49</v>
      </c>
      <c r="T1607" s="19" t="s">
        <v>49</v>
      </c>
      <c r="U1607" s="19" t="s">
        <v>49</v>
      </c>
      <c r="V1607" s="19" t="s">
        <v>49</v>
      </c>
      <c r="W1607" s="19" t="s">
        <v>49</v>
      </c>
    </row>
    <row r="1608" spans="1:23" hidden="1" x14ac:dyDescent="0.25">
      <c r="A1608" s="25">
        <v>139867</v>
      </c>
      <c r="B1608" s="25" t="s">
        <v>54</v>
      </c>
      <c r="C1608" s="25" t="s">
        <v>43</v>
      </c>
      <c r="D1608" s="25" t="s">
        <v>55</v>
      </c>
      <c r="E1608" s="24">
        <v>44120</v>
      </c>
      <c r="F1608" s="25" t="s">
        <v>56</v>
      </c>
      <c r="G1608" s="25" t="s">
        <v>50</v>
      </c>
      <c r="H1608" s="24">
        <v>45015</v>
      </c>
      <c r="I1608" s="101">
        <v>0.4381944444444445</v>
      </c>
      <c r="J1608" s="24">
        <v>45015</v>
      </c>
      <c r="K1608" s="101">
        <v>0.44927083333333334</v>
      </c>
      <c r="L1608" s="25">
        <v>957</v>
      </c>
      <c r="M1608" s="26">
        <f>Causas[[#This Row],[parada_duracion]]/60</f>
        <v>15.95</v>
      </c>
      <c r="N1608" s="19" t="s">
        <v>62</v>
      </c>
      <c r="O1608" s="16" t="s">
        <v>52</v>
      </c>
      <c r="P1608" s="16">
        <f>WEEKNUM(Causas[[#This Row],[resolucion_fecha]],16)</f>
        <v>13</v>
      </c>
      <c r="Q1608" s="16" t="str">
        <f>TEXT(Causas[[#This Row],[resolucion_fecha]],"MMMM")</f>
        <v>marzo</v>
      </c>
      <c r="R1608" s="16" t="str">
        <f t="shared" si="25"/>
        <v>M</v>
      </c>
      <c r="S1608" s="16"/>
      <c r="T1608" s="16" t="s">
        <v>53</v>
      </c>
      <c r="U1608" s="16"/>
      <c r="V1608" s="16"/>
      <c r="W1608" s="16"/>
    </row>
    <row r="1609" spans="1:23" hidden="1" x14ac:dyDescent="0.25">
      <c r="A1609" s="25">
        <v>139869</v>
      </c>
      <c r="B1609" s="25" t="s">
        <v>54</v>
      </c>
      <c r="C1609" s="25" t="s">
        <v>43</v>
      </c>
      <c r="D1609" s="25" t="s">
        <v>55</v>
      </c>
      <c r="E1609" s="24">
        <v>44120</v>
      </c>
      <c r="F1609" s="25" t="s">
        <v>56</v>
      </c>
      <c r="G1609" s="25" t="s">
        <v>46</v>
      </c>
      <c r="H1609" s="24">
        <v>45015</v>
      </c>
      <c r="I1609" s="101">
        <v>0.46636574074074072</v>
      </c>
      <c r="J1609" s="24">
        <v>45015</v>
      </c>
      <c r="K1609" s="101">
        <v>0.4927199074074074</v>
      </c>
      <c r="L1609" s="25">
        <v>2277</v>
      </c>
      <c r="M1609" s="26">
        <f>Causas[[#This Row],[parada_duracion]]/60</f>
        <v>37.950000000000003</v>
      </c>
      <c r="N1609" s="19" t="s">
        <v>62</v>
      </c>
      <c r="O1609" s="16" t="s">
        <v>52</v>
      </c>
      <c r="P1609" s="16">
        <f>WEEKNUM(Causas[[#This Row],[resolucion_fecha]],16)</f>
        <v>13</v>
      </c>
      <c r="Q1609" s="16" t="str">
        <f>TEXT(Causas[[#This Row],[resolucion_fecha]],"MMMM")</f>
        <v>marzo</v>
      </c>
      <c r="R1609" s="16" t="str">
        <f t="shared" si="25"/>
        <v>M</v>
      </c>
      <c r="S1609" s="16"/>
      <c r="T1609" s="16" t="s">
        <v>53</v>
      </c>
      <c r="U1609" s="16"/>
      <c r="V1609" s="16"/>
      <c r="W1609" s="16"/>
    </row>
    <row r="1610" spans="1:23" hidden="1" x14ac:dyDescent="0.25">
      <c r="A1610" s="96">
        <v>139871</v>
      </c>
      <c r="B1610" s="96" t="s">
        <v>42</v>
      </c>
      <c r="C1610" s="96" t="s">
        <v>43</v>
      </c>
      <c r="D1610" s="96" t="s">
        <v>59</v>
      </c>
      <c r="E1610" s="97">
        <v>44231</v>
      </c>
      <c r="F1610" s="96" t="s">
        <v>60</v>
      </c>
      <c r="G1610" s="96" t="s">
        <v>50</v>
      </c>
      <c r="H1610" s="97">
        <v>45015</v>
      </c>
      <c r="I1610" s="23">
        <v>0.48722222222222222</v>
      </c>
      <c r="J1610" s="97">
        <v>45015</v>
      </c>
      <c r="K1610" s="23">
        <v>0.52232638888888883</v>
      </c>
      <c r="L1610" s="96">
        <v>3033</v>
      </c>
      <c r="M1610" s="98">
        <f>Causas[[#This Row],[parada_duracion]]/60</f>
        <v>50.55</v>
      </c>
      <c r="N1610" s="19" t="s">
        <v>49</v>
      </c>
      <c r="O1610" s="19" t="s">
        <v>49</v>
      </c>
      <c r="P1610" s="99">
        <f>WEEKNUM(Causas[[#This Row],[resolucion_fecha]],16)</f>
        <v>13</v>
      </c>
      <c r="Q1610" s="99" t="str">
        <f>TEXT(Causas[[#This Row],[resolucion_fecha]],"MMMM")</f>
        <v>marzo</v>
      </c>
      <c r="R1610" s="99" t="str">
        <f t="shared" si="25"/>
        <v>M</v>
      </c>
      <c r="S1610" s="19" t="s">
        <v>49</v>
      </c>
      <c r="T1610" s="19" t="s">
        <v>49</v>
      </c>
      <c r="U1610" s="19" t="s">
        <v>49</v>
      </c>
      <c r="V1610" s="19" t="s">
        <v>49</v>
      </c>
      <c r="W1610" s="19" t="s">
        <v>49</v>
      </c>
    </row>
    <row r="1611" spans="1:23" hidden="1" x14ac:dyDescent="0.25">
      <c r="A1611" s="25">
        <v>139872</v>
      </c>
      <c r="B1611" s="25" t="s">
        <v>75</v>
      </c>
      <c r="C1611" s="25" t="s">
        <v>43</v>
      </c>
      <c r="D1611" s="25" t="s">
        <v>76</v>
      </c>
      <c r="E1611" s="24">
        <v>44104</v>
      </c>
      <c r="F1611" s="25" t="s">
        <v>56</v>
      </c>
      <c r="G1611" s="25" t="s">
        <v>46</v>
      </c>
      <c r="H1611" s="24">
        <v>45015</v>
      </c>
      <c r="I1611" s="101">
        <v>0.48771990740740739</v>
      </c>
      <c r="J1611" s="24">
        <v>45015</v>
      </c>
      <c r="K1611" s="101">
        <v>0.50248842592592591</v>
      </c>
      <c r="L1611" s="25">
        <v>1276</v>
      </c>
      <c r="M1611" s="26">
        <f>Causas[[#This Row],[parada_duracion]]/60</f>
        <v>21.266666666666666</v>
      </c>
      <c r="N1611" s="19" t="s">
        <v>49</v>
      </c>
      <c r="O1611" s="19" t="s">
        <v>49</v>
      </c>
      <c r="P1611" s="16">
        <f>WEEKNUM(Causas[[#This Row],[resolucion_fecha]],16)</f>
        <v>13</v>
      </c>
      <c r="Q1611" s="16" t="str">
        <f>TEXT(Causas[[#This Row],[resolucion_fecha]],"MMMM")</f>
        <v>marzo</v>
      </c>
      <c r="R1611" s="16" t="str">
        <f t="shared" si="25"/>
        <v>M</v>
      </c>
      <c r="S1611" s="19" t="s">
        <v>49</v>
      </c>
      <c r="T1611" s="19" t="s">
        <v>49</v>
      </c>
      <c r="U1611" s="19" t="s">
        <v>49</v>
      </c>
      <c r="V1611" s="19" t="s">
        <v>49</v>
      </c>
      <c r="W1611" s="19" t="s">
        <v>49</v>
      </c>
    </row>
    <row r="1612" spans="1:23" hidden="1" x14ac:dyDescent="0.25">
      <c r="A1612" s="25">
        <v>139875</v>
      </c>
      <c r="B1612" s="25" t="s">
        <v>54</v>
      </c>
      <c r="C1612" s="25" t="s">
        <v>43</v>
      </c>
      <c r="D1612" s="25" t="s">
        <v>55</v>
      </c>
      <c r="E1612" s="24">
        <v>44120</v>
      </c>
      <c r="F1612" s="25" t="s">
        <v>56</v>
      </c>
      <c r="G1612" s="25" t="s">
        <v>50</v>
      </c>
      <c r="H1612" s="24">
        <v>45015</v>
      </c>
      <c r="I1612" s="101">
        <v>0.52202546296296293</v>
      </c>
      <c r="J1612" s="24">
        <v>45015</v>
      </c>
      <c r="K1612" s="101">
        <v>0.52457175925925925</v>
      </c>
      <c r="L1612" s="25">
        <v>220</v>
      </c>
      <c r="M1612" s="26">
        <f>Causas[[#This Row],[parada_duracion]]/60</f>
        <v>3.6666666666666665</v>
      </c>
      <c r="N1612" s="18" t="s">
        <v>47</v>
      </c>
      <c r="O1612" s="18" t="s">
        <v>47</v>
      </c>
      <c r="P1612" s="16">
        <f>WEEKNUM(Causas[[#This Row],[resolucion_fecha]],16)</f>
        <v>13</v>
      </c>
      <c r="Q1612" s="16" t="str">
        <f>TEXT(Causas[[#This Row],[resolucion_fecha]],"MMMM")</f>
        <v>marzo</v>
      </c>
      <c r="R1612" s="16" t="str">
        <f t="shared" si="25"/>
        <v>M</v>
      </c>
      <c r="S1612" s="16"/>
      <c r="T1612" s="18" t="s">
        <v>47</v>
      </c>
      <c r="U1612" s="16"/>
      <c r="V1612" s="16"/>
      <c r="W1612" s="16"/>
    </row>
    <row r="1613" spans="1:23" hidden="1" x14ac:dyDescent="0.25">
      <c r="A1613" s="96">
        <v>139880</v>
      </c>
      <c r="B1613" s="96" t="s">
        <v>42</v>
      </c>
      <c r="C1613" s="96" t="s">
        <v>43</v>
      </c>
      <c r="D1613" s="96" t="s">
        <v>77</v>
      </c>
      <c r="E1613" s="97">
        <v>43405</v>
      </c>
      <c r="F1613" s="96" t="s">
        <v>45</v>
      </c>
      <c r="G1613" s="96" t="s">
        <v>46</v>
      </c>
      <c r="H1613" s="97">
        <v>45015</v>
      </c>
      <c r="I1613" s="23">
        <v>0.6015625</v>
      </c>
      <c r="J1613" s="97">
        <v>45015</v>
      </c>
      <c r="K1613" s="23">
        <v>0.60561342592592593</v>
      </c>
      <c r="L1613" s="96">
        <v>350</v>
      </c>
      <c r="M1613" s="98">
        <f>Causas[[#This Row],[parada_duracion]]/60</f>
        <v>5.833333333333333</v>
      </c>
      <c r="N1613" s="18" t="s">
        <v>47</v>
      </c>
      <c r="O1613" s="18" t="s">
        <v>47</v>
      </c>
      <c r="P1613" s="99">
        <f>WEEKNUM(Causas[[#This Row],[resolucion_fecha]],16)</f>
        <v>13</v>
      </c>
      <c r="Q1613" s="99" t="str">
        <f>TEXT(Causas[[#This Row],[resolucion_fecha]],"MMMM")</f>
        <v>marzo</v>
      </c>
      <c r="R1613" s="99" t="str">
        <f t="shared" si="25"/>
        <v>T</v>
      </c>
      <c r="S1613" s="99"/>
      <c r="T1613" s="18" t="s">
        <v>47</v>
      </c>
      <c r="U1613" s="16"/>
      <c r="V1613" s="99"/>
      <c r="W1613" s="99"/>
    </row>
    <row r="1614" spans="1:23" hidden="1" x14ac:dyDescent="0.25">
      <c r="A1614" s="25">
        <v>139881</v>
      </c>
      <c r="B1614" s="25" t="s">
        <v>111</v>
      </c>
      <c r="C1614" s="25" t="s">
        <v>43</v>
      </c>
      <c r="D1614" s="25" t="s">
        <v>166</v>
      </c>
      <c r="E1614" s="24">
        <v>44432</v>
      </c>
      <c r="F1614" s="25" t="s">
        <v>325</v>
      </c>
      <c r="G1614" s="25" t="s">
        <v>50</v>
      </c>
      <c r="H1614" s="24">
        <v>45015</v>
      </c>
      <c r="I1614" s="101">
        <v>0.61084490740740738</v>
      </c>
      <c r="J1614" s="24">
        <v>45015</v>
      </c>
      <c r="K1614" s="101">
        <v>0.62148148148148141</v>
      </c>
      <c r="L1614" s="25">
        <v>919</v>
      </c>
      <c r="M1614" s="26">
        <f>Causas[[#This Row],[parada_duracion]]/60</f>
        <v>15.316666666666666</v>
      </c>
      <c r="N1614" s="19" t="s">
        <v>680</v>
      </c>
      <c r="O1614" s="16" t="s">
        <v>52</v>
      </c>
      <c r="P1614" s="16">
        <f>WEEKNUM(Causas[[#This Row],[resolucion_fecha]],16)</f>
        <v>13</v>
      </c>
      <c r="Q1614" s="16" t="str">
        <f>TEXT(Causas[[#This Row],[resolucion_fecha]],"MMMM")</f>
        <v>marzo</v>
      </c>
      <c r="R1614" s="16" t="str">
        <f t="shared" si="25"/>
        <v>T</v>
      </c>
      <c r="S1614" s="16"/>
      <c r="T1614" s="16" t="s">
        <v>53</v>
      </c>
      <c r="U1614" s="100"/>
      <c r="V1614" s="16"/>
      <c r="W1614" s="16"/>
    </row>
    <row r="1615" spans="1:23" hidden="1" x14ac:dyDescent="0.25">
      <c r="A1615" s="25">
        <v>139885</v>
      </c>
      <c r="B1615" s="25" t="s">
        <v>54</v>
      </c>
      <c r="C1615" s="25" t="s">
        <v>43</v>
      </c>
      <c r="D1615" s="25" t="s">
        <v>55</v>
      </c>
      <c r="E1615" s="24">
        <v>44120</v>
      </c>
      <c r="F1615" s="25" t="s">
        <v>56</v>
      </c>
      <c r="G1615" s="25" t="s">
        <v>50</v>
      </c>
      <c r="H1615" s="24">
        <v>45015</v>
      </c>
      <c r="I1615" s="101">
        <v>0.62001157407407403</v>
      </c>
      <c r="J1615" s="24">
        <v>45015</v>
      </c>
      <c r="K1615" s="101">
        <v>0.62894675925925925</v>
      </c>
      <c r="L1615" s="25">
        <v>772</v>
      </c>
      <c r="M1615" s="26">
        <f>Causas[[#This Row],[parada_duracion]]/60</f>
        <v>12.866666666666667</v>
      </c>
      <c r="N1615" s="19" t="s">
        <v>62</v>
      </c>
      <c r="O1615" s="16" t="s">
        <v>52</v>
      </c>
      <c r="P1615" s="16">
        <f>WEEKNUM(Causas[[#This Row],[resolucion_fecha]],16)</f>
        <v>13</v>
      </c>
      <c r="Q1615" s="16" t="str">
        <f>TEXT(Causas[[#This Row],[resolucion_fecha]],"MMMM")</f>
        <v>marzo</v>
      </c>
      <c r="R1615" s="16" t="str">
        <f t="shared" si="25"/>
        <v>T</v>
      </c>
      <c r="S1615" s="16"/>
      <c r="T1615" s="16" t="s">
        <v>53</v>
      </c>
      <c r="U1615" s="16"/>
      <c r="V1615" s="16"/>
      <c r="W1615" s="16"/>
    </row>
    <row r="1616" spans="1:23" hidden="1" x14ac:dyDescent="0.25">
      <c r="A1616" s="25">
        <v>139888</v>
      </c>
      <c r="B1616" s="25" t="s">
        <v>111</v>
      </c>
      <c r="C1616" s="25" t="s">
        <v>43</v>
      </c>
      <c r="D1616" s="25" t="s">
        <v>166</v>
      </c>
      <c r="E1616" s="24">
        <v>44432</v>
      </c>
      <c r="F1616" s="25" t="s">
        <v>325</v>
      </c>
      <c r="G1616" s="25" t="s">
        <v>50</v>
      </c>
      <c r="H1616" s="24">
        <v>45015</v>
      </c>
      <c r="I1616" s="101">
        <v>0.62891203703703702</v>
      </c>
      <c r="J1616" s="24">
        <v>45015</v>
      </c>
      <c r="K1616" s="101">
        <v>0.64462962962962966</v>
      </c>
      <c r="L1616" s="25">
        <v>1358</v>
      </c>
      <c r="M1616" s="26">
        <f>Causas[[#This Row],[parada_duracion]]/60</f>
        <v>22.633333333333333</v>
      </c>
      <c r="N1616" s="19" t="s">
        <v>680</v>
      </c>
      <c r="O1616" s="16" t="s">
        <v>52</v>
      </c>
      <c r="P1616" s="16">
        <f>WEEKNUM(Causas[[#This Row],[resolucion_fecha]],16)</f>
        <v>13</v>
      </c>
      <c r="Q1616" s="16" t="str">
        <f>TEXT(Causas[[#This Row],[resolucion_fecha]],"MMMM")</f>
        <v>marzo</v>
      </c>
      <c r="R1616" s="16" t="str">
        <f t="shared" si="25"/>
        <v>T</v>
      </c>
      <c r="S1616" s="16"/>
      <c r="T1616" s="16" t="s">
        <v>53</v>
      </c>
      <c r="U1616" s="16"/>
      <c r="V1616" s="16"/>
      <c r="W1616" s="16"/>
    </row>
    <row r="1617" spans="1:23" hidden="1" x14ac:dyDescent="0.25">
      <c r="A1617" s="96">
        <v>139900</v>
      </c>
      <c r="B1617" s="96" t="s">
        <v>75</v>
      </c>
      <c r="C1617" s="96" t="s">
        <v>43</v>
      </c>
      <c r="D1617" s="96" t="s">
        <v>76</v>
      </c>
      <c r="E1617" s="97">
        <v>44104</v>
      </c>
      <c r="F1617" s="96" t="s">
        <v>56</v>
      </c>
      <c r="G1617" s="96" t="s">
        <v>46</v>
      </c>
      <c r="H1617" s="97">
        <v>45015</v>
      </c>
      <c r="I1617" s="23">
        <v>0.70083333333333331</v>
      </c>
      <c r="J1617" s="97">
        <v>45015</v>
      </c>
      <c r="K1617" s="23">
        <v>0.73199074074074078</v>
      </c>
      <c r="L1617" s="96">
        <v>2692</v>
      </c>
      <c r="M1617" s="98">
        <f>Causas[[#This Row],[parada_duracion]]/60</f>
        <v>44.866666666666667</v>
      </c>
      <c r="N1617" s="18" t="s">
        <v>681</v>
      </c>
      <c r="O1617" s="16" t="s">
        <v>52</v>
      </c>
      <c r="P1617" s="99">
        <f>WEEKNUM(Causas[[#This Row],[resolucion_fecha]],16)</f>
        <v>13</v>
      </c>
      <c r="Q1617" s="99" t="str">
        <f>TEXT(Causas[[#This Row],[resolucion_fecha]],"MMMM")</f>
        <v>marzo</v>
      </c>
      <c r="R1617" s="99" t="str">
        <f t="shared" si="25"/>
        <v>T</v>
      </c>
      <c r="S1617" s="99"/>
      <c r="T1617" s="16" t="s">
        <v>53</v>
      </c>
      <c r="U1617" s="16"/>
      <c r="V1617" s="99"/>
      <c r="W1617" s="99"/>
    </row>
    <row r="1618" spans="1:23" hidden="1" x14ac:dyDescent="0.25">
      <c r="A1618" s="25">
        <v>139901</v>
      </c>
      <c r="B1618" s="25" t="s">
        <v>66</v>
      </c>
      <c r="C1618" s="25" t="s">
        <v>43</v>
      </c>
      <c r="D1618" s="25" t="s">
        <v>154</v>
      </c>
      <c r="E1618" s="24">
        <v>43405</v>
      </c>
      <c r="F1618" s="25" t="s">
        <v>45</v>
      </c>
      <c r="G1618" s="25" t="s">
        <v>46</v>
      </c>
      <c r="H1618" s="24">
        <v>45015</v>
      </c>
      <c r="I1618" s="101">
        <v>0.71424768518518522</v>
      </c>
      <c r="J1618" s="24">
        <v>45015</v>
      </c>
      <c r="K1618" s="101">
        <v>0.73225694444444445</v>
      </c>
      <c r="L1618" s="25">
        <v>1556</v>
      </c>
      <c r="M1618" s="26">
        <f>Causas[[#This Row],[parada_duracion]]/60</f>
        <v>25.933333333333334</v>
      </c>
      <c r="N1618" s="19" t="s">
        <v>628</v>
      </c>
      <c r="O1618" s="16" t="s">
        <v>52</v>
      </c>
      <c r="P1618" s="16">
        <f>WEEKNUM(Causas[[#This Row],[resolucion_fecha]],16)</f>
        <v>13</v>
      </c>
      <c r="Q1618" s="16" t="str">
        <f>TEXT(Causas[[#This Row],[resolucion_fecha]],"MMMM")</f>
        <v>marzo</v>
      </c>
      <c r="R1618" s="16" t="str">
        <f t="shared" si="25"/>
        <v>T</v>
      </c>
      <c r="S1618" s="16"/>
      <c r="T1618" s="16" t="s">
        <v>53</v>
      </c>
      <c r="U1618" s="100"/>
      <c r="V1618" s="16"/>
      <c r="W1618" s="16"/>
    </row>
    <row r="1619" spans="1:23" hidden="1" x14ac:dyDescent="0.25">
      <c r="A1619" s="96">
        <v>139911</v>
      </c>
      <c r="B1619" s="96" t="s">
        <v>58</v>
      </c>
      <c r="C1619" s="96" t="s">
        <v>43</v>
      </c>
      <c r="D1619" s="96" t="s">
        <v>166</v>
      </c>
      <c r="E1619" s="97">
        <v>43405</v>
      </c>
      <c r="F1619" s="96" t="s">
        <v>45</v>
      </c>
      <c r="G1619" s="96" t="s">
        <v>50</v>
      </c>
      <c r="H1619" s="97">
        <v>45015</v>
      </c>
      <c r="I1619" s="23">
        <v>0.77976851851851858</v>
      </c>
      <c r="J1619" s="97">
        <v>45015</v>
      </c>
      <c r="K1619" s="23">
        <v>0.83177083333333324</v>
      </c>
      <c r="L1619" s="96">
        <v>4493</v>
      </c>
      <c r="M1619" s="98">
        <f>Causas[[#This Row],[parada_duracion]]/60</f>
        <v>74.88333333333334</v>
      </c>
      <c r="N1619" s="18" t="s">
        <v>682</v>
      </c>
      <c r="O1619" s="99" t="s">
        <v>52</v>
      </c>
      <c r="P1619" s="99">
        <f>WEEKNUM(Causas[[#This Row],[resolucion_fecha]],16)</f>
        <v>13</v>
      </c>
      <c r="Q1619" s="99" t="str">
        <f>TEXT(Causas[[#This Row],[resolucion_fecha]],"MMMM")</f>
        <v>marzo</v>
      </c>
      <c r="R1619" s="99" t="str">
        <f t="shared" si="25"/>
        <v>T</v>
      </c>
      <c r="S1619" s="99"/>
      <c r="T1619" s="16" t="s">
        <v>53</v>
      </c>
      <c r="U1619" s="16"/>
      <c r="V1619" s="99"/>
      <c r="W1619" s="99"/>
    </row>
    <row r="1620" spans="1:23" hidden="1" x14ac:dyDescent="0.25">
      <c r="A1620" s="25">
        <v>139912</v>
      </c>
      <c r="B1620" s="25" t="s">
        <v>42</v>
      </c>
      <c r="C1620" s="25" t="s">
        <v>43</v>
      </c>
      <c r="D1620" s="25" t="s">
        <v>55</v>
      </c>
      <c r="E1620" s="24">
        <v>43405</v>
      </c>
      <c r="F1620" s="25" t="s">
        <v>45</v>
      </c>
      <c r="G1620" s="25" t="s">
        <v>50</v>
      </c>
      <c r="H1620" s="24">
        <v>45015</v>
      </c>
      <c r="I1620" s="101">
        <v>0.83064814814814814</v>
      </c>
      <c r="J1620" s="24">
        <v>45015</v>
      </c>
      <c r="K1620" s="101">
        <v>0.83409722222222227</v>
      </c>
      <c r="L1620" s="25">
        <v>298</v>
      </c>
      <c r="M1620" s="26">
        <f>Causas[[#This Row],[parada_duracion]]/60</f>
        <v>4.9666666666666668</v>
      </c>
      <c r="N1620" s="18" t="s">
        <v>47</v>
      </c>
      <c r="O1620" s="18" t="s">
        <v>47</v>
      </c>
      <c r="P1620" s="16">
        <f>WEEKNUM(Causas[[#This Row],[resolucion_fecha]],16)</f>
        <v>13</v>
      </c>
      <c r="Q1620" s="16" t="str">
        <f>TEXT(Causas[[#This Row],[resolucion_fecha]],"MMMM")</f>
        <v>marzo</v>
      </c>
      <c r="R1620" s="16" t="str">
        <f t="shared" si="25"/>
        <v>T</v>
      </c>
      <c r="S1620" s="16"/>
      <c r="T1620" s="18" t="s">
        <v>47</v>
      </c>
      <c r="U1620" s="100"/>
      <c r="V1620" s="16"/>
      <c r="W1620" s="16"/>
    </row>
    <row r="1621" spans="1:23" hidden="1" x14ac:dyDescent="0.25">
      <c r="A1621" s="25">
        <v>139917</v>
      </c>
      <c r="B1621" s="25" t="s">
        <v>42</v>
      </c>
      <c r="C1621" s="25" t="s">
        <v>43</v>
      </c>
      <c r="D1621" s="25" t="s">
        <v>96</v>
      </c>
      <c r="E1621" s="24">
        <v>43405</v>
      </c>
      <c r="F1621" s="25" t="s">
        <v>45</v>
      </c>
      <c r="G1621" s="25" t="s">
        <v>46</v>
      </c>
      <c r="H1621" s="24">
        <v>45015</v>
      </c>
      <c r="I1621" s="101">
        <v>0.86643518518518514</v>
      </c>
      <c r="J1621" s="24">
        <v>45015</v>
      </c>
      <c r="K1621" s="101">
        <v>0.88283564814814808</v>
      </c>
      <c r="L1621" s="25">
        <v>1417</v>
      </c>
      <c r="M1621" s="26">
        <f>Causas[[#This Row],[parada_duracion]]/60</f>
        <v>23.616666666666667</v>
      </c>
      <c r="N1621" s="19" t="s">
        <v>49</v>
      </c>
      <c r="O1621" s="19" t="s">
        <v>49</v>
      </c>
      <c r="P1621" s="16">
        <f>WEEKNUM(Causas[[#This Row],[resolucion_fecha]],16)</f>
        <v>13</v>
      </c>
      <c r="Q1621" s="16" t="str">
        <f>TEXT(Causas[[#This Row],[resolucion_fecha]],"MMMM")</f>
        <v>marzo</v>
      </c>
      <c r="R1621" s="16" t="str">
        <f t="shared" si="25"/>
        <v>T</v>
      </c>
      <c r="S1621" s="19" t="s">
        <v>49</v>
      </c>
      <c r="T1621" s="19" t="s">
        <v>49</v>
      </c>
      <c r="U1621" s="19" t="s">
        <v>49</v>
      </c>
      <c r="V1621" s="19" t="s">
        <v>49</v>
      </c>
      <c r="W1621" s="19" t="s">
        <v>49</v>
      </c>
    </row>
    <row r="1622" spans="1:23" hidden="1" x14ac:dyDescent="0.25">
      <c r="A1622" s="25">
        <v>139919</v>
      </c>
      <c r="B1622" s="25" t="s">
        <v>54</v>
      </c>
      <c r="C1622" s="25" t="s">
        <v>43</v>
      </c>
      <c r="D1622" s="25" t="s">
        <v>55</v>
      </c>
      <c r="E1622" s="24">
        <v>44120</v>
      </c>
      <c r="F1622" s="25" t="s">
        <v>56</v>
      </c>
      <c r="G1622" s="25" t="s">
        <v>50</v>
      </c>
      <c r="H1622" s="24">
        <v>45015</v>
      </c>
      <c r="I1622" s="101">
        <v>0.98263888888888884</v>
      </c>
      <c r="J1622" s="24">
        <v>45015</v>
      </c>
      <c r="K1622" s="101">
        <v>0.99567129629629625</v>
      </c>
      <c r="L1622" s="25">
        <v>1126</v>
      </c>
      <c r="M1622" s="26">
        <f>Causas[[#This Row],[parada_duracion]]/60</f>
        <v>18.766666666666666</v>
      </c>
      <c r="N1622" s="19" t="s">
        <v>62</v>
      </c>
      <c r="O1622" s="16" t="s">
        <v>52</v>
      </c>
      <c r="P1622" s="16">
        <f>WEEKNUM(Causas[[#This Row],[resolucion_fecha]],16)</f>
        <v>13</v>
      </c>
      <c r="Q1622" s="16" t="str">
        <f>TEXT(Causas[[#This Row],[resolucion_fecha]],"MMMM")</f>
        <v>marzo</v>
      </c>
      <c r="R1622" s="16" t="str">
        <f t="shared" si="25"/>
        <v>N</v>
      </c>
      <c r="S1622" s="16"/>
      <c r="T1622" s="16" t="s">
        <v>53</v>
      </c>
      <c r="U1622" s="16"/>
      <c r="V1622" s="16"/>
      <c r="W1622" s="16"/>
    </row>
    <row r="1623" spans="1:23" hidden="1" x14ac:dyDescent="0.25">
      <c r="A1623" s="25">
        <v>139928</v>
      </c>
      <c r="B1623" s="25" t="s">
        <v>117</v>
      </c>
      <c r="C1623" s="25" t="s">
        <v>43</v>
      </c>
      <c r="D1623" s="25" t="s">
        <v>166</v>
      </c>
      <c r="E1623" s="24">
        <v>43405</v>
      </c>
      <c r="F1623" s="25" t="s">
        <v>45</v>
      </c>
      <c r="G1623" s="25" t="s">
        <v>46</v>
      </c>
      <c r="H1623" s="24">
        <v>45016</v>
      </c>
      <c r="I1623" s="101">
        <v>0.27020833333333333</v>
      </c>
      <c r="J1623" s="24">
        <v>45016</v>
      </c>
      <c r="K1623" s="101">
        <v>0.28675925925925927</v>
      </c>
      <c r="L1623" s="25">
        <v>1430</v>
      </c>
      <c r="M1623" s="26">
        <f>Causas[[#This Row],[parada_duracion]]/60</f>
        <v>23.833333333333332</v>
      </c>
      <c r="N1623" s="19" t="s">
        <v>49</v>
      </c>
      <c r="O1623" s="19" t="s">
        <v>49</v>
      </c>
      <c r="P1623" s="16">
        <f>WEEKNUM(Causas[[#This Row],[resolucion_fecha]],16)</f>
        <v>13</v>
      </c>
      <c r="Q1623" s="16" t="str">
        <f>TEXT(Causas[[#This Row],[resolucion_fecha]],"MMMM")</f>
        <v>marzo</v>
      </c>
      <c r="R1623" s="16" t="str">
        <f t="shared" si="25"/>
        <v>M</v>
      </c>
      <c r="S1623" s="19" t="s">
        <v>49</v>
      </c>
      <c r="T1623" s="19" t="s">
        <v>49</v>
      </c>
      <c r="U1623" s="19" t="s">
        <v>49</v>
      </c>
      <c r="V1623" s="19" t="s">
        <v>49</v>
      </c>
      <c r="W1623" s="19" t="s">
        <v>49</v>
      </c>
    </row>
    <row r="1624" spans="1:23" hidden="1" x14ac:dyDescent="0.25">
      <c r="A1624" s="25">
        <v>139930</v>
      </c>
      <c r="B1624" s="25" t="s">
        <v>129</v>
      </c>
      <c r="C1624" s="25" t="s">
        <v>43</v>
      </c>
      <c r="D1624" s="25" t="s">
        <v>55</v>
      </c>
      <c r="E1624" s="24">
        <v>43405</v>
      </c>
      <c r="F1624" s="25" t="s">
        <v>45</v>
      </c>
      <c r="G1624" s="25" t="s">
        <v>46</v>
      </c>
      <c r="H1624" s="24">
        <v>45016</v>
      </c>
      <c r="I1624" s="101">
        <v>0.27991898148148148</v>
      </c>
      <c r="J1624" s="24">
        <v>45016</v>
      </c>
      <c r="K1624" s="101">
        <v>0.29071759259259261</v>
      </c>
      <c r="L1624" s="25">
        <v>933</v>
      </c>
      <c r="M1624" s="26">
        <f>Causas[[#This Row],[parada_duracion]]/60</f>
        <v>15.55</v>
      </c>
      <c r="N1624" s="19" t="s">
        <v>683</v>
      </c>
      <c r="O1624" s="16" t="s">
        <v>72</v>
      </c>
      <c r="P1624" s="16">
        <f>WEEKNUM(Causas[[#This Row],[resolucion_fecha]],16)</f>
        <v>13</v>
      </c>
      <c r="Q1624" s="16" t="str">
        <f>TEXT(Causas[[#This Row],[resolucion_fecha]],"MMMM")</f>
        <v>marzo</v>
      </c>
      <c r="R1624" s="16" t="str">
        <f t="shared" si="25"/>
        <v>M</v>
      </c>
      <c r="S1624" s="16"/>
      <c r="T1624" s="99" t="s">
        <v>73</v>
      </c>
      <c r="U1624" s="16"/>
      <c r="V1624" s="16"/>
      <c r="W1624" s="16"/>
    </row>
    <row r="1625" spans="1:23" ht="30" hidden="1" x14ac:dyDescent="0.25">
      <c r="A1625" s="25">
        <v>139936</v>
      </c>
      <c r="B1625" s="25" t="s">
        <v>174</v>
      </c>
      <c r="C1625" s="25" t="s">
        <v>43</v>
      </c>
      <c r="D1625" s="25" t="s">
        <v>76</v>
      </c>
      <c r="E1625" s="24">
        <v>44265</v>
      </c>
      <c r="F1625" s="25" t="s">
        <v>56</v>
      </c>
      <c r="G1625" s="25" t="s">
        <v>46</v>
      </c>
      <c r="H1625" s="24">
        <v>45016</v>
      </c>
      <c r="I1625" s="101">
        <v>0.32677083333333334</v>
      </c>
      <c r="J1625" s="24">
        <v>45016</v>
      </c>
      <c r="K1625" s="101">
        <v>0.35181712962962958</v>
      </c>
      <c r="L1625" s="25">
        <v>2164</v>
      </c>
      <c r="M1625" s="26">
        <f>Causas[[#This Row],[parada_duracion]]/60</f>
        <v>36.06666666666667</v>
      </c>
      <c r="N1625" s="19" t="s">
        <v>684</v>
      </c>
      <c r="O1625" s="16" t="s">
        <v>52</v>
      </c>
      <c r="P1625" s="16">
        <f>WEEKNUM(Causas[[#This Row],[resolucion_fecha]],16)</f>
        <v>13</v>
      </c>
      <c r="Q1625" s="16" t="str">
        <f>TEXT(Causas[[#This Row],[resolucion_fecha]],"MMMM")</f>
        <v>marzo</v>
      </c>
      <c r="R1625" s="16" t="str">
        <f t="shared" si="25"/>
        <v>M</v>
      </c>
      <c r="S1625" s="16"/>
      <c r="T1625" s="16" t="s">
        <v>53</v>
      </c>
      <c r="U1625" s="16"/>
      <c r="V1625" s="16"/>
      <c r="W1625" s="16"/>
    </row>
    <row r="1626" spans="1:23" hidden="1" x14ac:dyDescent="0.25">
      <c r="A1626" s="25">
        <v>139942</v>
      </c>
      <c r="B1626" s="25" t="s">
        <v>42</v>
      </c>
      <c r="C1626" s="25" t="s">
        <v>43</v>
      </c>
      <c r="D1626" s="25" t="s">
        <v>64</v>
      </c>
      <c r="E1626" s="24">
        <v>43405</v>
      </c>
      <c r="F1626" s="25" t="s">
        <v>45</v>
      </c>
      <c r="G1626" s="25" t="s">
        <v>46</v>
      </c>
      <c r="H1626" s="24">
        <v>45016</v>
      </c>
      <c r="I1626" s="101">
        <v>0.37164351851851851</v>
      </c>
      <c r="J1626" s="24">
        <v>45016</v>
      </c>
      <c r="K1626" s="101">
        <v>0.39695601851851853</v>
      </c>
      <c r="L1626" s="25">
        <v>2187</v>
      </c>
      <c r="M1626" s="26">
        <f>Causas[[#This Row],[parada_duracion]]/60</f>
        <v>36.450000000000003</v>
      </c>
      <c r="N1626" s="19" t="s">
        <v>49</v>
      </c>
      <c r="O1626" s="19" t="s">
        <v>49</v>
      </c>
      <c r="P1626" s="16">
        <f>WEEKNUM(Causas[[#This Row],[resolucion_fecha]],16)</f>
        <v>13</v>
      </c>
      <c r="Q1626" s="16" t="str">
        <f>TEXT(Causas[[#This Row],[resolucion_fecha]],"MMMM")</f>
        <v>marzo</v>
      </c>
      <c r="R1626" s="16" t="str">
        <f t="shared" si="25"/>
        <v>M</v>
      </c>
      <c r="S1626" s="19" t="s">
        <v>49</v>
      </c>
      <c r="T1626" s="19" t="s">
        <v>49</v>
      </c>
      <c r="U1626" s="19" t="s">
        <v>49</v>
      </c>
      <c r="V1626" s="19" t="s">
        <v>49</v>
      </c>
      <c r="W1626" s="19" t="s">
        <v>49</v>
      </c>
    </row>
    <row r="1627" spans="1:23" hidden="1" x14ac:dyDescent="0.25">
      <c r="A1627" s="25">
        <v>139944</v>
      </c>
      <c r="B1627" s="25" t="s">
        <v>42</v>
      </c>
      <c r="C1627" s="25" t="s">
        <v>43</v>
      </c>
      <c r="D1627" s="25" t="s">
        <v>59</v>
      </c>
      <c r="E1627" s="24">
        <v>44231</v>
      </c>
      <c r="F1627" s="25" t="s">
        <v>60</v>
      </c>
      <c r="G1627" s="25" t="s">
        <v>50</v>
      </c>
      <c r="H1627" s="24">
        <v>45016</v>
      </c>
      <c r="I1627" s="101">
        <v>0.37807870370370367</v>
      </c>
      <c r="J1627" s="24">
        <v>45016</v>
      </c>
      <c r="K1627" s="101">
        <v>0.37820601851851854</v>
      </c>
      <c r="L1627" s="25">
        <v>11</v>
      </c>
      <c r="M1627" s="26">
        <f>Causas[[#This Row],[parada_duracion]]/60</f>
        <v>0.18333333333333332</v>
      </c>
      <c r="N1627" s="18" t="s">
        <v>47</v>
      </c>
      <c r="O1627" s="18" t="s">
        <v>47</v>
      </c>
      <c r="P1627" s="16">
        <f>WEEKNUM(Causas[[#This Row],[resolucion_fecha]],16)</f>
        <v>13</v>
      </c>
      <c r="Q1627" s="16" t="str">
        <f>TEXT(Causas[[#This Row],[resolucion_fecha]],"MMMM")</f>
        <v>marzo</v>
      </c>
      <c r="R1627" s="16" t="str">
        <f t="shared" si="25"/>
        <v>M</v>
      </c>
      <c r="S1627" s="16"/>
      <c r="T1627" s="18" t="s">
        <v>47</v>
      </c>
      <c r="U1627" s="16"/>
      <c r="V1627" s="16"/>
      <c r="W1627" s="16"/>
    </row>
    <row r="1628" spans="1:23" hidden="1" x14ac:dyDescent="0.25">
      <c r="A1628" s="96">
        <v>139953</v>
      </c>
      <c r="B1628" s="96" t="s">
        <v>685</v>
      </c>
      <c r="C1628" s="96" t="s">
        <v>43</v>
      </c>
      <c r="D1628" s="96" t="s">
        <v>64</v>
      </c>
      <c r="E1628" s="97">
        <v>43809</v>
      </c>
      <c r="F1628" s="96" t="s">
        <v>56</v>
      </c>
      <c r="G1628" s="96" t="s">
        <v>46</v>
      </c>
      <c r="H1628" s="97">
        <v>45016</v>
      </c>
      <c r="I1628" s="23">
        <v>0.39785879629629628</v>
      </c>
      <c r="J1628" s="97">
        <v>45016</v>
      </c>
      <c r="K1628" s="23">
        <v>0.39826388888888892</v>
      </c>
      <c r="L1628" s="96">
        <v>35</v>
      </c>
      <c r="M1628" s="98">
        <f>Causas[[#This Row],[parada_duracion]]/60</f>
        <v>0.58333333333333337</v>
      </c>
      <c r="N1628" s="18" t="s">
        <v>47</v>
      </c>
      <c r="O1628" s="18" t="s">
        <v>47</v>
      </c>
      <c r="P1628" s="99">
        <f>WEEKNUM(Causas[[#This Row],[resolucion_fecha]],16)</f>
        <v>13</v>
      </c>
      <c r="Q1628" s="99" t="str">
        <f>TEXT(Causas[[#This Row],[resolucion_fecha]],"MMMM")</f>
        <v>marzo</v>
      </c>
      <c r="R1628" s="99" t="str">
        <f t="shared" si="25"/>
        <v>M</v>
      </c>
      <c r="S1628" s="99"/>
      <c r="T1628" s="18" t="s">
        <v>47</v>
      </c>
      <c r="U1628" s="16"/>
      <c r="V1628" s="99"/>
      <c r="W1628" s="99"/>
    </row>
    <row r="1629" spans="1:23" hidden="1" x14ac:dyDescent="0.25">
      <c r="A1629" s="25">
        <v>139954</v>
      </c>
      <c r="B1629" s="25" t="s">
        <v>42</v>
      </c>
      <c r="C1629" s="25" t="s">
        <v>43</v>
      </c>
      <c r="D1629" s="25" t="s">
        <v>64</v>
      </c>
      <c r="E1629" s="24">
        <v>43405</v>
      </c>
      <c r="F1629" s="25" t="s">
        <v>45</v>
      </c>
      <c r="G1629" s="25" t="s">
        <v>46</v>
      </c>
      <c r="H1629" s="24">
        <v>45016</v>
      </c>
      <c r="I1629" s="101">
        <v>0.39804398148148151</v>
      </c>
      <c r="J1629" s="24">
        <v>45016</v>
      </c>
      <c r="K1629" s="101">
        <v>0.40784722222222225</v>
      </c>
      <c r="L1629" s="25">
        <v>847</v>
      </c>
      <c r="M1629" s="26">
        <f>Causas[[#This Row],[parada_duracion]]/60</f>
        <v>14.116666666666667</v>
      </c>
      <c r="N1629" s="19" t="s">
        <v>686</v>
      </c>
      <c r="O1629" s="16" t="s">
        <v>52</v>
      </c>
      <c r="P1629" s="16">
        <f>WEEKNUM(Causas[[#This Row],[resolucion_fecha]],16)</f>
        <v>13</v>
      </c>
      <c r="Q1629" s="16" t="str">
        <f>TEXT(Causas[[#This Row],[resolucion_fecha]],"MMMM")</f>
        <v>marzo</v>
      </c>
      <c r="R1629" s="16" t="str">
        <f t="shared" si="25"/>
        <v>M</v>
      </c>
      <c r="S1629" s="16"/>
      <c r="T1629" s="16" t="s">
        <v>53</v>
      </c>
      <c r="U1629" s="100"/>
      <c r="V1629" s="16"/>
      <c r="W1629" s="16"/>
    </row>
    <row r="1630" spans="1:23" hidden="1" x14ac:dyDescent="0.25">
      <c r="A1630" s="25">
        <v>139960</v>
      </c>
      <c r="B1630" s="25" t="s">
        <v>42</v>
      </c>
      <c r="C1630" s="25" t="s">
        <v>43</v>
      </c>
      <c r="D1630" s="25" t="s">
        <v>64</v>
      </c>
      <c r="E1630" s="24">
        <v>43405</v>
      </c>
      <c r="F1630" s="25" t="s">
        <v>45</v>
      </c>
      <c r="G1630" s="25" t="s">
        <v>46</v>
      </c>
      <c r="H1630" s="24">
        <v>45016</v>
      </c>
      <c r="I1630" s="101">
        <v>0.40795138888888888</v>
      </c>
      <c r="J1630" s="24">
        <v>45016</v>
      </c>
      <c r="K1630" s="101">
        <v>0.44494212962962965</v>
      </c>
      <c r="L1630" s="25">
        <v>3196</v>
      </c>
      <c r="M1630" s="26">
        <f>Causas[[#This Row],[parada_duracion]]/60</f>
        <v>53.266666666666666</v>
      </c>
      <c r="N1630" s="19" t="s">
        <v>686</v>
      </c>
      <c r="O1630" s="16" t="s">
        <v>52</v>
      </c>
      <c r="P1630" s="16">
        <f>WEEKNUM(Causas[[#This Row],[resolucion_fecha]],16)</f>
        <v>13</v>
      </c>
      <c r="Q1630" s="16" t="str">
        <f>TEXT(Causas[[#This Row],[resolucion_fecha]],"MMMM")</f>
        <v>marzo</v>
      </c>
      <c r="R1630" s="16" t="str">
        <f t="shared" si="25"/>
        <v>M</v>
      </c>
      <c r="S1630" s="16"/>
      <c r="T1630" s="16" t="s">
        <v>53</v>
      </c>
      <c r="U1630" s="16"/>
      <c r="V1630" s="16"/>
      <c r="W1630" s="16"/>
    </row>
    <row r="1631" spans="1:23" hidden="1" x14ac:dyDescent="0.25">
      <c r="A1631" s="25">
        <v>139963</v>
      </c>
      <c r="B1631" s="25" t="s">
        <v>42</v>
      </c>
      <c r="C1631" s="25" t="s">
        <v>43</v>
      </c>
      <c r="D1631" s="25" t="s">
        <v>59</v>
      </c>
      <c r="E1631" s="24">
        <v>44231</v>
      </c>
      <c r="F1631" s="25" t="s">
        <v>60</v>
      </c>
      <c r="G1631" s="25" t="s">
        <v>46</v>
      </c>
      <c r="H1631" s="24">
        <v>45016</v>
      </c>
      <c r="I1631" s="101">
        <v>0.41402777777777783</v>
      </c>
      <c r="J1631" s="24">
        <v>45016</v>
      </c>
      <c r="K1631" s="101">
        <v>0.44667824074074075</v>
      </c>
      <c r="L1631" s="25">
        <v>2821</v>
      </c>
      <c r="M1631" s="26">
        <f>Causas[[#This Row],[parada_duracion]]/60</f>
        <v>47.016666666666666</v>
      </c>
      <c r="N1631" s="19" t="s">
        <v>49</v>
      </c>
      <c r="O1631" s="19" t="s">
        <v>49</v>
      </c>
      <c r="P1631" s="16">
        <f>WEEKNUM(Causas[[#This Row],[resolucion_fecha]],16)</f>
        <v>13</v>
      </c>
      <c r="Q1631" s="16" t="str">
        <f>TEXT(Causas[[#This Row],[resolucion_fecha]],"MMMM")</f>
        <v>marzo</v>
      </c>
      <c r="R1631" s="16" t="str">
        <f t="shared" si="25"/>
        <v>M</v>
      </c>
      <c r="S1631" s="19" t="s">
        <v>49</v>
      </c>
      <c r="T1631" s="19" t="s">
        <v>49</v>
      </c>
      <c r="U1631" s="19" t="s">
        <v>49</v>
      </c>
      <c r="V1631" s="19" t="s">
        <v>49</v>
      </c>
      <c r="W1631" s="19" t="s">
        <v>49</v>
      </c>
    </row>
    <row r="1632" spans="1:23" hidden="1" x14ac:dyDescent="0.25">
      <c r="A1632" s="96">
        <v>139965</v>
      </c>
      <c r="B1632" s="96" t="s">
        <v>75</v>
      </c>
      <c r="C1632" s="96" t="s">
        <v>43</v>
      </c>
      <c r="D1632" s="96" t="s">
        <v>76</v>
      </c>
      <c r="E1632" s="97">
        <v>44104</v>
      </c>
      <c r="F1632" s="96" t="s">
        <v>56</v>
      </c>
      <c r="G1632" s="96" t="s">
        <v>46</v>
      </c>
      <c r="H1632" s="97">
        <v>45016</v>
      </c>
      <c r="I1632" s="23">
        <v>0.41567129629629629</v>
      </c>
      <c r="J1632" s="97">
        <v>45016</v>
      </c>
      <c r="K1632" s="23">
        <v>0.44244212962962964</v>
      </c>
      <c r="L1632" s="96">
        <v>2313</v>
      </c>
      <c r="M1632" s="98">
        <f>Causas[[#This Row],[parada_duracion]]/60</f>
        <v>38.549999999999997</v>
      </c>
      <c r="N1632" s="19" t="s">
        <v>49</v>
      </c>
      <c r="O1632" s="19" t="s">
        <v>49</v>
      </c>
      <c r="P1632" s="99">
        <f>WEEKNUM(Causas[[#This Row],[resolucion_fecha]],16)</f>
        <v>13</v>
      </c>
      <c r="Q1632" s="99" t="str">
        <f>TEXT(Causas[[#This Row],[resolucion_fecha]],"MMMM")</f>
        <v>marzo</v>
      </c>
      <c r="R1632" s="99" t="str">
        <f t="shared" si="25"/>
        <v>M</v>
      </c>
      <c r="S1632" s="19" t="s">
        <v>49</v>
      </c>
      <c r="T1632" s="19" t="s">
        <v>49</v>
      </c>
      <c r="U1632" s="19" t="s">
        <v>49</v>
      </c>
      <c r="V1632" s="19" t="s">
        <v>49</v>
      </c>
      <c r="W1632" s="19" t="s">
        <v>49</v>
      </c>
    </row>
    <row r="1633" spans="1:23" hidden="1" x14ac:dyDescent="0.25">
      <c r="A1633" s="25">
        <v>139966</v>
      </c>
      <c r="B1633" s="25" t="s">
        <v>42</v>
      </c>
      <c r="C1633" s="25" t="s">
        <v>43</v>
      </c>
      <c r="D1633" s="25" t="s">
        <v>105</v>
      </c>
      <c r="E1633" s="24">
        <v>43405</v>
      </c>
      <c r="F1633" s="25" t="s">
        <v>45</v>
      </c>
      <c r="G1633" s="25" t="s">
        <v>50</v>
      </c>
      <c r="H1633" s="24">
        <v>45016</v>
      </c>
      <c r="I1633" s="101">
        <v>0.41600694444444447</v>
      </c>
      <c r="J1633" s="24">
        <v>45016</v>
      </c>
      <c r="K1633" s="101">
        <v>0.42390046296296297</v>
      </c>
      <c r="L1633" s="25">
        <v>682</v>
      </c>
      <c r="M1633" s="26">
        <f>Causas[[#This Row],[parada_duracion]]/60</f>
        <v>11.366666666666667</v>
      </c>
      <c r="N1633" s="19" t="s">
        <v>687</v>
      </c>
      <c r="O1633" s="16" t="s">
        <v>52</v>
      </c>
      <c r="P1633" s="16">
        <f>WEEKNUM(Causas[[#This Row],[resolucion_fecha]],16)</f>
        <v>13</v>
      </c>
      <c r="Q1633" s="16" t="str">
        <f>TEXT(Causas[[#This Row],[resolucion_fecha]],"MMMM")</f>
        <v>marzo</v>
      </c>
      <c r="R1633" s="16" t="str">
        <f t="shared" si="25"/>
        <v>M</v>
      </c>
      <c r="S1633" s="16"/>
      <c r="T1633" s="16" t="s">
        <v>53</v>
      </c>
      <c r="U1633" s="100"/>
      <c r="V1633" s="16"/>
      <c r="W1633" s="16"/>
    </row>
    <row r="1634" spans="1:23" hidden="1" x14ac:dyDescent="0.25">
      <c r="A1634" s="25">
        <v>139971</v>
      </c>
      <c r="B1634" s="25" t="s">
        <v>75</v>
      </c>
      <c r="C1634" s="25" t="s">
        <v>43</v>
      </c>
      <c r="D1634" s="25" t="s">
        <v>76</v>
      </c>
      <c r="E1634" s="24">
        <v>44104</v>
      </c>
      <c r="F1634" s="25" t="s">
        <v>56</v>
      </c>
      <c r="G1634" s="25" t="s">
        <v>46</v>
      </c>
      <c r="H1634" s="24">
        <v>45016</v>
      </c>
      <c r="I1634" s="101">
        <v>0.44249999999999995</v>
      </c>
      <c r="J1634" s="24">
        <v>45016</v>
      </c>
      <c r="K1634" s="101">
        <v>0.60368055555555555</v>
      </c>
      <c r="L1634" s="25">
        <v>13926</v>
      </c>
      <c r="M1634" s="26">
        <f>Causas[[#This Row],[parada_duracion]]/60</f>
        <v>232.1</v>
      </c>
      <c r="N1634" s="19" t="s">
        <v>49</v>
      </c>
      <c r="O1634" s="19" t="s">
        <v>49</v>
      </c>
      <c r="P1634" s="16">
        <f>WEEKNUM(Causas[[#This Row],[resolucion_fecha]],16)</f>
        <v>13</v>
      </c>
      <c r="Q1634" s="16" t="str">
        <f>TEXT(Causas[[#This Row],[resolucion_fecha]],"MMMM")</f>
        <v>marzo</v>
      </c>
      <c r="R1634" s="16" t="str">
        <f t="shared" si="25"/>
        <v>M</v>
      </c>
      <c r="S1634" s="19" t="s">
        <v>49</v>
      </c>
      <c r="T1634" s="19" t="s">
        <v>49</v>
      </c>
      <c r="U1634" s="19" t="s">
        <v>49</v>
      </c>
      <c r="V1634" s="19" t="s">
        <v>49</v>
      </c>
      <c r="W1634" s="19" t="s">
        <v>49</v>
      </c>
    </row>
    <row r="1635" spans="1:23" ht="30" hidden="1" x14ac:dyDescent="0.25">
      <c r="A1635" s="96">
        <v>139976</v>
      </c>
      <c r="B1635" s="96" t="s">
        <v>65</v>
      </c>
      <c r="C1635" s="96" t="s">
        <v>43</v>
      </c>
      <c r="D1635" s="96" t="s">
        <v>64</v>
      </c>
      <c r="E1635" s="97">
        <v>43405</v>
      </c>
      <c r="F1635" s="96" t="s">
        <v>45</v>
      </c>
      <c r="G1635" s="96" t="s">
        <v>46</v>
      </c>
      <c r="H1635" s="97">
        <v>45016</v>
      </c>
      <c r="I1635" s="23">
        <v>0.46030092592592592</v>
      </c>
      <c r="J1635" s="97">
        <v>45016</v>
      </c>
      <c r="K1635" s="23">
        <v>0.46173611111111112</v>
      </c>
      <c r="L1635" s="96">
        <v>124</v>
      </c>
      <c r="M1635" s="98">
        <f>Causas[[#This Row],[parada_duracion]]/60</f>
        <v>2.0666666666666669</v>
      </c>
      <c r="N1635" s="18" t="s">
        <v>47</v>
      </c>
      <c r="O1635" s="18" t="s">
        <v>47</v>
      </c>
      <c r="P1635" s="99">
        <f>WEEKNUM(Causas[[#This Row],[resolucion_fecha]],16)</f>
        <v>13</v>
      </c>
      <c r="Q1635" s="99" t="str">
        <f>TEXT(Causas[[#This Row],[resolucion_fecha]],"MMMM")</f>
        <v>marzo</v>
      </c>
      <c r="R1635" s="99" t="str">
        <f t="shared" si="25"/>
        <v>M</v>
      </c>
      <c r="S1635" s="99"/>
      <c r="T1635" s="18" t="s">
        <v>47</v>
      </c>
      <c r="U1635" s="16"/>
      <c r="V1635" s="99"/>
      <c r="W1635" s="99"/>
    </row>
    <row r="1636" spans="1:23" hidden="1" x14ac:dyDescent="0.25">
      <c r="A1636" s="25">
        <v>139977</v>
      </c>
      <c r="B1636" s="25" t="s">
        <v>129</v>
      </c>
      <c r="C1636" s="25" t="s">
        <v>43</v>
      </c>
      <c r="D1636" s="25" t="s">
        <v>64</v>
      </c>
      <c r="E1636" s="24">
        <v>43405</v>
      </c>
      <c r="F1636" s="25" t="s">
        <v>45</v>
      </c>
      <c r="G1636" s="25" t="s">
        <v>50</v>
      </c>
      <c r="H1636" s="24">
        <v>45016</v>
      </c>
      <c r="I1636" s="101">
        <v>0.46190972222222221</v>
      </c>
      <c r="J1636" s="24">
        <v>45016</v>
      </c>
      <c r="K1636" s="101">
        <v>0.47252314814814816</v>
      </c>
      <c r="L1636" s="25">
        <v>917</v>
      </c>
      <c r="M1636" s="26">
        <f>Causas[[#This Row],[parada_duracion]]/60</f>
        <v>15.283333333333333</v>
      </c>
      <c r="N1636" s="19" t="s">
        <v>49</v>
      </c>
      <c r="O1636" s="19" t="s">
        <v>49</v>
      </c>
      <c r="P1636" s="16">
        <f>WEEKNUM(Causas[[#This Row],[resolucion_fecha]],16)</f>
        <v>13</v>
      </c>
      <c r="Q1636" s="16" t="str">
        <f>TEXT(Causas[[#This Row],[resolucion_fecha]],"MMMM")</f>
        <v>marzo</v>
      </c>
      <c r="R1636" s="16" t="str">
        <f t="shared" si="25"/>
        <v>M</v>
      </c>
      <c r="S1636" s="19" t="s">
        <v>49</v>
      </c>
      <c r="T1636" s="19" t="s">
        <v>49</v>
      </c>
      <c r="U1636" s="19" t="s">
        <v>49</v>
      </c>
      <c r="V1636" s="19" t="s">
        <v>49</v>
      </c>
      <c r="W1636" s="19" t="s">
        <v>49</v>
      </c>
    </row>
    <row r="1637" spans="1:23" hidden="1" x14ac:dyDescent="0.25">
      <c r="A1637" s="25">
        <v>139979</v>
      </c>
      <c r="B1637" s="25" t="s">
        <v>129</v>
      </c>
      <c r="C1637" s="25" t="s">
        <v>43</v>
      </c>
      <c r="D1637" s="25" t="s">
        <v>64</v>
      </c>
      <c r="E1637" s="24">
        <v>43405</v>
      </c>
      <c r="F1637" s="25" t="s">
        <v>45</v>
      </c>
      <c r="G1637" s="25" t="s">
        <v>50</v>
      </c>
      <c r="H1637" s="24">
        <v>45016</v>
      </c>
      <c r="I1637" s="101">
        <v>0.47303240740740743</v>
      </c>
      <c r="J1637" s="24">
        <v>45016</v>
      </c>
      <c r="K1637" s="101">
        <v>0.55261574074074071</v>
      </c>
      <c r="L1637" s="25">
        <v>6876</v>
      </c>
      <c r="M1637" s="26">
        <f>Causas[[#This Row],[parada_duracion]]/60</f>
        <v>114.6</v>
      </c>
      <c r="N1637" s="19" t="s">
        <v>49</v>
      </c>
      <c r="O1637" s="19" t="s">
        <v>49</v>
      </c>
      <c r="P1637" s="16">
        <f>WEEKNUM(Causas[[#This Row],[resolucion_fecha]],16)</f>
        <v>13</v>
      </c>
      <c r="Q1637" s="16" t="str">
        <f>TEXT(Causas[[#This Row],[resolucion_fecha]],"MMMM")</f>
        <v>marzo</v>
      </c>
      <c r="R1637" s="16" t="str">
        <f t="shared" si="25"/>
        <v>M</v>
      </c>
      <c r="S1637" s="19" t="s">
        <v>49</v>
      </c>
      <c r="T1637" s="19" t="s">
        <v>49</v>
      </c>
      <c r="U1637" s="19" t="s">
        <v>49</v>
      </c>
      <c r="V1637" s="19" t="s">
        <v>49</v>
      </c>
      <c r="W1637" s="19" t="s">
        <v>49</v>
      </c>
    </row>
    <row r="1638" spans="1:23" hidden="1" x14ac:dyDescent="0.25">
      <c r="A1638" s="25">
        <v>139992</v>
      </c>
      <c r="B1638" s="25" t="s">
        <v>117</v>
      </c>
      <c r="C1638" s="25" t="s">
        <v>43</v>
      </c>
      <c r="D1638" s="25" t="s">
        <v>166</v>
      </c>
      <c r="E1638" s="24">
        <v>43405</v>
      </c>
      <c r="F1638" s="25" t="s">
        <v>45</v>
      </c>
      <c r="G1638" s="25" t="s">
        <v>46</v>
      </c>
      <c r="H1638" s="24">
        <v>45016</v>
      </c>
      <c r="I1638" s="101">
        <v>0.68611111111111101</v>
      </c>
      <c r="J1638" s="24">
        <v>45016</v>
      </c>
      <c r="K1638" s="101">
        <v>0.69743055555555555</v>
      </c>
      <c r="L1638" s="25">
        <v>978</v>
      </c>
      <c r="M1638" s="26">
        <f>Causas[[#This Row],[parada_duracion]]/60</f>
        <v>16.3</v>
      </c>
      <c r="N1638" s="19" t="s">
        <v>49</v>
      </c>
      <c r="O1638" s="19" t="s">
        <v>49</v>
      </c>
      <c r="P1638" s="16">
        <f>WEEKNUM(Causas[[#This Row],[resolucion_fecha]],16)</f>
        <v>13</v>
      </c>
      <c r="Q1638" s="16" t="str">
        <f>TEXT(Causas[[#This Row],[resolucion_fecha]],"MMMM")</f>
        <v>marzo</v>
      </c>
      <c r="R1638" s="16" t="str">
        <f t="shared" si="25"/>
        <v>T</v>
      </c>
      <c r="S1638" s="19" t="s">
        <v>49</v>
      </c>
      <c r="T1638" s="19" t="s">
        <v>49</v>
      </c>
      <c r="U1638" s="19" t="s">
        <v>49</v>
      </c>
      <c r="V1638" s="19" t="s">
        <v>49</v>
      </c>
      <c r="W1638" s="19" t="s">
        <v>49</v>
      </c>
    </row>
    <row r="1639" spans="1:23" hidden="1" x14ac:dyDescent="0.25">
      <c r="A1639" s="96">
        <v>139994</v>
      </c>
      <c r="B1639" s="96" t="s">
        <v>94</v>
      </c>
      <c r="C1639" s="96" t="s">
        <v>43</v>
      </c>
      <c r="D1639" s="96" t="s">
        <v>80</v>
      </c>
      <c r="E1639" s="97">
        <v>43405</v>
      </c>
      <c r="F1639" s="96" t="s">
        <v>45</v>
      </c>
      <c r="G1639" s="96" t="s">
        <v>50</v>
      </c>
      <c r="H1639" s="97">
        <v>45016</v>
      </c>
      <c r="I1639" s="23">
        <v>0.71774305555555562</v>
      </c>
      <c r="J1639" s="97">
        <v>45016</v>
      </c>
      <c r="K1639" s="23">
        <v>0.73192129629629632</v>
      </c>
      <c r="L1639" s="96">
        <v>1225</v>
      </c>
      <c r="M1639" s="98">
        <f>Causas[[#This Row],[parada_duracion]]/60</f>
        <v>20.416666666666668</v>
      </c>
      <c r="N1639" s="18" t="s">
        <v>688</v>
      </c>
      <c r="O1639" s="99" t="s">
        <v>52</v>
      </c>
      <c r="P1639" s="99">
        <f>WEEKNUM(Causas[[#This Row],[resolucion_fecha]],16)</f>
        <v>13</v>
      </c>
      <c r="Q1639" s="99" t="str">
        <f>TEXT(Causas[[#This Row],[resolucion_fecha]],"MMMM")</f>
        <v>marzo</v>
      </c>
      <c r="R1639" s="99" t="str">
        <f t="shared" si="25"/>
        <v>T</v>
      </c>
      <c r="S1639" s="99"/>
      <c r="T1639" s="16" t="s">
        <v>53</v>
      </c>
      <c r="U1639" s="16"/>
      <c r="V1639" s="99"/>
      <c r="W1639" s="99"/>
    </row>
    <row r="1640" spans="1:23" hidden="1" x14ac:dyDescent="0.25">
      <c r="A1640" s="25">
        <v>139995</v>
      </c>
      <c r="B1640" s="25" t="s">
        <v>42</v>
      </c>
      <c r="C1640" s="25" t="s">
        <v>43</v>
      </c>
      <c r="D1640" s="25" t="s">
        <v>44</v>
      </c>
      <c r="E1640" s="24">
        <v>43405</v>
      </c>
      <c r="F1640" s="25" t="s">
        <v>45</v>
      </c>
      <c r="G1640" s="25" t="s">
        <v>50</v>
      </c>
      <c r="H1640" s="24">
        <v>45016</v>
      </c>
      <c r="I1640" s="101">
        <v>0.71881944444444434</v>
      </c>
      <c r="J1640" s="24">
        <v>45016</v>
      </c>
      <c r="K1640" s="101">
        <v>0.73237268518518517</v>
      </c>
      <c r="L1640" s="25">
        <v>1171</v>
      </c>
      <c r="M1640" s="26">
        <f>Causas[[#This Row],[parada_duracion]]/60</f>
        <v>19.516666666666666</v>
      </c>
      <c r="N1640" s="19" t="s">
        <v>689</v>
      </c>
      <c r="O1640" s="16" t="s">
        <v>9</v>
      </c>
      <c r="P1640" s="16">
        <f>WEEKNUM(Causas[[#This Row],[resolucion_fecha]],16)</f>
        <v>13</v>
      </c>
      <c r="Q1640" s="16" t="str">
        <f>TEXT(Causas[[#This Row],[resolucion_fecha]],"MMMM")</f>
        <v>marzo</v>
      </c>
      <c r="R1640" s="16" t="str">
        <f t="shared" si="25"/>
        <v>T</v>
      </c>
      <c r="S1640" s="99" t="s">
        <v>9</v>
      </c>
      <c r="T1640" s="99" t="s">
        <v>9</v>
      </c>
      <c r="U1640" s="99" t="s">
        <v>9</v>
      </c>
      <c r="V1640" s="99" t="s">
        <v>9</v>
      </c>
      <c r="W1640" s="99" t="s">
        <v>9</v>
      </c>
    </row>
    <row r="1641" spans="1:23" hidden="1" x14ac:dyDescent="0.25">
      <c r="A1641" s="96">
        <v>139997</v>
      </c>
      <c r="B1641" s="96" t="s">
        <v>129</v>
      </c>
      <c r="C1641" s="96" t="s">
        <v>43</v>
      </c>
      <c r="D1641" s="96" t="s">
        <v>55</v>
      </c>
      <c r="E1641" s="97">
        <v>43405</v>
      </c>
      <c r="F1641" s="96" t="s">
        <v>45</v>
      </c>
      <c r="G1641" s="96" t="s">
        <v>46</v>
      </c>
      <c r="H1641" s="97">
        <v>45016</v>
      </c>
      <c r="I1641" s="23">
        <v>0.72503472222222232</v>
      </c>
      <c r="J1641" s="97">
        <v>45016</v>
      </c>
      <c r="K1641" s="23">
        <v>0.73055555555555562</v>
      </c>
      <c r="L1641" s="96">
        <v>477</v>
      </c>
      <c r="M1641" s="98">
        <f>Causas[[#This Row],[parada_duracion]]/60</f>
        <v>7.95</v>
      </c>
      <c r="N1641" s="18" t="s">
        <v>47</v>
      </c>
      <c r="O1641" s="18" t="s">
        <v>47</v>
      </c>
      <c r="P1641" s="99">
        <f>WEEKNUM(Causas[[#This Row],[resolucion_fecha]],16)</f>
        <v>13</v>
      </c>
      <c r="Q1641" s="99" t="str">
        <f>TEXT(Causas[[#This Row],[resolucion_fecha]],"MMMM")</f>
        <v>marzo</v>
      </c>
      <c r="R1641" s="99" t="str">
        <f t="shared" si="25"/>
        <v>T</v>
      </c>
      <c r="S1641" s="99"/>
      <c r="T1641" s="18" t="s">
        <v>47</v>
      </c>
      <c r="U1641" s="16"/>
      <c r="V1641" s="99"/>
      <c r="W1641" s="99"/>
    </row>
    <row r="1642" spans="1:23" hidden="1" x14ac:dyDescent="0.25">
      <c r="A1642" s="25">
        <v>139998</v>
      </c>
      <c r="B1642" s="25" t="s">
        <v>58</v>
      </c>
      <c r="C1642" s="25" t="s">
        <v>43</v>
      </c>
      <c r="D1642" s="25" t="s">
        <v>324</v>
      </c>
      <c r="E1642" s="24">
        <v>44475</v>
      </c>
      <c r="F1642" s="25" t="s">
        <v>325</v>
      </c>
      <c r="G1642" s="25" t="s">
        <v>46</v>
      </c>
      <c r="H1642" s="24">
        <v>45016</v>
      </c>
      <c r="I1642" s="101">
        <v>0.77423611111111112</v>
      </c>
      <c r="J1642" s="24">
        <v>45016</v>
      </c>
      <c r="K1642" s="101">
        <v>0.77710648148148154</v>
      </c>
      <c r="L1642" s="25">
        <v>248</v>
      </c>
      <c r="M1642" s="26">
        <f>Causas[[#This Row],[parada_duracion]]/60</f>
        <v>4.1333333333333337</v>
      </c>
      <c r="N1642" s="18" t="s">
        <v>47</v>
      </c>
      <c r="O1642" s="18" t="s">
        <v>47</v>
      </c>
      <c r="P1642" s="16">
        <f>WEEKNUM(Causas[[#This Row],[resolucion_fecha]],16)</f>
        <v>13</v>
      </c>
      <c r="Q1642" s="16" t="str">
        <f>TEXT(Causas[[#This Row],[resolucion_fecha]],"MMMM")</f>
        <v>marzo</v>
      </c>
      <c r="R1642" s="16" t="str">
        <f t="shared" si="25"/>
        <v>T</v>
      </c>
      <c r="S1642" s="16"/>
      <c r="T1642" s="18" t="s">
        <v>47</v>
      </c>
      <c r="U1642" s="100"/>
      <c r="V1642" s="16"/>
      <c r="W1642" s="16"/>
    </row>
    <row r="1643" spans="1:23" hidden="1" x14ac:dyDescent="0.25">
      <c r="A1643" s="25">
        <v>140003</v>
      </c>
      <c r="B1643" s="25" t="s">
        <v>129</v>
      </c>
      <c r="C1643" s="25" t="s">
        <v>43</v>
      </c>
      <c r="D1643" s="25" t="s">
        <v>55</v>
      </c>
      <c r="E1643" s="24">
        <v>43405</v>
      </c>
      <c r="F1643" s="25" t="s">
        <v>45</v>
      </c>
      <c r="G1643" s="25" t="s">
        <v>50</v>
      </c>
      <c r="H1643" s="24">
        <v>45016</v>
      </c>
      <c r="I1643" s="101">
        <v>0.84099537037037031</v>
      </c>
      <c r="J1643" s="24">
        <v>45016</v>
      </c>
      <c r="K1643" s="101">
        <v>0.85306712962962961</v>
      </c>
      <c r="L1643" s="25">
        <v>1043</v>
      </c>
      <c r="M1643" s="26">
        <f>Causas[[#This Row],[parada_duracion]]/60</f>
        <v>17.383333333333333</v>
      </c>
      <c r="N1643" s="19" t="s">
        <v>690</v>
      </c>
      <c r="O1643" s="16" t="s">
        <v>52</v>
      </c>
      <c r="P1643" s="16">
        <f>WEEKNUM(Causas[[#This Row],[resolucion_fecha]],16)</f>
        <v>13</v>
      </c>
      <c r="Q1643" s="16" t="str">
        <f>TEXT(Causas[[#This Row],[resolucion_fecha]],"MMMM")</f>
        <v>marzo</v>
      </c>
      <c r="R1643" s="16" t="str">
        <f t="shared" si="25"/>
        <v>T</v>
      </c>
      <c r="S1643" s="16"/>
      <c r="T1643" s="16" t="s">
        <v>53</v>
      </c>
      <c r="U1643" s="16"/>
      <c r="V1643" s="16"/>
      <c r="W1643" s="16"/>
    </row>
    <row r="1644" spans="1:23" hidden="1" x14ac:dyDescent="0.25">
      <c r="A1644" s="96">
        <v>140006</v>
      </c>
      <c r="B1644" s="96" t="s">
        <v>117</v>
      </c>
      <c r="C1644" s="96" t="s">
        <v>43</v>
      </c>
      <c r="D1644" s="96" t="s">
        <v>96</v>
      </c>
      <c r="E1644" s="97">
        <v>43405</v>
      </c>
      <c r="F1644" s="96" t="s">
        <v>45</v>
      </c>
      <c r="G1644" s="96" t="s">
        <v>50</v>
      </c>
      <c r="H1644" s="97">
        <v>45019</v>
      </c>
      <c r="I1644" s="23">
        <v>0.26591435185185186</v>
      </c>
      <c r="J1644" s="97">
        <v>45019</v>
      </c>
      <c r="K1644" s="23">
        <v>0.41400462962962964</v>
      </c>
      <c r="L1644" s="96">
        <v>12795</v>
      </c>
      <c r="M1644" s="98">
        <f>Causas[[#This Row],[parada_duracion]]/60</f>
        <v>213.25</v>
      </c>
      <c r="N1644" s="18" t="s">
        <v>49</v>
      </c>
      <c r="O1644" s="18" t="s">
        <v>49</v>
      </c>
      <c r="P1644" s="99">
        <f>WEEKNUM(Causas[[#This Row],[resolucion_fecha]],16)</f>
        <v>14</v>
      </c>
      <c r="Q1644" s="99" t="str">
        <f>TEXT(Causas[[#This Row],[resolucion_fecha]],"MMMM")</f>
        <v>abril</v>
      </c>
      <c r="R1644" s="99" t="str">
        <f t="shared" si="25"/>
        <v>M</v>
      </c>
      <c r="S1644" s="18" t="s">
        <v>49</v>
      </c>
      <c r="T1644" s="18" t="s">
        <v>49</v>
      </c>
      <c r="U1644" s="18" t="s">
        <v>49</v>
      </c>
      <c r="V1644" s="18" t="s">
        <v>49</v>
      </c>
      <c r="W1644" s="18" t="s">
        <v>49</v>
      </c>
    </row>
    <row r="1645" spans="1:23" hidden="1" x14ac:dyDescent="0.25">
      <c r="A1645" s="25">
        <v>140007</v>
      </c>
      <c r="B1645" s="25" t="s">
        <v>42</v>
      </c>
      <c r="C1645" s="25" t="s">
        <v>43</v>
      </c>
      <c r="D1645" s="25" t="s">
        <v>80</v>
      </c>
      <c r="E1645" s="24">
        <v>43405</v>
      </c>
      <c r="F1645" s="25" t="s">
        <v>45</v>
      </c>
      <c r="G1645" s="25" t="s">
        <v>50</v>
      </c>
      <c r="H1645" s="24">
        <v>45019</v>
      </c>
      <c r="I1645" s="101">
        <v>0.3649189814814815</v>
      </c>
      <c r="J1645" s="24">
        <v>45019</v>
      </c>
      <c r="K1645" s="101">
        <v>0.40122685185185186</v>
      </c>
      <c r="L1645" s="25">
        <v>3137</v>
      </c>
      <c r="M1645" s="26">
        <f>Causas[[#This Row],[parada_duracion]]/60</f>
        <v>52.283333333333331</v>
      </c>
      <c r="N1645" s="19" t="s">
        <v>62</v>
      </c>
      <c r="O1645" s="16" t="s">
        <v>52</v>
      </c>
      <c r="P1645" s="16">
        <f>WEEKNUM(Causas[[#This Row],[resolucion_fecha]],16)</f>
        <v>14</v>
      </c>
      <c r="Q1645" s="16" t="str">
        <f>TEXT(Causas[[#This Row],[resolucion_fecha]],"MMMM")</f>
        <v>abril</v>
      </c>
      <c r="R1645" s="16" t="str">
        <f t="shared" si="25"/>
        <v>M</v>
      </c>
      <c r="S1645" s="16"/>
      <c r="T1645" s="16" t="s">
        <v>53</v>
      </c>
      <c r="U1645" s="100"/>
      <c r="V1645" s="16"/>
      <c r="W1645" s="16"/>
    </row>
    <row r="1646" spans="1:23" hidden="1" x14ac:dyDescent="0.25">
      <c r="A1646" s="25">
        <v>140022</v>
      </c>
      <c r="B1646" s="25" t="s">
        <v>63</v>
      </c>
      <c r="C1646" s="25" t="s">
        <v>43</v>
      </c>
      <c r="D1646" s="25" t="s">
        <v>64</v>
      </c>
      <c r="E1646" s="24">
        <v>43809</v>
      </c>
      <c r="F1646" s="25" t="s">
        <v>56</v>
      </c>
      <c r="G1646" s="25" t="s">
        <v>46</v>
      </c>
      <c r="H1646" s="24">
        <v>45019</v>
      </c>
      <c r="I1646" s="101">
        <v>0.47710648148148144</v>
      </c>
      <c r="J1646" s="24">
        <v>45019</v>
      </c>
      <c r="K1646" s="101">
        <v>0.48671296296296296</v>
      </c>
      <c r="L1646" s="25">
        <v>830</v>
      </c>
      <c r="M1646" s="26">
        <f>Causas[[#This Row],[parada_duracion]]/60</f>
        <v>13.833333333333334</v>
      </c>
      <c r="N1646" s="19" t="s">
        <v>691</v>
      </c>
      <c r="O1646" s="16" t="s">
        <v>52</v>
      </c>
      <c r="P1646" s="16">
        <f>WEEKNUM(Causas[[#This Row],[resolucion_fecha]],16)</f>
        <v>14</v>
      </c>
      <c r="Q1646" s="16" t="str">
        <f>TEXT(Causas[[#This Row],[resolucion_fecha]],"MMMM")</f>
        <v>abril</v>
      </c>
      <c r="R1646" s="16" t="str">
        <f t="shared" si="25"/>
        <v>M</v>
      </c>
      <c r="S1646" s="16"/>
      <c r="T1646" s="16" t="s">
        <v>53</v>
      </c>
      <c r="U1646" s="16"/>
      <c r="V1646" s="16"/>
      <c r="W1646" s="16"/>
    </row>
    <row r="1647" spans="1:23" hidden="1" x14ac:dyDescent="0.25">
      <c r="A1647" s="96">
        <v>140025</v>
      </c>
      <c r="B1647" s="96" t="s">
        <v>129</v>
      </c>
      <c r="C1647" s="96" t="s">
        <v>43</v>
      </c>
      <c r="D1647" s="96" t="s">
        <v>166</v>
      </c>
      <c r="E1647" s="97">
        <v>43405</v>
      </c>
      <c r="F1647" s="96" t="s">
        <v>45</v>
      </c>
      <c r="G1647" s="96" t="s">
        <v>46</v>
      </c>
      <c r="H1647" s="97">
        <v>45019</v>
      </c>
      <c r="I1647" s="23">
        <v>0.5153240740740741</v>
      </c>
      <c r="J1647" s="97">
        <v>45019</v>
      </c>
      <c r="K1647" s="23">
        <v>0.52543981481481483</v>
      </c>
      <c r="L1647" s="96">
        <v>874</v>
      </c>
      <c r="M1647" s="98">
        <f>Causas[[#This Row],[parada_duracion]]/60</f>
        <v>14.566666666666666</v>
      </c>
      <c r="N1647" s="18" t="s">
        <v>49</v>
      </c>
      <c r="O1647" s="18" t="s">
        <v>49</v>
      </c>
      <c r="P1647" s="99">
        <f>WEEKNUM(Causas[[#This Row],[resolucion_fecha]],16)</f>
        <v>14</v>
      </c>
      <c r="Q1647" s="99" t="str">
        <f>TEXT(Causas[[#This Row],[resolucion_fecha]],"MMMM")</f>
        <v>abril</v>
      </c>
      <c r="R1647" s="99" t="str">
        <f t="shared" si="25"/>
        <v>M</v>
      </c>
      <c r="S1647" s="18" t="s">
        <v>49</v>
      </c>
      <c r="T1647" s="18" t="s">
        <v>49</v>
      </c>
      <c r="U1647" s="18" t="s">
        <v>49</v>
      </c>
      <c r="V1647" s="18" t="s">
        <v>49</v>
      </c>
      <c r="W1647" s="18" t="s">
        <v>49</v>
      </c>
    </row>
    <row r="1648" spans="1:23" hidden="1" x14ac:dyDescent="0.25">
      <c r="A1648" s="96">
        <v>140026</v>
      </c>
      <c r="B1648" s="96" t="s">
        <v>197</v>
      </c>
      <c r="C1648" s="96" t="s">
        <v>43</v>
      </c>
      <c r="D1648" s="96" t="s">
        <v>68</v>
      </c>
      <c r="E1648" s="97">
        <v>43746</v>
      </c>
      <c r="F1648" s="96" t="s">
        <v>56</v>
      </c>
      <c r="G1648" s="96" t="s">
        <v>46</v>
      </c>
      <c r="H1648" s="97">
        <v>45019</v>
      </c>
      <c r="I1648" s="23">
        <v>0.52494212962962961</v>
      </c>
      <c r="J1648" s="97">
        <v>45019</v>
      </c>
      <c r="K1648" s="23">
        <v>0.5255671296296297</v>
      </c>
      <c r="L1648" s="96">
        <v>54</v>
      </c>
      <c r="M1648" s="98">
        <f>Causas[[#This Row],[parada_duracion]]/60</f>
        <v>0.9</v>
      </c>
      <c r="N1648" s="18" t="s">
        <v>47</v>
      </c>
      <c r="O1648" s="18" t="s">
        <v>47</v>
      </c>
      <c r="P1648" s="99">
        <f>WEEKNUM(Causas[[#This Row],[resolucion_fecha]],16)</f>
        <v>14</v>
      </c>
      <c r="Q1648" s="99" t="str">
        <f>TEXT(Causas[[#This Row],[resolucion_fecha]],"MMMM")</f>
        <v>abril</v>
      </c>
      <c r="R1648" s="99" t="str">
        <f t="shared" si="25"/>
        <v>M</v>
      </c>
      <c r="S1648" s="99"/>
      <c r="T1648" s="18" t="s">
        <v>47</v>
      </c>
      <c r="U1648" s="100"/>
      <c r="V1648" s="99"/>
      <c r="W1648" s="99"/>
    </row>
    <row r="1649" spans="1:23" hidden="1" x14ac:dyDescent="0.25">
      <c r="A1649" s="25">
        <v>140027</v>
      </c>
      <c r="B1649" s="25" t="s">
        <v>197</v>
      </c>
      <c r="C1649" s="25" t="s">
        <v>43</v>
      </c>
      <c r="D1649" s="25" t="s">
        <v>68</v>
      </c>
      <c r="E1649" s="24">
        <v>43746</v>
      </c>
      <c r="F1649" s="25" t="s">
        <v>56</v>
      </c>
      <c r="G1649" s="25" t="s">
        <v>50</v>
      </c>
      <c r="H1649" s="24">
        <v>45019</v>
      </c>
      <c r="I1649" s="101">
        <v>0.5256481481481482</v>
      </c>
      <c r="J1649" s="24">
        <v>45019</v>
      </c>
      <c r="K1649" s="101">
        <v>0.55798611111111118</v>
      </c>
      <c r="L1649" s="25">
        <v>2794</v>
      </c>
      <c r="M1649" s="26">
        <f>Causas[[#This Row],[parada_duracion]]/60</f>
        <v>46.56666666666667</v>
      </c>
      <c r="N1649" s="18" t="s">
        <v>49</v>
      </c>
      <c r="O1649" s="18" t="s">
        <v>49</v>
      </c>
      <c r="P1649" s="16">
        <f>WEEKNUM(Causas[[#This Row],[resolucion_fecha]],16)</f>
        <v>14</v>
      </c>
      <c r="Q1649" s="16" t="str">
        <f>TEXT(Causas[[#This Row],[resolucion_fecha]],"MMMM")</f>
        <v>abril</v>
      </c>
      <c r="R1649" s="16" t="str">
        <f t="shared" si="25"/>
        <v>M</v>
      </c>
      <c r="S1649" s="18" t="s">
        <v>49</v>
      </c>
      <c r="T1649" s="18" t="s">
        <v>49</v>
      </c>
      <c r="U1649" s="18" t="s">
        <v>49</v>
      </c>
      <c r="V1649" s="18" t="s">
        <v>49</v>
      </c>
      <c r="W1649" s="18" t="s">
        <v>49</v>
      </c>
    </row>
    <row r="1650" spans="1:23" hidden="1" x14ac:dyDescent="0.25">
      <c r="A1650" s="25">
        <v>140029</v>
      </c>
      <c r="B1650" s="25" t="s">
        <v>42</v>
      </c>
      <c r="C1650" s="25" t="s">
        <v>43</v>
      </c>
      <c r="D1650" s="25" t="s">
        <v>80</v>
      </c>
      <c r="E1650" s="24">
        <v>43405</v>
      </c>
      <c r="F1650" s="25" t="s">
        <v>45</v>
      </c>
      <c r="G1650" s="25" t="s">
        <v>50</v>
      </c>
      <c r="H1650" s="24">
        <v>45019</v>
      </c>
      <c r="I1650" s="101">
        <v>0.54071759259259256</v>
      </c>
      <c r="J1650" s="24">
        <v>45019</v>
      </c>
      <c r="K1650" s="101">
        <v>0.63293981481481476</v>
      </c>
      <c r="L1650" s="25">
        <v>7968</v>
      </c>
      <c r="M1650" s="26">
        <f>Causas[[#This Row],[parada_duracion]]/60</f>
        <v>132.80000000000001</v>
      </c>
      <c r="N1650" s="19" t="s">
        <v>62</v>
      </c>
      <c r="O1650" s="16" t="s">
        <v>52</v>
      </c>
      <c r="P1650" s="16">
        <f>WEEKNUM(Causas[[#This Row],[resolucion_fecha]],16)</f>
        <v>14</v>
      </c>
      <c r="Q1650" s="16" t="str">
        <f>TEXT(Causas[[#This Row],[resolucion_fecha]],"MMMM")</f>
        <v>abril</v>
      </c>
      <c r="R1650" s="16" t="str">
        <f t="shared" si="25"/>
        <v>M</v>
      </c>
      <c r="S1650" s="16"/>
      <c r="T1650" s="16" t="s">
        <v>53</v>
      </c>
      <c r="U1650" s="16"/>
      <c r="V1650" s="16"/>
      <c r="W1650" s="16"/>
    </row>
    <row r="1651" spans="1:23" hidden="1" x14ac:dyDescent="0.25">
      <c r="A1651" s="25">
        <v>140034</v>
      </c>
      <c r="B1651" s="25" t="s">
        <v>66</v>
      </c>
      <c r="C1651" s="25" t="s">
        <v>43</v>
      </c>
      <c r="D1651" s="25" t="s">
        <v>48</v>
      </c>
      <c r="E1651" s="24">
        <v>43405</v>
      </c>
      <c r="F1651" s="25" t="s">
        <v>45</v>
      </c>
      <c r="G1651" s="25" t="s">
        <v>46</v>
      </c>
      <c r="H1651" s="24">
        <v>45019</v>
      </c>
      <c r="I1651" s="101">
        <v>0.62012731481481487</v>
      </c>
      <c r="J1651" s="24">
        <v>45019</v>
      </c>
      <c r="K1651" s="101">
        <v>0.63138888888888889</v>
      </c>
      <c r="L1651" s="25">
        <v>973</v>
      </c>
      <c r="M1651" s="26">
        <f>Causas[[#This Row],[parada_duracion]]/60</f>
        <v>16.216666666666665</v>
      </c>
      <c r="N1651" s="18" t="s">
        <v>49</v>
      </c>
      <c r="O1651" s="18" t="s">
        <v>49</v>
      </c>
      <c r="P1651" s="16">
        <f>WEEKNUM(Causas[[#This Row],[resolucion_fecha]],16)</f>
        <v>14</v>
      </c>
      <c r="Q1651" s="16" t="str">
        <f>TEXT(Causas[[#This Row],[resolucion_fecha]],"MMMM")</f>
        <v>abril</v>
      </c>
      <c r="R1651" s="16" t="str">
        <f t="shared" si="25"/>
        <v>T</v>
      </c>
      <c r="S1651" s="18" t="s">
        <v>49</v>
      </c>
      <c r="T1651" s="18" t="s">
        <v>49</v>
      </c>
      <c r="U1651" s="18" t="s">
        <v>49</v>
      </c>
      <c r="V1651" s="18" t="s">
        <v>49</v>
      </c>
      <c r="W1651" s="18" t="s">
        <v>49</v>
      </c>
    </row>
    <row r="1652" spans="1:23" hidden="1" x14ac:dyDescent="0.25">
      <c r="A1652" s="96">
        <v>140044</v>
      </c>
      <c r="B1652" s="96" t="s">
        <v>66</v>
      </c>
      <c r="C1652" s="96" t="s">
        <v>43</v>
      </c>
      <c r="D1652" s="96" t="s">
        <v>48</v>
      </c>
      <c r="E1652" s="97">
        <v>43405</v>
      </c>
      <c r="F1652" s="96" t="s">
        <v>45</v>
      </c>
      <c r="G1652" s="96" t="s">
        <v>46</v>
      </c>
      <c r="H1652" s="97">
        <v>45019</v>
      </c>
      <c r="I1652" s="23">
        <v>0.75586805555555558</v>
      </c>
      <c r="J1652" s="97">
        <v>45019</v>
      </c>
      <c r="K1652" s="23">
        <v>0.76271990740740747</v>
      </c>
      <c r="L1652" s="96">
        <v>592</v>
      </c>
      <c r="M1652" s="98">
        <f>Causas[[#This Row],[parada_duracion]]/60</f>
        <v>9.8666666666666671</v>
      </c>
      <c r="N1652" s="18" t="s">
        <v>47</v>
      </c>
      <c r="O1652" s="18" t="s">
        <v>47</v>
      </c>
      <c r="P1652" s="99">
        <f>WEEKNUM(Causas[[#This Row],[resolucion_fecha]],16)</f>
        <v>14</v>
      </c>
      <c r="Q1652" s="99" t="str">
        <f>TEXT(Causas[[#This Row],[resolucion_fecha]],"MMMM")</f>
        <v>abril</v>
      </c>
      <c r="R1652" s="99" t="str">
        <f t="shared" si="25"/>
        <v>T</v>
      </c>
      <c r="S1652" s="99"/>
      <c r="T1652" s="18" t="s">
        <v>47</v>
      </c>
      <c r="U1652" s="16"/>
      <c r="V1652" s="99"/>
      <c r="W1652" s="99"/>
    </row>
    <row r="1653" spans="1:23" hidden="1" x14ac:dyDescent="0.25">
      <c r="A1653" s="96">
        <v>140045</v>
      </c>
      <c r="B1653" s="96" t="s">
        <v>42</v>
      </c>
      <c r="C1653" s="96" t="s">
        <v>43</v>
      </c>
      <c r="D1653" s="96" t="s">
        <v>164</v>
      </c>
      <c r="E1653" s="97">
        <v>43405</v>
      </c>
      <c r="F1653" s="96" t="s">
        <v>45</v>
      </c>
      <c r="G1653" s="96" t="s">
        <v>46</v>
      </c>
      <c r="H1653" s="97">
        <v>45019</v>
      </c>
      <c r="I1653" s="23">
        <v>0.77096064814814813</v>
      </c>
      <c r="J1653" s="97">
        <v>45019</v>
      </c>
      <c r="K1653" s="23">
        <v>0.77511574074074074</v>
      </c>
      <c r="L1653" s="96">
        <v>359</v>
      </c>
      <c r="M1653" s="98">
        <f>Causas[[#This Row],[parada_duracion]]/60</f>
        <v>5.9833333333333334</v>
      </c>
      <c r="N1653" s="18" t="s">
        <v>47</v>
      </c>
      <c r="O1653" s="18" t="s">
        <v>47</v>
      </c>
      <c r="P1653" s="99">
        <f>WEEKNUM(Causas[[#This Row],[resolucion_fecha]],16)</f>
        <v>14</v>
      </c>
      <c r="Q1653" s="99" t="str">
        <f>TEXT(Causas[[#This Row],[resolucion_fecha]],"MMMM")</f>
        <v>abril</v>
      </c>
      <c r="R1653" s="99" t="str">
        <f t="shared" si="25"/>
        <v>T</v>
      </c>
      <c r="S1653" s="99"/>
      <c r="T1653" s="18" t="s">
        <v>47</v>
      </c>
      <c r="U1653" s="100"/>
      <c r="V1653" s="99"/>
      <c r="W1653" s="99"/>
    </row>
    <row r="1654" spans="1:23" hidden="1" x14ac:dyDescent="0.25">
      <c r="A1654" s="25">
        <v>140046</v>
      </c>
      <c r="B1654" s="25" t="s">
        <v>42</v>
      </c>
      <c r="C1654" s="25" t="s">
        <v>43</v>
      </c>
      <c r="D1654" s="25" t="s">
        <v>64</v>
      </c>
      <c r="E1654" s="24">
        <v>43405</v>
      </c>
      <c r="F1654" s="25" t="s">
        <v>45</v>
      </c>
      <c r="G1654" s="25" t="s">
        <v>46</v>
      </c>
      <c r="H1654" s="24">
        <v>45019</v>
      </c>
      <c r="I1654" s="101">
        <v>0.77888888888888896</v>
      </c>
      <c r="J1654" s="24">
        <v>45019</v>
      </c>
      <c r="K1654" s="101">
        <v>0.80979166666666658</v>
      </c>
      <c r="L1654" s="25">
        <v>2670</v>
      </c>
      <c r="M1654" s="26">
        <f>Causas[[#This Row],[parada_duracion]]/60</f>
        <v>44.5</v>
      </c>
      <c r="N1654" s="19" t="s">
        <v>692</v>
      </c>
      <c r="O1654" s="16" t="s">
        <v>52</v>
      </c>
      <c r="P1654" s="16">
        <f>WEEKNUM(Causas[[#This Row],[resolucion_fecha]],16)</f>
        <v>14</v>
      </c>
      <c r="Q1654" s="16" t="str">
        <f>TEXT(Causas[[#This Row],[resolucion_fecha]],"MMMM")</f>
        <v>abril</v>
      </c>
      <c r="R1654" s="16" t="str">
        <f t="shared" si="25"/>
        <v>T</v>
      </c>
      <c r="S1654" s="16"/>
      <c r="T1654" s="16" t="s">
        <v>53</v>
      </c>
      <c r="U1654" s="100"/>
      <c r="V1654" s="16"/>
      <c r="W1654" s="16"/>
    </row>
    <row r="1655" spans="1:23" hidden="1" x14ac:dyDescent="0.25">
      <c r="A1655" s="25">
        <v>140049</v>
      </c>
      <c r="B1655" s="25" t="s">
        <v>174</v>
      </c>
      <c r="C1655" s="25" t="s">
        <v>43</v>
      </c>
      <c r="D1655" s="25" t="s">
        <v>59</v>
      </c>
      <c r="E1655" s="24">
        <v>44265</v>
      </c>
      <c r="F1655" s="25" t="s">
        <v>56</v>
      </c>
      <c r="G1655" s="25" t="s">
        <v>46</v>
      </c>
      <c r="H1655" s="24">
        <v>45019</v>
      </c>
      <c r="I1655" s="101">
        <v>0.79656249999999995</v>
      </c>
      <c r="J1655" s="24">
        <v>45019</v>
      </c>
      <c r="K1655" s="101">
        <v>0.82576388888888896</v>
      </c>
      <c r="L1655" s="25">
        <v>2523</v>
      </c>
      <c r="M1655" s="26">
        <f>Causas[[#This Row],[parada_duracion]]/60</f>
        <v>42.05</v>
      </c>
      <c r="N1655" s="19" t="s">
        <v>693</v>
      </c>
      <c r="O1655" s="16" t="s">
        <v>52</v>
      </c>
      <c r="P1655" s="16">
        <f>WEEKNUM(Causas[[#This Row],[resolucion_fecha]],16)</f>
        <v>14</v>
      </c>
      <c r="Q1655" s="16" t="str">
        <f>TEXT(Causas[[#This Row],[resolucion_fecha]],"MMMM")</f>
        <v>abril</v>
      </c>
      <c r="R1655" s="16" t="str">
        <f t="shared" si="25"/>
        <v>T</v>
      </c>
      <c r="S1655" s="16"/>
      <c r="T1655" s="16" t="s">
        <v>53</v>
      </c>
      <c r="U1655" s="16"/>
      <c r="V1655" s="16"/>
      <c r="W1655" s="16"/>
    </row>
    <row r="1656" spans="1:23" hidden="1" x14ac:dyDescent="0.25">
      <c r="A1656" s="25">
        <v>140051</v>
      </c>
      <c r="B1656" s="25" t="s">
        <v>42</v>
      </c>
      <c r="C1656" s="25" t="s">
        <v>43</v>
      </c>
      <c r="D1656" s="25" t="s">
        <v>161</v>
      </c>
      <c r="E1656" s="24">
        <v>43405</v>
      </c>
      <c r="F1656" s="25" t="s">
        <v>45</v>
      </c>
      <c r="G1656" s="25" t="s">
        <v>50</v>
      </c>
      <c r="H1656" s="24">
        <v>45019</v>
      </c>
      <c r="I1656" s="101">
        <v>0.81760416666666658</v>
      </c>
      <c r="J1656" s="24">
        <v>45019</v>
      </c>
      <c r="K1656" s="101">
        <v>0.84627314814814814</v>
      </c>
      <c r="L1656" s="25">
        <v>2477</v>
      </c>
      <c r="M1656" s="26">
        <f>Causas[[#This Row],[parada_duracion]]/60</f>
        <v>41.283333333333331</v>
      </c>
      <c r="N1656" s="19" t="s">
        <v>694</v>
      </c>
      <c r="O1656" s="16" t="s">
        <v>72</v>
      </c>
      <c r="P1656" s="16">
        <f>WEEKNUM(Causas[[#This Row],[resolucion_fecha]],16)</f>
        <v>14</v>
      </c>
      <c r="Q1656" s="16" t="str">
        <f>TEXT(Causas[[#This Row],[resolucion_fecha]],"MMMM")</f>
        <v>abril</v>
      </c>
      <c r="R1656" s="16" t="str">
        <f t="shared" si="25"/>
        <v>T</v>
      </c>
      <c r="S1656" s="16"/>
      <c r="T1656" s="16" t="s">
        <v>53</v>
      </c>
      <c r="U1656" s="16"/>
      <c r="V1656" s="16"/>
      <c r="W1656" s="16"/>
    </row>
    <row r="1657" spans="1:23" ht="30" hidden="1" x14ac:dyDescent="0.25">
      <c r="A1657" s="25">
        <v>140055</v>
      </c>
      <c r="B1657" s="25" t="s">
        <v>95</v>
      </c>
      <c r="C1657" s="25" t="s">
        <v>43</v>
      </c>
      <c r="D1657" s="25" t="s">
        <v>59</v>
      </c>
      <c r="E1657" s="24">
        <v>44231</v>
      </c>
      <c r="F1657" s="25" t="s">
        <v>60</v>
      </c>
      <c r="G1657" s="25" t="s">
        <v>46</v>
      </c>
      <c r="H1657" s="24">
        <v>45019</v>
      </c>
      <c r="I1657" s="101">
        <v>0.87410879629629623</v>
      </c>
      <c r="J1657" s="24">
        <v>45019</v>
      </c>
      <c r="K1657" s="101">
        <v>0.88479166666666664</v>
      </c>
      <c r="L1657" s="25">
        <v>923</v>
      </c>
      <c r="M1657" s="26">
        <f>Causas[[#This Row],[parada_duracion]]/60</f>
        <v>15.383333333333333</v>
      </c>
      <c r="N1657" s="19" t="s">
        <v>695</v>
      </c>
      <c r="O1657" s="16" t="s">
        <v>52</v>
      </c>
      <c r="P1657" s="16">
        <f>WEEKNUM(Causas[[#This Row],[resolucion_fecha]],16)</f>
        <v>14</v>
      </c>
      <c r="Q1657" s="16" t="str">
        <f>TEXT(Causas[[#This Row],[resolucion_fecha]],"MMMM")</f>
        <v>abril</v>
      </c>
      <c r="R1657" s="16" t="str">
        <f t="shared" si="25"/>
        <v>T</v>
      </c>
      <c r="S1657" s="16"/>
      <c r="T1657" s="16" t="s">
        <v>53</v>
      </c>
      <c r="U1657" s="16"/>
      <c r="V1657" s="16"/>
      <c r="W1657" s="16"/>
    </row>
    <row r="1658" spans="1:23" hidden="1" x14ac:dyDescent="0.25">
      <c r="A1658" s="25">
        <v>140403</v>
      </c>
      <c r="B1658" s="25" t="s">
        <v>129</v>
      </c>
      <c r="C1658" s="25" t="s">
        <v>43</v>
      </c>
      <c r="D1658" s="25" t="s">
        <v>55</v>
      </c>
      <c r="E1658" s="24">
        <v>43405</v>
      </c>
      <c r="F1658" s="25" t="s">
        <v>45</v>
      </c>
      <c r="G1658" s="25" t="s">
        <v>46</v>
      </c>
      <c r="H1658" s="24">
        <v>45028</v>
      </c>
      <c r="I1658" s="101">
        <v>0.10105324074074074</v>
      </c>
      <c r="J1658" s="24">
        <v>45028</v>
      </c>
      <c r="K1658" s="101">
        <v>0.25628472222222221</v>
      </c>
      <c r="L1658" s="25">
        <v>13412</v>
      </c>
      <c r="M1658" s="26">
        <f>Causas[[#This Row],[parada_duracion]]/60</f>
        <v>223.53333333333333</v>
      </c>
      <c r="N1658" s="19" t="s">
        <v>62</v>
      </c>
      <c r="O1658" s="16" t="s">
        <v>52</v>
      </c>
      <c r="P1658" s="16">
        <f>WEEKNUM(Causas[[#This Row],[resolucion_fecha]],16)</f>
        <v>15</v>
      </c>
      <c r="Q1658" s="16" t="str">
        <f>TEXT(Causas[[#This Row],[resolucion_fecha]],"MMMM")</f>
        <v>abril</v>
      </c>
      <c r="R1658" s="16" t="str">
        <f t="shared" si="25"/>
        <v>N</v>
      </c>
      <c r="S1658" s="16"/>
      <c r="T1658" s="16" t="s">
        <v>53</v>
      </c>
      <c r="U1658" s="16"/>
      <c r="V1658" s="16"/>
      <c r="W1658" s="16"/>
    </row>
    <row r="1659" spans="1:23" hidden="1" x14ac:dyDescent="0.25">
      <c r="A1659" s="96">
        <v>140410</v>
      </c>
      <c r="B1659" s="96" t="s">
        <v>42</v>
      </c>
      <c r="C1659" s="96" t="s">
        <v>43</v>
      </c>
      <c r="D1659" s="96" t="s">
        <v>64</v>
      </c>
      <c r="E1659" s="97">
        <v>43405</v>
      </c>
      <c r="F1659" s="96" t="s">
        <v>45</v>
      </c>
      <c r="G1659" s="96" t="s">
        <v>50</v>
      </c>
      <c r="H1659" s="97">
        <v>45028</v>
      </c>
      <c r="I1659" s="23">
        <v>0.2804166666666667</v>
      </c>
      <c r="J1659" s="97">
        <v>45028</v>
      </c>
      <c r="K1659" s="23">
        <v>0.30758101851851855</v>
      </c>
      <c r="L1659" s="96">
        <v>2347</v>
      </c>
      <c r="M1659" s="98">
        <f>Causas[[#This Row],[parada_duracion]]/60</f>
        <v>39.116666666666667</v>
      </c>
      <c r="N1659" s="18" t="s">
        <v>49</v>
      </c>
      <c r="O1659" s="18" t="s">
        <v>49</v>
      </c>
      <c r="P1659" s="99">
        <f>WEEKNUM(Causas[[#This Row],[resolucion_fecha]],16)</f>
        <v>15</v>
      </c>
      <c r="Q1659" s="99" t="str">
        <f>TEXT(Causas[[#This Row],[resolucion_fecha]],"MMMM")</f>
        <v>abril</v>
      </c>
      <c r="R1659" s="99" t="str">
        <f t="shared" si="25"/>
        <v>M</v>
      </c>
      <c r="S1659" s="18" t="s">
        <v>49</v>
      </c>
      <c r="T1659" s="18" t="s">
        <v>49</v>
      </c>
      <c r="U1659" s="18" t="s">
        <v>49</v>
      </c>
      <c r="V1659" s="18" t="s">
        <v>49</v>
      </c>
      <c r="W1659" s="18" t="s">
        <v>49</v>
      </c>
    </row>
    <row r="1660" spans="1:23" hidden="1" x14ac:dyDescent="0.25">
      <c r="A1660" s="96">
        <v>140411</v>
      </c>
      <c r="B1660" s="96" t="s">
        <v>61</v>
      </c>
      <c r="C1660" s="96" t="s">
        <v>43</v>
      </c>
      <c r="D1660" s="96" t="s">
        <v>82</v>
      </c>
      <c r="E1660" s="97">
        <v>43405</v>
      </c>
      <c r="F1660" s="96" t="s">
        <v>45</v>
      </c>
      <c r="G1660" s="96" t="s">
        <v>50</v>
      </c>
      <c r="H1660" s="97">
        <v>45028</v>
      </c>
      <c r="I1660" s="23">
        <v>0.28339120370370369</v>
      </c>
      <c r="J1660" s="97">
        <v>45028</v>
      </c>
      <c r="K1660" s="23">
        <v>0.28346064814814814</v>
      </c>
      <c r="L1660" s="96">
        <v>6</v>
      </c>
      <c r="M1660" s="98">
        <f>Causas[[#This Row],[parada_duracion]]/60</f>
        <v>0.1</v>
      </c>
      <c r="N1660" s="18" t="s">
        <v>47</v>
      </c>
      <c r="O1660" s="18" t="s">
        <v>47</v>
      </c>
      <c r="P1660" s="99">
        <f>WEEKNUM(Causas[[#This Row],[resolucion_fecha]],16)</f>
        <v>15</v>
      </c>
      <c r="Q1660" s="99" t="str">
        <f>TEXT(Causas[[#This Row],[resolucion_fecha]],"MMMM")</f>
        <v>abril</v>
      </c>
      <c r="R1660" s="99" t="str">
        <f t="shared" si="25"/>
        <v>M</v>
      </c>
      <c r="S1660" s="99"/>
      <c r="T1660" s="18" t="s">
        <v>47</v>
      </c>
      <c r="U1660" s="100"/>
      <c r="V1660" s="99"/>
      <c r="W1660" s="99"/>
    </row>
    <row r="1661" spans="1:23" hidden="1" x14ac:dyDescent="0.25">
      <c r="A1661" s="25">
        <v>140412</v>
      </c>
      <c r="B1661" s="25" t="s">
        <v>54</v>
      </c>
      <c r="C1661" s="25" t="s">
        <v>43</v>
      </c>
      <c r="D1661" s="25" t="s">
        <v>55</v>
      </c>
      <c r="E1661" s="24">
        <v>44120</v>
      </c>
      <c r="F1661" s="25" t="s">
        <v>56</v>
      </c>
      <c r="G1661" s="25" t="s">
        <v>50</v>
      </c>
      <c r="H1661" s="24">
        <v>45028</v>
      </c>
      <c r="I1661" s="101">
        <v>0.28403935185185186</v>
      </c>
      <c r="J1661" s="24">
        <v>45028</v>
      </c>
      <c r="K1661" s="101">
        <v>0.28414351851851855</v>
      </c>
      <c r="L1661" s="25">
        <v>9</v>
      </c>
      <c r="M1661" s="26">
        <f>Causas[[#This Row],[parada_duracion]]/60</f>
        <v>0.15</v>
      </c>
      <c r="N1661" s="18" t="s">
        <v>47</v>
      </c>
      <c r="O1661" s="18" t="s">
        <v>47</v>
      </c>
      <c r="P1661" s="16">
        <f>WEEKNUM(Causas[[#This Row],[resolucion_fecha]],16)</f>
        <v>15</v>
      </c>
      <c r="Q1661" s="16" t="str">
        <f>TEXT(Causas[[#This Row],[resolucion_fecha]],"MMMM")</f>
        <v>abril</v>
      </c>
      <c r="R1661" s="16" t="str">
        <f t="shared" si="25"/>
        <v>M</v>
      </c>
      <c r="S1661" s="16"/>
      <c r="T1661" s="18" t="s">
        <v>47</v>
      </c>
      <c r="U1661" s="100"/>
      <c r="V1661" s="16"/>
      <c r="W1661" s="16"/>
    </row>
    <row r="1662" spans="1:23" hidden="1" x14ac:dyDescent="0.25">
      <c r="A1662" s="25">
        <v>140428</v>
      </c>
      <c r="B1662" s="25" t="s">
        <v>130</v>
      </c>
      <c r="C1662" s="25" t="s">
        <v>43</v>
      </c>
      <c r="D1662" s="25" t="s">
        <v>55</v>
      </c>
      <c r="E1662" s="24">
        <v>43405</v>
      </c>
      <c r="F1662" s="25" t="s">
        <v>45</v>
      </c>
      <c r="G1662" s="25" t="s">
        <v>46</v>
      </c>
      <c r="H1662" s="24">
        <v>45028</v>
      </c>
      <c r="I1662" s="101">
        <v>0.36098379629629629</v>
      </c>
      <c r="J1662" s="24">
        <v>45028</v>
      </c>
      <c r="K1662" s="101">
        <v>0.36472222222222223</v>
      </c>
      <c r="L1662" s="25">
        <v>323</v>
      </c>
      <c r="M1662" s="26">
        <f>Causas[[#This Row],[parada_duracion]]/60</f>
        <v>5.3833333333333337</v>
      </c>
      <c r="N1662" s="18" t="s">
        <v>47</v>
      </c>
      <c r="O1662" s="18" t="s">
        <v>47</v>
      </c>
      <c r="P1662" s="16">
        <f>WEEKNUM(Causas[[#This Row],[resolucion_fecha]],16)</f>
        <v>15</v>
      </c>
      <c r="Q1662" s="16" t="str">
        <f>TEXT(Causas[[#This Row],[resolucion_fecha]],"MMMM")</f>
        <v>abril</v>
      </c>
      <c r="R1662" s="16" t="str">
        <f t="shared" si="25"/>
        <v>M</v>
      </c>
      <c r="S1662" s="16"/>
      <c r="T1662" s="18" t="s">
        <v>47</v>
      </c>
      <c r="U1662" s="16"/>
      <c r="V1662" s="16"/>
      <c r="W1662" s="16"/>
    </row>
    <row r="1663" spans="1:23" hidden="1" x14ac:dyDescent="0.25">
      <c r="A1663" s="25">
        <v>140431</v>
      </c>
      <c r="B1663" s="25" t="s">
        <v>69</v>
      </c>
      <c r="C1663" s="25" t="s">
        <v>43</v>
      </c>
      <c r="D1663" s="25" t="s">
        <v>55</v>
      </c>
      <c r="E1663" s="24">
        <v>43405</v>
      </c>
      <c r="F1663" s="25" t="s">
        <v>45</v>
      </c>
      <c r="G1663" s="25" t="s">
        <v>46</v>
      </c>
      <c r="H1663" s="24">
        <v>45028</v>
      </c>
      <c r="I1663" s="101">
        <v>0.38420138888888888</v>
      </c>
      <c r="J1663" s="24">
        <v>45028</v>
      </c>
      <c r="K1663" s="101">
        <v>0.40910879629629626</v>
      </c>
      <c r="L1663" s="25">
        <v>2152</v>
      </c>
      <c r="M1663" s="26">
        <f>Causas[[#This Row],[parada_duracion]]/60</f>
        <v>35.866666666666667</v>
      </c>
      <c r="N1663" s="18" t="s">
        <v>49</v>
      </c>
      <c r="O1663" s="18" t="s">
        <v>49</v>
      </c>
      <c r="P1663" s="16">
        <f>WEEKNUM(Causas[[#This Row],[resolucion_fecha]],16)</f>
        <v>15</v>
      </c>
      <c r="Q1663" s="16" t="str">
        <f>TEXT(Causas[[#This Row],[resolucion_fecha]],"MMMM")</f>
        <v>abril</v>
      </c>
      <c r="R1663" s="16" t="str">
        <f t="shared" si="25"/>
        <v>M</v>
      </c>
      <c r="S1663" s="18" t="s">
        <v>49</v>
      </c>
      <c r="T1663" s="18" t="s">
        <v>49</v>
      </c>
      <c r="U1663" s="18" t="s">
        <v>49</v>
      </c>
      <c r="V1663" s="18" t="s">
        <v>49</v>
      </c>
      <c r="W1663" s="18" t="s">
        <v>49</v>
      </c>
    </row>
    <row r="1664" spans="1:23" hidden="1" x14ac:dyDescent="0.25">
      <c r="A1664" s="25">
        <v>140433</v>
      </c>
      <c r="B1664" s="25" t="s">
        <v>70</v>
      </c>
      <c r="C1664" s="25" t="s">
        <v>43</v>
      </c>
      <c r="D1664" s="25" t="s">
        <v>64</v>
      </c>
      <c r="E1664" s="24">
        <v>43881</v>
      </c>
      <c r="F1664" s="25" t="s">
        <v>56</v>
      </c>
      <c r="G1664" s="25" t="s">
        <v>50</v>
      </c>
      <c r="H1664" s="24">
        <v>45028</v>
      </c>
      <c r="I1664" s="101">
        <v>0.39212962962962966</v>
      </c>
      <c r="J1664" s="24">
        <v>45028</v>
      </c>
      <c r="K1664" s="101">
        <v>0.41994212962962968</v>
      </c>
      <c r="L1664" s="25">
        <v>2403</v>
      </c>
      <c r="M1664" s="26">
        <f>Causas[[#This Row],[parada_duracion]]/60</f>
        <v>40.049999999999997</v>
      </c>
      <c r="N1664" s="18" t="s">
        <v>49</v>
      </c>
      <c r="O1664" s="18" t="s">
        <v>49</v>
      </c>
      <c r="P1664" s="16">
        <f>WEEKNUM(Causas[[#This Row],[resolucion_fecha]],16)</f>
        <v>15</v>
      </c>
      <c r="Q1664" s="16" t="str">
        <f>TEXT(Causas[[#This Row],[resolucion_fecha]],"MMMM")</f>
        <v>abril</v>
      </c>
      <c r="R1664" s="16" t="str">
        <f t="shared" si="25"/>
        <v>M</v>
      </c>
      <c r="S1664" s="18" t="s">
        <v>49</v>
      </c>
      <c r="T1664" s="18" t="s">
        <v>49</v>
      </c>
      <c r="U1664" s="18" t="s">
        <v>49</v>
      </c>
      <c r="V1664" s="18" t="s">
        <v>49</v>
      </c>
      <c r="W1664" s="18" t="s">
        <v>49</v>
      </c>
    </row>
    <row r="1665" spans="1:23" hidden="1" x14ac:dyDescent="0.25">
      <c r="A1665" s="25">
        <v>140436</v>
      </c>
      <c r="B1665" s="25" t="s">
        <v>54</v>
      </c>
      <c r="C1665" s="25" t="s">
        <v>43</v>
      </c>
      <c r="D1665" s="25" t="s">
        <v>55</v>
      </c>
      <c r="E1665" s="24">
        <v>44120</v>
      </c>
      <c r="F1665" s="25" t="s">
        <v>56</v>
      </c>
      <c r="G1665" s="25" t="s">
        <v>50</v>
      </c>
      <c r="H1665" s="24">
        <v>45028</v>
      </c>
      <c r="I1665" s="101">
        <v>0.41010416666666666</v>
      </c>
      <c r="J1665" s="24">
        <v>45028</v>
      </c>
      <c r="K1665" s="101">
        <v>0.41925925925925928</v>
      </c>
      <c r="L1665" s="25">
        <v>791</v>
      </c>
      <c r="M1665" s="26">
        <f>Causas[[#This Row],[parada_duracion]]/60</f>
        <v>13.183333333333334</v>
      </c>
      <c r="N1665" s="18" t="s">
        <v>49</v>
      </c>
      <c r="O1665" s="18" t="s">
        <v>49</v>
      </c>
      <c r="P1665" s="16">
        <f>WEEKNUM(Causas[[#This Row],[resolucion_fecha]],16)</f>
        <v>15</v>
      </c>
      <c r="Q1665" s="16" t="str">
        <f>TEXT(Causas[[#This Row],[resolucion_fecha]],"MMMM")</f>
        <v>abril</v>
      </c>
      <c r="R1665" s="16" t="str">
        <f t="shared" si="25"/>
        <v>M</v>
      </c>
      <c r="S1665" s="18" t="s">
        <v>49</v>
      </c>
      <c r="T1665" s="18" t="s">
        <v>49</v>
      </c>
      <c r="U1665" s="18" t="s">
        <v>49</v>
      </c>
      <c r="V1665" s="18" t="s">
        <v>49</v>
      </c>
      <c r="W1665" s="18" t="s">
        <v>49</v>
      </c>
    </row>
    <row r="1666" spans="1:23" hidden="1" x14ac:dyDescent="0.25">
      <c r="A1666" s="96">
        <v>140438</v>
      </c>
      <c r="B1666" s="96" t="s">
        <v>54</v>
      </c>
      <c r="C1666" s="96" t="s">
        <v>43</v>
      </c>
      <c r="D1666" s="96" t="s">
        <v>55</v>
      </c>
      <c r="E1666" s="97">
        <v>44120</v>
      </c>
      <c r="F1666" s="96" t="s">
        <v>56</v>
      </c>
      <c r="G1666" s="96" t="s">
        <v>50</v>
      </c>
      <c r="H1666" s="97">
        <v>45028</v>
      </c>
      <c r="I1666" s="23">
        <v>0.41935185185185181</v>
      </c>
      <c r="J1666" s="97">
        <v>45028</v>
      </c>
      <c r="K1666" s="23">
        <v>0.4352314814814815</v>
      </c>
      <c r="L1666" s="96">
        <v>1372</v>
      </c>
      <c r="M1666" s="98">
        <f>Causas[[#This Row],[parada_duracion]]/60</f>
        <v>22.866666666666667</v>
      </c>
      <c r="N1666" s="18" t="s">
        <v>49</v>
      </c>
      <c r="O1666" s="18" t="s">
        <v>49</v>
      </c>
      <c r="P1666" s="99">
        <f>WEEKNUM(Causas[[#This Row],[resolucion_fecha]],16)</f>
        <v>15</v>
      </c>
      <c r="Q1666" s="99" t="str">
        <f>TEXT(Causas[[#This Row],[resolucion_fecha]],"MMMM")</f>
        <v>abril</v>
      </c>
      <c r="R1666" s="99" t="str">
        <f t="shared" ref="R1666:R1729" si="26">IF(I1666&gt;TIME(22,0,0),"N",IF(I1666&lt;TIME(6,0,0),"N",IF(I1666&gt;TIME(14,0,0),"T",IF(I1666&gt;=TIME(6,0,0),"M","-"))))</f>
        <v>M</v>
      </c>
      <c r="S1666" s="18" t="s">
        <v>49</v>
      </c>
      <c r="T1666" s="18" t="s">
        <v>49</v>
      </c>
      <c r="U1666" s="18" t="s">
        <v>49</v>
      </c>
      <c r="V1666" s="18" t="s">
        <v>49</v>
      </c>
      <c r="W1666" s="18" t="s">
        <v>49</v>
      </c>
    </row>
    <row r="1667" spans="1:23" hidden="1" x14ac:dyDescent="0.25">
      <c r="A1667" s="96">
        <v>140439</v>
      </c>
      <c r="B1667" s="96" t="s">
        <v>61</v>
      </c>
      <c r="C1667" s="96" t="s">
        <v>43</v>
      </c>
      <c r="D1667" s="96" t="s">
        <v>64</v>
      </c>
      <c r="E1667" s="97">
        <v>43405</v>
      </c>
      <c r="F1667" s="96" t="s">
        <v>45</v>
      </c>
      <c r="G1667" s="96" t="s">
        <v>46</v>
      </c>
      <c r="H1667" s="97">
        <v>45028</v>
      </c>
      <c r="I1667" s="23">
        <v>0.42002314814814817</v>
      </c>
      <c r="J1667" s="97">
        <v>45028</v>
      </c>
      <c r="K1667" s="23">
        <v>0.4551736111111111</v>
      </c>
      <c r="L1667" s="96">
        <v>3037</v>
      </c>
      <c r="M1667" s="98">
        <f>Causas[[#This Row],[parada_duracion]]/60</f>
        <v>50.616666666666667</v>
      </c>
      <c r="N1667" s="18" t="s">
        <v>49</v>
      </c>
      <c r="O1667" s="18" t="s">
        <v>49</v>
      </c>
      <c r="P1667" s="99">
        <f>WEEKNUM(Causas[[#This Row],[resolucion_fecha]],16)</f>
        <v>15</v>
      </c>
      <c r="Q1667" s="99" t="str">
        <f>TEXT(Causas[[#This Row],[resolucion_fecha]],"MMMM")</f>
        <v>abril</v>
      </c>
      <c r="R1667" s="99" t="str">
        <f t="shared" si="26"/>
        <v>M</v>
      </c>
      <c r="S1667" s="18" t="s">
        <v>49</v>
      </c>
      <c r="T1667" s="18" t="s">
        <v>49</v>
      </c>
      <c r="U1667" s="18" t="s">
        <v>49</v>
      </c>
      <c r="V1667" s="18" t="s">
        <v>49</v>
      </c>
      <c r="W1667" s="18" t="s">
        <v>49</v>
      </c>
    </row>
    <row r="1668" spans="1:23" hidden="1" x14ac:dyDescent="0.25">
      <c r="A1668" s="96">
        <v>140440</v>
      </c>
      <c r="B1668" s="96" t="s">
        <v>69</v>
      </c>
      <c r="C1668" s="96" t="s">
        <v>43</v>
      </c>
      <c r="D1668" s="96" t="s">
        <v>55</v>
      </c>
      <c r="E1668" s="97">
        <v>43405</v>
      </c>
      <c r="F1668" s="96" t="s">
        <v>45</v>
      </c>
      <c r="G1668" s="96" t="s">
        <v>46</v>
      </c>
      <c r="H1668" s="97">
        <v>45028</v>
      </c>
      <c r="I1668" s="23">
        <v>0.43549768518518522</v>
      </c>
      <c r="J1668" s="97">
        <v>45028</v>
      </c>
      <c r="K1668" s="23">
        <v>0.44434027777777779</v>
      </c>
      <c r="L1668" s="96">
        <v>764</v>
      </c>
      <c r="M1668" s="98">
        <f>Causas[[#This Row],[parada_duracion]]/60</f>
        <v>12.733333333333333</v>
      </c>
      <c r="N1668" s="18" t="s">
        <v>49</v>
      </c>
      <c r="O1668" s="18" t="s">
        <v>49</v>
      </c>
      <c r="P1668" s="99">
        <f>WEEKNUM(Causas[[#This Row],[resolucion_fecha]],16)</f>
        <v>15</v>
      </c>
      <c r="Q1668" s="99" t="str">
        <f>TEXT(Causas[[#This Row],[resolucion_fecha]],"MMMM")</f>
        <v>abril</v>
      </c>
      <c r="R1668" s="99" t="str">
        <f t="shared" si="26"/>
        <v>M</v>
      </c>
      <c r="S1668" s="18" t="s">
        <v>49</v>
      </c>
      <c r="T1668" s="18" t="s">
        <v>49</v>
      </c>
      <c r="U1668" s="18" t="s">
        <v>49</v>
      </c>
      <c r="V1668" s="18" t="s">
        <v>49</v>
      </c>
      <c r="W1668" s="18" t="s">
        <v>49</v>
      </c>
    </row>
    <row r="1669" spans="1:23" hidden="1" x14ac:dyDescent="0.25">
      <c r="A1669" s="25">
        <v>140441</v>
      </c>
      <c r="B1669" s="25" t="s">
        <v>54</v>
      </c>
      <c r="C1669" s="25" t="s">
        <v>43</v>
      </c>
      <c r="D1669" s="25" t="s">
        <v>55</v>
      </c>
      <c r="E1669" s="24">
        <v>44120</v>
      </c>
      <c r="F1669" s="25" t="s">
        <v>56</v>
      </c>
      <c r="G1669" s="25" t="s">
        <v>50</v>
      </c>
      <c r="H1669" s="24">
        <v>45028</v>
      </c>
      <c r="I1669" s="101">
        <v>0.44443287037037038</v>
      </c>
      <c r="J1669" s="24">
        <v>45028</v>
      </c>
      <c r="K1669" s="101">
        <v>0.47726851851851854</v>
      </c>
      <c r="L1669" s="25">
        <v>2837</v>
      </c>
      <c r="M1669" s="26">
        <f>Causas[[#This Row],[parada_duracion]]/60</f>
        <v>47.283333333333331</v>
      </c>
      <c r="N1669" s="18" t="s">
        <v>49</v>
      </c>
      <c r="O1669" s="18" t="s">
        <v>49</v>
      </c>
      <c r="P1669" s="16">
        <f>WEEKNUM(Causas[[#This Row],[resolucion_fecha]],16)</f>
        <v>15</v>
      </c>
      <c r="Q1669" s="16" t="str">
        <f>TEXT(Causas[[#This Row],[resolucion_fecha]],"MMMM")</f>
        <v>abril</v>
      </c>
      <c r="R1669" s="16" t="str">
        <f t="shared" si="26"/>
        <v>M</v>
      </c>
      <c r="S1669" s="18" t="s">
        <v>49</v>
      </c>
      <c r="T1669" s="18" t="s">
        <v>49</v>
      </c>
      <c r="U1669" s="18" t="s">
        <v>49</v>
      </c>
      <c r="V1669" s="18" t="s">
        <v>49</v>
      </c>
      <c r="W1669" s="18" t="s">
        <v>49</v>
      </c>
    </row>
    <row r="1670" spans="1:23" hidden="1" x14ac:dyDescent="0.25">
      <c r="A1670" s="25">
        <v>140443</v>
      </c>
      <c r="B1670" s="25" t="s">
        <v>42</v>
      </c>
      <c r="C1670" s="25" t="s">
        <v>43</v>
      </c>
      <c r="D1670" s="25" t="s">
        <v>44</v>
      </c>
      <c r="E1670" s="24">
        <v>43405</v>
      </c>
      <c r="F1670" s="25" t="s">
        <v>45</v>
      </c>
      <c r="G1670" s="25" t="s">
        <v>46</v>
      </c>
      <c r="H1670" s="24">
        <v>45028</v>
      </c>
      <c r="I1670" s="101">
        <v>0.46192129629629625</v>
      </c>
      <c r="J1670" s="24">
        <v>45028</v>
      </c>
      <c r="K1670" s="101">
        <v>0.53755787037037039</v>
      </c>
      <c r="L1670" s="25">
        <v>6535</v>
      </c>
      <c r="M1670" s="26">
        <f>Causas[[#This Row],[parada_duracion]]/60</f>
        <v>108.91666666666667</v>
      </c>
      <c r="N1670" s="18" t="s">
        <v>49</v>
      </c>
      <c r="O1670" s="18" t="s">
        <v>49</v>
      </c>
      <c r="P1670" s="16">
        <f>WEEKNUM(Causas[[#This Row],[resolucion_fecha]],16)</f>
        <v>15</v>
      </c>
      <c r="Q1670" s="16" t="str">
        <f>TEXT(Causas[[#This Row],[resolucion_fecha]],"MMMM")</f>
        <v>abril</v>
      </c>
      <c r="R1670" s="16" t="str">
        <f t="shared" si="26"/>
        <v>M</v>
      </c>
      <c r="S1670" s="18" t="s">
        <v>49</v>
      </c>
      <c r="T1670" s="18" t="s">
        <v>49</v>
      </c>
      <c r="U1670" s="18" t="s">
        <v>49</v>
      </c>
      <c r="V1670" s="18" t="s">
        <v>49</v>
      </c>
      <c r="W1670" s="18" t="s">
        <v>49</v>
      </c>
    </row>
    <row r="1671" spans="1:23" hidden="1" x14ac:dyDescent="0.25">
      <c r="A1671" s="25">
        <v>140449</v>
      </c>
      <c r="B1671" s="25" t="s">
        <v>42</v>
      </c>
      <c r="C1671" s="25" t="s">
        <v>43</v>
      </c>
      <c r="D1671" s="25" t="s">
        <v>59</v>
      </c>
      <c r="E1671" s="24">
        <v>44231</v>
      </c>
      <c r="F1671" s="25" t="s">
        <v>60</v>
      </c>
      <c r="G1671" s="25" t="s">
        <v>46</v>
      </c>
      <c r="H1671" s="24">
        <v>45028</v>
      </c>
      <c r="I1671" s="101">
        <v>0.50283564814814818</v>
      </c>
      <c r="J1671" s="24">
        <v>45028</v>
      </c>
      <c r="K1671" s="101">
        <v>0.51123842592592594</v>
      </c>
      <c r="L1671" s="25">
        <v>726</v>
      </c>
      <c r="M1671" s="26">
        <f>Causas[[#This Row],[parada_duracion]]/60</f>
        <v>12.1</v>
      </c>
      <c r="N1671" s="18" t="s">
        <v>49</v>
      </c>
      <c r="O1671" s="18" t="s">
        <v>49</v>
      </c>
      <c r="P1671" s="16">
        <f>WEEKNUM(Causas[[#This Row],[resolucion_fecha]],16)</f>
        <v>15</v>
      </c>
      <c r="Q1671" s="16" t="str">
        <f>TEXT(Causas[[#This Row],[resolucion_fecha]],"MMMM")</f>
        <v>abril</v>
      </c>
      <c r="R1671" s="16" t="str">
        <f t="shared" si="26"/>
        <v>M</v>
      </c>
      <c r="S1671" s="18" t="s">
        <v>49</v>
      </c>
      <c r="T1671" s="18" t="s">
        <v>49</v>
      </c>
      <c r="U1671" s="18" t="s">
        <v>49</v>
      </c>
      <c r="V1671" s="18" t="s">
        <v>49</v>
      </c>
      <c r="W1671" s="18" t="s">
        <v>49</v>
      </c>
    </row>
    <row r="1672" spans="1:23" hidden="1" x14ac:dyDescent="0.25">
      <c r="A1672" s="25">
        <v>140451</v>
      </c>
      <c r="B1672" s="25" t="s">
        <v>61</v>
      </c>
      <c r="C1672" s="25" t="s">
        <v>43</v>
      </c>
      <c r="D1672" s="25" t="s">
        <v>55</v>
      </c>
      <c r="E1672" s="24">
        <v>43881</v>
      </c>
      <c r="F1672" s="25" t="s">
        <v>56</v>
      </c>
      <c r="G1672" s="25" t="s">
        <v>46</v>
      </c>
      <c r="H1672" s="24">
        <v>45028</v>
      </c>
      <c r="I1672" s="101">
        <v>0.53874999999999995</v>
      </c>
      <c r="J1672" s="24">
        <v>45028</v>
      </c>
      <c r="K1672" s="101">
        <v>0.54342592592592587</v>
      </c>
      <c r="L1672" s="25">
        <v>404</v>
      </c>
      <c r="M1672" s="26">
        <f>Causas[[#This Row],[parada_duracion]]/60</f>
        <v>6.7333333333333334</v>
      </c>
      <c r="N1672" s="18" t="s">
        <v>47</v>
      </c>
      <c r="O1672" s="18" t="s">
        <v>47</v>
      </c>
      <c r="P1672" s="16">
        <f>WEEKNUM(Causas[[#This Row],[resolucion_fecha]],16)</f>
        <v>15</v>
      </c>
      <c r="Q1672" s="16" t="str">
        <f>TEXT(Causas[[#This Row],[resolucion_fecha]],"MMMM")</f>
        <v>abril</v>
      </c>
      <c r="R1672" s="16" t="str">
        <f t="shared" si="26"/>
        <v>M</v>
      </c>
      <c r="S1672" s="16"/>
      <c r="T1672" s="18" t="s">
        <v>47</v>
      </c>
      <c r="U1672" s="16"/>
      <c r="V1672" s="16"/>
      <c r="W1672" s="16"/>
    </row>
    <row r="1673" spans="1:23" hidden="1" x14ac:dyDescent="0.25">
      <c r="A1673" s="25">
        <v>140453</v>
      </c>
      <c r="B1673" s="25" t="s">
        <v>61</v>
      </c>
      <c r="C1673" s="25" t="s">
        <v>43</v>
      </c>
      <c r="D1673" s="25" t="s">
        <v>55</v>
      </c>
      <c r="E1673" s="24">
        <v>43881</v>
      </c>
      <c r="F1673" s="25" t="s">
        <v>56</v>
      </c>
      <c r="G1673" s="25" t="s">
        <v>46</v>
      </c>
      <c r="H1673" s="24">
        <v>45028</v>
      </c>
      <c r="I1673" s="101">
        <v>0.54509259259259257</v>
      </c>
      <c r="J1673" s="24">
        <v>45028</v>
      </c>
      <c r="K1673" s="101">
        <v>0.55300925925925926</v>
      </c>
      <c r="L1673" s="25">
        <v>684</v>
      </c>
      <c r="M1673" s="26">
        <f>Causas[[#This Row],[parada_duracion]]/60</f>
        <v>11.4</v>
      </c>
      <c r="N1673" s="19" t="s">
        <v>696</v>
      </c>
      <c r="O1673" s="16" t="s">
        <v>52</v>
      </c>
      <c r="P1673" s="16">
        <f>WEEKNUM(Causas[[#This Row],[resolucion_fecha]],16)</f>
        <v>15</v>
      </c>
      <c r="Q1673" s="16" t="str">
        <f>TEXT(Causas[[#This Row],[resolucion_fecha]],"MMMM")</f>
        <v>abril</v>
      </c>
      <c r="R1673" s="16" t="str">
        <f t="shared" si="26"/>
        <v>M</v>
      </c>
      <c r="S1673" s="16"/>
      <c r="T1673" s="16" t="s">
        <v>53</v>
      </c>
      <c r="U1673" s="16"/>
      <c r="V1673" s="16"/>
      <c r="W1673" s="16"/>
    </row>
    <row r="1674" spans="1:23" hidden="1" x14ac:dyDescent="0.25">
      <c r="A1674" s="25">
        <v>140463</v>
      </c>
      <c r="B1674" s="25" t="s">
        <v>42</v>
      </c>
      <c r="C1674" s="25" t="s">
        <v>43</v>
      </c>
      <c r="D1674" s="25" t="s">
        <v>55</v>
      </c>
      <c r="E1674" s="24">
        <v>43405</v>
      </c>
      <c r="F1674" s="25" t="s">
        <v>45</v>
      </c>
      <c r="G1674" s="25" t="s">
        <v>50</v>
      </c>
      <c r="H1674" s="24">
        <v>45028</v>
      </c>
      <c r="I1674" s="101">
        <v>0.62876157407407407</v>
      </c>
      <c r="J1674" s="24">
        <v>45028</v>
      </c>
      <c r="K1674" s="101">
        <v>0.62880787037037034</v>
      </c>
      <c r="L1674" s="25">
        <v>4</v>
      </c>
      <c r="M1674" s="26">
        <f>Causas[[#This Row],[parada_duracion]]/60</f>
        <v>6.6666666666666666E-2</v>
      </c>
      <c r="N1674" s="18" t="s">
        <v>47</v>
      </c>
      <c r="O1674" s="18" t="s">
        <v>47</v>
      </c>
      <c r="P1674" s="16">
        <f>WEEKNUM(Causas[[#This Row],[resolucion_fecha]],16)</f>
        <v>15</v>
      </c>
      <c r="Q1674" s="16" t="str">
        <f>TEXT(Causas[[#This Row],[resolucion_fecha]],"MMMM")</f>
        <v>abril</v>
      </c>
      <c r="R1674" s="16" t="str">
        <f t="shared" si="26"/>
        <v>T</v>
      </c>
      <c r="S1674" s="16"/>
      <c r="T1674" s="18" t="s">
        <v>47</v>
      </c>
      <c r="U1674" s="16"/>
      <c r="V1674" s="16"/>
      <c r="W1674" s="16"/>
    </row>
    <row r="1675" spans="1:23" hidden="1" x14ac:dyDescent="0.25">
      <c r="A1675" s="25">
        <v>140469</v>
      </c>
      <c r="B1675" s="25" t="s">
        <v>58</v>
      </c>
      <c r="C1675" s="25" t="s">
        <v>43</v>
      </c>
      <c r="D1675" s="25" t="s">
        <v>59</v>
      </c>
      <c r="E1675" s="24">
        <v>44231</v>
      </c>
      <c r="F1675" s="25" t="s">
        <v>60</v>
      </c>
      <c r="G1675" s="25" t="s">
        <v>46</v>
      </c>
      <c r="H1675" s="24">
        <v>45028</v>
      </c>
      <c r="I1675" s="101">
        <v>0.64804398148148146</v>
      </c>
      <c r="J1675" s="24">
        <v>45028</v>
      </c>
      <c r="K1675" s="101">
        <v>0.65137731481481487</v>
      </c>
      <c r="L1675" s="25">
        <v>288</v>
      </c>
      <c r="M1675" s="26">
        <f>Causas[[#This Row],[parada_duracion]]/60</f>
        <v>4.8</v>
      </c>
      <c r="N1675" s="18" t="s">
        <v>47</v>
      </c>
      <c r="O1675" s="18" t="s">
        <v>47</v>
      </c>
      <c r="P1675" s="16">
        <f>WEEKNUM(Causas[[#This Row],[resolucion_fecha]],16)</f>
        <v>15</v>
      </c>
      <c r="Q1675" s="16" t="str">
        <f>TEXT(Causas[[#This Row],[resolucion_fecha]],"MMMM")</f>
        <v>abril</v>
      </c>
      <c r="R1675" s="16" t="str">
        <f t="shared" si="26"/>
        <v>T</v>
      </c>
      <c r="S1675" s="16"/>
      <c r="T1675" s="18" t="s">
        <v>47</v>
      </c>
      <c r="U1675" s="16"/>
      <c r="V1675" s="16"/>
      <c r="W1675" s="16"/>
    </row>
    <row r="1676" spans="1:23" hidden="1" x14ac:dyDescent="0.25">
      <c r="A1676" s="25">
        <v>140474</v>
      </c>
      <c r="B1676" s="25" t="s">
        <v>101</v>
      </c>
      <c r="C1676" s="25" t="s">
        <v>43</v>
      </c>
      <c r="D1676" s="25" t="s">
        <v>77</v>
      </c>
      <c r="E1676" s="24">
        <v>43405</v>
      </c>
      <c r="F1676" s="25" t="s">
        <v>45</v>
      </c>
      <c r="G1676" s="25" t="s">
        <v>50</v>
      </c>
      <c r="H1676" s="24">
        <v>45028</v>
      </c>
      <c r="I1676" s="101">
        <v>0.71009259259259261</v>
      </c>
      <c r="J1676" s="24">
        <v>45028</v>
      </c>
      <c r="K1676" s="101">
        <v>0.71091435185185192</v>
      </c>
      <c r="L1676" s="25">
        <v>71</v>
      </c>
      <c r="M1676" s="26">
        <f>Causas[[#This Row],[parada_duracion]]/60</f>
        <v>1.1833333333333333</v>
      </c>
      <c r="N1676" s="18" t="s">
        <v>47</v>
      </c>
      <c r="O1676" s="18" t="s">
        <v>47</v>
      </c>
      <c r="P1676" s="16">
        <f>WEEKNUM(Causas[[#This Row],[resolucion_fecha]],16)</f>
        <v>15</v>
      </c>
      <c r="Q1676" s="16" t="str">
        <f>TEXT(Causas[[#This Row],[resolucion_fecha]],"MMMM")</f>
        <v>abril</v>
      </c>
      <c r="R1676" s="16" t="str">
        <f t="shared" si="26"/>
        <v>T</v>
      </c>
      <c r="S1676" s="16"/>
      <c r="T1676" s="18" t="s">
        <v>47</v>
      </c>
      <c r="U1676" s="16"/>
      <c r="V1676" s="16"/>
      <c r="W1676" s="16"/>
    </row>
    <row r="1677" spans="1:23" hidden="1" x14ac:dyDescent="0.25">
      <c r="A1677" s="25">
        <v>140481</v>
      </c>
      <c r="B1677" s="25" t="s">
        <v>117</v>
      </c>
      <c r="C1677" s="25" t="s">
        <v>43</v>
      </c>
      <c r="D1677" s="25" t="s">
        <v>59</v>
      </c>
      <c r="E1677" s="24">
        <v>44231</v>
      </c>
      <c r="F1677" s="25" t="s">
        <v>60</v>
      </c>
      <c r="G1677" s="25" t="s">
        <v>50</v>
      </c>
      <c r="H1677" s="24">
        <v>45028</v>
      </c>
      <c r="I1677" s="101">
        <v>0.75234953703703711</v>
      </c>
      <c r="J1677" s="24">
        <v>45028</v>
      </c>
      <c r="K1677" s="101">
        <v>0.76287037037037031</v>
      </c>
      <c r="L1677" s="25">
        <v>909</v>
      </c>
      <c r="M1677" s="26">
        <f>Causas[[#This Row],[parada_duracion]]/60</f>
        <v>15.15</v>
      </c>
      <c r="N1677" s="19" t="s">
        <v>697</v>
      </c>
      <c r="O1677" s="16" t="s">
        <v>52</v>
      </c>
      <c r="P1677" s="16">
        <f>WEEKNUM(Causas[[#This Row],[resolucion_fecha]],16)</f>
        <v>15</v>
      </c>
      <c r="Q1677" s="16" t="str">
        <f>TEXT(Causas[[#This Row],[resolucion_fecha]],"MMMM")</f>
        <v>abril</v>
      </c>
      <c r="R1677" s="16" t="str">
        <f t="shared" si="26"/>
        <v>T</v>
      </c>
      <c r="S1677" s="16"/>
      <c r="T1677" s="16" t="s">
        <v>53</v>
      </c>
      <c r="U1677" s="16"/>
      <c r="V1677" s="16"/>
      <c r="W1677" s="16"/>
    </row>
    <row r="1678" spans="1:23" hidden="1" x14ac:dyDescent="0.25">
      <c r="A1678" s="25">
        <v>140487</v>
      </c>
      <c r="B1678" s="25" t="s">
        <v>116</v>
      </c>
      <c r="C1678" s="25" t="s">
        <v>43</v>
      </c>
      <c r="D1678" s="25" t="s">
        <v>59</v>
      </c>
      <c r="E1678" s="24">
        <v>44930</v>
      </c>
      <c r="F1678" s="25" t="s">
        <v>124</v>
      </c>
      <c r="G1678" s="25" t="s">
        <v>50</v>
      </c>
      <c r="H1678" s="24">
        <v>45028</v>
      </c>
      <c r="I1678" s="101">
        <v>0.82293981481481471</v>
      </c>
      <c r="J1678" s="24">
        <v>45028</v>
      </c>
      <c r="K1678" s="101">
        <v>0.87554398148148149</v>
      </c>
      <c r="L1678" s="25">
        <v>4545</v>
      </c>
      <c r="M1678" s="26">
        <f>Causas[[#This Row],[parada_duracion]]/60</f>
        <v>75.75</v>
      </c>
      <c r="N1678" s="18" t="s">
        <v>49</v>
      </c>
      <c r="O1678" s="18" t="s">
        <v>49</v>
      </c>
      <c r="P1678" s="16">
        <f>WEEKNUM(Causas[[#This Row],[resolucion_fecha]],16)</f>
        <v>15</v>
      </c>
      <c r="Q1678" s="16" t="str">
        <f>TEXT(Causas[[#This Row],[resolucion_fecha]],"MMMM")</f>
        <v>abril</v>
      </c>
      <c r="R1678" s="16" t="str">
        <f t="shared" si="26"/>
        <v>T</v>
      </c>
      <c r="S1678" s="18" t="s">
        <v>49</v>
      </c>
      <c r="T1678" s="18" t="s">
        <v>49</v>
      </c>
      <c r="U1678" s="18" t="s">
        <v>49</v>
      </c>
      <c r="V1678" s="18" t="s">
        <v>49</v>
      </c>
      <c r="W1678" s="18" t="s">
        <v>49</v>
      </c>
    </row>
    <row r="1679" spans="1:23" hidden="1" x14ac:dyDescent="0.25">
      <c r="A1679" s="25">
        <v>140490</v>
      </c>
      <c r="B1679" s="25" t="s">
        <v>95</v>
      </c>
      <c r="C1679" s="25" t="s">
        <v>43</v>
      </c>
      <c r="D1679" s="25" t="s">
        <v>59</v>
      </c>
      <c r="E1679" s="24">
        <v>44231</v>
      </c>
      <c r="F1679" s="25" t="s">
        <v>60</v>
      </c>
      <c r="G1679" s="25" t="s">
        <v>46</v>
      </c>
      <c r="H1679" s="24">
        <v>45028</v>
      </c>
      <c r="I1679" s="101">
        <v>0.87572916666666656</v>
      </c>
      <c r="J1679" s="24">
        <v>45028</v>
      </c>
      <c r="K1679" s="101">
        <v>0.94123842592592588</v>
      </c>
      <c r="L1679" s="25">
        <v>5660</v>
      </c>
      <c r="M1679" s="26">
        <f>Causas[[#This Row],[parada_duracion]]/60</f>
        <v>94.333333333333329</v>
      </c>
      <c r="N1679" s="19" t="s">
        <v>698</v>
      </c>
      <c r="O1679" s="16" t="s">
        <v>52</v>
      </c>
      <c r="P1679" s="16">
        <f>WEEKNUM(Causas[[#This Row],[resolucion_fecha]],16)</f>
        <v>15</v>
      </c>
      <c r="Q1679" s="16" t="str">
        <f>TEXT(Causas[[#This Row],[resolucion_fecha]],"MMMM")</f>
        <v>abril</v>
      </c>
      <c r="R1679" s="16" t="str">
        <f t="shared" si="26"/>
        <v>T</v>
      </c>
      <c r="S1679" s="16"/>
      <c r="T1679" s="16" t="s">
        <v>53</v>
      </c>
      <c r="U1679" s="16"/>
      <c r="V1679" s="16"/>
      <c r="W1679" s="16"/>
    </row>
    <row r="1680" spans="1:23" hidden="1" x14ac:dyDescent="0.25">
      <c r="A1680" s="25">
        <v>140493</v>
      </c>
      <c r="B1680" s="25" t="s">
        <v>54</v>
      </c>
      <c r="C1680" s="25" t="s">
        <v>43</v>
      </c>
      <c r="D1680" s="25" t="s">
        <v>55</v>
      </c>
      <c r="E1680" s="24">
        <v>44120</v>
      </c>
      <c r="F1680" s="25" t="s">
        <v>56</v>
      </c>
      <c r="G1680" s="25" t="s">
        <v>50</v>
      </c>
      <c r="H1680" s="24">
        <v>45028</v>
      </c>
      <c r="I1680" s="101">
        <v>0.96019675925925929</v>
      </c>
      <c r="J1680" s="24">
        <v>45028</v>
      </c>
      <c r="K1680" s="101">
        <v>0.96724537037037039</v>
      </c>
      <c r="L1680" s="25">
        <v>609</v>
      </c>
      <c r="M1680" s="26">
        <f>Causas[[#This Row],[parada_duracion]]/60</f>
        <v>10.15</v>
      </c>
      <c r="N1680" s="18" t="s">
        <v>49</v>
      </c>
      <c r="O1680" s="18" t="s">
        <v>49</v>
      </c>
      <c r="P1680" s="16">
        <f>WEEKNUM(Causas[[#This Row],[resolucion_fecha]],16)</f>
        <v>15</v>
      </c>
      <c r="Q1680" s="16" t="str">
        <f>TEXT(Causas[[#This Row],[resolucion_fecha]],"MMMM")</f>
        <v>abril</v>
      </c>
      <c r="R1680" s="16" t="str">
        <f t="shared" si="26"/>
        <v>N</v>
      </c>
      <c r="S1680" s="18" t="s">
        <v>49</v>
      </c>
      <c r="T1680" s="18" t="s">
        <v>49</v>
      </c>
      <c r="U1680" s="18" t="s">
        <v>49</v>
      </c>
      <c r="V1680" s="18" t="s">
        <v>49</v>
      </c>
      <c r="W1680" s="18" t="s">
        <v>49</v>
      </c>
    </row>
    <row r="1681" spans="1:23" hidden="1" x14ac:dyDescent="0.25">
      <c r="A1681" s="25">
        <v>140497</v>
      </c>
      <c r="B1681" s="25" t="s">
        <v>129</v>
      </c>
      <c r="C1681" s="25" t="s">
        <v>43</v>
      </c>
      <c r="D1681" s="25" t="s">
        <v>55</v>
      </c>
      <c r="E1681" s="24">
        <v>43405</v>
      </c>
      <c r="F1681" s="25" t="s">
        <v>45</v>
      </c>
      <c r="G1681" s="25" t="s">
        <v>46</v>
      </c>
      <c r="H1681" s="24">
        <v>45029</v>
      </c>
      <c r="I1681" s="101">
        <v>0.25689814814814815</v>
      </c>
      <c r="J1681" s="24">
        <v>45029</v>
      </c>
      <c r="K1681" s="101">
        <v>0.29782407407407407</v>
      </c>
      <c r="L1681" s="25">
        <v>3536</v>
      </c>
      <c r="M1681" s="26">
        <f>Causas[[#This Row],[parada_duracion]]/60</f>
        <v>58.93333333333333</v>
      </c>
      <c r="N1681" s="19" t="s">
        <v>699</v>
      </c>
      <c r="O1681" s="16" t="s">
        <v>52</v>
      </c>
      <c r="P1681" s="16">
        <f>WEEKNUM(Causas[[#This Row],[resolucion_fecha]],16)</f>
        <v>15</v>
      </c>
      <c r="Q1681" s="16" t="str">
        <f>TEXT(Causas[[#This Row],[resolucion_fecha]],"MMMM")</f>
        <v>abril</v>
      </c>
      <c r="R1681" s="16" t="str">
        <f t="shared" si="26"/>
        <v>M</v>
      </c>
      <c r="S1681" s="16"/>
      <c r="T1681" s="16" t="s">
        <v>53</v>
      </c>
      <c r="U1681" s="16"/>
      <c r="V1681" s="16"/>
      <c r="W1681" s="16"/>
    </row>
    <row r="1682" spans="1:23" ht="75" hidden="1" x14ac:dyDescent="0.25">
      <c r="A1682" s="25">
        <v>140505</v>
      </c>
      <c r="B1682" s="25" t="s">
        <v>42</v>
      </c>
      <c r="C1682" s="25" t="s">
        <v>43</v>
      </c>
      <c r="D1682" s="25" t="s">
        <v>143</v>
      </c>
      <c r="E1682" s="24">
        <v>43405</v>
      </c>
      <c r="F1682" s="25" t="s">
        <v>45</v>
      </c>
      <c r="G1682" s="25" t="s">
        <v>46</v>
      </c>
      <c r="H1682" s="24">
        <v>45029</v>
      </c>
      <c r="I1682" s="101">
        <v>0.33896990740740746</v>
      </c>
      <c r="J1682" s="24">
        <v>45029</v>
      </c>
      <c r="K1682" s="101">
        <v>0.37056712962962962</v>
      </c>
      <c r="L1682" s="25">
        <v>2730</v>
      </c>
      <c r="M1682" s="26">
        <f>Causas[[#This Row],[parada_duracion]]/60</f>
        <v>45.5</v>
      </c>
      <c r="N1682" s="19" t="s">
        <v>700</v>
      </c>
      <c r="O1682" s="16" t="s">
        <v>72</v>
      </c>
      <c r="P1682" s="16">
        <f>WEEKNUM(Causas[[#This Row],[resolucion_fecha]],16)</f>
        <v>15</v>
      </c>
      <c r="Q1682" s="16" t="str">
        <f>TEXT(Causas[[#This Row],[resolucion_fecha]],"MMMM")</f>
        <v>abril</v>
      </c>
      <c r="R1682" s="16" t="str">
        <f t="shared" si="26"/>
        <v>M</v>
      </c>
      <c r="S1682" s="16"/>
      <c r="T1682" s="16" t="s">
        <v>73</v>
      </c>
      <c r="U1682" s="16"/>
      <c r="V1682" s="16"/>
      <c r="W1682" s="16"/>
    </row>
    <row r="1683" spans="1:23" ht="75" hidden="1" x14ac:dyDescent="0.25">
      <c r="A1683" s="25">
        <v>140510</v>
      </c>
      <c r="B1683" s="25" t="s">
        <v>42</v>
      </c>
      <c r="C1683" s="25" t="s">
        <v>43</v>
      </c>
      <c r="D1683" s="25" t="s">
        <v>143</v>
      </c>
      <c r="E1683" s="24">
        <v>43405</v>
      </c>
      <c r="F1683" s="25" t="s">
        <v>45</v>
      </c>
      <c r="G1683" s="25" t="s">
        <v>46</v>
      </c>
      <c r="H1683" s="24">
        <v>45029</v>
      </c>
      <c r="I1683" s="101">
        <v>0.38296296296296295</v>
      </c>
      <c r="J1683" s="24">
        <v>45029</v>
      </c>
      <c r="K1683" s="101">
        <v>0.55342592592592588</v>
      </c>
      <c r="L1683" s="25">
        <v>14728</v>
      </c>
      <c r="M1683" s="26">
        <f>Causas[[#This Row],[parada_duracion]]/60</f>
        <v>245.46666666666667</v>
      </c>
      <c r="N1683" s="19" t="s">
        <v>700</v>
      </c>
      <c r="O1683" s="16" t="s">
        <v>72</v>
      </c>
      <c r="P1683" s="16">
        <f>WEEKNUM(Causas[[#This Row],[resolucion_fecha]],16)</f>
        <v>15</v>
      </c>
      <c r="Q1683" s="16" t="str">
        <f>TEXT(Causas[[#This Row],[resolucion_fecha]],"MMMM")</f>
        <v>abril</v>
      </c>
      <c r="R1683" s="16" t="str">
        <f t="shared" si="26"/>
        <v>M</v>
      </c>
      <c r="S1683" s="16"/>
      <c r="T1683" s="16" t="s">
        <v>73</v>
      </c>
      <c r="U1683" s="16"/>
      <c r="V1683" s="16"/>
      <c r="W1683" s="16"/>
    </row>
    <row r="1684" spans="1:23" hidden="1" x14ac:dyDescent="0.25">
      <c r="A1684" s="25">
        <v>140524</v>
      </c>
      <c r="B1684" s="25" t="s">
        <v>54</v>
      </c>
      <c r="C1684" s="25" t="s">
        <v>43</v>
      </c>
      <c r="D1684" s="25" t="s">
        <v>55</v>
      </c>
      <c r="E1684" s="24">
        <v>44120</v>
      </c>
      <c r="F1684" s="25" t="s">
        <v>56</v>
      </c>
      <c r="G1684" s="25" t="s">
        <v>50</v>
      </c>
      <c r="H1684" s="24">
        <v>45029</v>
      </c>
      <c r="I1684" s="101">
        <v>0.48432870370370368</v>
      </c>
      <c r="J1684" s="24">
        <v>45029</v>
      </c>
      <c r="K1684" s="101">
        <v>0.49217592592592596</v>
      </c>
      <c r="L1684" s="25">
        <v>678</v>
      </c>
      <c r="M1684" s="26">
        <f>Causas[[#This Row],[parada_duracion]]/60</f>
        <v>11.3</v>
      </c>
      <c r="N1684" s="19" t="s">
        <v>701</v>
      </c>
      <c r="O1684" s="16" t="s">
        <v>52</v>
      </c>
      <c r="P1684" s="16">
        <f>WEEKNUM(Causas[[#This Row],[resolucion_fecha]],16)</f>
        <v>15</v>
      </c>
      <c r="Q1684" s="16" t="str">
        <f>TEXT(Causas[[#This Row],[resolucion_fecha]],"MMMM")</f>
        <v>abril</v>
      </c>
      <c r="R1684" s="16" t="str">
        <f t="shared" si="26"/>
        <v>M</v>
      </c>
      <c r="S1684" s="16"/>
      <c r="T1684" s="16" t="s">
        <v>53</v>
      </c>
      <c r="U1684" s="16"/>
      <c r="V1684" s="16"/>
      <c r="W1684" s="16"/>
    </row>
    <row r="1685" spans="1:23" hidden="1" x14ac:dyDescent="0.25">
      <c r="A1685" s="96">
        <v>140526</v>
      </c>
      <c r="B1685" s="96" t="s">
        <v>95</v>
      </c>
      <c r="C1685" s="96" t="s">
        <v>43</v>
      </c>
      <c r="D1685" s="96" t="s">
        <v>59</v>
      </c>
      <c r="E1685" s="97">
        <v>44231</v>
      </c>
      <c r="F1685" s="96" t="s">
        <v>60</v>
      </c>
      <c r="G1685" s="96" t="s">
        <v>46</v>
      </c>
      <c r="H1685" s="97">
        <v>45029</v>
      </c>
      <c r="I1685" s="23">
        <v>0.50059027777777776</v>
      </c>
      <c r="J1685" s="97">
        <v>45029</v>
      </c>
      <c r="K1685" s="23">
        <v>0.51293981481481488</v>
      </c>
      <c r="L1685" s="96">
        <v>1067</v>
      </c>
      <c r="M1685" s="98">
        <f>Causas[[#This Row],[parada_duracion]]/60</f>
        <v>17.783333333333335</v>
      </c>
      <c r="N1685" s="18" t="s">
        <v>49</v>
      </c>
      <c r="O1685" s="18" t="s">
        <v>49</v>
      </c>
      <c r="P1685" s="99">
        <f>WEEKNUM(Causas[[#This Row],[resolucion_fecha]],16)</f>
        <v>15</v>
      </c>
      <c r="Q1685" s="99" t="str">
        <f>TEXT(Causas[[#This Row],[resolucion_fecha]],"MMMM")</f>
        <v>abril</v>
      </c>
      <c r="R1685" s="99" t="str">
        <f t="shared" si="26"/>
        <v>M</v>
      </c>
      <c r="S1685" s="18" t="s">
        <v>49</v>
      </c>
      <c r="T1685" s="18" t="s">
        <v>49</v>
      </c>
      <c r="U1685" s="18" t="s">
        <v>49</v>
      </c>
      <c r="V1685" s="18" t="s">
        <v>49</v>
      </c>
      <c r="W1685" s="18" t="s">
        <v>49</v>
      </c>
    </row>
    <row r="1686" spans="1:23" hidden="1" x14ac:dyDescent="0.25">
      <c r="A1686" s="96">
        <v>140527</v>
      </c>
      <c r="B1686" s="96" t="s">
        <v>42</v>
      </c>
      <c r="C1686" s="96" t="s">
        <v>43</v>
      </c>
      <c r="D1686" s="96" t="s">
        <v>44</v>
      </c>
      <c r="E1686" s="97">
        <v>43405</v>
      </c>
      <c r="F1686" s="96" t="s">
        <v>45</v>
      </c>
      <c r="G1686" s="96" t="s">
        <v>46</v>
      </c>
      <c r="H1686" s="97">
        <v>45029</v>
      </c>
      <c r="I1686" s="23">
        <v>0.50143518518518515</v>
      </c>
      <c r="J1686" s="97">
        <v>45029</v>
      </c>
      <c r="K1686" s="23">
        <v>0.58501157407407411</v>
      </c>
      <c r="L1686" s="96">
        <v>7221</v>
      </c>
      <c r="M1686" s="98">
        <f>Causas[[#This Row],[parada_duracion]]/60</f>
        <v>120.35</v>
      </c>
      <c r="N1686" s="18" t="s">
        <v>49</v>
      </c>
      <c r="O1686" s="18" t="s">
        <v>49</v>
      </c>
      <c r="P1686" s="99">
        <f>WEEKNUM(Causas[[#This Row],[resolucion_fecha]],16)</f>
        <v>15</v>
      </c>
      <c r="Q1686" s="99" t="str">
        <f>TEXT(Causas[[#This Row],[resolucion_fecha]],"MMMM")</f>
        <v>abril</v>
      </c>
      <c r="R1686" s="99" t="str">
        <f t="shared" si="26"/>
        <v>M</v>
      </c>
      <c r="S1686" s="18" t="s">
        <v>49</v>
      </c>
      <c r="T1686" s="18" t="s">
        <v>49</v>
      </c>
      <c r="U1686" s="18" t="s">
        <v>49</v>
      </c>
      <c r="V1686" s="18" t="s">
        <v>49</v>
      </c>
      <c r="W1686" s="18" t="s">
        <v>49</v>
      </c>
    </row>
    <row r="1687" spans="1:23" hidden="1" x14ac:dyDescent="0.25">
      <c r="A1687" s="25">
        <v>140528</v>
      </c>
      <c r="B1687" s="25" t="s">
        <v>70</v>
      </c>
      <c r="C1687" s="25" t="s">
        <v>43</v>
      </c>
      <c r="D1687" s="25" t="s">
        <v>64</v>
      </c>
      <c r="E1687" s="24">
        <v>43881</v>
      </c>
      <c r="F1687" s="25" t="s">
        <v>56</v>
      </c>
      <c r="G1687" s="25" t="s">
        <v>50</v>
      </c>
      <c r="H1687" s="24">
        <v>45029</v>
      </c>
      <c r="I1687" s="101">
        <v>0.51297453703703699</v>
      </c>
      <c r="J1687" s="24">
        <v>45029</v>
      </c>
      <c r="K1687" s="101">
        <v>0.51862268518518517</v>
      </c>
      <c r="L1687" s="25">
        <v>488</v>
      </c>
      <c r="M1687" s="26">
        <f>Causas[[#This Row],[parada_duracion]]/60</f>
        <v>8.1333333333333329</v>
      </c>
      <c r="N1687" s="18" t="s">
        <v>47</v>
      </c>
      <c r="O1687" s="18" t="s">
        <v>47</v>
      </c>
      <c r="P1687" s="16">
        <f>WEEKNUM(Causas[[#This Row],[resolucion_fecha]],16)</f>
        <v>15</v>
      </c>
      <c r="Q1687" s="16" t="str">
        <f>TEXT(Causas[[#This Row],[resolucion_fecha]],"MMMM")</f>
        <v>abril</v>
      </c>
      <c r="R1687" s="16" t="str">
        <f t="shared" si="26"/>
        <v>M</v>
      </c>
      <c r="S1687" s="16"/>
      <c r="T1687" s="18" t="s">
        <v>47</v>
      </c>
      <c r="U1687" s="100"/>
      <c r="V1687" s="16"/>
      <c r="W1687" s="16"/>
    </row>
    <row r="1688" spans="1:23" hidden="1" x14ac:dyDescent="0.25">
      <c r="A1688" s="25">
        <v>140530</v>
      </c>
      <c r="B1688" s="25" t="s">
        <v>95</v>
      </c>
      <c r="C1688" s="25" t="s">
        <v>43</v>
      </c>
      <c r="D1688" s="25" t="s">
        <v>59</v>
      </c>
      <c r="E1688" s="24">
        <v>44231</v>
      </c>
      <c r="F1688" s="25" t="s">
        <v>60</v>
      </c>
      <c r="G1688" s="25" t="s">
        <v>50</v>
      </c>
      <c r="H1688" s="24">
        <v>45029</v>
      </c>
      <c r="I1688" s="101">
        <v>0.51327546296296289</v>
      </c>
      <c r="J1688" s="24">
        <v>45029</v>
      </c>
      <c r="K1688" s="101">
        <v>0.56516203703703705</v>
      </c>
      <c r="L1688" s="25">
        <v>4483</v>
      </c>
      <c r="M1688" s="26">
        <f>Causas[[#This Row],[parada_duracion]]/60</f>
        <v>74.716666666666669</v>
      </c>
      <c r="N1688" s="19" t="s">
        <v>62</v>
      </c>
      <c r="O1688" s="16" t="s">
        <v>52</v>
      </c>
      <c r="P1688" s="16">
        <f>WEEKNUM(Causas[[#This Row],[resolucion_fecha]],16)</f>
        <v>15</v>
      </c>
      <c r="Q1688" s="16" t="str">
        <f>TEXT(Causas[[#This Row],[resolucion_fecha]],"MMMM")</f>
        <v>abril</v>
      </c>
      <c r="R1688" s="16" t="str">
        <f t="shared" si="26"/>
        <v>M</v>
      </c>
      <c r="S1688" s="16"/>
      <c r="T1688" s="16" t="s">
        <v>53</v>
      </c>
      <c r="U1688" s="16"/>
      <c r="V1688" s="16"/>
      <c r="W1688" s="16"/>
    </row>
    <row r="1689" spans="1:23" hidden="1" x14ac:dyDescent="0.25">
      <c r="A1689" s="96">
        <v>140532</v>
      </c>
      <c r="B1689" s="96" t="s">
        <v>70</v>
      </c>
      <c r="C1689" s="96" t="s">
        <v>43</v>
      </c>
      <c r="D1689" s="96" t="s">
        <v>64</v>
      </c>
      <c r="E1689" s="97">
        <v>43881</v>
      </c>
      <c r="F1689" s="96" t="s">
        <v>56</v>
      </c>
      <c r="G1689" s="96" t="s">
        <v>46</v>
      </c>
      <c r="H1689" s="97">
        <v>45029</v>
      </c>
      <c r="I1689" s="23">
        <v>0.51873842592592589</v>
      </c>
      <c r="J1689" s="97">
        <v>45029</v>
      </c>
      <c r="K1689" s="23">
        <v>0.51951388888888894</v>
      </c>
      <c r="L1689" s="96">
        <v>67</v>
      </c>
      <c r="M1689" s="98">
        <f>Causas[[#This Row],[parada_duracion]]/60</f>
        <v>1.1166666666666667</v>
      </c>
      <c r="N1689" s="18" t="s">
        <v>47</v>
      </c>
      <c r="O1689" s="18" t="s">
        <v>47</v>
      </c>
      <c r="P1689" s="99">
        <f>WEEKNUM(Causas[[#This Row],[resolucion_fecha]],16)</f>
        <v>15</v>
      </c>
      <c r="Q1689" s="99" t="str">
        <f>TEXT(Causas[[#This Row],[resolucion_fecha]],"MMMM")</f>
        <v>abril</v>
      </c>
      <c r="R1689" s="99" t="str">
        <f t="shared" si="26"/>
        <v>M</v>
      </c>
      <c r="S1689" s="99"/>
      <c r="T1689" s="18" t="s">
        <v>47</v>
      </c>
      <c r="U1689" s="16"/>
      <c r="V1689" s="99"/>
      <c r="W1689" s="99"/>
    </row>
    <row r="1690" spans="1:23" hidden="1" x14ac:dyDescent="0.25">
      <c r="A1690" s="25">
        <v>140533</v>
      </c>
      <c r="B1690" s="25" t="s">
        <v>70</v>
      </c>
      <c r="C1690" s="25" t="s">
        <v>43</v>
      </c>
      <c r="D1690" s="25" t="s">
        <v>64</v>
      </c>
      <c r="E1690" s="24">
        <v>43881</v>
      </c>
      <c r="F1690" s="25" t="s">
        <v>56</v>
      </c>
      <c r="G1690" s="25" t="s">
        <v>50</v>
      </c>
      <c r="H1690" s="24">
        <v>45029</v>
      </c>
      <c r="I1690" s="101">
        <v>0.5195833333333334</v>
      </c>
      <c r="J1690" s="24">
        <v>45029</v>
      </c>
      <c r="K1690" s="101">
        <v>0.52445601851851853</v>
      </c>
      <c r="L1690" s="25">
        <v>421</v>
      </c>
      <c r="M1690" s="26">
        <f>Causas[[#This Row],[parada_duracion]]/60</f>
        <v>7.0166666666666666</v>
      </c>
      <c r="N1690" s="18" t="s">
        <v>47</v>
      </c>
      <c r="O1690" s="18" t="s">
        <v>47</v>
      </c>
      <c r="P1690" s="16">
        <f>WEEKNUM(Causas[[#This Row],[resolucion_fecha]],16)</f>
        <v>15</v>
      </c>
      <c r="Q1690" s="16" t="str">
        <f>TEXT(Causas[[#This Row],[resolucion_fecha]],"MMMM")</f>
        <v>abril</v>
      </c>
      <c r="R1690" s="16" t="str">
        <f t="shared" si="26"/>
        <v>M</v>
      </c>
      <c r="S1690" s="16"/>
      <c r="T1690" s="18" t="s">
        <v>47</v>
      </c>
      <c r="U1690" s="100"/>
      <c r="V1690" s="16"/>
      <c r="W1690" s="16"/>
    </row>
    <row r="1691" spans="1:23" hidden="1" x14ac:dyDescent="0.25">
      <c r="A1691" s="25">
        <v>140535</v>
      </c>
      <c r="B1691" s="25" t="s">
        <v>70</v>
      </c>
      <c r="C1691" s="25" t="s">
        <v>43</v>
      </c>
      <c r="D1691" s="25" t="s">
        <v>64</v>
      </c>
      <c r="E1691" s="24">
        <v>43881</v>
      </c>
      <c r="F1691" s="25" t="s">
        <v>56</v>
      </c>
      <c r="G1691" s="25" t="s">
        <v>50</v>
      </c>
      <c r="H1691" s="24">
        <v>45029</v>
      </c>
      <c r="I1691" s="101">
        <v>0.52483796296296303</v>
      </c>
      <c r="J1691" s="24">
        <v>45029</v>
      </c>
      <c r="K1691" s="101">
        <v>0.52997685185185184</v>
      </c>
      <c r="L1691" s="25">
        <v>444</v>
      </c>
      <c r="M1691" s="26">
        <f>Causas[[#This Row],[parada_duracion]]/60</f>
        <v>7.4</v>
      </c>
      <c r="N1691" s="18" t="s">
        <v>47</v>
      </c>
      <c r="O1691" s="18" t="s">
        <v>47</v>
      </c>
      <c r="P1691" s="16">
        <f>WEEKNUM(Causas[[#This Row],[resolucion_fecha]],16)</f>
        <v>15</v>
      </c>
      <c r="Q1691" s="16" t="str">
        <f>TEXT(Causas[[#This Row],[resolucion_fecha]],"MMMM")</f>
        <v>abril</v>
      </c>
      <c r="R1691" s="16" t="str">
        <f t="shared" si="26"/>
        <v>M</v>
      </c>
      <c r="S1691" s="16"/>
      <c r="T1691" s="18" t="s">
        <v>47</v>
      </c>
      <c r="U1691" s="16"/>
      <c r="V1691" s="16"/>
      <c r="W1691" s="16"/>
    </row>
    <row r="1692" spans="1:23" hidden="1" x14ac:dyDescent="0.25">
      <c r="A1692" s="25">
        <v>140545</v>
      </c>
      <c r="B1692" s="25" t="s">
        <v>70</v>
      </c>
      <c r="C1692" s="25" t="s">
        <v>43</v>
      </c>
      <c r="D1692" s="25" t="s">
        <v>64</v>
      </c>
      <c r="E1692" s="24">
        <v>43881</v>
      </c>
      <c r="F1692" s="25" t="s">
        <v>56</v>
      </c>
      <c r="G1692" s="25" t="s">
        <v>50</v>
      </c>
      <c r="H1692" s="24">
        <v>45029</v>
      </c>
      <c r="I1692" s="101">
        <v>0.60842592592592593</v>
      </c>
      <c r="J1692" s="24">
        <v>45029</v>
      </c>
      <c r="K1692" s="101">
        <v>0.61504629629629626</v>
      </c>
      <c r="L1692" s="25">
        <v>572</v>
      </c>
      <c r="M1692" s="26">
        <f>Causas[[#This Row],[parada_duracion]]/60</f>
        <v>9.5333333333333332</v>
      </c>
      <c r="N1692" s="18" t="s">
        <v>47</v>
      </c>
      <c r="O1692" s="18" t="s">
        <v>47</v>
      </c>
      <c r="P1692" s="16">
        <f>WEEKNUM(Causas[[#This Row],[resolucion_fecha]],16)</f>
        <v>15</v>
      </c>
      <c r="Q1692" s="16" t="str">
        <f>TEXT(Causas[[#This Row],[resolucion_fecha]],"MMMM")</f>
        <v>abril</v>
      </c>
      <c r="R1692" s="16" t="str">
        <f t="shared" si="26"/>
        <v>T</v>
      </c>
      <c r="S1692" s="16"/>
      <c r="T1692" s="18" t="s">
        <v>47</v>
      </c>
      <c r="U1692" s="16"/>
      <c r="V1692" s="16"/>
      <c r="W1692" s="16"/>
    </row>
    <row r="1693" spans="1:23" hidden="1" x14ac:dyDescent="0.25">
      <c r="A1693" s="96">
        <v>140547</v>
      </c>
      <c r="B1693" s="96" t="s">
        <v>119</v>
      </c>
      <c r="C1693" s="96" t="s">
        <v>43</v>
      </c>
      <c r="D1693" s="96" t="s">
        <v>90</v>
      </c>
      <c r="E1693" s="97">
        <v>43405</v>
      </c>
      <c r="F1693" s="96" t="s">
        <v>45</v>
      </c>
      <c r="G1693" s="96" t="s">
        <v>50</v>
      </c>
      <c r="H1693" s="97">
        <v>45029</v>
      </c>
      <c r="I1693" s="23">
        <v>0.62296296296296294</v>
      </c>
      <c r="J1693" s="97">
        <v>45029</v>
      </c>
      <c r="K1693" s="23">
        <v>0.62300925925925921</v>
      </c>
      <c r="L1693" s="96">
        <v>4</v>
      </c>
      <c r="M1693" s="98">
        <f>Causas[[#This Row],[parada_duracion]]/60</f>
        <v>6.6666666666666666E-2</v>
      </c>
      <c r="N1693" s="18" t="s">
        <v>47</v>
      </c>
      <c r="O1693" s="18" t="s">
        <v>47</v>
      </c>
      <c r="P1693" s="99">
        <f>WEEKNUM(Causas[[#This Row],[resolucion_fecha]],16)</f>
        <v>15</v>
      </c>
      <c r="Q1693" s="99" t="str">
        <f>TEXT(Causas[[#This Row],[resolucion_fecha]],"MMMM")</f>
        <v>abril</v>
      </c>
      <c r="R1693" s="99" t="str">
        <f t="shared" si="26"/>
        <v>T</v>
      </c>
      <c r="S1693" s="99"/>
      <c r="T1693" s="18" t="s">
        <v>47</v>
      </c>
      <c r="U1693" s="16"/>
      <c r="V1693" s="99"/>
      <c r="W1693" s="99"/>
    </row>
    <row r="1694" spans="1:23" hidden="1" x14ac:dyDescent="0.25">
      <c r="A1694" s="25">
        <v>140549</v>
      </c>
      <c r="B1694" s="25" t="s">
        <v>702</v>
      </c>
      <c r="C1694" s="25" t="s">
        <v>43</v>
      </c>
      <c r="D1694" s="25" t="s">
        <v>96</v>
      </c>
      <c r="E1694" s="24">
        <v>43843</v>
      </c>
      <c r="F1694" s="25" t="s">
        <v>56</v>
      </c>
      <c r="G1694" s="25" t="s">
        <v>50</v>
      </c>
      <c r="H1694" s="24">
        <v>45029</v>
      </c>
      <c r="I1694" s="101">
        <v>0.64589120370370368</v>
      </c>
      <c r="J1694" s="24">
        <v>45029</v>
      </c>
      <c r="K1694" s="101">
        <v>0.65626157407407404</v>
      </c>
      <c r="L1694" s="25">
        <v>896</v>
      </c>
      <c r="M1694" s="26">
        <f>Causas[[#This Row],[parada_duracion]]/60</f>
        <v>14.933333333333334</v>
      </c>
      <c r="N1694" s="19" t="s">
        <v>92</v>
      </c>
      <c r="O1694" s="16" t="s">
        <v>52</v>
      </c>
      <c r="P1694" s="16">
        <f>WEEKNUM(Causas[[#This Row],[resolucion_fecha]],16)</f>
        <v>15</v>
      </c>
      <c r="Q1694" s="16" t="str">
        <f>TEXT(Causas[[#This Row],[resolucion_fecha]],"MMMM")</f>
        <v>abril</v>
      </c>
      <c r="R1694" s="16" t="str">
        <f t="shared" si="26"/>
        <v>T</v>
      </c>
      <c r="S1694" s="16"/>
      <c r="T1694" s="16" t="s">
        <v>53</v>
      </c>
      <c r="U1694" s="16"/>
      <c r="V1694" s="16"/>
      <c r="W1694" s="16"/>
    </row>
    <row r="1695" spans="1:23" hidden="1" x14ac:dyDescent="0.25">
      <c r="A1695" s="96">
        <v>140552</v>
      </c>
      <c r="B1695" s="96" t="s">
        <v>58</v>
      </c>
      <c r="C1695" s="96" t="s">
        <v>43</v>
      </c>
      <c r="D1695" s="96" t="s">
        <v>59</v>
      </c>
      <c r="E1695" s="97">
        <v>44231</v>
      </c>
      <c r="F1695" s="96" t="s">
        <v>60</v>
      </c>
      <c r="G1695" s="96" t="s">
        <v>50</v>
      </c>
      <c r="H1695" s="97">
        <v>45029</v>
      </c>
      <c r="I1695" s="23">
        <v>0.65418981481481475</v>
      </c>
      <c r="J1695" s="97">
        <v>45029</v>
      </c>
      <c r="K1695" s="23">
        <v>0.66927083333333337</v>
      </c>
      <c r="L1695" s="96">
        <v>1303</v>
      </c>
      <c r="M1695" s="98">
        <f>Causas[[#This Row],[parada_duracion]]/60</f>
        <v>21.716666666666665</v>
      </c>
      <c r="N1695" s="18" t="s">
        <v>62</v>
      </c>
      <c r="O1695" s="16" t="s">
        <v>52</v>
      </c>
      <c r="P1695" s="99">
        <f>WEEKNUM(Causas[[#This Row],[resolucion_fecha]],16)</f>
        <v>15</v>
      </c>
      <c r="Q1695" s="99" t="str">
        <f>TEXT(Causas[[#This Row],[resolucion_fecha]],"MMMM")</f>
        <v>abril</v>
      </c>
      <c r="R1695" s="99" t="str">
        <f t="shared" si="26"/>
        <v>T</v>
      </c>
      <c r="S1695" s="99"/>
      <c r="T1695" s="16" t="s">
        <v>53</v>
      </c>
      <c r="U1695" s="16"/>
      <c r="V1695" s="99"/>
      <c r="W1695" s="99"/>
    </row>
    <row r="1696" spans="1:23" hidden="1" x14ac:dyDescent="0.25">
      <c r="A1696" s="96">
        <v>140553</v>
      </c>
      <c r="B1696" s="96" t="s">
        <v>70</v>
      </c>
      <c r="C1696" s="96" t="s">
        <v>43</v>
      </c>
      <c r="D1696" s="96" t="s">
        <v>64</v>
      </c>
      <c r="E1696" s="97">
        <v>43881</v>
      </c>
      <c r="F1696" s="96" t="s">
        <v>56</v>
      </c>
      <c r="G1696" s="96" t="s">
        <v>50</v>
      </c>
      <c r="H1696" s="97">
        <v>45029</v>
      </c>
      <c r="I1696" s="23">
        <v>0.65570601851851851</v>
      </c>
      <c r="J1696" s="97">
        <v>45029</v>
      </c>
      <c r="K1696" s="23">
        <v>0.66258101851851847</v>
      </c>
      <c r="L1696" s="96">
        <v>594</v>
      </c>
      <c r="M1696" s="98">
        <f>Causas[[#This Row],[parada_duracion]]/60</f>
        <v>9.9</v>
      </c>
      <c r="N1696" s="18" t="s">
        <v>47</v>
      </c>
      <c r="O1696" s="18" t="s">
        <v>47</v>
      </c>
      <c r="P1696" s="99">
        <f>WEEKNUM(Causas[[#This Row],[resolucion_fecha]],16)</f>
        <v>15</v>
      </c>
      <c r="Q1696" s="99" t="str">
        <f>TEXT(Causas[[#This Row],[resolucion_fecha]],"MMMM")</f>
        <v>abril</v>
      </c>
      <c r="R1696" s="99" t="str">
        <f t="shared" si="26"/>
        <v>T</v>
      </c>
      <c r="S1696" s="99"/>
      <c r="T1696" s="18" t="s">
        <v>47</v>
      </c>
      <c r="U1696" s="100"/>
      <c r="V1696" s="99"/>
      <c r="W1696" s="99"/>
    </row>
    <row r="1697" spans="1:23" hidden="1" x14ac:dyDescent="0.25">
      <c r="A1697" s="25">
        <v>140554</v>
      </c>
      <c r="B1697" s="25" t="s">
        <v>42</v>
      </c>
      <c r="C1697" s="25" t="s">
        <v>43</v>
      </c>
      <c r="D1697" s="25" t="s">
        <v>164</v>
      </c>
      <c r="E1697" s="24">
        <v>43405</v>
      </c>
      <c r="F1697" s="25" t="s">
        <v>45</v>
      </c>
      <c r="G1697" s="25" t="s">
        <v>50</v>
      </c>
      <c r="H1697" s="24">
        <v>45029</v>
      </c>
      <c r="I1697" s="101">
        <v>0.65966435185185179</v>
      </c>
      <c r="J1697" s="24">
        <v>45029</v>
      </c>
      <c r="K1697" s="101">
        <v>0.66178240740740735</v>
      </c>
      <c r="L1697" s="25">
        <v>183</v>
      </c>
      <c r="M1697" s="26">
        <f>Causas[[#This Row],[parada_duracion]]/60</f>
        <v>3.05</v>
      </c>
      <c r="N1697" s="18" t="s">
        <v>47</v>
      </c>
      <c r="O1697" s="18" t="s">
        <v>47</v>
      </c>
      <c r="P1697" s="16">
        <f>WEEKNUM(Causas[[#This Row],[resolucion_fecha]],16)</f>
        <v>15</v>
      </c>
      <c r="Q1697" s="16" t="str">
        <f>TEXT(Causas[[#This Row],[resolucion_fecha]],"MMMM")</f>
        <v>abril</v>
      </c>
      <c r="R1697" s="16" t="str">
        <f t="shared" si="26"/>
        <v>T</v>
      </c>
      <c r="S1697" s="16"/>
      <c r="T1697" s="18" t="s">
        <v>47</v>
      </c>
      <c r="U1697" s="100"/>
      <c r="V1697" s="16"/>
      <c r="W1697" s="16"/>
    </row>
    <row r="1698" spans="1:23" hidden="1" x14ac:dyDescent="0.25">
      <c r="A1698" s="25">
        <v>140558</v>
      </c>
      <c r="B1698" s="25" t="s">
        <v>42</v>
      </c>
      <c r="C1698" s="25" t="s">
        <v>43</v>
      </c>
      <c r="D1698" s="25" t="s">
        <v>143</v>
      </c>
      <c r="E1698" s="24">
        <v>43405</v>
      </c>
      <c r="F1698" s="25" t="s">
        <v>45</v>
      </c>
      <c r="G1698" s="25" t="s">
        <v>46</v>
      </c>
      <c r="H1698" s="24">
        <v>45029</v>
      </c>
      <c r="I1698" s="101">
        <v>0.71091435185185192</v>
      </c>
      <c r="J1698" s="24">
        <v>45029</v>
      </c>
      <c r="K1698" s="101">
        <v>0.72103009259259254</v>
      </c>
      <c r="L1698" s="25">
        <v>874</v>
      </c>
      <c r="M1698" s="26">
        <f>Causas[[#This Row],[parada_duracion]]/60</f>
        <v>14.566666666666666</v>
      </c>
      <c r="N1698" s="19" t="s">
        <v>92</v>
      </c>
      <c r="O1698" s="16" t="s">
        <v>52</v>
      </c>
      <c r="P1698" s="16">
        <f>WEEKNUM(Causas[[#This Row],[resolucion_fecha]],16)</f>
        <v>15</v>
      </c>
      <c r="Q1698" s="16" t="str">
        <f>TEXT(Causas[[#This Row],[resolucion_fecha]],"MMMM")</f>
        <v>abril</v>
      </c>
      <c r="R1698" s="16" t="str">
        <f t="shared" si="26"/>
        <v>T</v>
      </c>
      <c r="S1698" s="16"/>
      <c r="T1698" s="16" t="s">
        <v>53</v>
      </c>
      <c r="U1698" s="16"/>
      <c r="V1698" s="16"/>
      <c r="W1698" s="16"/>
    </row>
    <row r="1699" spans="1:23" hidden="1" x14ac:dyDescent="0.25">
      <c r="A1699" s="25">
        <v>140566</v>
      </c>
      <c r="B1699" s="25" t="s">
        <v>66</v>
      </c>
      <c r="C1699" s="25" t="s">
        <v>43</v>
      </c>
      <c r="D1699" s="25" t="s">
        <v>143</v>
      </c>
      <c r="E1699" s="24">
        <v>43405</v>
      </c>
      <c r="F1699" s="25" t="s">
        <v>45</v>
      </c>
      <c r="G1699" s="25" t="s">
        <v>46</v>
      </c>
      <c r="H1699" s="24">
        <v>45029</v>
      </c>
      <c r="I1699" s="101">
        <v>0.75346064814814817</v>
      </c>
      <c r="J1699" s="24">
        <v>45029</v>
      </c>
      <c r="K1699" s="101">
        <v>0.76762731481481483</v>
      </c>
      <c r="L1699" s="25">
        <v>1224</v>
      </c>
      <c r="M1699" s="26">
        <f>Causas[[#This Row],[parada_duracion]]/60</f>
        <v>20.399999999999999</v>
      </c>
      <c r="N1699" s="19" t="s">
        <v>703</v>
      </c>
      <c r="O1699" s="16" t="s">
        <v>52</v>
      </c>
      <c r="P1699" s="16">
        <f>WEEKNUM(Causas[[#This Row],[resolucion_fecha]],16)</f>
        <v>15</v>
      </c>
      <c r="Q1699" s="16" t="str">
        <f>TEXT(Causas[[#This Row],[resolucion_fecha]],"MMMM")</f>
        <v>abril</v>
      </c>
      <c r="R1699" s="16" t="str">
        <f t="shared" si="26"/>
        <v>T</v>
      </c>
      <c r="S1699" s="16"/>
      <c r="T1699" s="16" t="s">
        <v>53</v>
      </c>
      <c r="U1699" s="16"/>
      <c r="V1699" s="16"/>
      <c r="W1699" s="16"/>
    </row>
    <row r="1700" spans="1:23" hidden="1" x14ac:dyDescent="0.25">
      <c r="A1700" s="96">
        <v>140570</v>
      </c>
      <c r="B1700" s="96" t="s">
        <v>95</v>
      </c>
      <c r="C1700" s="96" t="s">
        <v>43</v>
      </c>
      <c r="D1700" s="96" t="s">
        <v>59</v>
      </c>
      <c r="E1700" s="97">
        <v>44231</v>
      </c>
      <c r="F1700" s="96" t="s">
        <v>60</v>
      </c>
      <c r="G1700" s="96" t="s">
        <v>46</v>
      </c>
      <c r="H1700" s="97">
        <v>45029</v>
      </c>
      <c r="I1700" s="23">
        <v>0.82261574074074073</v>
      </c>
      <c r="J1700" s="97">
        <v>45029</v>
      </c>
      <c r="K1700" s="23">
        <v>0.83587962962962958</v>
      </c>
      <c r="L1700" s="96">
        <v>1146</v>
      </c>
      <c r="M1700" s="98">
        <f>Causas[[#This Row],[parada_duracion]]/60</f>
        <v>19.100000000000001</v>
      </c>
      <c r="N1700" s="18" t="s">
        <v>704</v>
      </c>
      <c r="O1700" s="16" t="s">
        <v>52</v>
      </c>
      <c r="P1700" s="99">
        <f>WEEKNUM(Causas[[#This Row],[resolucion_fecha]],16)</f>
        <v>15</v>
      </c>
      <c r="Q1700" s="99" t="str">
        <f>TEXT(Causas[[#This Row],[resolucion_fecha]],"MMMM")</f>
        <v>abril</v>
      </c>
      <c r="R1700" s="99" t="str">
        <f t="shared" si="26"/>
        <v>T</v>
      </c>
      <c r="S1700" s="99"/>
      <c r="T1700" s="16" t="s">
        <v>53</v>
      </c>
      <c r="U1700" s="16"/>
      <c r="V1700" s="99"/>
      <c r="W1700" s="99"/>
    </row>
    <row r="1701" spans="1:23" hidden="1" x14ac:dyDescent="0.25">
      <c r="A1701" s="25">
        <v>140571</v>
      </c>
      <c r="B1701" s="25" t="s">
        <v>101</v>
      </c>
      <c r="C1701" s="25" t="s">
        <v>43</v>
      </c>
      <c r="D1701" s="25" t="s">
        <v>48</v>
      </c>
      <c r="E1701" s="24">
        <v>43405</v>
      </c>
      <c r="F1701" s="25" t="s">
        <v>45</v>
      </c>
      <c r="G1701" s="25" t="s">
        <v>46</v>
      </c>
      <c r="H1701" s="24">
        <v>45029</v>
      </c>
      <c r="I1701" s="101">
        <v>0.82818287037037042</v>
      </c>
      <c r="J1701" s="24">
        <v>45029</v>
      </c>
      <c r="K1701" s="101">
        <v>0.85020833333333334</v>
      </c>
      <c r="L1701" s="25">
        <v>1903</v>
      </c>
      <c r="M1701" s="26">
        <f>Causas[[#This Row],[parada_duracion]]/60</f>
        <v>31.716666666666665</v>
      </c>
      <c r="N1701" s="19" t="s">
        <v>705</v>
      </c>
      <c r="O1701" s="16" t="s">
        <v>52</v>
      </c>
      <c r="P1701" s="16">
        <f>WEEKNUM(Causas[[#This Row],[resolucion_fecha]],16)</f>
        <v>15</v>
      </c>
      <c r="Q1701" s="16" t="str">
        <f>TEXT(Causas[[#This Row],[resolucion_fecha]],"MMMM")</f>
        <v>abril</v>
      </c>
      <c r="R1701" s="16" t="str">
        <f t="shared" si="26"/>
        <v>T</v>
      </c>
      <c r="S1701" s="16"/>
      <c r="T1701" s="16" t="s">
        <v>53</v>
      </c>
      <c r="U1701" s="100"/>
      <c r="V1701" s="16"/>
      <c r="W1701" s="16"/>
    </row>
    <row r="1702" spans="1:23" hidden="1" x14ac:dyDescent="0.25">
      <c r="A1702" s="25">
        <v>140574</v>
      </c>
      <c r="B1702" s="25" t="s">
        <v>66</v>
      </c>
      <c r="C1702" s="25" t="s">
        <v>43</v>
      </c>
      <c r="D1702" s="25" t="s">
        <v>48</v>
      </c>
      <c r="E1702" s="24">
        <v>43405</v>
      </c>
      <c r="F1702" s="25" t="s">
        <v>45</v>
      </c>
      <c r="G1702" s="25" t="s">
        <v>46</v>
      </c>
      <c r="H1702" s="24">
        <v>45029</v>
      </c>
      <c r="I1702" s="101">
        <v>0.875462962962963</v>
      </c>
      <c r="J1702" s="24">
        <v>45029</v>
      </c>
      <c r="K1702" s="101">
        <v>0.88240740740740742</v>
      </c>
      <c r="L1702" s="25">
        <v>600</v>
      </c>
      <c r="M1702" s="26">
        <f>Causas[[#This Row],[parada_duracion]]/60</f>
        <v>10</v>
      </c>
      <c r="N1702" s="18" t="s">
        <v>47</v>
      </c>
      <c r="O1702" s="18" t="s">
        <v>47</v>
      </c>
      <c r="P1702" s="16">
        <f>WEEKNUM(Causas[[#This Row],[resolucion_fecha]],16)</f>
        <v>15</v>
      </c>
      <c r="Q1702" s="16" t="str">
        <f>TEXT(Causas[[#This Row],[resolucion_fecha]],"MMMM")</f>
        <v>abril</v>
      </c>
      <c r="R1702" s="16" t="str">
        <f t="shared" si="26"/>
        <v>T</v>
      </c>
      <c r="S1702" s="16"/>
      <c r="T1702" s="18" t="s">
        <v>47</v>
      </c>
      <c r="U1702" s="16"/>
      <c r="V1702" s="16"/>
      <c r="W1702" s="16"/>
    </row>
    <row r="1703" spans="1:23" hidden="1" x14ac:dyDescent="0.25">
      <c r="A1703" s="25">
        <v>140576</v>
      </c>
      <c r="B1703" s="25" t="s">
        <v>42</v>
      </c>
      <c r="C1703" s="25" t="s">
        <v>43</v>
      </c>
      <c r="D1703" s="25" t="s">
        <v>143</v>
      </c>
      <c r="E1703" s="24">
        <v>43405</v>
      </c>
      <c r="F1703" s="25" t="s">
        <v>45</v>
      </c>
      <c r="G1703" s="25" t="s">
        <v>46</v>
      </c>
      <c r="H1703" s="24">
        <v>45029</v>
      </c>
      <c r="I1703" s="101">
        <v>0.89337962962962969</v>
      </c>
      <c r="J1703" s="24">
        <v>45029</v>
      </c>
      <c r="K1703" s="101">
        <v>0.89530092592592592</v>
      </c>
      <c r="L1703" s="25">
        <v>166</v>
      </c>
      <c r="M1703" s="26">
        <f>Causas[[#This Row],[parada_duracion]]/60</f>
        <v>2.7666666666666666</v>
      </c>
      <c r="N1703" s="18" t="s">
        <v>47</v>
      </c>
      <c r="O1703" s="18" t="s">
        <v>47</v>
      </c>
      <c r="P1703" s="16">
        <f>WEEKNUM(Causas[[#This Row],[resolucion_fecha]],16)</f>
        <v>15</v>
      </c>
      <c r="Q1703" s="16" t="str">
        <f>TEXT(Causas[[#This Row],[resolucion_fecha]],"MMMM")</f>
        <v>abril</v>
      </c>
      <c r="R1703" s="16" t="str">
        <f t="shared" si="26"/>
        <v>T</v>
      </c>
      <c r="S1703" s="16"/>
      <c r="T1703" s="18" t="s">
        <v>47</v>
      </c>
      <c r="U1703" s="16"/>
      <c r="V1703" s="16"/>
      <c r="W1703" s="16"/>
    </row>
    <row r="1704" spans="1:23" hidden="1" x14ac:dyDescent="0.25">
      <c r="A1704" s="25">
        <v>140584</v>
      </c>
      <c r="B1704" s="25" t="s">
        <v>61</v>
      </c>
      <c r="C1704" s="25" t="s">
        <v>43</v>
      </c>
      <c r="D1704" s="25" t="s">
        <v>55</v>
      </c>
      <c r="E1704" s="24">
        <v>43881</v>
      </c>
      <c r="F1704" s="25" t="s">
        <v>56</v>
      </c>
      <c r="G1704" s="25" t="s">
        <v>46</v>
      </c>
      <c r="H1704" s="24">
        <v>45030</v>
      </c>
      <c r="I1704" s="101">
        <v>0.27883101851851849</v>
      </c>
      <c r="J1704" s="24">
        <v>45030</v>
      </c>
      <c r="K1704" s="101">
        <v>0.37091435185185184</v>
      </c>
      <c r="L1704" s="25">
        <v>7956</v>
      </c>
      <c r="M1704" s="26">
        <f>Causas[[#This Row],[parada_duracion]]/60</f>
        <v>132.6</v>
      </c>
      <c r="N1704" s="19" t="s">
        <v>706</v>
      </c>
      <c r="O1704" s="16" t="s">
        <v>52</v>
      </c>
      <c r="P1704" s="16">
        <f>WEEKNUM(Causas[[#This Row],[resolucion_fecha]],16)</f>
        <v>15</v>
      </c>
      <c r="Q1704" s="16" t="str">
        <f>TEXT(Causas[[#This Row],[resolucion_fecha]],"MMMM")</f>
        <v>abril</v>
      </c>
      <c r="R1704" s="16" t="str">
        <f t="shared" si="26"/>
        <v>M</v>
      </c>
      <c r="S1704" s="16"/>
      <c r="T1704" s="16" t="s">
        <v>53</v>
      </c>
      <c r="U1704" s="16"/>
      <c r="V1704" s="16"/>
      <c r="W1704" s="16"/>
    </row>
    <row r="1705" spans="1:23" hidden="1" x14ac:dyDescent="0.25">
      <c r="A1705" s="25">
        <v>140587</v>
      </c>
      <c r="B1705" s="25" t="s">
        <v>707</v>
      </c>
      <c r="C1705" s="25" t="s">
        <v>43</v>
      </c>
      <c r="D1705" s="25" t="s">
        <v>143</v>
      </c>
      <c r="E1705" s="24">
        <v>43405</v>
      </c>
      <c r="F1705" s="25" t="s">
        <v>45</v>
      </c>
      <c r="G1705" s="25" t="s">
        <v>50</v>
      </c>
      <c r="H1705" s="24">
        <v>45030</v>
      </c>
      <c r="I1705" s="101">
        <v>0.29166666666666669</v>
      </c>
      <c r="J1705" s="24">
        <v>45030</v>
      </c>
      <c r="K1705" s="101">
        <v>0.30605324074074075</v>
      </c>
      <c r="L1705" s="25">
        <v>1243</v>
      </c>
      <c r="M1705" s="26">
        <f>Causas[[#This Row],[parada_duracion]]/60</f>
        <v>20.716666666666665</v>
      </c>
      <c r="N1705" s="19" t="s">
        <v>708</v>
      </c>
      <c r="O1705" s="16" t="s">
        <v>9</v>
      </c>
      <c r="P1705" s="16">
        <f>WEEKNUM(Causas[[#This Row],[resolucion_fecha]],16)</f>
        <v>15</v>
      </c>
      <c r="Q1705" s="16" t="str">
        <f>TEXT(Causas[[#This Row],[resolucion_fecha]],"MMMM")</f>
        <v>abril</v>
      </c>
      <c r="R1705" s="16" t="str">
        <f t="shared" si="26"/>
        <v>M</v>
      </c>
      <c r="S1705" s="99" t="s">
        <v>9</v>
      </c>
      <c r="T1705" s="99" t="s">
        <v>9</v>
      </c>
      <c r="U1705" s="99" t="s">
        <v>9</v>
      </c>
      <c r="V1705" s="99" t="s">
        <v>9</v>
      </c>
      <c r="W1705" s="99" t="s">
        <v>9</v>
      </c>
    </row>
    <row r="1706" spans="1:23" hidden="1" x14ac:dyDescent="0.25">
      <c r="A1706" s="96">
        <v>140596</v>
      </c>
      <c r="B1706" s="96" t="s">
        <v>54</v>
      </c>
      <c r="C1706" s="96" t="s">
        <v>43</v>
      </c>
      <c r="D1706" s="96" t="s">
        <v>55</v>
      </c>
      <c r="E1706" s="97">
        <v>44120</v>
      </c>
      <c r="F1706" s="96" t="s">
        <v>56</v>
      </c>
      <c r="G1706" s="96" t="s">
        <v>50</v>
      </c>
      <c r="H1706" s="97">
        <v>45030</v>
      </c>
      <c r="I1706" s="23">
        <v>0.37486111111111109</v>
      </c>
      <c r="J1706" s="97">
        <v>45030</v>
      </c>
      <c r="K1706" s="23">
        <v>0.42870370370370375</v>
      </c>
      <c r="L1706" s="96">
        <v>4652</v>
      </c>
      <c r="M1706" s="98">
        <f>Causas[[#This Row],[parada_duracion]]/60</f>
        <v>77.533333333333331</v>
      </c>
      <c r="N1706" s="18" t="s">
        <v>441</v>
      </c>
      <c r="O1706" s="16" t="s">
        <v>52</v>
      </c>
      <c r="P1706" s="99">
        <f>WEEKNUM(Causas[[#This Row],[resolucion_fecha]],16)</f>
        <v>15</v>
      </c>
      <c r="Q1706" s="99" t="str">
        <f>TEXT(Causas[[#This Row],[resolucion_fecha]],"MMMM")</f>
        <v>abril</v>
      </c>
      <c r="R1706" s="99" t="str">
        <f t="shared" si="26"/>
        <v>M</v>
      </c>
      <c r="S1706" s="99"/>
      <c r="T1706" s="16" t="s">
        <v>53</v>
      </c>
      <c r="U1706" s="16"/>
      <c r="V1706" s="99"/>
      <c r="W1706" s="99"/>
    </row>
    <row r="1707" spans="1:23" hidden="1" x14ac:dyDescent="0.25">
      <c r="A1707" s="25">
        <v>140597</v>
      </c>
      <c r="B1707" s="25" t="s">
        <v>163</v>
      </c>
      <c r="C1707" s="25" t="s">
        <v>43</v>
      </c>
      <c r="D1707" s="25" t="s">
        <v>44</v>
      </c>
      <c r="E1707" s="24">
        <v>43405</v>
      </c>
      <c r="F1707" s="25" t="s">
        <v>45</v>
      </c>
      <c r="G1707" s="25" t="s">
        <v>46</v>
      </c>
      <c r="H1707" s="24">
        <v>45030</v>
      </c>
      <c r="I1707" s="101">
        <v>0.39613425925925921</v>
      </c>
      <c r="J1707" s="24">
        <v>45030</v>
      </c>
      <c r="K1707" s="101">
        <v>0.43740740740740741</v>
      </c>
      <c r="L1707" s="25">
        <v>3566</v>
      </c>
      <c r="M1707" s="26">
        <f>Causas[[#This Row],[parada_duracion]]/60</f>
        <v>59.43333333333333</v>
      </c>
      <c r="N1707" s="19" t="s">
        <v>62</v>
      </c>
      <c r="O1707" s="16" t="s">
        <v>52</v>
      </c>
      <c r="P1707" s="16">
        <f>WEEKNUM(Causas[[#This Row],[resolucion_fecha]],16)</f>
        <v>15</v>
      </c>
      <c r="Q1707" s="16" t="str">
        <f>TEXT(Causas[[#This Row],[resolucion_fecha]],"MMMM")</f>
        <v>abril</v>
      </c>
      <c r="R1707" s="16" t="str">
        <f t="shared" si="26"/>
        <v>M</v>
      </c>
      <c r="S1707" s="16"/>
      <c r="T1707" s="16" t="s">
        <v>53</v>
      </c>
      <c r="U1707" s="100"/>
      <c r="V1707" s="16"/>
      <c r="W1707" s="16"/>
    </row>
    <row r="1708" spans="1:23" hidden="1" x14ac:dyDescent="0.25">
      <c r="A1708" s="96">
        <v>140606</v>
      </c>
      <c r="B1708" s="96" t="s">
        <v>54</v>
      </c>
      <c r="C1708" s="96" t="s">
        <v>43</v>
      </c>
      <c r="D1708" s="96" t="s">
        <v>55</v>
      </c>
      <c r="E1708" s="97">
        <v>44120</v>
      </c>
      <c r="F1708" s="96" t="s">
        <v>56</v>
      </c>
      <c r="G1708" s="96" t="s">
        <v>50</v>
      </c>
      <c r="H1708" s="97">
        <v>45030</v>
      </c>
      <c r="I1708" s="23">
        <v>0.43643518518518515</v>
      </c>
      <c r="J1708" s="97">
        <v>45030</v>
      </c>
      <c r="K1708" s="23">
        <v>0.44722222222222219</v>
      </c>
      <c r="L1708" s="96">
        <v>932</v>
      </c>
      <c r="M1708" s="98">
        <f>Causas[[#This Row],[parada_duracion]]/60</f>
        <v>15.533333333333333</v>
      </c>
      <c r="N1708" s="18" t="s">
        <v>62</v>
      </c>
      <c r="O1708" s="16" t="s">
        <v>52</v>
      </c>
      <c r="P1708" s="99">
        <f>WEEKNUM(Causas[[#This Row],[resolucion_fecha]],16)</f>
        <v>15</v>
      </c>
      <c r="Q1708" s="99" t="str">
        <f>TEXT(Causas[[#This Row],[resolucion_fecha]],"MMMM")</f>
        <v>abril</v>
      </c>
      <c r="R1708" s="99" t="str">
        <f t="shared" si="26"/>
        <v>M</v>
      </c>
      <c r="S1708" s="99"/>
      <c r="T1708" s="16" t="s">
        <v>53</v>
      </c>
      <c r="U1708" s="16"/>
      <c r="V1708" s="99"/>
      <c r="W1708" s="99"/>
    </row>
    <row r="1709" spans="1:23" hidden="1" x14ac:dyDescent="0.25">
      <c r="A1709" s="96">
        <v>140607</v>
      </c>
      <c r="B1709" s="96" t="s">
        <v>42</v>
      </c>
      <c r="C1709" s="96" t="s">
        <v>43</v>
      </c>
      <c r="D1709" s="96" t="s">
        <v>59</v>
      </c>
      <c r="E1709" s="97">
        <v>44231</v>
      </c>
      <c r="F1709" s="96" t="s">
        <v>60</v>
      </c>
      <c r="G1709" s="96" t="s">
        <v>46</v>
      </c>
      <c r="H1709" s="97">
        <v>45030</v>
      </c>
      <c r="I1709" s="23">
        <v>0.4407638888888889</v>
      </c>
      <c r="J1709" s="97">
        <v>45030</v>
      </c>
      <c r="K1709" s="23">
        <v>0.46288194444444447</v>
      </c>
      <c r="L1709" s="96">
        <v>1911</v>
      </c>
      <c r="M1709" s="98">
        <f>Causas[[#This Row],[parada_duracion]]/60</f>
        <v>31.85</v>
      </c>
      <c r="N1709" s="19" t="s">
        <v>62</v>
      </c>
      <c r="O1709" s="16" t="s">
        <v>52</v>
      </c>
      <c r="P1709" s="99">
        <f>WEEKNUM(Causas[[#This Row],[resolucion_fecha]],16)</f>
        <v>15</v>
      </c>
      <c r="Q1709" s="99" t="str">
        <f>TEXT(Causas[[#This Row],[resolucion_fecha]],"MMMM")</f>
        <v>abril</v>
      </c>
      <c r="R1709" s="99" t="str">
        <f t="shared" si="26"/>
        <v>M</v>
      </c>
      <c r="S1709" s="99"/>
      <c r="T1709" s="16" t="s">
        <v>53</v>
      </c>
      <c r="U1709" s="100"/>
      <c r="V1709" s="99"/>
      <c r="W1709" s="99"/>
    </row>
    <row r="1710" spans="1:23" hidden="1" x14ac:dyDescent="0.25">
      <c r="A1710" s="25">
        <v>140608</v>
      </c>
      <c r="B1710" s="25" t="s">
        <v>54</v>
      </c>
      <c r="C1710" s="25" t="s">
        <v>43</v>
      </c>
      <c r="D1710" s="25" t="s">
        <v>55</v>
      </c>
      <c r="E1710" s="24">
        <v>44120</v>
      </c>
      <c r="F1710" s="25" t="s">
        <v>56</v>
      </c>
      <c r="G1710" s="25" t="s">
        <v>50</v>
      </c>
      <c r="H1710" s="24">
        <v>45030</v>
      </c>
      <c r="I1710" s="101">
        <v>0.45454861111111106</v>
      </c>
      <c r="J1710" s="24">
        <v>45030</v>
      </c>
      <c r="K1710" s="101">
        <v>0.47146990740740741</v>
      </c>
      <c r="L1710" s="25">
        <v>1462</v>
      </c>
      <c r="M1710" s="26">
        <f>Causas[[#This Row],[parada_duracion]]/60</f>
        <v>24.366666666666667</v>
      </c>
      <c r="N1710" s="19" t="s">
        <v>62</v>
      </c>
      <c r="O1710" s="16" t="s">
        <v>52</v>
      </c>
      <c r="P1710" s="16">
        <f>WEEKNUM(Causas[[#This Row],[resolucion_fecha]],16)</f>
        <v>15</v>
      </c>
      <c r="Q1710" s="16" t="str">
        <f>TEXT(Causas[[#This Row],[resolucion_fecha]],"MMMM")</f>
        <v>abril</v>
      </c>
      <c r="R1710" s="16" t="str">
        <f t="shared" si="26"/>
        <v>M</v>
      </c>
      <c r="S1710" s="16"/>
      <c r="T1710" s="16" t="s">
        <v>53</v>
      </c>
      <c r="U1710" s="100"/>
      <c r="V1710" s="16"/>
      <c r="W1710" s="16"/>
    </row>
    <row r="1711" spans="1:23" hidden="1" x14ac:dyDescent="0.25">
      <c r="A1711" s="25">
        <v>140614</v>
      </c>
      <c r="B1711" s="25" t="s">
        <v>95</v>
      </c>
      <c r="C1711" s="25" t="s">
        <v>43</v>
      </c>
      <c r="D1711" s="25" t="s">
        <v>59</v>
      </c>
      <c r="E1711" s="24">
        <v>44231</v>
      </c>
      <c r="F1711" s="25" t="s">
        <v>60</v>
      </c>
      <c r="G1711" s="25" t="s">
        <v>46</v>
      </c>
      <c r="H1711" s="24">
        <v>45030</v>
      </c>
      <c r="I1711" s="101">
        <v>0.52728009259259256</v>
      </c>
      <c r="J1711" s="24">
        <v>45030</v>
      </c>
      <c r="K1711" s="101">
        <v>0.53028935185185189</v>
      </c>
      <c r="L1711" s="25">
        <v>260</v>
      </c>
      <c r="M1711" s="26">
        <f>Causas[[#This Row],[parada_duracion]]/60</f>
        <v>4.333333333333333</v>
      </c>
      <c r="N1711" s="18" t="s">
        <v>47</v>
      </c>
      <c r="O1711" s="18" t="s">
        <v>47</v>
      </c>
      <c r="P1711" s="16">
        <f>WEEKNUM(Causas[[#This Row],[resolucion_fecha]],16)</f>
        <v>15</v>
      </c>
      <c r="Q1711" s="16" t="str">
        <f>TEXT(Causas[[#This Row],[resolucion_fecha]],"MMMM")</f>
        <v>abril</v>
      </c>
      <c r="R1711" s="16" t="str">
        <f t="shared" si="26"/>
        <v>M</v>
      </c>
      <c r="S1711" s="16"/>
      <c r="T1711" s="18" t="s">
        <v>47</v>
      </c>
      <c r="U1711" s="16"/>
      <c r="V1711" s="16"/>
      <c r="W1711" s="16"/>
    </row>
    <row r="1712" spans="1:23" hidden="1" x14ac:dyDescent="0.25">
      <c r="A1712" s="25">
        <v>140617</v>
      </c>
      <c r="B1712" s="25" t="s">
        <v>95</v>
      </c>
      <c r="C1712" s="25" t="s">
        <v>43</v>
      </c>
      <c r="D1712" s="25" t="s">
        <v>59</v>
      </c>
      <c r="E1712" s="24">
        <v>44231</v>
      </c>
      <c r="F1712" s="25" t="s">
        <v>60</v>
      </c>
      <c r="G1712" s="25" t="s">
        <v>50</v>
      </c>
      <c r="H1712" s="24">
        <v>45030</v>
      </c>
      <c r="I1712" s="101">
        <v>0.54052083333333334</v>
      </c>
      <c r="J1712" s="24">
        <v>45030</v>
      </c>
      <c r="K1712" s="101">
        <v>0.56700231481481478</v>
      </c>
      <c r="L1712" s="25">
        <v>2288</v>
      </c>
      <c r="M1712" s="26">
        <f>Causas[[#This Row],[parada_duracion]]/60</f>
        <v>38.133333333333333</v>
      </c>
      <c r="N1712" s="19" t="s">
        <v>62</v>
      </c>
      <c r="O1712" s="16" t="s">
        <v>52</v>
      </c>
      <c r="P1712" s="16">
        <f>WEEKNUM(Causas[[#This Row],[resolucion_fecha]],16)</f>
        <v>15</v>
      </c>
      <c r="Q1712" s="16" t="str">
        <f>TEXT(Causas[[#This Row],[resolucion_fecha]],"MMMM")</f>
        <v>abril</v>
      </c>
      <c r="R1712" s="16" t="str">
        <f t="shared" si="26"/>
        <v>M</v>
      </c>
      <c r="S1712" s="16"/>
      <c r="T1712" s="16" t="s">
        <v>53</v>
      </c>
      <c r="U1712" s="16"/>
      <c r="V1712" s="16"/>
      <c r="W1712" s="16"/>
    </row>
    <row r="1713" spans="1:23" hidden="1" x14ac:dyDescent="0.25">
      <c r="A1713" s="96">
        <v>140619</v>
      </c>
      <c r="B1713" s="96" t="s">
        <v>95</v>
      </c>
      <c r="C1713" s="96" t="s">
        <v>43</v>
      </c>
      <c r="D1713" s="96" t="s">
        <v>96</v>
      </c>
      <c r="E1713" s="97">
        <v>43882</v>
      </c>
      <c r="F1713" s="96" t="s">
        <v>56</v>
      </c>
      <c r="G1713" s="96" t="s">
        <v>46</v>
      </c>
      <c r="H1713" s="97">
        <v>45030</v>
      </c>
      <c r="I1713" s="23">
        <v>0.58193287037037034</v>
      </c>
      <c r="J1713" s="97">
        <v>45030</v>
      </c>
      <c r="K1713" s="23">
        <v>0.62853009259259263</v>
      </c>
      <c r="L1713" s="96">
        <v>4026</v>
      </c>
      <c r="M1713" s="98">
        <f>Causas[[#This Row],[parada_duracion]]/60</f>
        <v>67.099999999999994</v>
      </c>
      <c r="N1713" s="19" t="s">
        <v>62</v>
      </c>
      <c r="O1713" s="16" t="s">
        <v>52</v>
      </c>
      <c r="P1713" s="99">
        <f>WEEKNUM(Causas[[#This Row],[resolucion_fecha]],16)</f>
        <v>15</v>
      </c>
      <c r="Q1713" s="99" t="str">
        <f>TEXT(Causas[[#This Row],[resolucion_fecha]],"MMMM")</f>
        <v>abril</v>
      </c>
      <c r="R1713" s="99" t="str">
        <f t="shared" si="26"/>
        <v>M</v>
      </c>
      <c r="S1713" s="99"/>
      <c r="T1713" s="16" t="s">
        <v>53</v>
      </c>
      <c r="U1713" s="16"/>
      <c r="V1713" s="99"/>
      <c r="W1713" s="99"/>
    </row>
    <row r="1714" spans="1:23" hidden="1" x14ac:dyDescent="0.25">
      <c r="A1714" s="25">
        <v>140620</v>
      </c>
      <c r="B1714" s="25" t="s">
        <v>129</v>
      </c>
      <c r="C1714" s="25" t="s">
        <v>43</v>
      </c>
      <c r="D1714" s="25" t="s">
        <v>55</v>
      </c>
      <c r="E1714" s="24">
        <v>43405</v>
      </c>
      <c r="F1714" s="25" t="s">
        <v>45</v>
      </c>
      <c r="G1714" s="25" t="s">
        <v>46</v>
      </c>
      <c r="H1714" s="24">
        <v>45030</v>
      </c>
      <c r="I1714" s="101">
        <v>0.59513888888888888</v>
      </c>
      <c r="J1714" s="24">
        <v>45030</v>
      </c>
      <c r="K1714" s="101">
        <v>0.59869212962962959</v>
      </c>
      <c r="L1714" s="25">
        <v>307</v>
      </c>
      <c r="M1714" s="26">
        <f>Causas[[#This Row],[parada_duracion]]/60</f>
        <v>5.1166666666666663</v>
      </c>
      <c r="N1714" s="18" t="s">
        <v>47</v>
      </c>
      <c r="O1714" s="18" t="s">
        <v>47</v>
      </c>
      <c r="P1714" s="16">
        <f>WEEKNUM(Causas[[#This Row],[resolucion_fecha]],16)</f>
        <v>15</v>
      </c>
      <c r="Q1714" s="16" t="str">
        <f>TEXT(Causas[[#This Row],[resolucion_fecha]],"MMMM")</f>
        <v>abril</v>
      </c>
      <c r="R1714" s="16" t="str">
        <f t="shared" si="26"/>
        <v>T</v>
      </c>
      <c r="S1714" s="16"/>
      <c r="T1714" s="18" t="s">
        <v>47</v>
      </c>
      <c r="U1714" s="100"/>
      <c r="V1714" s="16"/>
      <c r="W1714" s="16"/>
    </row>
    <row r="1715" spans="1:23" hidden="1" x14ac:dyDescent="0.25">
      <c r="A1715" s="96">
        <v>140623</v>
      </c>
      <c r="B1715" s="96" t="s">
        <v>42</v>
      </c>
      <c r="C1715" s="96" t="s">
        <v>43</v>
      </c>
      <c r="D1715" s="96" t="s">
        <v>59</v>
      </c>
      <c r="E1715" s="97">
        <v>44231</v>
      </c>
      <c r="F1715" s="96" t="s">
        <v>60</v>
      </c>
      <c r="G1715" s="96" t="s">
        <v>50</v>
      </c>
      <c r="H1715" s="97">
        <v>45030</v>
      </c>
      <c r="I1715" s="23">
        <v>0.61511574074074071</v>
      </c>
      <c r="J1715" s="97">
        <v>45030</v>
      </c>
      <c r="K1715" s="23">
        <v>0.63574074074074072</v>
      </c>
      <c r="L1715" s="96">
        <v>1782</v>
      </c>
      <c r="M1715" s="98">
        <f>Causas[[#This Row],[parada_duracion]]/60</f>
        <v>29.7</v>
      </c>
      <c r="N1715" s="18" t="s">
        <v>709</v>
      </c>
      <c r="O1715" s="99" t="s">
        <v>52</v>
      </c>
      <c r="P1715" s="99">
        <f>WEEKNUM(Causas[[#This Row],[resolucion_fecha]],16)</f>
        <v>15</v>
      </c>
      <c r="Q1715" s="99" t="str">
        <f>TEXT(Causas[[#This Row],[resolucion_fecha]],"MMMM")</f>
        <v>abril</v>
      </c>
      <c r="R1715" s="99" t="str">
        <f t="shared" si="26"/>
        <v>T</v>
      </c>
      <c r="S1715" s="99"/>
      <c r="T1715" s="16" t="s">
        <v>53</v>
      </c>
      <c r="U1715" s="16"/>
      <c r="V1715" s="99"/>
      <c r="W1715" s="99"/>
    </row>
    <row r="1716" spans="1:23" hidden="1" x14ac:dyDescent="0.25">
      <c r="A1716" s="25">
        <v>140624</v>
      </c>
      <c r="B1716" s="25" t="s">
        <v>61</v>
      </c>
      <c r="C1716" s="25" t="s">
        <v>43</v>
      </c>
      <c r="D1716" s="25" t="s">
        <v>55</v>
      </c>
      <c r="E1716" s="24">
        <v>43881</v>
      </c>
      <c r="F1716" s="25" t="s">
        <v>56</v>
      </c>
      <c r="G1716" s="25" t="s">
        <v>46</v>
      </c>
      <c r="H1716" s="24">
        <v>45030</v>
      </c>
      <c r="I1716" s="101">
        <v>0.61751157407407409</v>
      </c>
      <c r="J1716" s="24">
        <v>45030</v>
      </c>
      <c r="K1716" s="101">
        <v>0.62332175925925926</v>
      </c>
      <c r="L1716" s="25">
        <v>502</v>
      </c>
      <c r="M1716" s="26">
        <f>Causas[[#This Row],[parada_duracion]]/60</f>
        <v>8.3666666666666671</v>
      </c>
      <c r="N1716" s="18" t="s">
        <v>47</v>
      </c>
      <c r="O1716" s="18" t="s">
        <v>47</v>
      </c>
      <c r="P1716" s="16">
        <f>WEEKNUM(Causas[[#This Row],[resolucion_fecha]],16)</f>
        <v>15</v>
      </c>
      <c r="Q1716" s="16" t="str">
        <f>TEXT(Causas[[#This Row],[resolucion_fecha]],"MMMM")</f>
        <v>abril</v>
      </c>
      <c r="R1716" s="16" t="str">
        <f t="shared" si="26"/>
        <v>T</v>
      </c>
      <c r="S1716" s="16"/>
      <c r="T1716" s="18" t="s">
        <v>47</v>
      </c>
      <c r="U1716" s="100"/>
      <c r="V1716" s="16"/>
      <c r="W1716" s="16"/>
    </row>
    <row r="1717" spans="1:23" hidden="1" x14ac:dyDescent="0.25">
      <c r="A1717" s="96">
        <v>140626</v>
      </c>
      <c r="B1717" s="96" t="s">
        <v>42</v>
      </c>
      <c r="C1717" s="96" t="s">
        <v>43</v>
      </c>
      <c r="D1717" s="96" t="s">
        <v>96</v>
      </c>
      <c r="E1717" s="97">
        <v>43405</v>
      </c>
      <c r="F1717" s="96" t="s">
        <v>45</v>
      </c>
      <c r="G1717" s="96" t="s">
        <v>50</v>
      </c>
      <c r="H1717" s="97">
        <v>45030</v>
      </c>
      <c r="I1717" s="23">
        <v>0.63273148148148151</v>
      </c>
      <c r="J1717" s="97">
        <v>45030</v>
      </c>
      <c r="K1717" s="23">
        <v>0.64962962962962967</v>
      </c>
      <c r="L1717" s="96">
        <v>1460</v>
      </c>
      <c r="M1717" s="98">
        <f>Causas[[#This Row],[parada_duracion]]/60</f>
        <v>24.333333333333332</v>
      </c>
      <c r="N1717" s="18" t="s">
        <v>578</v>
      </c>
      <c r="O1717" s="99" t="s">
        <v>52</v>
      </c>
      <c r="P1717" s="99">
        <f>WEEKNUM(Causas[[#This Row],[resolucion_fecha]],16)</f>
        <v>15</v>
      </c>
      <c r="Q1717" s="99" t="str">
        <f>TEXT(Causas[[#This Row],[resolucion_fecha]],"MMMM")</f>
        <v>abril</v>
      </c>
      <c r="R1717" s="99" t="str">
        <f t="shared" si="26"/>
        <v>T</v>
      </c>
      <c r="S1717" s="99"/>
      <c r="T1717" s="16" t="s">
        <v>53</v>
      </c>
      <c r="U1717" s="16"/>
      <c r="V1717" s="99"/>
      <c r="W1717" s="99"/>
    </row>
    <row r="1718" spans="1:23" hidden="1" x14ac:dyDescent="0.25">
      <c r="A1718" s="25">
        <v>140627</v>
      </c>
      <c r="B1718" s="25" t="s">
        <v>95</v>
      </c>
      <c r="C1718" s="25" t="s">
        <v>43</v>
      </c>
      <c r="D1718" s="25" t="s">
        <v>59</v>
      </c>
      <c r="E1718" s="24">
        <v>44231</v>
      </c>
      <c r="F1718" s="25" t="s">
        <v>60</v>
      </c>
      <c r="G1718" s="25" t="s">
        <v>46</v>
      </c>
      <c r="H1718" s="24">
        <v>45030</v>
      </c>
      <c r="I1718" s="101">
        <v>0.63583333333333336</v>
      </c>
      <c r="J1718" s="24">
        <v>45030</v>
      </c>
      <c r="K1718" s="101">
        <v>0.69568287037037047</v>
      </c>
      <c r="L1718" s="25">
        <v>5171</v>
      </c>
      <c r="M1718" s="26">
        <f>Causas[[#This Row],[parada_duracion]]/60</f>
        <v>86.183333333333337</v>
      </c>
      <c r="N1718" s="19" t="s">
        <v>62</v>
      </c>
      <c r="O1718" s="16" t="s">
        <v>52</v>
      </c>
      <c r="P1718" s="16">
        <f>WEEKNUM(Causas[[#This Row],[resolucion_fecha]],16)</f>
        <v>15</v>
      </c>
      <c r="Q1718" s="16" t="str">
        <f>TEXT(Causas[[#This Row],[resolucion_fecha]],"MMMM")</f>
        <v>abril</v>
      </c>
      <c r="R1718" s="16" t="str">
        <f t="shared" si="26"/>
        <v>T</v>
      </c>
      <c r="S1718" s="16"/>
      <c r="T1718" s="16" t="s">
        <v>53</v>
      </c>
      <c r="U1718" s="100"/>
      <c r="V1718" s="16"/>
      <c r="W1718" s="16"/>
    </row>
    <row r="1719" spans="1:23" hidden="1" x14ac:dyDescent="0.25">
      <c r="A1719" s="25">
        <v>140629</v>
      </c>
      <c r="B1719" s="25" t="s">
        <v>61</v>
      </c>
      <c r="C1719" s="25" t="s">
        <v>43</v>
      </c>
      <c r="D1719" s="25" t="s">
        <v>55</v>
      </c>
      <c r="E1719" s="24">
        <v>43881</v>
      </c>
      <c r="F1719" s="25" t="s">
        <v>56</v>
      </c>
      <c r="G1719" s="25" t="s">
        <v>46</v>
      </c>
      <c r="H1719" s="24">
        <v>45030</v>
      </c>
      <c r="I1719" s="101">
        <v>0.6378125</v>
      </c>
      <c r="J1719" s="24">
        <v>45030</v>
      </c>
      <c r="K1719" s="101">
        <v>0.64204861111111111</v>
      </c>
      <c r="L1719" s="25">
        <v>366</v>
      </c>
      <c r="M1719" s="26">
        <f>Causas[[#This Row],[parada_duracion]]/60</f>
        <v>6.1</v>
      </c>
      <c r="N1719" s="18" t="s">
        <v>47</v>
      </c>
      <c r="O1719" s="18" t="s">
        <v>47</v>
      </c>
      <c r="P1719" s="16">
        <f>WEEKNUM(Causas[[#This Row],[resolucion_fecha]],16)</f>
        <v>15</v>
      </c>
      <c r="Q1719" s="16" t="str">
        <f>TEXT(Causas[[#This Row],[resolucion_fecha]],"MMMM")</f>
        <v>abril</v>
      </c>
      <c r="R1719" s="16" t="str">
        <f t="shared" si="26"/>
        <v>T</v>
      </c>
      <c r="S1719" s="16"/>
      <c r="T1719" s="18" t="s">
        <v>47</v>
      </c>
      <c r="U1719" s="16"/>
      <c r="V1719" s="16"/>
      <c r="W1719" s="16"/>
    </row>
    <row r="1720" spans="1:23" hidden="1" x14ac:dyDescent="0.25">
      <c r="A1720" s="96">
        <v>140636</v>
      </c>
      <c r="B1720" s="96" t="s">
        <v>66</v>
      </c>
      <c r="C1720" s="96" t="s">
        <v>43</v>
      </c>
      <c r="D1720" s="96" t="s">
        <v>102</v>
      </c>
      <c r="E1720" s="97">
        <v>43746</v>
      </c>
      <c r="F1720" s="96" t="s">
        <v>56</v>
      </c>
      <c r="G1720" s="96" t="s">
        <v>50</v>
      </c>
      <c r="H1720" s="97">
        <v>45030</v>
      </c>
      <c r="I1720" s="23">
        <v>0.68185185185185182</v>
      </c>
      <c r="J1720" s="97">
        <v>45030</v>
      </c>
      <c r="K1720" s="23">
        <v>0.72332175925925923</v>
      </c>
      <c r="L1720" s="96">
        <v>3583</v>
      </c>
      <c r="M1720" s="98">
        <f>Causas[[#This Row],[parada_duracion]]/60</f>
        <v>59.716666666666669</v>
      </c>
      <c r="N1720" s="19" t="s">
        <v>62</v>
      </c>
      <c r="O1720" s="16" t="s">
        <v>52</v>
      </c>
      <c r="P1720" s="99">
        <f>WEEKNUM(Causas[[#This Row],[resolucion_fecha]],16)</f>
        <v>15</v>
      </c>
      <c r="Q1720" s="99" t="str">
        <f>TEXT(Causas[[#This Row],[resolucion_fecha]],"MMMM")</f>
        <v>abril</v>
      </c>
      <c r="R1720" s="99" t="str">
        <f t="shared" si="26"/>
        <v>T</v>
      </c>
      <c r="S1720" s="99"/>
      <c r="T1720" s="16" t="s">
        <v>53</v>
      </c>
      <c r="U1720" s="16"/>
      <c r="V1720" s="99"/>
      <c r="W1720" s="99"/>
    </row>
    <row r="1721" spans="1:23" hidden="1" x14ac:dyDescent="0.25">
      <c r="A1721" s="25">
        <v>140637</v>
      </c>
      <c r="B1721" s="25" t="s">
        <v>42</v>
      </c>
      <c r="C1721" s="25" t="s">
        <v>43</v>
      </c>
      <c r="D1721" s="25" t="s">
        <v>59</v>
      </c>
      <c r="E1721" s="24">
        <v>44231</v>
      </c>
      <c r="F1721" s="25" t="s">
        <v>60</v>
      </c>
      <c r="G1721" s="25" t="s">
        <v>50</v>
      </c>
      <c r="H1721" s="24">
        <v>45030</v>
      </c>
      <c r="I1721" s="101">
        <v>0.69982638888888893</v>
      </c>
      <c r="J1721" s="24">
        <v>45030</v>
      </c>
      <c r="K1721" s="101">
        <v>0.70876157407407403</v>
      </c>
      <c r="L1721" s="25">
        <v>772</v>
      </c>
      <c r="M1721" s="26">
        <f>Causas[[#This Row],[parada_duracion]]/60</f>
        <v>12.866666666666667</v>
      </c>
      <c r="N1721" s="19" t="s">
        <v>710</v>
      </c>
      <c r="O1721" s="16" t="s">
        <v>52</v>
      </c>
      <c r="P1721" s="16">
        <f>WEEKNUM(Causas[[#This Row],[resolucion_fecha]],16)</f>
        <v>15</v>
      </c>
      <c r="Q1721" s="16" t="str">
        <f>TEXT(Causas[[#This Row],[resolucion_fecha]],"MMMM")</f>
        <v>abril</v>
      </c>
      <c r="R1721" s="16" t="str">
        <f t="shared" si="26"/>
        <v>T</v>
      </c>
      <c r="S1721" s="16"/>
      <c r="T1721" s="16" t="s">
        <v>53</v>
      </c>
      <c r="U1721" s="100"/>
      <c r="V1721" s="16"/>
      <c r="W1721" s="16"/>
    </row>
    <row r="1722" spans="1:23" hidden="1" x14ac:dyDescent="0.25">
      <c r="A1722" s="25">
        <v>140642</v>
      </c>
      <c r="B1722" s="25" t="s">
        <v>42</v>
      </c>
      <c r="C1722" s="25" t="s">
        <v>43</v>
      </c>
      <c r="D1722" s="25" t="s">
        <v>96</v>
      </c>
      <c r="E1722" s="24">
        <v>43405</v>
      </c>
      <c r="F1722" s="25" t="s">
        <v>45</v>
      </c>
      <c r="G1722" s="25" t="s">
        <v>50</v>
      </c>
      <c r="H1722" s="24">
        <v>45030</v>
      </c>
      <c r="I1722" s="101">
        <v>0.72109953703703711</v>
      </c>
      <c r="J1722" s="24">
        <v>45030</v>
      </c>
      <c r="K1722" s="101">
        <v>0.72956018518518517</v>
      </c>
      <c r="L1722" s="25">
        <v>731</v>
      </c>
      <c r="M1722" s="26">
        <f>Causas[[#This Row],[parada_duracion]]/60</f>
        <v>12.183333333333334</v>
      </c>
      <c r="N1722" s="19" t="s">
        <v>62</v>
      </c>
      <c r="O1722" s="16" t="s">
        <v>52</v>
      </c>
      <c r="P1722" s="16">
        <f>WEEKNUM(Causas[[#This Row],[resolucion_fecha]],16)</f>
        <v>15</v>
      </c>
      <c r="Q1722" s="16" t="str">
        <f>TEXT(Causas[[#This Row],[resolucion_fecha]],"MMMM")</f>
        <v>abril</v>
      </c>
      <c r="R1722" s="16" t="str">
        <f t="shared" si="26"/>
        <v>T</v>
      </c>
      <c r="S1722" s="16"/>
      <c r="T1722" s="16" t="s">
        <v>53</v>
      </c>
      <c r="U1722" s="16"/>
      <c r="V1722" s="16"/>
      <c r="W1722" s="16"/>
    </row>
    <row r="1723" spans="1:23" hidden="1" x14ac:dyDescent="0.25">
      <c r="A1723" s="96">
        <v>140646</v>
      </c>
      <c r="B1723" s="96" t="s">
        <v>75</v>
      </c>
      <c r="C1723" s="96" t="s">
        <v>43</v>
      </c>
      <c r="D1723" s="96" t="s">
        <v>76</v>
      </c>
      <c r="E1723" s="97">
        <v>44104</v>
      </c>
      <c r="F1723" s="96" t="s">
        <v>56</v>
      </c>
      <c r="G1723" s="96" t="s">
        <v>46</v>
      </c>
      <c r="H1723" s="97">
        <v>45030</v>
      </c>
      <c r="I1723" s="23">
        <v>0.76206018518518526</v>
      </c>
      <c r="J1723" s="97">
        <v>45030</v>
      </c>
      <c r="K1723" s="23">
        <v>0.79383101851851856</v>
      </c>
      <c r="L1723" s="96">
        <v>2745</v>
      </c>
      <c r="M1723" s="98">
        <f>Causas[[#This Row],[parada_duracion]]/60</f>
        <v>45.75</v>
      </c>
      <c r="N1723" s="19" t="s">
        <v>62</v>
      </c>
      <c r="O1723" s="16" t="s">
        <v>52</v>
      </c>
      <c r="P1723" s="99">
        <f>WEEKNUM(Causas[[#This Row],[resolucion_fecha]],16)</f>
        <v>15</v>
      </c>
      <c r="Q1723" s="99" t="str">
        <f>TEXT(Causas[[#This Row],[resolucion_fecha]],"MMMM")</f>
        <v>abril</v>
      </c>
      <c r="R1723" s="99" t="str">
        <f t="shared" si="26"/>
        <v>T</v>
      </c>
      <c r="S1723" s="99"/>
      <c r="T1723" s="16" t="s">
        <v>53</v>
      </c>
      <c r="U1723" s="16"/>
      <c r="V1723" s="99"/>
      <c r="W1723" s="99"/>
    </row>
    <row r="1724" spans="1:23" hidden="1" x14ac:dyDescent="0.25">
      <c r="A1724" s="25">
        <v>140647</v>
      </c>
      <c r="B1724" s="25" t="s">
        <v>66</v>
      </c>
      <c r="C1724" s="25" t="s">
        <v>43</v>
      </c>
      <c r="D1724" s="25" t="s">
        <v>68</v>
      </c>
      <c r="E1724" s="24">
        <v>43405</v>
      </c>
      <c r="F1724" s="25" t="s">
        <v>45</v>
      </c>
      <c r="G1724" s="25" t="s">
        <v>50</v>
      </c>
      <c r="H1724" s="24">
        <v>45030</v>
      </c>
      <c r="I1724" s="101">
        <v>0.77140046296296294</v>
      </c>
      <c r="J1724" s="24">
        <v>45030</v>
      </c>
      <c r="K1724" s="101">
        <v>0.81598379629629625</v>
      </c>
      <c r="L1724" s="25">
        <v>3852</v>
      </c>
      <c r="M1724" s="26">
        <f>Causas[[#This Row],[parada_duracion]]/60</f>
        <v>64.2</v>
      </c>
      <c r="N1724" s="19" t="s">
        <v>711</v>
      </c>
      <c r="O1724" s="16" t="s">
        <v>72</v>
      </c>
      <c r="P1724" s="16">
        <f>WEEKNUM(Causas[[#This Row],[resolucion_fecha]],16)</f>
        <v>15</v>
      </c>
      <c r="Q1724" s="16" t="str">
        <f>TEXT(Causas[[#This Row],[resolucion_fecha]],"MMMM")</f>
        <v>abril</v>
      </c>
      <c r="R1724" s="16" t="str">
        <f t="shared" si="26"/>
        <v>T</v>
      </c>
      <c r="S1724" s="16"/>
      <c r="T1724" s="16" t="s">
        <v>73</v>
      </c>
      <c r="U1724" s="100"/>
      <c r="V1724" s="16"/>
      <c r="W1724" s="16"/>
    </row>
    <row r="1725" spans="1:23" hidden="1" x14ac:dyDescent="0.25">
      <c r="A1725" s="96">
        <v>140651</v>
      </c>
      <c r="B1725" s="96" t="s">
        <v>54</v>
      </c>
      <c r="C1725" s="96" t="s">
        <v>43</v>
      </c>
      <c r="D1725" s="96" t="s">
        <v>55</v>
      </c>
      <c r="E1725" s="97">
        <v>44120</v>
      </c>
      <c r="F1725" s="96" t="s">
        <v>56</v>
      </c>
      <c r="G1725" s="96" t="s">
        <v>50</v>
      </c>
      <c r="H1725" s="97">
        <v>45030</v>
      </c>
      <c r="I1725" s="23">
        <v>0.80378472222222219</v>
      </c>
      <c r="J1725" s="97">
        <v>45030</v>
      </c>
      <c r="K1725" s="23">
        <v>0.81762731481481488</v>
      </c>
      <c r="L1725" s="96">
        <v>1196</v>
      </c>
      <c r="M1725" s="98">
        <f>Causas[[#This Row],[parada_duracion]]/60</f>
        <v>19.933333333333334</v>
      </c>
      <c r="N1725" s="18" t="s">
        <v>62</v>
      </c>
      <c r="O1725" s="16" t="s">
        <v>52</v>
      </c>
      <c r="P1725" s="99">
        <f>WEEKNUM(Causas[[#This Row],[resolucion_fecha]],16)</f>
        <v>15</v>
      </c>
      <c r="Q1725" s="99" t="str">
        <f>TEXT(Causas[[#This Row],[resolucion_fecha]],"MMMM")</f>
        <v>abril</v>
      </c>
      <c r="R1725" s="99" t="str">
        <f t="shared" si="26"/>
        <v>T</v>
      </c>
      <c r="S1725" s="99"/>
      <c r="T1725" s="16" t="s">
        <v>53</v>
      </c>
      <c r="U1725" s="16"/>
      <c r="V1725" s="99"/>
      <c r="W1725" s="99"/>
    </row>
    <row r="1726" spans="1:23" hidden="1" x14ac:dyDescent="0.25">
      <c r="A1726" s="25">
        <v>140652</v>
      </c>
      <c r="B1726" s="25" t="s">
        <v>75</v>
      </c>
      <c r="C1726" s="25" t="s">
        <v>43</v>
      </c>
      <c r="D1726" s="25" t="s">
        <v>76</v>
      </c>
      <c r="E1726" s="24">
        <v>44104</v>
      </c>
      <c r="F1726" s="25" t="s">
        <v>56</v>
      </c>
      <c r="G1726" s="25" t="s">
        <v>46</v>
      </c>
      <c r="H1726" s="24">
        <v>45030</v>
      </c>
      <c r="I1726" s="101">
        <v>0.80600694444444443</v>
      </c>
      <c r="J1726" s="24">
        <v>45030</v>
      </c>
      <c r="K1726" s="101">
        <v>0.80844907407407407</v>
      </c>
      <c r="L1726" s="25">
        <v>211</v>
      </c>
      <c r="M1726" s="26">
        <f>Causas[[#This Row],[parada_duracion]]/60</f>
        <v>3.5166666666666666</v>
      </c>
      <c r="N1726" s="18" t="s">
        <v>47</v>
      </c>
      <c r="O1726" s="18" t="s">
        <v>47</v>
      </c>
      <c r="P1726" s="16">
        <f>WEEKNUM(Causas[[#This Row],[resolucion_fecha]],16)</f>
        <v>15</v>
      </c>
      <c r="Q1726" s="16" t="str">
        <f>TEXT(Causas[[#This Row],[resolucion_fecha]],"MMMM")</f>
        <v>abril</v>
      </c>
      <c r="R1726" s="16" t="str">
        <f t="shared" si="26"/>
        <v>T</v>
      </c>
      <c r="S1726" s="16"/>
      <c r="T1726" s="18" t="s">
        <v>47</v>
      </c>
      <c r="U1726" s="100"/>
      <c r="V1726" s="16"/>
      <c r="W1726" s="16"/>
    </row>
    <row r="1727" spans="1:23" hidden="1" x14ac:dyDescent="0.25">
      <c r="A1727" s="25">
        <v>140654</v>
      </c>
      <c r="B1727" s="25" t="s">
        <v>58</v>
      </c>
      <c r="C1727" s="25" t="s">
        <v>43</v>
      </c>
      <c r="D1727" s="25" t="s">
        <v>166</v>
      </c>
      <c r="E1727" s="24">
        <v>43405</v>
      </c>
      <c r="F1727" s="25" t="s">
        <v>45</v>
      </c>
      <c r="G1727" s="25" t="s">
        <v>46</v>
      </c>
      <c r="H1727" s="24">
        <v>45030</v>
      </c>
      <c r="I1727" s="101">
        <v>0.81018518518518512</v>
      </c>
      <c r="J1727" s="24">
        <v>45030</v>
      </c>
      <c r="K1727" s="101">
        <v>0.853449074074074</v>
      </c>
      <c r="L1727" s="25">
        <v>3738</v>
      </c>
      <c r="M1727" s="26">
        <f>Causas[[#This Row],[parada_duracion]]/60</f>
        <v>62.3</v>
      </c>
      <c r="N1727" s="19" t="s">
        <v>712</v>
      </c>
      <c r="O1727" s="16" t="s">
        <v>52</v>
      </c>
      <c r="P1727" s="16">
        <f>WEEKNUM(Causas[[#This Row],[resolucion_fecha]],16)</f>
        <v>15</v>
      </c>
      <c r="Q1727" s="16" t="str">
        <f>TEXT(Causas[[#This Row],[resolucion_fecha]],"MMMM")</f>
        <v>abril</v>
      </c>
      <c r="R1727" s="16" t="str">
        <f t="shared" si="26"/>
        <v>T</v>
      </c>
      <c r="S1727" s="16"/>
      <c r="T1727" s="16" t="s">
        <v>53</v>
      </c>
      <c r="U1727" s="16"/>
      <c r="V1727" s="16"/>
      <c r="W1727" s="16"/>
    </row>
    <row r="1728" spans="1:23" hidden="1" x14ac:dyDescent="0.25">
      <c r="A1728" s="25">
        <v>140657</v>
      </c>
      <c r="B1728" s="25" t="s">
        <v>116</v>
      </c>
      <c r="C1728" s="25" t="s">
        <v>43</v>
      </c>
      <c r="D1728" s="25" t="s">
        <v>166</v>
      </c>
      <c r="E1728" s="24">
        <v>43405</v>
      </c>
      <c r="F1728" s="25" t="s">
        <v>45</v>
      </c>
      <c r="G1728" s="25" t="s">
        <v>46</v>
      </c>
      <c r="H1728" s="24">
        <v>45030</v>
      </c>
      <c r="I1728" s="101">
        <v>0.8639930555555555</v>
      </c>
      <c r="J1728" s="24">
        <v>45030</v>
      </c>
      <c r="K1728" s="101">
        <v>0.86984953703703705</v>
      </c>
      <c r="L1728" s="25">
        <v>506</v>
      </c>
      <c r="M1728" s="26">
        <f>Causas[[#This Row],[parada_duracion]]/60</f>
        <v>8.4333333333333336</v>
      </c>
      <c r="N1728" s="18" t="s">
        <v>47</v>
      </c>
      <c r="O1728" s="18" t="s">
        <v>47</v>
      </c>
      <c r="P1728" s="16">
        <f>WEEKNUM(Causas[[#This Row],[resolucion_fecha]],16)</f>
        <v>15</v>
      </c>
      <c r="Q1728" s="16" t="str">
        <f>TEXT(Causas[[#This Row],[resolucion_fecha]],"MMMM")</f>
        <v>abril</v>
      </c>
      <c r="R1728" s="16" t="str">
        <f t="shared" si="26"/>
        <v>T</v>
      </c>
      <c r="S1728" s="16"/>
      <c r="T1728" s="18" t="s">
        <v>47</v>
      </c>
      <c r="U1728" s="16"/>
      <c r="V1728" s="16"/>
      <c r="W1728" s="16"/>
    </row>
    <row r="1729" spans="1:23" ht="30" hidden="1" x14ac:dyDescent="0.25">
      <c r="A1729" s="96">
        <v>140671</v>
      </c>
      <c r="B1729" s="96" t="s">
        <v>75</v>
      </c>
      <c r="C1729" s="96" t="s">
        <v>43</v>
      </c>
      <c r="D1729" s="96" t="s">
        <v>76</v>
      </c>
      <c r="E1729" s="97">
        <v>44104</v>
      </c>
      <c r="F1729" s="96" t="s">
        <v>56</v>
      </c>
      <c r="G1729" s="96" t="s">
        <v>46</v>
      </c>
      <c r="H1729" s="97">
        <v>45033</v>
      </c>
      <c r="I1729" s="23">
        <v>0.25105324074074076</v>
      </c>
      <c r="J1729" s="97">
        <v>45033</v>
      </c>
      <c r="K1729" s="23">
        <v>0.27348379629629632</v>
      </c>
      <c r="L1729" s="96">
        <v>1938</v>
      </c>
      <c r="M1729" s="98">
        <f>Causas[[#This Row],[parada_duracion]]/60</f>
        <v>32.299999999999997</v>
      </c>
      <c r="N1729" s="19" t="s">
        <v>713</v>
      </c>
      <c r="O1729" s="99" t="s">
        <v>72</v>
      </c>
      <c r="P1729" s="99">
        <f>WEEKNUM(Causas[[#This Row],[resolucion_fecha]],16)</f>
        <v>16</v>
      </c>
      <c r="Q1729" s="99" t="str">
        <f>TEXT(Causas[[#This Row],[resolucion_fecha]],"MMMM")</f>
        <v>abril</v>
      </c>
      <c r="R1729" s="99" t="str">
        <f t="shared" si="26"/>
        <v>M</v>
      </c>
      <c r="S1729" s="99"/>
      <c r="T1729" s="99" t="s">
        <v>73</v>
      </c>
      <c r="U1729" s="16"/>
      <c r="V1729" s="99"/>
      <c r="W1729" s="99"/>
    </row>
    <row r="1730" spans="1:23" hidden="1" x14ac:dyDescent="0.25">
      <c r="A1730" s="96">
        <v>140672</v>
      </c>
      <c r="B1730" s="96" t="s">
        <v>63</v>
      </c>
      <c r="C1730" s="96" t="s">
        <v>43</v>
      </c>
      <c r="D1730" s="96" t="s">
        <v>64</v>
      </c>
      <c r="E1730" s="97">
        <v>43809</v>
      </c>
      <c r="F1730" s="96" t="s">
        <v>56</v>
      </c>
      <c r="G1730" s="96" t="s">
        <v>46</v>
      </c>
      <c r="H1730" s="97">
        <v>45033</v>
      </c>
      <c r="I1730" s="23">
        <v>0.25200231481481483</v>
      </c>
      <c r="J1730" s="97">
        <v>45033</v>
      </c>
      <c r="K1730" s="23">
        <v>0.31113425925925925</v>
      </c>
      <c r="L1730" s="96">
        <v>5109</v>
      </c>
      <c r="M1730" s="98">
        <f>Causas[[#This Row],[parada_duracion]]/60</f>
        <v>85.15</v>
      </c>
      <c r="N1730" s="18" t="s">
        <v>714</v>
      </c>
      <c r="O1730" s="99" t="s">
        <v>72</v>
      </c>
      <c r="P1730" s="99">
        <f>WEEKNUM(Causas[[#This Row],[resolucion_fecha]],16)</f>
        <v>16</v>
      </c>
      <c r="Q1730" s="99" t="str">
        <f>TEXT(Causas[[#This Row],[resolucion_fecha]],"MMMM")</f>
        <v>abril</v>
      </c>
      <c r="R1730" s="99" t="str">
        <f t="shared" ref="R1730:R1793" si="27">IF(I1730&gt;TIME(22,0,0),"N",IF(I1730&lt;TIME(6,0,0),"N",IF(I1730&gt;TIME(14,0,0),"T",IF(I1730&gt;=TIME(6,0,0),"M","-"))))</f>
        <v>M</v>
      </c>
      <c r="S1730" s="99"/>
      <c r="T1730" s="99" t="s">
        <v>73</v>
      </c>
      <c r="U1730" s="100"/>
      <c r="V1730" s="99"/>
      <c r="W1730" s="99"/>
    </row>
    <row r="1731" spans="1:23" hidden="1" x14ac:dyDescent="0.25">
      <c r="A1731" s="25">
        <v>140673</v>
      </c>
      <c r="B1731" s="25" t="s">
        <v>61</v>
      </c>
      <c r="C1731" s="25" t="s">
        <v>43</v>
      </c>
      <c r="D1731" s="25" t="s">
        <v>55</v>
      </c>
      <c r="E1731" s="24">
        <v>43881</v>
      </c>
      <c r="F1731" s="25" t="s">
        <v>56</v>
      </c>
      <c r="G1731" s="25" t="s">
        <v>50</v>
      </c>
      <c r="H1731" s="24">
        <v>45033</v>
      </c>
      <c r="I1731" s="101">
        <v>0.25241898148148151</v>
      </c>
      <c r="J1731" s="24">
        <v>45033</v>
      </c>
      <c r="K1731" s="101">
        <v>0.29936342592592591</v>
      </c>
      <c r="L1731" s="25">
        <v>4056</v>
      </c>
      <c r="M1731" s="26">
        <f>Causas[[#This Row],[parada_duracion]]/60</f>
        <v>67.599999999999994</v>
      </c>
      <c r="N1731" s="19" t="s">
        <v>715</v>
      </c>
      <c r="O1731" s="16" t="s">
        <v>72</v>
      </c>
      <c r="P1731" s="16">
        <f>WEEKNUM(Causas[[#This Row],[resolucion_fecha]],16)</f>
        <v>16</v>
      </c>
      <c r="Q1731" s="16" t="str">
        <f>TEXT(Causas[[#This Row],[resolucion_fecha]],"MMMM")</f>
        <v>abril</v>
      </c>
      <c r="R1731" s="16" t="str">
        <f t="shared" si="27"/>
        <v>M</v>
      </c>
      <c r="S1731" s="16"/>
      <c r="T1731" s="16" t="s">
        <v>73</v>
      </c>
      <c r="U1731" s="100"/>
      <c r="V1731" s="16"/>
      <c r="W1731" s="16"/>
    </row>
    <row r="1732" spans="1:23" hidden="1" x14ac:dyDescent="0.25">
      <c r="A1732" s="25">
        <v>140678</v>
      </c>
      <c r="B1732" s="25" t="s">
        <v>119</v>
      </c>
      <c r="C1732" s="25" t="s">
        <v>43</v>
      </c>
      <c r="D1732" s="25" t="s">
        <v>90</v>
      </c>
      <c r="E1732" s="24">
        <v>43405</v>
      </c>
      <c r="F1732" s="25" t="s">
        <v>45</v>
      </c>
      <c r="G1732" s="25" t="s">
        <v>50</v>
      </c>
      <c r="H1732" s="24">
        <v>45033</v>
      </c>
      <c r="I1732" s="101">
        <v>0.26231481481481483</v>
      </c>
      <c r="J1732" s="24">
        <v>45033</v>
      </c>
      <c r="K1732" s="101">
        <v>0.39046296296296296</v>
      </c>
      <c r="L1732" s="25">
        <v>11072</v>
      </c>
      <c r="M1732" s="26">
        <f>Causas[[#This Row],[parada_duracion]]/60</f>
        <v>184.53333333333333</v>
      </c>
      <c r="N1732" s="19" t="s">
        <v>716</v>
      </c>
      <c r="O1732" s="16" t="s">
        <v>52</v>
      </c>
      <c r="P1732" s="16">
        <f>WEEKNUM(Causas[[#This Row],[resolucion_fecha]],16)</f>
        <v>16</v>
      </c>
      <c r="Q1732" s="16" t="str">
        <f>TEXT(Causas[[#This Row],[resolucion_fecha]],"MMMM")</f>
        <v>abril</v>
      </c>
      <c r="R1732" s="16" t="str">
        <f t="shared" si="27"/>
        <v>M</v>
      </c>
      <c r="S1732" s="16"/>
      <c r="T1732" s="16" t="s">
        <v>53</v>
      </c>
      <c r="U1732" s="16"/>
      <c r="V1732" s="16"/>
      <c r="W1732" s="16"/>
    </row>
    <row r="1733" spans="1:23" ht="30" hidden="1" x14ac:dyDescent="0.25">
      <c r="A1733" s="25">
        <v>140681</v>
      </c>
      <c r="B1733" s="25" t="s">
        <v>75</v>
      </c>
      <c r="C1733" s="25" t="s">
        <v>43</v>
      </c>
      <c r="D1733" s="25" t="s">
        <v>76</v>
      </c>
      <c r="E1733" s="24">
        <v>44104</v>
      </c>
      <c r="F1733" s="25" t="s">
        <v>56</v>
      </c>
      <c r="G1733" s="25" t="s">
        <v>50</v>
      </c>
      <c r="H1733" s="24">
        <v>45033</v>
      </c>
      <c r="I1733" s="101">
        <v>0.27355324074074078</v>
      </c>
      <c r="J1733" s="24">
        <v>45033</v>
      </c>
      <c r="K1733" s="101">
        <v>0.46553240740740742</v>
      </c>
      <c r="L1733" s="25">
        <v>16587</v>
      </c>
      <c r="M1733" s="26">
        <f>Causas[[#This Row],[parada_duracion]]/60</f>
        <v>276.45</v>
      </c>
      <c r="N1733" s="19" t="s">
        <v>713</v>
      </c>
      <c r="O1733" s="16" t="s">
        <v>72</v>
      </c>
      <c r="P1733" s="16">
        <f>WEEKNUM(Causas[[#This Row],[resolucion_fecha]],16)</f>
        <v>16</v>
      </c>
      <c r="Q1733" s="16" t="str">
        <f>TEXT(Causas[[#This Row],[resolucion_fecha]],"MMMM")</f>
        <v>abril</v>
      </c>
      <c r="R1733" s="16" t="str">
        <f t="shared" si="27"/>
        <v>M</v>
      </c>
      <c r="S1733" s="16"/>
      <c r="T1733" s="16" t="s">
        <v>73</v>
      </c>
      <c r="U1733" s="16"/>
      <c r="V1733" s="16"/>
      <c r="W1733" s="16"/>
    </row>
    <row r="1734" spans="1:23" hidden="1" x14ac:dyDescent="0.25">
      <c r="A1734" s="25">
        <v>140686</v>
      </c>
      <c r="B1734" s="25" t="s">
        <v>61</v>
      </c>
      <c r="C1734" s="25" t="s">
        <v>43</v>
      </c>
      <c r="D1734" s="25" t="s">
        <v>55</v>
      </c>
      <c r="E1734" s="24">
        <v>43881</v>
      </c>
      <c r="F1734" s="25" t="s">
        <v>56</v>
      </c>
      <c r="G1734" s="25" t="s">
        <v>46</v>
      </c>
      <c r="H1734" s="24">
        <v>45033</v>
      </c>
      <c r="I1734" s="101">
        <v>0.30332175925925925</v>
      </c>
      <c r="J1734" s="24">
        <v>45033</v>
      </c>
      <c r="K1734" s="101">
        <v>0.38387731481481485</v>
      </c>
      <c r="L1734" s="25">
        <v>6960</v>
      </c>
      <c r="M1734" s="26">
        <f>Causas[[#This Row],[parada_duracion]]/60</f>
        <v>116</v>
      </c>
      <c r="N1734" s="19" t="s">
        <v>717</v>
      </c>
      <c r="O1734" s="16" t="s">
        <v>52</v>
      </c>
      <c r="P1734" s="16">
        <f>WEEKNUM(Causas[[#This Row],[resolucion_fecha]],16)</f>
        <v>16</v>
      </c>
      <c r="Q1734" s="16" t="str">
        <f>TEXT(Causas[[#This Row],[resolucion_fecha]],"MMMM")</f>
        <v>abril</v>
      </c>
      <c r="R1734" s="16" t="str">
        <f t="shared" si="27"/>
        <v>M</v>
      </c>
      <c r="S1734" s="16"/>
      <c r="T1734" s="16" t="s">
        <v>53</v>
      </c>
      <c r="U1734" s="16"/>
      <c r="V1734" s="16"/>
      <c r="W1734" s="16"/>
    </row>
    <row r="1735" spans="1:23" hidden="1" x14ac:dyDescent="0.25">
      <c r="A1735" s="25">
        <v>140696</v>
      </c>
      <c r="B1735" s="25" t="s">
        <v>42</v>
      </c>
      <c r="C1735" s="25" t="s">
        <v>43</v>
      </c>
      <c r="D1735" s="25" t="s">
        <v>64</v>
      </c>
      <c r="E1735" s="24">
        <v>43405</v>
      </c>
      <c r="F1735" s="25" t="s">
        <v>45</v>
      </c>
      <c r="G1735" s="25" t="s">
        <v>46</v>
      </c>
      <c r="H1735" s="24">
        <v>45033</v>
      </c>
      <c r="I1735" s="101">
        <v>0.37130787037037033</v>
      </c>
      <c r="J1735" s="24">
        <v>45033</v>
      </c>
      <c r="K1735" s="101">
        <v>0.39906250000000004</v>
      </c>
      <c r="L1735" s="25">
        <v>2398</v>
      </c>
      <c r="M1735" s="26">
        <f>Causas[[#This Row],[parada_duracion]]/60</f>
        <v>39.966666666666669</v>
      </c>
      <c r="N1735" s="19" t="s">
        <v>643</v>
      </c>
      <c r="O1735" s="16" t="s">
        <v>52</v>
      </c>
      <c r="P1735" s="16">
        <f>WEEKNUM(Causas[[#This Row],[resolucion_fecha]],16)</f>
        <v>16</v>
      </c>
      <c r="Q1735" s="16" t="str">
        <f>TEXT(Causas[[#This Row],[resolucion_fecha]],"MMMM")</f>
        <v>abril</v>
      </c>
      <c r="R1735" s="16" t="str">
        <f t="shared" si="27"/>
        <v>M</v>
      </c>
      <c r="S1735" s="16"/>
      <c r="T1735" s="16" t="s">
        <v>53</v>
      </c>
      <c r="U1735" s="16"/>
      <c r="V1735" s="16"/>
      <c r="W1735" s="16"/>
    </row>
    <row r="1736" spans="1:23" hidden="1" x14ac:dyDescent="0.25">
      <c r="A1736" s="25">
        <v>140699</v>
      </c>
      <c r="B1736" s="25" t="s">
        <v>54</v>
      </c>
      <c r="C1736" s="25" t="s">
        <v>43</v>
      </c>
      <c r="D1736" s="25" t="s">
        <v>55</v>
      </c>
      <c r="E1736" s="24">
        <v>44120</v>
      </c>
      <c r="F1736" s="25" t="s">
        <v>56</v>
      </c>
      <c r="G1736" s="25" t="s">
        <v>50</v>
      </c>
      <c r="H1736" s="24">
        <v>45033</v>
      </c>
      <c r="I1736" s="101">
        <v>0.38394675925925931</v>
      </c>
      <c r="J1736" s="24">
        <v>45033</v>
      </c>
      <c r="K1736" s="101">
        <v>0.40618055555555554</v>
      </c>
      <c r="L1736" s="25">
        <v>1921</v>
      </c>
      <c r="M1736" s="26">
        <f>Causas[[#This Row],[parada_duracion]]/60</f>
        <v>32.016666666666666</v>
      </c>
      <c r="N1736" s="19" t="s">
        <v>62</v>
      </c>
      <c r="O1736" s="16" t="s">
        <v>52</v>
      </c>
      <c r="P1736" s="16">
        <f>WEEKNUM(Causas[[#This Row],[resolucion_fecha]],16)</f>
        <v>16</v>
      </c>
      <c r="Q1736" s="16" t="str">
        <f>TEXT(Causas[[#This Row],[resolucion_fecha]],"MMMM")</f>
        <v>abril</v>
      </c>
      <c r="R1736" s="16" t="str">
        <f t="shared" si="27"/>
        <v>M</v>
      </c>
      <c r="S1736" s="16"/>
      <c r="T1736" s="16" t="s">
        <v>53</v>
      </c>
      <c r="U1736" s="16"/>
      <c r="V1736" s="16"/>
      <c r="W1736" s="16"/>
    </row>
    <row r="1737" spans="1:23" hidden="1" x14ac:dyDescent="0.25">
      <c r="A1737" s="25">
        <v>140701</v>
      </c>
      <c r="B1737" s="25" t="s">
        <v>61</v>
      </c>
      <c r="C1737" s="25" t="s">
        <v>43</v>
      </c>
      <c r="D1737" s="25" t="s">
        <v>55</v>
      </c>
      <c r="E1737" s="24">
        <v>43881</v>
      </c>
      <c r="F1737" s="25" t="s">
        <v>56</v>
      </c>
      <c r="G1737" s="25" t="s">
        <v>46</v>
      </c>
      <c r="H1737" s="24">
        <v>45033</v>
      </c>
      <c r="I1737" s="101">
        <v>0.40626157407407404</v>
      </c>
      <c r="J1737" s="24">
        <v>45033</v>
      </c>
      <c r="K1737" s="101">
        <v>0.42001157407407402</v>
      </c>
      <c r="L1737" s="25">
        <v>1188</v>
      </c>
      <c r="M1737" s="26">
        <f>Causas[[#This Row],[parada_duracion]]/60</f>
        <v>19.8</v>
      </c>
      <c r="N1737" s="19" t="s">
        <v>62</v>
      </c>
      <c r="O1737" s="16" t="s">
        <v>52</v>
      </c>
      <c r="P1737" s="16">
        <f>WEEKNUM(Causas[[#This Row],[resolucion_fecha]],16)</f>
        <v>16</v>
      </c>
      <c r="Q1737" s="16" t="str">
        <f>TEXT(Causas[[#This Row],[resolucion_fecha]],"MMMM")</f>
        <v>abril</v>
      </c>
      <c r="R1737" s="16" t="str">
        <f t="shared" si="27"/>
        <v>M</v>
      </c>
      <c r="S1737" s="16"/>
      <c r="T1737" s="16" t="s">
        <v>53</v>
      </c>
      <c r="U1737" s="16"/>
      <c r="V1737" s="16"/>
      <c r="W1737" s="16"/>
    </row>
    <row r="1738" spans="1:23" hidden="1" x14ac:dyDescent="0.25">
      <c r="A1738" s="96">
        <v>140705</v>
      </c>
      <c r="B1738" s="96" t="s">
        <v>42</v>
      </c>
      <c r="C1738" s="96" t="s">
        <v>43</v>
      </c>
      <c r="D1738" s="96" t="s">
        <v>64</v>
      </c>
      <c r="E1738" s="97">
        <v>43405</v>
      </c>
      <c r="F1738" s="96" t="s">
        <v>45</v>
      </c>
      <c r="G1738" s="96" t="s">
        <v>50</v>
      </c>
      <c r="H1738" s="97">
        <v>45033</v>
      </c>
      <c r="I1738" s="23">
        <v>0.42376157407407411</v>
      </c>
      <c r="J1738" s="97">
        <v>45033</v>
      </c>
      <c r="K1738" s="23">
        <v>0.42381944444444447</v>
      </c>
      <c r="L1738" s="96">
        <v>5</v>
      </c>
      <c r="M1738" s="98">
        <f>Causas[[#This Row],[parada_duracion]]/60</f>
        <v>8.3333333333333329E-2</v>
      </c>
      <c r="N1738" s="18" t="s">
        <v>47</v>
      </c>
      <c r="O1738" s="18" t="s">
        <v>47</v>
      </c>
      <c r="P1738" s="99">
        <f>WEEKNUM(Causas[[#This Row],[resolucion_fecha]],16)</f>
        <v>16</v>
      </c>
      <c r="Q1738" s="99" t="str">
        <f>TEXT(Causas[[#This Row],[resolucion_fecha]],"MMMM")</f>
        <v>abril</v>
      </c>
      <c r="R1738" s="99" t="str">
        <f t="shared" si="27"/>
        <v>M</v>
      </c>
      <c r="S1738" s="99"/>
      <c r="T1738" s="18" t="s">
        <v>47</v>
      </c>
      <c r="U1738" s="16"/>
      <c r="V1738" s="99"/>
      <c r="W1738" s="99"/>
    </row>
    <row r="1739" spans="1:23" hidden="1" x14ac:dyDescent="0.25">
      <c r="A1739" s="25">
        <v>140706</v>
      </c>
      <c r="B1739" s="25" t="s">
        <v>42</v>
      </c>
      <c r="C1739" s="25" t="s">
        <v>43</v>
      </c>
      <c r="D1739" s="25" t="s">
        <v>64</v>
      </c>
      <c r="E1739" s="24">
        <v>43405</v>
      </c>
      <c r="F1739" s="25" t="s">
        <v>45</v>
      </c>
      <c r="G1739" s="25" t="s">
        <v>46</v>
      </c>
      <c r="H1739" s="24">
        <v>45033</v>
      </c>
      <c r="I1739" s="101">
        <v>0.42390046296296297</v>
      </c>
      <c r="J1739" s="24">
        <v>45033</v>
      </c>
      <c r="K1739" s="101">
        <v>0.46167824074074071</v>
      </c>
      <c r="L1739" s="25">
        <v>3264</v>
      </c>
      <c r="M1739" s="26">
        <f>Causas[[#This Row],[parada_duracion]]/60</f>
        <v>54.4</v>
      </c>
      <c r="N1739" s="19" t="s">
        <v>62</v>
      </c>
      <c r="O1739" s="16" t="s">
        <v>52</v>
      </c>
      <c r="P1739" s="16">
        <f>WEEKNUM(Causas[[#This Row],[resolucion_fecha]],16)</f>
        <v>16</v>
      </c>
      <c r="Q1739" s="16" t="str">
        <f>TEXT(Causas[[#This Row],[resolucion_fecha]],"MMMM")</f>
        <v>abril</v>
      </c>
      <c r="R1739" s="16" t="str">
        <f t="shared" si="27"/>
        <v>M</v>
      </c>
      <c r="S1739" s="16"/>
      <c r="T1739" s="16" t="s">
        <v>53</v>
      </c>
      <c r="U1739" s="100"/>
      <c r="V1739" s="16"/>
      <c r="W1739" s="16"/>
    </row>
    <row r="1740" spans="1:23" hidden="1" x14ac:dyDescent="0.25">
      <c r="A1740" s="25">
        <v>140708</v>
      </c>
      <c r="B1740" s="25" t="s">
        <v>101</v>
      </c>
      <c r="C1740" s="25" t="s">
        <v>43</v>
      </c>
      <c r="D1740" s="25" t="s">
        <v>105</v>
      </c>
      <c r="E1740" s="24">
        <v>43405</v>
      </c>
      <c r="F1740" s="25" t="s">
        <v>45</v>
      </c>
      <c r="G1740" s="25" t="s">
        <v>50</v>
      </c>
      <c r="H1740" s="24">
        <v>45033</v>
      </c>
      <c r="I1740" s="101">
        <v>0.4314351851851852</v>
      </c>
      <c r="J1740" s="24">
        <v>45033</v>
      </c>
      <c r="K1740" s="101">
        <v>0.44743055555555555</v>
      </c>
      <c r="L1740" s="25">
        <v>1382</v>
      </c>
      <c r="M1740" s="26">
        <f>Causas[[#This Row],[parada_duracion]]/60</f>
        <v>23.033333333333335</v>
      </c>
      <c r="N1740" s="19" t="s">
        <v>718</v>
      </c>
      <c r="O1740" s="16" t="s">
        <v>72</v>
      </c>
      <c r="P1740" s="16">
        <f>WEEKNUM(Causas[[#This Row],[resolucion_fecha]],16)</f>
        <v>16</v>
      </c>
      <c r="Q1740" s="16" t="str">
        <f>TEXT(Causas[[#This Row],[resolucion_fecha]],"MMMM")</f>
        <v>abril</v>
      </c>
      <c r="R1740" s="16" t="str">
        <f t="shared" si="27"/>
        <v>M</v>
      </c>
      <c r="S1740" s="16"/>
      <c r="T1740" s="16" t="s">
        <v>73</v>
      </c>
      <c r="U1740" s="16"/>
      <c r="V1740" s="16"/>
      <c r="W1740" s="16"/>
    </row>
    <row r="1741" spans="1:23" hidden="1" x14ac:dyDescent="0.25">
      <c r="A1741" s="25">
        <v>140710</v>
      </c>
      <c r="B1741" s="25" t="s">
        <v>101</v>
      </c>
      <c r="C1741" s="25" t="s">
        <v>43</v>
      </c>
      <c r="D1741" s="25" t="s">
        <v>105</v>
      </c>
      <c r="E1741" s="24">
        <v>43405</v>
      </c>
      <c r="F1741" s="25" t="s">
        <v>45</v>
      </c>
      <c r="G1741" s="25" t="s">
        <v>50</v>
      </c>
      <c r="H1741" s="24">
        <v>45033</v>
      </c>
      <c r="I1741" s="101">
        <v>0.44777777777777777</v>
      </c>
      <c r="J1741" s="24">
        <v>45033</v>
      </c>
      <c r="K1741" s="101">
        <v>0.45505787037037032</v>
      </c>
      <c r="L1741" s="25">
        <v>629</v>
      </c>
      <c r="M1741" s="26">
        <f>Causas[[#This Row],[parada_duracion]]/60</f>
        <v>10.483333333333333</v>
      </c>
      <c r="N1741" s="19" t="s">
        <v>718</v>
      </c>
      <c r="O1741" s="16" t="s">
        <v>72</v>
      </c>
      <c r="P1741" s="16">
        <f>WEEKNUM(Causas[[#This Row],[resolucion_fecha]],16)</f>
        <v>16</v>
      </c>
      <c r="Q1741" s="16" t="str">
        <f>TEXT(Causas[[#This Row],[resolucion_fecha]],"MMMM")</f>
        <v>abril</v>
      </c>
      <c r="R1741" s="16" t="str">
        <f t="shared" si="27"/>
        <v>M</v>
      </c>
      <c r="S1741" s="16"/>
      <c r="T1741" s="16" t="s">
        <v>73</v>
      </c>
      <c r="U1741" s="16"/>
      <c r="V1741" s="16"/>
      <c r="W1741" s="16"/>
    </row>
    <row r="1742" spans="1:23" hidden="1" x14ac:dyDescent="0.25">
      <c r="A1742" s="96">
        <v>140713</v>
      </c>
      <c r="B1742" s="96" t="s">
        <v>119</v>
      </c>
      <c r="C1742" s="96" t="s">
        <v>43</v>
      </c>
      <c r="D1742" s="96" t="s">
        <v>64</v>
      </c>
      <c r="E1742" s="97">
        <v>43405</v>
      </c>
      <c r="F1742" s="96" t="s">
        <v>45</v>
      </c>
      <c r="G1742" s="96" t="s">
        <v>50</v>
      </c>
      <c r="H1742" s="97">
        <v>45033</v>
      </c>
      <c r="I1742" s="23">
        <v>0.46190972222222221</v>
      </c>
      <c r="J1742" s="97">
        <v>45033</v>
      </c>
      <c r="K1742" s="23">
        <v>0.46204861111111112</v>
      </c>
      <c r="L1742" s="96">
        <v>12</v>
      </c>
      <c r="M1742" s="98">
        <f>Causas[[#This Row],[parada_duracion]]/60</f>
        <v>0.2</v>
      </c>
      <c r="N1742" s="18" t="s">
        <v>47</v>
      </c>
      <c r="O1742" s="18" t="s">
        <v>47</v>
      </c>
      <c r="P1742" s="99">
        <f>WEEKNUM(Causas[[#This Row],[resolucion_fecha]],16)</f>
        <v>16</v>
      </c>
      <c r="Q1742" s="99" t="str">
        <f>TEXT(Causas[[#This Row],[resolucion_fecha]],"MMMM")</f>
        <v>abril</v>
      </c>
      <c r="R1742" s="99" t="str">
        <f t="shared" si="27"/>
        <v>M</v>
      </c>
      <c r="S1742" s="99"/>
      <c r="T1742" s="18" t="s">
        <v>47</v>
      </c>
      <c r="U1742" s="16"/>
      <c r="V1742" s="99"/>
      <c r="W1742" s="99"/>
    </row>
    <row r="1743" spans="1:23" hidden="1" x14ac:dyDescent="0.25">
      <c r="A1743" s="96">
        <v>140714</v>
      </c>
      <c r="B1743" s="96" t="s">
        <v>42</v>
      </c>
      <c r="C1743" s="96" t="s">
        <v>43</v>
      </c>
      <c r="D1743" s="96" t="s">
        <v>64</v>
      </c>
      <c r="E1743" s="97">
        <v>43405</v>
      </c>
      <c r="F1743" s="96" t="s">
        <v>45</v>
      </c>
      <c r="G1743" s="96" t="s">
        <v>50</v>
      </c>
      <c r="H1743" s="97">
        <v>45033</v>
      </c>
      <c r="I1743" s="23">
        <v>0.46214120370370365</v>
      </c>
      <c r="J1743" s="97">
        <v>45033</v>
      </c>
      <c r="K1743" s="23">
        <v>0.58005787037037038</v>
      </c>
      <c r="L1743" s="96">
        <v>10188</v>
      </c>
      <c r="M1743" s="98">
        <f>Causas[[#This Row],[parada_duracion]]/60</f>
        <v>169.8</v>
      </c>
      <c r="N1743" s="18" t="s">
        <v>62</v>
      </c>
      <c r="O1743" s="16" t="s">
        <v>52</v>
      </c>
      <c r="P1743" s="99">
        <f>WEEKNUM(Causas[[#This Row],[resolucion_fecha]],16)</f>
        <v>16</v>
      </c>
      <c r="Q1743" s="99" t="str">
        <f>TEXT(Causas[[#This Row],[resolucion_fecha]],"MMMM")</f>
        <v>abril</v>
      </c>
      <c r="R1743" s="99" t="str">
        <f t="shared" si="27"/>
        <v>M</v>
      </c>
      <c r="S1743" s="99"/>
      <c r="T1743" s="16" t="s">
        <v>53</v>
      </c>
      <c r="U1743" s="100"/>
      <c r="V1743" s="99"/>
      <c r="W1743" s="99"/>
    </row>
    <row r="1744" spans="1:23" hidden="1" x14ac:dyDescent="0.25">
      <c r="A1744" s="25">
        <v>140715</v>
      </c>
      <c r="B1744" s="25" t="s">
        <v>75</v>
      </c>
      <c r="C1744" s="25" t="s">
        <v>43</v>
      </c>
      <c r="D1744" s="25" t="s">
        <v>76</v>
      </c>
      <c r="E1744" s="24">
        <v>44104</v>
      </c>
      <c r="F1744" s="25" t="s">
        <v>56</v>
      </c>
      <c r="G1744" s="25" t="s">
        <v>50</v>
      </c>
      <c r="H1744" s="24">
        <v>45033</v>
      </c>
      <c r="I1744" s="101">
        <v>0.4656481481481482</v>
      </c>
      <c r="J1744" s="24">
        <v>45033</v>
      </c>
      <c r="K1744" s="101">
        <v>0.46800925925925929</v>
      </c>
      <c r="L1744" s="25">
        <v>204</v>
      </c>
      <c r="M1744" s="26">
        <f>Causas[[#This Row],[parada_duracion]]/60</f>
        <v>3.4</v>
      </c>
      <c r="N1744" s="18" t="s">
        <v>47</v>
      </c>
      <c r="O1744" s="18" t="s">
        <v>47</v>
      </c>
      <c r="P1744" s="16">
        <f>WEEKNUM(Causas[[#This Row],[resolucion_fecha]],16)</f>
        <v>16</v>
      </c>
      <c r="Q1744" s="16" t="str">
        <f>TEXT(Causas[[#This Row],[resolucion_fecha]],"MMMM")</f>
        <v>abril</v>
      </c>
      <c r="R1744" s="16" t="str">
        <f t="shared" si="27"/>
        <v>M</v>
      </c>
      <c r="S1744" s="16"/>
      <c r="T1744" s="18" t="s">
        <v>47</v>
      </c>
      <c r="U1744" s="100"/>
      <c r="V1744" s="16"/>
      <c r="W1744" s="16"/>
    </row>
    <row r="1745" spans="1:23" ht="30" hidden="1" x14ac:dyDescent="0.25">
      <c r="A1745" s="25">
        <v>140717</v>
      </c>
      <c r="B1745" s="25" t="s">
        <v>75</v>
      </c>
      <c r="C1745" s="25" t="s">
        <v>43</v>
      </c>
      <c r="D1745" s="25" t="s">
        <v>76</v>
      </c>
      <c r="E1745" s="24">
        <v>44104</v>
      </c>
      <c r="F1745" s="25" t="s">
        <v>56</v>
      </c>
      <c r="G1745" s="25" t="s">
        <v>46</v>
      </c>
      <c r="H1745" s="24">
        <v>45033</v>
      </c>
      <c r="I1745" s="101">
        <v>0.46817129629629628</v>
      </c>
      <c r="J1745" s="24">
        <v>45033</v>
      </c>
      <c r="K1745" s="101">
        <v>0.4806597222222222</v>
      </c>
      <c r="L1745" s="25">
        <v>1079</v>
      </c>
      <c r="M1745" s="26">
        <f>Causas[[#This Row],[parada_duracion]]/60</f>
        <v>17.983333333333334</v>
      </c>
      <c r="N1745" s="19" t="s">
        <v>713</v>
      </c>
      <c r="O1745" s="16" t="s">
        <v>72</v>
      </c>
      <c r="P1745" s="16">
        <f>WEEKNUM(Causas[[#This Row],[resolucion_fecha]],16)</f>
        <v>16</v>
      </c>
      <c r="Q1745" s="16" t="str">
        <f>TEXT(Causas[[#This Row],[resolucion_fecha]],"MMMM")</f>
        <v>abril</v>
      </c>
      <c r="R1745" s="16" t="str">
        <f t="shared" si="27"/>
        <v>M</v>
      </c>
      <c r="S1745" s="16"/>
      <c r="T1745" s="16" t="s">
        <v>73</v>
      </c>
      <c r="U1745" s="16"/>
      <c r="V1745" s="16"/>
      <c r="W1745" s="16"/>
    </row>
    <row r="1746" spans="1:23" ht="30" hidden="1" x14ac:dyDescent="0.25">
      <c r="A1746" s="96">
        <v>140720</v>
      </c>
      <c r="B1746" s="96" t="s">
        <v>75</v>
      </c>
      <c r="C1746" s="96" t="s">
        <v>43</v>
      </c>
      <c r="D1746" s="96" t="s">
        <v>76</v>
      </c>
      <c r="E1746" s="97">
        <v>44104</v>
      </c>
      <c r="F1746" s="96" t="s">
        <v>56</v>
      </c>
      <c r="G1746" s="96" t="s">
        <v>50</v>
      </c>
      <c r="H1746" s="97">
        <v>45033</v>
      </c>
      <c r="I1746" s="23">
        <v>0.48076388888888894</v>
      </c>
      <c r="J1746" s="97">
        <v>45033</v>
      </c>
      <c r="K1746" s="23">
        <v>0.68011574074074066</v>
      </c>
      <c r="L1746" s="96">
        <v>17224</v>
      </c>
      <c r="M1746" s="98">
        <f>Causas[[#This Row],[parada_duracion]]/60</f>
        <v>287.06666666666666</v>
      </c>
      <c r="N1746" s="19" t="s">
        <v>713</v>
      </c>
      <c r="O1746" s="99" t="s">
        <v>72</v>
      </c>
      <c r="P1746" s="99">
        <f>WEEKNUM(Causas[[#This Row],[resolucion_fecha]],16)</f>
        <v>16</v>
      </c>
      <c r="Q1746" s="99" t="str">
        <f>TEXT(Causas[[#This Row],[resolucion_fecha]],"MMMM")</f>
        <v>abril</v>
      </c>
      <c r="R1746" s="99" t="str">
        <f t="shared" si="27"/>
        <v>M</v>
      </c>
      <c r="S1746" s="99"/>
      <c r="T1746" s="16" t="s">
        <v>73</v>
      </c>
      <c r="U1746" s="16"/>
      <c r="V1746" s="99"/>
      <c r="W1746" s="99"/>
    </row>
    <row r="1747" spans="1:23" hidden="1" x14ac:dyDescent="0.25">
      <c r="A1747" s="25">
        <v>140721</v>
      </c>
      <c r="B1747" s="25" t="s">
        <v>66</v>
      </c>
      <c r="C1747" s="25" t="s">
        <v>43</v>
      </c>
      <c r="D1747" s="25" t="s">
        <v>48</v>
      </c>
      <c r="E1747" s="24">
        <v>43405</v>
      </c>
      <c r="F1747" s="25" t="s">
        <v>45</v>
      </c>
      <c r="G1747" s="25" t="s">
        <v>46</v>
      </c>
      <c r="H1747" s="24">
        <v>45033</v>
      </c>
      <c r="I1747" s="101">
        <v>0.50571759259259264</v>
      </c>
      <c r="J1747" s="24">
        <v>45033</v>
      </c>
      <c r="K1747" s="101">
        <v>0.52688657407407413</v>
      </c>
      <c r="L1747" s="25">
        <v>1829</v>
      </c>
      <c r="M1747" s="26">
        <f>Causas[[#This Row],[parada_duracion]]/60</f>
        <v>30.483333333333334</v>
      </c>
      <c r="N1747" s="19" t="s">
        <v>49</v>
      </c>
      <c r="O1747" s="19" t="s">
        <v>49</v>
      </c>
      <c r="P1747" s="16">
        <f>WEEKNUM(Causas[[#This Row],[resolucion_fecha]],16)</f>
        <v>16</v>
      </c>
      <c r="Q1747" s="16" t="str">
        <f>TEXT(Causas[[#This Row],[resolucion_fecha]],"MMMM")</f>
        <v>abril</v>
      </c>
      <c r="R1747" s="16" t="str">
        <f t="shared" si="27"/>
        <v>M</v>
      </c>
      <c r="S1747" s="19" t="s">
        <v>49</v>
      </c>
      <c r="T1747" s="19" t="s">
        <v>49</v>
      </c>
      <c r="U1747" s="19" t="s">
        <v>49</v>
      </c>
      <c r="V1747" s="19" t="s">
        <v>49</v>
      </c>
      <c r="W1747" s="19" t="s">
        <v>49</v>
      </c>
    </row>
    <row r="1748" spans="1:23" hidden="1" x14ac:dyDescent="0.25">
      <c r="A1748" s="25">
        <v>140726</v>
      </c>
      <c r="B1748" s="25" t="s">
        <v>42</v>
      </c>
      <c r="C1748" s="25" t="s">
        <v>43</v>
      </c>
      <c r="D1748" s="25" t="s">
        <v>82</v>
      </c>
      <c r="E1748" s="24">
        <v>43405</v>
      </c>
      <c r="F1748" s="25" t="s">
        <v>45</v>
      </c>
      <c r="G1748" s="25" t="s">
        <v>50</v>
      </c>
      <c r="H1748" s="24">
        <v>45033</v>
      </c>
      <c r="I1748" s="101">
        <v>0.59475694444444438</v>
      </c>
      <c r="J1748" s="24">
        <v>45033</v>
      </c>
      <c r="K1748" s="101">
        <v>0.60020833333333334</v>
      </c>
      <c r="L1748" s="25">
        <v>471</v>
      </c>
      <c r="M1748" s="26">
        <f>Causas[[#This Row],[parada_duracion]]/60</f>
        <v>7.85</v>
      </c>
      <c r="N1748" s="18" t="s">
        <v>47</v>
      </c>
      <c r="O1748" s="18" t="s">
        <v>47</v>
      </c>
      <c r="P1748" s="16">
        <f>WEEKNUM(Causas[[#This Row],[resolucion_fecha]],16)</f>
        <v>16</v>
      </c>
      <c r="Q1748" s="16" t="str">
        <f>TEXT(Causas[[#This Row],[resolucion_fecha]],"MMMM")</f>
        <v>abril</v>
      </c>
      <c r="R1748" s="16" t="str">
        <f t="shared" si="27"/>
        <v>T</v>
      </c>
      <c r="S1748" s="16"/>
      <c r="T1748" s="18" t="s">
        <v>47</v>
      </c>
      <c r="U1748" s="16"/>
      <c r="V1748" s="16"/>
      <c r="W1748" s="16"/>
    </row>
    <row r="1749" spans="1:23" hidden="1" x14ac:dyDescent="0.25">
      <c r="A1749" s="25">
        <v>140734</v>
      </c>
      <c r="B1749" s="25" t="s">
        <v>42</v>
      </c>
      <c r="C1749" s="25" t="s">
        <v>43</v>
      </c>
      <c r="D1749" s="25" t="s">
        <v>164</v>
      </c>
      <c r="E1749" s="24">
        <v>43405</v>
      </c>
      <c r="F1749" s="25" t="s">
        <v>45</v>
      </c>
      <c r="G1749" s="25" t="s">
        <v>50</v>
      </c>
      <c r="H1749" s="24">
        <v>45033</v>
      </c>
      <c r="I1749" s="101">
        <v>0.61453703703703699</v>
      </c>
      <c r="J1749" s="24">
        <v>45033</v>
      </c>
      <c r="K1749" s="101">
        <v>0.62210648148148151</v>
      </c>
      <c r="L1749" s="25">
        <v>654</v>
      </c>
      <c r="M1749" s="26">
        <f>Causas[[#This Row],[parada_duracion]]/60</f>
        <v>10.9</v>
      </c>
      <c r="N1749" s="19" t="s">
        <v>49</v>
      </c>
      <c r="O1749" s="19" t="s">
        <v>49</v>
      </c>
      <c r="P1749" s="16">
        <f>WEEKNUM(Causas[[#This Row],[resolucion_fecha]],16)</f>
        <v>16</v>
      </c>
      <c r="Q1749" s="16" t="str">
        <f>TEXT(Causas[[#This Row],[resolucion_fecha]],"MMMM")</f>
        <v>abril</v>
      </c>
      <c r="R1749" s="16" t="str">
        <f t="shared" si="27"/>
        <v>T</v>
      </c>
      <c r="S1749" s="19" t="s">
        <v>49</v>
      </c>
      <c r="T1749" s="19" t="s">
        <v>49</v>
      </c>
      <c r="U1749" s="19" t="s">
        <v>49</v>
      </c>
      <c r="V1749" s="19" t="s">
        <v>49</v>
      </c>
      <c r="W1749" s="19" t="s">
        <v>49</v>
      </c>
    </row>
    <row r="1750" spans="1:23" hidden="1" x14ac:dyDescent="0.25">
      <c r="A1750" s="96">
        <v>140739</v>
      </c>
      <c r="B1750" s="96" t="s">
        <v>58</v>
      </c>
      <c r="C1750" s="96" t="s">
        <v>43</v>
      </c>
      <c r="D1750" s="96" t="s">
        <v>80</v>
      </c>
      <c r="E1750" s="97">
        <v>43405</v>
      </c>
      <c r="F1750" s="96" t="s">
        <v>45</v>
      </c>
      <c r="G1750" s="96" t="s">
        <v>50</v>
      </c>
      <c r="H1750" s="97">
        <v>45033</v>
      </c>
      <c r="I1750" s="23">
        <v>0.62777777777777777</v>
      </c>
      <c r="J1750" s="97">
        <v>45033</v>
      </c>
      <c r="K1750" s="23">
        <v>0.62785879629629626</v>
      </c>
      <c r="L1750" s="96">
        <v>7</v>
      </c>
      <c r="M1750" s="98">
        <f>Causas[[#This Row],[parada_duracion]]/60</f>
        <v>0.11666666666666667</v>
      </c>
      <c r="N1750" s="18" t="s">
        <v>47</v>
      </c>
      <c r="O1750" s="18" t="s">
        <v>47</v>
      </c>
      <c r="P1750" s="99">
        <f>WEEKNUM(Causas[[#This Row],[resolucion_fecha]],16)</f>
        <v>16</v>
      </c>
      <c r="Q1750" s="99" t="str">
        <f>TEXT(Causas[[#This Row],[resolucion_fecha]],"MMMM")</f>
        <v>abril</v>
      </c>
      <c r="R1750" s="99" t="str">
        <f t="shared" si="27"/>
        <v>T</v>
      </c>
      <c r="S1750" s="99"/>
      <c r="T1750" s="18" t="s">
        <v>47</v>
      </c>
      <c r="U1750" s="16"/>
      <c r="V1750" s="99"/>
      <c r="W1750" s="99"/>
    </row>
    <row r="1751" spans="1:23" hidden="1" x14ac:dyDescent="0.25">
      <c r="A1751" s="25">
        <v>140740</v>
      </c>
      <c r="B1751" s="25" t="s">
        <v>58</v>
      </c>
      <c r="C1751" s="25" t="s">
        <v>43</v>
      </c>
      <c r="D1751" s="25" t="s">
        <v>80</v>
      </c>
      <c r="E1751" s="24">
        <v>43405</v>
      </c>
      <c r="F1751" s="25" t="s">
        <v>45</v>
      </c>
      <c r="G1751" s="25" t="s">
        <v>46</v>
      </c>
      <c r="H1751" s="24">
        <v>45033</v>
      </c>
      <c r="I1751" s="101">
        <v>0.62799768518518517</v>
      </c>
      <c r="J1751" s="24">
        <v>45033</v>
      </c>
      <c r="K1751" s="101">
        <v>0.66255787037037039</v>
      </c>
      <c r="L1751" s="25">
        <v>2986</v>
      </c>
      <c r="M1751" s="26">
        <f>Causas[[#This Row],[parada_duracion]]/60</f>
        <v>49.766666666666666</v>
      </c>
      <c r="N1751" s="19" t="s">
        <v>49</v>
      </c>
      <c r="O1751" s="19" t="s">
        <v>49</v>
      </c>
      <c r="P1751" s="16">
        <f>WEEKNUM(Causas[[#This Row],[resolucion_fecha]],16)</f>
        <v>16</v>
      </c>
      <c r="Q1751" s="16" t="str">
        <f>TEXT(Causas[[#This Row],[resolucion_fecha]],"MMMM")</f>
        <v>abril</v>
      </c>
      <c r="R1751" s="16" t="str">
        <f t="shared" si="27"/>
        <v>T</v>
      </c>
      <c r="S1751" s="19" t="s">
        <v>49</v>
      </c>
      <c r="T1751" s="19" t="s">
        <v>49</v>
      </c>
      <c r="U1751" s="19" t="s">
        <v>49</v>
      </c>
      <c r="V1751" s="19" t="s">
        <v>49</v>
      </c>
      <c r="W1751" s="19" t="s">
        <v>49</v>
      </c>
    </row>
    <row r="1752" spans="1:23" hidden="1" x14ac:dyDescent="0.25">
      <c r="A1752" s="96">
        <v>140743</v>
      </c>
      <c r="B1752" s="96" t="s">
        <v>75</v>
      </c>
      <c r="C1752" s="96" t="s">
        <v>43</v>
      </c>
      <c r="D1752" s="96" t="s">
        <v>76</v>
      </c>
      <c r="E1752" s="97">
        <v>44104</v>
      </c>
      <c r="F1752" s="96" t="s">
        <v>56</v>
      </c>
      <c r="G1752" s="96" t="s">
        <v>50</v>
      </c>
      <c r="H1752" s="97">
        <v>45033</v>
      </c>
      <c r="I1752" s="23">
        <v>0.6805092592592592</v>
      </c>
      <c r="J1752" s="97">
        <v>45033</v>
      </c>
      <c r="K1752" s="23">
        <v>0.73659722222222224</v>
      </c>
      <c r="L1752" s="96">
        <v>4846</v>
      </c>
      <c r="M1752" s="98">
        <f>Causas[[#This Row],[parada_duracion]]/60</f>
        <v>80.766666666666666</v>
      </c>
      <c r="N1752" s="19" t="s">
        <v>49</v>
      </c>
      <c r="O1752" s="19" t="s">
        <v>49</v>
      </c>
      <c r="P1752" s="99">
        <f>WEEKNUM(Causas[[#This Row],[resolucion_fecha]],16)</f>
        <v>16</v>
      </c>
      <c r="Q1752" s="99" t="str">
        <f>TEXT(Causas[[#This Row],[resolucion_fecha]],"MMMM")</f>
        <v>abril</v>
      </c>
      <c r="R1752" s="99" t="str">
        <f t="shared" si="27"/>
        <v>T</v>
      </c>
      <c r="S1752" s="19" t="s">
        <v>49</v>
      </c>
      <c r="T1752" s="19" t="s">
        <v>49</v>
      </c>
      <c r="U1752" s="19" t="s">
        <v>49</v>
      </c>
      <c r="V1752" s="19" t="s">
        <v>49</v>
      </c>
      <c r="W1752" s="19" t="s">
        <v>49</v>
      </c>
    </row>
    <row r="1753" spans="1:23" hidden="1" x14ac:dyDescent="0.25">
      <c r="A1753" s="25">
        <v>140744</v>
      </c>
      <c r="B1753" s="25" t="s">
        <v>54</v>
      </c>
      <c r="C1753" s="25" t="s">
        <v>43</v>
      </c>
      <c r="D1753" s="25" t="s">
        <v>55</v>
      </c>
      <c r="E1753" s="24">
        <v>44120</v>
      </c>
      <c r="F1753" s="25" t="s">
        <v>56</v>
      </c>
      <c r="G1753" s="25" t="s">
        <v>50</v>
      </c>
      <c r="H1753" s="24">
        <v>45033</v>
      </c>
      <c r="I1753" s="101">
        <v>0.68835648148148154</v>
      </c>
      <c r="J1753" s="24">
        <v>45033</v>
      </c>
      <c r="K1753" s="101">
        <v>0.72369212962962959</v>
      </c>
      <c r="L1753" s="25">
        <v>3053</v>
      </c>
      <c r="M1753" s="26">
        <f>Causas[[#This Row],[parada_duracion]]/60</f>
        <v>50.883333333333333</v>
      </c>
      <c r="N1753" s="19" t="s">
        <v>62</v>
      </c>
      <c r="O1753" s="16" t="s">
        <v>52</v>
      </c>
      <c r="P1753" s="16">
        <f>WEEKNUM(Causas[[#This Row],[resolucion_fecha]],16)</f>
        <v>16</v>
      </c>
      <c r="Q1753" s="16" t="str">
        <f>TEXT(Causas[[#This Row],[resolucion_fecha]],"MMMM")</f>
        <v>abril</v>
      </c>
      <c r="R1753" s="16" t="str">
        <f t="shared" si="27"/>
        <v>T</v>
      </c>
      <c r="S1753" s="16"/>
      <c r="T1753" s="16" t="s">
        <v>53</v>
      </c>
      <c r="U1753" s="100"/>
      <c r="V1753" s="16"/>
      <c r="W1753" s="16"/>
    </row>
    <row r="1754" spans="1:23" hidden="1" x14ac:dyDescent="0.25">
      <c r="A1754" s="96">
        <v>140746</v>
      </c>
      <c r="B1754" s="96" t="s">
        <v>66</v>
      </c>
      <c r="C1754" s="96" t="s">
        <v>43</v>
      </c>
      <c r="D1754" s="96" t="s">
        <v>166</v>
      </c>
      <c r="E1754" s="97">
        <v>43405</v>
      </c>
      <c r="F1754" s="96" t="s">
        <v>45</v>
      </c>
      <c r="G1754" s="96" t="s">
        <v>46</v>
      </c>
      <c r="H1754" s="97">
        <v>45033</v>
      </c>
      <c r="I1754" s="23">
        <v>0.72131944444444451</v>
      </c>
      <c r="J1754" s="97">
        <v>45033</v>
      </c>
      <c r="K1754" s="23">
        <v>0.74716435185185182</v>
      </c>
      <c r="L1754" s="96">
        <v>2233</v>
      </c>
      <c r="M1754" s="98">
        <f>Causas[[#This Row],[parada_duracion]]/60</f>
        <v>37.216666666666669</v>
      </c>
      <c r="N1754" s="19" t="s">
        <v>49</v>
      </c>
      <c r="O1754" s="19" t="s">
        <v>49</v>
      </c>
      <c r="P1754" s="99">
        <f>WEEKNUM(Causas[[#This Row],[resolucion_fecha]],16)</f>
        <v>16</v>
      </c>
      <c r="Q1754" s="99" t="str">
        <f>TEXT(Causas[[#This Row],[resolucion_fecha]],"MMMM")</f>
        <v>abril</v>
      </c>
      <c r="R1754" s="99" t="str">
        <f t="shared" si="27"/>
        <v>T</v>
      </c>
      <c r="S1754" s="19" t="s">
        <v>49</v>
      </c>
      <c r="T1754" s="19" t="s">
        <v>49</v>
      </c>
      <c r="U1754" s="19" t="s">
        <v>49</v>
      </c>
      <c r="V1754" s="19" t="s">
        <v>49</v>
      </c>
      <c r="W1754" s="19" t="s">
        <v>49</v>
      </c>
    </row>
    <row r="1755" spans="1:23" hidden="1" x14ac:dyDescent="0.25">
      <c r="A1755" s="96">
        <v>140747</v>
      </c>
      <c r="B1755" s="96" t="s">
        <v>75</v>
      </c>
      <c r="C1755" s="96" t="s">
        <v>43</v>
      </c>
      <c r="D1755" s="96" t="s">
        <v>76</v>
      </c>
      <c r="E1755" s="97">
        <v>44104</v>
      </c>
      <c r="F1755" s="96" t="s">
        <v>56</v>
      </c>
      <c r="G1755" s="96" t="s">
        <v>46</v>
      </c>
      <c r="H1755" s="97">
        <v>45033</v>
      </c>
      <c r="I1755" s="23">
        <v>0.73668981481481488</v>
      </c>
      <c r="J1755" s="97">
        <v>45033</v>
      </c>
      <c r="K1755" s="23">
        <v>0.75378472222222215</v>
      </c>
      <c r="L1755" s="96">
        <v>1477</v>
      </c>
      <c r="M1755" s="98">
        <f>Causas[[#This Row],[parada_duracion]]/60</f>
        <v>24.616666666666667</v>
      </c>
      <c r="N1755" s="18" t="s">
        <v>62</v>
      </c>
      <c r="O1755" s="16" t="s">
        <v>52</v>
      </c>
      <c r="P1755" s="99">
        <f>WEEKNUM(Causas[[#This Row],[resolucion_fecha]],16)</f>
        <v>16</v>
      </c>
      <c r="Q1755" s="99" t="str">
        <f>TEXT(Causas[[#This Row],[resolucion_fecha]],"MMMM")</f>
        <v>abril</v>
      </c>
      <c r="R1755" s="99" t="str">
        <f t="shared" si="27"/>
        <v>T</v>
      </c>
      <c r="S1755" s="99"/>
      <c r="T1755" s="16" t="s">
        <v>53</v>
      </c>
      <c r="U1755" s="100"/>
      <c r="V1755" s="99"/>
      <c r="W1755" s="99"/>
    </row>
    <row r="1756" spans="1:23" hidden="1" x14ac:dyDescent="0.25">
      <c r="A1756" s="25">
        <v>140748</v>
      </c>
      <c r="B1756" s="25" t="s">
        <v>95</v>
      </c>
      <c r="C1756" s="25" t="s">
        <v>43</v>
      </c>
      <c r="D1756" s="25" t="s">
        <v>59</v>
      </c>
      <c r="E1756" s="24">
        <v>44231</v>
      </c>
      <c r="F1756" s="25" t="s">
        <v>60</v>
      </c>
      <c r="G1756" s="25" t="s">
        <v>46</v>
      </c>
      <c r="H1756" s="24">
        <v>45033</v>
      </c>
      <c r="I1756" s="101">
        <v>0.74471064814814814</v>
      </c>
      <c r="J1756" s="24">
        <v>45033</v>
      </c>
      <c r="K1756" s="101">
        <v>0.77539351851851857</v>
      </c>
      <c r="L1756" s="25">
        <v>2651</v>
      </c>
      <c r="M1756" s="26">
        <f>Causas[[#This Row],[parada_duracion]]/60</f>
        <v>44.18333333333333</v>
      </c>
      <c r="N1756" s="19" t="s">
        <v>62</v>
      </c>
      <c r="O1756" s="16" t="s">
        <v>52</v>
      </c>
      <c r="P1756" s="16">
        <f>WEEKNUM(Causas[[#This Row],[resolucion_fecha]],16)</f>
        <v>16</v>
      </c>
      <c r="Q1756" s="16" t="str">
        <f>TEXT(Causas[[#This Row],[resolucion_fecha]],"MMMM")</f>
        <v>abril</v>
      </c>
      <c r="R1756" s="16" t="str">
        <f t="shared" si="27"/>
        <v>T</v>
      </c>
      <c r="S1756" s="16"/>
      <c r="T1756" s="16" t="s">
        <v>53</v>
      </c>
      <c r="U1756" s="100"/>
      <c r="V1756" s="16"/>
      <c r="W1756" s="16"/>
    </row>
    <row r="1757" spans="1:23" hidden="1" x14ac:dyDescent="0.25">
      <c r="A1757" s="96">
        <v>140752</v>
      </c>
      <c r="B1757" s="96" t="s">
        <v>197</v>
      </c>
      <c r="C1757" s="96" t="s">
        <v>43</v>
      </c>
      <c r="D1757" s="96" t="s">
        <v>68</v>
      </c>
      <c r="E1757" s="97">
        <v>43746</v>
      </c>
      <c r="F1757" s="96" t="s">
        <v>56</v>
      </c>
      <c r="G1757" s="96" t="s">
        <v>50</v>
      </c>
      <c r="H1757" s="97">
        <v>45033</v>
      </c>
      <c r="I1757" s="23">
        <v>0.74964120370370368</v>
      </c>
      <c r="J1757" s="97">
        <v>45033</v>
      </c>
      <c r="K1757" s="23">
        <v>0.75716435185185194</v>
      </c>
      <c r="L1757" s="96">
        <v>650</v>
      </c>
      <c r="M1757" s="98">
        <f>Causas[[#This Row],[parada_duracion]]/60</f>
        <v>10.833333333333334</v>
      </c>
      <c r="N1757" s="18" t="s">
        <v>62</v>
      </c>
      <c r="O1757" s="16" t="s">
        <v>52</v>
      </c>
      <c r="P1757" s="99">
        <f>WEEKNUM(Causas[[#This Row],[resolucion_fecha]],16)</f>
        <v>16</v>
      </c>
      <c r="Q1757" s="99" t="str">
        <f>TEXT(Causas[[#This Row],[resolucion_fecha]],"MMMM")</f>
        <v>abril</v>
      </c>
      <c r="R1757" s="99" t="str">
        <f t="shared" si="27"/>
        <v>T</v>
      </c>
      <c r="S1757" s="99"/>
      <c r="T1757" s="16" t="s">
        <v>53</v>
      </c>
      <c r="U1757" s="16"/>
      <c r="V1757" s="99"/>
      <c r="W1757" s="99"/>
    </row>
    <row r="1758" spans="1:23" hidden="1" x14ac:dyDescent="0.25">
      <c r="A1758" s="96">
        <v>140753</v>
      </c>
      <c r="B1758" s="96" t="s">
        <v>75</v>
      </c>
      <c r="C1758" s="96" t="s">
        <v>43</v>
      </c>
      <c r="D1758" s="96" t="s">
        <v>76</v>
      </c>
      <c r="E1758" s="97">
        <v>44104</v>
      </c>
      <c r="F1758" s="96" t="s">
        <v>56</v>
      </c>
      <c r="G1758" s="96" t="s">
        <v>46</v>
      </c>
      <c r="H1758" s="97">
        <v>45033</v>
      </c>
      <c r="I1758" s="23">
        <v>0.76194444444444442</v>
      </c>
      <c r="J1758" s="97">
        <v>45033</v>
      </c>
      <c r="K1758" s="23">
        <v>0.76950231481481479</v>
      </c>
      <c r="L1758" s="96">
        <v>653</v>
      </c>
      <c r="M1758" s="98">
        <f>Causas[[#This Row],[parada_duracion]]/60</f>
        <v>10.883333333333333</v>
      </c>
      <c r="N1758" s="18" t="s">
        <v>62</v>
      </c>
      <c r="O1758" s="16" t="s">
        <v>52</v>
      </c>
      <c r="P1758" s="99">
        <f>WEEKNUM(Causas[[#This Row],[resolucion_fecha]],16)</f>
        <v>16</v>
      </c>
      <c r="Q1758" s="99" t="str">
        <f>TEXT(Causas[[#This Row],[resolucion_fecha]],"MMMM")</f>
        <v>abril</v>
      </c>
      <c r="R1758" s="99" t="str">
        <f t="shared" si="27"/>
        <v>T</v>
      </c>
      <c r="S1758" s="99"/>
      <c r="T1758" s="16" t="s">
        <v>53</v>
      </c>
      <c r="U1758" s="100"/>
      <c r="V1758" s="99"/>
      <c r="W1758" s="99"/>
    </row>
    <row r="1759" spans="1:23" hidden="1" x14ac:dyDescent="0.25">
      <c r="A1759" s="25">
        <v>140754</v>
      </c>
      <c r="B1759" s="25" t="s">
        <v>42</v>
      </c>
      <c r="C1759" s="25" t="s">
        <v>43</v>
      </c>
      <c r="D1759" s="25" t="s">
        <v>96</v>
      </c>
      <c r="E1759" s="24">
        <v>43405</v>
      </c>
      <c r="F1759" s="25" t="s">
        <v>45</v>
      </c>
      <c r="G1759" s="25" t="s">
        <v>50</v>
      </c>
      <c r="H1759" s="24">
        <v>45033</v>
      </c>
      <c r="I1759" s="101">
        <v>0.76513888888888892</v>
      </c>
      <c r="J1759" s="24">
        <v>45033</v>
      </c>
      <c r="K1759" s="101">
        <v>0.77405092592592595</v>
      </c>
      <c r="L1759" s="25">
        <v>770</v>
      </c>
      <c r="M1759" s="26">
        <f>Causas[[#This Row],[parada_duracion]]/60</f>
        <v>12.833333333333334</v>
      </c>
      <c r="N1759" s="19" t="s">
        <v>62</v>
      </c>
      <c r="O1759" s="16" t="s">
        <v>52</v>
      </c>
      <c r="P1759" s="16">
        <f>WEEKNUM(Causas[[#This Row],[resolucion_fecha]],16)</f>
        <v>16</v>
      </c>
      <c r="Q1759" s="16" t="str">
        <f>TEXT(Causas[[#This Row],[resolucion_fecha]],"MMMM")</f>
        <v>abril</v>
      </c>
      <c r="R1759" s="16" t="str">
        <f t="shared" si="27"/>
        <v>T</v>
      </c>
      <c r="S1759" s="16"/>
      <c r="T1759" s="16" t="s">
        <v>53</v>
      </c>
      <c r="U1759" s="100"/>
      <c r="V1759" s="16"/>
      <c r="W1759" s="16"/>
    </row>
    <row r="1760" spans="1:23" hidden="1" x14ac:dyDescent="0.25">
      <c r="A1760" s="96">
        <v>140759</v>
      </c>
      <c r="B1760" s="96" t="s">
        <v>95</v>
      </c>
      <c r="C1760" s="96" t="s">
        <v>43</v>
      </c>
      <c r="D1760" s="96" t="s">
        <v>96</v>
      </c>
      <c r="E1760" s="97">
        <v>43882</v>
      </c>
      <c r="F1760" s="96" t="s">
        <v>56</v>
      </c>
      <c r="G1760" s="96" t="s">
        <v>46</v>
      </c>
      <c r="H1760" s="97">
        <v>45033</v>
      </c>
      <c r="I1760" s="23">
        <v>0.83829861111111115</v>
      </c>
      <c r="J1760" s="97">
        <v>45033</v>
      </c>
      <c r="K1760" s="23">
        <v>0.86381944444444436</v>
      </c>
      <c r="L1760" s="96">
        <v>2205</v>
      </c>
      <c r="M1760" s="98">
        <f>Causas[[#This Row],[parada_duracion]]/60</f>
        <v>36.75</v>
      </c>
      <c r="N1760" s="18" t="s">
        <v>62</v>
      </c>
      <c r="O1760" s="16" t="s">
        <v>52</v>
      </c>
      <c r="P1760" s="99">
        <f>WEEKNUM(Causas[[#This Row],[resolucion_fecha]],16)</f>
        <v>16</v>
      </c>
      <c r="Q1760" s="99" t="str">
        <f>TEXT(Causas[[#This Row],[resolucion_fecha]],"MMMM")</f>
        <v>abril</v>
      </c>
      <c r="R1760" s="99" t="str">
        <f t="shared" si="27"/>
        <v>T</v>
      </c>
      <c r="S1760" s="99"/>
      <c r="T1760" s="16" t="s">
        <v>53</v>
      </c>
      <c r="U1760" s="16"/>
      <c r="V1760" s="99"/>
      <c r="W1760" s="99"/>
    </row>
    <row r="1761" spans="1:23" hidden="1" x14ac:dyDescent="0.25">
      <c r="A1761" s="25">
        <v>140760</v>
      </c>
      <c r="B1761" s="25" t="s">
        <v>111</v>
      </c>
      <c r="C1761" s="25" t="s">
        <v>43</v>
      </c>
      <c r="D1761" s="25" t="s">
        <v>166</v>
      </c>
      <c r="E1761" s="24">
        <v>44432</v>
      </c>
      <c r="F1761" s="25" t="s">
        <v>325</v>
      </c>
      <c r="G1761" s="25" t="s">
        <v>50</v>
      </c>
      <c r="H1761" s="24">
        <v>45033</v>
      </c>
      <c r="I1761" s="101">
        <v>0.8444328703703704</v>
      </c>
      <c r="J1761" s="24">
        <v>45033</v>
      </c>
      <c r="K1761" s="101">
        <v>0.84918981481481481</v>
      </c>
      <c r="L1761" s="25">
        <v>411</v>
      </c>
      <c r="M1761" s="26">
        <f>Causas[[#This Row],[parada_duracion]]/60</f>
        <v>6.85</v>
      </c>
      <c r="N1761" s="18" t="s">
        <v>47</v>
      </c>
      <c r="O1761" s="18" t="s">
        <v>47</v>
      </c>
      <c r="P1761" s="16">
        <f>WEEKNUM(Causas[[#This Row],[resolucion_fecha]],16)</f>
        <v>16</v>
      </c>
      <c r="Q1761" s="16" t="str">
        <f>TEXT(Causas[[#This Row],[resolucion_fecha]],"MMMM")</f>
        <v>abril</v>
      </c>
      <c r="R1761" s="16" t="str">
        <f t="shared" si="27"/>
        <v>T</v>
      </c>
      <c r="S1761" s="16"/>
      <c r="T1761" s="18" t="s">
        <v>47</v>
      </c>
      <c r="U1761" s="100"/>
      <c r="V1761" s="16"/>
      <c r="W1761" s="16"/>
    </row>
    <row r="1762" spans="1:23" hidden="1" x14ac:dyDescent="0.25">
      <c r="A1762" s="25">
        <v>140762</v>
      </c>
      <c r="B1762" s="25" t="s">
        <v>75</v>
      </c>
      <c r="C1762" s="25" t="s">
        <v>43</v>
      </c>
      <c r="D1762" s="25" t="s">
        <v>76</v>
      </c>
      <c r="E1762" s="24">
        <v>44104</v>
      </c>
      <c r="F1762" s="25" t="s">
        <v>56</v>
      </c>
      <c r="G1762" s="25" t="s">
        <v>46</v>
      </c>
      <c r="H1762" s="24">
        <v>45033</v>
      </c>
      <c r="I1762" s="101">
        <v>0.86456018518518529</v>
      </c>
      <c r="J1762" s="24">
        <v>45033</v>
      </c>
      <c r="K1762" s="101">
        <v>0.87637731481481485</v>
      </c>
      <c r="L1762" s="25">
        <v>1021</v>
      </c>
      <c r="M1762" s="26">
        <f>Causas[[#This Row],[parada_duracion]]/60</f>
        <v>17.016666666666666</v>
      </c>
      <c r="N1762" s="19" t="s">
        <v>62</v>
      </c>
      <c r="O1762" s="16" t="s">
        <v>52</v>
      </c>
      <c r="P1762" s="16">
        <f>WEEKNUM(Causas[[#This Row],[resolucion_fecha]],16)</f>
        <v>16</v>
      </c>
      <c r="Q1762" s="16" t="str">
        <f>TEXT(Causas[[#This Row],[resolucion_fecha]],"MMMM")</f>
        <v>abril</v>
      </c>
      <c r="R1762" s="16" t="str">
        <f t="shared" si="27"/>
        <v>T</v>
      </c>
      <c r="S1762" s="16"/>
      <c r="T1762" s="16" t="s">
        <v>53</v>
      </c>
      <c r="U1762" s="16"/>
      <c r="V1762" s="16"/>
      <c r="W1762" s="16"/>
    </row>
    <row r="1763" spans="1:23" hidden="1" x14ac:dyDescent="0.25">
      <c r="A1763" s="25">
        <v>140766</v>
      </c>
      <c r="B1763" s="25" t="s">
        <v>95</v>
      </c>
      <c r="C1763" s="25" t="s">
        <v>43</v>
      </c>
      <c r="D1763" s="25" t="s">
        <v>59</v>
      </c>
      <c r="E1763" s="24">
        <v>44231</v>
      </c>
      <c r="F1763" s="25" t="s">
        <v>60</v>
      </c>
      <c r="G1763" s="25" t="s">
        <v>46</v>
      </c>
      <c r="H1763" s="24">
        <v>45033</v>
      </c>
      <c r="I1763" s="101">
        <v>0.89363425925925932</v>
      </c>
      <c r="J1763" s="24">
        <v>45033</v>
      </c>
      <c r="K1763" s="101">
        <v>0.90763888888888899</v>
      </c>
      <c r="L1763" s="25">
        <v>1210</v>
      </c>
      <c r="M1763" s="26">
        <f>Causas[[#This Row],[parada_duracion]]/60</f>
        <v>20.166666666666668</v>
      </c>
      <c r="N1763" s="19" t="s">
        <v>62</v>
      </c>
      <c r="O1763" s="16" t="s">
        <v>52</v>
      </c>
      <c r="P1763" s="16">
        <f>WEEKNUM(Causas[[#This Row],[resolucion_fecha]],16)</f>
        <v>16</v>
      </c>
      <c r="Q1763" s="16" t="str">
        <f>TEXT(Causas[[#This Row],[resolucion_fecha]],"MMMM")</f>
        <v>abril</v>
      </c>
      <c r="R1763" s="16" t="str">
        <f t="shared" si="27"/>
        <v>T</v>
      </c>
      <c r="S1763" s="16"/>
      <c r="T1763" s="16" t="s">
        <v>53</v>
      </c>
      <c r="U1763" s="16"/>
      <c r="V1763" s="16"/>
      <c r="W1763" s="16"/>
    </row>
    <row r="1764" spans="1:23" hidden="1" x14ac:dyDescent="0.25">
      <c r="A1764" s="96">
        <v>140769</v>
      </c>
      <c r="B1764" s="96" t="s">
        <v>86</v>
      </c>
      <c r="C1764" s="96" t="s">
        <v>43</v>
      </c>
      <c r="D1764" s="96" t="s">
        <v>55</v>
      </c>
      <c r="E1764" s="97">
        <v>43881</v>
      </c>
      <c r="F1764" s="96" t="s">
        <v>56</v>
      </c>
      <c r="G1764" s="96" t="s">
        <v>50</v>
      </c>
      <c r="H1764" s="97">
        <v>45034</v>
      </c>
      <c r="I1764" s="23">
        <v>1.6782407407407406E-3</v>
      </c>
      <c r="J1764" s="97">
        <v>45034</v>
      </c>
      <c r="K1764" s="23">
        <v>6.8634259259259256E-3</v>
      </c>
      <c r="L1764" s="96">
        <v>448</v>
      </c>
      <c r="M1764" s="98">
        <f>Causas[[#This Row],[parada_duracion]]/60</f>
        <v>7.4666666666666668</v>
      </c>
      <c r="N1764" s="18" t="s">
        <v>47</v>
      </c>
      <c r="O1764" s="18" t="s">
        <v>47</v>
      </c>
      <c r="P1764" s="99">
        <f>WEEKNUM(Causas[[#This Row],[resolucion_fecha]],16)</f>
        <v>16</v>
      </c>
      <c r="Q1764" s="99" t="str">
        <f>TEXT(Causas[[#This Row],[resolucion_fecha]],"MMMM")</f>
        <v>abril</v>
      </c>
      <c r="R1764" s="99" t="str">
        <f t="shared" si="27"/>
        <v>N</v>
      </c>
      <c r="S1764" s="99"/>
      <c r="T1764" s="18" t="s">
        <v>47</v>
      </c>
      <c r="U1764" s="16"/>
      <c r="V1764" s="99"/>
      <c r="W1764" s="99"/>
    </row>
    <row r="1765" spans="1:23" hidden="1" x14ac:dyDescent="0.25">
      <c r="A1765" s="25">
        <v>140770</v>
      </c>
      <c r="B1765" s="25" t="s">
        <v>54</v>
      </c>
      <c r="C1765" s="25" t="s">
        <v>43</v>
      </c>
      <c r="D1765" s="25" t="s">
        <v>55</v>
      </c>
      <c r="E1765" s="24">
        <v>44120</v>
      </c>
      <c r="F1765" s="25" t="s">
        <v>56</v>
      </c>
      <c r="G1765" s="25" t="s">
        <v>50</v>
      </c>
      <c r="H1765" s="24">
        <v>45034</v>
      </c>
      <c r="I1765" s="101">
        <v>0.25248842592592591</v>
      </c>
      <c r="J1765" s="24">
        <v>45034</v>
      </c>
      <c r="K1765" s="101">
        <v>0.26791666666666664</v>
      </c>
      <c r="L1765" s="25">
        <v>1333</v>
      </c>
      <c r="M1765" s="26">
        <f>Causas[[#This Row],[parada_duracion]]/60</f>
        <v>22.216666666666665</v>
      </c>
      <c r="N1765" s="19" t="s">
        <v>719</v>
      </c>
      <c r="O1765" s="16" t="s">
        <v>52</v>
      </c>
      <c r="P1765" s="16">
        <f>WEEKNUM(Causas[[#This Row],[resolucion_fecha]],16)</f>
        <v>16</v>
      </c>
      <c r="Q1765" s="16" t="str">
        <f>TEXT(Causas[[#This Row],[resolucion_fecha]],"MMMM")</f>
        <v>abril</v>
      </c>
      <c r="R1765" s="16" t="str">
        <f t="shared" si="27"/>
        <v>M</v>
      </c>
      <c r="S1765" s="16"/>
      <c r="T1765" s="16" t="s">
        <v>53</v>
      </c>
      <c r="U1765" s="100"/>
      <c r="V1765" s="16"/>
      <c r="W1765" s="16"/>
    </row>
    <row r="1766" spans="1:23" hidden="1" x14ac:dyDescent="0.25">
      <c r="A1766" s="25">
        <v>140774</v>
      </c>
      <c r="B1766" s="25" t="s">
        <v>42</v>
      </c>
      <c r="C1766" s="25" t="s">
        <v>43</v>
      </c>
      <c r="D1766" s="25" t="s">
        <v>64</v>
      </c>
      <c r="E1766" s="24">
        <v>43405</v>
      </c>
      <c r="F1766" s="25" t="s">
        <v>45</v>
      </c>
      <c r="G1766" s="25" t="s">
        <v>46</v>
      </c>
      <c r="H1766" s="24">
        <v>45034</v>
      </c>
      <c r="I1766" s="101">
        <v>0.25770833333333332</v>
      </c>
      <c r="J1766" s="24">
        <v>45034</v>
      </c>
      <c r="K1766" s="101">
        <v>0.30572916666666666</v>
      </c>
      <c r="L1766" s="25">
        <v>4149</v>
      </c>
      <c r="M1766" s="26">
        <f>Causas[[#This Row],[parada_duracion]]/60</f>
        <v>69.150000000000006</v>
      </c>
      <c r="N1766" s="19" t="s">
        <v>720</v>
      </c>
      <c r="O1766" s="16" t="s">
        <v>52</v>
      </c>
      <c r="P1766" s="16">
        <f>WEEKNUM(Causas[[#This Row],[resolucion_fecha]],16)</f>
        <v>16</v>
      </c>
      <c r="Q1766" s="16" t="str">
        <f>TEXT(Causas[[#This Row],[resolucion_fecha]],"MMMM")</f>
        <v>abril</v>
      </c>
      <c r="R1766" s="16" t="str">
        <f t="shared" si="27"/>
        <v>M</v>
      </c>
      <c r="S1766" s="16"/>
      <c r="T1766" s="16" t="s">
        <v>53</v>
      </c>
      <c r="U1766" s="16"/>
      <c r="V1766" s="16"/>
      <c r="W1766" s="16"/>
    </row>
    <row r="1767" spans="1:23" hidden="1" x14ac:dyDescent="0.25">
      <c r="A1767" s="25">
        <v>140776</v>
      </c>
      <c r="B1767" s="25" t="s">
        <v>95</v>
      </c>
      <c r="C1767" s="25" t="s">
        <v>43</v>
      </c>
      <c r="D1767" s="25" t="s">
        <v>59</v>
      </c>
      <c r="E1767" s="24">
        <v>44231</v>
      </c>
      <c r="F1767" s="25" t="s">
        <v>60</v>
      </c>
      <c r="G1767" s="25" t="s">
        <v>46</v>
      </c>
      <c r="H1767" s="24">
        <v>45034</v>
      </c>
      <c r="I1767" s="101">
        <v>0.26023148148148151</v>
      </c>
      <c r="J1767" s="24">
        <v>45034</v>
      </c>
      <c r="K1767" s="101">
        <v>0.31340277777777775</v>
      </c>
      <c r="L1767" s="25">
        <v>4594</v>
      </c>
      <c r="M1767" s="26">
        <f>Causas[[#This Row],[parada_duracion]]/60</f>
        <v>76.566666666666663</v>
      </c>
      <c r="N1767" s="19" t="s">
        <v>49</v>
      </c>
      <c r="O1767" s="19" t="s">
        <v>49</v>
      </c>
      <c r="P1767" s="16">
        <f>WEEKNUM(Causas[[#This Row],[resolucion_fecha]],16)</f>
        <v>16</v>
      </c>
      <c r="Q1767" s="16" t="str">
        <f>TEXT(Causas[[#This Row],[resolucion_fecha]],"MMMM")</f>
        <v>abril</v>
      </c>
      <c r="R1767" s="16" t="str">
        <f t="shared" si="27"/>
        <v>M</v>
      </c>
      <c r="S1767" s="19" t="s">
        <v>49</v>
      </c>
      <c r="T1767" s="19" t="s">
        <v>49</v>
      </c>
      <c r="U1767" s="19" t="s">
        <v>49</v>
      </c>
      <c r="V1767" s="19" t="s">
        <v>49</v>
      </c>
      <c r="W1767" s="19" t="s">
        <v>49</v>
      </c>
    </row>
    <row r="1768" spans="1:23" hidden="1" x14ac:dyDescent="0.25">
      <c r="A1768" s="25">
        <v>140778</v>
      </c>
      <c r="B1768" s="25" t="s">
        <v>75</v>
      </c>
      <c r="C1768" s="25" t="s">
        <v>43</v>
      </c>
      <c r="D1768" s="25" t="s">
        <v>76</v>
      </c>
      <c r="E1768" s="24">
        <v>44104</v>
      </c>
      <c r="F1768" s="25" t="s">
        <v>56</v>
      </c>
      <c r="G1768" s="25" t="s">
        <v>46</v>
      </c>
      <c r="H1768" s="24">
        <v>45034</v>
      </c>
      <c r="I1768" s="101">
        <v>0.26056712962962963</v>
      </c>
      <c r="J1768" s="24">
        <v>45034</v>
      </c>
      <c r="K1768" s="101">
        <v>0.28817129629629629</v>
      </c>
      <c r="L1768" s="25">
        <v>2385</v>
      </c>
      <c r="M1768" s="26">
        <f>Causas[[#This Row],[parada_duracion]]/60</f>
        <v>39.75</v>
      </c>
      <c r="N1768" s="19" t="s">
        <v>49</v>
      </c>
      <c r="O1768" s="19" t="s">
        <v>49</v>
      </c>
      <c r="P1768" s="16">
        <f>WEEKNUM(Causas[[#This Row],[resolucion_fecha]],16)</f>
        <v>16</v>
      </c>
      <c r="Q1768" s="16" t="str">
        <f>TEXT(Causas[[#This Row],[resolucion_fecha]],"MMMM")</f>
        <v>abril</v>
      </c>
      <c r="R1768" s="16" t="str">
        <f t="shared" si="27"/>
        <v>M</v>
      </c>
      <c r="S1768" s="19" t="s">
        <v>49</v>
      </c>
      <c r="T1768" s="19" t="s">
        <v>49</v>
      </c>
      <c r="U1768" s="19" t="s">
        <v>49</v>
      </c>
      <c r="V1768" s="19" t="s">
        <v>49</v>
      </c>
      <c r="W1768" s="19" t="s">
        <v>49</v>
      </c>
    </row>
    <row r="1769" spans="1:23" hidden="1" x14ac:dyDescent="0.25">
      <c r="A1769" s="25">
        <v>140782</v>
      </c>
      <c r="B1769" s="25" t="s">
        <v>197</v>
      </c>
      <c r="C1769" s="25" t="s">
        <v>43</v>
      </c>
      <c r="D1769" s="25" t="s">
        <v>68</v>
      </c>
      <c r="E1769" s="24">
        <v>43746</v>
      </c>
      <c r="F1769" s="25" t="s">
        <v>56</v>
      </c>
      <c r="G1769" s="25" t="s">
        <v>50</v>
      </c>
      <c r="H1769" s="24">
        <v>45034</v>
      </c>
      <c r="I1769" s="101">
        <v>0.28144675925925927</v>
      </c>
      <c r="J1769" s="24">
        <v>45034</v>
      </c>
      <c r="K1769" s="101">
        <v>0.2817013888888889</v>
      </c>
      <c r="L1769" s="25">
        <v>22</v>
      </c>
      <c r="M1769" s="26">
        <f>Causas[[#This Row],[parada_duracion]]/60</f>
        <v>0.36666666666666664</v>
      </c>
      <c r="N1769" s="18" t="s">
        <v>47</v>
      </c>
      <c r="O1769" s="18" t="s">
        <v>47</v>
      </c>
      <c r="P1769" s="16">
        <f>WEEKNUM(Causas[[#This Row],[resolucion_fecha]],16)</f>
        <v>16</v>
      </c>
      <c r="Q1769" s="16" t="str">
        <f>TEXT(Causas[[#This Row],[resolucion_fecha]],"MMMM")</f>
        <v>abril</v>
      </c>
      <c r="R1769" s="16" t="str">
        <f t="shared" si="27"/>
        <v>M</v>
      </c>
      <c r="S1769" s="16"/>
      <c r="T1769" s="18" t="s">
        <v>47</v>
      </c>
      <c r="U1769" s="16"/>
      <c r="V1769" s="16"/>
      <c r="W1769" s="16"/>
    </row>
    <row r="1770" spans="1:23" hidden="1" x14ac:dyDescent="0.25">
      <c r="A1770" s="25">
        <v>140792</v>
      </c>
      <c r="B1770" s="25" t="s">
        <v>95</v>
      </c>
      <c r="C1770" s="25" t="s">
        <v>43</v>
      </c>
      <c r="D1770" s="25" t="s">
        <v>96</v>
      </c>
      <c r="E1770" s="24">
        <v>43882</v>
      </c>
      <c r="F1770" s="25" t="s">
        <v>56</v>
      </c>
      <c r="G1770" s="25" t="s">
        <v>46</v>
      </c>
      <c r="H1770" s="24">
        <v>45034</v>
      </c>
      <c r="I1770" s="101">
        <v>0.32265046296296296</v>
      </c>
      <c r="J1770" s="24">
        <v>45034</v>
      </c>
      <c r="K1770" s="101">
        <v>0.4090509259259259</v>
      </c>
      <c r="L1770" s="25">
        <v>7465</v>
      </c>
      <c r="M1770" s="26">
        <f>Causas[[#This Row],[parada_duracion]]/60</f>
        <v>124.41666666666667</v>
      </c>
      <c r="N1770" s="19" t="s">
        <v>721</v>
      </c>
      <c r="O1770" s="16" t="s">
        <v>52</v>
      </c>
      <c r="P1770" s="16">
        <f>WEEKNUM(Causas[[#This Row],[resolucion_fecha]],16)</f>
        <v>16</v>
      </c>
      <c r="Q1770" s="16" t="str">
        <f>TEXT(Causas[[#This Row],[resolucion_fecha]],"MMMM")</f>
        <v>abril</v>
      </c>
      <c r="R1770" s="16" t="str">
        <f t="shared" si="27"/>
        <v>M</v>
      </c>
      <c r="S1770" s="16"/>
      <c r="T1770" s="16" t="s">
        <v>53</v>
      </c>
      <c r="U1770" s="16"/>
      <c r="V1770" s="16"/>
      <c r="W1770" s="16"/>
    </row>
    <row r="1771" spans="1:23" hidden="1" x14ac:dyDescent="0.25">
      <c r="A1771" s="25">
        <v>140807</v>
      </c>
      <c r="B1771" s="25" t="s">
        <v>58</v>
      </c>
      <c r="C1771" s="25" t="s">
        <v>43</v>
      </c>
      <c r="D1771" s="25" t="s">
        <v>59</v>
      </c>
      <c r="E1771" s="24">
        <v>44231</v>
      </c>
      <c r="F1771" s="25" t="s">
        <v>60</v>
      </c>
      <c r="G1771" s="25" t="s">
        <v>46</v>
      </c>
      <c r="H1771" s="24">
        <v>45034</v>
      </c>
      <c r="I1771" s="101">
        <v>0.38623842592592594</v>
      </c>
      <c r="J1771" s="24">
        <v>45034</v>
      </c>
      <c r="K1771" s="101">
        <v>0.4042824074074074</v>
      </c>
      <c r="L1771" s="25">
        <v>1559</v>
      </c>
      <c r="M1771" s="26">
        <f>Causas[[#This Row],[parada_duracion]]/60</f>
        <v>25.983333333333334</v>
      </c>
      <c r="N1771" s="19" t="s">
        <v>49</v>
      </c>
      <c r="O1771" s="19" t="s">
        <v>49</v>
      </c>
      <c r="P1771" s="16">
        <f>WEEKNUM(Causas[[#This Row],[resolucion_fecha]],16)</f>
        <v>16</v>
      </c>
      <c r="Q1771" s="16" t="str">
        <f>TEXT(Causas[[#This Row],[resolucion_fecha]],"MMMM")</f>
        <v>abril</v>
      </c>
      <c r="R1771" s="16" t="str">
        <f t="shared" si="27"/>
        <v>M</v>
      </c>
      <c r="S1771" s="19" t="s">
        <v>49</v>
      </c>
      <c r="T1771" s="19" t="s">
        <v>49</v>
      </c>
      <c r="U1771" s="19" t="s">
        <v>49</v>
      </c>
      <c r="V1771" s="19" t="s">
        <v>49</v>
      </c>
      <c r="W1771" s="19" t="s">
        <v>49</v>
      </c>
    </row>
    <row r="1772" spans="1:23" hidden="1" x14ac:dyDescent="0.25">
      <c r="A1772" s="25">
        <v>140811</v>
      </c>
      <c r="B1772" s="25" t="s">
        <v>129</v>
      </c>
      <c r="C1772" s="25" t="s">
        <v>43</v>
      </c>
      <c r="D1772" s="25" t="s">
        <v>64</v>
      </c>
      <c r="E1772" s="24">
        <v>43405</v>
      </c>
      <c r="F1772" s="25" t="s">
        <v>45</v>
      </c>
      <c r="G1772" s="25" t="s">
        <v>50</v>
      </c>
      <c r="H1772" s="24">
        <v>45034</v>
      </c>
      <c r="I1772" s="101">
        <v>0.39827546296296296</v>
      </c>
      <c r="J1772" s="24">
        <v>45034</v>
      </c>
      <c r="K1772" s="101">
        <v>0.46081018518518518</v>
      </c>
      <c r="L1772" s="25">
        <v>5403</v>
      </c>
      <c r="M1772" s="26">
        <f>Causas[[#This Row],[parada_duracion]]/60</f>
        <v>90.05</v>
      </c>
      <c r="N1772" s="19" t="s">
        <v>49</v>
      </c>
      <c r="O1772" s="19" t="s">
        <v>49</v>
      </c>
      <c r="P1772" s="16">
        <f>WEEKNUM(Causas[[#This Row],[resolucion_fecha]],16)</f>
        <v>16</v>
      </c>
      <c r="Q1772" s="16" t="str">
        <f>TEXT(Causas[[#This Row],[resolucion_fecha]],"MMMM")</f>
        <v>abril</v>
      </c>
      <c r="R1772" s="16" t="str">
        <f t="shared" si="27"/>
        <v>M</v>
      </c>
      <c r="S1772" s="19" t="s">
        <v>49</v>
      </c>
      <c r="T1772" s="19" t="s">
        <v>49</v>
      </c>
      <c r="U1772" s="19" t="s">
        <v>49</v>
      </c>
      <c r="V1772" s="19" t="s">
        <v>49</v>
      </c>
      <c r="W1772" s="19" t="s">
        <v>49</v>
      </c>
    </row>
    <row r="1773" spans="1:23" hidden="1" x14ac:dyDescent="0.25">
      <c r="A1773" s="25">
        <v>140826</v>
      </c>
      <c r="B1773" s="25" t="s">
        <v>95</v>
      </c>
      <c r="C1773" s="25" t="s">
        <v>43</v>
      </c>
      <c r="D1773" s="25" t="s">
        <v>96</v>
      </c>
      <c r="E1773" s="24">
        <v>43882</v>
      </c>
      <c r="F1773" s="25" t="s">
        <v>56</v>
      </c>
      <c r="G1773" s="25" t="s">
        <v>46</v>
      </c>
      <c r="H1773" s="24">
        <v>45034</v>
      </c>
      <c r="I1773" s="101">
        <v>0.4664814814814815</v>
      </c>
      <c r="J1773" s="24">
        <v>45034</v>
      </c>
      <c r="K1773" s="101">
        <v>0.4695833333333333</v>
      </c>
      <c r="L1773" s="25">
        <v>268</v>
      </c>
      <c r="M1773" s="26">
        <f>Causas[[#This Row],[parada_duracion]]/60</f>
        <v>4.4666666666666668</v>
      </c>
      <c r="N1773" s="18" t="s">
        <v>47</v>
      </c>
      <c r="O1773" s="18" t="s">
        <v>47</v>
      </c>
      <c r="P1773" s="16">
        <f>WEEKNUM(Causas[[#This Row],[resolucion_fecha]],16)</f>
        <v>16</v>
      </c>
      <c r="Q1773" s="16" t="str">
        <f>TEXT(Causas[[#This Row],[resolucion_fecha]],"MMMM")</f>
        <v>abril</v>
      </c>
      <c r="R1773" s="16" t="str">
        <f t="shared" si="27"/>
        <v>M</v>
      </c>
      <c r="S1773" s="16"/>
      <c r="T1773" s="18" t="s">
        <v>47</v>
      </c>
      <c r="U1773" s="16"/>
      <c r="V1773" s="16"/>
      <c r="W1773" s="16"/>
    </row>
    <row r="1774" spans="1:23" hidden="1" x14ac:dyDescent="0.25">
      <c r="A1774" s="96">
        <v>140828</v>
      </c>
      <c r="B1774" s="96" t="s">
        <v>95</v>
      </c>
      <c r="C1774" s="96" t="s">
        <v>43</v>
      </c>
      <c r="D1774" s="96" t="s">
        <v>96</v>
      </c>
      <c r="E1774" s="97">
        <v>43882</v>
      </c>
      <c r="F1774" s="96" t="s">
        <v>56</v>
      </c>
      <c r="G1774" s="96" t="s">
        <v>46</v>
      </c>
      <c r="H1774" s="97">
        <v>45034</v>
      </c>
      <c r="I1774" s="23">
        <v>0.4715509259259259</v>
      </c>
      <c r="J1774" s="97">
        <v>45034</v>
      </c>
      <c r="K1774" s="23">
        <v>0.52400462962962957</v>
      </c>
      <c r="L1774" s="96">
        <v>4532</v>
      </c>
      <c r="M1774" s="98">
        <f>Causas[[#This Row],[parada_duracion]]/60</f>
        <v>75.533333333333331</v>
      </c>
      <c r="N1774" s="19" t="s">
        <v>49</v>
      </c>
      <c r="O1774" s="19" t="s">
        <v>49</v>
      </c>
      <c r="P1774" s="99">
        <f>WEEKNUM(Causas[[#This Row],[resolucion_fecha]],16)</f>
        <v>16</v>
      </c>
      <c r="Q1774" s="99" t="str">
        <f>TEXT(Causas[[#This Row],[resolucion_fecha]],"MMMM")</f>
        <v>abril</v>
      </c>
      <c r="R1774" s="99" t="str">
        <f t="shared" si="27"/>
        <v>M</v>
      </c>
      <c r="S1774" s="19" t="s">
        <v>49</v>
      </c>
      <c r="T1774" s="19" t="s">
        <v>49</v>
      </c>
      <c r="U1774" s="19" t="s">
        <v>49</v>
      </c>
      <c r="V1774" s="19" t="s">
        <v>49</v>
      </c>
      <c r="W1774" s="19" t="s">
        <v>49</v>
      </c>
    </row>
    <row r="1775" spans="1:23" hidden="1" x14ac:dyDescent="0.25">
      <c r="A1775" s="96">
        <v>140829</v>
      </c>
      <c r="B1775" s="96" t="s">
        <v>95</v>
      </c>
      <c r="C1775" s="96" t="s">
        <v>43</v>
      </c>
      <c r="D1775" s="96" t="s">
        <v>59</v>
      </c>
      <c r="E1775" s="97">
        <v>44231</v>
      </c>
      <c r="F1775" s="96" t="s">
        <v>60</v>
      </c>
      <c r="G1775" s="96" t="s">
        <v>46</v>
      </c>
      <c r="H1775" s="97">
        <v>45034</v>
      </c>
      <c r="I1775" s="23">
        <v>0.4773148148148148</v>
      </c>
      <c r="J1775" s="97">
        <v>45034</v>
      </c>
      <c r="K1775" s="23">
        <v>0.51042824074074067</v>
      </c>
      <c r="L1775" s="96">
        <v>2861</v>
      </c>
      <c r="M1775" s="98">
        <f>Causas[[#This Row],[parada_duracion]]/60</f>
        <v>47.68333333333333</v>
      </c>
      <c r="N1775" s="18" t="s">
        <v>722</v>
      </c>
      <c r="O1775" s="16" t="s">
        <v>52</v>
      </c>
      <c r="P1775" s="99">
        <f>WEEKNUM(Causas[[#This Row],[resolucion_fecha]],16)</f>
        <v>16</v>
      </c>
      <c r="Q1775" s="99" t="str">
        <f>TEXT(Causas[[#This Row],[resolucion_fecha]],"MMMM")</f>
        <v>abril</v>
      </c>
      <c r="R1775" s="99" t="str">
        <f t="shared" si="27"/>
        <v>M</v>
      </c>
      <c r="S1775" s="99"/>
      <c r="T1775" s="16" t="s">
        <v>53</v>
      </c>
      <c r="U1775" s="100"/>
      <c r="V1775" s="99"/>
      <c r="W1775" s="99"/>
    </row>
    <row r="1776" spans="1:23" hidden="1" x14ac:dyDescent="0.25">
      <c r="A1776" s="25">
        <v>140830</v>
      </c>
      <c r="B1776" s="25" t="s">
        <v>66</v>
      </c>
      <c r="C1776" s="25" t="s">
        <v>43</v>
      </c>
      <c r="D1776" s="25" t="s">
        <v>166</v>
      </c>
      <c r="E1776" s="24">
        <v>43405</v>
      </c>
      <c r="F1776" s="25" t="s">
        <v>45</v>
      </c>
      <c r="G1776" s="25" t="s">
        <v>46</v>
      </c>
      <c r="H1776" s="24">
        <v>45034</v>
      </c>
      <c r="I1776" s="101">
        <v>0.48365740740740742</v>
      </c>
      <c r="J1776" s="24">
        <v>45034</v>
      </c>
      <c r="K1776" s="101">
        <v>0.48925925925925928</v>
      </c>
      <c r="L1776" s="25">
        <v>484</v>
      </c>
      <c r="M1776" s="26">
        <f>Causas[[#This Row],[parada_duracion]]/60</f>
        <v>8.0666666666666664</v>
      </c>
      <c r="N1776" s="18" t="s">
        <v>47</v>
      </c>
      <c r="O1776" s="18" t="s">
        <v>47</v>
      </c>
      <c r="P1776" s="16">
        <f>WEEKNUM(Causas[[#This Row],[resolucion_fecha]],16)</f>
        <v>16</v>
      </c>
      <c r="Q1776" s="16" t="str">
        <f>TEXT(Causas[[#This Row],[resolucion_fecha]],"MMMM")</f>
        <v>abril</v>
      </c>
      <c r="R1776" s="16" t="str">
        <f t="shared" si="27"/>
        <v>M</v>
      </c>
      <c r="S1776" s="16"/>
      <c r="T1776" s="18" t="s">
        <v>47</v>
      </c>
      <c r="U1776" s="100"/>
      <c r="V1776" s="16"/>
      <c r="W1776" s="16"/>
    </row>
    <row r="1777" spans="1:23" hidden="1" x14ac:dyDescent="0.25">
      <c r="A1777" s="25">
        <v>140834</v>
      </c>
      <c r="B1777" s="25" t="s">
        <v>79</v>
      </c>
      <c r="C1777" s="25" t="s">
        <v>43</v>
      </c>
      <c r="D1777" s="25" t="s">
        <v>82</v>
      </c>
      <c r="E1777" s="24">
        <v>43405</v>
      </c>
      <c r="F1777" s="25" t="s">
        <v>45</v>
      </c>
      <c r="G1777" s="25" t="s">
        <v>50</v>
      </c>
      <c r="H1777" s="24">
        <v>45034</v>
      </c>
      <c r="I1777" s="101">
        <v>0.50799768518518518</v>
      </c>
      <c r="J1777" s="24">
        <v>45034</v>
      </c>
      <c r="K1777" s="101">
        <v>0.66546296296296303</v>
      </c>
      <c r="L1777" s="25">
        <v>13605</v>
      </c>
      <c r="M1777" s="26">
        <f>Causas[[#This Row],[parada_duracion]]/60</f>
        <v>226.75</v>
      </c>
      <c r="N1777" s="19" t="s">
        <v>49</v>
      </c>
      <c r="O1777" s="19" t="s">
        <v>49</v>
      </c>
      <c r="P1777" s="16">
        <f>WEEKNUM(Causas[[#This Row],[resolucion_fecha]],16)</f>
        <v>16</v>
      </c>
      <c r="Q1777" s="16" t="str">
        <f>TEXT(Causas[[#This Row],[resolucion_fecha]],"MMMM")</f>
        <v>abril</v>
      </c>
      <c r="R1777" s="16" t="str">
        <f t="shared" si="27"/>
        <v>M</v>
      </c>
      <c r="S1777" s="19" t="s">
        <v>49</v>
      </c>
      <c r="T1777" s="19" t="s">
        <v>49</v>
      </c>
      <c r="U1777" s="19" t="s">
        <v>49</v>
      </c>
      <c r="V1777" s="19" t="s">
        <v>49</v>
      </c>
      <c r="W1777" s="19" t="s">
        <v>49</v>
      </c>
    </row>
    <row r="1778" spans="1:23" hidden="1" x14ac:dyDescent="0.25">
      <c r="A1778" s="25">
        <v>140836</v>
      </c>
      <c r="B1778" s="25" t="s">
        <v>95</v>
      </c>
      <c r="C1778" s="25" t="s">
        <v>43</v>
      </c>
      <c r="D1778" s="25" t="s">
        <v>96</v>
      </c>
      <c r="E1778" s="24">
        <v>43882</v>
      </c>
      <c r="F1778" s="25" t="s">
        <v>56</v>
      </c>
      <c r="G1778" s="25" t="s">
        <v>46</v>
      </c>
      <c r="H1778" s="24">
        <v>45034</v>
      </c>
      <c r="I1778" s="101">
        <v>0.52620370370370373</v>
      </c>
      <c r="J1778" s="24">
        <v>45034</v>
      </c>
      <c r="K1778" s="101">
        <v>0.58077546296296301</v>
      </c>
      <c r="L1778" s="25">
        <v>4715</v>
      </c>
      <c r="M1778" s="26">
        <f>Causas[[#This Row],[parada_duracion]]/60</f>
        <v>78.583333333333329</v>
      </c>
      <c r="N1778" s="19" t="s">
        <v>49</v>
      </c>
      <c r="O1778" s="19" t="s">
        <v>49</v>
      </c>
      <c r="P1778" s="16">
        <f>WEEKNUM(Causas[[#This Row],[resolucion_fecha]],16)</f>
        <v>16</v>
      </c>
      <c r="Q1778" s="16" t="str">
        <f>TEXT(Causas[[#This Row],[resolucion_fecha]],"MMMM")</f>
        <v>abril</v>
      </c>
      <c r="R1778" s="16" t="str">
        <f t="shared" si="27"/>
        <v>M</v>
      </c>
      <c r="S1778" s="19" t="s">
        <v>49</v>
      </c>
      <c r="T1778" s="19" t="s">
        <v>49</v>
      </c>
      <c r="U1778" s="19" t="s">
        <v>49</v>
      </c>
      <c r="V1778" s="19" t="s">
        <v>49</v>
      </c>
      <c r="W1778" s="19" t="s">
        <v>49</v>
      </c>
    </row>
    <row r="1779" spans="1:23" hidden="1" x14ac:dyDescent="0.25">
      <c r="A1779" s="25">
        <v>140843</v>
      </c>
      <c r="B1779" s="25" t="s">
        <v>95</v>
      </c>
      <c r="C1779" s="25" t="s">
        <v>43</v>
      </c>
      <c r="D1779" s="25" t="s">
        <v>59</v>
      </c>
      <c r="E1779" s="24">
        <v>44231</v>
      </c>
      <c r="F1779" s="25" t="s">
        <v>60</v>
      </c>
      <c r="G1779" s="25" t="s">
        <v>46</v>
      </c>
      <c r="H1779" s="24">
        <v>45034</v>
      </c>
      <c r="I1779" s="101">
        <v>0.59950231481481475</v>
      </c>
      <c r="J1779" s="24">
        <v>45034</v>
      </c>
      <c r="K1779" s="101">
        <v>0.61883101851851852</v>
      </c>
      <c r="L1779" s="25">
        <v>1670</v>
      </c>
      <c r="M1779" s="26">
        <f>Causas[[#This Row],[parada_duracion]]/60</f>
        <v>27.833333333333332</v>
      </c>
      <c r="N1779" s="19" t="s">
        <v>49</v>
      </c>
      <c r="O1779" s="19" t="s">
        <v>49</v>
      </c>
      <c r="P1779" s="16">
        <f>WEEKNUM(Causas[[#This Row],[resolucion_fecha]],16)</f>
        <v>16</v>
      </c>
      <c r="Q1779" s="16" t="str">
        <f>TEXT(Causas[[#This Row],[resolucion_fecha]],"MMMM")</f>
        <v>abril</v>
      </c>
      <c r="R1779" s="16" t="str">
        <f t="shared" si="27"/>
        <v>T</v>
      </c>
      <c r="S1779" s="19" t="s">
        <v>49</v>
      </c>
      <c r="T1779" s="19" t="s">
        <v>49</v>
      </c>
      <c r="U1779" s="19" t="s">
        <v>49</v>
      </c>
      <c r="V1779" s="19" t="s">
        <v>49</v>
      </c>
      <c r="W1779" s="19" t="s">
        <v>49</v>
      </c>
    </row>
    <row r="1780" spans="1:23" hidden="1" x14ac:dyDescent="0.25">
      <c r="A1780" s="25">
        <v>140848</v>
      </c>
      <c r="B1780" s="25" t="s">
        <v>95</v>
      </c>
      <c r="C1780" s="25" t="s">
        <v>43</v>
      </c>
      <c r="D1780" s="25" t="s">
        <v>80</v>
      </c>
      <c r="E1780" s="24">
        <v>43405</v>
      </c>
      <c r="F1780" s="25" t="s">
        <v>45</v>
      </c>
      <c r="G1780" s="25" t="s">
        <v>46</v>
      </c>
      <c r="H1780" s="24">
        <v>45034</v>
      </c>
      <c r="I1780" s="101">
        <v>0.64268518518518525</v>
      </c>
      <c r="J1780" s="24">
        <v>45034</v>
      </c>
      <c r="K1780" s="101">
        <v>0.66366898148148146</v>
      </c>
      <c r="L1780" s="25">
        <v>1813</v>
      </c>
      <c r="M1780" s="26">
        <f>Causas[[#This Row],[parada_duracion]]/60</f>
        <v>30.216666666666665</v>
      </c>
      <c r="N1780" s="19" t="s">
        <v>723</v>
      </c>
      <c r="O1780" s="16" t="s">
        <v>72</v>
      </c>
      <c r="P1780" s="16">
        <f>WEEKNUM(Causas[[#This Row],[resolucion_fecha]],16)</f>
        <v>16</v>
      </c>
      <c r="Q1780" s="16" t="str">
        <f>TEXT(Causas[[#This Row],[resolucion_fecha]],"MMMM")</f>
        <v>abril</v>
      </c>
      <c r="R1780" s="16" t="str">
        <f t="shared" si="27"/>
        <v>T</v>
      </c>
      <c r="S1780" s="16"/>
      <c r="T1780" s="16" t="s">
        <v>73</v>
      </c>
      <c r="U1780" s="16"/>
      <c r="V1780" s="16"/>
      <c r="W1780" s="16"/>
    </row>
    <row r="1781" spans="1:23" hidden="1" x14ac:dyDescent="0.25">
      <c r="A1781" s="25">
        <v>140855</v>
      </c>
      <c r="B1781" s="25" t="s">
        <v>95</v>
      </c>
      <c r="C1781" s="25" t="s">
        <v>43</v>
      </c>
      <c r="D1781" s="25" t="s">
        <v>59</v>
      </c>
      <c r="E1781" s="24">
        <v>44231</v>
      </c>
      <c r="F1781" s="25" t="s">
        <v>60</v>
      </c>
      <c r="G1781" s="25" t="s">
        <v>46</v>
      </c>
      <c r="H1781" s="24">
        <v>45034</v>
      </c>
      <c r="I1781" s="101">
        <v>0.69354166666666661</v>
      </c>
      <c r="J1781" s="24">
        <v>45034</v>
      </c>
      <c r="K1781" s="101">
        <v>0.71167824074074071</v>
      </c>
      <c r="L1781" s="25">
        <v>1567</v>
      </c>
      <c r="M1781" s="26">
        <f>Causas[[#This Row],[parada_duracion]]/60</f>
        <v>26.116666666666667</v>
      </c>
      <c r="N1781" s="19" t="s">
        <v>724</v>
      </c>
      <c r="O1781" s="16" t="s">
        <v>52</v>
      </c>
      <c r="P1781" s="16">
        <f>WEEKNUM(Causas[[#This Row],[resolucion_fecha]],16)</f>
        <v>16</v>
      </c>
      <c r="Q1781" s="16" t="str">
        <f>TEXT(Causas[[#This Row],[resolucion_fecha]],"MMMM")</f>
        <v>abril</v>
      </c>
      <c r="R1781" s="16" t="str">
        <f t="shared" si="27"/>
        <v>T</v>
      </c>
      <c r="S1781" s="16"/>
      <c r="T1781" s="16" t="s">
        <v>53</v>
      </c>
      <c r="U1781" s="16"/>
      <c r="V1781" s="16"/>
      <c r="W1781" s="16"/>
    </row>
    <row r="1782" spans="1:23" hidden="1" x14ac:dyDescent="0.25">
      <c r="A1782" s="25">
        <v>140860</v>
      </c>
      <c r="B1782" s="25" t="s">
        <v>66</v>
      </c>
      <c r="C1782" s="25" t="s">
        <v>43</v>
      </c>
      <c r="D1782" s="25" t="s">
        <v>166</v>
      </c>
      <c r="E1782" s="24">
        <v>43405</v>
      </c>
      <c r="F1782" s="25" t="s">
        <v>45</v>
      </c>
      <c r="G1782" s="25" t="s">
        <v>46</v>
      </c>
      <c r="H1782" s="24">
        <v>45034</v>
      </c>
      <c r="I1782" s="101">
        <v>0.71765046296296298</v>
      </c>
      <c r="J1782" s="24">
        <v>45034</v>
      </c>
      <c r="K1782" s="101">
        <v>0.72023148148148142</v>
      </c>
      <c r="L1782" s="25">
        <v>223</v>
      </c>
      <c r="M1782" s="26">
        <f>Causas[[#This Row],[parada_duracion]]/60</f>
        <v>3.7166666666666668</v>
      </c>
      <c r="N1782" s="18" t="s">
        <v>47</v>
      </c>
      <c r="O1782" s="18" t="s">
        <v>47</v>
      </c>
      <c r="P1782" s="16">
        <f>WEEKNUM(Causas[[#This Row],[resolucion_fecha]],16)</f>
        <v>16</v>
      </c>
      <c r="Q1782" s="16" t="str">
        <f>TEXT(Causas[[#This Row],[resolucion_fecha]],"MMMM")</f>
        <v>abril</v>
      </c>
      <c r="R1782" s="16" t="str">
        <f t="shared" si="27"/>
        <v>T</v>
      </c>
      <c r="S1782" s="16"/>
      <c r="T1782" s="18" t="s">
        <v>47</v>
      </c>
      <c r="U1782" s="16"/>
      <c r="V1782" s="16"/>
      <c r="W1782" s="16"/>
    </row>
    <row r="1783" spans="1:23" hidden="1" x14ac:dyDescent="0.25">
      <c r="A1783" s="25">
        <v>140862</v>
      </c>
      <c r="B1783" s="25" t="s">
        <v>66</v>
      </c>
      <c r="C1783" s="25" t="s">
        <v>43</v>
      </c>
      <c r="D1783" s="25" t="s">
        <v>166</v>
      </c>
      <c r="E1783" s="24">
        <v>43405</v>
      </c>
      <c r="F1783" s="25" t="s">
        <v>45</v>
      </c>
      <c r="G1783" s="25" t="s">
        <v>50</v>
      </c>
      <c r="H1783" s="24">
        <v>45034</v>
      </c>
      <c r="I1783" s="101">
        <v>0.72031250000000002</v>
      </c>
      <c r="J1783" s="24">
        <v>45034</v>
      </c>
      <c r="K1783" s="101">
        <v>0.72262731481481479</v>
      </c>
      <c r="L1783" s="25">
        <v>200</v>
      </c>
      <c r="M1783" s="26">
        <f>Causas[[#This Row],[parada_duracion]]/60</f>
        <v>3.3333333333333335</v>
      </c>
      <c r="N1783" s="18" t="s">
        <v>47</v>
      </c>
      <c r="O1783" s="18" t="s">
        <v>47</v>
      </c>
      <c r="P1783" s="16">
        <f>WEEKNUM(Causas[[#This Row],[resolucion_fecha]],16)</f>
        <v>16</v>
      </c>
      <c r="Q1783" s="16" t="str">
        <f>TEXT(Causas[[#This Row],[resolucion_fecha]],"MMMM")</f>
        <v>abril</v>
      </c>
      <c r="R1783" s="16" t="str">
        <f t="shared" si="27"/>
        <v>T</v>
      </c>
      <c r="S1783" s="16"/>
      <c r="T1783" s="18" t="s">
        <v>47</v>
      </c>
      <c r="U1783" s="16"/>
      <c r="V1783" s="16"/>
      <c r="W1783" s="16"/>
    </row>
    <row r="1784" spans="1:23" hidden="1" x14ac:dyDescent="0.25">
      <c r="A1784" s="25">
        <v>140864</v>
      </c>
      <c r="B1784" s="25" t="s">
        <v>42</v>
      </c>
      <c r="C1784" s="25" t="s">
        <v>43</v>
      </c>
      <c r="D1784" s="25" t="s">
        <v>76</v>
      </c>
      <c r="E1784" s="24">
        <v>43405</v>
      </c>
      <c r="F1784" s="25" t="s">
        <v>45</v>
      </c>
      <c r="G1784" s="25" t="s">
        <v>50</v>
      </c>
      <c r="H1784" s="24">
        <v>45034</v>
      </c>
      <c r="I1784" s="101">
        <v>0.73672453703703711</v>
      </c>
      <c r="J1784" s="24">
        <v>45034</v>
      </c>
      <c r="K1784" s="101">
        <v>0.74979166666666675</v>
      </c>
      <c r="L1784" s="25">
        <v>1129</v>
      </c>
      <c r="M1784" s="26">
        <f>Causas[[#This Row],[parada_duracion]]/60</f>
        <v>18.816666666666666</v>
      </c>
      <c r="N1784" s="19" t="s">
        <v>49</v>
      </c>
      <c r="O1784" s="19" t="s">
        <v>49</v>
      </c>
      <c r="P1784" s="16">
        <f>WEEKNUM(Causas[[#This Row],[resolucion_fecha]],16)</f>
        <v>16</v>
      </c>
      <c r="Q1784" s="16" t="str">
        <f>TEXT(Causas[[#This Row],[resolucion_fecha]],"MMMM")</f>
        <v>abril</v>
      </c>
      <c r="R1784" s="16" t="str">
        <f t="shared" si="27"/>
        <v>T</v>
      </c>
      <c r="S1784" s="19" t="s">
        <v>49</v>
      </c>
      <c r="T1784" s="19" t="s">
        <v>49</v>
      </c>
      <c r="U1784" s="19" t="s">
        <v>49</v>
      </c>
      <c r="V1784" s="19" t="s">
        <v>49</v>
      </c>
      <c r="W1784" s="19" t="s">
        <v>49</v>
      </c>
    </row>
    <row r="1785" spans="1:23" hidden="1" x14ac:dyDescent="0.25">
      <c r="A1785" s="96">
        <v>140866</v>
      </c>
      <c r="B1785" s="96" t="s">
        <v>66</v>
      </c>
      <c r="C1785" s="96" t="s">
        <v>43</v>
      </c>
      <c r="D1785" s="96" t="s">
        <v>166</v>
      </c>
      <c r="E1785" s="97">
        <v>43405</v>
      </c>
      <c r="F1785" s="96" t="s">
        <v>45</v>
      </c>
      <c r="G1785" s="96" t="s">
        <v>46</v>
      </c>
      <c r="H1785" s="97">
        <v>45034</v>
      </c>
      <c r="I1785" s="23">
        <v>0.74370370370370376</v>
      </c>
      <c r="J1785" s="97">
        <v>45034</v>
      </c>
      <c r="K1785" s="23">
        <v>0.75055555555555553</v>
      </c>
      <c r="L1785" s="96">
        <v>592</v>
      </c>
      <c r="M1785" s="98">
        <f>Causas[[#This Row],[parada_duracion]]/60</f>
        <v>9.8666666666666671</v>
      </c>
      <c r="N1785" s="18" t="s">
        <v>47</v>
      </c>
      <c r="O1785" s="18" t="s">
        <v>47</v>
      </c>
      <c r="P1785" s="99">
        <f>WEEKNUM(Causas[[#This Row],[resolucion_fecha]],16)</f>
        <v>16</v>
      </c>
      <c r="Q1785" s="99" t="str">
        <f>TEXT(Causas[[#This Row],[resolucion_fecha]],"MMMM")</f>
        <v>abril</v>
      </c>
      <c r="R1785" s="99" t="str">
        <f t="shared" si="27"/>
        <v>T</v>
      </c>
      <c r="S1785" s="99"/>
      <c r="T1785" s="18" t="s">
        <v>47</v>
      </c>
      <c r="U1785" s="16"/>
      <c r="V1785" s="99"/>
      <c r="W1785" s="99"/>
    </row>
    <row r="1786" spans="1:23" hidden="1" x14ac:dyDescent="0.25">
      <c r="A1786" s="25">
        <v>140867</v>
      </c>
      <c r="B1786" s="25" t="s">
        <v>42</v>
      </c>
      <c r="C1786" s="25" t="s">
        <v>43</v>
      </c>
      <c r="D1786" s="25" t="s">
        <v>96</v>
      </c>
      <c r="E1786" s="24">
        <v>43405</v>
      </c>
      <c r="F1786" s="25" t="s">
        <v>45</v>
      </c>
      <c r="G1786" s="25" t="s">
        <v>50</v>
      </c>
      <c r="H1786" s="24">
        <v>45034</v>
      </c>
      <c r="I1786" s="101">
        <v>0.74421296296296291</v>
      </c>
      <c r="J1786" s="24">
        <v>45034</v>
      </c>
      <c r="K1786" s="101">
        <v>0.75157407407407406</v>
      </c>
      <c r="L1786" s="25">
        <v>636</v>
      </c>
      <c r="M1786" s="26">
        <f>Causas[[#This Row],[parada_duracion]]/60</f>
        <v>10.6</v>
      </c>
      <c r="N1786" s="19" t="s">
        <v>57</v>
      </c>
      <c r="O1786" s="16" t="s">
        <v>52</v>
      </c>
      <c r="P1786" s="16">
        <f>WEEKNUM(Causas[[#This Row],[resolucion_fecha]],16)</f>
        <v>16</v>
      </c>
      <c r="Q1786" s="16" t="str">
        <f>TEXT(Causas[[#This Row],[resolucion_fecha]],"MMMM")</f>
        <v>abril</v>
      </c>
      <c r="R1786" s="16" t="str">
        <f t="shared" si="27"/>
        <v>T</v>
      </c>
      <c r="S1786" s="16"/>
      <c r="T1786" s="16" t="s">
        <v>53</v>
      </c>
      <c r="U1786" s="100"/>
      <c r="V1786" s="16"/>
      <c r="W1786" s="16"/>
    </row>
    <row r="1787" spans="1:23" hidden="1" x14ac:dyDescent="0.25">
      <c r="A1787" s="96">
        <v>140869</v>
      </c>
      <c r="B1787" s="96" t="s">
        <v>79</v>
      </c>
      <c r="C1787" s="96" t="s">
        <v>43</v>
      </c>
      <c r="D1787" s="96" t="s">
        <v>166</v>
      </c>
      <c r="E1787" s="97">
        <v>43405</v>
      </c>
      <c r="F1787" s="96" t="s">
        <v>45</v>
      </c>
      <c r="G1787" s="96" t="s">
        <v>46</v>
      </c>
      <c r="H1787" s="97">
        <v>45034</v>
      </c>
      <c r="I1787" s="23">
        <v>0.75925925925925919</v>
      </c>
      <c r="J1787" s="97">
        <v>45034</v>
      </c>
      <c r="K1787" s="23">
        <v>0.77921296296296294</v>
      </c>
      <c r="L1787" s="96">
        <v>1724</v>
      </c>
      <c r="M1787" s="98">
        <f>Causas[[#This Row],[parada_duracion]]/60</f>
        <v>28.733333333333334</v>
      </c>
      <c r="N1787" s="18" t="s">
        <v>725</v>
      </c>
      <c r="O1787" s="16" t="s">
        <v>52</v>
      </c>
      <c r="P1787" s="99">
        <f>WEEKNUM(Causas[[#This Row],[resolucion_fecha]],16)</f>
        <v>16</v>
      </c>
      <c r="Q1787" s="99" t="str">
        <f>TEXT(Causas[[#This Row],[resolucion_fecha]],"MMMM")</f>
        <v>abril</v>
      </c>
      <c r="R1787" s="99" t="str">
        <f t="shared" si="27"/>
        <v>T</v>
      </c>
      <c r="S1787" s="99"/>
      <c r="T1787" s="16" t="s">
        <v>53</v>
      </c>
      <c r="U1787" s="16"/>
      <c r="V1787" s="99"/>
      <c r="W1787" s="99"/>
    </row>
    <row r="1788" spans="1:23" hidden="1" x14ac:dyDescent="0.25">
      <c r="A1788" s="25">
        <v>140870</v>
      </c>
      <c r="B1788" s="25" t="s">
        <v>66</v>
      </c>
      <c r="C1788" s="25" t="s">
        <v>43</v>
      </c>
      <c r="D1788" s="25" t="s">
        <v>105</v>
      </c>
      <c r="E1788" s="24">
        <v>43405</v>
      </c>
      <c r="F1788" s="25" t="s">
        <v>45</v>
      </c>
      <c r="G1788" s="25" t="s">
        <v>46</v>
      </c>
      <c r="H1788" s="24">
        <v>45034</v>
      </c>
      <c r="I1788" s="101">
        <v>0.7683564814814815</v>
      </c>
      <c r="J1788" s="24">
        <v>45034</v>
      </c>
      <c r="K1788" s="101">
        <v>0.77901620370370372</v>
      </c>
      <c r="L1788" s="25">
        <v>921</v>
      </c>
      <c r="M1788" s="26">
        <f>Causas[[#This Row],[parada_duracion]]/60</f>
        <v>15.35</v>
      </c>
      <c r="N1788" s="19" t="s">
        <v>49</v>
      </c>
      <c r="O1788" s="19" t="s">
        <v>49</v>
      </c>
      <c r="P1788" s="16">
        <f>WEEKNUM(Causas[[#This Row],[resolucion_fecha]],16)</f>
        <v>16</v>
      </c>
      <c r="Q1788" s="16" t="str">
        <f>TEXT(Causas[[#This Row],[resolucion_fecha]],"MMMM")</f>
        <v>abril</v>
      </c>
      <c r="R1788" s="16" t="str">
        <f t="shared" si="27"/>
        <v>T</v>
      </c>
      <c r="S1788" s="19" t="s">
        <v>49</v>
      </c>
      <c r="T1788" s="19" t="s">
        <v>49</v>
      </c>
      <c r="U1788" s="19" t="s">
        <v>49</v>
      </c>
      <c r="V1788" s="19" t="s">
        <v>49</v>
      </c>
      <c r="W1788" s="19" t="s">
        <v>49</v>
      </c>
    </row>
    <row r="1789" spans="1:23" hidden="1" x14ac:dyDescent="0.25">
      <c r="A1789" s="25">
        <v>140874</v>
      </c>
      <c r="B1789" s="25" t="s">
        <v>171</v>
      </c>
      <c r="C1789" s="25" t="s">
        <v>43</v>
      </c>
      <c r="D1789" s="25" t="s">
        <v>143</v>
      </c>
      <c r="E1789" s="24">
        <v>43405</v>
      </c>
      <c r="F1789" s="25" t="s">
        <v>45</v>
      </c>
      <c r="G1789" s="25" t="s">
        <v>46</v>
      </c>
      <c r="H1789" s="24">
        <v>45034</v>
      </c>
      <c r="I1789" s="101">
        <v>0.87966435185185177</v>
      </c>
      <c r="J1789" s="24">
        <v>45034</v>
      </c>
      <c r="K1789" s="101">
        <v>0.88479166666666664</v>
      </c>
      <c r="L1789" s="25">
        <v>443</v>
      </c>
      <c r="M1789" s="26">
        <f>Causas[[#This Row],[parada_duracion]]/60</f>
        <v>7.3833333333333337</v>
      </c>
      <c r="N1789" s="18" t="s">
        <v>47</v>
      </c>
      <c r="O1789" s="18" t="s">
        <v>47</v>
      </c>
      <c r="P1789" s="16">
        <f>WEEKNUM(Causas[[#This Row],[resolucion_fecha]],16)</f>
        <v>16</v>
      </c>
      <c r="Q1789" s="16" t="str">
        <f>TEXT(Causas[[#This Row],[resolucion_fecha]],"MMMM")</f>
        <v>abril</v>
      </c>
      <c r="R1789" s="16" t="str">
        <f t="shared" si="27"/>
        <v>T</v>
      </c>
      <c r="S1789" s="16"/>
      <c r="T1789" s="18" t="s">
        <v>47</v>
      </c>
      <c r="U1789" s="16"/>
      <c r="V1789" s="16"/>
      <c r="W1789" s="16"/>
    </row>
    <row r="1790" spans="1:23" hidden="1" x14ac:dyDescent="0.25">
      <c r="A1790" s="25">
        <v>140878</v>
      </c>
      <c r="B1790" s="25" t="s">
        <v>58</v>
      </c>
      <c r="C1790" s="25" t="s">
        <v>43</v>
      </c>
      <c r="D1790" s="25" t="s">
        <v>96</v>
      </c>
      <c r="E1790" s="24">
        <v>43882</v>
      </c>
      <c r="F1790" s="25" t="s">
        <v>56</v>
      </c>
      <c r="G1790" s="25" t="s">
        <v>46</v>
      </c>
      <c r="H1790" s="24">
        <v>45035</v>
      </c>
      <c r="I1790" s="101">
        <v>4.5717592592592589E-3</v>
      </c>
      <c r="J1790" s="24">
        <v>45035</v>
      </c>
      <c r="K1790" s="101">
        <v>4.3587962962962967E-2</v>
      </c>
      <c r="L1790" s="25">
        <v>3371</v>
      </c>
      <c r="M1790" s="26">
        <f>Causas[[#This Row],[parada_duracion]]/60</f>
        <v>56.18333333333333</v>
      </c>
      <c r="N1790" s="19" t="s">
        <v>726</v>
      </c>
      <c r="O1790" s="16" t="s">
        <v>72</v>
      </c>
      <c r="P1790" s="16">
        <f>WEEKNUM(Causas[[#This Row],[resolucion_fecha]],16)</f>
        <v>16</v>
      </c>
      <c r="Q1790" s="16" t="str">
        <f>TEXT(Causas[[#This Row],[resolucion_fecha]],"MMMM")</f>
        <v>abril</v>
      </c>
      <c r="R1790" s="16" t="str">
        <f t="shared" si="27"/>
        <v>N</v>
      </c>
      <c r="S1790" s="16"/>
      <c r="T1790" s="16" t="s">
        <v>73</v>
      </c>
      <c r="U1790" s="16"/>
      <c r="V1790" s="16"/>
      <c r="W1790" s="16"/>
    </row>
    <row r="1791" spans="1:23" hidden="1" x14ac:dyDescent="0.25">
      <c r="A1791" s="25">
        <v>140882</v>
      </c>
      <c r="B1791" s="25" t="s">
        <v>54</v>
      </c>
      <c r="C1791" s="25" t="s">
        <v>43</v>
      </c>
      <c r="D1791" s="25" t="s">
        <v>55</v>
      </c>
      <c r="E1791" s="24">
        <v>44120</v>
      </c>
      <c r="F1791" s="25" t="s">
        <v>56</v>
      </c>
      <c r="G1791" s="25" t="s">
        <v>50</v>
      </c>
      <c r="H1791" s="24">
        <v>45035</v>
      </c>
      <c r="I1791" s="101">
        <v>0.16957175925925927</v>
      </c>
      <c r="J1791" s="24">
        <v>45035</v>
      </c>
      <c r="K1791" s="101">
        <v>0.17887731481481481</v>
      </c>
      <c r="L1791" s="25">
        <v>804</v>
      </c>
      <c r="M1791" s="26">
        <f>Causas[[#This Row],[parada_duracion]]/60</f>
        <v>13.4</v>
      </c>
      <c r="N1791" s="19" t="s">
        <v>57</v>
      </c>
      <c r="O1791" s="16" t="s">
        <v>52</v>
      </c>
      <c r="P1791" s="16">
        <f>WEEKNUM(Causas[[#This Row],[resolucion_fecha]],16)</f>
        <v>16</v>
      </c>
      <c r="Q1791" s="16" t="str">
        <f>TEXT(Causas[[#This Row],[resolucion_fecha]],"MMMM")</f>
        <v>abril</v>
      </c>
      <c r="R1791" s="16" t="str">
        <f t="shared" si="27"/>
        <v>N</v>
      </c>
      <c r="S1791" s="16"/>
      <c r="T1791" s="16" t="s">
        <v>53</v>
      </c>
      <c r="U1791" s="16"/>
      <c r="V1791" s="16"/>
      <c r="W1791" s="16"/>
    </row>
    <row r="1792" spans="1:23" hidden="1" x14ac:dyDescent="0.25">
      <c r="A1792" s="25">
        <v>140892</v>
      </c>
      <c r="B1792" s="25" t="s">
        <v>86</v>
      </c>
      <c r="C1792" s="25" t="s">
        <v>43</v>
      </c>
      <c r="D1792" s="25" t="s">
        <v>55</v>
      </c>
      <c r="E1792" s="24">
        <v>43881</v>
      </c>
      <c r="F1792" s="25" t="s">
        <v>56</v>
      </c>
      <c r="G1792" s="25" t="s">
        <v>50</v>
      </c>
      <c r="H1792" s="24">
        <v>45035</v>
      </c>
      <c r="I1792" s="101">
        <v>0.26165509259259262</v>
      </c>
      <c r="J1792" s="24">
        <v>45035</v>
      </c>
      <c r="K1792" s="101">
        <v>0.2673726851851852</v>
      </c>
      <c r="L1792" s="25">
        <v>494</v>
      </c>
      <c r="M1792" s="26">
        <f>Causas[[#This Row],[parada_duracion]]/60</f>
        <v>8.2333333333333325</v>
      </c>
      <c r="N1792" s="18" t="s">
        <v>47</v>
      </c>
      <c r="O1792" s="18" t="s">
        <v>47</v>
      </c>
      <c r="P1792" s="16">
        <f>WEEKNUM(Causas[[#This Row],[resolucion_fecha]],16)</f>
        <v>16</v>
      </c>
      <c r="Q1792" s="16" t="str">
        <f>TEXT(Causas[[#This Row],[resolucion_fecha]],"MMMM")</f>
        <v>abril</v>
      </c>
      <c r="R1792" s="16" t="str">
        <f t="shared" si="27"/>
        <v>M</v>
      </c>
      <c r="S1792" s="16"/>
      <c r="T1792" s="18" t="s">
        <v>47</v>
      </c>
      <c r="U1792" s="16"/>
      <c r="V1792" s="16"/>
      <c r="W1792" s="16"/>
    </row>
    <row r="1793" spans="1:23" hidden="1" x14ac:dyDescent="0.25">
      <c r="A1793" s="25">
        <v>140894</v>
      </c>
      <c r="B1793" s="25" t="s">
        <v>66</v>
      </c>
      <c r="C1793" s="25" t="s">
        <v>43</v>
      </c>
      <c r="D1793" s="25" t="s">
        <v>154</v>
      </c>
      <c r="E1793" s="24">
        <v>43405</v>
      </c>
      <c r="F1793" s="25" t="s">
        <v>45</v>
      </c>
      <c r="G1793" s="25" t="s">
        <v>46</v>
      </c>
      <c r="H1793" s="24">
        <v>45035</v>
      </c>
      <c r="I1793" s="101">
        <v>0.26650462962962962</v>
      </c>
      <c r="J1793" s="24">
        <v>45035</v>
      </c>
      <c r="K1793" s="101">
        <v>0.3106828703703704</v>
      </c>
      <c r="L1793" s="25">
        <v>3817</v>
      </c>
      <c r="M1793" s="26">
        <f>Causas[[#This Row],[parada_duracion]]/60</f>
        <v>63.616666666666667</v>
      </c>
      <c r="N1793" s="19" t="s">
        <v>49</v>
      </c>
      <c r="O1793" s="19" t="s">
        <v>49</v>
      </c>
      <c r="P1793" s="16">
        <f>WEEKNUM(Causas[[#This Row],[resolucion_fecha]],16)</f>
        <v>16</v>
      </c>
      <c r="Q1793" s="16" t="str">
        <f>TEXT(Causas[[#This Row],[resolucion_fecha]],"MMMM")</f>
        <v>abril</v>
      </c>
      <c r="R1793" s="16" t="str">
        <f t="shared" si="27"/>
        <v>M</v>
      </c>
      <c r="S1793" s="19" t="s">
        <v>49</v>
      </c>
      <c r="T1793" s="19" t="s">
        <v>49</v>
      </c>
      <c r="U1793" s="19" t="s">
        <v>49</v>
      </c>
      <c r="V1793" s="19" t="s">
        <v>49</v>
      </c>
      <c r="W1793" s="19" t="s">
        <v>49</v>
      </c>
    </row>
    <row r="1794" spans="1:23" hidden="1" x14ac:dyDescent="0.25">
      <c r="A1794" s="96">
        <v>140897</v>
      </c>
      <c r="B1794" s="96" t="s">
        <v>70</v>
      </c>
      <c r="C1794" s="96" t="s">
        <v>43</v>
      </c>
      <c r="D1794" s="96" t="s">
        <v>64</v>
      </c>
      <c r="E1794" s="97">
        <v>43881</v>
      </c>
      <c r="F1794" s="96" t="s">
        <v>56</v>
      </c>
      <c r="G1794" s="96" t="s">
        <v>46</v>
      </c>
      <c r="H1794" s="97">
        <v>45035</v>
      </c>
      <c r="I1794" s="23">
        <v>0.28561342592592592</v>
      </c>
      <c r="J1794" s="97">
        <v>45035</v>
      </c>
      <c r="K1794" s="23">
        <v>0.29525462962962962</v>
      </c>
      <c r="L1794" s="96">
        <v>833</v>
      </c>
      <c r="M1794" s="98">
        <f>Causas[[#This Row],[parada_duracion]]/60</f>
        <v>13.883333333333333</v>
      </c>
      <c r="N1794" s="19" t="s">
        <v>49</v>
      </c>
      <c r="O1794" s="19" t="s">
        <v>49</v>
      </c>
      <c r="P1794" s="99">
        <f>WEEKNUM(Causas[[#This Row],[resolucion_fecha]],16)</f>
        <v>16</v>
      </c>
      <c r="Q1794" s="99" t="str">
        <f>TEXT(Causas[[#This Row],[resolucion_fecha]],"MMMM")</f>
        <v>abril</v>
      </c>
      <c r="R1794" s="99" t="str">
        <f t="shared" ref="R1794:R1857" si="28">IF(I1794&gt;TIME(22,0,0),"N",IF(I1794&lt;TIME(6,0,0),"N",IF(I1794&gt;TIME(14,0,0),"T",IF(I1794&gt;=TIME(6,0,0),"M","-"))))</f>
        <v>M</v>
      </c>
      <c r="S1794" s="19" t="s">
        <v>49</v>
      </c>
      <c r="T1794" s="19" t="s">
        <v>49</v>
      </c>
      <c r="U1794" s="19" t="s">
        <v>49</v>
      </c>
      <c r="V1794" s="19" t="s">
        <v>49</v>
      </c>
      <c r="W1794" s="19" t="s">
        <v>49</v>
      </c>
    </row>
    <row r="1795" spans="1:23" hidden="1" x14ac:dyDescent="0.25">
      <c r="A1795" s="96">
        <v>140898</v>
      </c>
      <c r="B1795" s="96" t="s">
        <v>174</v>
      </c>
      <c r="C1795" s="96" t="s">
        <v>43</v>
      </c>
      <c r="D1795" s="96" t="s">
        <v>76</v>
      </c>
      <c r="E1795" s="97">
        <v>44265</v>
      </c>
      <c r="F1795" s="96" t="s">
        <v>56</v>
      </c>
      <c r="G1795" s="96" t="s">
        <v>46</v>
      </c>
      <c r="H1795" s="97">
        <v>45035</v>
      </c>
      <c r="I1795" s="23">
        <v>0.30342592592592593</v>
      </c>
      <c r="J1795" s="97">
        <v>45035</v>
      </c>
      <c r="K1795" s="23">
        <v>0.31495370370370374</v>
      </c>
      <c r="L1795" s="96">
        <v>996</v>
      </c>
      <c r="M1795" s="98">
        <f>Causas[[#This Row],[parada_duracion]]/60</f>
        <v>16.600000000000001</v>
      </c>
      <c r="N1795" s="19" t="s">
        <v>49</v>
      </c>
      <c r="O1795" s="19" t="s">
        <v>49</v>
      </c>
      <c r="P1795" s="99">
        <f>WEEKNUM(Causas[[#This Row],[resolucion_fecha]],16)</f>
        <v>16</v>
      </c>
      <c r="Q1795" s="99" t="str">
        <f>TEXT(Causas[[#This Row],[resolucion_fecha]],"MMMM")</f>
        <v>abril</v>
      </c>
      <c r="R1795" s="99" t="str">
        <f t="shared" si="28"/>
        <v>M</v>
      </c>
      <c r="S1795" s="19" t="s">
        <v>49</v>
      </c>
      <c r="T1795" s="19" t="s">
        <v>49</v>
      </c>
      <c r="U1795" s="19" t="s">
        <v>49</v>
      </c>
      <c r="V1795" s="19" t="s">
        <v>49</v>
      </c>
      <c r="W1795" s="19" t="s">
        <v>49</v>
      </c>
    </row>
    <row r="1796" spans="1:23" hidden="1" x14ac:dyDescent="0.25">
      <c r="A1796" s="25">
        <v>140899</v>
      </c>
      <c r="B1796" s="25" t="s">
        <v>197</v>
      </c>
      <c r="C1796" s="25" t="s">
        <v>43</v>
      </c>
      <c r="D1796" s="25" t="s">
        <v>68</v>
      </c>
      <c r="E1796" s="24">
        <v>43746</v>
      </c>
      <c r="F1796" s="25" t="s">
        <v>56</v>
      </c>
      <c r="G1796" s="25" t="s">
        <v>50</v>
      </c>
      <c r="H1796" s="24">
        <v>45035</v>
      </c>
      <c r="I1796" s="101">
        <v>0.30559027777777775</v>
      </c>
      <c r="J1796" s="24">
        <v>45035</v>
      </c>
      <c r="K1796" s="101">
        <v>0.30569444444444444</v>
      </c>
      <c r="L1796" s="25">
        <v>9</v>
      </c>
      <c r="M1796" s="26">
        <f>Causas[[#This Row],[parada_duracion]]/60</f>
        <v>0.15</v>
      </c>
      <c r="N1796" s="18" t="s">
        <v>47</v>
      </c>
      <c r="O1796" s="18" t="s">
        <v>47</v>
      </c>
      <c r="P1796" s="16">
        <f>WEEKNUM(Causas[[#This Row],[resolucion_fecha]],16)</f>
        <v>16</v>
      </c>
      <c r="Q1796" s="16" t="str">
        <f>TEXT(Causas[[#This Row],[resolucion_fecha]],"MMMM")</f>
        <v>abril</v>
      </c>
      <c r="R1796" s="16" t="str">
        <f t="shared" si="28"/>
        <v>M</v>
      </c>
      <c r="S1796" s="16"/>
      <c r="T1796" s="18" t="s">
        <v>47</v>
      </c>
      <c r="U1796" s="100"/>
      <c r="V1796" s="16"/>
      <c r="W1796" s="16"/>
    </row>
    <row r="1797" spans="1:23" hidden="1" x14ac:dyDescent="0.25">
      <c r="A1797" s="25">
        <v>140902</v>
      </c>
      <c r="B1797" s="25" t="s">
        <v>95</v>
      </c>
      <c r="C1797" s="25" t="s">
        <v>43</v>
      </c>
      <c r="D1797" s="25" t="s">
        <v>59</v>
      </c>
      <c r="E1797" s="24">
        <v>44231</v>
      </c>
      <c r="F1797" s="25" t="s">
        <v>60</v>
      </c>
      <c r="G1797" s="25" t="s">
        <v>46</v>
      </c>
      <c r="H1797" s="24">
        <v>45035</v>
      </c>
      <c r="I1797" s="101">
        <v>0.31231481481481482</v>
      </c>
      <c r="J1797" s="24">
        <v>45035</v>
      </c>
      <c r="K1797" s="101">
        <v>0.32274305555555555</v>
      </c>
      <c r="L1797" s="25">
        <v>901</v>
      </c>
      <c r="M1797" s="26">
        <f>Causas[[#This Row],[parada_duracion]]/60</f>
        <v>15.016666666666667</v>
      </c>
      <c r="N1797" s="19" t="s">
        <v>49</v>
      </c>
      <c r="O1797" s="19" t="s">
        <v>49</v>
      </c>
      <c r="P1797" s="16">
        <f>WEEKNUM(Causas[[#This Row],[resolucion_fecha]],16)</f>
        <v>16</v>
      </c>
      <c r="Q1797" s="16" t="str">
        <f>TEXT(Causas[[#This Row],[resolucion_fecha]],"MMMM")</f>
        <v>abril</v>
      </c>
      <c r="R1797" s="16" t="str">
        <f t="shared" si="28"/>
        <v>M</v>
      </c>
      <c r="S1797" s="19" t="s">
        <v>49</v>
      </c>
      <c r="T1797" s="19" t="s">
        <v>49</v>
      </c>
      <c r="U1797" s="19" t="s">
        <v>49</v>
      </c>
      <c r="V1797" s="19" t="s">
        <v>49</v>
      </c>
      <c r="W1797" s="19" t="s">
        <v>49</v>
      </c>
    </row>
    <row r="1798" spans="1:23" x14ac:dyDescent="0.25">
      <c r="A1798" s="25">
        <v>140906</v>
      </c>
      <c r="B1798" s="25" t="s">
        <v>101</v>
      </c>
      <c r="C1798" s="25" t="s">
        <v>43</v>
      </c>
      <c r="D1798" s="25" t="s">
        <v>67</v>
      </c>
      <c r="E1798" s="24">
        <v>43405</v>
      </c>
      <c r="F1798" s="25" t="s">
        <v>45</v>
      </c>
      <c r="G1798" s="25" t="s">
        <v>50</v>
      </c>
      <c r="H1798" s="24">
        <v>45035</v>
      </c>
      <c r="I1798" s="101">
        <v>0.32606481481481481</v>
      </c>
      <c r="J1798" s="24">
        <v>45035</v>
      </c>
      <c r="K1798" s="101">
        <v>0.35844907407407406</v>
      </c>
      <c r="L1798" s="25">
        <v>2798</v>
      </c>
      <c r="M1798" s="26">
        <f>Causas[[#This Row],[parada_duracion]]/60</f>
        <v>46.633333333333333</v>
      </c>
      <c r="N1798" s="19" t="s">
        <v>727</v>
      </c>
      <c r="O1798" s="16" t="s">
        <v>72</v>
      </c>
      <c r="P1798" s="16">
        <f>WEEKNUM(Causas[[#This Row],[resolucion_fecha]],16)</f>
        <v>16</v>
      </c>
      <c r="Q1798" s="16" t="str">
        <f>TEXT(Causas[[#This Row],[resolucion_fecha]],"MMMM")</f>
        <v>abril</v>
      </c>
      <c r="R1798" s="16" t="str">
        <f t="shared" si="28"/>
        <v>M</v>
      </c>
      <c r="S1798" s="16"/>
      <c r="T1798" s="16" t="s">
        <v>73</v>
      </c>
      <c r="U1798" s="16"/>
      <c r="V1798" s="16"/>
      <c r="W1798" s="16"/>
    </row>
    <row r="1799" spans="1:23" hidden="1" x14ac:dyDescent="0.25">
      <c r="A1799" s="25">
        <v>140916</v>
      </c>
      <c r="B1799" s="25" t="s">
        <v>119</v>
      </c>
      <c r="C1799" s="25" t="s">
        <v>43</v>
      </c>
      <c r="D1799" s="25" t="s">
        <v>64</v>
      </c>
      <c r="E1799" s="24">
        <v>43405</v>
      </c>
      <c r="F1799" s="25" t="s">
        <v>45</v>
      </c>
      <c r="G1799" s="25" t="s">
        <v>46</v>
      </c>
      <c r="H1799" s="24">
        <v>45035</v>
      </c>
      <c r="I1799" s="101">
        <v>0.42601851851851852</v>
      </c>
      <c r="J1799" s="24">
        <v>45035</v>
      </c>
      <c r="K1799" s="101">
        <v>0.43072916666666666</v>
      </c>
      <c r="L1799" s="25">
        <v>407</v>
      </c>
      <c r="M1799" s="26">
        <f>Causas[[#This Row],[parada_duracion]]/60</f>
        <v>6.7833333333333332</v>
      </c>
      <c r="N1799" s="18" t="s">
        <v>47</v>
      </c>
      <c r="O1799" s="18" t="s">
        <v>47</v>
      </c>
      <c r="P1799" s="16">
        <f>WEEKNUM(Causas[[#This Row],[resolucion_fecha]],16)</f>
        <v>16</v>
      </c>
      <c r="Q1799" s="16" t="str">
        <f>TEXT(Causas[[#This Row],[resolucion_fecha]],"MMMM")</f>
        <v>abril</v>
      </c>
      <c r="R1799" s="16" t="str">
        <f t="shared" si="28"/>
        <v>M</v>
      </c>
      <c r="S1799" s="16"/>
      <c r="T1799" s="18" t="s">
        <v>47</v>
      </c>
      <c r="U1799" s="16"/>
      <c r="V1799" s="16"/>
      <c r="W1799" s="16"/>
    </row>
    <row r="1800" spans="1:23" hidden="1" x14ac:dyDescent="0.25">
      <c r="A1800" s="25">
        <v>140919</v>
      </c>
      <c r="B1800" s="25" t="s">
        <v>119</v>
      </c>
      <c r="C1800" s="25" t="s">
        <v>43</v>
      </c>
      <c r="D1800" s="25" t="s">
        <v>64</v>
      </c>
      <c r="E1800" s="24">
        <v>43405</v>
      </c>
      <c r="F1800" s="25" t="s">
        <v>45</v>
      </c>
      <c r="G1800" s="25" t="s">
        <v>50</v>
      </c>
      <c r="H1800" s="24">
        <v>45035</v>
      </c>
      <c r="I1800" s="101">
        <v>0.43116898148148147</v>
      </c>
      <c r="J1800" s="24">
        <v>45035</v>
      </c>
      <c r="K1800" s="101">
        <v>0.43935185185185183</v>
      </c>
      <c r="L1800" s="25">
        <v>707</v>
      </c>
      <c r="M1800" s="26">
        <f>Causas[[#This Row],[parada_duracion]]/60</f>
        <v>11.783333333333333</v>
      </c>
      <c r="N1800" s="19" t="s">
        <v>49</v>
      </c>
      <c r="O1800" s="19" t="s">
        <v>49</v>
      </c>
      <c r="P1800" s="16">
        <f>WEEKNUM(Causas[[#This Row],[resolucion_fecha]],16)</f>
        <v>16</v>
      </c>
      <c r="Q1800" s="16" t="str">
        <f>TEXT(Causas[[#This Row],[resolucion_fecha]],"MMMM")</f>
        <v>abril</v>
      </c>
      <c r="R1800" s="16" t="str">
        <f t="shared" si="28"/>
        <v>M</v>
      </c>
      <c r="S1800" s="19" t="s">
        <v>49</v>
      </c>
      <c r="T1800" s="19" t="s">
        <v>49</v>
      </c>
      <c r="U1800" s="19" t="s">
        <v>49</v>
      </c>
      <c r="V1800" s="19" t="s">
        <v>49</v>
      </c>
      <c r="W1800" s="19" t="s">
        <v>49</v>
      </c>
    </row>
    <row r="1801" spans="1:23" hidden="1" x14ac:dyDescent="0.25">
      <c r="A1801" s="25">
        <v>140925</v>
      </c>
      <c r="B1801" s="25" t="s">
        <v>117</v>
      </c>
      <c r="C1801" s="25" t="s">
        <v>43</v>
      </c>
      <c r="D1801" s="25" t="s">
        <v>166</v>
      </c>
      <c r="E1801" s="24">
        <v>43405</v>
      </c>
      <c r="F1801" s="25" t="s">
        <v>45</v>
      </c>
      <c r="G1801" s="25" t="s">
        <v>46</v>
      </c>
      <c r="H1801" s="24">
        <v>45035</v>
      </c>
      <c r="I1801" s="101">
        <v>0.48311342592592593</v>
      </c>
      <c r="J1801" s="24">
        <v>45035</v>
      </c>
      <c r="K1801" s="101">
        <v>0.49717592592592591</v>
      </c>
      <c r="L1801" s="25">
        <v>1215</v>
      </c>
      <c r="M1801" s="26">
        <f>Causas[[#This Row],[parada_duracion]]/60</f>
        <v>20.25</v>
      </c>
      <c r="N1801" s="19" t="s">
        <v>728</v>
      </c>
      <c r="O1801" s="16" t="s">
        <v>72</v>
      </c>
      <c r="P1801" s="16">
        <f>WEEKNUM(Causas[[#This Row],[resolucion_fecha]],16)</f>
        <v>16</v>
      </c>
      <c r="Q1801" s="16" t="str">
        <f>TEXT(Causas[[#This Row],[resolucion_fecha]],"MMMM")</f>
        <v>abril</v>
      </c>
      <c r="R1801" s="16" t="str">
        <f t="shared" si="28"/>
        <v>M</v>
      </c>
      <c r="S1801" s="16"/>
      <c r="T1801" s="16" t="s">
        <v>73</v>
      </c>
      <c r="U1801" s="16"/>
      <c r="V1801" s="16"/>
      <c r="W1801" s="16"/>
    </row>
    <row r="1802" spans="1:23" x14ac:dyDescent="0.25">
      <c r="A1802" s="25">
        <v>140927</v>
      </c>
      <c r="B1802" s="25" t="s">
        <v>61</v>
      </c>
      <c r="C1802" s="25" t="s">
        <v>43</v>
      </c>
      <c r="D1802" s="25" t="s">
        <v>67</v>
      </c>
      <c r="E1802" s="24">
        <v>43405</v>
      </c>
      <c r="F1802" s="25" t="s">
        <v>45</v>
      </c>
      <c r="G1802" s="25" t="s">
        <v>46</v>
      </c>
      <c r="H1802" s="24">
        <v>45035</v>
      </c>
      <c r="I1802" s="101">
        <v>0.4912731481481481</v>
      </c>
      <c r="J1802" s="24">
        <v>45035</v>
      </c>
      <c r="K1802" s="101">
        <v>0.49401620370370369</v>
      </c>
      <c r="L1802" s="25">
        <v>237</v>
      </c>
      <c r="M1802" s="26">
        <f>Causas[[#This Row],[parada_duracion]]/60</f>
        <v>3.95</v>
      </c>
      <c r="N1802" s="18" t="s">
        <v>47</v>
      </c>
      <c r="O1802" s="18" t="s">
        <v>47</v>
      </c>
      <c r="P1802" s="16">
        <f>WEEKNUM(Causas[[#This Row],[resolucion_fecha]],16)</f>
        <v>16</v>
      </c>
      <c r="Q1802" s="16" t="str">
        <f>TEXT(Causas[[#This Row],[resolucion_fecha]],"MMMM")</f>
        <v>abril</v>
      </c>
      <c r="R1802" s="16" t="str">
        <f t="shared" si="28"/>
        <v>M</v>
      </c>
      <c r="S1802" s="16"/>
      <c r="T1802" s="18" t="s">
        <v>47</v>
      </c>
      <c r="U1802" s="16"/>
      <c r="V1802" s="16"/>
      <c r="W1802" s="16"/>
    </row>
    <row r="1803" spans="1:23" hidden="1" x14ac:dyDescent="0.25">
      <c r="A1803" s="96">
        <v>140929</v>
      </c>
      <c r="B1803" s="96" t="s">
        <v>95</v>
      </c>
      <c r="C1803" s="96" t="s">
        <v>43</v>
      </c>
      <c r="D1803" s="96" t="s">
        <v>166</v>
      </c>
      <c r="E1803" s="97">
        <v>43405</v>
      </c>
      <c r="F1803" s="96" t="s">
        <v>45</v>
      </c>
      <c r="G1803" s="96" t="s">
        <v>50</v>
      </c>
      <c r="H1803" s="97">
        <v>45035</v>
      </c>
      <c r="I1803" s="23">
        <v>0.50469907407407411</v>
      </c>
      <c r="J1803" s="97">
        <v>45035</v>
      </c>
      <c r="K1803" s="23">
        <v>0.51488425925925929</v>
      </c>
      <c r="L1803" s="96">
        <v>880</v>
      </c>
      <c r="M1803" s="98">
        <f>Causas[[#This Row],[parada_duracion]]/60</f>
        <v>14.666666666666666</v>
      </c>
      <c r="N1803" s="19" t="s">
        <v>49</v>
      </c>
      <c r="O1803" s="19" t="s">
        <v>49</v>
      </c>
      <c r="P1803" s="99">
        <f>WEEKNUM(Causas[[#This Row],[resolucion_fecha]],16)</f>
        <v>16</v>
      </c>
      <c r="Q1803" s="99" t="str">
        <f>TEXT(Causas[[#This Row],[resolucion_fecha]],"MMMM")</f>
        <v>abril</v>
      </c>
      <c r="R1803" s="99" t="str">
        <f t="shared" si="28"/>
        <v>M</v>
      </c>
      <c r="S1803" s="19" t="s">
        <v>49</v>
      </c>
      <c r="T1803" s="19" t="s">
        <v>49</v>
      </c>
      <c r="U1803" s="19" t="s">
        <v>49</v>
      </c>
      <c r="V1803" s="19" t="s">
        <v>49</v>
      </c>
      <c r="W1803" s="19" t="s">
        <v>49</v>
      </c>
    </row>
    <row r="1804" spans="1:23" hidden="1" x14ac:dyDescent="0.25">
      <c r="A1804" s="96">
        <v>140930</v>
      </c>
      <c r="B1804" s="96" t="s">
        <v>84</v>
      </c>
      <c r="C1804" s="96" t="s">
        <v>43</v>
      </c>
      <c r="D1804" s="96" t="s">
        <v>68</v>
      </c>
      <c r="E1804" s="97">
        <v>44012</v>
      </c>
      <c r="F1804" s="96" t="s">
        <v>56</v>
      </c>
      <c r="G1804" s="96" t="s">
        <v>50</v>
      </c>
      <c r="H1804" s="97">
        <v>45035</v>
      </c>
      <c r="I1804" s="23">
        <v>0.51605324074074077</v>
      </c>
      <c r="J1804" s="97">
        <v>45035</v>
      </c>
      <c r="K1804" s="23">
        <v>0.51810185185185187</v>
      </c>
      <c r="L1804" s="96">
        <v>177</v>
      </c>
      <c r="M1804" s="98">
        <f>Causas[[#This Row],[parada_duracion]]/60</f>
        <v>2.95</v>
      </c>
      <c r="N1804" s="18" t="s">
        <v>47</v>
      </c>
      <c r="O1804" s="18" t="s">
        <v>47</v>
      </c>
      <c r="P1804" s="99">
        <f>WEEKNUM(Causas[[#This Row],[resolucion_fecha]],16)</f>
        <v>16</v>
      </c>
      <c r="Q1804" s="99" t="str">
        <f>TEXT(Causas[[#This Row],[resolucion_fecha]],"MMMM")</f>
        <v>abril</v>
      </c>
      <c r="R1804" s="99" t="str">
        <f t="shared" si="28"/>
        <v>M</v>
      </c>
      <c r="S1804" s="99"/>
      <c r="T1804" s="18" t="s">
        <v>47</v>
      </c>
      <c r="U1804" s="100"/>
      <c r="V1804" s="99"/>
      <c r="W1804" s="99"/>
    </row>
    <row r="1805" spans="1:23" x14ac:dyDescent="0.25">
      <c r="A1805" s="25">
        <v>140931</v>
      </c>
      <c r="B1805" s="25" t="s">
        <v>61</v>
      </c>
      <c r="C1805" s="25" t="s">
        <v>43</v>
      </c>
      <c r="D1805" s="25" t="s">
        <v>67</v>
      </c>
      <c r="E1805" s="24">
        <v>43405</v>
      </c>
      <c r="F1805" s="25" t="s">
        <v>45</v>
      </c>
      <c r="G1805" s="25" t="s">
        <v>46</v>
      </c>
      <c r="H1805" s="24">
        <v>45035</v>
      </c>
      <c r="I1805" s="101">
        <v>0.52418981481481486</v>
      </c>
      <c r="J1805" s="24">
        <v>45035</v>
      </c>
      <c r="K1805" s="101">
        <v>0.54791666666666672</v>
      </c>
      <c r="L1805" s="25">
        <v>2050</v>
      </c>
      <c r="M1805" s="26">
        <f>Causas[[#This Row],[parada_duracion]]/60</f>
        <v>34.166666666666664</v>
      </c>
      <c r="N1805" s="19" t="s">
        <v>49</v>
      </c>
      <c r="O1805" s="19" t="s">
        <v>49</v>
      </c>
      <c r="P1805" s="16">
        <f>WEEKNUM(Causas[[#This Row],[resolucion_fecha]],16)</f>
        <v>16</v>
      </c>
      <c r="Q1805" s="16" t="str">
        <f>TEXT(Causas[[#This Row],[resolucion_fecha]],"MMMM")</f>
        <v>abril</v>
      </c>
      <c r="R1805" s="16" t="str">
        <f t="shared" si="28"/>
        <v>M</v>
      </c>
      <c r="S1805" s="19" t="s">
        <v>49</v>
      </c>
      <c r="T1805" s="19" t="s">
        <v>49</v>
      </c>
      <c r="U1805" s="19" t="s">
        <v>49</v>
      </c>
      <c r="V1805" s="19" t="s">
        <v>49</v>
      </c>
      <c r="W1805" s="19" t="s">
        <v>49</v>
      </c>
    </row>
    <row r="1806" spans="1:23" hidden="1" x14ac:dyDescent="0.25">
      <c r="A1806" s="25">
        <v>140933</v>
      </c>
      <c r="B1806" s="25" t="s">
        <v>117</v>
      </c>
      <c r="C1806" s="25" t="s">
        <v>43</v>
      </c>
      <c r="D1806" s="25" t="s">
        <v>166</v>
      </c>
      <c r="E1806" s="24">
        <v>43405</v>
      </c>
      <c r="F1806" s="25" t="s">
        <v>45</v>
      </c>
      <c r="G1806" s="25" t="s">
        <v>46</v>
      </c>
      <c r="H1806" s="24">
        <v>45035</v>
      </c>
      <c r="I1806" s="101">
        <v>0.5447453703703703</v>
      </c>
      <c r="J1806" s="24">
        <v>45035</v>
      </c>
      <c r="K1806" s="101">
        <v>0.57581018518518523</v>
      </c>
      <c r="L1806" s="25">
        <v>2684</v>
      </c>
      <c r="M1806" s="26">
        <f>Causas[[#This Row],[parada_duracion]]/60</f>
        <v>44.733333333333334</v>
      </c>
      <c r="N1806" s="19" t="s">
        <v>49</v>
      </c>
      <c r="O1806" s="19" t="s">
        <v>49</v>
      </c>
      <c r="P1806" s="16">
        <f>WEEKNUM(Causas[[#This Row],[resolucion_fecha]],16)</f>
        <v>16</v>
      </c>
      <c r="Q1806" s="16" t="str">
        <f>TEXT(Causas[[#This Row],[resolucion_fecha]],"MMMM")</f>
        <v>abril</v>
      </c>
      <c r="R1806" s="16" t="str">
        <f t="shared" si="28"/>
        <v>M</v>
      </c>
      <c r="S1806" s="19" t="s">
        <v>49</v>
      </c>
      <c r="T1806" s="19" t="s">
        <v>49</v>
      </c>
      <c r="U1806" s="19" t="s">
        <v>49</v>
      </c>
      <c r="V1806" s="19" t="s">
        <v>49</v>
      </c>
      <c r="W1806" s="19" t="s">
        <v>49</v>
      </c>
    </row>
    <row r="1807" spans="1:23" hidden="1" x14ac:dyDescent="0.25">
      <c r="A1807" s="25">
        <v>140952</v>
      </c>
      <c r="B1807" s="25" t="s">
        <v>83</v>
      </c>
      <c r="C1807" s="25" t="s">
        <v>43</v>
      </c>
      <c r="D1807" s="25" t="s">
        <v>76</v>
      </c>
      <c r="E1807" s="24">
        <v>43405</v>
      </c>
      <c r="F1807" s="25" t="s">
        <v>45</v>
      </c>
      <c r="G1807" s="25" t="s">
        <v>50</v>
      </c>
      <c r="H1807" s="24">
        <v>45035</v>
      </c>
      <c r="I1807" s="101">
        <v>0.70451388888888899</v>
      </c>
      <c r="J1807" s="24">
        <v>45035</v>
      </c>
      <c r="K1807" s="101">
        <v>0.72299768518518526</v>
      </c>
      <c r="L1807" s="25">
        <v>1597</v>
      </c>
      <c r="M1807" s="26">
        <f>Causas[[#This Row],[parada_duracion]]/60</f>
        <v>26.616666666666667</v>
      </c>
      <c r="N1807" s="19" t="s">
        <v>57</v>
      </c>
      <c r="O1807" s="16" t="s">
        <v>52</v>
      </c>
      <c r="P1807" s="16">
        <f>WEEKNUM(Causas[[#This Row],[resolucion_fecha]],16)</f>
        <v>16</v>
      </c>
      <c r="Q1807" s="16" t="str">
        <f>TEXT(Causas[[#This Row],[resolucion_fecha]],"MMMM")</f>
        <v>abril</v>
      </c>
      <c r="R1807" s="16" t="str">
        <f t="shared" si="28"/>
        <v>T</v>
      </c>
      <c r="S1807" s="16"/>
      <c r="T1807" s="16" t="s">
        <v>53</v>
      </c>
      <c r="U1807" s="16"/>
      <c r="V1807" s="16"/>
      <c r="W1807" s="16"/>
    </row>
    <row r="1808" spans="1:23" hidden="1" x14ac:dyDescent="0.25">
      <c r="A1808" s="96">
        <v>140956</v>
      </c>
      <c r="B1808" s="96" t="s">
        <v>58</v>
      </c>
      <c r="C1808" s="96" t="s">
        <v>43</v>
      </c>
      <c r="D1808" s="96" t="s">
        <v>166</v>
      </c>
      <c r="E1808" s="97">
        <v>43405</v>
      </c>
      <c r="F1808" s="96" t="s">
        <v>45</v>
      </c>
      <c r="G1808" s="96" t="s">
        <v>50</v>
      </c>
      <c r="H1808" s="97">
        <v>45035</v>
      </c>
      <c r="I1808" s="23">
        <v>0.72159722222222233</v>
      </c>
      <c r="J1808" s="97">
        <v>45035</v>
      </c>
      <c r="K1808" s="23">
        <v>0.72164351851851849</v>
      </c>
      <c r="L1808" s="96">
        <v>4</v>
      </c>
      <c r="M1808" s="98">
        <f>Causas[[#This Row],[parada_duracion]]/60</f>
        <v>6.6666666666666666E-2</v>
      </c>
      <c r="N1808" s="18" t="s">
        <v>47</v>
      </c>
      <c r="O1808" s="18" t="s">
        <v>47</v>
      </c>
      <c r="P1808" s="99">
        <f>WEEKNUM(Causas[[#This Row],[resolucion_fecha]],16)</f>
        <v>16</v>
      </c>
      <c r="Q1808" s="99" t="str">
        <f>TEXT(Causas[[#This Row],[resolucion_fecha]],"MMMM")</f>
        <v>abril</v>
      </c>
      <c r="R1808" s="99" t="str">
        <f t="shared" si="28"/>
        <v>T</v>
      </c>
      <c r="S1808" s="99"/>
      <c r="T1808" s="18" t="s">
        <v>47</v>
      </c>
      <c r="U1808" s="16"/>
      <c r="V1808" s="99"/>
      <c r="W1808" s="99"/>
    </row>
    <row r="1809" spans="1:23" hidden="1" x14ac:dyDescent="0.25">
      <c r="A1809" s="25">
        <v>140957</v>
      </c>
      <c r="B1809" s="25" t="s">
        <v>58</v>
      </c>
      <c r="C1809" s="25" t="s">
        <v>43</v>
      </c>
      <c r="D1809" s="25" t="s">
        <v>166</v>
      </c>
      <c r="E1809" s="24">
        <v>43405</v>
      </c>
      <c r="F1809" s="25" t="s">
        <v>45</v>
      </c>
      <c r="G1809" s="25" t="s">
        <v>46</v>
      </c>
      <c r="H1809" s="24">
        <v>45035</v>
      </c>
      <c r="I1809" s="101">
        <v>0.7217824074074074</v>
      </c>
      <c r="J1809" s="24">
        <v>45035</v>
      </c>
      <c r="K1809" s="101">
        <v>0.72709490740740745</v>
      </c>
      <c r="L1809" s="25">
        <v>459</v>
      </c>
      <c r="M1809" s="26">
        <f>Causas[[#This Row],[parada_duracion]]/60</f>
        <v>7.65</v>
      </c>
      <c r="N1809" s="18" t="s">
        <v>47</v>
      </c>
      <c r="O1809" s="18" t="s">
        <v>47</v>
      </c>
      <c r="P1809" s="16">
        <f>WEEKNUM(Causas[[#This Row],[resolucion_fecha]],16)</f>
        <v>16</v>
      </c>
      <c r="Q1809" s="16" t="str">
        <f>TEXT(Causas[[#This Row],[resolucion_fecha]],"MMMM")</f>
        <v>abril</v>
      </c>
      <c r="R1809" s="16" t="str">
        <f t="shared" si="28"/>
        <v>T</v>
      </c>
      <c r="S1809" s="16"/>
      <c r="T1809" s="18" t="s">
        <v>47</v>
      </c>
      <c r="U1809" s="100"/>
      <c r="V1809" s="16"/>
      <c r="W1809" s="16"/>
    </row>
    <row r="1810" spans="1:23" hidden="1" x14ac:dyDescent="0.25">
      <c r="A1810" s="96">
        <v>140960</v>
      </c>
      <c r="B1810" s="96" t="s">
        <v>58</v>
      </c>
      <c r="C1810" s="96" t="s">
        <v>43</v>
      </c>
      <c r="D1810" s="96" t="s">
        <v>166</v>
      </c>
      <c r="E1810" s="97">
        <v>43405</v>
      </c>
      <c r="F1810" s="96" t="s">
        <v>45</v>
      </c>
      <c r="G1810" s="96" t="s">
        <v>46</v>
      </c>
      <c r="H1810" s="97">
        <v>45035</v>
      </c>
      <c r="I1810" s="23">
        <v>0.7556828703703703</v>
      </c>
      <c r="J1810" s="97">
        <v>45035</v>
      </c>
      <c r="K1810" s="23">
        <v>0.77471064814814816</v>
      </c>
      <c r="L1810" s="96">
        <v>1644</v>
      </c>
      <c r="M1810" s="98">
        <f>Causas[[#This Row],[parada_duracion]]/60</f>
        <v>27.4</v>
      </c>
      <c r="N1810" s="19" t="s">
        <v>49</v>
      </c>
      <c r="O1810" s="19" t="s">
        <v>49</v>
      </c>
      <c r="P1810" s="99">
        <f>WEEKNUM(Causas[[#This Row],[resolucion_fecha]],16)</f>
        <v>16</v>
      </c>
      <c r="Q1810" s="99" t="str">
        <f>TEXT(Causas[[#This Row],[resolucion_fecha]],"MMMM")</f>
        <v>abril</v>
      </c>
      <c r="R1810" s="99" t="str">
        <f t="shared" si="28"/>
        <v>T</v>
      </c>
      <c r="S1810" s="19" t="s">
        <v>49</v>
      </c>
      <c r="T1810" s="19" t="s">
        <v>49</v>
      </c>
      <c r="U1810" s="19" t="s">
        <v>49</v>
      </c>
      <c r="V1810" s="19" t="s">
        <v>49</v>
      </c>
      <c r="W1810" s="19" t="s">
        <v>49</v>
      </c>
    </row>
    <row r="1811" spans="1:23" hidden="1" x14ac:dyDescent="0.25">
      <c r="A1811" s="25">
        <v>140961</v>
      </c>
      <c r="B1811" s="25" t="s">
        <v>42</v>
      </c>
      <c r="C1811" s="25" t="s">
        <v>43</v>
      </c>
      <c r="D1811" s="25" t="s">
        <v>96</v>
      </c>
      <c r="E1811" s="24">
        <v>43405</v>
      </c>
      <c r="F1811" s="25" t="s">
        <v>45</v>
      </c>
      <c r="G1811" s="25" t="s">
        <v>46</v>
      </c>
      <c r="H1811" s="24">
        <v>45035</v>
      </c>
      <c r="I1811" s="101">
        <v>0.76814814814814814</v>
      </c>
      <c r="J1811" s="24">
        <v>45035</v>
      </c>
      <c r="K1811" s="101">
        <v>0.91203703703703709</v>
      </c>
      <c r="L1811" s="25">
        <v>12432</v>
      </c>
      <c r="M1811" s="26">
        <f>Causas[[#This Row],[parada_duracion]]/60</f>
        <v>207.2</v>
      </c>
      <c r="N1811" s="19" t="s">
        <v>49</v>
      </c>
      <c r="O1811" s="19" t="s">
        <v>49</v>
      </c>
      <c r="P1811" s="16">
        <f>WEEKNUM(Causas[[#This Row],[resolucion_fecha]],16)</f>
        <v>16</v>
      </c>
      <c r="Q1811" s="16" t="str">
        <f>TEXT(Causas[[#This Row],[resolucion_fecha]],"MMMM")</f>
        <v>abril</v>
      </c>
      <c r="R1811" s="16" t="str">
        <f t="shared" si="28"/>
        <v>T</v>
      </c>
      <c r="S1811" s="19" t="s">
        <v>49</v>
      </c>
      <c r="T1811" s="19" t="s">
        <v>49</v>
      </c>
      <c r="U1811" s="19" t="s">
        <v>49</v>
      </c>
      <c r="V1811" s="19" t="s">
        <v>49</v>
      </c>
      <c r="W1811" s="19" t="s">
        <v>49</v>
      </c>
    </row>
    <row r="1812" spans="1:23" hidden="1" x14ac:dyDescent="0.25">
      <c r="A1812" s="25">
        <v>140965</v>
      </c>
      <c r="B1812" s="25" t="s">
        <v>58</v>
      </c>
      <c r="C1812" s="25" t="s">
        <v>43</v>
      </c>
      <c r="D1812" s="25" t="s">
        <v>166</v>
      </c>
      <c r="E1812" s="24">
        <v>43405</v>
      </c>
      <c r="F1812" s="25" t="s">
        <v>45</v>
      </c>
      <c r="G1812" s="25" t="s">
        <v>46</v>
      </c>
      <c r="H1812" s="24">
        <v>45035</v>
      </c>
      <c r="I1812" s="101">
        <v>0.81982638888888892</v>
      </c>
      <c r="J1812" s="24">
        <v>45035</v>
      </c>
      <c r="K1812" s="101">
        <v>0.84069444444444441</v>
      </c>
      <c r="L1812" s="25">
        <v>1803</v>
      </c>
      <c r="M1812" s="26">
        <f>Causas[[#This Row],[parada_duracion]]/60</f>
        <v>30.05</v>
      </c>
      <c r="N1812" s="19" t="s">
        <v>49</v>
      </c>
      <c r="O1812" s="19" t="s">
        <v>49</v>
      </c>
      <c r="P1812" s="16">
        <f>WEEKNUM(Causas[[#This Row],[resolucion_fecha]],16)</f>
        <v>16</v>
      </c>
      <c r="Q1812" s="16" t="str">
        <f>TEXT(Causas[[#This Row],[resolucion_fecha]],"MMMM")</f>
        <v>abril</v>
      </c>
      <c r="R1812" s="16" t="str">
        <f t="shared" si="28"/>
        <v>T</v>
      </c>
      <c r="S1812" s="19" t="s">
        <v>49</v>
      </c>
      <c r="T1812" s="19" t="s">
        <v>49</v>
      </c>
      <c r="U1812" s="19" t="s">
        <v>49</v>
      </c>
      <c r="V1812" s="19" t="s">
        <v>49</v>
      </c>
      <c r="W1812" s="19" t="s">
        <v>49</v>
      </c>
    </row>
    <row r="1813" spans="1:23" hidden="1" x14ac:dyDescent="0.25">
      <c r="A1813" s="25">
        <v>140967</v>
      </c>
      <c r="B1813" s="25" t="s">
        <v>83</v>
      </c>
      <c r="C1813" s="25" t="s">
        <v>43</v>
      </c>
      <c r="D1813" s="25" t="s">
        <v>76</v>
      </c>
      <c r="E1813" s="24">
        <v>43405</v>
      </c>
      <c r="F1813" s="25" t="s">
        <v>45</v>
      </c>
      <c r="G1813" s="25" t="s">
        <v>50</v>
      </c>
      <c r="H1813" s="24">
        <v>45035</v>
      </c>
      <c r="I1813" s="101">
        <v>0.88156249999999992</v>
      </c>
      <c r="J1813" s="24">
        <v>45035</v>
      </c>
      <c r="K1813" s="101">
        <v>0.88196759259259261</v>
      </c>
      <c r="L1813" s="25">
        <v>35</v>
      </c>
      <c r="M1813" s="26">
        <f>Causas[[#This Row],[parada_duracion]]/60</f>
        <v>0.58333333333333337</v>
      </c>
      <c r="N1813" s="18" t="s">
        <v>47</v>
      </c>
      <c r="O1813" s="18" t="s">
        <v>47</v>
      </c>
      <c r="P1813" s="16">
        <f>WEEKNUM(Causas[[#This Row],[resolucion_fecha]],16)</f>
        <v>16</v>
      </c>
      <c r="Q1813" s="16" t="str">
        <f>TEXT(Causas[[#This Row],[resolucion_fecha]],"MMMM")</f>
        <v>abril</v>
      </c>
      <c r="R1813" s="16" t="str">
        <f t="shared" si="28"/>
        <v>T</v>
      </c>
      <c r="S1813" s="16"/>
      <c r="T1813" s="18" t="s">
        <v>47</v>
      </c>
      <c r="U1813" s="16"/>
      <c r="V1813" s="16"/>
      <c r="W1813" s="16"/>
    </row>
    <row r="1814" spans="1:23" hidden="1" x14ac:dyDescent="0.25">
      <c r="A1814" s="25">
        <v>140970</v>
      </c>
      <c r="B1814" s="25" t="s">
        <v>42</v>
      </c>
      <c r="C1814" s="25" t="s">
        <v>43</v>
      </c>
      <c r="D1814" s="25" t="s">
        <v>55</v>
      </c>
      <c r="E1814" s="24">
        <v>43405</v>
      </c>
      <c r="F1814" s="25" t="s">
        <v>45</v>
      </c>
      <c r="G1814" s="25" t="s">
        <v>46</v>
      </c>
      <c r="H1814" s="24">
        <v>45036</v>
      </c>
      <c r="I1814" s="101">
        <v>9.4907407407407406E-3</v>
      </c>
      <c r="J1814" s="24">
        <v>45036</v>
      </c>
      <c r="K1814" s="101">
        <v>1.6597222222222222E-2</v>
      </c>
      <c r="L1814" s="25">
        <v>614</v>
      </c>
      <c r="M1814" s="26">
        <f>Causas[[#This Row],[parada_duracion]]/60</f>
        <v>10.233333333333333</v>
      </c>
      <c r="N1814" s="19" t="s">
        <v>729</v>
      </c>
      <c r="O1814" s="16" t="s">
        <v>9</v>
      </c>
      <c r="P1814" s="16">
        <f>WEEKNUM(Causas[[#This Row],[resolucion_fecha]],16)</f>
        <v>16</v>
      </c>
      <c r="Q1814" s="16" t="str">
        <f>TEXT(Causas[[#This Row],[resolucion_fecha]],"MMMM")</f>
        <v>abril</v>
      </c>
      <c r="R1814" s="16" t="str">
        <f t="shared" si="28"/>
        <v>N</v>
      </c>
      <c r="S1814" s="99" t="s">
        <v>9</v>
      </c>
      <c r="T1814" s="99" t="s">
        <v>9</v>
      </c>
      <c r="U1814" s="99" t="s">
        <v>9</v>
      </c>
      <c r="V1814" s="99" t="s">
        <v>9</v>
      </c>
      <c r="W1814" s="99" t="s">
        <v>9</v>
      </c>
    </row>
    <row r="1815" spans="1:23" hidden="1" x14ac:dyDescent="0.25">
      <c r="A1815" s="96">
        <v>140973</v>
      </c>
      <c r="B1815" s="96" t="s">
        <v>130</v>
      </c>
      <c r="C1815" s="96" t="s">
        <v>43</v>
      </c>
      <c r="D1815" s="96" t="s">
        <v>55</v>
      </c>
      <c r="E1815" s="97">
        <v>43405</v>
      </c>
      <c r="F1815" s="96" t="s">
        <v>45</v>
      </c>
      <c r="G1815" s="96" t="s">
        <v>46</v>
      </c>
      <c r="H1815" s="97">
        <v>45036</v>
      </c>
      <c r="I1815" s="23">
        <v>0.19244212962962962</v>
      </c>
      <c r="J1815" s="97">
        <v>45036</v>
      </c>
      <c r="K1815" s="23">
        <v>0.20237268518518517</v>
      </c>
      <c r="L1815" s="96">
        <v>858</v>
      </c>
      <c r="M1815" s="98">
        <f>Causas[[#This Row],[parada_duracion]]/60</f>
        <v>14.3</v>
      </c>
      <c r="N1815" s="19" t="s">
        <v>729</v>
      </c>
      <c r="O1815" s="16" t="s">
        <v>9</v>
      </c>
      <c r="P1815" s="99">
        <f>WEEKNUM(Causas[[#This Row],[resolucion_fecha]],16)</f>
        <v>16</v>
      </c>
      <c r="Q1815" s="99" t="str">
        <f>TEXT(Causas[[#This Row],[resolucion_fecha]],"MMMM")</f>
        <v>abril</v>
      </c>
      <c r="R1815" s="99" t="str">
        <f t="shared" si="28"/>
        <v>N</v>
      </c>
      <c r="S1815" s="99" t="s">
        <v>9</v>
      </c>
      <c r="T1815" s="99" t="s">
        <v>9</v>
      </c>
      <c r="U1815" s="99" t="s">
        <v>9</v>
      </c>
      <c r="V1815" s="99" t="s">
        <v>9</v>
      </c>
      <c r="W1815" s="99" t="s">
        <v>9</v>
      </c>
    </row>
    <row r="1816" spans="1:23" hidden="1" x14ac:dyDescent="0.25">
      <c r="A1816" s="25">
        <v>140974</v>
      </c>
      <c r="B1816" s="25" t="s">
        <v>130</v>
      </c>
      <c r="C1816" s="25" t="s">
        <v>43</v>
      </c>
      <c r="D1816" s="25" t="s">
        <v>55</v>
      </c>
      <c r="E1816" s="24">
        <v>43405</v>
      </c>
      <c r="F1816" s="25" t="s">
        <v>45</v>
      </c>
      <c r="G1816" s="25" t="s">
        <v>50</v>
      </c>
      <c r="H1816" s="24">
        <v>45036</v>
      </c>
      <c r="I1816" s="101">
        <v>0.20245370370370372</v>
      </c>
      <c r="J1816" s="24">
        <v>45036</v>
      </c>
      <c r="K1816" s="101">
        <v>0.22105324074074073</v>
      </c>
      <c r="L1816" s="25">
        <v>1607</v>
      </c>
      <c r="M1816" s="26">
        <f>Causas[[#This Row],[parada_duracion]]/60</f>
        <v>26.783333333333335</v>
      </c>
      <c r="N1816" s="19" t="s">
        <v>729</v>
      </c>
      <c r="O1816" s="16" t="s">
        <v>9</v>
      </c>
      <c r="P1816" s="16">
        <f>WEEKNUM(Causas[[#This Row],[resolucion_fecha]],16)</f>
        <v>16</v>
      </c>
      <c r="Q1816" s="16" t="str">
        <f>TEXT(Causas[[#This Row],[resolucion_fecha]],"MMMM")</f>
        <v>abril</v>
      </c>
      <c r="R1816" s="16" t="str">
        <f t="shared" si="28"/>
        <v>N</v>
      </c>
      <c r="S1816" s="99" t="s">
        <v>9</v>
      </c>
      <c r="T1816" s="99" t="s">
        <v>9</v>
      </c>
      <c r="U1816" s="99" t="s">
        <v>9</v>
      </c>
      <c r="V1816" s="99" t="s">
        <v>9</v>
      </c>
      <c r="W1816" s="99" t="s">
        <v>9</v>
      </c>
    </row>
    <row r="1817" spans="1:23" hidden="1" x14ac:dyDescent="0.25">
      <c r="A1817" s="25">
        <v>140977</v>
      </c>
      <c r="B1817" s="25" t="s">
        <v>42</v>
      </c>
      <c r="C1817" s="25" t="s">
        <v>43</v>
      </c>
      <c r="D1817" s="25" t="s">
        <v>55</v>
      </c>
      <c r="E1817" s="24">
        <v>43405</v>
      </c>
      <c r="F1817" s="25" t="s">
        <v>45</v>
      </c>
      <c r="G1817" s="25" t="s">
        <v>46</v>
      </c>
      <c r="H1817" s="24">
        <v>45036</v>
      </c>
      <c r="I1817" s="101">
        <v>0.26119212962962962</v>
      </c>
      <c r="J1817" s="24">
        <v>45036</v>
      </c>
      <c r="K1817" s="101">
        <v>0.27975694444444443</v>
      </c>
      <c r="L1817" s="25">
        <v>1604</v>
      </c>
      <c r="M1817" s="26">
        <f>Causas[[#This Row],[parada_duracion]]/60</f>
        <v>26.733333333333334</v>
      </c>
      <c r="N1817" s="19" t="s">
        <v>729</v>
      </c>
      <c r="O1817" s="16" t="s">
        <v>9</v>
      </c>
      <c r="P1817" s="16">
        <f>WEEKNUM(Causas[[#This Row],[resolucion_fecha]],16)</f>
        <v>16</v>
      </c>
      <c r="Q1817" s="16" t="str">
        <f>TEXT(Causas[[#This Row],[resolucion_fecha]],"MMMM")</f>
        <v>abril</v>
      </c>
      <c r="R1817" s="16" t="str">
        <f t="shared" si="28"/>
        <v>M</v>
      </c>
      <c r="S1817" s="99" t="s">
        <v>9</v>
      </c>
      <c r="T1817" s="99" t="s">
        <v>9</v>
      </c>
      <c r="U1817" s="99" t="s">
        <v>9</v>
      </c>
      <c r="V1817" s="99" t="s">
        <v>9</v>
      </c>
      <c r="W1817" s="99" t="s">
        <v>9</v>
      </c>
    </row>
    <row r="1818" spans="1:23" hidden="1" x14ac:dyDescent="0.25">
      <c r="A1818" s="96">
        <v>140981</v>
      </c>
      <c r="B1818" s="96" t="s">
        <v>95</v>
      </c>
      <c r="C1818" s="96" t="s">
        <v>43</v>
      </c>
      <c r="D1818" s="96" t="s">
        <v>59</v>
      </c>
      <c r="E1818" s="97">
        <v>44231</v>
      </c>
      <c r="F1818" s="96" t="s">
        <v>60</v>
      </c>
      <c r="G1818" s="96" t="s">
        <v>46</v>
      </c>
      <c r="H1818" s="97">
        <v>45036</v>
      </c>
      <c r="I1818" s="23">
        <v>0.29964120370370367</v>
      </c>
      <c r="J1818" s="97">
        <v>45037</v>
      </c>
      <c r="K1818" s="23">
        <v>0.25215277777777778</v>
      </c>
      <c r="L1818" s="96">
        <v>82297</v>
      </c>
      <c r="M1818" s="98">
        <f>Causas[[#This Row],[parada_duracion]]/60</f>
        <v>1371.6166666666666</v>
      </c>
      <c r="N1818" s="19" t="s">
        <v>729</v>
      </c>
      <c r="O1818" s="16" t="s">
        <v>9</v>
      </c>
      <c r="P1818" s="99">
        <f>WEEKNUM(Causas[[#This Row],[resolucion_fecha]],16)</f>
        <v>16</v>
      </c>
      <c r="Q1818" s="99" t="str">
        <f>TEXT(Causas[[#This Row],[resolucion_fecha]],"MMMM")</f>
        <v>abril</v>
      </c>
      <c r="R1818" s="99" t="str">
        <f t="shared" si="28"/>
        <v>M</v>
      </c>
      <c r="S1818" s="99" t="s">
        <v>9</v>
      </c>
      <c r="T1818" s="99" t="s">
        <v>9</v>
      </c>
      <c r="U1818" s="99" t="s">
        <v>9</v>
      </c>
      <c r="V1818" s="99" t="s">
        <v>9</v>
      </c>
      <c r="W1818" s="99" t="s">
        <v>9</v>
      </c>
    </row>
    <row r="1819" spans="1:23" hidden="1" x14ac:dyDescent="0.25">
      <c r="A1819" s="25">
        <v>140982</v>
      </c>
      <c r="B1819" s="25" t="s">
        <v>75</v>
      </c>
      <c r="C1819" s="25" t="s">
        <v>43</v>
      </c>
      <c r="D1819" s="25" t="s">
        <v>76</v>
      </c>
      <c r="E1819" s="24">
        <v>44104</v>
      </c>
      <c r="F1819" s="25" t="s">
        <v>56</v>
      </c>
      <c r="G1819" s="25" t="s">
        <v>46</v>
      </c>
      <c r="H1819" s="24">
        <v>45036</v>
      </c>
      <c r="I1819" s="101">
        <v>0.30024305555555558</v>
      </c>
      <c r="J1819" s="24">
        <v>45037</v>
      </c>
      <c r="K1819" s="101">
        <v>0.25193287037037038</v>
      </c>
      <c r="L1819" s="25">
        <v>82226</v>
      </c>
      <c r="M1819" s="26">
        <f>Causas[[#This Row],[parada_duracion]]/60</f>
        <v>1370.4333333333334</v>
      </c>
      <c r="N1819" s="19" t="s">
        <v>729</v>
      </c>
      <c r="O1819" s="16" t="s">
        <v>9</v>
      </c>
      <c r="P1819" s="16">
        <f>WEEKNUM(Causas[[#This Row],[resolucion_fecha]],16)</f>
        <v>16</v>
      </c>
      <c r="Q1819" s="16" t="str">
        <f>TEXT(Causas[[#This Row],[resolucion_fecha]],"MMMM")</f>
        <v>abril</v>
      </c>
      <c r="R1819" s="16" t="str">
        <f t="shared" si="28"/>
        <v>M</v>
      </c>
      <c r="S1819" s="99" t="s">
        <v>9</v>
      </c>
      <c r="T1819" s="99" t="s">
        <v>9</v>
      </c>
      <c r="U1819" s="99" t="s">
        <v>9</v>
      </c>
      <c r="V1819" s="99" t="s">
        <v>9</v>
      </c>
      <c r="W1819" s="99" t="s">
        <v>9</v>
      </c>
    </row>
    <row r="1820" spans="1:23" hidden="1" x14ac:dyDescent="0.25">
      <c r="A1820" s="25">
        <v>140985</v>
      </c>
      <c r="B1820" s="25" t="s">
        <v>130</v>
      </c>
      <c r="C1820" s="25" t="s">
        <v>43</v>
      </c>
      <c r="D1820" s="25" t="s">
        <v>55</v>
      </c>
      <c r="E1820" s="24">
        <v>43405</v>
      </c>
      <c r="F1820" s="25" t="s">
        <v>45</v>
      </c>
      <c r="G1820" s="25" t="s">
        <v>46</v>
      </c>
      <c r="H1820" s="24">
        <v>45036</v>
      </c>
      <c r="I1820" s="101">
        <v>0.33952546296296293</v>
      </c>
      <c r="J1820" s="24">
        <v>45036</v>
      </c>
      <c r="K1820" s="101">
        <v>0.3659722222222222</v>
      </c>
      <c r="L1820" s="25">
        <v>2285</v>
      </c>
      <c r="M1820" s="26">
        <f>Causas[[#This Row],[parada_duracion]]/60</f>
        <v>38.083333333333336</v>
      </c>
      <c r="N1820" s="19" t="s">
        <v>729</v>
      </c>
      <c r="O1820" s="16" t="s">
        <v>9</v>
      </c>
      <c r="P1820" s="16">
        <f>WEEKNUM(Causas[[#This Row],[resolucion_fecha]],16)</f>
        <v>16</v>
      </c>
      <c r="Q1820" s="16" t="str">
        <f>TEXT(Causas[[#This Row],[resolucion_fecha]],"MMMM")</f>
        <v>abril</v>
      </c>
      <c r="R1820" s="16" t="str">
        <f t="shared" si="28"/>
        <v>M</v>
      </c>
      <c r="S1820" s="99" t="s">
        <v>9</v>
      </c>
      <c r="T1820" s="99" t="s">
        <v>9</v>
      </c>
      <c r="U1820" s="99" t="s">
        <v>9</v>
      </c>
      <c r="V1820" s="99" t="s">
        <v>9</v>
      </c>
      <c r="W1820" s="99" t="s">
        <v>9</v>
      </c>
    </row>
    <row r="1821" spans="1:23" hidden="1" x14ac:dyDescent="0.25">
      <c r="A1821" s="25">
        <v>140996</v>
      </c>
      <c r="B1821" s="25" t="s">
        <v>129</v>
      </c>
      <c r="C1821" s="25" t="s">
        <v>43</v>
      </c>
      <c r="D1821" s="25" t="s">
        <v>55</v>
      </c>
      <c r="E1821" s="24">
        <v>43405</v>
      </c>
      <c r="F1821" s="25" t="s">
        <v>45</v>
      </c>
      <c r="G1821" s="25" t="s">
        <v>46</v>
      </c>
      <c r="H1821" s="24">
        <v>45036</v>
      </c>
      <c r="I1821" s="101">
        <v>0.98105324074074074</v>
      </c>
      <c r="J1821" s="24">
        <v>45037</v>
      </c>
      <c r="K1821" s="101">
        <v>1.5868055555555555E-2</v>
      </c>
      <c r="L1821" s="25">
        <v>3008</v>
      </c>
      <c r="M1821" s="26">
        <f>Causas[[#This Row],[parada_duracion]]/60</f>
        <v>50.133333333333333</v>
      </c>
      <c r="N1821" s="19" t="s">
        <v>729</v>
      </c>
      <c r="O1821" s="16" t="s">
        <v>9</v>
      </c>
      <c r="P1821" s="16">
        <f>WEEKNUM(Causas[[#This Row],[resolucion_fecha]],16)</f>
        <v>16</v>
      </c>
      <c r="Q1821" s="16" t="str">
        <f>TEXT(Causas[[#This Row],[resolucion_fecha]],"MMMM")</f>
        <v>abril</v>
      </c>
      <c r="R1821" s="16" t="str">
        <f t="shared" si="28"/>
        <v>N</v>
      </c>
      <c r="S1821" s="99" t="s">
        <v>9</v>
      </c>
      <c r="T1821" s="99" t="s">
        <v>9</v>
      </c>
      <c r="U1821" s="99" t="s">
        <v>9</v>
      </c>
      <c r="V1821" s="99" t="s">
        <v>9</v>
      </c>
      <c r="W1821" s="99" t="s">
        <v>9</v>
      </c>
    </row>
    <row r="1822" spans="1:23" hidden="1" x14ac:dyDescent="0.25">
      <c r="A1822" s="25">
        <v>140999</v>
      </c>
      <c r="B1822" s="25" t="s">
        <v>129</v>
      </c>
      <c r="C1822" s="25" t="s">
        <v>43</v>
      </c>
      <c r="D1822" s="25" t="s">
        <v>55</v>
      </c>
      <c r="E1822" s="24">
        <v>43405</v>
      </c>
      <c r="F1822" s="25" t="s">
        <v>45</v>
      </c>
      <c r="G1822" s="25" t="s">
        <v>46</v>
      </c>
      <c r="H1822" s="24">
        <v>45037</v>
      </c>
      <c r="I1822" s="101">
        <v>5.7731481481481474E-2</v>
      </c>
      <c r="J1822" s="24">
        <v>45037</v>
      </c>
      <c r="K1822" s="101">
        <v>7.5601851851851851E-2</v>
      </c>
      <c r="L1822" s="25">
        <v>1544</v>
      </c>
      <c r="M1822" s="26">
        <f>Causas[[#This Row],[parada_duracion]]/60</f>
        <v>25.733333333333334</v>
      </c>
      <c r="N1822" s="19" t="s">
        <v>730</v>
      </c>
      <c r="O1822" s="16" t="s">
        <v>52</v>
      </c>
      <c r="P1822" s="16">
        <f>WEEKNUM(Causas[[#This Row],[resolucion_fecha]],16)</f>
        <v>16</v>
      </c>
      <c r="Q1822" s="16" t="str">
        <f>TEXT(Causas[[#This Row],[resolucion_fecha]],"MMMM")</f>
        <v>abril</v>
      </c>
      <c r="R1822" s="16" t="str">
        <f t="shared" si="28"/>
        <v>N</v>
      </c>
      <c r="S1822" s="16"/>
      <c r="T1822" s="16" t="s">
        <v>53</v>
      </c>
      <c r="U1822" s="16"/>
      <c r="V1822" s="16"/>
      <c r="W1822" s="16"/>
    </row>
    <row r="1823" spans="1:23" hidden="1" x14ac:dyDescent="0.25">
      <c r="A1823" s="25">
        <v>141010</v>
      </c>
      <c r="B1823" s="25" t="s">
        <v>116</v>
      </c>
      <c r="C1823" s="25" t="s">
        <v>43</v>
      </c>
      <c r="D1823" s="25" t="s">
        <v>59</v>
      </c>
      <c r="E1823" s="24">
        <v>44930</v>
      </c>
      <c r="F1823" s="25" t="s">
        <v>124</v>
      </c>
      <c r="G1823" s="25" t="s">
        <v>50</v>
      </c>
      <c r="H1823" s="24">
        <v>45037</v>
      </c>
      <c r="I1823" s="101">
        <v>0.30230324074074072</v>
      </c>
      <c r="J1823" s="24">
        <v>45037</v>
      </c>
      <c r="K1823" s="101">
        <v>0.30274305555555553</v>
      </c>
      <c r="L1823" s="25">
        <v>38</v>
      </c>
      <c r="M1823" s="26">
        <f>Causas[[#This Row],[parada_duracion]]/60</f>
        <v>0.6333333333333333</v>
      </c>
      <c r="N1823" s="18" t="s">
        <v>47</v>
      </c>
      <c r="O1823" s="18" t="s">
        <v>47</v>
      </c>
      <c r="P1823" s="16">
        <f>WEEKNUM(Causas[[#This Row],[resolucion_fecha]],16)</f>
        <v>16</v>
      </c>
      <c r="Q1823" s="16" t="str">
        <f>TEXT(Causas[[#This Row],[resolucion_fecha]],"MMMM")</f>
        <v>abril</v>
      </c>
      <c r="R1823" s="16" t="str">
        <f t="shared" si="28"/>
        <v>M</v>
      </c>
      <c r="S1823" s="16"/>
      <c r="T1823" s="18" t="s">
        <v>47</v>
      </c>
      <c r="U1823" s="16"/>
      <c r="V1823" s="16"/>
      <c r="W1823" s="16"/>
    </row>
    <row r="1824" spans="1:23" hidden="1" x14ac:dyDescent="0.25">
      <c r="A1824" s="96">
        <v>141012</v>
      </c>
      <c r="B1824" s="96" t="s">
        <v>116</v>
      </c>
      <c r="C1824" s="96" t="s">
        <v>43</v>
      </c>
      <c r="D1824" s="96" t="s">
        <v>59</v>
      </c>
      <c r="E1824" s="97">
        <v>44930</v>
      </c>
      <c r="F1824" s="96" t="s">
        <v>124</v>
      </c>
      <c r="G1824" s="96" t="s">
        <v>50</v>
      </c>
      <c r="H1824" s="97">
        <v>45037</v>
      </c>
      <c r="I1824" s="23">
        <v>0.31357638888888889</v>
      </c>
      <c r="J1824" s="97">
        <v>45037</v>
      </c>
      <c r="K1824" s="23">
        <v>0.32202546296296297</v>
      </c>
      <c r="L1824" s="96">
        <v>730</v>
      </c>
      <c r="M1824" s="98">
        <f>Causas[[#This Row],[parada_duracion]]/60</f>
        <v>12.166666666666666</v>
      </c>
      <c r="N1824" s="18" t="s">
        <v>731</v>
      </c>
      <c r="O1824" s="99" t="s">
        <v>52</v>
      </c>
      <c r="P1824" s="99">
        <f>WEEKNUM(Causas[[#This Row],[resolucion_fecha]],16)</f>
        <v>16</v>
      </c>
      <c r="Q1824" s="99" t="str">
        <f>TEXT(Causas[[#This Row],[resolucion_fecha]],"MMMM")</f>
        <v>abril</v>
      </c>
      <c r="R1824" s="99" t="str">
        <f t="shared" si="28"/>
        <v>M</v>
      </c>
      <c r="S1824" s="99"/>
      <c r="T1824" s="16" t="s">
        <v>53</v>
      </c>
      <c r="U1824" s="16"/>
      <c r="V1824" s="99"/>
      <c r="W1824" s="99"/>
    </row>
    <row r="1825" spans="1:23" hidden="1" x14ac:dyDescent="0.25">
      <c r="A1825" s="96">
        <v>141013</v>
      </c>
      <c r="B1825" s="96" t="s">
        <v>66</v>
      </c>
      <c r="C1825" s="96" t="s">
        <v>43</v>
      </c>
      <c r="D1825" s="96" t="s">
        <v>48</v>
      </c>
      <c r="E1825" s="97">
        <v>43405</v>
      </c>
      <c r="F1825" s="96" t="s">
        <v>45</v>
      </c>
      <c r="G1825" s="96" t="s">
        <v>50</v>
      </c>
      <c r="H1825" s="97">
        <v>45037</v>
      </c>
      <c r="I1825" s="23">
        <v>0.31660879629629629</v>
      </c>
      <c r="J1825" s="97">
        <v>45037</v>
      </c>
      <c r="K1825" s="23">
        <v>0.34141203703703704</v>
      </c>
      <c r="L1825" s="96">
        <v>2143</v>
      </c>
      <c r="M1825" s="98">
        <f>Causas[[#This Row],[parada_duracion]]/60</f>
        <v>35.716666666666669</v>
      </c>
      <c r="N1825" s="18" t="s">
        <v>732</v>
      </c>
      <c r="O1825" s="99" t="s">
        <v>52</v>
      </c>
      <c r="P1825" s="99">
        <f>WEEKNUM(Causas[[#This Row],[resolucion_fecha]],16)</f>
        <v>16</v>
      </c>
      <c r="Q1825" s="99" t="str">
        <f>TEXT(Causas[[#This Row],[resolucion_fecha]],"MMMM")</f>
        <v>abril</v>
      </c>
      <c r="R1825" s="99" t="str">
        <f t="shared" si="28"/>
        <v>M</v>
      </c>
      <c r="S1825" s="99"/>
      <c r="T1825" s="16" t="s">
        <v>53</v>
      </c>
      <c r="U1825" s="100"/>
      <c r="V1825" s="99"/>
      <c r="W1825" s="99"/>
    </row>
    <row r="1826" spans="1:23" hidden="1" x14ac:dyDescent="0.25">
      <c r="A1826" s="96">
        <v>141014</v>
      </c>
      <c r="B1826" s="96" t="s">
        <v>70</v>
      </c>
      <c r="C1826" s="96" t="s">
        <v>43</v>
      </c>
      <c r="D1826" s="96" t="s">
        <v>64</v>
      </c>
      <c r="E1826" s="97">
        <v>43881</v>
      </c>
      <c r="F1826" s="96" t="s">
        <v>56</v>
      </c>
      <c r="G1826" s="96" t="s">
        <v>46</v>
      </c>
      <c r="H1826" s="97">
        <v>45037</v>
      </c>
      <c r="I1826" s="23">
        <v>0.32150462962962961</v>
      </c>
      <c r="J1826" s="97">
        <v>45037</v>
      </c>
      <c r="K1826" s="23">
        <v>0.33068287037037036</v>
      </c>
      <c r="L1826" s="96">
        <v>793</v>
      </c>
      <c r="M1826" s="98">
        <f>Causas[[#This Row],[parada_duracion]]/60</f>
        <v>13.216666666666667</v>
      </c>
      <c r="N1826" s="18" t="s">
        <v>49</v>
      </c>
      <c r="O1826" s="18" t="s">
        <v>49</v>
      </c>
      <c r="P1826" s="99">
        <f>WEEKNUM(Causas[[#This Row],[resolucion_fecha]],16)</f>
        <v>16</v>
      </c>
      <c r="Q1826" s="99" t="str">
        <f>TEXT(Causas[[#This Row],[resolucion_fecha]],"MMMM")</f>
        <v>abril</v>
      </c>
      <c r="R1826" s="99" t="str">
        <f t="shared" si="28"/>
        <v>M</v>
      </c>
      <c r="S1826" s="18" t="s">
        <v>49</v>
      </c>
      <c r="T1826" s="18" t="s">
        <v>49</v>
      </c>
      <c r="U1826" s="18" t="s">
        <v>49</v>
      </c>
      <c r="V1826" s="18" t="s">
        <v>49</v>
      </c>
      <c r="W1826" s="18" t="s">
        <v>49</v>
      </c>
    </row>
    <row r="1827" spans="1:23" hidden="1" x14ac:dyDescent="0.25">
      <c r="A1827" s="25">
        <v>141015</v>
      </c>
      <c r="B1827" s="25" t="s">
        <v>95</v>
      </c>
      <c r="C1827" s="25" t="s">
        <v>43</v>
      </c>
      <c r="D1827" s="25" t="s">
        <v>59</v>
      </c>
      <c r="E1827" s="24">
        <v>44231</v>
      </c>
      <c r="F1827" s="25" t="s">
        <v>60</v>
      </c>
      <c r="G1827" s="25" t="s">
        <v>46</v>
      </c>
      <c r="H1827" s="24">
        <v>45037</v>
      </c>
      <c r="I1827" s="101">
        <v>0.34818287037037038</v>
      </c>
      <c r="J1827" s="24">
        <v>45037</v>
      </c>
      <c r="K1827" s="101">
        <v>0.38510416666666664</v>
      </c>
      <c r="L1827" s="25">
        <v>3190</v>
      </c>
      <c r="M1827" s="26">
        <f>Causas[[#This Row],[parada_duracion]]/60</f>
        <v>53.166666666666664</v>
      </c>
      <c r="N1827" s="18" t="s">
        <v>49</v>
      </c>
      <c r="O1827" s="18" t="s">
        <v>49</v>
      </c>
      <c r="P1827" s="16">
        <f>WEEKNUM(Causas[[#This Row],[resolucion_fecha]],16)</f>
        <v>16</v>
      </c>
      <c r="Q1827" s="16" t="str">
        <f>TEXT(Causas[[#This Row],[resolucion_fecha]],"MMMM")</f>
        <v>abril</v>
      </c>
      <c r="R1827" s="16" t="str">
        <f t="shared" si="28"/>
        <v>M</v>
      </c>
      <c r="S1827" s="18" t="s">
        <v>49</v>
      </c>
      <c r="T1827" s="18" t="s">
        <v>49</v>
      </c>
      <c r="U1827" s="18" t="s">
        <v>49</v>
      </c>
      <c r="V1827" s="18" t="s">
        <v>49</v>
      </c>
      <c r="W1827" s="18" t="s">
        <v>49</v>
      </c>
    </row>
    <row r="1828" spans="1:23" hidden="1" x14ac:dyDescent="0.25">
      <c r="A1828" s="25">
        <v>141018</v>
      </c>
      <c r="B1828" s="25" t="s">
        <v>130</v>
      </c>
      <c r="C1828" s="25" t="s">
        <v>43</v>
      </c>
      <c r="D1828" s="25" t="s">
        <v>55</v>
      </c>
      <c r="E1828" s="24">
        <v>43405</v>
      </c>
      <c r="F1828" s="25" t="s">
        <v>45</v>
      </c>
      <c r="G1828" s="25" t="s">
        <v>50</v>
      </c>
      <c r="H1828" s="24">
        <v>45037</v>
      </c>
      <c r="I1828" s="101">
        <v>0.35490740740740739</v>
      </c>
      <c r="J1828" s="24">
        <v>45037</v>
      </c>
      <c r="K1828" s="101">
        <v>0.36192129629629632</v>
      </c>
      <c r="L1828" s="25">
        <v>606</v>
      </c>
      <c r="M1828" s="26">
        <f>Causas[[#This Row],[parada_duracion]]/60</f>
        <v>10.1</v>
      </c>
      <c r="N1828" s="18" t="s">
        <v>49</v>
      </c>
      <c r="O1828" s="18" t="s">
        <v>49</v>
      </c>
      <c r="P1828" s="16">
        <f>WEEKNUM(Causas[[#This Row],[resolucion_fecha]],16)</f>
        <v>16</v>
      </c>
      <c r="Q1828" s="16" t="str">
        <f>TEXT(Causas[[#This Row],[resolucion_fecha]],"MMMM")</f>
        <v>abril</v>
      </c>
      <c r="R1828" s="16" t="str">
        <f t="shared" si="28"/>
        <v>M</v>
      </c>
      <c r="S1828" s="18" t="s">
        <v>49</v>
      </c>
      <c r="T1828" s="18" t="s">
        <v>49</v>
      </c>
      <c r="U1828" s="18" t="s">
        <v>49</v>
      </c>
      <c r="V1828" s="18" t="s">
        <v>49</v>
      </c>
      <c r="W1828" s="18" t="s">
        <v>49</v>
      </c>
    </row>
    <row r="1829" spans="1:23" hidden="1" x14ac:dyDescent="0.25">
      <c r="A1829" s="25">
        <v>141022</v>
      </c>
      <c r="B1829" s="25" t="s">
        <v>129</v>
      </c>
      <c r="C1829" s="25" t="s">
        <v>43</v>
      </c>
      <c r="D1829" s="25" t="s">
        <v>96</v>
      </c>
      <c r="E1829" s="24">
        <v>43405</v>
      </c>
      <c r="F1829" s="25" t="s">
        <v>45</v>
      </c>
      <c r="G1829" s="25" t="s">
        <v>46</v>
      </c>
      <c r="H1829" s="24">
        <v>45037</v>
      </c>
      <c r="I1829" s="101">
        <v>0.38226851851851856</v>
      </c>
      <c r="J1829" s="24">
        <v>45037</v>
      </c>
      <c r="K1829" s="101">
        <v>0.44524305555555554</v>
      </c>
      <c r="L1829" s="25">
        <v>5441</v>
      </c>
      <c r="M1829" s="26">
        <f>Causas[[#This Row],[parada_duracion]]/60</f>
        <v>90.683333333333337</v>
      </c>
      <c r="N1829" s="18" t="s">
        <v>49</v>
      </c>
      <c r="O1829" s="18" t="s">
        <v>49</v>
      </c>
      <c r="P1829" s="16">
        <f>WEEKNUM(Causas[[#This Row],[resolucion_fecha]],16)</f>
        <v>16</v>
      </c>
      <c r="Q1829" s="16" t="str">
        <f>TEXT(Causas[[#This Row],[resolucion_fecha]],"MMMM")</f>
        <v>abril</v>
      </c>
      <c r="R1829" s="16" t="str">
        <f t="shared" si="28"/>
        <v>M</v>
      </c>
      <c r="S1829" s="18" t="s">
        <v>49</v>
      </c>
      <c r="T1829" s="18" t="s">
        <v>49</v>
      </c>
      <c r="U1829" s="18" t="s">
        <v>49</v>
      </c>
      <c r="V1829" s="18" t="s">
        <v>49</v>
      </c>
      <c r="W1829" s="18" t="s">
        <v>49</v>
      </c>
    </row>
    <row r="1830" spans="1:23" hidden="1" x14ac:dyDescent="0.25">
      <c r="A1830" s="96">
        <v>141024</v>
      </c>
      <c r="B1830" s="96" t="s">
        <v>42</v>
      </c>
      <c r="C1830" s="96" t="s">
        <v>43</v>
      </c>
      <c r="D1830" s="96" t="s">
        <v>166</v>
      </c>
      <c r="E1830" s="97">
        <v>43405</v>
      </c>
      <c r="F1830" s="96" t="s">
        <v>45</v>
      </c>
      <c r="G1830" s="96" t="s">
        <v>46</v>
      </c>
      <c r="H1830" s="97">
        <v>45037</v>
      </c>
      <c r="I1830" s="23">
        <v>0.4039699074074074</v>
      </c>
      <c r="J1830" s="97">
        <v>45037</v>
      </c>
      <c r="K1830" s="23">
        <v>0.42655092592592592</v>
      </c>
      <c r="L1830" s="96">
        <v>1951</v>
      </c>
      <c r="M1830" s="98">
        <f>Causas[[#This Row],[parada_duracion]]/60</f>
        <v>32.516666666666666</v>
      </c>
      <c r="N1830" s="18" t="s">
        <v>49</v>
      </c>
      <c r="O1830" s="18" t="s">
        <v>49</v>
      </c>
      <c r="P1830" s="99">
        <f>WEEKNUM(Causas[[#This Row],[resolucion_fecha]],16)</f>
        <v>16</v>
      </c>
      <c r="Q1830" s="99" t="str">
        <f>TEXT(Causas[[#This Row],[resolucion_fecha]],"MMMM")</f>
        <v>abril</v>
      </c>
      <c r="R1830" s="99" t="str">
        <f t="shared" si="28"/>
        <v>M</v>
      </c>
      <c r="S1830" s="18" t="s">
        <v>49</v>
      </c>
      <c r="T1830" s="18" t="s">
        <v>49</v>
      </c>
      <c r="U1830" s="18" t="s">
        <v>49</v>
      </c>
      <c r="V1830" s="18" t="s">
        <v>49</v>
      </c>
      <c r="W1830" s="18" t="s">
        <v>49</v>
      </c>
    </row>
    <row r="1831" spans="1:23" hidden="1" x14ac:dyDescent="0.25">
      <c r="A1831" s="96">
        <v>141025</v>
      </c>
      <c r="B1831" s="96" t="s">
        <v>42</v>
      </c>
      <c r="C1831" s="96" t="s">
        <v>43</v>
      </c>
      <c r="D1831" s="96" t="s">
        <v>164</v>
      </c>
      <c r="E1831" s="97">
        <v>43405</v>
      </c>
      <c r="F1831" s="96" t="s">
        <v>45</v>
      </c>
      <c r="G1831" s="96" t="s">
        <v>46</v>
      </c>
      <c r="H1831" s="97">
        <v>45037</v>
      </c>
      <c r="I1831" s="23">
        <v>0.40743055555555557</v>
      </c>
      <c r="J1831" s="97">
        <v>45037</v>
      </c>
      <c r="K1831" s="23">
        <v>0.40953703703703703</v>
      </c>
      <c r="L1831" s="96">
        <v>182</v>
      </c>
      <c r="M1831" s="98">
        <f>Causas[[#This Row],[parada_duracion]]/60</f>
        <v>3.0333333333333332</v>
      </c>
      <c r="N1831" s="18" t="s">
        <v>47</v>
      </c>
      <c r="O1831" s="18" t="s">
        <v>47</v>
      </c>
      <c r="P1831" s="99">
        <f>WEEKNUM(Causas[[#This Row],[resolucion_fecha]],16)</f>
        <v>16</v>
      </c>
      <c r="Q1831" s="99" t="str">
        <f>TEXT(Causas[[#This Row],[resolucion_fecha]],"MMMM")</f>
        <v>abril</v>
      </c>
      <c r="R1831" s="99" t="str">
        <f t="shared" si="28"/>
        <v>M</v>
      </c>
      <c r="S1831" s="99"/>
      <c r="T1831" s="18" t="s">
        <v>47</v>
      </c>
      <c r="U1831" s="100"/>
      <c r="V1831" s="99"/>
      <c r="W1831" s="99"/>
    </row>
    <row r="1832" spans="1:23" hidden="1" x14ac:dyDescent="0.25">
      <c r="A1832" s="25">
        <v>141026</v>
      </c>
      <c r="B1832" s="25" t="s">
        <v>130</v>
      </c>
      <c r="C1832" s="25" t="s">
        <v>43</v>
      </c>
      <c r="D1832" s="25" t="s">
        <v>68</v>
      </c>
      <c r="E1832" s="24">
        <v>43405</v>
      </c>
      <c r="F1832" s="25" t="s">
        <v>45</v>
      </c>
      <c r="G1832" s="25" t="s">
        <v>46</v>
      </c>
      <c r="H1832" s="24">
        <v>45037</v>
      </c>
      <c r="I1832" s="101">
        <v>0.40753472222222226</v>
      </c>
      <c r="J1832" s="24">
        <v>45037</v>
      </c>
      <c r="K1832" s="101">
        <v>0.49004629629629631</v>
      </c>
      <c r="L1832" s="25">
        <v>7129</v>
      </c>
      <c r="M1832" s="26">
        <f>Causas[[#This Row],[parada_duracion]]/60</f>
        <v>118.81666666666666</v>
      </c>
      <c r="N1832" s="18" t="s">
        <v>49</v>
      </c>
      <c r="O1832" s="18" t="s">
        <v>49</v>
      </c>
      <c r="P1832" s="16">
        <f>WEEKNUM(Causas[[#This Row],[resolucion_fecha]],16)</f>
        <v>16</v>
      </c>
      <c r="Q1832" s="16" t="str">
        <f>TEXT(Causas[[#This Row],[resolucion_fecha]],"MMMM")</f>
        <v>abril</v>
      </c>
      <c r="R1832" s="16" t="str">
        <f t="shared" si="28"/>
        <v>M</v>
      </c>
      <c r="S1832" s="18" t="s">
        <v>49</v>
      </c>
      <c r="T1832" s="18" t="s">
        <v>49</v>
      </c>
      <c r="U1832" s="18" t="s">
        <v>49</v>
      </c>
      <c r="V1832" s="18" t="s">
        <v>49</v>
      </c>
      <c r="W1832" s="18" t="s">
        <v>49</v>
      </c>
    </row>
    <row r="1833" spans="1:23" hidden="1" x14ac:dyDescent="0.25">
      <c r="A1833" s="96">
        <v>141028</v>
      </c>
      <c r="B1833" s="96" t="s">
        <v>42</v>
      </c>
      <c r="C1833" s="96" t="s">
        <v>43</v>
      </c>
      <c r="D1833" s="96" t="s">
        <v>164</v>
      </c>
      <c r="E1833" s="97">
        <v>43405</v>
      </c>
      <c r="F1833" s="96" t="s">
        <v>45</v>
      </c>
      <c r="G1833" s="96" t="s">
        <v>46</v>
      </c>
      <c r="H1833" s="97">
        <v>45037</v>
      </c>
      <c r="I1833" s="23">
        <v>0.41868055555555556</v>
      </c>
      <c r="J1833" s="97">
        <v>45037</v>
      </c>
      <c r="K1833" s="23">
        <v>0.47616898148148151</v>
      </c>
      <c r="L1833" s="96">
        <v>4967</v>
      </c>
      <c r="M1833" s="98">
        <f>Causas[[#This Row],[parada_duracion]]/60</f>
        <v>82.783333333333331</v>
      </c>
      <c r="N1833" s="18" t="s">
        <v>49</v>
      </c>
      <c r="O1833" s="18" t="s">
        <v>49</v>
      </c>
      <c r="P1833" s="99">
        <f>WEEKNUM(Causas[[#This Row],[resolucion_fecha]],16)</f>
        <v>16</v>
      </c>
      <c r="Q1833" s="99" t="str">
        <f>TEXT(Causas[[#This Row],[resolucion_fecha]],"MMMM")</f>
        <v>abril</v>
      </c>
      <c r="R1833" s="99" t="str">
        <f t="shared" si="28"/>
        <v>M</v>
      </c>
      <c r="S1833" s="18" t="s">
        <v>49</v>
      </c>
      <c r="T1833" s="18" t="s">
        <v>49</v>
      </c>
      <c r="U1833" s="18" t="s">
        <v>49</v>
      </c>
      <c r="V1833" s="18" t="s">
        <v>49</v>
      </c>
      <c r="W1833" s="18" t="s">
        <v>49</v>
      </c>
    </row>
    <row r="1834" spans="1:23" hidden="1" x14ac:dyDescent="0.25">
      <c r="A1834" s="96">
        <v>141029</v>
      </c>
      <c r="B1834" s="96" t="s">
        <v>79</v>
      </c>
      <c r="C1834" s="96" t="s">
        <v>43</v>
      </c>
      <c r="D1834" s="96" t="s">
        <v>166</v>
      </c>
      <c r="E1834" s="97">
        <v>43405</v>
      </c>
      <c r="F1834" s="96" t="s">
        <v>45</v>
      </c>
      <c r="G1834" s="96" t="s">
        <v>50</v>
      </c>
      <c r="H1834" s="97">
        <v>45037</v>
      </c>
      <c r="I1834" s="23">
        <v>0.42679398148148145</v>
      </c>
      <c r="J1834" s="97">
        <v>45037</v>
      </c>
      <c r="K1834" s="23">
        <v>0.43026620370370372</v>
      </c>
      <c r="L1834" s="96">
        <v>300</v>
      </c>
      <c r="M1834" s="98">
        <f>Causas[[#This Row],[parada_duracion]]/60</f>
        <v>5</v>
      </c>
      <c r="N1834" s="18" t="s">
        <v>47</v>
      </c>
      <c r="O1834" s="18" t="s">
        <v>47</v>
      </c>
      <c r="P1834" s="99">
        <f>WEEKNUM(Causas[[#This Row],[resolucion_fecha]],16)</f>
        <v>16</v>
      </c>
      <c r="Q1834" s="99" t="str">
        <f>TEXT(Causas[[#This Row],[resolucion_fecha]],"MMMM")</f>
        <v>abril</v>
      </c>
      <c r="R1834" s="99" t="str">
        <f t="shared" si="28"/>
        <v>M</v>
      </c>
      <c r="S1834" s="99"/>
      <c r="T1834" s="18" t="s">
        <v>47</v>
      </c>
      <c r="U1834" s="100"/>
      <c r="V1834" s="99"/>
      <c r="W1834" s="99"/>
    </row>
    <row r="1835" spans="1:23" hidden="1" x14ac:dyDescent="0.25">
      <c r="A1835" s="25">
        <v>141030</v>
      </c>
      <c r="B1835" s="25" t="s">
        <v>111</v>
      </c>
      <c r="C1835" s="25" t="s">
        <v>43</v>
      </c>
      <c r="D1835" s="25" t="s">
        <v>82</v>
      </c>
      <c r="E1835" s="24">
        <v>44756</v>
      </c>
      <c r="F1835" s="25" t="s">
        <v>140</v>
      </c>
      <c r="G1835" s="25" t="s">
        <v>50</v>
      </c>
      <c r="H1835" s="24">
        <v>45037</v>
      </c>
      <c r="I1835" s="101">
        <v>0.43306712962962962</v>
      </c>
      <c r="J1835" s="24">
        <v>45037</v>
      </c>
      <c r="K1835" s="101">
        <v>0.47640046296296296</v>
      </c>
      <c r="L1835" s="25">
        <v>3744</v>
      </c>
      <c r="M1835" s="26">
        <f>Causas[[#This Row],[parada_duracion]]/60</f>
        <v>62.4</v>
      </c>
      <c r="N1835" s="18" t="s">
        <v>49</v>
      </c>
      <c r="O1835" s="18" t="s">
        <v>49</v>
      </c>
      <c r="P1835" s="16">
        <f>WEEKNUM(Causas[[#This Row],[resolucion_fecha]],16)</f>
        <v>16</v>
      </c>
      <c r="Q1835" s="16" t="str">
        <f>TEXT(Causas[[#This Row],[resolucion_fecha]],"MMMM")</f>
        <v>abril</v>
      </c>
      <c r="R1835" s="16" t="str">
        <f t="shared" si="28"/>
        <v>M</v>
      </c>
      <c r="S1835" s="18" t="s">
        <v>49</v>
      </c>
      <c r="T1835" s="18" t="s">
        <v>49</v>
      </c>
      <c r="U1835" s="18" t="s">
        <v>49</v>
      </c>
      <c r="V1835" s="18" t="s">
        <v>49</v>
      </c>
      <c r="W1835" s="18" t="s">
        <v>49</v>
      </c>
    </row>
    <row r="1836" spans="1:23" hidden="1" x14ac:dyDescent="0.25">
      <c r="A1836" s="96">
        <v>141033</v>
      </c>
      <c r="B1836" s="96" t="s">
        <v>58</v>
      </c>
      <c r="C1836" s="96" t="s">
        <v>43</v>
      </c>
      <c r="D1836" s="96" t="s">
        <v>166</v>
      </c>
      <c r="E1836" s="97">
        <v>43405</v>
      </c>
      <c r="F1836" s="96" t="s">
        <v>45</v>
      </c>
      <c r="G1836" s="96" t="s">
        <v>46</v>
      </c>
      <c r="H1836" s="97">
        <v>45037</v>
      </c>
      <c r="I1836" s="23">
        <v>0.44197916666666665</v>
      </c>
      <c r="J1836" s="97">
        <v>45037</v>
      </c>
      <c r="K1836" s="23">
        <v>0.54366898148148146</v>
      </c>
      <c r="L1836" s="96">
        <v>8786</v>
      </c>
      <c r="M1836" s="98">
        <f>Causas[[#This Row],[parada_duracion]]/60</f>
        <v>146.43333333333334</v>
      </c>
      <c r="N1836" s="18" t="s">
        <v>49</v>
      </c>
      <c r="O1836" s="18" t="s">
        <v>49</v>
      </c>
      <c r="P1836" s="99">
        <f>WEEKNUM(Causas[[#This Row],[resolucion_fecha]],16)</f>
        <v>16</v>
      </c>
      <c r="Q1836" s="99" t="str">
        <f>TEXT(Causas[[#This Row],[resolucion_fecha]],"MMMM")</f>
        <v>abril</v>
      </c>
      <c r="R1836" s="99" t="str">
        <f t="shared" si="28"/>
        <v>M</v>
      </c>
      <c r="S1836" s="18" t="s">
        <v>49</v>
      </c>
      <c r="T1836" s="18" t="s">
        <v>49</v>
      </c>
      <c r="U1836" s="18" t="s">
        <v>49</v>
      </c>
      <c r="V1836" s="18" t="s">
        <v>49</v>
      </c>
      <c r="W1836" s="18" t="s">
        <v>49</v>
      </c>
    </row>
    <row r="1837" spans="1:23" hidden="1" x14ac:dyDescent="0.25">
      <c r="A1837" s="25">
        <v>141034</v>
      </c>
      <c r="B1837" s="25" t="s">
        <v>129</v>
      </c>
      <c r="C1837" s="25" t="s">
        <v>43</v>
      </c>
      <c r="D1837" s="25" t="s">
        <v>96</v>
      </c>
      <c r="E1837" s="24">
        <v>43405</v>
      </c>
      <c r="F1837" s="25" t="s">
        <v>45</v>
      </c>
      <c r="G1837" s="25" t="s">
        <v>46</v>
      </c>
      <c r="H1837" s="24">
        <v>45037</v>
      </c>
      <c r="I1837" s="101">
        <v>0.45310185185185187</v>
      </c>
      <c r="J1837" s="24">
        <v>45037</v>
      </c>
      <c r="K1837" s="101">
        <v>0.5892708333333333</v>
      </c>
      <c r="L1837" s="25">
        <v>11765</v>
      </c>
      <c r="M1837" s="26">
        <f>Causas[[#This Row],[parada_duracion]]/60</f>
        <v>196.08333333333334</v>
      </c>
      <c r="N1837" s="18" t="s">
        <v>49</v>
      </c>
      <c r="O1837" s="18" t="s">
        <v>49</v>
      </c>
      <c r="P1837" s="16">
        <f>WEEKNUM(Causas[[#This Row],[resolucion_fecha]],16)</f>
        <v>16</v>
      </c>
      <c r="Q1837" s="16" t="str">
        <f>TEXT(Causas[[#This Row],[resolucion_fecha]],"MMMM")</f>
        <v>abril</v>
      </c>
      <c r="R1837" s="16" t="str">
        <f t="shared" si="28"/>
        <v>M</v>
      </c>
      <c r="S1837" s="18" t="s">
        <v>49</v>
      </c>
      <c r="T1837" s="18" t="s">
        <v>49</v>
      </c>
      <c r="U1837" s="18" t="s">
        <v>49</v>
      </c>
      <c r="V1837" s="18" t="s">
        <v>49</v>
      </c>
      <c r="W1837" s="18" t="s">
        <v>49</v>
      </c>
    </row>
    <row r="1838" spans="1:23" x14ac:dyDescent="0.25">
      <c r="A1838" s="96">
        <v>141037</v>
      </c>
      <c r="B1838" s="96" t="s">
        <v>42</v>
      </c>
      <c r="C1838" s="96" t="s">
        <v>43</v>
      </c>
      <c r="D1838" s="96" t="s">
        <v>67</v>
      </c>
      <c r="E1838" s="97">
        <v>43405</v>
      </c>
      <c r="F1838" s="96" t="s">
        <v>45</v>
      </c>
      <c r="G1838" s="96" t="s">
        <v>46</v>
      </c>
      <c r="H1838" s="97">
        <v>45037</v>
      </c>
      <c r="I1838" s="23">
        <v>0.48252314814814817</v>
      </c>
      <c r="J1838" s="97">
        <v>45037</v>
      </c>
      <c r="K1838" s="23">
        <v>0.52776620370370375</v>
      </c>
      <c r="L1838" s="96">
        <v>3909</v>
      </c>
      <c r="M1838" s="98">
        <f>Causas[[#This Row],[parada_duracion]]/60</f>
        <v>65.150000000000006</v>
      </c>
      <c r="N1838" s="18" t="s">
        <v>49</v>
      </c>
      <c r="O1838" s="18" t="s">
        <v>49</v>
      </c>
      <c r="P1838" s="99">
        <f>WEEKNUM(Causas[[#This Row],[resolucion_fecha]],16)</f>
        <v>16</v>
      </c>
      <c r="Q1838" s="99" t="str">
        <f>TEXT(Causas[[#This Row],[resolucion_fecha]],"MMMM")</f>
        <v>abril</v>
      </c>
      <c r="R1838" s="99" t="str">
        <f t="shared" si="28"/>
        <v>M</v>
      </c>
      <c r="S1838" s="18" t="s">
        <v>49</v>
      </c>
      <c r="T1838" s="18" t="s">
        <v>49</v>
      </c>
      <c r="U1838" s="18" t="s">
        <v>49</v>
      </c>
      <c r="V1838" s="18" t="s">
        <v>49</v>
      </c>
      <c r="W1838" s="18" t="s">
        <v>49</v>
      </c>
    </row>
    <row r="1839" spans="1:23" hidden="1" x14ac:dyDescent="0.25">
      <c r="A1839" s="25">
        <v>141038</v>
      </c>
      <c r="B1839" s="25" t="s">
        <v>84</v>
      </c>
      <c r="C1839" s="25" t="s">
        <v>43</v>
      </c>
      <c r="D1839" s="25" t="s">
        <v>68</v>
      </c>
      <c r="E1839" s="24">
        <v>44012</v>
      </c>
      <c r="F1839" s="25" t="s">
        <v>56</v>
      </c>
      <c r="G1839" s="25" t="s">
        <v>46</v>
      </c>
      <c r="H1839" s="24">
        <v>45037</v>
      </c>
      <c r="I1839" s="101">
        <v>0.49812499999999998</v>
      </c>
      <c r="J1839" s="24">
        <v>45037</v>
      </c>
      <c r="K1839" s="101">
        <v>0.51831018518518512</v>
      </c>
      <c r="L1839" s="25">
        <v>1744</v>
      </c>
      <c r="M1839" s="26">
        <f>Causas[[#This Row],[parada_duracion]]/60</f>
        <v>29.066666666666666</v>
      </c>
      <c r="N1839" s="18" t="s">
        <v>49</v>
      </c>
      <c r="O1839" s="18" t="s">
        <v>49</v>
      </c>
      <c r="P1839" s="16">
        <f>WEEKNUM(Causas[[#This Row],[resolucion_fecha]],16)</f>
        <v>16</v>
      </c>
      <c r="Q1839" s="16" t="str">
        <f>TEXT(Causas[[#This Row],[resolucion_fecha]],"MMMM")</f>
        <v>abril</v>
      </c>
      <c r="R1839" s="16" t="str">
        <f t="shared" si="28"/>
        <v>M</v>
      </c>
      <c r="S1839" s="18" t="s">
        <v>49</v>
      </c>
      <c r="T1839" s="18" t="s">
        <v>49</v>
      </c>
      <c r="U1839" s="18" t="s">
        <v>49</v>
      </c>
      <c r="V1839" s="18" t="s">
        <v>49</v>
      </c>
      <c r="W1839" s="18" t="s">
        <v>49</v>
      </c>
    </row>
    <row r="1840" spans="1:23" hidden="1" x14ac:dyDescent="0.25">
      <c r="A1840" s="25">
        <v>141047</v>
      </c>
      <c r="B1840" s="25" t="s">
        <v>54</v>
      </c>
      <c r="C1840" s="25" t="s">
        <v>43</v>
      </c>
      <c r="D1840" s="25" t="s">
        <v>55</v>
      </c>
      <c r="E1840" s="24">
        <v>44120</v>
      </c>
      <c r="F1840" s="25" t="s">
        <v>56</v>
      </c>
      <c r="G1840" s="25" t="s">
        <v>50</v>
      </c>
      <c r="H1840" s="24">
        <v>45037</v>
      </c>
      <c r="I1840" s="101">
        <v>0.55863425925925925</v>
      </c>
      <c r="J1840" s="24">
        <v>45037</v>
      </c>
      <c r="K1840" s="101">
        <v>0.59785879629629635</v>
      </c>
      <c r="L1840" s="25">
        <v>3389</v>
      </c>
      <c r="M1840" s="26">
        <f>Causas[[#This Row],[parada_duracion]]/60</f>
        <v>56.483333333333334</v>
      </c>
      <c r="N1840" s="19" t="s">
        <v>733</v>
      </c>
      <c r="O1840" s="16" t="s">
        <v>72</v>
      </c>
      <c r="P1840" s="16">
        <f>WEEKNUM(Causas[[#This Row],[resolucion_fecha]],16)</f>
        <v>16</v>
      </c>
      <c r="Q1840" s="16" t="str">
        <f>TEXT(Causas[[#This Row],[resolucion_fecha]],"MMMM")</f>
        <v>abril</v>
      </c>
      <c r="R1840" s="16" t="str">
        <f t="shared" si="28"/>
        <v>M</v>
      </c>
      <c r="S1840" s="16"/>
      <c r="T1840" s="16" t="s">
        <v>73</v>
      </c>
      <c r="U1840" s="16"/>
      <c r="V1840" s="16"/>
      <c r="W1840" s="16"/>
    </row>
    <row r="1841" spans="1:23" hidden="1" x14ac:dyDescent="0.25">
      <c r="A1841" s="25">
        <v>141052</v>
      </c>
      <c r="B1841" s="25" t="s">
        <v>116</v>
      </c>
      <c r="C1841" s="25" t="s">
        <v>43</v>
      </c>
      <c r="D1841" s="25" t="s">
        <v>166</v>
      </c>
      <c r="E1841" s="24">
        <v>43405</v>
      </c>
      <c r="F1841" s="25" t="s">
        <v>45</v>
      </c>
      <c r="G1841" s="25" t="s">
        <v>50</v>
      </c>
      <c r="H1841" s="24">
        <v>45037</v>
      </c>
      <c r="I1841" s="101">
        <v>0.60219907407407403</v>
      </c>
      <c r="J1841" s="24">
        <v>45037</v>
      </c>
      <c r="K1841" s="101">
        <v>0.60922453703703705</v>
      </c>
      <c r="L1841" s="25">
        <v>607</v>
      </c>
      <c r="M1841" s="26">
        <f>Causas[[#This Row],[parada_duracion]]/60</f>
        <v>10.116666666666667</v>
      </c>
      <c r="N1841" s="19" t="s">
        <v>189</v>
      </c>
      <c r="O1841" s="16" t="s">
        <v>52</v>
      </c>
      <c r="P1841" s="16">
        <f>WEEKNUM(Causas[[#This Row],[resolucion_fecha]],16)</f>
        <v>16</v>
      </c>
      <c r="Q1841" s="16" t="str">
        <f>TEXT(Causas[[#This Row],[resolucion_fecha]],"MMMM")</f>
        <v>abril</v>
      </c>
      <c r="R1841" s="16" t="str">
        <f t="shared" si="28"/>
        <v>T</v>
      </c>
      <c r="S1841" s="16"/>
      <c r="T1841" s="16" t="s">
        <v>53</v>
      </c>
      <c r="U1841" s="16"/>
      <c r="V1841" s="16"/>
      <c r="W1841" s="16"/>
    </row>
    <row r="1842" spans="1:23" hidden="1" x14ac:dyDescent="0.25">
      <c r="A1842" s="25">
        <v>141058</v>
      </c>
      <c r="B1842" s="25" t="s">
        <v>84</v>
      </c>
      <c r="C1842" s="25" t="s">
        <v>43</v>
      </c>
      <c r="D1842" s="25" t="s">
        <v>68</v>
      </c>
      <c r="E1842" s="24">
        <v>44012</v>
      </c>
      <c r="F1842" s="25" t="s">
        <v>56</v>
      </c>
      <c r="G1842" s="25" t="s">
        <v>46</v>
      </c>
      <c r="H1842" s="24">
        <v>45037</v>
      </c>
      <c r="I1842" s="101">
        <v>0.70126157407407408</v>
      </c>
      <c r="J1842" s="24">
        <v>45037</v>
      </c>
      <c r="K1842" s="101">
        <v>0.74828703703703703</v>
      </c>
      <c r="L1842" s="25">
        <v>4063</v>
      </c>
      <c r="M1842" s="26">
        <f>Causas[[#This Row],[parada_duracion]]/60</f>
        <v>67.716666666666669</v>
      </c>
      <c r="N1842" s="18" t="s">
        <v>49</v>
      </c>
      <c r="O1842" s="18" t="s">
        <v>49</v>
      </c>
      <c r="P1842" s="16">
        <f>WEEKNUM(Causas[[#This Row],[resolucion_fecha]],16)</f>
        <v>16</v>
      </c>
      <c r="Q1842" s="16" t="str">
        <f>TEXT(Causas[[#This Row],[resolucion_fecha]],"MMMM")</f>
        <v>abril</v>
      </c>
      <c r="R1842" s="16" t="str">
        <f t="shared" si="28"/>
        <v>T</v>
      </c>
      <c r="S1842" s="18" t="s">
        <v>49</v>
      </c>
      <c r="T1842" s="18" t="s">
        <v>49</v>
      </c>
      <c r="U1842" s="18" t="s">
        <v>49</v>
      </c>
      <c r="V1842" s="18" t="s">
        <v>49</v>
      </c>
      <c r="W1842" s="18" t="s">
        <v>49</v>
      </c>
    </row>
    <row r="1843" spans="1:23" hidden="1" x14ac:dyDescent="0.25">
      <c r="A1843" s="25">
        <v>141065</v>
      </c>
      <c r="B1843" s="25" t="s">
        <v>42</v>
      </c>
      <c r="C1843" s="25" t="s">
        <v>43</v>
      </c>
      <c r="D1843" s="25" t="s">
        <v>96</v>
      </c>
      <c r="E1843" s="24">
        <v>43405</v>
      </c>
      <c r="F1843" s="25" t="s">
        <v>45</v>
      </c>
      <c r="G1843" s="25" t="s">
        <v>46</v>
      </c>
      <c r="H1843" s="24">
        <v>45037</v>
      </c>
      <c r="I1843" s="101">
        <v>0.84655092592592596</v>
      </c>
      <c r="J1843" s="24">
        <v>45037</v>
      </c>
      <c r="K1843" s="101">
        <v>0.89674768518518511</v>
      </c>
      <c r="L1843" s="25">
        <v>4337</v>
      </c>
      <c r="M1843" s="26">
        <f>Causas[[#This Row],[parada_duracion]]/60</f>
        <v>72.283333333333331</v>
      </c>
      <c r="N1843" s="19" t="s">
        <v>734</v>
      </c>
      <c r="O1843" s="16" t="s">
        <v>72</v>
      </c>
      <c r="P1843" s="16">
        <f>WEEKNUM(Causas[[#This Row],[resolucion_fecha]],16)</f>
        <v>16</v>
      </c>
      <c r="Q1843" s="16" t="str">
        <f>TEXT(Causas[[#This Row],[resolucion_fecha]],"MMMM")</f>
        <v>abril</v>
      </c>
      <c r="R1843" s="16" t="str">
        <f t="shared" si="28"/>
        <v>T</v>
      </c>
      <c r="S1843" s="16"/>
      <c r="T1843" s="16" t="s">
        <v>73</v>
      </c>
      <c r="U1843" s="16"/>
      <c r="V1843" s="16"/>
      <c r="W1843" s="16"/>
    </row>
    <row r="1844" spans="1:23" hidden="1" x14ac:dyDescent="0.25">
      <c r="A1844" s="25">
        <v>141067</v>
      </c>
      <c r="B1844" s="25" t="s">
        <v>75</v>
      </c>
      <c r="C1844" s="25" t="s">
        <v>43</v>
      </c>
      <c r="D1844" s="25" t="s">
        <v>76</v>
      </c>
      <c r="E1844" s="24">
        <v>44104</v>
      </c>
      <c r="F1844" s="25" t="s">
        <v>56</v>
      </c>
      <c r="G1844" s="25" t="s">
        <v>46</v>
      </c>
      <c r="H1844" s="24">
        <v>45037</v>
      </c>
      <c r="I1844" s="101">
        <v>0.85387731481481488</v>
      </c>
      <c r="J1844" s="24">
        <v>45037</v>
      </c>
      <c r="K1844" s="101">
        <v>0.85531250000000003</v>
      </c>
      <c r="L1844" s="25">
        <v>124</v>
      </c>
      <c r="M1844" s="26">
        <f>Causas[[#This Row],[parada_duracion]]/60</f>
        <v>2.0666666666666669</v>
      </c>
      <c r="N1844" s="18" t="s">
        <v>47</v>
      </c>
      <c r="O1844" s="18" t="s">
        <v>47</v>
      </c>
      <c r="P1844" s="16">
        <f>WEEKNUM(Causas[[#This Row],[resolucion_fecha]],16)</f>
        <v>16</v>
      </c>
      <c r="Q1844" s="16" t="str">
        <f>TEXT(Causas[[#This Row],[resolucion_fecha]],"MMMM")</f>
        <v>abril</v>
      </c>
      <c r="R1844" s="16" t="str">
        <f t="shared" si="28"/>
        <v>T</v>
      </c>
      <c r="S1844" s="16"/>
      <c r="T1844" s="18" t="s">
        <v>47</v>
      </c>
      <c r="U1844" s="16"/>
      <c r="V1844" s="16"/>
      <c r="W1844" s="16"/>
    </row>
    <row r="1845" spans="1:23" hidden="1" x14ac:dyDescent="0.25">
      <c r="A1845" s="25">
        <v>141132</v>
      </c>
      <c r="B1845" s="25" t="s">
        <v>116</v>
      </c>
      <c r="C1845" s="25" t="s">
        <v>43</v>
      </c>
      <c r="D1845" s="25" t="s">
        <v>76</v>
      </c>
      <c r="E1845" s="24">
        <v>43900</v>
      </c>
      <c r="F1845" s="25" t="s">
        <v>56</v>
      </c>
      <c r="G1845" s="25" t="s">
        <v>46</v>
      </c>
      <c r="H1845" s="24">
        <v>45040</v>
      </c>
      <c r="I1845" s="101">
        <v>0.25447916666666665</v>
      </c>
      <c r="J1845" s="24">
        <v>45040</v>
      </c>
      <c r="K1845" s="101">
        <v>0.31406249999999997</v>
      </c>
      <c r="L1845" s="25">
        <v>5148</v>
      </c>
      <c r="M1845" s="26">
        <f>Causas[[#This Row],[parada_duracion]]/60</f>
        <v>85.8</v>
      </c>
      <c r="N1845" s="19" t="s">
        <v>735</v>
      </c>
      <c r="O1845" s="16" t="s">
        <v>72</v>
      </c>
      <c r="P1845" s="16">
        <f>WEEKNUM(Causas[[#This Row],[resolucion_fecha]],16)</f>
        <v>17</v>
      </c>
      <c r="Q1845" s="16" t="str">
        <f>TEXT(Causas[[#This Row],[resolucion_fecha]],"MMMM")</f>
        <v>abril</v>
      </c>
      <c r="R1845" s="16" t="str">
        <f t="shared" si="28"/>
        <v>M</v>
      </c>
      <c r="S1845" s="16"/>
      <c r="T1845" s="16" t="s">
        <v>73</v>
      </c>
      <c r="U1845" s="16"/>
      <c r="V1845" s="16"/>
      <c r="W1845" s="16"/>
    </row>
    <row r="1846" spans="1:23" x14ac:dyDescent="0.25">
      <c r="A1846" s="96">
        <v>141142</v>
      </c>
      <c r="B1846" s="96" t="s">
        <v>101</v>
      </c>
      <c r="C1846" s="96" t="s">
        <v>43</v>
      </c>
      <c r="D1846" s="96" t="s">
        <v>67</v>
      </c>
      <c r="E1846" s="97">
        <v>43405</v>
      </c>
      <c r="F1846" s="96" t="s">
        <v>45</v>
      </c>
      <c r="G1846" s="96" t="s">
        <v>50</v>
      </c>
      <c r="H1846" s="97">
        <v>45040</v>
      </c>
      <c r="I1846" s="23">
        <v>0.30422453703703706</v>
      </c>
      <c r="J1846" s="97">
        <v>45040</v>
      </c>
      <c r="K1846" s="23">
        <v>0.38260416666666663</v>
      </c>
      <c r="L1846" s="96">
        <v>6772</v>
      </c>
      <c r="M1846" s="98">
        <f>Causas[[#This Row],[parada_duracion]]/60</f>
        <v>112.86666666666666</v>
      </c>
      <c r="N1846" s="18" t="s">
        <v>736</v>
      </c>
      <c r="O1846" s="99" t="s">
        <v>72</v>
      </c>
      <c r="P1846" s="99">
        <f>WEEKNUM(Causas[[#This Row],[resolucion_fecha]],16)</f>
        <v>17</v>
      </c>
      <c r="Q1846" s="99" t="str">
        <f>TEXT(Causas[[#This Row],[resolucion_fecha]],"MMMM")</f>
        <v>abril</v>
      </c>
      <c r="R1846" s="99" t="str">
        <f t="shared" si="28"/>
        <v>M</v>
      </c>
      <c r="S1846" s="99"/>
      <c r="T1846" s="16" t="s">
        <v>73</v>
      </c>
      <c r="U1846" s="16"/>
      <c r="V1846" s="99"/>
      <c r="W1846" s="99"/>
    </row>
    <row r="1847" spans="1:23" hidden="1" x14ac:dyDescent="0.25">
      <c r="A1847" s="96">
        <v>141143</v>
      </c>
      <c r="B1847" s="96" t="s">
        <v>42</v>
      </c>
      <c r="C1847" s="96" t="s">
        <v>43</v>
      </c>
      <c r="D1847" s="96" t="s">
        <v>64</v>
      </c>
      <c r="E1847" s="97">
        <v>43405</v>
      </c>
      <c r="F1847" s="96" t="s">
        <v>45</v>
      </c>
      <c r="G1847" s="96" t="s">
        <v>50</v>
      </c>
      <c r="H1847" s="97">
        <v>45040</v>
      </c>
      <c r="I1847" s="23">
        <v>0.31413194444444442</v>
      </c>
      <c r="J1847" s="97">
        <v>45040</v>
      </c>
      <c r="K1847" s="23">
        <v>0.34484953703703702</v>
      </c>
      <c r="L1847" s="96">
        <v>2654</v>
      </c>
      <c r="M1847" s="98">
        <f>Causas[[#This Row],[parada_duracion]]/60</f>
        <v>44.233333333333334</v>
      </c>
      <c r="N1847" s="18" t="s">
        <v>737</v>
      </c>
      <c r="O1847" s="99" t="s">
        <v>72</v>
      </c>
      <c r="P1847" s="99">
        <f>WEEKNUM(Causas[[#This Row],[resolucion_fecha]],16)</f>
        <v>17</v>
      </c>
      <c r="Q1847" s="99" t="str">
        <f>TEXT(Causas[[#This Row],[resolucion_fecha]],"MMMM")</f>
        <v>abril</v>
      </c>
      <c r="R1847" s="99" t="str">
        <f t="shared" si="28"/>
        <v>M</v>
      </c>
      <c r="S1847" s="99"/>
      <c r="T1847" s="99" t="s">
        <v>53</v>
      </c>
      <c r="U1847" s="100"/>
      <c r="V1847" s="99"/>
      <c r="W1847" s="99"/>
    </row>
    <row r="1848" spans="1:23" hidden="1" x14ac:dyDescent="0.25">
      <c r="A1848" s="25">
        <v>141144</v>
      </c>
      <c r="B1848" s="25" t="s">
        <v>54</v>
      </c>
      <c r="C1848" s="25" t="s">
        <v>43</v>
      </c>
      <c r="D1848" s="25" t="s">
        <v>55</v>
      </c>
      <c r="E1848" s="24">
        <v>44120</v>
      </c>
      <c r="F1848" s="25" t="s">
        <v>56</v>
      </c>
      <c r="G1848" s="25" t="s">
        <v>50</v>
      </c>
      <c r="H1848" s="24">
        <v>45040</v>
      </c>
      <c r="I1848" s="101">
        <v>0.31523148148148145</v>
      </c>
      <c r="J1848" s="24">
        <v>45040</v>
      </c>
      <c r="K1848" s="101">
        <v>0.32120370370370371</v>
      </c>
      <c r="L1848" s="25">
        <v>516</v>
      </c>
      <c r="M1848" s="26">
        <f>Causas[[#This Row],[parada_duracion]]/60</f>
        <v>8.6</v>
      </c>
      <c r="N1848" s="18" t="s">
        <v>47</v>
      </c>
      <c r="O1848" s="18" t="s">
        <v>47</v>
      </c>
      <c r="P1848" s="16">
        <f>WEEKNUM(Causas[[#This Row],[resolucion_fecha]],16)</f>
        <v>17</v>
      </c>
      <c r="Q1848" s="16" t="str">
        <f>TEXT(Causas[[#This Row],[resolucion_fecha]],"MMMM")</f>
        <v>abril</v>
      </c>
      <c r="R1848" s="16" t="str">
        <f t="shared" si="28"/>
        <v>M</v>
      </c>
      <c r="S1848" s="16"/>
      <c r="T1848" s="18" t="s">
        <v>47</v>
      </c>
      <c r="U1848" s="100"/>
      <c r="V1848" s="16"/>
      <c r="W1848" s="16"/>
    </row>
    <row r="1849" spans="1:23" hidden="1" x14ac:dyDescent="0.25">
      <c r="A1849" s="25">
        <v>141146</v>
      </c>
      <c r="B1849" s="25" t="s">
        <v>42</v>
      </c>
      <c r="C1849" s="25" t="s">
        <v>43</v>
      </c>
      <c r="D1849" s="25" t="s">
        <v>64</v>
      </c>
      <c r="E1849" s="24">
        <v>43405</v>
      </c>
      <c r="F1849" s="25" t="s">
        <v>45</v>
      </c>
      <c r="G1849" s="25" t="s">
        <v>46</v>
      </c>
      <c r="H1849" s="24">
        <v>45040</v>
      </c>
      <c r="I1849" s="101">
        <v>0.34495370370370365</v>
      </c>
      <c r="J1849" s="24">
        <v>45040</v>
      </c>
      <c r="K1849" s="101">
        <v>0.44471064814814815</v>
      </c>
      <c r="L1849" s="25">
        <v>8619</v>
      </c>
      <c r="M1849" s="26">
        <f>Causas[[#This Row],[parada_duracion]]/60</f>
        <v>143.65</v>
      </c>
      <c r="N1849" s="19" t="s">
        <v>49</v>
      </c>
      <c r="O1849" s="16" t="s">
        <v>49</v>
      </c>
      <c r="P1849" s="16">
        <f>WEEKNUM(Causas[[#This Row],[resolucion_fecha]],16)</f>
        <v>17</v>
      </c>
      <c r="Q1849" s="16" t="str">
        <f>TEXT(Causas[[#This Row],[resolucion_fecha]],"MMMM")</f>
        <v>abril</v>
      </c>
      <c r="R1849" s="16" t="str">
        <f t="shared" si="28"/>
        <v>M</v>
      </c>
      <c r="S1849" s="16" t="s">
        <v>49</v>
      </c>
      <c r="T1849" s="16" t="s">
        <v>49</v>
      </c>
      <c r="U1849" s="16" t="s">
        <v>49</v>
      </c>
      <c r="V1849" s="16" t="s">
        <v>49</v>
      </c>
      <c r="W1849" s="16" t="s">
        <v>49</v>
      </c>
    </row>
    <row r="1850" spans="1:23" hidden="1" x14ac:dyDescent="0.25">
      <c r="A1850" s="25">
        <v>141161</v>
      </c>
      <c r="B1850" s="25" t="s">
        <v>42</v>
      </c>
      <c r="C1850" s="25" t="s">
        <v>43</v>
      </c>
      <c r="D1850" s="25" t="s">
        <v>166</v>
      </c>
      <c r="E1850" s="24">
        <v>43405</v>
      </c>
      <c r="F1850" s="25" t="s">
        <v>45</v>
      </c>
      <c r="G1850" s="25" t="s">
        <v>46</v>
      </c>
      <c r="H1850" s="24">
        <v>45040</v>
      </c>
      <c r="I1850" s="101">
        <v>0.4573726851851852</v>
      </c>
      <c r="J1850" s="24">
        <v>45040</v>
      </c>
      <c r="K1850" s="101">
        <v>0.46083333333333337</v>
      </c>
      <c r="L1850" s="25">
        <v>299</v>
      </c>
      <c r="M1850" s="26">
        <f>Causas[[#This Row],[parada_duracion]]/60</f>
        <v>4.9833333333333334</v>
      </c>
      <c r="N1850" s="18" t="s">
        <v>47</v>
      </c>
      <c r="O1850" s="18" t="s">
        <v>47</v>
      </c>
      <c r="P1850" s="16">
        <f>WEEKNUM(Causas[[#This Row],[resolucion_fecha]],16)</f>
        <v>17</v>
      </c>
      <c r="Q1850" s="16" t="str">
        <f>TEXT(Causas[[#This Row],[resolucion_fecha]],"MMMM")</f>
        <v>abril</v>
      </c>
      <c r="R1850" s="16" t="str">
        <f t="shared" si="28"/>
        <v>M</v>
      </c>
      <c r="S1850" s="16"/>
      <c r="T1850" s="18" t="s">
        <v>47</v>
      </c>
      <c r="U1850" s="16"/>
      <c r="V1850" s="16"/>
      <c r="W1850" s="16"/>
    </row>
    <row r="1851" spans="1:23" hidden="1" x14ac:dyDescent="0.25">
      <c r="A1851" s="25">
        <v>141168</v>
      </c>
      <c r="B1851" s="25" t="s">
        <v>42</v>
      </c>
      <c r="C1851" s="25" t="s">
        <v>43</v>
      </c>
      <c r="D1851" s="25" t="s">
        <v>143</v>
      </c>
      <c r="E1851" s="24">
        <v>43405</v>
      </c>
      <c r="F1851" s="25" t="s">
        <v>45</v>
      </c>
      <c r="G1851" s="25" t="s">
        <v>50</v>
      </c>
      <c r="H1851" s="24">
        <v>45040</v>
      </c>
      <c r="I1851" s="101">
        <v>0.47417824074074072</v>
      </c>
      <c r="J1851" s="24">
        <v>45040</v>
      </c>
      <c r="K1851" s="101">
        <v>0.4748263888888889</v>
      </c>
      <c r="L1851" s="25">
        <v>56</v>
      </c>
      <c r="M1851" s="26">
        <f>Causas[[#This Row],[parada_duracion]]/60</f>
        <v>0.93333333333333335</v>
      </c>
      <c r="N1851" s="18" t="s">
        <v>47</v>
      </c>
      <c r="O1851" s="18" t="s">
        <v>47</v>
      </c>
      <c r="P1851" s="16">
        <f>WEEKNUM(Causas[[#This Row],[resolucion_fecha]],16)</f>
        <v>17</v>
      </c>
      <c r="Q1851" s="16" t="str">
        <f>TEXT(Causas[[#This Row],[resolucion_fecha]],"MMMM")</f>
        <v>abril</v>
      </c>
      <c r="R1851" s="16" t="str">
        <f t="shared" si="28"/>
        <v>M</v>
      </c>
      <c r="S1851" s="16"/>
      <c r="T1851" s="18" t="s">
        <v>47</v>
      </c>
      <c r="U1851" s="16"/>
      <c r="V1851" s="16"/>
      <c r="W1851" s="16"/>
    </row>
    <row r="1852" spans="1:23" hidden="1" x14ac:dyDescent="0.25">
      <c r="A1852" s="25">
        <v>141172</v>
      </c>
      <c r="B1852" s="25" t="s">
        <v>54</v>
      </c>
      <c r="C1852" s="25" t="s">
        <v>43</v>
      </c>
      <c r="D1852" s="25" t="s">
        <v>55</v>
      </c>
      <c r="E1852" s="24">
        <v>44120</v>
      </c>
      <c r="F1852" s="25" t="s">
        <v>56</v>
      </c>
      <c r="G1852" s="25" t="s">
        <v>50</v>
      </c>
      <c r="H1852" s="24">
        <v>45040</v>
      </c>
      <c r="I1852" s="101">
        <v>0.50974537037037038</v>
      </c>
      <c r="J1852" s="24">
        <v>45040</v>
      </c>
      <c r="K1852" s="101">
        <v>0.51940972222222215</v>
      </c>
      <c r="L1852" s="25">
        <v>835</v>
      </c>
      <c r="M1852" s="26">
        <f>Causas[[#This Row],[parada_duracion]]/60</f>
        <v>13.916666666666666</v>
      </c>
      <c r="N1852" s="19" t="s">
        <v>57</v>
      </c>
      <c r="O1852" s="16" t="s">
        <v>52</v>
      </c>
      <c r="P1852" s="16">
        <f>WEEKNUM(Causas[[#This Row],[resolucion_fecha]],16)</f>
        <v>17</v>
      </c>
      <c r="Q1852" s="16" t="str">
        <f>TEXT(Causas[[#This Row],[resolucion_fecha]],"MMMM")</f>
        <v>abril</v>
      </c>
      <c r="R1852" s="16" t="str">
        <f t="shared" si="28"/>
        <v>M</v>
      </c>
      <c r="S1852" s="16"/>
      <c r="T1852" s="16" t="s">
        <v>53</v>
      </c>
      <c r="U1852" s="16"/>
      <c r="V1852" s="16"/>
      <c r="W1852" s="16"/>
    </row>
    <row r="1853" spans="1:23" hidden="1" x14ac:dyDescent="0.25">
      <c r="A1853" s="25">
        <v>141174</v>
      </c>
      <c r="B1853" s="25" t="s">
        <v>111</v>
      </c>
      <c r="C1853" s="25" t="s">
        <v>43</v>
      </c>
      <c r="D1853" s="25" t="s">
        <v>76</v>
      </c>
      <c r="E1853" s="24">
        <v>44239</v>
      </c>
      <c r="F1853" s="25" t="s">
        <v>56</v>
      </c>
      <c r="G1853" s="25" t="s">
        <v>50</v>
      </c>
      <c r="H1853" s="24">
        <v>45040</v>
      </c>
      <c r="I1853" s="101">
        <v>0.51187499999999997</v>
      </c>
      <c r="J1853" s="24">
        <v>45040</v>
      </c>
      <c r="K1853" s="101">
        <v>0.55954861111111109</v>
      </c>
      <c r="L1853" s="25">
        <v>4119</v>
      </c>
      <c r="M1853" s="26">
        <f>Causas[[#This Row],[parada_duracion]]/60</f>
        <v>68.650000000000006</v>
      </c>
      <c r="N1853" s="19" t="s">
        <v>62</v>
      </c>
      <c r="O1853" s="16" t="s">
        <v>52</v>
      </c>
      <c r="P1853" s="16">
        <f>WEEKNUM(Causas[[#This Row],[resolucion_fecha]],16)</f>
        <v>17</v>
      </c>
      <c r="Q1853" s="16" t="str">
        <f>TEXT(Causas[[#This Row],[resolucion_fecha]],"MMMM")</f>
        <v>abril</v>
      </c>
      <c r="R1853" s="16" t="str">
        <f t="shared" si="28"/>
        <v>M</v>
      </c>
      <c r="S1853" s="16"/>
      <c r="T1853" s="16" t="s">
        <v>53</v>
      </c>
      <c r="U1853" s="16"/>
      <c r="V1853" s="16"/>
      <c r="W1853" s="16"/>
    </row>
    <row r="1854" spans="1:23" hidden="1" x14ac:dyDescent="0.25">
      <c r="A1854" s="25">
        <v>141178</v>
      </c>
      <c r="B1854" s="25" t="s">
        <v>42</v>
      </c>
      <c r="C1854" s="25" t="s">
        <v>43</v>
      </c>
      <c r="D1854" s="25" t="s">
        <v>105</v>
      </c>
      <c r="E1854" s="24">
        <v>43405</v>
      </c>
      <c r="F1854" s="25" t="s">
        <v>45</v>
      </c>
      <c r="G1854" s="25" t="s">
        <v>46</v>
      </c>
      <c r="H1854" s="24">
        <v>45040</v>
      </c>
      <c r="I1854" s="101">
        <v>0.52910879629629626</v>
      </c>
      <c r="J1854" s="24">
        <v>45040</v>
      </c>
      <c r="K1854" s="101">
        <v>0.53390046296296301</v>
      </c>
      <c r="L1854" s="25">
        <v>414</v>
      </c>
      <c r="M1854" s="26">
        <f>Causas[[#This Row],[parada_duracion]]/60</f>
        <v>6.9</v>
      </c>
      <c r="N1854" s="18" t="s">
        <v>47</v>
      </c>
      <c r="O1854" s="18" t="s">
        <v>47</v>
      </c>
      <c r="P1854" s="16">
        <f>WEEKNUM(Causas[[#This Row],[resolucion_fecha]],16)</f>
        <v>17</v>
      </c>
      <c r="Q1854" s="16" t="str">
        <f>TEXT(Causas[[#This Row],[resolucion_fecha]],"MMMM")</f>
        <v>abril</v>
      </c>
      <c r="R1854" s="16" t="str">
        <f t="shared" si="28"/>
        <v>M</v>
      </c>
      <c r="S1854" s="16"/>
      <c r="T1854" s="18" t="s">
        <v>47</v>
      </c>
      <c r="U1854" s="16"/>
      <c r="V1854" s="16"/>
      <c r="W1854" s="16"/>
    </row>
    <row r="1855" spans="1:23" hidden="1" x14ac:dyDescent="0.25">
      <c r="A1855" s="25">
        <v>141182</v>
      </c>
      <c r="B1855" s="25" t="s">
        <v>75</v>
      </c>
      <c r="C1855" s="25" t="s">
        <v>43</v>
      </c>
      <c r="D1855" s="25" t="s">
        <v>76</v>
      </c>
      <c r="E1855" s="24">
        <v>44104</v>
      </c>
      <c r="F1855" s="25" t="s">
        <v>56</v>
      </c>
      <c r="G1855" s="25" t="s">
        <v>46</v>
      </c>
      <c r="H1855" s="24">
        <v>45040</v>
      </c>
      <c r="I1855" s="101">
        <v>0.55958333333333332</v>
      </c>
      <c r="J1855" s="24">
        <v>45040</v>
      </c>
      <c r="K1855" s="101">
        <v>0.57732638888888888</v>
      </c>
      <c r="L1855" s="25">
        <v>1533</v>
      </c>
      <c r="M1855" s="26">
        <f>Causas[[#This Row],[parada_duracion]]/60</f>
        <v>25.55</v>
      </c>
      <c r="N1855" s="19" t="s">
        <v>738</v>
      </c>
      <c r="O1855" s="16" t="s">
        <v>72</v>
      </c>
      <c r="P1855" s="16">
        <f>WEEKNUM(Causas[[#This Row],[resolucion_fecha]],16)</f>
        <v>17</v>
      </c>
      <c r="Q1855" s="16" t="str">
        <f>TEXT(Causas[[#This Row],[resolucion_fecha]],"MMMM")</f>
        <v>abril</v>
      </c>
      <c r="R1855" s="16" t="str">
        <f t="shared" si="28"/>
        <v>M</v>
      </c>
      <c r="S1855" s="16"/>
      <c r="T1855" s="16" t="s">
        <v>73</v>
      </c>
      <c r="U1855" s="16"/>
      <c r="V1855" s="16"/>
      <c r="W1855" s="16"/>
    </row>
    <row r="1856" spans="1:23" hidden="1" x14ac:dyDescent="0.25">
      <c r="A1856" s="25">
        <v>141187</v>
      </c>
      <c r="B1856" s="25" t="s">
        <v>74</v>
      </c>
      <c r="C1856" s="25" t="s">
        <v>43</v>
      </c>
      <c r="D1856" s="25" t="s">
        <v>68</v>
      </c>
      <c r="E1856" s="24">
        <v>44258</v>
      </c>
      <c r="F1856" s="25" t="s">
        <v>56</v>
      </c>
      <c r="G1856" s="25" t="s">
        <v>46</v>
      </c>
      <c r="H1856" s="24">
        <v>45040</v>
      </c>
      <c r="I1856" s="101">
        <v>0.60393518518518519</v>
      </c>
      <c r="J1856" s="24">
        <v>45040</v>
      </c>
      <c r="K1856" s="101">
        <v>0.66540509259259262</v>
      </c>
      <c r="L1856" s="25">
        <v>5311</v>
      </c>
      <c r="M1856" s="26">
        <f>Causas[[#This Row],[parada_duracion]]/60</f>
        <v>88.516666666666666</v>
      </c>
      <c r="N1856" s="19" t="s">
        <v>739</v>
      </c>
      <c r="O1856" s="16" t="s">
        <v>52</v>
      </c>
      <c r="P1856" s="16">
        <f>WEEKNUM(Causas[[#This Row],[resolucion_fecha]],16)</f>
        <v>17</v>
      </c>
      <c r="Q1856" s="16" t="str">
        <f>TEXT(Causas[[#This Row],[resolucion_fecha]],"MMMM")</f>
        <v>abril</v>
      </c>
      <c r="R1856" s="16" t="str">
        <f t="shared" si="28"/>
        <v>T</v>
      </c>
      <c r="S1856" s="16"/>
      <c r="T1856" s="16" t="s">
        <v>53</v>
      </c>
      <c r="U1856" s="16"/>
      <c r="V1856" s="16"/>
      <c r="W1856" s="16"/>
    </row>
    <row r="1857" spans="1:23" hidden="1" x14ac:dyDescent="0.25">
      <c r="A1857" s="25">
        <v>141190</v>
      </c>
      <c r="B1857" s="25" t="s">
        <v>75</v>
      </c>
      <c r="C1857" s="25" t="s">
        <v>43</v>
      </c>
      <c r="D1857" s="25" t="s">
        <v>76</v>
      </c>
      <c r="E1857" s="24">
        <v>44104</v>
      </c>
      <c r="F1857" s="25" t="s">
        <v>56</v>
      </c>
      <c r="G1857" s="25" t="s">
        <v>46</v>
      </c>
      <c r="H1857" s="24">
        <v>45040</v>
      </c>
      <c r="I1857" s="101">
        <v>0.62782407407407403</v>
      </c>
      <c r="J1857" s="24">
        <v>45040</v>
      </c>
      <c r="K1857" s="101">
        <v>0.66396990740740736</v>
      </c>
      <c r="L1857" s="25">
        <v>3123</v>
      </c>
      <c r="M1857" s="26">
        <f>Causas[[#This Row],[parada_duracion]]/60</f>
        <v>52.05</v>
      </c>
      <c r="N1857" s="19" t="s">
        <v>738</v>
      </c>
      <c r="O1857" s="16" t="s">
        <v>72</v>
      </c>
      <c r="P1857" s="16">
        <f>WEEKNUM(Causas[[#This Row],[resolucion_fecha]],16)</f>
        <v>17</v>
      </c>
      <c r="Q1857" s="16" t="str">
        <f>TEXT(Causas[[#This Row],[resolucion_fecha]],"MMMM")</f>
        <v>abril</v>
      </c>
      <c r="R1857" s="16" t="str">
        <f t="shared" si="28"/>
        <v>T</v>
      </c>
      <c r="S1857" s="16"/>
      <c r="T1857" s="16" t="s">
        <v>73</v>
      </c>
      <c r="U1857" s="16"/>
      <c r="V1857" s="16"/>
      <c r="W1857" s="16"/>
    </row>
    <row r="1858" spans="1:23" hidden="1" x14ac:dyDescent="0.25">
      <c r="A1858" s="96">
        <v>141198</v>
      </c>
      <c r="B1858" s="96" t="s">
        <v>75</v>
      </c>
      <c r="C1858" s="96" t="s">
        <v>43</v>
      </c>
      <c r="D1858" s="96" t="s">
        <v>76</v>
      </c>
      <c r="E1858" s="97">
        <v>44104</v>
      </c>
      <c r="F1858" s="96" t="s">
        <v>56</v>
      </c>
      <c r="G1858" s="96" t="s">
        <v>46</v>
      </c>
      <c r="H1858" s="97">
        <v>45040</v>
      </c>
      <c r="I1858" s="23">
        <v>0.72000000000000008</v>
      </c>
      <c r="J1858" s="97">
        <v>45040</v>
      </c>
      <c r="K1858" s="23">
        <v>0.77408564814814806</v>
      </c>
      <c r="L1858" s="96">
        <v>4673</v>
      </c>
      <c r="M1858" s="98">
        <f>Causas[[#This Row],[parada_duracion]]/60</f>
        <v>77.88333333333334</v>
      </c>
      <c r="N1858" s="19" t="s">
        <v>738</v>
      </c>
      <c r="O1858" s="99" t="s">
        <v>72</v>
      </c>
      <c r="P1858" s="99">
        <f>WEEKNUM(Causas[[#This Row],[resolucion_fecha]],16)</f>
        <v>17</v>
      </c>
      <c r="Q1858" s="99" t="str">
        <f>TEXT(Causas[[#This Row],[resolucion_fecha]],"MMMM")</f>
        <v>abril</v>
      </c>
      <c r="R1858" s="99" t="str">
        <f t="shared" ref="R1858:R1921" si="29">IF(I1858&gt;TIME(22,0,0),"N",IF(I1858&lt;TIME(6,0,0),"N",IF(I1858&gt;TIME(14,0,0),"T",IF(I1858&gt;=TIME(6,0,0),"M","-"))))</f>
        <v>T</v>
      </c>
      <c r="S1858" s="99"/>
      <c r="T1858" s="99" t="s">
        <v>73</v>
      </c>
      <c r="U1858" s="16"/>
      <c r="V1858" s="99"/>
      <c r="W1858" s="99"/>
    </row>
    <row r="1859" spans="1:23" hidden="1" x14ac:dyDescent="0.25">
      <c r="A1859" s="96">
        <v>141199</v>
      </c>
      <c r="B1859" s="96" t="s">
        <v>66</v>
      </c>
      <c r="C1859" s="96" t="s">
        <v>43</v>
      </c>
      <c r="D1859" s="96" t="s">
        <v>143</v>
      </c>
      <c r="E1859" s="97">
        <v>43405</v>
      </c>
      <c r="F1859" s="96" t="s">
        <v>45</v>
      </c>
      <c r="G1859" s="96" t="s">
        <v>50</v>
      </c>
      <c r="H1859" s="97">
        <v>45040</v>
      </c>
      <c r="I1859" s="23">
        <v>0.72428240740740746</v>
      </c>
      <c r="J1859" s="97">
        <v>45040</v>
      </c>
      <c r="K1859" s="23">
        <v>0.74791666666666667</v>
      </c>
      <c r="L1859" s="96">
        <v>2042</v>
      </c>
      <c r="M1859" s="98">
        <f>Causas[[#This Row],[parada_duracion]]/60</f>
        <v>34.033333333333331</v>
      </c>
      <c r="N1859" s="18" t="s">
        <v>740</v>
      </c>
      <c r="O1859" s="99" t="s">
        <v>72</v>
      </c>
      <c r="P1859" s="99">
        <f>WEEKNUM(Causas[[#This Row],[resolucion_fecha]],16)</f>
        <v>17</v>
      </c>
      <c r="Q1859" s="99" t="str">
        <f>TEXT(Causas[[#This Row],[resolucion_fecha]],"MMMM")</f>
        <v>abril</v>
      </c>
      <c r="R1859" s="99" t="str">
        <f t="shared" si="29"/>
        <v>T</v>
      </c>
      <c r="S1859" s="99"/>
      <c r="T1859" s="99" t="s">
        <v>73</v>
      </c>
      <c r="U1859" s="100"/>
      <c r="V1859" s="99"/>
      <c r="W1859" s="99"/>
    </row>
    <row r="1860" spans="1:23" hidden="1" x14ac:dyDescent="0.25">
      <c r="A1860" s="25">
        <v>141200</v>
      </c>
      <c r="B1860" s="25" t="s">
        <v>66</v>
      </c>
      <c r="C1860" s="25" t="s">
        <v>43</v>
      </c>
      <c r="D1860" s="25" t="s">
        <v>166</v>
      </c>
      <c r="E1860" s="24">
        <v>43405</v>
      </c>
      <c r="F1860" s="25" t="s">
        <v>45</v>
      </c>
      <c r="G1860" s="25" t="s">
        <v>46</v>
      </c>
      <c r="H1860" s="24">
        <v>45040</v>
      </c>
      <c r="I1860" s="101">
        <v>0.72490740740740733</v>
      </c>
      <c r="J1860" s="24">
        <v>45040</v>
      </c>
      <c r="K1860" s="101">
        <v>0.72496527777777775</v>
      </c>
      <c r="L1860" s="25">
        <v>5</v>
      </c>
      <c r="M1860" s="26">
        <f>Causas[[#This Row],[parada_duracion]]/60</f>
        <v>8.3333333333333329E-2</v>
      </c>
      <c r="N1860" s="18" t="s">
        <v>47</v>
      </c>
      <c r="O1860" s="18" t="s">
        <v>47</v>
      </c>
      <c r="P1860" s="16">
        <f>WEEKNUM(Causas[[#This Row],[resolucion_fecha]],16)</f>
        <v>17</v>
      </c>
      <c r="Q1860" s="16" t="str">
        <f>TEXT(Causas[[#This Row],[resolucion_fecha]],"MMMM")</f>
        <v>abril</v>
      </c>
      <c r="R1860" s="16" t="str">
        <f t="shared" si="29"/>
        <v>T</v>
      </c>
      <c r="S1860" s="16"/>
      <c r="T1860" s="18" t="s">
        <v>47</v>
      </c>
      <c r="U1860" s="100"/>
      <c r="V1860" s="16"/>
      <c r="W1860" s="16"/>
    </row>
    <row r="1861" spans="1:23" hidden="1" x14ac:dyDescent="0.25">
      <c r="A1861" s="25">
        <v>141212</v>
      </c>
      <c r="B1861" s="25" t="s">
        <v>390</v>
      </c>
      <c r="C1861" s="25" t="s">
        <v>43</v>
      </c>
      <c r="D1861" s="25" t="s">
        <v>143</v>
      </c>
      <c r="E1861" s="24">
        <v>43746</v>
      </c>
      <c r="F1861" s="25" t="s">
        <v>56</v>
      </c>
      <c r="G1861" s="25" t="s">
        <v>50</v>
      </c>
      <c r="H1861" s="24">
        <v>45040</v>
      </c>
      <c r="I1861" s="101">
        <v>0.76462962962962966</v>
      </c>
      <c r="J1861" s="24">
        <v>45040</v>
      </c>
      <c r="K1861" s="101">
        <v>0.78254629629629635</v>
      </c>
      <c r="L1861" s="25">
        <v>1548</v>
      </c>
      <c r="M1861" s="26">
        <f>Causas[[#This Row],[parada_duracion]]/60</f>
        <v>25.8</v>
      </c>
      <c r="N1861" s="19" t="s">
        <v>741</v>
      </c>
      <c r="O1861" s="16" t="s">
        <v>52</v>
      </c>
      <c r="P1861" s="16">
        <f>WEEKNUM(Causas[[#This Row],[resolucion_fecha]],16)</f>
        <v>17</v>
      </c>
      <c r="Q1861" s="16" t="str">
        <f>TEXT(Causas[[#This Row],[resolucion_fecha]],"MMMM")</f>
        <v>abril</v>
      </c>
      <c r="R1861" s="16" t="str">
        <f t="shared" si="29"/>
        <v>T</v>
      </c>
      <c r="S1861" s="16"/>
      <c r="T1861" s="16" t="s">
        <v>53</v>
      </c>
      <c r="U1861" s="16"/>
      <c r="V1861" s="16"/>
      <c r="W1861" s="16"/>
    </row>
    <row r="1862" spans="1:23" hidden="1" x14ac:dyDescent="0.25">
      <c r="A1862" s="25">
        <v>141215</v>
      </c>
      <c r="B1862" s="25" t="s">
        <v>75</v>
      </c>
      <c r="C1862" s="25" t="s">
        <v>43</v>
      </c>
      <c r="D1862" s="25" t="s">
        <v>76</v>
      </c>
      <c r="E1862" s="24">
        <v>44104</v>
      </c>
      <c r="F1862" s="25" t="s">
        <v>56</v>
      </c>
      <c r="G1862" s="25" t="s">
        <v>46</v>
      </c>
      <c r="H1862" s="24">
        <v>45040</v>
      </c>
      <c r="I1862" s="101">
        <v>0.77423611111111112</v>
      </c>
      <c r="J1862" s="24">
        <v>45040</v>
      </c>
      <c r="K1862" s="101">
        <v>0.89093750000000005</v>
      </c>
      <c r="L1862" s="25">
        <v>10083</v>
      </c>
      <c r="M1862" s="26">
        <f>Causas[[#This Row],[parada_duracion]]/60</f>
        <v>168.05</v>
      </c>
      <c r="N1862" s="19" t="s">
        <v>738</v>
      </c>
      <c r="O1862" s="16" t="s">
        <v>72</v>
      </c>
      <c r="P1862" s="16">
        <f>WEEKNUM(Causas[[#This Row],[resolucion_fecha]],16)</f>
        <v>17</v>
      </c>
      <c r="Q1862" s="16" t="str">
        <f>TEXT(Causas[[#This Row],[resolucion_fecha]],"MMMM")</f>
        <v>abril</v>
      </c>
      <c r="R1862" s="16" t="str">
        <f t="shared" si="29"/>
        <v>T</v>
      </c>
      <c r="S1862" s="16"/>
      <c r="T1862" s="16" t="s">
        <v>73</v>
      </c>
      <c r="U1862" s="16"/>
      <c r="V1862" s="16"/>
      <c r="W1862" s="16"/>
    </row>
    <row r="1863" spans="1:23" hidden="1" x14ac:dyDescent="0.25">
      <c r="A1863" s="96">
        <v>141222</v>
      </c>
      <c r="B1863" s="96" t="s">
        <v>390</v>
      </c>
      <c r="C1863" s="96" t="s">
        <v>43</v>
      </c>
      <c r="D1863" s="96" t="s">
        <v>143</v>
      </c>
      <c r="E1863" s="97">
        <v>43746</v>
      </c>
      <c r="F1863" s="96" t="s">
        <v>56</v>
      </c>
      <c r="G1863" s="96" t="s">
        <v>50</v>
      </c>
      <c r="H1863" s="97">
        <v>45040</v>
      </c>
      <c r="I1863" s="23">
        <v>0.86078703703703707</v>
      </c>
      <c r="J1863" s="97">
        <v>45040</v>
      </c>
      <c r="K1863" s="23">
        <v>0.87355324074074081</v>
      </c>
      <c r="L1863" s="96">
        <v>1103</v>
      </c>
      <c r="M1863" s="98">
        <f>Causas[[#This Row],[parada_duracion]]/60</f>
        <v>18.383333333333333</v>
      </c>
      <c r="N1863" s="18" t="s">
        <v>529</v>
      </c>
      <c r="O1863" s="99" t="s">
        <v>52</v>
      </c>
      <c r="P1863" s="99">
        <f>WEEKNUM(Causas[[#This Row],[resolucion_fecha]],16)</f>
        <v>17</v>
      </c>
      <c r="Q1863" s="99" t="str">
        <f>TEXT(Causas[[#This Row],[resolucion_fecha]],"MMMM")</f>
        <v>abril</v>
      </c>
      <c r="R1863" s="99" t="str">
        <f t="shared" si="29"/>
        <v>T</v>
      </c>
      <c r="S1863" s="99"/>
      <c r="T1863" s="16" t="s">
        <v>53</v>
      </c>
      <c r="U1863" s="16"/>
      <c r="V1863" s="99"/>
      <c r="W1863" s="99"/>
    </row>
    <row r="1864" spans="1:23" hidden="1" x14ac:dyDescent="0.25">
      <c r="A1864" s="25">
        <v>141223</v>
      </c>
      <c r="B1864" s="25" t="s">
        <v>42</v>
      </c>
      <c r="C1864" s="25" t="s">
        <v>43</v>
      </c>
      <c r="D1864" s="25" t="s">
        <v>55</v>
      </c>
      <c r="E1864" s="24">
        <v>43405</v>
      </c>
      <c r="F1864" s="25" t="s">
        <v>45</v>
      </c>
      <c r="G1864" s="25" t="s">
        <v>46</v>
      </c>
      <c r="H1864" s="24">
        <v>45040</v>
      </c>
      <c r="I1864" s="101">
        <v>0.87225694444444446</v>
      </c>
      <c r="J1864" s="24">
        <v>45040</v>
      </c>
      <c r="K1864" s="101">
        <v>0.88988425925925929</v>
      </c>
      <c r="L1864" s="25">
        <v>1523</v>
      </c>
      <c r="M1864" s="26">
        <f>Causas[[#This Row],[parada_duracion]]/60</f>
        <v>25.383333333333333</v>
      </c>
      <c r="N1864" s="19" t="s">
        <v>742</v>
      </c>
      <c r="O1864" s="16" t="s">
        <v>72</v>
      </c>
      <c r="P1864" s="16">
        <f>WEEKNUM(Causas[[#This Row],[resolucion_fecha]],16)</f>
        <v>17</v>
      </c>
      <c r="Q1864" s="16" t="str">
        <f>TEXT(Causas[[#This Row],[resolucion_fecha]],"MMMM")</f>
        <v>abril</v>
      </c>
      <c r="R1864" s="16" t="str">
        <f t="shared" si="29"/>
        <v>T</v>
      </c>
      <c r="S1864" s="16"/>
      <c r="T1864" s="16" t="s">
        <v>73</v>
      </c>
      <c r="U1864" s="100"/>
      <c r="V1864" s="16"/>
      <c r="W1864" s="16"/>
    </row>
    <row r="1865" spans="1:23" hidden="1" x14ac:dyDescent="0.25">
      <c r="A1865" s="25">
        <v>141227</v>
      </c>
      <c r="B1865" s="25" t="s">
        <v>390</v>
      </c>
      <c r="C1865" s="25" t="s">
        <v>43</v>
      </c>
      <c r="D1865" s="25" t="s">
        <v>143</v>
      </c>
      <c r="E1865" s="24">
        <v>43746</v>
      </c>
      <c r="F1865" s="25" t="s">
        <v>56</v>
      </c>
      <c r="G1865" s="25" t="s">
        <v>50</v>
      </c>
      <c r="H1865" s="24">
        <v>45040</v>
      </c>
      <c r="I1865" s="101">
        <v>0.88651620370370365</v>
      </c>
      <c r="J1865" s="24">
        <v>45040</v>
      </c>
      <c r="K1865" s="101">
        <v>0.90604166666666675</v>
      </c>
      <c r="L1865" s="25">
        <v>1687</v>
      </c>
      <c r="M1865" s="26">
        <f>Causas[[#This Row],[parada_duracion]]/60</f>
        <v>28.116666666666667</v>
      </c>
      <c r="N1865" s="19" t="s">
        <v>529</v>
      </c>
      <c r="O1865" s="16" t="s">
        <v>52</v>
      </c>
      <c r="P1865" s="16">
        <f>WEEKNUM(Causas[[#This Row],[resolucion_fecha]],16)</f>
        <v>17</v>
      </c>
      <c r="Q1865" s="16" t="str">
        <f>TEXT(Causas[[#This Row],[resolucion_fecha]],"MMMM")</f>
        <v>abril</v>
      </c>
      <c r="R1865" s="16" t="str">
        <f t="shared" si="29"/>
        <v>T</v>
      </c>
      <c r="S1865" s="16"/>
      <c r="T1865" s="16" t="s">
        <v>53</v>
      </c>
      <c r="U1865" s="16"/>
      <c r="V1865" s="16"/>
      <c r="W1865" s="16"/>
    </row>
    <row r="1866" spans="1:23" hidden="1" x14ac:dyDescent="0.25">
      <c r="A1866" s="96">
        <v>141230</v>
      </c>
      <c r="B1866" s="96" t="s">
        <v>54</v>
      </c>
      <c r="C1866" s="96" t="s">
        <v>43</v>
      </c>
      <c r="D1866" s="96" t="s">
        <v>55</v>
      </c>
      <c r="E1866" s="97">
        <v>44120</v>
      </c>
      <c r="F1866" s="96" t="s">
        <v>56</v>
      </c>
      <c r="G1866" s="96" t="s">
        <v>50</v>
      </c>
      <c r="H1866" s="97">
        <v>45041</v>
      </c>
      <c r="I1866" s="23">
        <v>1.2731481481481481E-2</v>
      </c>
      <c r="J1866" s="97">
        <v>45041</v>
      </c>
      <c r="K1866" s="23">
        <v>1.5694444444444445E-2</v>
      </c>
      <c r="L1866" s="96">
        <v>256</v>
      </c>
      <c r="M1866" s="98">
        <f>Causas[[#This Row],[parada_duracion]]/60</f>
        <v>4.2666666666666666</v>
      </c>
      <c r="N1866" s="18" t="s">
        <v>47</v>
      </c>
      <c r="O1866" s="18" t="s">
        <v>47</v>
      </c>
      <c r="P1866" s="99">
        <f>WEEKNUM(Causas[[#This Row],[resolucion_fecha]],16)</f>
        <v>17</v>
      </c>
      <c r="Q1866" s="99" t="str">
        <f>TEXT(Causas[[#This Row],[resolucion_fecha]],"MMMM")</f>
        <v>abril</v>
      </c>
      <c r="R1866" s="99" t="str">
        <f t="shared" si="29"/>
        <v>N</v>
      </c>
      <c r="S1866" s="99"/>
      <c r="T1866" s="18" t="s">
        <v>47</v>
      </c>
      <c r="U1866" s="16"/>
      <c r="V1866" s="99"/>
      <c r="W1866" s="99"/>
    </row>
    <row r="1867" spans="1:23" hidden="1" x14ac:dyDescent="0.25">
      <c r="A1867" s="96">
        <v>141231</v>
      </c>
      <c r="B1867" s="96" t="s">
        <v>42</v>
      </c>
      <c r="C1867" s="96" t="s">
        <v>43</v>
      </c>
      <c r="D1867" s="96" t="s">
        <v>55</v>
      </c>
      <c r="E1867" s="97">
        <v>43405</v>
      </c>
      <c r="F1867" s="96" t="s">
        <v>45</v>
      </c>
      <c r="G1867" s="96" t="s">
        <v>46</v>
      </c>
      <c r="H1867" s="97">
        <v>45041</v>
      </c>
      <c r="I1867" s="23">
        <v>0.11942129629629629</v>
      </c>
      <c r="J1867" s="97">
        <v>45041</v>
      </c>
      <c r="K1867" s="23">
        <v>0.14736111111111111</v>
      </c>
      <c r="L1867" s="96">
        <v>2414</v>
      </c>
      <c r="M1867" s="98">
        <f>Causas[[#This Row],[parada_duracion]]/60</f>
        <v>40.233333333333334</v>
      </c>
      <c r="N1867" s="18" t="s">
        <v>743</v>
      </c>
      <c r="O1867" s="99" t="s">
        <v>72</v>
      </c>
      <c r="P1867" s="99">
        <f>WEEKNUM(Causas[[#This Row],[resolucion_fecha]],16)</f>
        <v>17</v>
      </c>
      <c r="Q1867" s="99" t="str">
        <f>TEXT(Causas[[#This Row],[resolucion_fecha]],"MMMM")</f>
        <v>abril</v>
      </c>
      <c r="R1867" s="99" t="str">
        <f t="shared" si="29"/>
        <v>N</v>
      </c>
      <c r="S1867" s="99"/>
      <c r="T1867" s="99" t="s">
        <v>73</v>
      </c>
      <c r="U1867" s="100"/>
      <c r="V1867" s="99"/>
      <c r="W1867" s="99"/>
    </row>
    <row r="1868" spans="1:23" hidden="1" x14ac:dyDescent="0.25">
      <c r="A1868" s="25">
        <v>141232</v>
      </c>
      <c r="B1868" s="25" t="s">
        <v>54</v>
      </c>
      <c r="C1868" s="25" t="s">
        <v>43</v>
      </c>
      <c r="D1868" s="25" t="s">
        <v>55</v>
      </c>
      <c r="E1868" s="24">
        <v>44120</v>
      </c>
      <c r="F1868" s="25" t="s">
        <v>56</v>
      </c>
      <c r="G1868" s="25" t="s">
        <v>46</v>
      </c>
      <c r="H1868" s="24">
        <v>45041</v>
      </c>
      <c r="I1868" s="101">
        <v>0.22159722222222222</v>
      </c>
      <c r="J1868" s="24">
        <v>45041</v>
      </c>
      <c r="K1868" s="101">
        <v>0.23475694444444442</v>
      </c>
      <c r="L1868" s="25">
        <v>1137</v>
      </c>
      <c r="M1868" s="26">
        <f>Causas[[#This Row],[parada_duracion]]/60</f>
        <v>18.95</v>
      </c>
      <c r="N1868" s="19" t="s">
        <v>57</v>
      </c>
      <c r="O1868" s="16" t="s">
        <v>52</v>
      </c>
      <c r="P1868" s="16">
        <f>WEEKNUM(Causas[[#This Row],[resolucion_fecha]],16)</f>
        <v>17</v>
      </c>
      <c r="Q1868" s="16" t="str">
        <f>TEXT(Causas[[#This Row],[resolucion_fecha]],"MMMM")</f>
        <v>abril</v>
      </c>
      <c r="R1868" s="16" t="str">
        <f t="shared" si="29"/>
        <v>N</v>
      </c>
      <c r="S1868" s="16"/>
      <c r="T1868" s="16" t="s">
        <v>53</v>
      </c>
      <c r="U1868" s="100"/>
      <c r="V1868" s="16"/>
      <c r="W1868" s="16"/>
    </row>
    <row r="1869" spans="1:23" hidden="1" x14ac:dyDescent="0.25">
      <c r="A1869" s="96">
        <v>141239</v>
      </c>
      <c r="B1869" s="96" t="s">
        <v>75</v>
      </c>
      <c r="C1869" s="96" t="s">
        <v>43</v>
      </c>
      <c r="D1869" s="96" t="s">
        <v>76</v>
      </c>
      <c r="E1869" s="97">
        <v>44104</v>
      </c>
      <c r="F1869" s="96" t="s">
        <v>56</v>
      </c>
      <c r="G1869" s="96" t="s">
        <v>46</v>
      </c>
      <c r="H1869" s="97">
        <v>45041</v>
      </c>
      <c r="I1869" s="23">
        <v>0.26979166666666665</v>
      </c>
      <c r="J1869" s="97">
        <v>45041</v>
      </c>
      <c r="K1869" s="23">
        <v>0.30355324074074075</v>
      </c>
      <c r="L1869" s="96">
        <v>2917</v>
      </c>
      <c r="M1869" s="98">
        <f>Causas[[#This Row],[parada_duracion]]/60</f>
        <v>48.616666666666667</v>
      </c>
      <c r="N1869" s="18" t="s">
        <v>49</v>
      </c>
      <c r="O1869" s="18" t="s">
        <v>49</v>
      </c>
      <c r="P1869" s="99">
        <f>WEEKNUM(Causas[[#This Row],[resolucion_fecha]],16)</f>
        <v>17</v>
      </c>
      <c r="Q1869" s="99" t="str">
        <f>TEXT(Causas[[#This Row],[resolucion_fecha]],"MMMM")</f>
        <v>abril</v>
      </c>
      <c r="R1869" s="99" t="str">
        <f t="shared" si="29"/>
        <v>M</v>
      </c>
      <c r="S1869" s="18" t="s">
        <v>49</v>
      </c>
      <c r="T1869" s="18" t="s">
        <v>49</v>
      </c>
      <c r="U1869" s="18" t="s">
        <v>49</v>
      </c>
      <c r="V1869" s="18" t="s">
        <v>49</v>
      </c>
      <c r="W1869" s="18" t="s">
        <v>49</v>
      </c>
    </row>
    <row r="1870" spans="1:23" hidden="1" x14ac:dyDescent="0.25">
      <c r="A1870" s="25">
        <v>141240</v>
      </c>
      <c r="B1870" s="25" t="s">
        <v>130</v>
      </c>
      <c r="C1870" s="25" t="s">
        <v>43</v>
      </c>
      <c r="D1870" s="25" t="s">
        <v>55</v>
      </c>
      <c r="E1870" s="24">
        <v>43405</v>
      </c>
      <c r="F1870" s="25" t="s">
        <v>45</v>
      </c>
      <c r="G1870" s="25" t="s">
        <v>46</v>
      </c>
      <c r="H1870" s="24">
        <v>45041</v>
      </c>
      <c r="I1870" s="101">
        <v>0.27912037037037035</v>
      </c>
      <c r="J1870" s="24">
        <v>45041</v>
      </c>
      <c r="K1870" s="101">
        <v>0.29841435185185183</v>
      </c>
      <c r="L1870" s="25">
        <v>1667</v>
      </c>
      <c r="M1870" s="26">
        <f>Causas[[#This Row],[parada_duracion]]/60</f>
        <v>27.783333333333335</v>
      </c>
      <c r="N1870" s="19" t="s">
        <v>62</v>
      </c>
      <c r="O1870" s="16" t="s">
        <v>52</v>
      </c>
      <c r="P1870" s="16">
        <f>WEEKNUM(Causas[[#This Row],[resolucion_fecha]],16)</f>
        <v>17</v>
      </c>
      <c r="Q1870" s="16" t="str">
        <f>TEXT(Causas[[#This Row],[resolucion_fecha]],"MMMM")</f>
        <v>abril</v>
      </c>
      <c r="R1870" s="16" t="str">
        <f t="shared" si="29"/>
        <v>M</v>
      </c>
      <c r="S1870" s="16"/>
      <c r="T1870" s="16" t="s">
        <v>53</v>
      </c>
      <c r="U1870" s="100"/>
      <c r="V1870" s="16"/>
      <c r="W1870" s="16"/>
    </row>
    <row r="1871" spans="1:23" hidden="1" x14ac:dyDescent="0.25">
      <c r="A1871" s="25">
        <v>141244</v>
      </c>
      <c r="B1871" s="25" t="s">
        <v>42</v>
      </c>
      <c r="C1871" s="25" t="s">
        <v>43</v>
      </c>
      <c r="D1871" s="25" t="s">
        <v>55</v>
      </c>
      <c r="E1871" s="24">
        <v>43405</v>
      </c>
      <c r="F1871" s="25" t="s">
        <v>45</v>
      </c>
      <c r="G1871" s="25" t="s">
        <v>46</v>
      </c>
      <c r="H1871" s="24">
        <v>45041</v>
      </c>
      <c r="I1871" s="101">
        <v>0.29853009259259261</v>
      </c>
      <c r="J1871" s="24">
        <v>45041</v>
      </c>
      <c r="K1871" s="101">
        <v>0.32071759259259258</v>
      </c>
      <c r="L1871" s="25">
        <v>1917</v>
      </c>
      <c r="M1871" s="26">
        <f>Causas[[#This Row],[parada_duracion]]/60</f>
        <v>31.95</v>
      </c>
      <c r="N1871" s="19" t="s">
        <v>62</v>
      </c>
      <c r="O1871" s="16" t="s">
        <v>52</v>
      </c>
      <c r="P1871" s="16">
        <f>WEEKNUM(Causas[[#This Row],[resolucion_fecha]],16)</f>
        <v>17</v>
      </c>
      <c r="Q1871" s="16" t="str">
        <f>TEXT(Causas[[#This Row],[resolucion_fecha]],"MMMM")</f>
        <v>abril</v>
      </c>
      <c r="R1871" s="16" t="str">
        <f t="shared" si="29"/>
        <v>M</v>
      </c>
      <c r="S1871" s="16"/>
      <c r="T1871" s="16" t="s">
        <v>53</v>
      </c>
      <c r="U1871" s="16"/>
      <c r="V1871" s="16"/>
      <c r="W1871" s="16"/>
    </row>
    <row r="1872" spans="1:23" hidden="1" x14ac:dyDescent="0.25">
      <c r="A1872" s="25">
        <v>141247</v>
      </c>
      <c r="B1872" s="25" t="s">
        <v>75</v>
      </c>
      <c r="C1872" s="25" t="s">
        <v>43</v>
      </c>
      <c r="D1872" s="25" t="s">
        <v>76</v>
      </c>
      <c r="E1872" s="24">
        <v>44104</v>
      </c>
      <c r="F1872" s="25" t="s">
        <v>56</v>
      </c>
      <c r="G1872" s="25" t="s">
        <v>50</v>
      </c>
      <c r="H1872" s="24">
        <v>45041</v>
      </c>
      <c r="I1872" s="101">
        <v>0.30361111111111111</v>
      </c>
      <c r="J1872" s="24">
        <v>45041</v>
      </c>
      <c r="K1872" s="101">
        <v>0.33320601851851855</v>
      </c>
      <c r="L1872" s="25">
        <v>2557</v>
      </c>
      <c r="M1872" s="26">
        <f>Causas[[#This Row],[parada_duracion]]/60</f>
        <v>42.616666666666667</v>
      </c>
      <c r="N1872" s="18" t="s">
        <v>49</v>
      </c>
      <c r="O1872" s="18" t="s">
        <v>49</v>
      </c>
      <c r="P1872" s="16">
        <f>WEEKNUM(Causas[[#This Row],[resolucion_fecha]],16)</f>
        <v>17</v>
      </c>
      <c r="Q1872" s="16" t="str">
        <f>TEXT(Causas[[#This Row],[resolucion_fecha]],"MMMM")</f>
        <v>abril</v>
      </c>
      <c r="R1872" s="16" t="str">
        <f t="shared" si="29"/>
        <v>M</v>
      </c>
      <c r="S1872" s="18" t="s">
        <v>49</v>
      </c>
      <c r="T1872" s="18" t="s">
        <v>49</v>
      </c>
      <c r="U1872" s="18" t="s">
        <v>49</v>
      </c>
      <c r="V1872" s="18" t="s">
        <v>49</v>
      </c>
      <c r="W1872" s="18" t="s">
        <v>49</v>
      </c>
    </row>
    <row r="1873" spans="1:23" hidden="1" x14ac:dyDescent="0.25">
      <c r="A1873" s="96">
        <v>141258</v>
      </c>
      <c r="B1873" s="96" t="s">
        <v>54</v>
      </c>
      <c r="C1873" s="96" t="s">
        <v>43</v>
      </c>
      <c r="D1873" s="96" t="s">
        <v>55</v>
      </c>
      <c r="E1873" s="97">
        <v>44120</v>
      </c>
      <c r="F1873" s="96" t="s">
        <v>56</v>
      </c>
      <c r="G1873" s="96" t="s">
        <v>50</v>
      </c>
      <c r="H1873" s="97">
        <v>45041</v>
      </c>
      <c r="I1873" s="23">
        <v>0.34006944444444448</v>
      </c>
      <c r="J1873" s="97">
        <v>45041</v>
      </c>
      <c r="K1873" s="23">
        <v>0.34626157407407404</v>
      </c>
      <c r="L1873" s="96">
        <v>535</v>
      </c>
      <c r="M1873" s="98">
        <f>Causas[[#This Row],[parada_duracion]]/60</f>
        <v>8.9166666666666661</v>
      </c>
      <c r="N1873" s="18" t="s">
        <v>47</v>
      </c>
      <c r="O1873" s="18" t="s">
        <v>47</v>
      </c>
      <c r="P1873" s="99">
        <f>WEEKNUM(Causas[[#This Row],[resolucion_fecha]],16)</f>
        <v>17</v>
      </c>
      <c r="Q1873" s="99" t="str">
        <f>TEXT(Causas[[#This Row],[resolucion_fecha]],"MMMM")</f>
        <v>abril</v>
      </c>
      <c r="R1873" s="99" t="str">
        <f t="shared" si="29"/>
        <v>M</v>
      </c>
      <c r="S1873" s="99"/>
      <c r="T1873" s="18" t="s">
        <v>47</v>
      </c>
      <c r="U1873" s="16"/>
      <c r="V1873" s="99"/>
      <c r="W1873" s="99"/>
    </row>
    <row r="1874" spans="1:23" hidden="1" x14ac:dyDescent="0.25">
      <c r="A1874" s="25">
        <v>141259</v>
      </c>
      <c r="B1874" s="25" t="s">
        <v>75</v>
      </c>
      <c r="C1874" s="25" t="s">
        <v>43</v>
      </c>
      <c r="D1874" s="25" t="s">
        <v>76</v>
      </c>
      <c r="E1874" s="24">
        <v>44104</v>
      </c>
      <c r="F1874" s="25" t="s">
        <v>56</v>
      </c>
      <c r="G1874" s="25" t="s">
        <v>50</v>
      </c>
      <c r="H1874" s="24">
        <v>45041</v>
      </c>
      <c r="I1874" s="101">
        <v>0.34622685185185187</v>
      </c>
      <c r="J1874" s="24">
        <v>45041</v>
      </c>
      <c r="K1874" s="101">
        <v>0.37074074074074076</v>
      </c>
      <c r="L1874" s="25">
        <v>2118</v>
      </c>
      <c r="M1874" s="26">
        <f>Causas[[#This Row],[parada_duracion]]/60</f>
        <v>35.299999999999997</v>
      </c>
      <c r="N1874" s="18" t="s">
        <v>49</v>
      </c>
      <c r="O1874" s="18" t="s">
        <v>49</v>
      </c>
      <c r="P1874" s="16">
        <f>WEEKNUM(Causas[[#This Row],[resolucion_fecha]],16)</f>
        <v>17</v>
      </c>
      <c r="Q1874" s="16" t="str">
        <f>TEXT(Causas[[#This Row],[resolucion_fecha]],"MMMM")</f>
        <v>abril</v>
      </c>
      <c r="R1874" s="16" t="str">
        <f t="shared" si="29"/>
        <v>M</v>
      </c>
      <c r="S1874" s="18" t="s">
        <v>49</v>
      </c>
      <c r="T1874" s="18" t="s">
        <v>49</v>
      </c>
      <c r="U1874" s="18" t="s">
        <v>49</v>
      </c>
      <c r="V1874" s="18" t="s">
        <v>49</v>
      </c>
      <c r="W1874" s="18" t="s">
        <v>49</v>
      </c>
    </row>
    <row r="1875" spans="1:23" hidden="1" x14ac:dyDescent="0.25">
      <c r="A1875" s="25">
        <v>141261</v>
      </c>
      <c r="B1875" s="25" t="s">
        <v>54</v>
      </c>
      <c r="C1875" s="25" t="s">
        <v>43</v>
      </c>
      <c r="D1875" s="25" t="s">
        <v>55</v>
      </c>
      <c r="E1875" s="24">
        <v>44120</v>
      </c>
      <c r="F1875" s="25" t="s">
        <v>56</v>
      </c>
      <c r="G1875" s="25" t="s">
        <v>50</v>
      </c>
      <c r="H1875" s="24">
        <v>45041</v>
      </c>
      <c r="I1875" s="101">
        <v>0.35016203703703702</v>
      </c>
      <c r="J1875" s="24">
        <v>45041</v>
      </c>
      <c r="K1875" s="101">
        <v>0.35791666666666666</v>
      </c>
      <c r="L1875" s="25">
        <v>670</v>
      </c>
      <c r="M1875" s="26">
        <f>Causas[[#This Row],[parada_duracion]]/60</f>
        <v>11.166666666666666</v>
      </c>
      <c r="N1875" s="19" t="s">
        <v>62</v>
      </c>
      <c r="O1875" s="16" t="s">
        <v>52</v>
      </c>
      <c r="P1875" s="16">
        <f>WEEKNUM(Causas[[#This Row],[resolucion_fecha]],16)</f>
        <v>17</v>
      </c>
      <c r="Q1875" s="16" t="str">
        <f>TEXT(Causas[[#This Row],[resolucion_fecha]],"MMMM")</f>
        <v>abril</v>
      </c>
      <c r="R1875" s="16" t="str">
        <f t="shared" si="29"/>
        <v>M</v>
      </c>
      <c r="S1875" s="16"/>
      <c r="T1875" s="16" t="s">
        <v>53</v>
      </c>
      <c r="U1875" s="16"/>
      <c r="V1875" s="16"/>
      <c r="W1875" s="16"/>
    </row>
    <row r="1876" spans="1:23" hidden="1" x14ac:dyDescent="0.25">
      <c r="A1876" s="25">
        <v>141268</v>
      </c>
      <c r="B1876" s="25" t="s">
        <v>75</v>
      </c>
      <c r="C1876" s="25" t="s">
        <v>43</v>
      </c>
      <c r="D1876" s="25" t="s">
        <v>76</v>
      </c>
      <c r="E1876" s="24">
        <v>44104</v>
      </c>
      <c r="F1876" s="25" t="s">
        <v>56</v>
      </c>
      <c r="G1876" s="25" t="s">
        <v>50</v>
      </c>
      <c r="H1876" s="24">
        <v>45041</v>
      </c>
      <c r="I1876" s="101">
        <v>0.38121527777777775</v>
      </c>
      <c r="J1876" s="24">
        <v>45041</v>
      </c>
      <c r="K1876" s="101">
        <v>0.39304398148148145</v>
      </c>
      <c r="L1876" s="25">
        <v>1022</v>
      </c>
      <c r="M1876" s="26">
        <f>Causas[[#This Row],[parada_duracion]]/60</f>
        <v>17.033333333333335</v>
      </c>
      <c r="N1876" s="18" t="s">
        <v>49</v>
      </c>
      <c r="O1876" s="18" t="s">
        <v>49</v>
      </c>
      <c r="P1876" s="16">
        <f>WEEKNUM(Causas[[#This Row],[resolucion_fecha]],16)</f>
        <v>17</v>
      </c>
      <c r="Q1876" s="16" t="str">
        <f>TEXT(Causas[[#This Row],[resolucion_fecha]],"MMMM")</f>
        <v>abril</v>
      </c>
      <c r="R1876" s="16" t="str">
        <f t="shared" si="29"/>
        <v>M</v>
      </c>
      <c r="S1876" s="18" t="s">
        <v>49</v>
      </c>
      <c r="T1876" s="18" t="s">
        <v>49</v>
      </c>
      <c r="U1876" s="18" t="s">
        <v>49</v>
      </c>
      <c r="V1876" s="18" t="s">
        <v>49</v>
      </c>
      <c r="W1876" s="18" t="s">
        <v>49</v>
      </c>
    </row>
    <row r="1877" spans="1:23" hidden="1" x14ac:dyDescent="0.25">
      <c r="A1877" s="25">
        <v>141270</v>
      </c>
      <c r="B1877" s="25" t="s">
        <v>54</v>
      </c>
      <c r="C1877" s="25" t="s">
        <v>43</v>
      </c>
      <c r="D1877" s="25" t="s">
        <v>55</v>
      </c>
      <c r="E1877" s="24">
        <v>44120</v>
      </c>
      <c r="F1877" s="25" t="s">
        <v>56</v>
      </c>
      <c r="G1877" s="25" t="s">
        <v>50</v>
      </c>
      <c r="H1877" s="24">
        <v>45041</v>
      </c>
      <c r="I1877" s="101">
        <v>0.39086805555555554</v>
      </c>
      <c r="J1877" s="24">
        <v>45041</v>
      </c>
      <c r="K1877" s="101">
        <v>0.39590277777777777</v>
      </c>
      <c r="L1877" s="25">
        <v>435</v>
      </c>
      <c r="M1877" s="26">
        <f>Causas[[#This Row],[parada_duracion]]/60</f>
        <v>7.25</v>
      </c>
      <c r="N1877" s="18" t="s">
        <v>47</v>
      </c>
      <c r="O1877" s="18" t="s">
        <v>47</v>
      </c>
      <c r="P1877" s="16">
        <f>WEEKNUM(Causas[[#This Row],[resolucion_fecha]],16)</f>
        <v>17</v>
      </c>
      <c r="Q1877" s="16" t="str">
        <f>TEXT(Causas[[#This Row],[resolucion_fecha]],"MMMM")</f>
        <v>abril</v>
      </c>
      <c r="R1877" s="16" t="str">
        <f t="shared" si="29"/>
        <v>M</v>
      </c>
      <c r="S1877" s="16"/>
      <c r="T1877" s="18" t="s">
        <v>47</v>
      </c>
      <c r="U1877" s="16"/>
      <c r="V1877" s="16"/>
      <c r="W1877" s="16"/>
    </row>
    <row r="1878" spans="1:23" hidden="1" x14ac:dyDescent="0.25">
      <c r="A1878" s="96">
        <v>141274</v>
      </c>
      <c r="B1878" s="96" t="s">
        <v>75</v>
      </c>
      <c r="C1878" s="96" t="s">
        <v>43</v>
      </c>
      <c r="D1878" s="96" t="s">
        <v>76</v>
      </c>
      <c r="E1878" s="97">
        <v>44104</v>
      </c>
      <c r="F1878" s="96" t="s">
        <v>56</v>
      </c>
      <c r="G1878" s="96" t="s">
        <v>46</v>
      </c>
      <c r="H1878" s="97">
        <v>45041</v>
      </c>
      <c r="I1878" s="23">
        <v>0.39572916666666669</v>
      </c>
      <c r="J1878" s="97">
        <v>45041</v>
      </c>
      <c r="K1878" s="23">
        <v>0.42719907407407409</v>
      </c>
      <c r="L1878" s="96">
        <v>2719</v>
      </c>
      <c r="M1878" s="98">
        <f>Causas[[#This Row],[parada_duracion]]/60</f>
        <v>45.31666666666667</v>
      </c>
      <c r="N1878" s="18" t="s">
        <v>49</v>
      </c>
      <c r="O1878" s="18" t="s">
        <v>49</v>
      </c>
      <c r="P1878" s="99">
        <f>WEEKNUM(Causas[[#This Row],[resolucion_fecha]],16)</f>
        <v>17</v>
      </c>
      <c r="Q1878" s="99" t="str">
        <f>TEXT(Causas[[#This Row],[resolucion_fecha]],"MMMM")</f>
        <v>abril</v>
      </c>
      <c r="R1878" s="99" t="str">
        <f t="shared" si="29"/>
        <v>M</v>
      </c>
      <c r="S1878" s="18" t="s">
        <v>49</v>
      </c>
      <c r="T1878" s="18" t="s">
        <v>49</v>
      </c>
      <c r="U1878" s="18" t="s">
        <v>49</v>
      </c>
      <c r="V1878" s="18" t="s">
        <v>49</v>
      </c>
      <c r="W1878" s="18" t="s">
        <v>49</v>
      </c>
    </row>
    <row r="1879" spans="1:23" hidden="1" x14ac:dyDescent="0.25">
      <c r="A1879" s="25">
        <v>141275</v>
      </c>
      <c r="B1879" s="25" t="s">
        <v>42</v>
      </c>
      <c r="C1879" s="25" t="s">
        <v>43</v>
      </c>
      <c r="D1879" s="25" t="s">
        <v>55</v>
      </c>
      <c r="E1879" s="24">
        <v>43405</v>
      </c>
      <c r="F1879" s="25" t="s">
        <v>45</v>
      </c>
      <c r="G1879" s="25" t="s">
        <v>46</v>
      </c>
      <c r="H1879" s="24">
        <v>45041</v>
      </c>
      <c r="I1879" s="101">
        <v>0.39599537037037041</v>
      </c>
      <c r="J1879" s="24">
        <v>45041</v>
      </c>
      <c r="K1879" s="101">
        <v>0.41421296296296295</v>
      </c>
      <c r="L1879" s="25">
        <v>1574</v>
      </c>
      <c r="M1879" s="26">
        <f>Causas[[#This Row],[parada_duracion]]/60</f>
        <v>26.233333333333334</v>
      </c>
      <c r="N1879" s="19" t="s">
        <v>62</v>
      </c>
      <c r="O1879" s="16" t="s">
        <v>52</v>
      </c>
      <c r="P1879" s="16">
        <f>WEEKNUM(Causas[[#This Row],[resolucion_fecha]],16)</f>
        <v>17</v>
      </c>
      <c r="Q1879" s="16" t="str">
        <f>TEXT(Causas[[#This Row],[resolucion_fecha]],"MMMM")</f>
        <v>abril</v>
      </c>
      <c r="R1879" s="16" t="str">
        <f t="shared" si="29"/>
        <v>M</v>
      </c>
      <c r="S1879" s="16"/>
      <c r="T1879" s="16" t="s">
        <v>53</v>
      </c>
      <c r="U1879" s="100"/>
      <c r="V1879" s="16"/>
      <c r="W1879" s="16"/>
    </row>
    <row r="1880" spans="1:23" hidden="1" x14ac:dyDescent="0.25">
      <c r="A1880" s="25">
        <v>141284</v>
      </c>
      <c r="B1880" s="25" t="s">
        <v>63</v>
      </c>
      <c r="C1880" s="25" t="s">
        <v>43</v>
      </c>
      <c r="D1880" s="25" t="s">
        <v>64</v>
      </c>
      <c r="E1880" s="24">
        <v>43809</v>
      </c>
      <c r="F1880" s="25" t="s">
        <v>56</v>
      </c>
      <c r="G1880" s="25" t="s">
        <v>46</v>
      </c>
      <c r="H1880" s="24">
        <v>45041</v>
      </c>
      <c r="I1880" s="101">
        <v>0.43160879629629628</v>
      </c>
      <c r="J1880" s="24">
        <v>45041</v>
      </c>
      <c r="K1880" s="101">
        <v>0.4466087962962963</v>
      </c>
      <c r="L1880" s="25">
        <v>1296</v>
      </c>
      <c r="M1880" s="26">
        <f>Causas[[#This Row],[parada_duracion]]/60</f>
        <v>21.6</v>
      </c>
      <c r="N1880" s="18" t="s">
        <v>49</v>
      </c>
      <c r="O1880" s="18" t="s">
        <v>49</v>
      </c>
      <c r="P1880" s="16">
        <f>WEEKNUM(Causas[[#This Row],[resolucion_fecha]],16)</f>
        <v>17</v>
      </c>
      <c r="Q1880" s="16" t="str">
        <f>TEXT(Causas[[#This Row],[resolucion_fecha]],"MMMM")</f>
        <v>abril</v>
      </c>
      <c r="R1880" s="16" t="str">
        <f t="shared" si="29"/>
        <v>M</v>
      </c>
      <c r="S1880" s="18" t="s">
        <v>49</v>
      </c>
      <c r="T1880" s="18" t="s">
        <v>49</v>
      </c>
      <c r="U1880" s="18" t="s">
        <v>49</v>
      </c>
      <c r="V1880" s="18" t="s">
        <v>49</v>
      </c>
      <c r="W1880" s="18" t="s">
        <v>49</v>
      </c>
    </row>
    <row r="1881" spans="1:23" hidden="1" x14ac:dyDescent="0.25">
      <c r="A1881" s="25">
        <v>141292</v>
      </c>
      <c r="B1881" s="25" t="s">
        <v>58</v>
      </c>
      <c r="C1881" s="25" t="s">
        <v>43</v>
      </c>
      <c r="D1881" s="25" t="s">
        <v>96</v>
      </c>
      <c r="E1881" s="24">
        <v>43882</v>
      </c>
      <c r="F1881" s="25" t="s">
        <v>56</v>
      </c>
      <c r="G1881" s="25" t="s">
        <v>46</v>
      </c>
      <c r="H1881" s="24">
        <v>45041</v>
      </c>
      <c r="I1881" s="101">
        <v>0.47142361111111114</v>
      </c>
      <c r="J1881" s="24">
        <v>45041</v>
      </c>
      <c r="K1881" s="101">
        <v>0.48513888888888884</v>
      </c>
      <c r="L1881" s="25">
        <v>1185</v>
      </c>
      <c r="M1881" s="26">
        <f>Causas[[#This Row],[parada_duracion]]/60</f>
        <v>19.75</v>
      </c>
      <c r="N1881" s="18" t="s">
        <v>49</v>
      </c>
      <c r="O1881" s="18" t="s">
        <v>49</v>
      </c>
      <c r="P1881" s="16">
        <f>WEEKNUM(Causas[[#This Row],[resolucion_fecha]],16)</f>
        <v>17</v>
      </c>
      <c r="Q1881" s="16" t="str">
        <f>TEXT(Causas[[#This Row],[resolucion_fecha]],"MMMM")</f>
        <v>abril</v>
      </c>
      <c r="R1881" s="16" t="str">
        <f t="shared" si="29"/>
        <v>M</v>
      </c>
      <c r="S1881" s="18" t="s">
        <v>49</v>
      </c>
      <c r="T1881" s="18" t="s">
        <v>49</v>
      </c>
      <c r="U1881" s="18" t="s">
        <v>49</v>
      </c>
      <c r="V1881" s="18" t="s">
        <v>49</v>
      </c>
      <c r="W1881" s="18" t="s">
        <v>49</v>
      </c>
    </row>
    <row r="1882" spans="1:23" hidden="1" x14ac:dyDescent="0.25">
      <c r="A1882" s="25">
        <v>141297</v>
      </c>
      <c r="B1882" s="25" t="s">
        <v>61</v>
      </c>
      <c r="C1882" s="25" t="s">
        <v>43</v>
      </c>
      <c r="D1882" s="25" t="s">
        <v>68</v>
      </c>
      <c r="E1882" s="24">
        <v>43405</v>
      </c>
      <c r="F1882" s="25" t="s">
        <v>45</v>
      </c>
      <c r="G1882" s="25" t="s">
        <v>46</v>
      </c>
      <c r="H1882" s="24">
        <v>45041</v>
      </c>
      <c r="I1882" s="101">
        <v>0.52965277777777775</v>
      </c>
      <c r="J1882" s="24">
        <v>45041</v>
      </c>
      <c r="K1882" s="101">
        <v>0.56090277777777775</v>
      </c>
      <c r="L1882" s="25">
        <v>2700</v>
      </c>
      <c r="M1882" s="26">
        <f>Causas[[#This Row],[parada_duracion]]/60</f>
        <v>45</v>
      </c>
      <c r="N1882" s="18" t="s">
        <v>49</v>
      </c>
      <c r="O1882" s="18" t="s">
        <v>49</v>
      </c>
      <c r="P1882" s="16">
        <f>WEEKNUM(Causas[[#This Row],[resolucion_fecha]],16)</f>
        <v>17</v>
      </c>
      <c r="Q1882" s="16" t="str">
        <f>TEXT(Causas[[#This Row],[resolucion_fecha]],"MMMM")</f>
        <v>abril</v>
      </c>
      <c r="R1882" s="16" t="str">
        <f t="shared" si="29"/>
        <v>M</v>
      </c>
      <c r="S1882" s="18" t="s">
        <v>49</v>
      </c>
      <c r="T1882" s="18" t="s">
        <v>49</v>
      </c>
      <c r="U1882" s="18" t="s">
        <v>49</v>
      </c>
      <c r="V1882" s="18" t="s">
        <v>49</v>
      </c>
      <c r="W1882" s="18" t="s">
        <v>49</v>
      </c>
    </row>
    <row r="1883" spans="1:23" hidden="1" x14ac:dyDescent="0.25">
      <c r="A1883" s="25">
        <v>141299</v>
      </c>
      <c r="B1883" s="25" t="s">
        <v>42</v>
      </c>
      <c r="C1883" s="25" t="s">
        <v>43</v>
      </c>
      <c r="D1883" s="25" t="s">
        <v>96</v>
      </c>
      <c r="E1883" s="24">
        <v>43405</v>
      </c>
      <c r="F1883" s="25" t="s">
        <v>45</v>
      </c>
      <c r="G1883" s="25" t="s">
        <v>50</v>
      </c>
      <c r="H1883" s="24">
        <v>45041</v>
      </c>
      <c r="I1883" s="101">
        <v>0.53722222222222216</v>
      </c>
      <c r="J1883" s="24">
        <v>45041</v>
      </c>
      <c r="K1883" s="101">
        <v>0.54973379629629626</v>
      </c>
      <c r="L1883" s="25">
        <v>1081</v>
      </c>
      <c r="M1883" s="26">
        <f>Causas[[#This Row],[parada_duracion]]/60</f>
        <v>18.016666666666666</v>
      </c>
      <c r="N1883" s="18" t="s">
        <v>49</v>
      </c>
      <c r="O1883" s="18" t="s">
        <v>49</v>
      </c>
      <c r="P1883" s="16">
        <f>WEEKNUM(Causas[[#This Row],[resolucion_fecha]],16)</f>
        <v>17</v>
      </c>
      <c r="Q1883" s="16" t="str">
        <f>TEXT(Causas[[#This Row],[resolucion_fecha]],"MMMM")</f>
        <v>abril</v>
      </c>
      <c r="R1883" s="16" t="str">
        <f t="shared" si="29"/>
        <v>M</v>
      </c>
      <c r="S1883" s="18" t="s">
        <v>49</v>
      </c>
      <c r="T1883" s="18" t="s">
        <v>49</v>
      </c>
      <c r="U1883" s="18" t="s">
        <v>49</v>
      </c>
      <c r="V1883" s="18" t="s">
        <v>49</v>
      </c>
      <c r="W1883" s="18" t="s">
        <v>49</v>
      </c>
    </row>
    <row r="1884" spans="1:23" hidden="1" x14ac:dyDescent="0.25">
      <c r="A1884" s="25">
        <v>141303</v>
      </c>
      <c r="B1884" s="25" t="s">
        <v>70</v>
      </c>
      <c r="C1884" s="25" t="s">
        <v>43</v>
      </c>
      <c r="D1884" s="25" t="s">
        <v>64</v>
      </c>
      <c r="E1884" s="24">
        <v>43881</v>
      </c>
      <c r="F1884" s="25" t="s">
        <v>56</v>
      </c>
      <c r="G1884" s="25" t="s">
        <v>50</v>
      </c>
      <c r="H1884" s="24">
        <v>45041</v>
      </c>
      <c r="I1884" s="101">
        <v>0.55814814814814817</v>
      </c>
      <c r="J1884" s="24">
        <v>45041</v>
      </c>
      <c r="K1884" s="101">
        <v>0.61655092592592597</v>
      </c>
      <c r="L1884" s="25">
        <v>5046</v>
      </c>
      <c r="M1884" s="26">
        <f>Causas[[#This Row],[parada_duracion]]/60</f>
        <v>84.1</v>
      </c>
      <c r="N1884" s="19" t="s">
        <v>744</v>
      </c>
      <c r="O1884" s="16" t="s">
        <v>52</v>
      </c>
      <c r="P1884" s="16">
        <f>WEEKNUM(Causas[[#This Row],[resolucion_fecha]],16)</f>
        <v>17</v>
      </c>
      <c r="Q1884" s="16" t="str">
        <f>TEXT(Causas[[#This Row],[resolucion_fecha]],"MMMM")</f>
        <v>abril</v>
      </c>
      <c r="R1884" s="16" t="str">
        <f t="shared" si="29"/>
        <v>M</v>
      </c>
      <c r="S1884" s="16"/>
      <c r="T1884" s="16" t="s">
        <v>53</v>
      </c>
      <c r="U1884" s="16"/>
      <c r="V1884" s="16"/>
      <c r="W1884" s="16"/>
    </row>
    <row r="1885" spans="1:23" hidden="1" x14ac:dyDescent="0.25">
      <c r="A1885" s="25">
        <v>141306</v>
      </c>
      <c r="B1885" s="25" t="s">
        <v>75</v>
      </c>
      <c r="C1885" s="25" t="s">
        <v>43</v>
      </c>
      <c r="D1885" s="25" t="s">
        <v>76</v>
      </c>
      <c r="E1885" s="24">
        <v>44104</v>
      </c>
      <c r="F1885" s="25" t="s">
        <v>56</v>
      </c>
      <c r="G1885" s="25" t="s">
        <v>46</v>
      </c>
      <c r="H1885" s="24">
        <v>45041</v>
      </c>
      <c r="I1885" s="101">
        <v>0.59692129629629631</v>
      </c>
      <c r="J1885" s="24">
        <v>45041</v>
      </c>
      <c r="K1885" s="101">
        <v>0.59846064814814814</v>
      </c>
      <c r="L1885" s="25">
        <v>133</v>
      </c>
      <c r="M1885" s="26">
        <f>Causas[[#This Row],[parada_duracion]]/60</f>
        <v>2.2166666666666668</v>
      </c>
      <c r="N1885" s="18" t="s">
        <v>47</v>
      </c>
      <c r="O1885" s="18" t="s">
        <v>47</v>
      </c>
      <c r="P1885" s="16">
        <f>WEEKNUM(Causas[[#This Row],[resolucion_fecha]],16)</f>
        <v>17</v>
      </c>
      <c r="Q1885" s="16" t="str">
        <f>TEXT(Causas[[#This Row],[resolucion_fecha]],"MMMM")</f>
        <v>abril</v>
      </c>
      <c r="R1885" s="16" t="str">
        <f t="shared" si="29"/>
        <v>T</v>
      </c>
      <c r="S1885" s="16"/>
      <c r="T1885" s="18" t="s">
        <v>47</v>
      </c>
      <c r="U1885" s="16"/>
      <c r="V1885" s="16"/>
      <c r="W1885" s="16"/>
    </row>
    <row r="1886" spans="1:23" hidden="1" x14ac:dyDescent="0.25">
      <c r="A1886" s="25">
        <v>141308</v>
      </c>
      <c r="B1886" s="25" t="s">
        <v>75</v>
      </c>
      <c r="C1886" s="25" t="s">
        <v>43</v>
      </c>
      <c r="D1886" s="25" t="s">
        <v>76</v>
      </c>
      <c r="E1886" s="24">
        <v>44104</v>
      </c>
      <c r="F1886" s="25" t="s">
        <v>56</v>
      </c>
      <c r="G1886" s="25" t="s">
        <v>46</v>
      </c>
      <c r="H1886" s="24">
        <v>45041</v>
      </c>
      <c r="I1886" s="101">
        <v>0.6048958333333333</v>
      </c>
      <c r="J1886" s="24">
        <v>45041</v>
      </c>
      <c r="K1886" s="101">
        <v>0.62175925925925923</v>
      </c>
      <c r="L1886" s="25">
        <v>1457</v>
      </c>
      <c r="M1886" s="26">
        <f>Causas[[#This Row],[parada_duracion]]/60</f>
        <v>24.283333333333335</v>
      </c>
      <c r="N1886" s="19" t="s">
        <v>745</v>
      </c>
      <c r="O1886" s="16" t="s">
        <v>72</v>
      </c>
      <c r="P1886" s="16">
        <f>WEEKNUM(Causas[[#This Row],[resolucion_fecha]],16)</f>
        <v>17</v>
      </c>
      <c r="Q1886" s="16" t="str">
        <f>TEXT(Causas[[#This Row],[resolucion_fecha]],"MMMM")</f>
        <v>abril</v>
      </c>
      <c r="R1886" s="16" t="str">
        <f t="shared" si="29"/>
        <v>T</v>
      </c>
      <c r="S1886" s="16"/>
      <c r="T1886" s="16" t="s">
        <v>73</v>
      </c>
      <c r="U1886" s="16"/>
      <c r="V1886" s="16"/>
      <c r="W1886" s="16"/>
    </row>
    <row r="1887" spans="1:23" hidden="1" x14ac:dyDescent="0.25">
      <c r="A1887" s="25">
        <v>141312</v>
      </c>
      <c r="B1887" s="25" t="s">
        <v>75</v>
      </c>
      <c r="C1887" s="25" t="s">
        <v>43</v>
      </c>
      <c r="D1887" s="25" t="s">
        <v>76</v>
      </c>
      <c r="E1887" s="24">
        <v>44104</v>
      </c>
      <c r="F1887" s="25" t="s">
        <v>56</v>
      </c>
      <c r="G1887" s="25" t="s">
        <v>46</v>
      </c>
      <c r="H1887" s="24">
        <v>45041</v>
      </c>
      <c r="I1887" s="101">
        <v>0.6307638888888889</v>
      </c>
      <c r="J1887" s="24">
        <v>45041</v>
      </c>
      <c r="K1887" s="101">
        <v>0.64918981481481486</v>
      </c>
      <c r="L1887" s="25">
        <v>1592</v>
      </c>
      <c r="M1887" s="26">
        <f>Causas[[#This Row],[parada_duracion]]/60</f>
        <v>26.533333333333335</v>
      </c>
      <c r="N1887" s="19" t="s">
        <v>745</v>
      </c>
      <c r="O1887" s="16" t="s">
        <v>72</v>
      </c>
      <c r="P1887" s="16">
        <f>WEEKNUM(Causas[[#This Row],[resolucion_fecha]],16)</f>
        <v>17</v>
      </c>
      <c r="Q1887" s="16" t="str">
        <f>TEXT(Causas[[#This Row],[resolucion_fecha]],"MMMM")</f>
        <v>abril</v>
      </c>
      <c r="R1887" s="16" t="str">
        <f t="shared" si="29"/>
        <v>T</v>
      </c>
      <c r="S1887" s="16"/>
      <c r="T1887" s="16" t="s">
        <v>73</v>
      </c>
      <c r="U1887" s="16"/>
      <c r="V1887" s="16"/>
      <c r="W1887" s="16"/>
    </row>
    <row r="1888" spans="1:23" hidden="1" x14ac:dyDescent="0.25">
      <c r="A1888" s="96">
        <v>141315</v>
      </c>
      <c r="B1888" s="96" t="s">
        <v>42</v>
      </c>
      <c r="C1888" s="96" t="s">
        <v>43</v>
      </c>
      <c r="D1888" s="96" t="s">
        <v>161</v>
      </c>
      <c r="E1888" s="97">
        <v>43405</v>
      </c>
      <c r="F1888" s="96" t="s">
        <v>45</v>
      </c>
      <c r="G1888" s="96" t="s">
        <v>46</v>
      </c>
      <c r="H1888" s="97">
        <v>45041</v>
      </c>
      <c r="I1888" s="23">
        <v>0.6466898148148148</v>
      </c>
      <c r="J1888" s="97">
        <v>45041</v>
      </c>
      <c r="K1888" s="23">
        <v>0.65798611111111105</v>
      </c>
      <c r="L1888" s="96">
        <v>976</v>
      </c>
      <c r="M1888" s="98">
        <f>Causas[[#This Row],[parada_duracion]]/60</f>
        <v>16.266666666666666</v>
      </c>
      <c r="N1888" s="18" t="s">
        <v>49</v>
      </c>
      <c r="O1888" s="18" t="s">
        <v>49</v>
      </c>
      <c r="P1888" s="99">
        <f>WEEKNUM(Causas[[#This Row],[resolucion_fecha]],16)</f>
        <v>17</v>
      </c>
      <c r="Q1888" s="99" t="str">
        <f>TEXT(Causas[[#This Row],[resolucion_fecha]],"MMMM")</f>
        <v>abril</v>
      </c>
      <c r="R1888" s="99" t="str">
        <f t="shared" si="29"/>
        <v>T</v>
      </c>
      <c r="S1888" s="18" t="s">
        <v>49</v>
      </c>
      <c r="T1888" s="18" t="s">
        <v>49</v>
      </c>
      <c r="U1888" s="18" t="s">
        <v>49</v>
      </c>
      <c r="V1888" s="18" t="s">
        <v>49</v>
      </c>
      <c r="W1888" s="18" t="s">
        <v>49</v>
      </c>
    </row>
    <row r="1889" spans="1:23" hidden="1" x14ac:dyDescent="0.25">
      <c r="A1889" s="96">
        <v>141316</v>
      </c>
      <c r="B1889" s="96" t="s">
        <v>86</v>
      </c>
      <c r="C1889" s="96" t="s">
        <v>43</v>
      </c>
      <c r="D1889" s="96" t="s">
        <v>55</v>
      </c>
      <c r="E1889" s="97">
        <v>43881</v>
      </c>
      <c r="F1889" s="96" t="s">
        <v>56</v>
      </c>
      <c r="G1889" s="96" t="s">
        <v>50</v>
      </c>
      <c r="H1889" s="97">
        <v>45041</v>
      </c>
      <c r="I1889" s="23">
        <v>0.64900462962962957</v>
      </c>
      <c r="J1889" s="97">
        <v>45041</v>
      </c>
      <c r="K1889" s="23">
        <v>0.68361111111111106</v>
      </c>
      <c r="L1889" s="96">
        <v>2990</v>
      </c>
      <c r="M1889" s="98">
        <f>Causas[[#This Row],[parada_duracion]]/60</f>
        <v>49.833333333333336</v>
      </c>
      <c r="N1889" s="18" t="s">
        <v>62</v>
      </c>
      <c r="O1889" s="16" t="s">
        <v>52</v>
      </c>
      <c r="P1889" s="99">
        <f>WEEKNUM(Causas[[#This Row],[resolucion_fecha]],16)</f>
        <v>17</v>
      </c>
      <c r="Q1889" s="99" t="str">
        <f>TEXT(Causas[[#This Row],[resolucion_fecha]],"MMMM")</f>
        <v>abril</v>
      </c>
      <c r="R1889" s="99" t="str">
        <f t="shared" si="29"/>
        <v>T</v>
      </c>
      <c r="S1889" s="99"/>
      <c r="T1889" s="16" t="s">
        <v>53</v>
      </c>
      <c r="U1889" s="100"/>
      <c r="V1889" s="99"/>
      <c r="W1889" s="99"/>
    </row>
    <row r="1890" spans="1:23" hidden="1" x14ac:dyDescent="0.25">
      <c r="A1890" s="25">
        <v>141317</v>
      </c>
      <c r="B1890" s="25" t="s">
        <v>75</v>
      </c>
      <c r="C1890" s="25" t="s">
        <v>43</v>
      </c>
      <c r="D1890" s="25" t="s">
        <v>76</v>
      </c>
      <c r="E1890" s="24">
        <v>44104</v>
      </c>
      <c r="F1890" s="25" t="s">
        <v>56</v>
      </c>
      <c r="G1890" s="25" t="s">
        <v>46</v>
      </c>
      <c r="H1890" s="24">
        <v>45041</v>
      </c>
      <c r="I1890" s="101">
        <v>0.65069444444444446</v>
      </c>
      <c r="J1890" s="24">
        <v>45041</v>
      </c>
      <c r="K1890" s="101">
        <v>0.65361111111111114</v>
      </c>
      <c r="L1890" s="25">
        <v>252</v>
      </c>
      <c r="M1890" s="26">
        <f>Causas[[#This Row],[parada_duracion]]/60</f>
        <v>4.2</v>
      </c>
      <c r="N1890" s="18" t="s">
        <v>47</v>
      </c>
      <c r="O1890" s="18" t="s">
        <v>47</v>
      </c>
      <c r="P1890" s="16">
        <f>WEEKNUM(Causas[[#This Row],[resolucion_fecha]],16)</f>
        <v>17</v>
      </c>
      <c r="Q1890" s="16" t="str">
        <f>TEXT(Causas[[#This Row],[resolucion_fecha]],"MMMM")</f>
        <v>abril</v>
      </c>
      <c r="R1890" s="16" t="str">
        <f t="shared" si="29"/>
        <v>T</v>
      </c>
      <c r="S1890" s="16"/>
      <c r="T1890" s="18" t="s">
        <v>47</v>
      </c>
      <c r="U1890" s="100"/>
      <c r="V1890" s="16"/>
      <c r="W1890" s="16"/>
    </row>
    <row r="1891" spans="1:23" hidden="1" x14ac:dyDescent="0.25">
      <c r="A1891" s="96">
        <v>141326</v>
      </c>
      <c r="B1891" s="96" t="s">
        <v>74</v>
      </c>
      <c r="C1891" s="96" t="s">
        <v>43</v>
      </c>
      <c r="D1891" s="96" t="s">
        <v>68</v>
      </c>
      <c r="E1891" s="97">
        <v>44258</v>
      </c>
      <c r="F1891" s="96" t="s">
        <v>56</v>
      </c>
      <c r="G1891" s="96" t="s">
        <v>50</v>
      </c>
      <c r="H1891" s="97">
        <v>45041</v>
      </c>
      <c r="I1891" s="23">
        <v>0.72484953703703703</v>
      </c>
      <c r="J1891" s="97">
        <v>45041</v>
      </c>
      <c r="K1891" s="23">
        <v>0.73393518518518519</v>
      </c>
      <c r="L1891" s="96">
        <v>785</v>
      </c>
      <c r="M1891" s="98">
        <f>Causas[[#This Row],[parada_duracion]]/60</f>
        <v>13.083333333333334</v>
      </c>
      <c r="N1891" s="18" t="s">
        <v>49</v>
      </c>
      <c r="O1891" s="18" t="s">
        <v>49</v>
      </c>
      <c r="P1891" s="99">
        <f>WEEKNUM(Causas[[#This Row],[resolucion_fecha]],16)</f>
        <v>17</v>
      </c>
      <c r="Q1891" s="99" t="str">
        <f>TEXT(Causas[[#This Row],[resolucion_fecha]],"MMMM")</f>
        <v>abril</v>
      </c>
      <c r="R1891" s="99" t="str">
        <f t="shared" si="29"/>
        <v>T</v>
      </c>
      <c r="S1891" s="18" t="s">
        <v>49</v>
      </c>
      <c r="T1891" s="18" t="s">
        <v>49</v>
      </c>
      <c r="U1891" s="18" t="s">
        <v>49</v>
      </c>
      <c r="V1891" s="18" t="s">
        <v>49</v>
      </c>
      <c r="W1891" s="18" t="s">
        <v>49</v>
      </c>
    </row>
    <row r="1892" spans="1:23" hidden="1" x14ac:dyDescent="0.25">
      <c r="A1892" s="25">
        <v>141327</v>
      </c>
      <c r="B1892" s="25" t="s">
        <v>42</v>
      </c>
      <c r="C1892" s="25" t="s">
        <v>43</v>
      </c>
      <c r="D1892" s="25" t="s">
        <v>164</v>
      </c>
      <c r="E1892" s="24">
        <v>43405</v>
      </c>
      <c r="F1892" s="25" t="s">
        <v>45</v>
      </c>
      <c r="G1892" s="25" t="s">
        <v>50</v>
      </c>
      <c r="H1892" s="24">
        <v>45041</v>
      </c>
      <c r="I1892" s="101">
        <v>0.73738425925925932</v>
      </c>
      <c r="J1892" s="24">
        <v>45041</v>
      </c>
      <c r="K1892" s="101">
        <v>0.73782407407407413</v>
      </c>
      <c r="L1892" s="25">
        <v>38</v>
      </c>
      <c r="M1892" s="26">
        <f>Causas[[#This Row],[parada_duracion]]/60</f>
        <v>0.6333333333333333</v>
      </c>
      <c r="N1892" s="18" t="s">
        <v>47</v>
      </c>
      <c r="O1892" s="18" t="s">
        <v>47</v>
      </c>
      <c r="P1892" s="16">
        <f>WEEKNUM(Causas[[#This Row],[resolucion_fecha]],16)</f>
        <v>17</v>
      </c>
      <c r="Q1892" s="16" t="str">
        <f>TEXT(Causas[[#This Row],[resolucion_fecha]],"MMMM")</f>
        <v>abril</v>
      </c>
      <c r="R1892" s="16" t="str">
        <f t="shared" si="29"/>
        <v>T</v>
      </c>
      <c r="S1892" s="16"/>
      <c r="T1892" s="18" t="s">
        <v>47</v>
      </c>
      <c r="U1892" s="100"/>
      <c r="V1892" s="16"/>
      <c r="W1892" s="16"/>
    </row>
    <row r="1893" spans="1:23" hidden="1" x14ac:dyDescent="0.25">
      <c r="A1893" s="96">
        <v>141331</v>
      </c>
      <c r="B1893" s="96" t="s">
        <v>58</v>
      </c>
      <c r="C1893" s="96" t="s">
        <v>43</v>
      </c>
      <c r="D1893" s="96" t="s">
        <v>59</v>
      </c>
      <c r="E1893" s="97">
        <v>44231</v>
      </c>
      <c r="F1893" s="96" t="s">
        <v>60</v>
      </c>
      <c r="G1893" s="96" t="s">
        <v>50</v>
      </c>
      <c r="H1893" s="97">
        <v>45041</v>
      </c>
      <c r="I1893" s="23">
        <v>0.7521296296296297</v>
      </c>
      <c r="J1893" s="97">
        <v>45041</v>
      </c>
      <c r="K1893" s="23">
        <v>0.78729166666666661</v>
      </c>
      <c r="L1893" s="96">
        <v>3038</v>
      </c>
      <c r="M1893" s="98">
        <f>Causas[[#This Row],[parada_duracion]]/60</f>
        <v>50.633333333333333</v>
      </c>
      <c r="N1893" s="18" t="s">
        <v>49</v>
      </c>
      <c r="O1893" s="18" t="s">
        <v>49</v>
      </c>
      <c r="P1893" s="99">
        <f>WEEKNUM(Causas[[#This Row],[resolucion_fecha]],16)</f>
        <v>17</v>
      </c>
      <c r="Q1893" s="99" t="str">
        <f>TEXT(Causas[[#This Row],[resolucion_fecha]],"MMMM")</f>
        <v>abril</v>
      </c>
      <c r="R1893" s="99" t="str">
        <f t="shared" si="29"/>
        <v>T</v>
      </c>
      <c r="S1893" s="18" t="s">
        <v>49</v>
      </c>
      <c r="T1893" s="18" t="s">
        <v>49</v>
      </c>
      <c r="U1893" s="18" t="s">
        <v>49</v>
      </c>
      <c r="V1893" s="18" t="s">
        <v>49</v>
      </c>
      <c r="W1893" s="18" t="s">
        <v>49</v>
      </c>
    </row>
    <row r="1894" spans="1:23" hidden="1" x14ac:dyDescent="0.25">
      <c r="A1894" s="25">
        <v>141332</v>
      </c>
      <c r="B1894" s="25" t="s">
        <v>42</v>
      </c>
      <c r="C1894" s="25" t="s">
        <v>43</v>
      </c>
      <c r="D1894" s="25" t="s">
        <v>164</v>
      </c>
      <c r="E1894" s="24">
        <v>43405</v>
      </c>
      <c r="F1894" s="25" t="s">
        <v>45</v>
      </c>
      <c r="G1894" s="25" t="s">
        <v>46</v>
      </c>
      <c r="H1894" s="24">
        <v>45041</v>
      </c>
      <c r="I1894" s="101">
        <v>0.75346064814814817</v>
      </c>
      <c r="J1894" s="24">
        <v>45041</v>
      </c>
      <c r="K1894" s="101">
        <v>0.75607638888888884</v>
      </c>
      <c r="L1894" s="25">
        <v>226</v>
      </c>
      <c r="M1894" s="26">
        <f>Causas[[#This Row],[parada_duracion]]/60</f>
        <v>3.7666666666666666</v>
      </c>
      <c r="N1894" s="18" t="s">
        <v>47</v>
      </c>
      <c r="O1894" s="18" t="s">
        <v>47</v>
      </c>
      <c r="P1894" s="16">
        <f>WEEKNUM(Causas[[#This Row],[resolucion_fecha]],16)</f>
        <v>17</v>
      </c>
      <c r="Q1894" s="16" t="str">
        <f>TEXT(Causas[[#This Row],[resolucion_fecha]],"MMMM")</f>
        <v>abril</v>
      </c>
      <c r="R1894" s="16" t="str">
        <f t="shared" si="29"/>
        <v>T</v>
      </c>
      <c r="S1894" s="16"/>
      <c r="T1894" s="18" t="s">
        <v>47</v>
      </c>
      <c r="U1894" s="100"/>
      <c r="V1894" s="16"/>
      <c r="W1894" s="16"/>
    </row>
    <row r="1895" spans="1:23" hidden="1" x14ac:dyDescent="0.25">
      <c r="A1895" s="25">
        <v>141334</v>
      </c>
      <c r="B1895" s="25" t="s">
        <v>42</v>
      </c>
      <c r="C1895" s="25" t="s">
        <v>43</v>
      </c>
      <c r="D1895" s="25" t="s">
        <v>164</v>
      </c>
      <c r="E1895" s="24">
        <v>43405</v>
      </c>
      <c r="F1895" s="25" t="s">
        <v>45</v>
      </c>
      <c r="G1895" s="25" t="s">
        <v>50</v>
      </c>
      <c r="H1895" s="24">
        <v>45041</v>
      </c>
      <c r="I1895" s="101">
        <v>0.7562037037037036</v>
      </c>
      <c r="J1895" s="24">
        <v>45041</v>
      </c>
      <c r="K1895" s="101">
        <v>0.77059027777777767</v>
      </c>
      <c r="L1895" s="25">
        <v>1243</v>
      </c>
      <c r="M1895" s="26">
        <f>Causas[[#This Row],[parada_duracion]]/60</f>
        <v>20.716666666666665</v>
      </c>
      <c r="N1895" s="19" t="s">
        <v>746</v>
      </c>
      <c r="O1895" s="16" t="s">
        <v>52</v>
      </c>
      <c r="P1895" s="16">
        <f>WEEKNUM(Causas[[#This Row],[resolucion_fecha]],16)</f>
        <v>17</v>
      </c>
      <c r="Q1895" s="16" t="str">
        <f>TEXT(Causas[[#This Row],[resolucion_fecha]],"MMMM")</f>
        <v>abril</v>
      </c>
      <c r="R1895" s="16" t="str">
        <f t="shared" si="29"/>
        <v>T</v>
      </c>
      <c r="S1895" s="16"/>
      <c r="T1895" s="16" t="s">
        <v>53</v>
      </c>
      <c r="U1895" s="16"/>
      <c r="V1895" s="16"/>
      <c r="W1895" s="16"/>
    </row>
    <row r="1896" spans="1:23" hidden="1" x14ac:dyDescent="0.25">
      <c r="A1896" s="96">
        <v>141338</v>
      </c>
      <c r="B1896" s="96" t="s">
        <v>42</v>
      </c>
      <c r="C1896" s="96" t="s">
        <v>43</v>
      </c>
      <c r="D1896" s="96" t="s">
        <v>164</v>
      </c>
      <c r="E1896" s="97">
        <v>43405</v>
      </c>
      <c r="F1896" s="96" t="s">
        <v>45</v>
      </c>
      <c r="G1896" s="96" t="s">
        <v>46</v>
      </c>
      <c r="H1896" s="97">
        <v>45041</v>
      </c>
      <c r="I1896" s="23">
        <v>0.8381249999999999</v>
      </c>
      <c r="J1896" s="97">
        <v>45041</v>
      </c>
      <c r="K1896" s="23">
        <v>0.83958333333333324</v>
      </c>
      <c r="L1896" s="96">
        <v>126</v>
      </c>
      <c r="M1896" s="98">
        <f>Causas[[#This Row],[parada_duracion]]/60</f>
        <v>2.1</v>
      </c>
      <c r="N1896" s="18" t="s">
        <v>47</v>
      </c>
      <c r="O1896" s="18" t="s">
        <v>47</v>
      </c>
      <c r="P1896" s="99">
        <f>WEEKNUM(Causas[[#This Row],[resolucion_fecha]],16)</f>
        <v>17</v>
      </c>
      <c r="Q1896" s="99" t="str">
        <f>TEXT(Causas[[#This Row],[resolucion_fecha]],"MMMM")</f>
        <v>abril</v>
      </c>
      <c r="R1896" s="99" t="str">
        <f t="shared" si="29"/>
        <v>T</v>
      </c>
      <c r="S1896" s="99"/>
      <c r="T1896" s="18" t="s">
        <v>47</v>
      </c>
      <c r="U1896" s="16"/>
      <c r="V1896" s="99"/>
      <c r="W1896" s="99"/>
    </row>
    <row r="1897" spans="1:23" hidden="1" x14ac:dyDescent="0.25">
      <c r="A1897" s="96">
        <v>141339</v>
      </c>
      <c r="B1897" s="96" t="s">
        <v>42</v>
      </c>
      <c r="C1897" s="96" t="s">
        <v>43</v>
      </c>
      <c r="D1897" s="96" t="s">
        <v>164</v>
      </c>
      <c r="E1897" s="97">
        <v>43405</v>
      </c>
      <c r="F1897" s="96" t="s">
        <v>45</v>
      </c>
      <c r="G1897" s="96" t="s">
        <v>46</v>
      </c>
      <c r="H1897" s="97">
        <v>45041</v>
      </c>
      <c r="I1897" s="23">
        <v>0.85401620370370368</v>
      </c>
      <c r="J1897" s="97">
        <v>45041</v>
      </c>
      <c r="K1897" s="23">
        <v>0.85524305555555558</v>
      </c>
      <c r="L1897" s="96">
        <v>106</v>
      </c>
      <c r="M1897" s="98">
        <f>Causas[[#This Row],[parada_duracion]]/60</f>
        <v>1.7666666666666666</v>
      </c>
      <c r="N1897" s="18" t="s">
        <v>47</v>
      </c>
      <c r="O1897" s="18" t="s">
        <v>47</v>
      </c>
      <c r="P1897" s="99">
        <f>WEEKNUM(Causas[[#This Row],[resolucion_fecha]],16)</f>
        <v>17</v>
      </c>
      <c r="Q1897" s="99" t="str">
        <f>TEXT(Causas[[#This Row],[resolucion_fecha]],"MMMM")</f>
        <v>abril</v>
      </c>
      <c r="R1897" s="99" t="str">
        <f t="shared" si="29"/>
        <v>T</v>
      </c>
      <c r="S1897" s="99"/>
      <c r="T1897" s="18" t="s">
        <v>47</v>
      </c>
      <c r="U1897" s="100"/>
      <c r="V1897" s="99"/>
      <c r="W1897" s="99"/>
    </row>
    <row r="1898" spans="1:23" hidden="1" x14ac:dyDescent="0.25">
      <c r="A1898" s="96">
        <v>141340</v>
      </c>
      <c r="B1898" s="96" t="s">
        <v>42</v>
      </c>
      <c r="C1898" s="96" t="s">
        <v>43</v>
      </c>
      <c r="D1898" s="96" t="s">
        <v>164</v>
      </c>
      <c r="E1898" s="97">
        <v>43405</v>
      </c>
      <c r="F1898" s="96" t="s">
        <v>45</v>
      </c>
      <c r="G1898" s="96" t="s">
        <v>46</v>
      </c>
      <c r="H1898" s="97">
        <v>45041</v>
      </c>
      <c r="I1898" s="23">
        <v>0.86329861111111106</v>
      </c>
      <c r="J1898" s="97">
        <v>45041</v>
      </c>
      <c r="K1898" s="23">
        <v>0.86616898148148147</v>
      </c>
      <c r="L1898" s="96">
        <v>248</v>
      </c>
      <c r="M1898" s="98">
        <f>Causas[[#This Row],[parada_duracion]]/60</f>
        <v>4.1333333333333337</v>
      </c>
      <c r="N1898" s="18" t="s">
        <v>47</v>
      </c>
      <c r="O1898" s="18" t="s">
        <v>47</v>
      </c>
      <c r="P1898" s="99">
        <f>WEEKNUM(Causas[[#This Row],[resolucion_fecha]],16)</f>
        <v>17</v>
      </c>
      <c r="Q1898" s="99" t="str">
        <f>TEXT(Causas[[#This Row],[resolucion_fecha]],"MMMM")</f>
        <v>abril</v>
      </c>
      <c r="R1898" s="99" t="str">
        <f t="shared" si="29"/>
        <v>T</v>
      </c>
      <c r="S1898" s="99"/>
      <c r="T1898" s="18" t="s">
        <v>47</v>
      </c>
      <c r="U1898" s="100"/>
      <c r="V1898" s="99"/>
      <c r="W1898" s="99"/>
    </row>
    <row r="1899" spans="1:23" hidden="1" x14ac:dyDescent="0.25">
      <c r="A1899" s="96">
        <v>141341</v>
      </c>
      <c r="B1899" s="96" t="s">
        <v>79</v>
      </c>
      <c r="C1899" s="96" t="s">
        <v>43</v>
      </c>
      <c r="D1899" s="96" t="s">
        <v>68</v>
      </c>
      <c r="E1899" s="97">
        <v>43405</v>
      </c>
      <c r="F1899" s="96" t="s">
        <v>45</v>
      </c>
      <c r="G1899" s="96" t="s">
        <v>50</v>
      </c>
      <c r="H1899" s="97">
        <v>45041</v>
      </c>
      <c r="I1899" s="23">
        <v>0.86481481481481481</v>
      </c>
      <c r="J1899" s="97">
        <v>45041</v>
      </c>
      <c r="K1899" s="23">
        <v>0.89921296296296294</v>
      </c>
      <c r="L1899" s="96">
        <v>2972</v>
      </c>
      <c r="M1899" s="98">
        <f>Causas[[#This Row],[parada_duracion]]/60</f>
        <v>49.533333333333331</v>
      </c>
      <c r="N1899" s="18" t="s">
        <v>49</v>
      </c>
      <c r="O1899" s="18" t="s">
        <v>49</v>
      </c>
      <c r="P1899" s="99">
        <f>WEEKNUM(Causas[[#This Row],[resolucion_fecha]],16)</f>
        <v>17</v>
      </c>
      <c r="Q1899" s="99" t="str">
        <f>TEXT(Causas[[#This Row],[resolucion_fecha]],"MMMM")</f>
        <v>abril</v>
      </c>
      <c r="R1899" s="99" t="str">
        <f t="shared" si="29"/>
        <v>T</v>
      </c>
      <c r="S1899" s="18" t="s">
        <v>49</v>
      </c>
      <c r="T1899" s="18" t="s">
        <v>49</v>
      </c>
      <c r="U1899" s="18" t="s">
        <v>49</v>
      </c>
      <c r="V1899" s="18" t="s">
        <v>49</v>
      </c>
      <c r="W1899" s="18" t="s">
        <v>49</v>
      </c>
    </row>
    <row r="1900" spans="1:23" hidden="1" x14ac:dyDescent="0.25">
      <c r="A1900" s="25">
        <v>141342</v>
      </c>
      <c r="B1900" s="25" t="s">
        <v>129</v>
      </c>
      <c r="C1900" s="25" t="s">
        <v>43</v>
      </c>
      <c r="D1900" s="25" t="s">
        <v>105</v>
      </c>
      <c r="E1900" s="24">
        <v>43405</v>
      </c>
      <c r="F1900" s="25" t="s">
        <v>45</v>
      </c>
      <c r="G1900" s="25" t="s">
        <v>46</v>
      </c>
      <c r="H1900" s="24">
        <v>45041</v>
      </c>
      <c r="I1900" s="101">
        <v>0.87449074074074085</v>
      </c>
      <c r="J1900" s="24">
        <v>45041</v>
      </c>
      <c r="K1900" s="101">
        <v>0.88565972222222211</v>
      </c>
      <c r="L1900" s="25">
        <v>965</v>
      </c>
      <c r="M1900" s="26">
        <f>Causas[[#This Row],[parada_duracion]]/60</f>
        <v>16.083333333333332</v>
      </c>
      <c r="N1900" s="19" t="s">
        <v>747</v>
      </c>
      <c r="O1900" s="16" t="s">
        <v>52</v>
      </c>
      <c r="P1900" s="16">
        <f>WEEKNUM(Causas[[#This Row],[resolucion_fecha]],16)</f>
        <v>17</v>
      </c>
      <c r="Q1900" s="16" t="str">
        <f>TEXT(Causas[[#This Row],[resolucion_fecha]],"MMMM")</f>
        <v>abril</v>
      </c>
      <c r="R1900" s="16" t="str">
        <f t="shared" si="29"/>
        <v>T</v>
      </c>
      <c r="S1900" s="16"/>
      <c r="T1900" s="16" t="s">
        <v>53</v>
      </c>
      <c r="U1900" s="100"/>
      <c r="V1900" s="16"/>
      <c r="W1900" s="16"/>
    </row>
    <row r="1901" spans="1:23" hidden="1" x14ac:dyDescent="0.25">
      <c r="A1901" s="96">
        <v>141347</v>
      </c>
      <c r="B1901" s="96" t="s">
        <v>54</v>
      </c>
      <c r="C1901" s="96" t="s">
        <v>43</v>
      </c>
      <c r="D1901" s="96" t="s">
        <v>55</v>
      </c>
      <c r="E1901" s="97">
        <v>44120</v>
      </c>
      <c r="F1901" s="96" t="s">
        <v>56</v>
      </c>
      <c r="G1901" s="96" t="s">
        <v>50</v>
      </c>
      <c r="H1901" s="97">
        <v>45042</v>
      </c>
      <c r="I1901" s="23">
        <v>5.0868055555555548E-2</v>
      </c>
      <c r="J1901" s="97">
        <v>45042</v>
      </c>
      <c r="K1901" s="23">
        <v>0.10287037037037038</v>
      </c>
      <c r="L1901" s="96">
        <v>4493</v>
      </c>
      <c r="M1901" s="98">
        <f>Causas[[#This Row],[parada_duracion]]/60</f>
        <v>74.88333333333334</v>
      </c>
      <c r="N1901" s="18" t="s">
        <v>62</v>
      </c>
      <c r="O1901" s="16" t="s">
        <v>52</v>
      </c>
      <c r="P1901" s="99">
        <f>WEEKNUM(Causas[[#This Row],[resolucion_fecha]],16)</f>
        <v>17</v>
      </c>
      <c r="Q1901" s="99" t="str">
        <f>TEXT(Causas[[#This Row],[resolucion_fecha]],"MMMM")</f>
        <v>abril</v>
      </c>
      <c r="R1901" s="99" t="str">
        <f t="shared" si="29"/>
        <v>N</v>
      </c>
      <c r="S1901" s="99"/>
      <c r="T1901" s="16" t="s">
        <v>53</v>
      </c>
      <c r="U1901" s="16"/>
      <c r="V1901" s="99"/>
      <c r="W1901" s="99"/>
    </row>
    <row r="1902" spans="1:23" hidden="1" x14ac:dyDescent="0.25">
      <c r="A1902" s="96">
        <v>141348</v>
      </c>
      <c r="B1902" s="96" t="s">
        <v>54</v>
      </c>
      <c r="C1902" s="96" t="s">
        <v>43</v>
      </c>
      <c r="D1902" s="96" t="s">
        <v>55</v>
      </c>
      <c r="E1902" s="97">
        <v>44120</v>
      </c>
      <c r="F1902" s="96" t="s">
        <v>56</v>
      </c>
      <c r="G1902" s="96" t="s">
        <v>50</v>
      </c>
      <c r="H1902" s="97">
        <v>45042</v>
      </c>
      <c r="I1902" s="23">
        <v>0.10986111111111112</v>
      </c>
      <c r="J1902" s="97">
        <v>45042</v>
      </c>
      <c r="K1902" s="23">
        <v>0.14501157407407408</v>
      </c>
      <c r="L1902" s="96">
        <v>3037</v>
      </c>
      <c r="M1902" s="98">
        <f>Causas[[#This Row],[parada_duracion]]/60</f>
        <v>50.616666666666667</v>
      </c>
      <c r="N1902" s="18" t="s">
        <v>62</v>
      </c>
      <c r="O1902" s="16" t="s">
        <v>52</v>
      </c>
      <c r="P1902" s="99">
        <f>WEEKNUM(Causas[[#This Row],[resolucion_fecha]],16)</f>
        <v>17</v>
      </c>
      <c r="Q1902" s="99" t="str">
        <f>TEXT(Causas[[#This Row],[resolucion_fecha]],"MMMM")</f>
        <v>abril</v>
      </c>
      <c r="R1902" s="99" t="str">
        <f t="shared" si="29"/>
        <v>N</v>
      </c>
      <c r="S1902" s="99"/>
      <c r="T1902" s="16" t="s">
        <v>53</v>
      </c>
      <c r="U1902" s="100"/>
      <c r="V1902" s="99"/>
      <c r="W1902" s="99"/>
    </row>
    <row r="1903" spans="1:23" hidden="1" x14ac:dyDescent="0.25">
      <c r="A1903" s="25">
        <v>141349</v>
      </c>
      <c r="B1903" s="25" t="s">
        <v>54</v>
      </c>
      <c r="C1903" s="25" t="s">
        <v>43</v>
      </c>
      <c r="D1903" s="25" t="s">
        <v>55</v>
      </c>
      <c r="E1903" s="24">
        <v>44120</v>
      </c>
      <c r="F1903" s="25" t="s">
        <v>56</v>
      </c>
      <c r="G1903" s="25" t="s">
        <v>46</v>
      </c>
      <c r="H1903" s="24">
        <v>45042</v>
      </c>
      <c r="I1903" s="101">
        <v>0.14508101851851851</v>
      </c>
      <c r="J1903" s="24">
        <v>45042</v>
      </c>
      <c r="K1903" s="101">
        <v>0.15197916666666667</v>
      </c>
      <c r="L1903" s="25">
        <v>596</v>
      </c>
      <c r="M1903" s="26">
        <f>Causas[[#This Row],[parada_duracion]]/60</f>
        <v>9.9333333333333336</v>
      </c>
      <c r="N1903" s="18" t="s">
        <v>47</v>
      </c>
      <c r="O1903" s="18" t="s">
        <v>47</v>
      </c>
      <c r="P1903" s="16">
        <f>WEEKNUM(Causas[[#This Row],[resolucion_fecha]],16)</f>
        <v>17</v>
      </c>
      <c r="Q1903" s="16" t="str">
        <f>TEXT(Causas[[#This Row],[resolucion_fecha]],"MMMM")</f>
        <v>abril</v>
      </c>
      <c r="R1903" s="16" t="str">
        <f t="shared" si="29"/>
        <v>N</v>
      </c>
      <c r="S1903" s="16"/>
      <c r="T1903" s="18" t="s">
        <v>47</v>
      </c>
      <c r="U1903" s="100"/>
      <c r="V1903" s="16"/>
      <c r="W1903" s="16"/>
    </row>
    <row r="1904" spans="1:23" hidden="1" x14ac:dyDescent="0.25">
      <c r="A1904" s="25">
        <v>141353</v>
      </c>
      <c r="B1904" s="25" t="s">
        <v>203</v>
      </c>
      <c r="C1904" s="25" t="s">
        <v>43</v>
      </c>
      <c r="D1904" s="25" t="s">
        <v>55</v>
      </c>
      <c r="E1904" s="24">
        <v>43405</v>
      </c>
      <c r="F1904" s="25" t="s">
        <v>45</v>
      </c>
      <c r="G1904" s="25" t="s">
        <v>50</v>
      </c>
      <c r="H1904" s="24">
        <v>45042</v>
      </c>
      <c r="I1904" s="101">
        <v>0.22827546296296297</v>
      </c>
      <c r="J1904" s="24">
        <v>45042</v>
      </c>
      <c r="K1904" s="101">
        <v>0.25202546296296297</v>
      </c>
      <c r="L1904" s="25">
        <v>2052</v>
      </c>
      <c r="M1904" s="26">
        <f>Causas[[#This Row],[parada_duracion]]/60</f>
        <v>34.200000000000003</v>
      </c>
      <c r="N1904" s="18" t="s">
        <v>62</v>
      </c>
      <c r="O1904" s="16" t="s">
        <v>52</v>
      </c>
      <c r="P1904" s="16">
        <f>WEEKNUM(Causas[[#This Row],[resolucion_fecha]],16)</f>
        <v>17</v>
      </c>
      <c r="Q1904" s="16" t="str">
        <f>TEXT(Causas[[#This Row],[resolucion_fecha]],"MMMM")</f>
        <v>abril</v>
      </c>
      <c r="R1904" s="16" t="str">
        <f t="shared" si="29"/>
        <v>N</v>
      </c>
      <c r="S1904" s="16"/>
      <c r="T1904" s="16" t="s">
        <v>53</v>
      </c>
      <c r="U1904" s="16"/>
      <c r="V1904" s="16"/>
      <c r="W1904" s="16"/>
    </row>
    <row r="1905" spans="1:23" hidden="1" x14ac:dyDescent="0.25">
      <c r="A1905" s="25">
        <v>141357</v>
      </c>
      <c r="B1905" s="25" t="s">
        <v>163</v>
      </c>
      <c r="C1905" s="25" t="s">
        <v>43</v>
      </c>
      <c r="D1905" s="25" t="s">
        <v>164</v>
      </c>
      <c r="E1905" s="24">
        <v>43405</v>
      </c>
      <c r="F1905" s="25" t="s">
        <v>45</v>
      </c>
      <c r="G1905" s="25" t="s">
        <v>50</v>
      </c>
      <c r="H1905" s="24">
        <v>45042</v>
      </c>
      <c r="I1905" s="101">
        <v>0.2615972222222222</v>
      </c>
      <c r="J1905" s="24">
        <v>45042</v>
      </c>
      <c r="K1905" s="101">
        <v>0.29214120370370372</v>
      </c>
      <c r="L1905" s="25">
        <v>2639</v>
      </c>
      <c r="M1905" s="26">
        <f>Causas[[#This Row],[parada_duracion]]/60</f>
        <v>43.983333333333334</v>
      </c>
      <c r="N1905" s="19" t="s">
        <v>189</v>
      </c>
      <c r="O1905" s="16" t="s">
        <v>52</v>
      </c>
      <c r="P1905" s="16">
        <f>WEEKNUM(Causas[[#This Row],[resolucion_fecha]],16)</f>
        <v>17</v>
      </c>
      <c r="Q1905" s="16" t="str">
        <f>TEXT(Causas[[#This Row],[resolucion_fecha]],"MMMM")</f>
        <v>abril</v>
      </c>
      <c r="R1905" s="16" t="str">
        <f t="shared" si="29"/>
        <v>M</v>
      </c>
      <c r="S1905" s="16"/>
      <c r="T1905" s="16" t="s">
        <v>53</v>
      </c>
      <c r="U1905" s="16"/>
      <c r="V1905" s="16"/>
      <c r="W1905" s="16"/>
    </row>
    <row r="1906" spans="1:23" hidden="1" x14ac:dyDescent="0.25">
      <c r="A1906" s="25">
        <v>141360</v>
      </c>
      <c r="B1906" s="25" t="s">
        <v>75</v>
      </c>
      <c r="C1906" s="25" t="s">
        <v>43</v>
      </c>
      <c r="D1906" s="25" t="s">
        <v>76</v>
      </c>
      <c r="E1906" s="24">
        <v>44104</v>
      </c>
      <c r="F1906" s="25" t="s">
        <v>56</v>
      </c>
      <c r="G1906" s="25" t="s">
        <v>46</v>
      </c>
      <c r="H1906" s="24">
        <v>45042</v>
      </c>
      <c r="I1906" s="101">
        <v>0.27356481481481482</v>
      </c>
      <c r="J1906" s="24">
        <v>45042</v>
      </c>
      <c r="K1906" s="101">
        <v>0.28366898148148151</v>
      </c>
      <c r="L1906" s="25">
        <v>873</v>
      </c>
      <c r="M1906" s="26">
        <f>Causas[[#This Row],[parada_duracion]]/60</f>
        <v>14.55</v>
      </c>
      <c r="N1906" s="19" t="s">
        <v>267</v>
      </c>
      <c r="O1906" s="16" t="s">
        <v>52</v>
      </c>
      <c r="P1906" s="16">
        <f>WEEKNUM(Causas[[#This Row],[resolucion_fecha]],16)</f>
        <v>17</v>
      </c>
      <c r="Q1906" s="16" t="str">
        <f>TEXT(Causas[[#This Row],[resolucion_fecha]],"MMMM")</f>
        <v>abril</v>
      </c>
      <c r="R1906" s="16" t="str">
        <f t="shared" si="29"/>
        <v>M</v>
      </c>
      <c r="S1906" s="16"/>
      <c r="T1906" s="16" t="s">
        <v>53</v>
      </c>
      <c r="U1906" s="16"/>
      <c r="V1906" s="16"/>
      <c r="W1906" s="16"/>
    </row>
    <row r="1907" spans="1:23" hidden="1" x14ac:dyDescent="0.25">
      <c r="A1907" s="25">
        <v>141367</v>
      </c>
      <c r="B1907" s="25" t="s">
        <v>119</v>
      </c>
      <c r="C1907" s="25" t="s">
        <v>43</v>
      </c>
      <c r="D1907" s="25" t="s">
        <v>64</v>
      </c>
      <c r="E1907" s="24">
        <v>43405</v>
      </c>
      <c r="F1907" s="25" t="s">
        <v>45</v>
      </c>
      <c r="G1907" s="25" t="s">
        <v>50</v>
      </c>
      <c r="H1907" s="24">
        <v>45042</v>
      </c>
      <c r="I1907" s="101">
        <v>0.3109837962962963</v>
      </c>
      <c r="J1907" s="24">
        <v>45042</v>
      </c>
      <c r="K1907" s="101">
        <v>0.31937500000000002</v>
      </c>
      <c r="L1907" s="25">
        <v>725</v>
      </c>
      <c r="M1907" s="26">
        <f>Causas[[#This Row],[parada_duracion]]/60</f>
        <v>12.083333333333334</v>
      </c>
      <c r="N1907" s="19" t="s">
        <v>49</v>
      </c>
      <c r="O1907" s="19" t="s">
        <v>49</v>
      </c>
      <c r="P1907" s="16">
        <f>WEEKNUM(Causas[[#This Row],[resolucion_fecha]],16)</f>
        <v>17</v>
      </c>
      <c r="Q1907" s="16" t="str">
        <f>TEXT(Causas[[#This Row],[resolucion_fecha]],"MMMM")</f>
        <v>abril</v>
      </c>
      <c r="R1907" s="16" t="str">
        <f t="shared" si="29"/>
        <v>M</v>
      </c>
      <c r="S1907" s="19" t="s">
        <v>49</v>
      </c>
      <c r="T1907" s="19" t="s">
        <v>49</v>
      </c>
      <c r="U1907" s="19" t="s">
        <v>49</v>
      </c>
      <c r="V1907" s="19" t="s">
        <v>49</v>
      </c>
      <c r="W1907" s="19" t="s">
        <v>49</v>
      </c>
    </row>
    <row r="1908" spans="1:23" hidden="1" x14ac:dyDescent="0.25">
      <c r="A1908" s="96">
        <v>141370</v>
      </c>
      <c r="B1908" s="96" t="s">
        <v>75</v>
      </c>
      <c r="C1908" s="96" t="s">
        <v>43</v>
      </c>
      <c r="D1908" s="96" t="s">
        <v>76</v>
      </c>
      <c r="E1908" s="97">
        <v>44104</v>
      </c>
      <c r="F1908" s="96" t="s">
        <v>56</v>
      </c>
      <c r="G1908" s="96" t="s">
        <v>46</v>
      </c>
      <c r="H1908" s="97">
        <v>45042</v>
      </c>
      <c r="I1908" s="23">
        <v>0.3248611111111111</v>
      </c>
      <c r="J1908" s="97">
        <v>45042</v>
      </c>
      <c r="K1908" s="23">
        <v>0.39915509259259258</v>
      </c>
      <c r="L1908" s="96">
        <v>6419</v>
      </c>
      <c r="M1908" s="98">
        <f>Causas[[#This Row],[parada_duracion]]/60</f>
        <v>106.98333333333333</v>
      </c>
      <c r="N1908" s="18" t="s">
        <v>267</v>
      </c>
      <c r="O1908" s="16" t="s">
        <v>52</v>
      </c>
      <c r="P1908" s="99">
        <f>WEEKNUM(Causas[[#This Row],[resolucion_fecha]],16)</f>
        <v>17</v>
      </c>
      <c r="Q1908" s="99" t="str">
        <f>TEXT(Causas[[#This Row],[resolucion_fecha]],"MMMM")</f>
        <v>abril</v>
      </c>
      <c r="R1908" s="99" t="str">
        <f t="shared" si="29"/>
        <v>M</v>
      </c>
      <c r="S1908" s="99"/>
      <c r="T1908" s="16" t="s">
        <v>53</v>
      </c>
      <c r="U1908" s="16"/>
      <c r="V1908" s="99"/>
      <c r="W1908" s="99"/>
    </row>
    <row r="1909" spans="1:23" hidden="1" x14ac:dyDescent="0.25">
      <c r="A1909" s="25">
        <v>141371</v>
      </c>
      <c r="B1909" s="25" t="s">
        <v>119</v>
      </c>
      <c r="C1909" s="25" t="s">
        <v>43</v>
      </c>
      <c r="D1909" s="25" t="s">
        <v>64</v>
      </c>
      <c r="E1909" s="24">
        <v>43405</v>
      </c>
      <c r="F1909" s="25" t="s">
        <v>45</v>
      </c>
      <c r="G1909" s="25" t="s">
        <v>50</v>
      </c>
      <c r="H1909" s="24">
        <v>45042</v>
      </c>
      <c r="I1909" s="101">
        <v>0.33030092592592591</v>
      </c>
      <c r="J1909" s="24">
        <v>45042</v>
      </c>
      <c r="K1909" s="101">
        <v>0.35310185185185183</v>
      </c>
      <c r="L1909" s="25">
        <v>1970</v>
      </c>
      <c r="M1909" s="26">
        <f>Causas[[#This Row],[parada_duracion]]/60</f>
        <v>32.833333333333336</v>
      </c>
      <c r="N1909" s="19" t="s">
        <v>49</v>
      </c>
      <c r="O1909" s="19" t="s">
        <v>49</v>
      </c>
      <c r="P1909" s="16">
        <f>WEEKNUM(Causas[[#This Row],[resolucion_fecha]],16)</f>
        <v>17</v>
      </c>
      <c r="Q1909" s="16" t="str">
        <f>TEXT(Causas[[#This Row],[resolucion_fecha]],"MMMM")</f>
        <v>abril</v>
      </c>
      <c r="R1909" s="16" t="str">
        <f t="shared" si="29"/>
        <v>M</v>
      </c>
      <c r="S1909" s="19" t="s">
        <v>49</v>
      </c>
      <c r="T1909" s="19" t="s">
        <v>49</v>
      </c>
      <c r="U1909" s="19" t="s">
        <v>49</v>
      </c>
      <c r="V1909" s="19" t="s">
        <v>49</v>
      </c>
      <c r="W1909" s="19" t="s">
        <v>49</v>
      </c>
    </row>
    <row r="1910" spans="1:23" hidden="1" x14ac:dyDescent="0.25">
      <c r="A1910" s="25">
        <v>141376</v>
      </c>
      <c r="B1910" s="25" t="s">
        <v>86</v>
      </c>
      <c r="C1910" s="25" t="s">
        <v>43</v>
      </c>
      <c r="D1910" s="25" t="s">
        <v>55</v>
      </c>
      <c r="E1910" s="24">
        <v>43881</v>
      </c>
      <c r="F1910" s="25" t="s">
        <v>56</v>
      </c>
      <c r="G1910" s="25" t="s">
        <v>50</v>
      </c>
      <c r="H1910" s="24">
        <v>45042</v>
      </c>
      <c r="I1910" s="101">
        <v>0.35642361111111115</v>
      </c>
      <c r="J1910" s="24">
        <v>45042</v>
      </c>
      <c r="K1910" s="101">
        <v>0.36228009259259258</v>
      </c>
      <c r="L1910" s="25">
        <v>506</v>
      </c>
      <c r="M1910" s="26">
        <f>Causas[[#This Row],[parada_duracion]]/60</f>
        <v>8.4333333333333336</v>
      </c>
      <c r="N1910" s="18" t="s">
        <v>47</v>
      </c>
      <c r="O1910" s="18" t="s">
        <v>47</v>
      </c>
      <c r="P1910" s="16">
        <f>WEEKNUM(Causas[[#This Row],[resolucion_fecha]],16)</f>
        <v>17</v>
      </c>
      <c r="Q1910" s="16" t="str">
        <f>TEXT(Causas[[#This Row],[resolucion_fecha]],"MMMM")</f>
        <v>abril</v>
      </c>
      <c r="R1910" s="16" t="str">
        <f t="shared" si="29"/>
        <v>M</v>
      </c>
      <c r="S1910" s="16"/>
      <c r="T1910" s="18" t="s">
        <v>47</v>
      </c>
      <c r="U1910" s="16"/>
      <c r="V1910" s="16"/>
      <c r="W1910" s="16"/>
    </row>
    <row r="1911" spans="1:23" hidden="1" x14ac:dyDescent="0.25">
      <c r="A1911" s="25">
        <v>141383</v>
      </c>
      <c r="B1911" s="25" t="s">
        <v>70</v>
      </c>
      <c r="C1911" s="25" t="s">
        <v>43</v>
      </c>
      <c r="D1911" s="25" t="s">
        <v>64</v>
      </c>
      <c r="E1911" s="24">
        <v>43881</v>
      </c>
      <c r="F1911" s="25" t="s">
        <v>56</v>
      </c>
      <c r="G1911" s="25" t="s">
        <v>50</v>
      </c>
      <c r="H1911" s="24">
        <v>45042</v>
      </c>
      <c r="I1911" s="101">
        <v>0.40538194444444442</v>
      </c>
      <c r="J1911" s="24">
        <v>45042</v>
      </c>
      <c r="K1911" s="101">
        <v>0.41362268518518519</v>
      </c>
      <c r="L1911" s="25">
        <v>712</v>
      </c>
      <c r="M1911" s="26">
        <f>Causas[[#This Row],[parada_duracion]]/60</f>
        <v>11.866666666666667</v>
      </c>
      <c r="N1911" s="19" t="s">
        <v>49</v>
      </c>
      <c r="O1911" s="19" t="s">
        <v>49</v>
      </c>
      <c r="P1911" s="16">
        <f>WEEKNUM(Causas[[#This Row],[resolucion_fecha]],16)</f>
        <v>17</v>
      </c>
      <c r="Q1911" s="16" t="str">
        <f>TEXT(Causas[[#This Row],[resolucion_fecha]],"MMMM")</f>
        <v>abril</v>
      </c>
      <c r="R1911" s="16" t="str">
        <f t="shared" si="29"/>
        <v>M</v>
      </c>
      <c r="S1911" s="19" t="s">
        <v>49</v>
      </c>
      <c r="T1911" s="19" t="s">
        <v>49</v>
      </c>
      <c r="U1911" s="19" t="s">
        <v>49</v>
      </c>
      <c r="V1911" s="19" t="s">
        <v>49</v>
      </c>
      <c r="W1911" s="19" t="s">
        <v>49</v>
      </c>
    </row>
    <row r="1912" spans="1:23" hidden="1" x14ac:dyDescent="0.25">
      <c r="A1912" s="25">
        <v>141386</v>
      </c>
      <c r="B1912" s="25" t="s">
        <v>86</v>
      </c>
      <c r="C1912" s="25" t="s">
        <v>43</v>
      </c>
      <c r="D1912" s="25" t="s">
        <v>55</v>
      </c>
      <c r="E1912" s="24">
        <v>43881</v>
      </c>
      <c r="F1912" s="25" t="s">
        <v>56</v>
      </c>
      <c r="G1912" s="25" t="s">
        <v>50</v>
      </c>
      <c r="H1912" s="24">
        <v>45042</v>
      </c>
      <c r="I1912" s="101">
        <v>0.41197916666666662</v>
      </c>
      <c r="J1912" s="24">
        <v>45042</v>
      </c>
      <c r="K1912" s="101">
        <v>0.41708333333333331</v>
      </c>
      <c r="L1912" s="25">
        <v>441</v>
      </c>
      <c r="M1912" s="26">
        <f>Causas[[#This Row],[parada_duracion]]/60</f>
        <v>7.35</v>
      </c>
      <c r="N1912" s="18" t="s">
        <v>47</v>
      </c>
      <c r="O1912" s="18" t="s">
        <v>47</v>
      </c>
      <c r="P1912" s="16">
        <f>WEEKNUM(Causas[[#This Row],[resolucion_fecha]],16)</f>
        <v>17</v>
      </c>
      <c r="Q1912" s="16" t="str">
        <f>TEXT(Causas[[#This Row],[resolucion_fecha]],"MMMM")</f>
        <v>abril</v>
      </c>
      <c r="R1912" s="16" t="str">
        <f t="shared" si="29"/>
        <v>M</v>
      </c>
      <c r="S1912" s="16"/>
      <c r="T1912" s="18" t="s">
        <v>47</v>
      </c>
      <c r="U1912" s="16"/>
      <c r="V1912" s="16"/>
      <c r="W1912" s="16"/>
    </row>
    <row r="1913" spans="1:23" hidden="1" x14ac:dyDescent="0.25">
      <c r="A1913" s="25">
        <v>141388</v>
      </c>
      <c r="B1913" s="25" t="s">
        <v>95</v>
      </c>
      <c r="C1913" s="25" t="s">
        <v>43</v>
      </c>
      <c r="D1913" s="25" t="s">
        <v>96</v>
      </c>
      <c r="E1913" s="24">
        <v>43882</v>
      </c>
      <c r="F1913" s="25" t="s">
        <v>56</v>
      </c>
      <c r="G1913" s="25" t="s">
        <v>46</v>
      </c>
      <c r="H1913" s="24">
        <v>45042</v>
      </c>
      <c r="I1913" s="101">
        <v>0.43311342592592594</v>
      </c>
      <c r="J1913" s="24">
        <v>45042</v>
      </c>
      <c r="K1913" s="101">
        <v>0.45508101851851851</v>
      </c>
      <c r="L1913" s="25">
        <v>1898</v>
      </c>
      <c r="M1913" s="26">
        <f>Causas[[#This Row],[parada_duracion]]/60</f>
        <v>31.633333333333333</v>
      </c>
      <c r="N1913" s="19" t="s">
        <v>49</v>
      </c>
      <c r="O1913" s="19" t="s">
        <v>49</v>
      </c>
      <c r="P1913" s="16">
        <f>WEEKNUM(Causas[[#This Row],[resolucion_fecha]],16)</f>
        <v>17</v>
      </c>
      <c r="Q1913" s="16" t="str">
        <f>TEXT(Causas[[#This Row],[resolucion_fecha]],"MMMM")</f>
        <v>abril</v>
      </c>
      <c r="R1913" s="16" t="str">
        <f t="shared" si="29"/>
        <v>M</v>
      </c>
      <c r="S1913" s="19" t="s">
        <v>49</v>
      </c>
      <c r="T1913" s="19" t="s">
        <v>49</v>
      </c>
      <c r="U1913" s="19" t="s">
        <v>49</v>
      </c>
      <c r="V1913" s="19" t="s">
        <v>49</v>
      </c>
      <c r="W1913" s="19" t="s">
        <v>49</v>
      </c>
    </row>
    <row r="1914" spans="1:23" hidden="1" x14ac:dyDescent="0.25">
      <c r="A1914" s="25">
        <v>141391</v>
      </c>
      <c r="B1914" s="25" t="s">
        <v>86</v>
      </c>
      <c r="C1914" s="25" t="s">
        <v>43</v>
      </c>
      <c r="D1914" s="25" t="s">
        <v>55</v>
      </c>
      <c r="E1914" s="24">
        <v>43881</v>
      </c>
      <c r="F1914" s="25" t="s">
        <v>56</v>
      </c>
      <c r="G1914" s="25" t="s">
        <v>50</v>
      </c>
      <c r="H1914" s="24">
        <v>45042</v>
      </c>
      <c r="I1914" s="101">
        <v>0.44440972222222225</v>
      </c>
      <c r="J1914" s="24">
        <v>45042</v>
      </c>
      <c r="K1914" s="101">
        <v>0.47913194444444446</v>
      </c>
      <c r="L1914" s="25">
        <v>3000</v>
      </c>
      <c r="M1914" s="26">
        <f>Causas[[#This Row],[parada_duracion]]/60</f>
        <v>50</v>
      </c>
      <c r="N1914" s="18" t="s">
        <v>62</v>
      </c>
      <c r="O1914" s="16" t="s">
        <v>52</v>
      </c>
      <c r="P1914" s="16">
        <f>WEEKNUM(Causas[[#This Row],[resolucion_fecha]],16)</f>
        <v>17</v>
      </c>
      <c r="Q1914" s="16" t="str">
        <f>TEXT(Causas[[#This Row],[resolucion_fecha]],"MMMM")</f>
        <v>abril</v>
      </c>
      <c r="R1914" s="16" t="str">
        <f t="shared" si="29"/>
        <v>M</v>
      </c>
      <c r="S1914" s="16"/>
      <c r="T1914" s="16" t="s">
        <v>53</v>
      </c>
      <c r="U1914" s="16"/>
      <c r="V1914" s="16"/>
      <c r="W1914" s="16"/>
    </row>
    <row r="1915" spans="1:23" x14ac:dyDescent="0.25">
      <c r="A1915" s="25">
        <v>141393</v>
      </c>
      <c r="B1915" s="25" t="s">
        <v>129</v>
      </c>
      <c r="C1915" s="25" t="s">
        <v>43</v>
      </c>
      <c r="D1915" s="25" t="s">
        <v>67</v>
      </c>
      <c r="E1915" s="24">
        <v>43405</v>
      </c>
      <c r="F1915" s="25" t="s">
        <v>45</v>
      </c>
      <c r="G1915" s="25" t="s">
        <v>50</v>
      </c>
      <c r="H1915" s="24">
        <v>45042</v>
      </c>
      <c r="I1915" s="101">
        <v>0.51396990740740744</v>
      </c>
      <c r="J1915" s="24">
        <v>45042</v>
      </c>
      <c r="K1915" s="101">
        <v>0.60182870370370367</v>
      </c>
      <c r="L1915" s="25">
        <v>7591</v>
      </c>
      <c r="M1915" s="26">
        <f>Causas[[#This Row],[parada_duracion]]/60</f>
        <v>126.51666666666667</v>
      </c>
      <c r="N1915" s="19" t="s">
        <v>62</v>
      </c>
      <c r="O1915" s="16" t="s">
        <v>52</v>
      </c>
      <c r="P1915" s="16">
        <f>WEEKNUM(Causas[[#This Row],[resolucion_fecha]],16)</f>
        <v>17</v>
      </c>
      <c r="Q1915" s="16" t="str">
        <f>TEXT(Causas[[#This Row],[resolucion_fecha]],"MMMM")</f>
        <v>abril</v>
      </c>
      <c r="R1915" s="16" t="str">
        <f t="shared" si="29"/>
        <v>M</v>
      </c>
      <c r="S1915" s="16"/>
      <c r="T1915" s="16" t="s">
        <v>53</v>
      </c>
      <c r="U1915" s="16"/>
      <c r="V1915" s="16"/>
      <c r="W1915" s="16"/>
    </row>
    <row r="1916" spans="1:23" hidden="1" x14ac:dyDescent="0.25">
      <c r="A1916" s="25">
        <v>141398</v>
      </c>
      <c r="B1916" s="25" t="s">
        <v>111</v>
      </c>
      <c r="C1916" s="25" t="s">
        <v>43</v>
      </c>
      <c r="D1916" s="25" t="s">
        <v>55</v>
      </c>
      <c r="E1916" s="24">
        <v>43405</v>
      </c>
      <c r="F1916" s="25" t="s">
        <v>45</v>
      </c>
      <c r="G1916" s="25" t="s">
        <v>50</v>
      </c>
      <c r="H1916" s="24">
        <v>45042</v>
      </c>
      <c r="I1916" s="101">
        <v>0.56949074074074069</v>
      </c>
      <c r="J1916" s="24">
        <v>45042</v>
      </c>
      <c r="K1916" s="101">
        <v>0.57532407407407404</v>
      </c>
      <c r="L1916" s="25">
        <v>504</v>
      </c>
      <c r="M1916" s="26">
        <f>Causas[[#This Row],[parada_duracion]]/60</f>
        <v>8.4</v>
      </c>
      <c r="N1916" s="18" t="s">
        <v>47</v>
      </c>
      <c r="O1916" s="18" t="s">
        <v>47</v>
      </c>
      <c r="P1916" s="16">
        <f>WEEKNUM(Causas[[#This Row],[resolucion_fecha]],16)</f>
        <v>17</v>
      </c>
      <c r="Q1916" s="16" t="str">
        <f>TEXT(Causas[[#This Row],[resolucion_fecha]],"MMMM")</f>
        <v>abril</v>
      </c>
      <c r="R1916" s="16" t="str">
        <f t="shared" si="29"/>
        <v>M</v>
      </c>
      <c r="S1916" s="16"/>
      <c r="T1916" s="18" t="s">
        <v>47</v>
      </c>
      <c r="U1916" s="16"/>
      <c r="V1916" s="16"/>
      <c r="W1916" s="16"/>
    </row>
    <row r="1917" spans="1:23" hidden="1" x14ac:dyDescent="0.25">
      <c r="A1917" s="96">
        <v>141400</v>
      </c>
      <c r="B1917" s="96" t="s">
        <v>111</v>
      </c>
      <c r="C1917" s="96" t="s">
        <v>43</v>
      </c>
      <c r="D1917" s="96" t="s">
        <v>55</v>
      </c>
      <c r="E1917" s="97">
        <v>43405</v>
      </c>
      <c r="F1917" s="96" t="s">
        <v>45</v>
      </c>
      <c r="G1917" s="96" t="s">
        <v>50</v>
      </c>
      <c r="H1917" s="97">
        <v>45042</v>
      </c>
      <c r="I1917" s="23">
        <v>0.58087962962962958</v>
      </c>
      <c r="J1917" s="97">
        <v>45042</v>
      </c>
      <c r="K1917" s="23">
        <v>0.59677083333333336</v>
      </c>
      <c r="L1917" s="96">
        <v>1373</v>
      </c>
      <c r="M1917" s="98">
        <f>Causas[[#This Row],[parada_duracion]]/60</f>
        <v>22.883333333333333</v>
      </c>
      <c r="N1917" s="18" t="s">
        <v>62</v>
      </c>
      <c r="O1917" s="16" t="s">
        <v>52</v>
      </c>
      <c r="P1917" s="99">
        <f>WEEKNUM(Causas[[#This Row],[resolucion_fecha]],16)</f>
        <v>17</v>
      </c>
      <c r="Q1917" s="99" t="str">
        <f>TEXT(Causas[[#This Row],[resolucion_fecha]],"MMMM")</f>
        <v>abril</v>
      </c>
      <c r="R1917" s="99" t="str">
        <f t="shared" si="29"/>
        <v>M</v>
      </c>
      <c r="S1917" s="99"/>
      <c r="T1917" s="16" t="s">
        <v>53</v>
      </c>
      <c r="U1917" s="16"/>
      <c r="V1917" s="99"/>
      <c r="W1917" s="99"/>
    </row>
    <row r="1918" spans="1:23" hidden="1" x14ac:dyDescent="0.25">
      <c r="A1918" s="96">
        <v>141401</v>
      </c>
      <c r="B1918" s="96" t="s">
        <v>86</v>
      </c>
      <c r="C1918" s="96" t="s">
        <v>43</v>
      </c>
      <c r="D1918" s="96" t="s">
        <v>55</v>
      </c>
      <c r="E1918" s="97">
        <v>43881</v>
      </c>
      <c r="F1918" s="96" t="s">
        <v>56</v>
      </c>
      <c r="G1918" s="96" t="s">
        <v>50</v>
      </c>
      <c r="H1918" s="97">
        <v>45042</v>
      </c>
      <c r="I1918" s="23">
        <v>0.59961805555555558</v>
      </c>
      <c r="J1918" s="97">
        <v>45042</v>
      </c>
      <c r="K1918" s="23">
        <v>0.61865740740740738</v>
      </c>
      <c r="L1918" s="96">
        <v>1645</v>
      </c>
      <c r="M1918" s="98">
        <f>Causas[[#This Row],[parada_duracion]]/60</f>
        <v>27.416666666666668</v>
      </c>
      <c r="N1918" s="18" t="s">
        <v>62</v>
      </c>
      <c r="O1918" s="16" t="s">
        <v>52</v>
      </c>
      <c r="P1918" s="99">
        <f>WEEKNUM(Causas[[#This Row],[resolucion_fecha]],16)</f>
        <v>17</v>
      </c>
      <c r="Q1918" s="99" t="str">
        <f>TEXT(Causas[[#This Row],[resolucion_fecha]],"MMMM")</f>
        <v>abril</v>
      </c>
      <c r="R1918" s="99" t="str">
        <f t="shared" si="29"/>
        <v>T</v>
      </c>
      <c r="S1918" s="99"/>
      <c r="T1918" s="16" t="s">
        <v>53</v>
      </c>
      <c r="U1918" s="100"/>
      <c r="V1918" s="99"/>
      <c r="W1918" s="99"/>
    </row>
    <row r="1919" spans="1:23" hidden="1" x14ac:dyDescent="0.25">
      <c r="A1919" s="96">
        <v>141402</v>
      </c>
      <c r="B1919" s="96" t="s">
        <v>101</v>
      </c>
      <c r="C1919" s="96" t="s">
        <v>43</v>
      </c>
      <c r="D1919" s="96" t="s">
        <v>77</v>
      </c>
      <c r="E1919" s="97">
        <v>43405</v>
      </c>
      <c r="F1919" s="96" t="s">
        <v>45</v>
      </c>
      <c r="G1919" s="96" t="s">
        <v>50</v>
      </c>
      <c r="H1919" s="97">
        <v>45042</v>
      </c>
      <c r="I1919" s="23">
        <v>0.6128703703703704</v>
      </c>
      <c r="J1919" s="97">
        <v>45042</v>
      </c>
      <c r="K1919" s="23">
        <v>0.71083333333333332</v>
      </c>
      <c r="L1919" s="96">
        <v>8464</v>
      </c>
      <c r="M1919" s="98">
        <f>Causas[[#This Row],[parada_duracion]]/60</f>
        <v>141.06666666666666</v>
      </c>
      <c r="N1919" s="19" t="s">
        <v>49</v>
      </c>
      <c r="O1919" s="19" t="s">
        <v>49</v>
      </c>
      <c r="P1919" s="99">
        <f>WEEKNUM(Causas[[#This Row],[resolucion_fecha]],16)</f>
        <v>17</v>
      </c>
      <c r="Q1919" s="99" t="str">
        <f>TEXT(Causas[[#This Row],[resolucion_fecha]],"MMMM")</f>
        <v>abril</v>
      </c>
      <c r="R1919" s="99" t="str">
        <f t="shared" si="29"/>
        <v>T</v>
      </c>
      <c r="S1919" s="19" t="s">
        <v>49</v>
      </c>
      <c r="T1919" s="19" t="s">
        <v>49</v>
      </c>
      <c r="U1919" s="19" t="s">
        <v>49</v>
      </c>
      <c r="V1919" s="19" t="s">
        <v>49</v>
      </c>
      <c r="W1919" s="19" t="s">
        <v>49</v>
      </c>
    </row>
    <row r="1920" spans="1:23" x14ac:dyDescent="0.25">
      <c r="A1920" s="96">
        <v>141403</v>
      </c>
      <c r="B1920" s="96" t="s">
        <v>42</v>
      </c>
      <c r="C1920" s="96" t="s">
        <v>43</v>
      </c>
      <c r="D1920" s="96" t="s">
        <v>67</v>
      </c>
      <c r="E1920" s="97">
        <v>43405</v>
      </c>
      <c r="F1920" s="96" t="s">
        <v>45</v>
      </c>
      <c r="G1920" s="96" t="s">
        <v>46</v>
      </c>
      <c r="H1920" s="97">
        <v>45042</v>
      </c>
      <c r="I1920" s="23">
        <v>0.61336805555555551</v>
      </c>
      <c r="J1920" s="97">
        <v>45042</v>
      </c>
      <c r="K1920" s="23">
        <v>0.62613425925925925</v>
      </c>
      <c r="L1920" s="96">
        <v>1103</v>
      </c>
      <c r="M1920" s="98">
        <f>Causas[[#This Row],[parada_duracion]]/60</f>
        <v>18.383333333333333</v>
      </c>
      <c r="N1920" s="18" t="s">
        <v>748</v>
      </c>
      <c r="O1920" s="99" t="s">
        <v>52</v>
      </c>
      <c r="P1920" s="99">
        <f>WEEKNUM(Causas[[#This Row],[resolucion_fecha]],16)</f>
        <v>17</v>
      </c>
      <c r="Q1920" s="99" t="str">
        <f>TEXT(Causas[[#This Row],[resolucion_fecha]],"MMMM")</f>
        <v>abril</v>
      </c>
      <c r="R1920" s="99" t="str">
        <f t="shared" si="29"/>
        <v>T</v>
      </c>
      <c r="S1920" s="99"/>
      <c r="T1920" s="16" t="s">
        <v>53</v>
      </c>
      <c r="U1920" s="100"/>
      <c r="V1920" s="99"/>
      <c r="W1920" s="99"/>
    </row>
    <row r="1921" spans="1:23" hidden="1" x14ac:dyDescent="0.25">
      <c r="A1921" s="25">
        <v>141404</v>
      </c>
      <c r="B1921" s="25" t="s">
        <v>42</v>
      </c>
      <c r="C1921" s="25" t="s">
        <v>43</v>
      </c>
      <c r="D1921" s="25" t="s">
        <v>96</v>
      </c>
      <c r="E1921" s="24">
        <v>43405</v>
      </c>
      <c r="F1921" s="25" t="s">
        <v>45</v>
      </c>
      <c r="G1921" s="25" t="s">
        <v>50</v>
      </c>
      <c r="H1921" s="24">
        <v>45042</v>
      </c>
      <c r="I1921" s="101">
        <v>0.61568287037037039</v>
      </c>
      <c r="J1921" s="24">
        <v>45042</v>
      </c>
      <c r="K1921" s="101">
        <v>0.65226851851851853</v>
      </c>
      <c r="L1921" s="25">
        <v>3161</v>
      </c>
      <c r="M1921" s="26">
        <f>Causas[[#This Row],[parada_duracion]]/60</f>
        <v>52.68333333333333</v>
      </c>
      <c r="N1921" s="19" t="s">
        <v>49</v>
      </c>
      <c r="O1921" s="19" t="s">
        <v>49</v>
      </c>
      <c r="P1921" s="16">
        <f>WEEKNUM(Causas[[#This Row],[resolucion_fecha]],16)</f>
        <v>17</v>
      </c>
      <c r="Q1921" s="16" t="str">
        <f>TEXT(Causas[[#This Row],[resolucion_fecha]],"MMMM")</f>
        <v>abril</v>
      </c>
      <c r="R1921" s="16" t="str">
        <f t="shared" si="29"/>
        <v>T</v>
      </c>
      <c r="S1921" s="19" t="s">
        <v>49</v>
      </c>
      <c r="T1921" s="19" t="s">
        <v>49</v>
      </c>
      <c r="U1921" s="19" t="s">
        <v>49</v>
      </c>
      <c r="V1921" s="19" t="s">
        <v>49</v>
      </c>
      <c r="W1921" s="19" t="s">
        <v>49</v>
      </c>
    </row>
    <row r="1922" spans="1:23" x14ac:dyDescent="0.25">
      <c r="A1922" s="96">
        <v>141407</v>
      </c>
      <c r="B1922" s="96" t="s">
        <v>42</v>
      </c>
      <c r="C1922" s="96" t="s">
        <v>43</v>
      </c>
      <c r="D1922" s="96" t="s">
        <v>67</v>
      </c>
      <c r="E1922" s="97">
        <v>43405</v>
      </c>
      <c r="F1922" s="96" t="s">
        <v>45</v>
      </c>
      <c r="G1922" s="96" t="s">
        <v>50</v>
      </c>
      <c r="H1922" s="97">
        <v>45042</v>
      </c>
      <c r="I1922" s="23">
        <v>0.63771990740740747</v>
      </c>
      <c r="J1922" s="97">
        <v>45042</v>
      </c>
      <c r="K1922" s="23">
        <v>0.82138888888888895</v>
      </c>
      <c r="L1922" s="96">
        <v>15869</v>
      </c>
      <c r="M1922" s="98">
        <f>Causas[[#This Row],[parada_duracion]]/60</f>
        <v>264.48333333333335</v>
      </c>
      <c r="N1922" s="18" t="s">
        <v>749</v>
      </c>
      <c r="O1922" s="99" t="s">
        <v>72</v>
      </c>
      <c r="P1922" s="99">
        <f>WEEKNUM(Causas[[#This Row],[resolucion_fecha]],16)</f>
        <v>17</v>
      </c>
      <c r="Q1922" s="99" t="str">
        <f>TEXT(Causas[[#This Row],[resolucion_fecha]],"MMMM")</f>
        <v>abril</v>
      </c>
      <c r="R1922" s="99" t="str">
        <f t="shared" ref="R1922:R1985" si="30">IF(I1922&gt;TIME(22,0,0),"N",IF(I1922&lt;TIME(6,0,0),"N",IF(I1922&gt;TIME(14,0,0),"T",IF(I1922&gt;=TIME(6,0,0),"M","-"))))</f>
        <v>T</v>
      </c>
      <c r="S1922" s="99"/>
      <c r="T1922" s="99" t="s">
        <v>73</v>
      </c>
      <c r="U1922" s="16"/>
      <c r="V1922" s="99"/>
      <c r="W1922" s="99"/>
    </row>
    <row r="1923" spans="1:23" hidden="1" x14ac:dyDescent="0.25">
      <c r="A1923" s="25">
        <v>141408</v>
      </c>
      <c r="B1923" s="25" t="s">
        <v>66</v>
      </c>
      <c r="C1923" s="25" t="s">
        <v>43</v>
      </c>
      <c r="D1923" s="25" t="s">
        <v>82</v>
      </c>
      <c r="E1923" s="24">
        <v>43405</v>
      </c>
      <c r="F1923" s="25" t="s">
        <v>45</v>
      </c>
      <c r="G1923" s="25" t="s">
        <v>46</v>
      </c>
      <c r="H1923" s="24">
        <v>45042</v>
      </c>
      <c r="I1923" s="101">
        <v>0.65667824074074077</v>
      </c>
      <c r="J1923" s="24">
        <v>45042</v>
      </c>
      <c r="K1923" s="101">
        <v>0.66275462962962961</v>
      </c>
      <c r="L1923" s="25">
        <v>525</v>
      </c>
      <c r="M1923" s="26">
        <f>Causas[[#This Row],[parada_duracion]]/60</f>
        <v>8.75</v>
      </c>
      <c r="N1923" s="18" t="s">
        <v>47</v>
      </c>
      <c r="O1923" s="18" t="s">
        <v>47</v>
      </c>
      <c r="P1923" s="16">
        <f>WEEKNUM(Causas[[#This Row],[resolucion_fecha]],16)</f>
        <v>17</v>
      </c>
      <c r="Q1923" s="16" t="str">
        <f>TEXT(Causas[[#This Row],[resolucion_fecha]],"MMMM")</f>
        <v>abril</v>
      </c>
      <c r="R1923" s="16" t="str">
        <f t="shared" si="30"/>
        <v>T</v>
      </c>
      <c r="S1923" s="16"/>
      <c r="T1923" s="18" t="s">
        <v>47</v>
      </c>
      <c r="U1923" s="100"/>
      <c r="V1923" s="16"/>
      <c r="W1923" s="16"/>
    </row>
    <row r="1924" spans="1:23" hidden="1" x14ac:dyDescent="0.25">
      <c r="A1924" s="25">
        <v>141410</v>
      </c>
      <c r="B1924" s="25" t="s">
        <v>61</v>
      </c>
      <c r="C1924" s="25" t="s">
        <v>43</v>
      </c>
      <c r="D1924" s="25" t="s">
        <v>154</v>
      </c>
      <c r="E1924" s="24">
        <v>43881</v>
      </c>
      <c r="F1924" s="25" t="s">
        <v>56</v>
      </c>
      <c r="G1924" s="25" t="s">
        <v>46</v>
      </c>
      <c r="H1924" s="24">
        <v>45042</v>
      </c>
      <c r="I1924" s="101">
        <v>0.66677083333333342</v>
      </c>
      <c r="J1924" s="24">
        <v>45042</v>
      </c>
      <c r="K1924" s="101">
        <v>0.66684027777777777</v>
      </c>
      <c r="L1924" s="25">
        <v>6</v>
      </c>
      <c r="M1924" s="26">
        <f>Causas[[#This Row],[parada_duracion]]/60</f>
        <v>0.1</v>
      </c>
      <c r="N1924" s="18" t="s">
        <v>47</v>
      </c>
      <c r="O1924" s="18" t="s">
        <v>47</v>
      </c>
      <c r="P1924" s="16">
        <f>WEEKNUM(Causas[[#This Row],[resolucion_fecha]],16)</f>
        <v>17</v>
      </c>
      <c r="Q1924" s="16" t="str">
        <f>TEXT(Causas[[#This Row],[resolucion_fecha]],"MMMM")</f>
        <v>abril</v>
      </c>
      <c r="R1924" s="16" t="str">
        <f t="shared" si="30"/>
        <v>T</v>
      </c>
      <c r="S1924" s="16"/>
      <c r="T1924" s="18" t="s">
        <v>47</v>
      </c>
      <c r="U1924" s="16"/>
      <c r="V1924" s="16"/>
      <c r="W1924" s="16"/>
    </row>
    <row r="1925" spans="1:23" hidden="1" x14ac:dyDescent="0.25">
      <c r="A1925" s="25">
        <v>141413</v>
      </c>
      <c r="B1925" s="25" t="s">
        <v>75</v>
      </c>
      <c r="C1925" s="25" t="s">
        <v>43</v>
      </c>
      <c r="D1925" s="25" t="s">
        <v>76</v>
      </c>
      <c r="E1925" s="24">
        <v>44104</v>
      </c>
      <c r="F1925" s="25" t="s">
        <v>56</v>
      </c>
      <c r="G1925" s="25" t="s">
        <v>46</v>
      </c>
      <c r="H1925" s="24">
        <v>45042</v>
      </c>
      <c r="I1925" s="101">
        <v>0.72820601851851852</v>
      </c>
      <c r="J1925" s="24">
        <v>45042</v>
      </c>
      <c r="K1925" s="101">
        <v>0.75039351851851854</v>
      </c>
      <c r="L1925" s="25">
        <v>1917</v>
      </c>
      <c r="M1925" s="26">
        <f>Causas[[#This Row],[parada_duracion]]/60</f>
        <v>31.95</v>
      </c>
      <c r="N1925" s="19" t="s">
        <v>750</v>
      </c>
      <c r="O1925" s="16" t="s">
        <v>52</v>
      </c>
      <c r="P1925" s="16">
        <f>WEEKNUM(Causas[[#This Row],[resolucion_fecha]],16)</f>
        <v>17</v>
      </c>
      <c r="Q1925" s="16" t="str">
        <f>TEXT(Causas[[#This Row],[resolucion_fecha]],"MMMM")</f>
        <v>abril</v>
      </c>
      <c r="R1925" s="16" t="str">
        <f t="shared" si="30"/>
        <v>T</v>
      </c>
      <c r="S1925" s="16"/>
      <c r="T1925" s="16" t="s">
        <v>53</v>
      </c>
      <c r="U1925" s="16"/>
      <c r="V1925" s="16"/>
      <c r="W1925" s="16"/>
    </row>
    <row r="1926" spans="1:23" hidden="1" x14ac:dyDescent="0.25">
      <c r="A1926" s="25">
        <v>141415</v>
      </c>
      <c r="B1926" s="25" t="s">
        <v>129</v>
      </c>
      <c r="C1926" s="25" t="s">
        <v>43</v>
      </c>
      <c r="D1926" s="25" t="s">
        <v>105</v>
      </c>
      <c r="E1926" s="24">
        <v>43405</v>
      </c>
      <c r="F1926" s="25" t="s">
        <v>45</v>
      </c>
      <c r="G1926" s="25" t="s">
        <v>46</v>
      </c>
      <c r="H1926" s="24">
        <v>45042</v>
      </c>
      <c r="I1926" s="101">
        <v>0.73966435185185186</v>
      </c>
      <c r="J1926" s="24">
        <v>45042</v>
      </c>
      <c r="K1926" s="101">
        <v>0.75045138888888896</v>
      </c>
      <c r="L1926" s="25">
        <v>932</v>
      </c>
      <c r="M1926" s="26">
        <f>Causas[[#This Row],[parada_duracion]]/60</f>
        <v>15.533333333333333</v>
      </c>
      <c r="N1926" s="19" t="s">
        <v>49</v>
      </c>
      <c r="O1926" s="19" t="s">
        <v>49</v>
      </c>
      <c r="P1926" s="16">
        <f>WEEKNUM(Causas[[#This Row],[resolucion_fecha]],16)</f>
        <v>17</v>
      </c>
      <c r="Q1926" s="16" t="str">
        <f>TEXT(Causas[[#This Row],[resolucion_fecha]],"MMMM")</f>
        <v>abril</v>
      </c>
      <c r="R1926" s="16" t="str">
        <f t="shared" si="30"/>
        <v>T</v>
      </c>
      <c r="S1926" s="19" t="s">
        <v>49</v>
      </c>
      <c r="T1926" s="19" t="s">
        <v>49</v>
      </c>
      <c r="U1926" s="19" t="s">
        <v>49</v>
      </c>
      <c r="V1926" s="19" t="s">
        <v>49</v>
      </c>
      <c r="W1926" s="19" t="s">
        <v>49</v>
      </c>
    </row>
    <row r="1927" spans="1:23" hidden="1" x14ac:dyDescent="0.25">
      <c r="A1927" s="25">
        <v>141420</v>
      </c>
      <c r="B1927" s="25" t="s">
        <v>75</v>
      </c>
      <c r="C1927" s="25" t="s">
        <v>43</v>
      </c>
      <c r="D1927" s="25" t="s">
        <v>76</v>
      </c>
      <c r="E1927" s="24">
        <v>44104</v>
      </c>
      <c r="F1927" s="25" t="s">
        <v>56</v>
      </c>
      <c r="G1927" s="25" t="s">
        <v>46</v>
      </c>
      <c r="H1927" s="24">
        <v>45042</v>
      </c>
      <c r="I1927" s="101">
        <v>0.77277777777777779</v>
      </c>
      <c r="J1927" s="24">
        <v>45042</v>
      </c>
      <c r="K1927" s="101">
        <v>0.78138888888888891</v>
      </c>
      <c r="L1927" s="25">
        <v>744</v>
      </c>
      <c r="M1927" s="26">
        <f>Causas[[#This Row],[parada_duracion]]/60</f>
        <v>12.4</v>
      </c>
      <c r="N1927" s="19" t="s">
        <v>267</v>
      </c>
      <c r="O1927" s="16" t="s">
        <v>52</v>
      </c>
      <c r="P1927" s="16">
        <f>WEEKNUM(Causas[[#This Row],[resolucion_fecha]],16)</f>
        <v>17</v>
      </c>
      <c r="Q1927" s="16" t="str">
        <f>TEXT(Causas[[#This Row],[resolucion_fecha]],"MMMM")</f>
        <v>abril</v>
      </c>
      <c r="R1927" s="16" t="str">
        <f t="shared" si="30"/>
        <v>T</v>
      </c>
      <c r="S1927" s="16"/>
      <c r="T1927" s="16" t="s">
        <v>53</v>
      </c>
      <c r="U1927" s="16"/>
      <c r="V1927" s="16"/>
      <c r="W1927" s="16"/>
    </row>
    <row r="1928" spans="1:23" hidden="1" x14ac:dyDescent="0.25">
      <c r="A1928" s="25">
        <v>141422</v>
      </c>
      <c r="B1928" s="25" t="s">
        <v>129</v>
      </c>
      <c r="C1928" s="25" t="s">
        <v>43</v>
      </c>
      <c r="D1928" s="25" t="s">
        <v>105</v>
      </c>
      <c r="E1928" s="24">
        <v>43405</v>
      </c>
      <c r="F1928" s="25" t="s">
        <v>45</v>
      </c>
      <c r="G1928" s="25" t="s">
        <v>46</v>
      </c>
      <c r="H1928" s="24">
        <v>45042</v>
      </c>
      <c r="I1928" s="101">
        <v>0.78084490740740742</v>
      </c>
      <c r="J1928" s="24">
        <v>45042</v>
      </c>
      <c r="K1928" s="101">
        <v>0.80356481481481479</v>
      </c>
      <c r="L1928" s="25">
        <v>1963</v>
      </c>
      <c r="M1928" s="26">
        <f>Causas[[#This Row],[parada_duracion]]/60</f>
        <v>32.716666666666669</v>
      </c>
      <c r="N1928" s="19" t="s">
        <v>49</v>
      </c>
      <c r="O1928" s="19" t="s">
        <v>49</v>
      </c>
      <c r="P1928" s="16">
        <f>WEEKNUM(Causas[[#This Row],[resolucion_fecha]],16)</f>
        <v>17</v>
      </c>
      <c r="Q1928" s="16" t="str">
        <f>TEXT(Causas[[#This Row],[resolucion_fecha]],"MMMM")</f>
        <v>abril</v>
      </c>
      <c r="R1928" s="16" t="str">
        <f t="shared" si="30"/>
        <v>T</v>
      </c>
      <c r="S1928" s="19" t="s">
        <v>49</v>
      </c>
      <c r="T1928" s="19" t="s">
        <v>49</v>
      </c>
      <c r="U1928" s="19" t="s">
        <v>49</v>
      </c>
      <c r="V1928" s="19" t="s">
        <v>49</v>
      </c>
      <c r="W1928" s="19" t="s">
        <v>49</v>
      </c>
    </row>
    <row r="1929" spans="1:23" x14ac:dyDescent="0.25">
      <c r="A1929" s="25">
        <v>141431</v>
      </c>
      <c r="B1929" s="25" t="s">
        <v>42</v>
      </c>
      <c r="C1929" s="25" t="s">
        <v>43</v>
      </c>
      <c r="D1929" s="25" t="s">
        <v>67</v>
      </c>
      <c r="E1929" s="24">
        <v>43405</v>
      </c>
      <c r="F1929" s="25" t="s">
        <v>45</v>
      </c>
      <c r="G1929" s="25" t="s">
        <v>50</v>
      </c>
      <c r="H1929" s="24">
        <v>45042</v>
      </c>
      <c r="I1929" s="101">
        <v>0.87443287037037043</v>
      </c>
      <c r="J1929" s="24">
        <v>45042</v>
      </c>
      <c r="K1929" s="101">
        <v>0.87927083333333333</v>
      </c>
      <c r="L1929" s="25">
        <v>418</v>
      </c>
      <c r="M1929" s="26">
        <f>Causas[[#This Row],[parada_duracion]]/60</f>
        <v>6.9666666666666668</v>
      </c>
      <c r="N1929" s="18" t="s">
        <v>47</v>
      </c>
      <c r="O1929" s="18" t="s">
        <v>47</v>
      </c>
      <c r="P1929" s="16">
        <f>WEEKNUM(Causas[[#This Row],[resolucion_fecha]],16)</f>
        <v>17</v>
      </c>
      <c r="Q1929" s="16" t="str">
        <f>TEXT(Causas[[#This Row],[resolucion_fecha]],"MMMM")</f>
        <v>abril</v>
      </c>
      <c r="R1929" s="16" t="str">
        <f t="shared" si="30"/>
        <v>T</v>
      </c>
      <c r="S1929" s="16"/>
      <c r="T1929" s="18" t="s">
        <v>47</v>
      </c>
      <c r="U1929" s="16"/>
      <c r="V1929" s="16"/>
      <c r="W1929" s="16"/>
    </row>
    <row r="1930" spans="1:23" hidden="1" x14ac:dyDescent="0.25">
      <c r="A1930" s="25">
        <v>141434</v>
      </c>
      <c r="B1930" s="25" t="s">
        <v>117</v>
      </c>
      <c r="C1930" s="25" t="s">
        <v>43</v>
      </c>
      <c r="D1930" s="25" t="s">
        <v>96</v>
      </c>
      <c r="E1930" s="24">
        <v>43405</v>
      </c>
      <c r="F1930" s="25" t="s">
        <v>45</v>
      </c>
      <c r="G1930" s="25" t="s">
        <v>46</v>
      </c>
      <c r="H1930" s="24">
        <v>45042</v>
      </c>
      <c r="I1930" s="101">
        <v>0.89067129629629627</v>
      </c>
      <c r="J1930" s="24">
        <v>45042</v>
      </c>
      <c r="K1930" s="101">
        <v>0.90972222222222221</v>
      </c>
      <c r="L1930" s="25">
        <v>1646</v>
      </c>
      <c r="M1930" s="26">
        <f>Causas[[#This Row],[parada_duracion]]/60</f>
        <v>27.433333333333334</v>
      </c>
      <c r="N1930" s="19" t="s">
        <v>49</v>
      </c>
      <c r="O1930" s="19" t="s">
        <v>49</v>
      </c>
      <c r="P1930" s="16">
        <f>WEEKNUM(Causas[[#This Row],[resolucion_fecha]],16)</f>
        <v>17</v>
      </c>
      <c r="Q1930" s="16" t="str">
        <f>TEXT(Causas[[#This Row],[resolucion_fecha]],"MMMM")</f>
        <v>abril</v>
      </c>
      <c r="R1930" s="16" t="str">
        <f t="shared" si="30"/>
        <v>T</v>
      </c>
      <c r="S1930" s="19" t="s">
        <v>49</v>
      </c>
      <c r="T1930" s="19" t="s">
        <v>49</v>
      </c>
      <c r="U1930" s="19" t="s">
        <v>49</v>
      </c>
      <c r="V1930" s="19" t="s">
        <v>49</v>
      </c>
      <c r="W1930" s="19" t="s">
        <v>49</v>
      </c>
    </row>
    <row r="1931" spans="1:23" hidden="1" x14ac:dyDescent="0.25">
      <c r="A1931" s="25">
        <v>141440</v>
      </c>
      <c r="B1931" s="25" t="s">
        <v>54</v>
      </c>
      <c r="C1931" s="25" t="s">
        <v>43</v>
      </c>
      <c r="D1931" s="25" t="s">
        <v>55</v>
      </c>
      <c r="E1931" s="24">
        <v>44120</v>
      </c>
      <c r="F1931" s="25" t="s">
        <v>56</v>
      </c>
      <c r="G1931" s="25" t="s">
        <v>50</v>
      </c>
      <c r="H1931" s="24">
        <v>45043</v>
      </c>
      <c r="I1931" s="101">
        <v>2.5000000000000001E-3</v>
      </c>
      <c r="J1931" s="24">
        <v>45043</v>
      </c>
      <c r="K1931" s="101">
        <v>3.1944444444444442E-3</v>
      </c>
      <c r="L1931" s="25">
        <v>60</v>
      </c>
      <c r="M1931" s="26">
        <f>Causas[[#This Row],[parada_duracion]]/60</f>
        <v>1</v>
      </c>
      <c r="N1931" s="18" t="s">
        <v>47</v>
      </c>
      <c r="O1931" s="18" t="s">
        <v>47</v>
      </c>
      <c r="P1931" s="16">
        <f>WEEKNUM(Causas[[#This Row],[resolucion_fecha]],16)</f>
        <v>17</v>
      </c>
      <c r="Q1931" s="16" t="str">
        <f>TEXT(Causas[[#This Row],[resolucion_fecha]],"MMMM")</f>
        <v>abril</v>
      </c>
      <c r="R1931" s="16" t="str">
        <f t="shared" si="30"/>
        <v>N</v>
      </c>
      <c r="S1931" s="16"/>
      <c r="T1931" s="18" t="s">
        <v>47</v>
      </c>
      <c r="U1931" s="16"/>
      <c r="V1931" s="16"/>
      <c r="W1931" s="16"/>
    </row>
    <row r="1932" spans="1:23" x14ac:dyDescent="0.25">
      <c r="A1932" s="25">
        <v>141443</v>
      </c>
      <c r="B1932" s="25" t="s">
        <v>42</v>
      </c>
      <c r="C1932" s="25" t="s">
        <v>43</v>
      </c>
      <c r="D1932" s="25" t="s">
        <v>67</v>
      </c>
      <c r="E1932" s="24">
        <v>43405</v>
      </c>
      <c r="F1932" s="25" t="s">
        <v>45</v>
      </c>
      <c r="G1932" s="25" t="s">
        <v>46</v>
      </c>
      <c r="H1932" s="24">
        <v>45043</v>
      </c>
      <c r="I1932" s="101">
        <v>0.26143518518518521</v>
      </c>
      <c r="J1932" s="24">
        <v>45043</v>
      </c>
      <c r="K1932" s="101">
        <v>0.37853009259259257</v>
      </c>
      <c r="L1932" s="25">
        <v>10117</v>
      </c>
      <c r="M1932" s="26">
        <f>Causas[[#This Row],[parada_duracion]]/60</f>
        <v>168.61666666666667</v>
      </c>
      <c r="N1932" s="19" t="s">
        <v>49</v>
      </c>
      <c r="O1932" s="19" t="s">
        <v>49</v>
      </c>
      <c r="P1932" s="16">
        <f>WEEKNUM(Causas[[#This Row],[resolucion_fecha]],16)</f>
        <v>17</v>
      </c>
      <c r="Q1932" s="16" t="str">
        <f>TEXT(Causas[[#This Row],[resolucion_fecha]],"MMMM")</f>
        <v>abril</v>
      </c>
      <c r="R1932" s="16" t="str">
        <f t="shared" si="30"/>
        <v>M</v>
      </c>
      <c r="S1932" s="19" t="s">
        <v>49</v>
      </c>
      <c r="T1932" s="19" t="s">
        <v>49</v>
      </c>
      <c r="U1932" s="19" t="s">
        <v>49</v>
      </c>
      <c r="V1932" s="19" t="s">
        <v>49</v>
      </c>
      <c r="W1932" s="19" t="s">
        <v>49</v>
      </c>
    </row>
    <row r="1933" spans="1:23" ht="30" hidden="1" x14ac:dyDescent="0.25">
      <c r="A1933" s="25">
        <v>141445</v>
      </c>
      <c r="B1933" s="25" t="s">
        <v>58</v>
      </c>
      <c r="C1933" s="25" t="s">
        <v>43</v>
      </c>
      <c r="D1933" s="25" t="s">
        <v>102</v>
      </c>
      <c r="E1933" s="24">
        <v>43405</v>
      </c>
      <c r="F1933" s="25" t="s">
        <v>45</v>
      </c>
      <c r="G1933" s="25" t="s">
        <v>50</v>
      </c>
      <c r="H1933" s="24">
        <v>45043</v>
      </c>
      <c r="I1933" s="101">
        <v>0.26719907407407406</v>
      </c>
      <c r="J1933" s="24">
        <v>45043</v>
      </c>
      <c r="K1933" s="101">
        <v>0.70381944444444444</v>
      </c>
      <c r="L1933" s="25">
        <v>37724</v>
      </c>
      <c r="M1933" s="26">
        <f>Causas[[#This Row],[parada_duracion]]/60</f>
        <v>628.73333333333335</v>
      </c>
      <c r="N1933" s="19" t="s">
        <v>751</v>
      </c>
      <c r="O1933" s="16" t="s">
        <v>52</v>
      </c>
      <c r="P1933" s="16">
        <f>WEEKNUM(Causas[[#This Row],[resolucion_fecha]],16)</f>
        <v>17</v>
      </c>
      <c r="Q1933" s="16" t="str">
        <f>TEXT(Causas[[#This Row],[resolucion_fecha]],"MMMM")</f>
        <v>abril</v>
      </c>
      <c r="R1933" s="16" t="str">
        <f t="shared" si="30"/>
        <v>M</v>
      </c>
      <c r="S1933" s="16"/>
      <c r="T1933" s="16" t="s">
        <v>53</v>
      </c>
      <c r="U1933" s="16"/>
      <c r="V1933" s="16"/>
      <c r="W1933" s="16"/>
    </row>
    <row r="1934" spans="1:23" hidden="1" x14ac:dyDescent="0.25">
      <c r="A1934" s="25">
        <v>141452</v>
      </c>
      <c r="B1934" s="25" t="s">
        <v>75</v>
      </c>
      <c r="C1934" s="25" t="s">
        <v>43</v>
      </c>
      <c r="D1934" s="25" t="s">
        <v>76</v>
      </c>
      <c r="E1934" s="24">
        <v>44104</v>
      </c>
      <c r="F1934" s="25" t="s">
        <v>56</v>
      </c>
      <c r="G1934" s="25" t="s">
        <v>46</v>
      </c>
      <c r="H1934" s="24">
        <v>45043</v>
      </c>
      <c r="I1934" s="101">
        <v>0.31658564814814816</v>
      </c>
      <c r="J1934" s="24">
        <v>45043</v>
      </c>
      <c r="K1934" s="101">
        <v>0.36346064814814816</v>
      </c>
      <c r="L1934" s="25">
        <v>4050</v>
      </c>
      <c r="M1934" s="26">
        <f>Causas[[#This Row],[parada_duracion]]/60</f>
        <v>67.5</v>
      </c>
      <c r="N1934" s="19" t="s">
        <v>49</v>
      </c>
      <c r="O1934" s="19" t="s">
        <v>49</v>
      </c>
      <c r="P1934" s="16">
        <f>WEEKNUM(Causas[[#This Row],[resolucion_fecha]],16)</f>
        <v>17</v>
      </c>
      <c r="Q1934" s="16" t="str">
        <f>TEXT(Causas[[#This Row],[resolucion_fecha]],"MMMM")</f>
        <v>abril</v>
      </c>
      <c r="R1934" s="16" t="str">
        <f t="shared" si="30"/>
        <v>M</v>
      </c>
      <c r="S1934" s="19" t="s">
        <v>49</v>
      </c>
      <c r="T1934" s="19" t="s">
        <v>49</v>
      </c>
      <c r="U1934" s="19" t="s">
        <v>49</v>
      </c>
      <c r="V1934" s="19" t="s">
        <v>49</v>
      </c>
      <c r="W1934" s="19" t="s">
        <v>49</v>
      </c>
    </row>
    <row r="1935" spans="1:23" hidden="1" x14ac:dyDescent="0.25">
      <c r="A1935" s="25">
        <v>141455</v>
      </c>
      <c r="B1935" s="25" t="s">
        <v>54</v>
      </c>
      <c r="C1935" s="25" t="s">
        <v>43</v>
      </c>
      <c r="D1935" s="25" t="s">
        <v>55</v>
      </c>
      <c r="E1935" s="24">
        <v>44120</v>
      </c>
      <c r="F1935" s="25" t="s">
        <v>56</v>
      </c>
      <c r="G1935" s="25" t="s">
        <v>50</v>
      </c>
      <c r="H1935" s="24">
        <v>45043</v>
      </c>
      <c r="I1935" s="101">
        <v>0.33230324074074075</v>
      </c>
      <c r="J1935" s="24">
        <v>45043</v>
      </c>
      <c r="K1935" s="101">
        <v>0.38883101851851848</v>
      </c>
      <c r="L1935" s="25">
        <v>4884</v>
      </c>
      <c r="M1935" s="26">
        <f>Causas[[#This Row],[parada_duracion]]/60</f>
        <v>81.400000000000006</v>
      </c>
      <c r="N1935" s="18" t="s">
        <v>752</v>
      </c>
      <c r="O1935" s="16" t="s">
        <v>52</v>
      </c>
      <c r="P1935" s="16">
        <f>WEEKNUM(Causas[[#This Row],[resolucion_fecha]],16)</f>
        <v>17</v>
      </c>
      <c r="Q1935" s="16" t="str">
        <f>TEXT(Causas[[#This Row],[resolucion_fecha]],"MMMM")</f>
        <v>abril</v>
      </c>
      <c r="R1935" s="16" t="str">
        <f t="shared" si="30"/>
        <v>M</v>
      </c>
      <c r="S1935" s="16"/>
      <c r="T1935" s="16" t="s">
        <v>53</v>
      </c>
      <c r="U1935" s="16"/>
      <c r="V1935" s="16"/>
      <c r="W1935" s="16"/>
    </row>
    <row r="1936" spans="1:23" x14ac:dyDescent="0.25">
      <c r="A1936" s="96">
        <v>141463</v>
      </c>
      <c r="B1936" s="96" t="s">
        <v>42</v>
      </c>
      <c r="C1936" s="96" t="s">
        <v>43</v>
      </c>
      <c r="D1936" s="96" t="s">
        <v>67</v>
      </c>
      <c r="E1936" s="97">
        <v>43405</v>
      </c>
      <c r="F1936" s="96" t="s">
        <v>45</v>
      </c>
      <c r="G1936" s="96" t="s">
        <v>46</v>
      </c>
      <c r="H1936" s="97">
        <v>45043</v>
      </c>
      <c r="I1936" s="23">
        <v>0.3913194444444445</v>
      </c>
      <c r="J1936" s="97">
        <v>45043</v>
      </c>
      <c r="K1936" s="23">
        <v>0.41111111111111115</v>
      </c>
      <c r="L1936" s="96">
        <v>1710</v>
      </c>
      <c r="M1936" s="98">
        <f>Causas[[#This Row],[parada_duracion]]/60</f>
        <v>28.5</v>
      </c>
      <c r="N1936" s="19" t="s">
        <v>49</v>
      </c>
      <c r="O1936" s="19" t="s">
        <v>49</v>
      </c>
      <c r="P1936" s="99">
        <f>WEEKNUM(Causas[[#This Row],[resolucion_fecha]],16)</f>
        <v>17</v>
      </c>
      <c r="Q1936" s="99" t="str">
        <f>TEXT(Causas[[#This Row],[resolucion_fecha]],"MMMM")</f>
        <v>abril</v>
      </c>
      <c r="R1936" s="99" t="str">
        <f t="shared" si="30"/>
        <v>M</v>
      </c>
      <c r="S1936" s="19" t="s">
        <v>49</v>
      </c>
      <c r="T1936" s="19" t="s">
        <v>49</v>
      </c>
      <c r="U1936" s="19" t="s">
        <v>49</v>
      </c>
      <c r="V1936" s="19" t="s">
        <v>49</v>
      </c>
      <c r="W1936" s="19" t="s">
        <v>49</v>
      </c>
    </row>
    <row r="1937" spans="1:23" hidden="1" x14ac:dyDescent="0.25">
      <c r="A1937" s="96">
        <v>141464</v>
      </c>
      <c r="B1937" s="96" t="s">
        <v>54</v>
      </c>
      <c r="C1937" s="96" t="s">
        <v>43</v>
      </c>
      <c r="D1937" s="96" t="s">
        <v>55</v>
      </c>
      <c r="E1937" s="97">
        <v>44120</v>
      </c>
      <c r="F1937" s="96" t="s">
        <v>56</v>
      </c>
      <c r="G1937" s="96" t="s">
        <v>50</v>
      </c>
      <c r="H1937" s="97">
        <v>45043</v>
      </c>
      <c r="I1937" s="23">
        <v>0.39244212962962965</v>
      </c>
      <c r="J1937" s="97">
        <v>45043</v>
      </c>
      <c r="K1937" s="23">
        <v>0.4805787037037037</v>
      </c>
      <c r="L1937" s="96">
        <v>7615</v>
      </c>
      <c r="M1937" s="98">
        <f>Causas[[#This Row],[parada_duracion]]/60</f>
        <v>126.91666666666667</v>
      </c>
      <c r="N1937" s="18" t="s">
        <v>752</v>
      </c>
      <c r="O1937" s="99" t="s">
        <v>72</v>
      </c>
      <c r="P1937" s="99">
        <f>WEEKNUM(Causas[[#This Row],[resolucion_fecha]],16)</f>
        <v>17</v>
      </c>
      <c r="Q1937" s="99" t="str">
        <f>TEXT(Causas[[#This Row],[resolucion_fecha]],"MMMM")</f>
        <v>abril</v>
      </c>
      <c r="R1937" s="99" t="str">
        <f t="shared" si="30"/>
        <v>M</v>
      </c>
      <c r="S1937" s="99"/>
      <c r="T1937" s="99" t="s">
        <v>53</v>
      </c>
      <c r="U1937" s="100"/>
      <c r="V1937" s="99"/>
      <c r="W1937" s="99"/>
    </row>
    <row r="1938" spans="1:23" x14ac:dyDescent="0.25">
      <c r="A1938" s="25">
        <v>141465</v>
      </c>
      <c r="B1938" s="25" t="s">
        <v>42</v>
      </c>
      <c r="C1938" s="25" t="s">
        <v>43</v>
      </c>
      <c r="D1938" s="25" t="s">
        <v>67</v>
      </c>
      <c r="E1938" s="24">
        <v>43405</v>
      </c>
      <c r="F1938" s="25" t="s">
        <v>45</v>
      </c>
      <c r="G1938" s="25" t="s">
        <v>50</v>
      </c>
      <c r="H1938" s="24">
        <v>45043</v>
      </c>
      <c r="I1938" s="101">
        <v>0.4111805555555556</v>
      </c>
      <c r="J1938" s="24">
        <v>45043</v>
      </c>
      <c r="K1938" s="101">
        <v>0.46105324074074078</v>
      </c>
      <c r="L1938" s="25">
        <v>4309</v>
      </c>
      <c r="M1938" s="26">
        <f>Causas[[#This Row],[parada_duracion]]/60</f>
        <v>71.816666666666663</v>
      </c>
      <c r="N1938" s="19" t="s">
        <v>49</v>
      </c>
      <c r="O1938" s="19" t="s">
        <v>49</v>
      </c>
      <c r="P1938" s="16">
        <f>WEEKNUM(Causas[[#This Row],[resolucion_fecha]],16)</f>
        <v>17</v>
      </c>
      <c r="Q1938" s="16" t="str">
        <f>TEXT(Causas[[#This Row],[resolucion_fecha]],"MMMM")</f>
        <v>abril</v>
      </c>
      <c r="R1938" s="16" t="str">
        <f t="shared" si="30"/>
        <v>M</v>
      </c>
      <c r="S1938" s="19" t="s">
        <v>49</v>
      </c>
      <c r="T1938" s="19" t="s">
        <v>49</v>
      </c>
      <c r="U1938" s="19" t="s">
        <v>49</v>
      </c>
      <c r="V1938" s="19" t="s">
        <v>49</v>
      </c>
      <c r="W1938" s="19" t="s">
        <v>49</v>
      </c>
    </row>
    <row r="1939" spans="1:23" hidden="1" x14ac:dyDescent="0.25">
      <c r="A1939" s="25">
        <v>141475</v>
      </c>
      <c r="B1939" s="25" t="s">
        <v>129</v>
      </c>
      <c r="C1939" s="25" t="s">
        <v>43</v>
      </c>
      <c r="D1939" s="25" t="s">
        <v>64</v>
      </c>
      <c r="E1939" s="24">
        <v>43405</v>
      </c>
      <c r="F1939" s="25" t="s">
        <v>45</v>
      </c>
      <c r="G1939" s="25" t="s">
        <v>46</v>
      </c>
      <c r="H1939" s="24">
        <v>45043</v>
      </c>
      <c r="I1939" s="101">
        <v>0.46135416666666668</v>
      </c>
      <c r="J1939" s="24">
        <v>45043</v>
      </c>
      <c r="K1939" s="101">
        <v>0.46620370370370368</v>
      </c>
      <c r="L1939" s="25">
        <v>419</v>
      </c>
      <c r="M1939" s="26">
        <f>Causas[[#This Row],[parada_duracion]]/60</f>
        <v>6.9833333333333334</v>
      </c>
      <c r="N1939" s="18" t="s">
        <v>47</v>
      </c>
      <c r="O1939" s="18" t="s">
        <v>47</v>
      </c>
      <c r="P1939" s="16">
        <f>WEEKNUM(Causas[[#This Row],[resolucion_fecha]],16)</f>
        <v>17</v>
      </c>
      <c r="Q1939" s="16" t="str">
        <f>TEXT(Causas[[#This Row],[resolucion_fecha]],"MMMM")</f>
        <v>abril</v>
      </c>
      <c r="R1939" s="16" t="str">
        <f t="shared" si="30"/>
        <v>M</v>
      </c>
      <c r="S1939" s="16"/>
      <c r="T1939" s="18" t="s">
        <v>47</v>
      </c>
      <c r="U1939" s="16"/>
      <c r="V1939" s="16"/>
      <c r="W1939" s="16"/>
    </row>
    <row r="1940" spans="1:23" hidden="1" x14ac:dyDescent="0.25">
      <c r="A1940" s="25">
        <v>141477</v>
      </c>
      <c r="B1940" s="25" t="s">
        <v>129</v>
      </c>
      <c r="C1940" s="25" t="s">
        <v>43</v>
      </c>
      <c r="D1940" s="25" t="s">
        <v>64</v>
      </c>
      <c r="E1940" s="24">
        <v>43405</v>
      </c>
      <c r="F1940" s="25" t="s">
        <v>45</v>
      </c>
      <c r="G1940" s="25" t="s">
        <v>50</v>
      </c>
      <c r="H1940" s="24">
        <v>45043</v>
      </c>
      <c r="I1940" s="101">
        <v>0.46635416666666668</v>
      </c>
      <c r="J1940" s="24">
        <v>45043</v>
      </c>
      <c r="K1940" s="101">
        <v>0.4965162037037037</v>
      </c>
      <c r="L1940" s="25">
        <v>2606</v>
      </c>
      <c r="M1940" s="26">
        <f>Causas[[#This Row],[parada_duracion]]/60</f>
        <v>43.43333333333333</v>
      </c>
      <c r="N1940" s="19" t="s">
        <v>49</v>
      </c>
      <c r="O1940" s="19" t="s">
        <v>49</v>
      </c>
      <c r="P1940" s="16">
        <f>WEEKNUM(Causas[[#This Row],[resolucion_fecha]],16)</f>
        <v>17</v>
      </c>
      <c r="Q1940" s="16" t="str">
        <f>TEXT(Causas[[#This Row],[resolucion_fecha]],"MMMM")</f>
        <v>abril</v>
      </c>
      <c r="R1940" s="16" t="str">
        <f t="shared" si="30"/>
        <v>M</v>
      </c>
      <c r="S1940" s="19" t="s">
        <v>49</v>
      </c>
      <c r="T1940" s="19" t="s">
        <v>49</v>
      </c>
      <c r="U1940" s="19" t="s">
        <v>49</v>
      </c>
      <c r="V1940" s="19" t="s">
        <v>49</v>
      </c>
      <c r="W1940" s="19" t="s">
        <v>49</v>
      </c>
    </row>
    <row r="1941" spans="1:23" x14ac:dyDescent="0.25">
      <c r="A1941" s="25">
        <v>141482</v>
      </c>
      <c r="B1941" s="25" t="s">
        <v>42</v>
      </c>
      <c r="C1941" s="25" t="s">
        <v>43</v>
      </c>
      <c r="D1941" s="25" t="s">
        <v>67</v>
      </c>
      <c r="E1941" s="24">
        <v>43405</v>
      </c>
      <c r="F1941" s="25" t="s">
        <v>45</v>
      </c>
      <c r="G1941" s="25" t="s">
        <v>50</v>
      </c>
      <c r="H1941" s="24">
        <v>45043</v>
      </c>
      <c r="I1941" s="101">
        <v>0.47717592592592589</v>
      </c>
      <c r="J1941" s="24">
        <v>45043</v>
      </c>
      <c r="K1941" s="101">
        <v>0.64390046296296299</v>
      </c>
      <c r="L1941" s="25">
        <v>14405</v>
      </c>
      <c r="M1941" s="26">
        <f>Causas[[#This Row],[parada_duracion]]/60</f>
        <v>240.08333333333334</v>
      </c>
      <c r="N1941" s="19" t="s">
        <v>49</v>
      </c>
      <c r="O1941" s="19" t="s">
        <v>49</v>
      </c>
      <c r="P1941" s="16">
        <f>WEEKNUM(Causas[[#This Row],[resolucion_fecha]],16)</f>
        <v>17</v>
      </c>
      <c r="Q1941" s="16" t="str">
        <f>TEXT(Causas[[#This Row],[resolucion_fecha]],"MMMM")</f>
        <v>abril</v>
      </c>
      <c r="R1941" s="16" t="str">
        <f t="shared" si="30"/>
        <v>M</v>
      </c>
      <c r="S1941" s="19" t="s">
        <v>49</v>
      </c>
      <c r="T1941" s="19" t="s">
        <v>49</v>
      </c>
      <c r="U1941" s="19" t="s">
        <v>49</v>
      </c>
      <c r="V1941" s="19" t="s">
        <v>49</v>
      </c>
      <c r="W1941" s="19" t="s">
        <v>49</v>
      </c>
    </row>
    <row r="1942" spans="1:23" hidden="1" x14ac:dyDescent="0.25">
      <c r="A1942" s="25">
        <v>141489</v>
      </c>
      <c r="B1942" s="25" t="s">
        <v>129</v>
      </c>
      <c r="C1942" s="25" t="s">
        <v>43</v>
      </c>
      <c r="D1942" s="25" t="s">
        <v>64</v>
      </c>
      <c r="E1942" s="24">
        <v>43405</v>
      </c>
      <c r="F1942" s="25" t="s">
        <v>45</v>
      </c>
      <c r="G1942" s="25" t="s">
        <v>46</v>
      </c>
      <c r="H1942" s="24">
        <v>45043</v>
      </c>
      <c r="I1942" s="101">
        <v>0.51848379629629626</v>
      </c>
      <c r="J1942" s="24">
        <v>45043</v>
      </c>
      <c r="K1942" s="101">
        <v>0.52386574074074077</v>
      </c>
      <c r="L1942" s="25">
        <v>465</v>
      </c>
      <c r="M1942" s="26">
        <f>Causas[[#This Row],[parada_duracion]]/60</f>
        <v>7.75</v>
      </c>
      <c r="N1942" s="18" t="s">
        <v>47</v>
      </c>
      <c r="O1942" s="18" t="s">
        <v>47</v>
      </c>
      <c r="P1942" s="16">
        <f>WEEKNUM(Causas[[#This Row],[resolucion_fecha]],16)</f>
        <v>17</v>
      </c>
      <c r="Q1942" s="16" t="str">
        <f>TEXT(Causas[[#This Row],[resolucion_fecha]],"MMMM")</f>
        <v>abril</v>
      </c>
      <c r="R1942" s="16" t="str">
        <f t="shared" si="30"/>
        <v>M</v>
      </c>
      <c r="S1942" s="16"/>
      <c r="T1942" s="18" t="s">
        <v>47</v>
      </c>
      <c r="U1942" s="16"/>
      <c r="V1942" s="16"/>
      <c r="W1942" s="16"/>
    </row>
    <row r="1943" spans="1:23" hidden="1" x14ac:dyDescent="0.25">
      <c r="A1943" s="25">
        <v>141495</v>
      </c>
      <c r="B1943" s="25" t="s">
        <v>54</v>
      </c>
      <c r="C1943" s="25" t="s">
        <v>43</v>
      </c>
      <c r="D1943" s="25" t="s">
        <v>55</v>
      </c>
      <c r="E1943" s="24">
        <v>44120</v>
      </c>
      <c r="F1943" s="25" t="s">
        <v>56</v>
      </c>
      <c r="G1943" s="25" t="s">
        <v>50</v>
      </c>
      <c r="H1943" s="24">
        <v>45043</v>
      </c>
      <c r="I1943" s="101">
        <v>0.57336805555555559</v>
      </c>
      <c r="J1943" s="24">
        <v>45043</v>
      </c>
      <c r="K1943" s="101">
        <v>0.62263888888888885</v>
      </c>
      <c r="L1943" s="25">
        <v>4257</v>
      </c>
      <c r="M1943" s="26">
        <f>Causas[[#This Row],[parada_duracion]]/60</f>
        <v>70.95</v>
      </c>
      <c r="N1943" s="19" t="s">
        <v>62</v>
      </c>
      <c r="O1943" s="16" t="s">
        <v>52</v>
      </c>
      <c r="P1943" s="16">
        <f>WEEKNUM(Causas[[#This Row],[resolucion_fecha]],16)</f>
        <v>17</v>
      </c>
      <c r="Q1943" s="16" t="str">
        <f>TEXT(Causas[[#This Row],[resolucion_fecha]],"MMMM")</f>
        <v>abril</v>
      </c>
      <c r="R1943" s="16" t="str">
        <f t="shared" si="30"/>
        <v>M</v>
      </c>
      <c r="S1943" s="16"/>
      <c r="T1943" s="16" t="s">
        <v>53</v>
      </c>
      <c r="U1943" s="16"/>
      <c r="V1943" s="16"/>
      <c r="W1943" s="16"/>
    </row>
    <row r="1944" spans="1:23" hidden="1" x14ac:dyDescent="0.25">
      <c r="A1944" s="25">
        <v>141500</v>
      </c>
      <c r="B1944" s="25" t="s">
        <v>83</v>
      </c>
      <c r="C1944" s="25" t="s">
        <v>43</v>
      </c>
      <c r="D1944" s="25" t="s">
        <v>76</v>
      </c>
      <c r="E1944" s="24">
        <v>43405</v>
      </c>
      <c r="F1944" s="25" t="s">
        <v>45</v>
      </c>
      <c r="G1944" s="25" t="s">
        <v>50</v>
      </c>
      <c r="H1944" s="24">
        <v>45043</v>
      </c>
      <c r="I1944" s="101">
        <v>0.59932870370370372</v>
      </c>
      <c r="J1944" s="24">
        <v>45043</v>
      </c>
      <c r="K1944" s="101">
        <v>0.60870370370370364</v>
      </c>
      <c r="L1944" s="25">
        <v>810</v>
      </c>
      <c r="M1944" s="26">
        <f>Causas[[#This Row],[parada_duracion]]/60</f>
        <v>13.5</v>
      </c>
      <c r="N1944" s="19" t="s">
        <v>57</v>
      </c>
      <c r="O1944" s="16" t="s">
        <v>52</v>
      </c>
      <c r="P1944" s="16">
        <f>WEEKNUM(Causas[[#This Row],[resolucion_fecha]],16)</f>
        <v>17</v>
      </c>
      <c r="Q1944" s="16" t="str">
        <f>TEXT(Causas[[#This Row],[resolucion_fecha]],"MMMM")</f>
        <v>abril</v>
      </c>
      <c r="R1944" s="16" t="str">
        <f t="shared" si="30"/>
        <v>T</v>
      </c>
      <c r="S1944" s="16"/>
      <c r="T1944" s="16" t="s">
        <v>53</v>
      </c>
      <c r="U1944" s="16"/>
      <c r="V1944" s="16"/>
      <c r="W1944" s="16"/>
    </row>
    <row r="1945" spans="1:23" hidden="1" x14ac:dyDescent="0.25">
      <c r="A1945" s="25">
        <v>141509</v>
      </c>
      <c r="B1945" s="25" t="s">
        <v>61</v>
      </c>
      <c r="C1945" s="25" t="s">
        <v>43</v>
      </c>
      <c r="D1945" s="25" t="s">
        <v>55</v>
      </c>
      <c r="E1945" s="24">
        <v>43881</v>
      </c>
      <c r="F1945" s="25" t="s">
        <v>56</v>
      </c>
      <c r="G1945" s="25" t="s">
        <v>46</v>
      </c>
      <c r="H1945" s="24">
        <v>45043</v>
      </c>
      <c r="I1945" s="101">
        <v>0.64741898148148147</v>
      </c>
      <c r="J1945" s="24">
        <v>45043</v>
      </c>
      <c r="K1945" s="101">
        <v>0.66597222222222219</v>
      </c>
      <c r="L1945" s="25">
        <v>1603</v>
      </c>
      <c r="M1945" s="26">
        <f>Causas[[#This Row],[parada_duracion]]/60</f>
        <v>26.716666666666665</v>
      </c>
      <c r="N1945" s="19" t="s">
        <v>62</v>
      </c>
      <c r="O1945" s="16" t="s">
        <v>52</v>
      </c>
      <c r="P1945" s="16">
        <f>WEEKNUM(Causas[[#This Row],[resolucion_fecha]],16)</f>
        <v>17</v>
      </c>
      <c r="Q1945" s="16" t="str">
        <f>TEXT(Causas[[#This Row],[resolucion_fecha]],"MMMM")</f>
        <v>abril</v>
      </c>
      <c r="R1945" s="16" t="str">
        <f t="shared" si="30"/>
        <v>T</v>
      </c>
      <c r="S1945" s="16"/>
      <c r="T1945" s="16" t="s">
        <v>53</v>
      </c>
      <c r="U1945" s="16"/>
      <c r="V1945" s="16"/>
      <c r="W1945" s="16"/>
    </row>
    <row r="1946" spans="1:23" x14ac:dyDescent="0.25">
      <c r="A1946" s="96">
        <v>141512</v>
      </c>
      <c r="B1946" s="96" t="s">
        <v>42</v>
      </c>
      <c r="C1946" s="96" t="s">
        <v>43</v>
      </c>
      <c r="D1946" s="96" t="s">
        <v>67</v>
      </c>
      <c r="E1946" s="97">
        <v>43405</v>
      </c>
      <c r="F1946" s="96" t="s">
        <v>45</v>
      </c>
      <c r="G1946" s="96" t="s">
        <v>50</v>
      </c>
      <c r="H1946" s="97">
        <v>45043</v>
      </c>
      <c r="I1946" s="23">
        <v>0.70324074074074072</v>
      </c>
      <c r="J1946" s="97">
        <v>45043</v>
      </c>
      <c r="K1946" s="23">
        <v>0.72565972222222219</v>
      </c>
      <c r="L1946" s="96">
        <v>1937</v>
      </c>
      <c r="M1946" s="98">
        <f>Causas[[#This Row],[parada_duracion]]/60</f>
        <v>32.283333333333331</v>
      </c>
      <c r="N1946" s="19" t="s">
        <v>49</v>
      </c>
      <c r="O1946" s="19" t="s">
        <v>49</v>
      </c>
      <c r="P1946" s="99">
        <f>WEEKNUM(Causas[[#This Row],[resolucion_fecha]],16)</f>
        <v>17</v>
      </c>
      <c r="Q1946" s="99" t="str">
        <f>TEXT(Causas[[#This Row],[resolucion_fecha]],"MMMM")</f>
        <v>abril</v>
      </c>
      <c r="R1946" s="99" t="str">
        <f t="shared" si="30"/>
        <v>T</v>
      </c>
      <c r="S1946" s="19" t="s">
        <v>49</v>
      </c>
      <c r="T1946" s="19" t="s">
        <v>49</v>
      </c>
      <c r="U1946" s="19" t="s">
        <v>49</v>
      </c>
      <c r="V1946" s="19" t="s">
        <v>49</v>
      </c>
      <c r="W1946" s="19" t="s">
        <v>49</v>
      </c>
    </row>
    <row r="1947" spans="1:23" hidden="1" x14ac:dyDescent="0.25">
      <c r="A1947" s="25">
        <v>141513</v>
      </c>
      <c r="B1947" s="25" t="s">
        <v>58</v>
      </c>
      <c r="C1947" s="25" t="s">
        <v>43</v>
      </c>
      <c r="D1947" s="25" t="s">
        <v>80</v>
      </c>
      <c r="E1947" s="24">
        <v>43405</v>
      </c>
      <c r="F1947" s="25" t="s">
        <v>45</v>
      </c>
      <c r="G1947" s="25" t="s">
        <v>46</v>
      </c>
      <c r="H1947" s="24">
        <v>45043</v>
      </c>
      <c r="I1947" s="101">
        <v>0.7088078703703703</v>
      </c>
      <c r="J1947" s="24">
        <v>45043</v>
      </c>
      <c r="K1947" s="101">
        <v>0.71996527777777775</v>
      </c>
      <c r="L1947" s="25">
        <v>964</v>
      </c>
      <c r="M1947" s="26">
        <f>Causas[[#This Row],[parada_duracion]]/60</f>
        <v>16.066666666666666</v>
      </c>
      <c r="N1947" s="19" t="s">
        <v>753</v>
      </c>
      <c r="O1947" s="16" t="s">
        <v>52</v>
      </c>
      <c r="P1947" s="16">
        <f>WEEKNUM(Causas[[#This Row],[resolucion_fecha]],16)</f>
        <v>17</v>
      </c>
      <c r="Q1947" s="16" t="str">
        <f>TEXT(Causas[[#This Row],[resolucion_fecha]],"MMMM")</f>
        <v>abril</v>
      </c>
      <c r="R1947" s="16" t="str">
        <f t="shared" si="30"/>
        <v>T</v>
      </c>
      <c r="S1947" s="16"/>
      <c r="T1947" s="16" t="s">
        <v>53</v>
      </c>
      <c r="U1947" s="100"/>
      <c r="V1947" s="16"/>
      <c r="W1947" s="16"/>
    </row>
    <row r="1948" spans="1:23" hidden="1" x14ac:dyDescent="0.25">
      <c r="A1948" s="96">
        <v>141516</v>
      </c>
      <c r="B1948" s="96" t="s">
        <v>66</v>
      </c>
      <c r="C1948" s="96" t="s">
        <v>43</v>
      </c>
      <c r="D1948" s="96" t="s">
        <v>102</v>
      </c>
      <c r="E1948" s="97">
        <v>43746</v>
      </c>
      <c r="F1948" s="96" t="s">
        <v>56</v>
      </c>
      <c r="G1948" s="96" t="s">
        <v>50</v>
      </c>
      <c r="H1948" s="97">
        <v>45043</v>
      </c>
      <c r="I1948" s="23">
        <v>0.73939814814814808</v>
      </c>
      <c r="J1948" s="97">
        <v>45043</v>
      </c>
      <c r="K1948" s="23">
        <v>0.74636574074074069</v>
      </c>
      <c r="L1948" s="96">
        <v>602</v>
      </c>
      <c r="M1948" s="98">
        <f>Causas[[#This Row],[parada_duracion]]/60</f>
        <v>10.033333333333333</v>
      </c>
      <c r="N1948" s="18" t="s">
        <v>754</v>
      </c>
      <c r="O1948" s="16" t="s">
        <v>52</v>
      </c>
      <c r="P1948" s="99">
        <f>WEEKNUM(Causas[[#This Row],[resolucion_fecha]],16)</f>
        <v>17</v>
      </c>
      <c r="Q1948" s="99" t="str">
        <f>TEXT(Causas[[#This Row],[resolucion_fecha]],"MMMM")</f>
        <v>abril</v>
      </c>
      <c r="R1948" s="99" t="str">
        <f t="shared" si="30"/>
        <v>T</v>
      </c>
      <c r="S1948" s="99"/>
      <c r="T1948" s="16" t="s">
        <v>53</v>
      </c>
      <c r="U1948" s="16"/>
      <c r="V1948" s="99"/>
      <c r="W1948" s="99"/>
    </row>
    <row r="1949" spans="1:23" hidden="1" x14ac:dyDescent="0.25">
      <c r="A1949" s="25">
        <v>141517</v>
      </c>
      <c r="B1949" s="25" t="s">
        <v>58</v>
      </c>
      <c r="C1949" s="25" t="s">
        <v>43</v>
      </c>
      <c r="D1949" s="25" t="s">
        <v>80</v>
      </c>
      <c r="E1949" s="24">
        <v>43405</v>
      </c>
      <c r="F1949" s="25" t="s">
        <v>45</v>
      </c>
      <c r="G1949" s="25" t="s">
        <v>46</v>
      </c>
      <c r="H1949" s="24">
        <v>45043</v>
      </c>
      <c r="I1949" s="101">
        <v>0.74292824074074071</v>
      </c>
      <c r="J1949" s="24">
        <v>45043</v>
      </c>
      <c r="K1949" s="101">
        <v>0.7700231481481481</v>
      </c>
      <c r="L1949" s="25">
        <v>2341</v>
      </c>
      <c r="M1949" s="26">
        <f>Causas[[#This Row],[parada_duracion]]/60</f>
        <v>39.016666666666666</v>
      </c>
      <c r="N1949" s="19" t="s">
        <v>49</v>
      </c>
      <c r="O1949" s="19" t="s">
        <v>49</v>
      </c>
      <c r="P1949" s="16">
        <f>WEEKNUM(Causas[[#This Row],[resolucion_fecha]],16)</f>
        <v>17</v>
      </c>
      <c r="Q1949" s="16" t="str">
        <f>TEXT(Causas[[#This Row],[resolucion_fecha]],"MMMM")</f>
        <v>abril</v>
      </c>
      <c r="R1949" s="16" t="str">
        <f t="shared" si="30"/>
        <v>T</v>
      </c>
      <c r="S1949" s="19" t="s">
        <v>49</v>
      </c>
      <c r="T1949" s="19" t="s">
        <v>49</v>
      </c>
      <c r="U1949" s="19" t="s">
        <v>49</v>
      </c>
      <c r="V1949" s="19" t="s">
        <v>49</v>
      </c>
      <c r="W1949" s="19" t="s">
        <v>49</v>
      </c>
    </row>
    <row r="1950" spans="1:23" hidden="1" x14ac:dyDescent="0.25">
      <c r="A1950" s="25">
        <v>141521</v>
      </c>
      <c r="B1950" s="25" t="s">
        <v>58</v>
      </c>
      <c r="C1950" s="25" t="s">
        <v>43</v>
      </c>
      <c r="D1950" s="25" t="s">
        <v>59</v>
      </c>
      <c r="E1950" s="24">
        <v>44231</v>
      </c>
      <c r="F1950" s="25" t="s">
        <v>60</v>
      </c>
      <c r="G1950" s="25" t="s">
        <v>50</v>
      </c>
      <c r="H1950" s="24">
        <v>45043</v>
      </c>
      <c r="I1950" s="101">
        <v>0.75090277777777781</v>
      </c>
      <c r="J1950" s="24">
        <v>45043</v>
      </c>
      <c r="K1950" s="101">
        <v>0.7947685185185186</v>
      </c>
      <c r="L1950" s="25">
        <v>3790</v>
      </c>
      <c r="M1950" s="26">
        <f>Causas[[#This Row],[parada_duracion]]/60</f>
        <v>63.166666666666664</v>
      </c>
      <c r="N1950" s="19" t="s">
        <v>49</v>
      </c>
      <c r="O1950" s="19" t="s">
        <v>49</v>
      </c>
      <c r="P1950" s="16">
        <f>WEEKNUM(Causas[[#This Row],[resolucion_fecha]],16)</f>
        <v>17</v>
      </c>
      <c r="Q1950" s="16" t="str">
        <f>TEXT(Causas[[#This Row],[resolucion_fecha]],"MMMM")</f>
        <v>abril</v>
      </c>
      <c r="R1950" s="16" t="str">
        <f t="shared" si="30"/>
        <v>T</v>
      </c>
      <c r="S1950" s="19" t="s">
        <v>49</v>
      </c>
      <c r="T1950" s="19" t="s">
        <v>49</v>
      </c>
      <c r="U1950" s="19" t="s">
        <v>49</v>
      </c>
      <c r="V1950" s="19" t="s">
        <v>49</v>
      </c>
      <c r="W1950" s="19" t="s">
        <v>49</v>
      </c>
    </row>
    <row r="1951" spans="1:23" hidden="1" x14ac:dyDescent="0.25">
      <c r="A1951" s="96">
        <v>141525</v>
      </c>
      <c r="B1951" s="96" t="s">
        <v>79</v>
      </c>
      <c r="C1951" s="96" t="s">
        <v>43</v>
      </c>
      <c r="D1951" s="96" t="s">
        <v>77</v>
      </c>
      <c r="E1951" s="97">
        <v>43405</v>
      </c>
      <c r="F1951" s="96" t="s">
        <v>45</v>
      </c>
      <c r="G1951" s="96" t="s">
        <v>46</v>
      </c>
      <c r="H1951" s="97">
        <v>45043</v>
      </c>
      <c r="I1951" s="23">
        <v>0.78557870370370375</v>
      </c>
      <c r="J1951" s="97">
        <v>45043</v>
      </c>
      <c r="K1951" s="23">
        <v>0.78657407407407398</v>
      </c>
      <c r="L1951" s="96">
        <v>86</v>
      </c>
      <c r="M1951" s="98">
        <f>Causas[[#This Row],[parada_duracion]]/60</f>
        <v>1.4333333333333333</v>
      </c>
      <c r="N1951" s="18" t="s">
        <v>47</v>
      </c>
      <c r="O1951" s="18" t="s">
        <v>47</v>
      </c>
      <c r="P1951" s="99">
        <f>WEEKNUM(Causas[[#This Row],[resolucion_fecha]],16)</f>
        <v>17</v>
      </c>
      <c r="Q1951" s="99" t="str">
        <f>TEXT(Causas[[#This Row],[resolucion_fecha]],"MMMM")</f>
        <v>abril</v>
      </c>
      <c r="R1951" s="99" t="str">
        <f t="shared" si="30"/>
        <v>T</v>
      </c>
      <c r="S1951" s="99"/>
      <c r="T1951" s="18" t="s">
        <v>47</v>
      </c>
      <c r="U1951" s="16"/>
      <c r="V1951" s="99"/>
      <c r="W1951" s="99"/>
    </row>
    <row r="1952" spans="1:23" hidden="1" x14ac:dyDescent="0.25">
      <c r="A1952" s="96">
        <v>141526</v>
      </c>
      <c r="B1952" s="96" t="s">
        <v>79</v>
      </c>
      <c r="C1952" s="96" t="s">
        <v>43</v>
      </c>
      <c r="D1952" s="96" t="s">
        <v>77</v>
      </c>
      <c r="E1952" s="97">
        <v>43405</v>
      </c>
      <c r="F1952" s="96" t="s">
        <v>45</v>
      </c>
      <c r="G1952" s="96" t="s">
        <v>46</v>
      </c>
      <c r="H1952" s="97">
        <v>45043</v>
      </c>
      <c r="I1952" s="23">
        <v>0.7885416666666667</v>
      </c>
      <c r="J1952" s="97">
        <v>45043</v>
      </c>
      <c r="K1952" s="23">
        <v>0.79429398148148145</v>
      </c>
      <c r="L1952" s="96">
        <v>497</v>
      </c>
      <c r="M1952" s="98">
        <f>Causas[[#This Row],[parada_duracion]]/60</f>
        <v>8.2833333333333332</v>
      </c>
      <c r="N1952" s="18" t="s">
        <v>47</v>
      </c>
      <c r="O1952" s="18" t="s">
        <v>47</v>
      </c>
      <c r="P1952" s="99">
        <f>WEEKNUM(Causas[[#This Row],[resolucion_fecha]],16)</f>
        <v>17</v>
      </c>
      <c r="Q1952" s="99" t="str">
        <f>TEXT(Causas[[#This Row],[resolucion_fecha]],"MMMM")</f>
        <v>abril</v>
      </c>
      <c r="R1952" s="99" t="str">
        <f t="shared" si="30"/>
        <v>T</v>
      </c>
      <c r="S1952" s="99"/>
      <c r="T1952" s="18" t="s">
        <v>47</v>
      </c>
      <c r="U1952" s="100"/>
      <c r="V1952" s="99"/>
      <c r="W1952" s="99"/>
    </row>
    <row r="1953" spans="1:23" hidden="1" x14ac:dyDescent="0.25">
      <c r="A1953" s="25">
        <v>141527</v>
      </c>
      <c r="B1953" s="25" t="s">
        <v>75</v>
      </c>
      <c r="C1953" s="25" t="s">
        <v>43</v>
      </c>
      <c r="D1953" s="25" t="s">
        <v>76</v>
      </c>
      <c r="E1953" s="24">
        <v>44104</v>
      </c>
      <c r="F1953" s="25" t="s">
        <v>56</v>
      </c>
      <c r="G1953" s="25" t="s">
        <v>46</v>
      </c>
      <c r="H1953" s="24">
        <v>45043</v>
      </c>
      <c r="I1953" s="101">
        <v>0.80909722222222225</v>
      </c>
      <c r="J1953" s="24">
        <v>45043</v>
      </c>
      <c r="K1953" s="101">
        <v>0.81998842592592591</v>
      </c>
      <c r="L1953" s="25">
        <v>941</v>
      </c>
      <c r="M1953" s="26">
        <f>Causas[[#This Row],[parada_duracion]]/60</f>
        <v>15.683333333333334</v>
      </c>
      <c r="N1953" s="19" t="s">
        <v>49</v>
      </c>
      <c r="O1953" s="19" t="s">
        <v>49</v>
      </c>
      <c r="P1953" s="16">
        <f>WEEKNUM(Causas[[#This Row],[resolucion_fecha]],16)</f>
        <v>17</v>
      </c>
      <c r="Q1953" s="16" t="str">
        <f>TEXT(Causas[[#This Row],[resolucion_fecha]],"MMMM")</f>
        <v>abril</v>
      </c>
      <c r="R1953" s="16" t="str">
        <f t="shared" si="30"/>
        <v>T</v>
      </c>
      <c r="S1953" s="19" t="s">
        <v>49</v>
      </c>
      <c r="T1953" s="19" t="s">
        <v>49</v>
      </c>
      <c r="U1953" s="19" t="s">
        <v>49</v>
      </c>
      <c r="V1953" s="19" t="s">
        <v>49</v>
      </c>
      <c r="W1953" s="19" t="s">
        <v>49</v>
      </c>
    </row>
    <row r="1954" spans="1:23" hidden="1" x14ac:dyDescent="0.25">
      <c r="A1954" s="25">
        <v>141531</v>
      </c>
      <c r="B1954" s="25" t="s">
        <v>95</v>
      </c>
      <c r="C1954" s="25" t="s">
        <v>43</v>
      </c>
      <c r="D1954" s="25" t="s">
        <v>80</v>
      </c>
      <c r="E1954" s="24">
        <v>43405</v>
      </c>
      <c r="F1954" s="25" t="s">
        <v>45</v>
      </c>
      <c r="G1954" s="25" t="s">
        <v>46</v>
      </c>
      <c r="H1954" s="24">
        <v>45043</v>
      </c>
      <c r="I1954" s="101">
        <v>0.87684027777777773</v>
      </c>
      <c r="J1954" s="24">
        <v>45043</v>
      </c>
      <c r="K1954" s="101">
        <v>0.89825231481481482</v>
      </c>
      <c r="L1954" s="25">
        <v>1850</v>
      </c>
      <c r="M1954" s="26">
        <f>Causas[[#This Row],[parada_duracion]]/60</f>
        <v>30.833333333333332</v>
      </c>
      <c r="N1954" s="19" t="s">
        <v>49</v>
      </c>
      <c r="O1954" s="19" t="s">
        <v>49</v>
      </c>
      <c r="P1954" s="16">
        <f>WEEKNUM(Causas[[#This Row],[resolucion_fecha]],16)</f>
        <v>17</v>
      </c>
      <c r="Q1954" s="16" t="str">
        <f>TEXT(Causas[[#This Row],[resolucion_fecha]],"MMMM")</f>
        <v>abril</v>
      </c>
      <c r="R1954" s="16" t="str">
        <f t="shared" si="30"/>
        <v>T</v>
      </c>
      <c r="S1954" s="19" t="s">
        <v>49</v>
      </c>
      <c r="T1954" s="19" t="s">
        <v>49</v>
      </c>
      <c r="U1954" s="19" t="s">
        <v>49</v>
      </c>
      <c r="V1954" s="19" t="s">
        <v>49</v>
      </c>
      <c r="W1954" s="19" t="s">
        <v>49</v>
      </c>
    </row>
    <row r="1955" spans="1:23" hidden="1" x14ac:dyDescent="0.25">
      <c r="A1955" s="25">
        <v>141535</v>
      </c>
      <c r="B1955" s="25" t="s">
        <v>95</v>
      </c>
      <c r="C1955" s="25" t="s">
        <v>43</v>
      </c>
      <c r="D1955" s="25" t="s">
        <v>80</v>
      </c>
      <c r="E1955" s="24">
        <v>43405</v>
      </c>
      <c r="F1955" s="25" t="s">
        <v>45</v>
      </c>
      <c r="G1955" s="25" t="s">
        <v>46</v>
      </c>
      <c r="H1955" s="24">
        <v>45044</v>
      </c>
      <c r="I1955" s="101">
        <v>4.4328703703703709E-3</v>
      </c>
      <c r="J1955" s="24">
        <v>45044</v>
      </c>
      <c r="K1955" s="101">
        <v>1.9884259259259258E-2</v>
      </c>
      <c r="L1955" s="25">
        <v>1335</v>
      </c>
      <c r="M1955" s="26">
        <f>Causas[[#This Row],[parada_duracion]]/60</f>
        <v>22.25</v>
      </c>
      <c r="N1955" s="19" t="s">
        <v>49</v>
      </c>
      <c r="O1955" s="19" t="s">
        <v>49</v>
      </c>
      <c r="P1955" s="16">
        <f>WEEKNUM(Causas[[#This Row],[resolucion_fecha]],16)</f>
        <v>17</v>
      </c>
      <c r="Q1955" s="16" t="str">
        <f>TEXT(Causas[[#This Row],[resolucion_fecha]],"MMMM")</f>
        <v>abril</v>
      </c>
      <c r="R1955" s="16" t="str">
        <f t="shared" si="30"/>
        <v>N</v>
      </c>
      <c r="S1955" s="19" t="s">
        <v>49</v>
      </c>
      <c r="T1955" s="19" t="s">
        <v>49</v>
      </c>
      <c r="U1955" s="19" t="s">
        <v>49</v>
      </c>
      <c r="V1955" s="19" t="s">
        <v>49</v>
      </c>
      <c r="W1955" s="19" t="s">
        <v>49</v>
      </c>
    </row>
    <row r="1956" spans="1:23" hidden="1" x14ac:dyDescent="0.25">
      <c r="A1956" s="96">
        <v>141537</v>
      </c>
      <c r="B1956" s="96" t="s">
        <v>95</v>
      </c>
      <c r="C1956" s="96" t="s">
        <v>43</v>
      </c>
      <c r="D1956" s="96" t="s">
        <v>80</v>
      </c>
      <c r="E1956" s="97">
        <v>43405</v>
      </c>
      <c r="F1956" s="96" t="s">
        <v>45</v>
      </c>
      <c r="G1956" s="96" t="s">
        <v>46</v>
      </c>
      <c r="H1956" s="97">
        <v>45044</v>
      </c>
      <c r="I1956" s="23">
        <v>4.0902777777777781E-2</v>
      </c>
      <c r="J1956" s="97">
        <v>45044</v>
      </c>
      <c r="K1956" s="23">
        <v>6.997685185185186E-2</v>
      </c>
      <c r="L1956" s="96">
        <v>2512</v>
      </c>
      <c r="M1956" s="98">
        <f>Causas[[#This Row],[parada_duracion]]/60</f>
        <v>41.866666666666667</v>
      </c>
      <c r="N1956" s="19" t="s">
        <v>49</v>
      </c>
      <c r="O1956" s="19" t="s">
        <v>49</v>
      </c>
      <c r="P1956" s="99">
        <f>WEEKNUM(Causas[[#This Row],[resolucion_fecha]],16)</f>
        <v>17</v>
      </c>
      <c r="Q1956" s="99" t="str">
        <f>TEXT(Causas[[#This Row],[resolucion_fecha]],"MMMM")</f>
        <v>abril</v>
      </c>
      <c r="R1956" s="99" t="str">
        <f t="shared" si="30"/>
        <v>N</v>
      </c>
      <c r="S1956" s="19" t="s">
        <v>49</v>
      </c>
      <c r="T1956" s="19" t="s">
        <v>49</v>
      </c>
      <c r="U1956" s="19" t="s">
        <v>49</v>
      </c>
      <c r="V1956" s="19" t="s">
        <v>49</v>
      </c>
      <c r="W1956" s="19" t="s">
        <v>49</v>
      </c>
    </row>
    <row r="1957" spans="1:23" hidden="1" x14ac:dyDescent="0.25">
      <c r="A1957" s="25">
        <v>141538</v>
      </c>
      <c r="B1957" s="25" t="s">
        <v>352</v>
      </c>
      <c r="C1957" s="25" t="s">
        <v>43</v>
      </c>
      <c r="D1957" s="25" t="s">
        <v>55</v>
      </c>
      <c r="E1957" s="24">
        <v>43881</v>
      </c>
      <c r="F1957" s="25" t="s">
        <v>56</v>
      </c>
      <c r="G1957" s="25" t="s">
        <v>46</v>
      </c>
      <c r="H1957" s="24">
        <v>45044</v>
      </c>
      <c r="I1957" s="101">
        <v>0.21028935185185185</v>
      </c>
      <c r="J1957" s="24">
        <v>45044</v>
      </c>
      <c r="K1957" s="101">
        <v>0.21687500000000001</v>
      </c>
      <c r="L1957" s="25">
        <v>569</v>
      </c>
      <c r="M1957" s="26">
        <f>Causas[[#This Row],[parada_duracion]]/60</f>
        <v>9.4833333333333325</v>
      </c>
      <c r="N1957" s="18" t="s">
        <v>47</v>
      </c>
      <c r="O1957" s="18" t="s">
        <v>47</v>
      </c>
      <c r="P1957" s="16">
        <f>WEEKNUM(Causas[[#This Row],[resolucion_fecha]],16)</f>
        <v>17</v>
      </c>
      <c r="Q1957" s="16" t="str">
        <f>TEXT(Causas[[#This Row],[resolucion_fecha]],"MMMM")</f>
        <v>abril</v>
      </c>
      <c r="R1957" s="16" t="str">
        <f t="shared" si="30"/>
        <v>N</v>
      </c>
      <c r="S1957" s="16"/>
      <c r="T1957" s="18" t="s">
        <v>47</v>
      </c>
      <c r="U1957" s="100"/>
      <c r="V1957" s="16"/>
      <c r="W1957" s="16"/>
    </row>
    <row r="1958" spans="1:23" hidden="1" x14ac:dyDescent="0.25">
      <c r="A1958" s="25">
        <v>141543</v>
      </c>
      <c r="B1958" s="25" t="s">
        <v>75</v>
      </c>
      <c r="C1958" s="25" t="s">
        <v>43</v>
      </c>
      <c r="D1958" s="25" t="s">
        <v>76</v>
      </c>
      <c r="E1958" s="24">
        <v>44104</v>
      </c>
      <c r="F1958" s="25" t="s">
        <v>56</v>
      </c>
      <c r="G1958" s="25" t="s">
        <v>46</v>
      </c>
      <c r="H1958" s="24">
        <v>45044</v>
      </c>
      <c r="I1958" s="101">
        <v>0.28140046296296295</v>
      </c>
      <c r="J1958" s="24">
        <v>45044</v>
      </c>
      <c r="K1958" s="101">
        <v>0.29841435185185183</v>
      </c>
      <c r="L1958" s="25">
        <v>1470</v>
      </c>
      <c r="M1958" s="26">
        <f>Causas[[#This Row],[parada_duracion]]/60</f>
        <v>24.5</v>
      </c>
      <c r="N1958" s="19" t="s">
        <v>49</v>
      </c>
      <c r="O1958" s="19" t="s">
        <v>49</v>
      </c>
      <c r="P1958" s="16">
        <f>WEEKNUM(Causas[[#This Row],[resolucion_fecha]],16)</f>
        <v>17</v>
      </c>
      <c r="Q1958" s="16" t="str">
        <f>TEXT(Causas[[#This Row],[resolucion_fecha]],"MMMM")</f>
        <v>abril</v>
      </c>
      <c r="R1958" s="16" t="str">
        <f t="shared" si="30"/>
        <v>M</v>
      </c>
      <c r="S1958" s="19" t="s">
        <v>49</v>
      </c>
      <c r="T1958" s="19" t="s">
        <v>49</v>
      </c>
      <c r="U1958" s="19" t="s">
        <v>49</v>
      </c>
      <c r="V1958" s="19" t="s">
        <v>49</v>
      </c>
      <c r="W1958" s="19" t="s">
        <v>49</v>
      </c>
    </row>
    <row r="1959" spans="1:23" hidden="1" x14ac:dyDescent="0.25">
      <c r="A1959" s="25">
        <v>141546</v>
      </c>
      <c r="B1959" s="25" t="s">
        <v>129</v>
      </c>
      <c r="C1959" s="25" t="s">
        <v>43</v>
      </c>
      <c r="D1959" s="25" t="s">
        <v>64</v>
      </c>
      <c r="E1959" s="24">
        <v>43405</v>
      </c>
      <c r="F1959" s="25" t="s">
        <v>45</v>
      </c>
      <c r="G1959" s="25" t="s">
        <v>50</v>
      </c>
      <c r="H1959" s="24">
        <v>45044</v>
      </c>
      <c r="I1959" s="101">
        <v>0.28442129629629631</v>
      </c>
      <c r="J1959" s="24">
        <v>45044</v>
      </c>
      <c r="K1959" s="101">
        <v>0.29805555555555557</v>
      </c>
      <c r="L1959" s="25">
        <v>1178</v>
      </c>
      <c r="M1959" s="26">
        <f>Causas[[#This Row],[parada_duracion]]/60</f>
        <v>19.633333333333333</v>
      </c>
      <c r="N1959" s="19" t="s">
        <v>49</v>
      </c>
      <c r="O1959" s="19" t="s">
        <v>49</v>
      </c>
      <c r="P1959" s="16">
        <f>WEEKNUM(Causas[[#This Row],[resolucion_fecha]],16)</f>
        <v>17</v>
      </c>
      <c r="Q1959" s="16" t="str">
        <f>TEXT(Causas[[#This Row],[resolucion_fecha]],"MMMM")</f>
        <v>abril</v>
      </c>
      <c r="R1959" s="16" t="str">
        <f t="shared" si="30"/>
        <v>M</v>
      </c>
      <c r="S1959" s="19" t="s">
        <v>49</v>
      </c>
      <c r="T1959" s="19" t="s">
        <v>49</v>
      </c>
      <c r="U1959" s="19" t="s">
        <v>49</v>
      </c>
      <c r="V1959" s="19" t="s">
        <v>49</v>
      </c>
      <c r="W1959" s="19" t="s">
        <v>49</v>
      </c>
    </row>
    <row r="1960" spans="1:23" hidden="1" x14ac:dyDescent="0.25">
      <c r="A1960" s="25">
        <v>141548</v>
      </c>
      <c r="B1960" s="25" t="s">
        <v>54</v>
      </c>
      <c r="C1960" s="25" t="s">
        <v>43</v>
      </c>
      <c r="D1960" s="25" t="s">
        <v>55</v>
      </c>
      <c r="E1960" s="24">
        <v>44120</v>
      </c>
      <c r="F1960" s="25" t="s">
        <v>56</v>
      </c>
      <c r="G1960" s="25" t="s">
        <v>50</v>
      </c>
      <c r="H1960" s="24">
        <v>45044</v>
      </c>
      <c r="I1960" s="101">
        <v>0.28590277777777778</v>
      </c>
      <c r="J1960" s="24">
        <v>45044</v>
      </c>
      <c r="K1960" s="101">
        <v>0.3168287037037037</v>
      </c>
      <c r="L1960" s="25">
        <v>2672</v>
      </c>
      <c r="M1960" s="26">
        <f>Causas[[#This Row],[parada_duracion]]/60</f>
        <v>44.533333333333331</v>
      </c>
      <c r="N1960" s="19" t="s">
        <v>62</v>
      </c>
      <c r="O1960" s="16" t="s">
        <v>52</v>
      </c>
      <c r="P1960" s="16">
        <f>WEEKNUM(Causas[[#This Row],[resolucion_fecha]],16)</f>
        <v>17</v>
      </c>
      <c r="Q1960" s="16" t="str">
        <f>TEXT(Causas[[#This Row],[resolucion_fecha]],"MMMM")</f>
        <v>abril</v>
      </c>
      <c r="R1960" s="16" t="str">
        <f t="shared" si="30"/>
        <v>M</v>
      </c>
      <c r="S1960" s="16"/>
      <c r="T1960" s="16" t="s">
        <v>53</v>
      </c>
      <c r="U1960" s="16"/>
      <c r="V1960" s="16"/>
      <c r="W1960" s="16"/>
    </row>
    <row r="1961" spans="1:23" hidden="1" x14ac:dyDescent="0.25">
      <c r="A1961" s="25">
        <v>141550</v>
      </c>
      <c r="B1961" s="25" t="s">
        <v>129</v>
      </c>
      <c r="C1961" s="25" t="s">
        <v>43</v>
      </c>
      <c r="D1961" s="25" t="s">
        <v>64</v>
      </c>
      <c r="E1961" s="24">
        <v>43405</v>
      </c>
      <c r="F1961" s="25" t="s">
        <v>45</v>
      </c>
      <c r="G1961" s="25" t="s">
        <v>46</v>
      </c>
      <c r="H1961" s="24">
        <v>45044</v>
      </c>
      <c r="I1961" s="101">
        <v>0.29814814814814816</v>
      </c>
      <c r="J1961" s="24">
        <v>45044</v>
      </c>
      <c r="K1961" s="101">
        <v>0.32193287037037038</v>
      </c>
      <c r="L1961" s="25">
        <v>2055</v>
      </c>
      <c r="M1961" s="26">
        <f>Causas[[#This Row],[parada_duracion]]/60</f>
        <v>34.25</v>
      </c>
      <c r="N1961" s="19" t="s">
        <v>49</v>
      </c>
      <c r="O1961" s="19" t="s">
        <v>49</v>
      </c>
      <c r="P1961" s="16">
        <f>WEEKNUM(Causas[[#This Row],[resolucion_fecha]],16)</f>
        <v>17</v>
      </c>
      <c r="Q1961" s="16" t="str">
        <f>TEXT(Causas[[#This Row],[resolucion_fecha]],"MMMM")</f>
        <v>abril</v>
      </c>
      <c r="R1961" s="16" t="str">
        <f t="shared" si="30"/>
        <v>M</v>
      </c>
      <c r="S1961" s="19" t="s">
        <v>49</v>
      </c>
      <c r="T1961" s="19" t="s">
        <v>49</v>
      </c>
      <c r="U1961" s="19" t="s">
        <v>49</v>
      </c>
      <c r="V1961" s="19" t="s">
        <v>49</v>
      </c>
      <c r="W1961" s="19" t="s">
        <v>49</v>
      </c>
    </row>
    <row r="1962" spans="1:23" hidden="1" x14ac:dyDescent="0.25">
      <c r="A1962" s="25">
        <v>141554</v>
      </c>
      <c r="B1962" s="25" t="s">
        <v>95</v>
      </c>
      <c r="C1962" s="25" t="s">
        <v>43</v>
      </c>
      <c r="D1962" s="25" t="s">
        <v>80</v>
      </c>
      <c r="E1962" s="24">
        <v>43405</v>
      </c>
      <c r="F1962" s="25" t="s">
        <v>45</v>
      </c>
      <c r="G1962" s="25" t="s">
        <v>46</v>
      </c>
      <c r="H1962" s="24">
        <v>45044</v>
      </c>
      <c r="I1962" s="101">
        <v>0.31747685185185187</v>
      </c>
      <c r="J1962" s="24">
        <v>45044</v>
      </c>
      <c r="K1962" s="101">
        <v>0.32662037037037034</v>
      </c>
      <c r="L1962" s="25">
        <v>790</v>
      </c>
      <c r="M1962" s="26">
        <f>Causas[[#This Row],[parada_duracion]]/60</f>
        <v>13.166666666666666</v>
      </c>
      <c r="N1962" s="19" t="s">
        <v>49</v>
      </c>
      <c r="O1962" s="19" t="s">
        <v>49</v>
      </c>
      <c r="P1962" s="16">
        <f>WEEKNUM(Causas[[#This Row],[resolucion_fecha]],16)</f>
        <v>17</v>
      </c>
      <c r="Q1962" s="16" t="str">
        <f>TEXT(Causas[[#This Row],[resolucion_fecha]],"MMMM")</f>
        <v>abril</v>
      </c>
      <c r="R1962" s="16" t="str">
        <f t="shared" si="30"/>
        <v>M</v>
      </c>
      <c r="S1962" s="19" t="s">
        <v>49</v>
      </c>
      <c r="T1962" s="19" t="s">
        <v>49</v>
      </c>
      <c r="U1962" s="19" t="s">
        <v>49</v>
      </c>
      <c r="V1962" s="19" t="s">
        <v>49</v>
      </c>
      <c r="W1962" s="19" t="s">
        <v>49</v>
      </c>
    </row>
    <row r="1963" spans="1:23" hidden="1" x14ac:dyDescent="0.25">
      <c r="A1963" s="25">
        <v>141558</v>
      </c>
      <c r="B1963" s="25" t="s">
        <v>42</v>
      </c>
      <c r="C1963" s="25" t="s">
        <v>43</v>
      </c>
      <c r="D1963" s="25" t="s">
        <v>55</v>
      </c>
      <c r="E1963" s="24">
        <v>43405</v>
      </c>
      <c r="F1963" s="25" t="s">
        <v>45</v>
      </c>
      <c r="G1963" s="25" t="s">
        <v>46</v>
      </c>
      <c r="H1963" s="24">
        <v>45044</v>
      </c>
      <c r="I1963" s="101">
        <v>0.36354166666666665</v>
      </c>
      <c r="J1963" s="24">
        <v>45044</v>
      </c>
      <c r="K1963" s="101">
        <v>0.37444444444444441</v>
      </c>
      <c r="L1963" s="25">
        <v>942</v>
      </c>
      <c r="M1963" s="26">
        <f>Causas[[#This Row],[parada_duracion]]/60</f>
        <v>15.7</v>
      </c>
      <c r="N1963" s="19" t="s">
        <v>62</v>
      </c>
      <c r="O1963" s="16" t="s">
        <v>52</v>
      </c>
      <c r="P1963" s="16">
        <f>WEEKNUM(Causas[[#This Row],[resolucion_fecha]],16)</f>
        <v>17</v>
      </c>
      <c r="Q1963" s="16" t="str">
        <f>TEXT(Causas[[#This Row],[resolucion_fecha]],"MMMM")</f>
        <v>abril</v>
      </c>
      <c r="R1963" s="16" t="str">
        <f t="shared" si="30"/>
        <v>M</v>
      </c>
      <c r="S1963" s="16"/>
      <c r="T1963" s="16" t="s">
        <v>53</v>
      </c>
      <c r="U1963" s="16"/>
      <c r="V1963" s="16"/>
      <c r="W1963" s="16"/>
    </row>
    <row r="1964" spans="1:23" hidden="1" x14ac:dyDescent="0.25">
      <c r="A1964" s="25">
        <v>141563</v>
      </c>
      <c r="B1964" s="25" t="s">
        <v>83</v>
      </c>
      <c r="C1964" s="25" t="s">
        <v>43</v>
      </c>
      <c r="D1964" s="25" t="s">
        <v>76</v>
      </c>
      <c r="E1964" s="24">
        <v>43405</v>
      </c>
      <c r="F1964" s="25" t="s">
        <v>45</v>
      </c>
      <c r="G1964" s="25" t="s">
        <v>50</v>
      </c>
      <c r="H1964" s="24">
        <v>45044</v>
      </c>
      <c r="I1964" s="101">
        <v>0.40537037037037038</v>
      </c>
      <c r="J1964" s="24">
        <v>45044</v>
      </c>
      <c r="K1964" s="101">
        <v>0.5033333333333333</v>
      </c>
      <c r="L1964" s="25">
        <v>8464</v>
      </c>
      <c r="M1964" s="26">
        <f>Causas[[#This Row],[parada_duracion]]/60</f>
        <v>141.06666666666666</v>
      </c>
      <c r="N1964" s="19" t="s">
        <v>49</v>
      </c>
      <c r="O1964" s="19" t="s">
        <v>49</v>
      </c>
      <c r="P1964" s="16">
        <f>WEEKNUM(Causas[[#This Row],[resolucion_fecha]],16)</f>
        <v>17</v>
      </c>
      <c r="Q1964" s="16" t="str">
        <f>TEXT(Causas[[#This Row],[resolucion_fecha]],"MMMM")</f>
        <v>abril</v>
      </c>
      <c r="R1964" s="16" t="str">
        <f t="shared" si="30"/>
        <v>M</v>
      </c>
      <c r="S1964" s="19" t="s">
        <v>49</v>
      </c>
      <c r="T1964" s="19" t="s">
        <v>49</v>
      </c>
      <c r="U1964" s="19" t="s">
        <v>49</v>
      </c>
      <c r="V1964" s="19" t="s">
        <v>49</v>
      </c>
      <c r="W1964" s="19" t="s">
        <v>49</v>
      </c>
    </row>
    <row r="1965" spans="1:23" hidden="1" x14ac:dyDescent="0.25">
      <c r="A1965" s="96">
        <v>141565</v>
      </c>
      <c r="B1965" s="96" t="s">
        <v>58</v>
      </c>
      <c r="C1965" s="96" t="s">
        <v>43</v>
      </c>
      <c r="D1965" s="96" t="s">
        <v>59</v>
      </c>
      <c r="E1965" s="97">
        <v>44231</v>
      </c>
      <c r="F1965" s="96" t="s">
        <v>60</v>
      </c>
      <c r="G1965" s="96" t="s">
        <v>50</v>
      </c>
      <c r="H1965" s="97">
        <v>45044</v>
      </c>
      <c r="I1965" s="23">
        <v>0.41490740740740745</v>
      </c>
      <c r="J1965" s="97">
        <v>45044</v>
      </c>
      <c r="K1965" s="23">
        <v>0.53041666666666665</v>
      </c>
      <c r="L1965" s="96">
        <v>9980</v>
      </c>
      <c r="M1965" s="98">
        <f>Causas[[#This Row],[parada_duracion]]/60</f>
        <v>166.33333333333334</v>
      </c>
      <c r="N1965" s="19" t="s">
        <v>49</v>
      </c>
      <c r="O1965" s="19" t="s">
        <v>49</v>
      </c>
      <c r="P1965" s="99">
        <f>WEEKNUM(Causas[[#This Row],[resolucion_fecha]],16)</f>
        <v>17</v>
      </c>
      <c r="Q1965" s="99" t="str">
        <f>TEXT(Causas[[#This Row],[resolucion_fecha]],"MMMM")</f>
        <v>abril</v>
      </c>
      <c r="R1965" s="99" t="str">
        <f t="shared" si="30"/>
        <v>M</v>
      </c>
      <c r="S1965" s="19" t="s">
        <v>49</v>
      </c>
      <c r="T1965" s="19" t="s">
        <v>49</v>
      </c>
      <c r="U1965" s="19" t="s">
        <v>49</v>
      </c>
      <c r="V1965" s="19" t="s">
        <v>49</v>
      </c>
      <c r="W1965" s="19" t="s">
        <v>49</v>
      </c>
    </row>
    <row r="1966" spans="1:23" hidden="1" x14ac:dyDescent="0.25">
      <c r="A1966" s="25">
        <v>141566</v>
      </c>
      <c r="B1966" s="25" t="s">
        <v>61</v>
      </c>
      <c r="C1966" s="25" t="s">
        <v>43</v>
      </c>
      <c r="D1966" s="25" t="s">
        <v>68</v>
      </c>
      <c r="E1966" s="24">
        <v>43405</v>
      </c>
      <c r="F1966" s="25" t="s">
        <v>45</v>
      </c>
      <c r="G1966" s="25" t="s">
        <v>46</v>
      </c>
      <c r="H1966" s="24">
        <v>45044</v>
      </c>
      <c r="I1966" s="101">
        <v>0.4173842592592592</v>
      </c>
      <c r="J1966" s="24">
        <v>45044</v>
      </c>
      <c r="K1966" s="101">
        <v>0.42459490740740741</v>
      </c>
      <c r="L1966" s="25">
        <v>623</v>
      </c>
      <c r="M1966" s="26">
        <f>Causas[[#This Row],[parada_duracion]]/60</f>
        <v>10.383333333333333</v>
      </c>
      <c r="N1966" s="19" t="s">
        <v>49</v>
      </c>
      <c r="O1966" s="19" t="s">
        <v>49</v>
      </c>
      <c r="P1966" s="16">
        <f>WEEKNUM(Causas[[#This Row],[resolucion_fecha]],16)</f>
        <v>17</v>
      </c>
      <c r="Q1966" s="16" t="str">
        <f>TEXT(Causas[[#This Row],[resolucion_fecha]],"MMMM")</f>
        <v>abril</v>
      </c>
      <c r="R1966" s="16" t="str">
        <f t="shared" si="30"/>
        <v>M</v>
      </c>
      <c r="S1966" s="19" t="s">
        <v>49</v>
      </c>
      <c r="T1966" s="19" t="s">
        <v>49</v>
      </c>
      <c r="U1966" s="19" t="s">
        <v>49</v>
      </c>
      <c r="V1966" s="19" t="s">
        <v>49</v>
      </c>
      <c r="W1966" s="19" t="s">
        <v>49</v>
      </c>
    </row>
    <row r="1967" spans="1:23" hidden="1" x14ac:dyDescent="0.25">
      <c r="A1967" s="25">
        <v>141574</v>
      </c>
      <c r="B1967" s="25" t="s">
        <v>86</v>
      </c>
      <c r="C1967" s="25" t="s">
        <v>43</v>
      </c>
      <c r="D1967" s="25" t="s">
        <v>55</v>
      </c>
      <c r="E1967" s="24">
        <v>43881</v>
      </c>
      <c r="F1967" s="25" t="s">
        <v>56</v>
      </c>
      <c r="G1967" s="25" t="s">
        <v>50</v>
      </c>
      <c r="H1967" s="24">
        <v>45044</v>
      </c>
      <c r="I1967" s="101">
        <v>0.46614583333333331</v>
      </c>
      <c r="J1967" s="24">
        <v>45044</v>
      </c>
      <c r="K1967" s="101">
        <v>0.49541666666666667</v>
      </c>
      <c r="L1967" s="25">
        <v>2529</v>
      </c>
      <c r="M1967" s="26">
        <f>Causas[[#This Row],[parada_duracion]]/60</f>
        <v>42.15</v>
      </c>
      <c r="N1967" s="19" t="s">
        <v>62</v>
      </c>
      <c r="O1967" s="16" t="s">
        <v>52</v>
      </c>
      <c r="P1967" s="16">
        <f>WEEKNUM(Causas[[#This Row],[resolucion_fecha]],16)</f>
        <v>17</v>
      </c>
      <c r="Q1967" s="16" t="str">
        <f>TEXT(Causas[[#This Row],[resolucion_fecha]],"MMMM")</f>
        <v>abril</v>
      </c>
      <c r="R1967" s="16" t="str">
        <f t="shared" si="30"/>
        <v>M</v>
      </c>
      <c r="S1967" s="16"/>
      <c r="T1967" s="16" t="s">
        <v>53</v>
      </c>
      <c r="U1967" s="16"/>
      <c r="V1967" s="16"/>
      <c r="W1967" s="16"/>
    </row>
    <row r="1968" spans="1:23" hidden="1" x14ac:dyDescent="0.25">
      <c r="A1968" s="96">
        <v>141580</v>
      </c>
      <c r="B1968" s="96" t="s">
        <v>155</v>
      </c>
      <c r="C1968" s="96" t="s">
        <v>43</v>
      </c>
      <c r="D1968" s="96" t="s">
        <v>90</v>
      </c>
      <c r="E1968" s="97">
        <v>43881</v>
      </c>
      <c r="F1968" s="96" t="s">
        <v>56</v>
      </c>
      <c r="G1968" s="96" t="s">
        <v>46</v>
      </c>
      <c r="H1968" s="97">
        <v>45044</v>
      </c>
      <c r="I1968" s="23">
        <v>0.49929398148148146</v>
      </c>
      <c r="J1968" s="97">
        <v>45044</v>
      </c>
      <c r="K1968" s="23">
        <v>0.55961805555555555</v>
      </c>
      <c r="L1968" s="96">
        <v>5212</v>
      </c>
      <c r="M1968" s="98">
        <f>Causas[[#This Row],[parada_duracion]]/60</f>
        <v>86.86666666666666</v>
      </c>
      <c r="N1968" s="19" t="s">
        <v>49</v>
      </c>
      <c r="O1968" s="19" t="s">
        <v>49</v>
      </c>
      <c r="P1968" s="99">
        <f>WEEKNUM(Causas[[#This Row],[resolucion_fecha]],16)</f>
        <v>17</v>
      </c>
      <c r="Q1968" s="99" t="str">
        <f>TEXT(Causas[[#This Row],[resolucion_fecha]],"MMMM")</f>
        <v>abril</v>
      </c>
      <c r="R1968" s="99" t="str">
        <f t="shared" si="30"/>
        <v>M</v>
      </c>
      <c r="S1968" s="19" t="s">
        <v>49</v>
      </c>
      <c r="T1968" s="19" t="s">
        <v>49</v>
      </c>
      <c r="U1968" s="19" t="s">
        <v>49</v>
      </c>
      <c r="V1968" s="19" t="s">
        <v>49</v>
      </c>
      <c r="W1968" s="19" t="s">
        <v>49</v>
      </c>
    </row>
    <row r="1969" spans="1:23" hidden="1" x14ac:dyDescent="0.25">
      <c r="A1969" s="25">
        <v>141581</v>
      </c>
      <c r="B1969" s="25" t="s">
        <v>75</v>
      </c>
      <c r="C1969" s="25" t="s">
        <v>43</v>
      </c>
      <c r="D1969" s="25" t="s">
        <v>76</v>
      </c>
      <c r="E1969" s="24">
        <v>44104</v>
      </c>
      <c r="F1969" s="25" t="s">
        <v>56</v>
      </c>
      <c r="G1969" s="25" t="s">
        <v>46</v>
      </c>
      <c r="H1969" s="24">
        <v>45044</v>
      </c>
      <c r="I1969" s="101">
        <v>0.50340277777777775</v>
      </c>
      <c r="J1969" s="24">
        <v>45044</v>
      </c>
      <c r="K1969" s="101">
        <v>0.51298611111111114</v>
      </c>
      <c r="L1969" s="25">
        <v>828</v>
      </c>
      <c r="M1969" s="26">
        <f>Causas[[#This Row],[parada_duracion]]/60</f>
        <v>13.8</v>
      </c>
      <c r="N1969" s="19" t="s">
        <v>49</v>
      </c>
      <c r="O1969" s="19" t="s">
        <v>49</v>
      </c>
      <c r="P1969" s="16">
        <f>WEEKNUM(Causas[[#This Row],[resolucion_fecha]],16)</f>
        <v>17</v>
      </c>
      <c r="Q1969" s="16" t="str">
        <f>TEXT(Causas[[#This Row],[resolucion_fecha]],"MMMM")</f>
        <v>abril</v>
      </c>
      <c r="R1969" s="16" t="str">
        <f t="shared" si="30"/>
        <v>M</v>
      </c>
      <c r="S1969" s="19" t="s">
        <v>49</v>
      </c>
      <c r="T1969" s="19" t="s">
        <v>49</v>
      </c>
      <c r="U1969" s="19" t="s">
        <v>49</v>
      </c>
      <c r="V1969" s="19" t="s">
        <v>49</v>
      </c>
      <c r="W1969" s="19" t="s">
        <v>49</v>
      </c>
    </row>
    <row r="1970" spans="1:23" hidden="1" x14ac:dyDescent="0.25">
      <c r="A1970" s="96">
        <v>141589</v>
      </c>
      <c r="B1970" s="96" t="s">
        <v>58</v>
      </c>
      <c r="C1970" s="96" t="s">
        <v>43</v>
      </c>
      <c r="D1970" s="96" t="s">
        <v>59</v>
      </c>
      <c r="E1970" s="97">
        <v>44231</v>
      </c>
      <c r="F1970" s="96" t="s">
        <v>60</v>
      </c>
      <c r="G1970" s="96" t="s">
        <v>46</v>
      </c>
      <c r="H1970" s="97">
        <v>45044</v>
      </c>
      <c r="I1970" s="23">
        <v>0.53687499999999999</v>
      </c>
      <c r="J1970" s="97">
        <v>45044</v>
      </c>
      <c r="K1970" s="23">
        <v>0.53726851851851853</v>
      </c>
      <c r="L1970" s="96">
        <v>34</v>
      </c>
      <c r="M1970" s="98">
        <f>Causas[[#This Row],[parada_duracion]]/60</f>
        <v>0.56666666666666665</v>
      </c>
      <c r="N1970" s="18" t="s">
        <v>47</v>
      </c>
      <c r="O1970" s="18" t="s">
        <v>47</v>
      </c>
      <c r="P1970" s="99">
        <f>WEEKNUM(Causas[[#This Row],[resolucion_fecha]],16)</f>
        <v>17</v>
      </c>
      <c r="Q1970" s="99" t="str">
        <f>TEXT(Causas[[#This Row],[resolucion_fecha]],"MMMM")</f>
        <v>abril</v>
      </c>
      <c r="R1970" s="99" t="str">
        <f t="shared" si="30"/>
        <v>M</v>
      </c>
      <c r="S1970" s="99"/>
      <c r="T1970" s="18" t="s">
        <v>47</v>
      </c>
      <c r="U1970" s="16"/>
      <c r="V1970" s="99"/>
      <c r="W1970" s="99"/>
    </row>
    <row r="1971" spans="1:23" hidden="1" x14ac:dyDescent="0.25">
      <c r="A1971" s="96">
        <v>141590</v>
      </c>
      <c r="B1971" s="96" t="s">
        <v>58</v>
      </c>
      <c r="C1971" s="96" t="s">
        <v>43</v>
      </c>
      <c r="D1971" s="96" t="s">
        <v>59</v>
      </c>
      <c r="E1971" s="97">
        <v>44231</v>
      </c>
      <c r="F1971" s="96" t="s">
        <v>60</v>
      </c>
      <c r="G1971" s="96" t="s">
        <v>50</v>
      </c>
      <c r="H1971" s="97">
        <v>45044</v>
      </c>
      <c r="I1971" s="23">
        <v>0.53746527777777775</v>
      </c>
      <c r="J1971" s="97">
        <v>45044</v>
      </c>
      <c r="K1971" s="23">
        <v>0.5553703703703704</v>
      </c>
      <c r="L1971" s="96">
        <v>1547</v>
      </c>
      <c r="M1971" s="98">
        <f>Causas[[#This Row],[parada_duracion]]/60</f>
        <v>25.783333333333335</v>
      </c>
      <c r="N1971" s="18" t="s">
        <v>62</v>
      </c>
      <c r="O1971" s="16" t="s">
        <v>52</v>
      </c>
      <c r="P1971" s="99">
        <f>WEEKNUM(Causas[[#This Row],[resolucion_fecha]],16)</f>
        <v>17</v>
      </c>
      <c r="Q1971" s="99" t="str">
        <f>TEXT(Causas[[#This Row],[resolucion_fecha]],"MMMM")</f>
        <v>abril</v>
      </c>
      <c r="R1971" s="99" t="str">
        <f t="shared" si="30"/>
        <v>M</v>
      </c>
      <c r="S1971" s="99"/>
      <c r="T1971" s="16" t="s">
        <v>53</v>
      </c>
      <c r="U1971" s="100"/>
      <c r="V1971" s="99"/>
      <c r="W1971" s="99"/>
    </row>
    <row r="1972" spans="1:23" hidden="1" x14ac:dyDescent="0.25">
      <c r="A1972" s="25">
        <v>141591</v>
      </c>
      <c r="B1972" s="25" t="s">
        <v>203</v>
      </c>
      <c r="C1972" s="25" t="s">
        <v>43</v>
      </c>
      <c r="D1972" s="25" t="s">
        <v>55</v>
      </c>
      <c r="E1972" s="24">
        <v>43405</v>
      </c>
      <c r="F1972" s="25" t="s">
        <v>45</v>
      </c>
      <c r="G1972" s="25" t="s">
        <v>50</v>
      </c>
      <c r="H1972" s="24">
        <v>45044</v>
      </c>
      <c r="I1972" s="101">
        <v>0.54787037037037034</v>
      </c>
      <c r="J1972" s="24">
        <v>45044</v>
      </c>
      <c r="K1972" s="101">
        <v>0.56285879629629632</v>
      </c>
      <c r="L1972" s="25">
        <v>1295</v>
      </c>
      <c r="M1972" s="26">
        <f>Causas[[#This Row],[parada_duracion]]/60</f>
        <v>21.583333333333332</v>
      </c>
      <c r="N1972" s="19" t="s">
        <v>62</v>
      </c>
      <c r="O1972" s="16" t="s">
        <v>52</v>
      </c>
      <c r="P1972" s="16">
        <f>WEEKNUM(Causas[[#This Row],[resolucion_fecha]],16)</f>
        <v>17</v>
      </c>
      <c r="Q1972" s="16" t="str">
        <f>TEXT(Causas[[#This Row],[resolucion_fecha]],"MMMM")</f>
        <v>abril</v>
      </c>
      <c r="R1972" s="16" t="str">
        <f t="shared" si="30"/>
        <v>M</v>
      </c>
      <c r="S1972" s="16"/>
      <c r="T1972" s="16" t="s">
        <v>53</v>
      </c>
      <c r="U1972" s="100"/>
      <c r="V1972" s="16"/>
      <c r="W1972" s="16"/>
    </row>
    <row r="1973" spans="1:23" hidden="1" x14ac:dyDescent="0.25">
      <c r="A1973" s="25">
        <v>141593</v>
      </c>
      <c r="B1973" s="25" t="s">
        <v>58</v>
      </c>
      <c r="C1973" s="25" t="s">
        <v>43</v>
      </c>
      <c r="D1973" s="25" t="s">
        <v>59</v>
      </c>
      <c r="E1973" s="24">
        <v>44231</v>
      </c>
      <c r="F1973" s="25" t="s">
        <v>60</v>
      </c>
      <c r="G1973" s="25" t="s">
        <v>50</v>
      </c>
      <c r="H1973" s="24">
        <v>45044</v>
      </c>
      <c r="I1973" s="101">
        <v>0.60078703703703706</v>
      </c>
      <c r="J1973" s="24">
        <v>45044</v>
      </c>
      <c r="K1973" s="101">
        <v>0.7168402777777777</v>
      </c>
      <c r="L1973" s="25">
        <v>10027</v>
      </c>
      <c r="M1973" s="26">
        <f>Causas[[#This Row],[parada_duracion]]/60</f>
        <v>167.11666666666667</v>
      </c>
      <c r="N1973" s="19" t="s">
        <v>755</v>
      </c>
      <c r="O1973" s="16" t="s">
        <v>72</v>
      </c>
      <c r="P1973" s="16">
        <f>WEEKNUM(Causas[[#This Row],[resolucion_fecha]],16)</f>
        <v>17</v>
      </c>
      <c r="Q1973" s="16" t="str">
        <f>TEXT(Causas[[#This Row],[resolucion_fecha]],"MMMM")</f>
        <v>abril</v>
      </c>
      <c r="R1973" s="16" t="str">
        <f t="shared" si="30"/>
        <v>T</v>
      </c>
      <c r="S1973" s="16"/>
      <c r="T1973" s="16" t="s">
        <v>73</v>
      </c>
      <c r="U1973" s="16"/>
      <c r="V1973" s="16"/>
      <c r="W1973" s="16"/>
    </row>
    <row r="1974" spans="1:23" hidden="1" x14ac:dyDescent="0.25">
      <c r="A1974" s="25">
        <v>141598</v>
      </c>
      <c r="B1974" s="25" t="s">
        <v>116</v>
      </c>
      <c r="C1974" s="25" t="s">
        <v>43</v>
      </c>
      <c r="D1974" s="25" t="s">
        <v>96</v>
      </c>
      <c r="E1974" s="24">
        <v>43405</v>
      </c>
      <c r="F1974" s="25" t="s">
        <v>45</v>
      </c>
      <c r="G1974" s="25" t="s">
        <v>46</v>
      </c>
      <c r="H1974" s="24">
        <v>45044</v>
      </c>
      <c r="I1974" s="101">
        <v>0.64017361111111104</v>
      </c>
      <c r="J1974" s="24">
        <v>45044</v>
      </c>
      <c r="K1974" s="101">
        <v>0.67140046296296296</v>
      </c>
      <c r="L1974" s="25">
        <v>2698</v>
      </c>
      <c r="M1974" s="26">
        <f>Causas[[#This Row],[parada_duracion]]/60</f>
        <v>44.966666666666669</v>
      </c>
      <c r="N1974" s="19" t="s">
        <v>756</v>
      </c>
      <c r="O1974" s="16" t="s">
        <v>52</v>
      </c>
      <c r="P1974" s="16">
        <f>WEEKNUM(Causas[[#This Row],[resolucion_fecha]],16)</f>
        <v>17</v>
      </c>
      <c r="Q1974" s="16" t="str">
        <f>TEXT(Causas[[#This Row],[resolucion_fecha]],"MMMM")</f>
        <v>abril</v>
      </c>
      <c r="R1974" s="16" t="str">
        <f t="shared" si="30"/>
        <v>T</v>
      </c>
      <c r="S1974" s="16"/>
      <c r="T1974" s="16" t="s">
        <v>53</v>
      </c>
      <c r="U1974" s="16"/>
      <c r="V1974" s="16"/>
      <c r="W1974" s="16"/>
    </row>
    <row r="1975" spans="1:23" hidden="1" x14ac:dyDescent="0.25">
      <c r="A1975" s="25">
        <v>141604</v>
      </c>
      <c r="B1975" s="25" t="s">
        <v>117</v>
      </c>
      <c r="C1975" s="25" t="s">
        <v>43</v>
      </c>
      <c r="D1975" s="25" t="s">
        <v>96</v>
      </c>
      <c r="E1975" s="24">
        <v>43405</v>
      </c>
      <c r="F1975" s="25" t="s">
        <v>45</v>
      </c>
      <c r="G1975" s="25" t="s">
        <v>46</v>
      </c>
      <c r="H1975" s="24">
        <v>45044</v>
      </c>
      <c r="I1975" s="101">
        <v>0.67163194444444452</v>
      </c>
      <c r="J1975" s="24">
        <v>45044</v>
      </c>
      <c r="K1975" s="101">
        <v>0.69934027777777785</v>
      </c>
      <c r="L1975" s="25">
        <v>2394</v>
      </c>
      <c r="M1975" s="26">
        <f>Causas[[#This Row],[parada_duracion]]/60</f>
        <v>39.9</v>
      </c>
      <c r="N1975" s="19" t="s">
        <v>62</v>
      </c>
      <c r="O1975" s="16" t="s">
        <v>52</v>
      </c>
      <c r="P1975" s="16">
        <f>WEEKNUM(Causas[[#This Row],[resolucion_fecha]],16)</f>
        <v>17</v>
      </c>
      <c r="Q1975" s="16" t="str">
        <f>TEXT(Causas[[#This Row],[resolucion_fecha]],"MMMM")</f>
        <v>abril</v>
      </c>
      <c r="R1975" s="16" t="str">
        <f t="shared" si="30"/>
        <v>T</v>
      </c>
      <c r="S1975" s="16"/>
      <c r="T1975" s="16" t="s">
        <v>53</v>
      </c>
      <c r="U1975" s="16"/>
      <c r="V1975" s="16"/>
      <c r="W1975" s="16"/>
    </row>
    <row r="1976" spans="1:23" hidden="1" x14ac:dyDescent="0.25">
      <c r="A1976" s="25">
        <v>141606</v>
      </c>
      <c r="B1976" s="25" t="s">
        <v>116</v>
      </c>
      <c r="C1976" s="25" t="s">
        <v>43</v>
      </c>
      <c r="D1976" s="25" t="s">
        <v>96</v>
      </c>
      <c r="E1976" s="24">
        <v>43405</v>
      </c>
      <c r="F1976" s="25" t="s">
        <v>45</v>
      </c>
      <c r="G1976" s="25" t="s">
        <v>46</v>
      </c>
      <c r="H1976" s="24">
        <v>45044</v>
      </c>
      <c r="I1976" s="101">
        <v>0.69961805555555545</v>
      </c>
      <c r="J1976" s="24">
        <v>45044</v>
      </c>
      <c r="K1976" s="101">
        <v>0.7305787037037037</v>
      </c>
      <c r="L1976" s="25">
        <v>2675</v>
      </c>
      <c r="M1976" s="26">
        <f>Causas[[#This Row],[parada_duracion]]/60</f>
        <v>44.583333333333336</v>
      </c>
      <c r="N1976" s="19" t="s">
        <v>756</v>
      </c>
      <c r="O1976" s="16" t="s">
        <v>52</v>
      </c>
      <c r="P1976" s="16">
        <f>WEEKNUM(Causas[[#This Row],[resolucion_fecha]],16)</f>
        <v>17</v>
      </c>
      <c r="Q1976" s="16" t="str">
        <f>TEXT(Causas[[#This Row],[resolucion_fecha]],"MMMM")</f>
        <v>abril</v>
      </c>
      <c r="R1976" s="16" t="str">
        <f t="shared" si="30"/>
        <v>T</v>
      </c>
      <c r="S1976" s="16"/>
      <c r="T1976" s="16" t="s">
        <v>53</v>
      </c>
      <c r="U1976" s="16"/>
      <c r="V1976" s="16"/>
      <c r="W1976" s="16"/>
    </row>
    <row r="1977" spans="1:23" hidden="1" x14ac:dyDescent="0.25">
      <c r="A1977" s="25">
        <v>141610</v>
      </c>
      <c r="B1977" s="25" t="s">
        <v>117</v>
      </c>
      <c r="C1977" s="25" t="s">
        <v>43</v>
      </c>
      <c r="D1977" s="25" t="s">
        <v>96</v>
      </c>
      <c r="E1977" s="24">
        <v>43405</v>
      </c>
      <c r="F1977" s="25" t="s">
        <v>45</v>
      </c>
      <c r="G1977" s="25" t="s">
        <v>46</v>
      </c>
      <c r="H1977" s="24">
        <v>45044</v>
      </c>
      <c r="I1977" s="101">
        <v>0.73071759259259261</v>
      </c>
      <c r="J1977" s="24">
        <v>45044</v>
      </c>
      <c r="K1977" s="101">
        <v>0.7761689814814815</v>
      </c>
      <c r="L1977" s="25">
        <v>3927</v>
      </c>
      <c r="M1977" s="26">
        <f>Causas[[#This Row],[parada_duracion]]/60</f>
        <v>65.45</v>
      </c>
      <c r="N1977" s="19" t="s">
        <v>62</v>
      </c>
      <c r="O1977" s="16" t="s">
        <v>52</v>
      </c>
      <c r="P1977" s="16">
        <f>WEEKNUM(Causas[[#This Row],[resolucion_fecha]],16)</f>
        <v>17</v>
      </c>
      <c r="Q1977" s="16" t="str">
        <f>TEXT(Causas[[#This Row],[resolucion_fecha]],"MMMM")</f>
        <v>abril</v>
      </c>
      <c r="R1977" s="16" t="str">
        <f t="shared" si="30"/>
        <v>T</v>
      </c>
      <c r="S1977" s="16"/>
      <c r="T1977" s="16" t="s">
        <v>53</v>
      </c>
      <c r="U1977" s="16"/>
      <c r="V1977" s="16"/>
      <c r="W1977" s="16"/>
    </row>
    <row r="1978" spans="1:23" hidden="1" x14ac:dyDescent="0.25">
      <c r="A1978" s="25">
        <v>141612</v>
      </c>
      <c r="B1978" s="25" t="s">
        <v>146</v>
      </c>
      <c r="C1978" s="25" t="s">
        <v>43</v>
      </c>
      <c r="D1978" s="25" t="s">
        <v>154</v>
      </c>
      <c r="E1978" s="24">
        <v>43746</v>
      </c>
      <c r="F1978" s="25" t="s">
        <v>56</v>
      </c>
      <c r="G1978" s="25" t="s">
        <v>46</v>
      </c>
      <c r="H1978" s="24">
        <v>45044</v>
      </c>
      <c r="I1978" s="101">
        <v>0.74174768518518519</v>
      </c>
      <c r="J1978" s="24">
        <v>45044</v>
      </c>
      <c r="K1978" s="101">
        <v>0.75325231481481481</v>
      </c>
      <c r="L1978" s="25">
        <v>994</v>
      </c>
      <c r="M1978" s="26">
        <f>Causas[[#This Row],[parada_duracion]]/60</f>
        <v>16.566666666666666</v>
      </c>
      <c r="N1978" s="19" t="s">
        <v>49</v>
      </c>
      <c r="O1978" s="19" t="s">
        <v>49</v>
      </c>
      <c r="P1978" s="16">
        <f>WEEKNUM(Causas[[#This Row],[resolucion_fecha]],16)</f>
        <v>17</v>
      </c>
      <c r="Q1978" s="16" t="str">
        <f>TEXT(Causas[[#This Row],[resolucion_fecha]],"MMMM")</f>
        <v>abril</v>
      </c>
      <c r="R1978" s="16" t="str">
        <f t="shared" si="30"/>
        <v>T</v>
      </c>
      <c r="S1978" s="19" t="s">
        <v>49</v>
      </c>
      <c r="T1978" s="19" t="s">
        <v>49</v>
      </c>
      <c r="U1978" s="19" t="s">
        <v>49</v>
      </c>
      <c r="V1978" s="19" t="s">
        <v>49</v>
      </c>
      <c r="W1978" s="19" t="s">
        <v>49</v>
      </c>
    </row>
    <row r="1979" spans="1:23" hidden="1" x14ac:dyDescent="0.25">
      <c r="A1979" s="25">
        <v>141618</v>
      </c>
      <c r="B1979" s="25" t="s">
        <v>54</v>
      </c>
      <c r="C1979" s="25" t="s">
        <v>43</v>
      </c>
      <c r="D1979" s="25" t="s">
        <v>55</v>
      </c>
      <c r="E1979" s="24">
        <v>44120</v>
      </c>
      <c r="F1979" s="25" t="s">
        <v>56</v>
      </c>
      <c r="G1979" s="25" t="s">
        <v>50</v>
      </c>
      <c r="H1979" s="24">
        <v>45044</v>
      </c>
      <c r="I1979" s="101">
        <v>0.8444328703703704</v>
      </c>
      <c r="J1979" s="24">
        <v>45044</v>
      </c>
      <c r="K1979" s="101">
        <v>0.86378472222222225</v>
      </c>
      <c r="L1979" s="25">
        <v>1672</v>
      </c>
      <c r="M1979" s="26">
        <f>Causas[[#This Row],[parada_duracion]]/60</f>
        <v>27.866666666666667</v>
      </c>
      <c r="N1979" s="19" t="s">
        <v>62</v>
      </c>
      <c r="O1979" s="16" t="s">
        <v>52</v>
      </c>
      <c r="P1979" s="16">
        <f>WEEKNUM(Causas[[#This Row],[resolucion_fecha]],16)</f>
        <v>17</v>
      </c>
      <c r="Q1979" s="16" t="str">
        <f>TEXT(Causas[[#This Row],[resolucion_fecha]],"MMMM")</f>
        <v>abril</v>
      </c>
      <c r="R1979" s="16" t="str">
        <f t="shared" si="30"/>
        <v>T</v>
      </c>
      <c r="S1979" s="16"/>
      <c r="T1979" s="16" t="s">
        <v>53</v>
      </c>
      <c r="U1979" s="16"/>
      <c r="V1979" s="16"/>
      <c r="W1979" s="16"/>
    </row>
    <row r="1980" spans="1:23" hidden="1" x14ac:dyDescent="0.25">
      <c r="A1980" s="25">
        <v>141622</v>
      </c>
      <c r="B1980" s="25" t="s">
        <v>79</v>
      </c>
      <c r="C1980" s="25" t="s">
        <v>43</v>
      </c>
      <c r="D1980" s="25" t="s">
        <v>68</v>
      </c>
      <c r="E1980" s="24">
        <v>43405</v>
      </c>
      <c r="F1980" s="25" t="s">
        <v>45</v>
      </c>
      <c r="G1980" s="25" t="s">
        <v>46</v>
      </c>
      <c r="H1980" s="24">
        <v>45044</v>
      </c>
      <c r="I1980" s="101">
        <v>0.8725925925925927</v>
      </c>
      <c r="J1980" s="24">
        <v>45044</v>
      </c>
      <c r="K1980" s="101">
        <v>0.88002314814814808</v>
      </c>
      <c r="L1980" s="25">
        <v>642</v>
      </c>
      <c r="M1980" s="26">
        <f>Causas[[#This Row],[parada_duracion]]/60</f>
        <v>10.7</v>
      </c>
      <c r="N1980" s="19" t="s">
        <v>757</v>
      </c>
      <c r="O1980" s="16" t="s">
        <v>52</v>
      </c>
      <c r="P1980" s="16">
        <f>WEEKNUM(Causas[[#This Row],[resolucion_fecha]],16)</f>
        <v>17</v>
      </c>
      <c r="Q1980" s="16" t="str">
        <f>TEXT(Causas[[#This Row],[resolucion_fecha]],"MMMM")</f>
        <v>abril</v>
      </c>
      <c r="R1980" s="16" t="str">
        <f t="shared" si="30"/>
        <v>T</v>
      </c>
      <c r="S1980" s="16"/>
      <c r="T1980" s="16" t="s">
        <v>53</v>
      </c>
      <c r="U1980" s="16"/>
      <c r="V1980" s="16"/>
      <c r="W1980" s="16"/>
    </row>
    <row r="1981" spans="1:23" hidden="1" x14ac:dyDescent="0.25">
      <c r="A1981" s="25">
        <v>141662</v>
      </c>
      <c r="B1981" s="25" t="s">
        <v>70</v>
      </c>
      <c r="C1981" s="25" t="s">
        <v>43</v>
      </c>
      <c r="D1981" s="25" t="s">
        <v>64</v>
      </c>
      <c r="E1981" s="24">
        <v>43881</v>
      </c>
      <c r="F1981" s="25" t="s">
        <v>56</v>
      </c>
      <c r="G1981" s="25" t="s">
        <v>50</v>
      </c>
      <c r="H1981" s="24">
        <v>45048</v>
      </c>
      <c r="I1981" s="101">
        <v>0.2661574074074074</v>
      </c>
      <c r="J1981" s="24">
        <v>45048</v>
      </c>
      <c r="K1981" s="101">
        <v>0.28453703703703703</v>
      </c>
      <c r="L1981" s="25">
        <v>1588</v>
      </c>
      <c r="M1981" s="26">
        <f>Causas[[#This Row],[parada_duracion]]/60</f>
        <v>26.466666666666665</v>
      </c>
      <c r="N1981" s="19" t="s">
        <v>49</v>
      </c>
      <c r="O1981" s="19" t="s">
        <v>49</v>
      </c>
      <c r="P1981" s="16">
        <f>WEEKNUM(Causas[[#This Row],[resolucion_fecha]],16)</f>
        <v>18</v>
      </c>
      <c r="Q1981" s="16" t="str">
        <f>TEXT(Causas[[#This Row],[resolucion_fecha]],"MMMM")</f>
        <v>mayo</v>
      </c>
      <c r="R1981" s="16" t="str">
        <f t="shared" si="30"/>
        <v>M</v>
      </c>
      <c r="S1981" s="19" t="s">
        <v>49</v>
      </c>
      <c r="T1981" s="19" t="s">
        <v>49</v>
      </c>
      <c r="U1981" s="19" t="s">
        <v>49</v>
      </c>
      <c r="V1981" s="19" t="s">
        <v>49</v>
      </c>
      <c r="W1981" s="19" t="s">
        <v>49</v>
      </c>
    </row>
    <row r="1982" spans="1:23" hidden="1" x14ac:dyDescent="0.25">
      <c r="A1982" s="25">
        <v>141667</v>
      </c>
      <c r="B1982" s="25" t="s">
        <v>74</v>
      </c>
      <c r="C1982" s="25" t="s">
        <v>43</v>
      </c>
      <c r="D1982" s="25" t="s">
        <v>68</v>
      </c>
      <c r="E1982" s="24">
        <v>44258</v>
      </c>
      <c r="F1982" s="25" t="s">
        <v>56</v>
      </c>
      <c r="G1982" s="25" t="s">
        <v>46</v>
      </c>
      <c r="H1982" s="24">
        <v>45048</v>
      </c>
      <c r="I1982" s="101">
        <v>0.28190972222222221</v>
      </c>
      <c r="J1982" s="24">
        <v>45048</v>
      </c>
      <c r="K1982" s="101">
        <v>0.30229166666666668</v>
      </c>
      <c r="L1982" s="25">
        <v>1761</v>
      </c>
      <c r="M1982" s="26">
        <f>Causas[[#This Row],[parada_duracion]]/60</f>
        <v>29.35</v>
      </c>
      <c r="N1982" s="19" t="s">
        <v>49</v>
      </c>
      <c r="O1982" s="19" t="s">
        <v>49</v>
      </c>
      <c r="P1982" s="16">
        <f>WEEKNUM(Causas[[#This Row],[resolucion_fecha]],16)</f>
        <v>18</v>
      </c>
      <c r="Q1982" s="16" t="str">
        <f>TEXT(Causas[[#This Row],[resolucion_fecha]],"MMMM")</f>
        <v>mayo</v>
      </c>
      <c r="R1982" s="16" t="str">
        <f t="shared" si="30"/>
        <v>M</v>
      </c>
      <c r="S1982" s="19" t="s">
        <v>49</v>
      </c>
      <c r="T1982" s="19" t="s">
        <v>49</v>
      </c>
      <c r="U1982" s="19" t="s">
        <v>49</v>
      </c>
      <c r="V1982" s="19" t="s">
        <v>49</v>
      </c>
      <c r="W1982" s="19" t="s">
        <v>49</v>
      </c>
    </row>
    <row r="1983" spans="1:23" hidden="1" x14ac:dyDescent="0.25">
      <c r="A1983" s="25">
        <v>141670</v>
      </c>
      <c r="B1983" s="25" t="s">
        <v>70</v>
      </c>
      <c r="C1983" s="25" t="s">
        <v>43</v>
      </c>
      <c r="D1983" s="25" t="s">
        <v>64</v>
      </c>
      <c r="E1983" s="24">
        <v>43881</v>
      </c>
      <c r="F1983" s="25" t="s">
        <v>56</v>
      </c>
      <c r="G1983" s="25" t="s">
        <v>46</v>
      </c>
      <c r="H1983" s="24">
        <v>45048</v>
      </c>
      <c r="I1983" s="101">
        <v>0.29841435185185183</v>
      </c>
      <c r="J1983" s="24">
        <v>45048</v>
      </c>
      <c r="K1983" s="101">
        <v>0.30511574074074072</v>
      </c>
      <c r="L1983" s="25">
        <v>579</v>
      </c>
      <c r="M1983" s="26">
        <f>Causas[[#This Row],[parada_duracion]]/60</f>
        <v>9.65</v>
      </c>
      <c r="N1983" s="18" t="s">
        <v>47</v>
      </c>
      <c r="O1983" s="18" t="s">
        <v>47</v>
      </c>
      <c r="P1983" s="16">
        <f>WEEKNUM(Causas[[#This Row],[resolucion_fecha]],16)</f>
        <v>18</v>
      </c>
      <c r="Q1983" s="16" t="str">
        <f>TEXT(Causas[[#This Row],[resolucion_fecha]],"MMMM")</f>
        <v>mayo</v>
      </c>
      <c r="R1983" s="16" t="str">
        <f t="shared" si="30"/>
        <v>M</v>
      </c>
      <c r="S1983" s="16"/>
      <c r="T1983" s="18" t="s">
        <v>47</v>
      </c>
      <c r="U1983" s="16"/>
      <c r="V1983" s="16"/>
      <c r="W1983" s="16"/>
    </row>
    <row r="1984" spans="1:23" hidden="1" x14ac:dyDescent="0.25">
      <c r="A1984" s="25">
        <v>141672</v>
      </c>
      <c r="B1984" s="25" t="s">
        <v>70</v>
      </c>
      <c r="C1984" s="25" t="s">
        <v>43</v>
      </c>
      <c r="D1984" s="25" t="s">
        <v>64</v>
      </c>
      <c r="E1984" s="24">
        <v>43881</v>
      </c>
      <c r="F1984" s="25" t="s">
        <v>56</v>
      </c>
      <c r="G1984" s="25" t="s">
        <v>50</v>
      </c>
      <c r="H1984" s="24">
        <v>45048</v>
      </c>
      <c r="I1984" s="101">
        <v>0.30520833333333336</v>
      </c>
      <c r="J1984" s="24">
        <v>45048</v>
      </c>
      <c r="K1984" s="101">
        <v>0.33236111111111111</v>
      </c>
      <c r="L1984" s="25">
        <v>2346</v>
      </c>
      <c r="M1984" s="26">
        <f>Causas[[#This Row],[parada_duracion]]/60</f>
        <v>39.1</v>
      </c>
      <c r="N1984" s="19" t="s">
        <v>49</v>
      </c>
      <c r="O1984" s="19" t="s">
        <v>49</v>
      </c>
      <c r="P1984" s="16">
        <f>WEEKNUM(Causas[[#This Row],[resolucion_fecha]],16)</f>
        <v>18</v>
      </c>
      <c r="Q1984" s="16" t="str">
        <f>TEXT(Causas[[#This Row],[resolucion_fecha]],"MMMM")</f>
        <v>mayo</v>
      </c>
      <c r="R1984" s="16" t="str">
        <f t="shared" si="30"/>
        <v>M</v>
      </c>
      <c r="S1984" s="19" t="s">
        <v>49</v>
      </c>
      <c r="T1984" s="19" t="s">
        <v>49</v>
      </c>
      <c r="U1984" s="19" t="s">
        <v>49</v>
      </c>
      <c r="V1984" s="19" t="s">
        <v>49</v>
      </c>
      <c r="W1984" s="19" t="s">
        <v>49</v>
      </c>
    </row>
    <row r="1985" spans="1:23" hidden="1" x14ac:dyDescent="0.25">
      <c r="A1985" s="25">
        <v>141680</v>
      </c>
      <c r="B1985" s="25" t="s">
        <v>70</v>
      </c>
      <c r="C1985" s="25" t="s">
        <v>43</v>
      </c>
      <c r="D1985" s="25" t="s">
        <v>64</v>
      </c>
      <c r="E1985" s="24">
        <v>43881</v>
      </c>
      <c r="F1985" s="25" t="s">
        <v>56</v>
      </c>
      <c r="G1985" s="25" t="s">
        <v>46</v>
      </c>
      <c r="H1985" s="24">
        <v>45048</v>
      </c>
      <c r="I1985" s="101">
        <v>0.38688657407407406</v>
      </c>
      <c r="J1985" s="24">
        <v>45048</v>
      </c>
      <c r="K1985" s="101">
        <v>0.42898148148148146</v>
      </c>
      <c r="L1985" s="25">
        <v>3637</v>
      </c>
      <c r="M1985" s="26">
        <f>Causas[[#This Row],[parada_duracion]]/60</f>
        <v>60.616666666666667</v>
      </c>
      <c r="N1985" s="19" t="s">
        <v>49</v>
      </c>
      <c r="O1985" s="19" t="s">
        <v>49</v>
      </c>
      <c r="P1985" s="16">
        <f>WEEKNUM(Causas[[#This Row],[resolucion_fecha]],16)</f>
        <v>18</v>
      </c>
      <c r="Q1985" s="16" t="str">
        <f>TEXT(Causas[[#This Row],[resolucion_fecha]],"MMMM")</f>
        <v>mayo</v>
      </c>
      <c r="R1985" s="16" t="str">
        <f t="shared" si="30"/>
        <v>M</v>
      </c>
      <c r="S1985" s="19" t="s">
        <v>49</v>
      </c>
      <c r="T1985" s="19" t="s">
        <v>49</v>
      </c>
      <c r="U1985" s="19" t="s">
        <v>49</v>
      </c>
      <c r="V1985" s="19" t="s">
        <v>49</v>
      </c>
      <c r="W1985" s="19" t="s">
        <v>49</v>
      </c>
    </row>
    <row r="1986" spans="1:23" hidden="1" x14ac:dyDescent="0.25">
      <c r="A1986" s="25">
        <v>141684</v>
      </c>
      <c r="B1986" s="25" t="s">
        <v>119</v>
      </c>
      <c r="C1986" s="25" t="s">
        <v>43</v>
      </c>
      <c r="D1986" s="25" t="s">
        <v>90</v>
      </c>
      <c r="E1986" s="24">
        <v>43405</v>
      </c>
      <c r="F1986" s="25" t="s">
        <v>45</v>
      </c>
      <c r="G1986" s="25" t="s">
        <v>50</v>
      </c>
      <c r="H1986" s="24">
        <v>45048</v>
      </c>
      <c r="I1986" s="101">
        <v>0.41979166666666662</v>
      </c>
      <c r="J1986" s="24">
        <v>45048</v>
      </c>
      <c r="K1986" s="101">
        <v>0.55094907407407401</v>
      </c>
      <c r="L1986" s="25">
        <v>11332</v>
      </c>
      <c r="M1986" s="26">
        <f>Causas[[#This Row],[parada_duracion]]/60</f>
        <v>188.86666666666667</v>
      </c>
      <c r="N1986" s="19" t="s">
        <v>758</v>
      </c>
      <c r="O1986" s="16" t="s">
        <v>52</v>
      </c>
      <c r="P1986" s="16">
        <f>WEEKNUM(Causas[[#This Row],[resolucion_fecha]],16)</f>
        <v>18</v>
      </c>
      <c r="Q1986" s="16" t="str">
        <f>TEXT(Causas[[#This Row],[resolucion_fecha]],"MMMM")</f>
        <v>mayo</v>
      </c>
      <c r="R1986" s="16" t="str">
        <f t="shared" ref="R1986:R2049" si="31">IF(I1986&gt;TIME(22,0,0),"N",IF(I1986&lt;TIME(6,0,0),"N",IF(I1986&gt;TIME(14,0,0),"T",IF(I1986&gt;=TIME(6,0,0),"M","-"))))</f>
        <v>M</v>
      </c>
      <c r="S1986" s="16"/>
      <c r="T1986" s="16" t="s">
        <v>53</v>
      </c>
      <c r="U1986" s="16"/>
      <c r="V1986" s="16"/>
      <c r="W1986" s="16"/>
    </row>
    <row r="1987" spans="1:23" hidden="1" x14ac:dyDescent="0.25">
      <c r="A1987" s="25">
        <v>141691</v>
      </c>
      <c r="B1987" s="25" t="s">
        <v>119</v>
      </c>
      <c r="C1987" s="25" t="s">
        <v>43</v>
      </c>
      <c r="D1987" s="25" t="s">
        <v>64</v>
      </c>
      <c r="E1987" s="24">
        <v>43405</v>
      </c>
      <c r="F1987" s="25" t="s">
        <v>45</v>
      </c>
      <c r="G1987" s="25" t="s">
        <v>50</v>
      </c>
      <c r="H1987" s="24">
        <v>45048</v>
      </c>
      <c r="I1987" s="101">
        <v>0.48495370370370372</v>
      </c>
      <c r="J1987" s="24">
        <v>45048</v>
      </c>
      <c r="K1987" s="101">
        <v>0.49398148148148152</v>
      </c>
      <c r="L1987" s="25">
        <v>780</v>
      </c>
      <c r="M1987" s="26">
        <f>Causas[[#This Row],[parada_duracion]]/60</f>
        <v>13</v>
      </c>
      <c r="N1987" s="19" t="s">
        <v>652</v>
      </c>
      <c r="O1987" s="16" t="s">
        <v>52</v>
      </c>
      <c r="P1987" s="16">
        <f>WEEKNUM(Causas[[#This Row],[resolucion_fecha]],16)</f>
        <v>18</v>
      </c>
      <c r="Q1987" s="16" t="str">
        <f>TEXT(Causas[[#This Row],[resolucion_fecha]],"MMMM")</f>
        <v>mayo</v>
      </c>
      <c r="R1987" s="16" t="str">
        <f t="shared" si="31"/>
        <v>M</v>
      </c>
      <c r="S1987" s="16"/>
      <c r="T1987" s="16" t="s">
        <v>53</v>
      </c>
      <c r="U1987" s="16"/>
      <c r="V1987" s="16"/>
      <c r="W1987" s="16"/>
    </row>
    <row r="1988" spans="1:23" hidden="1" x14ac:dyDescent="0.25">
      <c r="A1988" s="96">
        <v>141695</v>
      </c>
      <c r="B1988" s="96" t="s">
        <v>70</v>
      </c>
      <c r="C1988" s="96" t="s">
        <v>43</v>
      </c>
      <c r="D1988" s="96" t="s">
        <v>64</v>
      </c>
      <c r="E1988" s="97">
        <v>43881</v>
      </c>
      <c r="F1988" s="96" t="s">
        <v>56</v>
      </c>
      <c r="G1988" s="96" t="s">
        <v>46</v>
      </c>
      <c r="H1988" s="97">
        <v>45048</v>
      </c>
      <c r="I1988" s="23">
        <v>0.62614583333333329</v>
      </c>
      <c r="J1988" s="97">
        <v>45048</v>
      </c>
      <c r="K1988" s="23">
        <v>0.65622685185185181</v>
      </c>
      <c r="L1988" s="96">
        <v>2599</v>
      </c>
      <c r="M1988" s="98">
        <f>Causas[[#This Row],[parada_duracion]]/60</f>
        <v>43.31666666666667</v>
      </c>
      <c r="N1988" s="18" t="s">
        <v>759</v>
      </c>
      <c r="O1988" s="16" t="s">
        <v>52</v>
      </c>
      <c r="P1988" s="99">
        <f>WEEKNUM(Causas[[#This Row],[resolucion_fecha]],16)</f>
        <v>18</v>
      </c>
      <c r="Q1988" s="99" t="str">
        <f>TEXT(Causas[[#This Row],[resolucion_fecha]],"MMMM")</f>
        <v>mayo</v>
      </c>
      <c r="R1988" s="99" t="str">
        <f t="shared" si="31"/>
        <v>T</v>
      </c>
      <c r="S1988" s="99"/>
      <c r="T1988" s="16" t="s">
        <v>53</v>
      </c>
      <c r="U1988" s="16"/>
      <c r="V1988" s="99"/>
      <c r="W1988" s="99"/>
    </row>
    <row r="1989" spans="1:23" hidden="1" x14ac:dyDescent="0.25">
      <c r="A1989" s="25">
        <v>141696</v>
      </c>
      <c r="B1989" s="25" t="s">
        <v>58</v>
      </c>
      <c r="C1989" s="25" t="s">
        <v>43</v>
      </c>
      <c r="D1989" s="25" t="s">
        <v>166</v>
      </c>
      <c r="E1989" s="24">
        <v>43405</v>
      </c>
      <c r="F1989" s="25" t="s">
        <v>45</v>
      </c>
      <c r="G1989" s="25" t="s">
        <v>46</v>
      </c>
      <c r="H1989" s="24">
        <v>45048</v>
      </c>
      <c r="I1989" s="101">
        <v>0.63037037037037036</v>
      </c>
      <c r="J1989" s="24">
        <v>45048</v>
      </c>
      <c r="K1989" s="101">
        <v>0.63946759259259256</v>
      </c>
      <c r="L1989" s="25">
        <v>786</v>
      </c>
      <c r="M1989" s="26">
        <f>Causas[[#This Row],[parada_duracion]]/60</f>
        <v>13.1</v>
      </c>
      <c r="N1989" s="19" t="s">
        <v>49</v>
      </c>
      <c r="O1989" s="19" t="s">
        <v>49</v>
      </c>
      <c r="P1989" s="16">
        <f>WEEKNUM(Causas[[#This Row],[resolucion_fecha]],16)</f>
        <v>18</v>
      </c>
      <c r="Q1989" s="16" t="str">
        <f>TEXT(Causas[[#This Row],[resolucion_fecha]],"MMMM")</f>
        <v>mayo</v>
      </c>
      <c r="R1989" s="16" t="str">
        <f t="shared" si="31"/>
        <v>T</v>
      </c>
      <c r="S1989" s="19" t="s">
        <v>49</v>
      </c>
      <c r="T1989" s="19" t="s">
        <v>49</v>
      </c>
      <c r="U1989" s="19" t="s">
        <v>49</v>
      </c>
      <c r="V1989" s="19" t="s">
        <v>49</v>
      </c>
      <c r="W1989" s="19" t="s">
        <v>49</v>
      </c>
    </row>
    <row r="1990" spans="1:23" hidden="1" x14ac:dyDescent="0.25">
      <c r="A1990" s="96">
        <v>141700</v>
      </c>
      <c r="B1990" s="96" t="s">
        <v>70</v>
      </c>
      <c r="C1990" s="96" t="s">
        <v>43</v>
      </c>
      <c r="D1990" s="96" t="s">
        <v>64</v>
      </c>
      <c r="E1990" s="97">
        <v>43881</v>
      </c>
      <c r="F1990" s="96" t="s">
        <v>56</v>
      </c>
      <c r="G1990" s="96" t="s">
        <v>46</v>
      </c>
      <c r="H1990" s="97">
        <v>45048</v>
      </c>
      <c r="I1990" s="23">
        <v>0.6564699074074074</v>
      </c>
      <c r="J1990" s="97">
        <v>45048</v>
      </c>
      <c r="K1990" s="23">
        <v>0.67651620370370369</v>
      </c>
      <c r="L1990" s="96">
        <v>1732</v>
      </c>
      <c r="M1990" s="98">
        <f>Causas[[#This Row],[parada_duracion]]/60</f>
        <v>28.866666666666667</v>
      </c>
      <c r="N1990" s="19" t="s">
        <v>49</v>
      </c>
      <c r="O1990" s="19" t="s">
        <v>49</v>
      </c>
      <c r="P1990" s="99">
        <f>WEEKNUM(Causas[[#This Row],[resolucion_fecha]],16)</f>
        <v>18</v>
      </c>
      <c r="Q1990" s="99" t="str">
        <f>TEXT(Causas[[#This Row],[resolucion_fecha]],"MMMM")</f>
        <v>mayo</v>
      </c>
      <c r="R1990" s="99" t="str">
        <f t="shared" si="31"/>
        <v>T</v>
      </c>
      <c r="S1990" s="19" t="s">
        <v>49</v>
      </c>
      <c r="T1990" s="19" t="s">
        <v>49</v>
      </c>
      <c r="U1990" s="19" t="s">
        <v>49</v>
      </c>
      <c r="V1990" s="19" t="s">
        <v>49</v>
      </c>
      <c r="W1990" s="19" t="s">
        <v>49</v>
      </c>
    </row>
    <row r="1991" spans="1:23" hidden="1" x14ac:dyDescent="0.25">
      <c r="A1991" s="25">
        <v>141701</v>
      </c>
      <c r="B1991" s="25" t="s">
        <v>101</v>
      </c>
      <c r="C1991" s="25" t="s">
        <v>43</v>
      </c>
      <c r="D1991" s="25" t="s">
        <v>68</v>
      </c>
      <c r="E1991" s="24">
        <v>43405</v>
      </c>
      <c r="F1991" s="25" t="s">
        <v>45</v>
      </c>
      <c r="G1991" s="25" t="s">
        <v>50</v>
      </c>
      <c r="H1991" s="24">
        <v>45048</v>
      </c>
      <c r="I1991" s="101">
        <v>0.70233796296296302</v>
      </c>
      <c r="J1991" s="24">
        <v>45048</v>
      </c>
      <c r="K1991" s="101">
        <v>0.70650462962962957</v>
      </c>
      <c r="L1991" s="25">
        <v>360</v>
      </c>
      <c r="M1991" s="26">
        <f>Causas[[#This Row],[parada_duracion]]/60</f>
        <v>6</v>
      </c>
      <c r="N1991" s="18" t="s">
        <v>47</v>
      </c>
      <c r="O1991" s="18" t="s">
        <v>47</v>
      </c>
      <c r="P1991" s="16">
        <f>WEEKNUM(Causas[[#This Row],[resolucion_fecha]],16)</f>
        <v>18</v>
      </c>
      <c r="Q1991" s="16" t="str">
        <f>TEXT(Causas[[#This Row],[resolucion_fecha]],"MMMM")</f>
        <v>mayo</v>
      </c>
      <c r="R1991" s="16" t="str">
        <f t="shared" si="31"/>
        <v>T</v>
      </c>
      <c r="S1991" s="16"/>
      <c r="T1991" s="18" t="s">
        <v>47</v>
      </c>
      <c r="U1991" s="100"/>
      <c r="V1991" s="16"/>
      <c r="W1991" s="16"/>
    </row>
    <row r="1992" spans="1:23" hidden="1" x14ac:dyDescent="0.25">
      <c r="A1992" s="25">
        <v>141704</v>
      </c>
      <c r="B1992" s="25" t="s">
        <v>83</v>
      </c>
      <c r="C1992" s="25" t="s">
        <v>43</v>
      </c>
      <c r="D1992" s="25" t="s">
        <v>96</v>
      </c>
      <c r="E1992" s="24">
        <v>43405</v>
      </c>
      <c r="F1992" s="25" t="s">
        <v>45</v>
      </c>
      <c r="G1992" s="25" t="s">
        <v>46</v>
      </c>
      <c r="H1992" s="24">
        <v>45048</v>
      </c>
      <c r="I1992" s="101">
        <v>0.71930555555555553</v>
      </c>
      <c r="J1992" s="24">
        <v>45048</v>
      </c>
      <c r="K1992" s="101">
        <v>0.7338541666666667</v>
      </c>
      <c r="L1992" s="25">
        <v>1257</v>
      </c>
      <c r="M1992" s="26">
        <f>Causas[[#This Row],[parada_duracion]]/60</f>
        <v>20.95</v>
      </c>
      <c r="N1992" s="19" t="s">
        <v>49</v>
      </c>
      <c r="O1992" s="19" t="s">
        <v>49</v>
      </c>
      <c r="P1992" s="16">
        <f>WEEKNUM(Causas[[#This Row],[resolucion_fecha]],16)</f>
        <v>18</v>
      </c>
      <c r="Q1992" s="16" t="str">
        <f>TEXT(Causas[[#This Row],[resolucion_fecha]],"MMMM")</f>
        <v>mayo</v>
      </c>
      <c r="R1992" s="16" t="str">
        <f t="shared" si="31"/>
        <v>T</v>
      </c>
      <c r="S1992" s="19" t="s">
        <v>49</v>
      </c>
      <c r="T1992" s="19" t="s">
        <v>49</v>
      </c>
      <c r="U1992" s="19" t="s">
        <v>49</v>
      </c>
      <c r="V1992" s="19" t="s">
        <v>49</v>
      </c>
      <c r="W1992" s="19" t="s">
        <v>49</v>
      </c>
    </row>
    <row r="1993" spans="1:23" hidden="1" x14ac:dyDescent="0.25">
      <c r="A1993" s="25">
        <v>141708</v>
      </c>
      <c r="B1993" s="25" t="s">
        <v>63</v>
      </c>
      <c r="C1993" s="25" t="s">
        <v>43</v>
      </c>
      <c r="D1993" s="25" t="s">
        <v>64</v>
      </c>
      <c r="E1993" s="24">
        <v>43809</v>
      </c>
      <c r="F1993" s="25" t="s">
        <v>56</v>
      </c>
      <c r="G1993" s="25" t="s">
        <v>46</v>
      </c>
      <c r="H1993" s="24">
        <v>45048</v>
      </c>
      <c r="I1993" s="101">
        <v>0.73478009259259258</v>
      </c>
      <c r="J1993" s="24">
        <v>45048</v>
      </c>
      <c r="K1993" s="101">
        <v>0.80324074074074081</v>
      </c>
      <c r="L1993" s="25">
        <v>5915</v>
      </c>
      <c r="M1993" s="26">
        <f>Causas[[#This Row],[parada_duracion]]/60</f>
        <v>98.583333333333329</v>
      </c>
      <c r="N1993" s="19" t="s">
        <v>760</v>
      </c>
      <c r="O1993" s="16" t="s">
        <v>52</v>
      </c>
      <c r="P1993" s="16">
        <f>WEEKNUM(Causas[[#This Row],[resolucion_fecha]],16)</f>
        <v>18</v>
      </c>
      <c r="Q1993" s="16" t="str">
        <f>TEXT(Causas[[#This Row],[resolucion_fecha]],"MMMM")</f>
        <v>mayo</v>
      </c>
      <c r="R1993" s="16" t="str">
        <f t="shared" si="31"/>
        <v>T</v>
      </c>
      <c r="S1993" s="16"/>
      <c r="T1993" s="16" t="s">
        <v>53</v>
      </c>
      <c r="U1993" s="16"/>
      <c r="V1993" s="16"/>
      <c r="W1993" s="16"/>
    </row>
    <row r="1994" spans="1:23" hidden="1" x14ac:dyDescent="0.25">
      <c r="A1994" s="25">
        <v>141710</v>
      </c>
      <c r="B1994" s="25" t="s">
        <v>83</v>
      </c>
      <c r="C1994" s="25" t="s">
        <v>43</v>
      </c>
      <c r="D1994" s="25" t="s">
        <v>76</v>
      </c>
      <c r="E1994" s="24">
        <v>43405</v>
      </c>
      <c r="F1994" s="25" t="s">
        <v>45</v>
      </c>
      <c r="G1994" s="25" t="s">
        <v>50</v>
      </c>
      <c r="H1994" s="24">
        <v>45048</v>
      </c>
      <c r="I1994" s="101">
        <v>0.73908564814814814</v>
      </c>
      <c r="J1994" s="24">
        <v>45048</v>
      </c>
      <c r="K1994" s="101">
        <v>0.74068287037037039</v>
      </c>
      <c r="L1994" s="25">
        <v>138</v>
      </c>
      <c r="M1994" s="26">
        <f>Causas[[#This Row],[parada_duracion]]/60</f>
        <v>2.2999999999999998</v>
      </c>
      <c r="N1994" s="18" t="s">
        <v>47</v>
      </c>
      <c r="O1994" s="18" t="s">
        <v>47</v>
      </c>
      <c r="P1994" s="16">
        <f>WEEKNUM(Causas[[#This Row],[resolucion_fecha]],16)</f>
        <v>18</v>
      </c>
      <c r="Q1994" s="16" t="str">
        <f>TEXT(Causas[[#This Row],[resolucion_fecha]],"MMMM")</f>
        <v>mayo</v>
      </c>
      <c r="R1994" s="16" t="str">
        <f t="shared" si="31"/>
        <v>T</v>
      </c>
      <c r="S1994" s="16"/>
      <c r="T1994" s="18" t="s">
        <v>47</v>
      </c>
      <c r="U1994" s="16"/>
      <c r="V1994" s="16"/>
      <c r="W1994" s="16"/>
    </row>
    <row r="1995" spans="1:23" hidden="1" x14ac:dyDescent="0.25">
      <c r="A1995" s="25">
        <v>141712</v>
      </c>
      <c r="B1995" s="25" t="s">
        <v>58</v>
      </c>
      <c r="C1995" s="25" t="s">
        <v>43</v>
      </c>
      <c r="D1995" s="25" t="s">
        <v>59</v>
      </c>
      <c r="E1995" s="24">
        <v>44231</v>
      </c>
      <c r="F1995" s="25" t="s">
        <v>60</v>
      </c>
      <c r="G1995" s="25" t="s">
        <v>46</v>
      </c>
      <c r="H1995" s="24">
        <v>45048</v>
      </c>
      <c r="I1995" s="101">
        <v>0.78059027777777779</v>
      </c>
      <c r="J1995" s="24">
        <v>45048</v>
      </c>
      <c r="K1995" s="101">
        <v>0.85008101851851858</v>
      </c>
      <c r="L1995" s="25">
        <v>6004</v>
      </c>
      <c r="M1995" s="26">
        <f>Causas[[#This Row],[parada_duracion]]/60</f>
        <v>100.06666666666666</v>
      </c>
      <c r="N1995" s="19" t="s">
        <v>49</v>
      </c>
      <c r="O1995" s="19" t="s">
        <v>49</v>
      </c>
      <c r="P1995" s="16">
        <f>WEEKNUM(Causas[[#This Row],[resolucion_fecha]],16)</f>
        <v>18</v>
      </c>
      <c r="Q1995" s="16" t="str">
        <f>TEXT(Causas[[#This Row],[resolucion_fecha]],"MMMM")</f>
        <v>mayo</v>
      </c>
      <c r="R1995" s="16" t="str">
        <f t="shared" si="31"/>
        <v>T</v>
      </c>
      <c r="S1995" s="19" t="s">
        <v>49</v>
      </c>
      <c r="T1995" s="19" t="s">
        <v>49</v>
      </c>
      <c r="U1995" s="19" t="s">
        <v>49</v>
      </c>
      <c r="V1995" s="19" t="s">
        <v>49</v>
      </c>
      <c r="W1995" s="19" t="s">
        <v>49</v>
      </c>
    </row>
    <row r="1996" spans="1:23" hidden="1" x14ac:dyDescent="0.25">
      <c r="A1996" s="96">
        <v>141716</v>
      </c>
      <c r="B1996" s="96" t="s">
        <v>42</v>
      </c>
      <c r="C1996" s="96" t="s">
        <v>43</v>
      </c>
      <c r="D1996" s="96" t="s">
        <v>164</v>
      </c>
      <c r="E1996" s="97">
        <v>43405</v>
      </c>
      <c r="F1996" s="96" t="s">
        <v>45</v>
      </c>
      <c r="G1996" s="96" t="s">
        <v>50</v>
      </c>
      <c r="H1996" s="97">
        <v>45048</v>
      </c>
      <c r="I1996" s="23">
        <v>0.79395833333333332</v>
      </c>
      <c r="J1996" s="97">
        <v>45048</v>
      </c>
      <c r="K1996" s="23">
        <v>0.81945601851851846</v>
      </c>
      <c r="L1996" s="96">
        <v>2203</v>
      </c>
      <c r="M1996" s="98">
        <f>Causas[[#This Row],[parada_duracion]]/60</f>
        <v>36.716666666666669</v>
      </c>
      <c r="N1996" s="18" t="s">
        <v>761</v>
      </c>
      <c r="O1996" s="99" t="s">
        <v>72</v>
      </c>
      <c r="P1996" s="99">
        <f>WEEKNUM(Causas[[#This Row],[resolucion_fecha]],16)</f>
        <v>18</v>
      </c>
      <c r="Q1996" s="99" t="str">
        <f>TEXT(Causas[[#This Row],[resolucion_fecha]],"MMMM")</f>
        <v>mayo</v>
      </c>
      <c r="R1996" s="99" t="str">
        <f t="shared" si="31"/>
        <v>T</v>
      </c>
      <c r="S1996" s="99"/>
      <c r="T1996" s="16" t="s">
        <v>73</v>
      </c>
      <c r="U1996" s="16"/>
      <c r="V1996" s="99"/>
      <c r="W1996" s="99"/>
    </row>
    <row r="1997" spans="1:23" hidden="1" x14ac:dyDescent="0.25">
      <c r="A1997" s="96">
        <v>141717</v>
      </c>
      <c r="B1997" s="96" t="s">
        <v>63</v>
      </c>
      <c r="C1997" s="96" t="s">
        <v>43</v>
      </c>
      <c r="D1997" s="96" t="s">
        <v>64</v>
      </c>
      <c r="E1997" s="97">
        <v>43809</v>
      </c>
      <c r="F1997" s="96" t="s">
        <v>56</v>
      </c>
      <c r="G1997" s="96" t="s">
        <v>46</v>
      </c>
      <c r="H1997" s="97">
        <v>45048</v>
      </c>
      <c r="I1997" s="23">
        <v>0.80339120370370365</v>
      </c>
      <c r="J1997" s="97">
        <v>45048</v>
      </c>
      <c r="K1997" s="23">
        <v>0.81837962962962962</v>
      </c>
      <c r="L1997" s="96">
        <v>1295</v>
      </c>
      <c r="M1997" s="98">
        <f>Causas[[#This Row],[parada_duracion]]/60</f>
        <v>21.583333333333332</v>
      </c>
      <c r="N1997" s="18" t="s">
        <v>762</v>
      </c>
      <c r="O1997" s="99" t="s">
        <v>52</v>
      </c>
      <c r="P1997" s="99">
        <f>WEEKNUM(Causas[[#This Row],[resolucion_fecha]],16)</f>
        <v>18</v>
      </c>
      <c r="Q1997" s="99" t="str">
        <f>TEXT(Causas[[#This Row],[resolucion_fecha]],"MMMM")</f>
        <v>mayo</v>
      </c>
      <c r="R1997" s="99" t="str">
        <f t="shared" si="31"/>
        <v>T</v>
      </c>
      <c r="S1997" s="99"/>
      <c r="T1997" s="16" t="s">
        <v>53</v>
      </c>
      <c r="U1997" s="100"/>
      <c r="V1997" s="99"/>
      <c r="W1997" s="99"/>
    </row>
    <row r="1998" spans="1:23" hidden="1" x14ac:dyDescent="0.25">
      <c r="A1998" s="96">
        <v>141718</v>
      </c>
      <c r="B1998" s="96" t="s">
        <v>42</v>
      </c>
      <c r="C1998" s="96" t="s">
        <v>43</v>
      </c>
      <c r="D1998" s="96" t="s">
        <v>164</v>
      </c>
      <c r="E1998" s="97">
        <v>43405</v>
      </c>
      <c r="F1998" s="96" t="s">
        <v>45</v>
      </c>
      <c r="G1998" s="96" t="s">
        <v>50</v>
      </c>
      <c r="H1998" s="97">
        <v>45048</v>
      </c>
      <c r="I1998" s="23">
        <v>0.8195486111111111</v>
      </c>
      <c r="J1998" s="97">
        <v>45048</v>
      </c>
      <c r="K1998" s="23">
        <v>0.87093750000000003</v>
      </c>
      <c r="L1998" s="96">
        <v>4440</v>
      </c>
      <c r="M1998" s="98">
        <f>Causas[[#This Row],[parada_duracion]]/60</f>
        <v>74</v>
      </c>
      <c r="N1998" s="18" t="s">
        <v>761</v>
      </c>
      <c r="O1998" s="99" t="s">
        <v>72</v>
      </c>
      <c r="P1998" s="99">
        <f>WEEKNUM(Causas[[#This Row],[resolucion_fecha]],16)</f>
        <v>18</v>
      </c>
      <c r="Q1998" s="99" t="str">
        <f>TEXT(Causas[[#This Row],[resolucion_fecha]],"MMMM")</f>
        <v>mayo</v>
      </c>
      <c r="R1998" s="99" t="str">
        <f t="shared" si="31"/>
        <v>T</v>
      </c>
      <c r="S1998" s="99"/>
      <c r="T1998" s="16" t="s">
        <v>73</v>
      </c>
      <c r="U1998" s="100"/>
      <c r="V1998" s="99"/>
      <c r="W1998" s="99"/>
    </row>
    <row r="1999" spans="1:23" hidden="1" x14ac:dyDescent="0.25">
      <c r="A1999" s="96">
        <v>141719</v>
      </c>
      <c r="B1999" s="96" t="s">
        <v>66</v>
      </c>
      <c r="C1999" s="96" t="s">
        <v>43</v>
      </c>
      <c r="D1999" s="96" t="s">
        <v>166</v>
      </c>
      <c r="E1999" s="97">
        <v>43405</v>
      </c>
      <c r="F1999" s="96" t="s">
        <v>45</v>
      </c>
      <c r="G1999" s="96" t="s">
        <v>46</v>
      </c>
      <c r="H1999" s="97">
        <v>45048</v>
      </c>
      <c r="I1999" s="23">
        <v>0.82665509259259251</v>
      </c>
      <c r="J1999" s="97">
        <v>45048</v>
      </c>
      <c r="K1999" s="23">
        <v>0.84751157407407407</v>
      </c>
      <c r="L1999" s="96">
        <v>1802</v>
      </c>
      <c r="M1999" s="98">
        <f>Causas[[#This Row],[parada_duracion]]/60</f>
        <v>30.033333333333335</v>
      </c>
      <c r="N1999" s="18" t="s">
        <v>763</v>
      </c>
      <c r="O1999" s="16" t="s">
        <v>52</v>
      </c>
      <c r="P1999" s="99">
        <f>WEEKNUM(Causas[[#This Row],[resolucion_fecha]],16)</f>
        <v>18</v>
      </c>
      <c r="Q1999" s="99" t="str">
        <f>TEXT(Causas[[#This Row],[resolucion_fecha]],"MMMM")</f>
        <v>mayo</v>
      </c>
      <c r="R1999" s="99" t="str">
        <f t="shared" si="31"/>
        <v>T</v>
      </c>
      <c r="S1999" s="99"/>
      <c r="T1999" s="16" t="s">
        <v>53</v>
      </c>
      <c r="U1999" s="100"/>
      <c r="V1999" s="99"/>
      <c r="W1999" s="99"/>
    </row>
    <row r="2000" spans="1:23" hidden="1" x14ac:dyDescent="0.25">
      <c r="A2000" s="96">
        <v>141720</v>
      </c>
      <c r="B2000" s="96" t="s">
        <v>42</v>
      </c>
      <c r="C2000" s="96" t="s">
        <v>43</v>
      </c>
      <c r="D2000" s="96" t="s">
        <v>77</v>
      </c>
      <c r="E2000" s="97">
        <v>43405</v>
      </c>
      <c r="F2000" s="96" t="s">
        <v>45</v>
      </c>
      <c r="G2000" s="96" t="s">
        <v>46</v>
      </c>
      <c r="H2000" s="97">
        <v>45048</v>
      </c>
      <c r="I2000" s="23">
        <v>0.85261574074074076</v>
      </c>
      <c r="J2000" s="97">
        <v>45048</v>
      </c>
      <c r="K2000" s="23">
        <v>0.8587731481481482</v>
      </c>
      <c r="L2000" s="96">
        <v>532</v>
      </c>
      <c r="M2000" s="98">
        <f>Causas[[#This Row],[parada_duracion]]/60</f>
        <v>8.8666666666666671</v>
      </c>
      <c r="N2000" s="18" t="s">
        <v>47</v>
      </c>
      <c r="O2000" s="18" t="s">
        <v>47</v>
      </c>
      <c r="P2000" s="99">
        <f>WEEKNUM(Causas[[#This Row],[resolucion_fecha]],16)</f>
        <v>18</v>
      </c>
      <c r="Q2000" s="99" t="str">
        <f>TEXT(Causas[[#This Row],[resolucion_fecha]],"MMMM")</f>
        <v>mayo</v>
      </c>
      <c r="R2000" s="99" t="str">
        <f t="shared" si="31"/>
        <v>T</v>
      </c>
      <c r="S2000" s="99"/>
      <c r="T2000" s="18" t="s">
        <v>47</v>
      </c>
      <c r="U2000" s="100"/>
      <c r="V2000" s="99"/>
      <c r="W2000" s="99"/>
    </row>
    <row r="2001" spans="1:23" hidden="1" x14ac:dyDescent="0.25">
      <c r="A2001" s="25">
        <v>141721</v>
      </c>
      <c r="B2001" s="25" t="s">
        <v>95</v>
      </c>
      <c r="C2001" s="25" t="s">
        <v>43</v>
      </c>
      <c r="D2001" s="25" t="s">
        <v>96</v>
      </c>
      <c r="E2001" s="24">
        <v>43882</v>
      </c>
      <c r="F2001" s="25" t="s">
        <v>56</v>
      </c>
      <c r="G2001" s="25" t="s">
        <v>46</v>
      </c>
      <c r="H2001" s="24">
        <v>45048</v>
      </c>
      <c r="I2001" s="101">
        <v>0.85473379629629631</v>
      </c>
      <c r="J2001" s="24">
        <v>45048</v>
      </c>
      <c r="K2001" s="101">
        <v>0.90039351851851857</v>
      </c>
      <c r="L2001" s="25">
        <v>3945</v>
      </c>
      <c r="M2001" s="26">
        <f>Causas[[#This Row],[parada_duracion]]/60</f>
        <v>65.75</v>
      </c>
      <c r="N2001" s="19" t="s">
        <v>764</v>
      </c>
      <c r="O2001" s="16" t="s">
        <v>52</v>
      </c>
      <c r="P2001" s="16">
        <f>WEEKNUM(Causas[[#This Row],[resolucion_fecha]],16)</f>
        <v>18</v>
      </c>
      <c r="Q2001" s="16" t="str">
        <f>TEXT(Causas[[#This Row],[resolucion_fecha]],"MMMM")</f>
        <v>mayo</v>
      </c>
      <c r="R2001" s="16" t="str">
        <f t="shared" si="31"/>
        <v>T</v>
      </c>
      <c r="S2001" s="16"/>
      <c r="T2001" s="16" t="s">
        <v>53</v>
      </c>
      <c r="U2001" s="100"/>
      <c r="V2001" s="16"/>
      <c r="W2001" s="16"/>
    </row>
    <row r="2002" spans="1:23" hidden="1" x14ac:dyDescent="0.25">
      <c r="A2002" s="96">
        <v>141729</v>
      </c>
      <c r="B2002" s="96" t="s">
        <v>42</v>
      </c>
      <c r="C2002" s="96" t="s">
        <v>43</v>
      </c>
      <c r="D2002" s="96" t="s">
        <v>64</v>
      </c>
      <c r="E2002" s="97">
        <v>43405</v>
      </c>
      <c r="F2002" s="96" t="s">
        <v>45</v>
      </c>
      <c r="G2002" s="96" t="s">
        <v>50</v>
      </c>
      <c r="H2002" s="97">
        <v>45049</v>
      </c>
      <c r="I2002" s="23">
        <v>0.27493055555555557</v>
      </c>
      <c r="J2002" s="97">
        <v>45049</v>
      </c>
      <c r="K2002" s="23">
        <v>0.31230324074074073</v>
      </c>
      <c r="L2002" s="96">
        <v>3229</v>
      </c>
      <c r="M2002" s="98">
        <f>Causas[[#This Row],[parada_duracion]]/60</f>
        <v>53.81666666666667</v>
      </c>
      <c r="N2002" s="18" t="s">
        <v>49</v>
      </c>
      <c r="O2002" s="99" t="s">
        <v>49</v>
      </c>
      <c r="P2002" s="99">
        <f>WEEKNUM(Causas[[#This Row],[resolucion_fecha]],16)</f>
        <v>18</v>
      </c>
      <c r="Q2002" s="99" t="str">
        <f>TEXT(Causas[[#This Row],[resolucion_fecha]],"MMMM")</f>
        <v>mayo</v>
      </c>
      <c r="R2002" s="99" t="str">
        <f t="shared" si="31"/>
        <v>M</v>
      </c>
      <c r="S2002" s="99" t="s">
        <v>49</v>
      </c>
      <c r="T2002" s="99" t="s">
        <v>49</v>
      </c>
      <c r="U2002" s="99" t="s">
        <v>49</v>
      </c>
      <c r="V2002" s="99" t="s">
        <v>49</v>
      </c>
      <c r="W2002" s="99" t="s">
        <v>49</v>
      </c>
    </row>
    <row r="2003" spans="1:23" hidden="1" x14ac:dyDescent="0.25">
      <c r="A2003" s="25">
        <v>141730</v>
      </c>
      <c r="B2003" s="25" t="s">
        <v>61</v>
      </c>
      <c r="C2003" s="25" t="s">
        <v>43</v>
      </c>
      <c r="D2003" s="25" t="s">
        <v>55</v>
      </c>
      <c r="E2003" s="24">
        <v>43881</v>
      </c>
      <c r="F2003" s="25" t="s">
        <v>56</v>
      </c>
      <c r="G2003" s="25" t="s">
        <v>46</v>
      </c>
      <c r="H2003" s="24">
        <v>45049</v>
      </c>
      <c r="I2003" s="101">
        <v>0.27687499999999998</v>
      </c>
      <c r="J2003" s="24">
        <v>45049</v>
      </c>
      <c r="K2003" s="101">
        <v>0.28692129629629631</v>
      </c>
      <c r="L2003" s="25">
        <v>868</v>
      </c>
      <c r="M2003" s="26">
        <f>Causas[[#This Row],[parada_duracion]]/60</f>
        <v>14.466666666666667</v>
      </c>
      <c r="N2003" s="19" t="s">
        <v>62</v>
      </c>
      <c r="O2003" s="16" t="s">
        <v>52</v>
      </c>
      <c r="P2003" s="16">
        <f>WEEKNUM(Causas[[#This Row],[resolucion_fecha]],16)</f>
        <v>18</v>
      </c>
      <c r="Q2003" s="16" t="str">
        <f>TEXT(Causas[[#This Row],[resolucion_fecha]],"MMMM")</f>
        <v>mayo</v>
      </c>
      <c r="R2003" s="16" t="str">
        <f t="shared" si="31"/>
        <v>M</v>
      </c>
      <c r="S2003" s="19" t="s">
        <v>62</v>
      </c>
      <c r="T2003" s="16" t="s">
        <v>53</v>
      </c>
      <c r="U2003" s="19" t="s">
        <v>62</v>
      </c>
      <c r="V2003" s="19" t="s">
        <v>62</v>
      </c>
      <c r="W2003" s="19" t="s">
        <v>62</v>
      </c>
    </row>
    <row r="2004" spans="1:23" hidden="1" x14ac:dyDescent="0.25">
      <c r="A2004" s="25">
        <v>141733</v>
      </c>
      <c r="B2004" s="25" t="s">
        <v>42</v>
      </c>
      <c r="C2004" s="25" t="s">
        <v>43</v>
      </c>
      <c r="D2004" s="25" t="s">
        <v>55</v>
      </c>
      <c r="E2004" s="24">
        <v>43405</v>
      </c>
      <c r="F2004" s="25" t="s">
        <v>45</v>
      </c>
      <c r="G2004" s="25" t="s">
        <v>50</v>
      </c>
      <c r="H2004" s="24">
        <v>45049</v>
      </c>
      <c r="I2004" s="101">
        <v>0.2870949074074074</v>
      </c>
      <c r="J2004" s="24">
        <v>45049</v>
      </c>
      <c r="K2004" s="101">
        <v>0.48109953703703701</v>
      </c>
      <c r="L2004" s="25">
        <v>16762</v>
      </c>
      <c r="M2004" s="26">
        <f>Causas[[#This Row],[parada_duracion]]/60</f>
        <v>279.36666666666667</v>
      </c>
      <c r="N2004" s="19" t="s">
        <v>62</v>
      </c>
      <c r="O2004" s="16" t="s">
        <v>52</v>
      </c>
      <c r="P2004" s="16">
        <f>WEEKNUM(Causas[[#This Row],[resolucion_fecha]],16)</f>
        <v>18</v>
      </c>
      <c r="Q2004" s="16" t="str">
        <f>TEXT(Causas[[#This Row],[resolucion_fecha]],"MMMM")</f>
        <v>mayo</v>
      </c>
      <c r="R2004" s="16" t="str">
        <f t="shared" si="31"/>
        <v>M</v>
      </c>
      <c r="S2004" s="19"/>
      <c r="T2004" s="19" t="s">
        <v>53</v>
      </c>
      <c r="U2004" s="19"/>
      <c r="V2004" s="19"/>
      <c r="W2004" s="19"/>
    </row>
    <row r="2005" spans="1:23" hidden="1" x14ac:dyDescent="0.25">
      <c r="A2005" s="25">
        <v>141736</v>
      </c>
      <c r="B2005" s="25" t="s">
        <v>95</v>
      </c>
      <c r="C2005" s="25" t="s">
        <v>43</v>
      </c>
      <c r="D2005" s="25" t="s">
        <v>59</v>
      </c>
      <c r="E2005" s="24">
        <v>44231</v>
      </c>
      <c r="F2005" s="25" t="s">
        <v>60</v>
      </c>
      <c r="G2005" s="25" t="s">
        <v>46</v>
      </c>
      <c r="H2005" s="24">
        <v>45049</v>
      </c>
      <c r="I2005" s="101">
        <v>0.30571759259259262</v>
      </c>
      <c r="J2005" s="24">
        <v>45049</v>
      </c>
      <c r="K2005" s="101">
        <v>0.32396990740740739</v>
      </c>
      <c r="L2005" s="25">
        <v>1577</v>
      </c>
      <c r="M2005" s="26">
        <f>Causas[[#This Row],[parada_duracion]]/60</f>
        <v>26.283333333333335</v>
      </c>
      <c r="N2005" s="19" t="s">
        <v>765</v>
      </c>
      <c r="O2005" s="16" t="s">
        <v>52</v>
      </c>
      <c r="P2005" s="16">
        <f>WEEKNUM(Causas[[#This Row],[resolucion_fecha]],16)</f>
        <v>18</v>
      </c>
      <c r="Q2005" s="16" t="str">
        <f>TEXT(Causas[[#This Row],[resolucion_fecha]],"MMMM")</f>
        <v>mayo</v>
      </c>
      <c r="R2005" s="16" t="str">
        <f t="shared" si="31"/>
        <v>M</v>
      </c>
      <c r="S2005" s="16"/>
      <c r="T2005" s="16" t="s">
        <v>53</v>
      </c>
      <c r="U2005" s="16"/>
      <c r="V2005" s="16"/>
      <c r="W2005" s="16"/>
    </row>
    <row r="2006" spans="1:23" hidden="1" x14ac:dyDescent="0.25">
      <c r="A2006" s="25">
        <v>141741</v>
      </c>
      <c r="B2006" s="25" t="s">
        <v>557</v>
      </c>
      <c r="C2006" s="25" t="s">
        <v>43</v>
      </c>
      <c r="D2006" s="25" t="s">
        <v>164</v>
      </c>
      <c r="E2006" s="24">
        <v>43405</v>
      </c>
      <c r="F2006" s="25" t="s">
        <v>45</v>
      </c>
      <c r="G2006" s="25" t="s">
        <v>50</v>
      </c>
      <c r="H2006" s="24">
        <v>45049</v>
      </c>
      <c r="I2006" s="101">
        <v>0.36450231481481482</v>
      </c>
      <c r="J2006" s="24">
        <v>45049</v>
      </c>
      <c r="K2006" s="101">
        <v>0.48221064814814812</v>
      </c>
      <c r="L2006" s="25">
        <v>10170</v>
      </c>
      <c r="M2006" s="26">
        <f>Causas[[#This Row],[parada_duracion]]/60</f>
        <v>169.5</v>
      </c>
      <c r="N2006" s="19" t="s">
        <v>49</v>
      </c>
      <c r="O2006" s="19" t="s">
        <v>49</v>
      </c>
      <c r="P2006" s="16">
        <f>WEEKNUM(Causas[[#This Row],[resolucion_fecha]],16)</f>
        <v>18</v>
      </c>
      <c r="Q2006" s="16" t="str">
        <f>TEXT(Causas[[#This Row],[resolucion_fecha]],"MMMM")</f>
        <v>mayo</v>
      </c>
      <c r="R2006" s="16" t="str">
        <f t="shared" si="31"/>
        <v>M</v>
      </c>
      <c r="S2006" s="19" t="s">
        <v>49</v>
      </c>
      <c r="T2006" s="19" t="s">
        <v>49</v>
      </c>
      <c r="U2006" s="19" t="s">
        <v>49</v>
      </c>
      <c r="V2006" s="19" t="s">
        <v>49</v>
      </c>
      <c r="W2006" s="19" t="s">
        <v>49</v>
      </c>
    </row>
    <row r="2007" spans="1:23" hidden="1" x14ac:dyDescent="0.25">
      <c r="A2007" s="25">
        <v>141760</v>
      </c>
      <c r="B2007" s="25" t="s">
        <v>766</v>
      </c>
      <c r="C2007" s="25" t="s">
        <v>43</v>
      </c>
      <c r="D2007" s="25" t="s">
        <v>164</v>
      </c>
      <c r="E2007" s="24">
        <v>45049</v>
      </c>
      <c r="F2007" s="25" t="s">
        <v>124</v>
      </c>
      <c r="G2007" s="25" t="s">
        <v>50</v>
      </c>
      <c r="H2007" s="24">
        <v>45049</v>
      </c>
      <c r="I2007" s="101">
        <v>0.48229166666666662</v>
      </c>
      <c r="J2007" s="24">
        <v>45049</v>
      </c>
      <c r="K2007" s="101">
        <v>0.54798611111111117</v>
      </c>
      <c r="L2007" s="25">
        <v>5676</v>
      </c>
      <c r="M2007" s="26">
        <f>Causas[[#This Row],[parada_duracion]]/60</f>
        <v>94.6</v>
      </c>
      <c r="N2007" s="19" t="s">
        <v>49</v>
      </c>
      <c r="O2007" s="19" t="s">
        <v>49</v>
      </c>
      <c r="P2007" s="16">
        <f>WEEKNUM(Causas[[#This Row],[resolucion_fecha]],16)</f>
        <v>18</v>
      </c>
      <c r="Q2007" s="16" t="str">
        <f>TEXT(Causas[[#This Row],[resolucion_fecha]],"MMMM")</f>
        <v>mayo</v>
      </c>
      <c r="R2007" s="16" t="str">
        <f t="shared" si="31"/>
        <v>M</v>
      </c>
      <c r="S2007" s="19" t="s">
        <v>49</v>
      </c>
      <c r="T2007" s="19" t="s">
        <v>49</v>
      </c>
      <c r="U2007" s="19" t="s">
        <v>49</v>
      </c>
      <c r="V2007" s="19" t="s">
        <v>49</v>
      </c>
      <c r="W2007" s="19" t="s">
        <v>49</v>
      </c>
    </row>
    <row r="2008" spans="1:23" hidden="1" x14ac:dyDescent="0.25">
      <c r="A2008" s="25">
        <v>141762</v>
      </c>
      <c r="B2008" s="25" t="s">
        <v>75</v>
      </c>
      <c r="C2008" s="25" t="s">
        <v>43</v>
      </c>
      <c r="D2008" s="25" t="s">
        <v>76</v>
      </c>
      <c r="E2008" s="24">
        <v>44104</v>
      </c>
      <c r="F2008" s="25" t="s">
        <v>56</v>
      </c>
      <c r="G2008" s="25" t="s">
        <v>50</v>
      </c>
      <c r="H2008" s="24">
        <v>45049</v>
      </c>
      <c r="I2008" s="101">
        <v>0.50511574074074073</v>
      </c>
      <c r="J2008" s="24">
        <v>45049</v>
      </c>
      <c r="K2008" s="101">
        <v>0.50943287037037044</v>
      </c>
      <c r="L2008" s="25">
        <v>373</v>
      </c>
      <c r="M2008" s="26">
        <f>Causas[[#This Row],[parada_duracion]]/60</f>
        <v>6.2166666666666668</v>
      </c>
      <c r="N2008" s="19" t="s">
        <v>47</v>
      </c>
      <c r="O2008" s="19" t="s">
        <v>47</v>
      </c>
      <c r="P2008" s="16">
        <f>WEEKNUM(Causas[[#This Row],[resolucion_fecha]],16)</f>
        <v>18</v>
      </c>
      <c r="Q2008" s="16" t="str">
        <f>TEXT(Causas[[#This Row],[resolucion_fecha]],"MMMM")</f>
        <v>mayo</v>
      </c>
      <c r="R2008" s="16" t="str">
        <f t="shared" si="31"/>
        <v>M</v>
      </c>
      <c r="S2008" s="19" t="s">
        <v>47</v>
      </c>
      <c r="T2008" s="19" t="s">
        <v>47</v>
      </c>
      <c r="U2008" s="19" t="s">
        <v>47</v>
      </c>
      <c r="V2008" s="19" t="s">
        <v>47</v>
      </c>
      <c r="W2008" s="19" t="s">
        <v>47</v>
      </c>
    </row>
    <row r="2009" spans="1:23" hidden="1" x14ac:dyDescent="0.25">
      <c r="A2009" s="96">
        <v>141764</v>
      </c>
      <c r="B2009" s="96" t="s">
        <v>75</v>
      </c>
      <c r="C2009" s="96" t="s">
        <v>43</v>
      </c>
      <c r="D2009" s="96" t="s">
        <v>76</v>
      </c>
      <c r="E2009" s="97">
        <v>44104</v>
      </c>
      <c r="F2009" s="96" t="s">
        <v>56</v>
      </c>
      <c r="G2009" s="96" t="s">
        <v>46</v>
      </c>
      <c r="H2009" s="97">
        <v>45049</v>
      </c>
      <c r="I2009" s="23">
        <v>0.52938657407407408</v>
      </c>
      <c r="J2009" s="97">
        <v>45049</v>
      </c>
      <c r="K2009" s="23">
        <v>0.53361111111111115</v>
      </c>
      <c r="L2009" s="96">
        <v>365</v>
      </c>
      <c r="M2009" s="98">
        <f>Causas[[#This Row],[parada_duracion]]/60</f>
        <v>6.083333333333333</v>
      </c>
      <c r="N2009" s="19" t="s">
        <v>47</v>
      </c>
      <c r="O2009" s="19" t="s">
        <v>47</v>
      </c>
      <c r="P2009" s="99">
        <f>WEEKNUM(Causas[[#This Row],[resolucion_fecha]],16)</f>
        <v>18</v>
      </c>
      <c r="Q2009" s="99" t="str">
        <f>TEXT(Causas[[#This Row],[resolucion_fecha]],"MMMM")</f>
        <v>mayo</v>
      </c>
      <c r="R2009" s="99" t="str">
        <f t="shared" si="31"/>
        <v>M</v>
      </c>
      <c r="S2009" s="19" t="s">
        <v>47</v>
      </c>
      <c r="T2009" s="19" t="s">
        <v>47</v>
      </c>
      <c r="U2009" s="19" t="s">
        <v>47</v>
      </c>
      <c r="V2009" s="19" t="s">
        <v>47</v>
      </c>
      <c r="W2009" s="19" t="s">
        <v>47</v>
      </c>
    </row>
    <row r="2010" spans="1:23" hidden="1" x14ac:dyDescent="0.25">
      <c r="A2010" s="96">
        <v>141765</v>
      </c>
      <c r="B2010" s="96" t="s">
        <v>61</v>
      </c>
      <c r="C2010" s="96" t="s">
        <v>43</v>
      </c>
      <c r="D2010" s="96" t="s">
        <v>55</v>
      </c>
      <c r="E2010" s="97">
        <v>43881</v>
      </c>
      <c r="F2010" s="96" t="s">
        <v>56</v>
      </c>
      <c r="G2010" s="96" t="s">
        <v>46</v>
      </c>
      <c r="H2010" s="97">
        <v>45049</v>
      </c>
      <c r="I2010" s="23">
        <v>0.53289351851851852</v>
      </c>
      <c r="J2010" s="97">
        <v>45049</v>
      </c>
      <c r="K2010" s="23">
        <v>0.54412037037037042</v>
      </c>
      <c r="L2010" s="96">
        <v>970</v>
      </c>
      <c r="M2010" s="98">
        <f>Causas[[#This Row],[parada_duracion]]/60</f>
        <v>16.166666666666668</v>
      </c>
      <c r="N2010" s="19" t="s">
        <v>62</v>
      </c>
      <c r="O2010" s="16" t="s">
        <v>52</v>
      </c>
      <c r="P2010" s="99">
        <f>WEEKNUM(Causas[[#This Row],[resolucion_fecha]],16)</f>
        <v>18</v>
      </c>
      <c r="Q2010" s="99" t="str">
        <f>TEXT(Causas[[#This Row],[resolucion_fecha]],"MMMM")</f>
        <v>mayo</v>
      </c>
      <c r="R2010" s="99" t="str">
        <f t="shared" si="31"/>
        <v>M</v>
      </c>
      <c r="S2010" s="19"/>
      <c r="T2010" s="19" t="s">
        <v>53</v>
      </c>
      <c r="U2010" s="19"/>
      <c r="V2010" s="19"/>
      <c r="W2010" s="19"/>
    </row>
    <row r="2011" spans="1:23" hidden="1" x14ac:dyDescent="0.25">
      <c r="A2011" s="96">
        <v>141766</v>
      </c>
      <c r="B2011" s="96" t="s">
        <v>75</v>
      </c>
      <c r="C2011" s="96" t="s">
        <v>43</v>
      </c>
      <c r="D2011" s="96" t="s">
        <v>76</v>
      </c>
      <c r="E2011" s="97">
        <v>44104</v>
      </c>
      <c r="F2011" s="96" t="s">
        <v>56</v>
      </c>
      <c r="G2011" s="96" t="s">
        <v>46</v>
      </c>
      <c r="H2011" s="97">
        <v>45049</v>
      </c>
      <c r="I2011" s="23">
        <v>0.54398148148148151</v>
      </c>
      <c r="J2011" s="97">
        <v>45049</v>
      </c>
      <c r="K2011" s="23">
        <v>0.5632638888888889</v>
      </c>
      <c r="L2011" s="96">
        <v>1666</v>
      </c>
      <c r="M2011" s="98">
        <f>Causas[[#This Row],[parada_duracion]]/60</f>
        <v>27.766666666666666</v>
      </c>
      <c r="N2011" s="19" t="s">
        <v>49</v>
      </c>
      <c r="O2011" s="19" t="s">
        <v>49</v>
      </c>
      <c r="P2011" s="99">
        <f>WEEKNUM(Causas[[#This Row],[resolucion_fecha]],16)</f>
        <v>18</v>
      </c>
      <c r="Q2011" s="99" t="str">
        <f>TEXT(Causas[[#This Row],[resolucion_fecha]],"MMMM")</f>
        <v>mayo</v>
      </c>
      <c r="R2011" s="99" t="str">
        <f t="shared" si="31"/>
        <v>M</v>
      </c>
      <c r="S2011" s="19" t="s">
        <v>49</v>
      </c>
      <c r="T2011" s="19" t="s">
        <v>49</v>
      </c>
      <c r="U2011" s="19" t="s">
        <v>49</v>
      </c>
      <c r="V2011" s="19" t="s">
        <v>49</v>
      </c>
      <c r="W2011" s="19" t="s">
        <v>49</v>
      </c>
    </row>
    <row r="2012" spans="1:23" hidden="1" x14ac:dyDescent="0.25">
      <c r="A2012" s="25">
        <v>141767</v>
      </c>
      <c r="B2012" s="25" t="s">
        <v>61</v>
      </c>
      <c r="C2012" s="25" t="s">
        <v>43</v>
      </c>
      <c r="D2012" s="25" t="s">
        <v>55</v>
      </c>
      <c r="E2012" s="24">
        <v>43881</v>
      </c>
      <c r="F2012" s="25" t="s">
        <v>56</v>
      </c>
      <c r="G2012" s="25" t="s">
        <v>46</v>
      </c>
      <c r="H2012" s="24">
        <v>45049</v>
      </c>
      <c r="I2012" s="101">
        <v>0.54416666666666669</v>
      </c>
      <c r="J2012" s="24">
        <v>45049</v>
      </c>
      <c r="K2012" s="101">
        <v>0.7171643518518519</v>
      </c>
      <c r="L2012" s="25">
        <v>14947</v>
      </c>
      <c r="M2012" s="26">
        <f>Causas[[#This Row],[parada_duracion]]/60</f>
        <v>249.11666666666667</v>
      </c>
      <c r="N2012" s="19" t="s">
        <v>62</v>
      </c>
      <c r="O2012" s="16" t="s">
        <v>52</v>
      </c>
      <c r="P2012" s="16">
        <f>WEEKNUM(Causas[[#This Row],[resolucion_fecha]],16)</f>
        <v>18</v>
      </c>
      <c r="Q2012" s="16" t="str">
        <f>TEXT(Causas[[#This Row],[resolucion_fecha]],"MMMM")</f>
        <v>mayo</v>
      </c>
      <c r="R2012" s="16" t="str">
        <f t="shared" si="31"/>
        <v>M</v>
      </c>
      <c r="S2012" s="19"/>
      <c r="T2012" s="19" t="s">
        <v>53</v>
      </c>
      <c r="U2012" s="19"/>
      <c r="V2012" s="19"/>
      <c r="W2012" s="19"/>
    </row>
    <row r="2013" spans="1:23" hidden="1" x14ac:dyDescent="0.25">
      <c r="A2013" s="96">
        <v>141772</v>
      </c>
      <c r="B2013" s="96" t="s">
        <v>42</v>
      </c>
      <c r="C2013" s="96" t="s">
        <v>43</v>
      </c>
      <c r="D2013" s="96" t="s">
        <v>164</v>
      </c>
      <c r="E2013" s="97">
        <v>43405</v>
      </c>
      <c r="F2013" s="96" t="s">
        <v>45</v>
      </c>
      <c r="G2013" s="96" t="s">
        <v>50</v>
      </c>
      <c r="H2013" s="97">
        <v>45049</v>
      </c>
      <c r="I2013" s="23">
        <v>0.61071759259259262</v>
      </c>
      <c r="J2013" s="97">
        <v>45049</v>
      </c>
      <c r="K2013" s="23">
        <v>0.62695601851851845</v>
      </c>
      <c r="L2013" s="96">
        <v>1403</v>
      </c>
      <c r="M2013" s="98">
        <f>Causas[[#This Row],[parada_duracion]]/60</f>
        <v>23.383333333333333</v>
      </c>
      <c r="N2013" s="19" t="s">
        <v>49</v>
      </c>
      <c r="O2013" s="19" t="s">
        <v>49</v>
      </c>
      <c r="P2013" s="99">
        <f>WEEKNUM(Causas[[#This Row],[resolucion_fecha]],16)</f>
        <v>18</v>
      </c>
      <c r="Q2013" s="99" t="str">
        <f>TEXT(Causas[[#This Row],[resolucion_fecha]],"MMMM")</f>
        <v>mayo</v>
      </c>
      <c r="R2013" s="99" t="str">
        <f t="shared" si="31"/>
        <v>T</v>
      </c>
      <c r="S2013" s="19" t="s">
        <v>49</v>
      </c>
      <c r="T2013" s="19" t="s">
        <v>49</v>
      </c>
      <c r="U2013" s="19" t="s">
        <v>49</v>
      </c>
      <c r="V2013" s="19" t="s">
        <v>49</v>
      </c>
      <c r="W2013" s="19" t="s">
        <v>49</v>
      </c>
    </row>
    <row r="2014" spans="1:23" hidden="1" x14ac:dyDescent="0.25">
      <c r="A2014" s="96">
        <v>141773</v>
      </c>
      <c r="B2014" s="96" t="s">
        <v>70</v>
      </c>
      <c r="C2014" s="96" t="s">
        <v>43</v>
      </c>
      <c r="D2014" s="96" t="s">
        <v>64</v>
      </c>
      <c r="E2014" s="97">
        <v>43881</v>
      </c>
      <c r="F2014" s="96" t="s">
        <v>56</v>
      </c>
      <c r="G2014" s="96" t="s">
        <v>46</v>
      </c>
      <c r="H2014" s="97">
        <v>45049</v>
      </c>
      <c r="I2014" s="23">
        <v>0.6308449074074074</v>
      </c>
      <c r="J2014" s="97">
        <v>45049</v>
      </c>
      <c r="K2014" s="23">
        <v>0.70363425925925915</v>
      </c>
      <c r="L2014" s="96">
        <v>6289</v>
      </c>
      <c r="M2014" s="98">
        <f>Causas[[#This Row],[parada_duracion]]/60</f>
        <v>104.81666666666666</v>
      </c>
      <c r="N2014" s="19" t="s">
        <v>49</v>
      </c>
      <c r="O2014" s="19" t="s">
        <v>49</v>
      </c>
      <c r="P2014" s="99">
        <f>WEEKNUM(Causas[[#This Row],[resolucion_fecha]],16)</f>
        <v>18</v>
      </c>
      <c r="Q2014" s="99" t="str">
        <f>TEXT(Causas[[#This Row],[resolucion_fecha]],"MMMM")</f>
        <v>mayo</v>
      </c>
      <c r="R2014" s="99" t="str">
        <f t="shared" si="31"/>
        <v>T</v>
      </c>
      <c r="S2014" s="19" t="s">
        <v>49</v>
      </c>
      <c r="T2014" s="19" t="s">
        <v>49</v>
      </c>
      <c r="U2014" s="19" t="s">
        <v>49</v>
      </c>
      <c r="V2014" s="19" t="s">
        <v>49</v>
      </c>
      <c r="W2014" s="19" t="s">
        <v>49</v>
      </c>
    </row>
    <row r="2015" spans="1:23" hidden="1" x14ac:dyDescent="0.25">
      <c r="A2015" s="96">
        <v>141774</v>
      </c>
      <c r="B2015" s="96" t="s">
        <v>42</v>
      </c>
      <c r="C2015" s="96" t="s">
        <v>43</v>
      </c>
      <c r="D2015" s="96" t="s">
        <v>77</v>
      </c>
      <c r="E2015" s="97">
        <v>43405</v>
      </c>
      <c r="F2015" s="96" t="s">
        <v>45</v>
      </c>
      <c r="G2015" s="96" t="s">
        <v>46</v>
      </c>
      <c r="H2015" s="97">
        <v>45049</v>
      </c>
      <c r="I2015" s="23">
        <v>0.63339120370370372</v>
      </c>
      <c r="J2015" s="97">
        <v>45049</v>
      </c>
      <c r="K2015" s="23">
        <v>0.67513888888888884</v>
      </c>
      <c r="L2015" s="96">
        <v>3607</v>
      </c>
      <c r="M2015" s="98">
        <f>Causas[[#This Row],[parada_duracion]]/60</f>
        <v>60.116666666666667</v>
      </c>
      <c r="N2015" s="18" t="s">
        <v>767</v>
      </c>
      <c r="O2015" s="99" t="s">
        <v>72</v>
      </c>
      <c r="P2015" s="99">
        <f>WEEKNUM(Causas[[#This Row],[resolucion_fecha]],16)</f>
        <v>18</v>
      </c>
      <c r="Q2015" s="99" t="str">
        <f>TEXT(Causas[[#This Row],[resolucion_fecha]],"MMMM")</f>
        <v>mayo</v>
      </c>
      <c r="R2015" s="99" t="str">
        <f t="shared" si="31"/>
        <v>T</v>
      </c>
      <c r="S2015" s="99"/>
      <c r="T2015" s="16" t="s">
        <v>73</v>
      </c>
      <c r="U2015" s="100"/>
      <c r="V2015" s="99"/>
      <c r="W2015" s="99"/>
    </row>
    <row r="2016" spans="1:23" hidden="1" x14ac:dyDescent="0.25">
      <c r="A2016" s="25">
        <v>141775</v>
      </c>
      <c r="B2016" s="25" t="s">
        <v>42</v>
      </c>
      <c r="C2016" s="25" t="s">
        <v>43</v>
      </c>
      <c r="D2016" s="25" t="s">
        <v>164</v>
      </c>
      <c r="E2016" s="24">
        <v>43405</v>
      </c>
      <c r="F2016" s="25" t="s">
        <v>45</v>
      </c>
      <c r="G2016" s="25" t="s">
        <v>46</v>
      </c>
      <c r="H2016" s="24">
        <v>45049</v>
      </c>
      <c r="I2016" s="101">
        <v>0.64965277777777775</v>
      </c>
      <c r="J2016" s="24">
        <v>45049</v>
      </c>
      <c r="K2016" s="101">
        <v>0.65474537037037039</v>
      </c>
      <c r="L2016" s="25">
        <v>440</v>
      </c>
      <c r="M2016" s="26">
        <f>Causas[[#This Row],[parada_duracion]]/60</f>
        <v>7.333333333333333</v>
      </c>
      <c r="N2016" s="19" t="s">
        <v>47</v>
      </c>
      <c r="O2016" s="19" t="s">
        <v>47</v>
      </c>
      <c r="P2016" s="16">
        <f>WEEKNUM(Causas[[#This Row],[resolucion_fecha]],16)</f>
        <v>18</v>
      </c>
      <c r="Q2016" s="16" t="str">
        <f>TEXT(Causas[[#This Row],[resolucion_fecha]],"MMMM")</f>
        <v>mayo</v>
      </c>
      <c r="R2016" s="16" t="str">
        <f t="shared" si="31"/>
        <v>T</v>
      </c>
      <c r="S2016" s="19" t="s">
        <v>47</v>
      </c>
      <c r="T2016" s="19" t="s">
        <v>47</v>
      </c>
      <c r="U2016" s="19" t="s">
        <v>47</v>
      </c>
      <c r="V2016" s="19" t="s">
        <v>47</v>
      </c>
      <c r="W2016" s="19" t="s">
        <v>47</v>
      </c>
    </row>
    <row r="2017" spans="1:23" hidden="1" x14ac:dyDescent="0.25">
      <c r="A2017" s="25">
        <v>141777</v>
      </c>
      <c r="B2017" s="25" t="s">
        <v>116</v>
      </c>
      <c r="C2017" s="25" t="s">
        <v>43</v>
      </c>
      <c r="D2017" s="25" t="s">
        <v>76</v>
      </c>
      <c r="E2017" s="24">
        <v>43900</v>
      </c>
      <c r="F2017" s="25" t="s">
        <v>56</v>
      </c>
      <c r="G2017" s="25" t="s">
        <v>46</v>
      </c>
      <c r="H2017" s="24">
        <v>45049</v>
      </c>
      <c r="I2017" s="101">
        <v>0.66509259259259257</v>
      </c>
      <c r="J2017" s="24">
        <v>45049</v>
      </c>
      <c r="K2017" s="101">
        <v>0.68021990740740745</v>
      </c>
      <c r="L2017" s="25">
        <v>1307</v>
      </c>
      <c r="M2017" s="26">
        <f>Causas[[#This Row],[parada_duracion]]/60</f>
        <v>21.783333333333335</v>
      </c>
      <c r="N2017" s="19" t="s">
        <v>49</v>
      </c>
      <c r="O2017" s="19" t="s">
        <v>49</v>
      </c>
      <c r="P2017" s="16">
        <f>WEEKNUM(Causas[[#This Row],[resolucion_fecha]],16)</f>
        <v>18</v>
      </c>
      <c r="Q2017" s="16" t="str">
        <f>TEXT(Causas[[#This Row],[resolucion_fecha]],"MMMM")</f>
        <v>mayo</v>
      </c>
      <c r="R2017" s="16" t="str">
        <f t="shared" si="31"/>
        <v>T</v>
      </c>
      <c r="S2017" s="19" t="s">
        <v>49</v>
      </c>
      <c r="T2017" s="19" t="s">
        <v>49</v>
      </c>
      <c r="U2017" s="19" t="s">
        <v>49</v>
      </c>
      <c r="V2017" s="19" t="s">
        <v>49</v>
      </c>
      <c r="W2017" s="19" t="s">
        <v>49</v>
      </c>
    </row>
    <row r="2018" spans="1:23" hidden="1" x14ac:dyDescent="0.25">
      <c r="A2018" s="96">
        <v>141779</v>
      </c>
      <c r="B2018" s="96" t="s">
        <v>70</v>
      </c>
      <c r="C2018" s="96" t="s">
        <v>43</v>
      </c>
      <c r="D2018" s="96" t="s">
        <v>64</v>
      </c>
      <c r="E2018" s="97">
        <v>43881</v>
      </c>
      <c r="F2018" s="96" t="s">
        <v>56</v>
      </c>
      <c r="G2018" s="96" t="s">
        <v>46</v>
      </c>
      <c r="H2018" s="97">
        <v>45049</v>
      </c>
      <c r="I2018" s="23">
        <v>0.72731481481481486</v>
      </c>
      <c r="J2018" s="97">
        <v>45049</v>
      </c>
      <c r="K2018" s="23">
        <v>0.7391550925925926</v>
      </c>
      <c r="L2018" s="96">
        <v>1023</v>
      </c>
      <c r="M2018" s="98">
        <f>Causas[[#This Row],[parada_duracion]]/60</f>
        <v>17.05</v>
      </c>
      <c r="N2018" s="19" t="s">
        <v>49</v>
      </c>
      <c r="O2018" s="19" t="s">
        <v>49</v>
      </c>
      <c r="P2018" s="99">
        <f>WEEKNUM(Causas[[#This Row],[resolucion_fecha]],16)</f>
        <v>18</v>
      </c>
      <c r="Q2018" s="99" t="str">
        <f>TEXT(Causas[[#This Row],[resolucion_fecha]],"MMMM")</f>
        <v>mayo</v>
      </c>
      <c r="R2018" s="99" t="str">
        <f t="shared" si="31"/>
        <v>T</v>
      </c>
      <c r="S2018" s="19" t="s">
        <v>49</v>
      </c>
      <c r="T2018" s="19" t="s">
        <v>49</v>
      </c>
      <c r="U2018" s="19" t="s">
        <v>49</v>
      </c>
      <c r="V2018" s="19" t="s">
        <v>49</v>
      </c>
      <c r="W2018" s="19" t="s">
        <v>49</v>
      </c>
    </row>
    <row r="2019" spans="1:23" hidden="1" x14ac:dyDescent="0.25">
      <c r="A2019" s="96">
        <v>141780</v>
      </c>
      <c r="B2019" s="96" t="s">
        <v>70</v>
      </c>
      <c r="C2019" s="96" t="s">
        <v>43</v>
      </c>
      <c r="D2019" s="96" t="s">
        <v>64</v>
      </c>
      <c r="E2019" s="97">
        <v>43881</v>
      </c>
      <c r="F2019" s="96" t="s">
        <v>56</v>
      </c>
      <c r="G2019" s="96" t="s">
        <v>46</v>
      </c>
      <c r="H2019" s="97">
        <v>45049</v>
      </c>
      <c r="I2019" s="23">
        <v>0.73924768518518524</v>
      </c>
      <c r="J2019" s="97">
        <v>45049</v>
      </c>
      <c r="K2019" s="23">
        <v>0.74473379629629621</v>
      </c>
      <c r="L2019" s="96">
        <v>474</v>
      </c>
      <c r="M2019" s="98">
        <f>Causas[[#This Row],[parada_duracion]]/60</f>
        <v>7.9</v>
      </c>
      <c r="N2019" s="19" t="s">
        <v>47</v>
      </c>
      <c r="O2019" s="19" t="s">
        <v>47</v>
      </c>
      <c r="P2019" s="99">
        <f>WEEKNUM(Causas[[#This Row],[resolucion_fecha]],16)</f>
        <v>18</v>
      </c>
      <c r="Q2019" s="99" t="str">
        <f>TEXT(Causas[[#This Row],[resolucion_fecha]],"MMMM")</f>
        <v>mayo</v>
      </c>
      <c r="R2019" s="99" t="str">
        <f t="shared" si="31"/>
        <v>T</v>
      </c>
      <c r="S2019" s="19" t="s">
        <v>47</v>
      </c>
      <c r="T2019" s="19" t="s">
        <v>47</v>
      </c>
      <c r="U2019" s="19" t="s">
        <v>47</v>
      </c>
      <c r="V2019" s="19" t="s">
        <v>47</v>
      </c>
      <c r="W2019" s="19" t="s">
        <v>47</v>
      </c>
    </row>
    <row r="2020" spans="1:23" hidden="1" x14ac:dyDescent="0.25">
      <c r="A2020" s="96">
        <v>141781</v>
      </c>
      <c r="B2020" s="96" t="s">
        <v>66</v>
      </c>
      <c r="C2020" s="96" t="s">
        <v>43</v>
      </c>
      <c r="D2020" s="96" t="s">
        <v>102</v>
      </c>
      <c r="E2020" s="97">
        <v>43746</v>
      </c>
      <c r="F2020" s="96" t="s">
        <v>56</v>
      </c>
      <c r="G2020" s="96" t="s">
        <v>46</v>
      </c>
      <c r="H2020" s="97">
        <v>45049</v>
      </c>
      <c r="I2020" s="23">
        <v>0.7406018518518519</v>
      </c>
      <c r="J2020" s="97">
        <v>45049</v>
      </c>
      <c r="K2020" s="23">
        <v>0.76930555555555558</v>
      </c>
      <c r="L2020" s="96">
        <v>2480</v>
      </c>
      <c r="M2020" s="98">
        <f>Causas[[#This Row],[parada_duracion]]/60</f>
        <v>41.333333333333336</v>
      </c>
      <c r="N2020" s="19" t="s">
        <v>49</v>
      </c>
      <c r="O2020" s="19" t="s">
        <v>49</v>
      </c>
      <c r="P2020" s="99">
        <f>WEEKNUM(Causas[[#This Row],[resolucion_fecha]],16)</f>
        <v>18</v>
      </c>
      <c r="Q2020" s="99" t="str">
        <f>TEXT(Causas[[#This Row],[resolucion_fecha]],"MMMM")</f>
        <v>mayo</v>
      </c>
      <c r="R2020" s="99" t="str">
        <f t="shared" si="31"/>
        <v>T</v>
      </c>
      <c r="S2020" s="19" t="s">
        <v>49</v>
      </c>
      <c r="T2020" s="19" t="s">
        <v>49</v>
      </c>
      <c r="U2020" s="19" t="s">
        <v>49</v>
      </c>
      <c r="V2020" s="19" t="s">
        <v>49</v>
      </c>
      <c r="W2020" s="19" t="s">
        <v>49</v>
      </c>
    </row>
    <row r="2021" spans="1:23" hidden="1" x14ac:dyDescent="0.25">
      <c r="A2021" s="25">
        <v>141782</v>
      </c>
      <c r="B2021" s="25" t="s">
        <v>70</v>
      </c>
      <c r="C2021" s="25" t="s">
        <v>43</v>
      </c>
      <c r="D2021" s="25" t="s">
        <v>64</v>
      </c>
      <c r="E2021" s="24">
        <v>43881</v>
      </c>
      <c r="F2021" s="25" t="s">
        <v>56</v>
      </c>
      <c r="G2021" s="25" t="s">
        <v>50</v>
      </c>
      <c r="H2021" s="24">
        <v>45049</v>
      </c>
      <c r="I2021" s="101">
        <v>0.74480324074074078</v>
      </c>
      <c r="J2021" s="24">
        <v>45049</v>
      </c>
      <c r="K2021" s="101">
        <v>0.76820601851851855</v>
      </c>
      <c r="L2021" s="25">
        <v>2022</v>
      </c>
      <c r="M2021" s="26">
        <f>Causas[[#This Row],[parada_duracion]]/60</f>
        <v>33.700000000000003</v>
      </c>
      <c r="N2021" s="19" t="s">
        <v>49</v>
      </c>
      <c r="O2021" s="19" t="s">
        <v>49</v>
      </c>
      <c r="P2021" s="16">
        <f>WEEKNUM(Causas[[#This Row],[resolucion_fecha]],16)</f>
        <v>18</v>
      </c>
      <c r="Q2021" s="16" t="str">
        <f>TEXT(Causas[[#This Row],[resolucion_fecha]],"MMMM")</f>
        <v>mayo</v>
      </c>
      <c r="R2021" s="16" t="str">
        <f t="shared" si="31"/>
        <v>T</v>
      </c>
      <c r="S2021" s="19" t="s">
        <v>49</v>
      </c>
      <c r="T2021" s="19" t="s">
        <v>49</v>
      </c>
      <c r="U2021" s="19" t="s">
        <v>49</v>
      </c>
      <c r="V2021" s="19" t="s">
        <v>49</v>
      </c>
      <c r="W2021" s="19" t="s">
        <v>49</v>
      </c>
    </row>
    <row r="2022" spans="1:23" hidden="1" x14ac:dyDescent="0.25">
      <c r="A2022" s="96">
        <v>141792</v>
      </c>
      <c r="B2022" s="96" t="s">
        <v>116</v>
      </c>
      <c r="C2022" s="96" t="s">
        <v>43</v>
      </c>
      <c r="D2022" s="96" t="s">
        <v>166</v>
      </c>
      <c r="E2022" s="97">
        <v>43405</v>
      </c>
      <c r="F2022" s="96" t="s">
        <v>45</v>
      </c>
      <c r="G2022" s="96" t="s">
        <v>46</v>
      </c>
      <c r="H2022" s="97">
        <v>45049</v>
      </c>
      <c r="I2022" s="23">
        <v>0.82656249999999998</v>
      </c>
      <c r="J2022" s="97">
        <v>45049</v>
      </c>
      <c r="K2022" s="23">
        <v>0.82934027777777775</v>
      </c>
      <c r="L2022" s="96">
        <v>240</v>
      </c>
      <c r="M2022" s="98">
        <f>Causas[[#This Row],[parada_duracion]]/60</f>
        <v>4</v>
      </c>
      <c r="N2022" s="19" t="s">
        <v>47</v>
      </c>
      <c r="O2022" s="19" t="s">
        <v>47</v>
      </c>
      <c r="P2022" s="99">
        <f>WEEKNUM(Causas[[#This Row],[resolucion_fecha]],16)</f>
        <v>18</v>
      </c>
      <c r="Q2022" s="99" t="str">
        <f>TEXT(Causas[[#This Row],[resolucion_fecha]],"MMMM")</f>
        <v>mayo</v>
      </c>
      <c r="R2022" s="99" t="str">
        <f t="shared" si="31"/>
        <v>T</v>
      </c>
      <c r="S2022" s="19" t="s">
        <v>47</v>
      </c>
      <c r="T2022" s="19" t="s">
        <v>47</v>
      </c>
      <c r="U2022" s="19" t="s">
        <v>47</v>
      </c>
      <c r="V2022" s="19" t="s">
        <v>47</v>
      </c>
      <c r="W2022" s="19" t="s">
        <v>47</v>
      </c>
    </row>
    <row r="2023" spans="1:23" hidden="1" x14ac:dyDescent="0.25">
      <c r="A2023" s="25">
        <v>141793</v>
      </c>
      <c r="B2023" s="25" t="s">
        <v>101</v>
      </c>
      <c r="C2023" s="25" t="s">
        <v>43</v>
      </c>
      <c r="D2023" s="25" t="s">
        <v>154</v>
      </c>
      <c r="E2023" s="24">
        <v>43405</v>
      </c>
      <c r="F2023" s="25" t="s">
        <v>45</v>
      </c>
      <c r="G2023" s="25" t="s">
        <v>50</v>
      </c>
      <c r="H2023" s="24">
        <v>45049</v>
      </c>
      <c r="I2023" s="101">
        <v>0.84077546296296291</v>
      </c>
      <c r="J2023" s="24">
        <v>45049</v>
      </c>
      <c r="K2023" s="101">
        <v>0.95863425925925927</v>
      </c>
      <c r="L2023" s="25">
        <v>10183</v>
      </c>
      <c r="M2023" s="26">
        <f>Causas[[#This Row],[parada_duracion]]/60</f>
        <v>169.71666666666667</v>
      </c>
      <c r="N2023" s="19" t="s">
        <v>49</v>
      </c>
      <c r="O2023" s="19" t="s">
        <v>49</v>
      </c>
      <c r="P2023" s="16">
        <f>WEEKNUM(Causas[[#This Row],[resolucion_fecha]],16)</f>
        <v>18</v>
      </c>
      <c r="Q2023" s="16" t="str">
        <f>TEXT(Causas[[#This Row],[resolucion_fecha]],"MMMM")</f>
        <v>mayo</v>
      </c>
      <c r="R2023" s="16" t="str">
        <f t="shared" si="31"/>
        <v>T</v>
      </c>
      <c r="S2023" s="19" t="s">
        <v>49</v>
      </c>
      <c r="T2023" s="19" t="s">
        <v>49</v>
      </c>
      <c r="U2023" s="19" t="s">
        <v>49</v>
      </c>
      <c r="V2023" s="19" t="s">
        <v>49</v>
      </c>
      <c r="W2023" s="19" t="s">
        <v>49</v>
      </c>
    </row>
    <row r="2024" spans="1:23" hidden="1" x14ac:dyDescent="0.25">
      <c r="A2024" s="96">
        <v>141796</v>
      </c>
      <c r="B2024" s="96" t="s">
        <v>54</v>
      </c>
      <c r="C2024" s="96" t="s">
        <v>43</v>
      </c>
      <c r="D2024" s="96" t="s">
        <v>55</v>
      </c>
      <c r="E2024" s="97">
        <v>44120</v>
      </c>
      <c r="F2024" s="96" t="s">
        <v>56</v>
      </c>
      <c r="G2024" s="96" t="s">
        <v>50</v>
      </c>
      <c r="H2024" s="97">
        <v>45049</v>
      </c>
      <c r="I2024" s="23">
        <v>0.87039351851851843</v>
      </c>
      <c r="J2024" s="97">
        <v>45049</v>
      </c>
      <c r="K2024" s="23">
        <v>0.89370370370370367</v>
      </c>
      <c r="L2024" s="96">
        <v>2014</v>
      </c>
      <c r="M2024" s="98">
        <f>Causas[[#This Row],[parada_duracion]]/60</f>
        <v>33.56666666666667</v>
      </c>
      <c r="N2024" s="19" t="s">
        <v>62</v>
      </c>
      <c r="O2024" s="16" t="s">
        <v>52</v>
      </c>
      <c r="P2024" s="99">
        <f>WEEKNUM(Causas[[#This Row],[resolucion_fecha]],16)</f>
        <v>18</v>
      </c>
      <c r="Q2024" s="99" t="str">
        <f>TEXT(Causas[[#This Row],[resolucion_fecha]],"MMMM")</f>
        <v>mayo</v>
      </c>
      <c r="R2024" s="99" t="str">
        <f t="shared" si="31"/>
        <v>T</v>
      </c>
      <c r="S2024" s="19"/>
      <c r="T2024" s="19" t="s">
        <v>53</v>
      </c>
      <c r="U2024" s="19"/>
      <c r="V2024" s="19"/>
      <c r="W2024" s="19"/>
    </row>
    <row r="2025" spans="1:23" hidden="1" x14ac:dyDescent="0.25">
      <c r="A2025" s="25">
        <v>141797</v>
      </c>
      <c r="B2025" s="25" t="s">
        <v>58</v>
      </c>
      <c r="C2025" s="25" t="s">
        <v>43</v>
      </c>
      <c r="D2025" s="25" t="s">
        <v>324</v>
      </c>
      <c r="E2025" s="24">
        <v>44475</v>
      </c>
      <c r="F2025" s="25" t="s">
        <v>325</v>
      </c>
      <c r="G2025" s="25" t="s">
        <v>46</v>
      </c>
      <c r="H2025" s="24">
        <v>45049</v>
      </c>
      <c r="I2025" s="101">
        <v>0.88295138888888891</v>
      </c>
      <c r="J2025" s="24">
        <v>45049</v>
      </c>
      <c r="K2025" s="101">
        <v>0.88526620370370368</v>
      </c>
      <c r="L2025" s="25">
        <v>200</v>
      </c>
      <c r="M2025" s="26">
        <f>Causas[[#This Row],[parada_duracion]]/60</f>
        <v>3.3333333333333335</v>
      </c>
      <c r="N2025" s="19" t="s">
        <v>47</v>
      </c>
      <c r="O2025" s="19" t="s">
        <v>47</v>
      </c>
      <c r="P2025" s="16">
        <f>WEEKNUM(Causas[[#This Row],[resolucion_fecha]],16)</f>
        <v>18</v>
      </c>
      <c r="Q2025" s="16" t="str">
        <f>TEXT(Causas[[#This Row],[resolucion_fecha]],"MMMM")</f>
        <v>mayo</v>
      </c>
      <c r="R2025" s="16" t="str">
        <f t="shared" si="31"/>
        <v>T</v>
      </c>
      <c r="S2025" s="19" t="s">
        <v>47</v>
      </c>
      <c r="T2025" s="19" t="s">
        <v>47</v>
      </c>
      <c r="U2025" s="19" t="s">
        <v>47</v>
      </c>
      <c r="V2025" s="19" t="s">
        <v>47</v>
      </c>
      <c r="W2025" s="19" t="s">
        <v>47</v>
      </c>
    </row>
    <row r="2026" spans="1:23" hidden="1" x14ac:dyDescent="0.25">
      <c r="A2026" s="25">
        <v>141799</v>
      </c>
      <c r="B2026" s="25" t="s">
        <v>54</v>
      </c>
      <c r="C2026" s="25" t="s">
        <v>43</v>
      </c>
      <c r="D2026" s="25" t="s">
        <v>55</v>
      </c>
      <c r="E2026" s="24">
        <v>44120</v>
      </c>
      <c r="F2026" s="25" t="s">
        <v>56</v>
      </c>
      <c r="G2026" s="25" t="s">
        <v>50</v>
      </c>
      <c r="H2026" s="24">
        <v>45049</v>
      </c>
      <c r="I2026" s="101">
        <v>0.94010416666666663</v>
      </c>
      <c r="J2026" s="24">
        <v>45050</v>
      </c>
      <c r="K2026" s="101">
        <v>0.10255787037037038</v>
      </c>
      <c r="L2026" s="25">
        <v>14036</v>
      </c>
      <c r="M2026" s="26">
        <f>Causas[[#This Row],[parada_duracion]]/60</f>
        <v>233.93333333333334</v>
      </c>
      <c r="N2026" s="19" t="s">
        <v>62</v>
      </c>
      <c r="O2026" s="16" t="s">
        <v>52</v>
      </c>
      <c r="P2026" s="16">
        <f>WEEKNUM(Causas[[#This Row],[resolucion_fecha]],16)</f>
        <v>18</v>
      </c>
      <c r="Q2026" s="16" t="str">
        <f>TEXT(Causas[[#This Row],[resolucion_fecha]],"MMMM")</f>
        <v>mayo</v>
      </c>
      <c r="R2026" s="16" t="str">
        <f t="shared" si="31"/>
        <v>N</v>
      </c>
      <c r="S2026" s="19"/>
      <c r="T2026" s="19" t="s">
        <v>53</v>
      </c>
      <c r="U2026" s="19"/>
      <c r="V2026" s="19"/>
      <c r="W2026" s="19"/>
    </row>
    <row r="2027" spans="1:23" hidden="1" x14ac:dyDescent="0.25">
      <c r="A2027" s="25">
        <v>141803</v>
      </c>
      <c r="B2027" s="25" t="s">
        <v>79</v>
      </c>
      <c r="C2027" s="25" t="s">
        <v>43</v>
      </c>
      <c r="D2027" s="25" t="s">
        <v>154</v>
      </c>
      <c r="E2027" s="24">
        <v>43405</v>
      </c>
      <c r="F2027" s="25" t="s">
        <v>45</v>
      </c>
      <c r="G2027" s="25" t="s">
        <v>50</v>
      </c>
      <c r="H2027" s="24">
        <v>45050</v>
      </c>
      <c r="I2027" s="101">
        <v>0.25436342592592592</v>
      </c>
      <c r="J2027" s="24">
        <v>45050</v>
      </c>
      <c r="K2027" s="101">
        <v>0.26370370370370372</v>
      </c>
      <c r="L2027" s="25">
        <v>807</v>
      </c>
      <c r="M2027" s="26">
        <f>Causas[[#This Row],[parada_duracion]]/60</f>
        <v>13.45</v>
      </c>
      <c r="N2027" s="19" t="s">
        <v>49</v>
      </c>
      <c r="O2027" s="19" t="s">
        <v>49</v>
      </c>
      <c r="P2027" s="16">
        <f>WEEKNUM(Causas[[#This Row],[resolucion_fecha]],16)</f>
        <v>18</v>
      </c>
      <c r="Q2027" s="16" t="str">
        <f>TEXT(Causas[[#This Row],[resolucion_fecha]],"MMMM")</f>
        <v>mayo</v>
      </c>
      <c r="R2027" s="16" t="str">
        <f t="shared" si="31"/>
        <v>M</v>
      </c>
      <c r="S2027" s="19" t="s">
        <v>49</v>
      </c>
      <c r="T2027" s="19" t="s">
        <v>49</v>
      </c>
      <c r="U2027" s="19" t="s">
        <v>49</v>
      </c>
      <c r="V2027" s="19" t="s">
        <v>49</v>
      </c>
      <c r="W2027" s="19" t="s">
        <v>49</v>
      </c>
    </row>
    <row r="2028" spans="1:23" hidden="1" x14ac:dyDescent="0.25">
      <c r="A2028" s="25">
        <v>141806</v>
      </c>
      <c r="B2028" s="25" t="s">
        <v>42</v>
      </c>
      <c r="C2028" s="25" t="s">
        <v>43</v>
      </c>
      <c r="D2028" s="25" t="s">
        <v>96</v>
      </c>
      <c r="E2028" s="24">
        <v>43405</v>
      </c>
      <c r="F2028" s="25" t="s">
        <v>45</v>
      </c>
      <c r="G2028" s="25" t="s">
        <v>46</v>
      </c>
      <c r="H2028" s="24">
        <v>45050</v>
      </c>
      <c r="I2028" s="101">
        <v>0.2721412037037037</v>
      </c>
      <c r="J2028" s="24">
        <v>45050</v>
      </c>
      <c r="K2028" s="101">
        <v>0.45396990740740745</v>
      </c>
      <c r="L2028" s="25">
        <v>15710</v>
      </c>
      <c r="M2028" s="26">
        <f>Causas[[#This Row],[parada_duracion]]/60</f>
        <v>261.83333333333331</v>
      </c>
      <c r="N2028" s="19" t="s">
        <v>49</v>
      </c>
      <c r="O2028" s="19" t="s">
        <v>49</v>
      </c>
      <c r="P2028" s="16">
        <f>WEEKNUM(Causas[[#This Row],[resolucion_fecha]],16)</f>
        <v>18</v>
      </c>
      <c r="Q2028" s="16" t="str">
        <f>TEXT(Causas[[#This Row],[resolucion_fecha]],"MMMM")</f>
        <v>mayo</v>
      </c>
      <c r="R2028" s="16" t="str">
        <f t="shared" si="31"/>
        <v>M</v>
      </c>
      <c r="S2028" s="19" t="s">
        <v>49</v>
      </c>
      <c r="T2028" s="19" t="s">
        <v>49</v>
      </c>
      <c r="U2028" s="19" t="s">
        <v>49</v>
      </c>
      <c r="V2028" s="19" t="s">
        <v>49</v>
      </c>
      <c r="W2028" s="19" t="s">
        <v>49</v>
      </c>
    </row>
    <row r="2029" spans="1:23" hidden="1" x14ac:dyDescent="0.25">
      <c r="A2029" s="25">
        <v>141813</v>
      </c>
      <c r="B2029" s="25" t="s">
        <v>42</v>
      </c>
      <c r="C2029" s="25" t="s">
        <v>43</v>
      </c>
      <c r="D2029" s="25" t="s">
        <v>164</v>
      </c>
      <c r="E2029" s="24">
        <v>43405</v>
      </c>
      <c r="F2029" s="25" t="s">
        <v>45</v>
      </c>
      <c r="G2029" s="25" t="s">
        <v>50</v>
      </c>
      <c r="H2029" s="24">
        <v>45050</v>
      </c>
      <c r="I2029" s="101">
        <v>0.37299768518518522</v>
      </c>
      <c r="J2029" s="24">
        <v>45050</v>
      </c>
      <c r="K2029" s="101">
        <v>0.37754629629629632</v>
      </c>
      <c r="L2029" s="25">
        <v>393</v>
      </c>
      <c r="M2029" s="26">
        <f>Causas[[#This Row],[parada_duracion]]/60</f>
        <v>6.55</v>
      </c>
      <c r="N2029" s="19" t="s">
        <v>47</v>
      </c>
      <c r="O2029" s="19" t="s">
        <v>47</v>
      </c>
      <c r="P2029" s="16">
        <f>WEEKNUM(Causas[[#This Row],[resolucion_fecha]],16)</f>
        <v>18</v>
      </c>
      <c r="Q2029" s="16" t="str">
        <f>TEXT(Causas[[#This Row],[resolucion_fecha]],"MMMM")</f>
        <v>mayo</v>
      </c>
      <c r="R2029" s="16" t="str">
        <f t="shared" si="31"/>
        <v>M</v>
      </c>
      <c r="S2029" s="19" t="s">
        <v>47</v>
      </c>
      <c r="T2029" s="19" t="s">
        <v>47</v>
      </c>
      <c r="U2029" s="19" t="s">
        <v>47</v>
      </c>
      <c r="V2029" s="19" t="s">
        <v>47</v>
      </c>
      <c r="W2029" s="19" t="s">
        <v>47</v>
      </c>
    </row>
    <row r="2030" spans="1:23" hidden="1" x14ac:dyDescent="0.25">
      <c r="A2030" s="96">
        <v>141816</v>
      </c>
      <c r="B2030" s="96" t="s">
        <v>42</v>
      </c>
      <c r="C2030" s="96" t="s">
        <v>43</v>
      </c>
      <c r="D2030" s="96" t="s">
        <v>55</v>
      </c>
      <c r="E2030" s="97">
        <v>43405</v>
      </c>
      <c r="F2030" s="96" t="s">
        <v>45</v>
      </c>
      <c r="G2030" s="96" t="s">
        <v>46</v>
      </c>
      <c r="H2030" s="97">
        <v>45050</v>
      </c>
      <c r="I2030" s="23">
        <v>0.39218749999999997</v>
      </c>
      <c r="J2030" s="97">
        <v>45050</v>
      </c>
      <c r="K2030" s="23">
        <v>0.6972222222222223</v>
      </c>
      <c r="L2030" s="96">
        <v>26355</v>
      </c>
      <c r="M2030" s="98">
        <f>Causas[[#This Row],[parada_duracion]]/60</f>
        <v>439.25</v>
      </c>
      <c r="N2030" s="19" t="s">
        <v>62</v>
      </c>
      <c r="O2030" s="16" t="s">
        <v>52</v>
      </c>
      <c r="P2030" s="99">
        <f>WEEKNUM(Causas[[#This Row],[resolucion_fecha]],16)</f>
        <v>18</v>
      </c>
      <c r="Q2030" s="99" t="str">
        <f>TEXT(Causas[[#This Row],[resolucion_fecha]],"MMMM")</f>
        <v>mayo</v>
      </c>
      <c r="R2030" s="99" t="str">
        <f t="shared" si="31"/>
        <v>M</v>
      </c>
      <c r="S2030" s="19"/>
      <c r="T2030" s="19" t="s">
        <v>53</v>
      </c>
      <c r="U2030" s="19"/>
      <c r="V2030" s="19"/>
      <c r="W2030" s="19"/>
    </row>
    <row r="2031" spans="1:23" hidden="1" x14ac:dyDescent="0.25">
      <c r="A2031" s="25">
        <v>141817</v>
      </c>
      <c r="B2031" s="25" t="s">
        <v>61</v>
      </c>
      <c r="C2031" s="25" t="s">
        <v>43</v>
      </c>
      <c r="D2031" s="25" t="s">
        <v>68</v>
      </c>
      <c r="E2031" s="24">
        <v>43405</v>
      </c>
      <c r="F2031" s="25" t="s">
        <v>45</v>
      </c>
      <c r="G2031" s="25" t="s">
        <v>46</v>
      </c>
      <c r="H2031" s="24">
        <v>45050</v>
      </c>
      <c r="I2031" s="101">
        <v>0.39594907407407409</v>
      </c>
      <c r="J2031" s="24">
        <v>45050</v>
      </c>
      <c r="K2031" s="101">
        <v>0.42335648148148147</v>
      </c>
      <c r="L2031" s="25">
        <v>2368</v>
      </c>
      <c r="M2031" s="26">
        <f>Causas[[#This Row],[parada_duracion]]/60</f>
        <v>39.466666666666669</v>
      </c>
      <c r="N2031" s="19" t="s">
        <v>49</v>
      </c>
      <c r="O2031" s="19" t="s">
        <v>49</v>
      </c>
      <c r="P2031" s="16">
        <f>WEEKNUM(Causas[[#This Row],[resolucion_fecha]],16)</f>
        <v>18</v>
      </c>
      <c r="Q2031" s="16" t="str">
        <f>TEXT(Causas[[#This Row],[resolucion_fecha]],"MMMM")</f>
        <v>mayo</v>
      </c>
      <c r="R2031" s="16" t="str">
        <f t="shared" si="31"/>
        <v>M</v>
      </c>
      <c r="S2031" s="19" t="s">
        <v>49</v>
      </c>
      <c r="T2031" s="19" t="s">
        <v>49</v>
      </c>
      <c r="U2031" s="19" t="s">
        <v>49</v>
      </c>
      <c r="V2031" s="19" t="s">
        <v>49</v>
      </c>
      <c r="W2031" s="19" t="s">
        <v>49</v>
      </c>
    </row>
    <row r="2032" spans="1:23" x14ac:dyDescent="0.25">
      <c r="A2032" s="25">
        <v>141819</v>
      </c>
      <c r="B2032" s="25" t="s">
        <v>146</v>
      </c>
      <c r="C2032" s="25" t="s">
        <v>43</v>
      </c>
      <c r="D2032" s="25" t="s">
        <v>67</v>
      </c>
      <c r="E2032" s="24">
        <v>43746</v>
      </c>
      <c r="F2032" s="25" t="s">
        <v>56</v>
      </c>
      <c r="G2032" s="25" t="s">
        <v>46</v>
      </c>
      <c r="H2032" s="24">
        <v>45050</v>
      </c>
      <c r="I2032" s="101">
        <v>0.41031250000000002</v>
      </c>
      <c r="J2032" s="24">
        <v>45050</v>
      </c>
      <c r="K2032" s="101">
        <v>0.43246527777777777</v>
      </c>
      <c r="L2032" s="25">
        <v>1914</v>
      </c>
      <c r="M2032" s="26">
        <f>Causas[[#This Row],[parada_duracion]]/60</f>
        <v>31.9</v>
      </c>
      <c r="N2032" s="19" t="s">
        <v>49</v>
      </c>
      <c r="O2032" s="19" t="s">
        <v>49</v>
      </c>
      <c r="P2032" s="16">
        <f>WEEKNUM(Causas[[#This Row],[resolucion_fecha]],16)</f>
        <v>18</v>
      </c>
      <c r="Q2032" s="16" t="str">
        <f>TEXT(Causas[[#This Row],[resolucion_fecha]],"MMMM")</f>
        <v>mayo</v>
      </c>
      <c r="R2032" s="16" t="str">
        <f t="shared" si="31"/>
        <v>M</v>
      </c>
      <c r="S2032" s="19" t="s">
        <v>49</v>
      </c>
      <c r="T2032" s="19" t="s">
        <v>49</v>
      </c>
      <c r="U2032" s="19" t="s">
        <v>49</v>
      </c>
      <c r="V2032" s="19" t="s">
        <v>49</v>
      </c>
      <c r="W2032" s="19" t="s">
        <v>49</v>
      </c>
    </row>
    <row r="2033" spans="1:23" x14ac:dyDescent="0.25">
      <c r="A2033" s="25">
        <v>141823</v>
      </c>
      <c r="B2033" s="25" t="s">
        <v>42</v>
      </c>
      <c r="C2033" s="25" t="s">
        <v>43</v>
      </c>
      <c r="D2033" s="25" t="s">
        <v>67</v>
      </c>
      <c r="E2033" s="24">
        <v>43405</v>
      </c>
      <c r="F2033" s="25" t="s">
        <v>45</v>
      </c>
      <c r="G2033" s="25" t="s">
        <v>50</v>
      </c>
      <c r="H2033" s="24">
        <v>45050</v>
      </c>
      <c r="I2033" s="101">
        <v>0.43262731481481481</v>
      </c>
      <c r="J2033" s="24">
        <v>45050</v>
      </c>
      <c r="K2033" s="101">
        <v>0.49858796296296298</v>
      </c>
      <c r="L2033" s="25">
        <v>5699</v>
      </c>
      <c r="M2033" s="26">
        <f>Causas[[#This Row],[parada_duracion]]/60</f>
        <v>94.983333333333334</v>
      </c>
      <c r="N2033" s="19" t="s">
        <v>49</v>
      </c>
      <c r="O2033" s="19" t="s">
        <v>49</v>
      </c>
      <c r="P2033" s="16">
        <f>WEEKNUM(Causas[[#This Row],[resolucion_fecha]],16)</f>
        <v>18</v>
      </c>
      <c r="Q2033" s="16" t="str">
        <f>TEXT(Causas[[#This Row],[resolucion_fecha]],"MMMM")</f>
        <v>mayo</v>
      </c>
      <c r="R2033" s="16" t="str">
        <f t="shared" si="31"/>
        <v>M</v>
      </c>
      <c r="S2033" s="19" t="s">
        <v>49</v>
      </c>
      <c r="T2033" s="19" t="s">
        <v>49</v>
      </c>
      <c r="U2033" s="19" t="s">
        <v>49</v>
      </c>
      <c r="V2033" s="19" t="s">
        <v>49</v>
      </c>
      <c r="W2033" s="19" t="s">
        <v>49</v>
      </c>
    </row>
    <row r="2034" spans="1:23" hidden="1" x14ac:dyDescent="0.25">
      <c r="A2034" s="25">
        <v>141828</v>
      </c>
      <c r="B2034" s="25" t="s">
        <v>63</v>
      </c>
      <c r="C2034" s="25" t="s">
        <v>43</v>
      </c>
      <c r="D2034" s="25" t="s">
        <v>64</v>
      </c>
      <c r="E2034" s="24">
        <v>43809</v>
      </c>
      <c r="F2034" s="25" t="s">
        <v>56</v>
      </c>
      <c r="G2034" s="25" t="s">
        <v>46</v>
      </c>
      <c r="H2034" s="24">
        <v>45050</v>
      </c>
      <c r="I2034" s="101">
        <v>0.46969907407407407</v>
      </c>
      <c r="J2034" s="24">
        <v>45050</v>
      </c>
      <c r="K2034" s="101">
        <v>0.47716435185185185</v>
      </c>
      <c r="L2034" s="25">
        <v>645</v>
      </c>
      <c r="M2034" s="26">
        <f>Causas[[#This Row],[parada_duracion]]/60</f>
        <v>10.75</v>
      </c>
      <c r="N2034" s="19" t="s">
        <v>49</v>
      </c>
      <c r="O2034" s="19" t="s">
        <v>49</v>
      </c>
      <c r="P2034" s="16">
        <f>WEEKNUM(Causas[[#This Row],[resolucion_fecha]],16)</f>
        <v>18</v>
      </c>
      <c r="Q2034" s="16" t="str">
        <f>TEXT(Causas[[#This Row],[resolucion_fecha]],"MMMM")</f>
        <v>mayo</v>
      </c>
      <c r="R2034" s="16" t="str">
        <f t="shared" si="31"/>
        <v>M</v>
      </c>
      <c r="S2034" s="19" t="s">
        <v>49</v>
      </c>
      <c r="T2034" s="19" t="s">
        <v>49</v>
      </c>
      <c r="U2034" s="19" t="s">
        <v>49</v>
      </c>
      <c r="V2034" s="19" t="s">
        <v>49</v>
      </c>
      <c r="W2034" s="19" t="s">
        <v>49</v>
      </c>
    </row>
    <row r="2035" spans="1:23" hidden="1" x14ac:dyDescent="0.25">
      <c r="A2035" s="25">
        <v>141839</v>
      </c>
      <c r="B2035" s="25" t="s">
        <v>155</v>
      </c>
      <c r="C2035" s="25" t="s">
        <v>43</v>
      </c>
      <c r="D2035" s="25" t="s">
        <v>90</v>
      </c>
      <c r="E2035" s="24">
        <v>43881</v>
      </c>
      <c r="F2035" s="25" t="s">
        <v>56</v>
      </c>
      <c r="G2035" s="25" t="s">
        <v>46</v>
      </c>
      <c r="H2035" s="24">
        <v>45050</v>
      </c>
      <c r="I2035" s="101">
        <v>0.62533564814814813</v>
      </c>
      <c r="J2035" s="24">
        <v>45050</v>
      </c>
      <c r="K2035" s="101">
        <v>0.65083333333333326</v>
      </c>
      <c r="L2035" s="25">
        <v>2203</v>
      </c>
      <c r="M2035" s="26">
        <f>Causas[[#This Row],[parada_duracion]]/60</f>
        <v>36.716666666666669</v>
      </c>
      <c r="N2035" s="19" t="s">
        <v>49</v>
      </c>
      <c r="O2035" s="19" t="s">
        <v>49</v>
      </c>
      <c r="P2035" s="16">
        <f>WEEKNUM(Causas[[#This Row],[resolucion_fecha]],16)</f>
        <v>18</v>
      </c>
      <c r="Q2035" s="16" t="str">
        <f>TEXT(Causas[[#This Row],[resolucion_fecha]],"MMMM")</f>
        <v>mayo</v>
      </c>
      <c r="R2035" s="16" t="str">
        <f t="shared" si="31"/>
        <v>T</v>
      </c>
      <c r="S2035" s="19" t="s">
        <v>49</v>
      </c>
      <c r="T2035" s="19" t="s">
        <v>49</v>
      </c>
      <c r="U2035" s="19" t="s">
        <v>49</v>
      </c>
      <c r="V2035" s="19" t="s">
        <v>49</v>
      </c>
      <c r="W2035" s="19" t="s">
        <v>49</v>
      </c>
    </row>
    <row r="2036" spans="1:23" hidden="1" x14ac:dyDescent="0.25">
      <c r="A2036" s="25">
        <v>141844</v>
      </c>
      <c r="B2036" s="25" t="s">
        <v>63</v>
      </c>
      <c r="C2036" s="25" t="s">
        <v>43</v>
      </c>
      <c r="D2036" s="25" t="s">
        <v>64</v>
      </c>
      <c r="E2036" s="24">
        <v>43809</v>
      </c>
      <c r="F2036" s="25" t="s">
        <v>56</v>
      </c>
      <c r="G2036" s="25" t="s">
        <v>46</v>
      </c>
      <c r="H2036" s="24">
        <v>45050</v>
      </c>
      <c r="I2036" s="101">
        <v>0.64878472222222217</v>
      </c>
      <c r="J2036" s="24">
        <v>45050</v>
      </c>
      <c r="K2036" s="101">
        <v>0.6529166666666667</v>
      </c>
      <c r="L2036" s="25">
        <v>357</v>
      </c>
      <c r="M2036" s="26">
        <f>Causas[[#This Row],[parada_duracion]]/60</f>
        <v>5.95</v>
      </c>
      <c r="N2036" s="19" t="s">
        <v>47</v>
      </c>
      <c r="O2036" s="19" t="s">
        <v>47</v>
      </c>
      <c r="P2036" s="16">
        <f>WEEKNUM(Causas[[#This Row],[resolucion_fecha]],16)</f>
        <v>18</v>
      </c>
      <c r="Q2036" s="16" t="str">
        <f>TEXT(Causas[[#This Row],[resolucion_fecha]],"MMMM")</f>
        <v>mayo</v>
      </c>
      <c r="R2036" s="16" t="str">
        <f t="shared" si="31"/>
        <v>T</v>
      </c>
      <c r="S2036" s="19" t="s">
        <v>47</v>
      </c>
      <c r="T2036" s="19" t="s">
        <v>47</v>
      </c>
      <c r="U2036" s="19" t="s">
        <v>47</v>
      </c>
      <c r="V2036" s="19" t="s">
        <v>47</v>
      </c>
      <c r="W2036" s="19" t="s">
        <v>47</v>
      </c>
    </row>
    <row r="2037" spans="1:23" hidden="1" x14ac:dyDescent="0.25">
      <c r="A2037" s="96">
        <v>141847</v>
      </c>
      <c r="B2037" s="96" t="s">
        <v>70</v>
      </c>
      <c r="C2037" s="96" t="s">
        <v>43</v>
      </c>
      <c r="D2037" s="96" t="s">
        <v>64</v>
      </c>
      <c r="E2037" s="97">
        <v>43881</v>
      </c>
      <c r="F2037" s="96" t="s">
        <v>56</v>
      </c>
      <c r="G2037" s="96" t="s">
        <v>50</v>
      </c>
      <c r="H2037" s="97">
        <v>45050</v>
      </c>
      <c r="I2037" s="23">
        <v>0.69862268518518522</v>
      </c>
      <c r="J2037" s="97">
        <v>45050</v>
      </c>
      <c r="K2037" s="23">
        <v>0.73807870370370365</v>
      </c>
      <c r="L2037" s="96">
        <v>3409</v>
      </c>
      <c r="M2037" s="98">
        <f>Causas[[#This Row],[parada_duracion]]/60</f>
        <v>56.81666666666667</v>
      </c>
      <c r="N2037" s="18" t="s">
        <v>414</v>
      </c>
      <c r="O2037" s="16" t="s">
        <v>52</v>
      </c>
      <c r="P2037" s="99">
        <f>WEEKNUM(Causas[[#This Row],[resolucion_fecha]],16)</f>
        <v>18</v>
      </c>
      <c r="Q2037" s="99" t="str">
        <f>TEXT(Causas[[#This Row],[resolucion_fecha]],"MMMM")</f>
        <v>mayo</v>
      </c>
      <c r="R2037" s="99" t="str">
        <f t="shared" si="31"/>
        <v>T</v>
      </c>
      <c r="S2037" s="99"/>
      <c r="T2037" s="16" t="s">
        <v>53</v>
      </c>
      <c r="U2037" s="16"/>
      <c r="V2037" s="99"/>
      <c r="W2037" s="99"/>
    </row>
    <row r="2038" spans="1:23" hidden="1" x14ac:dyDescent="0.25">
      <c r="A2038" s="96">
        <v>141848</v>
      </c>
      <c r="B2038" s="96" t="s">
        <v>116</v>
      </c>
      <c r="C2038" s="96" t="s">
        <v>43</v>
      </c>
      <c r="D2038" s="96" t="s">
        <v>166</v>
      </c>
      <c r="E2038" s="97">
        <v>43405</v>
      </c>
      <c r="F2038" s="96" t="s">
        <v>45</v>
      </c>
      <c r="G2038" s="96" t="s">
        <v>46</v>
      </c>
      <c r="H2038" s="97">
        <v>45050</v>
      </c>
      <c r="I2038" s="23">
        <v>0.72795138888888899</v>
      </c>
      <c r="J2038" s="97">
        <v>45050</v>
      </c>
      <c r="K2038" s="23">
        <v>0.73138888888888898</v>
      </c>
      <c r="L2038" s="96">
        <v>297</v>
      </c>
      <c r="M2038" s="98">
        <f>Causas[[#This Row],[parada_duracion]]/60</f>
        <v>4.95</v>
      </c>
      <c r="N2038" s="19" t="s">
        <v>47</v>
      </c>
      <c r="O2038" s="19" t="s">
        <v>47</v>
      </c>
      <c r="P2038" s="99">
        <f>WEEKNUM(Causas[[#This Row],[resolucion_fecha]],16)</f>
        <v>18</v>
      </c>
      <c r="Q2038" s="99" t="str">
        <f>TEXT(Causas[[#This Row],[resolucion_fecha]],"MMMM")</f>
        <v>mayo</v>
      </c>
      <c r="R2038" s="99" t="str">
        <f t="shared" si="31"/>
        <v>T</v>
      </c>
      <c r="S2038" s="19" t="s">
        <v>47</v>
      </c>
      <c r="T2038" s="19" t="s">
        <v>47</v>
      </c>
      <c r="U2038" s="19" t="s">
        <v>47</v>
      </c>
      <c r="V2038" s="19" t="s">
        <v>47</v>
      </c>
      <c r="W2038" s="19" t="s">
        <v>47</v>
      </c>
    </row>
    <row r="2039" spans="1:23" hidden="1" x14ac:dyDescent="0.25">
      <c r="A2039" s="96">
        <v>141849</v>
      </c>
      <c r="B2039" s="96" t="s">
        <v>61</v>
      </c>
      <c r="C2039" s="96" t="s">
        <v>43</v>
      </c>
      <c r="D2039" s="96" t="s">
        <v>55</v>
      </c>
      <c r="E2039" s="97">
        <v>43881</v>
      </c>
      <c r="F2039" s="96" t="s">
        <v>56</v>
      </c>
      <c r="G2039" s="96" t="s">
        <v>46</v>
      </c>
      <c r="H2039" s="97">
        <v>45050</v>
      </c>
      <c r="I2039" s="23">
        <v>0.72880787037037031</v>
      </c>
      <c r="J2039" s="97">
        <v>45050</v>
      </c>
      <c r="K2039" s="23">
        <v>0.78545138888888888</v>
      </c>
      <c r="L2039" s="96">
        <v>4894</v>
      </c>
      <c r="M2039" s="98">
        <f>Causas[[#This Row],[parada_duracion]]/60</f>
        <v>81.566666666666663</v>
      </c>
      <c r="N2039" s="19" t="s">
        <v>62</v>
      </c>
      <c r="O2039" s="16" t="s">
        <v>52</v>
      </c>
      <c r="P2039" s="99">
        <f>WEEKNUM(Causas[[#This Row],[resolucion_fecha]],16)</f>
        <v>18</v>
      </c>
      <c r="Q2039" s="99" t="str">
        <f>TEXT(Causas[[#This Row],[resolucion_fecha]],"MMMM")</f>
        <v>mayo</v>
      </c>
      <c r="R2039" s="99" t="str">
        <f t="shared" si="31"/>
        <v>T</v>
      </c>
      <c r="S2039" s="19"/>
      <c r="T2039" s="19" t="s">
        <v>53</v>
      </c>
      <c r="U2039" s="19"/>
      <c r="V2039" s="19"/>
      <c r="W2039" s="19"/>
    </row>
    <row r="2040" spans="1:23" hidden="1" x14ac:dyDescent="0.25">
      <c r="A2040" s="96">
        <v>141850</v>
      </c>
      <c r="B2040" s="96" t="s">
        <v>42</v>
      </c>
      <c r="C2040" s="96" t="s">
        <v>43</v>
      </c>
      <c r="D2040" s="96" t="s">
        <v>96</v>
      </c>
      <c r="E2040" s="97">
        <v>43405</v>
      </c>
      <c r="F2040" s="96" t="s">
        <v>45</v>
      </c>
      <c r="G2040" s="96" t="s">
        <v>50</v>
      </c>
      <c r="H2040" s="97">
        <v>45050</v>
      </c>
      <c r="I2040" s="23">
        <v>0.74561342592592583</v>
      </c>
      <c r="J2040" s="97">
        <v>45050</v>
      </c>
      <c r="K2040" s="23">
        <v>0.75418981481481484</v>
      </c>
      <c r="L2040" s="96">
        <v>741</v>
      </c>
      <c r="M2040" s="98">
        <f>Causas[[#This Row],[parada_duracion]]/60</f>
        <v>12.35</v>
      </c>
      <c r="N2040" s="18" t="s">
        <v>93</v>
      </c>
      <c r="O2040" s="16" t="s">
        <v>52</v>
      </c>
      <c r="P2040" s="99">
        <f>WEEKNUM(Causas[[#This Row],[resolucion_fecha]],16)</f>
        <v>18</v>
      </c>
      <c r="Q2040" s="99" t="str">
        <f>TEXT(Causas[[#This Row],[resolucion_fecha]],"MMMM")</f>
        <v>mayo</v>
      </c>
      <c r="R2040" s="99" t="str">
        <f t="shared" si="31"/>
        <v>T</v>
      </c>
      <c r="S2040" s="99"/>
      <c r="T2040" s="16" t="s">
        <v>53</v>
      </c>
      <c r="U2040" s="100"/>
      <c r="V2040" s="99"/>
      <c r="W2040" s="99"/>
    </row>
    <row r="2041" spans="1:23" hidden="1" x14ac:dyDescent="0.25">
      <c r="A2041" s="96">
        <v>141851</v>
      </c>
      <c r="B2041" s="96" t="s">
        <v>74</v>
      </c>
      <c r="C2041" s="96" t="s">
        <v>43</v>
      </c>
      <c r="D2041" s="96" t="s">
        <v>68</v>
      </c>
      <c r="E2041" s="97">
        <v>44258</v>
      </c>
      <c r="F2041" s="96" t="s">
        <v>56</v>
      </c>
      <c r="G2041" s="96" t="s">
        <v>46</v>
      </c>
      <c r="H2041" s="97">
        <v>45050</v>
      </c>
      <c r="I2041" s="23">
        <v>0.7583333333333333</v>
      </c>
      <c r="J2041" s="97">
        <v>45050</v>
      </c>
      <c r="K2041" s="23">
        <v>0.8644560185185185</v>
      </c>
      <c r="L2041" s="96">
        <v>9169</v>
      </c>
      <c r="M2041" s="98">
        <f>Causas[[#This Row],[parada_duracion]]/60</f>
        <v>152.81666666666666</v>
      </c>
      <c r="N2041" s="18" t="s">
        <v>768</v>
      </c>
      <c r="O2041" s="99" t="s">
        <v>52</v>
      </c>
      <c r="P2041" s="99">
        <f>WEEKNUM(Causas[[#This Row],[resolucion_fecha]],16)</f>
        <v>18</v>
      </c>
      <c r="Q2041" s="99" t="str">
        <f>TEXT(Causas[[#This Row],[resolucion_fecha]],"MMMM")</f>
        <v>mayo</v>
      </c>
      <c r="R2041" s="99" t="str">
        <f t="shared" si="31"/>
        <v>T</v>
      </c>
      <c r="S2041" s="99"/>
      <c r="T2041" s="16" t="s">
        <v>53</v>
      </c>
      <c r="U2041" s="100"/>
      <c r="V2041" s="99"/>
      <c r="W2041" s="99"/>
    </row>
    <row r="2042" spans="1:23" hidden="1" x14ac:dyDescent="0.25">
      <c r="A2042" s="25">
        <v>141852</v>
      </c>
      <c r="B2042" s="25" t="s">
        <v>66</v>
      </c>
      <c r="C2042" s="25" t="s">
        <v>43</v>
      </c>
      <c r="D2042" s="25" t="s">
        <v>166</v>
      </c>
      <c r="E2042" s="24">
        <v>43405</v>
      </c>
      <c r="F2042" s="25" t="s">
        <v>45</v>
      </c>
      <c r="G2042" s="25" t="s">
        <v>46</v>
      </c>
      <c r="H2042" s="24">
        <v>45050</v>
      </c>
      <c r="I2042" s="101">
        <v>0.76467592592592604</v>
      </c>
      <c r="J2042" s="24">
        <v>45050</v>
      </c>
      <c r="K2042" s="101">
        <v>0.8412384259259259</v>
      </c>
      <c r="L2042" s="25">
        <v>6615</v>
      </c>
      <c r="M2042" s="26">
        <f>Causas[[#This Row],[parada_duracion]]/60</f>
        <v>110.25</v>
      </c>
      <c r="N2042" s="19" t="s">
        <v>769</v>
      </c>
      <c r="O2042" s="16" t="s">
        <v>52</v>
      </c>
      <c r="P2042" s="16">
        <f>WEEKNUM(Causas[[#This Row],[resolucion_fecha]],16)</f>
        <v>18</v>
      </c>
      <c r="Q2042" s="16" t="str">
        <f>TEXT(Causas[[#This Row],[resolucion_fecha]],"MMMM")</f>
        <v>mayo</v>
      </c>
      <c r="R2042" s="16" t="str">
        <f t="shared" si="31"/>
        <v>T</v>
      </c>
      <c r="S2042" s="16"/>
      <c r="T2042" s="16" t="s">
        <v>53</v>
      </c>
      <c r="U2042" s="100"/>
      <c r="V2042" s="16"/>
      <c r="W2042" s="16"/>
    </row>
    <row r="2043" spans="1:23" hidden="1" x14ac:dyDescent="0.25">
      <c r="A2043" s="25">
        <v>141854</v>
      </c>
      <c r="B2043" s="25" t="s">
        <v>95</v>
      </c>
      <c r="C2043" s="25" t="s">
        <v>43</v>
      </c>
      <c r="D2043" s="25" t="s">
        <v>59</v>
      </c>
      <c r="E2043" s="24">
        <v>44231</v>
      </c>
      <c r="F2043" s="25" t="s">
        <v>60</v>
      </c>
      <c r="G2043" s="25" t="s">
        <v>46</v>
      </c>
      <c r="H2043" s="24">
        <v>45050</v>
      </c>
      <c r="I2043" s="101">
        <v>0.8103125000000001</v>
      </c>
      <c r="J2043" s="24">
        <v>45050</v>
      </c>
      <c r="K2043" s="101">
        <v>0.82681712962962972</v>
      </c>
      <c r="L2043" s="25">
        <v>1426</v>
      </c>
      <c r="M2043" s="26">
        <f>Causas[[#This Row],[parada_duracion]]/60</f>
        <v>23.766666666666666</v>
      </c>
      <c r="N2043" s="19" t="s">
        <v>49</v>
      </c>
      <c r="O2043" s="19" t="s">
        <v>49</v>
      </c>
      <c r="P2043" s="16">
        <f>WEEKNUM(Causas[[#This Row],[resolucion_fecha]],16)</f>
        <v>18</v>
      </c>
      <c r="Q2043" s="16" t="str">
        <f>TEXT(Causas[[#This Row],[resolucion_fecha]],"MMMM")</f>
        <v>mayo</v>
      </c>
      <c r="R2043" s="16" t="str">
        <f t="shared" si="31"/>
        <v>T</v>
      </c>
      <c r="S2043" s="19" t="s">
        <v>49</v>
      </c>
      <c r="T2043" s="19" t="s">
        <v>49</v>
      </c>
      <c r="U2043" s="19" t="s">
        <v>49</v>
      </c>
      <c r="V2043" s="19" t="s">
        <v>49</v>
      </c>
      <c r="W2043" s="19" t="s">
        <v>49</v>
      </c>
    </row>
    <row r="2044" spans="1:23" hidden="1" x14ac:dyDescent="0.25">
      <c r="A2044" s="25">
        <v>141856</v>
      </c>
      <c r="B2044" s="25" t="s">
        <v>42</v>
      </c>
      <c r="C2044" s="25" t="s">
        <v>43</v>
      </c>
      <c r="D2044" s="25" t="s">
        <v>55</v>
      </c>
      <c r="E2044" s="24">
        <v>43405</v>
      </c>
      <c r="F2044" s="25" t="s">
        <v>45</v>
      </c>
      <c r="G2044" s="25" t="s">
        <v>46</v>
      </c>
      <c r="H2044" s="24">
        <v>45050</v>
      </c>
      <c r="I2044" s="101">
        <v>0.835474537037037</v>
      </c>
      <c r="J2044" s="24">
        <v>45050</v>
      </c>
      <c r="K2044" s="101">
        <v>0.8721875</v>
      </c>
      <c r="L2044" s="25">
        <v>3172</v>
      </c>
      <c r="M2044" s="26">
        <f>Causas[[#This Row],[parada_duracion]]/60</f>
        <v>52.866666666666667</v>
      </c>
      <c r="N2044" s="19" t="s">
        <v>62</v>
      </c>
      <c r="O2044" s="16" t="s">
        <v>52</v>
      </c>
      <c r="P2044" s="16">
        <f>WEEKNUM(Causas[[#This Row],[resolucion_fecha]],16)</f>
        <v>18</v>
      </c>
      <c r="Q2044" s="16" t="str">
        <f>TEXT(Causas[[#This Row],[resolucion_fecha]],"MMMM")</f>
        <v>mayo</v>
      </c>
      <c r="R2044" s="16" t="str">
        <f t="shared" si="31"/>
        <v>T</v>
      </c>
      <c r="S2044" s="19"/>
      <c r="T2044" s="19" t="s">
        <v>53</v>
      </c>
      <c r="U2044" s="19"/>
      <c r="V2044" s="19"/>
      <c r="W2044" s="19"/>
    </row>
    <row r="2045" spans="1:23" hidden="1" x14ac:dyDescent="0.25">
      <c r="A2045" s="25">
        <v>141861</v>
      </c>
      <c r="B2045" s="25" t="s">
        <v>54</v>
      </c>
      <c r="C2045" s="25" t="s">
        <v>43</v>
      </c>
      <c r="D2045" s="25" t="s">
        <v>55</v>
      </c>
      <c r="E2045" s="24">
        <v>44120</v>
      </c>
      <c r="F2045" s="25" t="s">
        <v>56</v>
      </c>
      <c r="G2045" s="25" t="s">
        <v>50</v>
      </c>
      <c r="H2045" s="24">
        <v>45050</v>
      </c>
      <c r="I2045" s="101">
        <v>0.99837962962962967</v>
      </c>
      <c r="J2045" s="24">
        <v>45051</v>
      </c>
      <c r="K2045" s="101">
        <v>1.6435185185185183E-3</v>
      </c>
      <c r="L2045" s="25">
        <v>282</v>
      </c>
      <c r="M2045" s="26">
        <f>Causas[[#This Row],[parada_duracion]]/60</f>
        <v>4.7</v>
      </c>
      <c r="N2045" s="19" t="s">
        <v>47</v>
      </c>
      <c r="O2045" s="19" t="s">
        <v>47</v>
      </c>
      <c r="P2045" s="16">
        <f>WEEKNUM(Causas[[#This Row],[resolucion_fecha]],16)</f>
        <v>18</v>
      </c>
      <c r="Q2045" s="16" t="str">
        <f>TEXT(Causas[[#This Row],[resolucion_fecha]],"MMMM")</f>
        <v>mayo</v>
      </c>
      <c r="R2045" s="16" t="str">
        <f t="shared" si="31"/>
        <v>N</v>
      </c>
      <c r="S2045" s="19" t="s">
        <v>47</v>
      </c>
      <c r="T2045" s="19" t="s">
        <v>47</v>
      </c>
      <c r="U2045" s="19" t="s">
        <v>47</v>
      </c>
      <c r="V2045" s="19" t="s">
        <v>47</v>
      </c>
      <c r="W2045" s="19" t="s">
        <v>47</v>
      </c>
    </row>
    <row r="2046" spans="1:23" hidden="1" x14ac:dyDescent="0.25">
      <c r="A2046" s="25">
        <v>141863</v>
      </c>
      <c r="B2046" s="25" t="s">
        <v>95</v>
      </c>
      <c r="C2046" s="25" t="s">
        <v>43</v>
      </c>
      <c r="D2046" s="25" t="s">
        <v>96</v>
      </c>
      <c r="E2046" s="24">
        <v>43882</v>
      </c>
      <c r="F2046" s="25" t="s">
        <v>56</v>
      </c>
      <c r="G2046" s="25" t="s">
        <v>50</v>
      </c>
      <c r="H2046" s="24">
        <v>45051</v>
      </c>
      <c r="I2046" s="101">
        <v>6.4108796296296303E-2</v>
      </c>
      <c r="J2046" s="24">
        <v>45051</v>
      </c>
      <c r="K2046" s="101">
        <v>8.7465277777777781E-2</v>
      </c>
      <c r="L2046" s="25">
        <v>2018</v>
      </c>
      <c r="M2046" s="26">
        <f>Causas[[#This Row],[parada_duracion]]/60</f>
        <v>33.633333333333333</v>
      </c>
      <c r="N2046" s="19" t="s">
        <v>49</v>
      </c>
      <c r="O2046" s="16" t="s">
        <v>49</v>
      </c>
      <c r="P2046" s="16">
        <f>WEEKNUM(Causas[[#This Row],[resolucion_fecha]],16)</f>
        <v>18</v>
      </c>
      <c r="Q2046" s="16" t="str">
        <f>TEXT(Causas[[#This Row],[resolucion_fecha]],"MMMM")</f>
        <v>mayo</v>
      </c>
      <c r="R2046" s="16" t="str">
        <f t="shared" si="31"/>
        <v>N</v>
      </c>
      <c r="S2046" s="16" t="s">
        <v>49</v>
      </c>
      <c r="T2046" s="16" t="s">
        <v>49</v>
      </c>
      <c r="U2046" s="16" t="s">
        <v>49</v>
      </c>
      <c r="V2046" s="16" t="s">
        <v>49</v>
      </c>
      <c r="W2046" s="16" t="s">
        <v>49</v>
      </c>
    </row>
    <row r="2047" spans="1:23" hidden="1" x14ac:dyDescent="0.25">
      <c r="A2047" s="25">
        <v>141869</v>
      </c>
      <c r="B2047" s="25" t="s">
        <v>74</v>
      </c>
      <c r="C2047" s="25" t="s">
        <v>43</v>
      </c>
      <c r="D2047" s="25" t="s">
        <v>68</v>
      </c>
      <c r="E2047" s="24">
        <v>44258</v>
      </c>
      <c r="F2047" s="25" t="s">
        <v>56</v>
      </c>
      <c r="G2047" s="25" t="s">
        <v>46</v>
      </c>
      <c r="H2047" s="24">
        <v>45051</v>
      </c>
      <c r="I2047" s="101">
        <v>0.26327546296296295</v>
      </c>
      <c r="J2047" s="24">
        <v>45051</v>
      </c>
      <c r="K2047" s="101">
        <v>0.29155092592592591</v>
      </c>
      <c r="L2047" s="25">
        <v>2443</v>
      </c>
      <c r="M2047" s="26">
        <f>Causas[[#This Row],[parada_duracion]]/60</f>
        <v>40.716666666666669</v>
      </c>
      <c r="N2047" s="19" t="s">
        <v>49</v>
      </c>
      <c r="O2047" s="19" t="s">
        <v>49</v>
      </c>
      <c r="P2047" s="16">
        <f>WEEKNUM(Causas[[#This Row],[resolucion_fecha]],16)</f>
        <v>18</v>
      </c>
      <c r="Q2047" s="16" t="str">
        <f>TEXT(Causas[[#This Row],[resolucion_fecha]],"MMMM")</f>
        <v>mayo</v>
      </c>
      <c r="R2047" s="16" t="str">
        <f t="shared" si="31"/>
        <v>M</v>
      </c>
      <c r="S2047" s="19" t="s">
        <v>49</v>
      </c>
      <c r="T2047" s="19" t="s">
        <v>49</v>
      </c>
      <c r="U2047" s="19" t="s">
        <v>49</v>
      </c>
      <c r="V2047" s="19" t="s">
        <v>49</v>
      </c>
      <c r="W2047" s="19" t="s">
        <v>49</v>
      </c>
    </row>
    <row r="2048" spans="1:23" hidden="1" x14ac:dyDescent="0.25">
      <c r="A2048" s="25">
        <v>141873</v>
      </c>
      <c r="B2048" s="25" t="s">
        <v>74</v>
      </c>
      <c r="C2048" s="25" t="s">
        <v>43</v>
      </c>
      <c r="D2048" s="25" t="s">
        <v>68</v>
      </c>
      <c r="E2048" s="24">
        <v>44258</v>
      </c>
      <c r="F2048" s="25" t="s">
        <v>56</v>
      </c>
      <c r="G2048" s="25" t="s">
        <v>46</v>
      </c>
      <c r="H2048" s="24">
        <v>45051</v>
      </c>
      <c r="I2048" s="101">
        <v>0.32265046296296296</v>
      </c>
      <c r="J2048" s="24">
        <v>45051</v>
      </c>
      <c r="K2048" s="101">
        <v>0.34187499999999998</v>
      </c>
      <c r="L2048" s="25">
        <v>1661</v>
      </c>
      <c r="M2048" s="26">
        <f>Causas[[#This Row],[parada_duracion]]/60</f>
        <v>27.683333333333334</v>
      </c>
      <c r="N2048" s="19" t="s">
        <v>49</v>
      </c>
      <c r="O2048" s="19" t="s">
        <v>49</v>
      </c>
      <c r="P2048" s="16">
        <f>WEEKNUM(Causas[[#This Row],[resolucion_fecha]],16)</f>
        <v>18</v>
      </c>
      <c r="Q2048" s="16" t="str">
        <f>TEXT(Causas[[#This Row],[resolucion_fecha]],"MMMM")</f>
        <v>mayo</v>
      </c>
      <c r="R2048" s="16" t="str">
        <f t="shared" si="31"/>
        <v>M</v>
      </c>
      <c r="S2048" s="19" t="s">
        <v>49</v>
      </c>
      <c r="T2048" s="19" t="s">
        <v>49</v>
      </c>
      <c r="U2048" s="19" t="s">
        <v>49</v>
      </c>
      <c r="V2048" s="19" t="s">
        <v>49</v>
      </c>
      <c r="W2048" s="19" t="s">
        <v>49</v>
      </c>
    </row>
    <row r="2049" spans="1:23" hidden="1" x14ac:dyDescent="0.25">
      <c r="A2049" s="96">
        <v>141877</v>
      </c>
      <c r="B2049" s="96" t="s">
        <v>54</v>
      </c>
      <c r="C2049" s="96" t="s">
        <v>43</v>
      </c>
      <c r="D2049" s="96" t="s">
        <v>55</v>
      </c>
      <c r="E2049" s="97">
        <v>44120</v>
      </c>
      <c r="F2049" s="96" t="s">
        <v>56</v>
      </c>
      <c r="G2049" s="96" t="s">
        <v>50</v>
      </c>
      <c r="H2049" s="97">
        <v>45051</v>
      </c>
      <c r="I2049" s="23">
        <v>0.35773148148148143</v>
      </c>
      <c r="J2049" s="97">
        <v>45051</v>
      </c>
      <c r="K2049" s="23">
        <v>0.37574074074074071</v>
      </c>
      <c r="L2049" s="96">
        <v>1556</v>
      </c>
      <c r="M2049" s="98">
        <f>Causas[[#This Row],[parada_duracion]]/60</f>
        <v>25.933333333333334</v>
      </c>
      <c r="N2049" s="19" t="s">
        <v>62</v>
      </c>
      <c r="O2049" s="16" t="s">
        <v>52</v>
      </c>
      <c r="P2049" s="99">
        <f>WEEKNUM(Causas[[#This Row],[resolucion_fecha]],16)</f>
        <v>18</v>
      </c>
      <c r="Q2049" s="99" t="str">
        <f>TEXT(Causas[[#This Row],[resolucion_fecha]],"MMMM")</f>
        <v>mayo</v>
      </c>
      <c r="R2049" s="99" t="str">
        <f t="shared" si="31"/>
        <v>M</v>
      </c>
      <c r="S2049" s="19"/>
      <c r="T2049" s="19" t="s">
        <v>53</v>
      </c>
      <c r="U2049" s="19"/>
      <c r="V2049" s="19"/>
      <c r="W2049" s="19"/>
    </row>
    <row r="2050" spans="1:23" hidden="1" x14ac:dyDescent="0.25">
      <c r="A2050" s="25">
        <v>141878</v>
      </c>
      <c r="B2050" s="25" t="s">
        <v>42</v>
      </c>
      <c r="C2050" s="25" t="s">
        <v>43</v>
      </c>
      <c r="D2050" s="25" t="s">
        <v>164</v>
      </c>
      <c r="E2050" s="24">
        <v>43405</v>
      </c>
      <c r="F2050" s="25" t="s">
        <v>45</v>
      </c>
      <c r="G2050" s="25" t="s">
        <v>46</v>
      </c>
      <c r="H2050" s="24">
        <v>45051</v>
      </c>
      <c r="I2050" s="101">
        <v>0.37353009259259262</v>
      </c>
      <c r="J2050" s="24">
        <v>45051</v>
      </c>
      <c r="K2050" s="101">
        <v>0.4021527777777778</v>
      </c>
      <c r="L2050" s="25">
        <v>2473</v>
      </c>
      <c r="M2050" s="26">
        <f>Causas[[#This Row],[parada_duracion]]/60</f>
        <v>41.216666666666669</v>
      </c>
      <c r="N2050" s="19" t="s">
        <v>770</v>
      </c>
      <c r="O2050" s="16" t="s">
        <v>72</v>
      </c>
      <c r="P2050" s="16">
        <f>WEEKNUM(Causas[[#This Row],[resolucion_fecha]],16)</f>
        <v>18</v>
      </c>
      <c r="Q2050" s="16" t="str">
        <f>TEXT(Causas[[#This Row],[resolucion_fecha]],"MMMM")</f>
        <v>mayo</v>
      </c>
      <c r="R2050" s="16" t="str">
        <f t="shared" ref="R2050:R2113" si="32">IF(I2050&gt;TIME(22,0,0),"N",IF(I2050&lt;TIME(6,0,0),"N",IF(I2050&gt;TIME(14,0,0),"T",IF(I2050&gt;=TIME(6,0,0),"M","-"))))</f>
        <v>M</v>
      </c>
      <c r="S2050" s="16"/>
      <c r="T2050" s="16" t="s">
        <v>73</v>
      </c>
      <c r="U2050" s="100"/>
      <c r="V2050" s="16"/>
      <c r="W2050" s="16"/>
    </row>
    <row r="2051" spans="1:23" hidden="1" x14ac:dyDescent="0.25">
      <c r="A2051" s="96">
        <v>141881</v>
      </c>
      <c r="B2051" s="96" t="s">
        <v>54</v>
      </c>
      <c r="C2051" s="96" t="s">
        <v>43</v>
      </c>
      <c r="D2051" s="96" t="s">
        <v>55</v>
      </c>
      <c r="E2051" s="97">
        <v>44120</v>
      </c>
      <c r="F2051" s="96" t="s">
        <v>56</v>
      </c>
      <c r="G2051" s="96" t="s">
        <v>50</v>
      </c>
      <c r="H2051" s="97">
        <v>45051</v>
      </c>
      <c r="I2051" s="23">
        <v>0.38168981481481484</v>
      </c>
      <c r="J2051" s="97">
        <v>45051</v>
      </c>
      <c r="K2051" s="23">
        <v>0.38761574074074073</v>
      </c>
      <c r="L2051" s="96">
        <v>512</v>
      </c>
      <c r="M2051" s="98">
        <f>Causas[[#This Row],[parada_duracion]]/60</f>
        <v>8.5333333333333332</v>
      </c>
      <c r="N2051" s="19" t="s">
        <v>47</v>
      </c>
      <c r="O2051" s="19" t="s">
        <v>47</v>
      </c>
      <c r="P2051" s="99">
        <f>WEEKNUM(Causas[[#This Row],[resolucion_fecha]],16)</f>
        <v>18</v>
      </c>
      <c r="Q2051" s="99" t="str">
        <f>TEXT(Causas[[#This Row],[resolucion_fecha]],"MMMM")</f>
        <v>mayo</v>
      </c>
      <c r="R2051" s="99" t="str">
        <f t="shared" si="32"/>
        <v>M</v>
      </c>
      <c r="S2051" s="19" t="s">
        <v>47</v>
      </c>
      <c r="T2051" s="19" t="s">
        <v>47</v>
      </c>
      <c r="U2051" s="19" t="s">
        <v>47</v>
      </c>
      <c r="V2051" s="19" t="s">
        <v>47</v>
      </c>
      <c r="W2051" s="19" t="s">
        <v>47</v>
      </c>
    </row>
    <row r="2052" spans="1:23" hidden="1" x14ac:dyDescent="0.25">
      <c r="A2052" s="25">
        <v>141882</v>
      </c>
      <c r="B2052" s="25" t="s">
        <v>42</v>
      </c>
      <c r="C2052" s="25" t="s">
        <v>43</v>
      </c>
      <c r="D2052" s="25" t="s">
        <v>55</v>
      </c>
      <c r="E2052" s="24">
        <v>43405</v>
      </c>
      <c r="F2052" s="25" t="s">
        <v>45</v>
      </c>
      <c r="G2052" s="25" t="s">
        <v>46</v>
      </c>
      <c r="H2052" s="24">
        <v>45051</v>
      </c>
      <c r="I2052" s="101">
        <v>0.38773148148148145</v>
      </c>
      <c r="J2052" s="24">
        <v>45051</v>
      </c>
      <c r="K2052" s="101">
        <v>0.41346064814814815</v>
      </c>
      <c r="L2052" s="25">
        <v>2223</v>
      </c>
      <c r="M2052" s="26">
        <f>Causas[[#This Row],[parada_duracion]]/60</f>
        <v>37.049999999999997</v>
      </c>
      <c r="N2052" s="19" t="s">
        <v>62</v>
      </c>
      <c r="O2052" s="16" t="s">
        <v>52</v>
      </c>
      <c r="P2052" s="16">
        <f>WEEKNUM(Causas[[#This Row],[resolucion_fecha]],16)</f>
        <v>18</v>
      </c>
      <c r="Q2052" s="16" t="str">
        <f>TEXT(Causas[[#This Row],[resolucion_fecha]],"MMMM")</f>
        <v>mayo</v>
      </c>
      <c r="R2052" s="16" t="str">
        <f t="shared" si="32"/>
        <v>M</v>
      </c>
      <c r="S2052" s="19"/>
      <c r="T2052" s="19" t="s">
        <v>53</v>
      </c>
      <c r="U2052" s="19"/>
      <c r="V2052" s="19"/>
      <c r="W2052" s="19"/>
    </row>
    <row r="2053" spans="1:23" hidden="1" x14ac:dyDescent="0.25">
      <c r="A2053" s="96">
        <v>141885</v>
      </c>
      <c r="B2053" s="96" t="s">
        <v>42</v>
      </c>
      <c r="C2053" s="96" t="s">
        <v>43</v>
      </c>
      <c r="D2053" s="96" t="s">
        <v>164</v>
      </c>
      <c r="E2053" s="97">
        <v>43405</v>
      </c>
      <c r="F2053" s="96" t="s">
        <v>45</v>
      </c>
      <c r="G2053" s="96" t="s">
        <v>46</v>
      </c>
      <c r="H2053" s="97">
        <v>45051</v>
      </c>
      <c r="I2053" s="23">
        <v>0.40712962962962962</v>
      </c>
      <c r="J2053" s="97">
        <v>45051</v>
      </c>
      <c r="K2053" s="23">
        <v>0.42534722222222227</v>
      </c>
      <c r="L2053" s="96">
        <v>1574</v>
      </c>
      <c r="M2053" s="98">
        <f>Causas[[#This Row],[parada_duracion]]/60</f>
        <v>26.233333333333334</v>
      </c>
      <c r="N2053" s="18" t="s">
        <v>770</v>
      </c>
      <c r="O2053" s="99" t="s">
        <v>72</v>
      </c>
      <c r="P2053" s="99">
        <f>WEEKNUM(Causas[[#This Row],[resolucion_fecha]],16)</f>
        <v>18</v>
      </c>
      <c r="Q2053" s="99" t="str">
        <f>TEXT(Causas[[#This Row],[resolucion_fecha]],"MMMM")</f>
        <v>mayo</v>
      </c>
      <c r="R2053" s="99" t="str">
        <f t="shared" si="32"/>
        <v>M</v>
      </c>
      <c r="S2053" s="99"/>
      <c r="T2053" s="16" t="s">
        <v>73</v>
      </c>
      <c r="U2053" s="16"/>
      <c r="V2053" s="99"/>
      <c r="W2053" s="99"/>
    </row>
    <row r="2054" spans="1:23" hidden="1" x14ac:dyDescent="0.25">
      <c r="A2054" s="96">
        <v>141886</v>
      </c>
      <c r="B2054" s="96" t="s">
        <v>42</v>
      </c>
      <c r="C2054" s="96" t="s">
        <v>43</v>
      </c>
      <c r="D2054" s="96" t="s">
        <v>55</v>
      </c>
      <c r="E2054" s="97">
        <v>43405</v>
      </c>
      <c r="F2054" s="96" t="s">
        <v>45</v>
      </c>
      <c r="G2054" s="96" t="s">
        <v>46</v>
      </c>
      <c r="H2054" s="97">
        <v>45051</v>
      </c>
      <c r="I2054" s="23">
        <v>0.41368055555555555</v>
      </c>
      <c r="J2054" s="97">
        <v>45051</v>
      </c>
      <c r="K2054" s="23">
        <v>0.60083333333333333</v>
      </c>
      <c r="L2054" s="96">
        <v>16170</v>
      </c>
      <c r="M2054" s="98">
        <f>Causas[[#This Row],[parada_duracion]]/60</f>
        <v>269.5</v>
      </c>
      <c r="N2054" s="19" t="s">
        <v>62</v>
      </c>
      <c r="O2054" s="16" t="s">
        <v>52</v>
      </c>
      <c r="P2054" s="99">
        <f>WEEKNUM(Causas[[#This Row],[resolucion_fecha]],16)</f>
        <v>18</v>
      </c>
      <c r="Q2054" s="99" t="str">
        <f>TEXT(Causas[[#This Row],[resolucion_fecha]],"MMMM")</f>
        <v>mayo</v>
      </c>
      <c r="R2054" s="99" t="str">
        <f t="shared" si="32"/>
        <v>M</v>
      </c>
      <c r="S2054" s="19"/>
      <c r="T2054" s="19" t="s">
        <v>53</v>
      </c>
      <c r="U2054" s="19"/>
      <c r="V2054" s="19"/>
      <c r="W2054" s="19"/>
    </row>
    <row r="2055" spans="1:23" hidden="1" x14ac:dyDescent="0.25">
      <c r="A2055" s="96">
        <v>141887</v>
      </c>
      <c r="B2055" s="96" t="s">
        <v>70</v>
      </c>
      <c r="C2055" s="96" t="s">
        <v>43</v>
      </c>
      <c r="D2055" s="96" t="s">
        <v>64</v>
      </c>
      <c r="E2055" s="97">
        <v>43881</v>
      </c>
      <c r="F2055" s="96" t="s">
        <v>56</v>
      </c>
      <c r="G2055" s="96" t="s">
        <v>50</v>
      </c>
      <c r="H2055" s="97">
        <v>45051</v>
      </c>
      <c r="I2055" s="23">
        <v>0.42534722222222227</v>
      </c>
      <c r="J2055" s="97">
        <v>45051</v>
      </c>
      <c r="K2055" s="23">
        <v>0.43219907407407404</v>
      </c>
      <c r="L2055" s="96">
        <v>592</v>
      </c>
      <c r="M2055" s="98">
        <f>Causas[[#This Row],[parada_duracion]]/60</f>
        <v>9.8666666666666671</v>
      </c>
      <c r="N2055" s="19" t="s">
        <v>47</v>
      </c>
      <c r="O2055" s="19" t="s">
        <v>47</v>
      </c>
      <c r="P2055" s="99">
        <f>WEEKNUM(Causas[[#This Row],[resolucion_fecha]],16)</f>
        <v>18</v>
      </c>
      <c r="Q2055" s="99" t="str">
        <f>TEXT(Causas[[#This Row],[resolucion_fecha]],"MMMM")</f>
        <v>mayo</v>
      </c>
      <c r="R2055" s="99" t="str">
        <f t="shared" si="32"/>
        <v>M</v>
      </c>
      <c r="S2055" s="19" t="s">
        <v>47</v>
      </c>
      <c r="T2055" s="19" t="s">
        <v>47</v>
      </c>
      <c r="U2055" s="19" t="s">
        <v>47</v>
      </c>
      <c r="V2055" s="19" t="s">
        <v>47</v>
      </c>
      <c r="W2055" s="19" t="s">
        <v>47</v>
      </c>
    </row>
    <row r="2056" spans="1:23" hidden="1" x14ac:dyDescent="0.25">
      <c r="A2056" s="96">
        <v>141888</v>
      </c>
      <c r="B2056" s="96" t="s">
        <v>42</v>
      </c>
      <c r="C2056" s="96" t="s">
        <v>43</v>
      </c>
      <c r="D2056" s="96" t="s">
        <v>164</v>
      </c>
      <c r="E2056" s="97">
        <v>43405</v>
      </c>
      <c r="F2056" s="96" t="s">
        <v>45</v>
      </c>
      <c r="G2056" s="96" t="s">
        <v>50</v>
      </c>
      <c r="H2056" s="97">
        <v>45051</v>
      </c>
      <c r="I2056" s="23">
        <v>0.42550925925925925</v>
      </c>
      <c r="J2056" s="97">
        <v>45051</v>
      </c>
      <c r="K2056" s="23">
        <v>0.56662037037037039</v>
      </c>
      <c r="L2056" s="96">
        <v>12192</v>
      </c>
      <c r="M2056" s="98">
        <f>Causas[[#This Row],[parada_duracion]]/60</f>
        <v>203.2</v>
      </c>
      <c r="N2056" s="18" t="s">
        <v>770</v>
      </c>
      <c r="O2056" s="99" t="s">
        <v>72</v>
      </c>
      <c r="P2056" s="99">
        <f>WEEKNUM(Causas[[#This Row],[resolucion_fecha]],16)</f>
        <v>18</v>
      </c>
      <c r="Q2056" s="99" t="str">
        <f>TEXT(Causas[[#This Row],[resolucion_fecha]],"MMMM")</f>
        <v>mayo</v>
      </c>
      <c r="R2056" s="99" t="str">
        <f t="shared" si="32"/>
        <v>M</v>
      </c>
      <c r="S2056" s="99"/>
      <c r="T2056" s="16" t="s">
        <v>73</v>
      </c>
      <c r="U2056" s="100"/>
      <c r="V2056" s="99"/>
      <c r="W2056" s="99"/>
    </row>
    <row r="2057" spans="1:23" hidden="1" x14ac:dyDescent="0.25">
      <c r="A2057" s="25">
        <v>141889</v>
      </c>
      <c r="B2057" s="25" t="s">
        <v>101</v>
      </c>
      <c r="C2057" s="25" t="s">
        <v>43</v>
      </c>
      <c r="D2057" s="25" t="s">
        <v>68</v>
      </c>
      <c r="E2057" s="24">
        <v>43405</v>
      </c>
      <c r="F2057" s="25" t="s">
        <v>45</v>
      </c>
      <c r="G2057" s="25" t="s">
        <v>50</v>
      </c>
      <c r="H2057" s="24">
        <v>45051</v>
      </c>
      <c r="I2057" s="101">
        <v>0.45790509259259254</v>
      </c>
      <c r="J2057" s="24">
        <v>45051</v>
      </c>
      <c r="K2057" s="101">
        <v>0.46770833333333334</v>
      </c>
      <c r="L2057" s="25">
        <v>847</v>
      </c>
      <c r="M2057" s="26">
        <f>Causas[[#This Row],[parada_duracion]]/60</f>
        <v>14.116666666666667</v>
      </c>
      <c r="N2057" s="19" t="s">
        <v>49</v>
      </c>
      <c r="O2057" s="19" t="s">
        <v>49</v>
      </c>
      <c r="P2057" s="16">
        <f>WEEKNUM(Causas[[#This Row],[resolucion_fecha]],16)</f>
        <v>18</v>
      </c>
      <c r="Q2057" s="16" t="str">
        <f>TEXT(Causas[[#This Row],[resolucion_fecha]],"MMMM")</f>
        <v>mayo</v>
      </c>
      <c r="R2057" s="16" t="str">
        <f t="shared" si="32"/>
        <v>M</v>
      </c>
      <c r="S2057" s="19" t="s">
        <v>49</v>
      </c>
      <c r="T2057" s="19" t="s">
        <v>49</v>
      </c>
      <c r="U2057" s="19" t="s">
        <v>49</v>
      </c>
      <c r="V2057" s="19" t="s">
        <v>49</v>
      </c>
      <c r="W2057" s="19" t="s">
        <v>49</v>
      </c>
    </row>
    <row r="2058" spans="1:23" hidden="1" x14ac:dyDescent="0.25">
      <c r="A2058" s="96">
        <v>141893</v>
      </c>
      <c r="B2058" s="96" t="s">
        <v>174</v>
      </c>
      <c r="C2058" s="96" t="s">
        <v>43</v>
      </c>
      <c r="D2058" s="96" t="s">
        <v>59</v>
      </c>
      <c r="E2058" s="97">
        <v>44265</v>
      </c>
      <c r="F2058" s="96" t="s">
        <v>56</v>
      </c>
      <c r="G2058" s="96" t="s">
        <v>46</v>
      </c>
      <c r="H2058" s="97">
        <v>45051</v>
      </c>
      <c r="I2058" s="23">
        <v>0.47858796296296297</v>
      </c>
      <c r="J2058" s="97">
        <v>45051</v>
      </c>
      <c r="K2058" s="23">
        <v>0.50002314814814819</v>
      </c>
      <c r="L2058" s="96">
        <v>1852</v>
      </c>
      <c r="M2058" s="98">
        <f>Causas[[#This Row],[parada_duracion]]/60</f>
        <v>30.866666666666667</v>
      </c>
      <c r="N2058" s="18" t="s">
        <v>771</v>
      </c>
      <c r="O2058" s="16" t="s">
        <v>52</v>
      </c>
      <c r="P2058" s="99">
        <f>WEEKNUM(Causas[[#This Row],[resolucion_fecha]],16)</f>
        <v>18</v>
      </c>
      <c r="Q2058" s="99" t="str">
        <f>TEXT(Causas[[#This Row],[resolucion_fecha]],"MMMM")</f>
        <v>mayo</v>
      </c>
      <c r="R2058" s="99" t="str">
        <f t="shared" si="32"/>
        <v>M</v>
      </c>
      <c r="S2058" s="99"/>
      <c r="T2058" s="16" t="s">
        <v>53</v>
      </c>
      <c r="U2058" s="16"/>
      <c r="V2058" s="99"/>
      <c r="W2058" s="99"/>
    </row>
    <row r="2059" spans="1:23" hidden="1" x14ac:dyDescent="0.25">
      <c r="A2059" s="25">
        <v>141894</v>
      </c>
      <c r="B2059" s="25" t="s">
        <v>42</v>
      </c>
      <c r="C2059" s="25" t="s">
        <v>43</v>
      </c>
      <c r="D2059" s="25" t="s">
        <v>64</v>
      </c>
      <c r="E2059" s="24">
        <v>43405</v>
      </c>
      <c r="F2059" s="25" t="s">
        <v>45</v>
      </c>
      <c r="G2059" s="25" t="s">
        <v>50</v>
      </c>
      <c r="H2059" s="24">
        <v>45051</v>
      </c>
      <c r="I2059" s="101">
        <v>0.49305555555555558</v>
      </c>
      <c r="J2059" s="24">
        <v>45051</v>
      </c>
      <c r="K2059" s="101">
        <v>0.50436342592592587</v>
      </c>
      <c r="L2059" s="25">
        <v>977</v>
      </c>
      <c r="M2059" s="26">
        <f>Causas[[#This Row],[parada_duracion]]/60</f>
        <v>16.283333333333335</v>
      </c>
      <c r="N2059" s="19" t="s">
        <v>49</v>
      </c>
      <c r="O2059" s="19" t="s">
        <v>49</v>
      </c>
      <c r="P2059" s="16">
        <f>WEEKNUM(Causas[[#This Row],[resolucion_fecha]],16)</f>
        <v>18</v>
      </c>
      <c r="Q2059" s="16" t="str">
        <f>TEXT(Causas[[#This Row],[resolucion_fecha]],"MMMM")</f>
        <v>mayo</v>
      </c>
      <c r="R2059" s="16" t="str">
        <f t="shared" si="32"/>
        <v>M</v>
      </c>
      <c r="S2059" s="19" t="s">
        <v>49</v>
      </c>
      <c r="T2059" s="19" t="s">
        <v>49</v>
      </c>
      <c r="U2059" s="19" t="s">
        <v>49</v>
      </c>
      <c r="V2059" s="19" t="s">
        <v>49</v>
      </c>
      <c r="W2059" s="19" t="s">
        <v>49</v>
      </c>
    </row>
    <row r="2060" spans="1:23" hidden="1" x14ac:dyDescent="0.25">
      <c r="A2060" s="25">
        <v>141898</v>
      </c>
      <c r="B2060" s="25" t="s">
        <v>130</v>
      </c>
      <c r="C2060" s="25" t="s">
        <v>43</v>
      </c>
      <c r="D2060" s="25" t="s">
        <v>143</v>
      </c>
      <c r="E2060" s="24">
        <v>43405</v>
      </c>
      <c r="F2060" s="25" t="s">
        <v>45</v>
      </c>
      <c r="G2060" s="25" t="s">
        <v>50</v>
      </c>
      <c r="H2060" s="24">
        <v>45051</v>
      </c>
      <c r="I2060" s="101">
        <v>0.5365509259259259</v>
      </c>
      <c r="J2060" s="24">
        <v>45051</v>
      </c>
      <c r="K2060" s="101">
        <v>0.55121527777777779</v>
      </c>
      <c r="L2060" s="25">
        <v>1267</v>
      </c>
      <c r="M2060" s="26">
        <f>Causas[[#This Row],[parada_duracion]]/60</f>
        <v>21.116666666666667</v>
      </c>
      <c r="N2060" s="19" t="s">
        <v>49</v>
      </c>
      <c r="O2060" s="19" t="s">
        <v>49</v>
      </c>
      <c r="P2060" s="16">
        <f>WEEKNUM(Causas[[#This Row],[resolucion_fecha]],16)</f>
        <v>18</v>
      </c>
      <c r="Q2060" s="16" t="str">
        <f>TEXT(Causas[[#This Row],[resolucion_fecha]],"MMMM")</f>
        <v>mayo</v>
      </c>
      <c r="R2060" s="16" t="str">
        <f t="shared" si="32"/>
        <v>M</v>
      </c>
      <c r="S2060" s="19" t="s">
        <v>49</v>
      </c>
      <c r="T2060" s="19" t="s">
        <v>49</v>
      </c>
      <c r="U2060" s="19" t="s">
        <v>49</v>
      </c>
      <c r="V2060" s="19" t="s">
        <v>49</v>
      </c>
      <c r="W2060" s="19" t="s">
        <v>49</v>
      </c>
    </row>
    <row r="2061" spans="1:23" hidden="1" x14ac:dyDescent="0.25">
      <c r="A2061" s="25">
        <v>141907</v>
      </c>
      <c r="B2061" s="25" t="s">
        <v>54</v>
      </c>
      <c r="C2061" s="25" t="s">
        <v>43</v>
      </c>
      <c r="D2061" s="25" t="s">
        <v>55</v>
      </c>
      <c r="E2061" s="24">
        <v>44120</v>
      </c>
      <c r="F2061" s="25" t="s">
        <v>56</v>
      </c>
      <c r="G2061" s="25" t="s">
        <v>50</v>
      </c>
      <c r="H2061" s="24">
        <v>45051</v>
      </c>
      <c r="I2061" s="101">
        <v>0.71096064814814808</v>
      </c>
      <c r="J2061" s="24">
        <v>45051</v>
      </c>
      <c r="K2061" s="101">
        <v>0.71883101851851849</v>
      </c>
      <c r="L2061" s="25">
        <v>680</v>
      </c>
      <c r="M2061" s="26">
        <f>Causas[[#This Row],[parada_duracion]]/60</f>
        <v>11.333333333333334</v>
      </c>
      <c r="N2061" s="19" t="s">
        <v>62</v>
      </c>
      <c r="O2061" s="16" t="s">
        <v>52</v>
      </c>
      <c r="P2061" s="16">
        <f>WEEKNUM(Causas[[#This Row],[resolucion_fecha]],16)</f>
        <v>18</v>
      </c>
      <c r="Q2061" s="16" t="str">
        <f>TEXT(Causas[[#This Row],[resolucion_fecha]],"MMMM")</f>
        <v>mayo</v>
      </c>
      <c r="R2061" s="16" t="str">
        <f t="shared" si="32"/>
        <v>T</v>
      </c>
      <c r="S2061" s="19"/>
      <c r="T2061" s="19" t="s">
        <v>53</v>
      </c>
      <c r="U2061" s="19"/>
      <c r="V2061" s="19"/>
      <c r="W2061" s="19"/>
    </row>
    <row r="2062" spans="1:23" hidden="1" x14ac:dyDescent="0.25">
      <c r="A2062" s="25">
        <v>141911</v>
      </c>
      <c r="B2062" s="25" t="s">
        <v>83</v>
      </c>
      <c r="C2062" s="25" t="s">
        <v>43</v>
      </c>
      <c r="D2062" s="25" t="s">
        <v>76</v>
      </c>
      <c r="E2062" s="24">
        <v>43405</v>
      </c>
      <c r="F2062" s="25" t="s">
        <v>45</v>
      </c>
      <c r="G2062" s="25" t="s">
        <v>50</v>
      </c>
      <c r="H2062" s="24">
        <v>45051</v>
      </c>
      <c r="I2062" s="101">
        <v>0.74738425925925922</v>
      </c>
      <c r="J2062" s="24">
        <v>45051</v>
      </c>
      <c r="K2062" s="101">
        <v>0.75077546296296294</v>
      </c>
      <c r="L2062" s="25">
        <v>293</v>
      </c>
      <c r="M2062" s="26">
        <f>Causas[[#This Row],[parada_duracion]]/60</f>
        <v>4.8833333333333337</v>
      </c>
      <c r="N2062" s="19" t="s">
        <v>47</v>
      </c>
      <c r="O2062" s="19" t="s">
        <v>47</v>
      </c>
      <c r="P2062" s="16">
        <f>WEEKNUM(Causas[[#This Row],[resolucion_fecha]],16)</f>
        <v>18</v>
      </c>
      <c r="Q2062" s="16" t="str">
        <f>TEXT(Causas[[#This Row],[resolucion_fecha]],"MMMM")</f>
        <v>mayo</v>
      </c>
      <c r="R2062" s="16" t="str">
        <f t="shared" si="32"/>
        <v>T</v>
      </c>
      <c r="S2062" s="19" t="s">
        <v>47</v>
      </c>
      <c r="T2062" s="19" t="s">
        <v>47</v>
      </c>
      <c r="U2062" s="19" t="s">
        <v>47</v>
      </c>
      <c r="V2062" s="19" t="s">
        <v>47</v>
      </c>
      <c r="W2062" s="19" t="s">
        <v>47</v>
      </c>
    </row>
    <row r="2063" spans="1:23" hidden="1" x14ac:dyDescent="0.25">
      <c r="A2063" s="25">
        <v>141913</v>
      </c>
      <c r="B2063" s="25" t="s">
        <v>117</v>
      </c>
      <c r="C2063" s="25" t="s">
        <v>43</v>
      </c>
      <c r="D2063" s="25" t="s">
        <v>76</v>
      </c>
      <c r="E2063" s="24">
        <v>43405</v>
      </c>
      <c r="F2063" s="25" t="s">
        <v>45</v>
      </c>
      <c r="G2063" s="25" t="s">
        <v>50</v>
      </c>
      <c r="H2063" s="24">
        <v>45051</v>
      </c>
      <c r="I2063" s="101">
        <v>0.75494212962962959</v>
      </c>
      <c r="J2063" s="24">
        <v>45051</v>
      </c>
      <c r="K2063" s="101">
        <v>0.77627314814814818</v>
      </c>
      <c r="L2063" s="25">
        <v>1843</v>
      </c>
      <c r="M2063" s="26">
        <f>Causas[[#This Row],[parada_duracion]]/60</f>
        <v>30.716666666666665</v>
      </c>
      <c r="N2063" s="19" t="s">
        <v>772</v>
      </c>
      <c r="O2063" s="16" t="s">
        <v>52</v>
      </c>
      <c r="P2063" s="16">
        <f>WEEKNUM(Causas[[#This Row],[resolucion_fecha]],16)</f>
        <v>18</v>
      </c>
      <c r="Q2063" s="16" t="str">
        <f>TEXT(Causas[[#This Row],[resolucion_fecha]],"MMMM")</f>
        <v>mayo</v>
      </c>
      <c r="R2063" s="16" t="str">
        <f t="shared" si="32"/>
        <v>T</v>
      </c>
      <c r="S2063" s="16"/>
      <c r="T2063" s="16" t="s">
        <v>53</v>
      </c>
      <c r="U2063" s="16"/>
      <c r="V2063" s="16"/>
      <c r="W2063" s="16"/>
    </row>
    <row r="2064" spans="1:23" hidden="1" x14ac:dyDescent="0.25">
      <c r="A2064" s="96">
        <v>141917</v>
      </c>
      <c r="B2064" s="96" t="s">
        <v>42</v>
      </c>
      <c r="C2064" s="96" t="s">
        <v>43</v>
      </c>
      <c r="D2064" s="96" t="s">
        <v>161</v>
      </c>
      <c r="E2064" s="97">
        <v>43405</v>
      </c>
      <c r="F2064" s="96" t="s">
        <v>45</v>
      </c>
      <c r="G2064" s="96" t="s">
        <v>46</v>
      </c>
      <c r="H2064" s="97">
        <v>45051</v>
      </c>
      <c r="I2064" s="23">
        <v>0.79561342592592599</v>
      </c>
      <c r="J2064" s="97">
        <v>45051</v>
      </c>
      <c r="K2064" s="23">
        <v>0.85363425925925929</v>
      </c>
      <c r="L2064" s="96">
        <v>5013</v>
      </c>
      <c r="M2064" s="98">
        <f>Causas[[#This Row],[parada_duracion]]/60</f>
        <v>83.55</v>
      </c>
      <c r="N2064" s="18" t="s">
        <v>49</v>
      </c>
      <c r="O2064" s="18" t="s">
        <v>49</v>
      </c>
      <c r="P2064" s="99">
        <f>WEEKNUM(Causas[[#This Row],[resolucion_fecha]],16)</f>
        <v>18</v>
      </c>
      <c r="Q2064" s="99" t="str">
        <f>TEXT(Causas[[#This Row],[resolucion_fecha]],"MMMM")</f>
        <v>mayo</v>
      </c>
      <c r="R2064" s="99" t="str">
        <f t="shared" si="32"/>
        <v>T</v>
      </c>
      <c r="S2064" s="18" t="s">
        <v>49</v>
      </c>
      <c r="T2064" s="18" t="s">
        <v>49</v>
      </c>
      <c r="U2064" s="18" t="s">
        <v>49</v>
      </c>
      <c r="V2064" s="18" t="s">
        <v>49</v>
      </c>
      <c r="W2064" s="18" t="s">
        <v>49</v>
      </c>
    </row>
    <row r="2065" spans="1:23" hidden="1" x14ac:dyDescent="0.25">
      <c r="A2065" s="25">
        <v>141918</v>
      </c>
      <c r="B2065" s="25" t="s">
        <v>74</v>
      </c>
      <c r="C2065" s="25" t="s">
        <v>43</v>
      </c>
      <c r="D2065" s="25" t="s">
        <v>68</v>
      </c>
      <c r="E2065" s="24">
        <v>44258</v>
      </c>
      <c r="F2065" s="25" t="s">
        <v>56</v>
      </c>
      <c r="G2065" s="25" t="s">
        <v>46</v>
      </c>
      <c r="H2065" s="24">
        <v>45051</v>
      </c>
      <c r="I2065" s="101">
        <v>0.8062962962962964</v>
      </c>
      <c r="J2065" s="24">
        <v>45051</v>
      </c>
      <c r="K2065" s="101">
        <v>0.86664351851851851</v>
      </c>
      <c r="L2065" s="25">
        <v>5214</v>
      </c>
      <c r="M2065" s="26">
        <f>Causas[[#This Row],[parada_duracion]]/60</f>
        <v>86.9</v>
      </c>
      <c r="N2065" s="19" t="s">
        <v>773</v>
      </c>
      <c r="O2065" s="16" t="s">
        <v>72</v>
      </c>
      <c r="P2065" s="16">
        <f>WEEKNUM(Causas[[#This Row],[resolucion_fecha]],16)</f>
        <v>18</v>
      </c>
      <c r="Q2065" s="16" t="str">
        <f>TEXT(Causas[[#This Row],[resolucion_fecha]],"MMMM")</f>
        <v>mayo</v>
      </c>
      <c r="R2065" s="16" t="str">
        <f t="shared" si="32"/>
        <v>T</v>
      </c>
      <c r="S2065" s="16"/>
      <c r="T2065" s="16" t="s">
        <v>73</v>
      </c>
      <c r="U2065" s="100"/>
      <c r="V2065" s="16"/>
      <c r="W2065" s="16"/>
    </row>
    <row r="2066" spans="1:23" hidden="1" x14ac:dyDescent="0.25">
      <c r="A2066" s="25">
        <v>141923</v>
      </c>
      <c r="B2066" s="25" t="s">
        <v>117</v>
      </c>
      <c r="C2066" s="25" t="s">
        <v>43</v>
      </c>
      <c r="D2066" s="25" t="s">
        <v>96</v>
      </c>
      <c r="E2066" s="24">
        <v>43405</v>
      </c>
      <c r="F2066" s="25" t="s">
        <v>45</v>
      </c>
      <c r="G2066" s="25" t="s">
        <v>46</v>
      </c>
      <c r="H2066" s="24">
        <v>45051</v>
      </c>
      <c r="I2066" s="101">
        <v>0.84680555555555559</v>
      </c>
      <c r="J2066" s="24">
        <v>45054</v>
      </c>
      <c r="K2066" s="101">
        <v>0.25770833333333332</v>
      </c>
      <c r="L2066" s="25">
        <v>208302</v>
      </c>
      <c r="M2066" s="26">
        <f>Causas[[#This Row],[parada_duracion]]/60</f>
        <v>3471.7</v>
      </c>
      <c r="N2066" s="19" t="s">
        <v>9</v>
      </c>
      <c r="O2066" s="16" t="s">
        <v>9</v>
      </c>
      <c r="P2066" s="16">
        <f>WEEKNUM(Causas[[#This Row],[resolucion_fecha]],16)</f>
        <v>19</v>
      </c>
      <c r="Q2066" s="16" t="str">
        <f>TEXT(Causas[[#This Row],[resolucion_fecha]],"MMMM")</f>
        <v>mayo</v>
      </c>
      <c r="R2066" s="16" t="str">
        <f t="shared" si="32"/>
        <v>T</v>
      </c>
      <c r="S2066" s="16" t="s">
        <v>9</v>
      </c>
      <c r="T2066" s="16" t="s">
        <v>9</v>
      </c>
      <c r="U2066" s="16" t="s">
        <v>9</v>
      </c>
      <c r="V2066" s="16" t="s">
        <v>9</v>
      </c>
      <c r="W2066" s="16" t="s">
        <v>9</v>
      </c>
    </row>
    <row r="2067" spans="1:23" hidden="1" x14ac:dyDescent="0.25">
      <c r="A2067" s="25">
        <v>141926</v>
      </c>
      <c r="B2067" s="25" t="s">
        <v>75</v>
      </c>
      <c r="C2067" s="25" t="s">
        <v>43</v>
      </c>
      <c r="D2067" s="25" t="s">
        <v>76</v>
      </c>
      <c r="E2067" s="24">
        <v>44104</v>
      </c>
      <c r="F2067" s="25" t="s">
        <v>56</v>
      </c>
      <c r="G2067" s="25" t="s">
        <v>46</v>
      </c>
      <c r="H2067" s="24">
        <v>45051</v>
      </c>
      <c r="I2067" s="101">
        <v>0.85925925925925928</v>
      </c>
      <c r="J2067" s="24">
        <v>45051</v>
      </c>
      <c r="K2067" s="101">
        <v>0.86046296296296287</v>
      </c>
      <c r="L2067" s="25">
        <v>104</v>
      </c>
      <c r="M2067" s="26">
        <f>Causas[[#This Row],[parada_duracion]]/60</f>
        <v>1.7333333333333334</v>
      </c>
      <c r="N2067" s="19" t="s">
        <v>47</v>
      </c>
      <c r="O2067" s="19" t="s">
        <v>47</v>
      </c>
      <c r="P2067" s="16">
        <f>WEEKNUM(Causas[[#This Row],[resolucion_fecha]],16)</f>
        <v>18</v>
      </c>
      <c r="Q2067" s="16" t="str">
        <f>TEXT(Causas[[#This Row],[resolucion_fecha]],"MMMM")</f>
        <v>mayo</v>
      </c>
      <c r="R2067" s="16" t="str">
        <f t="shared" si="32"/>
        <v>T</v>
      </c>
      <c r="S2067" s="19" t="s">
        <v>47</v>
      </c>
      <c r="T2067" s="19" t="s">
        <v>47</v>
      </c>
      <c r="U2067" s="19" t="s">
        <v>47</v>
      </c>
      <c r="V2067" s="19" t="s">
        <v>47</v>
      </c>
      <c r="W2067" s="19" t="s">
        <v>47</v>
      </c>
    </row>
    <row r="2068" spans="1:23" hidden="1" x14ac:dyDescent="0.25">
      <c r="A2068" s="25">
        <v>141928</v>
      </c>
      <c r="B2068" s="25" t="s">
        <v>42</v>
      </c>
      <c r="C2068" s="25" t="s">
        <v>43</v>
      </c>
      <c r="D2068" s="25" t="s">
        <v>64</v>
      </c>
      <c r="E2068" s="24">
        <v>43405</v>
      </c>
      <c r="F2068" s="25" t="s">
        <v>45</v>
      </c>
      <c r="G2068" s="25" t="s">
        <v>46</v>
      </c>
      <c r="H2068" s="24">
        <v>45051</v>
      </c>
      <c r="I2068" s="101">
        <v>0.88241898148148146</v>
      </c>
      <c r="J2068" s="24">
        <v>45051</v>
      </c>
      <c r="K2068" s="101">
        <v>0.88872685185185185</v>
      </c>
      <c r="L2068" s="25">
        <v>545</v>
      </c>
      <c r="M2068" s="26">
        <f>Causas[[#This Row],[parada_duracion]]/60</f>
        <v>9.0833333333333339</v>
      </c>
      <c r="N2068" s="19" t="s">
        <v>47</v>
      </c>
      <c r="O2068" s="19" t="s">
        <v>47</v>
      </c>
      <c r="P2068" s="16">
        <f>WEEKNUM(Causas[[#This Row],[resolucion_fecha]],16)</f>
        <v>18</v>
      </c>
      <c r="Q2068" s="16" t="str">
        <f>TEXT(Causas[[#This Row],[resolucion_fecha]],"MMMM")</f>
        <v>mayo</v>
      </c>
      <c r="R2068" s="16" t="str">
        <f t="shared" si="32"/>
        <v>T</v>
      </c>
      <c r="S2068" s="19" t="s">
        <v>47</v>
      </c>
      <c r="T2068" s="19" t="s">
        <v>47</v>
      </c>
      <c r="U2068" s="19" t="s">
        <v>47</v>
      </c>
      <c r="V2068" s="19" t="s">
        <v>47</v>
      </c>
      <c r="W2068" s="19" t="s">
        <v>47</v>
      </c>
    </row>
    <row r="2069" spans="1:23" hidden="1" x14ac:dyDescent="0.25">
      <c r="A2069" s="25">
        <v>141934</v>
      </c>
      <c r="B2069" s="25" t="s">
        <v>42</v>
      </c>
      <c r="C2069" s="25" t="s">
        <v>43</v>
      </c>
      <c r="D2069" s="25" t="s">
        <v>164</v>
      </c>
      <c r="E2069" s="24">
        <v>43405</v>
      </c>
      <c r="F2069" s="25" t="s">
        <v>45</v>
      </c>
      <c r="G2069" s="25" t="s">
        <v>46</v>
      </c>
      <c r="H2069" s="24">
        <v>45054</v>
      </c>
      <c r="I2069" s="101">
        <v>0.25295138888888891</v>
      </c>
      <c r="J2069" s="24">
        <v>45054</v>
      </c>
      <c r="K2069" s="101">
        <v>0.26747685185185183</v>
      </c>
      <c r="L2069" s="25">
        <v>1255</v>
      </c>
      <c r="M2069" s="26">
        <f>Causas[[#This Row],[parada_duracion]]/60</f>
        <v>20.916666666666668</v>
      </c>
      <c r="N2069" s="19" t="s">
        <v>49</v>
      </c>
      <c r="O2069" s="19" t="s">
        <v>49</v>
      </c>
      <c r="P2069" s="16">
        <f>WEEKNUM(Causas[[#This Row],[resolucion_fecha]],16)</f>
        <v>19</v>
      </c>
      <c r="Q2069" s="16" t="str">
        <f>TEXT(Causas[[#This Row],[resolucion_fecha]],"MMMM")</f>
        <v>mayo</v>
      </c>
      <c r="R2069" s="16" t="str">
        <f t="shared" si="32"/>
        <v>M</v>
      </c>
      <c r="S2069" s="19" t="s">
        <v>49</v>
      </c>
      <c r="T2069" s="19" t="s">
        <v>49</v>
      </c>
      <c r="U2069" s="19" t="s">
        <v>49</v>
      </c>
      <c r="V2069" s="19" t="s">
        <v>49</v>
      </c>
      <c r="W2069" s="19" t="s">
        <v>49</v>
      </c>
    </row>
    <row r="2070" spans="1:23" hidden="1" x14ac:dyDescent="0.25">
      <c r="A2070" s="96">
        <v>141946</v>
      </c>
      <c r="B2070" s="96" t="s">
        <v>74</v>
      </c>
      <c r="C2070" s="96" t="s">
        <v>43</v>
      </c>
      <c r="D2070" s="96" t="s">
        <v>68</v>
      </c>
      <c r="E2070" s="97">
        <v>44258</v>
      </c>
      <c r="F2070" s="96" t="s">
        <v>56</v>
      </c>
      <c r="G2070" s="96" t="s">
        <v>46</v>
      </c>
      <c r="H2070" s="97">
        <v>45054</v>
      </c>
      <c r="I2070" s="23">
        <v>0.28881944444444446</v>
      </c>
      <c r="J2070" s="97">
        <v>45054</v>
      </c>
      <c r="K2070" s="23">
        <v>0.30942129629629628</v>
      </c>
      <c r="L2070" s="96">
        <v>1780</v>
      </c>
      <c r="M2070" s="98">
        <f>Causas[[#This Row],[parada_duracion]]/60</f>
        <v>29.666666666666668</v>
      </c>
      <c r="N2070" s="19" t="s">
        <v>49</v>
      </c>
      <c r="O2070" s="19" t="s">
        <v>49</v>
      </c>
      <c r="P2070" s="99">
        <f>WEEKNUM(Causas[[#This Row],[resolucion_fecha]],16)</f>
        <v>19</v>
      </c>
      <c r="Q2070" s="99" t="str">
        <f>TEXT(Causas[[#This Row],[resolucion_fecha]],"MMMM")</f>
        <v>mayo</v>
      </c>
      <c r="R2070" s="99" t="str">
        <f t="shared" si="32"/>
        <v>M</v>
      </c>
      <c r="S2070" s="19" t="s">
        <v>49</v>
      </c>
      <c r="T2070" s="19" t="s">
        <v>49</v>
      </c>
      <c r="U2070" s="19" t="s">
        <v>49</v>
      </c>
      <c r="V2070" s="19" t="s">
        <v>49</v>
      </c>
      <c r="W2070" s="19" t="s">
        <v>49</v>
      </c>
    </row>
    <row r="2071" spans="1:23" hidden="1" x14ac:dyDescent="0.25">
      <c r="A2071" s="96">
        <v>141947</v>
      </c>
      <c r="B2071" s="96" t="s">
        <v>79</v>
      </c>
      <c r="C2071" s="96" t="s">
        <v>43</v>
      </c>
      <c r="D2071" s="96" t="s">
        <v>166</v>
      </c>
      <c r="E2071" s="97">
        <v>43405</v>
      </c>
      <c r="F2071" s="96" t="s">
        <v>45</v>
      </c>
      <c r="G2071" s="96" t="s">
        <v>50</v>
      </c>
      <c r="H2071" s="97">
        <v>45054</v>
      </c>
      <c r="I2071" s="23">
        <v>0.294375</v>
      </c>
      <c r="J2071" s="97">
        <v>45054</v>
      </c>
      <c r="K2071" s="23">
        <v>0.35480324074074071</v>
      </c>
      <c r="L2071" s="96">
        <v>5221</v>
      </c>
      <c r="M2071" s="98">
        <f>Causas[[#This Row],[parada_duracion]]/60</f>
        <v>87.016666666666666</v>
      </c>
      <c r="N2071" s="19" t="s">
        <v>49</v>
      </c>
      <c r="O2071" s="19" t="s">
        <v>49</v>
      </c>
      <c r="P2071" s="99">
        <f>WEEKNUM(Causas[[#This Row],[resolucion_fecha]],16)</f>
        <v>19</v>
      </c>
      <c r="Q2071" s="99" t="str">
        <f>TEXT(Causas[[#This Row],[resolucion_fecha]],"MMMM")</f>
        <v>mayo</v>
      </c>
      <c r="R2071" s="99" t="str">
        <f t="shared" si="32"/>
        <v>M</v>
      </c>
      <c r="S2071" s="19" t="s">
        <v>49</v>
      </c>
      <c r="T2071" s="19" t="s">
        <v>49</v>
      </c>
      <c r="U2071" s="19" t="s">
        <v>49</v>
      </c>
      <c r="V2071" s="19" t="s">
        <v>49</v>
      </c>
      <c r="W2071" s="19" t="s">
        <v>49</v>
      </c>
    </row>
    <row r="2072" spans="1:23" hidden="1" x14ac:dyDescent="0.25">
      <c r="A2072" s="96">
        <v>141948</v>
      </c>
      <c r="B2072" s="96" t="s">
        <v>61</v>
      </c>
      <c r="C2072" s="96" t="s">
        <v>43</v>
      </c>
      <c r="D2072" s="96" t="s">
        <v>68</v>
      </c>
      <c r="E2072" s="97">
        <v>43405</v>
      </c>
      <c r="F2072" s="96" t="s">
        <v>45</v>
      </c>
      <c r="G2072" s="96" t="s">
        <v>46</v>
      </c>
      <c r="H2072" s="97">
        <v>45054</v>
      </c>
      <c r="I2072" s="23">
        <v>0.30956018518518519</v>
      </c>
      <c r="J2072" s="97">
        <v>45054</v>
      </c>
      <c r="K2072" s="23">
        <v>0.33856481481481482</v>
      </c>
      <c r="L2072" s="96">
        <v>2506</v>
      </c>
      <c r="M2072" s="98">
        <f>Causas[[#This Row],[parada_duracion]]/60</f>
        <v>41.766666666666666</v>
      </c>
      <c r="N2072" s="19" t="s">
        <v>49</v>
      </c>
      <c r="O2072" s="19" t="s">
        <v>49</v>
      </c>
      <c r="P2072" s="99">
        <f>WEEKNUM(Causas[[#This Row],[resolucion_fecha]],16)</f>
        <v>19</v>
      </c>
      <c r="Q2072" s="99" t="str">
        <f>TEXT(Causas[[#This Row],[resolucion_fecha]],"MMMM")</f>
        <v>mayo</v>
      </c>
      <c r="R2072" s="99" t="str">
        <f t="shared" si="32"/>
        <v>M</v>
      </c>
      <c r="S2072" s="19" t="s">
        <v>49</v>
      </c>
      <c r="T2072" s="19" t="s">
        <v>49</v>
      </c>
      <c r="U2072" s="19" t="s">
        <v>49</v>
      </c>
      <c r="V2072" s="19" t="s">
        <v>49</v>
      </c>
      <c r="W2072" s="19" t="s">
        <v>49</v>
      </c>
    </row>
    <row r="2073" spans="1:23" hidden="1" x14ac:dyDescent="0.25">
      <c r="A2073" s="96">
        <v>141949</v>
      </c>
      <c r="B2073" s="96" t="s">
        <v>86</v>
      </c>
      <c r="C2073" s="96" t="s">
        <v>43</v>
      </c>
      <c r="D2073" s="96" t="s">
        <v>55</v>
      </c>
      <c r="E2073" s="97">
        <v>43881</v>
      </c>
      <c r="F2073" s="96" t="s">
        <v>56</v>
      </c>
      <c r="G2073" s="96" t="s">
        <v>50</v>
      </c>
      <c r="H2073" s="97">
        <v>45054</v>
      </c>
      <c r="I2073" s="23">
        <v>0.32164351851851852</v>
      </c>
      <c r="J2073" s="97">
        <v>45054</v>
      </c>
      <c r="K2073" s="23">
        <v>0.3228125</v>
      </c>
      <c r="L2073" s="96">
        <v>101</v>
      </c>
      <c r="M2073" s="98">
        <f>Causas[[#This Row],[parada_duracion]]/60</f>
        <v>1.6833333333333333</v>
      </c>
      <c r="N2073" s="19" t="s">
        <v>47</v>
      </c>
      <c r="O2073" s="19" t="s">
        <v>47</v>
      </c>
      <c r="P2073" s="99">
        <f>WEEKNUM(Causas[[#This Row],[resolucion_fecha]],16)</f>
        <v>19</v>
      </c>
      <c r="Q2073" s="99" t="str">
        <f>TEXT(Causas[[#This Row],[resolucion_fecha]],"MMMM")</f>
        <v>mayo</v>
      </c>
      <c r="R2073" s="99" t="str">
        <f t="shared" si="32"/>
        <v>M</v>
      </c>
      <c r="S2073" s="19" t="s">
        <v>47</v>
      </c>
      <c r="T2073" s="19" t="s">
        <v>47</v>
      </c>
      <c r="U2073" s="19" t="s">
        <v>47</v>
      </c>
      <c r="V2073" s="19" t="s">
        <v>47</v>
      </c>
      <c r="W2073" s="19" t="s">
        <v>47</v>
      </c>
    </row>
    <row r="2074" spans="1:23" hidden="1" x14ac:dyDescent="0.25">
      <c r="A2074" s="25">
        <v>141950</v>
      </c>
      <c r="B2074" s="25" t="s">
        <v>111</v>
      </c>
      <c r="C2074" s="25" t="s">
        <v>43</v>
      </c>
      <c r="D2074" s="25" t="s">
        <v>55</v>
      </c>
      <c r="E2074" s="24">
        <v>43405</v>
      </c>
      <c r="F2074" s="25" t="s">
        <v>45</v>
      </c>
      <c r="G2074" s="25" t="s">
        <v>50</v>
      </c>
      <c r="H2074" s="24">
        <v>45054</v>
      </c>
      <c r="I2074" s="101">
        <v>0.3311574074074074</v>
      </c>
      <c r="J2074" s="24">
        <v>45054</v>
      </c>
      <c r="K2074" s="101">
        <v>0.34354166666666663</v>
      </c>
      <c r="L2074" s="25">
        <v>1070</v>
      </c>
      <c r="M2074" s="26">
        <f>Causas[[#This Row],[parada_duracion]]/60</f>
        <v>17.833333333333332</v>
      </c>
      <c r="N2074" s="19" t="s">
        <v>49</v>
      </c>
      <c r="O2074" s="19" t="s">
        <v>49</v>
      </c>
      <c r="P2074" s="16">
        <f>WEEKNUM(Causas[[#This Row],[resolucion_fecha]],16)</f>
        <v>19</v>
      </c>
      <c r="Q2074" s="16" t="str">
        <f>TEXT(Causas[[#This Row],[resolucion_fecha]],"MMMM")</f>
        <v>mayo</v>
      </c>
      <c r="R2074" s="16" t="str">
        <f t="shared" si="32"/>
        <v>M</v>
      </c>
      <c r="S2074" s="19" t="s">
        <v>49</v>
      </c>
      <c r="T2074" s="19" t="s">
        <v>49</v>
      </c>
      <c r="U2074" s="19" t="s">
        <v>49</v>
      </c>
      <c r="V2074" s="19" t="s">
        <v>49</v>
      </c>
      <c r="W2074" s="19" t="s">
        <v>49</v>
      </c>
    </row>
    <row r="2075" spans="1:23" hidden="1" x14ac:dyDescent="0.25">
      <c r="A2075" s="96">
        <v>141957</v>
      </c>
      <c r="B2075" s="96" t="s">
        <v>79</v>
      </c>
      <c r="C2075" s="96" t="s">
        <v>43</v>
      </c>
      <c r="D2075" s="96" t="s">
        <v>166</v>
      </c>
      <c r="E2075" s="97">
        <v>43405</v>
      </c>
      <c r="F2075" s="96" t="s">
        <v>45</v>
      </c>
      <c r="G2075" s="96" t="s">
        <v>50</v>
      </c>
      <c r="H2075" s="97">
        <v>45054</v>
      </c>
      <c r="I2075" s="23">
        <v>0.35614583333333333</v>
      </c>
      <c r="J2075" s="97">
        <v>45054</v>
      </c>
      <c r="K2075" s="23">
        <v>0.62078703703703708</v>
      </c>
      <c r="L2075" s="96">
        <v>22865</v>
      </c>
      <c r="M2075" s="98">
        <f>Causas[[#This Row],[parada_duracion]]/60</f>
        <v>381.08333333333331</v>
      </c>
      <c r="N2075" s="19" t="s">
        <v>49</v>
      </c>
      <c r="O2075" s="19" t="s">
        <v>49</v>
      </c>
      <c r="P2075" s="99">
        <f>WEEKNUM(Causas[[#This Row],[resolucion_fecha]],16)</f>
        <v>19</v>
      </c>
      <c r="Q2075" s="99" t="str">
        <f>TEXT(Causas[[#This Row],[resolucion_fecha]],"MMMM")</f>
        <v>mayo</v>
      </c>
      <c r="R2075" s="99" t="str">
        <f t="shared" si="32"/>
        <v>M</v>
      </c>
      <c r="S2075" s="19" t="s">
        <v>49</v>
      </c>
      <c r="T2075" s="19" t="s">
        <v>49</v>
      </c>
      <c r="U2075" s="19" t="s">
        <v>49</v>
      </c>
      <c r="V2075" s="19" t="s">
        <v>49</v>
      </c>
      <c r="W2075" s="19" t="s">
        <v>49</v>
      </c>
    </row>
    <row r="2076" spans="1:23" hidden="1" x14ac:dyDescent="0.25">
      <c r="A2076" s="25">
        <v>141958</v>
      </c>
      <c r="B2076" s="25" t="s">
        <v>42</v>
      </c>
      <c r="C2076" s="25" t="s">
        <v>43</v>
      </c>
      <c r="D2076" s="25" t="s">
        <v>55</v>
      </c>
      <c r="E2076" s="24">
        <v>43405</v>
      </c>
      <c r="F2076" s="25" t="s">
        <v>45</v>
      </c>
      <c r="G2076" s="25" t="s">
        <v>50</v>
      </c>
      <c r="H2076" s="24">
        <v>45054</v>
      </c>
      <c r="I2076" s="101">
        <v>0.3588541666666667</v>
      </c>
      <c r="J2076" s="24">
        <v>45054</v>
      </c>
      <c r="K2076" s="101">
        <v>0.39041666666666663</v>
      </c>
      <c r="L2076" s="25">
        <v>2727</v>
      </c>
      <c r="M2076" s="26">
        <f>Causas[[#This Row],[parada_duracion]]/60</f>
        <v>45.45</v>
      </c>
      <c r="N2076" s="19" t="s">
        <v>49</v>
      </c>
      <c r="O2076" s="19" t="s">
        <v>49</v>
      </c>
      <c r="P2076" s="16">
        <f>WEEKNUM(Causas[[#This Row],[resolucion_fecha]],16)</f>
        <v>19</v>
      </c>
      <c r="Q2076" s="16" t="str">
        <f>TEXT(Causas[[#This Row],[resolucion_fecha]],"MMMM")</f>
        <v>mayo</v>
      </c>
      <c r="R2076" s="16" t="str">
        <f t="shared" si="32"/>
        <v>M</v>
      </c>
      <c r="S2076" s="19" t="s">
        <v>49</v>
      </c>
      <c r="T2076" s="19" t="s">
        <v>49</v>
      </c>
      <c r="U2076" s="19" t="s">
        <v>49</v>
      </c>
      <c r="V2076" s="19" t="s">
        <v>49</v>
      </c>
      <c r="W2076" s="19" t="s">
        <v>49</v>
      </c>
    </row>
    <row r="2077" spans="1:23" hidden="1" x14ac:dyDescent="0.25">
      <c r="A2077" s="25">
        <v>141960</v>
      </c>
      <c r="B2077" s="25" t="s">
        <v>119</v>
      </c>
      <c r="C2077" s="25" t="s">
        <v>43</v>
      </c>
      <c r="D2077" s="25" t="s">
        <v>64</v>
      </c>
      <c r="E2077" s="24">
        <v>43405</v>
      </c>
      <c r="F2077" s="25" t="s">
        <v>45</v>
      </c>
      <c r="G2077" s="25" t="s">
        <v>50</v>
      </c>
      <c r="H2077" s="24">
        <v>45054</v>
      </c>
      <c r="I2077" s="101">
        <v>0.37481481481481477</v>
      </c>
      <c r="J2077" s="24">
        <v>45054</v>
      </c>
      <c r="K2077" s="101">
        <v>0.38018518518518518</v>
      </c>
      <c r="L2077" s="25">
        <v>464</v>
      </c>
      <c r="M2077" s="26">
        <f>Causas[[#This Row],[parada_duracion]]/60</f>
        <v>7.7333333333333334</v>
      </c>
      <c r="N2077" s="19" t="s">
        <v>47</v>
      </c>
      <c r="O2077" s="19" t="s">
        <v>47</v>
      </c>
      <c r="P2077" s="16">
        <f>WEEKNUM(Causas[[#This Row],[resolucion_fecha]],16)</f>
        <v>19</v>
      </c>
      <c r="Q2077" s="16" t="str">
        <f>TEXT(Causas[[#This Row],[resolucion_fecha]],"MMMM")</f>
        <v>mayo</v>
      </c>
      <c r="R2077" s="16" t="str">
        <f t="shared" si="32"/>
        <v>M</v>
      </c>
      <c r="S2077" s="19" t="s">
        <v>47</v>
      </c>
      <c r="T2077" s="19" t="s">
        <v>47</v>
      </c>
      <c r="U2077" s="19" t="s">
        <v>47</v>
      </c>
      <c r="V2077" s="19" t="s">
        <v>47</v>
      </c>
      <c r="W2077" s="19" t="s">
        <v>47</v>
      </c>
    </row>
    <row r="2078" spans="1:23" hidden="1" x14ac:dyDescent="0.25">
      <c r="A2078" s="96">
        <v>141962</v>
      </c>
      <c r="B2078" s="96" t="s">
        <v>42</v>
      </c>
      <c r="C2078" s="96" t="s">
        <v>43</v>
      </c>
      <c r="D2078" s="96" t="s">
        <v>164</v>
      </c>
      <c r="E2078" s="97">
        <v>43405</v>
      </c>
      <c r="F2078" s="96" t="s">
        <v>45</v>
      </c>
      <c r="G2078" s="96" t="s">
        <v>46</v>
      </c>
      <c r="H2078" s="97">
        <v>45054</v>
      </c>
      <c r="I2078" s="23">
        <v>0.37682870370370369</v>
      </c>
      <c r="J2078" s="97">
        <v>45054</v>
      </c>
      <c r="K2078" s="23">
        <v>0.45270833333333332</v>
      </c>
      <c r="L2078" s="96">
        <v>6556</v>
      </c>
      <c r="M2078" s="98">
        <f>Causas[[#This Row],[parada_duracion]]/60</f>
        <v>109.26666666666667</v>
      </c>
      <c r="N2078" s="19" t="s">
        <v>49</v>
      </c>
      <c r="O2078" s="19" t="s">
        <v>49</v>
      </c>
      <c r="P2078" s="99">
        <f>WEEKNUM(Causas[[#This Row],[resolucion_fecha]],16)</f>
        <v>19</v>
      </c>
      <c r="Q2078" s="99" t="str">
        <f>TEXT(Causas[[#This Row],[resolucion_fecha]],"MMMM")</f>
        <v>mayo</v>
      </c>
      <c r="R2078" s="99" t="str">
        <f t="shared" si="32"/>
        <v>M</v>
      </c>
      <c r="S2078" s="19" t="s">
        <v>49</v>
      </c>
      <c r="T2078" s="19" t="s">
        <v>49</v>
      </c>
      <c r="U2078" s="19" t="s">
        <v>49</v>
      </c>
      <c r="V2078" s="19" t="s">
        <v>49</v>
      </c>
      <c r="W2078" s="19" t="s">
        <v>49</v>
      </c>
    </row>
    <row r="2079" spans="1:23" hidden="1" x14ac:dyDescent="0.25">
      <c r="A2079" s="25">
        <v>141963</v>
      </c>
      <c r="B2079" s="25" t="s">
        <v>119</v>
      </c>
      <c r="C2079" s="25" t="s">
        <v>43</v>
      </c>
      <c r="D2079" s="25" t="s">
        <v>64</v>
      </c>
      <c r="E2079" s="24">
        <v>43405</v>
      </c>
      <c r="F2079" s="25" t="s">
        <v>45</v>
      </c>
      <c r="G2079" s="25" t="s">
        <v>50</v>
      </c>
      <c r="H2079" s="24">
        <v>45054</v>
      </c>
      <c r="I2079" s="101">
        <v>0.38026620370370368</v>
      </c>
      <c r="J2079" s="24">
        <v>45054</v>
      </c>
      <c r="K2079" s="101">
        <v>0.41236111111111112</v>
      </c>
      <c r="L2079" s="25">
        <v>2773</v>
      </c>
      <c r="M2079" s="26">
        <f>Causas[[#This Row],[parada_duracion]]/60</f>
        <v>46.216666666666669</v>
      </c>
      <c r="N2079" s="19" t="s">
        <v>774</v>
      </c>
      <c r="O2079" s="16" t="s">
        <v>52</v>
      </c>
      <c r="P2079" s="16">
        <f>WEEKNUM(Causas[[#This Row],[resolucion_fecha]],16)</f>
        <v>19</v>
      </c>
      <c r="Q2079" s="16" t="str">
        <f>TEXT(Causas[[#This Row],[resolucion_fecha]],"MMMM")</f>
        <v>mayo</v>
      </c>
      <c r="R2079" s="16" t="str">
        <f t="shared" si="32"/>
        <v>M</v>
      </c>
      <c r="S2079" s="16"/>
      <c r="T2079" s="16" t="s">
        <v>53</v>
      </c>
      <c r="U2079" s="100"/>
      <c r="V2079" s="16"/>
      <c r="W2079" s="16"/>
    </row>
    <row r="2080" spans="1:23" hidden="1" x14ac:dyDescent="0.25">
      <c r="A2080" s="25">
        <v>141965</v>
      </c>
      <c r="B2080" s="25" t="s">
        <v>75</v>
      </c>
      <c r="C2080" s="25" t="s">
        <v>43</v>
      </c>
      <c r="D2080" s="25" t="s">
        <v>76</v>
      </c>
      <c r="E2080" s="24">
        <v>44104</v>
      </c>
      <c r="F2080" s="25" t="s">
        <v>56</v>
      </c>
      <c r="G2080" s="25" t="s">
        <v>46</v>
      </c>
      <c r="H2080" s="24">
        <v>45054</v>
      </c>
      <c r="I2080" s="101">
        <v>0.40015046296296292</v>
      </c>
      <c r="J2080" s="24">
        <v>45054</v>
      </c>
      <c r="K2080" s="101">
        <v>0.46640046296296295</v>
      </c>
      <c r="L2080" s="25">
        <v>5724</v>
      </c>
      <c r="M2080" s="26">
        <f>Causas[[#This Row],[parada_duracion]]/60</f>
        <v>95.4</v>
      </c>
      <c r="N2080" t="s">
        <v>775</v>
      </c>
      <c r="O2080" s="16" t="s">
        <v>72</v>
      </c>
      <c r="P2080" s="16">
        <f>WEEKNUM(Causas[[#This Row],[resolucion_fecha]],16)</f>
        <v>19</v>
      </c>
      <c r="Q2080" s="16" t="str">
        <f>TEXT(Causas[[#This Row],[resolucion_fecha]],"MMMM")</f>
        <v>mayo</v>
      </c>
      <c r="R2080" s="16" t="str">
        <f t="shared" si="32"/>
        <v>M</v>
      </c>
      <c r="S2080" s="16"/>
      <c r="T2080" s="16" t="s">
        <v>73</v>
      </c>
      <c r="U2080" s="16"/>
      <c r="V2080" s="16"/>
      <c r="W2080" s="16"/>
    </row>
    <row r="2081" spans="1:23" hidden="1" x14ac:dyDescent="0.25">
      <c r="A2081" s="25">
        <v>141971</v>
      </c>
      <c r="B2081" s="25" t="s">
        <v>129</v>
      </c>
      <c r="C2081" s="25" t="s">
        <v>43</v>
      </c>
      <c r="D2081" s="25" t="s">
        <v>55</v>
      </c>
      <c r="E2081" s="24">
        <v>43405</v>
      </c>
      <c r="F2081" s="25" t="s">
        <v>45</v>
      </c>
      <c r="G2081" s="25" t="s">
        <v>46</v>
      </c>
      <c r="H2081" s="24">
        <v>45054</v>
      </c>
      <c r="I2081" s="101">
        <v>0.43724537037037042</v>
      </c>
      <c r="J2081" s="24">
        <v>45054</v>
      </c>
      <c r="K2081" s="101">
        <v>0.62789351851851849</v>
      </c>
      <c r="L2081" s="25">
        <v>16472</v>
      </c>
      <c r="M2081" s="26">
        <f>Causas[[#This Row],[parada_duracion]]/60</f>
        <v>274.53333333333336</v>
      </c>
      <c r="N2081" s="19" t="s">
        <v>49</v>
      </c>
      <c r="O2081" s="19" t="s">
        <v>49</v>
      </c>
      <c r="P2081" s="16">
        <f>WEEKNUM(Causas[[#This Row],[resolucion_fecha]],16)</f>
        <v>19</v>
      </c>
      <c r="Q2081" s="16" t="str">
        <f>TEXT(Causas[[#This Row],[resolucion_fecha]],"MMMM")</f>
        <v>mayo</v>
      </c>
      <c r="R2081" s="16" t="str">
        <f t="shared" si="32"/>
        <v>M</v>
      </c>
      <c r="S2081" s="19" t="s">
        <v>49</v>
      </c>
      <c r="T2081" s="19" t="s">
        <v>49</v>
      </c>
      <c r="U2081" s="19" t="s">
        <v>49</v>
      </c>
      <c r="V2081" s="19" t="s">
        <v>49</v>
      </c>
      <c r="W2081" s="19" t="s">
        <v>49</v>
      </c>
    </row>
    <row r="2082" spans="1:23" hidden="1" x14ac:dyDescent="0.25">
      <c r="A2082" s="25">
        <v>141973</v>
      </c>
      <c r="B2082" s="25" t="s">
        <v>95</v>
      </c>
      <c r="C2082" s="25" t="s">
        <v>43</v>
      </c>
      <c r="D2082" s="25" t="s">
        <v>102</v>
      </c>
      <c r="E2082" s="24">
        <v>43405</v>
      </c>
      <c r="F2082" s="25" t="s">
        <v>45</v>
      </c>
      <c r="G2082" s="25" t="s">
        <v>50</v>
      </c>
      <c r="H2082" s="24">
        <v>45054</v>
      </c>
      <c r="I2082" s="101">
        <v>0.44723379629629628</v>
      </c>
      <c r="J2082" s="24">
        <v>45054</v>
      </c>
      <c r="K2082" s="101">
        <v>0.62729166666666669</v>
      </c>
      <c r="L2082" s="25">
        <v>15557</v>
      </c>
      <c r="M2082" s="26">
        <f>Causas[[#This Row],[parada_duracion]]/60</f>
        <v>259.28333333333336</v>
      </c>
      <c r="N2082" t="s">
        <v>776</v>
      </c>
      <c r="O2082" s="16" t="s">
        <v>72</v>
      </c>
      <c r="P2082" s="16">
        <f>WEEKNUM(Causas[[#This Row],[resolucion_fecha]],16)</f>
        <v>19</v>
      </c>
      <c r="Q2082" s="16" t="str">
        <f>TEXT(Causas[[#This Row],[resolucion_fecha]],"MMMM")</f>
        <v>mayo</v>
      </c>
      <c r="R2082" s="16" t="str">
        <f t="shared" si="32"/>
        <v>M</v>
      </c>
      <c r="S2082" s="16"/>
      <c r="T2082" s="16" t="s">
        <v>73</v>
      </c>
      <c r="U2082" s="16"/>
      <c r="V2082" s="16"/>
      <c r="W2082" s="16"/>
    </row>
    <row r="2083" spans="1:23" x14ac:dyDescent="0.25">
      <c r="A2083" s="25">
        <v>141980</v>
      </c>
      <c r="B2083" s="25" t="s">
        <v>42</v>
      </c>
      <c r="C2083" s="25" t="s">
        <v>43</v>
      </c>
      <c r="D2083" s="25" t="s">
        <v>67</v>
      </c>
      <c r="E2083" s="24">
        <v>43405</v>
      </c>
      <c r="F2083" s="25" t="s">
        <v>45</v>
      </c>
      <c r="G2083" s="25" t="s">
        <v>46</v>
      </c>
      <c r="H2083" s="24">
        <v>45054</v>
      </c>
      <c r="I2083" s="101">
        <v>0.50314814814814812</v>
      </c>
      <c r="J2083" s="24">
        <v>45054</v>
      </c>
      <c r="K2083" s="101">
        <v>0.60761574074074076</v>
      </c>
      <c r="L2083" s="25">
        <v>9026</v>
      </c>
      <c r="M2083" s="26">
        <f>Causas[[#This Row],[parada_duracion]]/60</f>
        <v>150.43333333333334</v>
      </c>
      <c r="N2083" s="19" t="s">
        <v>49</v>
      </c>
      <c r="O2083" s="19" t="s">
        <v>49</v>
      </c>
      <c r="P2083" s="16">
        <f>WEEKNUM(Causas[[#This Row],[resolucion_fecha]],16)</f>
        <v>19</v>
      </c>
      <c r="Q2083" s="16" t="str">
        <f>TEXT(Causas[[#This Row],[resolucion_fecha]],"MMMM")</f>
        <v>mayo</v>
      </c>
      <c r="R2083" s="16" t="str">
        <f t="shared" si="32"/>
        <v>M</v>
      </c>
      <c r="S2083" s="19" t="s">
        <v>49</v>
      </c>
      <c r="T2083" s="19" t="s">
        <v>49</v>
      </c>
      <c r="U2083" s="19" t="s">
        <v>49</v>
      </c>
      <c r="V2083" s="19" t="s">
        <v>49</v>
      </c>
      <c r="W2083" s="19" t="s">
        <v>49</v>
      </c>
    </row>
    <row r="2084" spans="1:23" hidden="1" x14ac:dyDescent="0.25">
      <c r="A2084" s="25">
        <v>141982</v>
      </c>
      <c r="B2084" s="25" t="s">
        <v>42</v>
      </c>
      <c r="C2084" s="25" t="s">
        <v>43</v>
      </c>
      <c r="D2084" s="25" t="s">
        <v>105</v>
      </c>
      <c r="E2084" s="24">
        <v>43405</v>
      </c>
      <c r="F2084" s="25" t="s">
        <v>45</v>
      </c>
      <c r="G2084" s="25" t="s">
        <v>50</v>
      </c>
      <c r="H2084" s="24">
        <v>45054</v>
      </c>
      <c r="I2084" s="101">
        <v>0.52031250000000007</v>
      </c>
      <c r="J2084" s="24">
        <v>45054</v>
      </c>
      <c r="K2084" s="101">
        <v>0.5423958333333333</v>
      </c>
      <c r="L2084" s="25">
        <v>1908</v>
      </c>
      <c r="M2084" s="26">
        <f>Causas[[#This Row],[parada_duracion]]/60</f>
        <v>31.8</v>
      </c>
      <c r="N2084" s="19" t="s">
        <v>379</v>
      </c>
      <c r="O2084" s="16" t="s">
        <v>52</v>
      </c>
      <c r="P2084" s="16">
        <f>WEEKNUM(Causas[[#This Row],[resolucion_fecha]],16)</f>
        <v>19</v>
      </c>
      <c r="Q2084" s="16" t="str">
        <f>TEXT(Causas[[#This Row],[resolucion_fecha]],"MMMM")</f>
        <v>mayo</v>
      </c>
      <c r="R2084" s="16" t="str">
        <f t="shared" si="32"/>
        <v>M</v>
      </c>
      <c r="S2084" s="16"/>
      <c r="T2084" s="16" t="s">
        <v>53</v>
      </c>
      <c r="U2084" s="16"/>
      <c r="V2084" s="16"/>
      <c r="W2084" s="16"/>
    </row>
    <row r="2085" spans="1:23" hidden="1" x14ac:dyDescent="0.25">
      <c r="A2085" s="96">
        <v>141984</v>
      </c>
      <c r="B2085" s="96" t="s">
        <v>42</v>
      </c>
      <c r="C2085" s="96" t="s">
        <v>43</v>
      </c>
      <c r="D2085" s="96" t="s">
        <v>96</v>
      </c>
      <c r="E2085" s="97">
        <v>43405</v>
      </c>
      <c r="F2085" s="96" t="s">
        <v>45</v>
      </c>
      <c r="G2085" s="96" t="s">
        <v>46</v>
      </c>
      <c r="H2085" s="97">
        <v>45054</v>
      </c>
      <c r="I2085" s="23">
        <v>0.53900462962962969</v>
      </c>
      <c r="J2085" s="97">
        <v>45054</v>
      </c>
      <c r="K2085" s="23">
        <v>0.59454861111111112</v>
      </c>
      <c r="L2085" s="96">
        <v>4799</v>
      </c>
      <c r="M2085" s="98">
        <f>Causas[[#This Row],[parada_duracion]]/60</f>
        <v>79.983333333333334</v>
      </c>
      <c r="N2085" s="19" t="s">
        <v>49</v>
      </c>
      <c r="O2085" s="19" t="s">
        <v>49</v>
      </c>
      <c r="P2085" s="99">
        <f>WEEKNUM(Causas[[#This Row],[resolucion_fecha]],16)</f>
        <v>19</v>
      </c>
      <c r="Q2085" s="99" t="str">
        <f>TEXT(Causas[[#This Row],[resolucion_fecha]],"MMMM")</f>
        <v>mayo</v>
      </c>
      <c r="R2085" s="99" t="str">
        <f t="shared" si="32"/>
        <v>M</v>
      </c>
      <c r="S2085" s="19" t="s">
        <v>49</v>
      </c>
      <c r="T2085" s="19" t="s">
        <v>49</v>
      </c>
      <c r="U2085" s="19" t="s">
        <v>49</v>
      </c>
      <c r="V2085" s="19" t="s">
        <v>49</v>
      </c>
      <c r="W2085" s="19" t="s">
        <v>49</v>
      </c>
    </row>
    <row r="2086" spans="1:23" hidden="1" x14ac:dyDescent="0.25">
      <c r="A2086" s="96">
        <v>141985</v>
      </c>
      <c r="B2086" s="96" t="s">
        <v>42</v>
      </c>
      <c r="C2086" s="96" t="s">
        <v>43</v>
      </c>
      <c r="D2086" s="96" t="s">
        <v>105</v>
      </c>
      <c r="E2086" s="97">
        <v>43405</v>
      </c>
      <c r="F2086" s="96" t="s">
        <v>45</v>
      </c>
      <c r="G2086" s="96" t="s">
        <v>50</v>
      </c>
      <c r="H2086" s="97">
        <v>45054</v>
      </c>
      <c r="I2086" s="23">
        <v>0.551875</v>
      </c>
      <c r="J2086" s="97">
        <v>45054</v>
      </c>
      <c r="K2086" s="23">
        <v>0.56486111111111115</v>
      </c>
      <c r="L2086" s="96">
        <v>1122</v>
      </c>
      <c r="M2086" s="98">
        <f>Causas[[#This Row],[parada_duracion]]/60</f>
        <v>18.7</v>
      </c>
      <c r="N2086" s="18" t="s">
        <v>777</v>
      </c>
      <c r="O2086" s="99" t="s">
        <v>52</v>
      </c>
      <c r="P2086" s="99">
        <f>WEEKNUM(Causas[[#This Row],[resolucion_fecha]],16)</f>
        <v>19</v>
      </c>
      <c r="Q2086" s="99" t="str">
        <f>TEXT(Causas[[#This Row],[resolucion_fecha]],"MMMM")</f>
        <v>mayo</v>
      </c>
      <c r="R2086" s="99" t="str">
        <f t="shared" si="32"/>
        <v>M</v>
      </c>
      <c r="S2086" s="99"/>
      <c r="T2086" s="16" t="s">
        <v>53</v>
      </c>
      <c r="U2086" s="100"/>
      <c r="V2086" s="99"/>
      <c r="W2086" s="99"/>
    </row>
    <row r="2087" spans="1:23" hidden="1" x14ac:dyDescent="0.25">
      <c r="A2087" s="96">
        <v>141986</v>
      </c>
      <c r="B2087" s="96" t="s">
        <v>42</v>
      </c>
      <c r="C2087" s="96" t="s">
        <v>43</v>
      </c>
      <c r="D2087" s="96" t="s">
        <v>105</v>
      </c>
      <c r="E2087" s="97">
        <v>43405</v>
      </c>
      <c r="F2087" s="96" t="s">
        <v>45</v>
      </c>
      <c r="G2087" s="96" t="s">
        <v>50</v>
      </c>
      <c r="H2087" s="97">
        <v>45054</v>
      </c>
      <c r="I2087" s="23">
        <v>0.59454861111111112</v>
      </c>
      <c r="J2087" s="97">
        <v>45054</v>
      </c>
      <c r="K2087" s="23">
        <v>0.62741898148148145</v>
      </c>
      <c r="L2087" s="96">
        <v>2840</v>
      </c>
      <c r="M2087" s="98">
        <f>Causas[[#This Row],[parada_duracion]]/60</f>
        <v>47.333333333333336</v>
      </c>
      <c r="N2087" s="18" t="s">
        <v>777</v>
      </c>
      <c r="O2087" s="99" t="s">
        <v>52</v>
      </c>
      <c r="P2087" s="99">
        <f>WEEKNUM(Causas[[#This Row],[resolucion_fecha]],16)</f>
        <v>19</v>
      </c>
      <c r="Q2087" s="99" t="str">
        <f>TEXT(Causas[[#This Row],[resolucion_fecha]],"MMMM")</f>
        <v>mayo</v>
      </c>
      <c r="R2087" s="99" t="str">
        <f t="shared" si="32"/>
        <v>T</v>
      </c>
      <c r="S2087" s="99"/>
      <c r="T2087" s="16" t="s">
        <v>53</v>
      </c>
      <c r="U2087" s="100"/>
      <c r="V2087" s="99"/>
      <c r="W2087" s="99"/>
    </row>
    <row r="2088" spans="1:23" hidden="1" x14ac:dyDescent="0.25">
      <c r="A2088" s="25">
        <v>141987</v>
      </c>
      <c r="B2088" s="25" t="s">
        <v>42</v>
      </c>
      <c r="C2088" s="25" t="s">
        <v>43</v>
      </c>
      <c r="D2088" s="25" t="s">
        <v>96</v>
      </c>
      <c r="E2088" s="24">
        <v>43405</v>
      </c>
      <c r="F2088" s="25" t="s">
        <v>45</v>
      </c>
      <c r="G2088" s="25" t="s">
        <v>46</v>
      </c>
      <c r="H2088" s="24">
        <v>45054</v>
      </c>
      <c r="I2088" s="101">
        <v>0.59464120370370377</v>
      </c>
      <c r="J2088" s="24">
        <v>45054</v>
      </c>
      <c r="K2088" s="101">
        <v>0.62939814814814821</v>
      </c>
      <c r="L2088" s="25">
        <v>3003</v>
      </c>
      <c r="M2088" s="26">
        <f>Causas[[#This Row],[parada_duracion]]/60</f>
        <v>50.05</v>
      </c>
      <c r="N2088" s="19" t="s">
        <v>49</v>
      </c>
      <c r="O2088" s="19" t="s">
        <v>49</v>
      </c>
      <c r="P2088" s="16">
        <f>WEEKNUM(Causas[[#This Row],[resolucion_fecha]],16)</f>
        <v>19</v>
      </c>
      <c r="Q2088" s="16" t="str">
        <f>TEXT(Causas[[#This Row],[resolucion_fecha]],"MMMM")</f>
        <v>mayo</v>
      </c>
      <c r="R2088" s="16" t="str">
        <f t="shared" si="32"/>
        <v>T</v>
      </c>
      <c r="S2088" s="19" t="s">
        <v>49</v>
      </c>
      <c r="T2088" s="19" t="s">
        <v>49</v>
      </c>
      <c r="U2088" s="19" t="s">
        <v>49</v>
      </c>
      <c r="V2088" s="19" t="s">
        <v>49</v>
      </c>
      <c r="W2088" s="19" t="s">
        <v>49</v>
      </c>
    </row>
    <row r="2089" spans="1:23" hidden="1" x14ac:dyDescent="0.25">
      <c r="A2089" s="25">
        <v>141989</v>
      </c>
      <c r="B2089" s="25" t="s">
        <v>66</v>
      </c>
      <c r="C2089" s="25" t="s">
        <v>43</v>
      </c>
      <c r="D2089" s="25" t="s">
        <v>166</v>
      </c>
      <c r="E2089" s="24">
        <v>43405</v>
      </c>
      <c r="F2089" s="25" t="s">
        <v>45</v>
      </c>
      <c r="G2089" s="25" t="s">
        <v>46</v>
      </c>
      <c r="H2089" s="24">
        <v>45054</v>
      </c>
      <c r="I2089" s="101">
        <v>0.62094907407407407</v>
      </c>
      <c r="J2089" s="24">
        <v>45054</v>
      </c>
      <c r="K2089" s="101">
        <v>0.63832175925925927</v>
      </c>
      <c r="L2089" s="25">
        <v>1501</v>
      </c>
      <c r="M2089" s="26">
        <f>Causas[[#This Row],[parada_duracion]]/60</f>
        <v>25.016666666666666</v>
      </c>
      <c r="N2089" t="s">
        <v>678</v>
      </c>
      <c r="O2089" s="16" t="s">
        <v>52</v>
      </c>
      <c r="P2089" s="16">
        <f>WEEKNUM(Causas[[#This Row],[resolucion_fecha]],16)</f>
        <v>19</v>
      </c>
      <c r="Q2089" s="16" t="str">
        <f>TEXT(Causas[[#This Row],[resolucion_fecha]],"MMMM")</f>
        <v>mayo</v>
      </c>
      <c r="R2089" s="16" t="str">
        <f t="shared" si="32"/>
        <v>T</v>
      </c>
      <c r="S2089" s="16"/>
      <c r="T2089" s="16" t="s">
        <v>53</v>
      </c>
      <c r="U2089" s="16"/>
      <c r="V2089" s="16"/>
      <c r="W2089" s="16"/>
    </row>
    <row r="2090" spans="1:23" hidden="1" x14ac:dyDescent="0.25">
      <c r="A2090" s="96">
        <v>141993</v>
      </c>
      <c r="B2090" s="96" t="s">
        <v>116</v>
      </c>
      <c r="C2090" s="96" t="s">
        <v>43</v>
      </c>
      <c r="D2090" s="96" t="s">
        <v>166</v>
      </c>
      <c r="E2090" s="97">
        <v>43405</v>
      </c>
      <c r="F2090" s="96" t="s">
        <v>45</v>
      </c>
      <c r="G2090" s="96" t="s">
        <v>50</v>
      </c>
      <c r="H2090" s="97">
        <v>45054</v>
      </c>
      <c r="I2090" s="23">
        <v>0.63842592592592595</v>
      </c>
      <c r="J2090" s="97">
        <v>45054</v>
      </c>
      <c r="K2090" s="23">
        <v>0.67174768518518524</v>
      </c>
      <c r="L2090" s="96">
        <v>2879</v>
      </c>
      <c r="M2090" s="98">
        <f>Causas[[#This Row],[parada_duracion]]/60</f>
        <v>47.983333333333334</v>
      </c>
      <c r="N2090" s="19" t="s">
        <v>49</v>
      </c>
      <c r="O2090" s="19" t="s">
        <v>49</v>
      </c>
      <c r="P2090" s="99">
        <f>WEEKNUM(Causas[[#This Row],[resolucion_fecha]],16)</f>
        <v>19</v>
      </c>
      <c r="Q2090" s="99" t="str">
        <f>TEXT(Causas[[#This Row],[resolucion_fecha]],"MMMM")</f>
        <v>mayo</v>
      </c>
      <c r="R2090" s="99" t="str">
        <f t="shared" si="32"/>
        <v>T</v>
      </c>
      <c r="S2090" s="19" t="s">
        <v>49</v>
      </c>
      <c r="T2090" s="19" t="s">
        <v>49</v>
      </c>
      <c r="U2090" s="19" t="s">
        <v>49</v>
      </c>
      <c r="V2090" s="19" t="s">
        <v>49</v>
      </c>
      <c r="W2090" s="19" t="s">
        <v>49</v>
      </c>
    </row>
    <row r="2091" spans="1:23" hidden="1" x14ac:dyDescent="0.25">
      <c r="A2091" s="25">
        <v>141994</v>
      </c>
      <c r="B2091" s="25" t="s">
        <v>203</v>
      </c>
      <c r="C2091" s="25" t="s">
        <v>43</v>
      </c>
      <c r="D2091" s="25" t="s">
        <v>55</v>
      </c>
      <c r="E2091" s="24">
        <v>43405</v>
      </c>
      <c r="F2091" s="25" t="s">
        <v>45</v>
      </c>
      <c r="G2091" s="25" t="s">
        <v>46</v>
      </c>
      <c r="H2091" s="24">
        <v>45054</v>
      </c>
      <c r="I2091" s="101">
        <v>0.6413888888888889</v>
      </c>
      <c r="J2091" s="24">
        <v>45054</v>
      </c>
      <c r="K2091" s="101">
        <v>0.65467592592592594</v>
      </c>
      <c r="L2091" s="25">
        <v>1148</v>
      </c>
      <c r="M2091" s="26">
        <f>Causas[[#This Row],[parada_duracion]]/60</f>
        <v>19.133333333333333</v>
      </c>
      <c r="N2091" t="s">
        <v>778</v>
      </c>
      <c r="O2091" s="16" t="s">
        <v>52</v>
      </c>
      <c r="P2091" s="16">
        <f>WEEKNUM(Causas[[#This Row],[resolucion_fecha]],16)</f>
        <v>19</v>
      </c>
      <c r="Q2091" s="16" t="str">
        <f>TEXT(Causas[[#This Row],[resolucion_fecha]],"MMMM")</f>
        <v>mayo</v>
      </c>
      <c r="R2091" s="16" t="str">
        <f t="shared" si="32"/>
        <v>T</v>
      </c>
      <c r="S2091" s="16"/>
      <c r="T2091" s="16" t="s">
        <v>53</v>
      </c>
      <c r="U2091" s="100"/>
      <c r="V2091" s="16"/>
      <c r="W2091" s="16"/>
    </row>
    <row r="2092" spans="1:23" hidden="1" x14ac:dyDescent="0.25">
      <c r="A2092" s="25">
        <v>141997</v>
      </c>
      <c r="B2092" s="25" t="s">
        <v>42</v>
      </c>
      <c r="C2092" s="25" t="s">
        <v>43</v>
      </c>
      <c r="D2092" s="25" t="s">
        <v>55</v>
      </c>
      <c r="E2092" s="24">
        <v>43405</v>
      </c>
      <c r="F2092" s="25" t="s">
        <v>45</v>
      </c>
      <c r="G2092" s="25" t="s">
        <v>46</v>
      </c>
      <c r="H2092" s="24">
        <v>45054</v>
      </c>
      <c r="I2092" s="101">
        <v>0.70878472222222222</v>
      </c>
      <c r="J2092" s="24">
        <v>45054</v>
      </c>
      <c r="K2092" s="101">
        <v>0.71135416666666673</v>
      </c>
      <c r="L2092" s="25">
        <v>222</v>
      </c>
      <c r="M2092" s="26">
        <f>Causas[[#This Row],[parada_duracion]]/60</f>
        <v>3.7</v>
      </c>
      <c r="N2092" s="19" t="s">
        <v>47</v>
      </c>
      <c r="O2092" s="19" t="s">
        <v>47</v>
      </c>
      <c r="P2092" s="16">
        <f>WEEKNUM(Causas[[#This Row],[resolucion_fecha]],16)</f>
        <v>19</v>
      </c>
      <c r="Q2092" s="16" t="str">
        <f>TEXT(Causas[[#This Row],[resolucion_fecha]],"MMMM")</f>
        <v>mayo</v>
      </c>
      <c r="R2092" s="16" t="str">
        <f t="shared" si="32"/>
        <v>T</v>
      </c>
      <c r="S2092" s="19" t="s">
        <v>47</v>
      </c>
      <c r="T2092" s="19" t="s">
        <v>47</v>
      </c>
      <c r="U2092" s="19" t="s">
        <v>47</v>
      </c>
      <c r="V2092" s="19" t="s">
        <v>47</v>
      </c>
      <c r="W2092" s="19" t="s">
        <v>47</v>
      </c>
    </row>
    <row r="2093" spans="1:23" hidden="1" x14ac:dyDescent="0.25">
      <c r="A2093" s="25">
        <v>141999</v>
      </c>
      <c r="B2093" s="25" t="s">
        <v>42</v>
      </c>
      <c r="C2093" s="25" t="s">
        <v>43</v>
      </c>
      <c r="D2093" s="25" t="s">
        <v>55</v>
      </c>
      <c r="E2093" s="24">
        <v>43405</v>
      </c>
      <c r="F2093" s="25" t="s">
        <v>45</v>
      </c>
      <c r="G2093" s="25" t="s">
        <v>46</v>
      </c>
      <c r="H2093" s="24">
        <v>45054</v>
      </c>
      <c r="I2093" s="101">
        <v>0.71391203703703709</v>
      </c>
      <c r="J2093" s="24">
        <v>45054</v>
      </c>
      <c r="K2093" s="101">
        <v>0.72234953703703697</v>
      </c>
      <c r="L2093" s="25">
        <v>729</v>
      </c>
      <c r="M2093" s="26">
        <f>Causas[[#This Row],[parada_duracion]]/60</f>
        <v>12.15</v>
      </c>
      <c r="N2093" s="19" t="s">
        <v>49</v>
      </c>
      <c r="O2093" s="19" t="s">
        <v>49</v>
      </c>
      <c r="P2093" s="16">
        <f>WEEKNUM(Causas[[#This Row],[resolucion_fecha]],16)</f>
        <v>19</v>
      </c>
      <c r="Q2093" s="16" t="str">
        <f>TEXT(Causas[[#This Row],[resolucion_fecha]],"MMMM")</f>
        <v>mayo</v>
      </c>
      <c r="R2093" s="16" t="str">
        <f t="shared" si="32"/>
        <v>T</v>
      </c>
      <c r="S2093" s="19" t="s">
        <v>49</v>
      </c>
      <c r="T2093" s="19" t="s">
        <v>49</v>
      </c>
      <c r="U2093" s="19" t="s">
        <v>49</v>
      </c>
      <c r="V2093" s="19" t="s">
        <v>49</v>
      </c>
      <c r="W2093" s="19" t="s">
        <v>49</v>
      </c>
    </row>
    <row r="2094" spans="1:23" hidden="1" x14ac:dyDescent="0.25">
      <c r="A2094" s="25">
        <v>142001</v>
      </c>
      <c r="B2094" s="25" t="s">
        <v>66</v>
      </c>
      <c r="C2094" s="25" t="s">
        <v>43</v>
      </c>
      <c r="D2094" s="25" t="s">
        <v>166</v>
      </c>
      <c r="E2094" s="24">
        <v>43405</v>
      </c>
      <c r="F2094" s="25" t="s">
        <v>45</v>
      </c>
      <c r="G2094" s="25" t="s">
        <v>46</v>
      </c>
      <c r="H2094" s="24">
        <v>45054</v>
      </c>
      <c r="I2094" s="101">
        <v>0.72723379629629636</v>
      </c>
      <c r="J2094" s="24">
        <v>45054</v>
      </c>
      <c r="K2094" s="101">
        <v>0.76400462962962967</v>
      </c>
      <c r="L2094" s="25">
        <v>3177</v>
      </c>
      <c r="M2094" s="26">
        <f>Causas[[#This Row],[parada_duracion]]/60</f>
        <v>52.95</v>
      </c>
      <c r="N2094" t="s">
        <v>779</v>
      </c>
      <c r="O2094" s="16" t="s">
        <v>72</v>
      </c>
      <c r="P2094" s="16">
        <f>WEEKNUM(Causas[[#This Row],[resolucion_fecha]],16)</f>
        <v>19</v>
      </c>
      <c r="Q2094" s="16" t="str">
        <f>TEXT(Causas[[#This Row],[resolucion_fecha]],"MMMM")</f>
        <v>mayo</v>
      </c>
      <c r="R2094" s="16" t="str">
        <f t="shared" si="32"/>
        <v>T</v>
      </c>
      <c r="S2094" s="16"/>
      <c r="T2094" s="16" t="s">
        <v>73</v>
      </c>
      <c r="U2094" s="16"/>
      <c r="V2094" s="16"/>
      <c r="W2094" s="16"/>
    </row>
    <row r="2095" spans="1:23" hidden="1" x14ac:dyDescent="0.25">
      <c r="A2095" s="25">
        <v>142006</v>
      </c>
      <c r="B2095" s="25" t="s">
        <v>129</v>
      </c>
      <c r="C2095" s="25" t="s">
        <v>43</v>
      </c>
      <c r="D2095" s="25" t="s">
        <v>55</v>
      </c>
      <c r="E2095" s="24">
        <v>43405</v>
      </c>
      <c r="F2095" s="25" t="s">
        <v>45</v>
      </c>
      <c r="G2095" s="25" t="s">
        <v>46</v>
      </c>
      <c r="H2095" s="24">
        <v>45054</v>
      </c>
      <c r="I2095" s="101">
        <v>0.78811342592592604</v>
      </c>
      <c r="J2095" s="24">
        <v>45054</v>
      </c>
      <c r="K2095" s="101">
        <v>0.78957175925925915</v>
      </c>
      <c r="L2095" s="25">
        <v>126</v>
      </c>
      <c r="M2095" s="26">
        <f>Causas[[#This Row],[parada_duracion]]/60</f>
        <v>2.1</v>
      </c>
      <c r="N2095" s="19" t="s">
        <v>47</v>
      </c>
      <c r="O2095" s="19" t="s">
        <v>47</v>
      </c>
      <c r="P2095" s="16">
        <f>WEEKNUM(Causas[[#This Row],[resolucion_fecha]],16)</f>
        <v>19</v>
      </c>
      <c r="Q2095" s="16" t="str">
        <f>TEXT(Causas[[#This Row],[resolucion_fecha]],"MMMM")</f>
        <v>mayo</v>
      </c>
      <c r="R2095" s="16" t="str">
        <f t="shared" si="32"/>
        <v>T</v>
      </c>
      <c r="S2095" s="19" t="s">
        <v>47</v>
      </c>
      <c r="T2095" s="19" t="s">
        <v>47</v>
      </c>
      <c r="U2095" s="19" t="s">
        <v>47</v>
      </c>
      <c r="V2095" s="19" t="s">
        <v>47</v>
      </c>
      <c r="W2095" s="19" t="s">
        <v>47</v>
      </c>
    </row>
    <row r="2096" spans="1:23" hidden="1" x14ac:dyDescent="0.25">
      <c r="A2096" s="96">
        <v>142012</v>
      </c>
      <c r="B2096" s="96" t="s">
        <v>129</v>
      </c>
      <c r="C2096" s="96" t="s">
        <v>43</v>
      </c>
      <c r="D2096" s="96" t="s">
        <v>55</v>
      </c>
      <c r="E2096" s="97">
        <v>43405</v>
      </c>
      <c r="F2096" s="96" t="s">
        <v>45</v>
      </c>
      <c r="G2096" s="96" t="s">
        <v>46</v>
      </c>
      <c r="H2096" s="97">
        <v>45054</v>
      </c>
      <c r="I2096" s="23">
        <v>0.83046296296296296</v>
      </c>
      <c r="J2096" s="97">
        <v>45054</v>
      </c>
      <c r="K2096" s="23">
        <v>0.84155092592592595</v>
      </c>
      <c r="L2096" s="96">
        <v>958</v>
      </c>
      <c r="M2096" s="98">
        <f>Causas[[#This Row],[parada_duracion]]/60</f>
        <v>15.966666666666667</v>
      </c>
      <c r="N2096" s="19" t="s">
        <v>49</v>
      </c>
      <c r="O2096" s="19" t="s">
        <v>49</v>
      </c>
      <c r="P2096" s="99">
        <f>WEEKNUM(Causas[[#This Row],[resolucion_fecha]],16)</f>
        <v>19</v>
      </c>
      <c r="Q2096" s="99" t="str">
        <f>TEXT(Causas[[#This Row],[resolucion_fecha]],"MMMM")</f>
        <v>mayo</v>
      </c>
      <c r="R2096" s="99" t="str">
        <f t="shared" si="32"/>
        <v>T</v>
      </c>
      <c r="S2096" s="19" t="s">
        <v>49</v>
      </c>
      <c r="T2096" s="19" t="s">
        <v>49</v>
      </c>
      <c r="U2096" s="19" t="s">
        <v>49</v>
      </c>
      <c r="V2096" s="19" t="s">
        <v>49</v>
      </c>
      <c r="W2096" s="19" t="s">
        <v>49</v>
      </c>
    </row>
    <row r="2097" spans="1:23" hidden="1" x14ac:dyDescent="0.25">
      <c r="A2097" s="25">
        <v>142013</v>
      </c>
      <c r="B2097" s="25" t="s">
        <v>129</v>
      </c>
      <c r="C2097" s="25" t="s">
        <v>43</v>
      </c>
      <c r="D2097" s="25" t="s">
        <v>55</v>
      </c>
      <c r="E2097" s="24">
        <v>43405</v>
      </c>
      <c r="F2097" s="25" t="s">
        <v>45</v>
      </c>
      <c r="G2097" s="25" t="s">
        <v>46</v>
      </c>
      <c r="H2097" s="24">
        <v>45054</v>
      </c>
      <c r="I2097" s="101">
        <v>0.84209490740740733</v>
      </c>
      <c r="J2097" s="24">
        <v>45054</v>
      </c>
      <c r="K2097" s="101">
        <v>0.8493518518518518</v>
      </c>
      <c r="L2097" s="25">
        <v>627</v>
      </c>
      <c r="M2097" s="26">
        <f>Causas[[#This Row],[parada_duracion]]/60</f>
        <v>10.45</v>
      </c>
      <c r="N2097" s="19" t="s">
        <v>49</v>
      </c>
      <c r="O2097" s="19" t="s">
        <v>49</v>
      </c>
      <c r="P2097" s="16">
        <f>WEEKNUM(Causas[[#This Row],[resolucion_fecha]],16)</f>
        <v>19</v>
      </c>
      <c r="Q2097" s="16" t="str">
        <f>TEXT(Causas[[#This Row],[resolucion_fecha]],"MMMM")</f>
        <v>mayo</v>
      </c>
      <c r="R2097" s="16" t="str">
        <f t="shared" si="32"/>
        <v>T</v>
      </c>
      <c r="S2097" s="19" t="s">
        <v>49</v>
      </c>
      <c r="T2097" s="19" t="s">
        <v>49</v>
      </c>
      <c r="U2097" s="19" t="s">
        <v>49</v>
      </c>
      <c r="V2097" s="19" t="s">
        <v>49</v>
      </c>
      <c r="W2097" s="19" t="s">
        <v>49</v>
      </c>
    </row>
    <row r="2098" spans="1:23" hidden="1" x14ac:dyDescent="0.25">
      <c r="A2098" s="96">
        <v>142016</v>
      </c>
      <c r="B2098" s="96" t="s">
        <v>61</v>
      </c>
      <c r="C2098" s="96" t="s">
        <v>43</v>
      </c>
      <c r="D2098" s="96" t="s">
        <v>143</v>
      </c>
      <c r="E2098" s="97">
        <v>43881</v>
      </c>
      <c r="F2098" s="96" t="s">
        <v>56</v>
      </c>
      <c r="G2098" s="96" t="s">
        <v>46</v>
      </c>
      <c r="H2098" s="97">
        <v>45054</v>
      </c>
      <c r="I2098" s="23">
        <v>0.86986111111111108</v>
      </c>
      <c r="J2098" s="97">
        <v>45054</v>
      </c>
      <c r="K2098" s="23">
        <v>0.88222222222222213</v>
      </c>
      <c r="L2098" s="96">
        <v>1068</v>
      </c>
      <c r="M2098" s="98">
        <f>Causas[[#This Row],[parada_duracion]]/60</f>
        <v>17.8</v>
      </c>
      <c r="N2098" t="s">
        <v>477</v>
      </c>
      <c r="O2098" s="16" t="s">
        <v>52</v>
      </c>
      <c r="P2098" s="99">
        <f>WEEKNUM(Causas[[#This Row],[resolucion_fecha]],16)</f>
        <v>19</v>
      </c>
      <c r="Q2098" s="99" t="str">
        <f>TEXT(Causas[[#This Row],[resolucion_fecha]],"MMMM")</f>
        <v>mayo</v>
      </c>
      <c r="R2098" s="99" t="str">
        <f t="shared" si="32"/>
        <v>T</v>
      </c>
      <c r="S2098" s="99"/>
      <c r="T2098" s="16" t="s">
        <v>53</v>
      </c>
      <c r="U2098" s="16"/>
      <c r="V2098" s="99"/>
      <c r="W2098" s="99"/>
    </row>
    <row r="2099" spans="1:23" hidden="1" x14ac:dyDescent="0.25">
      <c r="A2099" s="25">
        <v>142017</v>
      </c>
      <c r="B2099" s="25" t="s">
        <v>66</v>
      </c>
      <c r="C2099" s="25" t="s">
        <v>43</v>
      </c>
      <c r="D2099" s="25" t="s">
        <v>68</v>
      </c>
      <c r="E2099" s="24">
        <v>43405</v>
      </c>
      <c r="F2099" s="25" t="s">
        <v>45</v>
      </c>
      <c r="G2099" s="25" t="s">
        <v>46</v>
      </c>
      <c r="H2099" s="24">
        <v>45054</v>
      </c>
      <c r="I2099" s="101">
        <v>0.89020833333333327</v>
      </c>
      <c r="J2099" s="24">
        <v>45054</v>
      </c>
      <c r="K2099" s="101">
        <v>0.89290509259259254</v>
      </c>
      <c r="L2099" s="25">
        <v>233</v>
      </c>
      <c r="M2099" s="26">
        <f>Causas[[#This Row],[parada_duracion]]/60</f>
        <v>3.8833333333333333</v>
      </c>
      <c r="N2099" s="19" t="s">
        <v>47</v>
      </c>
      <c r="O2099" s="19" t="s">
        <v>47</v>
      </c>
      <c r="P2099" s="16">
        <f>WEEKNUM(Causas[[#This Row],[resolucion_fecha]],16)</f>
        <v>19</v>
      </c>
      <c r="Q2099" s="16" t="str">
        <f>TEXT(Causas[[#This Row],[resolucion_fecha]],"MMMM")</f>
        <v>mayo</v>
      </c>
      <c r="R2099" s="16" t="str">
        <f t="shared" si="32"/>
        <v>T</v>
      </c>
      <c r="S2099" s="19" t="s">
        <v>47</v>
      </c>
      <c r="T2099" s="19" t="s">
        <v>47</v>
      </c>
      <c r="U2099" s="19" t="s">
        <v>47</v>
      </c>
      <c r="V2099" s="19" t="s">
        <v>47</v>
      </c>
      <c r="W2099" s="19" t="s">
        <v>47</v>
      </c>
    </row>
    <row r="2100" spans="1:23" hidden="1" x14ac:dyDescent="0.25">
      <c r="A2100" s="25">
        <v>142019</v>
      </c>
      <c r="B2100" s="25" t="s">
        <v>66</v>
      </c>
      <c r="C2100" s="25" t="s">
        <v>43</v>
      </c>
      <c r="D2100" s="25" t="s">
        <v>68</v>
      </c>
      <c r="E2100" s="24">
        <v>43405</v>
      </c>
      <c r="F2100" s="25" t="s">
        <v>45</v>
      </c>
      <c r="G2100" s="25" t="s">
        <v>50</v>
      </c>
      <c r="H2100" s="24">
        <v>45054</v>
      </c>
      <c r="I2100" s="101">
        <v>0.89296296296296296</v>
      </c>
      <c r="J2100" s="24">
        <v>45054</v>
      </c>
      <c r="K2100" s="101">
        <v>0.90513888888888883</v>
      </c>
      <c r="L2100" s="25">
        <v>1052</v>
      </c>
      <c r="M2100" s="26">
        <f>Causas[[#This Row],[parada_duracion]]/60</f>
        <v>17.533333333333335</v>
      </c>
      <c r="N2100" s="19" t="s">
        <v>49</v>
      </c>
      <c r="O2100" s="19" t="s">
        <v>49</v>
      </c>
      <c r="P2100" s="16">
        <f>WEEKNUM(Causas[[#This Row],[resolucion_fecha]],16)</f>
        <v>19</v>
      </c>
      <c r="Q2100" s="16" t="str">
        <f>TEXT(Causas[[#This Row],[resolucion_fecha]],"MMMM")</f>
        <v>mayo</v>
      </c>
      <c r="R2100" s="16" t="str">
        <f t="shared" si="32"/>
        <v>T</v>
      </c>
      <c r="S2100" s="19" t="s">
        <v>49</v>
      </c>
      <c r="T2100" s="19" t="s">
        <v>49</v>
      </c>
      <c r="U2100" s="19" t="s">
        <v>49</v>
      </c>
      <c r="V2100" s="19" t="s">
        <v>49</v>
      </c>
      <c r="W2100" s="19" t="s">
        <v>49</v>
      </c>
    </row>
    <row r="2101" spans="1:23" hidden="1" x14ac:dyDescent="0.25">
      <c r="A2101" s="25">
        <v>142023</v>
      </c>
      <c r="B2101" s="25" t="s">
        <v>89</v>
      </c>
      <c r="C2101" s="25" t="s">
        <v>43</v>
      </c>
      <c r="D2101" s="25" t="s">
        <v>90</v>
      </c>
      <c r="E2101" s="24">
        <v>44263</v>
      </c>
      <c r="F2101" s="25" t="s">
        <v>56</v>
      </c>
      <c r="G2101" s="25" t="s">
        <v>46</v>
      </c>
      <c r="H2101" s="24">
        <v>45055</v>
      </c>
      <c r="I2101" s="101">
        <v>0.25564814814814812</v>
      </c>
      <c r="J2101" s="24">
        <v>45055</v>
      </c>
      <c r="K2101" s="101">
        <v>0.27886574074074072</v>
      </c>
      <c r="L2101" s="25">
        <v>2006</v>
      </c>
      <c r="M2101" s="26">
        <f>Causas[[#This Row],[parada_duracion]]/60</f>
        <v>33.43333333333333</v>
      </c>
      <c r="N2101" s="19" t="s">
        <v>49</v>
      </c>
      <c r="O2101" s="19" t="s">
        <v>49</v>
      </c>
      <c r="P2101" s="16">
        <f>WEEKNUM(Causas[[#This Row],[resolucion_fecha]],16)</f>
        <v>19</v>
      </c>
      <c r="Q2101" s="16" t="str">
        <f>TEXT(Causas[[#This Row],[resolucion_fecha]],"MMMM")</f>
        <v>mayo</v>
      </c>
      <c r="R2101" s="16" t="str">
        <f t="shared" si="32"/>
        <v>M</v>
      </c>
      <c r="S2101" s="19" t="s">
        <v>49</v>
      </c>
      <c r="T2101" s="19" t="s">
        <v>49</v>
      </c>
      <c r="U2101" s="19" t="s">
        <v>49</v>
      </c>
      <c r="V2101" s="19" t="s">
        <v>49</v>
      </c>
      <c r="W2101" s="19" t="s">
        <v>49</v>
      </c>
    </row>
    <row r="2102" spans="1:23" hidden="1" x14ac:dyDescent="0.25">
      <c r="A2102" s="25">
        <v>142025</v>
      </c>
      <c r="B2102" s="25" t="s">
        <v>66</v>
      </c>
      <c r="C2102" s="25" t="s">
        <v>43</v>
      </c>
      <c r="D2102" s="25" t="s">
        <v>68</v>
      </c>
      <c r="E2102" s="24">
        <v>43405</v>
      </c>
      <c r="F2102" s="25" t="s">
        <v>45</v>
      </c>
      <c r="G2102" s="25" t="s">
        <v>46</v>
      </c>
      <c r="H2102" s="24">
        <v>45055</v>
      </c>
      <c r="I2102" s="101">
        <v>0.26383101851851853</v>
      </c>
      <c r="J2102" s="24">
        <v>45055</v>
      </c>
      <c r="K2102" s="101">
        <v>0.26797453703703705</v>
      </c>
      <c r="L2102" s="25">
        <v>358</v>
      </c>
      <c r="M2102" s="26">
        <f>Causas[[#This Row],[parada_duracion]]/60</f>
        <v>5.9666666666666668</v>
      </c>
      <c r="N2102" s="19" t="s">
        <v>47</v>
      </c>
      <c r="O2102" s="19" t="s">
        <v>47</v>
      </c>
      <c r="P2102" s="16">
        <f>WEEKNUM(Causas[[#This Row],[resolucion_fecha]],16)</f>
        <v>19</v>
      </c>
      <c r="Q2102" s="16" t="str">
        <f>TEXT(Causas[[#This Row],[resolucion_fecha]],"MMMM")</f>
        <v>mayo</v>
      </c>
      <c r="R2102" s="16" t="str">
        <f t="shared" si="32"/>
        <v>M</v>
      </c>
      <c r="S2102" s="19" t="s">
        <v>47</v>
      </c>
      <c r="T2102" s="19" t="s">
        <v>47</v>
      </c>
      <c r="U2102" s="19" t="s">
        <v>47</v>
      </c>
      <c r="V2102" s="19" t="s">
        <v>47</v>
      </c>
      <c r="W2102" s="19" t="s">
        <v>47</v>
      </c>
    </row>
    <row r="2103" spans="1:23" hidden="1" x14ac:dyDescent="0.25">
      <c r="A2103" s="96">
        <v>142029</v>
      </c>
      <c r="B2103" s="96" t="s">
        <v>84</v>
      </c>
      <c r="C2103" s="96" t="s">
        <v>43</v>
      </c>
      <c r="D2103" s="96" t="s">
        <v>68</v>
      </c>
      <c r="E2103" s="97">
        <v>44012</v>
      </c>
      <c r="F2103" s="96" t="s">
        <v>56</v>
      </c>
      <c r="G2103" s="96" t="s">
        <v>50</v>
      </c>
      <c r="H2103" s="97">
        <v>45055</v>
      </c>
      <c r="I2103" s="23">
        <v>0.29075231481481484</v>
      </c>
      <c r="J2103" s="97">
        <v>45055</v>
      </c>
      <c r="K2103" s="23">
        <v>0.29593750000000002</v>
      </c>
      <c r="L2103" s="96">
        <v>448</v>
      </c>
      <c r="M2103" s="98">
        <f>Causas[[#This Row],[parada_duracion]]/60</f>
        <v>7.4666666666666668</v>
      </c>
      <c r="N2103" s="19" t="s">
        <v>47</v>
      </c>
      <c r="O2103" s="19" t="s">
        <v>47</v>
      </c>
      <c r="P2103" s="99">
        <f>WEEKNUM(Causas[[#This Row],[resolucion_fecha]],16)</f>
        <v>19</v>
      </c>
      <c r="Q2103" s="99" t="str">
        <f>TEXT(Causas[[#This Row],[resolucion_fecha]],"MMMM")</f>
        <v>mayo</v>
      </c>
      <c r="R2103" s="99" t="str">
        <f t="shared" si="32"/>
        <v>M</v>
      </c>
      <c r="S2103" s="19" t="s">
        <v>47</v>
      </c>
      <c r="T2103" s="19" t="s">
        <v>47</v>
      </c>
      <c r="U2103" s="19" t="s">
        <v>47</v>
      </c>
      <c r="V2103" s="19" t="s">
        <v>47</v>
      </c>
      <c r="W2103" s="19" t="s">
        <v>47</v>
      </c>
    </row>
    <row r="2104" spans="1:23" hidden="1" x14ac:dyDescent="0.25">
      <c r="A2104" s="25">
        <v>142030</v>
      </c>
      <c r="B2104" s="25" t="s">
        <v>75</v>
      </c>
      <c r="C2104" s="25" t="s">
        <v>43</v>
      </c>
      <c r="D2104" s="25" t="s">
        <v>76</v>
      </c>
      <c r="E2104" s="24">
        <v>44104</v>
      </c>
      <c r="F2104" s="25" t="s">
        <v>56</v>
      </c>
      <c r="G2104" s="25" t="s">
        <v>46</v>
      </c>
      <c r="H2104" s="24">
        <v>45055</v>
      </c>
      <c r="I2104" s="101">
        <v>0.29216435185185186</v>
      </c>
      <c r="J2104" s="24">
        <v>45055</v>
      </c>
      <c r="K2104" s="101">
        <v>0.31157407407407406</v>
      </c>
      <c r="L2104" s="25">
        <v>1677</v>
      </c>
      <c r="M2104" s="26">
        <f>Causas[[#This Row],[parada_duracion]]/60</f>
        <v>27.95</v>
      </c>
      <c r="N2104" s="19" t="s">
        <v>49</v>
      </c>
      <c r="O2104" s="19" t="s">
        <v>49</v>
      </c>
      <c r="P2104" s="16">
        <f>WEEKNUM(Causas[[#This Row],[resolucion_fecha]],16)</f>
        <v>19</v>
      </c>
      <c r="Q2104" s="16" t="str">
        <f>TEXT(Causas[[#This Row],[resolucion_fecha]],"MMMM")</f>
        <v>mayo</v>
      </c>
      <c r="R2104" s="16" t="str">
        <f t="shared" si="32"/>
        <v>M</v>
      </c>
      <c r="S2104" s="19" t="s">
        <v>49</v>
      </c>
      <c r="T2104" s="19" t="s">
        <v>49</v>
      </c>
      <c r="U2104" s="19" t="s">
        <v>49</v>
      </c>
      <c r="V2104" s="19" t="s">
        <v>49</v>
      </c>
      <c r="W2104" s="19" t="s">
        <v>49</v>
      </c>
    </row>
    <row r="2105" spans="1:23" hidden="1" x14ac:dyDescent="0.25">
      <c r="A2105" s="25">
        <v>142033</v>
      </c>
      <c r="B2105" s="25" t="s">
        <v>42</v>
      </c>
      <c r="C2105" s="25" t="s">
        <v>43</v>
      </c>
      <c r="D2105" s="25" t="s">
        <v>105</v>
      </c>
      <c r="E2105" s="24">
        <v>43405</v>
      </c>
      <c r="F2105" s="25" t="s">
        <v>45</v>
      </c>
      <c r="G2105" s="25" t="s">
        <v>50</v>
      </c>
      <c r="H2105" s="24">
        <v>45055</v>
      </c>
      <c r="I2105" s="101">
        <v>0.29998842592592595</v>
      </c>
      <c r="J2105" s="24">
        <v>45055</v>
      </c>
      <c r="K2105" s="101">
        <v>0.36887731481481478</v>
      </c>
      <c r="L2105" s="25">
        <v>5952</v>
      </c>
      <c r="M2105" s="26">
        <f>Causas[[#This Row],[parada_duracion]]/60</f>
        <v>99.2</v>
      </c>
      <c r="N2105" s="19" t="s">
        <v>780</v>
      </c>
      <c r="O2105" s="16" t="s">
        <v>52</v>
      </c>
      <c r="P2105" s="16">
        <f>WEEKNUM(Causas[[#This Row],[resolucion_fecha]],16)</f>
        <v>19</v>
      </c>
      <c r="Q2105" s="16" t="str">
        <f>TEXT(Causas[[#This Row],[resolucion_fecha]],"MMMM")</f>
        <v>mayo</v>
      </c>
      <c r="R2105" s="16" t="str">
        <f t="shared" si="32"/>
        <v>M</v>
      </c>
      <c r="S2105" s="16"/>
      <c r="T2105" s="16" t="s">
        <v>53</v>
      </c>
      <c r="U2105" s="16"/>
      <c r="V2105" s="16"/>
      <c r="W2105" s="16"/>
    </row>
    <row r="2106" spans="1:23" hidden="1" x14ac:dyDescent="0.25">
      <c r="A2106" s="25">
        <v>142036</v>
      </c>
      <c r="B2106" s="25" t="s">
        <v>75</v>
      </c>
      <c r="C2106" s="25" t="s">
        <v>43</v>
      </c>
      <c r="D2106" s="25" t="s">
        <v>76</v>
      </c>
      <c r="E2106" s="24">
        <v>44104</v>
      </c>
      <c r="F2106" s="25" t="s">
        <v>56</v>
      </c>
      <c r="G2106" s="25" t="s">
        <v>46</v>
      </c>
      <c r="H2106" s="24">
        <v>45055</v>
      </c>
      <c r="I2106" s="101">
        <v>0.31163194444444448</v>
      </c>
      <c r="J2106" s="24">
        <v>45055</v>
      </c>
      <c r="K2106" s="101">
        <v>0.32116898148148149</v>
      </c>
      <c r="L2106" s="25">
        <v>824</v>
      </c>
      <c r="M2106" s="26">
        <f>Causas[[#This Row],[parada_duracion]]/60</f>
        <v>13.733333333333333</v>
      </c>
      <c r="N2106" s="19" t="s">
        <v>49</v>
      </c>
      <c r="O2106" s="19" t="s">
        <v>49</v>
      </c>
      <c r="P2106" s="16">
        <f>WEEKNUM(Causas[[#This Row],[resolucion_fecha]],16)</f>
        <v>19</v>
      </c>
      <c r="Q2106" s="16" t="str">
        <f>TEXT(Causas[[#This Row],[resolucion_fecha]],"MMMM")</f>
        <v>mayo</v>
      </c>
      <c r="R2106" s="16" t="str">
        <f t="shared" si="32"/>
        <v>M</v>
      </c>
      <c r="S2106" s="19" t="s">
        <v>49</v>
      </c>
      <c r="T2106" s="19" t="s">
        <v>49</v>
      </c>
      <c r="U2106" s="19" t="s">
        <v>49</v>
      </c>
      <c r="V2106" s="19" t="s">
        <v>49</v>
      </c>
      <c r="W2106" s="19" t="s">
        <v>49</v>
      </c>
    </row>
    <row r="2107" spans="1:23" hidden="1" x14ac:dyDescent="0.25">
      <c r="A2107" s="25">
        <v>142040</v>
      </c>
      <c r="B2107" s="25" t="s">
        <v>197</v>
      </c>
      <c r="C2107" s="25" t="s">
        <v>43</v>
      </c>
      <c r="D2107" s="25" t="s">
        <v>68</v>
      </c>
      <c r="E2107" s="24">
        <v>43746</v>
      </c>
      <c r="F2107" s="25" t="s">
        <v>56</v>
      </c>
      <c r="G2107" s="25" t="s">
        <v>46</v>
      </c>
      <c r="H2107" s="24">
        <v>45055</v>
      </c>
      <c r="I2107" s="101">
        <v>0.32839120370370373</v>
      </c>
      <c r="J2107" s="24">
        <v>45055</v>
      </c>
      <c r="K2107" s="101">
        <v>0.34527777777777779</v>
      </c>
      <c r="L2107" s="25">
        <v>1459</v>
      </c>
      <c r="M2107" s="26">
        <f>Causas[[#This Row],[parada_duracion]]/60</f>
        <v>24.316666666666666</v>
      </c>
      <c r="N2107" s="19" t="s">
        <v>631</v>
      </c>
      <c r="O2107" s="16" t="s">
        <v>52</v>
      </c>
      <c r="P2107" s="16">
        <f>WEEKNUM(Causas[[#This Row],[resolucion_fecha]],16)</f>
        <v>19</v>
      </c>
      <c r="Q2107" s="16" t="str">
        <f>TEXT(Causas[[#This Row],[resolucion_fecha]],"MMMM")</f>
        <v>mayo</v>
      </c>
      <c r="R2107" s="16" t="str">
        <f t="shared" si="32"/>
        <v>M</v>
      </c>
      <c r="S2107" s="16"/>
      <c r="T2107" s="16" t="s">
        <v>53</v>
      </c>
      <c r="U2107" s="16"/>
      <c r="V2107" s="16"/>
      <c r="W2107" s="16"/>
    </row>
    <row r="2108" spans="1:23" hidden="1" x14ac:dyDescent="0.25">
      <c r="A2108" s="25">
        <v>142046</v>
      </c>
      <c r="B2108" s="25" t="s">
        <v>54</v>
      </c>
      <c r="C2108" s="25" t="s">
        <v>43</v>
      </c>
      <c r="D2108" s="25" t="s">
        <v>55</v>
      </c>
      <c r="E2108" s="24">
        <v>44120</v>
      </c>
      <c r="F2108" s="25" t="s">
        <v>56</v>
      </c>
      <c r="G2108" s="25" t="s">
        <v>50</v>
      </c>
      <c r="H2108" s="24">
        <v>45055</v>
      </c>
      <c r="I2108" s="101">
        <v>0.3666666666666667</v>
      </c>
      <c r="J2108" s="24">
        <v>45055</v>
      </c>
      <c r="K2108" s="101">
        <v>0.36910879629629628</v>
      </c>
      <c r="L2108" s="25">
        <v>211</v>
      </c>
      <c r="M2108" s="26">
        <f>Causas[[#This Row],[parada_duracion]]/60</f>
        <v>3.5166666666666666</v>
      </c>
      <c r="N2108" s="19" t="s">
        <v>47</v>
      </c>
      <c r="O2108" s="19" t="s">
        <v>47</v>
      </c>
      <c r="P2108" s="16">
        <f>WEEKNUM(Causas[[#This Row],[resolucion_fecha]],16)</f>
        <v>19</v>
      </c>
      <c r="Q2108" s="16" t="str">
        <f>TEXT(Causas[[#This Row],[resolucion_fecha]],"MMMM")</f>
        <v>mayo</v>
      </c>
      <c r="R2108" s="16" t="str">
        <f t="shared" si="32"/>
        <v>M</v>
      </c>
      <c r="S2108" s="19" t="s">
        <v>47</v>
      </c>
      <c r="T2108" s="19" t="s">
        <v>47</v>
      </c>
      <c r="U2108" s="19" t="s">
        <v>47</v>
      </c>
      <c r="V2108" s="19" t="s">
        <v>47</v>
      </c>
      <c r="W2108" s="19" t="s">
        <v>47</v>
      </c>
    </row>
    <row r="2109" spans="1:23" hidden="1" x14ac:dyDescent="0.25">
      <c r="A2109" s="96">
        <v>142048</v>
      </c>
      <c r="B2109" s="96" t="s">
        <v>42</v>
      </c>
      <c r="C2109" s="96" t="s">
        <v>43</v>
      </c>
      <c r="D2109" s="96" t="s">
        <v>76</v>
      </c>
      <c r="E2109" s="97">
        <v>43405</v>
      </c>
      <c r="F2109" s="96" t="s">
        <v>45</v>
      </c>
      <c r="G2109" s="96" t="s">
        <v>46</v>
      </c>
      <c r="H2109" s="97">
        <v>45055</v>
      </c>
      <c r="I2109" s="23">
        <v>0.3793171296296296</v>
      </c>
      <c r="J2109" s="97">
        <v>45055</v>
      </c>
      <c r="K2109" s="23">
        <v>0.39795138888888887</v>
      </c>
      <c r="L2109" s="96">
        <v>1610</v>
      </c>
      <c r="M2109" s="98">
        <f>Causas[[#This Row],[parada_duracion]]/60</f>
        <v>26.833333333333332</v>
      </c>
      <c r="N2109" s="19" t="s">
        <v>49</v>
      </c>
      <c r="O2109" s="19" t="s">
        <v>49</v>
      </c>
      <c r="P2109" s="99">
        <f>WEEKNUM(Causas[[#This Row],[resolucion_fecha]],16)</f>
        <v>19</v>
      </c>
      <c r="Q2109" s="99" t="str">
        <f>TEXT(Causas[[#This Row],[resolucion_fecha]],"MMMM")</f>
        <v>mayo</v>
      </c>
      <c r="R2109" s="99" t="str">
        <f t="shared" si="32"/>
        <v>M</v>
      </c>
      <c r="S2109" s="19" t="s">
        <v>49</v>
      </c>
      <c r="T2109" s="19" t="s">
        <v>49</v>
      </c>
      <c r="U2109" s="19" t="s">
        <v>49</v>
      </c>
      <c r="V2109" s="19" t="s">
        <v>49</v>
      </c>
      <c r="W2109" s="19" t="s">
        <v>49</v>
      </c>
    </row>
    <row r="2110" spans="1:23" hidden="1" x14ac:dyDescent="0.25">
      <c r="A2110" s="25">
        <v>142049</v>
      </c>
      <c r="B2110" s="25" t="s">
        <v>63</v>
      </c>
      <c r="C2110" s="25" t="s">
        <v>43</v>
      </c>
      <c r="D2110" s="25" t="s">
        <v>64</v>
      </c>
      <c r="E2110" s="24">
        <v>43809</v>
      </c>
      <c r="F2110" s="25" t="s">
        <v>56</v>
      </c>
      <c r="G2110" s="25" t="s">
        <v>46</v>
      </c>
      <c r="H2110" s="24">
        <v>45055</v>
      </c>
      <c r="I2110" s="101">
        <v>0.38695601851851852</v>
      </c>
      <c r="J2110" s="24">
        <v>45055</v>
      </c>
      <c r="K2110" s="101">
        <v>0.39130787037037035</v>
      </c>
      <c r="L2110" s="25">
        <v>376</v>
      </c>
      <c r="M2110" s="26">
        <f>Causas[[#This Row],[parada_duracion]]/60</f>
        <v>6.2666666666666666</v>
      </c>
      <c r="N2110" s="19" t="s">
        <v>47</v>
      </c>
      <c r="O2110" s="19" t="s">
        <v>47</v>
      </c>
      <c r="P2110" s="16">
        <f>WEEKNUM(Causas[[#This Row],[resolucion_fecha]],16)</f>
        <v>19</v>
      </c>
      <c r="Q2110" s="16" t="str">
        <f>TEXT(Causas[[#This Row],[resolucion_fecha]],"MMMM")</f>
        <v>mayo</v>
      </c>
      <c r="R2110" s="16" t="str">
        <f t="shared" si="32"/>
        <v>M</v>
      </c>
      <c r="S2110" s="19" t="s">
        <v>47</v>
      </c>
      <c r="T2110" s="19" t="s">
        <v>47</v>
      </c>
      <c r="U2110" s="19" t="s">
        <v>47</v>
      </c>
      <c r="V2110" s="19" t="s">
        <v>47</v>
      </c>
      <c r="W2110" s="19" t="s">
        <v>47</v>
      </c>
    </row>
    <row r="2111" spans="1:23" hidden="1" x14ac:dyDescent="0.25">
      <c r="A2111" s="96">
        <v>142057</v>
      </c>
      <c r="B2111" s="96" t="s">
        <v>119</v>
      </c>
      <c r="C2111" s="96" t="s">
        <v>43</v>
      </c>
      <c r="D2111" s="96" t="s">
        <v>64</v>
      </c>
      <c r="E2111" s="97">
        <v>43405</v>
      </c>
      <c r="F2111" s="96" t="s">
        <v>45</v>
      </c>
      <c r="G2111" s="96" t="s">
        <v>46</v>
      </c>
      <c r="H2111" s="97">
        <v>45055</v>
      </c>
      <c r="I2111" s="23">
        <v>0.43025462962962963</v>
      </c>
      <c r="J2111" s="97">
        <v>45055</v>
      </c>
      <c r="K2111" s="23">
        <v>0.4314351851851852</v>
      </c>
      <c r="L2111" s="96">
        <v>102</v>
      </c>
      <c r="M2111" s="98">
        <f>Causas[[#This Row],[parada_duracion]]/60</f>
        <v>1.7</v>
      </c>
      <c r="N2111" s="19" t="s">
        <v>47</v>
      </c>
      <c r="O2111" s="19" t="s">
        <v>47</v>
      </c>
      <c r="P2111" s="99">
        <f>WEEKNUM(Causas[[#This Row],[resolucion_fecha]],16)</f>
        <v>19</v>
      </c>
      <c r="Q2111" s="99" t="str">
        <f>TEXT(Causas[[#This Row],[resolucion_fecha]],"MMMM")</f>
        <v>mayo</v>
      </c>
      <c r="R2111" s="99" t="str">
        <f t="shared" si="32"/>
        <v>M</v>
      </c>
      <c r="S2111" s="19" t="s">
        <v>47</v>
      </c>
      <c r="T2111" s="19" t="s">
        <v>47</v>
      </c>
      <c r="U2111" s="19" t="s">
        <v>47</v>
      </c>
      <c r="V2111" s="19" t="s">
        <v>47</v>
      </c>
      <c r="W2111" s="19" t="s">
        <v>47</v>
      </c>
    </row>
    <row r="2112" spans="1:23" hidden="1" x14ac:dyDescent="0.25">
      <c r="A2112" s="25">
        <v>142058</v>
      </c>
      <c r="B2112" s="25" t="s">
        <v>119</v>
      </c>
      <c r="C2112" s="25" t="s">
        <v>43</v>
      </c>
      <c r="D2112" s="25" t="s">
        <v>64</v>
      </c>
      <c r="E2112" s="24">
        <v>43405</v>
      </c>
      <c r="F2112" s="25" t="s">
        <v>45</v>
      </c>
      <c r="G2112" s="25" t="s">
        <v>50</v>
      </c>
      <c r="H2112" s="24">
        <v>45055</v>
      </c>
      <c r="I2112" s="101">
        <v>0.43155092592592598</v>
      </c>
      <c r="J2112" s="24">
        <v>45055</v>
      </c>
      <c r="K2112" s="101">
        <v>0.43497685185185181</v>
      </c>
      <c r="L2112" s="25">
        <v>296</v>
      </c>
      <c r="M2112" s="26">
        <f>Causas[[#This Row],[parada_duracion]]/60</f>
        <v>4.9333333333333336</v>
      </c>
      <c r="N2112" s="19" t="s">
        <v>47</v>
      </c>
      <c r="O2112" s="19" t="s">
        <v>47</v>
      </c>
      <c r="P2112" s="16">
        <f>WEEKNUM(Causas[[#This Row],[resolucion_fecha]],16)</f>
        <v>19</v>
      </c>
      <c r="Q2112" s="16" t="str">
        <f>TEXT(Causas[[#This Row],[resolucion_fecha]],"MMMM")</f>
        <v>mayo</v>
      </c>
      <c r="R2112" s="16" t="str">
        <f t="shared" si="32"/>
        <v>M</v>
      </c>
      <c r="S2112" s="19" t="s">
        <v>47</v>
      </c>
      <c r="T2112" s="19" t="s">
        <v>47</v>
      </c>
      <c r="U2112" s="19" t="s">
        <v>47</v>
      </c>
      <c r="V2112" s="19" t="s">
        <v>47</v>
      </c>
      <c r="W2112" s="19" t="s">
        <v>47</v>
      </c>
    </row>
    <row r="2113" spans="1:23" hidden="1" x14ac:dyDescent="0.25">
      <c r="A2113" s="25">
        <v>142067</v>
      </c>
      <c r="B2113" s="25" t="s">
        <v>101</v>
      </c>
      <c r="C2113" s="25" t="s">
        <v>43</v>
      </c>
      <c r="D2113" s="25" t="s">
        <v>59</v>
      </c>
      <c r="E2113" s="24">
        <v>44756</v>
      </c>
      <c r="F2113" s="25" t="s">
        <v>140</v>
      </c>
      <c r="G2113" s="25" t="s">
        <v>50</v>
      </c>
      <c r="H2113" s="24">
        <v>45055</v>
      </c>
      <c r="I2113" s="101">
        <v>0.4763425925925926</v>
      </c>
      <c r="J2113" s="24">
        <v>45055</v>
      </c>
      <c r="K2113" s="101">
        <v>0.47638888888888892</v>
      </c>
      <c r="L2113" s="25">
        <v>4</v>
      </c>
      <c r="M2113" s="26">
        <f>Causas[[#This Row],[parada_duracion]]/60</f>
        <v>6.6666666666666666E-2</v>
      </c>
      <c r="N2113" s="19" t="s">
        <v>47</v>
      </c>
      <c r="O2113" s="19" t="s">
        <v>47</v>
      </c>
      <c r="P2113" s="16">
        <f>WEEKNUM(Causas[[#This Row],[resolucion_fecha]],16)</f>
        <v>19</v>
      </c>
      <c r="Q2113" s="16" t="str">
        <f>TEXT(Causas[[#This Row],[resolucion_fecha]],"MMMM")</f>
        <v>mayo</v>
      </c>
      <c r="R2113" s="16" t="str">
        <f t="shared" si="32"/>
        <v>M</v>
      </c>
      <c r="S2113" s="19" t="s">
        <v>47</v>
      </c>
      <c r="T2113" s="19" t="s">
        <v>47</v>
      </c>
      <c r="U2113" s="19" t="s">
        <v>47</v>
      </c>
      <c r="V2113" s="19" t="s">
        <v>47</v>
      </c>
      <c r="W2113" s="19" t="s">
        <v>47</v>
      </c>
    </row>
    <row r="2114" spans="1:23" hidden="1" x14ac:dyDescent="0.25">
      <c r="A2114" s="25">
        <v>142069</v>
      </c>
      <c r="B2114" s="25" t="s">
        <v>117</v>
      </c>
      <c r="C2114" s="25" t="s">
        <v>43</v>
      </c>
      <c r="D2114" s="25" t="s">
        <v>166</v>
      </c>
      <c r="E2114" s="24">
        <v>43405</v>
      </c>
      <c r="F2114" s="25" t="s">
        <v>45</v>
      </c>
      <c r="G2114" s="25" t="s">
        <v>46</v>
      </c>
      <c r="H2114" s="24">
        <v>45055</v>
      </c>
      <c r="I2114" s="101">
        <v>0.489224537037037</v>
      </c>
      <c r="J2114" s="24">
        <v>45055</v>
      </c>
      <c r="K2114" s="101">
        <v>0.50113425925925925</v>
      </c>
      <c r="L2114" s="25">
        <v>1029</v>
      </c>
      <c r="M2114" s="26">
        <f>Causas[[#This Row],[parada_duracion]]/60</f>
        <v>17.149999999999999</v>
      </c>
      <c r="N2114" s="19" t="s">
        <v>49</v>
      </c>
      <c r="O2114" s="19" t="s">
        <v>49</v>
      </c>
      <c r="P2114" s="16">
        <f>WEEKNUM(Causas[[#This Row],[resolucion_fecha]],16)</f>
        <v>19</v>
      </c>
      <c r="Q2114" s="16" t="str">
        <f>TEXT(Causas[[#This Row],[resolucion_fecha]],"MMMM")</f>
        <v>mayo</v>
      </c>
      <c r="R2114" s="16" t="str">
        <f t="shared" ref="R2114:R2177" si="33">IF(I2114&gt;TIME(22,0,0),"N",IF(I2114&lt;TIME(6,0,0),"N",IF(I2114&gt;TIME(14,0,0),"T",IF(I2114&gt;=TIME(6,0,0),"M","-"))))</f>
        <v>M</v>
      </c>
      <c r="S2114" s="19" t="s">
        <v>49</v>
      </c>
      <c r="T2114" s="19" t="s">
        <v>49</v>
      </c>
      <c r="U2114" s="19" t="s">
        <v>49</v>
      </c>
      <c r="V2114" s="19" t="s">
        <v>49</v>
      </c>
      <c r="W2114" s="19" t="s">
        <v>49</v>
      </c>
    </row>
    <row r="2115" spans="1:23" hidden="1" x14ac:dyDescent="0.25">
      <c r="A2115" s="25">
        <v>142078</v>
      </c>
      <c r="B2115" s="25" t="s">
        <v>66</v>
      </c>
      <c r="C2115" s="25" t="s">
        <v>43</v>
      </c>
      <c r="D2115" s="25" t="s">
        <v>166</v>
      </c>
      <c r="E2115" s="24">
        <v>43405</v>
      </c>
      <c r="F2115" s="25" t="s">
        <v>45</v>
      </c>
      <c r="G2115" s="25" t="s">
        <v>46</v>
      </c>
      <c r="H2115" s="24">
        <v>45055</v>
      </c>
      <c r="I2115" s="101">
        <v>0.5557523148148148</v>
      </c>
      <c r="J2115" s="24">
        <v>45055</v>
      </c>
      <c r="K2115" s="101">
        <v>0.57623842592592589</v>
      </c>
      <c r="L2115" s="25">
        <v>1770</v>
      </c>
      <c r="M2115" s="26">
        <f>Causas[[#This Row],[parada_duracion]]/60</f>
        <v>29.5</v>
      </c>
      <c r="N2115" s="19" t="s">
        <v>49</v>
      </c>
      <c r="O2115" s="19" t="s">
        <v>49</v>
      </c>
      <c r="P2115" s="16">
        <f>WEEKNUM(Causas[[#This Row],[resolucion_fecha]],16)</f>
        <v>19</v>
      </c>
      <c r="Q2115" s="16" t="str">
        <f>TEXT(Causas[[#This Row],[resolucion_fecha]],"MMMM")</f>
        <v>mayo</v>
      </c>
      <c r="R2115" s="16" t="str">
        <f t="shared" si="33"/>
        <v>M</v>
      </c>
      <c r="S2115" s="19" t="s">
        <v>49</v>
      </c>
      <c r="T2115" s="19" t="s">
        <v>49</v>
      </c>
      <c r="U2115" s="19" t="s">
        <v>49</v>
      </c>
      <c r="V2115" s="19" t="s">
        <v>49</v>
      </c>
      <c r="W2115" s="19" t="s">
        <v>49</v>
      </c>
    </row>
    <row r="2116" spans="1:23" hidden="1" x14ac:dyDescent="0.25">
      <c r="A2116" s="96">
        <v>142080</v>
      </c>
      <c r="B2116" s="96" t="s">
        <v>63</v>
      </c>
      <c r="C2116" s="96" t="s">
        <v>43</v>
      </c>
      <c r="D2116" s="96" t="s">
        <v>64</v>
      </c>
      <c r="E2116" s="97">
        <v>43809</v>
      </c>
      <c r="F2116" s="96" t="s">
        <v>56</v>
      </c>
      <c r="G2116" s="96" t="s">
        <v>46</v>
      </c>
      <c r="H2116" s="97">
        <v>45055</v>
      </c>
      <c r="I2116" s="23">
        <v>0.61040509259259257</v>
      </c>
      <c r="J2116" s="97">
        <v>45055</v>
      </c>
      <c r="K2116" s="23">
        <v>0.64077546296296295</v>
      </c>
      <c r="L2116" s="96">
        <v>2624</v>
      </c>
      <c r="M2116" s="98">
        <f>Causas[[#This Row],[parada_duracion]]/60</f>
        <v>43.733333333333334</v>
      </c>
      <c r="N2116" s="18" t="s">
        <v>781</v>
      </c>
      <c r="O2116" s="16" t="s">
        <v>52</v>
      </c>
      <c r="P2116" s="99">
        <f>WEEKNUM(Causas[[#This Row],[resolucion_fecha]],16)</f>
        <v>19</v>
      </c>
      <c r="Q2116" s="99" t="str">
        <f>TEXT(Causas[[#This Row],[resolucion_fecha]],"MMMM")</f>
        <v>mayo</v>
      </c>
      <c r="R2116" s="99" t="str">
        <f t="shared" si="33"/>
        <v>T</v>
      </c>
      <c r="S2116" s="99"/>
      <c r="T2116" s="99" t="s">
        <v>53</v>
      </c>
      <c r="U2116" s="16"/>
      <c r="V2116" s="99"/>
      <c r="W2116" s="99"/>
    </row>
    <row r="2117" spans="1:23" hidden="1" x14ac:dyDescent="0.25">
      <c r="A2117" s="96">
        <v>142081</v>
      </c>
      <c r="B2117" s="96" t="s">
        <v>58</v>
      </c>
      <c r="C2117" s="96" t="s">
        <v>43</v>
      </c>
      <c r="D2117" s="96" t="s">
        <v>166</v>
      </c>
      <c r="E2117" s="97">
        <v>43405</v>
      </c>
      <c r="F2117" s="96" t="s">
        <v>45</v>
      </c>
      <c r="G2117" s="96" t="s">
        <v>46</v>
      </c>
      <c r="H2117" s="97">
        <v>45055</v>
      </c>
      <c r="I2117" s="23">
        <v>0.61711805555555554</v>
      </c>
      <c r="J2117" s="97">
        <v>45055</v>
      </c>
      <c r="K2117" s="23">
        <v>0.63307870370370367</v>
      </c>
      <c r="L2117" s="96">
        <v>1379</v>
      </c>
      <c r="M2117" s="98">
        <f>Causas[[#This Row],[parada_duracion]]/60</f>
        <v>22.983333333333334</v>
      </c>
      <c r="N2117" t="s">
        <v>782</v>
      </c>
      <c r="O2117" s="99" t="s">
        <v>52</v>
      </c>
      <c r="P2117" s="99">
        <f>WEEKNUM(Causas[[#This Row],[resolucion_fecha]],16)</f>
        <v>19</v>
      </c>
      <c r="Q2117" s="99" t="str">
        <f>TEXT(Causas[[#This Row],[resolucion_fecha]],"MMMM")</f>
        <v>mayo</v>
      </c>
      <c r="R2117" s="99" t="str">
        <f t="shared" si="33"/>
        <v>T</v>
      </c>
      <c r="S2117" s="99"/>
      <c r="T2117" s="16" t="s">
        <v>53</v>
      </c>
      <c r="U2117" s="100"/>
      <c r="V2117" s="99"/>
      <c r="W2117" s="99"/>
    </row>
    <row r="2118" spans="1:23" hidden="1" x14ac:dyDescent="0.25">
      <c r="A2118" s="96">
        <v>142082</v>
      </c>
      <c r="B2118" s="96" t="s">
        <v>61</v>
      </c>
      <c r="C2118" s="96" t="s">
        <v>43</v>
      </c>
      <c r="D2118" s="96" t="s">
        <v>48</v>
      </c>
      <c r="E2118" s="97">
        <v>43405</v>
      </c>
      <c r="F2118" s="96" t="s">
        <v>45</v>
      </c>
      <c r="G2118" s="96" t="s">
        <v>46</v>
      </c>
      <c r="H2118" s="97">
        <v>45055</v>
      </c>
      <c r="I2118" s="23">
        <v>0.63028935185185186</v>
      </c>
      <c r="J2118" s="97">
        <v>45055</v>
      </c>
      <c r="K2118" s="23">
        <v>0.84107638888888892</v>
      </c>
      <c r="L2118" s="96">
        <v>18212</v>
      </c>
      <c r="M2118" s="98">
        <f>Causas[[#This Row],[parada_duracion]]/60</f>
        <v>303.53333333333336</v>
      </c>
      <c r="N2118" s="19" t="s">
        <v>49</v>
      </c>
      <c r="O2118" s="19" t="s">
        <v>49</v>
      </c>
      <c r="P2118" s="99">
        <f>WEEKNUM(Causas[[#This Row],[resolucion_fecha]],16)</f>
        <v>19</v>
      </c>
      <c r="Q2118" s="99" t="str">
        <f>TEXT(Causas[[#This Row],[resolucion_fecha]],"MMMM")</f>
        <v>mayo</v>
      </c>
      <c r="R2118" s="99" t="str">
        <f t="shared" si="33"/>
        <v>T</v>
      </c>
      <c r="S2118" s="19" t="s">
        <v>49</v>
      </c>
      <c r="T2118" s="19" t="s">
        <v>49</v>
      </c>
      <c r="U2118" s="19" t="s">
        <v>49</v>
      </c>
      <c r="V2118" s="19" t="s">
        <v>49</v>
      </c>
      <c r="W2118" s="19" t="s">
        <v>49</v>
      </c>
    </row>
    <row r="2119" spans="1:23" hidden="1" x14ac:dyDescent="0.25">
      <c r="A2119" s="96">
        <v>142083</v>
      </c>
      <c r="B2119" s="96" t="s">
        <v>42</v>
      </c>
      <c r="C2119" s="96" t="s">
        <v>43</v>
      </c>
      <c r="D2119" s="96" t="s">
        <v>164</v>
      </c>
      <c r="E2119" s="97">
        <v>43405</v>
      </c>
      <c r="F2119" s="96" t="s">
        <v>45</v>
      </c>
      <c r="G2119" s="96" t="s">
        <v>46</v>
      </c>
      <c r="H2119" s="97">
        <v>45055</v>
      </c>
      <c r="I2119" s="23">
        <v>0.64359953703703698</v>
      </c>
      <c r="J2119" s="97">
        <v>45055</v>
      </c>
      <c r="K2119" s="23">
        <v>0.65062500000000001</v>
      </c>
      <c r="L2119" s="96">
        <v>607</v>
      </c>
      <c r="M2119" s="98">
        <f>Causas[[#This Row],[parada_duracion]]/60</f>
        <v>10.116666666666667</v>
      </c>
      <c r="N2119" t="s">
        <v>783</v>
      </c>
      <c r="O2119" s="99" t="s">
        <v>9</v>
      </c>
      <c r="P2119" s="99">
        <f>WEEKNUM(Causas[[#This Row],[resolucion_fecha]],16)</f>
        <v>19</v>
      </c>
      <c r="Q2119" s="99" t="str">
        <f>TEXT(Causas[[#This Row],[resolucion_fecha]],"MMMM")</f>
        <v>mayo</v>
      </c>
      <c r="R2119" s="99" t="str">
        <f t="shared" si="33"/>
        <v>T</v>
      </c>
      <c r="S2119" s="99"/>
      <c r="T2119" s="99" t="s">
        <v>9</v>
      </c>
      <c r="U2119" s="100"/>
      <c r="V2119" s="99"/>
      <c r="W2119" s="99"/>
    </row>
    <row r="2120" spans="1:23" hidden="1" x14ac:dyDescent="0.25">
      <c r="A2120" s="25">
        <v>142084</v>
      </c>
      <c r="B2120" s="25" t="s">
        <v>42</v>
      </c>
      <c r="C2120" s="25" t="s">
        <v>43</v>
      </c>
      <c r="D2120" s="25" t="s">
        <v>96</v>
      </c>
      <c r="E2120" s="24">
        <v>43405</v>
      </c>
      <c r="F2120" s="25" t="s">
        <v>45</v>
      </c>
      <c r="G2120" s="25" t="s">
        <v>46</v>
      </c>
      <c r="H2120" s="24">
        <v>45055</v>
      </c>
      <c r="I2120" s="101">
        <v>0.6644444444444445</v>
      </c>
      <c r="J2120" s="24">
        <v>45055</v>
      </c>
      <c r="K2120" s="101">
        <v>0.83039351851851861</v>
      </c>
      <c r="L2120" s="25">
        <v>14338</v>
      </c>
      <c r="M2120" s="26">
        <f>Causas[[#This Row],[parada_duracion]]/60</f>
        <v>238.96666666666667</v>
      </c>
      <c r="N2120" s="102" t="s">
        <v>784</v>
      </c>
      <c r="O2120" s="16" t="s">
        <v>72</v>
      </c>
      <c r="P2120" s="16">
        <f>WEEKNUM(Causas[[#This Row],[resolucion_fecha]],16)</f>
        <v>19</v>
      </c>
      <c r="Q2120" s="16" t="str">
        <f>TEXT(Causas[[#This Row],[resolucion_fecha]],"MMMM")</f>
        <v>mayo</v>
      </c>
      <c r="R2120" s="16" t="str">
        <f t="shared" si="33"/>
        <v>T</v>
      </c>
      <c r="S2120" s="16"/>
      <c r="T2120" s="16" t="s">
        <v>73</v>
      </c>
      <c r="U2120" s="100"/>
      <c r="V2120" s="16"/>
      <c r="W2120" s="16"/>
    </row>
    <row r="2121" spans="1:23" hidden="1" x14ac:dyDescent="0.25">
      <c r="A2121" s="96">
        <v>142086</v>
      </c>
      <c r="B2121" s="96" t="s">
        <v>63</v>
      </c>
      <c r="C2121" s="96" t="s">
        <v>43</v>
      </c>
      <c r="D2121" s="96" t="s">
        <v>64</v>
      </c>
      <c r="E2121" s="97">
        <v>43809</v>
      </c>
      <c r="F2121" s="96" t="s">
        <v>56</v>
      </c>
      <c r="G2121" s="96" t="s">
        <v>50</v>
      </c>
      <c r="H2121" s="97">
        <v>45055</v>
      </c>
      <c r="I2121" s="23">
        <v>0.67148148148148146</v>
      </c>
      <c r="J2121" s="97">
        <v>45055</v>
      </c>
      <c r="K2121" s="23">
        <v>0.67152777777777783</v>
      </c>
      <c r="L2121" s="96">
        <v>4</v>
      </c>
      <c r="M2121" s="98">
        <f>Causas[[#This Row],[parada_duracion]]/60</f>
        <v>6.6666666666666666E-2</v>
      </c>
      <c r="N2121" s="19" t="s">
        <v>47</v>
      </c>
      <c r="O2121" s="19" t="s">
        <v>47</v>
      </c>
      <c r="P2121" s="99">
        <f>WEEKNUM(Causas[[#This Row],[resolucion_fecha]],16)</f>
        <v>19</v>
      </c>
      <c r="Q2121" s="99" t="str">
        <f>TEXT(Causas[[#This Row],[resolucion_fecha]],"MMMM")</f>
        <v>mayo</v>
      </c>
      <c r="R2121" s="99" t="str">
        <f t="shared" si="33"/>
        <v>T</v>
      </c>
      <c r="S2121" s="19" t="s">
        <v>47</v>
      </c>
      <c r="T2121" s="19" t="s">
        <v>47</v>
      </c>
      <c r="U2121" s="19" t="s">
        <v>47</v>
      </c>
      <c r="V2121" s="19" t="s">
        <v>47</v>
      </c>
      <c r="W2121" s="19" t="s">
        <v>47</v>
      </c>
    </row>
    <row r="2122" spans="1:23" hidden="1" x14ac:dyDescent="0.25">
      <c r="A2122" s="96">
        <v>142087</v>
      </c>
      <c r="B2122" s="96" t="s">
        <v>63</v>
      </c>
      <c r="C2122" s="96" t="s">
        <v>43</v>
      </c>
      <c r="D2122" s="96" t="s">
        <v>64</v>
      </c>
      <c r="E2122" s="97">
        <v>43809</v>
      </c>
      <c r="F2122" s="96" t="s">
        <v>56</v>
      </c>
      <c r="G2122" s="96" t="s">
        <v>46</v>
      </c>
      <c r="H2122" s="97">
        <v>45055</v>
      </c>
      <c r="I2122" s="23">
        <v>0.6716550925925926</v>
      </c>
      <c r="J2122" s="97">
        <v>45055</v>
      </c>
      <c r="K2122" s="23">
        <v>0.67753472222222222</v>
      </c>
      <c r="L2122" s="96">
        <v>508</v>
      </c>
      <c r="M2122" s="98">
        <f>Causas[[#This Row],[parada_duracion]]/60</f>
        <v>8.4666666666666668</v>
      </c>
      <c r="N2122" s="19" t="s">
        <v>47</v>
      </c>
      <c r="O2122" s="19" t="s">
        <v>47</v>
      </c>
      <c r="P2122" s="99">
        <f>WEEKNUM(Causas[[#This Row],[resolucion_fecha]],16)</f>
        <v>19</v>
      </c>
      <c r="Q2122" s="99" t="str">
        <f>TEXT(Causas[[#This Row],[resolucion_fecha]],"MMMM")</f>
        <v>mayo</v>
      </c>
      <c r="R2122" s="99" t="str">
        <f t="shared" si="33"/>
        <v>T</v>
      </c>
      <c r="S2122" s="19" t="s">
        <v>47</v>
      </c>
      <c r="T2122" s="19" t="s">
        <v>47</v>
      </c>
      <c r="U2122" s="19" t="s">
        <v>47</v>
      </c>
      <c r="V2122" s="19" t="s">
        <v>47</v>
      </c>
      <c r="W2122" s="19" t="s">
        <v>47</v>
      </c>
    </row>
    <row r="2123" spans="1:23" hidden="1" x14ac:dyDescent="0.25">
      <c r="A2123" s="25">
        <v>142088</v>
      </c>
      <c r="B2123" s="25" t="s">
        <v>54</v>
      </c>
      <c r="C2123" s="25" t="s">
        <v>43</v>
      </c>
      <c r="D2123" s="25" t="s">
        <v>55</v>
      </c>
      <c r="E2123" s="24">
        <v>44120</v>
      </c>
      <c r="F2123" s="25" t="s">
        <v>56</v>
      </c>
      <c r="G2123" s="25" t="s">
        <v>50</v>
      </c>
      <c r="H2123" s="24">
        <v>45055</v>
      </c>
      <c r="I2123" s="101">
        <v>0.68460648148148151</v>
      </c>
      <c r="J2123" s="24">
        <v>45055</v>
      </c>
      <c r="K2123" s="101">
        <v>0.74292824074074071</v>
      </c>
      <c r="L2123" s="25">
        <v>5039</v>
      </c>
      <c r="M2123" s="26">
        <f>Causas[[#This Row],[parada_duracion]]/60</f>
        <v>83.983333333333334</v>
      </c>
      <c r="N2123" s="19" t="s">
        <v>785</v>
      </c>
      <c r="O2123" s="16" t="s">
        <v>72</v>
      </c>
      <c r="P2123" s="16">
        <f>WEEKNUM(Causas[[#This Row],[resolucion_fecha]],16)</f>
        <v>19</v>
      </c>
      <c r="Q2123" s="16" t="str">
        <f>TEXT(Causas[[#This Row],[resolucion_fecha]],"MMMM")</f>
        <v>mayo</v>
      </c>
      <c r="R2123" s="16" t="str">
        <f t="shared" si="33"/>
        <v>T</v>
      </c>
      <c r="S2123" s="16"/>
      <c r="T2123" s="16" t="s">
        <v>73</v>
      </c>
      <c r="U2123" s="100"/>
      <c r="V2123" s="16"/>
      <c r="W2123" s="16"/>
    </row>
    <row r="2124" spans="1:23" hidden="1" x14ac:dyDescent="0.25">
      <c r="A2124" s="96">
        <v>142093</v>
      </c>
      <c r="B2124" s="96" t="s">
        <v>66</v>
      </c>
      <c r="C2124" s="96" t="s">
        <v>43</v>
      </c>
      <c r="D2124" s="96" t="s">
        <v>105</v>
      </c>
      <c r="E2124" s="97">
        <v>43405</v>
      </c>
      <c r="F2124" s="96" t="s">
        <v>45</v>
      </c>
      <c r="G2124" s="96" t="s">
        <v>46</v>
      </c>
      <c r="H2124" s="97">
        <v>45055</v>
      </c>
      <c r="I2124" s="23">
        <v>0.75056712962962957</v>
      </c>
      <c r="J2124" s="97">
        <v>45055</v>
      </c>
      <c r="K2124" s="23">
        <v>0.76756944444444442</v>
      </c>
      <c r="L2124" s="96">
        <v>1469</v>
      </c>
      <c r="M2124" s="98">
        <f>Causas[[#This Row],[parada_duracion]]/60</f>
        <v>24.483333333333334</v>
      </c>
      <c r="N2124" s="18" t="s">
        <v>62</v>
      </c>
      <c r="O2124" s="16" t="s">
        <v>52</v>
      </c>
      <c r="P2124" s="99">
        <f>WEEKNUM(Causas[[#This Row],[resolucion_fecha]],16)</f>
        <v>19</v>
      </c>
      <c r="Q2124" s="99" t="str">
        <f>TEXT(Causas[[#This Row],[resolucion_fecha]],"MMMM")</f>
        <v>mayo</v>
      </c>
      <c r="R2124" s="99" t="str">
        <f t="shared" si="33"/>
        <v>T</v>
      </c>
      <c r="S2124" s="99"/>
      <c r="T2124" s="16" t="s">
        <v>53</v>
      </c>
      <c r="U2124" s="16"/>
      <c r="V2124" s="99"/>
      <c r="W2124" s="99"/>
    </row>
    <row r="2125" spans="1:23" hidden="1" x14ac:dyDescent="0.25">
      <c r="A2125" s="25">
        <v>142094</v>
      </c>
      <c r="B2125" s="25" t="s">
        <v>54</v>
      </c>
      <c r="C2125" s="25" t="s">
        <v>43</v>
      </c>
      <c r="D2125" s="25" t="s">
        <v>55</v>
      </c>
      <c r="E2125" s="24">
        <v>44120</v>
      </c>
      <c r="F2125" s="25" t="s">
        <v>56</v>
      </c>
      <c r="G2125" s="25" t="s">
        <v>50</v>
      </c>
      <c r="H2125" s="24">
        <v>45055</v>
      </c>
      <c r="I2125" s="101">
        <v>0.75387731481481479</v>
      </c>
      <c r="J2125" s="24">
        <v>45055</v>
      </c>
      <c r="K2125" s="101">
        <v>0.86403935185185177</v>
      </c>
      <c r="L2125" s="25">
        <v>9518</v>
      </c>
      <c r="M2125" s="26">
        <f>Causas[[#This Row],[parada_duracion]]/60</f>
        <v>158.63333333333333</v>
      </c>
      <c r="N2125" s="19" t="s">
        <v>62</v>
      </c>
      <c r="O2125" s="16" t="s">
        <v>52</v>
      </c>
      <c r="P2125" s="16">
        <f>WEEKNUM(Causas[[#This Row],[resolucion_fecha]],16)</f>
        <v>19</v>
      </c>
      <c r="Q2125" s="16" t="str">
        <f>TEXT(Causas[[#This Row],[resolucion_fecha]],"MMMM")</f>
        <v>mayo</v>
      </c>
      <c r="R2125" s="16" t="str">
        <f t="shared" si="33"/>
        <v>T</v>
      </c>
      <c r="S2125" s="16"/>
      <c r="T2125" s="16" t="s">
        <v>53</v>
      </c>
      <c r="U2125" s="100"/>
      <c r="V2125" s="16"/>
      <c r="W2125" s="16"/>
    </row>
    <row r="2126" spans="1:23" hidden="1" x14ac:dyDescent="0.25">
      <c r="A2126" s="25">
        <v>142099</v>
      </c>
      <c r="B2126" s="25" t="s">
        <v>66</v>
      </c>
      <c r="C2126" s="25" t="s">
        <v>43</v>
      </c>
      <c r="D2126" s="25" t="s">
        <v>102</v>
      </c>
      <c r="E2126" s="24">
        <v>43746</v>
      </c>
      <c r="F2126" s="25" t="s">
        <v>56</v>
      </c>
      <c r="G2126" s="25" t="s">
        <v>50</v>
      </c>
      <c r="H2126" s="24">
        <v>45055</v>
      </c>
      <c r="I2126" s="101">
        <v>0.88274305555555566</v>
      </c>
      <c r="J2126" s="24">
        <v>45055</v>
      </c>
      <c r="K2126" s="101">
        <v>0.90473379629629624</v>
      </c>
      <c r="L2126" s="25">
        <v>1900</v>
      </c>
      <c r="M2126" s="26">
        <f>Causas[[#This Row],[parada_duracion]]/60</f>
        <v>31.666666666666668</v>
      </c>
      <c r="N2126" t="s">
        <v>786</v>
      </c>
      <c r="O2126" s="16" t="s">
        <v>52</v>
      </c>
      <c r="P2126" s="16">
        <f>WEEKNUM(Causas[[#This Row],[resolucion_fecha]],16)</f>
        <v>19</v>
      </c>
      <c r="Q2126" s="16" t="str">
        <f>TEXT(Causas[[#This Row],[resolucion_fecha]],"MMMM")</f>
        <v>mayo</v>
      </c>
      <c r="R2126" s="16" t="str">
        <f t="shared" si="33"/>
        <v>T</v>
      </c>
      <c r="S2126" s="16"/>
      <c r="T2126" s="16" t="s">
        <v>53</v>
      </c>
      <c r="U2126" s="16"/>
      <c r="V2126" s="16"/>
      <c r="W2126" s="16"/>
    </row>
    <row r="2127" spans="1:23" hidden="1" x14ac:dyDescent="0.25">
      <c r="A2127" s="25">
        <v>142104</v>
      </c>
      <c r="B2127" s="25" t="s">
        <v>54</v>
      </c>
      <c r="C2127" s="25" t="s">
        <v>43</v>
      </c>
      <c r="D2127" s="25" t="s">
        <v>55</v>
      </c>
      <c r="E2127" s="24">
        <v>44120</v>
      </c>
      <c r="F2127" s="25" t="s">
        <v>56</v>
      </c>
      <c r="G2127" s="25" t="s">
        <v>46</v>
      </c>
      <c r="H2127" s="24">
        <v>45056</v>
      </c>
      <c r="I2127" s="101">
        <v>0.21686342592592592</v>
      </c>
      <c r="J2127" s="24">
        <v>45056</v>
      </c>
      <c r="K2127" s="101">
        <v>0.21692129629629631</v>
      </c>
      <c r="L2127" s="25">
        <v>5</v>
      </c>
      <c r="M2127" s="26">
        <f>Causas[[#This Row],[parada_duracion]]/60</f>
        <v>8.3333333333333329E-2</v>
      </c>
      <c r="N2127" s="19" t="s">
        <v>47</v>
      </c>
      <c r="O2127" s="19" t="s">
        <v>47</v>
      </c>
      <c r="P2127" s="16">
        <f>WEEKNUM(Causas[[#This Row],[resolucion_fecha]],16)</f>
        <v>19</v>
      </c>
      <c r="Q2127" s="16" t="str">
        <f>TEXT(Causas[[#This Row],[resolucion_fecha]],"MMMM")</f>
        <v>mayo</v>
      </c>
      <c r="R2127" s="16" t="str">
        <f t="shared" si="33"/>
        <v>N</v>
      </c>
      <c r="S2127" s="19" t="s">
        <v>47</v>
      </c>
      <c r="T2127" s="19" t="s">
        <v>47</v>
      </c>
      <c r="U2127" s="19" t="s">
        <v>47</v>
      </c>
      <c r="V2127" s="19" t="s">
        <v>47</v>
      </c>
      <c r="W2127" s="19" t="s">
        <v>47</v>
      </c>
    </row>
    <row r="2128" spans="1:23" hidden="1" x14ac:dyDescent="0.25">
      <c r="A2128" s="96">
        <v>142110</v>
      </c>
      <c r="B2128" s="96" t="s">
        <v>155</v>
      </c>
      <c r="C2128" s="96" t="s">
        <v>43</v>
      </c>
      <c r="D2128" s="96" t="s">
        <v>90</v>
      </c>
      <c r="E2128" s="97">
        <v>43881</v>
      </c>
      <c r="F2128" s="96" t="s">
        <v>56</v>
      </c>
      <c r="G2128" s="96" t="s">
        <v>50</v>
      </c>
      <c r="H2128" s="97">
        <v>45056</v>
      </c>
      <c r="I2128" s="23">
        <v>0.26274305555555555</v>
      </c>
      <c r="J2128" s="97">
        <v>45056</v>
      </c>
      <c r="K2128" s="23">
        <v>0.28400462962962963</v>
      </c>
      <c r="L2128" s="96">
        <v>1837</v>
      </c>
      <c r="M2128" s="98">
        <f>Causas[[#This Row],[parada_duracion]]/60</f>
        <v>30.616666666666667</v>
      </c>
      <c r="N2128" s="18" t="s">
        <v>49</v>
      </c>
      <c r="O2128" s="18" t="s">
        <v>49</v>
      </c>
      <c r="P2128" s="99">
        <f>WEEKNUM(Causas[[#This Row],[resolucion_fecha]],16)</f>
        <v>19</v>
      </c>
      <c r="Q2128" s="99" t="str">
        <f>TEXT(Causas[[#This Row],[resolucion_fecha]],"MMMM")</f>
        <v>mayo</v>
      </c>
      <c r="R2128" s="99" t="str">
        <f t="shared" si="33"/>
        <v>M</v>
      </c>
      <c r="S2128" s="18" t="s">
        <v>49</v>
      </c>
      <c r="T2128" s="18" t="s">
        <v>49</v>
      </c>
      <c r="U2128" s="18" t="s">
        <v>49</v>
      </c>
      <c r="V2128" s="18" t="s">
        <v>49</v>
      </c>
      <c r="W2128" s="18" t="s">
        <v>49</v>
      </c>
    </row>
    <row r="2129" spans="1:23" hidden="1" x14ac:dyDescent="0.25">
      <c r="A2129" s="25">
        <v>142111</v>
      </c>
      <c r="B2129" s="25" t="s">
        <v>75</v>
      </c>
      <c r="C2129" s="25" t="s">
        <v>43</v>
      </c>
      <c r="D2129" s="25" t="s">
        <v>76</v>
      </c>
      <c r="E2129" s="24">
        <v>44104</v>
      </c>
      <c r="F2129" s="25" t="s">
        <v>56</v>
      </c>
      <c r="G2129" s="25" t="s">
        <v>46</v>
      </c>
      <c r="H2129" s="24">
        <v>45056</v>
      </c>
      <c r="I2129" s="101">
        <v>0.26430555555555557</v>
      </c>
      <c r="J2129" s="24">
        <v>45056</v>
      </c>
      <c r="K2129" s="101">
        <v>0.4303819444444445</v>
      </c>
      <c r="L2129" s="25">
        <v>14349</v>
      </c>
      <c r="M2129" s="26">
        <f>Causas[[#This Row],[parada_duracion]]/60</f>
        <v>239.15</v>
      </c>
      <c r="N2129" s="19" t="s">
        <v>787</v>
      </c>
      <c r="O2129" s="16" t="s">
        <v>52</v>
      </c>
      <c r="P2129" s="16">
        <f>WEEKNUM(Causas[[#This Row],[resolucion_fecha]],16)</f>
        <v>19</v>
      </c>
      <c r="Q2129" s="16" t="str">
        <f>TEXT(Causas[[#This Row],[resolucion_fecha]],"MMMM")</f>
        <v>mayo</v>
      </c>
      <c r="R2129" s="16" t="str">
        <f t="shared" si="33"/>
        <v>M</v>
      </c>
      <c r="S2129" s="16"/>
      <c r="T2129" s="16" t="s">
        <v>53</v>
      </c>
      <c r="U2129" s="100"/>
      <c r="V2129" s="16"/>
      <c r="W2129" s="16"/>
    </row>
    <row r="2130" spans="1:23" hidden="1" x14ac:dyDescent="0.25">
      <c r="A2130" s="25">
        <v>142120</v>
      </c>
      <c r="B2130" s="25" t="s">
        <v>61</v>
      </c>
      <c r="C2130" s="25" t="s">
        <v>43</v>
      </c>
      <c r="D2130" s="25" t="s">
        <v>105</v>
      </c>
      <c r="E2130" s="24">
        <v>43405</v>
      </c>
      <c r="F2130" s="25" t="s">
        <v>45</v>
      </c>
      <c r="G2130" s="25" t="s">
        <v>50</v>
      </c>
      <c r="H2130" s="24">
        <v>45056</v>
      </c>
      <c r="I2130" s="101">
        <v>0.28833333333333333</v>
      </c>
      <c r="J2130" s="24">
        <v>45056</v>
      </c>
      <c r="K2130" s="101">
        <v>0.28868055555555555</v>
      </c>
      <c r="L2130" s="25">
        <v>30</v>
      </c>
      <c r="M2130" s="26">
        <f>Causas[[#This Row],[parada_duracion]]/60</f>
        <v>0.5</v>
      </c>
      <c r="N2130" s="19" t="s">
        <v>47</v>
      </c>
      <c r="O2130" s="19" t="s">
        <v>47</v>
      </c>
      <c r="P2130" s="16">
        <f>WEEKNUM(Causas[[#This Row],[resolucion_fecha]],16)</f>
        <v>19</v>
      </c>
      <c r="Q2130" s="16" t="str">
        <f>TEXT(Causas[[#This Row],[resolucion_fecha]],"MMMM")</f>
        <v>mayo</v>
      </c>
      <c r="R2130" s="16" t="str">
        <f t="shared" si="33"/>
        <v>M</v>
      </c>
      <c r="S2130" s="19" t="s">
        <v>47</v>
      </c>
      <c r="T2130" s="19" t="s">
        <v>47</v>
      </c>
      <c r="U2130" s="19" t="s">
        <v>47</v>
      </c>
      <c r="V2130" s="19" t="s">
        <v>47</v>
      </c>
      <c r="W2130" s="19" t="s">
        <v>47</v>
      </c>
    </row>
    <row r="2131" spans="1:23" hidden="1" x14ac:dyDescent="0.25">
      <c r="A2131" s="25">
        <v>142122</v>
      </c>
      <c r="B2131" s="25" t="s">
        <v>197</v>
      </c>
      <c r="C2131" s="25" t="s">
        <v>43</v>
      </c>
      <c r="D2131" s="25" t="s">
        <v>68</v>
      </c>
      <c r="E2131" s="24">
        <v>43746</v>
      </c>
      <c r="F2131" s="25" t="s">
        <v>56</v>
      </c>
      <c r="G2131" s="25" t="s">
        <v>46</v>
      </c>
      <c r="H2131" s="24">
        <v>45056</v>
      </c>
      <c r="I2131" s="101">
        <v>0.28903935185185187</v>
      </c>
      <c r="J2131" s="24">
        <v>45056</v>
      </c>
      <c r="K2131" s="101">
        <v>0.29537037037037034</v>
      </c>
      <c r="L2131" s="25">
        <v>547</v>
      </c>
      <c r="M2131" s="26">
        <f>Causas[[#This Row],[parada_duracion]]/60</f>
        <v>9.1166666666666671</v>
      </c>
      <c r="N2131" s="19" t="s">
        <v>47</v>
      </c>
      <c r="O2131" s="19" t="s">
        <v>47</v>
      </c>
      <c r="P2131" s="16">
        <f>WEEKNUM(Causas[[#This Row],[resolucion_fecha]],16)</f>
        <v>19</v>
      </c>
      <c r="Q2131" s="16" t="str">
        <f>TEXT(Causas[[#This Row],[resolucion_fecha]],"MMMM")</f>
        <v>mayo</v>
      </c>
      <c r="R2131" s="16" t="str">
        <f t="shared" si="33"/>
        <v>M</v>
      </c>
      <c r="S2131" s="19" t="s">
        <v>47</v>
      </c>
      <c r="T2131" s="19" t="s">
        <v>47</v>
      </c>
      <c r="U2131" s="19" t="s">
        <v>47</v>
      </c>
      <c r="V2131" s="19" t="s">
        <v>47</v>
      </c>
      <c r="W2131" s="19" t="s">
        <v>47</v>
      </c>
    </row>
    <row r="2132" spans="1:23" hidden="1" x14ac:dyDescent="0.25">
      <c r="A2132" s="25">
        <v>142127</v>
      </c>
      <c r="B2132" s="25" t="s">
        <v>197</v>
      </c>
      <c r="C2132" s="25" t="s">
        <v>43</v>
      </c>
      <c r="D2132" s="25" t="s">
        <v>68</v>
      </c>
      <c r="E2132" s="24">
        <v>43746</v>
      </c>
      <c r="F2132" s="25" t="s">
        <v>56</v>
      </c>
      <c r="G2132" s="25" t="s">
        <v>46</v>
      </c>
      <c r="H2132" s="24">
        <v>45056</v>
      </c>
      <c r="I2132" s="101">
        <v>0.29552083333333334</v>
      </c>
      <c r="J2132" s="24">
        <v>45056</v>
      </c>
      <c r="K2132" s="101">
        <v>0.33</v>
      </c>
      <c r="L2132" s="25">
        <v>2979</v>
      </c>
      <c r="M2132" s="26">
        <f>Causas[[#This Row],[parada_duracion]]/60</f>
        <v>49.65</v>
      </c>
      <c r="N2132" s="18" t="s">
        <v>49</v>
      </c>
      <c r="O2132" s="18" t="s">
        <v>49</v>
      </c>
      <c r="P2132" s="16">
        <f>WEEKNUM(Causas[[#This Row],[resolucion_fecha]],16)</f>
        <v>19</v>
      </c>
      <c r="Q2132" s="16" t="str">
        <f>TEXT(Causas[[#This Row],[resolucion_fecha]],"MMMM")</f>
        <v>mayo</v>
      </c>
      <c r="R2132" s="16" t="str">
        <f t="shared" si="33"/>
        <v>M</v>
      </c>
      <c r="S2132" s="18" t="s">
        <v>49</v>
      </c>
      <c r="T2132" s="18" t="s">
        <v>49</v>
      </c>
      <c r="U2132" s="18" t="s">
        <v>49</v>
      </c>
      <c r="V2132" s="18" t="s">
        <v>49</v>
      </c>
      <c r="W2132" s="18" t="s">
        <v>49</v>
      </c>
    </row>
    <row r="2133" spans="1:23" hidden="1" x14ac:dyDescent="0.25">
      <c r="A2133" s="96">
        <v>142132</v>
      </c>
      <c r="B2133" s="96" t="s">
        <v>63</v>
      </c>
      <c r="C2133" s="96" t="s">
        <v>43</v>
      </c>
      <c r="D2133" s="96" t="s">
        <v>64</v>
      </c>
      <c r="E2133" s="97">
        <v>43809</v>
      </c>
      <c r="F2133" s="96" t="s">
        <v>56</v>
      </c>
      <c r="G2133" s="96" t="s">
        <v>46</v>
      </c>
      <c r="H2133" s="97">
        <v>45056</v>
      </c>
      <c r="I2133" s="23">
        <v>0.31006944444444445</v>
      </c>
      <c r="J2133" s="97">
        <v>45056</v>
      </c>
      <c r="K2133" s="23">
        <v>0.35523148148148148</v>
      </c>
      <c r="L2133" s="96">
        <v>3902</v>
      </c>
      <c r="M2133" s="98">
        <f>Causas[[#This Row],[parada_duracion]]/60</f>
        <v>65.033333333333331</v>
      </c>
      <c r="N2133" s="18" t="s">
        <v>788</v>
      </c>
      <c r="O2133" s="99" t="s">
        <v>52</v>
      </c>
      <c r="P2133" s="99">
        <f>WEEKNUM(Causas[[#This Row],[resolucion_fecha]],16)</f>
        <v>19</v>
      </c>
      <c r="Q2133" s="99" t="str">
        <f>TEXT(Causas[[#This Row],[resolucion_fecha]],"MMMM")</f>
        <v>mayo</v>
      </c>
      <c r="R2133" s="99" t="str">
        <f t="shared" si="33"/>
        <v>M</v>
      </c>
      <c r="S2133" s="99"/>
      <c r="T2133" s="16" t="s">
        <v>53</v>
      </c>
      <c r="U2133" s="16"/>
      <c r="V2133" s="99"/>
      <c r="W2133" s="99"/>
    </row>
    <row r="2134" spans="1:23" hidden="1" x14ac:dyDescent="0.25">
      <c r="A2134" s="25">
        <v>142133</v>
      </c>
      <c r="B2134" s="25" t="s">
        <v>79</v>
      </c>
      <c r="C2134" s="25" t="s">
        <v>43</v>
      </c>
      <c r="D2134" s="25" t="s">
        <v>143</v>
      </c>
      <c r="E2134" s="24">
        <v>43405</v>
      </c>
      <c r="F2134" s="25" t="s">
        <v>45</v>
      </c>
      <c r="G2134" s="25" t="s">
        <v>46</v>
      </c>
      <c r="H2134" s="24">
        <v>45056</v>
      </c>
      <c r="I2134" s="101">
        <v>0.31086805555555558</v>
      </c>
      <c r="J2134" s="24">
        <v>45056</v>
      </c>
      <c r="K2134" s="101">
        <v>0.33241898148148147</v>
      </c>
      <c r="L2134" s="25">
        <v>1862</v>
      </c>
      <c r="M2134" s="26">
        <f>Causas[[#This Row],[parada_duracion]]/60</f>
        <v>31.033333333333335</v>
      </c>
      <c r="N2134" s="18" t="s">
        <v>49</v>
      </c>
      <c r="O2134" s="18" t="s">
        <v>49</v>
      </c>
      <c r="P2134" s="16">
        <f>WEEKNUM(Causas[[#This Row],[resolucion_fecha]],16)</f>
        <v>19</v>
      </c>
      <c r="Q2134" s="16" t="str">
        <f>TEXT(Causas[[#This Row],[resolucion_fecha]],"MMMM")</f>
        <v>mayo</v>
      </c>
      <c r="R2134" s="16" t="str">
        <f t="shared" si="33"/>
        <v>M</v>
      </c>
      <c r="S2134" s="18" t="s">
        <v>49</v>
      </c>
      <c r="T2134" s="18" t="s">
        <v>49</v>
      </c>
      <c r="U2134" s="18" t="s">
        <v>49</v>
      </c>
      <c r="V2134" s="18" t="s">
        <v>49</v>
      </c>
      <c r="W2134" s="18" t="s">
        <v>49</v>
      </c>
    </row>
    <row r="2135" spans="1:23" hidden="1" x14ac:dyDescent="0.25">
      <c r="A2135" s="25">
        <v>142139</v>
      </c>
      <c r="B2135" s="25" t="s">
        <v>61</v>
      </c>
      <c r="C2135" s="25" t="s">
        <v>43</v>
      </c>
      <c r="D2135" s="25" t="s">
        <v>55</v>
      </c>
      <c r="E2135" s="24">
        <v>43881</v>
      </c>
      <c r="F2135" s="25" t="s">
        <v>56</v>
      </c>
      <c r="G2135" s="25" t="s">
        <v>46</v>
      </c>
      <c r="H2135" s="24">
        <v>45056</v>
      </c>
      <c r="I2135" s="101">
        <v>0.34373842592592596</v>
      </c>
      <c r="J2135" s="24">
        <v>45056</v>
      </c>
      <c r="K2135" s="101">
        <v>0.49724537037037037</v>
      </c>
      <c r="L2135" s="25">
        <v>13263</v>
      </c>
      <c r="M2135" s="26">
        <f>Causas[[#This Row],[parada_duracion]]/60</f>
        <v>221.05</v>
      </c>
      <c r="N2135" s="18" t="s">
        <v>49</v>
      </c>
      <c r="O2135" s="18" t="s">
        <v>49</v>
      </c>
      <c r="P2135" s="16">
        <f>WEEKNUM(Causas[[#This Row],[resolucion_fecha]],16)</f>
        <v>19</v>
      </c>
      <c r="Q2135" s="16" t="str">
        <f>TEXT(Causas[[#This Row],[resolucion_fecha]],"MMMM")</f>
        <v>mayo</v>
      </c>
      <c r="R2135" s="16" t="str">
        <f t="shared" si="33"/>
        <v>M</v>
      </c>
      <c r="S2135" s="18" t="s">
        <v>49</v>
      </c>
      <c r="T2135" s="18" t="s">
        <v>49</v>
      </c>
      <c r="U2135" s="18" t="s">
        <v>49</v>
      </c>
      <c r="V2135" s="18" t="s">
        <v>49</v>
      </c>
      <c r="W2135" s="18" t="s">
        <v>49</v>
      </c>
    </row>
    <row r="2136" spans="1:23" hidden="1" x14ac:dyDescent="0.25">
      <c r="A2136" s="25">
        <v>142144</v>
      </c>
      <c r="B2136" s="25" t="s">
        <v>42</v>
      </c>
      <c r="C2136" s="25" t="s">
        <v>43</v>
      </c>
      <c r="D2136" s="25" t="s">
        <v>105</v>
      </c>
      <c r="E2136" s="24">
        <v>43405</v>
      </c>
      <c r="F2136" s="25" t="s">
        <v>45</v>
      </c>
      <c r="G2136" s="25" t="s">
        <v>50</v>
      </c>
      <c r="H2136" s="24">
        <v>45056</v>
      </c>
      <c r="I2136" s="101">
        <v>0.36900462962962965</v>
      </c>
      <c r="J2136" s="24">
        <v>45056</v>
      </c>
      <c r="K2136" s="101">
        <v>0.37035879629629626</v>
      </c>
      <c r="L2136" s="25">
        <v>117</v>
      </c>
      <c r="M2136" s="26">
        <f>Causas[[#This Row],[parada_duracion]]/60</f>
        <v>1.95</v>
      </c>
      <c r="N2136" s="19" t="s">
        <v>47</v>
      </c>
      <c r="O2136" s="19" t="s">
        <v>47</v>
      </c>
      <c r="P2136" s="16">
        <f>WEEKNUM(Causas[[#This Row],[resolucion_fecha]],16)</f>
        <v>19</v>
      </c>
      <c r="Q2136" s="16" t="str">
        <f>TEXT(Causas[[#This Row],[resolucion_fecha]],"MMMM")</f>
        <v>mayo</v>
      </c>
      <c r="R2136" s="16" t="str">
        <f t="shared" si="33"/>
        <v>M</v>
      </c>
      <c r="S2136" s="19" t="s">
        <v>47</v>
      </c>
      <c r="T2136" s="19" t="s">
        <v>47</v>
      </c>
      <c r="U2136" s="19" t="s">
        <v>47</v>
      </c>
      <c r="V2136" s="19" t="s">
        <v>47</v>
      </c>
      <c r="W2136" s="19" t="s">
        <v>47</v>
      </c>
    </row>
    <row r="2137" spans="1:23" hidden="1" x14ac:dyDescent="0.25">
      <c r="A2137" s="96">
        <v>142146</v>
      </c>
      <c r="B2137" s="96" t="s">
        <v>42</v>
      </c>
      <c r="C2137" s="96" t="s">
        <v>43</v>
      </c>
      <c r="D2137" s="96" t="s">
        <v>105</v>
      </c>
      <c r="E2137" s="97">
        <v>43405</v>
      </c>
      <c r="F2137" s="96" t="s">
        <v>45</v>
      </c>
      <c r="G2137" s="96" t="s">
        <v>46</v>
      </c>
      <c r="H2137" s="97">
        <v>45056</v>
      </c>
      <c r="I2137" s="23">
        <v>0.37046296296296299</v>
      </c>
      <c r="J2137" s="97">
        <v>45056</v>
      </c>
      <c r="K2137" s="23">
        <v>0.37305555555555553</v>
      </c>
      <c r="L2137" s="96">
        <v>224</v>
      </c>
      <c r="M2137" s="98">
        <f>Causas[[#This Row],[parada_duracion]]/60</f>
        <v>3.7333333333333334</v>
      </c>
      <c r="N2137" s="19" t="s">
        <v>47</v>
      </c>
      <c r="O2137" s="19" t="s">
        <v>47</v>
      </c>
      <c r="P2137" s="99">
        <f>WEEKNUM(Causas[[#This Row],[resolucion_fecha]],16)</f>
        <v>19</v>
      </c>
      <c r="Q2137" s="99" t="str">
        <f>TEXT(Causas[[#This Row],[resolucion_fecha]],"MMMM")</f>
        <v>mayo</v>
      </c>
      <c r="R2137" s="99" t="str">
        <f t="shared" si="33"/>
        <v>M</v>
      </c>
      <c r="S2137" s="19" t="s">
        <v>47</v>
      </c>
      <c r="T2137" s="19" t="s">
        <v>47</v>
      </c>
      <c r="U2137" s="19" t="s">
        <v>47</v>
      </c>
      <c r="V2137" s="19" t="s">
        <v>47</v>
      </c>
      <c r="W2137" s="19" t="s">
        <v>47</v>
      </c>
    </row>
    <row r="2138" spans="1:23" hidden="1" x14ac:dyDescent="0.25">
      <c r="A2138" s="25">
        <v>142147</v>
      </c>
      <c r="B2138" s="25" t="s">
        <v>79</v>
      </c>
      <c r="C2138" s="25" t="s">
        <v>43</v>
      </c>
      <c r="D2138" s="25" t="s">
        <v>143</v>
      </c>
      <c r="E2138" s="24">
        <v>43405</v>
      </c>
      <c r="F2138" s="25" t="s">
        <v>45</v>
      </c>
      <c r="G2138" s="25" t="s">
        <v>46</v>
      </c>
      <c r="H2138" s="24">
        <v>45056</v>
      </c>
      <c r="I2138" s="101">
        <v>0.37898148148148153</v>
      </c>
      <c r="J2138" s="24">
        <v>45056</v>
      </c>
      <c r="K2138" s="101">
        <v>0.38903935185185184</v>
      </c>
      <c r="L2138" s="25">
        <v>869</v>
      </c>
      <c r="M2138" s="26">
        <f>Causas[[#This Row],[parada_duracion]]/60</f>
        <v>14.483333333333333</v>
      </c>
      <c r="N2138" s="18" t="s">
        <v>49</v>
      </c>
      <c r="O2138" s="18" t="s">
        <v>49</v>
      </c>
      <c r="P2138" s="16">
        <f>WEEKNUM(Causas[[#This Row],[resolucion_fecha]],16)</f>
        <v>19</v>
      </c>
      <c r="Q2138" s="16" t="str">
        <f>TEXT(Causas[[#This Row],[resolucion_fecha]],"MMMM")</f>
        <v>mayo</v>
      </c>
      <c r="R2138" s="16" t="str">
        <f t="shared" si="33"/>
        <v>M</v>
      </c>
      <c r="S2138" s="18" t="s">
        <v>49</v>
      </c>
      <c r="T2138" s="18" t="s">
        <v>49</v>
      </c>
      <c r="U2138" s="18" t="s">
        <v>49</v>
      </c>
      <c r="V2138" s="18" t="s">
        <v>49</v>
      </c>
      <c r="W2138" s="18" t="s">
        <v>49</v>
      </c>
    </row>
    <row r="2139" spans="1:23" hidden="1" x14ac:dyDescent="0.25">
      <c r="A2139" s="96">
        <v>142149</v>
      </c>
      <c r="B2139" s="96" t="s">
        <v>63</v>
      </c>
      <c r="C2139" s="96" t="s">
        <v>43</v>
      </c>
      <c r="D2139" s="96" t="s">
        <v>64</v>
      </c>
      <c r="E2139" s="97">
        <v>43809</v>
      </c>
      <c r="F2139" s="96" t="s">
        <v>56</v>
      </c>
      <c r="G2139" s="96" t="s">
        <v>46</v>
      </c>
      <c r="H2139" s="97">
        <v>45056</v>
      </c>
      <c r="I2139" s="23">
        <v>0.38972222222222225</v>
      </c>
      <c r="J2139" s="97">
        <v>45056</v>
      </c>
      <c r="K2139" s="23">
        <v>0.42355324074074074</v>
      </c>
      <c r="L2139" s="96">
        <v>2923</v>
      </c>
      <c r="M2139" s="98">
        <f>Causas[[#This Row],[parada_duracion]]/60</f>
        <v>48.716666666666669</v>
      </c>
      <c r="N2139" s="18" t="s">
        <v>49</v>
      </c>
      <c r="O2139" s="18" t="s">
        <v>49</v>
      </c>
      <c r="P2139" s="99">
        <f>WEEKNUM(Causas[[#This Row],[resolucion_fecha]],16)</f>
        <v>19</v>
      </c>
      <c r="Q2139" s="99" t="str">
        <f>TEXT(Causas[[#This Row],[resolucion_fecha]],"MMMM")</f>
        <v>mayo</v>
      </c>
      <c r="R2139" s="99" t="str">
        <f t="shared" si="33"/>
        <v>M</v>
      </c>
      <c r="S2139" s="18" t="s">
        <v>49</v>
      </c>
      <c r="T2139" s="18" t="s">
        <v>49</v>
      </c>
      <c r="U2139" s="18" t="s">
        <v>49</v>
      </c>
      <c r="V2139" s="18" t="s">
        <v>49</v>
      </c>
      <c r="W2139" s="18" t="s">
        <v>49</v>
      </c>
    </row>
    <row r="2140" spans="1:23" hidden="1" x14ac:dyDescent="0.25">
      <c r="A2140" s="25">
        <v>142150</v>
      </c>
      <c r="B2140" s="25" t="s">
        <v>122</v>
      </c>
      <c r="C2140" s="25" t="s">
        <v>43</v>
      </c>
      <c r="D2140" s="25" t="s">
        <v>48</v>
      </c>
      <c r="E2140" s="24">
        <v>43405</v>
      </c>
      <c r="F2140" s="25" t="s">
        <v>45</v>
      </c>
      <c r="G2140" s="25" t="s">
        <v>50</v>
      </c>
      <c r="H2140" s="24">
        <v>45056</v>
      </c>
      <c r="I2140" s="101">
        <v>0.39874999999999999</v>
      </c>
      <c r="J2140" s="24">
        <v>45056</v>
      </c>
      <c r="K2140" s="101">
        <v>0.47348379629629633</v>
      </c>
      <c r="L2140" s="25">
        <v>6457</v>
      </c>
      <c r="M2140" s="26">
        <f>Causas[[#This Row],[parada_duracion]]/60</f>
        <v>107.61666666666666</v>
      </c>
      <c r="N2140" s="19" t="s">
        <v>789</v>
      </c>
      <c r="O2140" s="16" t="s">
        <v>52</v>
      </c>
      <c r="P2140" s="16">
        <f>WEEKNUM(Causas[[#This Row],[resolucion_fecha]],16)</f>
        <v>19</v>
      </c>
      <c r="Q2140" s="16" t="str">
        <f>TEXT(Causas[[#This Row],[resolucion_fecha]],"MMMM")</f>
        <v>mayo</v>
      </c>
      <c r="R2140" s="16" t="str">
        <f t="shared" si="33"/>
        <v>M</v>
      </c>
      <c r="S2140" s="16"/>
      <c r="T2140" s="16" t="s">
        <v>53</v>
      </c>
      <c r="U2140" s="100"/>
      <c r="V2140" s="16"/>
      <c r="W2140" s="16"/>
    </row>
    <row r="2141" spans="1:23" hidden="1" x14ac:dyDescent="0.25">
      <c r="A2141" s="25">
        <v>142152</v>
      </c>
      <c r="B2141" s="25" t="s">
        <v>79</v>
      </c>
      <c r="C2141" s="25" t="s">
        <v>43</v>
      </c>
      <c r="D2141" s="25" t="s">
        <v>154</v>
      </c>
      <c r="E2141" s="24">
        <v>43405</v>
      </c>
      <c r="F2141" s="25" t="s">
        <v>45</v>
      </c>
      <c r="G2141" s="25" t="s">
        <v>50</v>
      </c>
      <c r="H2141" s="24">
        <v>45056</v>
      </c>
      <c r="I2141" s="101">
        <v>0.40269675925925924</v>
      </c>
      <c r="J2141" s="24">
        <v>45056</v>
      </c>
      <c r="K2141" s="101">
        <v>0.52152777777777781</v>
      </c>
      <c r="L2141" s="25">
        <v>10267</v>
      </c>
      <c r="M2141" s="26">
        <f>Causas[[#This Row],[parada_duracion]]/60</f>
        <v>171.11666666666667</v>
      </c>
      <c r="N2141" s="18" t="s">
        <v>49</v>
      </c>
      <c r="O2141" s="18" t="s">
        <v>49</v>
      </c>
      <c r="P2141" s="16">
        <f>WEEKNUM(Causas[[#This Row],[resolucion_fecha]],16)</f>
        <v>19</v>
      </c>
      <c r="Q2141" s="16" t="str">
        <f>TEXT(Causas[[#This Row],[resolucion_fecha]],"MMMM")</f>
        <v>mayo</v>
      </c>
      <c r="R2141" s="16" t="str">
        <f t="shared" si="33"/>
        <v>M</v>
      </c>
      <c r="S2141" s="18" t="s">
        <v>49</v>
      </c>
      <c r="T2141" s="18" t="s">
        <v>49</v>
      </c>
      <c r="U2141" s="18" t="s">
        <v>49</v>
      </c>
      <c r="V2141" s="18" t="s">
        <v>49</v>
      </c>
      <c r="W2141" s="18" t="s">
        <v>49</v>
      </c>
    </row>
    <row r="2142" spans="1:23" hidden="1" x14ac:dyDescent="0.25">
      <c r="A2142" s="25">
        <v>142155</v>
      </c>
      <c r="B2142" s="25" t="s">
        <v>130</v>
      </c>
      <c r="C2142" s="25" t="s">
        <v>43</v>
      </c>
      <c r="D2142" s="25" t="s">
        <v>68</v>
      </c>
      <c r="E2142" s="24">
        <v>43405</v>
      </c>
      <c r="F2142" s="25" t="s">
        <v>45</v>
      </c>
      <c r="G2142" s="25" t="s">
        <v>50</v>
      </c>
      <c r="H2142" s="24">
        <v>45056</v>
      </c>
      <c r="I2142" s="101">
        <v>0.42428240740740741</v>
      </c>
      <c r="J2142" s="24">
        <v>45056</v>
      </c>
      <c r="K2142" s="101">
        <v>0.42442129629629632</v>
      </c>
      <c r="L2142" s="25">
        <v>12</v>
      </c>
      <c r="M2142" s="26">
        <f>Causas[[#This Row],[parada_duracion]]/60</f>
        <v>0.2</v>
      </c>
      <c r="N2142" s="19" t="s">
        <v>47</v>
      </c>
      <c r="O2142" s="19" t="s">
        <v>47</v>
      </c>
      <c r="P2142" s="16">
        <f>WEEKNUM(Causas[[#This Row],[resolucion_fecha]],16)</f>
        <v>19</v>
      </c>
      <c r="Q2142" s="16" t="str">
        <f>TEXT(Causas[[#This Row],[resolucion_fecha]],"MMMM")</f>
        <v>mayo</v>
      </c>
      <c r="R2142" s="16" t="str">
        <f t="shared" si="33"/>
        <v>M</v>
      </c>
      <c r="S2142" s="19" t="s">
        <v>47</v>
      </c>
      <c r="T2142" s="19" t="s">
        <v>47</v>
      </c>
      <c r="U2142" s="19" t="s">
        <v>47</v>
      </c>
      <c r="V2142" s="19" t="s">
        <v>47</v>
      </c>
      <c r="W2142" s="19" t="s">
        <v>47</v>
      </c>
    </row>
    <row r="2143" spans="1:23" hidden="1" x14ac:dyDescent="0.25">
      <c r="A2143" s="25">
        <v>142158</v>
      </c>
      <c r="B2143" s="25" t="s">
        <v>79</v>
      </c>
      <c r="C2143" s="25" t="s">
        <v>43</v>
      </c>
      <c r="D2143" s="25" t="s">
        <v>68</v>
      </c>
      <c r="E2143" s="24">
        <v>43405</v>
      </c>
      <c r="F2143" s="25" t="s">
        <v>45</v>
      </c>
      <c r="G2143" s="25" t="s">
        <v>46</v>
      </c>
      <c r="H2143" s="24">
        <v>45056</v>
      </c>
      <c r="I2143" s="101">
        <v>0.46043981481481483</v>
      </c>
      <c r="J2143" s="24">
        <v>45056</v>
      </c>
      <c r="K2143" s="101">
        <v>0.46650462962962963</v>
      </c>
      <c r="L2143" s="25">
        <v>524</v>
      </c>
      <c r="M2143" s="26">
        <f>Causas[[#This Row],[parada_duracion]]/60</f>
        <v>8.7333333333333325</v>
      </c>
      <c r="N2143" s="19" t="s">
        <v>47</v>
      </c>
      <c r="O2143" s="19" t="s">
        <v>47</v>
      </c>
      <c r="P2143" s="16">
        <f>WEEKNUM(Causas[[#This Row],[resolucion_fecha]],16)</f>
        <v>19</v>
      </c>
      <c r="Q2143" s="16" t="str">
        <f>TEXT(Causas[[#This Row],[resolucion_fecha]],"MMMM")</f>
        <v>mayo</v>
      </c>
      <c r="R2143" s="16" t="str">
        <f t="shared" si="33"/>
        <v>M</v>
      </c>
      <c r="S2143" s="19" t="s">
        <v>47</v>
      </c>
      <c r="T2143" s="19" t="s">
        <v>47</v>
      </c>
      <c r="U2143" s="19" t="s">
        <v>47</v>
      </c>
      <c r="V2143" s="19" t="s">
        <v>47</v>
      </c>
      <c r="W2143" s="19" t="s">
        <v>47</v>
      </c>
    </row>
    <row r="2144" spans="1:23" hidden="1" x14ac:dyDescent="0.25">
      <c r="A2144" s="25">
        <v>142177</v>
      </c>
      <c r="B2144" s="25" t="s">
        <v>63</v>
      </c>
      <c r="C2144" s="25" t="s">
        <v>43</v>
      </c>
      <c r="D2144" s="25" t="s">
        <v>64</v>
      </c>
      <c r="E2144" s="24">
        <v>43809</v>
      </c>
      <c r="F2144" s="25" t="s">
        <v>56</v>
      </c>
      <c r="G2144" s="25" t="s">
        <v>46</v>
      </c>
      <c r="H2144" s="24">
        <v>45056</v>
      </c>
      <c r="I2144" s="101">
        <v>0.60173611111111114</v>
      </c>
      <c r="J2144" s="24">
        <v>45056</v>
      </c>
      <c r="K2144" s="101">
        <v>0.64277777777777778</v>
      </c>
      <c r="L2144" s="25">
        <v>3546</v>
      </c>
      <c r="M2144" s="26">
        <f>Causas[[#This Row],[parada_duracion]]/60</f>
        <v>59.1</v>
      </c>
      <c r="N2144" s="18" t="s">
        <v>49</v>
      </c>
      <c r="O2144" s="18" t="s">
        <v>49</v>
      </c>
      <c r="P2144" s="16">
        <f>WEEKNUM(Causas[[#This Row],[resolucion_fecha]],16)</f>
        <v>19</v>
      </c>
      <c r="Q2144" s="16" t="str">
        <f>TEXT(Causas[[#This Row],[resolucion_fecha]],"MMMM")</f>
        <v>mayo</v>
      </c>
      <c r="R2144" s="16" t="str">
        <f t="shared" si="33"/>
        <v>T</v>
      </c>
      <c r="S2144" s="18" t="s">
        <v>49</v>
      </c>
      <c r="T2144" s="18" t="s">
        <v>49</v>
      </c>
      <c r="U2144" s="18" t="s">
        <v>49</v>
      </c>
      <c r="V2144" s="18" t="s">
        <v>49</v>
      </c>
      <c r="W2144" s="18" t="s">
        <v>49</v>
      </c>
    </row>
    <row r="2145" spans="1:23" hidden="1" x14ac:dyDescent="0.25">
      <c r="A2145" s="96">
        <v>142183</v>
      </c>
      <c r="B2145" s="96" t="s">
        <v>766</v>
      </c>
      <c r="C2145" s="96" t="s">
        <v>43</v>
      </c>
      <c r="D2145" s="96" t="s">
        <v>164</v>
      </c>
      <c r="E2145" s="97">
        <v>45049</v>
      </c>
      <c r="F2145" s="96" t="s">
        <v>124</v>
      </c>
      <c r="G2145" s="96" t="s">
        <v>46</v>
      </c>
      <c r="H2145" s="97">
        <v>45056</v>
      </c>
      <c r="I2145" s="23">
        <v>0.62927083333333333</v>
      </c>
      <c r="J2145" s="97">
        <v>45056</v>
      </c>
      <c r="K2145" s="23">
        <v>0.64910879629629636</v>
      </c>
      <c r="L2145" s="96">
        <v>1714</v>
      </c>
      <c r="M2145" s="98">
        <f>Causas[[#This Row],[parada_duracion]]/60</f>
        <v>28.566666666666666</v>
      </c>
      <c r="N2145" t="s">
        <v>790</v>
      </c>
      <c r="O2145" s="99" t="s">
        <v>52</v>
      </c>
      <c r="P2145" s="99">
        <f>WEEKNUM(Causas[[#This Row],[resolucion_fecha]],16)</f>
        <v>19</v>
      </c>
      <c r="Q2145" s="99" t="str">
        <f>TEXT(Causas[[#This Row],[resolucion_fecha]],"MMMM")</f>
        <v>mayo</v>
      </c>
      <c r="R2145" s="99" t="str">
        <f t="shared" si="33"/>
        <v>T</v>
      </c>
      <c r="S2145" s="99"/>
      <c r="T2145" s="16" t="s">
        <v>53</v>
      </c>
      <c r="U2145" s="16"/>
      <c r="V2145" s="99"/>
      <c r="W2145" s="99"/>
    </row>
    <row r="2146" spans="1:23" hidden="1" x14ac:dyDescent="0.25">
      <c r="A2146" s="25">
        <v>142184</v>
      </c>
      <c r="B2146" s="25" t="s">
        <v>70</v>
      </c>
      <c r="C2146" s="25" t="s">
        <v>43</v>
      </c>
      <c r="D2146" s="25" t="s">
        <v>64</v>
      </c>
      <c r="E2146" s="24">
        <v>43881</v>
      </c>
      <c r="F2146" s="25" t="s">
        <v>56</v>
      </c>
      <c r="G2146" s="25" t="s">
        <v>46</v>
      </c>
      <c r="H2146" s="24">
        <v>45056</v>
      </c>
      <c r="I2146" s="101">
        <v>0.64854166666666668</v>
      </c>
      <c r="J2146" s="24">
        <v>45056</v>
      </c>
      <c r="K2146" s="101">
        <v>0.67019675925925926</v>
      </c>
      <c r="L2146" s="25">
        <v>1871</v>
      </c>
      <c r="M2146" s="26">
        <f>Causas[[#This Row],[parada_duracion]]/60</f>
        <v>31.183333333333334</v>
      </c>
      <c r="N2146" s="18" t="s">
        <v>49</v>
      </c>
      <c r="O2146" s="18" t="s">
        <v>49</v>
      </c>
      <c r="P2146" s="16">
        <f>WEEKNUM(Causas[[#This Row],[resolucion_fecha]],16)</f>
        <v>19</v>
      </c>
      <c r="Q2146" s="16" t="str">
        <f>TEXT(Causas[[#This Row],[resolucion_fecha]],"MMMM")</f>
        <v>mayo</v>
      </c>
      <c r="R2146" s="16" t="str">
        <f t="shared" si="33"/>
        <v>T</v>
      </c>
      <c r="S2146" s="18" t="s">
        <v>49</v>
      </c>
      <c r="T2146" s="18" t="s">
        <v>49</v>
      </c>
      <c r="U2146" s="18" t="s">
        <v>49</v>
      </c>
      <c r="V2146" s="18" t="s">
        <v>49</v>
      </c>
      <c r="W2146" s="18" t="s">
        <v>49</v>
      </c>
    </row>
    <row r="2147" spans="1:23" hidden="1" x14ac:dyDescent="0.25">
      <c r="A2147" s="25">
        <v>142192</v>
      </c>
      <c r="B2147" s="25" t="s">
        <v>130</v>
      </c>
      <c r="C2147" s="25" t="s">
        <v>43</v>
      </c>
      <c r="D2147" s="25" t="s">
        <v>143</v>
      </c>
      <c r="E2147" s="24">
        <v>43405</v>
      </c>
      <c r="F2147" s="25" t="s">
        <v>45</v>
      </c>
      <c r="G2147" s="25" t="s">
        <v>46</v>
      </c>
      <c r="H2147" s="24">
        <v>45056</v>
      </c>
      <c r="I2147" s="101">
        <v>0.70127314814814812</v>
      </c>
      <c r="J2147" s="24">
        <v>45056</v>
      </c>
      <c r="K2147" s="101">
        <v>0.70998842592592604</v>
      </c>
      <c r="L2147" s="25">
        <v>753</v>
      </c>
      <c r="M2147" s="26">
        <f>Causas[[#This Row],[parada_duracion]]/60</f>
        <v>12.55</v>
      </c>
      <c r="N2147" s="18" t="s">
        <v>49</v>
      </c>
      <c r="O2147" s="18" t="s">
        <v>49</v>
      </c>
      <c r="P2147" s="16">
        <f>WEEKNUM(Causas[[#This Row],[resolucion_fecha]],16)</f>
        <v>19</v>
      </c>
      <c r="Q2147" s="16" t="str">
        <f>TEXT(Causas[[#This Row],[resolucion_fecha]],"MMMM")</f>
        <v>mayo</v>
      </c>
      <c r="R2147" s="16" t="str">
        <f t="shared" si="33"/>
        <v>T</v>
      </c>
      <c r="S2147" s="18" t="s">
        <v>49</v>
      </c>
      <c r="T2147" s="18" t="s">
        <v>49</v>
      </c>
      <c r="U2147" s="18" t="s">
        <v>49</v>
      </c>
      <c r="V2147" s="18" t="s">
        <v>49</v>
      </c>
      <c r="W2147" s="18" t="s">
        <v>49</v>
      </c>
    </row>
    <row r="2148" spans="1:23" hidden="1" x14ac:dyDescent="0.25">
      <c r="A2148" s="25">
        <v>142194</v>
      </c>
      <c r="B2148" s="25" t="s">
        <v>70</v>
      </c>
      <c r="C2148" s="25" t="s">
        <v>43</v>
      </c>
      <c r="D2148" s="25" t="s">
        <v>64</v>
      </c>
      <c r="E2148" s="24">
        <v>43881</v>
      </c>
      <c r="F2148" s="25" t="s">
        <v>56</v>
      </c>
      <c r="G2148" s="25" t="s">
        <v>50</v>
      </c>
      <c r="H2148" s="24">
        <v>45056</v>
      </c>
      <c r="I2148" s="101">
        <v>0.71478009259259256</v>
      </c>
      <c r="J2148" s="24">
        <v>45056</v>
      </c>
      <c r="K2148" s="101">
        <v>0.72570601851851846</v>
      </c>
      <c r="L2148" s="25">
        <v>944</v>
      </c>
      <c r="M2148" s="26">
        <f>Causas[[#This Row],[parada_duracion]]/60</f>
        <v>15.733333333333333</v>
      </c>
      <c r="N2148" s="18" t="s">
        <v>49</v>
      </c>
      <c r="O2148" s="18" t="s">
        <v>49</v>
      </c>
      <c r="P2148" s="16">
        <f>WEEKNUM(Causas[[#This Row],[resolucion_fecha]],16)</f>
        <v>19</v>
      </c>
      <c r="Q2148" s="16" t="str">
        <f>TEXT(Causas[[#This Row],[resolucion_fecha]],"MMMM")</f>
        <v>mayo</v>
      </c>
      <c r="R2148" s="16" t="str">
        <f t="shared" si="33"/>
        <v>T</v>
      </c>
      <c r="S2148" s="18" t="s">
        <v>49</v>
      </c>
      <c r="T2148" s="18" t="s">
        <v>49</v>
      </c>
      <c r="U2148" s="18" t="s">
        <v>49</v>
      </c>
      <c r="V2148" s="18" t="s">
        <v>49</v>
      </c>
      <c r="W2148" s="18" t="s">
        <v>49</v>
      </c>
    </row>
    <row r="2149" spans="1:23" hidden="1" x14ac:dyDescent="0.25">
      <c r="A2149" s="25">
        <v>142196</v>
      </c>
      <c r="B2149" s="25" t="s">
        <v>79</v>
      </c>
      <c r="C2149" s="25" t="s">
        <v>43</v>
      </c>
      <c r="D2149" s="25" t="s">
        <v>48</v>
      </c>
      <c r="E2149" s="24">
        <v>43405</v>
      </c>
      <c r="F2149" s="25" t="s">
        <v>45</v>
      </c>
      <c r="G2149" s="25" t="s">
        <v>46</v>
      </c>
      <c r="H2149" s="24">
        <v>45056</v>
      </c>
      <c r="I2149" s="101">
        <v>0.73856481481481484</v>
      </c>
      <c r="J2149" s="24">
        <v>45056</v>
      </c>
      <c r="K2149" s="101">
        <v>0.74262731481481481</v>
      </c>
      <c r="L2149" s="25">
        <v>351</v>
      </c>
      <c r="M2149" s="26">
        <f>Causas[[#This Row],[parada_duracion]]/60</f>
        <v>5.85</v>
      </c>
      <c r="N2149" s="19" t="s">
        <v>47</v>
      </c>
      <c r="O2149" s="19" t="s">
        <v>47</v>
      </c>
      <c r="P2149" s="16">
        <f>WEEKNUM(Causas[[#This Row],[resolucion_fecha]],16)</f>
        <v>19</v>
      </c>
      <c r="Q2149" s="16" t="str">
        <f>TEXT(Causas[[#This Row],[resolucion_fecha]],"MMMM")</f>
        <v>mayo</v>
      </c>
      <c r="R2149" s="16" t="str">
        <f t="shared" si="33"/>
        <v>T</v>
      </c>
      <c r="S2149" s="19" t="s">
        <v>47</v>
      </c>
      <c r="T2149" s="19" t="s">
        <v>47</v>
      </c>
      <c r="U2149" s="19" t="s">
        <v>47</v>
      </c>
      <c r="V2149" s="19" t="s">
        <v>47</v>
      </c>
      <c r="W2149" s="19" t="s">
        <v>47</v>
      </c>
    </row>
    <row r="2150" spans="1:23" hidden="1" x14ac:dyDescent="0.25">
      <c r="A2150" s="96">
        <v>142199</v>
      </c>
      <c r="B2150" s="96" t="s">
        <v>42</v>
      </c>
      <c r="C2150" s="96" t="s">
        <v>43</v>
      </c>
      <c r="D2150" s="96" t="s">
        <v>55</v>
      </c>
      <c r="E2150" s="97">
        <v>43405</v>
      </c>
      <c r="F2150" s="96" t="s">
        <v>45</v>
      </c>
      <c r="G2150" s="96" t="s">
        <v>46</v>
      </c>
      <c r="H2150" s="97">
        <v>45056</v>
      </c>
      <c r="I2150" s="23">
        <v>0.74612268518518521</v>
      </c>
      <c r="J2150" s="97">
        <v>45056</v>
      </c>
      <c r="K2150" s="23">
        <v>0.76505787037037043</v>
      </c>
      <c r="L2150" s="96">
        <v>1636</v>
      </c>
      <c r="M2150" s="98">
        <f>Causas[[#This Row],[parada_duracion]]/60</f>
        <v>27.266666666666666</v>
      </c>
      <c r="N2150" s="18" t="s">
        <v>791</v>
      </c>
      <c r="O2150" s="99" t="s">
        <v>52</v>
      </c>
      <c r="P2150" s="99">
        <f>WEEKNUM(Causas[[#This Row],[resolucion_fecha]],16)</f>
        <v>19</v>
      </c>
      <c r="Q2150" s="99" t="str">
        <f>TEXT(Causas[[#This Row],[resolucion_fecha]],"MMMM")</f>
        <v>mayo</v>
      </c>
      <c r="R2150" s="99" t="str">
        <f t="shared" si="33"/>
        <v>T</v>
      </c>
      <c r="S2150" s="99"/>
      <c r="T2150" s="16" t="s">
        <v>53</v>
      </c>
      <c r="U2150" s="16"/>
      <c r="V2150" s="99"/>
      <c r="W2150" s="99"/>
    </row>
    <row r="2151" spans="1:23" hidden="1" x14ac:dyDescent="0.25">
      <c r="A2151" s="25">
        <v>142200</v>
      </c>
      <c r="B2151" s="25" t="s">
        <v>75</v>
      </c>
      <c r="C2151" s="25" t="s">
        <v>43</v>
      </c>
      <c r="D2151" s="25" t="s">
        <v>76</v>
      </c>
      <c r="E2151" s="24">
        <v>44104</v>
      </c>
      <c r="F2151" s="25" t="s">
        <v>56</v>
      </c>
      <c r="G2151" s="25" t="s">
        <v>46</v>
      </c>
      <c r="H2151" s="24">
        <v>45056</v>
      </c>
      <c r="I2151" s="101">
        <v>0.74767361111111119</v>
      </c>
      <c r="J2151" s="24">
        <v>45056</v>
      </c>
      <c r="K2151" s="101">
        <v>0.79224537037037035</v>
      </c>
      <c r="L2151" s="25">
        <v>3851</v>
      </c>
      <c r="M2151" s="26">
        <f>Causas[[#This Row],[parada_duracion]]/60</f>
        <v>64.183333333333337</v>
      </c>
      <c r="N2151" t="s">
        <v>792</v>
      </c>
      <c r="O2151" s="16" t="s">
        <v>52</v>
      </c>
      <c r="P2151" s="16">
        <f>WEEKNUM(Causas[[#This Row],[resolucion_fecha]],16)</f>
        <v>19</v>
      </c>
      <c r="Q2151" s="16" t="str">
        <f>TEXT(Causas[[#This Row],[resolucion_fecha]],"MMMM")</f>
        <v>mayo</v>
      </c>
      <c r="R2151" s="16" t="str">
        <f t="shared" si="33"/>
        <v>T</v>
      </c>
      <c r="S2151" s="16"/>
      <c r="T2151" s="16" t="s">
        <v>53</v>
      </c>
      <c r="U2151" s="100"/>
      <c r="V2151" s="16"/>
      <c r="W2151" s="16"/>
    </row>
    <row r="2152" spans="1:23" hidden="1" x14ac:dyDescent="0.25">
      <c r="A2152" s="96">
        <v>142206</v>
      </c>
      <c r="B2152" s="96" t="s">
        <v>54</v>
      </c>
      <c r="C2152" s="96" t="s">
        <v>43</v>
      </c>
      <c r="D2152" s="96" t="s">
        <v>55</v>
      </c>
      <c r="E2152" s="97">
        <v>44120</v>
      </c>
      <c r="F2152" s="96" t="s">
        <v>56</v>
      </c>
      <c r="G2152" s="96" t="s">
        <v>50</v>
      </c>
      <c r="H2152" s="97">
        <v>45056</v>
      </c>
      <c r="I2152" s="23">
        <v>0.79899305555555555</v>
      </c>
      <c r="J2152" s="97">
        <v>45056</v>
      </c>
      <c r="K2152" s="23">
        <v>0.8056712962962963</v>
      </c>
      <c r="L2152" s="96">
        <v>577</v>
      </c>
      <c r="M2152" s="98">
        <f>Causas[[#This Row],[parada_duracion]]/60</f>
        <v>9.6166666666666671</v>
      </c>
      <c r="N2152" s="19" t="s">
        <v>47</v>
      </c>
      <c r="O2152" s="19" t="s">
        <v>47</v>
      </c>
      <c r="P2152" s="99">
        <f>WEEKNUM(Causas[[#This Row],[resolucion_fecha]],16)</f>
        <v>19</v>
      </c>
      <c r="Q2152" s="99" t="str">
        <f>TEXT(Causas[[#This Row],[resolucion_fecha]],"MMMM")</f>
        <v>mayo</v>
      </c>
      <c r="R2152" s="99" t="str">
        <f t="shared" si="33"/>
        <v>T</v>
      </c>
      <c r="S2152" s="19" t="s">
        <v>47</v>
      </c>
      <c r="T2152" s="19" t="s">
        <v>47</v>
      </c>
      <c r="U2152" s="19" t="s">
        <v>47</v>
      </c>
      <c r="V2152" s="19" t="s">
        <v>47</v>
      </c>
      <c r="W2152" s="19" t="s">
        <v>47</v>
      </c>
    </row>
    <row r="2153" spans="1:23" hidden="1" x14ac:dyDescent="0.25">
      <c r="A2153" s="96">
        <v>142207</v>
      </c>
      <c r="B2153" s="96" t="s">
        <v>75</v>
      </c>
      <c r="C2153" s="96" t="s">
        <v>43</v>
      </c>
      <c r="D2153" s="96" t="s">
        <v>76</v>
      </c>
      <c r="E2153" s="97">
        <v>44104</v>
      </c>
      <c r="F2153" s="96" t="s">
        <v>56</v>
      </c>
      <c r="G2153" s="96" t="s">
        <v>46</v>
      </c>
      <c r="H2153" s="97">
        <v>45056</v>
      </c>
      <c r="I2153" s="23">
        <v>0.81062499999999993</v>
      </c>
      <c r="J2153" s="97">
        <v>45056</v>
      </c>
      <c r="K2153" s="23">
        <v>0.90652777777777782</v>
      </c>
      <c r="L2153" s="96">
        <v>8286</v>
      </c>
      <c r="M2153" s="98">
        <f>Causas[[#This Row],[parada_duracion]]/60</f>
        <v>138.1</v>
      </c>
      <c r="N2153" t="s">
        <v>792</v>
      </c>
      <c r="O2153" s="16" t="s">
        <v>52</v>
      </c>
      <c r="P2153" s="99">
        <f>WEEKNUM(Causas[[#This Row],[resolucion_fecha]],16)</f>
        <v>19</v>
      </c>
      <c r="Q2153" s="99" t="str">
        <f>TEXT(Causas[[#This Row],[resolucion_fecha]],"MMMM")</f>
        <v>mayo</v>
      </c>
      <c r="R2153" s="99" t="str">
        <f t="shared" si="33"/>
        <v>T</v>
      </c>
      <c r="S2153" s="99"/>
      <c r="T2153" s="16" t="s">
        <v>53</v>
      </c>
      <c r="U2153" s="100"/>
      <c r="V2153" s="99"/>
      <c r="W2153" s="99"/>
    </row>
    <row r="2154" spans="1:23" hidden="1" x14ac:dyDescent="0.25">
      <c r="A2154" s="96">
        <v>142208</v>
      </c>
      <c r="B2154" s="96" t="s">
        <v>119</v>
      </c>
      <c r="C2154" s="96" t="s">
        <v>43</v>
      </c>
      <c r="D2154" s="96" t="s">
        <v>64</v>
      </c>
      <c r="E2154" s="97">
        <v>43405</v>
      </c>
      <c r="F2154" s="96" t="s">
        <v>45</v>
      </c>
      <c r="G2154" s="96" t="s">
        <v>50</v>
      </c>
      <c r="H2154" s="97">
        <v>45056</v>
      </c>
      <c r="I2154" s="23">
        <v>0.8256944444444444</v>
      </c>
      <c r="J2154" s="97">
        <v>45056</v>
      </c>
      <c r="K2154" s="23">
        <v>0.82700231481481479</v>
      </c>
      <c r="L2154" s="96">
        <v>113</v>
      </c>
      <c r="M2154" s="98">
        <f>Causas[[#This Row],[parada_duracion]]/60</f>
        <v>1.8833333333333333</v>
      </c>
      <c r="N2154" s="19" t="s">
        <v>47</v>
      </c>
      <c r="O2154" s="19" t="s">
        <v>47</v>
      </c>
      <c r="P2154" s="99">
        <f>WEEKNUM(Causas[[#This Row],[resolucion_fecha]],16)</f>
        <v>19</v>
      </c>
      <c r="Q2154" s="99" t="str">
        <f>TEXT(Causas[[#This Row],[resolucion_fecha]],"MMMM")</f>
        <v>mayo</v>
      </c>
      <c r="R2154" s="99" t="str">
        <f t="shared" si="33"/>
        <v>T</v>
      </c>
      <c r="S2154" s="19" t="s">
        <v>47</v>
      </c>
      <c r="T2154" s="19" t="s">
        <v>47</v>
      </c>
      <c r="U2154" s="19" t="s">
        <v>47</v>
      </c>
      <c r="V2154" s="19" t="s">
        <v>47</v>
      </c>
      <c r="W2154" s="19" t="s">
        <v>47</v>
      </c>
    </row>
    <row r="2155" spans="1:23" hidden="1" x14ac:dyDescent="0.25">
      <c r="A2155" s="96">
        <v>142209</v>
      </c>
      <c r="B2155" s="96" t="s">
        <v>42</v>
      </c>
      <c r="C2155" s="96" t="s">
        <v>43</v>
      </c>
      <c r="D2155" s="96" t="s">
        <v>55</v>
      </c>
      <c r="E2155" s="97">
        <v>43405</v>
      </c>
      <c r="F2155" s="96" t="s">
        <v>45</v>
      </c>
      <c r="G2155" s="96" t="s">
        <v>46</v>
      </c>
      <c r="H2155" s="97">
        <v>45056</v>
      </c>
      <c r="I2155" s="23">
        <v>0.83768518518518509</v>
      </c>
      <c r="J2155" s="97">
        <v>45056</v>
      </c>
      <c r="K2155" s="23">
        <v>0.86207175925925927</v>
      </c>
      <c r="L2155" s="96">
        <v>2107</v>
      </c>
      <c r="M2155" s="98">
        <f>Causas[[#This Row],[parada_duracion]]/60</f>
        <v>35.116666666666667</v>
      </c>
      <c r="N2155" s="102" t="s">
        <v>793</v>
      </c>
      <c r="O2155" s="99" t="s">
        <v>52</v>
      </c>
      <c r="P2155" s="99">
        <f>WEEKNUM(Causas[[#This Row],[resolucion_fecha]],16)</f>
        <v>19</v>
      </c>
      <c r="Q2155" s="99" t="str">
        <f>TEXT(Causas[[#This Row],[resolucion_fecha]],"MMMM")</f>
        <v>mayo</v>
      </c>
      <c r="R2155" s="99" t="str">
        <f t="shared" si="33"/>
        <v>T</v>
      </c>
      <c r="S2155" s="99"/>
      <c r="T2155" s="16" t="s">
        <v>53</v>
      </c>
      <c r="U2155" s="100"/>
      <c r="V2155" s="99"/>
      <c r="W2155" s="99"/>
    </row>
    <row r="2156" spans="1:23" hidden="1" x14ac:dyDescent="0.25">
      <c r="A2156" s="96">
        <v>142210</v>
      </c>
      <c r="B2156" s="96" t="s">
        <v>101</v>
      </c>
      <c r="C2156" s="96" t="s">
        <v>43</v>
      </c>
      <c r="D2156" s="96" t="s">
        <v>48</v>
      </c>
      <c r="E2156" s="97">
        <v>43405</v>
      </c>
      <c r="F2156" s="96" t="s">
        <v>45</v>
      </c>
      <c r="G2156" s="96" t="s">
        <v>46</v>
      </c>
      <c r="H2156" s="97">
        <v>45056</v>
      </c>
      <c r="I2156" s="23">
        <v>0.85462962962962974</v>
      </c>
      <c r="J2156" s="97">
        <v>45056</v>
      </c>
      <c r="K2156" s="23">
        <v>0.86633101851851846</v>
      </c>
      <c r="L2156" s="96">
        <v>1011</v>
      </c>
      <c r="M2156" s="98">
        <f>Causas[[#This Row],[parada_duracion]]/60</f>
        <v>16.850000000000001</v>
      </c>
      <c r="N2156" s="18" t="s">
        <v>284</v>
      </c>
      <c r="O2156" s="16" t="s">
        <v>52</v>
      </c>
      <c r="P2156" s="99">
        <f>WEEKNUM(Causas[[#This Row],[resolucion_fecha]],16)</f>
        <v>19</v>
      </c>
      <c r="Q2156" s="99" t="str">
        <f>TEXT(Causas[[#This Row],[resolucion_fecha]],"MMMM")</f>
        <v>mayo</v>
      </c>
      <c r="R2156" s="99" t="str">
        <f t="shared" si="33"/>
        <v>T</v>
      </c>
      <c r="S2156" s="99"/>
      <c r="T2156" s="16" t="s">
        <v>53</v>
      </c>
      <c r="U2156" s="100"/>
      <c r="V2156" s="99"/>
      <c r="W2156" s="99"/>
    </row>
    <row r="2157" spans="1:23" hidden="1" x14ac:dyDescent="0.25">
      <c r="A2157" s="96">
        <v>142211</v>
      </c>
      <c r="B2157" s="96" t="s">
        <v>129</v>
      </c>
      <c r="C2157" s="96" t="s">
        <v>43</v>
      </c>
      <c r="D2157" s="96" t="s">
        <v>64</v>
      </c>
      <c r="E2157" s="97">
        <v>43405</v>
      </c>
      <c r="F2157" s="96" t="s">
        <v>45</v>
      </c>
      <c r="G2157" s="96" t="s">
        <v>50</v>
      </c>
      <c r="H2157" s="97">
        <v>45056</v>
      </c>
      <c r="I2157" s="23">
        <v>0.86427083333333332</v>
      </c>
      <c r="J2157" s="97">
        <v>45056</v>
      </c>
      <c r="K2157" s="23">
        <v>0.87950231481481478</v>
      </c>
      <c r="L2157" s="96">
        <v>1316</v>
      </c>
      <c r="M2157" s="98">
        <f>Causas[[#This Row],[parada_duracion]]/60</f>
        <v>21.933333333333334</v>
      </c>
      <c r="N2157" s="18" t="s">
        <v>49</v>
      </c>
      <c r="O2157" s="18" t="s">
        <v>49</v>
      </c>
      <c r="P2157" s="99">
        <f>WEEKNUM(Causas[[#This Row],[resolucion_fecha]],16)</f>
        <v>19</v>
      </c>
      <c r="Q2157" s="99" t="str">
        <f>TEXT(Causas[[#This Row],[resolucion_fecha]],"MMMM")</f>
        <v>mayo</v>
      </c>
      <c r="R2157" s="99" t="str">
        <f t="shared" si="33"/>
        <v>T</v>
      </c>
      <c r="S2157" s="18" t="s">
        <v>49</v>
      </c>
      <c r="T2157" s="18" t="s">
        <v>49</v>
      </c>
      <c r="U2157" s="18" t="s">
        <v>49</v>
      </c>
      <c r="V2157" s="18" t="s">
        <v>49</v>
      </c>
      <c r="W2157" s="18" t="s">
        <v>49</v>
      </c>
    </row>
    <row r="2158" spans="1:23" hidden="1" x14ac:dyDescent="0.25">
      <c r="A2158" s="25">
        <v>142212</v>
      </c>
      <c r="B2158" s="25" t="s">
        <v>101</v>
      </c>
      <c r="C2158" s="25" t="s">
        <v>43</v>
      </c>
      <c r="D2158" s="25" t="s">
        <v>48</v>
      </c>
      <c r="E2158" s="24">
        <v>43405</v>
      </c>
      <c r="F2158" s="25" t="s">
        <v>45</v>
      </c>
      <c r="G2158" s="25" t="s">
        <v>46</v>
      </c>
      <c r="H2158" s="24">
        <v>45056</v>
      </c>
      <c r="I2158" s="101">
        <v>0.87946759259259266</v>
      </c>
      <c r="J2158" s="24">
        <v>45056</v>
      </c>
      <c r="K2158" s="101">
        <v>0.89988425925925919</v>
      </c>
      <c r="L2158" s="25">
        <v>1764</v>
      </c>
      <c r="M2158" s="26">
        <f>Causas[[#This Row],[parada_duracion]]/60</f>
        <v>29.4</v>
      </c>
      <c r="N2158" s="19" t="s">
        <v>284</v>
      </c>
      <c r="O2158" s="16" t="s">
        <v>52</v>
      </c>
      <c r="P2158" s="16">
        <f>WEEKNUM(Causas[[#This Row],[resolucion_fecha]],16)</f>
        <v>19</v>
      </c>
      <c r="Q2158" s="16" t="str">
        <f>TEXT(Causas[[#This Row],[resolucion_fecha]],"MMMM")</f>
        <v>mayo</v>
      </c>
      <c r="R2158" s="16" t="str">
        <f t="shared" si="33"/>
        <v>T</v>
      </c>
      <c r="S2158" s="16"/>
      <c r="T2158" s="16" t="s">
        <v>53</v>
      </c>
      <c r="U2158" s="100"/>
      <c r="V2158" s="16"/>
      <c r="W2158" s="16"/>
    </row>
    <row r="2159" spans="1:23" hidden="1" x14ac:dyDescent="0.25">
      <c r="A2159" s="25">
        <v>142221</v>
      </c>
      <c r="B2159" s="25" t="s">
        <v>84</v>
      </c>
      <c r="C2159" s="25" t="s">
        <v>43</v>
      </c>
      <c r="D2159" s="25" t="s">
        <v>68</v>
      </c>
      <c r="E2159" s="24">
        <v>44012</v>
      </c>
      <c r="F2159" s="25" t="s">
        <v>56</v>
      </c>
      <c r="G2159" s="25" t="s">
        <v>46</v>
      </c>
      <c r="H2159" s="24">
        <v>45057</v>
      </c>
      <c r="I2159" s="101">
        <v>0.26296296296296295</v>
      </c>
      <c r="J2159" s="24">
        <v>45057</v>
      </c>
      <c r="K2159" s="101">
        <v>0.27008101851851851</v>
      </c>
      <c r="L2159" s="25">
        <v>615</v>
      </c>
      <c r="M2159" s="26">
        <f>Causas[[#This Row],[parada_duracion]]/60</f>
        <v>10.25</v>
      </c>
      <c r="N2159" s="102" t="s">
        <v>49</v>
      </c>
      <c r="O2159" s="102" t="s">
        <v>49</v>
      </c>
      <c r="P2159" s="16">
        <f>WEEKNUM(Causas[[#This Row],[resolucion_fecha]],16)</f>
        <v>19</v>
      </c>
      <c r="Q2159" s="16" t="str">
        <f>TEXT(Causas[[#This Row],[resolucion_fecha]],"MMMM")</f>
        <v>mayo</v>
      </c>
      <c r="R2159" s="16" t="str">
        <f t="shared" si="33"/>
        <v>M</v>
      </c>
      <c r="S2159" s="102" t="s">
        <v>49</v>
      </c>
      <c r="T2159" s="102" t="s">
        <v>49</v>
      </c>
      <c r="U2159" s="102" t="s">
        <v>49</v>
      </c>
      <c r="V2159" s="102" t="s">
        <v>49</v>
      </c>
      <c r="W2159" s="102" t="s">
        <v>49</v>
      </c>
    </row>
    <row r="2160" spans="1:23" hidden="1" x14ac:dyDescent="0.25">
      <c r="A2160" s="25">
        <v>142228</v>
      </c>
      <c r="B2160" s="25" t="s">
        <v>58</v>
      </c>
      <c r="C2160" s="25" t="s">
        <v>43</v>
      </c>
      <c r="D2160" s="25" t="s">
        <v>102</v>
      </c>
      <c r="E2160" s="24">
        <v>43405</v>
      </c>
      <c r="F2160" s="25" t="s">
        <v>45</v>
      </c>
      <c r="G2160" s="25" t="s">
        <v>50</v>
      </c>
      <c r="H2160" s="24">
        <v>45057</v>
      </c>
      <c r="I2160" s="101">
        <v>0.29986111111111108</v>
      </c>
      <c r="J2160" s="24">
        <v>45057</v>
      </c>
      <c r="K2160" s="101">
        <v>0.62185185185185188</v>
      </c>
      <c r="L2160" s="25">
        <v>27820</v>
      </c>
      <c r="M2160" s="26">
        <f>Causas[[#This Row],[parada_duracion]]/60</f>
        <v>463.66666666666669</v>
      </c>
      <c r="N2160" s="19" t="s">
        <v>643</v>
      </c>
      <c r="O2160" s="16" t="s">
        <v>52</v>
      </c>
      <c r="P2160" s="16">
        <f>WEEKNUM(Causas[[#This Row],[resolucion_fecha]],16)</f>
        <v>19</v>
      </c>
      <c r="Q2160" s="16" t="str">
        <f>TEXT(Causas[[#This Row],[resolucion_fecha]],"MMMM")</f>
        <v>mayo</v>
      </c>
      <c r="R2160" s="16" t="str">
        <f t="shared" si="33"/>
        <v>M</v>
      </c>
      <c r="S2160" s="16"/>
      <c r="T2160" s="16" t="s">
        <v>53</v>
      </c>
      <c r="U2160" s="16"/>
      <c r="V2160" s="16"/>
      <c r="W2160" s="16"/>
    </row>
    <row r="2161" spans="1:23" hidden="1" x14ac:dyDescent="0.25">
      <c r="A2161" s="25">
        <v>142239</v>
      </c>
      <c r="B2161" s="25" t="s">
        <v>42</v>
      </c>
      <c r="C2161" s="25" t="s">
        <v>43</v>
      </c>
      <c r="D2161" s="25" t="s">
        <v>164</v>
      </c>
      <c r="E2161" s="24">
        <v>43405</v>
      </c>
      <c r="F2161" s="25" t="s">
        <v>45</v>
      </c>
      <c r="G2161" s="25" t="s">
        <v>46</v>
      </c>
      <c r="H2161" s="24">
        <v>45057</v>
      </c>
      <c r="I2161" s="101">
        <v>0.37998842592592591</v>
      </c>
      <c r="J2161" s="24">
        <v>45057</v>
      </c>
      <c r="K2161" s="101">
        <v>0.39535879629629633</v>
      </c>
      <c r="L2161" s="25">
        <v>1328</v>
      </c>
      <c r="M2161" s="26">
        <f>Causas[[#This Row],[parada_duracion]]/60</f>
        <v>22.133333333333333</v>
      </c>
      <c r="N2161" s="102" t="s">
        <v>49</v>
      </c>
      <c r="O2161" s="102" t="s">
        <v>49</v>
      </c>
      <c r="P2161" s="16">
        <f>WEEKNUM(Causas[[#This Row],[resolucion_fecha]],16)</f>
        <v>19</v>
      </c>
      <c r="Q2161" s="16" t="str">
        <f>TEXT(Causas[[#This Row],[resolucion_fecha]],"MMMM")</f>
        <v>mayo</v>
      </c>
      <c r="R2161" s="16" t="str">
        <f t="shared" si="33"/>
        <v>M</v>
      </c>
      <c r="S2161" s="102" t="s">
        <v>49</v>
      </c>
      <c r="T2161" s="102" t="s">
        <v>49</v>
      </c>
      <c r="U2161" s="102" t="s">
        <v>49</v>
      </c>
      <c r="V2161" s="102" t="s">
        <v>49</v>
      </c>
      <c r="W2161" s="102" t="s">
        <v>49</v>
      </c>
    </row>
    <row r="2162" spans="1:23" hidden="1" x14ac:dyDescent="0.25">
      <c r="A2162" s="25">
        <v>142252</v>
      </c>
      <c r="B2162" s="25" t="s">
        <v>61</v>
      </c>
      <c r="C2162" s="25" t="s">
        <v>43</v>
      </c>
      <c r="D2162" s="25" t="s">
        <v>55</v>
      </c>
      <c r="E2162" s="24">
        <v>43881</v>
      </c>
      <c r="F2162" s="25" t="s">
        <v>56</v>
      </c>
      <c r="G2162" s="25" t="s">
        <v>46</v>
      </c>
      <c r="H2162" s="24">
        <v>45057</v>
      </c>
      <c r="I2162" s="101">
        <v>0.49219907407407404</v>
      </c>
      <c r="J2162" s="24">
        <v>45057</v>
      </c>
      <c r="K2162" s="101">
        <v>0.50793981481481476</v>
      </c>
      <c r="L2162" s="25">
        <v>1360</v>
      </c>
      <c r="M2162" s="26">
        <f>Causas[[#This Row],[parada_duracion]]/60</f>
        <v>22.666666666666668</v>
      </c>
      <c r="N2162" s="102" t="s">
        <v>49</v>
      </c>
      <c r="O2162" s="102" t="s">
        <v>49</v>
      </c>
      <c r="P2162" s="16">
        <f>WEEKNUM(Causas[[#This Row],[resolucion_fecha]],16)</f>
        <v>19</v>
      </c>
      <c r="Q2162" s="16" t="str">
        <f>TEXT(Causas[[#This Row],[resolucion_fecha]],"MMMM")</f>
        <v>mayo</v>
      </c>
      <c r="R2162" s="16" t="str">
        <f t="shared" si="33"/>
        <v>M</v>
      </c>
      <c r="S2162" s="102" t="s">
        <v>49</v>
      </c>
      <c r="T2162" s="102" t="s">
        <v>49</v>
      </c>
      <c r="U2162" s="102" t="s">
        <v>49</v>
      </c>
      <c r="V2162" s="102" t="s">
        <v>49</v>
      </c>
      <c r="W2162" s="102" t="s">
        <v>49</v>
      </c>
    </row>
    <row r="2163" spans="1:23" hidden="1" x14ac:dyDescent="0.25">
      <c r="A2163" s="25">
        <v>142258</v>
      </c>
      <c r="B2163" s="25" t="s">
        <v>111</v>
      </c>
      <c r="C2163" s="25" t="s">
        <v>43</v>
      </c>
      <c r="D2163" s="25" t="s">
        <v>59</v>
      </c>
      <c r="E2163" s="24">
        <v>44231</v>
      </c>
      <c r="F2163" s="25" t="s">
        <v>60</v>
      </c>
      <c r="G2163" s="25" t="s">
        <v>50</v>
      </c>
      <c r="H2163" s="24">
        <v>45057</v>
      </c>
      <c r="I2163" s="101">
        <v>0.54681712962962969</v>
      </c>
      <c r="J2163" s="24">
        <v>45057</v>
      </c>
      <c r="K2163" s="101">
        <v>0.62336805555555552</v>
      </c>
      <c r="L2163" s="25">
        <v>6614</v>
      </c>
      <c r="M2163" s="26">
        <f>Causas[[#This Row],[parada_duracion]]/60</f>
        <v>110.23333333333333</v>
      </c>
      <c r="N2163" s="102" t="s">
        <v>49</v>
      </c>
      <c r="O2163" s="102" t="s">
        <v>49</v>
      </c>
      <c r="P2163" s="16">
        <f>WEEKNUM(Causas[[#This Row],[resolucion_fecha]],16)</f>
        <v>19</v>
      </c>
      <c r="Q2163" s="16" t="str">
        <f>TEXT(Causas[[#This Row],[resolucion_fecha]],"MMMM")</f>
        <v>mayo</v>
      </c>
      <c r="R2163" s="16" t="str">
        <f t="shared" si="33"/>
        <v>M</v>
      </c>
      <c r="S2163" s="102" t="s">
        <v>49</v>
      </c>
      <c r="T2163" s="102" t="s">
        <v>49</v>
      </c>
      <c r="U2163" s="102" t="s">
        <v>49</v>
      </c>
      <c r="V2163" s="102" t="s">
        <v>49</v>
      </c>
      <c r="W2163" s="102" t="s">
        <v>49</v>
      </c>
    </row>
    <row r="2164" spans="1:23" hidden="1" x14ac:dyDescent="0.25">
      <c r="A2164" s="25">
        <v>142260</v>
      </c>
      <c r="B2164" s="25" t="s">
        <v>66</v>
      </c>
      <c r="C2164" s="25" t="s">
        <v>43</v>
      </c>
      <c r="D2164" s="25" t="s">
        <v>68</v>
      </c>
      <c r="E2164" s="24">
        <v>43405</v>
      </c>
      <c r="F2164" s="25" t="s">
        <v>45</v>
      </c>
      <c r="G2164" s="25" t="s">
        <v>50</v>
      </c>
      <c r="H2164" s="24">
        <v>45057</v>
      </c>
      <c r="I2164" s="101">
        <v>0.5511921296296296</v>
      </c>
      <c r="J2164" s="24">
        <v>45057</v>
      </c>
      <c r="K2164" s="101">
        <v>0.55532407407407403</v>
      </c>
      <c r="L2164" s="25">
        <v>357</v>
      </c>
      <c r="M2164" s="26">
        <f>Causas[[#This Row],[parada_duracion]]/60</f>
        <v>5.95</v>
      </c>
      <c r="N2164" s="19" t="s">
        <v>47</v>
      </c>
      <c r="O2164" s="19" t="s">
        <v>47</v>
      </c>
      <c r="P2164" s="16">
        <f>WEEKNUM(Causas[[#This Row],[resolucion_fecha]],16)</f>
        <v>19</v>
      </c>
      <c r="Q2164" s="16" t="str">
        <f>TEXT(Causas[[#This Row],[resolucion_fecha]],"MMMM")</f>
        <v>mayo</v>
      </c>
      <c r="R2164" s="16" t="str">
        <f t="shared" si="33"/>
        <v>M</v>
      </c>
      <c r="S2164" s="19" t="s">
        <v>47</v>
      </c>
      <c r="T2164" s="19" t="s">
        <v>47</v>
      </c>
      <c r="U2164" s="19" t="s">
        <v>47</v>
      </c>
      <c r="V2164" s="19" t="s">
        <v>47</v>
      </c>
      <c r="W2164" s="19" t="s">
        <v>47</v>
      </c>
    </row>
    <row r="2165" spans="1:23" hidden="1" x14ac:dyDescent="0.25">
      <c r="A2165" s="25">
        <v>142264</v>
      </c>
      <c r="B2165" s="25" t="s">
        <v>63</v>
      </c>
      <c r="C2165" s="25" t="s">
        <v>43</v>
      </c>
      <c r="D2165" s="25" t="s">
        <v>64</v>
      </c>
      <c r="E2165" s="24">
        <v>43809</v>
      </c>
      <c r="F2165" s="25" t="s">
        <v>56</v>
      </c>
      <c r="G2165" s="25" t="s">
        <v>50</v>
      </c>
      <c r="H2165" s="24">
        <v>45057</v>
      </c>
      <c r="I2165" s="101">
        <v>0.60083333333333333</v>
      </c>
      <c r="J2165" s="24">
        <v>45057</v>
      </c>
      <c r="K2165" s="101">
        <v>0.61728009259259264</v>
      </c>
      <c r="L2165" s="25">
        <v>1421</v>
      </c>
      <c r="M2165" s="26">
        <f>Causas[[#This Row],[parada_duracion]]/60</f>
        <v>23.683333333333334</v>
      </c>
      <c r="N2165" s="102" t="s">
        <v>49</v>
      </c>
      <c r="O2165" s="102" t="s">
        <v>49</v>
      </c>
      <c r="P2165" s="16">
        <f>WEEKNUM(Causas[[#This Row],[resolucion_fecha]],16)</f>
        <v>19</v>
      </c>
      <c r="Q2165" s="16" t="str">
        <f>TEXT(Causas[[#This Row],[resolucion_fecha]],"MMMM")</f>
        <v>mayo</v>
      </c>
      <c r="R2165" s="16" t="str">
        <f t="shared" si="33"/>
        <v>T</v>
      </c>
      <c r="S2165" s="102" t="s">
        <v>49</v>
      </c>
      <c r="T2165" s="102" t="s">
        <v>49</v>
      </c>
      <c r="U2165" s="102" t="s">
        <v>49</v>
      </c>
      <c r="V2165" s="102" t="s">
        <v>49</v>
      </c>
      <c r="W2165" s="102" t="s">
        <v>49</v>
      </c>
    </row>
    <row r="2166" spans="1:23" hidden="1" x14ac:dyDescent="0.25">
      <c r="A2166" s="25">
        <v>142270</v>
      </c>
      <c r="B2166" s="25" t="s">
        <v>75</v>
      </c>
      <c r="C2166" s="25" t="s">
        <v>43</v>
      </c>
      <c r="D2166" s="25" t="s">
        <v>76</v>
      </c>
      <c r="E2166" s="24">
        <v>44104</v>
      </c>
      <c r="F2166" s="25" t="s">
        <v>56</v>
      </c>
      <c r="G2166" s="25" t="s">
        <v>46</v>
      </c>
      <c r="H2166" s="24">
        <v>45057</v>
      </c>
      <c r="I2166" s="101">
        <v>0.62579861111111112</v>
      </c>
      <c r="J2166" s="24">
        <v>45057</v>
      </c>
      <c r="K2166" s="101">
        <v>0.66199074074074071</v>
      </c>
      <c r="L2166" s="25">
        <v>3127</v>
      </c>
      <c r="M2166" s="26">
        <f>Causas[[#This Row],[parada_duracion]]/60</f>
        <v>52.116666666666667</v>
      </c>
      <c r="N2166" s="102" t="s">
        <v>49</v>
      </c>
      <c r="O2166" s="102" t="s">
        <v>49</v>
      </c>
      <c r="P2166" s="16">
        <f>WEEKNUM(Causas[[#This Row],[resolucion_fecha]],16)</f>
        <v>19</v>
      </c>
      <c r="Q2166" s="16" t="str">
        <f>TEXT(Causas[[#This Row],[resolucion_fecha]],"MMMM")</f>
        <v>mayo</v>
      </c>
      <c r="R2166" s="16" t="str">
        <f t="shared" si="33"/>
        <v>T</v>
      </c>
      <c r="S2166" s="102" t="s">
        <v>49</v>
      </c>
      <c r="T2166" s="102" t="s">
        <v>49</v>
      </c>
      <c r="U2166" s="102" t="s">
        <v>49</v>
      </c>
      <c r="V2166" s="102" t="s">
        <v>49</v>
      </c>
      <c r="W2166" s="102" t="s">
        <v>49</v>
      </c>
    </row>
    <row r="2167" spans="1:23" hidden="1" x14ac:dyDescent="0.25">
      <c r="A2167" s="25">
        <v>142274</v>
      </c>
      <c r="B2167" s="25" t="s">
        <v>42</v>
      </c>
      <c r="C2167" s="25" t="s">
        <v>43</v>
      </c>
      <c r="D2167" s="25" t="s">
        <v>96</v>
      </c>
      <c r="E2167" s="24">
        <v>43405</v>
      </c>
      <c r="F2167" s="25" t="s">
        <v>45</v>
      </c>
      <c r="G2167" s="25" t="s">
        <v>46</v>
      </c>
      <c r="H2167" s="24">
        <v>45057</v>
      </c>
      <c r="I2167" s="101">
        <v>0.63101851851851853</v>
      </c>
      <c r="J2167" s="24">
        <v>45057</v>
      </c>
      <c r="K2167" s="101">
        <v>0.64716435185185184</v>
      </c>
      <c r="L2167" s="25">
        <v>1395</v>
      </c>
      <c r="M2167" s="26">
        <f>Causas[[#This Row],[parada_duracion]]/60</f>
        <v>23.25</v>
      </c>
      <c r="N2167" s="102" t="s">
        <v>49</v>
      </c>
      <c r="O2167" s="102" t="s">
        <v>49</v>
      </c>
      <c r="P2167" s="16">
        <f>WEEKNUM(Causas[[#This Row],[resolucion_fecha]],16)</f>
        <v>19</v>
      </c>
      <c r="Q2167" s="16" t="str">
        <f>TEXT(Causas[[#This Row],[resolucion_fecha]],"MMMM")</f>
        <v>mayo</v>
      </c>
      <c r="R2167" s="16" t="str">
        <f t="shared" si="33"/>
        <v>T</v>
      </c>
      <c r="S2167" s="102" t="s">
        <v>49</v>
      </c>
      <c r="T2167" s="102" t="s">
        <v>49</v>
      </c>
      <c r="U2167" s="102" t="s">
        <v>49</v>
      </c>
      <c r="V2167" s="102" t="s">
        <v>49</v>
      </c>
      <c r="W2167" s="102" t="s">
        <v>49</v>
      </c>
    </row>
    <row r="2168" spans="1:23" hidden="1" x14ac:dyDescent="0.25">
      <c r="A2168" s="25">
        <v>142276</v>
      </c>
      <c r="B2168" s="25" t="s">
        <v>119</v>
      </c>
      <c r="C2168" s="25" t="s">
        <v>43</v>
      </c>
      <c r="D2168" s="25" t="s">
        <v>64</v>
      </c>
      <c r="E2168" s="24">
        <v>43405</v>
      </c>
      <c r="F2168" s="25" t="s">
        <v>45</v>
      </c>
      <c r="G2168" s="25" t="s">
        <v>50</v>
      </c>
      <c r="H2168" s="24">
        <v>45057</v>
      </c>
      <c r="I2168" s="101">
        <v>0.6640625</v>
      </c>
      <c r="J2168" s="24">
        <v>45057</v>
      </c>
      <c r="K2168" s="101">
        <v>0.6752083333333333</v>
      </c>
      <c r="L2168" s="25">
        <v>963</v>
      </c>
      <c r="M2168" s="26">
        <f>Causas[[#This Row],[parada_duracion]]/60</f>
        <v>16.05</v>
      </c>
      <c r="N2168" s="19" t="s">
        <v>643</v>
      </c>
      <c r="O2168" s="16" t="s">
        <v>52</v>
      </c>
      <c r="P2168" s="16">
        <f>WEEKNUM(Causas[[#This Row],[resolucion_fecha]],16)</f>
        <v>19</v>
      </c>
      <c r="Q2168" s="16" t="str">
        <f>TEXT(Causas[[#This Row],[resolucion_fecha]],"MMMM")</f>
        <v>mayo</v>
      </c>
      <c r="R2168" s="16" t="str">
        <f t="shared" si="33"/>
        <v>T</v>
      </c>
      <c r="S2168" s="16"/>
      <c r="T2168" s="16" t="s">
        <v>53</v>
      </c>
      <c r="U2168" s="16"/>
      <c r="V2168" s="16"/>
      <c r="W2168" s="16"/>
    </row>
    <row r="2169" spans="1:23" hidden="1" x14ac:dyDescent="0.25">
      <c r="A2169" s="96">
        <v>142280</v>
      </c>
      <c r="B2169" s="96" t="s">
        <v>66</v>
      </c>
      <c r="C2169" s="96" t="s">
        <v>43</v>
      </c>
      <c r="D2169" s="96" t="s">
        <v>166</v>
      </c>
      <c r="E2169" s="97">
        <v>43405</v>
      </c>
      <c r="F2169" s="96" t="s">
        <v>45</v>
      </c>
      <c r="G2169" s="96" t="s">
        <v>46</v>
      </c>
      <c r="H2169" s="97">
        <v>45057</v>
      </c>
      <c r="I2169" s="23">
        <v>0.69027777777777777</v>
      </c>
      <c r="J2169" s="97">
        <v>45057</v>
      </c>
      <c r="K2169" s="23">
        <v>0.72996527777777775</v>
      </c>
      <c r="L2169" s="96">
        <v>3429</v>
      </c>
      <c r="M2169" s="98">
        <f>Causas[[#This Row],[parada_duracion]]/60</f>
        <v>57.15</v>
      </c>
      <c r="N2169" s="102" t="s">
        <v>678</v>
      </c>
      <c r="O2169" s="16" t="s">
        <v>52</v>
      </c>
      <c r="P2169" s="99">
        <f>WEEKNUM(Causas[[#This Row],[resolucion_fecha]],16)</f>
        <v>19</v>
      </c>
      <c r="Q2169" s="99" t="str">
        <f>TEXT(Causas[[#This Row],[resolucion_fecha]],"MMMM")</f>
        <v>mayo</v>
      </c>
      <c r="R2169" s="99" t="str">
        <f t="shared" si="33"/>
        <v>T</v>
      </c>
      <c r="S2169" s="99"/>
      <c r="T2169" s="16" t="s">
        <v>53</v>
      </c>
      <c r="U2169" s="16"/>
      <c r="V2169" s="99"/>
      <c r="W2169" s="99"/>
    </row>
    <row r="2170" spans="1:23" hidden="1" x14ac:dyDescent="0.25">
      <c r="A2170" s="25">
        <v>142281</v>
      </c>
      <c r="B2170" s="25" t="s">
        <v>42</v>
      </c>
      <c r="C2170" s="25" t="s">
        <v>43</v>
      </c>
      <c r="D2170" s="25" t="s">
        <v>77</v>
      </c>
      <c r="E2170" s="24">
        <v>43405</v>
      </c>
      <c r="F2170" s="25" t="s">
        <v>45</v>
      </c>
      <c r="G2170" s="25" t="s">
        <v>46</v>
      </c>
      <c r="H2170" s="24">
        <v>45057</v>
      </c>
      <c r="I2170" s="101">
        <v>0.71092592592592585</v>
      </c>
      <c r="J2170" s="24">
        <v>45057</v>
      </c>
      <c r="K2170" s="101">
        <v>0.71857638888888886</v>
      </c>
      <c r="L2170" s="25">
        <v>661</v>
      </c>
      <c r="M2170" s="26">
        <f>Causas[[#This Row],[parada_duracion]]/60</f>
        <v>11.016666666666667</v>
      </c>
      <c r="N2170" s="102" t="s">
        <v>49</v>
      </c>
      <c r="O2170" s="102" t="s">
        <v>49</v>
      </c>
      <c r="P2170" s="16">
        <f>WEEKNUM(Causas[[#This Row],[resolucion_fecha]],16)</f>
        <v>19</v>
      </c>
      <c r="Q2170" s="16" t="str">
        <f>TEXT(Causas[[#This Row],[resolucion_fecha]],"MMMM")</f>
        <v>mayo</v>
      </c>
      <c r="R2170" s="16" t="str">
        <f t="shared" si="33"/>
        <v>T</v>
      </c>
      <c r="S2170" s="102" t="s">
        <v>49</v>
      </c>
      <c r="T2170" s="102" t="s">
        <v>49</v>
      </c>
      <c r="U2170" s="102" t="s">
        <v>49</v>
      </c>
      <c r="V2170" s="102" t="s">
        <v>49</v>
      </c>
      <c r="W2170" s="102" t="s">
        <v>49</v>
      </c>
    </row>
    <row r="2171" spans="1:23" hidden="1" x14ac:dyDescent="0.25">
      <c r="A2171" s="25">
        <v>142283</v>
      </c>
      <c r="B2171" s="25" t="s">
        <v>66</v>
      </c>
      <c r="C2171" s="25" t="s">
        <v>43</v>
      </c>
      <c r="D2171" s="25" t="s">
        <v>166</v>
      </c>
      <c r="E2171" s="24">
        <v>43405</v>
      </c>
      <c r="F2171" s="25" t="s">
        <v>45</v>
      </c>
      <c r="G2171" s="25" t="s">
        <v>46</v>
      </c>
      <c r="H2171" s="24">
        <v>45057</v>
      </c>
      <c r="I2171" s="101">
        <v>0.73020833333333324</v>
      </c>
      <c r="J2171" s="24">
        <v>45057</v>
      </c>
      <c r="K2171" s="101">
        <v>0.77736111111111106</v>
      </c>
      <c r="L2171" s="25">
        <v>4074</v>
      </c>
      <c r="M2171" s="26">
        <f>Causas[[#This Row],[parada_duracion]]/60</f>
        <v>67.900000000000006</v>
      </c>
      <c r="N2171" s="102" t="s">
        <v>678</v>
      </c>
      <c r="O2171" s="16" t="s">
        <v>52</v>
      </c>
      <c r="P2171" s="16">
        <f>WEEKNUM(Causas[[#This Row],[resolucion_fecha]],16)</f>
        <v>19</v>
      </c>
      <c r="Q2171" s="16" t="str">
        <f>TEXT(Causas[[#This Row],[resolucion_fecha]],"MMMM")</f>
        <v>mayo</v>
      </c>
      <c r="R2171" s="16" t="str">
        <f t="shared" si="33"/>
        <v>T</v>
      </c>
      <c r="S2171" s="16"/>
      <c r="T2171" s="16" t="s">
        <v>53</v>
      </c>
      <c r="U2171" s="16"/>
      <c r="V2171" s="16"/>
      <c r="W2171" s="16"/>
    </row>
    <row r="2172" spans="1:23" hidden="1" x14ac:dyDescent="0.25">
      <c r="A2172" s="96">
        <v>142286</v>
      </c>
      <c r="B2172" s="96" t="s">
        <v>42</v>
      </c>
      <c r="C2172" s="96" t="s">
        <v>43</v>
      </c>
      <c r="D2172" s="96" t="s">
        <v>96</v>
      </c>
      <c r="E2172" s="97">
        <v>43405</v>
      </c>
      <c r="F2172" s="96" t="s">
        <v>45</v>
      </c>
      <c r="G2172" s="96" t="s">
        <v>46</v>
      </c>
      <c r="H2172" s="97">
        <v>45057</v>
      </c>
      <c r="I2172" s="23">
        <v>0.77513888888888882</v>
      </c>
      <c r="J2172" s="97">
        <v>45057</v>
      </c>
      <c r="K2172" s="23">
        <v>0.81640046296296298</v>
      </c>
      <c r="L2172" s="96">
        <v>3565</v>
      </c>
      <c r="M2172" s="98">
        <f>Causas[[#This Row],[parada_duracion]]/60</f>
        <v>59.416666666666664</v>
      </c>
      <c r="N2172" s="102" t="s">
        <v>49</v>
      </c>
      <c r="O2172" s="102" t="s">
        <v>49</v>
      </c>
      <c r="P2172" s="99">
        <f>WEEKNUM(Causas[[#This Row],[resolucion_fecha]],16)</f>
        <v>19</v>
      </c>
      <c r="Q2172" s="99" t="str">
        <f>TEXT(Causas[[#This Row],[resolucion_fecha]],"MMMM")</f>
        <v>mayo</v>
      </c>
      <c r="R2172" s="99" t="str">
        <f t="shared" si="33"/>
        <v>T</v>
      </c>
      <c r="S2172" s="102" t="s">
        <v>49</v>
      </c>
      <c r="T2172" s="102" t="s">
        <v>49</v>
      </c>
      <c r="U2172" s="102" t="s">
        <v>49</v>
      </c>
      <c r="V2172" s="102" t="s">
        <v>49</v>
      </c>
      <c r="W2172" s="102" t="s">
        <v>49</v>
      </c>
    </row>
    <row r="2173" spans="1:23" hidden="1" x14ac:dyDescent="0.25">
      <c r="A2173" s="25">
        <v>142287</v>
      </c>
      <c r="B2173" s="25" t="s">
        <v>42</v>
      </c>
      <c r="C2173" s="25" t="s">
        <v>43</v>
      </c>
      <c r="D2173" s="25" t="s">
        <v>55</v>
      </c>
      <c r="E2173" s="24">
        <v>43405</v>
      </c>
      <c r="F2173" s="25" t="s">
        <v>45</v>
      </c>
      <c r="G2173" s="25" t="s">
        <v>46</v>
      </c>
      <c r="H2173" s="24">
        <v>45057</v>
      </c>
      <c r="I2173" s="101">
        <v>0.80481481481481476</v>
      </c>
      <c r="J2173" s="24">
        <v>45057</v>
      </c>
      <c r="K2173" s="101">
        <v>0.82590277777777776</v>
      </c>
      <c r="L2173" s="25">
        <v>1822</v>
      </c>
      <c r="M2173" s="26">
        <f>Causas[[#This Row],[parada_duracion]]/60</f>
        <v>30.366666666666667</v>
      </c>
      <c r="N2173" s="102" t="s">
        <v>794</v>
      </c>
      <c r="O2173" s="16" t="s">
        <v>72</v>
      </c>
      <c r="P2173" s="16">
        <f>WEEKNUM(Causas[[#This Row],[resolucion_fecha]],16)</f>
        <v>19</v>
      </c>
      <c r="Q2173" s="16" t="str">
        <f>TEXT(Causas[[#This Row],[resolucion_fecha]],"MMMM")</f>
        <v>mayo</v>
      </c>
      <c r="R2173" s="16" t="str">
        <f t="shared" si="33"/>
        <v>T</v>
      </c>
      <c r="S2173" s="16"/>
      <c r="T2173" s="16" t="s">
        <v>73</v>
      </c>
      <c r="U2173" s="100"/>
      <c r="V2173" s="16"/>
      <c r="W2173" s="16"/>
    </row>
    <row r="2174" spans="1:23" hidden="1" x14ac:dyDescent="0.25">
      <c r="A2174" s="25">
        <v>142290</v>
      </c>
      <c r="B2174" s="25" t="s">
        <v>58</v>
      </c>
      <c r="C2174" s="25" t="s">
        <v>43</v>
      </c>
      <c r="D2174" s="25" t="s">
        <v>96</v>
      </c>
      <c r="E2174" s="24">
        <v>43882</v>
      </c>
      <c r="F2174" s="25" t="s">
        <v>56</v>
      </c>
      <c r="G2174" s="25" t="s">
        <v>46</v>
      </c>
      <c r="H2174" s="24">
        <v>45057</v>
      </c>
      <c r="I2174" s="101">
        <v>0.87964120370370369</v>
      </c>
      <c r="J2174" s="24">
        <v>45057</v>
      </c>
      <c r="K2174" s="101">
        <v>0.87968750000000007</v>
      </c>
      <c r="L2174" s="25">
        <v>4</v>
      </c>
      <c r="M2174" s="26">
        <f>Causas[[#This Row],[parada_duracion]]/60</f>
        <v>6.6666666666666666E-2</v>
      </c>
      <c r="N2174" s="19" t="s">
        <v>47</v>
      </c>
      <c r="O2174" s="19" t="s">
        <v>47</v>
      </c>
      <c r="P2174" s="16">
        <f>WEEKNUM(Causas[[#This Row],[resolucion_fecha]],16)</f>
        <v>19</v>
      </c>
      <c r="Q2174" s="16" t="str">
        <f>TEXT(Causas[[#This Row],[resolucion_fecha]],"MMMM")</f>
        <v>mayo</v>
      </c>
      <c r="R2174" s="16" t="str">
        <f t="shared" si="33"/>
        <v>T</v>
      </c>
      <c r="S2174" s="19" t="s">
        <v>47</v>
      </c>
      <c r="T2174" s="19" t="s">
        <v>47</v>
      </c>
      <c r="U2174" s="19" t="s">
        <v>47</v>
      </c>
      <c r="V2174" s="19" t="s">
        <v>47</v>
      </c>
      <c r="W2174" s="19" t="s">
        <v>47</v>
      </c>
    </row>
    <row r="2175" spans="1:23" hidden="1" x14ac:dyDescent="0.25">
      <c r="A2175" s="96">
        <v>142298</v>
      </c>
      <c r="B2175" s="96" t="s">
        <v>42</v>
      </c>
      <c r="C2175" s="96" t="s">
        <v>43</v>
      </c>
      <c r="D2175" s="96" t="s">
        <v>55</v>
      </c>
      <c r="E2175" s="97">
        <v>43405</v>
      </c>
      <c r="F2175" s="96" t="s">
        <v>45</v>
      </c>
      <c r="G2175" s="96" t="s">
        <v>50</v>
      </c>
      <c r="H2175" s="97">
        <v>45058</v>
      </c>
      <c r="I2175" s="23">
        <v>9.6608796296296304E-2</v>
      </c>
      <c r="J2175" s="97">
        <v>45058</v>
      </c>
      <c r="K2175" s="23">
        <v>0.11877314814814814</v>
      </c>
      <c r="L2175" s="96">
        <v>1915</v>
      </c>
      <c r="M2175" s="98">
        <f>Causas[[#This Row],[parada_duracion]]/60</f>
        <v>31.916666666666668</v>
      </c>
      <c r="N2175" s="102" t="s">
        <v>794</v>
      </c>
      <c r="O2175" s="99" t="s">
        <v>72</v>
      </c>
      <c r="P2175" s="99">
        <f>WEEKNUM(Causas[[#This Row],[resolucion_fecha]],16)</f>
        <v>19</v>
      </c>
      <c r="Q2175" s="99" t="str">
        <f>TEXT(Causas[[#This Row],[resolucion_fecha]],"MMMM")</f>
        <v>mayo</v>
      </c>
      <c r="R2175" s="99" t="str">
        <f t="shared" si="33"/>
        <v>N</v>
      </c>
      <c r="S2175" s="99"/>
      <c r="T2175" s="16" t="s">
        <v>73</v>
      </c>
      <c r="U2175" s="16"/>
      <c r="V2175" s="99"/>
      <c r="W2175" s="99"/>
    </row>
    <row r="2176" spans="1:23" hidden="1" x14ac:dyDescent="0.25">
      <c r="A2176" s="25">
        <v>142299</v>
      </c>
      <c r="B2176" s="25" t="s">
        <v>203</v>
      </c>
      <c r="C2176" s="25" t="s">
        <v>43</v>
      </c>
      <c r="D2176" s="25" t="s">
        <v>55</v>
      </c>
      <c r="E2176" s="24">
        <v>43405</v>
      </c>
      <c r="F2176" s="25" t="s">
        <v>45</v>
      </c>
      <c r="G2176" s="25" t="s">
        <v>46</v>
      </c>
      <c r="H2176" s="24">
        <v>45058</v>
      </c>
      <c r="I2176" s="101">
        <v>0.19478009259259257</v>
      </c>
      <c r="J2176" s="24">
        <v>45058</v>
      </c>
      <c r="K2176" s="101">
        <v>0.19605324074074074</v>
      </c>
      <c r="L2176" s="25">
        <v>110</v>
      </c>
      <c r="M2176" s="26">
        <f>Causas[[#This Row],[parada_duracion]]/60</f>
        <v>1.8333333333333333</v>
      </c>
      <c r="N2176" s="19" t="s">
        <v>47</v>
      </c>
      <c r="O2176" s="19" t="s">
        <v>47</v>
      </c>
      <c r="P2176" s="16">
        <f>WEEKNUM(Causas[[#This Row],[resolucion_fecha]],16)</f>
        <v>19</v>
      </c>
      <c r="Q2176" s="16" t="str">
        <f>TEXT(Causas[[#This Row],[resolucion_fecha]],"MMMM")</f>
        <v>mayo</v>
      </c>
      <c r="R2176" s="16" t="str">
        <f t="shared" si="33"/>
        <v>N</v>
      </c>
      <c r="S2176" s="19" t="s">
        <v>47</v>
      </c>
      <c r="T2176" s="19" t="s">
        <v>47</v>
      </c>
      <c r="U2176" s="19" t="s">
        <v>47</v>
      </c>
      <c r="V2176" s="19" t="s">
        <v>47</v>
      </c>
      <c r="W2176" s="19" t="s">
        <v>47</v>
      </c>
    </row>
    <row r="2177" spans="1:23" hidden="1" x14ac:dyDescent="0.25">
      <c r="A2177" s="96">
        <v>142308</v>
      </c>
      <c r="B2177" s="96" t="s">
        <v>197</v>
      </c>
      <c r="C2177" s="96" t="s">
        <v>43</v>
      </c>
      <c r="D2177" s="96" t="s">
        <v>68</v>
      </c>
      <c r="E2177" s="97">
        <v>43746</v>
      </c>
      <c r="F2177" s="96" t="s">
        <v>56</v>
      </c>
      <c r="G2177" s="96" t="s">
        <v>50</v>
      </c>
      <c r="H2177" s="97">
        <v>45058</v>
      </c>
      <c r="I2177" s="23">
        <v>0.28376157407407404</v>
      </c>
      <c r="J2177" s="97">
        <v>45058</v>
      </c>
      <c r="K2177" s="23">
        <v>0.28995370370370371</v>
      </c>
      <c r="L2177" s="96">
        <v>535</v>
      </c>
      <c r="M2177" s="98">
        <f>Causas[[#This Row],[parada_duracion]]/60</f>
        <v>8.9166666666666661</v>
      </c>
      <c r="N2177" s="19" t="s">
        <v>47</v>
      </c>
      <c r="O2177" s="19" t="s">
        <v>47</v>
      </c>
      <c r="P2177" s="99">
        <f>WEEKNUM(Causas[[#This Row],[resolucion_fecha]],16)</f>
        <v>19</v>
      </c>
      <c r="Q2177" s="99" t="str">
        <f>TEXT(Causas[[#This Row],[resolucion_fecha]],"MMMM")</f>
        <v>mayo</v>
      </c>
      <c r="R2177" s="99" t="str">
        <f t="shared" si="33"/>
        <v>M</v>
      </c>
      <c r="S2177" s="19" t="s">
        <v>47</v>
      </c>
      <c r="T2177" s="19" t="s">
        <v>47</v>
      </c>
      <c r="U2177" s="19" t="s">
        <v>47</v>
      </c>
      <c r="V2177" s="19" t="s">
        <v>47</v>
      </c>
      <c r="W2177" s="19" t="s">
        <v>47</v>
      </c>
    </row>
    <row r="2178" spans="1:23" hidden="1" x14ac:dyDescent="0.25">
      <c r="A2178" s="25">
        <v>142309</v>
      </c>
      <c r="B2178" s="25" t="s">
        <v>58</v>
      </c>
      <c r="C2178" s="25" t="s">
        <v>43</v>
      </c>
      <c r="D2178" s="25" t="s">
        <v>59</v>
      </c>
      <c r="E2178" s="24">
        <v>44231</v>
      </c>
      <c r="F2178" s="25" t="s">
        <v>60</v>
      </c>
      <c r="G2178" s="25" t="s">
        <v>50</v>
      </c>
      <c r="H2178" s="24">
        <v>45058</v>
      </c>
      <c r="I2178" s="101">
        <v>0.28986111111111112</v>
      </c>
      <c r="J2178" s="24">
        <v>45058</v>
      </c>
      <c r="K2178" s="101">
        <v>0.29545138888888889</v>
      </c>
      <c r="L2178" s="25">
        <v>483</v>
      </c>
      <c r="M2178" s="26">
        <f>Causas[[#This Row],[parada_duracion]]/60</f>
        <v>8.0500000000000007</v>
      </c>
      <c r="N2178" s="19" t="s">
        <v>47</v>
      </c>
      <c r="O2178" s="19" t="s">
        <v>47</v>
      </c>
      <c r="P2178" s="16">
        <f>WEEKNUM(Causas[[#This Row],[resolucion_fecha]],16)</f>
        <v>19</v>
      </c>
      <c r="Q2178" s="16" t="str">
        <f>TEXT(Causas[[#This Row],[resolucion_fecha]],"MMMM")</f>
        <v>mayo</v>
      </c>
      <c r="R2178" s="16" t="str">
        <f t="shared" ref="R2178:R2241" si="34">IF(I2178&gt;TIME(22,0,0),"N",IF(I2178&lt;TIME(6,0,0),"N",IF(I2178&gt;TIME(14,0,0),"T",IF(I2178&gt;=TIME(6,0,0),"M","-"))))</f>
        <v>M</v>
      </c>
      <c r="S2178" s="19" t="s">
        <v>47</v>
      </c>
      <c r="T2178" s="19" t="s">
        <v>47</v>
      </c>
      <c r="U2178" s="19" t="s">
        <v>47</v>
      </c>
      <c r="V2178" s="19" t="s">
        <v>47</v>
      </c>
      <c r="W2178" s="19" t="s">
        <v>47</v>
      </c>
    </row>
    <row r="2179" spans="1:23" hidden="1" x14ac:dyDescent="0.25">
      <c r="A2179" s="25">
        <v>142312</v>
      </c>
      <c r="B2179" s="25" t="s">
        <v>66</v>
      </c>
      <c r="C2179" s="25" t="s">
        <v>43</v>
      </c>
      <c r="D2179" s="25" t="s">
        <v>96</v>
      </c>
      <c r="E2179" s="24">
        <v>43405</v>
      </c>
      <c r="F2179" s="25" t="s">
        <v>45</v>
      </c>
      <c r="G2179" s="25" t="s">
        <v>46</v>
      </c>
      <c r="H2179" s="24">
        <v>45058</v>
      </c>
      <c r="I2179" s="101">
        <v>0.30002314814814818</v>
      </c>
      <c r="J2179" s="24">
        <v>45058</v>
      </c>
      <c r="K2179" s="101">
        <v>0.33894675925925927</v>
      </c>
      <c r="L2179" s="25">
        <v>3363</v>
      </c>
      <c r="M2179" s="26">
        <f>Causas[[#This Row],[parada_duracion]]/60</f>
        <v>56.05</v>
      </c>
      <c r="N2179" s="19" t="s">
        <v>49</v>
      </c>
      <c r="O2179" s="19" t="s">
        <v>49</v>
      </c>
      <c r="P2179" s="16">
        <f>WEEKNUM(Causas[[#This Row],[resolucion_fecha]],16)</f>
        <v>19</v>
      </c>
      <c r="Q2179" s="16" t="str">
        <f>TEXT(Causas[[#This Row],[resolucion_fecha]],"MMMM")</f>
        <v>mayo</v>
      </c>
      <c r="R2179" s="16" t="str">
        <f t="shared" si="34"/>
        <v>M</v>
      </c>
      <c r="S2179" s="19" t="s">
        <v>49</v>
      </c>
      <c r="T2179" s="19" t="s">
        <v>49</v>
      </c>
      <c r="U2179" s="19" t="s">
        <v>49</v>
      </c>
      <c r="V2179" s="19" t="s">
        <v>49</v>
      </c>
      <c r="W2179" s="19" t="s">
        <v>49</v>
      </c>
    </row>
    <row r="2180" spans="1:23" hidden="1" x14ac:dyDescent="0.25">
      <c r="A2180" s="96">
        <v>142319</v>
      </c>
      <c r="B2180" s="96" t="s">
        <v>58</v>
      </c>
      <c r="C2180" s="96" t="s">
        <v>43</v>
      </c>
      <c r="D2180" s="96" t="s">
        <v>166</v>
      </c>
      <c r="E2180" s="97">
        <v>43405</v>
      </c>
      <c r="F2180" s="96" t="s">
        <v>45</v>
      </c>
      <c r="G2180" s="96" t="s">
        <v>50</v>
      </c>
      <c r="H2180" s="97">
        <v>45058</v>
      </c>
      <c r="I2180" s="23">
        <v>0.37402777777777779</v>
      </c>
      <c r="J2180" s="97">
        <v>45058</v>
      </c>
      <c r="K2180" s="23">
        <v>0.40633101851851849</v>
      </c>
      <c r="L2180" s="96">
        <v>2791</v>
      </c>
      <c r="M2180" s="98">
        <f>Causas[[#This Row],[parada_duracion]]/60</f>
        <v>46.516666666666666</v>
      </c>
      <c r="N2180" s="19" t="s">
        <v>49</v>
      </c>
      <c r="O2180" s="19" t="s">
        <v>49</v>
      </c>
      <c r="P2180" s="99">
        <f>WEEKNUM(Causas[[#This Row],[resolucion_fecha]],16)</f>
        <v>19</v>
      </c>
      <c r="Q2180" s="99" t="str">
        <f>TEXT(Causas[[#This Row],[resolucion_fecha]],"MMMM")</f>
        <v>mayo</v>
      </c>
      <c r="R2180" s="99" t="str">
        <f t="shared" si="34"/>
        <v>M</v>
      </c>
      <c r="S2180" s="19" t="s">
        <v>49</v>
      </c>
      <c r="T2180" s="19" t="s">
        <v>49</v>
      </c>
      <c r="U2180" s="19" t="s">
        <v>49</v>
      </c>
      <c r="V2180" s="19" t="s">
        <v>49</v>
      </c>
      <c r="W2180" s="19" t="s">
        <v>49</v>
      </c>
    </row>
    <row r="2181" spans="1:23" hidden="1" x14ac:dyDescent="0.25">
      <c r="A2181" s="25">
        <v>142320</v>
      </c>
      <c r="B2181" s="25" t="s">
        <v>42</v>
      </c>
      <c r="C2181" s="25" t="s">
        <v>43</v>
      </c>
      <c r="D2181" s="25" t="s">
        <v>59</v>
      </c>
      <c r="E2181" s="24">
        <v>44231</v>
      </c>
      <c r="F2181" s="25" t="s">
        <v>60</v>
      </c>
      <c r="G2181" s="25" t="s">
        <v>50</v>
      </c>
      <c r="H2181" s="24">
        <v>45058</v>
      </c>
      <c r="I2181" s="101">
        <v>0.37895833333333334</v>
      </c>
      <c r="J2181" s="24">
        <v>45058</v>
      </c>
      <c r="K2181" s="101">
        <v>0.3790162037037037</v>
      </c>
      <c r="L2181" s="25">
        <v>5</v>
      </c>
      <c r="M2181" s="26">
        <f>Causas[[#This Row],[parada_duracion]]/60</f>
        <v>8.3333333333333329E-2</v>
      </c>
      <c r="N2181" s="19" t="s">
        <v>47</v>
      </c>
      <c r="O2181" s="19" t="s">
        <v>47</v>
      </c>
      <c r="P2181" s="16">
        <f>WEEKNUM(Causas[[#This Row],[resolucion_fecha]],16)</f>
        <v>19</v>
      </c>
      <c r="Q2181" s="16" t="str">
        <f>TEXT(Causas[[#This Row],[resolucion_fecha]],"MMMM")</f>
        <v>mayo</v>
      </c>
      <c r="R2181" s="16" t="str">
        <f t="shared" si="34"/>
        <v>M</v>
      </c>
      <c r="S2181" s="19" t="s">
        <v>47</v>
      </c>
      <c r="T2181" s="19" t="s">
        <v>47</v>
      </c>
      <c r="U2181" s="19" t="s">
        <v>47</v>
      </c>
      <c r="V2181" s="19" t="s">
        <v>47</v>
      </c>
      <c r="W2181" s="19" t="s">
        <v>47</v>
      </c>
    </row>
    <row r="2182" spans="1:23" hidden="1" x14ac:dyDescent="0.25">
      <c r="A2182" s="96">
        <v>142334</v>
      </c>
      <c r="B2182" s="96" t="s">
        <v>75</v>
      </c>
      <c r="C2182" s="96" t="s">
        <v>43</v>
      </c>
      <c r="D2182" s="96" t="s">
        <v>76</v>
      </c>
      <c r="E2182" s="97">
        <v>44104</v>
      </c>
      <c r="F2182" s="96" t="s">
        <v>56</v>
      </c>
      <c r="G2182" s="96" t="s">
        <v>46</v>
      </c>
      <c r="H2182" s="97">
        <v>45058</v>
      </c>
      <c r="I2182" s="23">
        <v>0.41737268518518517</v>
      </c>
      <c r="J2182" s="97">
        <v>45058</v>
      </c>
      <c r="K2182" s="23">
        <v>0.4919675925925926</v>
      </c>
      <c r="L2182" s="96">
        <v>6445</v>
      </c>
      <c r="M2182" s="98">
        <f>Causas[[#This Row],[parada_duracion]]/60</f>
        <v>107.41666666666667</v>
      </c>
      <c r="N2182" s="19" t="s">
        <v>49</v>
      </c>
      <c r="O2182" s="19" t="s">
        <v>49</v>
      </c>
      <c r="P2182" s="99">
        <f>WEEKNUM(Causas[[#This Row],[resolucion_fecha]],16)</f>
        <v>19</v>
      </c>
      <c r="Q2182" s="99" t="str">
        <f>TEXT(Causas[[#This Row],[resolucion_fecha]],"MMMM")</f>
        <v>mayo</v>
      </c>
      <c r="R2182" s="99" t="str">
        <f t="shared" si="34"/>
        <v>M</v>
      </c>
      <c r="S2182" s="19" t="s">
        <v>49</v>
      </c>
      <c r="T2182" s="19" t="s">
        <v>49</v>
      </c>
      <c r="U2182" s="19" t="s">
        <v>49</v>
      </c>
      <c r="V2182" s="19" t="s">
        <v>49</v>
      </c>
      <c r="W2182" s="19" t="s">
        <v>49</v>
      </c>
    </row>
    <row r="2183" spans="1:23" hidden="1" x14ac:dyDescent="0.25">
      <c r="A2183" s="25">
        <v>142335</v>
      </c>
      <c r="B2183" s="25" t="s">
        <v>42</v>
      </c>
      <c r="C2183" s="25" t="s">
        <v>43</v>
      </c>
      <c r="D2183" s="25" t="s">
        <v>59</v>
      </c>
      <c r="E2183" s="24">
        <v>44231</v>
      </c>
      <c r="F2183" s="25" t="s">
        <v>60</v>
      </c>
      <c r="G2183" s="25" t="s">
        <v>46</v>
      </c>
      <c r="H2183" s="24">
        <v>45058</v>
      </c>
      <c r="I2183" s="101">
        <v>0.41878472222222224</v>
      </c>
      <c r="J2183" s="24">
        <v>45058</v>
      </c>
      <c r="K2183" s="101">
        <v>0.42958333333333337</v>
      </c>
      <c r="L2183" s="25">
        <v>933</v>
      </c>
      <c r="M2183" s="26">
        <f>Causas[[#This Row],[parada_duracion]]/60</f>
        <v>15.55</v>
      </c>
      <c r="N2183" s="19" t="s">
        <v>49</v>
      </c>
      <c r="O2183" s="19" t="s">
        <v>49</v>
      </c>
      <c r="P2183" s="16">
        <f>WEEKNUM(Causas[[#This Row],[resolucion_fecha]],16)</f>
        <v>19</v>
      </c>
      <c r="Q2183" s="16" t="str">
        <f>TEXT(Causas[[#This Row],[resolucion_fecha]],"MMMM")</f>
        <v>mayo</v>
      </c>
      <c r="R2183" s="16" t="str">
        <f t="shared" si="34"/>
        <v>M</v>
      </c>
      <c r="S2183" s="19" t="s">
        <v>49</v>
      </c>
      <c r="T2183" s="19" t="s">
        <v>49</v>
      </c>
      <c r="U2183" s="19" t="s">
        <v>49</v>
      </c>
      <c r="V2183" s="19" t="s">
        <v>49</v>
      </c>
      <c r="W2183" s="19" t="s">
        <v>49</v>
      </c>
    </row>
    <row r="2184" spans="1:23" hidden="1" x14ac:dyDescent="0.25">
      <c r="A2184" s="25">
        <v>142341</v>
      </c>
      <c r="B2184" s="25" t="s">
        <v>58</v>
      </c>
      <c r="C2184" s="25" t="s">
        <v>43</v>
      </c>
      <c r="D2184" s="25" t="s">
        <v>59</v>
      </c>
      <c r="E2184" s="24">
        <v>44231</v>
      </c>
      <c r="F2184" s="25" t="s">
        <v>60</v>
      </c>
      <c r="G2184" s="25" t="s">
        <v>50</v>
      </c>
      <c r="H2184" s="24">
        <v>45058</v>
      </c>
      <c r="I2184" s="101">
        <v>0.43289351851851854</v>
      </c>
      <c r="J2184" s="24">
        <v>45058</v>
      </c>
      <c r="K2184" s="101">
        <v>0.4730671296296296</v>
      </c>
      <c r="L2184" s="25">
        <v>3471</v>
      </c>
      <c r="M2184" s="26">
        <f>Causas[[#This Row],[parada_duracion]]/60</f>
        <v>57.85</v>
      </c>
      <c r="N2184" s="19" t="s">
        <v>49</v>
      </c>
      <c r="O2184" s="19" t="s">
        <v>49</v>
      </c>
      <c r="P2184" s="16">
        <f>WEEKNUM(Causas[[#This Row],[resolucion_fecha]],16)</f>
        <v>19</v>
      </c>
      <c r="Q2184" s="16" t="str">
        <f>TEXT(Causas[[#This Row],[resolucion_fecha]],"MMMM")</f>
        <v>mayo</v>
      </c>
      <c r="R2184" s="16" t="str">
        <f t="shared" si="34"/>
        <v>M</v>
      </c>
      <c r="S2184" s="19" t="s">
        <v>49</v>
      </c>
      <c r="T2184" s="19" t="s">
        <v>49</v>
      </c>
      <c r="U2184" s="19" t="s">
        <v>49</v>
      </c>
      <c r="V2184" s="19" t="s">
        <v>49</v>
      </c>
      <c r="W2184" s="19" t="s">
        <v>49</v>
      </c>
    </row>
    <row r="2185" spans="1:23" hidden="1" x14ac:dyDescent="0.25">
      <c r="A2185" s="25">
        <v>142347</v>
      </c>
      <c r="B2185" s="25" t="s">
        <v>61</v>
      </c>
      <c r="C2185" s="25" t="s">
        <v>43</v>
      </c>
      <c r="D2185" s="25" t="s">
        <v>105</v>
      </c>
      <c r="E2185" s="24">
        <v>43405</v>
      </c>
      <c r="F2185" s="25" t="s">
        <v>45</v>
      </c>
      <c r="G2185" s="25" t="s">
        <v>50</v>
      </c>
      <c r="H2185" s="24">
        <v>45058</v>
      </c>
      <c r="I2185" s="101">
        <v>0.44541666666666663</v>
      </c>
      <c r="J2185" s="24">
        <v>45058</v>
      </c>
      <c r="K2185" s="101">
        <v>0.48578703703703702</v>
      </c>
      <c r="L2185" s="25">
        <v>3488</v>
      </c>
      <c r="M2185" s="26">
        <f>Causas[[#This Row],[parada_duracion]]/60</f>
        <v>58.133333333333333</v>
      </c>
      <c r="N2185" s="19" t="s">
        <v>49</v>
      </c>
      <c r="O2185" s="19" t="s">
        <v>49</v>
      </c>
      <c r="P2185" s="16">
        <f>WEEKNUM(Causas[[#This Row],[resolucion_fecha]],16)</f>
        <v>19</v>
      </c>
      <c r="Q2185" s="16" t="str">
        <f>TEXT(Causas[[#This Row],[resolucion_fecha]],"MMMM")</f>
        <v>mayo</v>
      </c>
      <c r="R2185" s="16" t="str">
        <f t="shared" si="34"/>
        <v>M</v>
      </c>
      <c r="S2185" s="19" t="s">
        <v>49</v>
      </c>
      <c r="T2185" s="19" t="s">
        <v>49</v>
      </c>
      <c r="U2185" s="19" t="s">
        <v>49</v>
      </c>
      <c r="V2185" s="19" t="s">
        <v>49</v>
      </c>
      <c r="W2185" s="19" t="s">
        <v>49</v>
      </c>
    </row>
    <row r="2186" spans="1:23" hidden="1" x14ac:dyDescent="0.25">
      <c r="A2186" s="25">
        <v>142353</v>
      </c>
      <c r="B2186" s="25" t="s">
        <v>61</v>
      </c>
      <c r="C2186" s="25" t="s">
        <v>43</v>
      </c>
      <c r="D2186" s="25" t="s">
        <v>48</v>
      </c>
      <c r="E2186" s="24">
        <v>43405</v>
      </c>
      <c r="F2186" s="25" t="s">
        <v>45</v>
      </c>
      <c r="G2186" s="25" t="s">
        <v>46</v>
      </c>
      <c r="H2186" s="24">
        <v>45058</v>
      </c>
      <c r="I2186" s="101">
        <v>0.4714930555555556</v>
      </c>
      <c r="J2186" s="24">
        <v>45058</v>
      </c>
      <c r="K2186" s="101">
        <v>0.48442129629629632</v>
      </c>
      <c r="L2186" s="25">
        <v>1117</v>
      </c>
      <c r="M2186" s="26">
        <f>Causas[[#This Row],[parada_duracion]]/60</f>
        <v>18.616666666666667</v>
      </c>
      <c r="N2186" s="19" t="s">
        <v>49</v>
      </c>
      <c r="O2186" s="19" t="s">
        <v>49</v>
      </c>
      <c r="P2186" s="16">
        <f>WEEKNUM(Causas[[#This Row],[resolucion_fecha]],16)</f>
        <v>19</v>
      </c>
      <c r="Q2186" s="16" t="str">
        <f>TEXT(Causas[[#This Row],[resolucion_fecha]],"MMMM")</f>
        <v>mayo</v>
      </c>
      <c r="R2186" s="16" t="str">
        <f t="shared" si="34"/>
        <v>M</v>
      </c>
      <c r="S2186" s="19" t="s">
        <v>49</v>
      </c>
      <c r="T2186" s="19" t="s">
        <v>49</v>
      </c>
      <c r="U2186" s="19" t="s">
        <v>49</v>
      </c>
      <c r="V2186" s="19" t="s">
        <v>49</v>
      </c>
      <c r="W2186" s="19" t="s">
        <v>49</v>
      </c>
    </row>
    <row r="2187" spans="1:23" hidden="1" x14ac:dyDescent="0.25">
      <c r="A2187" s="96">
        <v>142367</v>
      </c>
      <c r="B2187" s="96" t="s">
        <v>61</v>
      </c>
      <c r="C2187" s="96" t="s">
        <v>43</v>
      </c>
      <c r="D2187" s="96" t="s">
        <v>68</v>
      </c>
      <c r="E2187" s="97">
        <v>43405</v>
      </c>
      <c r="F2187" s="96" t="s">
        <v>45</v>
      </c>
      <c r="G2187" s="96" t="s">
        <v>46</v>
      </c>
      <c r="H2187" s="97">
        <v>45058</v>
      </c>
      <c r="I2187" s="23">
        <v>0.55964120370370374</v>
      </c>
      <c r="J2187" s="97">
        <v>45058</v>
      </c>
      <c r="K2187" s="23">
        <v>0.56374999999999997</v>
      </c>
      <c r="L2187" s="96">
        <v>355</v>
      </c>
      <c r="M2187" s="98">
        <f>Causas[[#This Row],[parada_duracion]]/60</f>
        <v>5.916666666666667</v>
      </c>
      <c r="N2187" s="19" t="s">
        <v>47</v>
      </c>
      <c r="O2187" s="19" t="s">
        <v>47</v>
      </c>
      <c r="P2187" s="99">
        <f>WEEKNUM(Causas[[#This Row],[resolucion_fecha]],16)</f>
        <v>19</v>
      </c>
      <c r="Q2187" s="99" t="str">
        <f>TEXT(Causas[[#This Row],[resolucion_fecha]],"MMMM")</f>
        <v>mayo</v>
      </c>
      <c r="R2187" s="99" t="str">
        <f t="shared" si="34"/>
        <v>M</v>
      </c>
      <c r="S2187" s="19" t="s">
        <v>47</v>
      </c>
      <c r="T2187" s="19" t="s">
        <v>47</v>
      </c>
      <c r="U2187" s="19" t="s">
        <v>47</v>
      </c>
      <c r="V2187" s="19" t="s">
        <v>47</v>
      </c>
      <c r="W2187" s="19" t="s">
        <v>47</v>
      </c>
    </row>
    <row r="2188" spans="1:23" hidden="1" x14ac:dyDescent="0.25">
      <c r="A2188" s="25">
        <v>142368</v>
      </c>
      <c r="B2188" s="25" t="s">
        <v>111</v>
      </c>
      <c r="C2188" s="25" t="s">
        <v>43</v>
      </c>
      <c r="D2188" s="25" t="s">
        <v>166</v>
      </c>
      <c r="E2188" s="24">
        <v>44432</v>
      </c>
      <c r="F2188" s="25" t="s">
        <v>325</v>
      </c>
      <c r="G2188" s="25" t="s">
        <v>46</v>
      </c>
      <c r="H2188" s="24">
        <v>45058</v>
      </c>
      <c r="I2188" s="101">
        <v>0.60435185185185192</v>
      </c>
      <c r="J2188" s="24">
        <v>45058</v>
      </c>
      <c r="K2188" s="101">
        <v>0.60976851851851854</v>
      </c>
      <c r="L2188" s="25">
        <v>468</v>
      </c>
      <c r="M2188" s="26">
        <f>Causas[[#This Row],[parada_duracion]]/60</f>
        <v>7.8</v>
      </c>
      <c r="N2188" s="19" t="s">
        <v>47</v>
      </c>
      <c r="O2188" s="19" t="s">
        <v>47</v>
      </c>
      <c r="P2188" s="16">
        <f>WEEKNUM(Causas[[#This Row],[resolucion_fecha]],16)</f>
        <v>19</v>
      </c>
      <c r="Q2188" s="16" t="str">
        <f>TEXT(Causas[[#This Row],[resolucion_fecha]],"MMMM")</f>
        <v>mayo</v>
      </c>
      <c r="R2188" s="16" t="str">
        <f t="shared" si="34"/>
        <v>T</v>
      </c>
      <c r="S2188" s="19" t="s">
        <v>47</v>
      </c>
      <c r="T2188" s="19" t="s">
        <v>47</v>
      </c>
      <c r="U2188" s="19" t="s">
        <v>47</v>
      </c>
      <c r="V2188" s="19" t="s">
        <v>47</v>
      </c>
      <c r="W2188" s="19" t="s">
        <v>47</v>
      </c>
    </row>
    <row r="2189" spans="1:23" hidden="1" x14ac:dyDescent="0.25">
      <c r="A2189" s="25">
        <v>142370</v>
      </c>
      <c r="B2189" s="25" t="s">
        <v>119</v>
      </c>
      <c r="C2189" s="25" t="s">
        <v>43</v>
      </c>
      <c r="D2189" s="25" t="s">
        <v>64</v>
      </c>
      <c r="E2189" s="24">
        <v>43405</v>
      </c>
      <c r="F2189" s="25" t="s">
        <v>45</v>
      </c>
      <c r="G2189" s="25" t="s">
        <v>50</v>
      </c>
      <c r="H2189" s="24">
        <v>45058</v>
      </c>
      <c r="I2189" s="101">
        <v>0.61055555555555563</v>
      </c>
      <c r="J2189" s="24">
        <v>45058</v>
      </c>
      <c r="K2189" s="101">
        <v>0.64265046296296291</v>
      </c>
      <c r="L2189" s="25">
        <v>2773</v>
      </c>
      <c r="M2189" s="26">
        <f>Causas[[#This Row],[parada_duracion]]/60</f>
        <v>46.216666666666669</v>
      </c>
      <c r="N2189" s="19" t="s">
        <v>49</v>
      </c>
      <c r="O2189" s="19" t="s">
        <v>49</v>
      </c>
      <c r="P2189" s="16">
        <f>WEEKNUM(Causas[[#This Row],[resolucion_fecha]],16)</f>
        <v>19</v>
      </c>
      <c r="Q2189" s="16" t="str">
        <f>TEXT(Causas[[#This Row],[resolucion_fecha]],"MMMM")</f>
        <v>mayo</v>
      </c>
      <c r="R2189" s="16" t="str">
        <f t="shared" si="34"/>
        <v>T</v>
      </c>
      <c r="S2189" s="19" t="s">
        <v>49</v>
      </c>
      <c r="T2189" s="19" t="s">
        <v>49</v>
      </c>
      <c r="U2189" s="19" t="s">
        <v>49</v>
      </c>
      <c r="V2189" s="19" t="s">
        <v>49</v>
      </c>
      <c r="W2189" s="19" t="s">
        <v>49</v>
      </c>
    </row>
    <row r="2190" spans="1:23" hidden="1" x14ac:dyDescent="0.25">
      <c r="A2190" s="25">
        <v>142374</v>
      </c>
      <c r="B2190" s="25" t="s">
        <v>66</v>
      </c>
      <c r="C2190" s="25" t="s">
        <v>43</v>
      </c>
      <c r="D2190" s="25" t="s">
        <v>143</v>
      </c>
      <c r="E2190" s="24">
        <v>43405</v>
      </c>
      <c r="F2190" s="25" t="s">
        <v>45</v>
      </c>
      <c r="G2190" s="25" t="s">
        <v>46</v>
      </c>
      <c r="H2190" s="24">
        <v>45058</v>
      </c>
      <c r="I2190" s="101">
        <v>0.65383101851851855</v>
      </c>
      <c r="J2190" s="24">
        <v>45058</v>
      </c>
      <c r="K2190" s="101">
        <v>0.66083333333333327</v>
      </c>
      <c r="L2190" s="25">
        <v>605</v>
      </c>
      <c r="M2190" s="26">
        <f>Causas[[#This Row],[parada_duracion]]/60</f>
        <v>10.083333333333334</v>
      </c>
      <c r="N2190" t="s">
        <v>795</v>
      </c>
      <c r="O2190" s="16" t="s">
        <v>52</v>
      </c>
      <c r="P2190" s="16">
        <f>WEEKNUM(Causas[[#This Row],[resolucion_fecha]],16)</f>
        <v>19</v>
      </c>
      <c r="Q2190" s="16" t="str">
        <f>TEXT(Causas[[#This Row],[resolucion_fecha]],"MMMM")</f>
        <v>mayo</v>
      </c>
      <c r="R2190" s="16" t="str">
        <f t="shared" si="34"/>
        <v>T</v>
      </c>
      <c r="S2190" s="16"/>
      <c r="T2190" s="16" t="s">
        <v>53</v>
      </c>
      <c r="U2190" s="16"/>
      <c r="V2190" s="16"/>
      <c r="W2190" s="16"/>
    </row>
    <row r="2191" spans="1:23" hidden="1" x14ac:dyDescent="0.25">
      <c r="A2191" s="25">
        <v>142381</v>
      </c>
      <c r="B2191" s="25" t="s">
        <v>42</v>
      </c>
      <c r="C2191" s="25" t="s">
        <v>43</v>
      </c>
      <c r="D2191" s="25" t="s">
        <v>59</v>
      </c>
      <c r="E2191" s="24">
        <v>44231</v>
      </c>
      <c r="F2191" s="25" t="s">
        <v>60</v>
      </c>
      <c r="G2191" s="25" t="s">
        <v>50</v>
      </c>
      <c r="H2191" s="24">
        <v>45058</v>
      </c>
      <c r="I2191" s="101">
        <v>0.7489351851851852</v>
      </c>
      <c r="J2191" s="24">
        <v>45058</v>
      </c>
      <c r="K2191" s="101">
        <v>0.75778935185185192</v>
      </c>
      <c r="L2191" s="25">
        <v>765</v>
      </c>
      <c r="M2191" s="26">
        <f>Causas[[#This Row],[parada_duracion]]/60</f>
        <v>12.75</v>
      </c>
      <c r="N2191" s="19" t="s">
        <v>49</v>
      </c>
      <c r="O2191" s="19" t="s">
        <v>49</v>
      </c>
      <c r="P2191" s="16">
        <f>WEEKNUM(Causas[[#This Row],[resolucion_fecha]],16)</f>
        <v>19</v>
      </c>
      <c r="Q2191" s="16" t="str">
        <f>TEXT(Causas[[#This Row],[resolucion_fecha]],"MMMM")</f>
        <v>mayo</v>
      </c>
      <c r="R2191" s="16" t="str">
        <f t="shared" si="34"/>
        <v>T</v>
      </c>
      <c r="S2191" s="19" t="s">
        <v>49</v>
      </c>
      <c r="T2191" s="19" t="s">
        <v>49</v>
      </c>
      <c r="U2191" s="19" t="s">
        <v>49</v>
      </c>
      <c r="V2191" s="19" t="s">
        <v>49</v>
      </c>
      <c r="W2191" s="19" t="s">
        <v>49</v>
      </c>
    </row>
    <row r="2192" spans="1:23" hidden="1" x14ac:dyDescent="0.25">
      <c r="A2192" s="25">
        <v>142384</v>
      </c>
      <c r="B2192" s="25" t="s">
        <v>84</v>
      </c>
      <c r="C2192" s="25" t="s">
        <v>43</v>
      </c>
      <c r="D2192" s="25" t="s">
        <v>68</v>
      </c>
      <c r="E2192" s="24">
        <v>44012</v>
      </c>
      <c r="F2192" s="25" t="s">
        <v>56</v>
      </c>
      <c r="G2192" s="25" t="s">
        <v>50</v>
      </c>
      <c r="H2192" s="24">
        <v>45058</v>
      </c>
      <c r="I2192" s="101">
        <v>0.77761574074074069</v>
      </c>
      <c r="J2192" s="24">
        <v>45058</v>
      </c>
      <c r="K2192" s="101">
        <v>0.78690972222222222</v>
      </c>
      <c r="L2192" s="25">
        <v>803</v>
      </c>
      <c r="M2192" s="26">
        <f>Causas[[#This Row],[parada_duracion]]/60</f>
        <v>13.383333333333333</v>
      </c>
      <c r="N2192" t="s">
        <v>796</v>
      </c>
      <c r="O2192" s="16" t="s">
        <v>52</v>
      </c>
      <c r="P2192" s="16">
        <f>WEEKNUM(Causas[[#This Row],[resolucion_fecha]],16)</f>
        <v>19</v>
      </c>
      <c r="Q2192" s="16" t="str">
        <f>TEXT(Causas[[#This Row],[resolucion_fecha]],"MMMM")</f>
        <v>mayo</v>
      </c>
      <c r="R2192" s="16" t="str">
        <f t="shared" si="34"/>
        <v>T</v>
      </c>
      <c r="S2192" s="16"/>
      <c r="T2192" s="16" t="s">
        <v>53</v>
      </c>
      <c r="U2192" s="16"/>
      <c r="V2192" s="16"/>
      <c r="W2192" s="16"/>
    </row>
    <row r="2193" spans="1:23" hidden="1" x14ac:dyDescent="0.25">
      <c r="A2193" s="25">
        <v>142386</v>
      </c>
      <c r="B2193" s="25" t="s">
        <v>84</v>
      </c>
      <c r="C2193" s="25" t="s">
        <v>43</v>
      </c>
      <c r="D2193" s="25" t="s">
        <v>68</v>
      </c>
      <c r="E2193" s="24">
        <v>44012</v>
      </c>
      <c r="F2193" s="25" t="s">
        <v>56</v>
      </c>
      <c r="G2193" s="25" t="s">
        <v>46</v>
      </c>
      <c r="H2193" s="24">
        <v>45058</v>
      </c>
      <c r="I2193" s="101">
        <v>0.78700231481481486</v>
      </c>
      <c r="J2193" s="24">
        <v>45058</v>
      </c>
      <c r="K2193" s="101">
        <v>0.81246527777777777</v>
      </c>
      <c r="L2193" s="25">
        <v>2200</v>
      </c>
      <c r="M2193" s="26">
        <f>Causas[[#This Row],[parada_duracion]]/60</f>
        <v>36.666666666666664</v>
      </c>
      <c r="N2193" t="s">
        <v>796</v>
      </c>
      <c r="O2193" s="16" t="s">
        <v>52</v>
      </c>
      <c r="P2193" s="16">
        <f>WEEKNUM(Causas[[#This Row],[resolucion_fecha]],16)</f>
        <v>19</v>
      </c>
      <c r="Q2193" s="16" t="str">
        <f>TEXT(Causas[[#This Row],[resolucion_fecha]],"MMMM")</f>
        <v>mayo</v>
      </c>
      <c r="R2193" s="16" t="str">
        <f t="shared" si="34"/>
        <v>T</v>
      </c>
      <c r="S2193" s="16"/>
      <c r="T2193" s="16" t="s">
        <v>53</v>
      </c>
      <c r="U2193" s="16"/>
      <c r="V2193" s="16"/>
      <c r="W2193" s="16"/>
    </row>
    <row r="2194" spans="1:23" hidden="1" x14ac:dyDescent="0.25">
      <c r="A2194" s="25">
        <v>142388</v>
      </c>
      <c r="B2194" s="25" t="s">
        <v>42</v>
      </c>
      <c r="C2194" s="25" t="s">
        <v>43</v>
      </c>
      <c r="D2194" s="25" t="s">
        <v>55</v>
      </c>
      <c r="E2194" s="24">
        <v>43405</v>
      </c>
      <c r="F2194" s="25" t="s">
        <v>45</v>
      </c>
      <c r="G2194" s="25" t="s">
        <v>46</v>
      </c>
      <c r="H2194" s="24">
        <v>45058</v>
      </c>
      <c r="I2194" s="101">
        <v>0.84450231481481486</v>
      </c>
      <c r="J2194" s="24">
        <v>45058</v>
      </c>
      <c r="K2194" s="101">
        <v>0.84939814814814818</v>
      </c>
      <c r="L2194" s="25">
        <v>423</v>
      </c>
      <c r="M2194" s="26">
        <f>Causas[[#This Row],[parada_duracion]]/60</f>
        <v>7.05</v>
      </c>
      <c r="N2194" s="19" t="s">
        <v>47</v>
      </c>
      <c r="O2194" s="19" t="s">
        <v>47</v>
      </c>
      <c r="P2194" s="16">
        <f>WEEKNUM(Causas[[#This Row],[resolucion_fecha]],16)</f>
        <v>19</v>
      </c>
      <c r="Q2194" s="16" t="str">
        <f>TEXT(Causas[[#This Row],[resolucion_fecha]],"MMMM")</f>
        <v>mayo</v>
      </c>
      <c r="R2194" s="16" t="str">
        <f t="shared" si="34"/>
        <v>T</v>
      </c>
      <c r="S2194" s="19" t="s">
        <v>47</v>
      </c>
      <c r="T2194" s="19" t="s">
        <v>47</v>
      </c>
      <c r="U2194" s="19" t="s">
        <v>47</v>
      </c>
      <c r="V2194" s="19" t="s">
        <v>47</v>
      </c>
      <c r="W2194" s="19" t="s">
        <v>47</v>
      </c>
    </row>
    <row r="2195" spans="1:23" hidden="1" x14ac:dyDescent="0.25">
      <c r="A2195" s="96">
        <v>142399</v>
      </c>
      <c r="B2195" s="96" t="s">
        <v>42</v>
      </c>
      <c r="C2195" s="96" t="s">
        <v>43</v>
      </c>
      <c r="D2195" s="96" t="s">
        <v>154</v>
      </c>
      <c r="E2195" s="97">
        <v>43405</v>
      </c>
      <c r="F2195" s="96" t="s">
        <v>45</v>
      </c>
      <c r="G2195" s="96" t="s">
        <v>46</v>
      </c>
      <c r="H2195" s="97">
        <v>45059</v>
      </c>
      <c r="I2195" s="23">
        <v>0.34987268518518522</v>
      </c>
      <c r="J2195" s="97">
        <v>45059</v>
      </c>
      <c r="K2195" s="23">
        <v>0.37828703703703703</v>
      </c>
      <c r="L2195" s="96">
        <v>2455</v>
      </c>
      <c r="M2195" s="98">
        <f>Causas[[#This Row],[parada_duracion]]/60</f>
        <v>40.916666666666664</v>
      </c>
      <c r="N2195" s="18" t="s">
        <v>49</v>
      </c>
      <c r="O2195" s="18" t="s">
        <v>49</v>
      </c>
      <c r="P2195" s="99">
        <f>WEEKNUM(Causas[[#This Row],[resolucion_fecha]],16)</f>
        <v>20</v>
      </c>
      <c r="Q2195" s="99" t="str">
        <f>TEXT(Causas[[#This Row],[resolucion_fecha]],"MMMM")</f>
        <v>mayo</v>
      </c>
      <c r="R2195" s="99" t="str">
        <f t="shared" si="34"/>
        <v>M</v>
      </c>
      <c r="S2195" s="18" t="s">
        <v>49</v>
      </c>
      <c r="T2195" s="18" t="s">
        <v>49</v>
      </c>
      <c r="U2195" s="18" t="s">
        <v>49</v>
      </c>
      <c r="V2195" s="18" t="s">
        <v>49</v>
      </c>
      <c r="W2195" s="18" t="s">
        <v>49</v>
      </c>
    </row>
    <row r="2196" spans="1:23" hidden="1" x14ac:dyDescent="0.25">
      <c r="A2196" s="96">
        <v>142400</v>
      </c>
      <c r="B2196" s="96" t="s">
        <v>79</v>
      </c>
      <c r="C2196" s="96" t="s">
        <v>43</v>
      </c>
      <c r="D2196" s="96" t="s">
        <v>77</v>
      </c>
      <c r="E2196" s="97">
        <v>43405</v>
      </c>
      <c r="F2196" s="96" t="s">
        <v>45</v>
      </c>
      <c r="G2196" s="96" t="s">
        <v>46</v>
      </c>
      <c r="H2196" s="97">
        <v>45059</v>
      </c>
      <c r="I2196" s="23">
        <v>0.40261574074074075</v>
      </c>
      <c r="J2196" s="97">
        <v>45059</v>
      </c>
      <c r="K2196" s="23">
        <v>0.41749999999999998</v>
      </c>
      <c r="L2196" s="96">
        <v>1286</v>
      </c>
      <c r="M2196" s="98">
        <f>Causas[[#This Row],[parada_duracion]]/60</f>
        <v>21.433333333333334</v>
      </c>
      <c r="N2196" t="s">
        <v>797</v>
      </c>
      <c r="O2196" s="16" t="s">
        <v>52</v>
      </c>
      <c r="P2196" s="99">
        <f>WEEKNUM(Causas[[#This Row],[resolucion_fecha]],16)</f>
        <v>20</v>
      </c>
      <c r="Q2196" s="99" t="str">
        <f>TEXT(Causas[[#This Row],[resolucion_fecha]],"MMMM")</f>
        <v>mayo</v>
      </c>
      <c r="R2196" s="99" t="str">
        <f t="shared" si="34"/>
        <v>M</v>
      </c>
      <c r="S2196" s="99"/>
      <c r="T2196" s="16" t="s">
        <v>53</v>
      </c>
      <c r="U2196" s="100"/>
      <c r="V2196" s="99"/>
      <c r="W2196" s="99"/>
    </row>
    <row r="2197" spans="1:23" hidden="1" x14ac:dyDescent="0.25">
      <c r="A2197" s="96">
        <v>142401</v>
      </c>
      <c r="B2197" s="96" t="s">
        <v>66</v>
      </c>
      <c r="C2197" s="96" t="s">
        <v>43</v>
      </c>
      <c r="D2197" s="96" t="s">
        <v>77</v>
      </c>
      <c r="E2197" s="97">
        <v>43405</v>
      </c>
      <c r="F2197" s="96" t="s">
        <v>45</v>
      </c>
      <c r="G2197" s="96" t="s">
        <v>46</v>
      </c>
      <c r="H2197" s="97">
        <v>45059</v>
      </c>
      <c r="I2197" s="23">
        <v>0.41761574074074076</v>
      </c>
      <c r="J2197" s="97">
        <v>45059</v>
      </c>
      <c r="K2197" s="23">
        <v>0.48829861111111111</v>
      </c>
      <c r="L2197" s="96">
        <v>6107</v>
      </c>
      <c r="M2197" s="98">
        <f>Causas[[#This Row],[parada_duracion]]/60</f>
        <v>101.78333333333333</v>
      </c>
      <c r="N2197" t="s">
        <v>798</v>
      </c>
      <c r="O2197" s="99" t="s">
        <v>52</v>
      </c>
      <c r="P2197" s="99">
        <f>WEEKNUM(Causas[[#This Row],[resolucion_fecha]],16)</f>
        <v>20</v>
      </c>
      <c r="Q2197" s="99" t="str">
        <f>TEXT(Causas[[#This Row],[resolucion_fecha]],"MMMM")</f>
        <v>mayo</v>
      </c>
      <c r="R2197" s="99" t="str">
        <f t="shared" si="34"/>
        <v>M</v>
      </c>
      <c r="S2197" s="99"/>
      <c r="T2197" s="16" t="s">
        <v>53</v>
      </c>
      <c r="U2197" s="100"/>
      <c r="V2197" s="99"/>
      <c r="W2197" s="99"/>
    </row>
    <row r="2198" spans="1:23" hidden="1" x14ac:dyDescent="0.25">
      <c r="A2198" s="25">
        <v>142402</v>
      </c>
      <c r="B2198" s="25" t="s">
        <v>58</v>
      </c>
      <c r="C2198" s="25" t="s">
        <v>43</v>
      </c>
      <c r="D2198" s="25" t="s">
        <v>59</v>
      </c>
      <c r="E2198" s="24">
        <v>44231</v>
      </c>
      <c r="F2198" s="25" t="s">
        <v>60</v>
      </c>
      <c r="G2198" s="25" t="s">
        <v>46</v>
      </c>
      <c r="H2198" s="24">
        <v>45059</v>
      </c>
      <c r="I2198" s="101">
        <v>0.42026620370370371</v>
      </c>
      <c r="J2198" s="24">
        <v>45059</v>
      </c>
      <c r="K2198" s="101">
        <v>0.44806712962962963</v>
      </c>
      <c r="L2198" s="25">
        <v>2402</v>
      </c>
      <c r="M2198" s="26">
        <f>Causas[[#This Row],[parada_duracion]]/60</f>
        <v>40.033333333333331</v>
      </c>
      <c r="N2198" t="s">
        <v>799</v>
      </c>
      <c r="O2198" s="16" t="s">
        <v>72</v>
      </c>
      <c r="P2198" s="16">
        <f>WEEKNUM(Causas[[#This Row],[resolucion_fecha]],16)</f>
        <v>20</v>
      </c>
      <c r="Q2198" s="16" t="str">
        <f>TEXT(Causas[[#This Row],[resolucion_fecha]],"MMMM")</f>
        <v>mayo</v>
      </c>
      <c r="R2198" s="16" t="str">
        <f t="shared" si="34"/>
        <v>M</v>
      </c>
      <c r="S2198" s="16"/>
      <c r="T2198" s="16" t="s">
        <v>73</v>
      </c>
      <c r="U2198" s="100"/>
      <c r="V2198" s="16"/>
      <c r="W2198" s="16"/>
    </row>
    <row r="2199" spans="1:23" hidden="1" x14ac:dyDescent="0.25">
      <c r="A2199" s="25">
        <v>142405</v>
      </c>
      <c r="B2199" s="25" t="s">
        <v>119</v>
      </c>
      <c r="C2199" s="25" t="s">
        <v>43</v>
      </c>
      <c r="D2199" s="25" t="s">
        <v>64</v>
      </c>
      <c r="E2199" s="24">
        <v>43405</v>
      </c>
      <c r="F2199" s="25" t="s">
        <v>45</v>
      </c>
      <c r="G2199" s="25" t="s">
        <v>50</v>
      </c>
      <c r="H2199" s="24">
        <v>45059</v>
      </c>
      <c r="I2199" s="101">
        <v>0.44403935185185189</v>
      </c>
      <c r="J2199" s="24">
        <v>45059</v>
      </c>
      <c r="K2199" s="101">
        <v>0.46394675925925927</v>
      </c>
      <c r="L2199" s="25">
        <v>1720</v>
      </c>
      <c r="M2199" s="26">
        <f>Causas[[#This Row],[parada_duracion]]/60</f>
        <v>28.666666666666668</v>
      </c>
      <c r="N2199" s="19" t="s">
        <v>62</v>
      </c>
      <c r="O2199" s="16" t="s">
        <v>52</v>
      </c>
      <c r="P2199" s="16">
        <f>WEEKNUM(Causas[[#This Row],[resolucion_fecha]],16)</f>
        <v>20</v>
      </c>
      <c r="Q2199" s="16" t="str">
        <f>TEXT(Causas[[#This Row],[resolucion_fecha]],"MMMM")</f>
        <v>mayo</v>
      </c>
      <c r="R2199" s="16" t="str">
        <f t="shared" si="34"/>
        <v>M</v>
      </c>
      <c r="S2199" s="16"/>
      <c r="T2199" s="16" t="s">
        <v>53</v>
      </c>
      <c r="U2199" s="16"/>
      <c r="V2199" s="16"/>
      <c r="W2199" s="16"/>
    </row>
    <row r="2200" spans="1:23" hidden="1" x14ac:dyDescent="0.25">
      <c r="A2200" s="25">
        <v>142407</v>
      </c>
      <c r="B2200" s="25" t="s">
        <v>79</v>
      </c>
      <c r="C2200" s="25" t="s">
        <v>43</v>
      </c>
      <c r="D2200" s="25" t="s">
        <v>82</v>
      </c>
      <c r="E2200" s="24">
        <v>43405</v>
      </c>
      <c r="F2200" s="25" t="s">
        <v>45</v>
      </c>
      <c r="G2200" s="25" t="s">
        <v>50</v>
      </c>
      <c r="H2200" s="24">
        <v>45059</v>
      </c>
      <c r="I2200" s="101">
        <v>0.46437499999999998</v>
      </c>
      <c r="J2200" s="24">
        <v>45059</v>
      </c>
      <c r="K2200" s="101">
        <v>0.49695601851851851</v>
      </c>
      <c r="L2200" s="25">
        <v>2815</v>
      </c>
      <c r="M2200" s="26">
        <f>Causas[[#This Row],[parada_duracion]]/60</f>
        <v>46.916666666666664</v>
      </c>
      <c r="N2200" t="s">
        <v>800</v>
      </c>
      <c r="O2200" s="16" t="s">
        <v>52</v>
      </c>
      <c r="P2200" s="16">
        <f>WEEKNUM(Causas[[#This Row],[resolucion_fecha]],16)</f>
        <v>20</v>
      </c>
      <c r="Q2200" s="16" t="str">
        <f>TEXT(Causas[[#This Row],[resolucion_fecha]],"MMMM")</f>
        <v>mayo</v>
      </c>
      <c r="R2200" s="16" t="str">
        <f t="shared" si="34"/>
        <v>M</v>
      </c>
      <c r="S2200" s="16"/>
      <c r="T2200" s="16" t="s">
        <v>53</v>
      </c>
      <c r="U2200" s="16"/>
      <c r="V2200" s="16"/>
      <c r="W2200" s="16"/>
    </row>
    <row r="2201" spans="1:23" hidden="1" x14ac:dyDescent="0.25">
      <c r="A2201" s="96">
        <v>142411</v>
      </c>
      <c r="B2201" s="96" t="s">
        <v>63</v>
      </c>
      <c r="C2201" s="96" t="s">
        <v>43</v>
      </c>
      <c r="D2201" s="96" t="s">
        <v>64</v>
      </c>
      <c r="E2201" s="97">
        <v>43809</v>
      </c>
      <c r="F2201" s="96" t="s">
        <v>56</v>
      </c>
      <c r="G2201" s="96" t="s">
        <v>46</v>
      </c>
      <c r="H2201" s="97">
        <v>45059</v>
      </c>
      <c r="I2201" s="23">
        <v>0.49138888888888888</v>
      </c>
      <c r="J2201" s="97">
        <v>45059</v>
      </c>
      <c r="K2201" s="23">
        <v>0.56575231481481481</v>
      </c>
      <c r="L2201" s="96">
        <v>6425</v>
      </c>
      <c r="M2201" s="98">
        <f>Causas[[#This Row],[parada_duracion]]/60</f>
        <v>107.08333333333333</v>
      </c>
      <c r="N2201" s="18" t="s">
        <v>62</v>
      </c>
      <c r="O2201" s="16" t="s">
        <v>52</v>
      </c>
      <c r="P2201" s="99">
        <f>WEEKNUM(Causas[[#This Row],[resolucion_fecha]],16)</f>
        <v>20</v>
      </c>
      <c r="Q2201" s="99" t="str">
        <f>TEXT(Causas[[#This Row],[resolucion_fecha]],"MMMM")</f>
        <v>mayo</v>
      </c>
      <c r="R2201" s="99" t="str">
        <f t="shared" si="34"/>
        <v>M</v>
      </c>
      <c r="S2201" s="99"/>
      <c r="T2201" s="16" t="s">
        <v>53</v>
      </c>
      <c r="U2201" s="16"/>
      <c r="V2201" s="99"/>
      <c r="W2201" s="99"/>
    </row>
    <row r="2202" spans="1:23" hidden="1" x14ac:dyDescent="0.25">
      <c r="A2202" s="25">
        <v>142412</v>
      </c>
      <c r="B2202" s="25" t="s">
        <v>42</v>
      </c>
      <c r="C2202" s="25" t="s">
        <v>43</v>
      </c>
      <c r="D2202" s="25" t="s">
        <v>77</v>
      </c>
      <c r="E2202" s="24">
        <v>43405</v>
      </c>
      <c r="F2202" s="25" t="s">
        <v>45</v>
      </c>
      <c r="G2202" s="25" t="s">
        <v>50</v>
      </c>
      <c r="H2202" s="24">
        <v>45059</v>
      </c>
      <c r="I2202" s="101">
        <v>0.56555555555555559</v>
      </c>
      <c r="J2202" s="24">
        <v>45059</v>
      </c>
      <c r="K2202" s="101">
        <v>0.58019675925925929</v>
      </c>
      <c r="L2202" s="25">
        <v>1265</v>
      </c>
      <c r="M2202" s="26">
        <f>Causas[[#This Row],[parada_duracion]]/60</f>
        <v>21.083333333333332</v>
      </c>
      <c r="N2202" t="s">
        <v>801</v>
      </c>
      <c r="O2202" s="16" t="s">
        <v>52</v>
      </c>
      <c r="P2202" s="16">
        <f>WEEKNUM(Causas[[#This Row],[resolucion_fecha]],16)</f>
        <v>20</v>
      </c>
      <c r="Q2202" s="16" t="str">
        <f>TEXT(Causas[[#This Row],[resolucion_fecha]],"MMMM")</f>
        <v>mayo</v>
      </c>
      <c r="R2202" s="16" t="str">
        <f t="shared" si="34"/>
        <v>M</v>
      </c>
      <c r="S2202" s="16"/>
      <c r="T2202" s="16" t="s">
        <v>53</v>
      </c>
      <c r="U2202" s="100"/>
      <c r="V2202" s="16"/>
      <c r="W2202" s="16"/>
    </row>
    <row r="2203" spans="1:23" hidden="1" x14ac:dyDescent="0.25">
      <c r="A2203" s="96">
        <v>142419</v>
      </c>
      <c r="B2203" s="96" t="s">
        <v>66</v>
      </c>
      <c r="C2203" s="96" t="s">
        <v>43</v>
      </c>
      <c r="D2203" s="96" t="s">
        <v>166</v>
      </c>
      <c r="E2203" s="97">
        <v>43405</v>
      </c>
      <c r="F2203" s="96" t="s">
        <v>45</v>
      </c>
      <c r="G2203" s="96" t="s">
        <v>46</v>
      </c>
      <c r="H2203" s="97">
        <v>45059</v>
      </c>
      <c r="I2203" s="23">
        <v>0.61644675925925929</v>
      </c>
      <c r="J2203" s="97">
        <v>45059</v>
      </c>
      <c r="K2203" s="23">
        <v>0.6837037037037037</v>
      </c>
      <c r="L2203" s="96">
        <v>5811</v>
      </c>
      <c r="M2203" s="98">
        <f>Causas[[#This Row],[parada_duracion]]/60</f>
        <v>96.85</v>
      </c>
      <c r="N2203" s="18" t="s">
        <v>49</v>
      </c>
      <c r="O2203" s="18" t="s">
        <v>49</v>
      </c>
      <c r="P2203" s="99">
        <f>WEEKNUM(Causas[[#This Row],[resolucion_fecha]],16)</f>
        <v>20</v>
      </c>
      <c r="Q2203" s="99" t="str">
        <f>TEXT(Causas[[#This Row],[resolucion_fecha]],"MMMM")</f>
        <v>mayo</v>
      </c>
      <c r="R2203" s="99" t="str">
        <f t="shared" si="34"/>
        <v>T</v>
      </c>
      <c r="S2203" s="18" t="s">
        <v>49</v>
      </c>
      <c r="T2203" s="18" t="s">
        <v>49</v>
      </c>
      <c r="U2203" s="18" t="s">
        <v>49</v>
      </c>
      <c r="V2203" s="18" t="s">
        <v>49</v>
      </c>
      <c r="W2203" s="18" t="s">
        <v>49</v>
      </c>
    </row>
    <row r="2204" spans="1:23" hidden="1" x14ac:dyDescent="0.25">
      <c r="A2204" s="25">
        <v>142420</v>
      </c>
      <c r="B2204" s="25" t="s">
        <v>58</v>
      </c>
      <c r="C2204" s="25" t="s">
        <v>43</v>
      </c>
      <c r="D2204" s="25" t="s">
        <v>96</v>
      </c>
      <c r="E2204" s="24">
        <v>43882</v>
      </c>
      <c r="F2204" s="25" t="s">
        <v>56</v>
      </c>
      <c r="G2204" s="25" t="s">
        <v>46</v>
      </c>
      <c r="H2204" s="24">
        <v>45059</v>
      </c>
      <c r="I2204" s="101">
        <v>0.6182523148148148</v>
      </c>
      <c r="J2204" s="24">
        <v>45059</v>
      </c>
      <c r="K2204" s="101">
        <v>0.64454861111111106</v>
      </c>
      <c r="L2204" s="25">
        <v>2272</v>
      </c>
      <c r="M2204" s="26">
        <f>Causas[[#This Row],[parada_duracion]]/60</f>
        <v>37.866666666666667</v>
      </c>
      <c r="N2204" s="18" t="s">
        <v>49</v>
      </c>
      <c r="O2204" s="18" t="s">
        <v>49</v>
      </c>
      <c r="P2204" s="16">
        <f>WEEKNUM(Causas[[#This Row],[resolucion_fecha]],16)</f>
        <v>20</v>
      </c>
      <c r="Q2204" s="16" t="str">
        <f>TEXT(Causas[[#This Row],[resolucion_fecha]],"MMMM")</f>
        <v>mayo</v>
      </c>
      <c r="R2204" s="16" t="str">
        <f t="shared" si="34"/>
        <v>T</v>
      </c>
      <c r="S2204" s="18" t="s">
        <v>49</v>
      </c>
      <c r="T2204" s="18" t="s">
        <v>49</v>
      </c>
      <c r="U2204" s="18" t="s">
        <v>49</v>
      </c>
      <c r="V2204" s="18" t="s">
        <v>49</v>
      </c>
      <c r="W2204" s="18" t="s">
        <v>49</v>
      </c>
    </row>
    <row r="2205" spans="1:23" hidden="1" x14ac:dyDescent="0.25">
      <c r="A2205" s="96">
        <v>142422</v>
      </c>
      <c r="B2205" s="96" t="s">
        <v>203</v>
      </c>
      <c r="C2205" s="96" t="s">
        <v>43</v>
      </c>
      <c r="D2205" s="96" t="s">
        <v>55</v>
      </c>
      <c r="E2205" s="97">
        <v>43405</v>
      </c>
      <c r="F2205" s="96" t="s">
        <v>45</v>
      </c>
      <c r="G2205" s="96" t="s">
        <v>46</v>
      </c>
      <c r="H2205" s="97">
        <v>45059</v>
      </c>
      <c r="I2205" s="23">
        <v>0.64354166666666668</v>
      </c>
      <c r="J2205" s="97">
        <v>45059</v>
      </c>
      <c r="K2205" s="23">
        <v>0.64471064814814816</v>
      </c>
      <c r="L2205" s="96">
        <v>101</v>
      </c>
      <c r="M2205" s="98">
        <f>Causas[[#This Row],[parada_duracion]]/60</f>
        <v>1.6833333333333333</v>
      </c>
      <c r="N2205" s="19" t="s">
        <v>47</v>
      </c>
      <c r="O2205" s="19" t="s">
        <v>47</v>
      </c>
      <c r="P2205" s="99">
        <f>WEEKNUM(Causas[[#This Row],[resolucion_fecha]],16)</f>
        <v>20</v>
      </c>
      <c r="Q2205" s="99" t="str">
        <f>TEXT(Causas[[#This Row],[resolucion_fecha]],"MMMM")</f>
        <v>mayo</v>
      </c>
      <c r="R2205" s="99" t="str">
        <f t="shared" si="34"/>
        <v>T</v>
      </c>
      <c r="S2205" s="19" t="s">
        <v>47</v>
      </c>
      <c r="T2205" s="19" t="s">
        <v>47</v>
      </c>
      <c r="U2205" s="19" t="s">
        <v>47</v>
      </c>
      <c r="V2205" s="19" t="s">
        <v>47</v>
      </c>
      <c r="W2205" s="19" t="s">
        <v>47</v>
      </c>
    </row>
    <row r="2206" spans="1:23" hidden="1" x14ac:dyDescent="0.25">
      <c r="A2206" s="96">
        <v>142423</v>
      </c>
      <c r="B2206" s="96" t="s">
        <v>42</v>
      </c>
      <c r="C2206" s="96" t="s">
        <v>43</v>
      </c>
      <c r="D2206" s="96" t="s">
        <v>64</v>
      </c>
      <c r="E2206" s="97">
        <v>43405</v>
      </c>
      <c r="F2206" s="96" t="s">
        <v>45</v>
      </c>
      <c r="G2206" s="96" t="s">
        <v>46</v>
      </c>
      <c r="H2206" s="97">
        <v>45059</v>
      </c>
      <c r="I2206" s="23">
        <v>0.67458333333333342</v>
      </c>
      <c r="J2206" s="97">
        <v>45059</v>
      </c>
      <c r="K2206" s="23">
        <v>0.68898148148148142</v>
      </c>
      <c r="L2206" s="96">
        <v>1244</v>
      </c>
      <c r="M2206" s="98">
        <f>Causas[[#This Row],[parada_duracion]]/60</f>
        <v>20.733333333333334</v>
      </c>
      <c r="N2206" t="s">
        <v>802</v>
      </c>
      <c r="O2206" s="99" t="s">
        <v>52</v>
      </c>
      <c r="P2206" s="99">
        <f>WEEKNUM(Causas[[#This Row],[resolucion_fecha]],16)</f>
        <v>20</v>
      </c>
      <c r="Q2206" s="99" t="str">
        <f>TEXT(Causas[[#This Row],[resolucion_fecha]],"MMMM")</f>
        <v>mayo</v>
      </c>
      <c r="R2206" s="99" t="str">
        <f t="shared" si="34"/>
        <v>T</v>
      </c>
      <c r="S2206" s="99"/>
      <c r="T2206" s="16" t="s">
        <v>53</v>
      </c>
      <c r="U2206" s="100"/>
      <c r="V2206" s="99"/>
      <c r="W2206" s="99"/>
    </row>
    <row r="2207" spans="1:23" hidden="1" x14ac:dyDescent="0.25">
      <c r="A2207" s="25">
        <v>142424</v>
      </c>
      <c r="B2207" s="25" t="s">
        <v>58</v>
      </c>
      <c r="C2207" s="25" t="s">
        <v>43</v>
      </c>
      <c r="D2207" s="25" t="s">
        <v>96</v>
      </c>
      <c r="E2207" s="24">
        <v>43882</v>
      </c>
      <c r="F2207" s="25" t="s">
        <v>56</v>
      </c>
      <c r="G2207" s="25" t="s">
        <v>46</v>
      </c>
      <c r="H2207" s="24">
        <v>45059</v>
      </c>
      <c r="I2207" s="101">
        <v>0.68083333333333329</v>
      </c>
      <c r="J2207" s="24">
        <v>45059</v>
      </c>
      <c r="K2207" s="101">
        <v>0.71229166666666666</v>
      </c>
      <c r="L2207" s="25">
        <v>2718</v>
      </c>
      <c r="M2207" s="26">
        <f>Causas[[#This Row],[parada_duracion]]/60</f>
        <v>45.3</v>
      </c>
      <c r="N2207" s="18" t="s">
        <v>49</v>
      </c>
      <c r="O2207" s="18" t="s">
        <v>49</v>
      </c>
      <c r="P2207" s="16">
        <f>WEEKNUM(Causas[[#This Row],[resolucion_fecha]],16)</f>
        <v>20</v>
      </c>
      <c r="Q2207" s="16" t="str">
        <f>TEXT(Causas[[#This Row],[resolucion_fecha]],"MMMM")</f>
        <v>mayo</v>
      </c>
      <c r="R2207" s="16" t="str">
        <f t="shared" si="34"/>
        <v>T</v>
      </c>
      <c r="S2207" s="18" t="s">
        <v>49</v>
      </c>
      <c r="T2207" s="18" t="s">
        <v>49</v>
      </c>
      <c r="U2207" s="18" t="s">
        <v>49</v>
      </c>
      <c r="V2207" s="18" t="s">
        <v>49</v>
      </c>
      <c r="W2207" s="18" t="s">
        <v>49</v>
      </c>
    </row>
    <row r="2208" spans="1:23" hidden="1" x14ac:dyDescent="0.25">
      <c r="A2208" s="96">
        <v>142428</v>
      </c>
      <c r="B2208" s="96" t="s">
        <v>66</v>
      </c>
      <c r="C2208" s="96" t="s">
        <v>43</v>
      </c>
      <c r="D2208" s="96" t="s">
        <v>154</v>
      </c>
      <c r="E2208" s="97">
        <v>43405</v>
      </c>
      <c r="F2208" s="96" t="s">
        <v>45</v>
      </c>
      <c r="G2208" s="96" t="s">
        <v>50</v>
      </c>
      <c r="H2208" s="97">
        <v>45059</v>
      </c>
      <c r="I2208" s="23">
        <v>0.78953703703703704</v>
      </c>
      <c r="J2208" s="97">
        <v>45059</v>
      </c>
      <c r="K2208" s="23">
        <v>0.81055555555555558</v>
      </c>
      <c r="L2208" s="96">
        <v>1816</v>
      </c>
      <c r="M2208" s="98">
        <f>Causas[[#This Row],[parada_duracion]]/60</f>
        <v>30.266666666666666</v>
      </c>
      <c r="N2208" t="s">
        <v>803</v>
      </c>
      <c r="O2208" s="99" t="s">
        <v>72</v>
      </c>
      <c r="P2208" s="99">
        <f>WEEKNUM(Causas[[#This Row],[resolucion_fecha]],16)</f>
        <v>20</v>
      </c>
      <c r="Q2208" s="99" t="str">
        <f>TEXT(Causas[[#This Row],[resolucion_fecha]],"MMMM")</f>
        <v>mayo</v>
      </c>
      <c r="R2208" s="99" t="str">
        <f t="shared" si="34"/>
        <v>T</v>
      </c>
      <c r="S2208" s="99"/>
      <c r="T2208" s="16" t="s">
        <v>73</v>
      </c>
      <c r="U2208" s="16"/>
      <c r="V2208" s="99"/>
      <c r="W2208" s="99"/>
    </row>
    <row r="2209" spans="1:23" hidden="1" x14ac:dyDescent="0.25">
      <c r="A2209" s="96">
        <v>142429</v>
      </c>
      <c r="B2209" s="96" t="s">
        <v>79</v>
      </c>
      <c r="C2209" s="96" t="s">
        <v>43</v>
      </c>
      <c r="D2209" s="96" t="s">
        <v>154</v>
      </c>
      <c r="E2209" s="97">
        <v>43405</v>
      </c>
      <c r="F2209" s="96" t="s">
        <v>45</v>
      </c>
      <c r="G2209" s="96" t="s">
        <v>50</v>
      </c>
      <c r="H2209" s="97">
        <v>45059</v>
      </c>
      <c r="I2209" s="23">
        <v>0.82182870370370376</v>
      </c>
      <c r="J2209" s="97">
        <v>45059</v>
      </c>
      <c r="K2209" s="23">
        <v>0.8351157407407408</v>
      </c>
      <c r="L2209" s="96">
        <v>1148</v>
      </c>
      <c r="M2209" s="98">
        <f>Causas[[#This Row],[parada_duracion]]/60</f>
        <v>19.133333333333333</v>
      </c>
      <c r="N2209" t="s">
        <v>803</v>
      </c>
      <c r="O2209" s="99" t="s">
        <v>72</v>
      </c>
      <c r="P2209" s="99">
        <f>WEEKNUM(Causas[[#This Row],[resolucion_fecha]],16)</f>
        <v>20</v>
      </c>
      <c r="Q2209" s="99" t="str">
        <f>TEXT(Causas[[#This Row],[resolucion_fecha]],"MMMM")</f>
        <v>mayo</v>
      </c>
      <c r="R2209" s="99" t="str">
        <f t="shared" si="34"/>
        <v>T</v>
      </c>
      <c r="S2209" s="99"/>
      <c r="T2209" s="16" t="s">
        <v>73</v>
      </c>
      <c r="U2209" s="100"/>
      <c r="V2209" s="99"/>
      <c r="W2209" s="99"/>
    </row>
    <row r="2210" spans="1:23" hidden="1" x14ac:dyDescent="0.25">
      <c r="A2210" s="25">
        <v>142430</v>
      </c>
      <c r="B2210" s="25" t="s">
        <v>79</v>
      </c>
      <c r="C2210" s="25" t="s">
        <v>43</v>
      </c>
      <c r="D2210" s="25" t="s">
        <v>154</v>
      </c>
      <c r="E2210" s="24">
        <v>43405</v>
      </c>
      <c r="F2210" s="25" t="s">
        <v>45</v>
      </c>
      <c r="G2210" s="25" t="s">
        <v>46</v>
      </c>
      <c r="H2210" s="24">
        <v>45059</v>
      </c>
      <c r="I2210" s="101">
        <v>0.83528935185185194</v>
      </c>
      <c r="J2210" s="24">
        <v>45059</v>
      </c>
      <c r="K2210" s="101">
        <v>0.88833333333333331</v>
      </c>
      <c r="L2210" s="25">
        <v>4583</v>
      </c>
      <c r="M2210" s="26">
        <f>Causas[[#This Row],[parada_duracion]]/60</f>
        <v>76.38333333333334</v>
      </c>
      <c r="N2210" t="s">
        <v>803</v>
      </c>
      <c r="O2210" s="16" t="s">
        <v>72</v>
      </c>
      <c r="P2210" s="16">
        <f>WEEKNUM(Causas[[#This Row],[resolucion_fecha]],16)</f>
        <v>20</v>
      </c>
      <c r="Q2210" s="16" t="str">
        <f>TEXT(Causas[[#This Row],[resolucion_fecha]],"MMMM")</f>
        <v>mayo</v>
      </c>
      <c r="R2210" s="16" t="str">
        <f t="shared" si="34"/>
        <v>T</v>
      </c>
      <c r="S2210" s="16"/>
      <c r="T2210" s="16" t="s">
        <v>73</v>
      </c>
      <c r="U2210" s="100"/>
      <c r="V2210" s="16"/>
      <c r="W2210" s="16"/>
    </row>
    <row r="2211" spans="1:23" hidden="1" x14ac:dyDescent="0.25">
      <c r="A2211" s="25">
        <v>142433</v>
      </c>
      <c r="B2211" s="25" t="s">
        <v>79</v>
      </c>
      <c r="C2211" s="25" t="s">
        <v>43</v>
      </c>
      <c r="D2211" s="25" t="s">
        <v>82</v>
      </c>
      <c r="E2211" s="24">
        <v>43405</v>
      </c>
      <c r="F2211" s="25" t="s">
        <v>45</v>
      </c>
      <c r="G2211" s="25" t="s">
        <v>50</v>
      </c>
      <c r="H2211" s="24">
        <v>45061</v>
      </c>
      <c r="I2211" s="101">
        <v>0.25552083333333336</v>
      </c>
      <c r="J2211" s="24">
        <v>45061</v>
      </c>
      <c r="K2211" s="101">
        <v>0.46293981481481478</v>
      </c>
      <c r="L2211" s="25">
        <v>17921</v>
      </c>
      <c r="M2211" s="26">
        <f>Causas[[#This Row],[parada_duracion]]/60</f>
        <v>298.68333333333334</v>
      </c>
      <c r="N2211" s="19" t="s">
        <v>62</v>
      </c>
      <c r="O2211" s="16" t="s">
        <v>52</v>
      </c>
      <c r="P2211" s="16">
        <f>WEEKNUM(Causas[[#This Row],[resolucion_fecha]],16)</f>
        <v>20</v>
      </c>
      <c r="Q2211" s="16" t="str">
        <f>TEXT(Causas[[#This Row],[resolucion_fecha]],"MMMM")</f>
        <v>mayo</v>
      </c>
      <c r="R2211" s="16" t="str">
        <f t="shared" si="34"/>
        <v>M</v>
      </c>
      <c r="S2211" s="16"/>
      <c r="T2211" s="16" t="s">
        <v>53</v>
      </c>
      <c r="U2211" s="16"/>
      <c r="V2211" s="16"/>
      <c r="W2211" s="16"/>
    </row>
    <row r="2212" spans="1:23" hidden="1" x14ac:dyDescent="0.25">
      <c r="A2212" s="25">
        <v>142444</v>
      </c>
      <c r="B2212" s="25" t="s">
        <v>42</v>
      </c>
      <c r="C2212" s="25" t="s">
        <v>43</v>
      </c>
      <c r="D2212" s="25" t="s">
        <v>64</v>
      </c>
      <c r="E2212" s="24">
        <v>43405</v>
      </c>
      <c r="F2212" s="25" t="s">
        <v>45</v>
      </c>
      <c r="G2212" s="25" t="s">
        <v>50</v>
      </c>
      <c r="H2212" s="24">
        <v>45061</v>
      </c>
      <c r="I2212" s="101">
        <v>0.27917824074074077</v>
      </c>
      <c r="J2212" s="24">
        <v>45061</v>
      </c>
      <c r="K2212" s="101">
        <v>0.29855324074074074</v>
      </c>
      <c r="L2212" s="25">
        <v>1674</v>
      </c>
      <c r="M2212" s="26">
        <f>Causas[[#This Row],[parada_duracion]]/60</f>
        <v>27.9</v>
      </c>
      <c r="N2212" t="s">
        <v>92</v>
      </c>
      <c r="O2212" s="16" t="s">
        <v>9</v>
      </c>
      <c r="P2212" s="16">
        <f>WEEKNUM(Causas[[#This Row],[resolucion_fecha]],16)</f>
        <v>20</v>
      </c>
      <c r="Q2212" s="16" t="str">
        <f>TEXT(Causas[[#This Row],[resolucion_fecha]],"MMMM")</f>
        <v>mayo</v>
      </c>
      <c r="R2212" s="16" t="str">
        <f t="shared" si="34"/>
        <v>M</v>
      </c>
      <c r="S2212" s="16"/>
      <c r="T2212" s="16" t="s">
        <v>9</v>
      </c>
      <c r="U2212" s="16"/>
      <c r="V2212" s="16"/>
      <c r="W2212" s="16"/>
    </row>
    <row r="2213" spans="1:23" hidden="1" x14ac:dyDescent="0.25">
      <c r="A2213" s="96">
        <v>142446</v>
      </c>
      <c r="B2213" s="96" t="s">
        <v>63</v>
      </c>
      <c r="C2213" s="96" t="s">
        <v>43</v>
      </c>
      <c r="D2213" s="96" t="s">
        <v>64</v>
      </c>
      <c r="E2213" s="97">
        <v>43809</v>
      </c>
      <c r="F2213" s="96" t="s">
        <v>56</v>
      </c>
      <c r="G2213" s="96" t="s">
        <v>46</v>
      </c>
      <c r="H2213" s="97">
        <v>45061</v>
      </c>
      <c r="I2213" s="23">
        <v>0.29866898148148147</v>
      </c>
      <c r="J2213" s="97">
        <v>45061</v>
      </c>
      <c r="K2213" s="23">
        <v>0.3362384259259259</v>
      </c>
      <c r="L2213" s="96">
        <v>3246</v>
      </c>
      <c r="M2213" s="98">
        <f>Causas[[#This Row],[parada_duracion]]/60</f>
        <v>54.1</v>
      </c>
      <c r="N2213" t="s">
        <v>92</v>
      </c>
      <c r="O2213" s="99" t="s">
        <v>9</v>
      </c>
      <c r="P2213" s="99">
        <f>WEEKNUM(Causas[[#This Row],[resolucion_fecha]],16)</f>
        <v>20</v>
      </c>
      <c r="Q2213" s="99" t="str">
        <f>TEXT(Causas[[#This Row],[resolucion_fecha]],"MMMM")</f>
        <v>mayo</v>
      </c>
      <c r="R2213" s="99" t="str">
        <f t="shared" si="34"/>
        <v>M</v>
      </c>
      <c r="S2213" s="99"/>
      <c r="T2213" s="99" t="s">
        <v>9</v>
      </c>
      <c r="U2213" s="16"/>
      <c r="V2213" s="99"/>
      <c r="W2213" s="99"/>
    </row>
    <row r="2214" spans="1:23" hidden="1" x14ac:dyDescent="0.25">
      <c r="A2214" s="96">
        <v>142447</v>
      </c>
      <c r="B2214" s="96" t="s">
        <v>84</v>
      </c>
      <c r="C2214" s="96" t="s">
        <v>43</v>
      </c>
      <c r="D2214" s="96" t="s">
        <v>68</v>
      </c>
      <c r="E2214" s="97">
        <v>44012</v>
      </c>
      <c r="F2214" s="96" t="s">
        <v>56</v>
      </c>
      <c r="G2214" s="96" t="s">
        <v>46</v>
      </c>
      <c r="H2214" s="97">
        <v>45061</v>
      </c>
      <c r="I2214" s="23">
        <v>0.31675925925925924</v>
      </c>
      <c r="J2214" s="97">
        <v>45061</v>
      </c>
      <c r="K2214" s="23">
        <v>0.33609953703703704</v>
      </c>
      <c r="L2214" s="96">
        <v>1671</v>
      </c>
      <c r="M2214" s="98">
        <f>Causas[[#This Row],[parada_duracion]]/60</f>
        <v>27.85</v>
      </c>
      <c r="N2214" s="18" t="s">
        <v>62</v>
      </c>
      <c r="O2214" s="16" t="s">
        <v>52</v>
      </c>
      <c r="P2214" s="99">
        <f>WEEKNUM(Causas[[#This Row],[resolucion_fecha]],16)</f>
        <v>20</v>
      </c>
      <c r="Q2214" s="99" t="str">
        <f>TEXT(Causas[[#This Row],[resolucion_fecha]],"MMMM")</f>
        <v>mayo</v>
      </c>
      <c r="R2214" s="99" t="str">
        <f t="shared" si="34"/>
        <v>M</v>
      </c>
      <c r="S2214" s="99"/>
      <c r="T2214" s="16" t="s">
        <v>53</v>
      </c>
      <c r="U2214" s="100"/>
      <c r="V2214" s="99"/>
      <c r="W2214" s="99"/>
    </row>
    <row r="2215" spans="1:23" hidden="1" x14ac:dyDescent="0.25">
      <c r="A2215" s="25">
        <v>142448</v>
      </c>
      <c r="B2215" s="25" t="s">
        <v>42</v>
      </c>
      <c r="C2215" s="25" t="s">
        <v>43</v>
      </c>
      <c r="D2215" s="25" t="s">
        <v>102</v>
      </c>
      <c r="E2215" s="24">
        <v>43405</v>
      </c>
      <c r="F2215" s="25" t="s">
        <v>45</v>
      </c>
      <c r="G2215" s="25" t="s">
        <v>50</v>
      </c>
      <c r="H2215" s="24">
        <v>45061</v>
      </c>
      <c r="I2215" s="101">
        <v>0.3198611111111111</v>
      </c>
      <c r="J2215" s="24">
        <v>45061</v>
      </c>
      <c r="K2215" s="101">
        <v>0.3570949074074074</v>
      </c>
      <c r="L2215" s="25">
        <v>3217</v>
      </c>
      <c r="M2215" s="26">
        <f>Causas[[#This Row],[parada_duracion]]/60</f>
        <v>53.616666666666667</v>
      </c>
      <c r="N2215" s="19" t="s">
        <v>804</v>
      </c>
      <c r="O2215" s="16" t="s">
        <v>52</v>
      </c>
      <c r="P2215" s="16">
        <f>WEEKNUM(Causas[[#This Row],[resolucion_fecha]],16)</f>
        <v>20</v>
      </c>
      <c r="Q2215" s="16" t="str">
        <f>TEXT(Causas[[#This Row],[resolucion_fecha]],"MMMM")</f>
        <v>mayo</v>
      </c>
      <c r="R2215" s="16" t="str">
        <f t="shared" si="34"/>
        <v>M</v>
      </c>
      <c r="S2215" s="16"/>
      <c r="T2215" s="16" t="s">
        <v>53</v>
      </c>
      <c r="U2215" s="100"/>
      <c r="V2215" s="16"/>
      <c r="W2215" s="16"/>
    </row>
    <row r="2216" spans="1:23" hidden="1" x14ac:dyDescent="0.25">
      <c r="A2216" s="25">
        <v>142450</v>
      </c>
      <c r="B2216" s="25" t="s">
        <v>79</v>
      </c>
      <c r="C2216" s="25" t="s">
        <v>43</v>
      </c>
      <c r="D2216" s="25" t="s">
        <v>154</v>
      </c>
      <c r="E2216" s="24">
        <v>43405</v>
      </c>
      <c r="F2216" s="25" t="s">
        <v>45</v>
      </c>
      <c r="G2216" s="25" t="s">
        <v>46</v>
      </c>
      <c r="H2216" s="24">
        <v>45061</v>
      </c>
      <c r="I2216" s="101">
        <v>0.3296412037037037</v>
      </c>
      <c r="J2216" s="24">
        <v>45061</v>
      </c>
      <c r="K2216" s="101">
        <v>0.41067129629629634</v>
      </c>
      <c r="L2216" s="25">
        <v>7001</v>
      </c>
      <c r="M2216" s="26">
        <f>Causas[[#This Row],[parada_duracion]]/60</f>
        <v>116.68333333333334</v>
      </c>
      <c r="N2216" s="19" t="s">
        <v>62</v>
      </c>
      <c r="O2216" s="16" t="s">
        <v>52</v>
      </c>
      <c r="P2216" s="16">
        <f>WEEKNUM(Causas[[#This Row],[resolucion_fecha]],16)</f>
        <v>20</v>
      </c>
      <c r="Q2216" s="16" t="str">
        <f>TEXT(Causas[[#This Row],[resolucion_fecha]],"MMMM")</f>
        <v>mayo</v>
      </c>
      <c r="R2216" s="16" t="str">
        <f t="shared" si="34"/>
        <v>M</v>
      </c>
      <c r="S2216" s="16"/>
      <c r="T2216" s="16" t="s">
        <v>53</v>
      </c>
      <c r="U2216" s="16"/>
      <c r="V2216" s="16"/>
      <c r="W2216" s="16"/>
    </row>
    <row r="2217" spans="1:23" hidden="1" x14ac:dyDescent="0.25">
      <c r="A2217" s="96">
        <v>142455</v>
      </c>
      <c r="B2217" s="96" t="s">
        <v>42</v>
      </c>
      <c r="C2217" s="96" t="s">
        <v>43</v>
      </c>
      <c r="D2217" s="96" t="s">
        <v>164</v>
      </c>
      <c r="E2217" s="97">
        <v>43405</v>
      </c>
      <c r="F2217" s="96" t="s">
        <v>45</v>
      </c>
      <c r="G2217" s="96" t="s">
        <v>46</v>
      </c>
      <c r="H2217" s="97">
        <v>45061</v>
      </c>
      <c r="I2217" s="23">
        <v>0.35980324074074077</v>
      </c>
      <c r="J2217" s="97">
        <v>45061</v>
      </c>
      <c r="K2217" s="23">
        <v>0.37381944444444443</v>
      </c>
      <c r="L2217" s="96">
        <v>1211</v>
      </c>
      <c r="M2217" s="98">
        <f>Causas[[#This Row],[parada_duracion]]/60</f>
        <v>20.183333333333334</v>
      </c>
      <c r="N2217" s="18" t="s">
        <v>49</v>
      </c>
      <c r="O2217" s="18" t="s">
        <v>49</v>
      </c>
      <c r="P2217" s="99">
        <f>WEEKNUM(Causas[[#This Row],[resolucion_fecha]],16)</f>
        <v>20</v>
      </c>
      <c r="Q2217" s="99" t="str">
        <f>TEXT(Causas[[#This Row],[resolucion_fecha]],"MMMM")</f>
        <v>mayo</v>
      </c>
      <c r="R2217" s="99" t="str">
        <f t="shared" si="34"/>
        <v>M</v>
      </c>
      <c r="S2217" s="18" t="s">
        <v>49</v>
      </c>
      <c r="T2217" s="18" t="s">
        <v>49</v>
      </c>
      <c r="U2217" s="18" t="s">
        <v>49</v>
      </c>
      <c r="V2217" s="18" t="s">
        <v>49</v>
      </c>
      <c r="W2217" s="18" t="s">
        <v>49</v>
      </c>
    </row>
    <row r="2218" spans="1:23" hidden="1" x14ac:dyDescent="0.25">
      <c r="A2218" s="25">
        <v>142456</v>
      </c>
      <c r="B2218" s="25" t="s">
        <v>54</v>
      </c>
      <c r="C2218" s="25" t="s">
        <v>43</v>
      </c>
      <c r="D2218" s="25" t="s">
        <v>55</v>
      </c>
      <c r="E2218" s="24">
        <v>44120</v>
      </c>
      <c r="F2218" s="25" t="s">
        <v>56</v>
      </c>
      <c r="G2218" s="25" t="s">
        <v>50</v>
      </c>
      <c r="H2218" s="24">
        <v>45061</v>
      </c>
      <c r="I2218" s="101">
        <v>0.36798611111111112</v>
      </c>
      <c r="J2218" s="24">
        <v>45061</v>
      </c>
      <c r="K2218" s="101">
        <v>0.37601851851851853</v>
      </c>
      <c r="L2218" s="25">
        <v>694</v>
      </c>
      <c r="M2218" s="26">
        <f>Causas[[#This Row],[parada_duracion]]/60</f>
        <v>11.566666666666666</v>
      </c>
      <c r="N2218" t="s">
        <v>805</v>
      </c>
      <c r="O2218" s="16" t="s">
        <v>52</v>
      </c>
      <c r="P2218" s="16">
        <f>WEEKNUM(Causas[[#This Row],[resolucion_fecha]],16)</f>
        <v>20</v>
      </c>
      <c r="Q2218" s="16" t="str">
        <f>TEXT(Causas[[#This Row],[resolucion_fecha]],"MMMM")</f>
        <v>mayo</v>
      </c>
      <c r="R2218" s="16" t="str">
        <f t="shared" si="34"/>
        <v>M</v>
      </c>
      <c r="S2218" s="16"/>
      <c r="T2218" s="16" t="s">
        <v>53</v>
      </c>
      <c r="U2218" s="100"/>
      <c r="V2218" s="16"/>
      <c r="W2218" s="16"/>
    </row>
    <row r="2219" spans="1:23" hidden="1" x14ac:dyDescent="0.25">
      <c r="A2219" s="25">
        <v>142460</v>
      </c>
      <c r="B2219" s="25" t="s">
        <v>119</v>
      </c>
      <c r="C2219" s="25" t="s">
        <v>43</v>
      </c>
      <c r="D2219" s="25" t="s">
        <v>64</v>
      </c>
      <c r="E2219" s="24">
        <v>43405</v>
      </c>
      <c r="F2219" s="25" t="s">
        <v>45</v>
      </c>
      <c r="G2219" s="25" t="s">
        <v>50</v>
      </c>
      <c r="H2219" s="24">
        <v>45061</v>
      </c>
      <c r="I2219" s="101">
        <v>0.38290509259259259</v>
      </c>
      <c r="J2219" s="24">
        <v>45061</v>
      </c>
      <c r="K2219" s="101">
        <v>0.45734953703703707</v>
      </c>
      <c r="L2219" s="25">
        <v>6432</v>
      </c>
      <c r="M2219" s="26">
        <f>Causas[[#This Row],[parada_duracion]]/60</f>
        <v>107.2</v>
      </c>
      <c r="N2219" s="19" t="s">
        <v>643</v>
      </c>
      <c r="O2219" s="16" t="s">
        <v>52</v>
      </c>
      <c r="P2219" s="16">
        <f>WEEKNUM(Causas[[#This Row],[resolucion_fecha]],16)</f>
        <v>20</v>
      </c>
      <c r="Q2219" s="16" t="str">
        <f>TEXT(Causas[[#This Row],[resolucion_fecha]],"MMMM")</f>
        <v>mayo</v>
      </c>
      <c r="R2219" s="16" t="str">
        <f t="shared" si="34"/>
        <v>M</v>
      </c>
      <c r="S2219" s="16"/>
      <c r="T2219" s="16" t="s">
        <v>53</v>
      </c>
      <c r="U2219" s="16"/>
      <c r="V2219" s="16"/>
      <c r="W2219" s="16"/>
    </row>
    <row r="2220" spans="1:23" hidden="1" x14ac:dyDescent="0.25">
      <c r="A2220" s="25">
        <v>142462</v>
      </c>
      <c r="B2220" s="25" t="s">
        <v>129</v>
      </c>
      <c r="C2220" s="25" t="s">
        <v>43</v>
      </c>
      <c r="D2220" s="25" t="s">
        <v>55</v>
      </c>
      <c r="E2220" s="24">
        <v>43405</v>
      </c>
      <c r="F2220" s="25" t="s">
        <v>45</v>
      </c>
      <c r="G2220" s="25" t="s">
        <v>50</v>
      </c>
      <c r="H2220" s="24">
        <v>45061</v>
      </c>
      <c r="I2220" s="101">
        <v>0.39068287037037036</v>
      </c>
      <c r="J2220" s="24">
        <v>45061</v>
      </c>
      <c r="K2220" s="101">
        <v>0.39518518518518514</v>
      </c>
      <c r="L2220" s="25">
        <v>389</v>
      </c>
      <c r="M2220" s="26">
        <f>Causas[[#This Row],[parada_duracion]]/60</f>
        <v>6.4833333333333334</v>
      </c>
      <c r="N2220" s="19" t="s">
        <v>47</v>
      </c>
      <c r="O2220" s="19" t="s">
        <v>47</v>
      </c>
      <c r="P2220" s="16">
        <f>WEEKNUM(Causas[[#This Row],[resolucion_fecha]],16)</f>
        <v>20</v>
      </c>
      <c r="Q2220" s="16" t="str">
        <f>TEXT(Causas[[#This Row],[resolucion_fecha]],"MMMM")</f>
        <v>mayo</v>
      </c>
      <c r="R2220" s="16" t="str">
        <f t="shared" si="34"/>
        <v>M</v>
      </c>
      <c r="S2220" s="19" t="s">
        <v>47</v>
      </c>
      <c r="T2220" s="19" t="s">
        <v>47</v>
      </c>
      <c r="U2220" s="19" t="s">
        <v>47</v>
      </c>
      <c r="V2220" s="19" t="s">
        <v>47</v>
      </c>
      <c r="W2220" s="19" t="s">
        <v>47</v>
      </c>
    </row>
    <row r="2221" spans="1:23" hidden="1" x14ac:dyDescent="0.25">
      <c r="A2221" s="25">
        <v>142466</v>
      </c>
      <c r="B2221" s="25" t="s">
        <v>171</v>
      </c>
      <c r="C2221" s="25" t="s">
        <v>43</v>
      </c>
      <c r="D2221" s="25" t="s">
        <v>143</v>
      </c>
      <c r="E2221" s="24">
        <v>43405</v>
      </c>
      <c r="F2221" s="25" t="s">
        <v>45</v>
      </c>
      <c r="G2221" s="25" t="s">
        <v>50</v>
      </c>
      <c r="H2221" s="24">
        <v>45061</v>
      </c>
      <c r="I2221" s="101">
        <v>0.3986689814814815</v>
      </c>
      <c r="J2221" s="24">
        <v>45061</v>
      </c>
      <c r="K2221" s="101">
        <v>0.40204861111111106</v>
      </c>
      <c r="L2221" s="25">
        <v>292</v>
      </c>
      <c r="M2221" s="26">
        <f>Causas[[#This Row],[parada_duracion]]/60</f>
        <v>4.8666666666666663</v>
      </c>
      <c r="N2221" s="19" t="s">
        <v>47</v>
      </c>
      <c r="O2221" s="19" t="s">
        <v>47</v>
      </c>
      <c r="P2221" s="16">
        <f>WEEKNUM(Causas[[#This Row],[resolucion_fecha]],16)</f>
        <v>20</v>
      </c>
      <c r="Q2221" s="16" t="str">
        <f>TEXT(Causas[[#This Row],[resolucion_fecha]],"MMMM")</f>
        <v>mayo</v>
      </c>
      <c r="R2221" s="16" t="str">
        <f t="shared" si="34"/>
        <v>M</v>
      </c>
      <c r="S2221" s="19" t="s">
        <v>47</v>
      </c>
      <c r="T2221" s="19" t="s">
        <v>47</v>
      </c>
      <c r="U2221" s="19" t="s">
        <v>47</v>
      </c>
      <c r="V2221" s="19" t="s">
        <v>47</v>
      </c>
      <c r="W2221" s="19" t="s">
        <v>47</v>
      </c>
    </row>
    <row r="2222" spans="1:23" hidden="1" x14ac:dyDescent="0.25">
      <c r="A2222" s="25">
        <v>142473</v>
      </c>
      <c r="B2222" s="25" t="s">
        <v>66</v>
      </c>
      <c r="C2222" s="25" t="s">
        <v>43</v>
      </c>
      <c r="D2222" s="25" t="s">
        <v>105</v>
      </c>
      <c r="E2222" s="24">
        <v>43405</v>
      </c>
      <c r="F2222" s="25" t="s">
        <v>45</v>
      </c>
      <c r="G2222" s="25" t="s">
        <v>46</v>
      </c>
      <c r="H2222" s="24">
        <v>45061</v>
      </c>
      <c r="I2222" s="101">
        <v>0.43930555555555556</v>
      </c>
      <c r="J2222" s="24">
        <v>45061</v>
      </c>
      <c r="K2222" s="101">
        <v>0.4548611111111111</v>
      </c>
      <c r="L2222" s="25">
        <v>1344</v>
      </c>
      <c r="M2222" s="26">
        <f>Causas[[#This Row],[parada_duracion]]/60</f>
        <v>22.4</v>
      </c>
      <c r="N2222" s="19" t="s">
        <v>62</v>
      </c>
      <c r="O2222" s="16" t="s">
        <v>52</v>
      </c>
      <c r="P2222" s="16">
        <f>WEEKNUM(Causas[[#This Row],[resolucion_fecha]],16)</f>
        <v>20</v>
      </c>
      <c r="Q2222" s="16" t="str">
        <f>TEXT(Causas[[#This Row],[resolucion_fecha]],"MMMM")</f>
        <v>mayo</v>
      </c>
      <c r="R2222" s="16" t="str">
        <f t="shared" si="34"/>
        <v>M</v>
      </c>
      <c r="S2222" s="16"/>
      <c r="T2222" s="16" t="s">
        <v>53</v>
      </c>
      <c r="U2222" s="16"/>
      <c r="V2222" s="16"/>
      <c r="W2222" s="16"/>
    </row>
    <row r="2223" spans="1:23" hidden="1" x14ac:dyDescent="0.25">
      <c r="A2223" s="25">
        <v>142476</v>
      </c>
      <c r="B2223" s="25" t="s">
        <v>42</v>
      </c>
      <c r="C2223" s="25" t="s">
        <v>43</v>
      </c>
      <c r="D2223" s="25" t="s">
        <v>164</v>
      </c>
      <c r="E2223" s="24">
        <v>43405</v>
      </c>
      <c r="F2223" s="25" t="s">
        <v>45</v>
      </c>
      <c r="G2223" s="25" t="s">
        <v>46</v>
      </c>
      <c r="H2223" s="24">
        <v>45061</v>
      </c>
      <c r="I2223" s="101">
        <v>0.46447916666666672</v>
      </c>
      <c r="J2223" s="24">
        <v>45061</v>
      </c>
      <c r="K2223" s="101">
        <v>0.47789351851851852</v>
      </c>
      <c r="L2223" s="25">
        <v>1159</v>
      </c>
      <c r="M2223" s="26">
        <f>Causas[[#This Row],[parada_duracion]]/60</f>
        <v>19.316666666666666</v>
      </c>
      <c r="N2223" s="18" t="s">
        <v>49</v>
      </c>
      <c r="O2223" s="18" t="s">
        <v>49</v>
      </c>
      <c r="P2223" s="16">
        <f>WEEKNUM(Causas[[#This Row],[resolucion_fecha]],16)</f>
        <v>20</v>
      </c>
      <c r="Q2223" s="16" t="str">
        <f>TEXT(Causas[[#This Row],[resolucion_fecha]],"MMMM")</f>
        <v>mayo</v>
      </c>
      <c r="R2223" s="16" t="str">
        <f t="shared" si="34"/>
        <v>M</v>
      </c>
      <c r="S2223" s="18" t="s">
        <v>49</v>
      </c>
      <c r="T2223" s="18" t="s">
        <v>49</v>
      </c>
      <c r="U2223" s="18" t="s">
        <v>49</v>
      </c>
      <c r="V2223" s="18" t="s">
        <v>49</v>
      </c>
      <c r="W2223" s="18" t="s">
        <v>49</v>
      </c>
    </row>
    <row r="2224" spans="1:23" hidden="1" x14ac:dyDescent="0.25">
      <c r="A2224" s="25">
        <v>142482</v>
      </c>
      <c r="B2224" s="25" t="s">
        <v>84</v>
      </c>
      <c r="C2224" s="25" t="s">
        <v>43</v>
      </c>
      <c r="D2224" s="25" t="s">
        <v>68</v>
      </c>
      <c r="E2224" s="24">
        <v>44012</v>
      </c>
      <c r="F2224" s="25" t="s">
        <v>56</v>
      </c>
      <c r="G2224" s="25" t="s">
        <v>50</v>
      </c>
      <c r="H2224" s="24">
        <v>45061</v>
      </c>
      <c r="I2224" s="101">
        <v>0.4760416666666667</v>
      </c>
      <c r="J2224" s="24">
        <v>45061</v>
      </c>
      <c r="K2224" s="101">
        <v>0.48545138888888889</v>
      </c>
      <c r="L2224" s="25">
        <v>813</v>
      </c>
      <c r="M2224" s="26">
        <f>Causas[[#This Row],[parada_duracion]]/60</f>
        <v>13.55</v>
      </c>
      <c r="N2224" s="19" t="s">
        <v>62</v>
      </c>
      <c r="O2224" s="16" t="s">
        <v>52</v>
      </c>
      <c r="P2224" s="16">
        <f>WEEKNUM(Causas[[#This Row],[resolucion_fecha]],16)</f>
        <v>20</v>
      </c>
      <c r="Q2224" s="16" t="str">
        <f>TEXT(Causas[[#This Row],[resolucion_fecha]],"MMMM")</f>
        <v>mayo</v>
      </c>
      <c r="R2224" s="16" t="str">
        <f t="shared" si="34"/>
        <v>M</v>
      </c>
      <c r="S2224" s="16"/>
      <c r="T2224" s="16" t="s">
        <v>53</v>
      </c>
      <c r="U2224" s="16"/>
      <c r="V2224" s="16"/>
      <c r="W2224" s="16"/>
    </row>
    <row r="2225" spans="1:23" hidden="1" x14ac:dyDescent="0.25">
      <c r="A2225" s="25">
        <v>142484</v>
      </c>
      <c r="B2225" s="25" t="s">
        <v>42</v>
      </c>
      <c r="C2225" s="25" t="s">
        <v>43</v>
      </c>
      <c r="D2225" s="25" t="s">
        <v>164</v>
      </c>
      <c r="E2225" s="24">
        <v>43405</v>
      </c>
      <c r="F2225" s="25" t="s">
        <v>45</v>
      </c>
      <c r="G2225" s="25" t="s">
        <v>46</v>
      </c>
      <c r="H2225" s="24">
        <v>45061</v>
      </c>
      <c r="I2225" s="101">
        <v>0.48050925925925925</v>
      </c>
      <c r="J2225" s="24">
        <v>45061</v>
      </c>
      <c r="K2225" s="101">
        <v>0.48221064814814812</v>
      </c>
      <c r="L2225" s="25">
        <v>147</v>
      </c>
      <c r="M2225" s="26">
        <f>Causas[[#This Row],[parada_duracion]]/60</f>
        <v>2.4500000000000002</v>
      </c>
      <c r="N2225" s="19" t="s">
        <v>47</v>
      </c>
      <c r="O2225" s="19" t="s">
        <v>47</v>
      </c>
      <c r="P2225" s="16">
        <f>WEEKNUM(Causas[[#This Row],[resolucion_fecha]],16)</f>
        <v>20</v>
      </c>
      <c r="Q2225" s="16" t="str">
        <f>TEXT(Causas[[#This Row],[resolucion_fecha]],"MMMM")</f>
        <v>mayo</v>
      </c>
      <c r="R2225" s="16" t="str">
        <f t="shared" si="34"/>
        <v>M</v>
      </c>
      <c r="S2225" s="19" t="s">
        <v>47</v>
      </c>
      <c r="T2225" s="19" t="s">
        <v>47</v>
      </c>
      <c r="U2225" s="19" t="s">
        <v>47</v>
      </c>
      <c r="V2225" s="19" t="s">
        <v>47</v>
      </c>
      <c r="W2225" s="19" t="s">
        <v>47</v>
      </c>
    </row>
    <row r="2226" spans="1:23" hidden="1" x14ac:dyDescent="0.25">
      <c r="A2226" s="25">
        <v>142494</v>
      </c>
      <c r="B2226" s="25" t="s">
        <v>54</v>
      </c>
      <c r="C2226" s="25" t="s">
        <v>43</v>
      </c>
      <c r="D2226" s="25" t="s">
        <v>55</v>
      </c>
      <c r="E2226" s="24">
        <v>44120</v>
      </c>
      <c r="F2226" s="25" t="s">
        <v>56</v>
      </c>
      <c r="G2226" s="25" t="s">
        <v>50</v>
      </c>
      <c r="H2226" s="24">
        <v>45061</v>
      </c>
      <c r="I2226" s="101">
        <v>0.52938657407407408</v>
      </c>
      <c r="J2226" s="24">
        <v>45061</v>
      </c>
      <c r="K2226" s="101">
        <v>0.53478009259259263</v>
      </c>
      <c r="L2226" s="25">
        <v>466</v>
      </c>
      <c r="M2226" s="26">
        <f>Causas[[#This Row],[parada_duracion]]/60</f>
        <v>7.7666666666666666</v>
      </c>
      <c r="N2226" s="19" t="s">
        <v>47</v>
      </c>
      <c r="O2226" s="19" t="s">
        <v>47</v>
      </c>
      <c r="P2226" s="16">
        <f>WEEKNUM(Causas[[#This Row],[resolucion_fecha]],16)</f>
        <v>20</v>
      </c>
      <c r="Q2226" s="16" t="str">
        <f>TEXT(Causas[[#This Row],[resolucion_fecha]],"MMMM")</f>
        <v>mayo</v>
      </c>
      <c r="R2226" s="16" t="str">
        <f t="shared" si="34"/>
        <v>M</v>
      </c>
      <c r="S2226" s="19" t="s">
        <v>47</v>
      </c>
      <c r="T2226" s="19" t="s">
        <v>47</v>
      </c>
      <c r="U2226" s="19" t="s">
        <v>47</v>
      </c>
      <c r="V2226" s="19" t="s">
        <v>47</v>
      </c>
      <c r="W2226" s="19" t="s">
        <v>47</v>
      </c>
    </row>
    <row r="2227" spans="1:23" hidden="1" x14ac:dyDescent="0.25">
      <c r="A2227" s="96">
        <v>142502</v>
      </c>
      <c r="B2227" s="96" t="s">
        <v>169</v>
      </c>
      <c r="C2227" s="96" t="s">
        <v>43</v>
      </c>
      <c r="D2227" s="96" t="s">
        <v>82</v>
      </c>
      <c r="E2227" s="97">
        <v>44756</v>
      </c>
      <c r="F2227" s="96" t="s">
        <v>140</v>
      </c>
      <c r="G2227" s="96" t="s">
        <v>46</v>
      </c>
      <c r="H2227" s="97">
        <v>45061</v>
      </c>
      <c r="I2227" s="23">
        <v>0.60777777777777775</v>
      </c>
      <c r="J2227" s="97">
        <v>45061</v>
      </c>
      <c r="K2227" s="23">
        <v>0.60896990740740742</v>
      </c>
      <c r="L2227" s="96">
        <v>103</v>
      </c>
      <c r="M2227" s="98">
        <f>Causas[[#This Row],[parada_duracion]]/60</f>
        <v>1.7166666666666666</v>
      </c>
      <c r="N2227" s="19" t="s">
        <v>47</v>
      </c>
      <c r="O2227" s="19" t="s">
        <v>47</v>
      </c>
      <c r="P2227" s="99">
        <f>WEEKNUM(Causas[[#This Row],[resolucion_fecha]],16)</f>
        <v>20</v>
      </c>
      <c r="Q2227" s="99" t="str">
        <f>TEXT(Causas[[#This Row],[resolucion_fecha]],"MMMM")</f>
        <v>mayo</v>
      </c>
      <c r="R2227" s="99" t="str">
        <f t="shared" si="34"/>
        <v>T</v>
      </c>
      <c r="S2227" s="19" t="s">
        <v>47</v>
      </c>
      <c r="T2227" s="19" t="s">
        <v>47</v>
      </c>
      <c r="U2227" s="19" t="s">
        <v>47</v>
      </c>
      <c r="V2227" s="19" t="s">
        <v>47</v>
      </c>
      <c r="W2227" s="19" t="s">
        <v>47</v>
      </c>
    </row>
    <row r="2228" spans="1:23" hidden="1" x14ac:dyDescent="0.25">
      <c r="A2228" s="25">
        <v>142503</v>
      </c>
      <c r="B2228" s="25" t="s">
        <v>42</v>
      </c>
      <c r="C2228" s="25" t="s">
        <v>43</v>
      </c>
      <c r="D2228" s="25" t="s">
        <v>64</v>
      </c>
      <c r="E2228" s="24">
        <v>43405</v>
      </c>
      <c r="F2228" s="25" t="s">
        <v>45</v>
      </c>
      <c r="G2228" s="25" t="s">
        <v>46</v>
      </c>
      <c r="H2228" s="24">
        <v>45061</v>
      </c>
      <c r="I2228" s="101">
        <v>0.61930555555555555</v>
      </c>
      <c r="J2228" s="24">
        <v>45061</v>
      </c>
      <c r="K2228" s="101">
        <v>0.62561342592592595</v>
      </c>
      <c r="L2228" s="25">
        <v>545</v>
      </c>
      <c r="M2228" s="26">
        <f>Causas[[#This Row],[parada_duracion]]/60</f>
        <v>9.0833333333333339</v>
      </c>
      <c r="N2228" s="19" t="s">
        <v>47</v>
      </c>
      <c r="O2228" s="19" t="s">
        <v>47</v>
      </c>
      <c r="P2228" s="16">
        <f>WEEKNUM(Causas[[#This Row],[resolucion_fecha]],16)</f>
        <v>20</v>
      </c>
      <c r="Q2228" s="16" t="str">
        <f>TEXT(Causas[[#This Row],[resolucion_fecha]],"MMMM")</f>
        <v>mayo</v>
      </c>
      <c r="R2228" s="16" t="str">
        <f t="shared" si="34"/>
        <v>T</v>
      </c>
      <c r="S2228" s="19" t="s">
        <v>47</v>
      </c>
      <c r="T2228" s="19" t="s">
        <v>47</v>
      </c>
      <c r="U2228" s="19" t="s">
        <v>47</v>
      </c>
      <c r="V2228" s="19" t="s">
        <v>47</v>
      </c>
      <c r="W2228" s="19" t="s">
        <v>47</v>
      </c>
    </row>
    <row r="2229" spans="1:23" hidden="1" x14ac:dyDescent="0.25">
      <c r="A2229" s="25">
        <v>142505</v>
      </c>
      <c r="B2229" s="25" t="s">
        <v>66</v>
      </c>
      <c r="C2229" s="25" t="s">
        <v>43</v>
      </c>
      <c r="D2229" s="25" t="s">
        <v>82</v>
      </c>
      <c r="E2229" s="24">
        <v>43405</v>
      </c>
      <c r="F2229" s="25" t="s">
        <v>45</v>
      </c>
      <c r="G2229" s="25" t="s">
        <v>46</v>
      </c>
      <c r="H2229" s="24">
        <v>45061</v>
      </c>
      <c r="I2229" s="101">
        <v>0.62289351851851849</v>
      </c>
      <c r="J2229" s="24">
        <v>45061</v>
      </c>
      <c r="K2229" s="101">
        <v>0.62936342592592587</v>
      </c>
      <c r="L2229" s="25">
        <v>559</v>
      </c>
      <c r="M2229" s="26">
        <f>Causas[[#This Row],[parada_duracion]]/60</f>
        <v>9.3166666666666664</v>
      </c>
      <c r="N2229" s="19" t="s">
        <v>47</v>
      </c>
      <c r="O2229" s="19" t="s">
        <v>47</v>
      </c>
      <c r="P2229" s="16">
        <f>WEEKNUM(Causas[[#This Row],[resolucion_fecha]],16)</f>
        <v>20</v>
      </c>
      <c r="Q2229" s="16" t="str">
        <f>TEXT(Causas[[#This Row],[resolucion_fecha]],"MMMM")</f>
        <v>mayo</v>
      </c>
      <c r="R2229" s="16" t="str">
        <f t="shared" si="34"/>
        <v>T</v>
      </c>
      <c r="S2229" s="19" t="s">
        <v>47</v>
      </c>
      <c r="T2229" s="19" t="s">
        <v>47</v>
      </c>
      <c r="U2229" s="19" t="s">
        <v>47</v>
      </c>
      <c r="V2229" s="19" t="s">
        <v>47</v>
      </c>
      <c r="W2229" s="19" t="s">
        <v>47</v>
      </c>
    </row>
    <row r="2230" spans="1:23" hidden="1" x14ac:dyDescent="0.25">
      <c r="A2230" s="96">
        <v>142507</v>
      </c>
      <c r="B2230" s="96" t="s">
        <v>66</v>
      </c>
      <c r="C2230" s="96" t="s">
        <v>43</v>
      </c>
      <c r="D2230" s="96" t="s">
        <v>77</v>
      </c>
      <c r="E2230" s="97">
        <v>43405</v>
      </c>
      <c r="F2230" s="96" t="s">
        <v>45</v>
      </c>
      <c r="G2230" s="96" t="s">
        <v>50</v>
      </c>
      <c r="H2230" s="97">
        <v>45061</v>
      </c>
      <c r="I2230" s="23">
        <v>0.63802083333333337</v>
      </c>
      <c r="J2230" s="97">
        <v>45061</v>
      </c>
      <c r="K2230" s="23">
        <v>0.72138888888888886</v>
      </c>
      <c r="L2230" s="96">
        <v>7203</v>
      </c>
      <c r="M2230" s="98">
        <f>Causas[[#This Row],[parada_duracion]]/60</f>
        <v>120.05</v>
      </c>
      <c r="N2230" s="18" t="s">
        <v>49</v>
      </c>
      <c r="O2230" s="18" t="s">
        <v>49</v>
      </c>
      <c r="P2230" s="99">
        <f>WEEKNUM(Causas[[#This Row],[resolucion_fecha]],16)</f>
        <v>20</v>
      </c>
      <c r="Q2230" s="99" t="str">
        <f>TEXT(Causas[[#This Row],[resolucion_fecha]],"MMMM")</f>
        <v>mayo</v>
      </c>
      <c r="R2230" s="99" t="str">
        <f t="shared" si="34"/>
        <v>T</v>
      </c>
      <c r="S2230" s="18" t="s">
        <v>49</v>
      </c>
      <c r="T2230" s="18" t="s">
        <v>49</v>
      </c>
      <c r="U2230" s="18" t="s">
        <v>49</v>
      </c>
      <c r="V2230" s="18" t="s">
        <v>49</v>
      </c>
      <c r="W2230" s="18" t="s">
        <v>49</v>
      </c>
    </row>
    <row r="2231" spans="1:23" hidden="1" x14ac:dyDescent="0.25">
      <c r="A2231" s="25">
        <v>142508</v>
      </c>
      <c r="B2231" s="25" t="s">
        <v>702</v>
      </c>
      <c r="C2231" s="25" t="s">
        <v>43</v>
      </c>
      <c r="D2231" s="25" t="s">
        <v>96</v>
      </c>
      <c r="E2231" s="24">
        <v>43843</v>
      </c>
      <c r="F2231" s="25" t="s">
        <v>56</v>
      </c>
      <c r="G2231" s="25" t="s">
        <v>50</v>
      </c>
      <c r="H2231" s="24">
        <v>45061</v>
      </c>
      <c r="I2231" s="101">
        <v>0.64619212962962969</v>
      </c>
      <c r="J2231" s="24">
        <v>45061</v>
      </c>
      <c r="K2231" s="101">
        <v>0.67609953703703696</v>
      </c>
      <c r="L2231" s="25">
        <v>2584</v>
      </c>
      <c r="M2231" s="26">
        <f>Causas[[#This Row],[parada_duracion]]/60</f>
        <v>43.06666666666667</v>
      </c>
      <c r="N2231" s="18" t="s">
        <v>49</v>
      </c>
      <c r="O2231" s="18" t="s">
        <v>49</v>
      </c>
      <c r="P2231" s="16">
        <f>WEEKNUM(Causas[[#This Row],[resolucion_fecha]],16)</f>
        <v>20</v>
      </c>
      <c r="Q2231" s="16" t="str">
        <f>TEXT(Causas[[#This Row],[resolucion_fecha]],"MMMM")</f>
        <v>mayo</v>
      </c>
      <c r="R2231" s="16" t="str">
        <f t="shared" si="34"/>
        <v>T</v>
      </c>
      <c r="S2231" s="18" t="s">
        <v>49</v>
      </c>
      <c r="T2231" s="18" t="s">
        <v>49</v>
      </c>
      <c r="U2231" s="18" t="s">
        <v>49</v>
      </c>
      <c r="V2231" s="18" t="s">
        <v>49</v>
      </c>
      <c r="W2231" s="18" t="s">
        <v>49</v>
      </c>
    </row>
    <row r="2232" spans="1:23" hidden="1" x14ac:dyDescent="0.25">
      <c r="A2232" s="25">
        <v>142514</v>
      </c>
      <c r="B2232" s="25" t="s">
        <v>101</v>
      </c>
      <c r="C2232" s="25" t="s">
        <v>43</v>
      </c>
      <c r="D2232" s="25" t="s">
        <v>82</v>
      </c>
      <c r="E2232" s="24">
        <v>43405</v>
      </c>
      <c r="F2232" s="25" t="s">
        <v>45</v>
      </c>
      <c r="G2232" s="25" t="s">
        <v>46</v>
      </c>
      <c r="H2232" s="24">
        <v>45061</v>
      </c>
      <c r="I2232" s="101">
        <v>0.69907407407407407</v>
      </c>
      <c r="J2232" s="24">
        <v>45061</v>
      </c>
      <c r="K2232" s="101">
        <v>0.70664351851851848</v>
      </c>
      <c r="L2232" s="25">
        <v>654</v>
      </c>
      <c r="M2232" s="26">
        <f>Causas[[#This Row],[parada_duracion]]/60</f>
        <v>10.9</v>
      </c>
      <c r="N2232" s="19" t="s">
        <v>62</v>
      </c>
      <c r="O2232" s="16" t="s">
        <v>52</v>
      </c>
      <c r="P2232" s="16">
        <f>WEEKNUM(Causas[[#This Row],[resolucion_fecha]],16)</f>
        <v>20</v>
      </c>
      <c r="Q2232" s="16" t="str">
        <f>TEXT(Causas[[#This Row],[resolucion_fecha]],"MMMM")</f>
        <v>mayo</v>
      </c>
      <c r="R2232" s="16" t="str">
        <f t="shared" si="34"/>
        <v>T</v>
      </c>
      <c r="S2232" s="16"/>
      <c r="T2232" s="16" t="s">
        <v>53</v>
      </c>
      <c r="U2232" s="16"/>
      <c r="V2232" s="16"/>
      <c r="W2232" s="16"/>
    </row>
    <row r="2233" spans="1:23" hidden="1" x14ac:dyDescent="0.25">
      <c r="A2233" s="96">
        <v>142518</v>
      </c>
      <c r="B2233" s="96" t="s">
        <v>702</v>
      </c>
      <c r="C2233" s="96" t="s">
        <v>43</v>
      </c>
      <c r="D2233" s="96" t="s">
        <v>96</v>
      </c>
      <c r="E2233" s="97">
        <v>43843</v>
      </c>
      <c r="F2233" s="96" t="s">
        <v>56</v>
      </c>
      <c r="G2233" s="96" t="s">
        <v>50</v>
      </c>
      <c r="H2233" s="97">
        <v>45061</v>
      </c>
      <c r="I2233" s="23">
        <v>0.72019675925925919</v>
      </c>
      <c r="J2233" s="97">
        <v>45061</v>
      </c>
      <c r="K2233" s="23">
        <v>0.7469675925925926</v>
      </c>
      <c r="L2233" s="96">
        <v>2313</v>
      </c>
      <c r="M2233" s="98">
        <f>Causas[[#This Row],[parada_duracion]]/60</f>
        <v>38.549999999999997</v>
      </c>
      <c r="N2233" s="18" t="s">
        <v>49</v>
      </c>
      <c r="O2233" s="18" t="s">
        <v>49</v>
      </c>
      <c r="P2233" s="99">
        <f>WEEKNUM(Causas[[#This Row],[resolucion_fecha]],16)</f>
        <v>20</v>
      </c>
      <c r="Q2233" s="99" t="str">
        <f>TEXT(Causas[[#This Row],[resolucion_fecha]],"MMMM")</f>
        <v>mayo</v>
      </c>
      <c r="R2233" s="99" t="str">
        <f t="shared" si="34"/>
        <v>T</v>
      </c>
      <c r="S2233" s="18" t="s">
        <v>49</v>
      </c>
      <c r="T2233" s="18" t="s">
        <v>49</v>
      </c>
      <c r="U2233" s="18" t="s">
        <v>49</v>
      </c>
      <c r="V2233" s="18" t="s">
        <v>49</v>
      </c>
      <c r="W2233" s="18" t="s">
        <v>49</v>
      </c>
    </row>
    <row r="2234" spans="1:23" hidden="1" x14ac:dyDescent="0.25">
      <c r="A2234" s="96">
        <v>142519</v>
      </c>
      <c r="B2234" s="96" t="s">
        <v>66</v>
      </c>
      <c r="C2234" s="96" t="s">
        <v>43</v>
      </c>
      <c r="D2234" s="96" t="s">
        <v>77</v>
      </c>
      <c r="E2234" s="97">
        <v>43405</v>
      </c>
      <c r="F2234" s="96" t="s">
        <v>45</v>
      </c>
      <c r="G2234" s="96" t="s">
        <v>50</v>
      </c>
      <c r="H2234" s="97">
        <v>45061</v>
      </c>
      <c r="I2234" s="23">
        <v>0.72149305555555554</v>
      </c>
      <c r="J2234" s="97">
        <v>45061</v>
      </c>
      <c r="K2234" s="23">
        <v>0.72947916666666668</v>
      </c>
      <c r="L2234" s="96">
        <v>690</v>
      </c>
      <c r="M2234" s="98">
        <f>Causas[[#This Row],[parada_duracion]]/60</f>
        <v>11.5</v>
      </c>
      <c r="N2234" s="18" t="s">
        <v>49</v>
      </c>
      <c r="O2234" s="18" t="s">
        <v>49</v>
      </c>
      <c r="P2234" s="99">
        <f>WEEKNUM(Causas[[#This Row],[resolucion_fecha]],16)</f>
        <v>20</v>
      </c>
      <c r="Q2234" s="99" t="str">
        <f>TEXT(Causas[[#This Row],[resolucion_fecha]],"MMMM")</f>
        <v>mayo</v>
      </c>
      <c r="R2234" s="99" t="str">
        <f t="shared" si="34"/>
        <v>T</v>
      </c>
      <c r="S2234" s="18" t="s">
        <v>49</v>
      </c>
      <c r="T2234" s="18" t="s">
        <v>49</v>
      </c>
      <c r="U2234" s="18" t="s">
        <v>49</v>
      </c>
      <c r="V2234" s="18" t="s">
        <v>49</v>
      </c>
      <c r="W2234" s="18" t="s">
        <v>49</v>
      </c>
    </row>
    <row r="2235" spans="1:23" hidden="1" x14ac:dyDescent="0.25">
      <c r="A2235" s="25">
        <v>142520</v>
      </c>
      <c r="B2235" s="25" t="s">
        <v>66</v>
      </c>
      <c r="C2235" s="25" t="s">
        <v>43</v>
      </c>
      <c r="D2235" s="25" t="s">
        <v>77</v>
      </c>
      <c r="E2235" s="24">
        <v>43405</v>
      </c>
      <c r="F2235" s="25" t="s">
        <v>45</v>
      </c>
      <c r="G2235" s="25" t="s">
        <v>46</v>
      </c>
      <c r="H2235" s="24">
        <v>45061</v>
      </c>
      <c r="I2235" s="101">
        <v>0.72960648148148144</v>
      </c>
      <c r="J2235" s="24">
        <v>45061</v>
      </c>
      <c r="K2235" s="101">
        <v>0.77193287037037039</v>
      </c>
      <c r="L2235" s="25">
        <v>3657</v>
      </c>
      <c r="M2235" s="26">
        <f>Causas[[#This Row],[parada_duracion]]/60</f>
        <v>60.95</v>
      </c>
      <c r="N2235" s="18" t="s">
        <v>49</v>
      </c>
      <c r="O2235" s="18" t="s">
        <v>49</v>
      </c>
      <c r="P2235" s="16">
        <f>WEEKNUM(Causas[[#This Row],[resolucion_fecha]],16)</f>
        <v>20</v>
      </c>
      <c r="Q2235" s="16" t="str">
        <f>TEXT(Causas[[#This Row],[resolucion_fecha]],"MMMM")</f>
        <v>mayo</v>
      </c>
      <c r="R2235" s="16" t="str">
        <f t="shared" si="34"/>
        <v>T</v>
      </c>
      <c r="S2235" s="18" t="s">
        <v>49</v>
      </c>
      <c r="T2235" s="18" t="s">
        <v>49</v>
      </c>
      <c r="U2235" s="18" t="s">
        <v>49</v>
      </c>
      <c r="V2235" s="18" t="s">
        <v>49</v>
      </c>
      <c r="W2235" s="18" t="s">
        <v>49</v>
      </c>
    </row>
    <row r="2236" spans="1:23" hidden="1" x14ac:dyDescent="0.25">
      <c r="A2236" s="25">
        <v>142525</v>
      </c>
      <c r="B2236" s="25" t="s">
        <v>66</v>
      </c>
      <c r="C2236" s="25" t="s">
        <v>43</v>
      </c>
      <c r="D2236" s="25" t="s">
        <v>154</v>
      </c>
      <c r="E2236" s="24">
        <v>43405</v>
      </c>
      <c r="F2236" s="25" t="s">
        <v>45</v>
      </c>
      <c r="G2236" s="25" t="s">
        <v>50</v>
      </c>
      <c r="H2236" s="24">
        <v>45061</v>
      </c>
      <c r="I2236" s="101">
        <v>0.74760416666666663</v>
      </c>
      <c r="J2236" s="24">
        <v>45061</v>
      </c>
      <c r="K2236" s="101">
        <v>0.74765046296296289</v>
      </c>
      <c r="L2236" s="25">
        <v>4</v>
      </c>
      <c r="M2236" s="26">
        <f>Causas[[#This Row],[parada_duracion]]/60</f>
        <v>6.6666666666666666E-2</v>
      </c>
      <c r="N2236" s="19" t="s">
        <v>47</v>
      </c>
      <c r="O2236" s="19" t="s">
        <v>47</v>
      </c>
      <c r="P2236" s="16">
        <f>WEEKNUM(Causas[[#This Row],[resolucion_fecha]],16)</f>
        <v>20</v>
      </c>
      <c r="Q2236" s="16" t="str">
        <f>TEXT(Causas[[#This Row],[resolucion_fecha]],"MMMM")</f>
        <v>mayo</v>
      </c>
      <c r="R2236" s="16" t="str">
        <f t="shared" si="34"/>
        <v>T</v>
      </c>
      <c r="S2236" s="19" t="s">
        <v>47</v>
      </c>
      <c r="T2236" s="19" t="s">
        <v>47</v>
      </c>
      <c r="U2236" s="19" t="s">
        <v>47</v>
      </c>
      <c r="V2236" s="19" t="s">
        <v>47</v>
      </c>
      <c r="W2236" s="19" t="s">
        <v>47</v>
      </c>
    </row>
    <row r="2237" spans="1:23" hidden="1" x14ac:dyDescent="0.25">
      <c r="A2237" s="96">
        <v>142527</v>
      </c>
      <c r="B2237" s="96" t="s">
        <v>66</v>
      </c>
      <c r="C2237" s="96" t="s">
        <v>43</v>
      </c>
      <c r="D2237" s="96" t="s">
        <v>154</v>
      </c>
      <c r="E2237" s="97">
        <v>43405</v>
      </c>
      <c r="F2237" s="96" t="s">
        <v>45</v>
      </c>
      <c r="G2237" s="96" t="s">
        <v>46</v>
      </c>
      <c r="H2237" s="97">
        <v>45061</v>
      </c>
      <c r="I2237" s="23">
        <v>0.74773148148148139</v>
      </c>
      <c r="J2237" s="97">
        <v>45061</v>
      </c>
      <c r="K2237" s="23">
        <v>0.75166666666666659</v>
      </c>
      <c r="L2237" s="96">
        <v>340</v>
      </c>
      <c r="M2237" s="98">
        <f>Causas[[#This Row],[parada_duracion]]/60</f>
        <v>5.666666666666667</v>
      </c>
      <c r="N2237" s="19" t="s">
        <v>47</v>
      </c>
      <c r="O2237" s="19" t="s">
        <v>47</v>
      </c>
      <c r="P2237" s="99">
        <f>WEEKNUM(Causas[[#This Row],[resolucion_fecha]],16)</f>
        <v>20</v>
      </c>
      <c r="Q2237" s="99" t="str">
        <f>TEXT(Causas[[#This Row],[resolucion_fecha]],"MMMM")</f>
        <v>mayo</v>
      </c>
      <c r="R2237" s="99" t="str">
        <f t="shared" si="34"/>
        <v>T</v>
      </c>
      <c r="S2237" s="19" t="s">
        <v>47</v>
      </c>
      <c r="T2237" s="19" t="s">
        <v>47</v>
      </c>
      <c r="U2237" s="19" t="s">
        <v>47</v>
      </c>
      <c r="V2237" s="19" t="s">
        <v>47</v>
      </c>
      <c r="W2237" s="19" t="s">
        <v>47</v>
      </c>
    </row>
    <row r="2238" spans="1:23" hidden="1" x14ac:dyDescent="0.25">
      <c r="A2238" s="25">
        <v>142528</v>
      </c>
      <c r="B2238" s="25" t="s">
        <v>169</v>
      </c>
      <c r="C2238" s="25" t="s">
        <v>43</v>
      </c>
      <c r="D2238" s="25" t="s">
        <v>82</v>
      </c>
      <c r="E2238" s="24">
        <v>44756</v>
      </c>
      <c r="F2238" s="25" t="s">
        <v>140</v>
      </c>
      <c r="G2238" s="25" t="s">
        <v>46</v>
      </c>
      <c r="H2238" s="24">
        <v>45061</v>
      </c>
      <c r="I2238" s="101">
        <v>0.74836805555555552</v>
      </c>
      <c r="J2238" s="24">
        <v>45061</v>
      </c>
      <c r="K2238" s="101">
        <v>0.79554398148148142</v>
      </c>
      <c r="L2238" s="25">
        <v>4076</v>
      </c>
      <c r="M2238" s="26">
        <f>Causas[[#This Row],[parada_duracion]]/60</f>
        <v>67.933333333333337</v>
      </c>
      <c r="N2238" s="19" t="s">
        <v>62</v>
      </c>
      <c r="O2238" s="16" t="s">
        <v>52</v>
      </c>
      <c r="P2238" s="16">
        <f>WEEKNUM(Causas[[#This Row],[resolucion_fecha]],16)</f>
        <v>20</v>
      </c>
      <c r="Q2238" s="16" t="str">
        <f>TEXT(Causas[[#This Row],[resolucion_fecha]],"MMMM")</f>
        <v>mayo</v>
      </c>
      <c r="R2238" s="16" t="str">
        <f t="shared" si="34"/>
        <v>T</v>
      </c>
      <c r="S2238" s="16"/>
      <c r="T2238" s="16" t="s">
        <v>53</v>
      </c>
      <c r="U2238" s="100"/>
      <c r="V2238" s="16"/>
      <c r="W2238" s="16"/>
    </row>
    <row r="2239" spans="1:23" hidden="1" x14ac:dyDescent="0.25">
      <c r="A2239" s="25">
        <v>142531</v>
      </c>
      <c r="B2239" s="25" t="s">
        <v>702</v>
      </c>
      <c r="C2239" s="25" t="s">
        <v>43</v>
      </c>
      <c r="D2239" s="25" t="s">
        <v>96</v>
      </c>
      <c r="E2239" s="24">
        <v>43843</v>
      </c>
      <c r="F2239" s="25" t="s">
        <v>56</v>
      </c>
      <c r="G2239" s="25" t="s">
        <v>50</v>
      </c>
      <c r="H2239" s="24">
        <v>45061</v>
      </c>
      <c r="I2239" s="101">
        <v>0.7603240740740741</v>
      </c>
      <c r="J2239" s="24">
        <v>45061</v>
      </c>
      <c r="K2239" s="101">
        <v>0.90810185185185188</v>
      </c>
      <c r="L2239" s="25">
        <v>12768</v>
      </c>
      <c r="M2239" s="26">
        <f>Causas[[#This Row],[parada_duracion]]/60</f>
        <v>212.8</v>
      </c>
      <c r="N2239" s="18" t="s">
        <v>49</v>
      </c>
      <c r="O2239" s="18" t="s">
        <v>49</v>
      </c>
      <c r="P2239" s="16">
        <f>WEEKNUM(Causas[[#This Row],[resolucion_fecha]],16)</f>
        <v>20</v>
      </c>
      <c r="Q2239" s="16" t="str">
        <f>TEXT(Causas[[#This Row],[resolucion_fecha]],"MMMM")</f>
        <v>mayo</v>
      </c>
      <c r="R2239" s="16" t="str">
        <f t="shared" si="34"/>
        <v>T</v>
      </c>
      <c r="S2239" s="18" t="s">
        <v>49</v>
      </c>
      <c r="T2239" s="18" t="s">
        <v>49</v>
      </c>
      <c r="U2239" s="18" t="s">
        <v>49</v>
      </c>
      <c r="V2239" s="18" t="s">
        <v>49</v>
      </c>
      <c r="W2239" s="18" t="s">
        <v>49</v>
      </c>
    </row>
    <row r="2240" spans="1:23" hidden="1" x14ac:dyDescent="0.25">
      <c r="A2240" s="25">
        <v>142534</v>
      </c>
      <c r="B2240" s="25" t="s">
        <v>74</v>
      </c>
      <c r="C2240" s="25" t="s">
        <v>43</v>
      </c>
      <c r="D2240" s="25" t="s">
        <v>68</v>
      </c>
      <c r="E2240" s="24">
        <v>44258</v>
      </c>
      <c r="F2240" s="25" t="s">
        <v>56</v>
      </c>
      <c r="G2240" s="25" t="s">
        <v>46</v>
      </c>
      <c r="H2240" s="24">
        <v>45061</v>
      </c>
      <c r="I2240" s="101">
        <v>0.76594907407407409</v>
      </c>
      <c r="J2240" s="24">
        <v>45061</v>
      </c>
      <c r="K2240" s="101">
        <v>0.79653935185185187</v>
      </c>
      <c r="L2240" s="25">
        <v>2643</v>
      </c>
      <c r="M2240" s="26">
        <f>Causas[[#This Row],[parada_duracion]]/60</f>
        <v>44.05</v>
      </c>
      <c r="N2240" t="s">
        <v>806</v>
      </c>
      <c r="O2240" s="16" t="s">
        <v>52</v>
      </c>
      <c r="P2240" s="16">
        <f>WEEKNUM(Causas[[#This Row],[resolucion_fecha]],16)</f>
        <v>20</v>
      </c>
      <c r="Q2240" s="16" t="str">
        <f>TEXT(Causas[[#This Row],[resolucion_fecha]],"MMMM")</f>
        <v>mayo</v>
      </c>
      <c r="R2240" s="16" t="str">
        <f t="shared" si="34"/>
        <v>T</v>
      </c>
      <c r="S2240" s="16"/>
      <c r="T2240" s="16" t="s">
        <v>53</v>
      </c>
      <c r="U2240" s="16"/>
      <c r="V2240" s="16"/>
      <c r="W2240" s="16"/>
    </row>
    <row r="2241" spans="1:23" hidden="1" x14ac:dyDescent="0.25">
      <c r="A2241" s="25">
        <v>142543</v>
      </c>
      <c r="B2241" s="25" t="s">
        <v>54</v>
      </c>
      <c r="C2241" s="25" t="s">
        <v>43</v>
      </c>
      <c r="D2241" s="25" t="s">
        <v>55</v>
      </c>
      <c r="E2241" s="24">
        <v>44120</v>
      </c>
      <c r="F2241" s="25" t="s">
        <v>56</v>
      </c>
      <c r="G2241" s="25" t="s">
        <v>50</v>
      </c>
      <c r="H2241" s="24">
        <v>45061</v>
      </c>
      <c r="I2241" s="101">
        <v>0.83584490740740736</v>
      </c>
      <c r="J2241" s="24">
        <v>45061</v>
      </c>
      <c r="K2241" s="101">
        <v>0.83680555555555547</v>
      </c>
      <c r="L2241" s="25">
        <v>83</v>
      </c>
      <c r="M2241" s="26">
        <f>Causas[[#This Row],[parada_duracion]]/60</f>
        <v>1.3833333333333333</v>
      </c>
      <c r="N2241" s="19" t="s">
        <v>47</v>
      </c>
      <c r="O2241" s="19" t="s">
        <v>47</v>
      </c>
      <c r="P2241" s="16">
        <f>WEEKNUM(Causas[[#This Row],[resolucion_fecha]],16)</f>
        <v>20</v>
      </c>
      <c r="Q2241" s="16" t="str">
        <f>TEXT(Causas[[#This Row],[resolucion_fecha]],"MMMM")</f>
        <v>mayo</v>
      </c>
      <c r="R2241" s="16" t="str">
        <f t="shared" si="34"/>
        <v>T</v>
      </c>
      <c r="S2241" s="19" t="s">
        <v>47</v>
      </c>
      <c r="T2241" s="19" t="s">
        <v>47</v>
      </c>
      <c r="U2241" s="19" t="s">
        <v>47</v>
      </c>
      <c r="V2241" s="19" t="s">
        <v>47</v>
      </c>
      <c r="W2241" s="19" t="s">
        <v>47</v>
      </c>
    </row>
    <row r="2242" spans="1:23" hidden="1" x14ac:dyDescent="0.25">
      <c r="A2242" s="96">
        <v>142548</v>
      </c>
      <c r="B2242" s="96" t="s">
        <v>79</v>
      </c>
      <c r="C2242" s="96" t="s">
        <v>43</v>
      </c>
      <c r="D2242" s="96" t="s">
        <v>166</v>
      </c>
      <c r="E2242" s="97">
        <v>43405</v>
      </c>
      <c r="F2242" s="96" t="s">
        <v>45</v>
      </c>
      <c r="G2242" s="96" t="s">
        <v>46</v>
      </c>
      <c r="H2242" s="97">
        <v>45061</v>
      </c>
      <c r="I2242" s="23">
        <v>0.87302083333333336</v>
      </c>
      <c r="J2242" s="97">
        <v>45061</v>
      </c>
      <c r="K2242" s="23">
        <v>0.90581018518518519</v>
      </c>
      <c r="L2242" s="96">
        <v>2833</v>
      </c>
      <c r="M2242" s="98">
        <f>Causas[[#This Row],[parada_duracion]]/60</f>
        <v>47.216666666666669</v>
      </c>
      <c r="N2242" t="s">
        <v>807</v>
      </c>
      <c r="O2242" s="99" t="s">
        <v>72</v>
      </c>
      <c r="P2242" s="99">
        <f>WEEKNUM(Causas[[#This Row],[resolucion_fecha]],16)</f>
        <v>20</v>
      </c>
      <c r="Q2242" s="99" t="str">
        <f>TEXT(Causas[[#This Row],[resolucion_fecha]],"MMMM")</f>
        <v>mayo</v>
      </c>
      <c r="R2242" s="99" t="str">
        <f t="shared" ref="R2242:R2305" si="35">IF(I2242&gt;TIME(22,0,0),"N",IF(I2242&lt;TIME(6,0,0),"N",IF(I2242&gt;TIME(14,0,0),"T",IF(I2242&gt;=TIME(6,0,0),"M","-"))))</f>
        <v>T</v>
      </c>
      <c r="S2242" s="99"/>
      <c r="T2242" s="16" t="s">
        <v>73</v>
      </c>
      <c r="U2242" s="16"/>
      <c r="V2242" s="99"/>
      <c r="W2242" s="99"/>
    </row>
    <row r="2243" spans="1:23" hidden="1" x14ac:dyDescent="0.25">
      <c r="A2243" s="25">
        <v>142549</v>
      </c>
      <c r="B2243" s="25" t="s">
        <v>129</v>
      </c>
      <c r="C2243" s="25" t="s">
        <v>43</v>
      </c>
      <c r="D2243" s="25" t="s">
        <v>166</v>
      </c>
      <c r="E2243" s="24">
        <v>43405</v>
      </c>
      <c r="F2243" s="25" t="s">
        <v>45</v>
      </c>
      <c r="G2243" s="25" t="s">
        <v>46</v>
      </c>
      <c r="H2243" s="24">
        <v>45061</v>
      </c>
      <c r="I2243" s="101">
        <v>0.90826388888888887</v>
      </c>
      <c r="J2243" s="24">
        <v>45061</v>
      </c>
      <c r="K2243" s="101">
        <v>0.90851851851851861</v>
      </c>
      <c r="L2243" s="25">
        <v>22</v>
      </c>
      <c r="M2243" s="26">
        <f>Causas[[#This Row],[parada_duracion]]/60</f>
        <v>0.36666666666666664</v>
      </c>
      <c r="N2243" s="19" t="s">
        <v>47</v>
      </c>
      <c r="O2243" s="19" t="s">
        <v>47</v>
      </c>
      <c r="P2243" s="16">
        <f>WEEKNUM(Causas[[#This Row],[resolucion_fecha]],16)</f>
        <v>20</v>
      </c>
      <c r="Q2243" s="16" t="str">
        <f>TEXT(Causas[[#This Row],[resolucion_fecha]],"MMMM")</f>
        <v>mayo</v>
      </c>
      <c r="R2243" s="16" t="str">
        <f t="shared" si="35"/>
        <v>T</v>
      </c>
      <c r="S2243" s="19" t="s">
        <v>47</v>
      </c>
      <c r="T2243" s="19" t="s">
        <v>47</v>
      </c>
      <c r="U2243" s="19" t="s">
        <v>47</v>
      </c>
      <c r="V2243" s="19" t="s">
        <v>47</v>
      </c>
      <c r="W2243" s="19" t="s">
        <v>47</v>
      </c>
    </row>
    <row r="2244" spans="1:23" hidden="1" x14ac:dyDescent="0.25">
      <c r="A2244" s="25">
        <v>142559</v>
      </c>
      <c r="B2244" s="25" t="s">
        <v>119</v>
      </c>
      <c r="C2244" s="25" t="s">
        <v>43</v>
      </c>
      <c r="D2244" s="25" t="s">
        <v>64</v>
      </c>
      <c r="E2244" s="24">
        <v>43405</v>
      </c>
      <c r="F2244" s="25" t="s">
        <v>45</v>
      </c>
      <c r="G2244" s="25" t="s">
        <v>50</v>
      </c>
      <c r="H2244" s="24">
        <v>45062</v>
      </c>
      <c r="I2244" s="101">
        <v>0.2764699074074074</v>
      </c>
      <c r="J2244" s="24">
        <v>45062</v>
      </c>
      <c r="K2244" s="101">
        <v>0.28614583333333332</v>
      </c>
      <c r="L2244" s="25">
        <v>836</v>
      </c>
      <c r="M2244" s="26">
        <f>Causas[[#This Row],[parada_duracion]]/60</f>
        <v>13.933333333333334</v>
      </c>
      <c r="N2244" s="19" t="s">
        <v>49</v>
      </c>
      <c r="O2244" s="19" t="s">
        <v>49</v>
      </c>
      <c r="P2244" s="16">
        <f>WEEKNUM(Causas[[#This Row],[resolucion_fecha]],16)</f>
        <v>20</v>
      </c>
      <c r="Q2244" s="16" t="str">
        <f>TEXT(Causas[[#This Row],[resolucion_fecha]],"MMMM")</f>
        <v>mayo</v>
      </c>
      <c r="R2244" s="16" t="str">
        <f t="shared" si="35"/>
        <v>M</v>
      </c>
      <c r="S2244" s="19" t="s">
        <v>49</v>
      </c>
      <c r="T2244" s="19" t="s">
        <v>49</v>
      </c>
      <c r="U2244" s="19" t="s">
        <v>49</v>
      </c>
      <c r="V2244" s="19" t="s">
        <v>49</v>
      </c>
      <c r="W2244" s="19" t="s">
        <v>49</v>
      </c>
    </row>
    <row r="2245" spans="1:23" hidden="1" x14ac:dyDescent="0.25">
      <c r="A2245" s="25">
        <v>142568</v>
      </c>
      <c r="B2245" s="25" t="s">
        <v>197</v>
      </c>
      <c r="C2245" s="25" t="s">
        <v>43</v>
      </c>
      <c r="D2245" s="25" t="s">
        <v>90</v>
      </c>
      <c r="E2245" s="24">
        <v>43405</v>
      </c>
      <c r="F2245" s="25" t="s">
        <v>45</v>
      </c>
      <c r="G2245" s="25" t="s">
        <v>46</v>
      </c>
      <c r="H2245" s="24">
        <v>45062</v>
      </c>
      <c r="I2245" s="101">
        <v>0.29100694444444447</v>
      </c>
      <c r="J2245" s="24">
        <v>45062</v>
      </c>
      <c r="K2245" s="101">
        <v>0.35680555555555554</v>
      </c>
      <c r="L2245" s="25">
        <v>5685</v>
      </c>
      <c r="M2245" s="26">
        <f>Causas[[#This Row],[parada_duracion]]/60</f>
        <v>94.75</v>
      </c>
      <c r="N2245" s="19" t="s">
        <v>49</v>
      </c>
      <c r="O2245" s="19" t="s">
        <v>49</v>
      </c>
      <c r="P2245" s="16">
        <f>WEEKNUM(Causas[[#This Row],[resolucion_fecha]],16)</f>
        <v>20</v>
      </c>
      <c r="Q2245" s="16" t="str">
        <f>TEXT(Causas[[#This Row],[resolucion_fecha]],"MMMM")</f>
        <v>mayo</v>
      </c>
      <c r="R2245" s="16" t="str">
        <f t="shared" si="35"/>
        <v>M</v>
      </c>
      <c r="S2245" s="19" t="s">
        <v>49</v>
      </c>
      <c r="T2245" s="19" t="s">
        <v>49</v>
      </c>
      <c r="U2245" s="19" t="s">
        <v>49</v>
      </c>
      <c r="V2245" s="19" t="s">
        <v>49</v>
      </c>
      <c r="W2245" s="19" t="s">
        <v>49</v>
      </c>
    </row>
    <row r="2246" spans="1:23" hidden="1" x14ac:dyDescent="0.25">
      <c r="A2246" s="25">
        <v>142575</v>
      </c>
      <c r="B2246" s="25" t="s">
        <v>66</v>
      </c>
      <c r="C2246" s="25" t="s">
        <v>43</v>
      </c>
      <c r="D2246" s="25" t="s">
        <v>48</v>
      </c>
      <c r="E2246" s="24">
        <v>43405</v>
      </c>
      <c r="F2246" s="25" t="s">
        <v>45</v>
      </c>
      <c r="G2246" s="25" t="s">
        <v>46</v>
      </c>
      <c r="H2246" s="24">
        <v>45062</v>
      </c>
      <c r="I2246" s="101">
        <v>0.31363425925925925</v>
      </c>
      <c r="J2246" s="24">
        <v>45062</v>
      </c>
      <c r="K2246" s="101">
        <v>0.32504629629629628</v>
      </c>
      <c r="L2246" s="25">
        <v>986</v>
      </c>
      <c r="M2246" s="26">
        <f>Causas[[#This Row],[parada_duracion]]/60</f>
        <v>16.433333333333334</v>
      </c>
      <c r="N2246" s="19" t="s">
        <v>49</v>
      </c>
      <c r="O2246" s="19" t="s">
        <v>49</v>
      </c>
      <c r="P2246" s="16">
        <f>WEEKNUM(Causas[[#This Row],[resolucion_fecha]],16)</f>
        <v>20</v>
      </c>
      <c r="Q2246" s="16" t="str">
        <f>TEXT(Causas[[#This Row],[resolucion_fecha]],"MMMM")</f>
        <v>mayo</v>
      </c>
      <c r="R2246" s="16" t="str">
        <f t="shared" si="35"/>
        <v>M</v>
      </c>
      <c r="S2246" s="19" t="s">
        <v>49</v>
      </c>
      <c r="T2246" s="19" t="s">
        <v>49</v>
      </c>
      <c r="U2246" s="19" t="s">
        <v>49</v>
      </c>
      <c r="V2246" s="19" t="s">
        <v>49</v>
      </c>
      <c r="W2246" s="19" t="s">
        <v>49</v>
      </c>
    </row>
    <row r="2247" spans="1:23" hidden="1" x14ac:dyDescent="0.25">
      <c r="A2247" s="25">
        <v>142596</v>
      </c>
      <c r="B2247" s="25" t="s">
        <v>95</v>
      </c>
      <c r="C2247" s="25" t="s">
        <v>43</v>
      </c>
      <c r="D2247" s="25" t="s">
        <v>96</v>
      </c>
      <c r="E2247" s="24">
        <v>43882</v>
      </c>
      <c r="F2247" s="25" t="s">
        <v>56</v>
      </c>
      <c r="G2247" s="25" t="s">
        <v>46</v>
      </c>
      <c r="H2247" s="24">
        <v>45062</v>
      </c>
      <c r="I2247" s="101">
        <v>0.41723379629629626</v>
      </c>
      <c r="J2247" s="24">
        <v>45062</v>
      </c>
      <c r="K2247" s="101">
        <v>0.44133101851851847</v>
      </c>
      <c r="L2247" s="25">
        <v>2082</v>
      </c>
      <c r="M2247" s="26">
        <f>Causas[[#This Row],[parada_duracion]]/60</f>
        <v>34.700000000000003</v>
      </c>
      <c r="N2247" s="19" t="s">
        <v>62</v>
      </c>
      <c r="O2247" s="16" t="s">
        <v>52</v>
      </c>
      <c r="P2247" s="16">
        <f>WEEKNUM(Causas[[#This Row],[resolucion_fecha]],16)</f>
        <v>20</v>
      </c>
      <c r="Q2247" s="16" t="str">
        <f>TEXT(Causas[[#This Row],[resolucion_fecha]],"MMMM")</f>
        <v>mayo</v>
      </c>
      <c r="R2247" s="16" t="str">
        <f t="shared" si="35"/>
        <v>M</v>
      </c>
      <c r="S2247" s="16"/>
      <c r="T2247" s="16" t="s">
        <v>53</v>
      </c>
      <c r="U2247" s="16"/>
      <c r="V2247" s="16"/>
      <c r="W2247" s="16"/>
    </row>
    <row r="2248" spans="1:23" hidden="1" x14ac:dyDescent="0.25">
      <c r="A2248" s="25">
        <v>142605</v>
      </c>
      <c r="B2248" s="25" t="s">
        <v>95</v>
      </c>
      <c r="C2248" s="25" t="s">
        <v>43</v>
      </c>
      <c r="D2248" s="25" t="s">
        <v>96</v>
      </c>
      <c r="E2248" s="24">
        <v>43882</v>
      </c>
      <c r="F2248" s="25" t="s">
        <v>56</v>
      </c>
      <c r="G2248" s="25" t="s">
        <v>46</v>
      </c>
      <c r="H2248" s="24">
        <v>45062</v>
      </c>
      <c r="I2248" s="101">
        <v>0.44201388888888887</v>
      </c>
      <c r="J2248" s="24">
        <v>45062</v>
      </c>
      <c r="K2248" s="101">
        <v>0.5838888888888889</v>
      </c>
      <c r="L2248" s="25">
        <v>12258</v>
      </c>
      <c r="M2248" s="26">
        <f>Causas[[#This Row],[parada_duracion]]/60</f>
        <v>204.3</v>
      </c>
      <c r="N2248" s="19" t="s">
        <v>62</v>
      </c>
      <c r="O2248" s="16" t="s">
        <v>52</v>
      </c>
      <c r="P2248" s="16">
        <f>WEEKNUM(Causas[[#This Row],[resolucion_fecha]],16)</f>
        <v>20</v>
      </c>
      <c r="Q2248" s="16" t="str">
        <f>TEXT(Causas[[#This Row],[resolucion_fecha]],"MMMM")</f>
        <v>mayo</v>
      </c>
      <c r="R2248" s="16" t="str">
        <f t="shared" si="35"/>
        <v>M</v>
      </c>
      <c r="S2248" s="16"/>
      <c r="T2248" s="16" t="s">
        <v>53</v>
      </c>
      <c r="U2248" s="16"/>
      <c r="V2248" s="16"/>
      <c r="W2248" s="16"/>
    </row>
    <row r="2249" spans="1:23" hidden="1" x14ac:dyDescent="0.25">
      <c r="A2249" s="25">
        <v>142610</v>
      </c>
      <c r="B2249" s="25" t="s">
        <v>54</v>
      </c>
      <c r="C2249" s="25" t="s">
        <v>43</v>
      </c>
      <c r="D2249" s="25" t="s">
        <v>55</v>
      </c>
      <c r="E2249" s="24">
        <v>44120</v>
      </c>
      <c r="F2249" s="25" t="s">
        <v>56</v>
      </c>
      <c r="G2249" s="25" t="s">
        <v>50</v>
      </c>
      <c r="H2249" s="24">
        <v>45062</v>
      </c>
      <c r="I2249" s="101">
        <v>0.47258101851851847</v>
      </c>
      <c r="J2249" s="24">
        <v>45062</v>
      </c>
      <c r="K2249" s="101">
        <v>0.48201388888888891</v>
      </c>
      <c r="L2249" s="25">
        <v>815</v>
      </c>
      <c r="M2249" s="26">
        <f>Causas[[#This Row],[parada_duracion]]/60</f>
        <v>13.583333333333334</v>
      </c>
      <c r="N2249" s="19" t="s">
        <v>49</v>
      </c>
      <c r="O2249" s="19" t="s">
        <v>49</v>
      </c>
      <c r="P2249" s="16">
        <f>WEEKNUM(Causas[[#This Row],[resolucion_fecha]],16)</f>
        <v>20</v>
      </c>
      <c r="Q2249" s="16" t="str">
        <f>TEXT(Causas[[#This Row],[resolucion_fecha]],"MMMM")</f>
        <v>mayo</v>
      </c>
      <c r="R2249" s="16" t="str">
        <f t="shared" si="35"/>
        <v>M</v>
      </c>
      <c r="S2249" s="19" t="s">
        <v>49</v>
      </c>
      <c r="T2249" s="19" t="s">
        <v>49</v>
      </c>
      <c r="U2249" s="19" t="s">
        <v>49</v>
      </c>
      <c r="V2249" s="19" t="s">
        <v>49</v>
      </c>
      <c r="W2249" s="19" t="s">
        <v>49</v>
      </c>
    </row>
    <row r="2250" spans="1:23" hidden="1" x14ac:dyDescent="0.25">
      <c r="A2250" s="25">
        <v>142612</v>
      </c>
      <c r="B2250" s="25" t="s">
        <v>42</v>
      </c>
      <c r="C2250" s="25" t="s">
        <v>43</v>
      </c>
      <c r="D2250" s="25" t="s">
        <v>44</v>
      </c>
      <c r="E2250" s="24">
        <v>43405</v>
      </c>
      <c r="F2250" s="25" t="s">
        <v>45</v>
      </c>
      <c r="G2250" s="25" t="s">
        <v>46</v>
      </c>
      <c r="H2250" s="24">
        <v>45062</v>
      </c>
      <c r="I2250" s="101">
        <v>0.48109953703703701</v>
      </c>
      <c r="J2250" s="24">
        <v>45062</v>
      </c>
      <c r="K2250" s="101">
        <v>0.48811342592592594</v>
      </c>
      <c r="L2250" s="25">
        <v>606</v>
      </c>
      <c r="M2250" s="26">
        <f>Causas[[#This Row],[parada_duracion]]/60</f>
        <v>10.1</v>
      </c>
      <c r="N2250" s="19" t="s">
        <v>49</v>
      </c>
      <c r="O2250" s="19" t="s">
        <v>49</v>
      </c>
      <c r="P2250" s="16">
        <f>WEEKNUM(Causas[[#This Row],[resolucion_fecha]],16)</f>
        <v>20</v>
      </c>
      <c r="Q2250" s="16" t="str">
        <f>TEXT(Causas[[#This Row],[resolucion_fecha]],"MMMM")</f>
        <v>mayo</v>
      </c>
      <c r="R2250" s="16" t="str">
        <f t="shared" si="35"/>
        <v>M</v>
      </c>
      <c r="S2250" s="19" t="s">
        <v>49</v>
      </c>
      <c r="T2250" s="19" t="s">
        <v>49</v>
      </c>
      <c r="U2250" s="19" t="s">
        <v>49</v>
      </c>
      <c r="V2250" s="19" t="s">
        <v>49</v>
      </c>
      <c r="W2250" s="19" t="s">
        <v>49</v>
      </c>
    </row>
    <row r="2251" spans="1:23" hidden="1" x14ac:dyDescent="0.25">
      <c r="A2251" s="25">
        <v>142617</v>
      </c>
      <c r="B2251" s="25" t="s">
        <v>42</v>
      </c>
      <c r="C2251" s="25" t="s">
        <v>43</v>
      </c>
      <c r="D2251" s="25" t="s">
        <v>44</v>
      </c>
      <c r="E2251" s="24">
        <v>43405</v>
      </c>
      <c r="F2251" s="25" t="s">
        <v>45</v>
      </c>
      <c r="G2251" s="25" t="s">
        <v>46</v>
      </c>
      <c r="H2251" s="24">
        <v>45062</v>
      </c>
      <c r="I2251" s="101">
        <v>0.49505787037037036</v>
      </c>
      <c r="J2251" s="24">
        <v>45062</v>
      </c>
      <c r="K2251" s="101">
        <v>0.50784722222222223</v>
      </c>
      <c r="L2251" s="25">
        <v>1105</v>
      </c>
      <c r="M2251" s="26">
        <f>Causas[[#This Row],[parada_duracion]]/60</f>
        <v>18.416666666666668</v>
      </c>
      <c r="N2251" s="19" t="s">
        <v>49</v>
      </c>
      <c r="O2251" s="19" t="s">
        <v>49</v>
      </c>
      <c r="P2251" s="16">
        <f>WEEKNUM(Causas[[#This Row],[resolucion_fecha]],16)</f>
        <v>20</v>
      </c>
      <c r="Q2251" s="16" t="str">
        <f>TEXT(Causas[[#This Row],[resolucion_fecha]],"MMMM")</f>
        <v>mayo</v>
      </c>
      <c r="R2251" s="16" t="str">
        <f t="shared" si="35"/>
        <v>M</v>
      </c>
      <c r="S2251" s="19" t="s">
        <v>49</v>
      </c>
      <c r="T2251" s="19" t="s">
        <v>49</v>
      </c>
      <c r="U2251" s="19" t="s">
        <v>49</v>
      </c>
      <c r="V2251" s="19" t="s">
        <v>49</v>
      </c>
      <c r="W2251" s="19" t="s">
        <v>49</v>
      </c>
    </row>
    <row r="2252" spans="1:23" hidden="1" x14ac:dyDescent="0.25">
      <c r="A2252" s="25">
        <v>142620</v>
      </c>
      <c r="B2252" s="25" t="s">
        <v>54</v>
      </c>
      <c r="C2252" s="25" t="s">
        <v>43</v>
      </c>
      <c r="D2252" s="25" t="s">
        <v>55</v>
      </c>
      <c r="E2252" s="24">
        <v>44120</v>
      </c>
      <c r="F2252" s="25" t="s">
        <v>56</v>
      </c>
      <c r="G2252" s="25" t="s">
        <v>50</v>
      </c>
      <c r="H2252" s="24">
        <v>45062</v>
      </c>
      <c r="I2252" s="101">
        <v>0.52162037037037035</v>
      </c>
      <c r="J2252" s="24">
        <v>45062</v>
      </c>
      <c r="K2252" s="101">
        <v>0.54386574074074068</v>
      </c>
      <c r="L2252" s="25">
        <v>1922</v>
      </c>
      <c r="M2252" s="26">
        <f>Causas[[#This Row],[parada_duracion]]/60</f>
        <v>32.033333333333331</v>
      </c>
      <c r="N2252" t="s">
        <v>414</v>
      </c>
      <c r="O2252" s="16" t="s">
        <v>52</v>
      </c>
      <c r="P2252" s="16">
        <f>WEEKNUM(Causas[[#This Row],[resolucion_fecha]],16)</f>
        <v>20</v>
      </c>
      <c r="Q2252" s="16" t="str">
        <f>TEXT(Causas[[#This Row],[resolucion_fecha]],"MMMM")</f>
        <v>mayo</v>
      </c>
      <c r="R2252" s="16" t="str">
        <f t="shared" si="35"/>
        <v>M</v>
      </c>
      <c r="S2252" s="16"/>
      <c r="T2252" s="16" t="s">
        <v>53</v>
      </c>
      <c r="U2252" s="16"/>
      <c r="V2252" s="16"/>
      <c r="W2252" s="16"/>
    </row>
    <row r="2253" spans="1:23" hidden="1" x14ac:dyDescent="0.25">
      <c r="A2253" s="96">
        <v>142622</v>
      </c>
      <c r="B2253" s="96" t="s">
        <v>111</v>
      </c>
      <c r="C2253" s="96" t="s">
        <v>43</v>
      </c>
      <c r="D2253" s="96" t="s">
        <v>90</v>
      </c>
      <c r="E2253" s="97">
        <v>43405</v>
      </c>
      <c r="F2253" s="96" t="s">
        <v>45</v>
      </c>
      <c r="G2253" s="96" t="s">
        <v>50</v>
      </c>
      <c r="H2253" s="97">
        <v>45062</v>
      </c>
      <c r="I2253" s="23">
        <v>0.52504629629629629</v>
      </c>
      <c r="J2253" s="97">
        <v>45062</v>
      </c>
      <c r="K2253" s="23">
        <v>0.555150462962963</v>
      </c>
      <c r="L2253" s="96">
        <v>2601</v>
      </c>
      <c r="M2253" s="98">
        <f>Causas[[#This Row],[parada_duracion]]/60</f>
        <v>43.35</v>
      </c>
      <c r="N2253" s="19" t="s">
        <v>49</v>
      </c>
      <c r="O2253" s="19" t="s">
        <v>49</v>
      </c>
      <c r="P2253" s="99">
        <f>WEEKNUM(Causas[[#This Row],[resolucion_fecha]],16)</f>
        <v>20</v>
      </c>
      <c r="Q2253" s="99" t="str">
        <f>TEXT(Causas[[#This Row],[resolucion_fecha]],"MMMM")</f>
        <v>mayo</v>
      </c>
      <c r="R2253" s="99" t="str">
        <f t="shared" si="35"/>
        <v>M</v>
      </c>
      <c r="S2253" s="19" t="s">
        <v>49</v>
      </c>
      <c r="T2253" s="19" t="s">
        <v>49</v>
      </c>
      <c r="U2253" s="19" t="s">
        <v>49</v>
      </c>
      <c r="V2253" s="19" t="s">
        <v>49</v>
      </c>
      <c r="W2253" s="19" t="s">
        <v>49</v>
      </c>
    </row>
    <row r="2254" spans="1:23" hidden="1" x14ac:dyDescent="0.25">
      <c r="A2254" s="25">
        <v>142623</v>
      </c>
      <c r="B2254" s="25" t="s">
        <v>61</v>
      </c>
      <c r="C2254" s="25" t="s">
        <v>43</v>
      </c>
      <c r="D2254" s="25" t="s">
        <v>68</v>
      </c>
      <c r="E2254" s="24">
        <v>43405</v>
      </c>
      <c r="F2254" s="25" t="s">
        <v>45</v>
      </c>
      <c r="G2254" s="25" t="s">
        <v>46</v>
      </c>
      <c r="H2254" s="24">
        <v>45062</v>
      </c>
      <c r="I2254" s="101">
        <v>0.52618055555555554</v>
      </c>
      <c r="J2254" s="24">
        <v>45062</v>
      </c>
      <c r="K2254" s="101">
        <v>0.53599537037037037</v>
      </c>
      <c r="L2254" s="25">
        <v>848</v>
      </c>
      <c r="M2254" s="26">
        <f>Causas[[#This Row],[parada_duracion]]/60</f>
        <v>14.133333333333333</v>
      </c>
      <c r="N2254" s="19" t="s">
        <v>49</v>
      </c>
      <c r="O2254" s="19" t="s">
        <v>49</v>
      </c>
      <c r="P2254" s="16">
        <f>WEEKNUM(Causas[[#This Row],[resolucion_fecha]],16)</f>
        <v>20</v>
      </c>
      <c r="Q2254" s="16" t="str">
        <f>TEXT(Causas[[#This Row],[resolucion_fecha]],"MMMM")</f>
        <v>mayo</v>
      </c>
      <c r="R2254" s="16" t="str">
        <f t="shared" si="35"/>
        <v>M</v>
      </c>
      <c r="S2254" s="19" t="s">
        <v>49</v>
      </c>
      <c r="T2254" s="19" t="s">
        <v>49</v>
      </c>
      <c r="U2254" s="19" t="s">
        <v>49</v>
      </c>
      <c r="V2254" s="19" t="s">
        <v>49</v>
      </c>
      <c r="W2254" s="19" t="s">
        <v>49</v>
      </c>
    </row>
    <row r="2255" spans="1:23" hidden="1" x14ac:dyDescent="0.25">
      <c r="A2255" s="25">
        <v>142628</v>
      </c>
      <c r="B2255" s="25" t="s">
        <v>61</v>
      </c>
      <c r="C2255" s="25" t="s">
        <v>43</v>
      </c>
      <c r="D2255" s="25" t="s">
        <v>68</v>
      </c>
      <c r="E2255" s="24">
        <v>43405</v>
      </c>
      <c r="F2255" s="25" t="s">
        <v>45</v>
      </c>
      <c r="G2255" s="25" t="s">
        <v>46</v>
      </c>
      <c r="H2255" s="24">
        <v>45062</v>
      </c>
      <c r="I2255" s="101">
        <v>0.5463541666666667</v>
      </c>
      <c r="J2255" s="24">
        <v>45062</v>
      </c>
      <c r="K2255" s="101">
        <v>0.55827546296296293</v>
      </c>
      <c r="L2255" s="25">
        <v>1030</v>
      </c>
      <c r="M2255" s="26">
        <f>Causas[[#This Row],[parada_duracion]]/60</f>
        <v>17.166666666666668</v>
      </c>
      <c r="N2255" s="19" t="s">
        <v>49</v>
      </c>
      <c r="O2255" s="19" t="s">
        <v>49</v>
      </c>
      <c r="P2255" s="16">
        <f>WEEKNUM(Causas[[#This Row],[resolucion_fecha]],16)</f>
        <v>20</v>
      </c>
      <c r="Q2255" s="16" t="str">
        <f>TEXT(Causas[[#This Row],[resolucion_fecha]],"MMMM")</f>
        <v>mayo</v>
      </c>
      <c r="R2255" s="16" t="str">
        <f t="shared" si="35"/>
        <v>M</v>
      </c>
      <c r="S2255" s="19" t="s">
        <v>49</v>
      </c>
      <c r="T2255" s="19" t="s">
        <v>49</v>
      </c>
      <c r="U2255" s="19" t="s">
        <v>49</v>
      </c>
      <c r="V2255" s="19" t="s">
        <v>49</v>
      </c>
      <c r="W2255" s="19" t="s">
        <v>49</v>
      </c>
    </row>
    <row r="2256" spans="1:23" hidden="1" x14ac:dyDescent="0.25">
      <c r="A2256" s="96">
        <v>142633</v>
      </c>
      <c r="B2256" s="96" t="s">
        <v>557</v>
      </c>
      <c r="C2256" s="96" t="s">
        <v>43</v>
      </c>
      <c r="D2256" s="96" t="s">
        <v>164</v>
      </c>
      <c r="E2256" s="97">
        <v>43405</v>
      </c>
      <c r="F2256" s="96" t="s">
        <v>45</v>
      </c>
      <c r="G2256" s="96" t="s">
        <v>50</v>
      </c>
      <c r="H2256" s="97">
        <v>45062</v>
      </c>
      <c r="I2256" s="23">
        <v>0.6029282407407407</v>
      </c>
      <c r="J2256" s="97">
        <v>45062</v>
      </c>
      <c r="K2256" s="23">
        <v>0.60300925925925919</v>
      </c>
      <c r="L2256" s="96">
        <v>7</v>
      </c>
      <c r="M2256" s="98">
        <f>Causas[[#This Row],[parada_duracion]]/60</f>
        <v>0.11666666666666667</v>
      </c>
      <c r="N2256" s="19" t="s">
        <v>47</v>
      </c>
      <c r="O2256" s="19" t="s">
        <v>47</v>
      </c>
      <c r="P2256" s="99">
        <f>WEEKNUM(Causas[[#This Row],[resolucion_fecha]],16)</f>
        <v>20</v>
      </c>
      <c r="Q2256" s="99" t="str">
        <f>TEXT(Causas[[#This Row],[resolucion_fecha]],"MMMM")</f>
        <v>mayo</v>
      </c>
      <c r="R2256" s="99" t="str">
        <f t="shared" si="35"/>
        <v>T</v>
      </c>
      <c r="S2256" s="19" t="s">
        <v>47</v>
      </c>
      <c r="T2256" s="19" t="s">
        <v>47</v>
      </c>
      <c r="U2256" s="19" t="s">
        <v>47</v>
      </c>
      <c r="V2256" s="19" t="s">
        <v>47</v>
      </c>
      <c r="W2256" s="19" t="s">
        <v>47</v>
      </c>
    </row>
    <row r="2257" spans="1:23" hidden="1" x14ac:dyDescent="0.25">
      <c r="A2257" s="25">
        <v>142634</v>
      </c>
      <c r="B2257" s="25" t="s">
        <v>84</v>
      </c>
      <c r="C2257" s="25" t="s">
        <v>43</v>
      </c>
      <c r="D2257" s="25" t="s">
        <v>68</v>
      </c>
      <c r="E2257" s="24">
        <v>44012</v>
      </c>
      <c r="F2257" s="25" t="s">
        <v>56</v>
      </c>
      <c r="G2257" s="25" t="s">
        <v>46</v>
      </c>
      <c r="H2257" s="24">
        <v>45062</v>
      </c>
      <c r="I2257" s="101">
        <v>0.60545138888888894</v>
      </c>
      <c r="J2257" s="24">
        <v>45062</v>
      </c>
      <c r="K2257" s="101">
        <v>0.89319444444444451</v>
      </c>
      <c r="L2257" s="25">
        <v>24861</v>
      </c>
      <c r="M2257" s="26">
        <f>Causas[[#This Row],[parada_duracion]]/60</f>
        <v>414.35</v>
      </c>
      <c r="N2257" s="19" t="s">
        <v>49</v>
      </c>
      <c r="O2257" s="19" t="s">
        <v>49</v>
      </c>
      <c r="P2257" s="16">
        <f>WEEKNUM(Causas[[#This Row],[resolucion_fecha]],16)</f>
        <v>20</v>
      </c>
      <c r="Q2257" s="16" t="str">
        <f>TEXT(Causas[[#This Row],[resolucion_fecha]],"MMMM")</f>
        <v>mayo</v>
      </c>
      <c r="R2257" s="16" t="str">
        <f t="shared" si="35"/>
        <v>T</v>
      </c>
      <c r="S2257" s="19" t="s">
        <v>49</v>
      </c>
      <c r="T2257" s="19" t="s">
        <v>49</v>
      </c>
      <c r="U2257" s="19" t="s">
        <v>49</v>
      </c>
      <c r="V2257" s="19" t="s">
        <v>49</v>
      </c>
      <c r="W2257" s="19" t="s">
        <v>49</v>
      </c>
    </row>
    <row r="2258" spans="1:23" hidden="1" x14ac:dyDescent="0.25">
      <c r="A2258" s="96">
        <v>142636</v>
      </c>
      <c r="B2258" s="96" t="s">
        <v>54</v>
      </c>
      <c r="C2258" s="96" t="s">
        <v>43</v>
      </c>
      <c r="D2258" s="96" t="s">
        <v>55</v>
      </c>
      <c r="E2258" s="97">
        <v>44120</v>
      </c>
      <c r="F2258" s="96" t="s">
        <v>56</v>
      </c>
      <c r="G2258" s="96" t="s">
        <v>50</v>
      </c>
      <c r="H2258" s="97">
        <v>45062</v>
      </c>
      <c r="I2258" s="23">
        <v>0.61822916666666672</v>
      </c>
      <c r="J2258" s="97">
        <v>45062</v>
      </c>
      <c r="K2258" s="23">
        <v>0.62187500000000007</v>
      </c>
      <c r="L2258" s="96">
        <v>315</v>
      </c>
      <c r="M2258" s="98">
        <f>Causas[[#This Row],[parada_duracion]]/60</f>
        <v>5.25</v>
      </c>
      <c r="N2258" s="19" t="s">
        <v>47</v>
      </c>
      <c r="O2258" s="19" t="s">
        <v>47</v>
      </c>
      <c r="P2258" s="99">
        <f>WEEKNUM(Causas[[#This Row],[resolucion_fecha]],16)</f>
        <v>20</v>
      </c>
      <c r="Q2258" s="99" t="str">
        <f>TEXT(Causas[[#This Row],[resolucion_fecha]],"MMMM")</f>
        <v>mayo</v>
      </c>
      <c r="R2258" s="99" t="str">
        <f t="shared" si="35"/>
        <v>T</v>
      </c>
      <c r="S2258" s="19" t="s">
        <v>47</v>
      </c>
      <c r="T2258" s="19" t="s">
        <v>47</v>
      </c>
      <c r="U2258" s="19" t="s">
        <v>47</v>
      </c>
      <c r="V2258" s="19" t="s">
        <v>47</v>
      </c>
      <c r="W2258" s="19" t="s">
        <v>47</v>
      </c>
    </row>
    <row r="2259" spans="1:23" hidden="1" x14ac:dyDescent="0.25">
      <c r="A2259" s="96">
        <v>142637</v>
      </c>
      <c r="B2259" s="96" t="s">
        <v>66</v>
      </c>
      <c r="C2259" s="96" t="s">
        <v>43</v>
      </c>
      <c r="D2259" s="96" t="s">
        <v>154</v>
      </c>
      <c r="E2259" s="97">
        <v>43405</v>
      </c>
      <c r="F2259" s="96" t="s">
        <v>45</v>
      </c>
      <c r="G2259" s="96" t="s">
        <v>50</v>
      </c>
      <c r="H2259" s="97">
        <v>45062</v>
      </c>
      <c r="I2259" s="23">
        <v>0.63048611111111108</v>
      </c>
      <c r="J2259" s="97">
        <v>45062</v>
      </c>
      <c r="K2259" s="23">
        <v>0.63053240740740735</v>
      </c>
      <c r="L2259" s="96">
        <v>4</v>
      </c>
      <c r="M2259" s="98">
        <f>Causas[[#This Row],[parada_duracion]]/60</f>
        <v>6.6666666666666666E-2</v>
      </c>
      <c r="N2259" s="19" t="s">
        <v>47</v>
      </c>
      <c r="O2259" s="19" t="s">
        <v>47</v>
      </c>
      <c r="P2259" s="99">
        <f>WEEKNUM(Causas[[#This Row],[resolucion_fecha]],16)</f>
        <v>20</v>
      </c>
      <c r="Q2259" s="99" t="str">
        <f>TEXT(Causas[[#This Row],[resolucion_fecha]],"MMMM")</f>
        <v>mayo</v>
      </c>
      <c r="R2259" s="99" t="str">
        <f t="shared" si="35"/>
        <v>T</v>
      </c>
      <c r="S2259" s="19" t="s">
        <v>47</v>
      </c>
      <c r="T2259" s="19" t="s">
        <v>47</v>
      </c>
      <c r="U2259" s="19" t="s">
        <v>47</v>
      </c>
      <c r="V2259" s="19" t="s">
        <v>47</v>
      </c>
      <c r="W2259" s="19" t="s">
        <v>47</v>
      </c>
    </row>
    <row r="2260" spans="1:23" hidden="1" x14ac:dyDescent="0.25">
      <c r="A2260" s="96">
        <v>142638</v>
      </c>
      <c r="B2260" s="96" t="s">
        <v>66</v>
      </c>
      <c r="C2260" s="96" t="s">
        <v>43</v>
      </c>
      <c r="D2260" s="96" t="s">
        <v>154</v>
      </c>
      <c r="E2260" s="97">
        <v>43405</v>
      </c>
      <c r="F2260" s="96" t="s">
        <v>45</v>
      </c>
      <c r="G2260" s="96" t="s">
        <v>46</v>
      </c>
      <c r="H2260" s="97">
        <v>45062</v>
      </c>
      <c r="I2260" s="23">
        <v>0.63062499999999999</v>
      </c>
      <c r="J2260" s="97">
        <v>45062</v>
      </c>
      <c r="K2260" s="23">
        <v>0.64371527777777782</v>
      </c>
      <c r="L2260" s="96">
        <v>1131</v>
      </c>
      <c r="M2260" s="98">
        <f>Causas[[#This Row],[parada_duracion]]/60</f>
        <v>18.850000000000001</v>
      </c>
      <c r="N2260" s="19" t="s">
        <v>49</v>
      </c>
      <c r="O2260" s="19" t="s">
        <v>49</v>
      </c>
      <c r="P2260" s="99">
        <f>WEEKNUM(Causas[[#This Row],[resolucion_fecha]],16)</f>
        <v>20</v>
      </c>
      <c r="Q2260" s="99" t="str">
        <f>TEXT(Causas[[#This Row],[resolucion_fecha]],"MMMM")</f>
        <v>mayo</v>
      </c>
      <c r="R2260" s="99" t="str">
        <f t="shared" si="35"/>
        <v>T</v>
      </c>
      <c r="S2260" s="19" t="s">
        <v>49</v>
      </c>
      <c r="T2260" s="19" t="s">
        <v>49</v>
      </c>
      <c r="U2260" s="19" t="s">
        <v>49</v>
      </c>
      <c r="V2260" s="19" t="s">
        <v>49</v>
      </c>
      <c r="W2260" s="19" t="s">
        <v>49</v>
      </c>
    </row>
    <row r="2261" spans="1:23" hidden="1" x14ac:dyDescent="0.25">
      <c r="A2261" s="25">
        <v>142639</v>
      </c>
      <c r="B2261" s="25" t="s">
        <v>95</v>
      </c>
      <c r="C2261" s="25" t="s">
        <v>43</v>
      </c>
      <c r="D2261" s="25" t="s">
        <v>166</v>
      </c>
      <c r="E2261" s="24">
        <v>43405</v>
      </c>
      <c r="F2261" s="25" t="s">
        <v>45</v>
      </c>
      <c r="G2261" s="25" t="s">
        <v>46</v>
      </c>
      <c r="H2261" s="24">
        <v>45062</v>
      </c>
      <c r="I2261" s="101">
        <v>0.63511574074074073</v>
      </c>
      <c r="J2261" s="24">
        <v>45062</v>
      </c>
      <c r="K2261" s="101">
        <v>0.70587962962962969</v>
      </c>
      <c r="L2261" s="25">
        <v>6114</v>
      </c>
      <c r="M2261" s="26">
        <f>Causas[[#This Row],[parada_duracion]]/60</f>
        <v>101.9</v>
      </c>
      <c r="N2261" s="19" t="s">
        <v>62</v>
      </c>
      <c r="O2261" s="16" t="s">
        <v>52</v>
      </c>
      <c r="P2261" s="16">
        <f>WEEKNUM(Causas[[#This Row],[resolucion_fecha]],16)</f>
        <v>20</v>
      </c>
      <c r="Q2261" s="16" t="str">
        <f>TEXT(Causas[[#This Row],[resolucion_fecha]],"MMMM")</f>
        <v>mayo</v>
      </c>
      <c r="R2261" s="16" t="str">
        <f t="shared" si="35"/>
        <v>T</v>
      </c>
      <c r="S2261" s="16"/>
      <c r="T2261" s="16" t="s">
        <v>53</v>
      </c>
      <c r="U2261" s="100"/>
      <c r="V2261" s="16"/>
      <c r="W2261" s="16"/>
    </row>
    <row r="2262" spans="1:23" hidden="1" x14ac:dyDescent="0.25">
      <c r="A2262" s="25">
        <v>142641</v>
      </c>
      <c r="B2262" s="25" t="s">
        <v>42</v>
      </c>
      <c r="C2262" s="25" t="s">
        <v>43</v>
      </c>
      <c r="D2262" s="25" t="s">
        <v>143</v>
      </c>
      <c r="E2262" s="24">
        <v>43405</v>
      </c>
      <c r="F2262" s="25" t="s">
        <v>45</v>
      </c>
      <c r="G2262" s="25" t="s">
        <v>50</v>
      </c>
      <c r="H2262" s="24">
        <v>45062</v>
      </c>
      <c r="I2262" s="101">
        <v>0.65020833333333339</v>
      </c>
      <c r="J2262" s="24">
        <v>45062</v>
      </c>
      <c r="K2262" s="101">
        <v>0.68450231481481483</v>
      </c>
      <c r="L2262" s="25">
        <v>2963</v>
      </c>
      <c r="M2262" s="26">
        <f>Causas[[#This Row],[parada_duracion]]/60</f>
        <v>49.383333333333333</v>
      </c>
      <c r="N2262" s="19" t="s">
        <v>49</v>
      </c>
      <c r="O2262" s="19" t="s">
        <v>49</v>
      </c>
      <c r="P2262" s="16">
        <f>WEEKNUM(Causas[[#This Row],[resolucion_fecha]],16)</f>
        <v>20</v>
      </c>
      <c r="Q2262" s="16" t="str">
        <f>TEXT(Causas[[#This Row],[resolucion_fecha]],"MMMM")</f>
        <v>mayo</v>
      </c>
      <c r="R2262" s="16" t="str">
        <f t="shared" si="35"/>
        <v>T</v>
      </c>
      <c r="S2262" s="19" t="s">
        <v>49</v>
      </c>
      <c r="T2262" s="19" t="s">
        <v>49</v>
      </c>
      <c r="U2262" s="19" t="s">
        <v>49</v>
      </c>
      <c r="V2262" s="19" t="s">
        <v>49</v>
      </c>
      <c r="W2262" s="19" t="s">
        <v>49</v>
      </c>
    </row>
    <row r="2263" spans="1:23" hidden="1" x14ac:dyDescent="0.25">
      <c r="A2263" s="25">
        <v>142646</v>
      </c>
      <c r="B2263" s="25" t="s">
        <v>42</v>
      </c>
      <c r="C2263" s="25" t="s">
        <v>43</v>
      </c>
      <c r="D2263" s="25" t="s">
        <v>143</v>
      </c>
      <c r="E2263" s="24">
        <v>43405</v>
      </c>
      <c r="F2263" s="25" t="s">
        <v>45</v>
      </c>
      <c r="G2263" s="25" t="s">
        <v>50</v>
      </c>
      <c r="H2263" s="24">
        <v>45062</v>
      </c>
      <c r="I2263" s="101">
        <v>0.68472222222222223</v>
      </c>
      <c r="J2263" s="24">
        <v>45063</v>
      </c>
      <c r="K2263" s="101">
        <v>0.35100694444444441</v>
      </c>
      <c r="L2263" s="25">
        <v>57567</v>
      </c>
      <c r="M2263" s="26">
        <f>Causas[[#This Row],[parada_duracion]]/60</f>
        <v>959.45</v>
      </c>
      <c r="N2263" t="s">
        <v>808</v>
      </c>
      <c r="O2263" s="16" t="s">
        <v>72</v>
      </c>
      <c r="P2263" s="16">
        <f>WEEKNUM(Causas[[#This Row],[resolucion_fecha]],16)</f>
        <v>20</v>
      </c>
      <c r="Q2263" s="16" t="str">
        <f>TEXT(Causas[[#This Row],[resolucion_fecha]],"MMMM")</f>
        <v>mayo</v>
      </c>
      <c r="R2263" s="16" t="str">
        <f t="shared" si="35"/>
        <v>T</v>
      </c>
      <c r="S2263" s="16"/>
      <c r="T2263" s="16" t="s">
        <v>73</v>
      </c>
      <c r="U2263" s="16"/>
      <c r="V2263" s="16"/>
      <c r="W2263" s="16"/>
    </row>
    <row r="2264" spans="1:23" hidden="1" x14ac:dyDescent="0.25">
      <c r="A2264" s="25">
        <v>142648</v>
      </c>
      <c r="B2264" s="25" t="s">
        <v>169</v>
      </c>
      <c r="C2264" s="25" t="s">
        <v>43</v>
      </c>
      <c r="D2264" s="25" t="s">
        <v>82</v>
      </c>
      <c r="E2264" s="24">
        <v>44756</v>
      </c>
      <c r="F2264" s="25" t="s">
        <v>140</v>
      </c>
      <c r="G2264" s="25" t="s">
        <v>46</v>
      </c>
      <c r="H2264" s="24">
        <v>45062</v>
      </c>
      <c r="I2264" s="101">
        <v>0.70158564814814817</v>
      </c>
      <c r="J2264" s="24">
        <v>45062</v>
      </c>
      <c r="K2264" s="101">
        <v>0.70506944444444442</v>
      </c>
      <c r="L2264" s="25">
        <v>301</v>
      </c>
      <c r="M2264" s="26">
        <f>Causas[[#This Row],[parada_duracion]]/60</f>
        <v>5.0166666666666666</v>
      </c>
      <c r="N2264" s="19" t="s">
        <v>47</v>
      </c>
      <c r="O2264" s="19" t="s">
        <v>47</v>
      </c>
      <c r="P2264" s="16">
        <f>WEEKNUM(Causas[[#This Row],[resolucion_fecha]],16)</f>
        <v>20</v>
      </c>
      <c r="Q2264" s="16" t="str">
        <f>TEXT(Causas[[#This Row],[resolucion_fecha]],"MMMM")</f>
        <v>mayo</v>
      </c>
      <c r="R2264" s="16" t="str">
        <f t="shared" si="35"/>
        <v>T</v>
      </c>
      <c r="S2264" s="19" t="s">
        <v>47</v>
      </c>
      <c r="T2264" s="19" t="s">
        <v>47</v>
      </c>
      <c r="U2264" s="19" t="s">
        <v>47</v>
      </c>
      <c r="V2264" s="19" t="s">
        <v>47</v>
      </c>
      <c r="W2264" s="19" t="s">
        <v>47</v>
      </c>
    </row>
    <row r="2265" spans="1:23" hidden="1" x14ac:dyDescent="0.25">
      <c r="A2265" s="96">
        <v>142650</v>
      </c>
      <c r="B2265" s="96" t="s">
        <v>58</v>
      </c>
      <c r="C2265" s="96" t="s">
        <v>43</v>
      </c>
      <c r="D2265" s="96" t="s">
        <v>166</v>
      </c>
      <c r="E2265" s="97">
        <v>43405</v>
      </c>
      <c r="F2265" s="96" t="s">
        <v>45</v>
      </c>
      <c r="G2265" s="96" t="s">
        <v>46</v>
      </c>
      <c r="H2265" s="97">
        <v>45062</v>
      </c>
      <c r="I2265" s="23">
        <v>0.72760416666666661</v>
      </c>
      <c r="J2265" s="97">
        <v>45062</v>
      </c>
      <c r="K2265" s="23">
        <v>0.74064814814814817</v>
      </c>
      <c r="L2265" s="96">
        <v>1127</v>
      </c>
      <c r="M2265" s="98">
        <f>Causas[[#This Row],[parada_duracion]]/60</f>
        <v>18.783333333333335</v>
      </c>
      <c r="N2265" s="19" t="s">
        <v>62</v>
      </c>
      <c r="O2265" s="16" t="s">
        <v>52</v>
      </c>
      <c r="P2265" s="99">
        <f>WEEKNUM(Causas[[#This Row],[resolucion_fecha]],16)</f>
        <v>20</v>
      </c>
      <c r="Q2265" s="99" t="str">
        <f>TEXT(Causas[[#This Row],[resolucion_fecha]],"MMMM")</f>
        <v>mayo</v>
      </c>
      <c r="R2265" s="99" t="str">
        <f t="shared" si="35"/>
        <v>T</v>
      </c>
      <c r="S2265" s="99"/>
      <c r="T2265" s="16" t="s">
        <v>53</v>
      </c>
      <c r="U2265" s="16"/>
      <c r="V2265" s="99"/>
      <c r="W2265" s="99"/>
    </row>
    <row r="2266" spans="1:23" hidden="1" x14ac:dyDescent="0.25">
      <c r="A2266" s="96">
        <v>142651</v>
      </c>
      <c r="B2266" s="96" t="s">
        <v>58</v>
      </c>
      <c r="C2266" s="96" t="s">
        <v>43</v>
      </c>
      <c r="D2266" s="96" t="s">
        <v>166</v>
      </c>
      <c r="E2266" s="97">
        <v>43405</v>
      </c>
      <c r="F2266" s="96" t="s">
        <v>45</v>
      </c>
      <c r="G2266" s="96" t="s">
        <v>46</v>
      </c>
      <c r="H2266" s="97">
        <v>45062</v>
      </c>
      <c r="I2266" s="23">
        <v>0.76168981481481479</v>
      </c>
      <c r="J2266" s="97">
        <v>45062</v>
      </c>
      <c r="K2266" s="23">
        <v>0.77976851851851858</v>
      </c>
      <c r="L2266" s="96">
        <v>1562</v>
      </c>
      <c r="M2266" s="98">
        <f>Causas[[#This Row],[parada_duracion]]/60</f>
        <v>26.033333333333335</v>
      </c>
      <c r="N2266" s="19" t="s">
        <v>62</v>
      </c>
      <c r="O2266" s="16" t="s">
        <v>52</v>
      </c>
      <c r="P2266" s="99">
        <f>WEEKNUM(Causas[[#This Row],[resolucion_fecha]],16)</f>
        <v>20</v>
      </c>
      <c r="Q2266" s="99" t="str">
        <f>TEXT(Causas[[#This Row],[resolucion_fecha]],"MMMM")</f>
        <v>mayo</v>
      </c>
      <c r="R2266" s="99" t="str">
        <f t="shared" si="35"/>
        <v>T</v>
      </c>
      <c r="S2266" s="99"/>
      <c r="T2266" s="16" t="s">
        <v>53</v>
      </c>
      <c r="U2266" s="100"/>
      <c r="V2266" s="99"/>
      <c r="W2266" s="99"/>
    </row>
    <row r="2267" spans="1:23" hidden="1" x14ac:dyDescent="0.25">
      <c r="A2267" s="25">
        <v>142652</v>
      </c>
      <c r="B2267" s="25" t="s">
        <v>42</v>
      </c>
      <c r="C2267" s="25" t="s">
        <v>43</v>
      </c>
      <c r="D2267" s="25" t="s">
        <v>44</v>
      </c>
      <c r="E2267" s="24">
        <v>43405</v>
      </c>
      <c r="F2267" s="25" t="s">
        <v>45</v>
      </c>
      <c r="G2267" s="25" t="s">
        <v>46</v>
      </c>
      <c r="H2267" s="24">
        <v>45062</v>
      </c>
      <c r="I2267" s="101">
        <v>0.78267361111111111</v>
      </c>
      <c r="J2267" s="24">
        <v>45062</v>
      </c>
      <c r="K2267" s="101">
        <v>0.84039351851851851</v>
      </c>
      <c r="L2267" s="25">
        <v>4987</v>
      </c>
      <c r="M2267" s="26">
        <f>Causas[[#This Row],[parada_duracion]]/60</f>
        <v>83.11666666666666</v>
      </c>
      <c r="N2267" s="19" t="s">
        <v>49</v>
      </c>
      <c r="O2267" s="19" t="s">
        <v>49</v>
      </c>
      <c r="P2267" s="16">
        <f>WEEKNUM(Causas[[#This Row],[resolucion_fecha]],16)</f>
        <v>20</v>
      </c>
      <c r="Q2267" s="16" t="str">
        <f>TEXT(Causas[[#This Row],[resolucion_fecha]],"MMMM")</f>
        <v>mayo</v>
      </c>
      <c r="R2267" s="16" t="str">
        <f t="shared" si="35"/>
        <v>T</v>
      </c>
      <c r="S2267" s="19" t="s">
        <v>49</v>
      </c>
      <c r="T2267" s="19" t="s">
        <v>49</v>
      </c>
      <c r="U2267" s="19" t="s">
        <v>49</v>
      </c>
      <c r="V2267" s="19" t="s">
        <v>49</v>
      </c>
      <c r="W2267" s="19" t="s">
        <v>49</v>
      </c>
    </row>
    <row r="2268" spans="1:23" hidden="1" x14ac:dyDescent="0.25">
      <c r="A2268" s="96">
        <v>142657</v>
      </c>
      <c r="B2268" s="96" t="s">
        <v>42</v>
      </c>
      <c r="C2268" s="96" t="s">
        <v>43</v>
      </c>
      <c r="D2268" s="96" t="s">
        <v>44</v>
      </c>
      <c r="E2268" s="97">
        <v>43405</v>
      </c>
      <c r="F2268" s="96" t="s">
        <v>45</v>
      </c>
      <c r="G2268" s="96" t="s">
        <v>50</v>
      </c>
      <c r="H2268" s="97">
        <v>45062</v>
      </c>
      <c r="I2268" s="23">
        <v>0.84047453703703701</v>
      </c>
      <c r="J2268" s="97">
        <v>45062</v>
      </c>
      <c r="K2268" s="23">
        <v>0.85145833333333332</v>
      </c>
      <c r="L2268" s="96">
        <v>949</v>
      </c>
      <c r="M2268" s="98">
        <f>Causas[[#This Row],[parada_duracion]]/60</f>
        <v>15.816666666666666</v>
      </c>
      <c r="N2268" s="19" t="s">
        <v>49</v>
      </c>
      <c r="O2268" s="19" t="s">
        <v>49</v>
      </c>
      <c r="P2268" s="99">
        <f>WEEKNUM(Causas[[#This Row],[resolucion_fecha]],16)</f>
        <v>20</v>
      </c>
      <c r="Q2268" s="99" t="str">
        <f>TEXT(Causas[[#This Row],[resolucion_fecha]],"MMMM")</f>
        <v>mayo</v>
      </c>
      <c r="R2268" s="99" t="str">
        <f t="shared" si="35"/>
        <v>T</v>
      </c>
      <c r="S2268" s="19" t="s">
        <v>49</v>
      </c>
      <c r="T2268" s="19" t="s">
        <v>49</v>
      </c>
      <c r="U2268" s="19" t="s">
        <v>49</v>
      </c>
      <c r="V2268" s="19" t="s">
        <v>49</v>
      </c>
      <c r="W2268" s="19" t="s">
        <v>49</v>
      </c>
    </row>
    <row r="2269" spans="1:23" hidden="1" x14ac:dyDescent="0.25">
      <c r="A2269" s="96">
        <v>142658</v>
      </c>
      <c r="B2269" s="96" t="s">
        <v>87</v>
      </c>
      <c r="C2269" s="96" t="s">
        <v>43</v>
      </c>
      <c r="D2269" s="96" t="s">
        <v>166</v>
      </c>
      <c r="E2269" s="97">
        <v>44432</v>
      </c>
      <c r="F2269" s="96" t="s">
        <v>325</v>
      </c>
      <c r="G2269" s="96" t="s">
        <v>46</v>
      </c>
      <c r="H2269" s="97">
        <v>45062</v>
      </c>
      <c r="I2269" s="23">
        <v>0.84391203703703699</v>
      </c>
      <c r="J2269" s="97">
        <v>45062</v>
      </c>
      <c r="K2269" s="23">
        <v>0.8649768518518518</v>
      </c>
      <c r="L2269" s="96">
        <v>1820</v>
      </c>
      <c r="M2269" s="98">
        <f>Causas[[#This Row],[parada_duracion]]/60</f>
        <v>30.333333333333332</v>
      </c>
      <c r="N2269" s="19" t="s">
        <v>62</v>
      </c>
      <c r="O2269" s="16" t="s">
        <v>52</v>
      </c>
      <c r="P2269" s="99">
        <f>WEEKNUM(Causas[[#This Row],[resolucion_fecha]],16)</f>
        <v>20</v>
      </c>
      <c r="Q2269" s="99" t="str">
        <f>TEXT(Causas[[#This Row],[resolucion_fecha]],"MMMM")</f>
        <v>mayo</v>
      </c>
      <c r="R2269" s="99" t="str">
        <f t="shared" si="35"/>
        <v>T</v>
      </c>
      <c r="S2269" s="99"/>
      <c r="T2269" s="16" t="s">
        <v>53</v>
      </c>
      <c r="U2269" s="100"/>
      <c r="V2269" s="99"/>
      <c r="W2269" s="99"/>
    </row>
    <row r="2270" spans="1:23" hidden="1" x14ac:dyDescent="0.25">
      <c r="A2270" s="96">
        <v>142659</v>
      </c>
      <c r="B2270" s="96" t="s">
        <v>66</v>
      </c>
      <c r="C2270" s="96" t="s">
        <v>43</v>
      </c>
      <c r="D2270" s="96" t="s">
        <v>82</v>
      </c>
      <c r="E2270" s="97">
        <v>43405</v>
      </c>
      <c r="F2270" s="96" t="s">
        <v>45</v>
      </c>
      <c r="G2270" s="96" t="s">
        <v>50</v>
      </c>
      <c r="H2270" s="97">
        <v>45062</v>
      </c>
      <c r="I2270" s="23">
        <v>0.84741898148148154</v>
      </c>
      <c r="J2270" s="97">
        <v>45062</v>
      </c>
      <c r="K2270" s="23">
        <v>0.85964120370370367</v>
      </c>
      <c r="L2270" s="96">
        <v>1056</v>
      </c>
      <c r="M2270" s="98">
        <f>Causas[[#This Row],[parada_duracion]]/60</f>
        <v>17.600000000000001</v>
      </c>
      <c r="N2270" t="s">
        <v>809</v>
      </c>
      <c r="O2270" s="99" t="s">
        <v>52</v>
      </c>
      <c r="P2270" s="99">
        <f>WEEKNUM(Causas[[#This Row],[resolucion_fecha]],16)</f>
        <v>20</v>
      </c>
      <c r="Q2270" s="99" t="str">
        <f>TEXT(Causas[[#This Row],[resolucion_fecha]],"MMMM")</f>
        <v>mayo</v>
      </c>
      <c r="R2270" s="99" t="str">
        <f t="shared" si="35"/>
        <v>T</v>
      </c>
      <c r="S2270" s="99"/>
      <c r="T2270" s="16" t="s">
        <v>53</v>
      </c>
      <c r="U2270" s="100"/>
      <c r="V2270" s="99"/>
      <c r="W2270" s="99"/>
    </row>
    <row r="2271" spans="1:23" hidden="1" x14ac:dyDescent="0.25">
      <c r="A2271" s="96">
        <v>142660</v>
      </c>
      <c r="B2271" s="96" t="s">
        <v>42</v>
      </c>
      <c r="C2271" s="96" t="s">
        <v>43</v>
      </c>
      <c r="D2271" s="96" t="s">
        <v>44</v>
      </c>
      <c r="E2271" s="97">
        <v>43405</v>
      </c>
      <c r="F2271" s="96" t="s">
        <v>45</v>
      </c>
      <c r="G2271" s="96" t="s">
        <v>46</v>
      </c>
      <c r="H2271" s="97">
        <v>45062</v>
      </c>
      <c r="I2271" s="23">
        <v>0.85151620370370373</v>
      </c>
      <c r="J2271" s="97">
        <v>45062</v>
      </c>
      <c r="K2271" s="23">
        <v>0.86984953703703705</v>
      </c>
      <c r="L2271" s="96">
        <v>1584</v>
      </c>
      <c r="M2271" s="98">
        <f>Causas[[#This Row],[parada_duracion]]/60</f>
        <v>26.4</v>
      </c>
      <c r="N2271" t="s">
        <v>810</v>
      </c>
      <c r="O2271" s="99" t="s">
        <v>72</v>
      </c>
      <c r="P2271" s="99">
        <f>WEEKNUM(Causas[[#This Row],[resolucion_fecha]],16)</f>
        <v>20</v>
      </c>
      <c r="Q2271" s="99" t="str">
        <f>TEXT(Causas[[#This Row],[resolucion_fecha]],"MMMM")</f>
        <v>mayo</v>
      </c>
      <c r="R2271" s="99" t="str">
        <f t="shared" si="35"/>
        <v>T</v>
      </c>
      <c r="S2271" s="99"/>
      <c r="T2271" s="99" t="s">
        <v>53</v>
      </c>
      <c r="U2271" s="100"/>
      <c r="V2271" s="99"/>
      <c r="W2271" s="99"/>
    </row>
    <row r="2272" spans="1:23" hidden="1" x14ac:dyDescent="0.25">
      <c r="A2272" s="96">
        <v>142661</v>
      </c>
      <c r="B2272" s="96" t="s">
        <v>95</v>
      </c>
      <c r="C2272" s="96" t="s">
        <v>43</v>
      </c>
      <c r="D2272" s="96" t="s">
        <v>96</v>
      </c>
      <c r="E2272" s="97">
        <v>43882</v>
      </c>
      <c r="F2272" s="96" t="s">
        <v>56</v>
      </c>
      <c r="G2272" s="96" t="s">
        <v>46</v>
      </c>
      <c r="H2272" s="97">
        <v>45062</v>
      </c>
      <c r="I2272" s="23">
        <v>0.85418981481481471</v>
      </c>
      <c r="J2272" s="97">
        <v>45062</v>
      </c>
      <c r="K2272" s="23">
        <v>0.85872685185185194</v>
      </c>
      <c r="L2272" s="96">
        <v>392</v>
      </c>
      <c r="M2272" s="98">
        <f>Causas[[#This Row],[parada_duracion]]/60</f>
        <v>6.5333333333333332</v>
      </c>
      <c r="N2272" s="19" t="s">
        <v>47</v>
      </c>
      <c r="O2272" s="19" t="s">
        <v>47</v>
      </c>
      <c r="P2272" s="99">
        <f>WEEKNUM(Causas[[#This Row],[resolucion_fecha]],16)</f>
        <v>20</v>
      </c>
      <c r="Q2272" s="99" t="str">
        <f>TEXT(Causas[[#This Row],[resolucion_fecha]],"MMMM")</f>
        <v>mayo</v>
      </c>
      <c r="R2272" s="99" t="str">
        <f t="shared" si="35"/>
        <v>T</v>
      </c>
      <c r="S2272" s="19" t="s">
        <v>47</v>
      </c>
      <c r="T2272" s="19" t="s">
        <v>47</v>
      </c>
      <c r="U2272" s="19" t="s">
        <v>47</v>
      </c>
      <c r="V2272" s="19" t="s">
        <v>47</v>
      </c>
      <c r="W2272" s="19" t="s">
        <v>47</v>
      </c>
    </row>
    <row r="2273" spans="1:23" hidden="1" x14ac:dyDescent="0.25">
      <c r="A2273" s="96">
        <v>142662</v>
      </c>
      <c r="B2273" s="96" t="s">
        <v>79</v>
      </c>
      <c r="C2273" s="96" t="s">
        <v>43</v>
      </c>
      <c r="D2273" s="96" t="s">
        <v>77</v>
      </c>
      <c r="E2273" s="97">
        <v>43405</v>
      </c>
      <c r="F2273" s="96" t="s">
        <v>45</v>
      </c>
      <c r="G2273" s="96" t="s">
        <v>46</v>
      </c>
      <c r="H2273" s="97">
        <v>45062</v>
      </c>
      <c r="I2273" s="23">
        <v>0.87826388888888884</v>
      </c>
      <c r="J2273" s="97">
        <v>45062</v>
      </c>
      <c r="K2273" s="23">
        <v>0.88248842592592591</v>
      </c>
      <c r="L2273" s="96">
        <v>365</v>
      </c>
      <c r="M2273" s="98">
        <f>Causas[[#This Row],[parada_duracion]]/60</f>
        <v>6.083333333333333</v>
      </c>
      <c r="N2273" s="19" t="s">
        <v>47</v>
      </c>
      <c r="O2273" s="19" t="s">
        <v>47</v>
      </c>
      <c r="P2273" s="99">
        <f>WEEKNUM(Causas[[#This Row],[resolucion_fecha]],16)</f>
        <v>20</v>
      </c>
      <c r="Q2273" s="99" t="str">
        <f>TEXT(Causas[[#This Row],[resolucion_fecha]],"MMMM")</f>
        <v>mayo</v>
      </c>
      <c r="R2273" s="99" t="str">
        <f t="shared" si="35"/>
        <v>T</v>
      </c>
      <c r="S2273" s="19" t="s">
        <v>47</v>
      </c>
      <c r="T2273" s="19" t="s">
        <v>47</v>
      </c>
      <c r="U2273" s="19" t="s">
        <v>47</v>
      </c>
      <c r="V2273" s="19" t="s">
        <v>47</v>
      </c>
      <c r="W2273" s="19" t="s">
        <v>47</v>
      </c>
    </row>
    <row r="2274" spans="1:23" hidden="1" x14ac:dyDescent="0.25">
      <c r="A2274" s="25">
        <v>142663</v>
      </c>
      <c r="B2274" s="25" t="s">
        <v>66</v>
      </c>
      <c r="C2274" s="25" t="s">
        <v>43</v>
      </c>
      <c r="D2274" s="25" t="s">
        <v>154</v>
      </c>
      <c r="E2274" s="24">
        <v>43405</v>
      </c>
      <c r="F2274" s="25" t="s">
        <v>45</v>
      </c>
      <c r="G2274" s="25" t="s">
        <v>50</v>
      </c>
      <c r="H2274" s="24">
        <v>45062</v>
      </c>
      <c r="I2274" s="101">
        <v>0.89179398148148159</v>
      </c>
      <c r="J2274" s="24">
        <v>45063</v>
      </c>
      <c r="K2274" s="101">
        <v>0.25950231481481484</v>
      </c>
      <c r="L2274" s="25">
        <v>31770</v>
      </c>
      <c r="M2274" s="26">
        <f>Causas[[#This Row],[parada_duracion]]/60</f>
        <v>529.5</v>
      </c>
      <c r="N2274" s="19" t="s">
        <v>49</v>
      </c>
      <c r="O2274" s="19" t="s">
        <v>49</v>
      </c>
      <c r="P2274" s="16">
        <f>WEEKNUM(Causas[[#This Row],[resolucion_fecha]],16)</f>
        <v>20</v>
      </c>
      <c r="Q2274" s="16" t="str">
        <f>TEXT(Causas[[#This Row],[resolucion_fecha]],"MMMM")</f>
        <v>mayo</v>
      </c>
      <c r="R2274" s="16" t="str">
        <f t="shared" si="35"/>
        <v>T</v>
      </c>
      <c r="S2274" s="19" t="s">
        <v>49</v>
      </c>
      <c r="T2274" s="19" t="s">
        <v>49</v>
      </c>
      <c r="U2274" s="19" t="s">
        <v>49</v>
      </c>
      <c r="V2274" s="19" t="s">
        <v>49</v>
      </c>
      <c r="W2274" s="19" t="s">
        <v>49</v>
      </c>
    </row>
    <row r="2275" spans="1:23" hidden="1" x14ac:dyDescent="0.25">
      <c r="A2275" s="25">
        <v>142665</v>
      </c>
      <c r="B2275" s="25" t="s">
        <v>79</v>
      </c>
      <c r="C2275" s="25" t="s">
        <v>43</v>
      </c>
      <c r="D2275" s="25" t="s">
        <v>77</v>
      </c>
      <c r="E2275" s="24">
        <v>43405</v>
      </c>
      <c r="F2275" s="25" t="s">
        <v>45</v>
      </c>
      <c r="G2275" s="25" t="s">
        <v>46</v>
      </c>
      <c r="H2275" s="24">
        <v>45062</v>
      </c>
      <c r="I2275" s="101">
        <v>0.9652546296296296</v>
      </c>
      <c r="J2275" s="24">
        <v>45063</v>
      </c>
      <c r="K2275" s="101">
        <v>7.6041666666666662E-3</v>
      </c>
      <c r="L2275" s="25">
        <v>3659</v>
      </c>
      <c r="M2275" s="26">
        <f>Causas[[#This Row],[parada_duracion]]/60</f>
        <v>60.983333333333334</v>
      </c>
      <c r="N2275" t="s">
        <v>811</v>
      </c>
      <c r="O2275" s="16" t="s">
        <v>52</v>
      </c>
      <c r="P2275" s="16">
        <f>WEEKNUM(Causas[[#This Row],[resolucion_fecha]],16)</f>
        <v>20</v>
      </c>
      <c r="Q2275" s="16" t="str">
        <f>TEXT(Causas[[#This Row],[resolucion_fecha]],"MMMM")</f>
        <v>mayo</v>
      </c>
      <c r="R2275" s="16" t="str">
        <f t="shared" si="35"/>
        <v>N</v>
      </c>
      <c r="S2275" s="16"/>
      <c r="T2275" s="16" t="s">
        <v>53</v>
      </c>
      <c r="U2275" s="16"/>
      <c r="V2275" s="16"/>
      <c r="W2275" s="16"/>
    </row>
    <row r="2276" spans="1:23" hidden="1" x14ac:dyDescent="0.25">
      <c r="A2276" s="25">
        <v>142667</v>
      </c>
      <c r="B2276" s="25" t="s">
        <v>129</v>
      </c>
      <c r="C2276" s="25" t="s">
        <v>43</v>
      </c>
      <c r="D2276" s="25" t="s">
        <v>55</v>
      </c>
      <c r="E2276" s="24">
        <v>43405</v>
      </c>
      <c r="F2276" s="25" t="s">
        <v>45</v>
      </c>
      <c r="G2276" s="25" t="s">
        <v>46</v>
      </c>
      <c r="H2276" s="24">
        <v>45063</v>
      </c>
      <c r="I2276" s="101">
        <v>0.16443287037037038</v>
      </c>
      <c r="J2276" s="24">
        <v>45063</v>
      </c>
      <c r="K2276" s="101">
        <v>0.18702546296296296</v>
      </c>
      <c r="L2276" s="25">
        <v>1952</v>
      </c>
      <c r="M2276" s="26">
        <f>Causas[[#This Row],[parada_duracion]]/60</f>
        <v>32.533333333333331</v>
      </c>
      <c r="N2276" s="102" t="s">
        <v>812</v>
      </c>
      <c r="O2276" s="16" t="s">
        <v>52</v>
      </c>
      <c r="P2276" s="16">
        <f>WEEKNUM(Causas[[#This Row],[resolucion_fecha]],16)</f>
        <v>20</v>
      </c>
      <c r="Q2276" s="16" t="str">
        <f>TEXT(Causas[[#This Row],[resolucion_fecha]],"MMMM")</f>
        <v>mayo</v>
      </c>
      <c r="R2276" s="16" t="str">
        <f t="shared" si="35"/>
        <v>N</v>
      </c>
      <c r="S2276" s="16"/>
      <c r="T2276" s="16" t="s">
        <v>53</v>
      </c>
      <c r="U2276" s="16"/>
      <c r="V2276" s="16"/>
      <c r="W2276" s="16"/>
    </row>
    <row r="2277" spans="1:23" hidden="1" x14ac:dyDescent="0.25">
      <c r="A2277" s="25">
        <v>142670</v>
      </c>
      <c r="B2277" s="25" t="s">
        <v>66</v>
      </c>
      <c r="C2277" s="25" t="s">
        <v>43</v>
      </c>
      <c r="D2277" s="25" t="s">
        <v>154</v>
      </c>
      <c r="E2277" s="24">
        <v>43405</v>
      </c>
      <c r="F2277" s="25" t="s">
        <v>45</v>
      </c>
      <c r="G2277" s="25" t="s">
        <v>50</v>
      </c>
      <c r="H2277" s="24">
        <v>45063</v>
      </c>
      <c r="I2277" s="101">
        <v>0.25959490740740737</v>
      </c>
      <c r="J2277" s="24">
        <v>45063</v>
      </c>
      <c r="K2277" s="101">
        <v>0.26405092592592594</v>
      </c>
      <c r="L2277" s="25">
        <v>385</v>
      </c>
      <c r="M2277" s="26">
        <f>Causas[[#This Row],[parada_duracion]]/60</f>
        <v>6.416666666666667</v>
      </c>
      <c r="N2277" s="19" t="s">
        <v>47</v>
      </c>
      <c r="O2277" s="19" t="s">
        <v>47</v>
      </c>
      <c r="P2277" s="16">
        <f>WEEKNUM(Causas[[#This Row],[resolucion_fecha]],16)</f>
        <v>20</v>
      </c>
      <c r="Q2277" s="16" t="str">
        <f>TEXT(Causas[[#This Row],[resolucion_fecha]],"MMMM")</f>
        <v>mayo</v>
      </c>
      <c r="R2277" s="16" t="str">
        <f t="shared" si="35"/>
        <v>M</v>
      </c>
      <c r="S2277" s="19" t="s">
        <v>47</v>
      </c>
      <c r="T2277" s="19" t="s">
        <v>47</v>
      </c>
      <c r="U2277" s="19" t="s">
        <v>47</v>
      </c>
      <c r="V2277" s="19" t="s">
        <v>47</v>
      </c>
      <c r="W2277" s="19" t="s">
        <v>47</v>
      </c>
    </row>
    <row r="2278" spans="1:23" hidden="1" x14ac:dyDescent="0.25">
      <c r="A2278" s="25">
        <v>142674</v>
      </c>
      <c r="B2278" s="25" t="s">
        <v>527</v>
      </c>
      <c r="C2278" s="25" t="s">
        <v>43</v>
      </c>
      <c r="D2278" s="25" t="s">
        <v>166</v>
      </c>
      <c r="E2278" s="24">
        <v>44104</v>
      </c>
      <c r="F2278" s="25" t="s">
        <v>56</v>
      </c>
      <c r="G2278" s="25" t="s">
        <v>46</v>
      </c>
      <c r="H2278" s="24">
        <v>45063</v>
      </c>
      <c r="I2278" s="101">
        <v>0.27531250000000002</v>
      </c>
      <c r="J2278" s="24">
        <v>45063</v>
      </c>
      <c r="K2278" s="101">
        <v>0.30540509259259258</v>
      </c>
      <c r="L2278" s="25">
        <v>2600</v>
      </c>
      <c r="M2278" s="26">
        <f>Causas[[#This Row],[parada_duracion]]/60</f>
        <v>43.333333333333336</v>
      </c>
      <c r="N2278" s="19" t="s">
        <v>49</v>
      </c>
      <c r="O2278" s="19" t="s">
        <v>49</v>
      </c>
      <c r="P2278" s="16">
        <f>WEEKNUM(Causas[[#This Row],[resolucion_fecha]],16)</f>
        <v>20</v>
      </c>
      <c r="Q2278" s="16" t="str">
        <f>TEXT(Causas[[#This Row],[resolucion_fecha]],"MMMM")</f>
        <v>mayo</v>
      </c>
      <c r="R2278" s="16" t="str">
        <f t="shared" si="35"/>
        <v>M</v>
      </c>
      <c r="S2278" s="19" t="s">
        <v>49</v>
      </c>
      <c r="T2278" s="19" t="s">
        <v>49</v>
      </c>
      <c r="U2278" s="19" t="s">
        <v>49</v>
      </c>
      <c r="V2278" s="19" t="s">
        <v>49</v>
      </c>
      <c r="W2278" s="19" t="s">
        <v>49</v>
      </c>
    </row>
    <row r="2279" spans="1:23" hidden="1" x14ac:dyDescent="0.25">
      <c r="A2279" s="25">
        <v>142676</v>
      </c>
      <c r="B2279" s="25" t="s">
        <v>42</v>
      </c>
      <c r="C2279" s="25" t="s">
        <v>43</v>
      </c>
      <c r="D2279" s="25" t="s">
        <v>96</v>
      </c>
      <c r="E2279" s="24">
        <v>43405</v>
      </c>
      <c r="F2279" s="25" t="s">
        <v>45</v>
      </c>
      <c r="G2279" s="25" t="s">
        <v>46</v>
      </c>
      <c r="H2279" s="24">
        <v>45063</v>
      </c>
      <c r="I2279" s="101">
        <v>0.28480324074074076</v>
      </c>
      <c r="J2279" s="24">
        <v>45063</v>
      </c>
      <c r="K2279" s="101">
        <v>0.98225694444444445</v>
      </c>
      <c r="L2279" s="25">
        <v>60260</v>
      </c>
      <c r="M2279" s="26">
        <f>Causas[[#This Row],[parada_duracion]]/60</f>
        <v>1004.3333333333334</v>
      </c>
      <c r="N2279" s="19" t="s">
        <v>813</v>
      </c>
      <c r="O2279" s="16" t="s">
        <v>72</v>
      </c>
      <c r="P2279" s="16">
        <f>WEEKNUM(Causas[[#This Row],[resolucion_fecha]],16)</f>
        <v>20</v>
      </c>
      <c r="Q2279" s="16" t="str">
        <f>TEXT(Causas[[#This Row],[resolucion_fecha]],"MMMM")</f>
        <v>mayo</v>
      </c>
      <c r="R2279" s="16" t="str">
        <f t="shared" si="35"/>
        <v>M</v>
      </c>
      <c r="S2279" s="16"/>
      <c r="T2279" s="16" t="s">
        <v>73</v>
      </c>
      <c r="U2279" s="16"/>
      <c r="V2279" s="16"/>
      <c r="W2279" s="16"/>
    </row>
    <row r="2280" spans="1:23" hidden="1" x14ac:dyDescent="0.25">
      <c r="A2280" s="25">
        <v>142679</v>
      </c>
      <c r="B2280" s="25" t="s">
        <v>79</v>
      </c>
      <c r="C2280" s="25" t="s">
        <v>43</v>
      </c>
      <c r="D2280" s="25" t="s">
        <v>59</v>
      </c>
      <c r="E2280" s="24">
        <v>44231</v>
      </c>
      <c r="F2280" s="25" t="s">
        <v>60</v>
      </c>
      <c r="G2280" s="25" t="s">
        <v>46</v>
      </c>
      <c r="H2280" s="24">
        <v>45063</v>
      </c>
      <c r="I2280" s="101">
        <v>0.29826388888888888</v>
      </c>
      <c r="J2280" s="24">
        <v>45063</v>
      </c>
      <c r="K2280" s="101">
        <v>0.41679398148148145</v>
      </c>
      <c r="L2280" s="25">
        <v>10241</v>
      </c>
      <c r="M2280" s="26">
        <f>Causas[[#This Row],[parada_duracion]]/60</f>
        <v>170.68333333333334</v>
      </c>
      <c r="N2280" s="19" t="s">
        <v>49</v>
      </c>
      <c r="O2280" s="19" t="s">
        <v>49</v>
      </c>
      <c r="P2280" s="16">
        <f>WEEKNUM(Causas[[#This Row],[resolucion_fecha]],16)</f>
        <v>20</v>
      </c>
      <c r="Q2280" s="16" t="str">
        <f>TEXT(Causas[[#This Row],[resolucion_fecha]],"MMMM")</f>
        <v>mayo</v>
      </c>
      <c r="R2280" s="16" t="str">
        <f t="shared" si="35"/>
        <v>M</v>
      </c>
      <c r="S2280" s="19" t="s">
        <v>49</v>
      </c>
      <c r="T2280" s="19" t="s">
        <v>49</v>
      </c>
      <c r="U2280" s="19" t="s">
        <v>49</v>
      </c>
      <c r="V2280" s="19" t="s">
        <v>49</v>
      </c>
      <c r="W2280" s="19" t="s">
        <v>49</v>
      </c>
    </row>
    <row r="2281" spans="1:23" hidden="1" x14ac:dyDescent="0.25">
      <c r="A2281" s="25">
        <v>142682</v>
      </c>
      <c r="B2281" s="25" t="s">
        <v>54</v>
      </c>
      <c r="C2281" s="25" t="s">
        <v>43</v>
      </c>
      <c r="D2281" s="25" t="s">
        <v>55</v>
      </c>
      <c r="E2281" s="24">
        <v>44120</v>
      </c>
      <c r="F2281" s="25" t="s">
        <v>56</v>
      </c>
      <c r="G2281" s="25" t="s">
        <v>50</v>
      </c>
      <c r="H2281" s="24">
        <v>45063</v>
      </c>
      <c r="I2281" s="101">
        <v>0.32412037037037039</v>
      </c>
      <c r="J2281" s="24">
        <v>45063</v>
      </c>
      <c r="K2281" s="101">
        <v>0.34752314814814816</v>
      </c>
      <c r="L2281" s="25">
        <v>2022</v>
      </c>
      <c r="M2281" s="26">
        <f>Causas[[#This Row],[parada_duracion]]/60</f>
        <v>33.700000000000003</v>
      </c>
      <c r="N2281" s="19" t="s">
        <v>62</v>
      </c>
      <c r="O2281" s="16" t="s">
        <v>52</v>
      </c>
      <c r="P2281" s="16">
        <f>WEEKNUM(Causas[[#This Row],[resolucion_fecha]],16)</f>
        <v>20</v>
      </c>
      <c r="Q2281" s="16" t="str">
        <f>TEXT(Causas[[#This Row],[resolucion_fecha]],"MMMM")</f>
        <v>mayo</v>
      </c>
      <c r="R2281" s="16" t="str">
        <f t="shared" si="35"/>
        <v>M</v>
      </c>
      <c r="S2281" s="16"/>
      <c r="T2281" s="16" t="s">
        <v>53</v>
      </c>
      <c r="U2281" s="16"/>
      <c r="V2281" s="16"/>
      <c r="W2281" s="16"/>
    </row>
    <row r="2282" spans="1:23" hidden="1" x14ac:dyDescent="0.25">
      <c r="A2282" s="25">
        <v>142688</v>
      </c>
      <c r="B2282" s="25" t="s">
        <v>203</v>
      </c>
      <c r="C2282" s="25" t="s">
        <v>43</v>
      </c>
      <c r="D2282" s="25" t="s">
        <v>55</v>
      </c>
      <c r="E2282" s="24">
        <v>43405</v>
      </c>
      <c r="F2282" s="25" t="s">
        <v>45</v>
      </c>
      <c r="G2282" s="25" t="s">
        <v>46</v>
      </c>
      <c r="H2282" s="24">
        <v>45063</v>
      </c>
      <c r="I2282" s="101">
        <v>0.3810648148148148</v>
      </c>
      <c r="J2282" s="24">
        <v>45063</v>
      </c>
      <c r="K2282" s="101">
        <v>0.39031250000000001</v>
      </c>
      <c r="L2282" s="25">
        <v>799</v>
      </c>
      <c r="M2282" s="26">
        <f>Causas[[#This Row],[parada_duracion]]/60</f>
        <v>13.316666666666666</v>
      </c>
      <c r="N2282" s="19" t="s">
        <v>62</v>
      </c>
      <c r="O2282" s="16" t="s">
        <v>52</v>
      </c>
      <c r="P2282" s="16">
        <f>WEEKNUM(Causas[[#This Row],[resolucion_fecha]],16)</f>
        <v>20</v>
      </c>
      <c r="Q2282" s="16" t="str">
        <f>TEXT(Causas[[#This Row],[resolucion_fecha]],"MMMM")</f>
        <v>mayo</v>
      </c>
      <c r="R2282" s="16" t="str">
        <f t="shared" si="35"/>
        <v>M</v>
      </c>
      <c r="S2282" s="16"/>
      <c r="T2282" s="16" t="s">
        <v>53</v>
      </c>
      <c r="U2282" s="16"/>
      <c r="V2282" s="16"/>
      <c r="W2282" s="16"/>
    </row>
    <row r="2283" spans="1:23" hidden="1" x14ac:dyDescent="0.25">
      <c r="A2283" s="25">
        <v>142696</v>
      </c>
      <c r="B2283" s="25" t="s">
        <v>58</v>
      </c>
      <c r="C2283" s="25" t="s">
        <v>43</v>
      </c>
      <c r="D2283" s="25" t="s">
        <v>102</v>
      </c>
      <c r="E2283" s="24">
        <v>43405</v>
      </c>
      <c r="F2283" s="25" t="s">
        <v>45</v>
      </c>
      <c r="G2283" s="25" t="s">
        <v>50</v>
      </c>
      <c r="H2283" s="24">
        <v>45063</v>
      </c>
      <c r="I2283" s="101">
        <v>0.41327546296296297</v>
      </c>
      <c r="J2283" s="24">
        <v>45063</v>
      </c>
      <c r="K2283" s="101">
        <v>0.4762615740740741</v>
      </c>
      <c r="L2283" s="25">
        <v>5442</v>
      </c>
      <c r="M2283" s="26">
        <f>Causas[[#This Row],[parada_duracion]]/60</f>
        <v>90.7</v>
      </c>
      <c r="N2283" s="19" t="s">
        <v>814</v>
      </c>
      <c r="O2283" s="16" t="s">
        <v>52</v>
      </c>
      <c r="P2283" s="16">
        <f>WEEKNUM(Causas[[#This Row],[resolucion_fecha]],16)</f>
        <v>20</v>
      </c>
      <c r="Q2283" s="16" t="str">
        <f>TEXT(Causas[[#This Row],[resolucion_fecha]],"MMMM")</f>
        <v>mayo</v>
      </c>
      <c r="R2283" s="16" t="str">
        <f t="shared" si="35"/>
        <v>M</v>
      </c>
      <c r="S2283" s="16"/>
      <c r="T2283" s="16" t="s">
        <v>53</v>
      </c>
      <c r="U2283" s="16"/>
      <c r="V2283" s="16"/>
      <c r="W2283" s="16"/>
    </row>
    <row r="2284" spans="1:23" hidden="1" x14ac:dyDescent="0.25">
      <c r="A2284" s="25">
        <v>142701</v>
      </c>
      <c r="B2284" s="25" t="s">
        <v>42</v>
      </c>
      <c r="C2284" s="25" t="s">
        <v>43</v>
      </c>
      <c r="D2284" s="25" t="s">
        <v>143</v>
      </c>
      <c r="E2284" s="24">
        <v>43405</v>
      </c>
      <c r="F2284" s="25" t="s">
        <v>45</v>
      </c>
      <c r="G2284" s="25" t="s">
        <v>50</v>
      </c>
      <c r="H2284" s="24">
        <v>45063</v>
      </c>
      <c r="I2284" s="101">
        <v>0.44774305555555555</v>
      </c>
      <c r="J2284" s="24">
        <v>45063</v>
      </c>
      <c r="K2284" s="101">
        <v>0.47028935185185183</v>
      </c>
      <c r="L2284" s="25">
        <v>1948</v>
      </c>
      <c r="M2284" s="26">
        <f>Causas[[#This Row],[parada_duracion]]/60</f>
        <v>32.466666666666669</v>
      </c>
      <c r="N2284" s="19" t="s">
        <v>815</v>
      </c>
      <c r="O2284" s="16" t="s">
        <v>72</v>
      </c>
      <c r="P2284" s="16">
        <f>WEEKNUM(Causas[[#This Row],[resolucion_fecha]],16)</f>
        <v>20</v>
      </c>
      <c r="Q2284" s="16" t="str">
        <f>TEXT(Causas[[#This Row],[resolucion_fecha]],"MMMM")</f>
        <v>mayo</v>
      </c>
      <c r="R2284" s="16" t="str">
        <f t="shared" si="35"/>
        <v>M</v>
      </c>
      <c r="S2284" s="16"/>
      <c r="T2284" s="16" t="s">
        <v>73</v>
      </c>
      <c r="U2284" s="16"/>
      <c r="V2284" s="16"/>
      <c r="W2284" s="16"/>
    </row>
    <row r="2285" spans="1:23" hidden="1" x14ac:dyDescent="0.25">
      <c r="A2285" s="96">
        <v>142725</v>
      </c>
      <c r="B2285" s="96" t="s">
        <v>84</v>
      </c>
      <c r="C2285" s="96" t="s">
        <v>43</v>
      </c>
      <c r="D2285" s="96" t="s">
        <v>68</v>
      </c>
      <c r="E2285" s="97">
        <v>44012</v>
      </c>
      <c r="F2285" s="96" t="s">
        <v>56</v>
      </c>
      <c r="G2285" s="96" t="s">
        <v>46</v>
      </c>
      <c r="H2285" s="97">
        <v>45063</v>
      </c>
      <c r="I2285" s="23">
        <v>0.62246527777777783</v>
      </c>
      <c r="J2285" s="97">
        <v>45063</v>
      </c>
      <c r="K2285" s="23">
        <v>0.66885416666666664</v>
      </c>
      <c r="L2285" s="96">
        <v>4008</v>
      </c>
      <c r="M2285" s="98">
        <f>Causas[[#This Row],[parada_duracion]]/60</f>
        <v>66.8</v>
      </c>
      <c r="N2285" s="18" t="s">
        <v>62</v>
      </c>
      <c r="O2285" s="16" t="s">
        <v>52</v>
      </c>
      <c r="P2285" s="99">
        <f>WEEKNUM(Causas[[#This Row],[resolucion_fecha]],16)</f>
        <v>20</v>
      </c>
      <c r="Q2285" s="99" t="str">
        <f>TEXT(Causas[[#This Row],[resolucion_fecha]],"MMMM")</f>
        <v>mayo</v>
      </c>
      <c r="R2285" s="99" t="str">
        <f t="shared" si="35"/>
        <v>T</v>
      </c>
      <c r="S2285" s="99"/>
      <c r="T2285" s="16" t="s">
        <v>53</v>
      </c>
      <c r="U2285" s="16"/>
      <c r="V2285" s="99"/>
      <c r="W2285" s="99"/>
    </row>
    <row r="2286" spans="1:23" hidden="1" x14ac:dyDescent="0.25">
      <c r="A2286" s="25">
        <v>142726</v>
      </c>
      <c r="B2286" s="25" t="s">
        <v>42</v>
      </c>
      <c r="C2286" s="25" t="s">
        <v>43</v>
      </c>
      <c r="D2286" s="25" t="s">
        <v>166</v>
      </c>
      <c r="E2286" s="24">
        <v>43405</v>
      </c>
      <c r="F2286" s="25" t="s">
        <v>45</v>
      </c>
      <c r="G2286" s="25" t="s">
        <v>46</v>
      </c>
      <c r="H2286" s="24">
        <v>45063</v>
      </c>
      <c r="I2286" s="101">
        <v>0.62501157407407404</v>
      </c>
      <c r="J2286" s="24">
        <v>45063</v>
      </c>
      <c r="K2286" s="101">
        <v>0.62944444444444447</v>
      </c>
      <c r="L2286" s="25">
        <v>383</v>
      </c>
      <c r="M2286" s="26">
        <f>Causas[[#This Row],[parada_duracion]]/60</f>
        <v>6.3833333333333337</v>
      </c>
      <c r="N2286" s="19" t="s">
        <v>47</v>
      </c>
      <c r="O2286" s="19" t="s">
        <v>47</v>
      </c>
      <c r="P2286" s="16">
        <f>WEEKNUM(Causas[[#This Row],[resolucion_fecha]],16)</f>
        <v>20</v>
      </c>
      <c r="Q2286" s="16" t="str">
        <f>TEXT(Causas[[#This Row],[resolucion_fecha]],"MMMM")</f>
        <v>mayo</v>
      </c>
      <c r="R2286" s="16" t="str">
        <f t="shared" si="35"/>
        <v>T</v>
      </c>
      <c r="S2286" s="19" t="s">
        <v>47</v>
      </c>
      <c r="T2286" s="19" t="s">
        <v>47</v>
      </c>
      <c r="U2286" s="19" t="s">
        <v>47</v>
      </c>
      <c r="V2286" s="19" t="s">
        <v>47</v>
      </c>
      <c r="W2286" s="19" t="s">
        <v>47</v>
      </c>
    </row>
    <row r="2287" spans="1:23" hidden="1" x14ac:dyDescent="0.25">
      <c r="A2287" s="96">
        <v>142729</v>
      </c>
      <c r="B2287" s="96" t="s">
        <v>58</v>
      </c>
      <c r="C2287" s="96" t="s">
        <v>43</v>
      </c>
      <c r="D2287" s="96" t="s">
        <v>166</v>
      </c>
      <c r="E2287" s="97">
        <v>43405</v>
      </c>
      <c r="F2287" s="96" t="s">
        <v>45</v>
      </c>
      <c r="G2287" s="96" t="s">
        <v>46</v>
      </c>
      <c r="H2287" s="97">
        <v>45063</v>
      </c>
      <c r="I2287" s="23">
        <v>0.64193287037037039</v>
      </c>
      <c r="J2287" s="97">
        <v>45063</v>
      </c>
      <c r="K2287" s="23">
        <v>0.68386574074074069</v>
      </c>
      <c r="L2287" s="96">
        <v>3623</v>
      </c>
      <c r="M2287" s="98">
        <f>Causas[[#This Row],[parada_duracion]]/60</f>
        <v>60.383333333333333</v>
      </c>
      <c r="N2287" s="19" t="s">
        <v>49</v>
      </c>
      <c r="O2287" s="19" t="s">
        <v>49</v>
      </c>
      <c r="P2287" s="99">
        <f>WEEKNUM(Causas[[#This Row],[resolucion_fecha]],16)</f>
        <v>20</v>
      </c>
      <c r="Q2287" s="99" t="str">
        <f>TEXT(Causas[[#This Row],[resolucion_fecha]],"MMMM")</f>
        <v>mayo</v>
      </c>
      <c r="R2287" s="99" t="str">
        <f t="shared" si="35"/>
        <v>T</v>
      </c>
      <c r="S2287" s="19" t="s">
        <v>49</v>
      </c>
      <c r="T2287" s="19" t="s">
        <v>49</v>
      </c>
      <c r="U2287" s="19" t="s">
        <v>49</v>
      </c>
      <c r="V2287" s="19" t="s">
        <v>49</v>
      </c>
      <c r="W2287" s="19" t="s">
        <v>49</v>
      </c>
    </row>
    <row r="2288" spans="1:23" hidden="1" x14ac:dyDescent="0.25">
      <c r="A2288" s="25">
        <v>142730</v>
      </c>
      <c r="B2288" s="25" t="s">
        <v>169</v>
      </c>
      <c r="C2288" s="25" t="s">
        <v>43</v>
      </c>
      <c r="D2288" s="25" t="s">
        <v>82</v>
      </c>
      <c r="E2288" s="24">
        <v>44756</v>
      </c>
      <c r="F2288" s="25" t="s">
        <v>140</v>
      </c>
      <c r="G2288" s="25" t="s">
        <v>46</v>
      </c>
      <c r="H2288" s="24">
        <v>45063</v>
      </c>
      <c r="I2288" s="101">
        <v>0.64402777777777775</v>
      </c>
      <c r="J2288" s="24">
        <v>45063</v>
      </c>
      <c r="K2288" s="101">
        <v>0.64712962962962961</v>
      </c>
      <c r="L2288" s="25">
        <v>268</v>
      </c>
      <c r="M2288" s="26">
        <f>Causas[[#This Row],[parada_duracion]]/60</f>
        <v>4.4666666666666668</v>
      </c>
      <c r="N2288" s="19" t="s">
        <v>47</v>
      </c>
      <c r="O2288" s="19" t="s">
        <v>47</v>
      </c>
      <c r="P2288" s="16">
        <f>WEEKNUM(Causas[[#This Row],[resolucion_fecha]],16)</f>
        <v>20</v>
      </c>
      <c r="Q2288" s="16" t="str">
        <f>TEXT(Causas[[#This Row],[resolucion_fecha]],"MMMM")</f>
        <v>mayo</v>
      </c>
      <c r="R2288" s="16" t="str">
        <f t="shared" si="35"/>
        <v>T</v>
      </c>
      <c r="S2288" s="19" t="s">
        <v>47</v>
      </c>
      <c r="T2288" s="19" t="s">
        <v>47</v>
      </c>
      <c r="U2288" s="19" t="s">
        <v>47</v>
      </c>
      <c r="V2288" s="19" t="s">
        <v>47</v>
      </c>
      <c r="W2288" s="19" t="s">
        <v>47</v>
      </c>
    </row>
    <row r="2289" spans="1:23" hidden="1" x14ac:dyDescent="0.25">
      <c r="A2289" s="25">
        <v>142734</v>
      </c>
      <c r="B2289" s="25" t="s">
        <v>42</v>
      </c>
      <c r="C2289" s="25" t="s">
        <v>43</v>
      </c>
      <c r="D2289" s="25" t="s">
        <v>143</v>
      </c>
      <c r="E2289" s="24">
        <v>43405</v>
      </c>
      <c r="F2289" s="25" t="s">
        <v>45</v>
      </c>
      <c r="G2289" s="25" t="s">
        <v>50</v>
      </c>
      <c r="H2289" s="24">
        <v>45063</v>
      </c>
      <c r="I2289" s="101">
        <v>0.69043981481481476</v>
      </c>
      <c r="J2289" s="24">
        <v>45063</v>
      </c>
      <c r="K2289" s="101">
        <v>0.70510416666666664</v>
      </c>
      <c r="L2289" s="25">
        <v>1267</v>
      </c>
      <c r="M2289" s="26">
        <f>Causas[[#This Row],[parada_duracion]]/60</f>
        <v>21.116666666666667</v>
      </c>
      <c r="N2289" s="19" t="s">
        <v>816</v>
      </c>
      <c r="O2289" s="16" t="s">
        <v>72</v>
      </c>
      <c r="P2289" s="16">
        <f>WEEKNUM(Causas[[#This Row],[resolucion_fecha]],16)</f>
        <v>20</v>
      </c>
      <c r="Q2289" s="16" t="str">
        <f>TEXT(Causas[[#This Row],[resolucion_fecha]],"MMMM")</f>
        <v>mayo</v>
      </c>
      <c r="R2289" s="16" t="str">
        <f t="shared" si="35"/>
        <v>T</v>
      </c>
      <c r="S2289" s="16"/>
      <c r="T2289" s="16" t="s">
        <v>73</v>
      </c>
      <c r="U2289" s="16"/>
      <c r="V2289" s="16"/>
      <c r="W2289" s="16"/>
    </row>
    <row r="2290" spans="1:23" hidden="1" x14ac:dyDescent="0.25">
      <c r="A2290" s="25">
        <v>142736</v>
      </c>
      <c r="B2290" s="25" t="s">
        <v>122</v>
      </c>
      <c r="C2290" s="25" t="s">
        <v>43</v>
      </c>
      <c r="D2290" s="25" t="s">
        <v>48</v>
      </c>
      <c r="E2290" s="24">
        <v>43405</v>
      </c>
      <c r="F2290" s="25" t="s">
        <v>45</v>
      </c>
      <c r="G2290" s="25" t="s">
        <v>46</v>
      </c>
      <c r="H2290" s="24">
        <v>45063</v>
      </c>
      <c r="I2290" s="101">
        <v>0.70444444444444443</v>
      </c>
      <c r="J2290" s="24">
        <v>45063</v>
      </c>
      <c r="K2290" s="101">
        <v>0.71412037037037035</v>
      </c>
      <c r="L2290" s="25">
        <v>836</v>
      </c>
      <c r="M2290" s="26">
        <f>Causas[[#This Row],[parada_duracion]]/60</f>
        <v>13.933333333333334</v>
      </c>
      <c r="N2290" s="19" t="s">
        <v>49</v>
      </c>
      <c r="O2290" s="19" t="s">
        <v>49</v>
      </c>
      <c r="P2290" s="16">
        <f>WEEKNUM(Causas[[#This Row],[resolucion_fecha]],16)</f>
        <v>20</v>
      </c>
      <c r="Q2290" s="16" t="str">
        <f>TEXT(Causas[[#This Row],[resolucion_fecha]],"MMMM")</f>
        <v>mayo</v>
      </c>
      <c r="R2290" s="16" t="str">
        <f t="shared" si="35"/>
        <v>T</v>
      </c>
      <c r="S2290" s="19" t="s">
        <v>49</v>
      </c>
      <c r="T2290" s="19" t="s">
        <v>49</v>
      </c>
      <c r="U2290" s="19" t="s">
        <v>49</v>
      </c>
      <c r="V2290" s="19" t="s">
        <v>49</v>
      </c>
      <c r="W2290" s="19" t="s">
        <v>49</v>
      </c>
    </row>
    <row r="2291" spans="1:23" hidden="1" x14ac:dyDescent="0.25">
      <c r="A2291" s="96">
        <v>142739</v>
      </c>
      <c r="B2291" s="96" t="s">
        <v>155</v>
      </c>
      <c r="C2291" s="96" t="s">
        <v>43</v>
      </c>
      <c r="D2291" s="96" t="s">
        <v>90</v>
      </c>
      <c r="E2291" s="97">
        <v>43881</v>
      </c>
      <c r="F2291" s="96" t="s">
        <v>56</v>
      </c>
      <c r="G2291" s="96" t="s">
        <v>46</v>
      </c>
      <c r="H2291" s="97">
        <v>45063</v>
      </c>
      <c r="I2291" s="23">
        <v>0.71482638888888894</v>
      </c>
      <c r="J2291" s="97">
        <v>45063</v>
      </c>
      <c r="K2291" s="23">
        <v>0.73784722222222221</v>
      </c>
      <c r="L2291" s="96">
        <v>1989</v>
      </c>
      <c r="M2291" s="98">
        <f>Causas[[#This Row],[parada_duracion]]/60</f>
        <v>33.15</v>
      </c>
      <c r="N2291" s="18" t="s">
        <v>817</v>
      </c>
      <c r="O2291" s="99" t="s">
        <v>52</v>
      </c>
      <c r="P2291" s="99">
        <f>WEEKNUM(Causas[[#This Row],[resolucion_fecha]],16)</f>
        <v>20</v>
      </c>
      <c r="Q2291" s="99" t="str">
        <f>TEXT(Causas[[#This Row],[resolucion_fecha]],"MMMM")</f>
        <v>mayo</v>
      </c>
      <c r="R2291" s="99" t="str">
        <f t="shared" si="35"/>
        <v>T</v>
      </c>
      <c r="S2291" s="99"/>
      <c r="T2291" s="99" t="s">
        <v>53</v>
      </c>
      <c r="U2291" s="16"/>
      <c r="V2291" s="99"/>
      <c r="W2291" s="99"/>
    </row>
    <row r="2292" spans="1:23" hidden="1" x14ac:dyDescent="0.25">
      <c r="A2292" s="96">
        <v>142740</v>
      </c>
      <c r="B2292" s="96" t="s">
        <v>54</v>
      </c>
      <c r="C2292" s="96" t="s">
        <v>43</v>
      </c>
      <c r="D2292" s="96" t="s">
        <v>55</v>
      </c>
      <c r="E2292" s="97">
        <v>44120</v>
      </c>
      <c r="F2292" s="96" t="s">
        <v>56</v>
      </c>
      <c r="G2292" s="96" t="s">
        <v>50</v>
      </c>
      <c r="H2292" s="97">
        <v>45063</v>
      </c>
      <c r="I2292" s="23">
        <v>0.72266203703703702</v>
      </c>
      <c r="J2292" s="97">
        <v>45063</v>
      </c>
      <c r="K2292" s="23">
        <v>0.74135416666666665</v>
      </c>
      <c r="L2292" s="96">
        <v>1615</v>
      </c>
      <c r="M2292" s="98">
        <f>Causas[[#This Row],[parada_duracion]]/60</f>
        <v>26.916666666666668</v>
      </c>
      <c r="N2292" s="18" t="s">
        <v>62</v>
      </c>
      <c r="O2292" s="16" t="s">
        <v>52</v>
      </c>
      <c r="P2292" s="99">
        <f>WEEKNUM(Causas[[#This Row],[resolucion_fecha]],16)</f>
        <v>20</v>
      </c>
      <c r="Q2292" s="99" t="str">
        <f>TEXT(Causas[[#This Row],[resolucion_fecha]],"MMMM")</f>
        <v>mayo</v>
      </c>
      <c r="R2292" s="99" t="str">
        <f t="shared" si="35"/>
        <v>T</v>
      </c>
      <c r="S2292" s="99"/>
      <c r="T2292" s="16" t="s">
        <v>53</v>
      </c>
      <c r="U2292" s="100"/>
      <c r="V2292" s="99"/>
      <c r="W2292" s="99"/>
    </row>
    <row r="2293" spans="1:23" hidden="1" x14ac:dyDescent="0.25">
      <c r="A2293" s="96">
        <v>142741</v>
      </c>
      <c r="B2293" s="96" t="s">
        <v>66</v>
      </c>
      <c r="C2293" s="96" t="s">
        <v>43</v>
      </c>
      <c r="D2293" s="96" t="s">
        <v>77</v>
      </c>
      <c r="E2293" s="97">
        <v>43405</v>
      </c>
      <c r="F2293" s="96" t="s">
        <v>45</v>
      </c>
      <c r="G2293" s="96" t="s">
        <v>46</v>
      </c>
      <c r="H2293" s="97">
        <v>45063</v>
      </c>
      <c r="I2293" s="23">
        <v>0.72518518518518515</v>
      </c>
      <c r="J2293" s="97">
        <v>45063</v>
      </c>
      <c r="K2293" s="23">
        <v>0.87512731481481476</v>
      </c>
      <c r="L2293" s="96">
        <v>12955</v>
      </c>
      <c r="M2293" s="98">
        <f>Causas[[#This Row],[parada_duracion]]/60</f>
        <v>215.91666666666666</v>
      </c>
      <c r="N2293" s="19" t="s">
        <v>49</v>
      </c>
      <c r="O2293" s="19" t="s">
        <v>49</v>
      </c>
      <c r="P2293" s="99">
        <f>WEEKNUM(Causas[[#This Row],[resolucion_fecha]],16)</f>
        <v>20</v>
      </c>
      <c r="Q2293" s="99" t="str">
        <f>TEXT(Causas[[#This Row],[resolucion_fecha]],"MMMM")</f>
        <v>mayo</v>
      </c>
      <c r="R2293" s="99" t="str">
        <f t="shared" si="35"/>
        <v>T</v>
      </c>
      <c r="S2293" s="19" t="s">
        <v>49</v>
      </c>
      <c r="T2293" s="19" t="s">
        <v>49</v>
      </c>
      <c r="U2293" s="19" t="s">
        <v>49</v>
      </c>
      <c r="V2293" s="19" t="s">
        <v>49</v>
      </c>
      <c r="W2293" s="19" t="s">
        <v>49</v>
      </c>
    </row>
    <row r="2294" spans="1:23" hidden="1" x14ac:dyDescent="0.25">
      <c r="A2294" s="25">
        <v>142742</v>
      </c>
      <c r="B2294" s="25" t="s">
        <v>98</v>
      </c>
      <c r="C2294" s="25" t="s">
        <v>43</v>
      </c>
      <c r="D2294" s="25" t="s">
        <v>48</v>
      </c>
      <c r="E2294" s="24">
        <v>43405</v>
      </c>
      <c r="F2294" s="25" t="s">
        <v>45</v>
      </c>
      <c r="G2294" s="25" t="s">
        <v>46</v>
      </c>
      <c r="H2294" s="24">
        <v>45063</v>
      </c>
      <c r="I2294" s="101">
        <v>0.72640046296296301</v>
      </c>
      <c r="J2294" s="24">
        <v>45063</v>
      </c>
      <c r="K2294" s="101">
        <v>0.74971064814814825</v>
      </c>
      <c r="L2294" s="25">
        <v>2014</v>
      </c>
      <c r="M2294" s="26">
        <f>Causas[[#This Row],[parada_duracion]]/60</f>
        <v>33.56666666666667</v>
      </c>
      <c r="N2294" s="19" t="s">
        <v>49</v>
      </c>
      <c r="O2294" s="19" t="s">
        <v>49</v>
      </c>
      <c r="P2294" s="16">
        <f>WEEKNUM(Causas[[#This Row],[resolucion_fecha]],16)</f>
        <v>20</v>
      </c>
      <c r="Q2294" s="16" t="str">
        <f>TEXT(Causas[[#This Row],[resolucion_fecha]],"MMMM")</f>
        <v>mayo</v>
      </c>
      <c r="R2294" s="16" t="str">
        <f t="shared" si="35"/>
        <v>T</v>
      </c>
      <c r="S2294" s="19" t="s">
        <v>49</v>
      </c>
      <c r="T2294" s="19" t="s">
        <v>49</v>
      </c>
      <c r="U2294" s="19" t="s">
        <v>49</v>
      </c>
      <c r="V2294" s="19" t="s">
        <v>49</v>
      </c>
      <c r="W2294" s="19" t="s">
        <v>49</v>
      </c>
    </row>
    <row r="2295" spans="1:23" hidden="1" x14ac:dyDescent="0.25">
      <c r="A2295" s="25">
        <v>142745</v>
      </c>
      <c r="B2295" s="25" t="s">
        <v>203</v>
      </c>
      <c r="C2295" s="25" t="s">
        <v>43</v>
      </c>
      <c r="D2295" s="25" t="s">
        <v>55</v>
      </c>
      <c r="E2295" s="24">
        <v>43405</v>
      </c>
      <c r="F2295" s="25" t="s">
        <v>45</v>
      </c>
      <c r="G2295" s="25" t="s">
        <v>46</v>
      </c>
      <c r="H2295" s="24">
        <v>45063</v>
      </c>
      <c r="I2295" s="101">
        <v>0.74701388888888898</v>
      </c>
      <c r="J2295" s="24">
        <v>45063</v>
      </c>
      <c r="K2295" s="101">
        <v>0.74903935185185189</v>
      </c>
      <c r="L2295" s="25">
        <v>175</v>
      </c>
      <c r="M2295" s="26">
        <f>Causas[[#This Row],[parada_duracion]]/60</f>
        <v>2.9166666666666665</v>
      </c>
      <c r="N2295" s="19" t="s">
        <v>47</v>
      </c>
      <c r="O2295" s="19" t="s">
        <v>47</v>
      </c>
      <c r="P2295" s="16">
        <f>WEEKNUM(Causas[[#This Row],[resolucion_fecha]],16)</f>
        <v>20</v>
      </c>
      <c r="Q2295" s="16" t="str">
        <f>TEXT(Causas[[#This Row],[resolucion_fecha]],"MMMM")</f>
        <v>mayo</v>
      </c>
      <c r="R2295" s="16" t="str">
        <f t="shared" si="35"/>
        <v>T</v>
      </c>
      <c r="S2295" s="19" t="s">
        <v>47</v>
      </c>
      <c r="T2295" s="19" t="s">
        <v>47</v>
      </c>
      <c r="U2295" s="19" t="s">
        <v>47</v>
      </c>
      <c r="V2295" s="19" t="s">
        <v>47</v>
      </c>
      <c r="W2295" s="19" t="s">
        <v>47</v>
      </c>
    </row>
    <row r="2296" spans="1:23" hidden="1" x14ac:dyDescent="0.25">
      <c r="A2296" s="25">
        <v>142747</v>
      </c>
      <c r="B2296" s="25" t="s">
        <v>58</v>
      </c>
      <c r="C2296" s="25" t="s">
        <v>43</v>
      </c>
      <c r="D2296" s="25" t="s">
        <v>166</v>
      </c>
      <c r="E2296" s="24">
        <v>43405</v>
      </c>
      <c r="F2296" s="25" t="s">
        <v>45</v>
      </c>
      <c r="G2296" s="25" t="s">
        <v>46</v>
      </c>
      <c r="H2296" s="24">
        <v>45063</v>
      </c>
      <c r="I2296" s="101">
        <v>0.74975694444444441</v>
      </c>
      <c r="J2296" s="24">
        <v>45063</v>
      </c>
      <c r="K2296" s="101">
        <v>0.87862268518518516</v>
      </c>
      <c r="L2296" s="25">
        <v>11134</v>
      </c>
      <c r="M2296" s="26">
        <f>Causas[[#This Row],[parada_duracion]]/60</f>
        <v>185.56666666666666</v>
      </c>
      <c r="N2296" s="19" t="s">
        <v>49</v>
      </c>
      <c r="O2296" s="19" t="s">
        <v>49</v>
      </c>
      <c r="P2296" s="16">
        <f>WEEKNUM(Causas[[#This Row],[resolucion_fecha]],16)</f>
        <v>20</v>
      </c>
      <c r="Q2296" s="16" t="str">
        <f>TEXT(Causas[[#This Row],[resolucion_fecha]],"MMMM")</f>
        <v>mayo</v>
      </c>
      <c r="R2296" s="16" t="str">
        <f t="shared" si="35"/>
        <v>T</v>
      </c>
      <c r="S2296" s="19" t="s">
        <v>49</v>
      </c>
      <c r="T2296" s="19" t="s">
        <v>49</v>
      </c>
      <c r="U2296" s="19" t="s">
        <v>49</v>
      </c>
      <c r="V2296" s="19" t="s">
        <v>49</v>
      </c>
      <c r="W2296" s="19" t="s">
        <v>49</v>
      </c>
    </row>
    <row r="2297" spans="1:23" hidden="1" x14ac:dyDescent="0.25">
      <c r="A2297" s="25">
        <v>142749</v>
      </c>
      <c r="B2297" s="25" t="s">
        <v>203</v>
      </c>
      <c r="C2297" s="25" t="s">
        <v>43</v>
      </c>
      <c r="D2297" s="25" t="s">
        <v>55</v>
      </c>
      <c r="E2297" s="24">
        <v>43405</v>
      </c>
      <c r="F2297" s="25" t="s">
        <v>45</v>
      </c>
      <c r="G2297" s="25" t="s">
        <v>50</v>
      </c>
      <c r="H2297" s="24">
        <v>45063</v>
      </c>
      <c r="I2297" s="101">
        <v>0.77165509259259257</v>
      </c>
      <c r="J2297" s="24">
        <v>45063</v>
      </c>
      <c r="K2297" s="101">
        <v>0.78820601851851846</v>
      </c>
      <c r="L2297" s="25">
        <v>1430</v>
      </c>
      <c r="M2297" s="26">
        <f>Causas[[#This Row],[parada_duracion]]/60</f>
        <v>23.833333333333332</v>
      </c>
      <c r="N2297" s="19" t="s">
        <v>49</v>
      </c>
      <c r="O2297" s="19" t="s">
        <v>49</v>
      </c>
      <c r="P2297" s="16">
        <f>WEEKNUM(Causas[[#This Row],[resolucion_fecha]],16)</f>
        <v>20</v>
      </c>
      <c r="Q2297" s="16" t="str">
        <f>TEXT(Causas[[#This Row],[resolucion_fecha]],"MMMM")</f>
        <v>mayo</v>
      </c>
      <c r="R2297" s="16" t="str">
        <f t="shared" si="35"/>
        <v>T</v>
      </c>
      <c r="S2297" s="19" t="s">
        <v>49</v>
      </c>
      <c r="T2297" s="19" t="s">
        <v>49</v>
      </c>
      <c r="U2297" s="19" t="s">
        <v>49</v>
      </c>
      <c r="V2297" s="19" t="s">
        <v>49</v>
      </c>
      <c r="W2297" s="19" t="s">
        <v>49</v>
      </c>
    </row>
    <row r="2298" spans="1:23" hidden="1" x14ac:dyDescent="0.25">
      <c r="A2298" s="25">
        <v>142757</v>
      </c>
      <c r="B2298" s="25" t="s">
        <v>98</v>
      </c>
      <c r="C2298" s="25" t="s">
        <v>43</v>
      </c>
      <c r="D2298" s="25" t="s">
        <v>48</v>
      </c>
      <c r="E2298" s="24">
        <v>43405</v>
      </c>
      <c r="F2298" s="25" t="s">
        <v>45</v>
      </c>
      <c r="G2298" s="25" t="s">
        <v>46</v>
      </c>
      <c r="H2298" s="24">
        <v>45063</v>
      </c>
      <c r="I2298" s="101">
        <v>0.85409722222222229</v>
      </c>
      <c r="J2298" s="24">
        <v>45063</v>
      </c>
      <c r="K2298" s="101">
        <v>0.87696759259259249</v>
      </c>
      <c r="L2298" s="25">
        <v>1976</v>
      </c>
      <c r="M2298" s="26">
        <f>Causas[[#This Row],[parada_duracion]]/60</f>
        <v>32.93333333333333</v>
      </c>
      <c r="N2298" s="19" t="s">
        <v>49</v>
      </c>
      <c r="O2298" s="19" t="s">
        <v>49</v>
      </c>
      <c r="P2298" s="16">
        <f>WEEKNUM(Causas[[#This Row],[resolucion_fecha]],16)</f>
        <v>20</v>
      </c>
      <c r="Q2298" s="16" t="str">
        <f>TEXT(Causas[[#This Row],[resolucion_fecha]],"MMMM")</f>
        <v>mayo</v>
      </c>
      <c r="R2298" s="16" t="str">
        <f t="shared" si="35"/>
        <v>T</v>
      </c>
      <c r="S2298" s="19" t="s">
        <v>49</v>
      </c>
      <c r="T2298" s="19" t="s">
        <v>49</v>
      </c>
      <c r="U2298" s="19" t="s">
        <v>49</v>
      </c>
      <c r="V2298" s="19" t="s">
        <v>49</v>
      </c>
      <c r="W2298" s="19" t="s">
        <v>49</v>
      </c>
    </row>
    <row r="2299" spans="1:23" hidden="1" x14ac:dyDescent="0.25">
      <c r="A2299" s="25">
        <v>142765</v>
      </c>
      <c r="B2299" s="25" t="s">
        <v>58</v>
      </c>
      <c r="C2299" s="25" t="s">
        <v>43</v>
      </c>
      <c r="D2299" s="25" t="s">
        <v>96</v>
      </c>
      <c r="E2299" s="24">
        <v>43882</v>
      </c>
      <c r="F2299" s="25" t="s">
        <v>56</v>
      </c>
      <c r="G2299" s="25" t="s">
        <v>50</v>
      </c>
      <c r="H2299" s="24">
        <v>45064</v>
      </c>
      <c r="I2299" s="101">
        <v>0.26003472222222224</v>
      </c>
      <c r="J2299" s="24">
        <v>45064</v>
      </c>
      <c r="K2299" s="101">
        <v>0.26124999999999998</v>
      </c>
      <c r="L2299" s="25">
        <v>105</v>
      </c>
      <c r="M2299" s="26">
        <f>Causas[[#This Row],[parada_duracion]]/60</f>
        <v>1.75</v>
      </c>
      <c r="N2299" s="19" t="s">
        <v>47</v>
      </c>
      <c r="O2299" s="19" t="s">
        <v>47</v>
      </c>
      <c r="P2299" s="16">
        <f>WEEKNUM(Causas[[#This Row],[resolucion_fecha]],16)</f>
        <v>20</v>
      </c>
      <c r="Q2299" s="16" t="str">
        <f>TEXT(Causas[[#This Row],[resolucion_fecha]],"MMMM")</f>
        <v>mayo</v>
      </c>
      <c r="R2299" s="16" t="str">
        <f t="shared" si="35"/>
        <v>M</v>
      </c>
      <c r="S2299" s="19" t="s">
        <v>47</v>
      </c>
      <c r="T2299" s="19" t="s">
        <v>47</v>
      </c>
      <c r="U2299" s="19" t="s">
        <v>47</v>
      </c>
      <c r="V2299" s="19" t="s">
        <v>47</v>
      </c>
      <c r="W2299" s="19" t="s">
        <v>47</v>
      </c>
    </row>
    <row r="2300" spans="1:23" hidden="1" x14ac:dyDescent="0.25">
      <c r="A2300" s="25">
        <v>142777</v>
      </c>
      <c r="B2300" s="25" t="s">
        <v>54</v>
      </c>
      <c r="C2300" s="25" t="s">
        <v>43</v>
      </c>
      <c r="D2300" s="25" t="s">
        <v>55</v>
      </c>
      <c r="E2300" s="24">
        <v>44120</v>
      </c>
      <c r="F2300" s="25" t="s">
        <v>56</v>
      </c>
      <c r="G2300" s="25" t="s">
        <v>50</v>
      </c>
      <c r="H2300" s="24">
        <v>45064</v>
      </c>
      <c r="I2300" s="101">
        <v>0.27591435185185187</v>
      </c>
      <c r="J2300" s="24">
        <v>45064</v>
      </c>
      <c r="K2300" s="101">
        <v>0.28362268518518519</v>
      </c>
      <c r="L2300" s="25">
        <v>666</v>
      </c>
      <c r="M2300" s="26">
        <f>Causas[[#This Row],[parada_duracion]]/60</f>
        <v>11.1</v>
      </c>
      <c r="N2300" s="19" t="s">
        <v>139</v>
      </c>
      <c r="O2300" s="16" t="s">
        <v>52</v>
      </c>
      <c r="P2300" s="16">
        <f>WEEKNUM(Causas[[#This Row],[resolucion_fecha]],16)</f>
        <v>20</v>
      </c>
      <c r="Q2300" s="16" t="str">
        <f>TEXT(Causas[[#This Row],[resolucion_fecha]],"MMMM")</f>
        <v>mayo</v>
      </c>
      <c r="R2300" s="16" t="str">
        <f t="shared" si="35"/>
        <v>M</v>
      </c>
      <c r="S2300" s="16"/>
      <c r="T2300" s="16" t="s">
        <v>53</v>
      </c>
      <c r="U2300" s="16"/>
      <c r="V2300" s="16"/>
      <c r="W2300" s="16"/>
    </row>
    <row r="2301" spans="1:23" hidden="1" x14ac:dyDescent="0.25">
      <c r="A2301" s="25">
        <v>142786</v>
      </c>
      <c r="B2301" s="25" t="s">
        <v>54</v>
      </c>
      <c r="C2301" s="25" t="s">
        <v>43</v>
      </c>
      <c r="D2301" s="25" t="s">
        <v>55</v>
      </c>
      <c r="E2301" s="24">
        <v>44120</v>
      </c>
      <c r="F2301" s="25" t="s">
        <v>56</v>
      </c>
      <c r="G2301" s="25" t="s">
        <v>50</v>
      </c>
      <c r="H2301" s="24">
        <v>45064</v>
      </c>
      <c r="I2301" s="101">
        <v>0.32081018518518517</v>
      </c>
      <c r="J2301" s="24">
        <v>45064</v>
      </c>
      <c r="K2301" s="101">
        <v>0.32814814814814813</v>
      </c>
      <c r="L2301" s="25">
        <v>634</v>
      </c>
      <c r="M2301" s="26">
        <f>Causas[[#This Row],[parada_duracion]]/60</f>
        <v>10.566666666666666</v>
      </c>
      <c r="N2301" s="19" t="s">
        <v>139</v>
      </c>
      <c r="O2301" s="16" t="s">
        <v>52</v>
      </c>
      <c r="P2301" s="16">
        <f>WEEKNUM(Causas[[#This Row],[resolucion_fecha]],16)</f>
        <v>20</v>
      </c>
      <c r="Q2301" s="16" t="str">
        <f>TEXT(Causas[[#This Row],[resolucion_fecha]],"MMMM")</f>
        <v>mayo</v>
      </c>
      <c r="R2301" s="16" t="str">
        <f t="shared" si="35"/>
        <v>M</v>
      </c>
      <c r="S2301" s="16"/>
      <c r="T2301" s="16" t="s">
        <v>53</v>
      </c>
      <c r="U2301" s="16"/>
      <c r="V2301" s="16"/>
      <c r="W2301" s="16"/>
    </row>
    <row r="2302" spans="1:23" hidden="1" x14ac:dyDescent="0.25">
      <c r="A2302" s="25">
        <v>142792</v>
      </c>
      <c r="B2302" s="25" t="s">
        <v>122</v>
      </c>
      <c r="C2302" s="25" t="s">
        <v>43</v>
      </c>
      <c r="D2302" s="25" t="s">
        <v>48</v>
      </c>
      <c r="E2302" s="24">
        <v>43405</v>
      </c>
      <c r="F2302" s="25" t="s">
        <v>45</v>
      </c>
      <c r="G2302" s="25" t="s">
        <v>46</v>
      </c>
      <c r="H2302" s="24">
        <v>45064</v>
      </c>
      <c r="I2302" s="101">
        <v>0.33991898148148153</v>
      </c>
      <c r="J2302" s="24">
        <v>45064</v>
      </c>
      <c r="K2302" s="101">
        <v>0.35923611111111109</v>
      </c>
      <c r="L2302" s="25">
        <v>1669</v>
      </c>
      <c r="M2302" s="26">
        <f>Causas[[#This Row],[parada_duracion]]/60</f>
        <v>27.816666666666666</v>
      </c>
      <c r="N2302" s="19" t="s">
        <v>49</v>
      </c>
      <c r="O2302" s="19" t="s">
        <v>49</v>
      </c>
      <c r="P2302" s="16">
        <f>WEEKNUM(Causas[[#This Row],[resolucion_fecha]],16)</f>
        <v>20</v>
      </c>
      <c r="Q2302" s="16" t="str">
        <f>TEXT(Causas[[#This Row],[resolucion_fecha]],"MMMM")</f>
        <v>mayo</v>
      </c>
      <c r="R2302" s="16" t="str">
        <f t="shared" si="35"/>
        <v>M</v>
      </c>
      <c r="S2302" s="19" t="s">
        <v>49</v>
      </c>
      <c r="T2302" s="19" t="s">
        <v>49</v>
      </c>
      <c r="U2302" s="19" t="s">
        <v>49</v>
      </c>
      <c r="V2302" s="19" t="s">
        <v>49</v>
      </c>
      <c r="W2302" s="19" t="s">
        <v>49</v>
      </c>
    </row>
    <row r="2303" spans="1:23" hidden="1" x14ac:dyDescent="0.25">
      <c r="A2303" s="25">
        <v>142797</v>
      </c>
      <c r="B2303" s="25" t="s">
        <v>95</v>
      </c>
      <c r="C2303" s="25" t="s">
        <v>43</v>
      </c>
      <c r="D2303" s="25" t="s">
        <v>59</v>
      </c>
      <c r="E2303" s="24">
        <v>44231</v>
      </c>
      <c r="F2303" s="25" t="s">
        <v>60</v>
      </c>
      <c r="G2303" s="25" t="s">
        <v>46</v>
      </c>
      <c r="H2303" s="24">
        <v>45064</v>
      </c>
      <c r="I2303" s="101">
        <v>0.35192129629629632</v>
      </c>
      <c r="J2303" s="24">
        <v>45064</v>
      </c>
      <c r="K2303" s="101">
        <v>0.35620370370370374</v>
      </c>
      <c r="L2303" s="25">
        <v>370</v>
      </c>
      <c r="M2303" s="26">
        <f>Causas[[#This Row],[parada_duracion]]/60</f>
        <v>6.166666666666667</v>
      </c>
      <c r="N2303" s="19" t="s">
        <v>47</v>
      </c>
      <c r="O2303" s="19" t="s">
        <v>47</v>
      </c>
      <c r="P2303" s="16">
        <f>WEEKNUM(Causas[[#This Row],[resolucion_fecha]],16)</f>
        <v>20</v>
      </c>
      <c r="Q2303" s="16" t="str">
        <f>TEXT(Causas[[#This Row],[resolucion_fecha]],"MMMM")</f>
        <v>mayo</v>
      </c>
      <c r="R2303" s="16" t="str">
        <f t="shared" si="35"/>
        <v>M</v>
      </c>
      <c r="S2303" s="19" t="s">
        <v>47</v>
      </c>
      <c r="T2303" s="19" t="s">
        <v>47</v>
      </c>
      <c r="U2303" s="19" t="s">
        <v>47</v>
      </c>
      <c r="V2303" s="19" t="s">
        <v>47</v>
      </c>
      <c r="W2303" s="19" t="s">
        <v>47</v>
      </c>
    </row>
    <row r="2304" spans="1:23" hidden="1" x14ac:dyDescent="0.25">
      <c r="A2304" s="25">
        <v>142804</v>
      </c>
      <c r="B2304" s="25" t="s">
        <v>42</v>
      </c>
      <c r="C2304" s="25" t="s">
        <v>43</v>
      </c>
      <c r="D2304" s="25" t="s">
        <v>166</v>
      </c>
      <c r="E2304" s="24">
        <v>43405</v>
      </c>
      <c r="F2304" s="25" t="s">
        <v>45</v>
      </c>
      <c r="G2304" s="25" t="s">
        <v>50</v>
      </c>
      <c r="H2304" s="24">
        <v>45064</v>
      </c>
      <c r="I2304" s="101">
        <v>0.41339120370370369</v>
      </c>
      <c r="J2304" s="24">
        <v>45064</v>
      </c>
      <c r="K2304" s="101">
        <v>0.41509259259259257</v>
      </c>
      <c r="L2304" s="25">
        <v>147</v>
      </c>
      <c r="M2304" s="26">
        <f>Causas[[#This Row],[parada_duracion]]/60</f>
        <v>2.4500000000000002</v>
      </c>
      <c r="N2304" s="19" t="s">
        <v>47</v>
      </c>
      <c r="O2304" s="19" t="s">
        <v>47</v>
      </c>
      <c r="P2304" s="16">
        <f>WEEKNUM(Causas[[#This Row],[resolucion_fecha]],16)</f>
        <v>20</v>
      </c>
      <c r="Q2304" s="16" t="str">
        <f>TEXT(Causas[[#This Row],[resolucion_fecha]],"MMMM")</f>
        <v>mayo</v>
      </c>
      <c r="R2304" s="16" t="str">
        <f t="shared" si="35"/>
        <v>M</v>
      </c>
      <c r="S2304" s="19" t="s">
        <v>47</v>
      </c>
      <c r="T2304" s="19" t="s">
        <v>47</v>
      </c>
      <c r="U2304" s="19" t="s">
        <v>47</v>
      </c>
      <c r="V2304" s="19" t="s">
        <v>47</v>
      </c>
      <c r="W2304" s="19" t="s">
        <v>47</v>
      </c>
    </row>
    <row r="2305" spans="1:23" hidden="1" x14ac:dyDescent="0.25">
      <c r="A2305" s="25">
        <v>142818</v>
      </c>
      <c r="B2305" s="25" t="s">
        <v>61</v>
      </c>
      <c r="C2305" s="25" t="s">
        <v>43</v>
      </c>
      <c r="D2305" s="25" t="s">
        <v>68</v>
      </c>
      <c r="E2305" s="24">
        <v>43405</v>
      </c>
      <c r="F2305" s="25" t="s">
        <v>45</v>
      </c>
      <c r="G2305" s="25" t="s">
        <v>46</v>
      </c>
      <c r="H2305" s="24">
        <v>45064</v>
      </c>
      <c r="I2305" s="101">
        <v>0.4876388888888889</v>
      </c>
      <c r="J2305" s="24">
        <v>45064</v>
      </c>
      <c r="K2305" s="101">
        <v>0.50780092592592596</v>
      </c>
      <c r="L2305" s="25">
        <v>1742</v>
      </c>
      <c r="M2305" s="26">
        <f>Causas[[#This Row],[parada_duracion]]/60</f>
        <v>29.033333333333335</v>
      </c>
      <c r="N2305" s="19" t="s">
        <v>818</v>
      </c>
      <c r="O2305" s="16" t="s">
        <v>52</v>
      </c>
      <c r="P2305" s="16">
        <f>WEEKNUM(Causas[[#This Row],[resolucion_fecha]],16)</f>
        <v>20</v>
      </c>
      <c r="Q2305" s="16" t="str">
        <f>TEXT(Causas[[#This Row],[resolucion_fecha]],"MMMM")</f>
        <v>mayo</v>
      </c>
      <c r="R2305" s="16" t="str">
        <f t="shared" si="35"/>
        <v>M</v>
      </c>
      <c r="S2305" s="16"/>
      <c r="T2305" s="16" t="s">
        <v>53</v>
      </c>
      <c r="U2305" s="16"/>
      <c r="V2305" s="16"/>
      <c r="W2305" s="16"/>
    </row>
    <row r="2306" spans="1:23" hidden="1" x14ac:dyDescent="0.25">
      <c r="A2306" s="96">
        <v>142821</v>
      </c>
      <c r="B2306" s="96" t="s">
        <v>54</v>
      </c>
      <c r="C2306" s="96" t="s">
        <v>43</v>
      </c>
      <c r="D2306" s="96" t="s">
        <v>55</v>
      </c>
      <c r="E2306" s="97">
        <v>44120</v>
      </c>
      <c r="F2306" s="96" t="s">
        <v>56</v>
      </c>
      <c r="G2306" s="96" t="s">
        <v>50</v>
      </c>
      <c r="H2306" s="97">
        <v>45064</v>
      </c>
      <c r="I2306" s="23">
        <v>0.51611111111111108</v>
      </c>
      <c r="J2306" s="97">
        <v>45064</v>
      </c>
      <c r="K2306" s="23">
        <v>0.53751157407407402</v>
      </c>
      <c r="L2306" s="96">
        <v>1849</v>
      </c>
      <c r="M2306" s="98">
        <f>Causas[[#This Row],[parada_duracion]]/60</f>
        <v>30.816666666666666</v>
      </c>
      <c r="N2306" s="18" t="s">
        <v>62</v>
      </c>
      <c r="O2306" s="16" t="s">
        <v>52</v>
      </c>
      <c r="P2306" s="99">
        <f>WEEKNUM(Causas[[#This Row],[resolucion_fecha]],16)</f>
        <v>20</v>
      </c>
      <c r="Q2306" s="99" t="str">
        <f>TEXT(Causas[[#This Row],[resolucion_fecha]],"MMMM")</f>
        <v>mayo</v>
      </c>
      <c r="R2306" s="99" t="str">
        <f t="shared" ref="R2306:R2369" si="36">IF(I2306&gt;TIME(22,0,0),"N",IF(I2306&lt;TIME(6,0,0),"N",IF(I2306&gt;TIME(14,0,0),"T",IF(I2306&gt;=TIME(6,0,0),"M","-"))))</f>
        <v>M</v>
      </c>
      <c r="S2306" s="99"/>
      <c r="T2306" s="16" t="s">
        <v>53</v>
      </c>
      <c r="U2306" s="16"/>
      <c r="V2306" s="99"/>
      <c r="W2306" s="99"/>
    </row>
    <row r="2307" spans="1:23" hidden="1" x14ac:dyDescent="0.25">
      <c r="A2307" s="96">
        <v>142822</v>
      </c>
      <c r="B2307" s="96" t="s">
        <v>83</v>
      </c>
      <c r="C2307" s="96" t="s">
        <v>43</v>
      </c>
      <c r="D2307" s="96" t="s">
        <v>59</v>
      </c>
      <c r="E2307" s="97">
        <v>44231</v>
      </c>
      <c r="F2307" s="96" t="s">
        <v>60</v>
      </c>
      <c r="G2307" s="96" t="s">
        <v>46</v>
      </c>
      <c r="H2307" s="97">
        <v>45064</v>
      </c>
      <c r="I2307" s="23">
        <v>0.5234375</v>
      </c>
      <c r="J2307" s="97">
        <v>45064</v>
      </c>
      <c r="K2307" s="23">
        <v>0.52351851851851849</v>
      </c>
      <c r="L2307" s="96">
        <v>7</v>
      </c>
      <c r="M2307" s="98">
        <f>Causas[[#This Row],[parada_duracion]]/60</f>
        <v>0.11666666666666667</v>
      </c>
      <c r="N2307" s="19" t="s">
        <v>47</v>
      </c>
      <c r="O2307" s="19" t="s">
        <v>47</v>
      </c>
      <c r="P2307" s="99">
        <f>WEEKNUM(Causas[[#This Row],[resolucion_fecha]],16)</f>
        <v>20</v>
      </c>
      <c r="Q2307" s="99" t="str">
        <f>TEXT(Causas[[#This Row],[resolucion_fecha]],"MMMM")</f>
        <v>mayo</v>
      </c>
      <c r="R2307" s="99" t="str">
        <f t="shared" si="36"/>
        <v>M</v>
      </c>
      <c r="S2307" s="19" t="s">
        <v>47</v>
      </c>
      <c r="T2307" s="19" t="s">
        <v>47</v>
      </c>
      <c r="U2307" s="19" t="s">
        <v>47</v>
      </c>
      <c r="V2307" s="19" t="s">
        <v>47</v>
      </c>
      <c r="W2307" s="19" t="s">
        <v>47</v>
      </c>
    </row>
    <row r="2308" spans="1:23" hidden="1" x14ac:dyDescent="0.25">
      <c r="A2308" s="25">
        <v>142823</v>
      </c>
      <c r="B2308" s="25" t="s">
        <v>83</v>
      </c>
      <c r="C2308" s="25" t="s">
        <v>43</v>
      </c>
      <c r="D2308" s="25" t="s">
        <v>59</v>
      </c>
      <c r="E2308" s="24">
        <v>44231</v>
      </c>
      <c r="F2308" s="25" t="s">
        <v>60</v>
      </c>
      <c r="G2308" s="25" t="s">
        <v>46</v>
      </c>
      <c r="H2308" s="24">
        <v>45064</v>
      </c>
      <c r="I2308" s="101">
        <v>0.5235995370370371</v>
      </c>
      <c r="J2308" s="24">
        <v>45064</v>
      </c>
      <c r="K2308" s="101">
        <v>0.5245023148148148</v>
      </c>
      <c r="L2308" s="25">
        <v>78</v>
      </c>
      <c r="M2308" s="26">
        <f>Causas[[#This Row],[parada_duracion]]/60</f>
        <v>1.3</v>
      </c>
      <c r="N2308" s="19" t="s">
        <v>47</v>
      </c>
      <c r="O2308" s="19" t="s">
        <v>47</v>
      </c>
      <c r="P2308" s="16">
        <f>WEEKNUM(Causas[[#This Row],[resolucion_fecha]],16)</f>
        <v>20</v>
      </c>
      <c r="Q2308" s="16" t="str">
        <f>TEXT(Causas[[#This Row],[resolucion_fecha]],"MMMM")</f>
        <v>mayo</v>
      </c>
      <c r="R2308" s="16" t="str">
        <f t="shared" si="36"/>
        <v>M</v>
      </c>
      <c r="S2308" s="19" t="s">
        <v>47</v>
      </c>
      <c r="T2308" s="19" t="s">
        <v>47</v>
      </c>
      <c r="U2308" s="19" t="s">
        <v>47</v>
      </c>
      <c r="V2308" s="19" t="s">
        <v>47</v>
      </c>
      <c r="W2308" s="19" t="s">
        <v>47</v>
      </c>
    </row>
    <row r="2309" spans="1:23" hidden="1" x14ac:dyDescent="0.25">
      <c r="A2309" s="25">
        <v>142828</v>
      </c>
      <c r="B2309" s="25" t="s">
        <v>527</v>
      </c>
      <c r="C2309" s="25" t="s">
        <v>43</v>
      </c>
      <c r="D2309" s="25" t="s">
        <v>166</v>
      </c>
      <c r="E2309" s="24">
        <v>44104</v>
      </c>
      <c r="F2309" s="25" t="s">
        <v>56</v>
      </c>
      <c r="G2309" s="25" t="s">
        <v>50</v>
      </c>
      <c r="H2309" s="24">
        <v>45064</v>
      </c>
      <c r="I2309" s="101">
        <v>0.61146990740740736</v>
      </c>
      <c r="J2309" s="24">
        <v>45064</v>
      </c>
      <c r="K2309" s="101">
        <v>0.61840277777777775</v>
      </c>
      <c r="L2309" s="25">
        <v>599</v>
      </c>
      <c r="M2309" s="26">
        <f>Causas[[#This Row],[parada_duracion]]/60</f>
        <v>9.9833333333333325</v>
      </c>
      <c r="N2309" s="19" t="s">
        <v>47</v>
      </c>
      <c r="O2309" s="19" t="s">
        <v>47</v>
      </c>
      <c r="P2309" s="16">
        <f>WEEKNUM(Causas[[#This Row],[resolucion_fecha]],16)</f>
        <v>20</v>
      </c>
      <c r="Q2309" s="16" t="str">
        <f>TEXT(Causas[[#This Row],[resolucion_fecha]],"MMMM")</f>
        <v>mayo</v>
      </c>
      <c r="R2309" s="16" t="str">
        <f t="shared" si="36"/>
        <v>T</v>
      </c>
      <c r="S2309" s="19" t="s">
        <v>47</v>
      </c>
      <c r="T2309" s="19" t="s">
        <v>47</v>
      </c>
      <c r="U2309" s="19" t="s">
        <v>47</v>
      </c>
      <c r="V2309" s="19" t="s">
        <v>47</v>
      </c>
      <c r="W2309" s="19" t="s">
        <v>47</v>
      </c>
    </row>
    <row r="2310" spans="1:23" hidden="1" x14ac:dyDescent="0.25">
      <c r="A2310" s="25">
        <v>142831</v>
      </c>
      <c r="B2310" s="25" t="s">
        <v>84</v>
      </c>
      <c r="C2310" s="25" t="s">
        <v>43</v>
      </c>
      <c r="D2310" s="25" t="s">
        <v>68</v>
      </c>
      <c r="E2310" s="24">
        <v>44012</v>
      </c>
      <c r="F2310" s="25" t="s">
        <v>56</v>
      </c>
      <c r="G2310" s="25" t="s">
        <v>46</v>
      </c>
      <c r="H2310" s="24">
        <v>45064</v>
      </c>
      <c r="I2310" s="101">
        <v>0.6305439814814815</v>
      </c>
      <c r="J2310" s="24">
        <v>45064</v>
      </c>
      <c r="K2310" s="101">
        <v>0.63924768518518515</v>
      </c>
      <c r="L2310" s="25">
        <v>752</v>
      </c>
      <c r="M2310" s="26">
        <f>Causas[[#This Row],[parada_duracion]]/60</f>
        <v>12.533333333333333</v>
      </c>
      <c r="N2310" s="19" t="s">
        <v>62</v>
      </c>
      <c r="O2310" s="16" t="s">
        <v>52</v>
      </c>
      <c r="P2310" s="16">
        <f>WEEKNUM(Causas[[#This Row],[resolucion_fecha]],16)</f>
        <v>20</v>
      </c>
      <c r="Q2310" s="16" t="str">
        <f>TEXT(Causas[[#This Row],[resolucion_fecha]],"MMMM")</f>
        <v>mayo</v>
      </c>
      <c r="R2310" s="16" t="str">
        <f t="shared" si="36"/>
        <v>T</v>
      </c>
      <c r="S2310" s="16"/>
      <c r="T2310" s="16" t="s">
        <v>53</v>
      </c>
      <c r="U2310" s="16"/>
      <c r="V2310" s="16"/>
      <c r="W2310" s="16"/>
    </row>
    <row r="2311" spans="1:23" hidden="1" x14ac:dyDescent="0.25">
      <c r="A2311" s="96">
        <v>142836</v>
      </c>
      <c r="B2311" s="96" t="s">
        <v>84</v>
      </c>
      <c r="C2311" s="96" t="s">
        <v>43</v>
      </c>
      <c r="D2311" s="96" t="s">
        <v>68</v>
      </c>
      <c r="E2311" s="97">
        <v>44012</v>
      </c>
      <c r="F2311" s="96" t="s">
        <v>56</v>
      </c>
      <c r="G2311" s="96" t="s">
        <v>46</v>
      </c>
      <c r="H2311" s="97">
        <v>45064</v>
      </c>
      <c r="I2311" s="23">
        <v>0.66784722222222215</v>
      </c>
      <c r="J2311" s="97">
        <v>45064</v>
      </c>
      <c r="K2311" s="23">
        <v>0.79762731481481486</v>
      </c>
      <c r="L2311" s="96">
        <v>11213</v>
      </c>
      <c r="M2311" s="98">
        <f>Causas[[#This Row],[parada_duracion]]/60</f>
        <v>186.88333333333333</v>
      </c>
      <c r="N2311" s="18" t="s">
        <v>62</v>
      </c>
      <c r="O2311" s="16" t="s">
        <v>52</v>
      </c>
      <c r="P2311" s="99">
        <f>WEEKNUM(Causas[[#This Row],[resolucion_fecha]],16)</f>
        <v>20</v>
      </c>
      <c r="Q2311" s="99" t="str">
        <f>TEXT(Causas[[#This Row],[resolucion_fecha]],"MMMM")</f>
        <v>mayo</v>
      </c>
      <c r="R2311" s="99" t="str">
        <f t="shared" si="36"/>
        <v>T</v>
      </c>
      <c r="S2311" s="99"/>
      <c r="T2311" s="16" t="s">
        <v>53</v>
      </c>
      <c r="U2311" s="16"/>
      <c r="V2311" s="99"/>
      <c r="W2311" s="99"/>
    </row>
    <row r="2312" spans="1:23" hidden="1" x14ac:dyDescent="0.25">
      <c r="A2312" s="25">
        <v>142837</v>
      </c>
      <c r="B2312" s="25" t="s">
        <v>42</v>
      </c>
      <c r="C2312" s="25" t="s">
        <v>43</v>
      </c>
      <c r="D2312" s="25" t="s">
        <v>102</v>
      </c>
      <c r="E2312" s="24">
        <v>43405</v>
      </c>
      <c r="F2312" s="25" t="s">
        <v>45</v>
      </c>
      <c r="G2312" s="25" t="s">
        <v>46</v>
      </c>
      <c r="H2312" s="24">
        <v>45064</v>
      </c>
      <c r="I2312" s="101">
        <v>0.66800925925925936</v>
      </c>
      <c r="J2312" s="24">
        <v>45064</v>
      </c>
      <c r="K2312" s="101">
        <v>0.69792824074074078</v>
      </c>
      <c r="L2312" s="25">
        <v>2585</v>
      </c>
      <c r="M2312" s="26">
        <f>Causas[[#This Row],[parada_duracion]]/60</f>
        <v>43.083333333333336</v>
      </c>
      <c r="N2312" s="19" t="s">
        <v>49</v>
      </c>
      <c r="O2312" s="19" t="s">
        <v>49</v>
      </c>
      <c r="P2312" s="16">
        <f>WEEKNUM(Causas[[#This Row],[resolucion_fecha]],16)</f>
        <v>20</v>
      </c>
      <c r="Q2312" s="16" t="str">
        <f>TEXT(Causas[[#This Row],[resolucion_fecha]],"MMMM")</f>
        <v>mayo</v>
      </c>
      <c r="R2312" s="16" t="str">
        <f t="shared" si="36"/>
        <v>T</v>
      </c>
      <c r="S2312" s="19" t="s">
        <v>49</v>
      </c>
      <c r="T2312" s="19" t="s">
        <v>49</v>
      </c>
      <c r="U2312" s="19" t="s">
        <v>49</v>
      </c>
      <c r="V2312" s="19" t="s">
        <v>49</v>
      </c>
      <c r="W2312" s="19" t="s">
        <v>49</v>
      </c>
    </row>
    <row r="2313" spans="1:23" hidden="1" x14ac:dyDescent="0.25">
      <c r="A2313" s="25">
        <v>142841</v>
      </c>
      <c r="B2313" s="25" t="s">
        <v>111</v>
      </c>
      <c r="C2313" s="25" t="s">
        <v>43</v>
      </c>
      <c r="D2313" s="25" t="s">
        <v>90</v>
      </c>
      <c r="E2313" s="24">
        <v>43405</v>
      </c>
      <c r="F2313" s="25" t="s">
        <v>45</v>
      </c>
      <c r="G2313" s="25" t="s">
        <v>46</v>
      </c>
      <c r="H2313" s="24">
        <v>45064</v>
      </c>
      <c r="I2313" s="101">
        <v>0.72155092592592596</v>
      </c>
      <c r="J2313" s="24">
        <v>45064</v>
      </c>
      <c r="K2313" s="101">
        <v>0.75050925925925915</v>
      </c>
      <c r="L2313" s="25">
        <v>2502</v>
      </c>
      <c r="M2313" s="26">
        <f>Causas[[#This Row],[parada_duracion]]/60</f>
        <v>41.7</v>
      </c>
      <c r="N2313" s="19" t="s">
        <v>62</v>
      </c>
      <c r="O2313" s="16" t="s">
        <v>52</v>
      </c>
      <c r="P2313" s="16">
        <f>WEEKNUM(Causas[[#This Row],[resolucion_fecha]],16)</f>
        <v>20</v>
      </c>
      <c r="Q2313" s="16" t="str">
        <f>TEXT(Causas[[#This Row],[resolucion_fecha]],"MMMM")</f>
        <v>mayo</v>
      </c>
      <c r="R2313" s="16" t="str">
        <f t="shared" si="36"/>
        <v>T</v>
      </c>
      <c r="S2313" s="16"/>
      <c r="T2313" s="16" t="s">
        <v>53</v>
      </c>
      <c r="U2313" s="16"/>
      <c r="V2313" s="16"/>
      <c r="W2313" s="16"/>
    </row>
    <row r="2314" spans="1:23" hidden="1" x14ac:dyDescent="0.25">
      <c r="A2314" s="96">
        <v>142846</v>
      </c>
      <c r="B2314" s="96" t="s">
        <v>66</v>
      </c>
      <c r="C2314" s="96" t="s">
        <v>43</v>
      </c>
      <c r="D2314" s="96" t="s">
        <v>77</v>
      </c>
      <c r="E2314" s="97">
        <v>43405</v>
      </c>
      <c r="F2314" s="96" t="s">
        <v>45</v>
      </c>
      <c r="G2314" s="96" t="s">
        <v>46</v>
      </c>
      <c r="H2314" s="97">
        <v>45064</v>
      </c>
      <c r="I2314" s="23">
        <v>0.76696759259259262</v>
      </c>
      <c r="J2314" s="97">
        <v>45064</v>
      </c>
      <c r="K2314" s="23">
        <v>0.88266203703703694</v>
      </c>
      <c r="L2314" s="96">
        <v>9996</v>
      </c>
      <c r="M2314" s="98">
        <f>Causas[[#This Row],[parada_duracion]]/60</f>
        <v>166.6</v>
      </c>
      <c r="N2314" s="19" t="s">
        <v>49</v>
      </c>
      <c r="O2314" s="19" t="s">
        <v>49</v>
      </c>
      <c r="P2314" s="99">
        <f>WEEKNUM(Causas[[#This Row],[resolucion_fecha]],16)</f>
        <v>20</v>
      </c>
      <c r="Q2314" s="99" t="str">
        <f>TEXT(Causas[[#This Row],[resolucion_fecha]],"MMMM")</f>
        <v>mayo</v>
      </c>
      <c r="R2314" s="99" t="str">
        <f t="shared" si="36"/>
        <v>T</v>
      </c>
      <c r="S2314" s="19" t="s">
        <v>49</v>
      </c>
      <c r="T2314" s="19" t="s">
        <v>49</v>
      </c>
      <c r="U2314" s="19" t="s">
        <v>49</v>
      </c>
      <c r="V2314" s="19" t="s">
        <v>49</v>
      </c>
      <c r="W2314" s="19" t="s">
        <v>49</v>
      </c>
    </row>
    <row r="2315" spans="1:23" hidden="1" x14ac:dyDescent="0.25">
      <c r="A2315" s="25">
        <v>142847</v>
      </c>
      <c r="B2315" s="25" t="s">
        <v>42</v>
      </c>
      <c r="C2315" s="25" t="s">
        <v>43</v>
      </c>
      <c r="D2315" s="25" t="s">
        <v>55</v>
      </c>
      <c r="E2315" s="24">
        <v>43405</v>
      </c>
      <c r="F2315" s="25" t="s">
        <v>45</v>
      </c>
      <c r="G2315" s="25" t="s">
        <v>46</v>
      </c>
      <c r="H2315" s="24">
        <v>45064</v>
      </c>
      <c r="I2315" s="101">
        <v>0.76872685185185186</v>
      </c>
      <c r="J2315" s="24">
        <v>45064</v>
      </c>
      <c r="K2315" s="101">
        <v>0.7702430555555555</v>
      </c>
      <c r="L2315" s="25">
        <v>131</v>
      </c>
      <c r="M2315" s="26">
        <f>Causas[[#This Row],[parada_duracion]]/60</f>
        <v>2.1833333333333331</v>
      </c>
      <c r="N2315" s="19" t="s">
        <v>47</v>
      </c>
      <c r="O2315" s="19" t="s">
        <v>47</v>
      </c>
      <c r="P2315" s="16">
        <f>WEEKNUM(Causas[[#This Row],[resolucion_fecha]],16)</f>
        <v>20</v>
      </c>
      <c r="Q2315" s="16" t="str">
        <f>TEXT(Causas[[#This Row],[resolucion_fecha]],"MMMM")</f>
        <v>mayo</v>
      </c>
      <c r="R2315" s="16" t="str">
        <f t="shared" si="36"/>
        <v>T</v>
      </c>
      <c r="S2315" s="19" t="s">
        <v>47</v>
      </c>
      <c r="T2315" s="19" t="s">
        <v>47</v>
      </c>
      <c r="U2315" s="19" t="s">
        <v>47</v>
      </c>
      <c r="V2315" s="19" t="s">
        <v>47</v>
      </c>
      <c r="W2315" s="19" t="s">
        <v>47</v>
      </c>
    </row>
    <row r="2316" spans="1:23" hidden="1" x14ac:dyDescent="0.25">
      <c r="A2316" s="96">
        <v>142850</v>
      </c>
      <c r="B2316" s="96" t="s">
        <v>111</v>
      </c>
      <c r="C2316" s="96" t="s">
        <v>43</v>
      </c>
      <c r="D2316" s="96" t="s">
        <v>90</v>
      </c>
      <c r="E2316" s="97">
        <v>43405</v>
      </c>
      <c r="F2316" s="96" t="s">
        <v>45</v>
      </c>
      <c r="G2316" s="96" t="s">
        <v>46</v>
      </c>
      <c r="H2316" s="97">
        <v>45064</v>
      </c>
      <c r="I2316" s="23">
        <v>0.77528935185185188</v>
      </c>
      <c r="J2316" s="97">
        <v>45064</v>
      </c>
      <c r="K2316" s="23">
        <v>0.8128009259259259</v>
      </c>
      <c r="L2316" s="96">
        <v>3241</v>
      </c>
      <c r="M2316" s="98">
        <f>Causas[[#This Row],[parada_duracion]]/60</f>
        <v>54.016666666666666</v>
      </c>
      <c r="N2316" s="18" t="s">
        <v>62</v>
      </c>
      <c r="O2316" s="16" t="s">
        <v>52</v>
      </c>
      <c r="P2316" s="99">
        <f>WEEKNUM(Causas[[#This Row],[resolucion_fecha]],16)</f>
        <v>20</v>
      </c>
      <c r="Q2316" s="99" t="str">
        <f>TEXT(Causas[[#This Row],[resolucion_fecha]],"MMMM")</f>
        <v>mayo</v>
      </c>
      <c r="R2316" s="99" t="str">
        <f t="shared" si="36"/>
        <v>T</v>
      </c>
      <c r="S2316" s="99"/>
      <c r="T2316" s="16" t="s">
        <v>53</v>
      </c>
      <c r="U2316" s="16"/>
      <c r="V2316" s="99"/>
      <c r="W2316" s="99"/>
    </row>
    <row r="2317" spans="1:23" hidden="1" x14ac:dyDescent="0.25">
      <c r="A2317" s="25">
        <v>142851</v>
      </c>
      <c r="B2317" s="25" t="s">
        <v>42</v>
      </c>
      <c r="C2317" s="25" t="s">
        <v>43</v>
      </c>
      <c r="D2317" s="25" t="s">
        <v>166</v>
      </c>
      <c r="E2317" s="24">
        <v>43405</v>
      </c>
      <c r="F2317" s="25" t="s">
        <v>45</v>
      </c>
      <c r="G2317" s="25" t="s">
        <v>46</v>
      </c>
      <c r="H2317" s="24">
        <v>45064</v>
      </c>
      <c r="I2317" s="101">
        <v>0.77642361111111102</v>
      </c>
      <c r="J2317" s="24">
        <v>45064</v>
      </c>
      <c r="K2317" s="101">
        <v>0.79748842592592595</v>
      </c>
      <c r="L2317" s="25">
        <v>1820</v>
      </c>
      <c r="M2317" s="26">
        <f>Causas[[#This Row],[parada_duracion]]/60</f>
        <v>30.333333333333332</v>
      </c>
      <c r="N2317" s="19" t="s">
        <v>819</v>
      </c>
      <c r="O2317" s="16" t="s">
        <v>52</v>
      </c>
      <c r="P2317" s="16">
        <f>WEEKNUM(Causas[[#This Row],[resolucion_fecha]],16)</f>
        <v>20</v>
      </c>
      <c r="Q2317" s="16" t="str">
        <f>TEXT(Causas[[#This Row],[resolucion_fecha]],"MMMM")</f>
        <v>mayo</v>
      </c>
      <c r="R2317" s="16" t="str">
        <f t="shared" si="36"/>
        <v>T</v>
      </c>
      <c r="S2317" s="16"/>
      <c r="T2317" s="16" t="s">
        <v>53</v>
      </c>
      <c r="U2317" s="100"/>
      <c r="V2317" s="16"/>
      <c r="W2317" s="16"/>
    </row>
    <row r="2318" spans="1:23" hidden="1" x14ac:dyDescent="0.25">
      <c r="A2318" s="96">
        <v>142855</v>
      </c>
      <c r="B2318" s="96" t="s">
        <v>111</v>
      </c>
      <c r="C2318" s="96" t="s">
        <v>43</v>
      </c>
      <c r="D2318" s="96" t="s">
        <v>55</v>
      </c>
      <c r="E2318" s="97">
        <v>43405</v>
      </c>
      <c r="F2318" s="96" t="s">
        <v>45</v>
      </c>
      <c r="G2318" s="96" t="s">
        <v>50</v>
      </c>
      <c r="H2318" s="97">
        <v>45064</v>
      </c>
      <c r="I2318" s="23">
        <v>0.81366898148148159</v>
      </c>
      <c r="J2318" s="97">
        <v>45064</v>
      </c>
      <c r="K2318" s="23">
        <v>0.82758101851851851</v>
      </c>
      <c r="L2318" s="96">
        <v>1202</v>
      </c>
      <c r="M2318" s="98">
        <f>Causas[[#This Row],[parada_duracion]]/60</f>
        <v>20.033333333333335</v>
      </c>
      <c r="N2318" s="18" t="s">
        <v>62</v>
      </c>
      <c r="O2318" s="16" t="s">
        <v>52</v>
      </c>
      <c r="P2318" s="99">
        <f>WEEKNUM(Causas[[#This Row],[resolucion_fecha]],16)</f>
        <v>20</v>
      </c>
      <c r="Q2318" s="99" t="str">
        <f>TEXT(Causas[[#This Row],[resolucion_fecha]],"MMMM")</f>
        <v>mayo</v>
      </c>
      <c r="R2318" s="99" t="str">
        <f t="shared" si="36"/>
        <v>T</v>
      </c>
      <c r="S2318" s="99"/>
      <c r="T2318" s="16" t="s">
        <v>53</v>
      </c>
      <c r="U2318" s="16"/>
      <c r="V2318" s="99"/>
      <c r="W2318" s="99"/>
    </row>
    <row r="2319" spans="1:23" hidden="1" x14ac:dyDescent="0.25">
      <c r="A2319" s="25">
        <v>142856</v>
      </c>
      <c r="B2319" s="25" t="s">
        <v>111</v>
      </c>
      <c r="C2319" s="25" t="s">
        <v>43</v>
      </c>
      <c r="D2319" s="25" t="s">
        <v>90</v>
      </c>
      <c r="E2319" s="24">
        <v>43405</v>
      </c>
      <c r="F2319" s="25" t="s">
        <v>45</v>
      </c>
      <c r="G2319" s="25" t="s">
        <v>46</v>
      </c>
      <c r="H2319" s="24">
        <v>45064</v>
      </c>
      <c r="I2319" s="101">
        <v>0.83792824074074079</v>
      </c>
      <c r="J2319" s="24">
        <v>45064</v>
      </c>
      <c r="K2319" s="101">
        <v>0.89508101851851851</v>
      </c>
      <c r="L2319" s="25">
        <v>4938</v>
      </c>
      <c r="M2319" s="26">
        <f>Causas[[#This Row],[parada_duracion]]/60</f>
        <v>82.3</v>
      </c>
      <c r="N2319" s="19" t="s">
        <v>62</v>
      </c>
      <c r="O2319" s="16" t="s">
        <v>52</v>
      </c>
      <c r="P2319" s="16">
        <f>WEEKNUM(Causas[[#This Row],[resolucion_fecha]],16)</f>
        <v>20</v>
      </c>
      <c r="Q2319" s="16" t="str">
        <f>TEXT(Causas[[#This Row],[resolucion_fecha]],"MMMM")</f>
        <v>mayo</v>
      </c>
      <c r="R2319" s="16" t="str">
        <f t="shared" si="36"/>
        <v>T</v>
      </c>
      <c r="S2319" s="16"/>
      <c r="T2319" s="16" t="s">
        <v>53</v>
      </c>
      <c r="U2319" s="100"/>
      <c r="V2319" s="16"/>
      <c r="W2319" s="16"/>
    </row>
    <row r="2320" spans="1:23" hidden="1" x14ac:dyDescent="0.25">
      <c r="A2320" s="25">
        <v>142858</v>
      </c>
      <c r="B2320" s="25" t="s">
        <v>66</v>
      </c>
      <c r="C2320" s="25" t="s">
        <v>43</v>
      </c>
      <c r="D2320" s="25" t="s">
        <v>154</v>
      </c>
      <c r="E2320" s="24">
        <v>43405</v>
      </c>
      <c r="F2320" s="25" t="s">
        <v>45</v>
      </c>
      <c r="G2320" s="25" t="s">
        <v>46</v>
      </c>
      <c r="H2320" s="24">
        <v>45064</v>
      </c>
      <c r="I2320" s="101">
        <v>0.86482638888888896</v>
      </c>
      <c r="J2320" s="24">
        <v>45064</v>
      </c>
      <c r="K2320" s="101">
        <v>0.88894675925925926</v>
      </c>
      <c r="L2320" s="25">
        <v>2084</v>
      </c>
      <c r="M2320" s="26">
        <f>Causas[[#This Row],[parada_duracion]]/60</f>
        <v>34.733333333333334</v>
      </c>
      <c r="N2320" s="19" t="s">
        <v>62</v>
      </c>
      <c r="O2320" s="16" t="s">
        <v>52</v>
      </c>
      <c r="P2320" s="16">
        <f>WEEKNUM(Causas[[#This Row],[resolucion_fecha]],16)</f>
        <v>20</v>
      </c>
      <c r="Q2320" s="16" t="str">
        <f>TEXT(Causas[[#This Row],[resolucion_fecha]],"MMMM")</f>
        <v>mayo</v>
      </c>
      <c r="R2320" s="16" t="str">
        <f t="shared" si="36"/>
        <v>T</v>
      </c>
      <c r="S2320" s="16"/>
      <c r="T2320" s="16" t="s">
        <v>53</v>
      </c>
      <c r="U2320" s="16"/>
      <c r="V2320" s="16"/>
      <c r="W2320" s="16"/>
    </row>
    <row r="2321" spans="1:23" hidden="1" x14ac:dyDescent="0.25">
      <c r="A2321" s="25">
        <v>142863</v>
      </c>
      <c r="B2321" s="25" t="s">
        <v>79</v>
      </c>
      <c r="C2321" s="25" t="s">
        <v>43</v>
      </c>
      <c r="D2321" s="25" t="s">
        <v>166</v>
      </c>
      <c r="E2321" s="24">
        <v>43405</v>
      </c>
      <c r="F2321" s="25" t="s">
        <v>45</v>
      </c>
      <c r="G2321" s="25" t="s">
        <v>50</v>
      </c>
      <c r="H2321" s="24">
        <v>45065</v>
      </c>
      <c r="I2321" s="101">
        <v>5.5E-2</v>
      </c>
      <c r="J2321" s="24">
        <v>45065</v>
      </c>
      <c r="K2321" s="101">
        <v>8.3587962962962961E-2</v>
      </c>
      <c r="L2321" s="25">
        <v>2470</v>
      </c>
      <c r="M2321" s="26">
        <f>Causas[[#This Row],[parada_duracion]]/60</f>
        <v>41.166666666666664</v>
      </c>
      <c r="N2321" s="19" t="s">
        <v>49</v>
      </c>
      <c r="O2321" s="19" t="s">
        <v>49</v>
      </c>
      <c r="P2321" s="16">
        <f>WEEKNUM(Causas[[#This Row],[resolucion_fecha]],16)</f>
        <v>20</v>
      </c>
      <c r="Q2321" s="16" t="str">
        <f>TEXT(Causas[[#This Row],[resolucion_fecha]],"MMMM")</f>
        <v>mayo</v>
      </c>
      <c r="R2321" s="16" t="str">
        <f t="shared" si="36"/>
        <v>N</v>
      </c>
      <c r="S2321" s="19" t="s">
        <v>49</v>
      </c>
      <c r="T2321" s="19" t="s">
        <v>49</v>
      </c>
      <c r="U2321" s="19" t="s">
        <v>49</v>
      </c>
      <c r="V2321" s="19" t="s">
        <v>49</v>
      </c>
      <c r="W2321" s="19" t="s">
        <v>49</v>
      </c>
    </row>
    <row r="2322" spans="1:23" hidden="1" x14ac:dyDescent="0.25">
      <c r="A2322" s="25">
        <v>142867</v>
      </c>
      <c r="B2322" s="25" t="s">
        <v>42</v>
      </c>
      <c r="C2322" s="25" t="s">
        <v>43</v>
      </c>
      <c r="D2322" s="25" t="s">
        <v>164</v>
      </c>
      <c r="E2322" s="24">
        <v>43405</v>
      </c>
      <c r="F2322" s="25" t="s">
        <v>45</v>
      </c>
      <c r="G2322" s="25" t="s">
        <v>46</v>
      </c>
      <c r="H2322" s="24">
        <v>45065</v>
      </c>
      <c r="I2322" s="101">
        <v>0.25175925925925929</v>
      </c>
      <c r="J2322" s="24">
        <v>45065</v>
      </c>
      <c r="K2322" s="101">
        <v>0.33665509259259258</v>
      </c>
      <c r="L2322" s="25">
        <v>7335</v>
      </c>
      <c r="M2322" s="26">
        <f>Causas[[#This Row],[parada_duracion]]/60</f>
        <v>122.25</v>
      </c>
      <c r="N2322" s="19" t="s">
        <v>62</v>
      </c>
      <c r="O2322" s="16" t="s">
        <v>52</v>
      </c>
      <c r="P2322" s="16">
        <f>WEEKNUM(Causas[[#This Row],[resolucion_fecha]],16)</f>
        <v>20</v>
      </c>
      <c r="Q2322" s="16" t="str">
        <f>TEXT(Causas[[#This Row],[resolucion_fecha]],"MMMM")</f>
        <v>mayo</v>
      </c>
      <c r="R2322" s="16" t="str">
        <f t="shared" si="36"/>
        <v>M</v>
      </c>
      <c r="S2322" s="16"/>
      <c r="T2322" s="16" t="s">
        <v>53</v>
      </c>
      <c r="U2322" s="16"/>
      <c r="V2322" s="16"/>
      <c r="W2322" s="16"/>
    </row>
    <row r="2323" spans="1:23" hidden="1" x14ac:dyDescent="0.25">
      <c r="A2323" s="25">
        <v>142877</v>
      </c>
      <c r="B2323" s="25" t="s">
        <v>58</v>
      </c>
      <c r="C2323" s="25" t="s">
        <v>43</v>
      </c>
      <c r="D2323" s="25" t="s">
        <v>166</v>
      </c>
      <c r="E2323" s="24">
        <v>43405</v>
      </c>
      <c r="F2323" s="25" t="s">
        <v>45</v>
      </c>
      <c r="G2323" s="25" t="s">
        <v>50</v>
      </c>
      <c r="H2323" s="24">
        <v>45065</v>
      </c>
      <c r="I2323" s="101">
        <v>0.32011574074074073</v>
      </c>
      <c r="J2323" s="24">
        <v>45065</v>
      </c>
      <c r="K2323" s="101">
        <v>0.32993055555555556</v>
      </c>
      <c r="L2323" s="25">
        <v>848</v>
      </c>
      <c r="M2323" s="26">
        <f>Causas[[#This Row],[parada_duracion]]/60</f>
        <v>14.133333333333333</v>
      </c>
      <c r="N2323" s="19" t="s">
        <v>49</v>
      </c>
      <c r="O2323" s="19" t="s">
        <v>49</v>
      </c>
      <c r="P2323" s="16">
        <f>WEEKNUM(Causas[[#This Row],[resolucion_fecha]],16)</f>
        <v>20</v>
      </c>
      <c r="Q2323" s="16" t="str">
        <f>TEXT(Causas[[#This Row],[resolucion_fecha]],"MMMM")</f>
        <v>mayo</v>
      </c>
      <c r="R2323" s="16" t="str">
        <f t="shared" si="36"/>
        <v>M</v>
      </c>
      <c r="S2323" s="19" t="s">
        <v>49</v>
      </c>
      <c r="T2323" s="19" t="s">
        <v>49</v>
      </c>
      <c r="U2323" s="19" t="s">
        <v>49</v>
      </c>
      <c r="V2323" s="19" t="s">
        <v>49</v>
      </c>
      <c r="W2323" s="19" t="s">
        <v>49</v>
      </c>
    </row>
    <row r="2324" spans="1:23" hidden="1" x14ac:dyDescent="0.25">
      <c r="A2324" s="25">
        <v>142882</v>
      </c>
      <c r="B2324" s="25" t="s">
        <v>111</v>
      </c>
      <c r="C2324" s="25" t="s">
        <v>43</v>
      </c>
      <c r="D2324" s="25" t="s">
        <v>90</v>
      </c>
      <c r="E2324" s="24">
        <v>43405</v>
      </c>
      <c r="F2324" s="25" t="s">
        <v>45</v>
      </c>
      <c r="G2324" s="25" t="s">
        <v>50</v>
      </c>
      <c r="H2324" s="24">
        <v>45065</v>
      </c>
      <c r="I2324" s="101">
        <v>0.35541666666666666</v>
      </c>
      <c r="J2324" s="24">
        <v>45065</v>
      </c>
      <c r="K2324" s="101">
        <v>0.38601851851851854</v>
      </c>
      <c r="L2324" s="25">
        <v>2644</v>
      </c>
      <c r="M2324" s="26">
        <f>Causas[[#This Row],[parada_duracion]]/60</f>
        <v>44.06666666666667</v>
      </c>
      <c r="N2324" s="19" t="s">
        <v>49</v>
      </c>
      <c r="O2324" s="19" t="s">
        <v>49</v>
      </c>
      <c r="P2324" s="16">
        <f>WEEKNUM(Causas[[#This Row],[resolucion_fecha]],16)</f>
        <v>20</v>
      </c>
      <c r="Q2324" s="16" t="str">
        <f>TEXT(Causas[[#This Row],[resolucion_fecha]],"MMMM")</f>
        <v>mayo</v>
      </c>
      <c r="R2324" s="16" t="str">
        <f t="shared" si="36"/>
        <v>M</v>
      </c>
      <c r="S2324" s="19" t="s">
        <v>49</v>
      </c>
      <c r="T2324" s="19" t="s">
        <v>49</v>
      </c>
      <c r="U2324" s="19" t="s">
        <v>49</v>
      </c>
      <c r="V2324" s="19" t="s">
        <v>49</v>
      </c>
      <c r="W2324" s="19" t="s">
        <v>49</v>
      </c>
    </row>
    <row r="2325" spans="1:23" hidden="1" x14ac:dyDescent="0.25">
      <c r="A2325" s="25">
        <v>142884</v>
      </c>
      <c r="B2325" s="25" t="s">
        <v>42</v>
      </c>
      <c r="C2325" s="25" t="s">
        <v>43</v>
      </c>
      <c r="D2325" s="25" t="s">
        <v>164</v>
      </c>
      <c r="E2325" s="24">
        <v>43405</v>
      </c>
      <c r="F2325" s="25" t="s">
        <v>45</v>
      </c>
      <c r="G2325" s="25" t="s">
        <v>46</v>
      </c>
      <c r="H2325" s="24">
        <v>45065</v>
      </c>
      <c r="I2325" s="101">
        <v>0.36777777777777776</v>
      </c>
      <c r="J2325" s="24">
        <v>45065</v>
      </c>
      <c r="K2325" s="101">
        <v>0.40035879629629628</v>
      </c>
      <c r="L2325" s="25">
        <v>2815</v>
      </c>
      <c r="M2325" s="26">
        <f>Causas[[#This Row],[parada_duracion]]/60</f>
        <v>46.916666666666664</v>
      </c>
      <c r="N2325" s="19" t="s">
        <v>49</v>
      </c>
      <c r="O2325" s="19" t="s">
        <v>49</v>
      </c>
      <c r="P2325" s="16">
        <f>WEEKNUM(Causas[[#This Row],[resolucion_fecha]],16)</f>
        <v>20</v>
      </c>
      <c r="Q2325" s="16" t="str">
        <f>TEXT(Causas[[#This Row],[resolucion_fecha]],"MMMM")</f>
        <v>mayo</v>
      </c>
      <c r="R2325" s="16" t="str">
        <f t="shared" si="36"/>
        <v>M</v>
      </c>
      <c r="S2325" s="19" t="s">
        <v>49</v>
      </c>
      <c r="T2325" s="19" t="s">
        <v>49</v>
      </c>
      <c r="U2325" s="19" t="s">
        <v>49</v>
      </c>
      <c r="V2325" s="19" t="s">
        <v>49</v>
      </c>
      <c r="W2325" s="19" t="s">
        <v>49</v>
      </c>
    </row>
    <row r="2326" spans="1:23" hidden="1" x14ac:dyDescent="0.25">
      <c r="A2326" s="25">
        <v>142889</v>
      </c>
      <c r="B2326" s="25" t="s">
        <v>61</v>
      </c>
      <c r="C2326" s="25" t="s">
        <v>43</v>
      </c>
      <c r="D2326" s="25" t="s">
        <v>68</v>
      </c>
      <c r="E2326" s="24">
        <v>43405</v>
      </c>
      <c r="F2326" s="25" t="s">
        <v>45</v>
      </c>
      <c r="G2326" s="25" t="s">
        <v>50</v>
      </c>
      <c r="H2326" s="24">
        <v>45065</v>
      </c>
      <c r="I2326" s="101">
        <v>0.38983796296296297</v>
      </c>
      <c r="J2326" s="24">
        <v>45065</v>
      </c>
      <c r="K2326" s="101">
        <v>0.38990740740740737</v>
      </c>
      <c r="L2326" s="25">
        <v>6</v>
      </c>
      <c r="M2326" s="26">
        <f>Causas[[#This Row],[parada_duracion]]/60</f>
        <v>0.1</v>
      </c>
      <c r="N2326" s="19" t="s">
        <v>47</v>
      </c>
      <c r="O2326" s="19" t="s">
        <v>47</v>
      </c>
      <c r="P2326" s="16">
        <f>WEEKNUM(Causas[[#This Row],[resolucion_fecha]],16)</f>
        <v>20</v>
      </c>
      <c r="Q2326" s="16" t="str">
        <f>TEXT(Causas[[#This Row],[resolucion_fecha]],"MMMM")</f>
        <v>mayo</v>
      </c>
      <c r="R2326" s="16" t="str">
        <f t="shared" si="36"/>
        <v>M</v>
      </c>
      <c r="S2326" s="19" t="s">
        <v>47</v>
      </c>
      <c r="T2326" s="19" t="s">
        <v>47</v>
      </c>
      <c r="U2326" s="19" t="s">
        <v>47</v>
      </c>
      <c r="V2326" s="19" t="s">
        <v>47</v>
      </c>
      <c r="W2326" s="19" t="s">
        <v>47</v>
      </c>
    </row>
    <row r="2327" spans="1:23" hidden="1" x14ac:dyDescent="0.25">
      <c r="A2327" s="25">
        <v>142893</v>
      </c>
      <c r="B2327" s="25" t="s">
        <v>54</v>
      </c>
      <c r="C2327" s="25" t="s">
        <v>43</v>
      </c>
      <c r="D2327" s="25" t="s">
        <v>55</v>
      </c>
      <c r="E2327" s="24">
        <v>44120</v>
      </c>
      <c r="F2327" s="25" t="s">
        <v>56</v>
      </c>
      <c r="G2327" s="25" t="s">
        <v>50</v>
      </c>
      <c r="H2327" s="24">
        <v>45065</v>
      </c>
      <c r="I2327" s="101">
        <v>0.40900462962962963</v>
      </c>
      <c r="J2327" s="24">
        <v>45065</v>
      </c>
      <c r="K2327" s="101">
        <v>0.44270833333333331</v>
      </c>
      <c r="L2327" s="25">
        <v>2912</v>
      </c>
      <c r="M2327" s="26">
        <f>Causas[[#This Row],[parada_duracion]]/60</f>
        <v>48.533333333333331</v>
      </c>
      <c r="N2327" s="19" t="s">
        <v>306</v>
      </c>
      <c r="O2327" s="16" t="s">
        <v>52</v>
      </c>
      <c r="P2327" s="16">
        <f>WEEKNUM(Causas[[#This Row],[resolucion_fecha]],16)</f>
        <v>20</v>
      </c>
      <c r="Q2327" s="16" t="str">
        <f>TEXT(Causas[[#This Row],[resolucion_fecha]],"MMMM")</f>
        <v>mayo</v>
      </c>
      <c r="R2327" s="16" t="str">
        <f t="shared" si="36"/>
        <v>M</v>
      </c>
      <c r="S2327" s="16"/>
      <c r="T2327" s="16" t="s">
        <v>53</v>
      </c>
      <c r="U2327" s="16"/>
      <c r="V2327" s="16"/>
      <c r="W2327" s="16"/>
    </row>
    <row r="2328" spans="1:23" hidden="1" x14ac:dyDescent="0.25">
      <c r="A2328" s="96">
        <v>142895</v>
      </c>
      <c r="B2328" s="96" t="s">
        <v>111</v>
      </c>
      <c r="C2328" s="96" t="s">
        <v>43</v>
      </c>
      <c r="D2328" s="96" t="s">
        <v>90</v>
      </c>
      <c r="E2328" s="97">
        <v>43405</v>
      </c>
      <c r="F2328" s="96" t="s">
        <v>45</v>
      </c>
      <c r="G2328" s="96" t="s">
        <v>50</v>
      </c>
      <c r="H2328" s="97">
        <v>45065</v>
      </c>
      <c r="I2328" s="23">
        <v>0.41158564814814813</v>
      </c>
      <c r="J2328" s="97">
        <v>45065</v>
      </c>
      <c r="K2328" s="23">
        <v>0.45315972222222217</v>
      </c>
      <c r="L2328" s="96">
        <v>3592</v>
      </c>
      <c r="M2328" s="98">
        <f>Causas[[#This Row],[parada_duracion]]/60</f>
        <v>59.866666666666667</v>
      </c>
      <c r="N2328" s="18" t="s">
        <v>525</v>
      </c>
      <c r="O2328" s="16" t="s">
        <v>52</v>
      </c>
      <c r="P2328" s="99">
        <f>WEEKNUM(Causas[[#This Row],[resolucion_fecha]],16)</f>
        <v>20</v>
      </c>
      <c r="Q2328" s="99" t="str">
        <f>TEXT(Causas[[#This Row],[resolucion_fecha]],"MMMM")</f>
        <v>mayo</v>
      </c>
      <c r="R2328" s="99" t="str">
        <f t="shared" si="36"/>
        <v>M</v>
      </c>
      <c r="S2328" s="99"/>
      <c r="T2328" s="16" t="s">
        <v>53</v>
      </c>
      <c r="U2328" s="16"/>
      <c r="V2328" s="99"/>
      <c r="W2328" s="99"/>
    </row>
    <row r="2329" spans="1:23" hidden="1" x14ac:dyDescent="0.25">
      <c r="A2329" s="96">
        <v>142896</v>
      </c>
      <c r="B2329" s="96" t="s">
        <v>42</v>
      </c>
      <c r="C2329" s="96" t="s">
        <v>43</v>
      </c>
      <c r="D2329" s="96" t="s">
        <v>48</v>
      </c>
      <c r="E2329" s="97">
        <v>43405</v>
      </c>
      <c r="F2329" s="96" t="s">
        <v>45</v>
      </c>
      <c r="G2329" s="96" t="s">
        <v>46</v>
      </c>
      <c r="H2329" s="97">
        <v>45065</v>
      </c>
      <c r="I2329" s="23">
        <v>0.41824074074074075</v>
      </c>
      <c r="J2329" s="97">
        <v>45065</v>
      </c>
      <c r="K2329" s="23">
        <v>0.42749999999999999</v>
      </c>
      <c r="L2329" s="96">
        <v>800</v>
      </c>
      <c r="M2329" s="98">
        <f>Causas[[#This Row],[parada_duracion]]/60</f>
        <v>13.333333333333334</v>
      </c>
      <c r="N2329" s="19" t="s">
        <v>49</v>
      </c>
      <c r="O2329" s="19" t="s">
        <v>49</v>
      </c>
      <c r="P2329" s="99">
        <f>WEEKNUM(Causas[[#This Row],[resolucion_fecha]],16)</f>
        <v>20</v>
      </c>
      <c r="Q2329" s="99" t="str">
        <f>TEXT(Causas[[#This Row],[resolucion_fecha]],"MMMM")</f>
        <v>mayo</v>
      </c>
      <c r="R2329" s="99" t="str">
        <f t="shared" si="36"/>
        <v>M</v>
      </c>
      <c r="S2329" s="19" t="s">
        <v>49</v>
      </c>
      <c r="T2329" s="19" t="s">
        <v>49</v>
      </c>
      <c r="U2329" s="19" t="s">
        <v>49</v>
      </c>
      <c r="V2329" s="19" t="s">
        <v>49</v>
      </c>
      <c r="W2329" s="19" t="s">
        <v>49</v>
      </c>
    </row>
    <row r="2330" spans="1:23" hidden="1" x14ac:dyDescent="0.25">
      <c r="A2330" s="96">
        <v>142897</v>
      </c>
      <c r="B2330" s="96" t="s">
        <v>66</v>
      </c>
      <c r="C2330" s="96" t="s">
        <v>43</v>
      </c>
      <c r="D2330" s="96" t="s">
        <v>154</v>
      </c>
      <c r="E2330" s="97">
        <v>43405</v>
      </c>
      <c r="F2330" s="96" t="s">
        <v>45</v>
      </c>
      <c r="G2330" s="96" t="s">
        <v>50</v>
      </c>
      <c r="H2330" s="97">
        <v>45065</v>
      </c>
      <c r="I2330" s="23">
        <v>0.42174768518518518</v>
      </c>
      <c r="J2330" s="97">
        <v>45065</v>
      </c>
      <c r="K2330" s="23">
        <v>0.47326388888888887</v>
      </c>
      <c r="L2330" s="96">
        <v>4451</v>
      </c>
      <c r="M2330" s="98">
        <f>Causas[[#This Row],[parada_duracion]]/60</f>
        <v>74.183333333333337</v>
      </c>
      <c r="N2330" s="18" t="s">
        <v>820</v>
      </c>
      <c r="O2330" s="16" t="s">
        <v>52</v>
      </c>
      <c r="P2330" s="99">
        <f>WEEKNUM(Causas[[#This Row],[resolucion_fecha]],16)</f>
        <v>20</v>
      </c>
      <c r="Q2330" s="99" t="str">
        <f>TEXT(Causas[[#This Row],[resolucion_fecha]],"MMMM")</f>
        <v>mayo</v>
      </c>
      <c r="R2330" s="99" t="str">
        <f t="shared" si="36"/>
        <v>M</v>
      </c>
      <c r="S2330" s="99"/>
      <c r="T2330" s="16" t="s">
        <v>53</v>
      </c>
      <c r="U2330" s="100"/>
      <c r="V2330" s="99"/>
      <c r="W2330" s="99"/>
    </row>
    <row r="2331" spans="1:23" hidden="1" x14ac:dyDescent="0.25">
      <c r="A2331" s="96">
        <v>142898</v>
      </c>
      <c r="B2331" s="96" t="s">
        <v>42</v>
      </c>
      <c r="C2331" s="96" t="s">
        <v>43</v>
      </c>
      <c r="D2331" s="96" t="s">
        <v>164</v>
      </c>
      <c r="E2331" s="97">
        <v>43405</v>
      </c>
      <c r="F2331" s="96" t="s">
        <v>45</v>
      </c>
      <c r="G2331" s="96" t="s">
        <v>46</v>
      </c>
      <c r="H2331" s="97">
        <v>45065</v>
      </c>
      <c r="I2331" s="23">
        <v>0.42723379629629626</v>
      </c>
      <c r="J2331" s="97">
        <v>45065</v>
      </c>
      <c r="K2331" s="23">
        <v>0.4699652777777778</v>
      </c>
      <c r="L2331" s="96">
        <v>3692</v>
      </c>
      <c r="M2331" s="98">
        <f>Causas[[#This Row],[parada_duracion]]/60</f>
        <v>61.533333333333331</v>
      </c>
      <c r="N2331" s="19" t="s">
        <v>49</v>
      </c>
      <c r="O2331" s="19" t="s">
        <v>49</v>
      </c>
      <c r="P2331" s="99">
        <f>WEEKNUM(Causas[[#This Row],[resolucion_fecha]],16)</f>
        <v>20</v>
      </c>
      <c r="Q2331" s="99" t="str">
        <f>TEXT(Causas[[#This Row],[resolucion_fecha]],"MMMM")</f>
        <v>mayo</v>
      </c>
      <c r="R2331" s="99" t="str">
        <f t="shared" si="36"/>
        <v>M</v>
      </c>
      <c r="S2331" s="19" t="s">
        <v>49</v>
      </c>
      <c r="T2331" s="19" t="s">
        <v>49</v>
      </c>
      <c r="U2331" s="19" t="s">
        <v>49</v>
      </c>
      <c r="V2331" s="19" t="s">
        <v>49</v>
      </c>
      <c r="W2331" s="19" t="s">
        <v>49</v>
      </c>
    </row>
    <row r="2332" spans="1:23" hidden="1" x14ac:dyDescent="0.25">
      <c r="A2332" s="96">
        <v>142899</v>
      </c>
      <c r="B2332" s="96" t="s">
        <v>42</v>
      </c>
      <c r="C2332" s="96" t="s">
        <v>43</v>
      </c>
      <c r="D2332" s="96" t="s">
        <v>48</v>
      </c>
      <c r="E2332" s="97">
        <v>43405</v>
      </c>
      <c r="F2332" s="96" t="s">
        <v>45</v>
      </c>
      <c r="G2332" s="96" t="s">
        <v>46</v>
      </c>
      <c r="H2332" s="97">
        <v>45065</v>
      </c>
      <c r="I2332" s="23">
        <v>0.42756944444444445</v>
      </c>
      <c r="J2332" s="97">
        <v>45065</v>
      </c>
      <c r="K2332" s="23">
        <v>0.46875</v>
      </c>
      <c r="L2332" s="96">
        <v>3558</v>
      </c>
      <c r="M2332" s="98">
        <f>Causas[[#This Row],[parada_duracion]]/60</f>
        <v>59.3</v>
      </c>
      <c r="N2332" s="19" t="s">
        <v>49</v>
      </c>
      <c r="O2332" s="19" t="s">
        <v>49</v>
      </c>
      <c r="P2332" s="99">
        <f>WEEKNUM(Causas[[#This Row],[resolucion_fecha]],16)</f>
        <v>20</v>
      </c>
      <c r="Q2332" s="99" t="str">
        <f>TEXT(Causas[[#This Row],[resolucion_fecha]],"MMMM")</f>
        <v>mayo</v>
      </c>
      <c r="R2332" s="99" t="str">
        <f t="shared" si="36"/>
        <v>M</v>
      </c>
      <c r="S2332" s="19" t="s">
        <v>49</v>
      </c>
      <c r="T2332" s="19" t="s">
        <v>49</v>
      </c>
      <c r="U2332" s="19" t="s">
        <v>49</v>
      </c>
      <c r="V2332" s="19" t="s">
        <v>49</v>
      </c>
      <c r="W2332" s="19" t="s">
        <v>49</v>
      </c>
    </row>
    <row r="2333" spans="1:23" hidden="1" x14ac:dyDescent="0.25">
      <c r="A2333" s="96">
        <v>142900</v>
      </c>
      <c r="B2333" s="96" t="s">
        <v>95</v>
      </c>
      <c r="C2333" s="96" t="s">
        <v>43</v>
      </c>
      <c r="D2333" s="96" t="s">
        <v>96</v>
      </c>
      <c r="E2333" s="97">
        <v>43882</v>
      </c>
      <c r="F2333" s="96" t="s">
        <v>56</v>
      </c>
      <c r="G2333" s="96" t="s">
        <v>46</v>
      </c>
      <c r="H2333" s="97">
        <v>45065</v>
      </c>
      <c r="I2333" s="23">
        <v>0.44050925925925927</v>
      </c>
      <c r="J2333" s="97">
        <v>45065</v>
      </c>
      <c r="K2333" s="23">
        <v>0.47650462962962964</v>
      </c>
      <c r="L2333" s="96">
        <v>3110</v>
      </c>
      <c r="M2333" s="98">
        <f>Causas[[#This Row],[parada_duracion]]/60</f>
        <v>51.833333333333336</v>
      </c>
      <c r="N2333" s="18" t="s">
        <v>821</v>
      </c>
      <c r="O2333" s="16" t="s">
        <v>52</v>
      </c>
      <c r="P2333" s="99">
        <f>WEEKNUM(Causas[[#This Row],[resolucion_fecha]],16)</f>
        <v>20</v>
      </c>
      <c r="Q2333" s="99" t="str">
        <f>TEXT(Causas[[#This Row],[resolucion_fecha]],"MMMM")</f>
        <v>mayo</v>
      </c>
      <c r="R2333" s="99" t="str">
        <f t="shared" si="36"/>
        <v>M</v>
      </c>
      <c r="S2333" s="99"/>
      <c r="T2333" s="16" t="s">
        <v>53</v>
      </c>
      <c r="U2333" s="100"/>
      <c r="V2333" s="99"/>
      <c r="W2333" s="99"/>
    </row>
    <row r="2334" spans="1:23" hidden="1" x14ac:dyDescent="0.25">
      <c r="A2334" s="96">
        <v>142901</v>
      </c>
      <c r="B2334" s="96" t="s">
        <v>66</v>
      </c>
      <c r="C2334" s="96" t="s">
        <v>43</v>
      </c>
      <c r="D2334" s="96" t="s">
        <v>102</v>
      </c>
      <c r="E2334" s="97">
        <v>43746</v>
      </c>
      <c r="F2334" s="96" t="s">
        <v>56</v>
      </c>
      <c r="G2334" s="96" t="s">
        <v>46</v>
      </c>
      <c r="H2334" s="97">
        <v>45065</v>
      </c>
      <c r="I2334" s="23">
        <v>0.45894675925925926</v>
      </c>
      <c r="J2334" s="97">
        <v>45065</v>
      </c>
      <c r="K2334" s="23">
        <v>0.47981481481481486</v>
      </c>
      <c r="L2334" s="96">
        <v>1803</v>
      </c>
      <c r="M2334" s="98">
        <f>Causas[[#This Row],[parada_duracion]]/60</f>
        <v>30.05</v>
      </c>
      <c r="N2334" s="19" t="s">
        <v>49</v>
      </c>
      <c r="O2334" s="19" t="s">
        <v>49</v>
      </c>
      <c r="P2334" s="99">
        <f>WEEKNUM(Causas[[#This Row],[resolucion_fecha]],16)</f>
        <v>20</v>
      </c>
      <c r="Q2334" s="99" t="str">
        <f>TEXT(Causas[[#This Row],[resolucion_fecha]],"MMMM")</f>
        <v>mayo</v>
      </c>
      <c r="R2334" s="99" t="str">
        <f t="shared" si="36"/>
        <v>M</v>
      </c>
      <c r="S2334" s="19" t="s">
        <v>49</v>
      </c>
      <c r="T2334" s="19" t="s">
        <v>49</v>
      </c>
      <c r="U2334" s="19" t="s">
        <v>49</v>
      </c>
      <c r="V2334" s="19" t="s">
        <v>49</v>
      </c>
      <c r="W2334" s="19" t="s">
        <v>49</v>
      </c>
    </row>
    <row r="2335" spans="1:23" hidden="1" x14ac:dyDescent="0.25">
      <c r="A2335" s="25">
        <v>142902</v>
      </c>
      <c r="B2335" s="25" t="s">
        <v>42</v>
      </c>
      <c r="C2335" s="25" t="s">
        <v>43</v>
      </c>
      <c r="D2335" s="25" t="s">
        <v>164</v>
      </c>
      <c r="E2335" s="24">
        <v>43405</v>
      </c>
      <c r="F2335" s="25" t="s">
        <v>45</v>
      </c>
      <c r="G2335" s="25" t="s">
        <v>46</v>
      </c>
      <c r="H2335" s="24">
        <v>45065</v>
      </c>
      <c r="I2335" s="101">
        <v>0.47280092592592587</v>
      </c>
      <c r="J2335" s="24">
        <v>45065</v>
      </c>
      <c r="K2335" s="101">
        <v>0.48560185185185184</v>
      </c>
      <c r="L2335" s="25">
        <v>1106</v>
      </c>
      <c r="M2335" s="26">
        <f>Causas[[#This Row],[parada_duracion]]/60</f>
        <v>18.433333333333334</v>
      </c>
      <c r="N2335" s="19" t="s">
        <v>49</v>
      </c>
      <c r="O2335" s="19" t="s">
        <v>49</v>
      </c>
      <c r="P2335" s="16">
        <f>WEEKNUM(Causas[[#This Row],[resolucion_fecha]],16)</f>
        <v>20</v>
      </c>
      <c r="Q2335" s="16" t="str">
        <f>TEXT(Causas[[#This Row],[resolucion_fecha]],"MMMM")</f>
        <v>mayo</v>
      </c>
      <c r="R2335" s="16" t="str">
        <f t="shared" si="36"/>
        <v>M</v>
      </c>
      <c r="S2335" s="19" t="s">
        <v>49</v>
      </c>
      <c r="T2335" s="19" t="s">
        <v>49</v>
      </c>
      <c r="U2335" s="19" t="s">
        <v>49</v>
      </c>
      <c r="V2335" s="19" t="s">
        <v>49</v>
      </c>
      <c r="W2335" s="19" t="s">
        <v>49</v>
      </c>
    </row>
    <row r="2336" spans="1:23" hidden="1" x14ac:dyDescent="0.25">
      <c r="A2336" s="96">
        <v>142904</v>
      </c>
      <c r="B2336" s="96" t="s">
        <v>42</v>
      </c>
      <c r="C2336" s="96" t="s">
        <v>43</v>
      </c>
      <c r="D2336" s="96" t="s">
        <v>48</v>
      </c>
      <c r="E2336" s="97">
        <v>43405</v>
      </c>
      <c r="F2336" s="96" t="s">
        <v>45</v>
      </c>
      <c r="G2336" s="96" t="s">
        <v>46</v>
      </c>
      <c r="H2336" s="97">
        <v>45065</v>
      </c>
      <c r="I2336" s="23">
        <v>0.47606481481481483</v>
      </c>
      <c r="J2336" s="97">
        <v>45065</v>
      </c>
      <c r="K2336" s="23">
        <v>0.49523148148148149</v>
      </c>
      <c r="L2336" s="96">
        <v>1656</v>
      </c>
      <c r="M2336" s="98">
        <f>Causas[[#This Row],[parada_duracion]]/60</f>
        <v>27.6</v>
      </c>
      <c r="N2336" s="19" t="s">
        <v>49</v>
      </c>
      <c r="O2336" s="19" t="s">
        <v>49</v>
      </c>
      <c r="P2336" s="99">
        <f>WEEKNUM(Causas[[#This Row],[resolucion_fecha]],16)</f>
        <v>20</v>
      </c>
      <c r="Q2336" s="99" t="str">
        <f>TEXT(Causas[[#This Row],[resolucion_fecha]],"MMMM")</f>
        <v>mayo</v>
      </c>
      <c r="R2336" s="99" t="str">
        <f t="shared" si="36"/>
        <v>M</v>
      </c>
      <c r="S2336" s="19" t="s">
        <v>49</v>
      </c>
      <c r="T2336" s="19" t="s">
        <v>49</v>
      </c>
      <c r="U2336" s="19" t="s">
        <v>49</v>
      </c>
      <c r="V2336" s="19" t="s">
        <v>49</v>
      </c>
      <c r="W2336" s="19" t="s">
        <v>49</v>
      </c>
    </row>
    <row r="2337" spans="1:23" hidden="1" x14ac:dyDescent="0.25">
      <c r="A2337" s="96">
        <v>142905</v>
      </c>
      <c r="B2337" s="96" t="s">
        <v>58</v>
      </c>
      <c r="C2337" s="96" t="s">
        <v>43</v>
      </c>
      <c r="D2337" s="96" t="s">
        <v>59</v>
      </c>
      <c r="E2337" s="97">
        <v>44231</v>
      </c>
      <c r="F2337" s="96" t="s">
        <v>60</v>
      </c>
      <c r="G2337" s="96" t="s">
        <v>50</v>
      </c>
      <c r="H2337" s="97">
        <v>45065</v>
      </c>
      <c r="I2337" s="23">
        <v>0.48282407407407407</v>
      </c>
      <c r="J2337" s="97">
        <v>45065</v>
      </c>
      <c r="K2337" s="23">
        <v>0.49055555555555558</v>
      </c>
      <c r="L2337" s="96">
        <v>668</v>
      </c>
      <c r="M2337" s="98">
        <f>Causas[[#This Row],[parada_duracion]]/60</f>
        <v>11.133333333333333</v>
      </c>
      <c r="N2337" s="19" t="s">
        <v>49</v>
      </c>
      <c r="O2337" s="19" t="s">
        <v>49</v>
      </c>
      <c r="P2337" s="99">
        <f>WEEKNUM(Causas[[#This Row],[resolucion_fecha]],16)</f>
        <v>20</v>
      </c>
      <c r="Q2337" s="99" t="str">
        <f>TEXT(Causas[[#This Row],[resolucion_fecha]],"MMMM")</f>
        <v>mayo</v>
      </c>
      <c r="R2337" s="99" t="str">
        <f t="shared" si="36"/>
        <v>M</v>
      </c>
      <c r="S2337" s="19" t="s">
        <v>49</v>
      </c>
      <c r="T2337" s="19" t="s">
        <v>49</v>
      </c>
      <c r="U2337" s="19" t="s">
        <v>49</v>
      </c>
      <c r="V2337" s="19" t="s">
        <v>49</v>
      </c>
      <c r="W2337" s="19" t="s">
        <v>49</v>
      </c>
    </row>
    <row r="2338" spans="1:23" hidden="1" x14ac:dyDescent="0.25">
      <c r="A2338" s="25">
        <v>142906</v>
      </c>
      <c r="B2338" s="25" t="s">
        <v>42</v>
      </c>
      <c r="C2338" s="25" t="s">
        <v>43</v>
      </c>
      <c r="D2338" s="25" t="s">
        <v>164</v>
      </c>
      <c r="E2338" s="24">
        <v>43405</v>
      </c>
      <c r="F2338" s="25" t="s">
        <v>45</v>
      </c>
      <c r="G2338" s="25" t="s">
        <v>50</v>
      </c>
      <c r="H2338" s="24">
        <v>45065</v>
      </c>
      <c r="I2338" s="101">
        <v>0.48571759259259256</v>
      </c>
      <c r="J2338" s="24">
        <v>45065</v>
      </c>
      <c r="K2338" s="101">
        <v>0.64504629629629628</v>
      </c>
      <c r="L2338" s="25">
        <v>13766</v>
      </c>
      <c r="M2338" s="26">
        <f>Causas[[#This Row],[parada_duracion]]/60</f>
        <v>229.43333333333334</v>
      </c>
      <c r="N2338" s="19" t="s">
        <v>49</v>
      </c>
      <c r="O2338" s="19" t="s">
        <v>49</v>
      </c>
      <c r="P2338" s="16">
        <f>WEEKNUM(Causas[[#This Row],[resolucion_fecha]],16)</f>
        <v>20</v>
      </c>
      <c r="Q2338" s="16" t="str">
        <f>TEXT(Causas[[#This Row],[resolucion_fecha]],"MMMM")</f>
        <v>mayo</v>
      </c>
      <c r="R2338" s="16" t="str">
        <f t="shared" si="36"/>
        <v>M</v>
      </c>
      <c r="S2338" s="19" t="s">
        <v>49</v>
      </c>
      <c r="T2338" s="19" t="s">
        <v>49</v>
      </c>
      <c r="U2338" s="19" t="s">
        <v>49</v>
      </c>
      <c r="V2338" s="19" t="s">
        <v>49</v>
      </c>
      <c r="W2338" s="19" t="s">
        <v>49</v>
      </c>
    </row>
    <row r="2339" spans="1:23" hidden="1" x14ac:dyDescent="0.25">
      <c r="A2339" s="25">
        <v>142911</v>
      </c>
      <c r="B2339" s="25" t="s">
        <v>95</v>
      </c>
      <c r="C2339" s="25" t="s">
        <v>43</v>
      </c>
      <c r="D2339" s="25" t="s">
        <v>96</v>
      </c>
      <c r="E2339" s="24">
        <v>43882</v>
      </c>
      <c r="F2339" s="25" t="s">
        <v>56</v>
      </c>
      <c r="G2339" s="25" t="s">
        <v>50</v>
      </c>
      <c r="H2339" s="24">
        <v>45065</v>
      </c>
      <c r="I2339" s="101">
        <v>0.52855324074074073</v>
      </c>
      <c r="J2339" s="24">
        <v>45065</v>
      </c>
      <c r="K2339" s="101">
        <v>0.56777777777777783</v>
      </c>
      <c r="L2339" s="25">
        <v>3389</v>
      </c>
      <c r="M2339" s="26">
        <f>Causas[[#This Row],[parada_duracion]]/60</f>
        <v>56.483333333333334</v>
      </c>
      <c r="N2339" s="19" t="s">
        <v>49</v>
      </c>
      <c r="O2339" s="19" t="s">
        <v>49</v>
      </c>
      <c r="P2339" s="16">
        <f>WEEKNUM(Causas[[#This Row],[resolucion_fecha]],16)</f>
        <v>20</v>
      </c>
      <c r="Q2339" s="16" t="str">
        <f>TEXT(Causas[[#This Row],[resolucion_fecha]],"MMMM")</f>
        <v>mayo</v>
      </c>
      <c r="R2339" s="16" t="str">
        <f t="shared" si="36"/>
        <v>M</v>
      </c>
      <c r="S2339" s="19" t="s">
        <v>49</v>
      </c>
      <c r="T2339" s="19" t="s">
        <v>49</v>
      </c>
      <c r="U2339" s="19" t="s">
        <v>49</v>
      </c>
      <c r="V2339" s="19" t="s">
        <v>49</v>
      </c>
      <c r="W2339" s="19" t="s">
        <v>49</v>
      </c>
    </row>
    <row r="2340" spans="1:23" hidden="1" x14ac:dyDescent="0.25">
      <c r="A2340" s="96">
        <v>142916</v>
      </c>
      <c r="B2340" s="96" t="s">
        <v>58</v>
      </c>
      <c r="C2340" s="96" t="s">
        <v>43</v>
      </c>
      <c r="D2340" s="96" t="s">
        <v>59</v>
      </c>
      <c r="E2340" s="97">
        <v>44231</v>
      </c>
      <c r="F2340" s="96" t="s">
        <v>60</v>
      </c>
      <c r="G2340" s="96" t="s">
        <v>46</v>
      </c>
      <c r="H2340" s="97">
        <v>45065</v>
      </c>
      <c r="I2340" s="23">
        <v>0.56505787037037036</v>
      </c>
      <c r="J2340" s="97">
        <v>45065</v>
      </c>
      <c r="K2340" s="23">
        <v>0.58491898148148147</v>
      </c>
      <c r="L2340" s="96">
        <v>1716</v>
      </c>
      <c r="M2340" s="98">
        <f>Causas[[#This Row],[parada_duracion]]/60</f>
        <v>28.6</v>
      </c>
      <c r="N2340" s="19" t="s">
        <v>49</v>
      </c>
      <c r="O2340" s="19" t="s">
        <v>49</v>
      </c>
      <c r="P2340" s="99">
        <f>WEEKNUM(Causas[[#This Row],[resolucion_fecha]],16)</f>
        <v>20</v>
      </c>
      <c r="Q2340" s="99" t="str">
        <f>TEXT(Causas[[#This Row],[resolucion_fecha]],"MMMM")</f>
        <v>mayo</v>
      </c>
      <c r="R2340" s="99" t="str">
        <f t="shared" si="36"/>
        <v>M</v>
      </c>
      <c r="S2340" s="19" t="s">
        <v>49</v>
      </c>
      <c r="T2340" s="19" t="s">
        <v>49</v>
      </c>
      <c r="U2340" s="19" t="s">
        <v>49</v>
      </c>
      <c r="V2340" s="19" t="s">
        <v>49</v>
      </c>
      <c r="W2340" s="19" t="s">
        <v>49</v>
      </c>
    </row>
    <row r="2341" spans="1:23" hidden="1" x14ac:dyDescent="0.25">
      <c r="A2341" s="25">
        <v>142917</v>
      </c>
      <c r="B2341" s="25" t="s">
        <v>95</v>
      </c>
      <c r="C2341" s="25" t="s">
        <v>43</v>
      </c>
      <c r="D2341" s="25" t="s">
        <v>96</v>
      </c>
      <c r="E2341" s="24">
        <v>43882</v>
      </c>
      <c r="F2341" s="25" t="s">
        <v>56</v>
      </c>
      <c r="G2341" s="25" t="s">
        <v>46</v>
      </c>
      <c r="H2341" s="24">
        <v>45065</v>
      </c>
      <c r="I2341" s="101">
        <v>0.5678819444444444</v>
      </c>
      <c r="J2341" s="24">
        <v>45065</v>
      </c>
      <c r="K2341" s="101">
        <v>0.74094907407407407</v>
      </c>
      <c r="L2341" s="25">
        <v>14953</v>
      </c>
      <c r="M2341" s="26">
        <f>Causas[[#This Row],[parada_duracion]]/60</f>
        <v>249.21666666666667</v>
      </c>
      <c r="N2341" s="19" t="s">
        <v>49</v>
      </c>
      <c r="O2341" s="19" t="s">
        <v>49</v>
      </c>
      <c r="P2341" s="16">
        <f>WEEKNUM(Causas[[#This Row],[resolucion_fecha]],16)</f>
        <v>20</v>
      </c>
      <c r="Q2341" s="16" t="str">
        <f>TEXT(Causas[[#This Row],[resolucion_fecha]],"MMMM")</f>
        <v>mayo</v>
      </c>
      <c r="R2341" s="16" t="str">
        <f t="shared" si="36"/>
        <v>M</v>
      </c>
      <c r="S2341" s="19" t="s">
        <v>49</v>
      </c>
      <c r="T2341" s="19" t="s">
        <v>49</v>
      </c>
      <c r="U2341" s="19" t="s">
        <v>49</v>
      </c>
      <c r="V2341" s="19" t="s">
        <v>49</v>
      </c>
      <c r="W2341" s="19" t="s">
        <v>49</v>
      </c>
    </row>
    <row r="2342" spans="1:23" hidden="1" x14ac:dyDescent="0.25">
      <c r="A2342" s="25">
        <v>142919</v>
      </c>
      <c r="B2342" s="25" t="s">
        <v>84</v>
      </c>
      <c r="C2342" s="25" t="s">
        <v>43</v>
      </c>
      <c r="D2342" s="25" t="s">
        <v>68</v>
      </c>
      <c r="E2342" s="24">
        <v>44012</v>
      </c>
      <c r="F2342" s="25" t="s">
        <v>56</v>
      </c>
      <c r="G2342" s="25" t="s">
        <v>46</v>
      </c>
      <c r="H2342" s="24">
        <v>45065</v>
      </c>
      <c r="I2342" s="101">
        <v>0.6028472222222222</v>
      </c>
      <c r="J2342" s="24">
        <v>45066</v>
      </c>
      <c r="K2342" s="101">
        <v>0.29387731481481483</v>
      </c>
      <c r="L2342" s="25">
        <v>59705</v>
      </c>
      <c r="M2342" s="26">
        <f>Causas[[#This Row],[parada_duracion]]/60</f>
        <v>995.08333333333337</v>
      </c>
      <c r="N2342" s="19" t="s">
        <v>62</v>
      </c>
      <c r="O2342" s="16" t="s">
        <v>52</v>
      </c>
      <c r="P2342" s="16">
        <f>WEEKNUM(Causas[[#This Row],[resolucion_fecha]],16)</f>
        <v>21</v>
      </c>
      <c r="Q2342" s="16" t="str">
        <f>TEXT(Causas[[#This Row],[resolucion_fecha]],"MMMM")</f>
        <v>mayo</v>
      </c>
      <c r="R2342" s="16" t="str">
        <f t="shared" si="36"/>
        <v>T</v>
      </c>
      <c r="S2342" s="16"/>
      <c r="T2342" s="16" t="s">
        <v>53</v>
      </c>
      <c r="U2342" s="16"/>
      <c r="V2342" s="16"/>
      <c r="W2342" s="16"/>
    </row>
    <row r="2343" spans="1:23" hidden="1" x14ac:dyDescent="0.25">
      <c r="A2343" s="25">
        <v>142923</v>
      </c>
      <c r="B2343" s="25" t="s">
        <v>66</v>
      </c>
      <c r="C2343" s="25" t="s">
        <v>43</v>
      </c>
      <c r="D2343" s="25" t="s">
        <v>154</v>
      </c>
      <c r="E2343" s="24">
        <v>43405</v>
      </c>
      <c r="F2343" s="25" t="s">
        <v>45</v>
      </c>
      <c r="G2343" s="25" t="s">
        <v>46</v>
      </c>
      <c r="H2343" s="24">
        <v>45065</v>
      </c>
      <c r="I2343" s="101">
        <v>0.60837962962962966</v>
      </c>
      <c r="J2343" s="24">
        <v>45065</v>
      </c>
      <c r="K2343" s="101">
        <v>0.63437500000000002</v>
      </c>
      <c r="L2343" s="25">
        <v>2246</v>
      </c>
      <c r="M2343" s="26">
        <f>Causas[[#This Row],[parada_duracion]]/60</f>
        <v>37.43333333333333</v>
      </c>
      <c r="N2343" s="19" t="s">
        <v>62</v>
      </c>
      <c r="O2343" s="16" t="s">
        <v>52</v>
      </c>
      <c r="P2343" s="16">
        <f>WEEKNUM(Causas[[#This Row],[resolucion_fecha]],16)</f>
        <v>20</v>
      </c>
      <c r="Q2343" s="16" t="str">
        <f>TEXT(Causas[[#This Row],[resolucion_fecha]],"MMMM")</f>
        <v>mayo</v>
      </c>
      <c r="R2343" s="16" t="str">
        <f t="shared" si="36"/>
        <v>T</v>
      </c>
      <c r="S2343" s="16"/>
      <c r="T2343" s="16" t="s">
        <v>53</v>
      </c>
      <c r="U2343" s="16"/>
      <c r="V2343" s="16"/>
      <c r="W2343" s="16"/>
    </row>
    <row r="2344" spans="1:23" hidden="1" x14ac:dyDescent="0.25">
      <c r="A2344" s="25">
        <v>142925</v>
      </c>
      <c r="B2344" s="25" t="s">
        <v>42</v>
      </c>
      <c r="C2344" s="25" t="s">
        <v>43</v>
      </c>
      <c r="D2344" s="25" t="s">
        <v>166</v>
      </c>
      <c r="E2344" s="24">
        <v>43405</v>
      </c>
      <c r="F2344" s="25" t="s">
        <v>45</v>
      </c>
      <c r="G2344" s="25" t="s">
        <v>46</v>
      </c>
      <c r="H2344" s="24">
        <v>45065</v>
      </c>
      <c r="I2344" s="101">
        <v>0.61278935185185179</v>
      </c>
      <c r="J2344" s="24">
        <v>45065</v>
      </c>
      <c r="K2344" s="101">
        <v>0.63034722222222228</v>
      </c>
      <c r="L2344" s="25">
        <v>1517</v>
      </c>
      <c r="M2344" s="26">
        <f>Causas[[#This Row],[parada_duracion]]/60</f>
        <v>25.283333333333335</v>
      </c>
      <c r="N2344" s="19" t="s">
        <v>822</v>
      </c>
      <c r="O2344" s="16" t="s">
        <v>52</v>
      </c>
      <c r="P2344" s="16">
        <f>WEEKNUM(Causas[[#This Row],[resolucion_fecha]],16)</f>
        <v>20</v>
      </c>
      <c r="Q2344" s="16" t="str">
        <f>TEXT(Causas[[#This Row],[resolucion_fecha]],"MMMM")</f>
        <v>mayo</v>
      </c>
      <c r="R2344" s="16" t="str">
        <f t="shared" si="36"/>
        <v>T</v>
      </c>
      <c r="S2344" s="16"/>
      <c r="T2344" s="16" t="s">
        <v>53</v>
      </c>
      <c r="U2344" s="16"/>
      <c r="V2344" s="16"/>
      <c r="W2344" s="16"/>
    </row>
    <row r="2345" spans="1:23" hidden="1" x14ac:dyDescent="0.25">
      <c r="A2345" s="96">
        <v>142927</v>
      </c>
      <c r="B2345" s="96" t="s">
        <v>129</v>
      </c>
      <c r="C2345" s="96" t="s">
        <v>43</v>
      </c>
      <c r="D2345" s="96" t="s">
        <v>64</v>
      </c>
      <c r="E2345" s="97">
        <v>43405</v>
      </c>
      <c r="F2345" s="96" t="s">
        <v>45</v>
      </c>
      <c r="G2345" s="96" t="s">
        <v>50</v>
      </c>
      <c r="H2345" s="97">
        <v>45065</v>
      </c>
      <c r="I2345" s="23">
        <v>0.62685185185185188</v>
      </c>
      <c r="J2345" s="97">
        <v>45065</v>
      </c>
      <c r="K2345" s="23">
        <v>0.62903935185185189</v>
      </c>
      <c r="L2345" s="96">
        <v>189</v>
      </c>
      <c r="M2345" s="98">
        <f>Causas[[#This Row],[parada_duracion]]/60</f>
        <v>3.15</v>
      </c>
      <c r="N2345" s="19" t="s">
        <v>47</v>
      </c>
      <c r="O2345" s="19" t="s">
        <v>47</v>
      </c>
      <c r="P2345" s="99">
        <f>WEEKNUM(Causas[[#This Row],[resolucion_fecha]],16)</f>
        <v>20</v>
      </c>
      <c r="Q2345" s="99" t="str">
        <f>TEXT(Causas[[#This Row],[resolucion_fecha]],"MMMM")</f>
        <v>mayo</v>
      </c>
      <c r="R2345" s="99" t="str">
        <f t="shared" si="36"/>
        <v>T</v>
      </c>
      <c r="S2345" s="19" t="s">
        <v>47</v>
      </c>
      <c r="T2345" s="19" t="s">
        <v>47</v>
      </c>
      <c r="U2345" s="19" t="s">
        <v>47</v>
      </c>
      <c r="V2345" s="19" t="s">
        <v>47</v>
      </c>
      <c r="W2345" s="19" t="s">
        <v>47</v>
      </c>
    </row>
    <row r="2346" spans="1:23" hidden="1" x14ac:dyDescent="0.25">
      <c r="A2346" s="96">
        <v>142928</v>
      </c>
      <c r="B2346" s="96" t="s">
        <v>42</v>
      </c>
      <c r="C2346" s="96" t="s">
        <v>43</v>
      </c>
      <c r="D2346" s="96" t="s">
        <v>166</v>
      </c>
      <c r="E2346" s="97">
        <v>43405</v>
      </c>
      <c r="F2346" s="96" t="s">
        <v>45</v>
      </c>
      <c r="G2346" s="96" t="s">
        <v>46</v>
      </c>
      <c r="H2346" s="97">
        <v>45065</v>
      </c>
      <c r="I2346" s="23">
        <v>0.6423726851851852</v>
      </c>
      <c r="J2346" s="97">
        <v>45065</v>
      </c>
      <c r="K2346" s="23">
        <v>0.64468749999999997</v>
      </c>
      <c r="L2346" s="96">
        <v>200</v>
      </c>
      <c r="M2346" s="98">
        <f>Causas[[#This Row],[parada_duracion]]/60</f>
        <v>3.3333333333333335</v>
      </c>
      <c r="N2346" s="19" t="s">
        <v>47</v>
      </c>
      <c r="O2346" s="19" t="s">
        <v>47</v>
      </c>
      <c r="P2346" s="99">
        <f>WEEKNUM(Causas[[#This Row],[resolucion_fecha]],16)</f>
        <v>20</v>
      </c>
      <c r="Q2346" s="99" t="str">
        <f>TEXT(Causas[[#This Row],[resolucion_fecha]],"MMMM")</f>
        <v>mayo</v>
      </c>
      <c r="R2346" s="99" t="str">
        <f t="shared" si="36"/>
        <v>T</v>
      </c>
      <c r="S2346" s="19" t="s">
        <v>47</v>
      </c>
      <c r="T2346" s="19" t="s">
        <v>47</v>
      </c>
      <c r="U2346" s="19" t="s">
        <v>47</v>
      </c>
      <c r="V2346" s="19" t="s">
        <v>47</v>
      </c>
      <c r="W2346" s="19" t="s">
        <v>47</v>
      </c>
    </row>
    <row r="2347" spans="1:23" hidden="1" x14ac:dyDescent="0.25">
      <c r="A2347" s="25">
        <v>142929</v>
      </c>
      <c r="B2347" s="25" t="s">
        <v>42</v>
      </c>
      <c r="C2347" s="25" t="s">
        <v>43</v>
      </c>
      <c r="D2347" s="25" t="s">
        <v>164</v>
      </c>
      <c r="E2347" s="24">
        <v>43405</v>
      </c>
      <c r="F2347" s="25" t="s">
        <v>45</v>
      </c>
      <c r="G2347" s="25" t="s">
        <v>50</v>
      </c>
      <c r="H2347" s="24">
        <v>45065</v>
      </c>
      <c r="I2347" s="101">
        <v>0.64511574074074074</v>
      </c>
      <c r="J2347" s="24">
        <v>45065</v>
      </c>
      <c r="K2347" s="101">
        <v>0.66131944444444446</v>
      </c>
      <c r="L2347" s="25">
        <v>1400</v>
      </c>
      <c r="M2347" s="26">
        <f>Causas[[#This Row],[parada_duracion]]/60</f>
        <v>23.333333333333332</v>
      </c>
      <c r="N2347" s="19" t="s">
        <v>823</v>
      </c>
      <c r="O2347" s="16" t="s">
        <v>52</v>
      </c>
      <c r="P2347" s="16">
        <f>WEEKNUM(Causas[[#This Row],[resolucion_fecha]],16)</f>
        <v>20</v>
      </c>
      <c r="Q2347" s="16" t="str">
        <f>TEXT(Causas[[#This Row],[resolucion_fecha]],"MMMM")</f>
        <v>mayo</v>
      </c>
      <c r="R2347" s="16" t="str">
        <f t="shared" si="36"/>
        <v>T</v>
      </c>
      <c r="S2347" s="16"/>
      <c r="T2347" s="16" t="s">
        <v>53</v>
      </c>
      <c r="U2347" s="100"/>
      <c r="V2347" s="16"/>
      <c r="W2347" s="16"/>
    </row>
    <row r="2348" spans="1:23" hidden="1" x14ac:dyDescent="0.25">
      <c r="A2348" s="96">
        <v>142931</v>
      </c>
      <c r="B2348" s="96" t="s">
        <v>66</v>
      </c>
      <c r="C2348" s="96" t="s">
        <v>43</v>
      </c>
      <c r="D2348" s="96" t="s">
        <v>154</v>
      </c>
      <c r="E2348" s="97">
        <v>43405</v>
      </c>
      <c r="F2348" s="96" t="s">
        <v>45</v>
      </c>
      <c r="G2348" s="96" t="s">
        <v>46</v>
      </c>
      <c r="H2348" s="97">
        <v>45065</v>
      </c>
      <c r="I2348" s="23">
        <v>0.64998842592592598</v>
      </c>
      <c r="J2348" s="97">
        <v>45065</v>
      </c>
      <c r="K2348" s="23">
        <v>0.72446759259259252</v>
      </c>
      <c r="L2348" s="96">
        <v>6435</v>
      </c>
      <c r="M2348" s="98">
        <f>Causas[[#This Row],[parada_duracion]]/60</f>
        <v>107.25</v>
      </c>
      <c r="N2348" s="18" t="s">
        <v>824</v>
      </c>
      <c r="O2348" s="99" t="s">
        <v>72</v>
      </c>
      <c r="P2348" s="99">
        <f>WEEKNUM(Causas[[#This Row],[resolucion_fecha]],16)</f>
        <v>20</v>
      </c>
      <c r="Q2348" s="99" t="str">
        <f>TEXT(Causas[[#This Row],[resolucion_fecha]],"MMMM")</f>
        <v>mayo</v>
      </c>
      <c r="R2348" s="99" t="str">
        <f t="shared" si="36"/>
        <v>T</v>
      </c>
      <c r="S2348" s="99"/>
      <c r="T2348" s="16" t="s">
        <v>73</v>
      </c>
      <c r="U2348" s="16"/>
      <c r="V2348" s="99"/>
      <c r="W2348" s="99"/>
    </row>
    <row r="2349" spans="1:23" hidden="1" x14ac:dyDescent="0.25">
      <c r="A2349" s="96">
        <v>142932</v>
      </c>
      <c r="B2349" s="96" t="s">
        <v>129</v>
      </c>
      <c r="C2349" s="96" t="s">
        <v>43</v>
      </c>
      <c r="D2349" s="96" t="s">
        <v>64</v>
      </c>
      <c r="E2349" s="97">
        <v>43405</v>
      </c>
      <c r="F2349" s="96" t="s">
        <v>45</v>
      </c>
      <c r="G2349" s="96" t="s">
        <v>50</v>
      </c>
      <c r="H2349" s="97">
        <v>45065</v>
      </c>
      <c r="I2349" s="23">
        <v>0.65694444444444444</v>
      </c>
      <c r="J2349" s="97">
        <v>45065</v>
      </c>
      <c r="K2349" s="23">
        <v>0.73587962962962961</v>
      </c>
      <c r="L2349" s="96">
        <v>6820</v>
      </c>
      <c r="M2349" s="98">
        <f>Causas[[#This Row],[parada_duracion]]/60</f>
        <v>113.66666666666667</v>
      </c>
      <c r="N2349" s="18" t="s">
        <v>825</v>
      </c>
      <c r="O2349" s="16" t="s">
        <v>52</v>
      </c>
      <c r="P2349" s="99">
        <f>WEEKNUM(Causas[[#This Row],[resolucion_fecha]],16)</f>
        <v>20</v>
      </c>
      <c r="Q2349" s="99" t="str">
        <f>TEXT(Causas[[#This Row],[resolucion_fecha]],"MMMM")</f>
        <v>mayo</v>
      </c>
      <c r="R2349" s="99" t="str">
        <f t="shared" si="36"/>
        <v>T</v>
      </c>
      <c r="S2349" s="99"/>
      <c r="T2349" s="16" t="s">
        <v>53</v>
      </c>
      <c r="U2349" s="100"/>
      <c r="V2349" s="99"/>
      <c r="W2349" s="99"/>
    </row>
    <row r="2350" spans="1:23" hidden="1" x14ac:dyDescent="0.25">
      <c r="A2350" s="25">
        <v>142933</v>
      </c>
      <c r="B2350" s="25" t="s">
        <v>42</v>
      </c>
      <c r="C2350" s="25" t="s">
        <v>43</v>
      </c>
      <c r="D2350" s="25" t="s">
        <v>164</v>
      </c>
      <c r="E2350" s="24">
        <v>43405</v>
      </c>
      <c r="F2350" s="25" t="s">
        <v>45</v>
      </c>
      <c r="G2350" s="25" t="s">
        <v>46</v>
      </c>
      <c r="H2350" s="24">
        <v>45065</v>
      </c>
      <c r="I2350" s="101">
        <v>0.66728009259259258</v>
      </c>
      <c r="J2350" s="24">
        <v>45065</v>
      </c>
      <c r="K2350" s="101">
        <v>0.76473379629629623</v>
      </c>
      <c r="L2350" s="25">
        <v>8420</v>
      </c>
      <c r="M2350" s="26">
        <f>Causas[[#This Row],[parada_duracion]]/60</f>
        <v>140.33333333333334</v>
      </c>
      <c r="N2350" s="19" t="s">
        <v>826</v>
      </c>
      <c r="O2350" s="16" t="s">
        <v>72</v>
      </c>
      <c r="P2350" s="16">
        <f>WEEKNUM(Causas[[#This Row],[resolucion_fecha]],16)</f>
        <v>20</v>
      </c>
      <c r="Q2350" s="16" t="str">
        <f>TEXT(Causas[[#This Row],[resolucion_fecha]],"MMMM")</f>
        <v>mayo</v>
      </c>
      <c r="R2350" s="16" t="str">
        <f t="shared" si="36"/>
        <v>T</v>
      </c>
      <c r="S2350" s="16"/>
      <c r="T2350" s="16" t="s">
        <v>73</v>
      </c>
      <c r="U2350" s="100"/>
      <c r="V2350" s="16"/>
      <c r="W2350" s="16"/>
    </row>
    <row r="2351" spans="1:23" hidden="1" x14ac:dyDescent="0.25">
      <c r="A2351" s="25">
        <v>142935</v>
      </c>
      <c r="B2351" s="25" t="s">
        <v>95</v>
      </c>
      <c r="C2351" s="25" t="s">
        <v>43</v>
      </c>
      <c r="D2351" s="25" t="s">
        <v>166</v>
      </c>
      <c r="E2351" s="24">
        <v>43405</v>
      </c>
      <c r="F2351" s="25" t="s">
        <v>45</v>
      </c>
      <c r="G2351" s="25" t="s">
        <v>46</v>
      </c>
      <c r="H2351" s="24">
        <v>45065</v>
      </c>
      <c r="I2351" s="101">
        <v>0.6950115740740741</v>
      </c>
      <c r="J2351" s="24">
        <v>45065</v>
      </c>
      <c r="K2351" s="101">
        <v>0.72660879629629627</v>
      </c>
      <c r="L2351" s="25">
        <v>2730</v>
      </c>
      <c r="M2351" s="26">
        <f>Causas[[#This Row],[parada_duracion]]/60</f>
        <v>45.5</v>
      </c>
      <c r="N2351" s="19" t="s">
        <v>787</v>
      </c>
      <c r="O2351" s="16" t="s">
        <v>52</v>
      </c>
      <c r="P2351" s="16">
        <f>WEEKNUM(Causas[[#This Row],[resolucion_fecha]],16)</f>
        <v>20</v>
      </c>
      <c r="Q2351" s="16" t="str">
        <f>TEXT(Causas[[#This Row],[resolucion_fecha]],"MMMM")</f>
        <v>mayo</v>
      </c>
      <c r="R2351" s="16" t="str">
        <f t="shared" si="36"/>
        <v>T</v>
      </c>
      <c r="S2351" s="16"/>
      <c r="T2351" s="16" t="s">
        <v>53</v>
      </c>
      <c r="U2351" s="16"/>
      <c r="V2351" s="16"/>
      <c r="W2351" s="16"/>
    </row>
    <row r="2352" spans="1:23" hidden="1" x14ac:dyDescent="0.25">
      <c r="A2352" s="96">
        <v>142942</v>
      </c>
      <c r="B2352" s="96" t="s">
        <v>111</v>
      </c>
      <c r="C2352" s="96" t="s">
        <v>43</v>
      </c>
      <c r="D2352" s="96" t="s">
        <v>90</v>
      </c>
      <c r="E2352" s="97">
        <v>43405</v>
      </c>
      <c r="F2352" s="96" t="s">
        <v>45</v>
      </c>
      <c r="G2352" s="96" t="s">
        <v>46</v>
      </c>
      <c r="H2352" s="97">
        <v>45065</v>
      </c>
      <c r="I2352" s="23">
        <v>0.77134259259259252</v>
      </c>
      <c r="J2352" s="97">
        <v>45065</v>
      </c>
      <c r="K2352" s="23">
        <v>0.77638888888888891</v>
      </c>
      <c r="L2352" s="96">
        <v>436</v>
      </c>
      <c r="M2352" s="98">
        <f>Causas[[#This Row],[parada_duracion]]/60</f>
        <v>7.2666666666666666</v>
      </c>
      <c r="N2352" s="19" t="s">
        <v>47</v>
      </c>
      <c r="O2352" s="19" t="s">
        <v>47</v>
      </c>
      <c r="P2352" s="99">
        <f>WEEKNUM(Causas[[#This Row],[resolucion_fecha]],16)</f>
        <v>20</v>
      </c>
      <c r="Q2352" s="99" t="str">
        <f>TEXT(Causas[[#This Row],[resolucion_fecha]],"MMMM")</f>
        <v>mayo</v>
      </c>
      <c r="R2352" s="99" t="str">
        <f t="shared" si="36"/>
        <v>T</v>
      </c>
      <c r="S2352" s="19" t="s">
        <v>47</v>
      </c>
      <c r="T2352" s="19" t="s">
        <v>47</v>
      </c>
      <c r="U2352" s="19" t="s">
        <v>47</v>
      </c>
      <c r="V2352" s="19" t="s">
        <v>47</v>
      </c>
      <c r="W2352" s="19" t="s">
        <v>47</v>
      </c>
    </row>
    <row r="2353" spans="1:23" hidden="1" x14ac:dyDescent="0.25">
      <c r="A2353" s="96">
        <v>142943</v>
      </c>
      <c r="B2353" s="96" t="s">
        <v>42</v>
      </c>
      <c r="C2353" s="96" t="s">
        <v>43</v>
      </c>
      <c r="D2353" s="96" t="s">
        <v>143</v>
      </c>
      <c r="E2353" s="97">
        <v>43405</v>
      </c>
      <c r="F2353" s="96" t="s">
        <v>45</v>
      </c>
      <c r="G2353" s="96" t="s">
        <v>46</v>
      </c>
      <c r="H2353" s="97">
        <v>45065</v>
      </c>
      <c r="I2353" s="23">
        <v>0.77516203703703701</v>
      </c>
      <c r="J2353" s="97">
        <v>45065</v>
      </c>
      <c r="K2353" s="23">
        <v>0.7752662037037038</v>
      </c>
      <c r="L2353" s="96">
        <v>9</v>
      </c>
      <c r="M2353" s="98">
        <f>Causas[[#This Row],[parada_duracion]]/60</f>
        <v>0.15</v>
      </c>
      <c r="N2353" s="19" t="s">
        <v>47</v>
      </c>
      <c r="O2353" s="19" t="s">
        <v>47</v>
      </c>
      <c r="P2353" s="99">
        <f>WEEKNUM(Causas[[#This Row],[resolucion_fecha]],16)</f>
        <v>20</v>
      </c>
      <c r="Q2353" s="99" t="str">
        <f>TEXT(Causas[[#This Row],[resolucion_fecha]],"MMMM")</f>
        <v>mayo</v>
      </c>
      <c r="R2353" s="99" t="str">
        <f t="shared" si="36"/>
        <v>T</v>
      </c>
      <c r="S2353" s="19" t="s">
        <v>47</v>
      </c>
      <c r="T2353" s="19" t="s">
        <v>47</v>
      </c>
      <c r="U2353" s="19" t="s">
        <v>47</v>
      </c>
      <c r="V2353" s="19" t="s">
        <v>47</v>
      </c>
      <c r="W2353" s="19" t="s">
        <v>47</v>
      </c>
    </row>
    <row r="2354" spans="1:23" hidden="1" x14ac:dyDescent="0.25">
      <c r="A2354" s="25">
        <v>142944</v>
      </c>
      <c r="B2354" s="25" t="s">
        <v>42</v>
      </c>
      <c r="C2354" s="25" t="s">
        <v>43</v>
      </c>
      <c r="D2354" s="25" t="s">
        <v>143</v>
      </c>
      <c r="E2354" s="24">
        <v>43405</v>
      </c>
      <c r="F2354" s="25" t="s">
        <v>45</v>
      </c>
      <c r="G2354" s="25" t="s">
        <v>50</v>
      </c>
      <c r="H2354" s="24">
        <v>45065</v>
      </c>
      <c r="I2354" s="101">
        <v>0.775324074074074</v>
      </c>
      <c r="J2354" s="24">
        <v>45065</v>
      </c>
      <c r="K2354" s="101">
        <v>0.78377314814814814</v>
      </c>
      <c r="L2354" s="25">
        <v>730</v>
      </c>
      <c r="M2354" s="26">
        <f>Causas[[#This Row],[parada_duracion]]/60</f>
        <v>12.166666666666666</v>
      </c>
      <c r="N2354" s="19" t="s">
        <v>827</v>
      </c>
      <c r="O2354" s="16" t="s">
        <v>52</v>
      </c>
      <c r="P2354" s="16">
        <f>WEEKNUM(Causas[[#This Row],[resolucion_fecha]],16)</f>
        <v>20</v>
      </c>
      <c r="Q2354" s="16" t="str">
        <f>TEXT(Causas[[#This Row],[resolucion_fecha]],"MMMM")</f>
        <v>mayo</v>
      </c>
      <c r="R2354" s="16" t="str">
        <f t="shared" si="36"/>
        <v>T</v>
      </c>
      <c r="S2354" s="16"/>
      <c r="T2354" s="16" t="s">
        <v>53</v>
      </c>
      <c r="U2354" s="100"/>
      <c r="V2354" s="16"/>
      <c r="W2354" s="16"/>
    </row>
    <row r="2355" spans="1:23" hidden="1" x14ac:dyDescent="0.25">
      <c r="A2355" s="25">
        <v>142948</v>
      </c>
      <c r="B2355" s="25" t="s">
        <v>66</v>
      </c>
      <c r="C2355" s="25" t="s">
        <v>43</v>
      </c>
      <c r="D2355" s="25" t="s">
        <v>82</v>
      </c>
      <c r="E2355" s="24">
        <v>43405</v>
      </c>
      <c r="F2355" s="25" t="s">
        <v>45</v>
      </c>
      <c r="G2355" s="25" t="s">
        <v>46</v>
      </c>
      <c r="H2355" s="24">
        <v>45065</v>
      </c>
      <c r="I2355" s="101">
        <v>0.79601851851851846</v>
      </c>
      <c r="J2355" s="24">
        <v>45065</v>
      </c>
      <c r="K2355" s="101">
        <v>0.81709490740740742</v>
      </c>
      <c r="L2355" s="25">
        <v>1821</v>
      </c>
      <c r="M2355" s="26">
        <f>Causas[[#This Row],[parada_duracion]]/60</f>
        <v>30.35</v>
      </c>
      <c r="N2355" s="19" t="s">
        <v>769</v>
      </c>
      <c r="O2355" s="16" t="s">
        <v>52</v>
      </c>
      <c r="P2355" s="16">
        <f>WEEKNUM(Causas[[#This Row],[resolucion_fecha]],16)</f>
        <v>20</v>
      </c>
      <c r="Q2355" s="16" t="str">
        <f>TEXT(Causas[[#This Row],[resolucion_fecha]],"MMMM")</f>
        <v>mayo</v>
      </c>
      <c r="R2355" s="16" t="str">
        <f t="shared" si="36"/>
        <v>T</v>
      </c>
      <c r="S2355" s="16"/>
      <c r="T2355" s="16" t="s">
        <v>53</v>
      </c>
      <c r="U2355" s="16"/>
      <c r="V2355" s="16"/>
      <c r="W2355" s="16"/>
    </row>
    <row r="2356" spans="1:23" hidden="1" x14ac:dyDescent="0.25">
      <c r="A2356" s="25">
        <v>142950</v>
      </c>
      <c r="B2356" s="25" t="s">
        <v>42</v>
      </c>
      <c r="C2356" s="25" t="s">
        <v>43</v>
      </c>
      <c r="D2356" s="25" t="s">
        <v>143</v>
      </c>
      <c r="E2356" s="24">
        <v>43405</v>
      </c>
      <c r="F2356" s="25" t="s">
        <v>45</v>
      </c>
      <c r="G2356" s="25" t="s">
        <v>50</v>
      </c>
      <c r="H2356" s="24">
        <v>45065</v>
      </c>
      <c r="I2356" s="101">
        <v>0.81585648148148149</v>
      </c>
      <c r="J2356" s="24">
        <v>45065</v>
      </c>
      <c r="K2356" s="101">
        <v>0.8447337962962963</v>
      </c>
      <c r="L2356" s="25">
        <v>2495</v>
      </c>
      <c r="M2356" s="26">
        <f>Causas[[#This Row],[parada_duracion]]/60</f>
        <v>41.583333333333336</v>
      </c>
      <c r="N2356" s="19" t="s">
        <v>49</v>
      </c>
      <c r="O2356" s="19" t="s">
        <v>49</v>
      </c>
      <c r="P2356" s="16">
        <f>WEEKNUM(Causas[[#This Row],[resolucion_fecha]],16)</f>
        <v>20</v>
      </c>
      <c r="Q2356" s="16" t="str">
        <f>TEXT(Causas[[#This Row],[resolucion_fecha]],"MMMM")</f>
        <v>mayo</v>
      </c>
      <c r="R2356" s="16" t="str">
        <f t="shared" si="36"/>
        <v>T</v>
      </c>
      <c r="S2356" s="19" t="s">
        <v>49</v>
      </c>
      <c r="T2356" s="19" t="s">
        <v>49</v>
      </c>
      <c r="U2356" s="19" t="s">
        <v>49</v>
      </c>
      <c r="V2356" s="19" t="s">
        <v>49</v>
      </c>
      <c r="W2356" s="19" t="s">
        <v>49</v>
      </c>
    </row>
    <row r="2357" spans="1:23" hidden="1" x14ac:dyDescent="0.25">
      <c r="A2357" s="25">
        <v>142952</v>
      </c>
      <c r="B2357" s="25" t="s">
        <v>66</v>
      </c>
      <c r="C2357" s="25" t="s">
        <v>43</v>
      </c>
      <c r="D2357" s="25" t="s">
        <v>82</v>
      </c>
      <c r="E2357" s="24">
        <v>43405</v>
      </c>
      <c r="F2357" s="25" t="s">
        <v>45</v>
      </c>
      <c r="G2357" s="25" t="s">
        <v>50</v>
      </c>
      <c r="H2357" s="24">
        <v>45065</v>
      </c>
      <c r="I2357" s="101">
        <v>0.84122685185185186</v>
      </c>
      <c r="J2357" s="24">
        <v>45065</v>
      </c>
      <c r="K2357" s="101">
        <v>0.86329861111111106</v>
      </c>
      <c r="L2357" s="25">
        <v>1907</v>
      </c>
      <c r="M2357" s="26">
        <f>Causas[[#This Row],[parada_duracion]]/60</f>
        <v>31.783333333333335</v>
      </c>
      <c r="N2357" s="19" t="s">
        <v>769</v>
      </c>
      <c r="O2357" s="16" t="s">
        <v>52</v>
      </c>
      <c r="P2357" s="16">
        <f>WEEKNUM(Causas[[#This Row],[resolucion_fecha]],16)</f>
        <v>20</v>
      </c>
      <c r="Q2357" s="16" t="str">
        <f>TEXT(Causas[[#This Row],[resolucion_fecha]],"MMMM")</f>
        <v>mayo</v>
      </c>
      <c r="R2357" s="16" t="str">
        <f t="shared" si="36"/>
        <v>T</v>
      </c>
      <c r="S2357" s="16"/>
      <c r="T2357" s="16" t="s">
        <v>53</v>
      </c>
      <c r="U2357" s="16"/>
      <c r="V2357" s="16"/>
      <c r="W2357" s="16"/>
    </row>
    <row r="2358" spans="1:23" hidden="1" x14ac:dyDescent="0.25">
      <c r="A2358" s="25">
        <v>143009</v>
      </c>
      <c r="B2358" s="25" t="s">
        <v>84</v>
      </c>
      <c r="C2358" s="25" t="s">
        <v>43</v>
      </c>
      <c r="D2358" s="25" t="s">
        <v>68</v>
      </c>
      <c r="E2358" s="24">
        <v>44012</v>
      </c>
      <c r="F2358" s="25" t="s">
        <v>56</v>
      </c>
      <c r="G2358" s="25" t="s">
        <v>46</v>
      </c>
      <c r="H2358" s="24">
        <v>45068</v>
      </c>
      <c r="I2358" s="101">
        <v>0.25175925925925929</v>
      </c>
      <c r="J2358" s="24">
        <v>45068</v>
      </c>
      <c r="K2358" s="101">
        <v>0.53660879629629632</v>
      </c>
      <c r="L2358" s="25">
        <v>24611</v>
      </c>
      <c r="M2358" s="26">
        <f>Causas[[#This Row],[parada_duracion]]/60</f>
        <v>410.18333333333334</v>
      </c>
      <c r="N2358" s="19" t="s">
        <v>49</v>
      </c>
      <c r="O2358" s="19" t="s">
        <v>49</v>
      </c>
      <c r="P2358" s="16">
        <f>WEEKNUM(Causas[[#This Row],[resolucion_fecha]],16)</f>
        <v>21</v>
      </c>
      <c r="Q2358" s="16" t="str">
        <f>TEXT(Causas[[#This Row],[resolucion_fecha]],"MMMM")</f>
        <v>mayo</v>
      </c>
      <c r="R2358" s="16" t="str">
        <f t="shared" si="36"/>
        <v>M</v>
      </c>
      <c r="S2358" s="19" t="s">
        <v>49</v>
      </c>
      <c r="T2358" s="19" t="s">
        <v>49</v>
      </c>
      <c r="U2358" s="19" t="s">
        <v>49</v>
      </c>
      <c r="V2358" s="19" t="s">
        <v>49</v>
      </c>
      <c r="W2358" s="19" t="s">
        <v>49</v>
      </c>
    </row>
    <row r="2359" spans="1:23" hidden="1" x14ac:dyDescent="0.25">
      <c r="A2359" s="96">
        <v>143013</v>
      </c>
      <c r="B2359" s="96" t="s">
        <v>111</v>
      </c>
      <c r="C2359" s="96" t="s">
        <v>43</v>
      </c>
      <c r="D2359" s="96" t="s">
        <v>166</v>
      </c>
      <c r="E2359" s="97">
        <v>44432</v>
      </c>
      <c r="F2359" s="96" t="s">
        <v>325</v>
      </c>
      <c r="G2359" s="96" t="s">
        <v>50</v>
      </c>
      <c r="H2359" s="97">
        <v>45068</v>
      </c>
      <c r="I2359" s="23">
        <v>0.25714120370370369</v>
      </c>
      <c r="J2359" s="97">
        <v>45068</v>
      </c>
      <c r="K2359" s="23">
        <v>0.26947916666666666</v>
      </c>
      <c r="L2359" s="96">
        <v>1066</v>
      </c>
      <c r="M2359" s="98">
        <f>Causas[[#This Row],[parada_duracion]]/60</f>
        <v>17.766666666666666</v>
      </c>
      <c r="N2359" s="19" t="s">
        <v>49</v>
      </c>
      <c r="O2359" s="19" t="s">
        <v>49</v>
      </c>
      <c r="P2359" s="99">
        <f>WEEKNUM(Causas[[#This Row],[resolucion_fecha]],16)</f>
        <v>21</v>
      </c>
      <c r="Q2359" s="99" t="str">
        <f>TEXT(Causas[[#This Row],[resolucion_fecha]],"MMMM")</f>
        <v>mayo</v>
      </c>
      <c r="R2359" s="99" t="str">
        <f t="shared" si="36"/>
        <v>M</v>
      </c>
      <c r="S2359" s="19" t="s">
        <v>49</v>
      </c>
      <c r="T2359" s="19" t="s">
        <v>49</v>
      </c>
      <c r="U2359" s="19" t="s">
        <v>49</v>
      </c>
      <c r="V2359" s="19" t="s">
        <v>49</v>
      </c>
      <c r="W2359" s="19" t="s">
        <v>49</v>
      </c>
    </row>
    <row r="2360" spans="1:23" hidden="1" x14ac:dyDescent="0.25">
      <c r="A2360" s="25">
        <v>143014</v>
      </c>
      <c r="B2360" s="25" t="s">
        <v>58</v>
      </c>
      <c r="C2360" s="25" t="s">
        <v>43</v>
      </c>
      <c r="D2360" s="25" t="s">
        <v>96</v>
      </c>
      <c r="E2360" s="24">
        <v>43882</v>
      </c>
      <c r="F2360" s="25" t="s">
        <v>56</v>
      </c>
      <c r="G2360" s="25" t="s">
        <v>50</v>
      </c>
      <c r="H2360" s="24">
        <v>45068</v>
      </c>
      <c r="I2360" s="101">
        <v>0.25760416666666669</v>
      </c>
      <c r="J2360" s="24">
        <v>45068</v>
      </c>
      <c r="K2360" s="101">
        <v>0.34995370370370371</v>
      </c>
      <c r="L2360" s="25">
        <v>7979</v>
      </c>
      <c r="M2360" s="26">
        <f>Causas[[#This Row],[parada_duracion]]/60</f>
        <v>132.98333333333332</v>
      </c>
      <c r="N2360" s="19" t="s">
        <v>49</v>
      </c>
      <c r="O2360" s="19" t="s">
        <v>49</v>
      </c>
      <c r="P2360" s="16">
        <f>WEEKNUM(Causas[[#This Row],[resolucion_fecha]],16)</f>
        <v>21</v>
      </c>
      <c r="Q2360" s="16" t="str">
        <f>TEXT(Causas[[#This Row],[resolucion_fecha]],"MMMM")</f>
        <v>mayo</v>
      </c>
      <c r="R2360" s="16" t="str">
        <f t="shared" si="36"/>
        <v>M</v>
      </c>
      <c r="S2360" s="19" t="s">
        <v>49</v>
      </c>
      <c r="T2360" s="19" t="s">
        <v>49</v>
      </c>
      <c r="U2360" s="19" t="s">
        <v>49</v>
      </c>
      <c r="V2360" s="19" t="s">
        <v>49</v>
      </c>
      <c r="W2360" s="19" t="s">
        <v>49</v>
      </c>
    </row>
    <row r="2361" spans="1:23" hidden="1" x14ac:dyDescent="0.25">
      <c r="A2361" s="96">
        <v>143018</v>
      </c>
      <c r="B2361" s="96" t="s">
        <v>42</v>
      </c>
      <c r="C2361" s="96" t="s">
        <v>43</v>
      </c>
      <c r="D2361" s="96" t="s">
        <v>154</v>
      </c>
      <c r="E2361" s="97">
        <v>43405</v>
      </c>
      <c r="F2361" s="96" t="s">
        <v>45</v>
      </c>
      <c r="G2361" s="96" t="s">
        <v>50</v>
      </c>
      <c r="H2361" s="97">
        <v>45068</v>
      </c>
      <c r="I2361" s="23">
        <v>0.27305555555555555</v>
      </c>
      <c r="J2361" s="97">
        <v>45068</v>
      </c>
      <c r="K2361" s="23">
        <v>0.30354166666666665</v>
      </c>
      <c r="L2361" s="96">
        <v>2634</v>
      </c>
      <c r="M2361" s="98">
        <f>Causas[[#This Row],[parada_duracion]]/60</f>
        <v>43.9</v>
      </c>
      <c r="N2361" s="19" t="s">
        <v>49</v>
      </c>
      <c r="O2361" s="19" t="s">
        <v>49</v>
      </c>
      <c r="P2361" s="99">
        <f>WEEKNUM(Causas[[#This Row],[resolucion_fecha]],16)</f>
        <v>21</v>
      </c>
      <c r="Q2361" s="99" t="str">
        <f>TEXT(Causas[[#This Row],[resolucion_fecha]],"MMMM")</f>
        <v>mayo</v>
      </c>
      <c r="R2361" s="99" t="str">
        <f t="shared" si="36"/>
        <v>M</v>
      </c>
      <c r="S2361" s="19" t="s">
        <v>49</v>
      </c>
      <c r="T2361" s="19" t="s">
        <v>49</v>
      </c>
      <c r="U2361" s="19" t="s">
        <v>49</v>
      </c>
      <c r="V2361" s="19" t="s">
        <v>49</v>
      </c>
      <c r="W2361" s="19" t="s">
        <v>49</v>
      </c>
    </row>
    <row r="2362" spans="1:23" hidden="1" x14ac:dyDescent="0.25">
      <c r="A2362" s="25">
        <v>143019</v>
      </c>
      <c r="B2362" s="25" t="s">
        <v>42</v>
      </c>
      <c r="C2362" s="25" t="s">
        <v>43</v>
      </c>
      <c r="D2362" s="25" t="s">
        <v>161</v>
      </c>
      <c r="E2362" s="24">
        <v>43405</v>
      </c>
      <c r="F2362" s="25" t="s">
        <v>45</v>
      </c>
      <c r="G2362" s="25" t="s">
        <v>50</v>
      </c>
      <c r="H2362" s="24">
        <v>45068</v>
      </c>
      <c r="I2362" s="101">
        <v>0.27332175925925922</v>
      </c>
      <c r="J2362" s="24">
        <v>45068</v>
      </c>
      <c r="K2362" s="101">
        <v>0.28589120370370369</v>
      </c>
      <c r="L2362" s="25">
        <v>1086</v>
      </c>
      <c r="M2362" s="26">
        <f>Causas[[#This Row],[parada_duracion]]/60</f>
        <v>18.100000000000001</v>
      </c>
      <c r="N2362" s="19" t="s">
        <v>49</v>
      </c>
      <c r="O2362" s="19" t="s">
        <v>49</v>
      </c>
      <c r="P2362" s="16">
        <f>WEEKNUM(Causas[[#This Row],[resolucion_fecha]],16)</f>
        <v>21</v>
      </c>
      <c r="Q2362" s="16" t="str">
        <f>TEXT(Causas[[#This Row],[resolucion_fecha]],"MMMM")</f>
        <v>mayo</v>
      </c>
      <c r="R2362" s="16" t="str">
        <f t="shared" si="36"/>
        <v>M</v>
      </c>
      <c r="S2362" s="19" t="s">
        <v>49</v>
      </c>
      <c r="T2362" s="19" t="s">
        <v>49</v>
      </c>
      <c r="U2362" s="19" t="s">
        <v>49</v>
      </c>
      <c r="V2362" s="19" t="s">
        <v>49</v>
      </c>
      <c r="W2362" s="19" t="s">
        <v>49</v>
      </c>
    </row>
    <row r="2363" spans="1:23" hidden="1" x14ac:dyDescent="0.25">
      <c r="A2363" s="25">
        <v>143022</v>
      </c>
      <c r="B2363" s="25" t="s">
        <v>58</v>
      </c>
      <c r="C2363" s="25" t="s">
        <v>43</v>
      </c>
      <c r="D2363" s="25" t="s">
        <v>324</v>
      </c>
      <c r="E2363" s="24">
        <v>44475</v>
      </c>
      <c r="F2363" s="25" t="s">
        <v>325</v>
      </c>
      <c r="G2363" s="25" t="s">
        <v>50</v>
      </c>
      <c r="H2363" s="24">
        <v>45068</v>
      </c>
      <c r="I2363" s="101">
        <v>0.27892361111111114</v>
      </c>
      <c r="J2363" s="24">
        <v>45068</v>
      </c>
      <c r="K2363" s="101">
        <v>0.32644675925925926</v>
      </c>
      <c r="L2363" s="25">
        <v>4106</v>
      </c>
      <c r="M2363" s="26">
        <f>Causas[[#This Row],[parada_duracion]]/60</f>
        <v>68.433333333333337</v>
      </c>
      <c r="N2363" s="19" t="s">
        <v>62</v>
      </c>
      <c r="O2363" s="16" t="s">
        <v>52</v>
      </c>
      <c r="P2363" s="16">
        <f>WEEKNUM(Causas[[#This Row],[resolucion_fecha]],16)</f>
        <v>21</v>
      </c>
      <c r="Q2363" s="16" t="str">
        <f>TEXT(Causas[[#This Row],[resolucion_fecha]],"MMMM")</f>
        <v>mayo</v>
      </c>
      <c r="R2363" s="16" t="str">
        <f t="shared" si="36"/>
        <v>M</v>
      </c>
      <c r="S2363" s="16"/>
      <c r="T2363" s="16" t="s">
        <v>53</v>
      </c>
      <c r="U2363" s="16"/>
      <c r="V2363" s="16"/>
      <c r="W2363" s="16"/>
    </row>
    <row r="2364" spans="1:23" hidden="1" x14ac:dyDescent="0.25">
      <c r="A2364" s="25">
        <v>143036</v>
      </c>
      <c r="B2364" s="25" t="s">
        <v>83</v>
      </c>
      <c r="C2364" s="25" t="s">
        <v>43</v>
      </c>
      <c r="D2364" s="25" t="s">
        <v>76</v>
      </c>
      <c r="E2364" s="24">
        <v>43405</v>
      </c>
      <c r="F2364" s="25" t="s">
        <v>45</v>
      </c>
      <c r="G2364" s="25" t="s">
        <v>50</v>
      </c>
      <c r="H2364" s="24">
        <v>45068</v>
      </c>
      <c r="I2364" s="101">
        <v>0.31893518518518521</v>
      </c>
      <c r="J2364" s="24">
        <v>45068</v>
      </c>
      <c r="K2364" s="101">
        <v>0.33332175925925928</v>
      </c>
      <c r="L2364" s="25">
        <v>1243</v>
      </c>
      <c r="M2364" s="26">
        <f>Causas[[#This Row],[parada_duracion]]/60</f>
        <v>20.716666666666665</v>
      </c>
      <c r="N2364" s="19" t="s">
        <v>49</v>
      </c>
      <c r="O2364" s="19" t="s">
        <v>49</v>
      </c>
      <c r="P2364" s="16">
        <f>WEEKNUM(Causas[[#This Row],[resolucion_fecha]],16)</f>
        <v>21</v>
      </c>
      <c r="Q2364" s="16" t="str">
        <f>TEXT(Causas[[#This Row],[resolucion_fecha]],"MMMM")</f>
        <v>mayo</v>
      </c>
      <c r="R2364" s="16" t="str">
        <f t="shared" si="36"/>
        <v>M</v>
      </c>
      <c r="S2364" s="19" t="s">
        <v>49</v>
      </c>
      <c r="T2364" s="19" t="s">
        <v>49</v>
      </c>
      <c r="U2364" s="19" t="s">
        <v>49</v>
      </c>
      <c r="V2364" s="19" t="s">
        <v>49</v>
      </c>
      <c r="W2364" s="19" t="s">
        <v>49</v>
      </c>
    </row>
    <row r="2365" spans="1:23" hidden="1" x14ac:dyDescent="0.25">
      <c r="A2365" s="25">
        <v>143038</v>
      </c>
      <c r="B2365" s="25" t="s">
        <v>58</v>
      </c>
      <c r="C2365" s="25" t="s">
        <v>43</v>
      </c>
      <c r="D2365" s="25" t="s">
        <v>324</v>
      </c>
      <c r="E2365" s="24">
        <v>44475</v>
      </c>
      <c r="F2365" s="25" t="s">
        <v>325</v>
      </c>
      <c r="G2365" s="25" t="s">
        <v>50</v>
      </c>
      <c r="H2365" s="24">
        <v>45068</v>
      </c>
      <c r="I2365" s="101">
        <v>0.32667824074074076</v>
      </c>
      <c r="J2365" s="24">
        <v>45068</v>
      </c>
      <c r="K2365" s="101">
        <v>0.32792824074074073</v>
      </c>
      <c r="L2365" s="25">
        <v>108</v>
      </c>
      <c r="M2365" s="26">
        <f>Causas[[#This Row],[parada_duracion]]/60</f>
        <v>1.8</v>
      </c>
      <c r="N2365" s="19" t="s">
        <v>47</v>
      </c>
      <c r="O2365" s="19" t="s">
        <v>47</v>
      </c>
      <c r="P2365" s="16">
        <f>WEEKNUM(Causas[[#This Row],[resolucion_fecha]],16)</f>
        <v>21</v>
      </c>
      <c r="Q2365" s="16" t="str">
        <f>TEXT(Causas[[#This Row],[resolucion_fecha]],"MMMM")</f>
        <v>mayo</v>
      </c>
      <c r="R2365" s="16" t="str">
        <f t="shared" si="36"/>
        <v>M</v>
      </c>
      <c r="S2365" s="19" t="s">
        <v>47</v>
      </c>
      <c r="T2365" s="19" t="s">
        <v>47</v>
      </c>
      <c r="U2365" s="19" t="s">
        <v>47</v>
      </c>
      <c r="V2365" s="19" t="s">
        <v>47</v>
      </c>
      <c r="W2365" s="19" t="s">
        <v>47</v>
      </c>
    </row>
    <row r="2366" spans="1:23" hidden="1" x14ac:dyDescent="0.25">
      <c r="A2366" s="25">
        <v>143043</v>
      </c>
      <c r="B2366" s="25" t="s">
        <v>58</v>
      </c>
      <c r="C2366" s="25" t="s">
        <v>43</v>
      </c>
      <c r="D2366" s="25" t="s">
        <v>59</v>
      </c>
      <c r="E2366" s="24">
        <v>44231</v>
      </c>
      <c r="F2366" s="25" t="s">
        <v>60</v>
      </c>
      <c r="G2366" s="25" t="s">
        <v>50</v>
      </c>
      <c r="H2366" s="24">
        <v>45068</v>
      </c>
      <c r="I2366" s="101">
        <v>0.33596064814814813</v>
      </c>
      <c r="J2366" s="24">
        <v>45068</v>
      </c>
      <c r="K2366" s="101">
        <v>0.36731481481481482</v>
      </c>
      <c r="L2366" s="25">
        <v>2709</v>
      </c>
      <c r="M2366" s="26">
        <f>Causas[[#This Row],[parada_duracion]]/60</f>
        <v>45.15</v>
      </c>
      <c r="N2366" s="19" t="s">
        <v>49</v>
      </c>
      <c r="O2366" s="19" t="s">
        <v>49</v>
      </c>
      <c r="P2366" s="16">
        <f>WEEKNUM(Causas[[#This Row],[resolucion_fecha]],16)</f>
        <v>21</v>
      </c>
      <c r="Q2366" s="16" t="str">
        <f>TEXT(Causas[[#This Row],[resolucion_fecha]],"MMMM")</f>
        <v>mayo</v>
      </c>
      <c r="R2366" s="16" t="str">
        <f t="shared" si="36"/>
        <v>M</v>
      </c>
      <c r="S2366" s="19" t="s">
        <v>49</v>
      </c>
      <c r="T2366" s="19" t="s">
        <v>49</v>
      </c>
      <c r="U2366" s="19" t="s">
        <v>49</v>
      </c>
      <c r="V2366" s="19" t="s">
        <v>49</v>
      </c>
      <c r="W2366" s="19" t="s">
        <v>49</v>
      </c>
    </row>
    <row r="2367" spans="1:23" hidden="1" x14ac:dyDescent="0.25">
      <c r="A2367" s="25">
        <v>143049</v>
      </c>
      <c r="B2367" s="25" t="s">
        <v>130</v>
      </c>
      <c r="C2367" s="25" t="s">
        <v>43</v>
      </c>
      <c r="D2367" s="25" t="s">
        <v>143</v>
      </c>
      <c r="E2367" s="24">
        <v>43405</v>
      </c>
      <c r="F2367" s="25" t="s">
        <v>45</v>
      </c>
      <c r="G2367" s="25" t="s">
        <v>50</v>
      </c>
      <c r="H2367" s="24">
        <v>45068</v>
      </c>
      <c r="I2367" s="101">
        <v>0.37062499999999998</v>
      </c>
      <c r="J2367" s="24">
        <v>45068</v>
      </c>
      <c r="K2367" s="101">
        <v>0.39620370370370367</v>
      </c>
      <c r="L2367" s="25">
        <v>2210</v>
      </c>
      <c r="M2367" s="26">
        <f>Causas[[#This Row],[parada_duracion]]/60</f>
        <v>36.833333333333336</v>
      </c>
      <c r="N2367" s="19" t="s">
        <v>49</v>
      </c>
      <c r="O2367" s="19" t="s">
        <v>49</v>
      </c>
      <c r="P2367" s="16">
        <f>WEEKNUM(Causas[[#This Row],[resolucion_fecha]],16)</f>
        <v>21</v>
      </c>
      <c r="Q2367" s="16" t="str">
        <f>TEXT(Causas[[#This Row],[resolucion_fecha]],"MMMM")</f>
        <v>mayo</v>
      </c>
      <c r="R2367" s="16" t="str">
        <f t="shared" si="36"/>
        <v>M</v>
      </c>
      <c r="S2367" s="19" t="s">
        <v>49</v>
      </c>
      <c r="T2367" s="19" t="s">
        <v>49</v>
      </c>
      <c r="U2367" s="19" t="s">
        <v>49</v>
      </c>
      <c r="V2367" s="19" t="s">
        <v>49</v>
      </c>
      <c r="W2367" s="19" t="s">
        <v>49</v>
      </c>
    </row>
    <row r="2368" spans="1:23" hidden="1" x14ac:dyDescent="0.25">
      <c r="A2368" s="25">
        <v>143052</v>
      </c>
      <c r="B2368" s="25" t="s">
        <v>58</v>
      </c>
      <c r="C2368" s="25" t="s">
        <v>43</v>
      </c>
      <c r="D2368" s="25" t="s">
        <v>59</v>
      </c>
      <c r="E2368" s="24">
        <v>44231</v>
      </c>
      <c r="F2368" s="25" t="s">
        <v>60</v>
      </c>
      <c r="G2368" s="25" t="s">
        <v>46</v>
      </c>
      <c r="H2368" s="24">
        <v>45068</v>
      </c>
      <c r="I2368" s="101">
        <v>0.37770833333333331</v>
      </c>
      <c r="J2368" s="24">
        <v>45068</v>
      </c>
      <c r="K2368" s="101">
        <v>0.37872685185185184</v>
      </c>
      <c r="L2368" s="25">
        <v>88</v>
      </c>
      <c r="M2368" s="26">
        <f>Causas[[#This Row],[parada_duracion]]/60</f>
        <v>1.4666666666666666</v>
      </c>
      <c r="N2368" s="19" t="s">
        <v>47</v>
      </c>
      <c r="O2368" s="19" t="s">
        <v>47</v>
      </c>
      <c r="P2368" s="16">
        <f>WEEKNUM(Causas[[#This Row],[resolucion_fecha]],16)</f>
        <v>21</v>
      </c>
      <c r="Q2368" s="16" t="str">
        <f>TEXT(Causas[[#This Row],[resolucion_fecha]],"MMMM")</f>
        <v>mayo</v>
      </c>
      <c r="R2368" s="16" t="str">
        <f t="shared" si="36"/>
        <v>M</v>
      </c>
      <c r="S2368" s="19" t="s">
        <v>47</v>
      </c>
      <c r="T2368" s="19" t="s">
        <v>47</v>
      </c>
      <c r="U2368" s="19" t="s">
        <v>47</v>
      </c>
      <c r="V2368" s="19" t="s">
        <v>47</v>
      </c>
      <c r="W2368" s="19" t="s">
        <v>47</v>
      </c>
    </row>
    <row r="2369" spans="1:23" hidden="1" x14ac:dyDescent="0.25">
      <c r="A2369" s="96">
        <v>143055</v>
      </c>
      <c r="B2369" s="96" t="s">
        <v>130</v>
      </c>
      <c r="C2369" s="96" t="s">
        <v>43</v>
      </c>
      <c r="D2369" s="96" t="s">
        <v>143</v>
      </c>
      <c r="E2369" s="97">
        <v>43405</v>
      </c>
      <c r="F2369" s="96" t="s">
        <v>45</v>
      </c>
      <c r="G2369" s="96" t="s">
        <v>50</v>
      </c>
      <c r="H2369" s="97">
        <v>45068</v>
      </c>
      <c r="I2369" s="23">
        <v>0.39961805555555557</v>
      </c>
      <c r="J2369" s="97">
        <v>45068</v>
      </c>
      <c r="K2369" s="23">
        <v>0.45135416666666667</v>
      </c>
      <c r="L2369" s="96">
        <v>4470</v>
      </c>
      <c r="M2369" s="98">
        <f>Causas[[#This Row],[parada_duracion]]/60</f>
        <v>74.5</v>
      </c>
      <c r="N2369" s="19" t="s">
        <v>49</v>
      </c>
      <c r="O2369" s="19" t="s">
        <v>49</v>
      </c>
      <c r="P2369" s="99">
        <f>WEEKNUM(Causas[[#This Row],[resolucion_fecha]],16)</f>
        <v>21</v>
      </c>
      <c r="Q2369" s="99" t="str">
        <f>TEXT(Causas[[#This Row],[resolucion_fecha]],"MMMM")</f>
        <v>mayo</v>
      </c>
      <c r="R2369" s="99" t="str">
        <f t="shared" si="36"/>
        <v>M</v>
      </c>
      <c r="S2369" s="19" t="s">
        <v>49</v>
      </c>
      <c r="T2369" s="19" t="s">
        <v>49</v>
      </c>
      <c r="U2369" s="19" t="s">
        <v>49</v>
      </c>
      <c r="V2369" s="19" t="s">
        <v>49</v>
      </c>
      <c r="W2369" s="19" t="s">
        <v>49</v>
      </c>
    </row>
    <row r="2370" spans="1:23" hidden="1" x14ac:dyDescent="0.25">
      <c r="A2370" s="96">
        <v>143056</v>
      </c>
      <c r="B2370" s="96" t="s">
        <v>146</v>
      </c>
      <c r="C2370" s="96" t="s">
        <v>43</v>
      </c>
      <c r="D2370" s="96" t="s">
        <v>154</v>
      </c>
      <c r="E2370" s="97">
        <v>43746</v>
      </c>
      <c r="F2370" s="96" t="s">
        <v>56</v>
      </c>
      <c r="G2370" s="96" t="s">
        <v>50</v>
      </c>
      <c r="H2370" s="97">
        <v>45068</v>
      </c>
      <c r="I2370" s="23">
        <v>0.40079861111111109</v>
      </c>
      <c r="J2370" s="97">
        <v>45068</v>
      </c>
      <c r="K2370" s="23">
        <v>0.4403009259259259</v>
      </c>
      <c r="L2370" s="96">
        <v>3413</v>
      </c>
      <c r="M2370" s="98">
        <f>Causas[[#This Row],[parada_duracion]]/60</f>
        <v>56.883333333333333</v>
      </c>
      <c r="N2370" s="19" t="s">
        <v>49</v>
      </c>
      <c r="O2370" s="19" t="s">
        <v>49</v>
      </c>
      <c r="P2370" s="99">
        <f>WEEKNUM(Causas[[#This Row],[resolucion_fecha]],16)</f>
        <v>21</v>
      </c>
      <c r="Q2370" s="99" t="str">
        <f>TEXT(Causas[[#This Row],[resolucion_fecha]],"MMMM")</f>
        <v>mayo</v>
      </c>
      <c r="R2370" s="99" t="str">
        <f t="shared" ref="R2370:R2433" si="37">IF(I2370&gt;TIME(22,0,0),"N",IF(I2370&lt;TIME(6,0,0),"N",IF(I2370&gt;TIME(14,0,0),"T",IF(I2370&gt;=TIME(6,0,0),"M","-"))))</f>
        <v>M</v>
      </c>
      <c r="S2370" s="19" t="s">
        <v>49</v>
      </c>
      <c r="T2370" s="19" t="s">
        <v>49</v>
      </c>
      <c r="U2370" s="19" t="s">
        <v>49</v>
      </c>
      <c r="V2370" s="19" t="s">
        <v>49</v>
      </c>
      <c r="W2370" s="19" t="s">
        <v>49</v>
      </c>
    </row>
    <row r="2371" spans="1:23" hidden="1" x14ac:dyDescent="0.25">
      <c r="A2371" s="96">
        <v>143057</v>
      </c>
      <c r="B2371" s="96" t="s">
        <v>79</v>
      </c>
      <c r="C2371" s="96" t="s">
        <v>43</v>
      </c>
      <c r="D2371" s="96" t="s">
        <v>59</v>
      </c>
      <c r="E2371" s="97">
        <v>44231</v>
      </c>
      <c r="F2371" s="96" t="s">
        <v>60</v>
      </c>
      <c r="G2371" s="96" t="s">
        <v>46</v>
      </c>
      <c r="H2371" s="97">
        <v>45068</v>
      </c>
      <c r="I2371" s="23">
        <v>0.40160879629629626</v>
      </c>
      <c r="J2371" s="97">
        <v>45068</v>
      </c>
      <c r="K2371" s="23">
        <v>0.46869212962962964</v>
      </c>
      <c r="L2371" s="96">
        <v>5796</v>
      </c>
      <c r="M2371" s="98">
        <f>Causas[[#This Row],[parada_duracion]]/60</f>
        <v>96.6</v>
      </c>
      <c r="N2371" s="19" t="s">
        <v>49</v>
      </c>
      <c r="O2371" s="19" t="s">
        <v>49</v>
      </c>
      <c r="P2371" s="99">
        <f>WEEKNUM(Causas[[#This Row],[resolucion_fecha]],16)</f>
        <v>21</v>
      </c>
      <c r="Q2371" s="99" t="str">
        <f>TEXT(Causas[[#This Row],[resolucion_fecha]],"MMMM")</f>
        <v>mayo</v>
      </c>
      <c r="R2371" s="99" t="str">
        <f t="shared" si="37"/>
        <v>M</v>
      </c>
      <c r="S2371" s="19" t="s">
        <v>49</v>
      </c>
      <c r="T2371" s="19" t="s">
        <v>49</v>
      </c>
      <c r="U2371" s="19" t="s">
        <v>49</v>
      </c>
      <c r="V2371" s="19" t="s">
        <v>49</v>
      </c>
      <c r="W2371" s="19" t="s">
        <v>49</v>
      </c>
    </row>
    <row r="2372" spans="1:23" hidden="1" x14ac:dyDescent="0.25">
      <c r="A2372" s="25">
        <v>143058</v>
      </c>
      <c r="B2372" s="25" t="s">
        <v>42</v>
      </c>
      <c r="C2372" s="25" t="s">
        <v>43</v>
      </c>
      <c r="D2372" s="25" t="s">
        <v>44</v>
      </c>
      <c r="E2372" s="24">
        <v>43405</v>
      </c>
      <c r="F2372" s="25" t="s">
        <v>45</v>
      </c>
      <c r="G2372" s="25" t="s">
        <v>50</v>
      </c>
      <c r="H2372" s="24">
        <v>45068</v>
      </c>
      <c r="I2372" s="101">
        <v>0.41250000000000003</v>
      </c>
      <c r="J2372" s="24">
        <v>45068</v>
      </c>
      <c r="K2372" s="101">
        <v>0.49082175925925925</v>
      </c>
      <c r="L2372" s="25">
        <v>6767</v>
      </c>
      <c r="M2372" s="26">
        <f>Causas[[#This Row],[parada_duracion]]/60</f>
        <v>112.78333333333333</v>
      </c>
      <c r="N2372" s="19" t="s">
        <v>49</v>
      </c>
      <c r="O2372" s="19" t="s">
        <v>49</v>
      </c>
      <c r="P2372" s="16">
        <f>WEEKNUM(Causas[[#This Row],[resolucion_fecha]],16)</f>
        <v>21</v>
      </c>
      <c r="Q2372" s="16" t="str">
        <f>TEXT(Causas[[#This Row],[resolucion_fecha]],"MMMM")</f>
        <v>mayo</v>
      </c>
      <c r="R2372" s="16" t="str">
        <f t="shared" si="37"/>
        <v>M</v>
      </c>
      <c r="S2372" s="19" t="s">
        <v>49</v>
      </c>
      <c r="T2372" s="19" t="s">
        <v>49</v>
      </c>
      <c r="U2372" s="19" t="s">
        <v>49</v>
      </c>
      <c r="V2372" s="19" t="s">
        <v>49</v>
      </c>
      <c r="W2372" s="19" t="s">
        <v>49</v>
      </c>
    </row>
    <row r="2373" spans="1:23" hidden="1" x14ac:dyDescent="0.25">
      <c r="A2373" s="25">
        <v>143060</v>
      </c>
      <c r="B2373" s="25" t="s">
        <v>129</v>
      </c>
      <c r="C2373" s="25" t="s">
        <v>43</v>
      </c>
      <c r="D2373" s="25" t="s">
        <v>96</v>
      </c>
      <c r="E2373" s="24">
        <v>43405</v>
      </c>
      <c r="F2373" s="25" t="s">
        <v>45</v>
      </c>
      <c r="G2373" s="25" t="s">
        <v>50</v>
      </c>
      <c r="H2373" s="24">
        <v>45068</v>
      </c>
      <c r="I2373" s="101">
        <v>0.42016203703703708</v>
      </c>
      <c r="J2373" s="24">
        <v>45068</v>
      </c>
      <c r="K2373" s="101">
        <v>0.42086805555555556</v>
      </c>
      <c r="L2373" s="25">
        <v>61</v>
      </c>
      <c r="M2373" s="26">
        <f>Causas[[#This Row],[parada_duracion]]/60</f>
        <v>1.0166666666666666</v>
      </c>
      <c r="N2373" s="19" t="s">
        <v>47</v>
      </c>
      <c r="O2373" s="19" t="s">
        <v>47</v>
      </c>
      <c r="P2373" s="16">
        <f>WEEKNUM(Causas[[#This Row],[resolucion_fecha]],16)</f>
        <v>21</v>
      </c>
      <c r="Q2373" s="16" t="str">
        <f>TEXT(Causas[[#This Row],[resolucion_fecha]],"MMMM")</f>
        <v>mayo</v>
      </c>
      <c r="R2373" s="16" t="str">
        <f t="shared" si="37"/>
        <v>M</v>
      </c>
      <c r="S2373" s="19" t="s">
        <v>47</v>
      </c>
      <c r="T2373" s="19" t="s">
        <v>47</v>
      </c>
      <c r="U2373" s="19" t="s">
        <v>47</v>
      </c>
      <c r="V2373" s="19" t="s">
        <v>47</v>
      </c>
      <c r="W2373" s="19" t="s">
        <v>47</v>
      </c>
    </row>
    <row r="2374" spans="1:23" hidden="1" x14ac:dyDescent="0.25">
      <c r="A2374" s="96">
        <v>143062</v>
      </c>
      <c r="B2374" s="96" t="s">
        <v>75</v>
      </c>
      <c r="C2374" s="96" t="s">
        <v>43</v>
      </c>
      <c r="D2374" s="96" t="s">
        <v>76</v>
      </c>
      <c r="E2374" s="97">
        <v>44104</v>
      </c>
      <c r="F2374" s="96" t="s">
        <v>56</v>
      </c>
      <c r="G2374" s="96" t="s">
        <v>46</v>
      </c>
      <c r="H2374" s="97">
        <v>45068</v>
      </c>
      <c r="I2374" s="23">
        <v>0.42812500000000003</v>
      </c>
      <c r="J2374" s="97">
        <v>45068</v>
      </c>
      <c r="K2374" s="23">
        <v>0.43385416666666665</v>
      </c>
      <c r="L2374" s="96">
        <v>495</v>
      </c>
      <c r="M2374" s="98">
        <f>Causas[[#This Row],[parada_duracion]]/60</f>
        <v>8.25</v>
      </c>
      <c r="N2374" s="19" t="s">
        <v>47</v>
      </c>
      <c r="O2374" s="19" t="s">
        <v>47</v>
      </c>
      <c r="P2374" s="99">
        <f>WEEKNUM(Causas[[#This Row],[resolucion_fecha]],16)</f>
        <v>21</v>
      </c>
      <c r="Q2374" s="99" t="str">
        <f>TEXT(Causas[[#This Row],[resolucion_fecha]],"MMMM")</f>
        <v>mayo</v>
      </c>
      <c r="R2374" s="99" t="str">
        <f t="shared" si="37"/>
        <v>M</v>
      </c>
      <c r="S2374" s="19" t="s">
        <v>47</v>
      </c>
      <c r="T2374" s="19" t="s">
        <v>47</v>
      </c>
      <c r="U2374" s="19" t="s">
        <v>47</v>
      </c>
      <c r="V2374" s="19" t="s">
        <v>47</v>
      </c>
      <c r="W2374" s="19" t="s">
        <v>47</v>
      </c>
    </row>
    <row r="2375" spans="1:23" hidden="1" x14ac:dyDescent="0.25">
      <c r="A2375" s="96">
        <v>143063</v>
      </c>
      <c r="B2375" s="96" t="s">
        <v>766</v>
      </c>
      <c r="C2375" s="96" t="s">
        <v>43</v>
      </c>
      <c r="D2375" s="96" t="s">
        <v>164</v>
      </c>
      <c r="E2375" s="97">
        <v>45049</v>
      </c>
      <c r="F2375" s="96" t="s">
        <v>124</v>
      </c>
      <c r="G2375" s="96" t="s">
        <v>50</v>
      </c>
      <c r="H2375" s="97">
        <v>45068</v>
      </c>
      <c r="I2375" s="23">
        <v>0.42887731481481484</v>
      </c>
      <c r="J2375" s="97">
        <v>45068</v>
      </c>
      <c r="K2375" s="23">
        <v>0.43097222222222226</v>
      </c>
      <c r="L2375" s="96">
        <v>181</v>
      </c>
      <c r="M2375" s="98">
        <f>Causas[[#This Row],[parada_duracion]]/60</f>
        <v>3.0166666666666666</v>
      </c>
      <c r="N2375" s="19" t="s">
        <v>47</v>
      </c>
      <c r="O2375" s="19" t="s">
        <v>47</v>
      </c>
      <c r="P2375" s="99">
        <f>WEEKNUM(Causas[[#This Row],[resolucion_fecha]],16)</f>
        <v>21</v>
      </c>
      <c r="Q2375" s="99" t="str">
        <f>TEXT(Causas[[#This Row],[resolucion_fecha]],"MMMM")</f>
        <v>mayo</v>
      </c>
      <c r="R2375" s="99" t="str">
        <f t="shared" si="37"/>
        <v>M</v>
      </c>
      <c r="S2375" s="19" t="s">
        <v>47</v>
      </c>
      <c r="T2375" s="19" t="s">
        <v>47</v>
      </c>
      <c r="U2375" s="19" t="s">
        <v>47</v>
      </c>
      <c r="V2375" s="19" t="s">
        <v>47</v>
      </c>
      <c r="W2375" s="19" t="s">
        <v>47</v>
      </c>
    </row>
    <row r="2376" spans="1:23" hidden="1" x14ac:dyDescent="0.25">
      <c r="A2376" s="25">
        <v>143064</v>
      </c>
      <c r="B2376" s="25" t="s">
        <v>42</v>
      </c>
      <c r="C2376" s="25" t="s">
        <v>43</v>
      </c>
      <c r="D2376" s="25" t="s">
        <v>164</v>
      </c>
      <c r="E2376" s="24">
        <v>43405</v>
      </c>
      <c r="F2376" s="25" t="s">
        <v>45</v>
      </c>
      <c r="G2376" s="25" t="s">
        <v>50</v>
      </c>
      <c r="H2376" s="24">
        <v>45068</v>
      </c>
      <c r="I2376" s="101">
        <v>0.43170138888888893</v>
      </c>
      <c r="J2376" s="24">
        <v>45068</v>
      </c>
      <c r="K2376" s="101">
        <v>0.43428240740740742</v>
      </c>
      <c r="L2376" s="25">
        <v>223</v>
      </c>
      <c r="M2376" s="26">
        <f>Causas[[#This Row],[parada_duracion]]/60</f>
        <v>3.7166666666666668</v>
      </c>
      <c r="N2376" s="19" t="s">
        <v>47</v>
      </c>
      <c r="O2376" s="19" t="s">
        <v>47</v>
      </c>
      <c r="P2376" s="16">
        <f>WEEKNUM(Causas[[#This Row],[resolucion_fecha]],16)</f>
        <v>21</v>
      </c>
      <c r="Q2376" s="16" t="str">
        <f>TEXT(Causas[[#This Row],[resolucion_fecha]],"MMMM")</f>
        <v>mayo</v>
      </c>
      <c r="R2376" s="16" t="str">
        <f t="shared" si="37"/>
        <v>M</v>
      </c>
      <c r="S2376" s="19" t="s">
        <v>47</v>
      </c>
      <c r="T2376" s="19" t="s">
        <v>47</v>
      </c>
      <c r="U2376" s="19" t="s">
        <v>47</v>
      </c>
      <c r="V2376" s="19" t="s">
        <v>47</v>
      </c>
      <c r="W2376" s="19" t="s">
        <v>47</v>
      </c>
    </row>
    <row r="2377" spans="1:23" hidden="1" x14ac:dyDescent="0.25">
      <c r="A2377" s="25">
        <v>143066</v>
      </c>
      <c r="B2377" s="25" t="s">
        <v>66</v>
      </c>
      <c r="C2377" s="25" t="s">
        <v>43</v>
      </c>
      <c r="D2377" s="25" t="s">
        <v>154</v>
      </c>
      <c r="E2377" s="24">
        <v>43405</v>
      </c>
      <c r="F2377" s="25" t="s">
        <v>45</v>
      </c>
      <c r="G2377" s="25" t="s">
        <v>46</v>
      </c>
      <c r="H2377" s="24">
        <v>45068</v>
      </c>
      <c r="I2377" s="101">
        <v>0.44040509259259258</v>
      </c>
      <c r="J2377" s="24">
        <v>45068</v>
      </c>
      <c r="K2377" s="101">
        <v>0.46537037037037038</v>
      </c>
      <c r="L2377" s="25">
        <v>2157</v>
      </c>
      <c r="M2377" s="26">
        <f>Causas[[#This Row],[parada_duracion]]/60</f>
        <v>35.950000000000003</v>
      </c>
      <c r="N2377" s="19" t="s">
        <v>828</v>
      </c>
      <c r="O2377" s="16" t="s">
        <v>72</v>
      </c>
      <c r="P2377" s="16">
        <f>WEEKNUM(Causas[[#This Row],[resolucion_fecha]],16)</f>
        <v>21</v>
      </c>
      <c r="Q2377" s="16" t="str">
        <f>TEXT(Causas[[#This Row],[resolucion_fecha]],"MMMM")</f>
        <v>mayo</v>
      </c>
      <c r="R2377" s="16" t="str">
        <f t="shared" si="37"/>
        <v>M</v>
      </c>
      <c r="S2377" s="16"/>
      <c r="T2377" s="16" t="s">
        <v>73</v>
      </c>
      <c r="U2377" s="16"/>
      <c r="V2377" s="16"/>
      <c r="W2377" s="16"/>
    </row>
    <row r="2378" spans="1:23" hidden="1" x14ac:dyDescent="0.25">
      <c r="A2378" s="25">
        <v>143070</v>
      </c>
      <c r="B2378" s="25" t="s">
        <v>130</v>
      </c>
      <c r="C2378" s="25" t="s">
        <v>43</v>
      </c>
      <c r="D2378" s="25" t="s">
        <v>143</v>
      </c>
      <c r="E2378" s="24">
        <v>43405</v>
      </c>
      <c r="F2378" s="25" t="s">
        <v>45</v>
      </c>
      <c r="G2378" s="25" t="s">
        <v>50</v>
      </c>
      <c r="H2378" s="24">
        <v>45068</v>
      </c>
      <c r="I2378" s="101">
        <v>0.46636574074074072</v>
      </c>
      <c r="J2378" s="24">
        <v>45068</v>
      </c>
      <c r="K2378" s="101">
        <v>0.4808101851851852</v>
      </c>
      <c r="L2378" s="25">
        <v>1248</v>
      </c>
      <c r="M2378" s="26">
        <f>Causas[[#This Row],[parada_duracion]]/60</f>
        <v>20.8</v>
      </c>
      <c r="N2378" s="19" t="s">
        <v>49</v>
      </c>
      <c r="O2378" s="19" t="s">
        <v>49</v>
      </c>
      <c r="P2378" s="16">
        <f>WEEKNUM(Causas[[#This Row],[resolucion_fecha]],16)</f>
        <v>21</v>
      </c>
      <c r="Q2378" s="16" t="str">
        <f>TEXT(Causas[[#This Row],[resolucion_fecha]],"MMMM")</f>
        <v>mayo</v>
      </c>
      <c r="R2378" s="16" t="str">
        <f t="shared" si="37"/>
        <v>M</v>
      </c>
      <c r="S2378" s="19" t="s">
        <v>49</v>
      </c>
      <c r="T2378" s="19" t="s">
        <v>49</v>
      </c>
      <c r="U2378" s="19" t="s">
        <v>49</v>
      </c>
      <c r="V2378" s="19" t="s">
        <v>49</v>
      </c>
      <c r="W2378" s="19" t="s">
        <v>49</v>
      </c>
    </row>
    <row r="2379" spans="1:23" hidden="1" x14ac:dyDescent="0.25">
      <c r="A2379" s="25">
        <v>143076</v>
      </c>
      <c r="B2379" s="25" t="s">
        <v>54</v>
      </c>
      <c r="C2379" s="25" t="s">
        <v>43</v>
      </c>
      <c r="D2379" s="25" t="s">
        <v>55</v>
      </c>
      <c r="E2379" s="24">
        <v>44120</v>
      </c>
      <c r="F2379" s="25" t="s">
        <v>56</v>
      </c>
      <c r="G2379" s="25" t="s">
        <v>50</v>
      </c>
      <c r="H2379" s="24">
        <v>45068</v>
      </c>
      <c r="I2379" s="101">
        <v>0.5209259259259259</v>
      </c>
      <c r="J2379" s="24">
        <v>45068</v>
      </c>
      <c r="K2379" s="101">
        <v>0.57407407407407407</v>
      </c>
      <c r="L2379" s="25">
        <v>4592</v>
      </c>
      <c r="M2379" s="26">
        <f>Causas[[#This Row],[parada_duracion]]/60</f>
        <v>76.533333333333331</v>
      </c>
      <c r="N2379" s="19" t="s">
        <v>62</v>
      </c>
      <c r="O2379" s="16" t="s">
        <v>52</v>
      </c>
      <c r="P2379" s="16">
        <f>WEEKNUM(Causas[[#This Row],[resolucion_fecha]],16)</f>
        <v>21</v>
      </c>
      <c r="Q2379" s="16" t="str">
        <f>TEXT(Causas[[#This Row],[resolucion_fecha]],"MMMM")</f>
        <v>mayo</v>
      </c>
      <c r="R2379" s="16" t="str">
        <f t="shared" si="37"/>
        <v>M</v>
      </c>
      <c r="S2379" s="16"/>
      <c r="T2379" s="16" t="s">
        <v>53</v>
      </c>
      <c r="U2379" s="16"/>
      <c r="V2379" s="16"/>
      <c r="W2379" s="16"/>
    </row>
    <row r="2380" spans="1:23" hidden="1" x14ac:dyDescent="0.25">
      <c r="A2380" s="25">
        <v>143078</v>
      </c>
      <c r="B2380" s="25" t="s">
        <v>146</v>
      </c>
      <c r="C2380" s="25" t="s">
        <v>43</v>
      </c>
      <c r="D2380" s="25" t="s">
        <v>154</v>
      </c>
      <c r="E2380" s="24">
        <v>43746</v>
      </c>
      <c r="F2380" s="25" t="s">
        <v>56</v>
      </c>
      <c r="G2380" s="25" t="s">
        <v>46</v>
      </c>
      <c r="H2380" s="24">
        <v>45068</v>
      </c>
      <c r="I2380" s="101">
        <v>0.53023148148148147</v>
      </c>
      <c r="J2380" s="24">
        <v>45068</v>
      </c>
      <c r="K2380" s="101">
        <v>0.56803240740740735</v>
      </c>
      <c r="L2380" s="25">
        <v>3266</v>
      </c>
      <c r="M2380" s="26">
        <f>Causas[[#This Row],[parada_duracion]]/60</f>
        <v>54.43333333333333</v>
      </c>
      <c r="N2380" s="19" t="s">
        <v>49</v>
      </c>
      <c r="O2380" s="19" t="s">
        <v>49</v>
      </c>
      <c r="P2380" s="16">
        <f>WEEKNUM(Causas[[#This Row],[resolucion_fecha]],16)</f>
        <v>21</v>
      </c>
      <c r="Q2380" s="16" t="str">
        <f>TEXT(Causas[[#This Row],[resolucion_fecha]],"MMMM")</f>
        <v>mayo</v>
      </c>
      <c r="R2380" s="16" t="str">
        <f t="shared" si="37"/>
        <v>M</v>
      </c>
      <c r="S2380" s="19" t="s">
        <v>49</v>
      </c>
      <c r="T2380" s="19" t="s">
        <v>49</v>
      </c>
      <c r="U2380" s="19" t="s">
        <v>49</v>
      </c>
      <c r="V2380" s="19" t="s">
        <v>49</v>
      </c>
      <c r="W2380" s="19" t="s">
        <v>49</v>
      </c>
    </row>
    <row r="2381" spans="1:23" hidden="1" x14ac:dyDescent="0.25">
      <c r="A2381" s="25">
        <v>143091</v>
      </c>
      <c r="B2381" s="25" t="s">
        <v>42</v>
      </c>
      <c r="C2381" s="25" t="s">
        <v>43</v>
      </c>
      <c r="D2381" s="25" t="s">
        <v>166</v>
      </c>
      <c r="E2381" s="24">
        <v>43405</v>
      </c>
      <c r="F2381" s="25" t="s">
        <v>45</v>
      </c>
      <c r="G2381" s="25" t="s">
        <v>46</v>
      </c>
      <c r="H2381" s="24">
        <v>45068</v>
      </c>
      <c r="I2381" s="101">
        <v>0.60215277777777776</v>
      </c>
      <c r="J2381" s="24">
        <v>45068</v>
      </c>
      <c r="K2381" s="101">
        <v>0.64150462962962962</v>
      </c>
      <c r="L2381" s="25">
        <v>3400</v>
      </c>
      <c r="M2381" s="26">
        <f>Causas[[#This Row],[parada_duracion]]/60</f>
        <v>56.666666666666664</v>
      </c>
      <c r="N2381" s="19" t="s">
        <v>829</v>
      </c>
      <c r="O2381" s="16" t="s">
        <v>52</v>
      </c>
      <c r="P2381" s="16">
        <f>WEEKNUM(Causas[[#This Row],[resolucion_fecha]],16)</f>
        <v>21</v>
      </c>
      <c r="Q2381" s="16" t="str">
        <f>TEXT(Causas[[#This Row],[resolucion_fecha]],"MMMM")</f>
        <v>mayo</v>
      </c>
      <c r="R2381" s="16" t="str">
        <f t="shared" si="37"/>
        <v>T</v>
      </c>
      <c r="S2381" s="16"/>
      <c r="T2381" s="16" t="s">
        <v>53</v>
      </c>
      <c r="U2381" s="16"/>
      <c r="V2381" s="16"/>
      <c r="W2381" s="16"/>
    </row>
    <row r="2382" spans="1:23" hidden="1" x14ac:dyDescent="0.25">
      <c r="A2382" s="25">
        <v>143093</v>
      </c>
      <c r="B2382" s="25" t="s">
        <v>87</v>
      </c>
      <c r="C2382" s="25" t="s">
        <v>43</v>
      </c>
      <c r="D2382" s="25" t="s">
        <v>59</v>
      </c>
      <c r="E2382" s="24">
        <v>44231</v>
      </c>
      <c r="F2382" s="25" t="s">
        <v>60</v>
      </c>
      <c r="G2382" s="25" t="s">
        <v>46</v>
      </c>
      <c r="H2382" s="24">
        <v>45068</v>
      </c>
      <c r="I2382" s="101">
        <v>0.61478009259259259</v>
      </c>
      <c r="J2382" s="24">
        <v>45068</v>
      </c>
      <c r="K2382" s="101">
        <v>0.68487268518518529</v>
      </c>
      <c r="L2382" s="25">
        <v>6056</v>
      </c>
      <c r="M2382" s="26">
        <f>Causas[[#This Row],[parada_duracion]]/60</f>
        <v>100.93333333333334</v>
      </c>
      <c r="N2382" s="19" t="s">
        <v>49</v>
      </c>
      <c r="O2382" s="19" t="s">
        <v>49</v>
      </c>
      <c r="P2382" s="16">
        <f>WEEKNUM(Causas[[#This Row],[resolucion_fecha]],16)</f>
        <v>21</v>
      </c>
      <c r="Q2382" s="16" t="str">
        <f>TEXT(Causas[[#This Row],[resolucion_fecha]],"MMMM")</f>
        <v>mayo</v>
      </c>
      <c r="R2382" s="16" t="str">
        <f t="shared" si="37"/>
        <v>T</v>
      </c>
      <c r="S2382" s="19" t="s">
        <v>49</v>
      </c>
      <c r="T2382" s="19" t="s">
        <v>49</v>
      </c>
      <c r="U2382" s="19" t="s">
        <v>49</v>
      </c>
      <c r="V2382" s="19" t="s">
        <v>49</v>
      </c>
      <c r="W2382" s="19" t="s">
        <v>49</v>
      </c>
    </row>
    <row r="2383" spans="1:23" hidden="1" x14ac:dyDescent="0.25">
      <c r="A2383" s="25">
        <v>143098</v>
      </c>
      <c r="B2383" s="25" t="s">
        <v>84</v>
      </c>
      <c r="C2383" s="25" t="s">
        <v>43</v>
      </c>
      <c r="D2383" s="25" t="s">
        <v>68</v>
      </c>
      <c r="E2383" s="24">
        <v>44012</v>
      </c>
      <c r="F2383" s="25" t="s">
        <v>56</v>
      </c>
      <c r="G2383" s="25" t="s">
        <v>46</v>
      </c>
      <c r="H2383" s="24">
        <v>45068</v>
      </c>
      <c r="I2383" s="101">
        <v>0.64807870370370368</v>
      </c>
      <c r="J2383" s="24">
        <v>45068</v>
      </c>
      <c r="K2383" s="101">
        <v>0.79348379629629628</v>
      </c>
      <c r="L2383" s="25">
        <v>12563</v>
      </c>
      <c r="M2383" s="26">
        <f>Causas[[#This Row],[parada_duracion]]/60</f>
        <v>209.38333333333333</v>
      </c>
      <c r="N2383" s="19" t="s">
        <v>49</v>
      </c>
      <c r="O2383" s="19" t="s">
        <v>49</v>
      </c>
      <c r="P2383" s="16">
        <f>WEEKNUM(Causas[[#This Row],[resolucion_fecha]],16)</f>
        <v>21</v>
      </c>
      <c r="Q2383" s="16" t="str">
        <f>TEXT(Causas[[#This Row],[resolucion_fecha]],"MMMM")</f>
        <v>mayo</v>
      </c>
      <c r="R2383" s="16" t="str">
        <f t="shared" si="37"/>
        <v>T</v>
      </c>
      <c r="S2383" s="19" t="s">
        <v>49</v>
      </c>
      <c r="T2383" s="19" t="s">
        <v>49</v>
      </c>
      <c r="U2383" s="19" t="s">
        <v>49</v>
      </c>
      <c r="V2383" s="19" t="s">
        <v>49</v>
      </c>
      <c r="W2383" s="19" t="s">
        <v>49</v>
      </c>
    </row>
    <row r="2384" spans="1:23" hidden="1" x14ac:dyDescent="0.25">
      <c r="A2384" s="25">
        <v>143101</v>
      </c>
      <c r="B2384" s="25" t="s">
        <v>54</v>
      </c>
      <c r="C2384" s="25" t="s">
        <v>43</v>
      </c>
      <c r="D2384" s="25" t="s">
        <v>55</v>
      </c>
      <c r="E2384" s="24">
        <v>44120</v>
      </c>
      <c r="F2384" s="25" t="s">
        <v>56</v>
      </c>
      <c r="G2384" s="25" t="s">
        <v>50</v>
      </c>
      <c r="H2384" s="24">
        <v>45068</v>
      </c>
      <c r="I2384" s="101">
        <v>0.66153935185185186</v>
      </c>
      <c r="J2384" s="24">
        <v>45068</v>
      </c>
      <c r="K2384" s="101">
        <v>0.7480902777777777</v>
      </c>
      <c r="L2384" s="25">
        <v>7478</v>
      </c>
      <c r="M2384" s="26">
        <f>Causas[[#This Row],[parada_duracion]]/60</f>
        <v>124.63333333333334</v>
      </c>
      <c r="N2384" s="19" t="s">
        <v>62</v>
      </c>
      <c r="O2384" s="16" t="s">
        <v>52</v>
      </c>
      <c r="P2384" s="16">
        <f>WEEKNUM(Causas[[#This Row],[resolucion_fecha]],16)</f>
        <v>21</v>
      </c>
      <c r="Q2384" s="16" t="str">
        <f>TEXT(Causas[[#This Row],[resolucion_fecha]],"MMMM")</f>
        <v>mayo</v>
      </c>
      <c r="R2384" s="16" t="str">
        <f t="shared" si="37"/>
        <v>T</v>
      </c>
      <c r="S2384" s="16"/>
      <c r="T2384" s="16" t="s">
        <v>53</v>
      </c>
      <c r="U2384" s="16"/>
      <c r="V2384" s="16"/>
      <c r="W2384" s="16"/>
    </row>
    <row r="2385" spans="1:23" hidden="1" x14ac:dyDescent="0.25">
      <c r="A2385" s="25">
        <v>143103</v>
      </c>
      <c r="B2385" s="25" t="s">
        <v>66</v>
      </c>
      <c r="C2385" s="25" t="s">
        <v>43</v>
      </c>
      <c r="D2385" s="25" t="s">
        <v>166</v>
      </c>
      <c r="E2385" s="24">
        <v>43405</v>
      </c>
      <c r="F2385" s="25" t="s">
        <v>45</v>
      </c>
      <c r="G2385" s="25" t="s">
        <v>46</v>
      </c>
      <c r="H2385" s="24">
        <v>45068</v>
      </c>
      <c r="I2385" s="101">
        <v>0.68313657407407413</v>
      </c>
      <c r="J2385" s="24">
        <v>45068</v>
      </c>
      <c r="K2385" s="101">
        <v>0.69584490740740745</v>
      </c>
      <c r="L2385" s="25">
        <v>1098</v>
      </c>
      <c r="M2385" s="26">
        <f>Causas[[#This Row],[parada_duracion]]/60</f>
        <v>18.3</v>
      </c>
      <c r="N2385" s="19" t="s">
        <v>830</v>
      </c>
      <c r="O2385" s="16" t="s">
        <v>52</v>
      </c>
      <c r="P2385" s="16">
        <f>WEEKNUM(Causas[[#This Row],[resolucion_fecha]],16)</f>
        <v>21</v>
      </c>
      <c r="Q2385" s="16" t="str">
        <f>TEXT(Causas[[#This Row],[resolucion_fecha]],"MMMM")</f>
        <v>mayo</v>
      </c>
      <c r="R2385" s="16" t="str">
        <f t="shared" si="37"/>
        <v>T</v>
      </c>
      <c r="S2385" s="16"/>
      <c r="T2385" s="16" t="s">
        <v>53</v>
      </c>
      <c r="U2385" s="16"/>
      <c r="V2385" s="16"/>
      <c r="W2385" s="16"/>
    </row>
    <row r="2386" spans="1:23" hidden="1" x14ac:dyDescent="0.25">
      <c r="A2386" s="96">
        <v>143105</v>
      </c>
      <c r="B2386" s="96" t="s">
        <v>87</v>
      </c>
      <c r="C2386" s="96" t="s">
        <v>43</v>
      </c>
      <c r="D2386" s="96" t="s">
        <v>166</v>
      </c>
      <c r="E2386" s="97">
        <v>44432</v>
      </c>
      <c r="F2386" s="96" t="s">
        <v>325</v>
      </c>
      <c r="G2386" s="96" t="s">
        <v>46</v>
      </c>
      <c r="H2386" s="97">
        <v>45068</v>
      </c>
      <c r="I2386" s="23">
        <v>0.69660879629629635</v>
      </c>
      <c r="J2386" s="97">
        <v>45068</v>
      </c>
      <c r="K2386" s="23">
        <v>0.69968750000000002</v>
      </c>
      <c r="L2386" s="96">
        <v>266</v>
      </c>
      <c r="M2386" s="98">
        <f>Causas[[#This Row],[parada_duracion]]/60</f>
        <v>4.4333333333333336</v>
      </c>
      <c r="N2386" s="19" t="s">
        <v>47</v>
      </c>
      <c r="O2386" s="19" t="s">
        <v>47</v>
      </c>
      <c r="P2386" s="99">
        <f>WEEKNUM(Causas[[#This Row],[resolucion_fecha]],16)</f>
        <v>21</v>
      </c>
      <c r="Q2386" s="99" t="str">
        <f>TEXT(Causas[[#This Row],[resolucion_fecha]],"MMMM")</f>
        <v>mayo</v>
      </c>
      <c r="R2386" s="99" t="str">
        <f t="shared" si="37"/>
        <v>T</v>
      </c>
      <c r="S2386" s="19" t="s">
        <v>47</v>
      </c>
      <c r="T2386" s="19" t="s">
        <v>47</v>
      </c>
      <c r="U2386" s="19" t="s">
        <v>47</v>
      </c>
      <c r="V2386" s="19" t="s">
        <v>47</v>
      </c>
      <c r="W2386" s="19" t="s">
        <v>47</v>
      </c>
    </row>
    <row r="2387" spans="1:23" hidden="1" x14ac:dyDescent="0.25">
      <c r="A2387" s="96">
        <v>143106</v>
      </c>
      <c r="B2387" s="96" t="s">
        <v>117</v>
      </c>
      <c r="C2387" s="96" t="s">
        <v>43</v>
      </c>
      <c r="D2387" s="96" t="s">
        <v>166</v>
      </c>
      <c r="E2387" s="97">
        <v>43405</v>
      </c>
      <c r="F2387" s="96" t="s">
        <v>45</v>
      </c>
      <c r="G2387" s="96" t="s">
        <v>46</v>
      </c>
      <c r="H2387" s="97">
        <v>45068</v>
      </c>
      <c r="I2387" s="23">
        <v>0.69975694444444436</v>
      </c>
      <c r="J2387" s="97">
        <v>45068</v>
      </c>
      <c r="K2387" s="23">
        <v>0.74002314814814818</v>
      </c>
      <c r="L2387" s="96">
        <v>3479</v>
      </c>
      <c r="M2387" s="98">
        <f>Causas[[#This Row],[parada_duracion]]/60</f>
        <v>57.983333333333334</v>
      </c>
      <c r="N2387" s="19" t="s">
        <v>49</v>
      </c>
      <c r="O2387" s="19" t="s">
        <v>49</v>
      </c>
      <c r="P2387" s="99">
        <f>WEEKNUM(Causas[[#This Row],[resolucion_fecha]],16)</f>
        <v>21</v>
      </c>
      <c r="Q2387" s="99" t="str">
        <f>TEXT(Causas[[#This Row],[resolucion_fecha]],"MMMM")</f>
        <v>mayo</v>
      </c>
      <c r="R2387" s="99" t="str">
        <f t="shared" si="37"/>
        <v>T</v>
      </c>
      <c r="S2387" s="19" t="s">
        <v>49</v>
      </c>
      <c r="T2387" s="19" t="s">
        <v>49</v>
      </c>
      <c r="U2387" s="19" t="s">
        <v>49</v>
      </c>
      <c r="V2387" s="19" t="s">
        <v>49</v>
      </c>
      <c r="W2387" s="19" t="s">
        <v>49</v>
      </c>
    </row>
    <row r="2388" spans="1:23" hidden="1" x14ac:dyDescent="0.25">
      <c r="A2388" s="25">
        <v>143107</v>
      </c>
      <c r="B2388" s="25" t="s">
        <v>95</v>
      </c>
      <c r="C2388" s="25" t="s">
        <v>43</v>
      </c>
      <c r="D2388" s="25" t="s">
        <v>59</v>
      </c>
      <c r="E2388" s="24">
        <v>44231</v>
      </c>
      <c r="F2388" s="25" t="s">
        <v>60</v>
      </c>
      <c r="G2388" s="25" t="s">
        <v>46</v>
      </c>
      <c r="H2388" s="24">
        <v>45068</v>
      </c>
      <c r="I2388" s="101">
        <v>0.71403935185185186</v>
      </c>
      <c r="J2388" s="24">
        <v>45068</v>
      </c>
      <c r="K2388" s="101">
        <v>0.74034722222222227</v>
      </c>
      <c r="L2388" s="25">
        <v>2273</v>
      </c>
      <c r="M2388" s="26">
        <f>Causas[[#This Row],[parada_duracion]]/60</f>
        <v>37.883333333333333</v>
      </c>
      <c r="N2388" s="19" t="s">
        <v>49</v>
      </c>
      <c r="O2388" s="19" t="s">
        <v>49</v>
      </c>
      <c r="P2388" s="16">
        <f>WEEKNUM(Causas[[#This Row],[resolucion_fecha]],16)</f>
        <v>21</v>
      </c>
      <c r="Q2388" s="16" t="str">
        <f>TEXT(Causas[[#This Row],[resolucion_fecha]],"MMMM")</f>
        <v>mayo</v>
      </c>
      <c r="R2388" s="16" t="str">
        <f t="shared" si="37"/>
        <v>T</v>
      </c>
      <c r="S2388" s="19" t="s">
        <v>49</v>
      </c>
      <c r="T2388" s="19" t="s">
        <v>49</v>
      </c>
      <c r="U2388" s="19" t="s">
        <v>49</v>
      </c>
      <c r="V2388" s="19" t="s">
        <v>49</v>
      </c>
      <c r="W2388" s="19" t="s">
        <v>49</v>
      </c>
    </row>
    <row r="2389" spans="1:23" hidden="1" x14ac:dyDescent="0.25">
      <c r="A2389" s="25">
        <v>143112</v>
      </c>
      <c r="B2389" s="25" t="s">
        <v>54</v>
      </c>
      <c r="C2389" s="25" t="s">
        <v>43</v>
      </c>
      <c r="D2389" s="25" t="s">
        <v>55</v>
      </c>
      <c r="E2389" s="24">
        <v>44120</v>
      </c>
      <c r="F2389" s="25" t="s">
        <v>56</v>
      </c>
      <c r="G2389" s="25" t="s">
        <v>46</v>
      </c>
      <c r="H2389" s="24">
        <v>45068</v>
      </c>
      <c r="I2389" s="101">
        <v>0.74847222222222232</v>
      </c>
      <c r="J2389" s="24">
        <v>45068</v>
      </c>
      <c r="K2389" s="101">
        <v>0.74851851851851858</v>
      </c>
      <c r="L2389" s="25">
        <v>4</v>
      </c>
      <c r="M2389" s="26">
        <f>Causas[[#This Row],[parada_duracion]]/60</f>
        <v>6.6666666666666666E-2</v>
      </c>
      <c r="N2389" s="19" t="s">
        <v>47</v>
      </c>
      <c r="O2389" s="19" t="s">
        <v>47</v>
      </c>
      <c r="P2389" s="16">
        <f>WEEKNUM(Causas[[#This Row],[resolucion_fecha]],16)</f>
        <v>21</v>
      </c>
      <c r="Q2389" s="16" t="str">
        <f>TEXT(Causas[[#This Row],[resolucion_fecha]],"MMMM")</f>
        <v>mayo</v>
      </c>
      <c r="R2389" s="16" t="str">
        <f t="shared" si="37"/>
        <v>T</v>
      </c>
      <c r="S2389" s="19" t="s">
        <v>47</v>
      </c>
      <c r="T2389" s="19" t="s">
        <v>47</v>
      </c>
      <c r="U2389" s="19" t="s">
        <v>47</v>
      </c>
      <c r="V2389" s="19" t="s">
        <v>47</v>
      </c>
      <c r="W2389" s="19" t="s">
        <v>47</v>
      </c>
    </row>
    <row r="2390" spans="1:23" hidden="1" x14ac:dyDescent="0.25">
      <c r="A2390" s="25">
        <v>143127</v>
      </c>
      <c r="B2390" s="25" t="s">
        <v>61</v>
      </c>
      <c r="C2390" s="25" t="s">
        <v>43</v>
      </c>
      <c r="D2390" s="25" t="s">
        <v>82</v>
      </c>
      <c r="E2390" s="24">
        <v>43405</v>
      </c>
      <c r="F2390" s="25" t="s">
        <v>45</v>
      </c>
      <c r="G2390" s="25" t="s">
        <v>46</v>
      </c>
      <c r="H2390" s="24">
        <v>45068</v>
      </c>
      <c r="I2390" s="101">
        <v>0.79802083333333329</v>
      </c>
      <c r="J2390" s="24">
        <v>45068</v>
      </c>
      <c r="K2390" s="101">
        <v>0.80541666666666656</v>
      </c>
      <c r="L2390" s="25">
        <v>639</v>
      </c>
      <c r="M2390" s="26">
        <f>Causas[[#This Row],[parada_duracion]]/60</f>
        <v>10.65</v>
      </c>
      <c r="N2390" s="19" t="s">
        <v>62</v>
      </c>
      <c r="O2390" s="16" t="s">
        <v>52</v>
      </c>
      <c r="P2390" s="16">
        <f>WEEKNUM(Causas[[#This Row],[resolucion_fecha]],16)</f>
        <v>21</v>
      </c>
      <c r="Q2390" s="16" t="str">
        <f>TEXT(Causas[[#This Row],[resolucion_fecha]],"MMMM")</f>
        <v>mayo</v>
      </c>
      <c r="R2390" s="16" t="str">
        <f t="shared" si="37"/>
        <v>T</v>
      </c>
      <c r="S2390" s="16"/>
      <c r="T2390" s="16" t="s">
        <v>53</v>
      </c>
      <c r="U2390" s="16"/>
      <c r="V2390" s="16"/>
      <c r="W2390" s="16"/>
    </row>
    <row r="2391" spans="1:23" hidden="1" x14ac:dyDescent="0.25">
      <c r="A2391" s="25">
        <v>143129</v>
      </c>
      <c r="B2391" s="25" t="s">
        <v>61</v>
      </c>
      <c r="C2391" s="25" t="s">
        <v>43</v>
      </c>
      <c r="D2391" s="25" t="s">
        <v>82</v>
      </c>
      <c r="E2391" s="24">
        <v>43405</v>
      </c>
      <c r="F2391" s="25" t="s">
        <v>45</v>
      </c>
      <c r="G2391" s="25" t="s">
        <v>46</v>
      </c>
      <c r="H2391" s="24">
        <v>45068</v>
      </c>
      <c r="I2391" s="101">
        <v>0.82417824074074064</v>
      </c>
      <c r="J2391" s="24">
        <v>45068</v>
      </c>
      <c r="K2391" s="101">
        <v>0.94815972222222233</v>
      </c>
      <c r="L2391" s="25">
        <v>10712</v>
      </c>
      <c r="M2391" s="26">
        <f>Causas[[#This Row],[parada_duracion]]/60</f>
        <v>178.53333333333333</v>
      </c>
      <c r="N2391" s="19" t="s">
        <v>62</v>
      </c>
      <c r="O2391" s="16" t="s">
        <v>52</v>
      </c>
      <c r="P2391" s="16">
        <f>WEEKNUM(Causas[[#This Row],[resolucion_fecha]],16)</f>
        <v>21</v>
      </c>
      <c r="Q2391" s="16" t="str">
        <f>TEXT(Causas[[#This Row],[resolucion_fecha]],"MMMM")</f>
        <v>mayo</v>
      </c>
      <c r="R2391" s="16" t="str">
        <f t="shared" si="37"/>
        <v>T</v>
      </c>
      <c r="S2391" s="16"/>
      <c r="T2391" s="16" t="s">
        <v>53</v>
      </c>
      <c r="U2391" s="16"/>
      <c r="V2391" s="16"/>
      <c r="W2391" s="16"/>
    </row>
    <row r="2392" spans="1:23" hidden="1" x14ac:dyDescent="0.25">
      <c r="A2392" s="25">
        <v>143137</v>
      </c>
      <c r="B2392" s="25" t="s">
        <v>42</v>
      </c>
      <c r="C2392" s="25" t="s">
        <v>43</v>
      </c>
      <c r="D2392" s="25" t="s">
        <v>55</v>
      </c>
      <c r="E2392" s="24">
        <v>43405</v>
      </c>
      <c r="F2392" s="25" t="s">
        <v>45</v>
      </c>
      <c r="G2392" s="25" t="s">
        <v>50</v>
      </c>
      <c r="H2392" s="24">
        <v>45069</v>
      </c>
      <c r="I2392" s="101">
        <v>0.259849537037037</v>
      </c>
      <c r="J2392" s="24">
        <v>45069</v>
      </c>
      <c r="K2392" s="101">
        <v>0.32668981481481479</v>
      </c>
      <c r="L2392" s="25">
        <v>5775</v>
      </c>
      <c r="M2392" s="26">
        <f>Causas[[#This Row],[parada_duracion]]/60</f>
        <v>96.25</v>
      </c>
      <c r="N2392" s="19" t="s">
        <v>49</v>
      </c>
      <c r="O2392" s="19" t="s">
        <v>49</v>
      </c>
      <c r="P2392" s="16">
        <f>WEEKNUM(Causas[[#This Row],[resolucion_fecha]],16)</f>
        <v>21</v>
      </c>
      <c r="Q2392" s="16" t="str">
        <f>TEXT(Causas[[#This Row],[resolucion_fecha]],"MMMM")</f>
        <v>mayo</v>
      </c>
      <c r="R2392" s="16" t="str">
        <f t="shared" si="37"/>
        <v>M</v>
      </c>
      <c r="S2392" s="19" t="s">
        <v>49</v>
      </c>
      <c r="T2392" s="19" t="s">
        <v>49</v>
      </c>
      <c r="U2392" s="19" t="s">
        <v>49</v>
      </c>
      <c r="V2392" s="19" t="s">
        <v>49</v>
      </c>
      <c r="W2392" s="19" t="s">
        <v>49</v>
      </c>
    </row>
    <row r="2393" spans="1:23" hidden="1" x14ac:dyDescent="0.25">
      <c r="A2393" s="25">
        <v>143139</v>
      </c>
      <c r="B2393" s="25" t="s">
        <v>197</v>
      </c>
      <c r="C2393" s="25" t="s">
        <v>43</v>
      </c>
      <c r="D2393" s="25" t="s">
        <v>90</v>
      </c>
      <c r="E2393" s="24">
        <v>43405</v>
      </c>
      <c r="F2393" s="25" t="s">
        <v>45</v>
      </c>
      <c r="G2393" s="25" t="s">
        <v>46</v>
      </c>
      <c r="H2393" s="24">
        <v>45069</v>
      </c>
      <c r="I2393" s="101">
        <v>0.27181712962962962</v>
      </c>
      <c r="J2393" s="24">
        <v>45069</v>
      </c>
      <c r="K2393" s="101">
        <v>0.31420138888888888</v>
      </c>
      <c r="L2393" s="25">
        <v>3662</v>
      </c>
      <c r="M2393" s="26">
        <f>Causas[[#This Row],[parada_duracion]]/60</f>
        <v>61.033333333333331</v>
      </c>
      <c r="N2393" s="19" t="s">
        <v>49</v>
      </c>
      <c r="O2393" s="19" t="s">
        <v>49</v>
      </c>
      <c r="P2393" s="16">
        <f>WEEKNUM(Causas[[#This Row],[resolucion_fecha]],16)</f>
        <v>21</v>
      </c>
      <c r="Q2393" s="16" t="str">
        <f>TEXT(Causas[[#This Row],[resolucion_fecha]],"MMMM")</f>
        <v>mayo</v>
      </c>
      <c r="R2393" s="16" t="str">
        <f t="shared" si="37"/>
        <v>M</v>
      </c>
      <c r="S2393" s="19" t="s">
        <v>49</v>
      </c>
      <c r="T2393" s="19" t="s">
        <v>49</v>
      </c>
      <c r="U2393" s="19" t="s">
        <v>49</v>
      </c>
      <c r="V2393" s="19" t="s">
        <v>49</v>
      </c>
      <c r="W2393" s="19" t="s">
        <v>49</v>
      </c>
    </row>
    <row r="2394" spans="1:23" hidden="1" x14ac:dyDescent="0.25">
      <c r="A2394" s="25">
        <v>143144</v>
      </c>
      <c r="B2394" s="25" t="s">
        <v>119</v>
      </c>
      <c r="C2394" s="25" t="s">
        <v>43</v>
      </c>
      <c r="D2394" s="25" t="s">
        <v>64</v>
      </c>
      <c r="E2394" s="24">
        <v>43405</v>
      </c>
      <c r="F2394" s="25" t="s">
        <v>45</v>
      </c>
      <c r="G2394" s="25" t="s">
        <v>50</v>
      </c>
      <c r="H2394" s="24">
        <v>45069</v>
      </c>
      <c r="I2394" s="101">
        <v>0.27784722222222219</v>
      </c>
      <c r="J2394" s="24">
        <v>45069</v>
      </c>
      <c r="K2394" s="101">
        <v>0.30614583333333334</v>
      </c>
      <c r="L2394" s="25">
        <v>2445</v>
      </c>
      <c r="M2394" s="26">
        <f>Causas[[#This Row],[parada_duracion]]/60</f>
        <v>40.75</v>
      </c>
      <c r="N2394" s="19" t="s">
        <v>831</v>
      </c>
      <c r="O2394" s="16" t="s">
        <v>52</v>
      </c>
      <c r="P2394" s="16">
        <f>WEEKNUM(Causas[[#This Row],[resolucion_fecha]],16)</f>
        <v>21</v>
      </c>
      <c r="Q2394" s="16" t="str">
        <f>TEXT(Causas[[#This Row],[resolucion_fecha]],"MMMM")</f>
        <v>mayo</v>
      </c>
      <c r="R2394" s="16" t="str">
        <f t="shared" si="37"/>
        <v>M</v>
      </c>
      <c r="S2394" s="16"/>
      <c r="T2394" s="16" t="s">
        <v>53</v>
      </c>
      <c r="U2394" s="16"/>
      <c r="V2394" s="16"/>
      <c r="W2394" s="16"/>
    </row>
    <row r="2395" spans="1:23" hidden="1" x14ac:dyDescent="0.25">
      <c r="A2395" s="25">
        <v>143146</v>
      </c>
      <c r="B2395" s="25" t="s">
        <v>87</v>
      </c>
      <c r="C2395" s="25" t="s">
        <v>43</v>
      </c>
      <c r="D2395" s="25" t="s">
        <v>59</v>
      </c>
      <c r="E2395" s="24">
        <v>44231</v>
      </c>
      <c r="F2395" s="25" t="s">
        <v>60</v>
      </c>
      <c r="G2395" s="25" t="s">
        <v>46</v>
      </c>
      <c r="H2395" s="24">
        <v>45069</v>
      </c>
      <c r="I2395" s="101">
        <v>0.3021064814814815</v>
      </c>
      <c r="J2395" s="24">
        <v>45069</v>
      </c>
      <c r="K2395" s="101">
        <v>0.32363425925925926</v>
      </c>
      <c r="L2395" s="25">
        <v>1860</v>
      </c>
      <c r="M2395" s="26">
        <f>Causas[[#This Row],[parada_duracion]]/60</f>
        <v>31</v>
      </c>
      <c r="N2395" s="19" t="s">
        <v>49</v>
      </c>
      <c r="O2395" s="19" t="s">
        <v>49</v>
      </c>
      <c r="P2395" s="16">
        <f>WEEKNUM(Causas[[#This Row],[resolucion_fecha]],16)</f>
        <v>21</v>
      </c>
      <c r="Q2395" s="16" t="str">
        <f>TEXT(Causas[[#This Row],[resolucion_fecha]],"MMMM")</f>
        <v>mayo</v>
      </c>
      <c r="R2395" s="16" t="str">
        <f t="shared" si="37"/>
        <v>M</v>
      </c>
      <c r="S2395" s="19" t="s">
        <v>49</v>
      </c>
      <c r="T2395" s="19" t="s">
        <v>49</v>
      </c>
      <c r="U2395" s="19" t="s">
        <v>49</v>
      </c>
      <c r="V2395" s="19" t="s">
        <v>49</v>
      </c>
      <c r="W2395" s="19" t="s">
        <v>49</v>
      </c>
    </row>
    <row r="2396" spans="1:23" hidden="1" x14ac:dyDescent="0.25">
      <c r="A2396" s="25">
        <v>143151</v>
      </c>
      <c r="B2396" s="25" t="s">
        <v>42</v>
      </c>
      <c r="C2396" s="25" t="s">
        <v>43</v>
      </c>
      <c r="D2396" s="25" t="s">
        <v>154</v>
      </c>
      <c r="E2396" s="24">
        <v>43405</v>
      </c>
      <c r="F2396" s="25" t="s">
        <v>45</v>
      </c>
      <c r="G2396" s="25" t="s">
        <v>50</v>
      </c>
      <c r="H2396" s="24">
        <v>45069</v>
      </c>
      <c r="I2396" s="101">
        <v>0.32446759259259261</v>
      </c>
      <c r="J2396" s="24">
        <v>45069</v>
      </c>
      <c r="K2396" s="101">
        <v>0.33885416666666668</v>
      </c>
      <c r="L2396" s="25">
        <v>1243</v>
      </c>
      <c r="M2396" s="26">
        <f>Causas[[#This Row],[parada_duracion]]/60</f>
        <v>20.716666666666665</v>
      </c>
      <c r="N2396" s="19" t="s">
        <v>49</v>
      </c>
      <c r="O2396" s="19" t="s">
        <v>49</v>
      </c>
      <c r="P2396" s="16">
        <f>WEEKNUM(Causas[[#This Row],[resolucion_fecha]],16)</f>
        <v>21</v>
      </c>
      <c r="Q2396" s="16" t="str">
        <f>TEXT(Causas[[#This Row],[resolucion_fecha]],"MMMM")</f>
        <v>mayo</v>
      </c>
      <c r="R2396" s="16" t="str">
        <f t="shared" si="37"/>
        <v>M</v>
      </c>
      <c r="S2396" s="19" t="s">
        <v>49</v>
      </c>
      <c r="T2396" s="19" t="s">
        <v>49</v>
      </c>
      <c r="U2396" s="19" t="s">
        <v>49</v>
      </c>
      <c r="V2396" s="19" t="s">
        <v>49</v>
      </c>
      <c r="W2396" s="19" t="s">
        <v>49</v>
      </c>
    </row>
    <row r="2397" spans="1:23" hidden="1" x14ac:dyDescent="0.25">
      <c r="A2397" s="25">
        <v>143155</v>
      </c>
      <c r="B2397" s="25" t="s">
        <v>70</v>
      </c>
      <c r="C2397" s="25" t="s">
        <v>43</v>
      </c>
      <c r="D2397" s="25" t="s">
        <v>64</v>
      </c>
      <c r="E2397" s="24">
        <v>43881</v>
      </c>
      <c r="F2397" s="25" t="s">
        <v>56</v>
      </c>
      <c r="G2397" s="25" t="s">
        <v>50</v>
      </c>
      <c r="H2397" s="24">
        <v>45069</v>
      </c>
      <c r="I2397" s="101">
        <v>0.33909722222222222</v>
      </c>
      <c r="J2397" s="24">
        <v>45069</v>
      </c>
      <c r="K2397" s="101">
        <v>0.3538425925925926</v>
      </c>
      <c r="L2397" s="25">
        <v>1274</v>
      </c>
      <c r="M2397" s="26">
        <f>Causas[[#This Row],[parada_duracion]]/60</f>
        <v>21.233333333333334</v>
      </c>
      <c r="N2397" s="19" t="s">
        <v>49</v>
      </c>
      <c r="O2397" s="19" t="s">
        <v>49</v>
      </c>
      <c r="P2397" s="16">
        <f>WEEKNUM(Causas[[#This Row],[resolucion_fecha]],16)</f>
        <v>21</v>
      </c>
      <c r="Q2397" s="16" t="str">
        <f>TEXT(Causas[[#This Row],[resolucion_fecha]],"MMMM")</f>
        <v>mayo</v>
      </c>
      <c r="R2397" s="16" t="str">
        <f t="shared" si="37"/>
        <v>M</v>
      </c>
      <c r="S2397" s="19" t="s">
        <v>49</v>
      </c>
      <c r="T2397" s="19" t="s">
        <v>49</v>
      </c>
      <c r="U2397" s="19" t="s">
        <v>49</v>
      </c>
      <c r="V2397" s="19" t="s">
        <v>49</v>
      </c>
      <c r="W2397" s="19" t="s">
        <v>49</v>
      </c>
    </row>
    <row r="2398" spans="1:23" hidden="1" x14ac:dyDescent="0.25">
      <c r="A2398" s="25">
        <v>143158</v>
      </c>
      <c r="B2398" s="25" t="s">
        <v>42</v>
      </c>
      <c r="C2398" s="25" t="s">
        <v>43</v>
      </c>
      <c r="D2398" s="25" t="s">
        <v>164</v>
      </c>
      <c r="E2398" s="24">
        <v>43405</v>
      </c>
      <c r="F2398" s="25" t="s">
        <v>45</v>
      </c>
      <c r="G2398" s="25" t="s">
        <v>46</v>
      </c>
      <c r="H2398" s="24">
        <v>45069</v>
      </c>
      <c r="I2398" s="101">
        <v>0.35322916666666665</v>
      </c>
      <c r="J2398" s="24">
        <v>45069</v>
      </c>
      <c r="K2398" s="101">
        <v>0.37437499999999996</v>
      </c>
      <c r="L2398" s="25">
        <v>1827</v>
      </c>
      <c r="M2398" s="26">
        <f>Causas[[#This Row],[parada_duracion]]/60</f>
        <v>30.45</v>
      </c>
      <c r="N2398" s="19" t="s">
        <v>49</v>
      </c>
      <c r="O2398" s="19" t="s">
        <v>49</v>
      </c>
      <c r="P2398" s="16">
        <f>WEEKNUM(Causas[[#This Row],[resolucion_fecha]],16)</f>
        <v>21</v>
      </c>
      <c r="Q2398" s="16" t="str">
        <f>TEXT(Causas[[#This Row],[resolucion_fecha]],"MMMM")</f>
        <v>mayo</v>
      </c>
      <c r="R2398" s="16" t="str">
        <f t="shared" si="37"/>
        <v>M</v>
      </c>
      <c r="S2398" s="19" t="s">
        <v>49</v>
      </c>
      <c r="T2398" s="19" t="s">
        <v>49</v>
      </c>
      <c r="U2398" s="19" t="s">
        <v>49</v>
      </c>
      <c r="V2398" s="19" t="s">
        <v>49</v>
      </c>
      <c r="W2398" s="19" t="s">
        <v>49</v>
      </c>
    </row>
    <row r="2399" spans="1:23" hidden="1" x14ac:dyDescent="0.25">
      <c r="A2399" s="25">
        <v>143165</v>
      </c>
      <c r="B2399" s="25" t="s">
        <v>42</v>
      </c>
      <c r="C2399" s="25" t="s">
        <v>43</v>
      </c>
      <c r="D2399" s="25" t="s">
        <v>143</v>
      </c>
      <c r="E2399" s="24">
        <v>43405</v>
      </c>
      <c r="F2399" s="25" t="s">
        <v>45</v>
      </c>
      <c r="G2399" s="25" t="s">
        <v>46</v>
      </c>
      <c r="H2399" s="24">
        <v>45069</v>
      </c>
      <c r="I2399" s="101">
        <v>0.38336805555555559</v>
      </c>
      <c r="J2399" s="24">
        <v>45069</v>
      </c>
      <c r="K2399" s="101">
        <v>0.40515046296296298</v>
      </c>
      <c r="L2399" s="25">
        <v>1882</v>
      </c>
      <c r="M2399" s="26">
        <f>Causas[[#This Row],[parada_duracion]]/60</f>
        <v>31.366666666666667</v>
      </c>
      <c r="N2399" s="19" t="s">
        <v>49</v>
      </c>
      <c r="O2399" s="19" t="s">
        <v>49</v>
      </c>
      <c r="P2399" s="16">
        <f>WEEKNUM(Causas[[#This Row],[resolucion_fecha]],16)</f>
        <v>21</v>
      </c>
      <c r="Q2399" s="16" t="str">
        <f>TEXT(Causas[[#This Row],[resolucion_fecha]],"MMMM")</f>
        <v>mayo</v>
      </c>
      <c r="R2399" s="16" t="str">
        <f t="shared" si="37"/>
        <v>M</v>
      </c>
      <c r="S2399" s="19" t="s">
        <v>49</v>
      </c>
      <c r="T2399" s="19" t="s">
        <v>49</v>
      </c>
      <c r="U2399" s="19" t="s">
        <v>49</v>
      </c>
      <c r="V2399" s="19" t="s">
        <v>49</v>
      </c>
      <c r="W2399" s="19" t="s">
        <v>49</v>
      </c>
    </row>
    <row r="2400" spans="1:23" hidden="1" x14ac:dyDescent="0.25">
      <c r="A2400" s="25">
        <v>143167</v>
      </c>
      <c r="B2400" s="25" t="s">
        <v>70</v>
      </c>
      <c r="C2400" s="25" t="s">
        <v>43</v>
      </c>
      <c r="D2400" s="25" t="s">
        <v>64</v>
      </c>
      <c r="E2400" s="24">
        <v>43881</v>
      </c>
      <c r="F2400" s="25" t="s">
        <v>56</v>
      </c>
      <c r="G2400" s="25" t="s">
        <v>50</v>
      </c>
      <c r="H2400" s="24">
        <v>45069</v>
      </c>
      <c r="I2400" s="101">
        <v>0.38718750000000002</v>
      </c>
      <c r="J2400" s="24">
        <v>45069</v>
      </c>
      <c r="K2400" s="101">
        <v>0.41520833333333335</v>
      </c>
      <c r="L2400" s="25">
        <v>2421</v>
      </c>
      <c r="M2400" s="26">
        <f>Causas[[#This Row],[parada_duracion]]/60</f>
        <v>40.35</v>
      </c>
      <c r="N2400" s="19" t="s">
        <v>49</v>
      </c>
      <c r="O2400" s="19" t="s">
        <v>49</v>
      </c>
      <c r="P2400" s="16">
        <f>WEEKNUM(Causas[[#This Row],[resolucion_fecha]],16)</f>
        <v>21</v>
      </c>
      <c r="Q2400" s="16" t="str">
        <f>TEXT(Causas[[#This Row],[resolucion_fecha]],"MMMM")</f>
        <v>mayo</v>
      </c>
      <c r="R2400" s="16" t="str">
        <f t="shared" si="37"/>
        <v>M</v>
      </c>
      <c r="S2400" s="19" t="s">
        <v>49</v>
      </c>
      <c r="T2400" s="19" t="s">
        <v>49</v>
      </c>
      <c r="U2400" s="19" t="s">
        <v>49</v>
      </c>
      <c r="V2400" s="19" t="s">
        <v>49</v>
      </c>
      <c r="W2400" s="19" t="s">
        <v>49</v>
      </c>
    </row>
    <row r="2401" spans="1:23" hidden="1" x14ac:dyDescent="0.25">
      <c r="A2401" s="96">
        <v>143170</v>
      </c>
      <c r="B2401" s="96" t="s">
        <v>42</v>
      </c>
      <c r="C2401" s="96" t="s">
        <v>43</v>
      </c>
      <c r="D2401" s="96" t="s">
        <v>143</v>
      </c>
      <c r="E2401" s="97">
        <v>43405</v>
      </c>
      <c r="F2401" s="96" t="s">
        <v>45</v>
      </c>
      <c r="G2401" s="96" t="s">
        <v>46</v>
      </c>
      <c r="H2401" s="97">
        <v>45069</v>
      </c>
      <c r="I2401" s="23">
        <v>0.40950231481481486</v>
      </c>
      <c r="J2401" s="97">
        <v>45069</v>
      </c>
      <c r="K2401" s="23">
        <v>0.42450231481481482</v>
      </c>
      <c r="L2401" s="96">
        <v>1296</v>
      </c>
      <c r="M2401" s="98">
        <f>Causas[[#This Row],[parada_duracion]]/60</f>
        <v>21.6</v>
      </c>
      <c r="N2401" s="19" t="s">
        <v>49</v>
      </c>
      <c r="O2401" s="19" t="s">
        <v>49</v>
      </c>
      <c r="P2401" s="99">
        <f>WEEKNUM(Causas[[#This Row],[resolucion_fecha]],16)</f>
        <v>21</v>
      </c>
      <c r="Q2401" s="99" t="str">
        <f>TEXT(Causas[[#This Row],[resolucion_fecha]],"MMMM")</f>
        <v>mayo</v>
      </c>
      <c r="R2401" s="99" t="str">
        <f t="shared" si="37"/>
        <v>M</v>
      </c>
      <c r="S2401" s="19" t="s">
        <v>49</v>
      </c>
      <c r="T2401" s="19" t="s">
        <v>49</v>
      </c>
      <c r="U2401" s="19" t="s">
        <v>49</v>
      </c>
      <c r="V2401" s="19" t="s">
        <v>49</v>
      </c>
      <c r="W2401" s="19" t="s">
        <v>49</v>
      </c>
    </row>
    <row r="2402" spans="1:23" hidden="1" x14ac:dyDescent="0.25">
      <c r="A2402" s="96">
        <v>143171</v>
      </c>
      <c r="B2402" s="96" t="s">
        <v>119</v>
      </c>
      <c r="C2402" s="96" t="s">
        <v>43</v>
      </c>
      <c r="D2402" s="96" t="s">
        <v>64</v>
      </c>
      <c r="E2402" s="97">
        <v>43405</v>
      </c>
      <c r="F2402" s="96" t="s">
        <v>45</v>
      </c>
      <c r="G2402" s="96" t="s">
        <v>50</v>
      </c>
      <c r="H2402" s="97">
        <v>45069</v>
      </c>
      <c r="I2402" s="23">
        <v>0.41706018518518517</v>
      </c>
      <c r="J2402" s="97">
        <v>45069</v>
      </c>
      <c r="K2402" s="23">
        <v>0.44585648148148144</v>
      </c>
      <c r="L2402" s="96">
        <v>2488</v>
      </c>
      <c r="M2402" s="98">
        <f>Causas[[#This Row],[parada_duracion]]/60</f>
        <v>41.466666666666669</v>
      </c>
      <c r="N2402" s="19" t="s">
        <v>49</v>
      </c>
      <c r="O2402" s="19" t="s">
        <v>49</v>
      </c>
      <c r="P2402" s="99">
        <f>WEEKNUM(Causas[[#This Row],[resolucion_fecha]],16)</f>
        <v>21</v>
      </c>
      <c r="Q2402" s="99" t="str">
        <f>TEXT(Causas[[#This Row],[resolucion_fecha]],"MMMM")</f>
        <v>mayo</v>
      </c>
      <c r="R2402" s="99" t="str">
        <f t="shared" si="37"/>
        <v>M</v>
      </c>
      <c r="S2402" s="19" t="s">
        <v>49</v>
      </c>
      <c r="T2402" s="19" t="s">
        <v>49</v>
      </c>
      <c r="U2402" s="19" t="s">
        <v>49</v>
      </c>
      <c r="V2402" s="19" t="s">
        <v>49</v>
      </c>
      <c r="W2402" s="19" t="s">
        <v>49</v>
      </c>
    </row>
    <row r="2403" spans="1:23" hidden="1" x14ac:dyDescent="0.25">
      <c r="A2403" s="25">
        <v>143172</v>
      </c>
      <c r="B2403" s="25" t="s">
        <v>116</v>
      </c>
      <c r="C2403" s="25" t="s">
        <v>43</v>
      </c>
      <c r="D2403" s="25" t="s">
        <v>59</v>
      </c>
      <c r="E2403" s="24">
        <v>44930</v>
      </c>
      <c r="F2403" s="25" t="s">
        <v>124</v>
      </c>
      <c r="G2403" s="25" t="s">
        <v>50</v>
      </c>
      <c r="H2403" s="24">
        <v>45069</v>
      </c>
      <c r="I2403" s="101">
        <v>0.42127314814814815</v>
      </c>
      <c r="J2403" s="24">
        <v>45069</v>
      </c>
      <c r="K2403" s="101">
        <v>0.45427083333333335</v>
      </c>
      <c r="L2403" s="25">
        <v>2851</v>
      </c>
      <c r="M2403" s="26">
        <f>Causas[[#This Row],[parada_duracion]]/60</f>
        <v>47.516666666666666</v>
      </c>
      <c r="N2403" s="19" t="s">
        <v>49</v>
      </c>
      <c r="O2403" s="19" t="s">
        <v>49</v>
      </c>
      <c r="P2403" s="16">
        <f>WEEKNUM(Causas[[#This Row],[resolucion_fecha]],16)</f>
        <v>21</v>
      </c>
      <c r="Q2403" s="16" t="str">
        <f>TEXT(Causas[[#This Row],[resolucion_fecha]],"MMMM")</f>
        <v>mayo</v>
      </c>
      <c r="R2403" s="16" t="str">
        <f t="shared" si="37"/>
        <v>M</v>
      </c>
      <c r="S2403" s="19" t="s">
        <v>49</v>
      </c>
      <c r="T2403" s="19" t="s">
        <v>49</v>
      </c>
      <c r="U2403" s="19" t="s">
        <v>49</v>
      </c>
      <c r="V2403" s="19" t="s">
        <v>49</v>
      </c>
      <c r="W2403" s="19" t="s">
        <v>49</v>
      </c>
    </row>
    <row r="2404" spans="1:23" hidden="1" x14ac:dyDescent="0.25">
      <c r="A2404" s="25">
        <v>143174</v>
      </c>
      <c r="B2404" s="25" t="s">
        <v>89</v>
      </c>
      <c r="C2404" s="25" t="s">
        <v>43</v>
      </c>
      <c r="D2404" s="25" t="s">
        <v>90</v>
      </c>
      <c r="E2404" s="24">
        <v>44263</v>
      </c>
      <c r="F2404" s="25" t="s">
        <v>56</v>
      </c>
      <c r="G2404" s="25" t="s">
        <v>50</v>
      </c>
      <c r="H2404" s="24">
        <v>45069</v>
      </c>
      <c r="I2404" s="101">
        <v>0.42995370370370373</v>
      </c>
      <c r="J2404" s="24">
        <v>45069</v>
      </c>
      <c r="K2404" s="101">
        <v>0.54519675925925926</v>
      </c>
      <c r="L2404" s="25">
        <v>9957</v>
      </c>
      <c r="M2404" s="26">
        <f>Causas[[#This Row],[parada_duracion]]/60</f>
        <v>165.95</v>
      </c>
      <c r="N2404" s="19" t="s">
        <v>49</v>
      </c>
      <c r="O2404" s="19" t="s">
        <v>49</v>
      </c>
      <c r="P2404" s="16">
        <f>WEEKNUM(Causas[[#This Row],[resolucion_fecha]],16)</f>
        <v>21</v>
      </c>
      <c r="Q2404" s="16" t="str">
        <f>TEXT(Causas[[#This Row],[resolucion_fecha]],"MMMM")</f>
        <v>mayo</v>
      </c>
      <c r="R2404" s="16" t="str">
        <f t="shared" si="37"/>
        <v>M</v>
      </c>
      <c r="S2404" s="19" t="s">
        <v>49</v>
      </c>
      <c r="T2404" s="19" t="s">
        <v>49</v>
      </c>
      <c r="U2404" s="19" t="s">
        <v>49</v>
      </c>
      <c r="V2404" s="19" t="s">
        <v>49</v>
      </c>
      <c r="W2404" s="19" t="s">
        <v>49</v>
      </c>
    </row>
    <row r="2405" spans="1:23" hidden="1" x14ac:dyDescent="0.25">
      <c r="A2405" s="25">
        <v>143177</v>
      </c>
      <c r="B2405" s="25" t="s">
        <v>61</v>
      </c>
      <c r="C2405" s="25" t="s">
        <v>43</v>
      </c>
      <c r="D2405" s="25" t="s">
        <v>82</v>
      </c>
      <c r="E2405" s="24">
        <v>43405</v>
      </c>
      <c r="F2405" s="25" t="s">
        <v>45</v>
      </c>
      <c r="G2405" s="25" t="s">
        <v>46</v>
      </c>
      <c r="H2405" s="24">
        <v>45069</v>
      </c>
      <c r="I2405" s="101">
        <v>0.44909722222222226</v>
      </c>
      <c r="J2405" s="24">
        <v>45069</v>
      </c>
      <c r="K2405" s="101">
        <v>0.67178240740740736</v>
      </c>
      <c r="L2405" s="25">
        <v>19240</v>
      </c>
      <c r="M2405" s="26">
        <f>Causas[[#This Row],[parada_duracion]]/60</f>
        <v>320.66666666666669</v>
      </c>
      <c r="N2405" s="19" t="s">
        <v>49</v>
      </c>
      <c r="O2405" s="19" t="s">
        <v>49</v>
      </c>
      <c r="P2405" s="16">
        <f>WEEKNUM(Causas[[#This Row],[resolucion_fecha]],16)</f>
        <v>21</v>
      </c>
      <c r="Q2405" s="16" t="str">
        <f>TEXT(Causas[[#This Row],[resolucion_fecha]],"MMMM")</f>
        <v>mayo</v>
      </c>
      <c r="R2405" s="16" t="str">
        <f t="shared" si="37"/>
        <v>M</v>
      </c>
      <c r="S2405" s="19" t="s">
        <v>49</v>
      </c>
      <c r="T2405" s="19" t="s">
        <v>49</v>
      </c>
      <c r="U2405" s="19" t="s">
        <v>49</v>
      </c>
      <c r="V2405" s="19" t="s">
        <v>49</v>
      </c>
      <c r="W2405" s="19" t="s">
        <v>49</v>
      </c>
    </row>
    <row r="2406" spans="1:23" hidden="1" x14ac:dyDescent="0.25">
      <c r="A2406" s="25">
        <v>143181</v>
      </c>
      <c r="B2406" s="25" t="s">
        <v>83</v>
      </c>
      <c r="C2406" s="25" t="s">
        <v>43</v>
      </c>
      <c r="D2406" s="25" t="s">
        <v>76</v>
      </c>
      <c r="E2406" s="24">
        <v>43405</v>
      </c>
      <c r="F2406" s="25" t="s">
        <v>45</v>
      </c>
      <c r="G2406" s="25" t="s">
        <v>50</v>
      </c>
      <c r="H2406" s="24">
        <v>45069</v>
      </c>
      <c r="I2406" s="101">
        <v>0.47670138888888891</v>
      </c>
      <c r="J2406" s="24">
        <v>45069</v>
      </c>
      <c r="K2406" s="101">
        <v>0.50548611111111108</v>
      </c>
      <c r="L2406" s="25">
        <v>2487</v>
      </c>
      <c r="M2406" s="26">
        <f>Causas[[#This Row],[parada_duracion]]/60</f>
        <v>41.45</v>
      </c>
      <c r="N2406" s="19" t="s">
        <v>57</v>
      </c>
      <c r="O2406" s="16" t="s">
        <v>52</v>
      </c>
      <c r="P2406" s="16">
        <f>WEEKNUM(Causas[[#This Row],[resolucion_fecha]],16)</f>
        <v>21</v>
      </c>
      <c r="Q2406" s="16" t="str">
        <f>TEXT(Causas[[#This Row],[resolucion_fecha]],"MMMM")</f>
        <v>mayo</v>
      </c>
      <c r="R2406" s="16" t="str">
        <f t="shared" si="37"/>
        <v>M</v>
      </c>
      <c r="S2406" s="16"/>
      <c r="T2406" s="16" t="s">
        <v>53</v>
      </c>
      <c r="U2406" s="16"/>
      <c r="V2406" s="16"/>
      <c r="W2406" s="16"/>
    </row>
    <row r="2407" spans="1:23" hidden="1" x14ac:dyDescent="0.25">
      <c r="A2407" s="96">
        <v>143184</v>
      </c>
      <c r="B2407" s="96" t="s">
        <v>116</v>
      </c>
      <c r="C2407" s="96" t="s">
        <v>43</v>
      </c>
      <c r="D2407" s="96" t="s">
        <v>59</v>
      </c>
      <c r="E2407" s="97">
        <v>44930</v>
      </c>
      <c r="F2407" s="96" t="s">
        <v>124</v>
      </c>
      <c r="G2407" s="96" t="s">
        <v>50</v>
      </c>
      <c r="H2407" s="97">
        <v>45069</v>
      </c>
      <c r="I2407" s="23">
        <v>0.49494212962962963</v>
      </c>
      <c r="J2407" s="97">
        <v>45069</v>
      </c>
      <c r="K2407" s="23">
        <v>0.52269675925925929</v>
      </c>
      <c r="L2407" s="96">
        <v>2398</v>
      </c>
      <c r="M2407" s="98">
        <f>Causas[[#This Row],[parada_duracion]]/60</f>
        <v>39.966666666666669</v>
      </c>
      <c r="N2407" s="18" t="s">
        <v>62</v>
      </c>
      <c r="O2407" s="16" t="s">
        <v>52</v>
      </c>
      <c r="P2407" s="99">
        <f>WEEKNUM(Causas[[#This Row],[resolucion_fecha]],16)</f>
        <v>21</v>
      </c>
      <c r="Q2407" s="99" t="str">
        <f>TEXT(Causas[[#This Row],[resolucion_fecha]],"MMMM")</f>
        <v>mayo</v>
      </c>
      <c r="R2407" s="99" t="str">
        <f t="shared" si="37"/>
        <v>M</v>
      </c>
      <c r="S2407" s="99"/>
      <c r="T2407" s="16" t="s">
        <v>53</v>
      </c>
      <c r="U2407" s="16"/>
      <c r="V2407" s="99"/>
      <c r="W2407" s="99"/>
    </row>
    <row r="2408" spans="1:23" hidden="1" x14ac:dyDescent="0.25">
      <c r="A2408" s="25">
        <v>143185</v>
      </c>
      <c r="B2408" s="25" t="s">
        <v>119</v>
      </c>
      <c r="C2408" s="25" t="s">
        <v>43</v>
      </c>
      <c r="D2408" s="25" t="s">
        <v>64</v>
      </c>
      <c r="E2408" s="24">
        <v>43405</v>
      </c>
      <c r="F2408" s="25" t="s">
        <v>45</v>
      </c>
      <c r="G2408" s="25" t="s">
        <v>50</v>
      </c>
      <c r="H2408" s="24">
        <v>45069</v>
      </c>
      <c r="I2408" s="101">
        <v>0.49959490740740736</v>
      </c>
      <c r="J2408" s="24">
        <v>45069</v>
      </c>
      <c r="K2408" s="101">
        <v>0.58288194444444441</v>
      </c>
      <c r="L2408" s="25">
        <v>7196</v>
      </c>
      <c r="M2408" s="26">
        <f>Causas[[#This Row],[parada_duracion]]/60</f>
        <v>119.93333333333334</v>
      </c>
      <c r="N2408" s="19" t="s">
        <v>49</v>
      </c>
      <c r="O2408" s="19" t="s">
        <v>49</v>
      </c>
      <c r="P2408" s="16">
        <f>WEEKNUM(Causas[[#This Row],[resolucion_fecha]],16)</f>
        <v>21</v>
      </c>
      <c r="Q2408" s="16" t="str">
        <f>TEXT(Causas[[#This Row],[resolucion_fecha]],"MMMM")</f>
        <v>mayo</v>
      </c>
      <c r="R2408" s="16" t="str">
        <f t="shared" si="37"/>
        <v>M</v>
      </c>
      <c r="S2408" s="19" t="s">
        <v>49</v>
      </c>
      <c r="T2408" s="19" t="s">
        <v>49</v>
      </c>
      <c r="U2408" s="19" t="s">
        <v>49</v>
      </c>
      <c r="V2408" s="19" t="s">
        <v>49</v>
      </c>
      <c r="W2408" s="19" t="s">
        <v>49</v>
      </c>
    </row>
    <row r="2409" spans="1:23" hidden="1" x14ac:dyDescent="0.25">
      <c r="A2409" s="96">
        <v>143201</v>
      </c>
      <c r="B2409" s="96" t="s">
        <v>58</v>
      </c>
      <c r="C2409" s="96" t="s">
        <v>43</v>
      </c>
      <c r="D2409" s="96" t="s">
        <v>59</v>
      </c>
      <c r="E2409" s="97">
        <v>44231</v>
      </c>
      <c r="F2409" s="96" t="s">
        <v>60</v>
      </c>
      <c r="G2409" s="96" t="s">
        <v>46</v>
      </c>
      <c r="H2409" s="97">
        <v>45069</v>
      </c>
      <c r="I2409" s="23">
        <v>0.60024305555555557</v>
      </c>
      <c r="J2409" s="97">
        <v>45069</v>
      </c>
      <c r="K2409" s="23">
        <v>0.65555555555555556</v>
      </c>
      <c r="L2409" s="96">
        <v>4779</v>
      </c>
      <c r="M2409" s="98">
        <f>Causas[[#This Row],[parada_duracion]]/60</f>
        <v>79.650000000000006</v>
      </c>
      <c r="N2409" s="19" t="s">
        <v>49</v>
      </c>
      <c r="O2409" s="19" t="s">
        <v>49</v>
      </c>
      <c r="P2409" s="99">
        <f>WEEKNUM(Causas[[#This Row],[resolucion_fecha]],16)</f>
        <v>21</v>
      </c>
      <c r="Q2409" s="99" t="str">
        <f>TEXT(Causas[[#This Row],[resolucion_fecha]],"MMMM")</f>
        <v>mayo</v>
      </c>
      <c r="R2409" s="99" t="str">
        <f t="shared" si="37"/>
        <v>T</v>
      </c>
      <c r="S2409" s="19" t="s">
        <v>49</v>
      </c>
      <c r="T2409" s="19" t="s">
        <v>49</v>
      </c>
      <c r="U2409" s="19" t="s">
        <v>49</v>
      </c>
      <c r="V2409" s="19" t="s">
        <v>49</v>
      </c>
      <c r="W2409" s="19" t="s">
        <v>49</v>
      </c>
    </row>
    <row r="2410" spans="1:23" hidden="1" x14ac:dyDescent="0.25">
      <c r="A2410" s="96">
        <v>143202</v>
      </c>
      <c r="B2410" s="96" t="s">
        <v>119</v>
      </c>
      <c r="C2410" s="96" t="s">
        <v>43</v>
      </c>
      <c r="D2410" s="96" t="s">
        <v>64</v>
      </c>
      <c r="E2410" s="97">
        <v>43405</v>
      </c>
      <c r="F2410" s="96" t="s">
        <v>45</v>
      </c>
      <c r="G2410" s="96" t="s">
        <v>50</v>
      </c>
      <c r="H2410" s="97">
        <v>45069</v>
      </c>
      <c r="I2410" s="23">
        <v>0.60695601851851855</v>
      </c>
      <c r="J2410" s="97">
        <v>45069</v>
      </c>
      <c r="K2410" s="23">
        <v>0.66521990740740744</v>
      </c>
      <c r="L2410" s="96">
        <v>5034</v>
      </c>
      <c r="M2410" s="98">
        <f>Causas[[#This Row],[parada_duracion]]/60</f>
        <v>83.9</v>
      </c>
      <c r="N2410" s="18" t="s">
        <v>832</v>
      </c>
      <c r="O2410" s="99" t="s">
        <v>52</v>
      </c>
      <c r="P2410" s="99">
        <f>WEEKNUM(Causas[[#This Row],[resolucion_fecha]],16)</f>
        <v>21</v>
      </c>
      <c r="Q2410" s="99" t="str">
        <f>TEXT(Causas[[#This Row],[resolucion_fecha]],"MMMM")</f>
        <v>mayo</v>
      </c>
      <c r="R2410" s="99" t="str">
        <f t="shared" si="37"/>
        <v>T</v>
      </c>
      <c r="S2410" s="99"/>
      <c r="T2410" s="16" t="s">
        <v>53</v>
      </c>
      <c r="U2410" s="100"/>
      <c r="V2410" s="99"/>
      <c r="W2410" s="99"/>
    </row>
    <row r="2411" spans="1:23" hidden="1" x14ac:dyDescent="0.25">
      <c r="A2411" s="25">
        <v>143203</v>
      </c>
      <c r="B2411" s="25" t="s">
        <v>66</v>
      </c>
      <c r="C2411" s="25" t="s">
        <v>43</v>
      </c>
      <c r="D2411" s="25" t="s">
        <v>154</v>
      </c>
      <c r="E2411" s="24">
        <v>43405</v>
      </c>
      <c r="F2411" s="25" t="s">
        <v>45</v>
      </c>
      <c r="G2411" s="25" t="s">
        <v>46</v>
      </c>
      <c r="H2411" s="24">
        <v>45069</v>
      </c>
      <c r="I2411" s="101">
        <v>0.61138888888888887</v>
      </c>
      <c r="J2411" s="24">
        <v>45069</v>
      </c>
      <c r="K2411" s="101">
        <v>0.61886574074074074</v>
      </c>
      <c r="L2411" s="25">
        <v>646</v>
      </c>
      <c r="M2411" s="26">
        <f>Causas[[#This Row],[parada_duracion]]/60</f>
        <v>10.766666666666667</v>
      </c>
      <c r="N2411" s="19" t="s">
        <v>49</v>
      </c>
      <c r="O2411" s="19" t="s">
        <v>49</v>
      </c>
      <c r="P2411" s="16">
        <f>WEEKNUM(Causas[[#This Row],[resolucion_fecha]],16)</f>
        <v>21</v>
      </c>
      <c r="Q2411" s="16" t="str">
        <f>TEXT(Causas[[#This Row],[resolucion_fecha]],"MMMM")</f>
        <v>mayo</v>
      </c>
      <c r="R2411" s="16" t="str">
        <f t="shared" si="37"/>
        <v>T</v>
      </c>
      <c r="S2411" s="19" t="s">
        <v>49</v>
      </c>
      <c r="T2411" s="19" t="s">
        <v>49</v>
      </c>
      <c r="U2411" s="19" t="s">
        <v>49</v>
      </c>
      <c r="V2411" s="19" t="s">
        <v>49</v>
      </c>
      <c r="W2411" s="19" t="s">
        <v>49</v>
      </c>
    </row>
    <row r="2412" spans="1:23" ht="30" hidden="1" x14ac:dyDescent="0.25">
      <c r="A2412" s="25">
        <v>143212</v>
      </c>
      <c r="B2412" s="25" t="s">
        <v>65</v>
      </c>
      <c r="C2412" s="25" t="s">
        <v>43</v>
      </c>
      <c r="D2412" s="25" t="s">
        <v>64</v>
      </c>
      <c r="E2412" s="24">
        <v>43405</v>
      </c>
      <c r="F2412" s="25" t="s">
        <v>45</v>
      </c>
      <c r="G2412" s="25" t="s">
        <v>50</v>
      </c>
      <c r="H2412" s="24">
        <v>45069</v>
      </c>
      <c r="I2412" s="101">
        <v>0.70216435185185189</v>
      </c>
      <c r="J2412" s="24">
        <v>45069</v>
      </c>
      <c r="K2412" s="101">
        <v>0.71479166666666671</v>
      </c>
      <c r="L2412" s="25">
        <v>1091</v>
      </c>
      <c r="M2412" s="26">
        <f>Causas[[#This Row],[parada_duracion]]/60</f>
        <v>18.183333333333334</v>
      </c>
      <c r="N2412" s="19" t="s">
        <v>49</v>
      </c>
      <c r="O2412" s="19" t="s">
        <v>49</v>
      </c>
      <c r="P2412" s="16">
        <f>WEEKNUM(Causas[[#This Row],[resolucion_fecha]],16)</f>
        <v>21</v>
      </c>
      <c r="Q2412" s="16" t="str">
        <f>TEXT(Causas[[#This Row],[resolucion_fecha]],"MMMM")</f>
        <v>mayo</v>
      </c>
      <c r="R2412" s="16" t="str">
        <f t="shared" si="37"/>
        <v>T</v>
      </c>
      <c r="S2412" s="19" t="s">
        <v>49</v>
      </c>
      <c r="T2412" s="19" t="s">
        <v>49</v>
      </c>
      <c r="U2412" s="19" t="s">
        <v>49</v>
      </c>
      <c r="V2412" s="19" t="s">
        <v>49</v>
      </c>
      <c r="W2412" s="19" t="s">
        <v>49</v>
      </c>
    </row>
    <row r="2413" spans="1:23" hidden="1" x14ac:dyDescent="0.25">
      <c r="A2413" s="96">
        <v>143216</v>
      </c>
      <c r="B2413" s="96" t="s">
        <v>89</v>
      </c>
      <c r="C2413" s="96" t="s">
        <v>43</v>
      </c>
      <c r="D2413" s="96" t="s">
        <v>90</v>
      </c>
      <c r="E2413" s="97">
        <v>44263</v>
      </c>
      <c r="F2413" s="96" t="s">
        <v>56</v>
      </c>
      <c r="G2413" s="96" t="s">
        <v>46</v>
      </c>
      <c r="H2413" s="97">
        <v>45069</v>
      </c>
      <c r="I2413" s="23">
        <v>0.70511574074074079</v>
      </c>
      <c r="J2413" s="97">
        <v>45069</v>
      </c>
      <c r="K2413" s="23">
        <v>0.74210648148148151</v>
      </c>
      <c r="L2413" s="96">
        <v>3196</v>
      </c>
      <c r="M2413" s="98">
        <f>Causas[[#This Row],[parada_duracion]]/60</f>
        <v>53.266666666666666</v>
      </c>
      <c r="N2413" s="18" t="s">
        <v>833</v>
      </c>
      <c r="O2413" s="99" t="s">
        <v>52</v>
      </c>
      <c r="P2413" s="99">
        <f>WEEKNUM(Causas[[#This Row],[resolucion_fecha]],16)</f>
        <v>21</v>
      </c>
      <c r="Q2413" s="99" t="str">
        <f>TEXT(Causas[[#This Row],[resolucion_fecha]],"MMMM")</f>
        <v>mayo</v>
      </c>
      <c r="R2413" s="99" t="str">
        <f t="shared" si="37"/>
        <v>T</v>
      </c>
      <c r="S2413" s="99"/>
      <c r="T2413" s="16" t="s">
        <v>53</v>
      </c>
      <c r="U2413" s="16"/>
      <c r="V2413" s="99"/>
      <c r="W2413" s="99"/>
    </row>
    <row r="2414" spans="1:23" hidden="1" x14ac:dyDescent="0.25">
      <c r="A2414" s="25">
        <v>143217</v>
      </c>
      <c r="B2414" s="25" t="s">
        <v>61</v>
      </c>
      <c r="C2414" s="25" t="s">
        <v>43</v>
      </c>
      <c r="D2414" s="25" t="s">
        <v>102</v>
      </c>
      <c r="E2414" s="24">
        <v>43405</v>
      </c>
      <c r="F2414" s="25" t="s">
        <v>45</v>
      </c>
      <c r="G2414" s="25" t="s">
        <v>46</v>
      </c>
      <c r="H2414" s="24">
        <v>45069</v>
      </c>
      <c r="I2414" s="101">
        <v>0.70796296296296291</v>
      </c>
      <c r="J2414" s="24">
        <v>45069</v>
      </c>
      <c r="K2414" s="101">
        <v>0.73410879629629633</v>
      </c>
      <c r="L2414" s="25">
        <v>2259</v>
      </c>
      <c r="M2414" s="26">
        <f>Causas[[#This Row],[parada_duracion]]/60</f>
        <v>37.65</v>
      </c>
      <c r="N2414" s="19" t="s">
        <v>49</v>
      </c>
      <c r="O2414" s="19" t="s">
        <v>49</v>
      </c>
      <c r="P2414" s="16">
        <f>WEEKNUM(Causas[[#This Row],[resolucion_fecha]],16)</f>
        <v>21</v>
      </c>
      <c r="Q2414" s="16" t="str">
        <f>TEXT(Causas[[#This Row],[resolucion_fecha]],"MMMM")</f>
        <v>mayo</v>
      </c>
      <c r="R2414" s="16" t="str">
        <f t="shared" si="37"/>
        <v>T</v>
      </c>
      <c r="S2414" s="19" t="s">
        <v>49</v>
      </c>
      <c r="T2414" s="19" t="s">
        <v>49</v>
      </c>
      <c r="U2414" s="19" t="s">
        <v>49</v>
      </c>
      <c r="V2414" s="19" t="s">
        <v>49</v>
      </c>
      <c r="W2414" s="19" t="s">
        <v>49</v>
      </c>
    </row>
    <row r="2415" spans="1:23" hidden="1" x14ac:dyDescent="0.25">
      <c r="A2415" s="25">
        <v>143224</v>
      </c>
      <c r="B2415" s="25" t="s">
        <v>111</v>
      </c>
      <c r="C2415" s="25" t="s">
        <v>43</v>
      </c>
      <c r="D2415" s="25" t="s">
        <v>90</v>
      </c>
      <c r="E2415" s="24">
        <v>43405</v>
      </c>
      <c r="F2415" s="25" t="s">
        <v>45</v>
      </c>
      <c r="G2415" s="25" t="s">
        <v>46</v>
      </c>
      <c r="H2415" s="24">
        <v>45069</v>
      </c>
      <c r="I2415" s="101">
        <v>0.74219907407407415</v>
      </c>
      <c r="J2415" s="24">
        <v>45069</v>
      </c>
      <c r="K2415" s="101">
        <v>0.74542824074074077</v>
      </c>
      <c r="L2415" s="25">
        <v>279</v>
      </c>
      <c r="M2415" s="26">
        <f>Causas[[#This Row],[parada_duracion]]/60</f>
        <v>4.6500000000000004</v>
      </c>
      <c r="N2415" s="19" t="s">
        <v>47</v>
      </c>
      <c r="O2415" s="19" t="s">
        <v>47</v>
      </c>
      <c r="P2415" s="16">
        <f>WEEKNUM(Causas[[#This Row],[resolucion_fecha]],16)</f>
        <v>21</v>
      </c>
      <c r="Q2415" s="16" t="str">
        <f>TEXT(Causas[[#This Row],[resolucion_fecha]],"MMMM")</f>
        <v>mayo</v>
      </c>
      <c r="R2415" s="16" t="str">
        <f t="shared" si="37"/>
        <v>T</v>
      </c>
      <c r="S2415" s="19" t="s">
        <v>47</v>
      </c>
      <c r="T2415" s="19" t="s">
        <v>47</v>
      </c>
      <c r="U2415" s="19" t="s">
        <v>47</v>
      </c>
      <c r="V2415" s="19" t="s">
        <v>47</v>
      </c>
      <c r="W2415" s="19" t="s">
        <v>47</v>
      </c>
    </row>
    <row r="2416" spans="1:23" hidden="1" x14ac:dyDescent="0.25">
      <c r="A2416" s="25">
        <v>143235</v>
      </c>
      <c r="B2416" s="25" t="s">
        <v>42</v>
      </c>
      <c r="C2416" s="25" t="s">
        <v>43</v>
      </c>
      <c r="D2416" s="25" t="s">
        <v>59</v>
      </c>
      <c r="E2416" s="24">
        <v>44231</v>
      </c>
      <c r="F2416" s="25" t="s">
        <v>60</v>
      </c>
      <c r="G2416" s="25" t="s">
        <v>46</v>
      </c>
      <c r="H2416" s="24">
        <v>45069</v>
      </c>
      <c r="I2416" s="101">
        <v>0.84</v>
      </c>
      <c r="J2416" s="24">
        <v>45069</v>
      </c>
      <c r="K2416" s="101">
        <v>0.89800925925925934</v>
      </c>
      <c r="L2416" s="25">
        <v>5012</v>
      </c>
      <c r="M2416" s="26">
        <f>Causas[[#This Row],[parada_duracion]]/60</f>
        <v>83.533333333333331</v>
      </c>
      <c r="N2416" s="19" t="s">
        <v>49</v>
      </c>
      <c r="O2416" s="19" t="s">
        <v>49</v>
      </c>
      <c r="P2416" s="16">
        <f>WEEKNUM(Causas[[#This Row],[resolucion_fecha]],16)</f>
        <v>21</v>
      </c>
      <c r="Q2416" s="16" t="str">
        <f>TEXT(Causas[[#This Row],[resolucion_fecha]],"MMMM")</f>
        <v>mayo</v>
      </c>
      <c r="R2416" s="16" t="str">
        <f t="shared" si="37"/>
        <v>T</v>
      </c>
      <c r="S2416" s="19" t="s">
        <v>49</v>
      </c>
      <c r="T2416" s="19" t="s">
        <v>49</v>
      </c>
      <c r="U2416" s="19" t="s">
        <v>49</v>
      </c>
      <c r="V2416" s="19" t="s">
        <v>49</v>
      </c>
      <c r="W2416" s="19" t="s">
        <v>49</v>
      </c>
    </row>
    <row r="2417" spans="1:23" hidden="1" x14ac:dyDescent="0.25">
      <c r="A2417" s="25">
        <v>143244</v>
      </c>
      <c r="B2417" s="25" t="s">
        <v>116</v>
      </c>
      <c r="C2417" s="25" t="s">
        <v>43</v>
      </c>
      <c r="D2417" s="25" t="s">
        <v>96</v>
      </c>
      <c r="E2417" s="24">
        <v>43405</v>
      </c>
      <c r="F2417" s="25" t="s">
        <v>45</v>
      </c>
      <c r="G2417" s="25" t="s">
        <v>46</v>
      </c>
      <c r="H2417" s="24">
        <v>45070</v>
      </c>
      <c r="I2417" s="101">
        <v>0.19711805555555553</v>
      </c>
      <c r="J2417" s="24">
        <v>45070</v>
      </c>
      <c r="K2417" s="101">
        <v>0.21050925925925926</v>
      </c>
      <c r="L2417" s="25">
        <v>1157</v>
      </c>
      <c r="M2417" s="26">
        <f>Causas[[#This Row],[parada_duracion]]/60</f>
        <v>19.283333333333335</v>
      </c>
      <c r="N2417" s="19" t="s">
        <v>49</v>
      </c>
      <c r="O2417" s="19" t="s">
        <v>49</v>
      </c>
      <c r="P2417" s="16">
        <f>WEEKNUM(Causas[[#This Row],[resolucion_fecha]],16)</f>
        <v>21</v>
      </c>
      <c r="Q2417" s="16" t="str">
        <f>TEXT(Causas[[#This Row],[resolucion_fecha]],"MMMM")</f>
        <v>mayo</v>
      </c>
      <c r="R2417" s="16" t="str">
        <f t="shared" si="37"/>
        <v>N</v>
      </c>
      <c r="S2417" s="19" t="s">
        <v>49</v>
      </c>
      <c r="T2417" s="19" t="s">
        <v>49</v>
      </c>
      <c r="U2417" s="19" t="s">
        <v>49</v>
      </c>
      <c r="V2417" s="19" t="s">
        <v>49</v>
      </c>
      <c r="W2417" s="19" t="s">
        <v>49</v>
      </c>
    </row>
    <row r="2418" spans="1:23" hidden="1" x14ac:dyDescent="0.25">
      <c r="A2418" s="25">
        <v>143246</v>
      </c>
      <c r="B2418" s="25" t="s">
        <v>42</v>
      </c>
      <c r="C2418" s="25" t="s">
        <v>43</v>
      </c>
      <c r="D2418" s="25" t="s">
        <v>48</v>
      </c>
      <c r="E2418" s="24">
        <v>43405</v>
      </c>
      <c r="F2418" s="25" t="s">
        <v>45</v>
      </c>
      <c r="G2418" s="25" t="s">
        <v>50</v>
      </c>
      <c r="H2418" s="24">
        <v>45070</v>
      </c>
      <c r="I2418" s="101">
        <v>0.24878472222222223</v>
      </c>
      <c r="J2418" s="24">
        <v>45070</v>
      </c>
      <c r="K2418" s="101">
        <v>0.25077546296296299</v>
      </c>
      <c r="L2418" s="25">
        <v>172</v>
      </c>
      <c r="M2418" s="26">
        <f>Causas[[#This Row],[parada_duracion]]/60</f>
        <v>2.8666666666666667</v>
      </c>
      <c r="N2418" s="19" t="s">
        <v>47</v>
      </c>
      <c r="O2418" s="19" t="s">
        <v>47</v>
      </c>
      <c r="P2418" s="16">
        <f>WEEKNUM(Causas[[#This Row],[resolucion_fecha]],16)</f>
        <v>21</v>
      </c>
      <c r="Q2418" s="16" t="str">
        <f>TEXT(Causas[[#This Row],[resolucion_fecha]],"MMMM")</f>
        <v>mayo</v>
      </c>
      <c r="R2418" s="16" t="str">
        <f t="shared" si="37"/>
        <v>N</v>
      </c>
      <c r="S2418" s="19" t="s">
        <v>47</v>
      </c>
      <c r="T2418" s="19" t="s">
        <v>47</v>
      </c>
      <c r="U2418" s="19" t="s">
        <v>47</v>
      </c>
      <c r="V2418" s="19" t="s">
        <v>47</v>
      </c>
      <c r="W2418" s="19" t="s">
        <v>47</v>
      </c>
    </row>
    <row r="2419" spans="1:23" hidden="1" x14ac:dyDescent="0.25">
      <c r="A2419" s="96">
        <v>143249</v>
      </c>
      <c r="B2419" s="96" t="s">
        <v>94</v>
      </c>
      <c r="C2419" s="96" t="s">
        <v>43</v>
      </c>
      <c r="D2419" s="96" t="s">
        <v>76</v>
      </c>
      <c r="E2419" s="97">
        <v>43405</v>
      </c>
      <c r="F2419" s="96" t="s">
        <v>45</v>
      </c>
      <c r="G2419" s="96" t="s">
        <v>50</v>
      </c>
      <c r="H2419" s="97">
        <v>45070</v>
      </c>
      <c r="I2419" s="23">
        <v>0.25074074074074076</v>
      </c>
      <c r="J2419" s="97">
        <v>45070</v>
      </c>
      <c r="K2419" s="23">
        <v>0.2747337962962963</v>
      </c>
      <c r="L2419" s="96">
        <v>2073</v>
      </c>
      <c r="M2419" s="98">
        <f>Causas[[#This Row],[parada_duracion]]/60</f>
        <v>34.549999999999997</v>
      </c>
      <c r="N2419" s="19" t="s">
        <v>49</v>
      </c>
      <c r="O2419" s="19" t="s">
        <v>49</v>
      </c>
      <c r="P2419" s="99">
        <f>WEEKNUM(Causas[[#This Row],[resolucion_fecha]],16)</f>
        <v>21</v>
      </c>
      <c r="Q2419" s="99" t="str">
        <f>TEXT(Causas[[#This Row],[resolucion_fecha]],"MMMM")</f>
        <v>mayo</v>
      </c>
      <c r="R2419" s="99" t="str">
        <f t="shared" si="37"/>
        <v>M</v>
      </c>
      <c r="S2419" s="19" t="s">
        <v>49</v>
      </c>
      <c r="T2419" s="19" t="s">
        <v>49</v>
      </c>
      <c r="U2419" s="19" t="s">
        <v>49</v>
      </c>
      <c r="V2419" s="19" t="s">
        <v>49</v>
      </c>
      <c r="W2419" s="19" t="s">
        <v>49</v>
      </c>
    </row>
    <row r="2420" spans="1:23" hidden="1" x14ac:dyDescent="0.25">
      <c r="A2420" s="96">
        <v>143250</v>
      </c>
      <c r="B2420" s="96" t="s">
        <v>42</v>
      </c>
      <c r="C2420" s="96" t="s">
        <v>43</v>
      </c>
      <c r="D2420" s="96" t="s">
        <v>48</v>
      </c>
      <c r="E2420" s="97">
        <v>43405</v>
      </c>
      <c r="F2420" s="96" t="s">
        <v>45</v>
      </c>
      <c r="G2420" s="96" t="s">
        <v>50</v>
      </c>
      <c r="H2420" s="97">
        <v>45070</v>
      </c>
      <c r="I2420" s="23">
        <v>0.25086805555555552</v>
      </c>
      <c r="J2420" s="97">
        <v>45070</v>
      </c>
      <c r="K2420" s="23">
        <v>0.2660763888888889</v>
      </c>
      <c r="L2420" s="96">
        <v>1314</v>
      </c>
      <c r="M2420" s="98">
        <f>Causas[[#This Row],[parada_duracion]]/60</f>
        <v>21.9</v>
      </c>
      <c r="N2420" s="19" t="s">
        <v>49</v>
      </c>
      <c r="O2420" s="19" t="s">
        <v>49</v>
      </c>
      <c r="P2420" s="99">
        <f>WEEKNUM(Causas[[#This Row],[resolucion_fecha]],16)</f>
        <v>21</v>
      </c>
      <c r="Q2420" s="99" t="str">
        <f>TEXT(Causas[[#This Row],[resolucion_fecha]],"MMMM")</f>
        <v>mayo</v>
      </c>
      <c r="R2420" s="99" t="str">
        <f t="shared" si="37"/>
        <v>M</v>
      </c>
      <c r="S2420" s="19" t="s">
        <v>49</v>
      </c>
      <c r="T2420" s="19" t="s">
        <v>49</v>
      </c>
      <c r="U2420" s="19" t="s">
        <v>49</v>
      </c>
      <c r="V2420" s="19" t="s">
        <v>49</v>
      </c>
      <c r="W2420" s="19" t="s">
        <v>49</v>
      </c>
    </row>
    <row r="2421" spans="1:23" hidden="1" x14ac:dyDescent="0.25">
      <c r="A2421" s="25">
        <v>143251</v>
      </c>
      <c r="B2421" s="25" t="s">
        <v>79</v>
      </c>
      <c r="C2421" s="25" t="s">
        <v>43</v>
      </c>
      <c r="D2421" s="25" t="s">
        <v>154</v>
      </c>
      <c r="E2421" s="24">
        <v>43405</v>
      </c>
      <c r="F2421" s="25" t="s">
        <v>45</v>
      </c>
      <c r="G2421" s="25" t="s">
        <v>50</v>
      </c>
      <c r="H2421" s="24">
        <v>45070</v>
      </c>
      <c r="I2421" s="101">
        <v>0.25747685185185182</v>
      </c>
      <c r="J2421" s="24">
        <v>45070</v>
      </c>
      <c r="K2421" s="101">
        <v>0.26106481481481481</v>
      </c>
      <c r="L2421" s="25">
        <v>310</v>
      </c>
      <c r="M2421" s="26">
        <f>Causas[[#This Row],[parada_duracion]]/60</f>
        <v>5.166666666666667</v>
      </c>
      <c r="N2421" s="19" t="s">
        <v>47</v>
      </c>
      <c r="O2421" s="19" t="s">
        <v>47</v>
      </c>
      <c r="P2421" s="16">
        <f>WEEKNUM(Causas[[#This Row],[resolucion_fecha]],16)</f>
        <v>21</v>
      </c>
      <c r="Q2421" s="16" t="str">
        <f>TEXT(Causas[[#This Row],[resolucion_fecha]],"MMMM")</f>
        <v>mayo</v>
      </c>
      <c r="R2421" s="16" t="str">
        <f t="shared" si="37"/>
        <v>M</v>
      </c>
      <c r="S2421" s="19" t="s">
        <v>47</v>
      </c>
      <c r="T2421" s="19" t="s">
        <v>47</v>
      </c>
      <c r="U2421" s="19" t="s">
        <v>47</v>
      </c>
      <c r="V2421" s="19" t="s">
        <v>47</v>
      </c>
      <c r="W2421" s="19" t="s">
        <v>47</v>
      </c>
    </row>
    <row r="2422" spans="1:23" hidden="1" x14ac:dyDescent="0.25">
      <c r="A2422" s="25">
        <v>143253</v>
      </c>
      <c r="B2422" s="25" t="s">
        <v>119</v>
      </c>
      <c r="C2422" s="25" t="s">
        <v>43</v>
      </c>
      <c r="D2422" s="25" t="s">
        <v>64</v>
      </c>
      <c r="E2422" s="24">
        <v>43405</v>
      </c>
      <c r="F2422" s="25" t="s">
        <v>45</v>
      </c>
      <c r="G2422" s="25" t="s">
        <v>50</v>
      </c>
      <c r="H2422" s="24">
        <v>45070</v>
      </c>
      <c r="I2422" s="101">
        <v>0.26278935185185187</v>
      </c>
      <c r="J2422" s="24">
        <v>45070</v>
      </c>
      <c r="K2422" s="101">
        <v>0.27385416666666668</v>
      </c>
      <c r="L2422" s="25">
        <v>956</v>
      </c>
      <c r="M2422" s="26">
        <f>Causas[[#This Row],[parada_duracion]]/60</f>
        <v>15.933333333333334</v>
      </c>
      <c r="N2422" s="19" t="s">
        <v>49</v>
      </c>
      <c r="O2422" s="19" t="s">
        <v>49</v>
      </c>
      <c r="P2422" s="16">
        <f>WEEKNUM(Causas[[#This Row],[resolucion_fecha]],16)</f>
        <v>21</v>
      </c>
      <c r="Q2422" s="16" t="str">
        <f>TEXT(Causas[[#This Row],[resolucion_fecha]],"MMMM")</f>
        <v>mayo</v>
      </c>
      <c r="R2422" s="16" t="str">
        <f t="shared" si="37"/>
        <v>M</v>
      </c>
      <c r="S2422" s="19" t="s">
        <v>49</v>
      </c>
      <c r="T2422" s="19" t="s">
        <v>49</v>
      </c>
      <c r="U2422" s="19" t="s">
        <v>49</v>
      </c>
      <c r="V2422" s="19" t="s">
        <v>49</v>
      </c>
      <c r="W2422" s="19" t="s">
        <v>49</v>
      </c>
    </row>
    <row r="2423" spans="1:23" hidden="1" x14ac:dyDescent="0.25">
      <c r="A2423" s="25">
        <v>143260</v>
      </c>
      <c r="B2423" s="25" t="s">
        <v>54</v>
      </c>
      <c r="C2423" s="25" t="s">
        <v>43</v>
      </c>
      <c r="D2423" s="25" t="s">
        <v>55</v>
      </c>
      <c r="E2423" s="24">
        <v>44120</v>
      </c>
      <c r="F2423" s="25" t="s">
        <v>56</v>
      </c>
      <c r="G2423" s="25" t="s">
        <v>50</v>
      </c>
      <c r="H2423" s="24">
        <v>45070</v>
      </c>
      <c r="I2423" s="101">
        <v>0.27807870370370369</v>
      </c>
      <c r="J2423" s="24">
        <v>45070</v>
      </c>
      <c r="K2423" s="101">
        <v>0.28574074074074074</v>
      </c>
      <c r="L2423" s="25">
        <v>662</v>
      </c>
      <c r="M2423" s="26">
        <f>Causas[[#This Row],[parada_duracion]]/60</f>
        <v>11.033333333333333</v>
      </c>
      <c r="N2423" s="19" t="s">
        <v>49</v>
      </c>
      <c r="O2423" s="19" t="s">
        <v>49</v>
      </c>
      <c r="P2423" s="16">
        <f>WEEKNUM(Causas[[#This Row],[resolucion_fecha]],16)</f>
        <v>21</v>
      </c>
      <c r="Q2423" s="16" t="str">
        <f>TEXT(Causas[[#This Row],[resolucion_fecha]],"MMMM")</f>
        <v>mayo</v>
      </c>
      <c r="R2423" s="16" t="str">
        <f t="shared" si="37"/>
        <v>M</v>
      </c>
      <c r="S2423" s="19" t="s">
        <v>49</v>
      </c>
      <c r="T2423" s="19" t="s">
        <v>49</v>
      </c>
      <c r="U2423" s="19" t="s">
        <v>49</v>
      </c>
      <c r="V2423" s="19" t="s">
        <v>49</v>
      </c>
      <c r="W2423" s="19" t="s">
        <v>49</v>
      </c>
    </row>
    <row r="2424" spans="1:23" hidden="1" x14ac:dyDescent="0.25">
      <c r="A2424" s="25">
        <v>143269</v>
      </c>
      <c r="B2424" s="25" t="s">
        <v>119</v>
      </c>
      <c r="C2424" s="25" t="s">
        <v>43</v>
      </c>
      <c r="D2424" s="25" t="s">
        <v>64</v>
      </c>
      <c r="E2424" s="24">
        <v>43405</v>
      </c>
      <c r="F2424" s="25" t="s">
        <v>45</v>
      </c>
      <c r="G2424" s="25" t="s">
        <v>50</v>
      </c>
      <c r="H2424" s="24">
        <v>45070</v>
      </c>
      <c r="I2424" s="101">
        <v>0.32418981481481485</v>
      </c>
      <c r="J2424" s="24">
        <v>45070</v>
      </c>
      <c r="K2424" s="101">
        <v>0.33980324074074075</v>
      </c>
      <c r="L2424" s="25">
        <v>1349</v>
      </c>
      <c r="M2424" s="26">
        <f>Causas[[#This Row],[parada_duracion]]/60</f>
        <v>22.483333333333334</v>
      </c>
      <c r="N2424" s="19" t="s">
        <v>49</v>
      </c>
      <c r="O2424" s="19" t="s">
        <v>49</v>
      </c>
      <c r="P2424" s="16">
        <f>WEEKNUM(Causas[[#This Row],[resolucion_fecha]],16)</f>
        <v>21</v>
      </c>
      <c r="Q2424" s="16" t="str">
        <f>TEXT(Causas[[#This Row],[resolucion_fecha]],"MMMM")</f>
        <v>mayo</v>
      </c>
      <c r="R2424" s="16" t="str">
        <f t="shared" si="37"/>
        <v>M</v>
      </c>
      <c r="S2424" s="19" t="s">
        <v>49</v>
      </c>
      <c r="T2424" s="19" t="s">
        <v>49</v>
      </c>
      <c r="U2424" s="19" t="s">
        <v>49</v>
      </c>
      <c r="V2424" s="19" t="s">
        <v>49</v>
      </c>
      <c r="W2424" s="19" t="s">
        <v>49</v>
      </c>
    </row>
    <row r="2425" spans="1:23" hidden="1" x14ac:dyDescent="0.25">
      <c r="A2425" s="96">
        <v>143273</v>
      </c>
      <c r="B2425" s="96" t="s">
        <v>54</v>
      </c>
      <c r="C2425" s="96" t="s">
        <v>43</v>
      </c>
      <c r="D2425" s="96" t="s">
        <v>55</v>
      </c>
      <c r="E2425" s="97">
        <v>44120</v>
      </c>
      <c r="F2425" s="96" t="s">
        <v>56</v>
      </c>
      <c r="G2425" s="96" t="s">
        <v>50</v>
      </c>
      <c r="H2425" s="97">
        <v>45070</v>
      </c>
      <c r="I2425" s="23">
        <v>0.33709490740740744</v>
      </c>
      <c r="J2425" s="97">
        <v>45070</v>
      </c>
      <c r="K2425" s="23">
        <v>0.46451388888888889</v>
      </c>
      <c r="L2425" s="96">
        <v>11009</v>
      </c>
      <c r="M2425" s="98">
        <f>Causas[[#This Row],[parada_duracion]]/60</f>
        <v>183.48333333333332</v>
      </c>
      <c r="N2425" s="19" t="s">
        <v>49</v>
      </c>
      <c r="O2425" s="19" t="s">
        <v>49</v>
      </c>
      <c r="P2425" s="99">
        <f>WEEKNUM(Causas[[#This Row],[resolucion_fecha]],16)</f>
        <v>21</v>
      </c>
      <c r="Q2425" s="99" t="str">
        <f>TEXT(Causas[[#This Row],[resolucion_fecha]],"MMMM")</f>
        <v>mayo</v>
      </c>
      <c r="R2425" s="99" t="str">
        <f t="shared" si="37"/>
        <v>M</v>
      </c>
      <c r="S2425" s="19" t="s">
        <v>49</v>
      </c>
      <c r="T2425" s="19" t="s">
        <v>49</v>
      </c>
      <c r="U2425" s="19" t="s">
        <v>49</v>
      </c>
      <c r="V2425" s="19" t="s">
        <v>49</v>
      </c>
      <c r="W2425" s="19" t="s">
        <v>49</v>
      </c>
    </row>
    <row r="2426" spans="1:23" hidden="1" x14ac:dyDescent="0.25">
      <c r="A2426" s="96">
        <v>143274</v>
      </c>
      <c r="B2426" s="96" t="s">
        <v>42</v>
      </c>
      <c r="C2426" s="96" t="s">
        <v>43</v>
      </c>
      <c r="D2426" s="96" t="s">
        <v>64</v>
      </c>
      <c r="E2426" s="97">
        <v>43405</v>
      </c>
      <c r="F2426" s="96" t="s">
        <v>45</v>
      </c>
      <c r="G2426" s="96" t="s">
        <v>50</v>
      </c>
      <c r="H2426" s="97">
        <v>45070</v>
      </c>
      <c r="I2426" s="23">
        <v>0.33989583333333334</v>
      </c>
      <c r="J2426" s="97">
        <v>45070</v>
      </c>
      <c r="K2426" s="23">
        <v>0.34180555555555553</v>
      </c>
      <c r="L2426" s="96">
        <v>165</v>
      </c>
      <c r="M2426" s="98">
        <f>Causas[[#This Row],[parada_duracion]]/60</f>
        <v>2.75</v>
      </c>
      <c r="N2426" s="19" t="s">
        <v>47</v>
      </c>
      <c r="O2426" s="19" t="s">
        <v>47</v>
      </c>
      <c r="P2426" s="99">
        <f>WEEKNUM(Causas[[#This Row],[resolucion_fecha]],16)</f>
        <v>21</v>
      </c>
      <c r="Q2426" s="99" t="str">
        <f>TEXT(Causas[[#This Row],[resolucion_fecha]],"MMMM")</f>
        <v>mayo</v>
      </c>
      <c r="R2426" s="99" t="str">
        <f t="shared" si="37"/>
        <v>M</v>
      </c>
      <c r="S2426" s="19" t="s">
        <v>47</v>
      </c>
      <c r="T2426" s="19" t="s">
        <v>47</v>
      </c>
      <c r="U2426" s="19" t="s">
        <v>47</v>
      </c>
      <c r="V2426" s="19" t="s">
        <v>47</v>
      </c>
      <c r="W2426" s="19" t="s">
        <v>47</v>
      </c>
    </row>
    <row r="2427" spans="1:23" hidden="1" x14ac:dyDescent="0.25">
      <c r="A2427" s="25">
        <v>143275</v>
      </c>
      <c r="B2427" s="25" t="s">
        <v>119</v>
      </c>
      <c r="C2427" s="25" t="s">
        <v>43</v>
      </c>
      <c r="D2427" s="25" t="s">
        <v>64</v>
      </c>
      <c r="E2427" s="24">
        <v>43405</v>
      </c>
      <c r="F2427" s="25" t="s">
        <v>45</v>
      </c>
      <c r="G2427" s="25" t="s">
        <v>50</v>
      </c>
      <c r="H2427" s="24">
        <v>45070</v>
      </c>
      <c r="I2427" s="101">
        <v>0.34187499999999998</v>
      </c>
      <c r="J2427" s="24">
        <v>45070</v>
      </c>
      <c r="K2427" s="101">
        <v>0.38596064814814812</v>
      </c>
      <c r="L2427" s="25">
        <v>3809</v>
      </c>
      <c r="M2427" s="26">
        <f>Causas[[#This Row],[parada_duracion]]/60</f>
        <v>63.483333333333334</v>
      </c>
      <c r="N2427" s="19" t="s">
        <v>49</v>
      </c>
      <c r="O2427" s="19" t="s">
        <v>49</v>
      </c>
      <c r="P2427" s="16">
        <f>WEEKNUM(Causas[[#This Row],[resolucion_fecha]],16)</f>
        <v>21</v>
      </c>
      <c r="Q2427" s="16" t="str">
        <f>TEXT(Causas[[#This Row],[resolucion_fecha]],"MMMM")</f>
        <v>mayo</v>
      </c>
      <c r="R2427" s="16" t="str">
        <f t="shared" si="37"/>
        <v>M</v>
      </c>
      <c r="S2427" s="19" t="s">
        <v>49</v>
      </c>
      <c r="T2427" s="19" t="s">
        <v>49</v>
      </c>
      <c r="U2427" s="19" t="s">
        <v>49</v>
      </c>
      <c r="V2427" s="19" t="s">
        <v>49</v>
      </c>
      <c r="W2427" s="19" t="s">
        <v>49</v>
      </c>
    </row>
    <row r="2428" spans="1:23" hidden="1" x14ac:dyDescent="0.25">
      <c r="A2428" s="25">
        <v>143277</v>
      </c>
      <c r="B2428" s="25" t="s">
        <v>42</v>
      </c>
      <c r="C2428" s="25" t="s">
        <v>43</v>
      </c>
      <c r="D2428" s="25" t="s">
        <v>59</v>
      </c>
      <c r="E2428" s="24">
        <v>44231</v>
      </c>
      <c r="F2428" s="25" t="s">
        <v>60</v>
      </c>
      <c r="G2428" s="25" t="s">
        <v>50</v>
      </c>
      <c r="H2428" s="24">
        <v>45070</v>
      </c>
      <c r="I2428" s="101">
        <v>0.37988425925925928</v>
      </c>
      <c r="J2428" s="24">
        <v>45070</v>
      </c>
      <c r="K2428" s="101">
        <v>0.38960648148148147</v>
      </c>
      <c r="L2428" s="25">
        <v>840</v>
      </c>
      <c r="M2428" s="26">
        <f>Causas[[#This Row],[parada_duracion]]/60</f>
        <v>14</v>
      </c>
      <c r="N2428" s="19" t="s">
        <v>49</v>
      </c>
      <c r="O2428" s="19" t="s">
        <v>49</v>
      </c>
      <c r="P2428" s="16">
        <f>WEEKNUM(Causas[[#This Row],[resolucion_fecha]],16)</f>
        <v>21</v>
      </c>
      <c r="Q2428" s="16" t="str">
        <f>TEXT(Causas[[#This Row],[resolucion_fecha]],"MMMM")</f>
        <v>mayo</v>
      </c>
      <c r="R2428" s="16" t="str">
        <f t="shared" si="37"/>
        <v>M</v>
      </c>
      <c r="S2428" s="19" t="s">
        <v>49</v>
      </c>
      <c r="T2428" s="19" t="s">
        <v>49</v>
      </c>
      <c r="U2428" s="19" t="s">
        <v>49</v>
      </c>
      <c r="V2428" s="19" t="s">
        <v>49</v>
      </c>
      <c r="W2428" s="19" t="s">
        <v>49</v>
      </c>
    </row>
    <row r="2429" spans="1:23" hidden="1" x14ac:dyDescent="0.25">
      <c r="A2429" s="25">
        <v>143285</v>
      </c>
      <c r="B2429" s="25" t="s">
        <v>79</v>
      </c>
      <c r="C2429" s="25" t="s">
        <v>43</v>
      </c>
      <c r="D2429" s="25" t="s">
        <v>82</v>
      </c>
      <c r="E2429" s="24">
        <v>43405</v>
      </c>
      <c r="F2429" s="25" t="s">
        <v>45</v>
      </c>
      <c r="G2429" s="25" t="s">
        <v>46</v>
      </c>
      <c r="H2429" s="24">
        <v>45070</v>
      </c>
      <c r="I2429" s="101">
        <v>0.41211805555555553</v>
      </c>
      <c r="J2429" s="24">
        <v>45070</v>
      </c>
      <c r="K2429" s="101">
        <v>0.43221064814814819</v>
      </c>
      <c r="L2429" s="25">
        <v>1736</v>
      </c>
      <c r="M2429" s="26">
        <f>Causas[[#This Row],[parada_duracion]]/60</f>
        <v>28.933333333333334</v>
      </c>
      <c r="N2429" s="19" t="s">
        <v>49</v>
      </c>
      <c r="O2429" s="19" t="s">
        <v>49</v>
      </c>
      <c r="P2429" s="16">
        <f>WEEKNUM(Causas[[#This Row],[resolucion_fecha]],16)</f>
        <v>21</v>
      </c>
      <c r="Q2429" s="16" t="str">
        <f>TEXT(Causas[[#This Row],[resolucion_fecha]],"MMMM")</f>
        <v>mayo</v>
      </c>
      <c r="R2429" s="16" t="str">
        <f t="shared" si="37"/>
        <v>M</v>
      </c>
      <c r="S2429" s="19" t="s">
        <v>49</v>
      </c>
      <c r="T2429" s="19" t="s">
        <v>49</v>
      </c>
      <c r="U2429" s="19" t="s">
        <v>49</v>
      </c>
      <c r="V2429" s="19" t="s">
        <v>49</v>
      </c>
      <c r="W2429" s="19" t="s">
        <v>49</v>
      </c>
    </row>
    <row r="2430" spans="1:23" hidden="1" x14ac:dyDescent="0.25">
      <c r="A2430" s="96">
        <v>143290</v>
      </c>
      <c r="B2430" s="96" t="s">
        <v>42</v>
      </c>
      <c r="C2430" s="96" t="s">
        <v>43</v>
      </c>
      <c r="D2430" s="96" t="s">
        <v>76</v>
      </c>
      <c r="E2430" s="97">
        <v>43405</v>
      </c>
      <c r="F2430" s="96" t="s">
        <v>45</v>
      </c>
      <c r="G2430" s="96" t="s">
        <v>46</v>
      </c>
      <c r="H2430" s="97">
        <v>45070</v>
      </c>
      <c r="I2430" s="23">
        <v>0.45077546296296295</v>
      </c>
      <c r="J2430" s="97">
        <v>45070</v>
      </c>
      <c r="K2430" s="23">
        <v>0.45211805555555556</v>
      </c>
      <c r="L2430" s="96">
        <v>116</v>
      </c>
      <c r="M2430" s="98">
        <f>Causas[[#This Row],[parada_duracion]]/60</f>
        <v>1.9333333333333333</v>
      </c>
      <c r="N2430" s="19" t="s">
        <v>47</v>
      </c>
      <c r="O2430" s="19" t="s">
        <v>47</v>
      </c>
      <c r="P2430" s="99">
        <f>WEEKNUM(Causas[[#This Row],[resolucion_fecha]],16)</f>
        <v>21</v>
      </c>
      <c r="Q2430" s="99" t="str">
        <f>TEXT(Causas[[#This Row],[resolucion_fecha]],"MMMM")</f>
        <v>mayo</v>
      </c>
      <c r="R2430" s="99" t="str">
        <f t="shared" si="37"/>
        <v>M</v>
      </c>
      <c r="S2430" s="19" t="s">
        <v>47</v>
      </c>
      <c r="T2430" s="19" t="s">
        <v>47</v>
      </c>
      <c r="U2430" s="19" t="s">
        <v>47</v>
      </c>
      <c r="V2430" s="19" t="s">
        <v>47</v>
      </c>
      <c r="W2430" s="19" t="s">
        <v>47</v>
      </c>
    </row>
    <row r="2431" spans="1:23" hidden="1" x14ac:dyDescent="0.25">
      <c r="A2431" s="25">
        <v>143291</v>
      </c>
      <c r="B2431" s="25" t="s">
        <v>61</v>
      </c>
      <c r="C2431" s="25" t="s">
        <v>43</v>
      </c>
      <c r="D2431" s="25" t="s">
        <v>68</v>
      </c>
      <c r="E2431" s="24">
        <v>43405</v>
      </c>
      <c r="F2431" s="25" t="s">
        <v>45</v>
      </c>
      <c r="G2431" s="25" t="s">
        <v>46</v>
      </c>
      <c r="H2431" s="24">
        <v>45070</v>
      </c>
      <c r="I2431" s="101">
        <v>0.45771990740740742</v>
      </c>
      <c r="J2431" s="24">
        <v>45070</v>
      </c>
      <c r="K2431" s="101">
        <v>0.47980324074074071</v>
      </c>
      <c r="L2431" s="25">
        <v>1908</v>
      </c>
      <c r="M2431" s="26">
        <f>Causas[[#This Row],[parada_duracion]]/60</f>
        <v>31.8</v>
      </c>
      <c r="N2431" s="19" t="s">
        <v>49</v>
      </c>
      <c r="O2431" s="19" t="s">
        <v>49</v>
      </c>
      <c r="P2431" s="16">
        <f>WEEKNUM(Causas[[#This Row],[resolucion_fecha]],16)</f>
        <v>21</v>
      </c>
      <c r="Q2431" s="16" t="str">
        <f>TEXT(Causas[[#This Row],[resolucion_fecha]],"MMMM")</f>
        <v>mayo</v>
      </c>
      <c r="R2431" s="16" t="str">
        <f t="shared" si="37"/>
        <v>M</v>
      </c>
      <c r="S2431" s="19" t="s">
        <v>49</v>
      </c>
      <c r="T2431" s="19" t="s">
        <v>49</v>
      </c>
      <c r="U2431" s="19" t="s">
        <v>49</v>
      </c>
      <c r="V2431" s="19" t="s">
        <v>49</v>
      </c>
      <c r="W2431" s="19" t="s">
        <v>49</v>
      </c>
    </row>
    <row r="2432" spans="1:23" hidden="1" x14ac:dyDescent="0.25">
      <c r="A2432" s="25">
        <v>143300</v>
      </c>
      <c r="B2432" s="25" t="s">
        <v>54</v>
      </c>
      <c r="C2432" s="25" t="s">
        <v>43</v>
      </c>
      <c r="D2432" s="25" t="s">
        <v>55</v>
      </c>
      <c r="E2432" s="24">
        <v>44120</v>
      </c>
      <c r="F2432" s="25" t="s">
        <v>56</v>
      </c>
      <c r="G2432" s="25" t="s">
        <v>50</v>
      </c>
      <c r="H2432" s="24">
        <v>45070</v>
      </c>
      <c r="I2432" s="101">
        <v>0.58307870370370374</v>
      </c>
      <c r="J2432" s="24">
        <v>45070</v>
      </c>
      <c r="K2432" s="101">
        <v>0.59049768518518519</v>
      </c>
      <c r="L2432" s="25">
        <v>641</v>
      </c>
      <c r="M2432" s="26">
        <f>Causas[[#This Row],[parada_duracion]]/60</f>
        <v>10.683333333333334</v>
      </c>
      <c r="N2432" s="19" t="s">
        <v>49</v>
      </c>
      <c r="O2432" s="19" t="s">
        <v>49</v>
      </c>
      <c r="P2432" s="16">
        <f>WEEKNUM(Causas[[#This Row],[resolucion_fecha]],16)</f>
        <v>21</v>
      </c>
      <c r="Q2432" s="16" t="str">
        <f>TEXT(Causas[[#This Row],[resolucion_fecha]],"MMMM")</f>
        <v>mayo</v>
      </c>
      <c r="R2432" s="16" t="str">
        <f t="shared" si="37"/>
        <v>M</v>
      </c>
      <c r="S2432" s="19" t="s">
        <v>49</v>
      </c>
      <c r="T2432" s="19" t="s">
        <v>49</v>
      </c>
      <c r="U2432" s="19" t="s">
        <v>49</v>
      </c>
      <c r="V2432" s="19" t="s">
        <v>49</v>
      </c>
      <c r="W2432" s="19" t="s">
        <v>49</v>
      </c>
    </row>
    <row r="2433" spans="1:23" hidden="1" x14ac:dyDescent="0.25">
      <c r="A2433" s="25">
        <v>143304</v>
      </c>
      <c r="B2433" s="25" t="s">
        <v>116</v>
      </c>
      <c r="C2433" s="25" t="s">
        <v>43</v>
      </c>
      <c r="D2433" s="25" t="s">
        <v>59</v>
      </c>
      <c r="E2433" s="24">
        <v>44930</v>
      </c>
      <c r="F2433" s="25" t="s">
        <v>124</v>
      </c>
      <c r="G2433" s="25" t="s">
        <v>50</v>
      </c>
      <c r="H2433" s="24">
        <v>45070</v>
      </c>
      <c r="I2433" s="101">
        <v>0.61456018518518518</v>
      </c>
      <c r="J2433" s="24">
        <v>45070</v>
      </c>
      <c r="K2433" s="101">
        <v>0.62194444444444441</v>
      </c>
      <c r="L2433" s="25">
        <v>638</v>
      </c>
      <c r="M2433" s="26">
        <f>Causas[[#This Row],[parada_duracion]]/60</f>
        <v>10.633333333333333</v>
      </c>
      <c r="N2433" s="19" t="s">
        <v>49</v>
      </c>
      <c r="O2433" s="19" t="s">
        <v>49</v>
      </c>
      <c r="P2433" s="16">
        <f>WEEKNUM(Causas[[#This Row],[resolucion_fecha]],16)</f>
        <v>21</v>
      </c>
      <c r="Q2433" s="16" t="str">
        <f>TEXT(Causas[[#This Row],[resolucion_fecha]],"MMMM")</f>
        <v>mayo</v>
      </c>
      <c r="R2433" s="16" t="str">
        <f t="shared" si="37"/>
        <v>T</v>
      </c>
      <c r="S2433" s="19" t="s">
        <v>49</v>
      </c>
      <c r="T2433" s="19" t="s">
        <v>49</v>
      </c>
      <c r="U2433" s="19" t="s">
        <v>49</v>
      </c>
      <c r="V2433" s="19" t="s">
        <v>49</v>
      </c>
      <c r="W2433" s="19" t="s">
        <v>49</v>
      </c>
    </row>
    <row r="2434" spans="1:23" hidden="1" x14ac:dyDescent="0.25">
      <c r="A2434" s="25">
        <v>143307</v>
      </c>
      <c r="B2434" s="25" t="s">
        <v>42</v>
      </c>
      <c r="C2434" s="25" t="s">
        <v>43</v>
      </c>
      <c r="D2434" s="25" t="s">
        <v>76</v>
      </c>
      <c r="E2434" s="24">
        <v>43405</v>
      </c>
      <c r="F2434" s="25" t="s">
        <v>45</v>
      </c>
      <c r="G2434" s="25" t="s">
        <v>50</v>
      </c>
      <c r="H2434" s="24">
        <v>45070</v>
      </c>
      <c r="I2434" s="101">
        <v>0.62171296296296297</v>
      </c>
      <c r="J2434" s="24">
        <v>45070</v>
      </c>
      <c r="K2434" s="101">
        <v>0.63039351851851855</v>
      </c>
      <c r="L2434" s="25">
        <v>750</v>
      </c>
      <c r="M2434" s="26">
        <f>Causas[[#This Row],[parada_duracion]]/60</f>
        <v>12.5</v>
      </c>
      <c r="N2434" t="s">
        <v>834</v>
      </c>
      <c r="O2434" s="16" t="s">
        <v>52</v>
      </c>
      <c r="P2434" s="16">
        <f>WEEKNUM(Causas[[#This Row],[resolucion_fecha]],16)</f>
        <v>21</v>
      </c>
      <c r="Q2434" s="16" t="str">
        <f>TEXT(Causas[[#This Row],[resolucion_fecha]],"MMMM")</f>
        <v>mayo</v>
      </c>
      <c r="R2434" s="16" t="str">
        <f t="shared" ref="R2434:R2497" si="38">IF(I2434&gt;TIME(22,0,0),"N",IF(I2434&lt;TIME(6,0,0),"N",IF(I2434&gt;TIME(14,0,0),"T",IF(I2434&gt;=TIME(6,0,0),"M","-"))))</f>
        <v>T</v>
      </c>
      <c r="S2434" s="16"/>
      <c r="T2434" s="16" t="s">
        <v>53</v>
      </c>
      <c r="U2434" s="16"/>
      <c r="V2434" s="16"/>
      <c r="W2434" s="16"/>
    </row>
    <row r="2435" spans="1:23" hidden="1" x14ac:dyDescent="0.25">
      <c r="A2435" s="96">
        <v>143312</v>
      </c>
      <c r="B2435" s="96" t="s">
        <v>95</v>
      </c>
      <c r="C2435" s="96" t="s">
        <v>43</v>
      </c>
      <c r="D2435" s="96" t="s">
        <v>96</v>
      </c>
      <c r="E2435" s="97">
        <v>43882</v>
      </c>
      <c r="F2435" s="96" t="s">
        <v>56</v>
      </c>
      <c r="G2435" s="96" t="s">
        <v>50</v>
      </c>
      <c r="H2435" s="97">
        <v>45070</v>
      </c>
      <c r="I2435" s="23">
        <v>0.67560185185185195</v>
      </c>
      <c r="J2435" s="97">
        <v>45070</v>
      </c>
      <c r="K2435" s="23">
        <v>0.70077546296296289</v>
      </c>
      <c r="L2435" s="96">
        <v>2175</v>
      </c>
      <c r="M2435" s="98">
        <f>Causas[[#This Row],[parada_duracion]]/60</f>
        <v>36.25</v>
      </c>
      <c r="N2435" t="s">
        <v>835</v>
      </c>
      <c r="O2435" s="99" t="s">
        <v>72</v>
      </c>
      <c r="P2435" s="99">
        <f>WEEKNUM(Causas[[#This Row],[resolucion_fecha]],16)</f>
        <v>21</v>
      </c>
      <c r="Q2435" s="99" t="str">
        <f>TEXT(Causas[[#This Row],[resolucion_fecha]],"MMMM")</f>
        <v>mayo</v>
      </c>
      <c r="R2435" s="99" t="str">
        <f t="shared" si="38"/>
        <v>T</v>
      </c>
      <c r="S2435" s="99"/>
      <c r="T2435" s="16" t="s">
        <v>73</v>
      </c>
      <c r="U2435" s="16"/>
      <c r="V2435" s="99"/>
      <c r="W2435" s="99"/>
    </row>
    <row r="2436" spans="1:23" hidden="1" x14ac:dyDescent="0.25">
      <c r="A2436" s="25">
        <v>143313</v>
      </c>
      <c r="B2436" s="25" t="s">
        <v>42</v>
      </c>
      <c r="C2436" s="25" t="s">
        <v>43</v>
      </c>
      <c r="D2436" s="25" t="s">
        <v>154</v>
      </c>
      <c r="E2436" s="24">
        <v>43405</v>
      </c>
      <c r="F2436" s="25" t="s">
        <v>45</v>
      </c>
      <c r="G2436" s="25" t="s">
        <v>50</v>
      </c>
      <c r="H2436" s="24">
        <v>45070</v>
      </c>
      <c r="I2436" s="101">
        <v>0.68756944444444434</v>
      </c>
      <c r="J2436" s="24">
        <v>45070</v>
      </c>
      <c r="K2436" s="101">
        <v>0.69818287037037041</v>
      </c>
      <c r="L2436" s="25">
        <v>917</v>
      </c>
      <c r="M2436" s="26">
        <f>Causas[[#This Row],[parada_duracion]]/60</f>
        <v>15.283333333333333</v>
      </c>
      <c r="N2436" s="19" t="s">
        <v>49</v>
      </c>
      <c r="O2436" s="19" t="s">
        <v>49</v>
      </c>
      <c r="P2436" s="16">
        <f>WEEKNUM(Causas[[#This Row],[resolucion_fecha]],16)</f>
        <v>21</v>
      </c>
      <c r="Q2436" s="16" t="str">
        <f>TEXT(Causas[[#This Row],[resolucion_fecha]],"MMMM")</f>
        <v>mayo</v>
      </c>
      <c r="R2436" s="16" t="str">
        <f t="shared" si="38"/>
        <v>T</v>
      </c>
      <c r="S2436" s="19" t="s">
        <v>49</v>
      </c>
      <c r="T2436" s="19" t="s">
        <v>49</v>
      </c>
      <c r="U2436" s="19" t="s">
        <v>49</v>
      </c>
      <c r="V2436" s="19" t="s">
        <v>49</v>
      </c>
      <c r="W2436" s="19" t="s">
        <v>49</v>
      </c>
    </row>
    <row r="2437" spans="1:23" hidden="1" x14ac:dyDescent="0.25">
      <c r="A2437" s="25">
        <v>143317</v>
      </c>
      <c r="B2437" s="25" t="s">
        <v>87</v>
      </c>
      <c r="C2437" s="25" t="s">
        <v>43</v>
      </c>
      <c r="D2437" s="25" t="s">
        <v>166</v>
      </c>
      <c r="E2437" s="24">
        <v>44432</v>
      </c>
      <c r="F2437" s="25" t="s">
        <v>325</v>
      </c>
      <c r="G2437" s="25" t="s">
        <v>50</v>
      </c>
      <c r="H2437" s="24">
        <v>45070</v>
      </c>
      <c r="I2437" s="101">
        <v>0.72366898148148151</v>
      </c>
      <c r="J2437" s="24">
        <v>45070</v>
      </c>
      <c r="K2437" s="101">
        <v>0.83234953703703696</v>
      </c>
      <c r="L2437" s="25">
        <v>9390</v>
      </c>
      <c r="M2437" s="26">
        <f>Causas[[#This Row],[parada_duracion]]/60</f>
        <v>156.5</v>
      </c>
      <c r="N2437" s="19" t="s">
        <v>49</v>
      </c>
      <c r="O2437" s="19" t="s">
        <v>49</v>
      </c>
      <c r="P2437" s="16">
        <f>WEEKNUM(Causas[[#This Row],[resolucion_fecha]],16)</f>
        <v>21</v>
      </c>
      <c r="Q2437" s="16" t="str">
        <f>TEXT(Causas[[#This Row],[resolucion_fecha]],"MMMM")</f>
        <v>mayo</v>
      </c>
      <c r="R2437" s="16" t="str">
        <f t="shared" si="38"/>
        <v>T</v>
      </c>
      <c r="S2437" s="19" t="s">
        <v>49</v>
      </c>
      <c r="T2437" s="19" t="s">
        <v>49</v>
      </c>
      <c r="U2437" s="19" t="s">
        <v>49</v>
      </c>
      <c r="V2437" s="19" t="s">
        <v>49</v>
      </c>
      <c r="W2437" s="19" t="s">
        <v>49</v>
      </c>
    </row>
    <row r="2438" spans="1:23" hidden="1" x14ac:dyDescent="0.25">
      <c r="A2438" s="25">
        <v>143322</v>
      </c>
      <c r="B2438" s="25" t="s">
        <v>84</v>
      </c>
      <c r="C2438" s="25" t="s">
        <v>43</v>
      </c>
      <c r="D2438" s="25" t="s">
        <v>68</v>
      </c>
      <c r="E2438" s="24">
        <v>44012</v>
      </c>
      <c r="F2438" s="25" t="s">
        <v>56</v>
      </c>
      <c r="G2438" s="25" t="s">
        <v>46</v>
      </c>
      <c r="H2438" s="24">
        <v>45070</v>
      </c>
      <c r="I2438" s="101">
        <v>0.77527777777777773</v>
      </c>
      <c r="J2438" s="24">
        <v>45070</v>
      </c>
      <c r="K2438" s="101">
        <v>0.83215277777777785</v>
      </c>
      <c r="L2438" s="25">
        <v>4914</v>
      </c>
      <c r="M2438" s="26">
        <f>Causas[[#This Row],[parada_duracion]]/60</f>
        <v>81.900000000000006</v>
      </c>
      <c r="N2438" s="19" t="s">
        <v>49</v>
      </c>
      <c r="O2438" s="19" t="s">
        <v>49</v>
      </c>
      <c r="P2438" s="16">
        <f>WEEKNUM(Causas[[#This Row],[resolucion_fecha]],16)</f>
        <v>21</v>
      </c>
      <c r="Q2438" s="16" t="str">
        <f>TEXT(Causas[[#This Row],[resolucion_fecha]],"MMMM")</f>
        <v>mayo</v>
      </c>
      <c r="R2438" s="16" t="str">
        <f t="shared" si="38"/>
        <v>T</v>
      </c>
      <c r="S2438" s="19" t="s">
        <v>49</v>
      </c>
      <c r="T2438" s="19" t="s">
        <v>49</v>
      </c>
      <c r="U2438" s="19" t="s">
        <v>49</v>
      </c>
      <c r="V2438" s="19" t="s">
        <v>49</v>
      </c>
      <c r="W2438" s="19" t="s">
        <v>49</v>
      </c>
    </row>
    <row r="2439" spans="1:23" hidden="1" x14ac:dyDescent="0.25">
      <c r="A2439" s="25">
        <v>143325</v>
      </c>
      <c r="B2439" s="25" t="s">
        <v>42</v>
      </c>
      <c r="C2439" s="25" t="s">
        <v>43</v>
      </c>
      <c r="D2439" s="25" t="s">
        <v>164</v>
      </c>
      <c r="E2439" s="24">
        <v>43405</v>
      </c>
      <c r="F2439" s="25" t="s">
        <v>45</v>
      </c>
      <c r="G2439" s="25" t="s">
        <v>46</v>
      </c>
      <c r="H2439" s="24">
        <v>45070</v>
      </c>
      <c r="I2439" s="101">
        <v>0.82281249999999995</v>
      </c>
      <c r="J2439" s="24">
        <v>45070</v>
      </c>
      <c r="K2439" s="101">
        <v>0.8259143518518518</v>
      </c>
      <c r="L2439" s="25">
        <v>268</v>
      </c>
      <c r="M2439" s="26">
        <f>Causas[[#This Row],[parada_duracion]]/60</f>
        <v>4.4666666666666668</v>
      </c>
      <c r="N2439" s="19" t="s">
        <v>47</v>
      </c>
      <c r="O2439" s="19" t="s">
        <v>47</v>
      </c>
      <c r="P2439" s="16">
        <f>WEEKNUM(Causas[[#This Row],[resolucion_fecha]],16)</f>
        <v>21</v>
      </c>
      <c r="Q2439" s="16" t="str">
        <f>TEXT(Causas[[#This Row],[resolucion_fecha]],"MMMM")</f>
        <v>mayo</v>
      </c>
      <c r="R2439" s="16" t="str">
        <f t="shared" si="38"/>
        <v>T</v>
      </c>
      <c r="S2439" s="19" t="s">
        <v>47</v>
      </c>
      <c r="T2439" s="19" t="s">
        <v>47</v>
      </c>
      <c r="U2439" s="19" t="s">
        <v>47</v>
      </c>
      <c r="V2439" s="19" t="s">
        <v>47</v>
      </c>
      <c r="W2439" s="19" t="s">
        <v>47</v>
      </c>
    </row>
    <row r="2440" spans="1:23" hidden="1" x14ac:dyDescent="0.25">
      <c r="A2440" s="96">
        <v>143328</v>
      </c>
      <c r="B2440" s="96" t="s">
        <v>87</v>
      </c>
      <c r="C2440" s="96" t="s">
        <v>43</v>
      </c>
      <c r="D2440" s="96" t="s">
        <v>166</v>
      </c>
      <c r="E2440" s="97">
        <v>44432</v>
      </c>
      <c r="F2440" s="96" t="s">
        <v>325</v>
      </c>
      <c r="G2440" s="96" t="s">
        <v>50</v>
      </c>
      <c r="H2440" s="97">
        <v>45070</v>
      </c>
      <c r="I2440" s="23">
        <v>0.8583101851851852</v>
      </c>
      <c r="J2440" s="97">
        <v>45070</v>
      </c>
      <c r="K2440" s="23">
        <v>0.8724884259259259</v>
      </c>
      <c r="L2440" s="96">
        <v>1225</v>
      </c>
      <c r="M2440" s="98">
        <f>Causas[[#This Row],[parada_duracion]]/60</f>
        <v>20.416666666666668</v>
      </c>
      <c r="N2440" s="19" t="s">
        <v>49</v>
      </c>
      <c r="O2440" s="19" t="s">
        <v>49</v>
      </c>
      <c r="P2440" s="99">
        <f>WEEKNUM(Causas[[#This Row],[resolucion_fecha]],16)</f>
        <v>21</v>
      </c>
      <c r="Q2440" s="99" t="str">
        <f>TEXT(Causas[[#This Row],[resolucion_fecha]],"MMMM")</f>
        <v>mayo</v>
      </c>
      <c r="R2440" s="99" t="str">
        <f t="shared" si="38"/>
        <v>T</v>
      </c>
      <c r="S2440" s="19" t="s">
        <v>49</v>
      </c>
      <c r="T2440" s="19" t="s">
        <v>49</v>
      </c>
      <c r="U2440" s="19" t="s">
        <v>49</v>
      </c>
      <c r="V2440" s="19" t="s">
        <v>49</v>
      </c>
      <c r="W2440" s="19" t="s">
        <v>49</v>
      </c>
    </row>
    <row r="2441" spans="1:23" hidden="1" x14ac:dyDescent="0.25">
      <c r="A2441" s="25">
        <v>143382</v>
      </c>
      <c r="B2441" s="25" t="s">
        <v>42</v>
      </c>
      <c r="C2441" s="25" t="s">
        <v>43</v>
      </c>
      <c r="D2441" s="25" t="s">
        <v>164</v>
      </c>
      <c r="E2441" s="24">
        <v>43405</v>
      </c>
      <c r="F2441" s="25" t="s">
        <v>45</v>
      </c>
      <c r="G2441" s="25" t="s">
        <v>46</v>
      </c>
      <c r="H2441" s="24">
        <v>45075</v>
      </c>
      <c r="I2441" s="101">
        <v>0.26754629629629628</v>
      </c>
      <c r="J2441" s="24">
        <v>45075</v>
      </c>
      <c r="K2441" s="101">
        <v>0.43966435185185188</v>
      </c>
      <c r="L2441" s="25">
        <v>14871</v>
      </c>
      <c r="M2441" s="26">
        <f>Causas[[#This Row],[parada_duracion]]/60</f>
        <v>247.85</v>
      </c>
      <c r="N2441" s="19" t="s">
        <v>49</v>
      </c>
      <c r="O2441" s="19" t="s">
        <v>49</v>
      </c>
      <c r="P2441" s="16">
        <f>WEEKNUM(Causas[[#This Row],[resolucion_fecha]],16)</f>
        <v>22</v>
      </c>
      <c r="Q2441" s="16" t="str">
        <f>TEXT(Causas[[#This Row],[resolucion_fecha]],"MMMM")</f>
        <v>mayo</v>
      </c>
      <c r="R2441" s="16" t="str">
        <f t="shared" si="38"/>
        <v>M</v>
      </c>
      <c r="S2441" s="19" t="s">
        <v>49</v>
      </c>
      <c r="T2441" s="19" t="s">
        <v>49</v>
      </c>
      <c r="U2441" s="19" t="s">
        <v>49</v>
      </c>
      <c r="V2441" s="19" t="s">
        <v>49</v>
      </c>
      <c r="W2441" s="19" t="s">
        <v>49</v>
      </c>
    </row>
    <row r="2442" spans="1:23" ht="30" hidden="1" x14ac:dyDescent="0.25">
      <c r="A2442" s="25">
        <v>143384</v>
      </c>
      <c r="B2442" s="25" t="s">
        <v>65</v>
      </c>
      <c r="C2442" s="25" t="s">
        <v>43</v>
      </c>
      <c r="D2442" s="25" t="s">
        <v>64</v>
      </c>
      <c r="E2442" s="24">
        <v>43405</v>
      </c>
      <c r="F2442" s="25" t="s">
        <v>45</v>
      </c>
      <c r="G2442" s="25" t="s">
        <v>50</v>
      </c>
      <c r="H2442" s="24">
        <v>45075</v>
      </c>
      <c r="I2442" s="101">
        <v>0.27334490740740741</v>
      </c>
      <c r="J2442" s="24">
        <v>45075</v>
      </c>
      <c r="K2442" s="101">
        <v>0.27835648148148145</v>
      </c>
      <c r="L2442" s="25">
        <v>433</v>
      </c>
      <c r="M2442" s="26">
        <f>Causas[[#This Row],[parada_duracion]]/60</f>
        <v>7.2166666666666668</v>
      </c>
      <c r="N2442" s="19" t="s">
        <v>47</v>
      </c>
      <c r="O2442" s="19" t="s">
        <v>47</v>
      </c>
      <c r="P2442" s="16">
        <f>WEEKNUM(Causas[[#This Row],[resolucion_fecha]],16)</f>
        <v>22</v>
      </c>
      <c r="Q2442" s="16" t="str">
        <f>TEXT(Causas[[#This Row],[resolucion_fecha]],"MMMM")</f>
        <v>mayo</v>
      </c>
      <c r="R2442" s="16" t="str">
        <f t="shared" si="38"/>
        <v>M</v>
      </c>
      <c r="S2442" s="19" t="s">
        <v>47</v>
      </c>
      <c r="T2442" s="19" t="s">
        <v>47</v>
      </c>
      <c r="U2442" s="19" t="s">
        <v>47</v>
      </c>
      <c r="V2442" s="19" t="s">
        <v>47</v>
      </c>
      <c r="W2442" s="19" t="s">
        <v>47</v>
      </c>
    </row>
    <row r="2443" spans="1:23" hidden="1" x14ac:dyDescent="0.25">
      <c r="A2443" s="96">
        <v>143386</v>
      </c>
      <c r="B2443" s="96" t="s">
        <v>101</v>
      </c>
      <c r="C2443" s="96" t="s">
        <v>43</v>
      </c>
      <c r="D2443" s="96" t="s">
        <v>105</v>
      </c>
      <c r="E2443" s="97">
        <v>43405</v>
      </c>
      <c r="F2443" s="96" t="s">
        <v>45</v>
      </c>
      <c r="G2443" s="96" t="s">
        <v>46</v>
      </c>
      <c r="H2443" s="97">
        <v>45075</v>
      </c>
      <c r="I2443" s="23">
        <v>0.29298611111111111</v>
      </c>
      <c r="J2443" s="97">
        <v>45075</v>
      </c>
      <c r="K2443" s="23">
        <v>0.29376157407407405</v>
      </c>
      <c r="L2443" s="96">
        <v>67</v>
      </c>
      <c r="M2443" s="98">
        <f>Causas[[#This Row],[parada_duracion]]/60</f>
        <v>1.1166666666666667</v>
      </c>
      <c r="N2443" s="19" t="s">
        <v>47</v>
      </c>
      <c r="O2443" s="19" t="s">
        <v>47</v>
      </c>
      <c r="P2443" s="99">
        <f>WEEKNUM(Causas[[#This Row],[resolucion_fecha]],16)</f>
        <v>22</v>
      </c>
      <c r="Q2443" s="99" t="str">
        <f>TEXT(Causas[[#This Row],[resolucion_fecha]],"MMMM")</f>
        <v>mayo</v>
      </c>
      <c r="R2443" s="99" t="str">
        <f t="shared" si="38"/>
        <v>M</v>
      </c>
      <c r="S2443" s="19" t="s">
        <v>47</v>
      </c>
      <c r="T2443" s="19" t="s">
        <v>47</v>
      </c>
      <c r="U2443" s="19" t="s">
        <v>47</v>
      </c>
      <c r="V2443" s="19" t="s">
        <v>47</v>
      </c>
      <c r="W2443" s="19" t="s">
        <v>47</v>
      </c>
    </row>
    <row r="2444" spans="1:23" hidden="1" x14ac:dyDescent="0.25">
      <c r="A2444" s="96">
        <v>143387</v>
      </c>
      <c r="B2444" s="96" t="s">
        <v>117</v>
      </c>
      <c r="C2444" s="96" t="s">
        <v>43</v>
      </c>
      <c r="D2444" s="96" t="s">
        <v>82</v>
      </c>
      <c r="E2444" s="97">
        <v>43405</v>
      </c>
      <c r="F2444" s="96" t="s">
        <v>45</v>
      </c>
      <c r="G2444" s="96" t="s">
        <v>46</v>
      </c>
      <c r="H2444" s="97">
        <v>45075</v>
      </c>
      <c r="I2444" s="23">
        <v>0.29734953703703704</v>
      </c>
      <c r="J2444" s="97">
        <v>45075</v>
      </c>
      <c r="K2444" s="23">
        <v>0.31739583333333332</v>
      </c>
      <c r="L2444" s="96">
        <v>1732</v>
      </c>
      <c r="M2444" s="98">
        <f>Causas[[#This Row],[parada_duracion]]/60</f>
        <v>28.866666666666667</v>
      </c>
      <c r="N2444" s="19" t="s">
        <v>49</v>
      </c>
      <c r="O2444" s="19" t="s">
        <v>49</v>
      </c>
      <c r="P2444" s="99">
        <f>WEEKNUM(Causas[[#This Row],[resolucion_fecha]],16)</f>
        <v>22</v>
      </c>
      <c r="Q2444" s="99" t="str">
        <f>TEXT(Causas[[#This Row],[resolucion_fecha]],"MMMM")</f>
        <v>mayo</v>
      </c>
      <c r="R2444" s="99" t="str">
        <f t="shared" si="38"/>
        <v>M</v>
      </c>
      <c r="S2444" s="19" t="s">
        <v>49</v>
      </c>
      <c r="T2444" s="19" t="s">
        <v>49</v>
      </c>
      <c r="U2444" s="19" t="s">
        <v>49</v>
      </c>
      <c r="V2444" s="19" t="s">
        <v>49</v>
      </c>
      <c r="W2444" s="19" t="s">
        <v>49</v>
      </c>
    </row>
    <row r="2445" spans="1:23" hidden="1" x14ac:dyDescent="0.25">
      <c r="A2445" s="25">
        <v>143388</v>
      </c>
      <c r="B2445" s="25" t="s">
        <v>89</v>
      </c>
      <c r="C2445" s="25" t="s">
        <v>43</v>
      </c>
      <c r="D2445" s="25" t="s">
        <v>90</v>
      </c>
      <c r="E2445" s="24">
        <v>44263</v>
      </c>
      <c r="F2445" s="25" t="s">
        <v>56</v>
      </c>
      <c r="G2445" s="25" t="s">
        <v>46</v>
      </c>
      <c r="H2445" s="24">
        <v>45075</v>
      </c>
      <c r="I2445" s="101">
        <v>0.29832175925925924</v>
      </c>
      <c r="J2445" s="24">
        <v>45075</v>
      </c>
      <c r="K2445" s="101">
        <v>0.32384259259259257</v>
      </c>
      <c r="L2445" s="25">
        <v>2205</v>
      </c>
      <c r="M2445" s="26">
        <f>Causas[[#This Row],[parada_duracion]]/60</f>
        <v>36.75</v>
      </c>
      <c r="N2445" s="19" t="s">
        <v>49</v>
      </c>
      <c r="O2445" s="19" t="s">
        <v>49</v>
      </c>
      <c r="P2445" s="16">
        <f>WEEKNUM(Causas[[#This Row],[resolucion_fecha]],16)</f>
        <v>22</v>
      </c>
      <c r="Q2445" s="16" t="str">
        <f>TEXT(Causas[[#This Row],[resolucion_fecha]],"MMMM")</f>
        <v>mayo</v>
      </c>
      <c r="R2445" s="16" t="str">
        <f t="shared" si="38"/>
        <v>M</v>
      </c>
      <c r="S2445" s="19" t="s">
        <v>49</v>
      </c>
      <c r="T2445" s="19" t="s">
        <v>49</v>
      </c>
      <c r="U2445" s="19" t="s">
        <v>49</v>
      </c>
      <c r="V2445" s="19" t="s">
        <v>49</v>
      </c>
      <c r="W2445" s="19" t="s">
        <v>49</v>
      </c>
    </row>
    <row r="2446" spans="1:23" hidden="1" x14ac:dyDescent="0.25">
      <c r="A2446" s="25">
        <v>143390</v>
      </c>
      <c r="B2446" s="25" t="s">
        <v>61</v>
      </c>
      <c r="C2446" s="25" t="s">
        <v>43</v>
      </c>
      <c r="D2446" s="25" t="s">
        <v>105</v>
      </c>
      <c r="E2446" s="24">
        <v>43405</v>
      </c>
      <c r="F2446" s="25" t="s">
        <v>45</v>
      </c>
      <c r="G2446" s="25" t="s">
        <v>46</v>
      </c>
      <c r="H2446" s="24">
        <v>45075</v>
      </c>
      <c r="I2446" s="101">
        <v>0.30280092592592595</v>
      </c>
      <c r="J2446" s="24">
        <v>45075</v>
      </c>
      <c r="K2446" s="101">
        <v>0.30291666666666667</v>
      </c>
      <c r="L2446" s="25">
        <v>10</v>
      </c>
      <c r="M2446" s="26">
        <f>Causas[[#This Row],[parada_duracion]]/60</f>
        <v>0.16666666666666666</v>
      </c>
      <c r="N2446" s="19" t="s">
        <v>47</v>
      </c>
      <c r="O2446" s="19" t="s">
        <v>47</v>
      </c>
      <c r="P2446" s="16">
        <f>WEEKNUM(Causas[[#This Row],[resolucion_fecha]],16)</f>
        <v>22</v>
      </c>
      <c r="Q2446" s="16" t="str">
        <f>TEXT(Causas[[#This Row],[resolucion_fecha]],"MMMM")</f>
        <v>mayo</v>
      </c>
      <c r="R2446" s="16" t="str">
        <f t="shared" si="38"/>
        <v>M</v>
      </c>
      <c r="S2446" s="19" t="s">
        <v>47</v>
      </c>
      <c r="T2446" s="19" t="s">
        <v>47</v>
      </c>
      <c r="U2446" s="19" t="s">
        <v>47</v>
      </c>
      <c r="V2446" s="19" t="s">
        <v>47</v>
      </c>
      <c r="W2446" s="19" t="s">
        <v>47</v>
      </c>
    </row>
    <row r="2447" spans="1:23" hidden="1" x14ac:dyDescent="0.25">
      <c r="A2447" s="25">
        <v>143392</v>
      </c>
      <c r="B2447" s="25" t="s">
        <v>58</v>
      </c>
      <c r="C2447" s="25" t="s">
        <v>43</v>
      </c>
      <c r="D2447" s="25" t="s">
        <v>96</v>
      </c>
      <c r="E2447" s="24">
        <v>43882</v>
      </c>
      <c r="F2447" s="25" t="s">
        <v>56</v>
      </c>
      <c r="G2447" s="25" t="s">
        <v>46</v>
      </c>
      <c r="H2447" s="24">
        <v>45075</v>
      </c>
      <c r="I2447" s="101">
        <v>0.30315972222222221</v>
      </c>
      <c r="J2447" s="24">
        <v>45075</v>
      </c>
      <c r="K2447" s="101">
        <v>0.34555555555555556</v>
      </c>
      <c r="L2447" s="25">
        <v>3663</v>
      </c>
      <c r="M2447" s="26">
        <f>Causas[[#This Row],[parada_duracion]]/60</f>
        <v>61.05</v>
      </c>
      <c r="N2447" s="19" t="s">
        <v>49</v>
      </c>
      <c r="O2447" s="19" t="s">
        <v>49</v>
      </c>
      <c r="P2447" s="16">
        <f>WEEKNUM(Causas[[#This Row],[resolucion_fecha]],16)</f>
        <v>22</v>
      </c>
      <c r="Q2447" s="16" t="str">
        <f>TEXT(Causas[[#This Row],[resolucion_fecha]],"MMMM")</f>
        <v>mayo</v>
      </c>
      <c r="R2447" s="16" t="str">
        <f t="shared" si="38"/>
        <v>M</v>
      </c>
      <c r="S2447" s="19" t="s">
        <v>49</v>
      </c>
      <c r="T2447" s="19" t="s">
        <v>49</v>
      </c>
      <c r="U2447" s="19" t="s">
        <v>49</v>
      </c>
      <c r="V2447" s="19" t="s">
        <v>49</v>
      </c>
      <c r="W2447" s="19" t="s">
        <v>49</v>
      </c>
    </row>
    <row r="2448" spans="1:23" hidden="1" x14ac:dyDescent="0.25">
      <c r="A2448" s="25">
        <v>143394</v>
      </c>
      <c r="B2448" s="25" t="s">
        <v>75</v>
      </c>
      <c r="C2448" s="25" t="s">
        <v>43</v>
      </c>
      <c r="D2448" s="25" t="s">
        <v>76</v>
      </c>
      <c r="E2448" s="24">
        <v>44104</v>
      </c>
      <c r="F2448" s="25" t="s">
        <v>56</v>
      </c>
      <c r="G2448" s="25" t="s">
        <v>46</v>
      </c>
      <c r="H2448" s="24">
        <v>45075</v>
      </c>
      <c r="I2448" s="101">
        <v>0.30361111111111111</v>
      </c>
      <c r="J2448" s="24">
        <v>45075</v>
      </c>
      <c r="K2448" s="101">
        <v>0.3263773148148148</v>
      </c>
      <c r="L2448" s="25">
        <v>1967</v>
      </c>
      <c r="M2448" s="26">
        <f>Causas[[#This Row],[parada_duracion]]/60</f>
        <v>32.783333333333331</v>
      </c>
      <c r="N2448" s="19" t="s">
        <v>49</v>
      </c>
      <c r="O2448" s="19" t="s">
        <v>49</v>
      </c>
      <c r="P2448" s="16">
        <f>WEEKNUM(Causas[[#This Row],[resolucion_fecha]],16)</f>
        <v>22</v>
      </c>
      <c r="Q2448" s="16" t="str">
        <f>TEXT(Causas[[#This Row],[resolucion_fecha]],"MMMM")</f>
        <v>mayo</v>
      </c>
      <c r="R2448" s="16" t="str">
        <f t="shared" si="38"/>
        <v>M</v>
      </c>
      <c r="S2448" s="19" t="s">
        <v>49</v>
      </c>
      <c r="T2448" s="19" t="s">
        <v>49</v>
      </c>
      <c r="U2448" s="19" t="s">
        <v>49</v>
      </c>
      <c r="V2448" s="19" t="s">
        <v>49</v>
      </c>
      <c r="W2448" s="19" t="s">
        <v>49</v>
      </c>
    </row>
    <row r="2449" spans="1:23" hidden="1" x14ac:dyDescent="0.25">
      <c r="A2449" s="96">
        <v>143396</v>
      </c>
      <c r="B2449" s="96" t="s">
        <v>75</v>
      </c>
      <c r="C2449" s="96" t="s">
        <v>43</v>
      </c>
      <c r="D2449" s="96" t="s">
        <v>76</v>
      </c>
      <c r="E2449" s="97">
        <v>44104</v>
      </c>
      <c r="F2449" s="96" t="s">
        <v>56</v>
      </c>
      <c r="G2449" s="96" t="s">
        <v>46</v>
      </c>
      <c r="H2449" s="97">
        <v>45075</v>
      </c>
      <c r="I2449" s="23">
        <v>0.33054398148148151</v>
      </c>
      <c r="J2449" s="97">
        <v>45075</v>
      </c>
      <c r="K2449" s="23">
        <v>0.33259259259259261</v>
      </c>
      <c r="L2449" s="96">
        <v>177</v>
      </c>
      <c r="M2449" s="98">
        <f>Causas[[#This Row],[parada_duracion]]/60</f>
        <v>2.95</v>
      </c>
      <c r="N2449" s="19" t="s">
        <v>47</v>
      </c>
      <c r="O2449" s="19" t="s">
        <v>47</v>
      </c>
      <c r="P2449" s="99">
        <f>WEEKNUM(Causas[[#This Row],[resolucion_fecha]],16)</f>
        <v>22</v>
      </c>
      <c r="Q2449" s="99" t="str">
        <f>TEXT(Causas[[#This Row],[resolucion_fecha]],"MMMM")</f>
        <v>mayo</v>
      </c>
      <c r="R2449" s="99" t="str">
        <f t="shared" si="38"/>
        <v>M</v>
      </c>
      <c r="S2449" s="19" t="s">
        <v>47</v>
      </c>
      <c r="T2449" s="19" t="s">
        <v>47</v>
      </c>
      <c r="U2449" s="19" t="s">
        <v>47</v>
      </c>
      <c r="V2449" s="19" t="s">
        <v>47</v>
      </c>
      <c r="W2449" s="19" t="s">
        <v>47</v>
      </c>
    </row>
    <row r="2450" spans="1:23" hidden="1" x14ac:dyDescent="0.25">
      <c r="A2450" s="96">
        <v>143397</v>
      </c>
      <c r="B2450" s="96" t="s">
        <v>75</v>
      </c>
      <c r="C2450" s="96" t="s">
        <v>43</v>
      </c>
      <c r="D2450" s="96" t="s">
        <v>76</v>
      </c>
      <c r="E2450" s="97">
        <v>44104</v>
      </c>
      <c r="F2450" s="96" t="s">
        <v>56</v>
      </c>
      <c r="G2450" s="96" t="s">
        <v>50</v>
      </c>
      <c r="H2450" s="97">
        <v>45075</v>
      </c>
      <c r="I2450" s="23">
        <v>0.33269675925925929</v>
      </c>
      <c r="J2450" s="97">
        <v>45075</v>
      </c>
      <c r="K2450" s="23">
        <v>0.33443287037037034</v>
      </c>
      <c r="L2450" s="96">
        <v>150</v>
      </c>
      <c r="M2450" s="98">
        <f>Causas[[#This Row],[parada_duracion]]/60</f>
        <v>2.5</v>
      </c>
      <c r="N2450" s="19" t="s">
        <v>47</v>
      </c>
      <c r="O2450" s="19" t="s">
        <v>47</v>
      </c>
      <c r="P2450" s="99">
        <f>WEEKNUM(Causas[[#This Row],[resolucion_fecha]],16)</f>
        <v>22</v>
      </c>
      <c r="Q2450" s="99" t="str">
        <f>TEXT(Causas[[#This Row],[resolucion_fecha]],"MMMM")</f>
        <v>mayo</v>
      </c>
      <c r="R2450" s="99" t="str">
        <f t="shared" si="38"/>
        <v>M</v>
      </c>
      <c r="S2450" s="19" t="s">
        <v>47</v>
      </c>
      <c r="T2450" s="19" t="s">
        <v>47</v>
      </c>
      <c r="U2450" s="19" t="s">
        <v>47</v>
      </c>
      <c r="V2450" s="19" t="s">
        <v>47</v>
      </c>
      <c r="W2450" s="19" t="s">
        <v>47</v>
      </c>
    </row>
    <row r="2451" spans="1:23" hidden="1" x14ac:dyDescent="0.25">
      <c r="A2451" s="25">
        <v>143398</v>
      </c>
      <c r="B2451" s="25" t="s">
        <v>75</v>
      </c>
      <c r="C2451" s="25" t="s">
        <v>43</v>
      </c>
      <c r="D2451" s="25" t="s">
        <v>76</v>
      </c>
      <c r="E2451" s="24">
        <v>44104</v>
      </c>
      <c r="F2451" s="25" t="s">
        <v>56</v>
      </c>
      <c r="G2451" s="25" t="s">
        <v>50</v>
      </c>
      <c r="H2451" s="24">
        <v>45075</v>
      </c>
      <c r="I2451" s="101">
        <v>0.3357060185185185</v>
      </c>
      <c r="J2451" s="24">
        <v>45075</v>
      </c>
      <c r="K2451" s="101">
        <v>0.37026620370370367</v>
      </c>
      <c r="L2451" s="25">
        <v>2986</v>
      </c>
      <c r="M2451" s="26">
        <f>Causas[[#This Row],[parada_duracion]]/60</f>
        <v>49.766666666666666</v>
      </c>
      <c r="N2451" s="19" t="s">
        <v>49</v>
      </c>
      <c r="O2451" s="19" t="s">
        <v>49</v>
      </c>
      <c r="P2451" s="16">
        <f>WEEKNUM(Causas[[#This Row],[resolucion_fecha]],16)</f>
        <v>22</v>
      </c>
      <c r="Q2451" s="16" t="str">
        <f>TEXT(Causas[[#This Row],[resolucion_fecha]],"MMMM")</f>
        <v>mayo</v>
      </c>
      <c r="R2451" s="16" t="str">
        <f t="shared" si="38"/>
        <v>M</v>
      </c>
      <c r="S2451" s="19" t="s">
        <v>49</v>
      </c>
      <c r="T2451" s="19" t="s">
        <v>49</v>
      </c>
      <c r="U2451" s="19" t="s">
        <v>49</v>
      </c>
      <c r="V2451" s="19" t="s">
        <v>49</v>
      </c>
      <c r="W2451" s="19" t="s">
        <v>49</v>
      </c>
    </row>
    <row r="2452" spans="1:23" hidden="1" x14ac:dyDescent="0.25">
      <c r="A2452" s="96">
        <v>143402</v>
      </c>
      <c r="B2452" s="96" t="s">
        <v>79</v>
      </c>
      <c r="C2452" s="96" t="s">
        <v>43</v>
      </c>
      <c r="D2452" s="96" t="s">
        <v>82</v>
      </c>
      <c r="E2452" s="97">
        <v>43405</v>
      </c>
      <c r="F2452" s="96" t="s">
        <v>45</v>
      </c>
      <c r="G2452" s="96" t="s">
        <v>46</v>
      </c>
      <c r="H2452" s="97">
        <v>45075</v>
      </c>
      <c r="I2452" s="23">
        <v>0.36375000000000002</v>
      </c>
      <c r="J2452" s="97">
        <v>45075</v>
      </c>
      <c r="K2452" s="23">
        <v>0.38649305555555552</v>
      </c>
      <c r="L2452" s="96">
        <v>1965</v>
      </c>
      <c r="M2452" s="98">
        <f>Causas[[#This Row],[parada_duracion]]/60</f>
        <v>32.75</v>
      </c>
      <c r="N2452" s="19" t="s">
        <v>49</v>
      </c>
      <c r="O2452" s="19" t="s">
        <v>49</v>
      </c>
      <c r="P2452" s="99">
        <f>WEEKNUM(Causas[[#This Row],[resolucion_fecha]],16)</f>
        <v>22</v>
      </c>
      <c r="Q2452" s="99" t="str">
        <f>TEXT(Causas[[#This Row],[resolucion_fecha]],"MMMM")</f>
        <v>mayo</v>
      </c>
      <c r="R2452" s="99" t="str">
        <f t="shared" si="38"/>
        <v>M</v>
      </c>
      <c r="S2452" s="19" t="s">
        <v>49</v>
      </c>
      <c r="T2452" s="19" t="s">
        <v>49</v>
      </c>
      <c r="U2452" s="19" t="s">
        <v>49</v>
      </c>
      <c r="V2452" s="19" t="s">
        <v>49</v>
      </c>
      <c r="W2452" s="19" t="s">
        <v>49</v>
      </c>
    </row>
    <row r="2453" spans="1:23" hidden="1" x14ac:dyDescent="0.25">
      <c r="A2453" s="96">
        <v>143403</v>
      </c>
      <c r="B2453" s="96" t="s">
        <v>75</v>
      </c>
      <c r="C2453" s="96" t="s">
        <v>43</v>
      </c>
      <c r="D2453" s="96" t="s">
        <v>76</v>
      </c>
      <c r="E2453" s="97">
        <v>44104</v>
      </c>
      <c r="F2453" s="96" t="s">
        <v>56</v>
      </c>
      <c r="G2453" s="96" t="s">
        <v>46</v>
      </c>
      <c r="H2453" s="97">
        <v>45075</v>
      </c>
      <c r="I2453" s="23">
        <v>0.37597222222222221</v>
      </c>
      <c r="J2453" s="97">
        <v>45075</v>
      </c>
      <c r="K2453" s="23">
        <v>0.40856481481481483</v>
      </c>
      <c r="L2453" s="96">
        <v>2816</v>
      </c>
      <c r="M2453" s="98">
        <f>Causas[[#This Row],[parada_duracion]]/60</f>
        <v>46.93333333333333</v>
      </c>
      <c r="N2453" s="19" t="s">
        <v>49</v>
      </c>
      <c r="O2453" s="19" t="s">
        <v>49</v>
      </c>
      <c r="P2453" s="99">
        <f>WEEKNUM(Causas[[#This Row],[resolucion_fecha]],16)</f>
        <v>22</v>
      </c>
      <c r="Q2453" s="99" t="str">
        <f>TEXT(Causas[[#This Row],[resolucion_fecha]],"MMMM")</f>
        <v>mayo</v>
      </c>
      <c r="R2453" s="99" t="str">
        <f t="shared" si="38"/>
        <v>M</v>
      </c>
      <c r="S2453" s="19" t="s">
        <v>49</v>
      </c>
      <c r="T2453" s="19" t="s">
        <v>49</v>
      </c>
      <c r="U2453" s="19" t="s">
        <v>49</v>
      </c>
      <c r="V2453" s="19" t="s">
        <v>49</v>
      </c>
      <c r="W2453" s="19" t="s">
        <v>49</v>
      </c>
    </row>
    <row r="2454" spans="1:23" ht="30" hidden="1" x14ac:dyDescent="0.25">
      <c r="A2454" s="96">
        <v>143404</v>
      </c>
      <c r="B2454" s="96" t="s">
        <v>65</v>
      </c>
      <c r="C2454" s="96" t="s">
        <v>43</v>
      </c>
      <c r="D2454" s="96" t="s">
        <v>64</v>
      </c>
      <c r="E2454" s="97">
        <v>43405</v>
      </c>
      <c r="F2454" s="96" t="s">
        <v>45</v>
      </c>
      <c r="G2454" s="96" t="s">
        <v>50</v>
      </c>
      <c r="H2454" s="97">
        <v>45075</v>
      </c>
      <c r="I2454" s="23">
        <v>0.37746527777777777</v>
      </c>
      <c r="J2454" s="97">
        <v>45075</v>
      </c>
      <c r="K2454" s="23">
        <v>0.42149305555555555</v>
      </c>
      <c r="L2454" s="96">
        <v>3804</v>
      </c>
      <c r="M2454" s="98">
        <f>Causas[[#This Row],[parada_duracion]]/60</f>
        <v>63.4</v>
      </c>
      <c r="N2454" s="19" t="s">
        <v>49</v>
      </c>
      <c r="O2454" s="19" t="s">
        <v>49</v>
      </c>
      <c r="P2454" s="99">
        <f>WEEKNUM(Causas[[#This Row],[resolucion_fecha]],16)</f>
        <v>22</v>
      </c>
      <c r="Q2454" s="99" t="str">
        <f>TEXT(Causas[[#This Row],[resolucion_fecha]],"MMMM")</f>
        <v>mayo</v>
      </c>
      <c r="R2454" s="99" t="str">
        <f t="shared" si="38"/>
        <v>M</v>
      </c>
      <c r="S2454" s="19" t="s">
        <v>49</v>
      </c>
      <c r="T2454" s="19" t="s">
        <v>49</v>
      </c>
      <c r="U2454" s="19" t="s">
        <v>49</v>
      </c>
      <c r="V2454" s="19" t="s">
        <v>49</v>
      </c>
      <c r="W2454" s="19" t="s">
        <v>49</v>
      </c>
    </row>
    <row r="2455" spans="1:23" hidden="1" x14ac:dyDescent="0.25">
      <c r="A2455" s="96">
        <v>143405</v>
      </c>
      <c r="B2455" s="96" t="s">
        <v>155</v>
      </c>
      <c r="C2455" s="96" t="s">
        <v>43</v>
      </c>
      <c r="D2455" s="96" t="s">
        <v>90</v>
      </c>
      <c r="E2455" s="97">
        <v>43881</v>
      </c>
      <c r="F2455" s="96" t="s">
        <v>56</v>
      </c>
      <c r="G2455" s="96" t="s">
        <v>50</v>
      </c>
      <c r="H2455" s="97">
        <v>45075</v>
      </c>
      <c r="I2455" s="23">
        <v>0.38537037037037036</v>
      </c>
      <c r="J2455" s="97">
        <v>45075</v>
      </c>
      <c r="K2455" s="23">
        <v>0.44516203703703705</v>
      </c>
      <c r="L2455" s="96">
        <v>5166</v>
      </c>
      <c r="M2455" s="98">
        <f>Causas[[#This Row],[parada_duracion]]/60</f>
        <v>86.1</v>
      </c>
      <c r="N2455" s="19" t="s">
        <v>49</v>
      </c>
      <c r="O2455" s="19" t="s">
        <v>49</v>
      </c>
      <c r="P2455" s="99">
        <f>WEEKNUM(Causas[[#This Row],[resolucion_fecha]],16)</f>
        <v>22</v>
      </c>
      <c r="Q2455" s="99" t="str">
        <f>TEXT(Causas[[#This Row],[resolucion_fecha]],"MMMM")</f>
        <v>mayo</v>
      </c>
      <c r="R2455" s="99" t="str">
        <f t="shared" si="38"/>
        <v>M</v>
      </c>
      <c r="S2455" s="19" t="s">
        <v>49</v>
      </c>
      <c r="T2455" s="19" t="s">
        <v>49</v>
      </c>
      <c r="U2455" s="19" t="s">
        <v>49</v>
      </c>
      <c r="V2455" s="19" t="s">
        <v>49</v>
      </c>
      <c r="W2455" s="19" t="s">
        <v>49</v>
      </c>
    </row>
    <row r="2456" spans="1:23" hidden="1" x14ac:dyDescent="0.25">
      <c r="A2456" s="25">
        <v>143406</v>
      </c>
      <c r="B2456" s="25" t="s">
        <v>111</v>
      </c>
      <c r="C2456" s="25" t="s">
        <v>43</v>
      </c>
      <c r="D2456" s="25" t="s">
        <v>55</v>
      </c>
      <c r="E2456" s="24">
        <v>43405</v>
      </c>
      <c r="F2456" s="25" t="s">
        <v>45</v>
      </c>
      <c r="G2456" s="25" t="s">
        <v>50</v>
      </c>
      <c r="H2456" s="24">
        <v>45075</v>
      </c>
      <c r="I2456" s="101">
        <v>0.38624999999999998</v>
      </c>
      <c r="J2456" s="24">
        <v>45075</v>
      </c>
      <c r="K2456" s="101">
        <v>0.39663194444444444</v>
      </c>
      <c r="L2456" s="25">
        <v>897</v>
      </c>
      <c r="M2456" s="26">
        <f>Causas[[#This Row],[parada_duracion]]/60</f>
        <v>14.95</v>
      </c>
      <c r="N2456" s="19" t="s">
        <v>49</v>
      </c>
      <c r="O2456" s="19" t="s">
        <v>49</v>
      </c>
      <c r="P2456" s="16">
        <f>WEEKNUM(Causas[[#This Row],[resolucion_fecha]],16)</f>
        <v>22</v>
      </c>
      <c r="Q2456" s="16" t="str">
        <f>TEXT(Causas[[#This Row],[resolucion_fecha]],"MMMM")</f>
        <v>mayo</v>
      </c>
      <c r="R2456" s="16" t="str">
        <f t="shared" si="38"/>
        <v>M</v>
      </c>
      <c r="S2456" s="19" t="s">
        <v>49</v>
      </c>
      <c r="T2456" s="19" t="s">
        <v>49</v>
      </c>
      <c r="U2456" s="19" t="s">
        <v>49</v>
      </c>
      <c r="V2456" s="19" t="s">
        <v>49</v>
      </c>
      <c r="W2456" s="19" t="s">
        <v>49</v>
      </c>
    </row>
    <row r="2457" spans="1:23" hidden="1" x14ac:dyDescent="0.25">
      <c r="A2457" s="25">
        <v>143409</v>
      </c>
      <c r="B2457" s="25" t="s">
        <v>74</v>
      </c>
      <c r="C2457" s="25" t="s">
        <v>43</v>
      </c>
      <c r="D2457" s="25" t="s">
        <v>68</v>
      </c>
      <c r="E2457" s="24">
        <v>44258</v>
      </c>
      <c r="F2457" s="25" t="s">
        <v>56</v>
      </c>
      <c r="G2457" s="25" t="s">
        <v>46</v>
      </c>
      <c r="H2457" s="24">
        <v>45075</v>
      </c>
      <c r="I2457" s="101">
        <v>0.42126157407407411</v>
      </c>
      <c r="J2457" s="24">
        <v>45075</v>
      </c>
      <c r="K2457" s="101">
        <v>0.42578703703703707</v>
      </c>
      <c r="L2457" s="25">
        <v>391</v>
      </c>
      <c r="M2457" s="26">
        <f>Causas[[#This Row],[parada_duracion]]/60</f>
        <v>6.5166666666666666</v>
      </c>
      <c r="N2457" s="19" t="s">
        <v>47</v>
      </c>
      <c r="O2457" s="19" t="s">
        <v>47</v>
      </c>
      <c r="P2457" s="16">
        <f>WEEKNUM(Causas[[#This Row],[resolucion_fecha]],16)</f>
        <v>22</v>
      </c>
      <c r="Q2457" s="16" t="str">
        <f>TEXT(Causas[[#This Row],[resolucion_fecha]],"MMMM")</f>
        <v>mayo</v>
      </c>
      <c r="R2457" s="16" t="str">
        <f t="shared" si="38"/>
        <v>M</v>
      </c>
      <c r="S2457" s="19" t="s">
        <v>47</v>
      </c>
      <c r="T2457" s="19" t="s">
        <v>47</v>
      </c>
      <c r="U2457" s="19" t="s">
        <v>47</v>
      </c>
      <c r="V2457" s="19" t="s">
        <v>47</v>
      </c>
      <c r="W2457" s="19" t="s">
        <v>47</v>
      </c>
    </row>
    <row r="2458" spans="1:23" hidden="1" x14ac:dyDescent="0.25">
      <c r="A2458" s="25">
        <v>143430</v>
      </c>
      <c r="B2458" s="25" t="s">
        <v>79</v>
      </c>
      <c r="C2458" s="25" t="s">
        <v>43</v>
      </c>
      <c r="D2458" s="25" t="s">
        <v>68</v>
      </c>
      <c r="E2458" s="24">
        <v>43405</v>
      </c>
      <c r="F2458" s="25" t="s">
        <v>45</v>
      </c>
      <c r="G2458" s="25" t="s">
        <v>50</v>
      </c>
      <c r="H2458" s="24">
        <v>45075</v>
      </c>
      <c r="I2458" s="101">
        <v>0.60980324074074077</v>
      </c>
      <c r="J2458" s="24">
        <v>45075</v>
      </c>
      <c r="K2458" s="101">
        <v>0.63863425925925921</v>
      </c>
      <c r="L2458" s="25">
        <v>2491</v>
      </c>
      <c r="M2458" s="26">
        <f>Causas[[#This Row],[parada_duracion]]/60</f>
        <v>41.516666666666666</v>
      </c>
      <c r="N2458" s="19" t="s">
        <v>49</v>
      </c>
      <c r="O2458" s="19" t="s">
        <v>49</v>
      </c>
      <c r="P2458" s="16">
        <f>WEEKNUM(Causas[[#This Row],[resolucion_fecha]],16)</f>
        <v>22</v>
      </c>
      <c r="Q2458" s="16" t="str">
        <f>TEXT(Causas[[#This Row],[resolucion_fecha]],"MMMM")</f>
        <v>mayo</v>
      </c>
      <c r="R2458" s="16" t="str">
        <f t="shared" si="38"/>
        <v>T</v>
      </c>
      <c r="S2458" s="19" t="s">
        <v>49</v>
      </c>
      <c r="T2458" s="19" t="s">
        <v>49</v>
      </c>
      <c r="U2458" s="19" t="s">
        <v>49</v>
      </c>
      <c r="V2458" s="19" t="s">
        <v>49</v>
      </c>
      <c r="W2458" s="19" t="s">
        <v>49</v>
      </c>
    </row>
    <row r="2459" spans="1:23" hidden="1" x14ac:dyDescent="0.25">
      <c r="A2459" s="96">
        <v>143434</v>
      </c>
      <c r="B2459" s="96" t="s">
        <v>61</v>
      </c>
      <c r="C2459" s="96" t="s">
        <v>43</v>
      </c>
      <c r="D2459" s="96" t="s">
        <v>82</v>
      </c>
      <c r="E2459" s="97">
        <v>43405</v>
      </c>
      <c r="F2459" s="96" t="s">
        <v>45</v>
      </c>
      <c r="G2459" s="96" t="s">
        <v>46</v>
      </c>
      <c r="H2459" s="97">
        <v>45075</v>
      </c>
      <c r="I2459" s="23">
        <v>0.63171296296296298</v>
      </c>
      <c r="J2459" s="97">
        <v>45075</v>
      </c>
      <c r="K2459" s="23">
        <v>0.64319444444444451</v>
      </c>
      <c r="L2459" s="96">
        <v>992</v>
      </c>
      <c r="M2459" s="98">
        <f>Causas[[#This Row],[parada_duracion]]/60</f>
        <v>16.533333333333335</v>
      </c>
      <c r="N2459" s="102" t="s">
        <v>836</v>
      </c>
      <c r="O2459" s="99" t="s">
        <v>52</v>
      </c>
      <c r="P2459" s="99">
        <f>WEEKNUM(Causas[[#This Row],[resolucion_fecha]],16)</f>
        <v>22</v>
      </c>
      <c r="Q2459" s="99" t="str">
        <f>TEXT(Causas[[#This Row],[resolucion_fecha]],"MMMM")</f>
        <v>mayo</v>
      </c>
      <c r="R2459" s="99" t="str">
        <f t="shared" si="38"/>
        <v>T</v>
      </c>
      <c r="S2459" s="99"/>
      <c r="T2459" s="16" t="s">
        <v>53</v>
      </c>
      <c r="U2459" s="16"/>
      <c r="V2459" s="99"/>
      <c r="W2459" s="99"/>
    </row>
    <row r="2460" spans="1:23" hidden="1" x14ac:dyDescent="0.25">
      <c r="A2460" s="25">
        <v>143435</v>
      </c>
      <c r="B2460" s="25" t="s">
        <v>84</v>
      </c>
      <c r="C2460" s="25" t="s">
        <v>43</v>
      </c>
      <c r="D2460" s="25" t="s">
        <v>68</v>
      </c>
      <c r="E2460" s="24">
        <v>44012</v>
      </c>
      <c r="F2460" s="25" t="s">
        <v>56</v>
      </c>
      <c r="G2460" s="25" t="s">
        <v>46</v>
      </c>
      <c r="H2460" s="24">
        <v>45075</v>
      </c>
      <c r="I2460" s="101">
        <v>0.63886574074074076</v>
      </c>
      <c r="J2460" s="24">
        <v>45075</v>
      </c>
      <c r="K2460" s="101">
        <v>0.67223379629629632</v>
      </c>
      <c r="L2460" s="25">
        <v>2883</v>
      </c>
      <c r="M2460" s="26">
        <f>Causas[[#This Row],[parada_duracion]]/60</f>
        <v>48.05</v>
      </c>
      <c r="N2460" s="102" t="s">
        <v>837</v>
      </c>
      <c r="O2460" s="16" t="s">
        <v>72</v>
      </c>
      <c r="P2460" s="16">
        <f>WEEKNUM(Causas[[#This Row],[resolucion_fecha]],16)</f>
        <v>22</v>
      </c>
      <c r="Q2460" s="16" t="str">
        <f>TEXT(Causas[[#This Row],[resolucion_fecha]],"MMMM")</f>
        <v>mayo</v>
      </c>
      <c r="R2460" s="16" t="str">
        <f t="shared" si="38"/>
        <v>T</v>
      </c>
      <c r="S2460" s="16"/>
      <c r="T2460" s="16" t="s">
        <v>73</v>
      </c>
      <c r="U2460" s="100"/>
      <c r="V2460" s="16"/>
      <c r="W2460" s="16"/>
    </row>
    <row r="2461" spans="1:23" hidden="1" x14ac:dyDescent="0.25">
      <c r="A2461" s="25">
        <v>143439</v>
      </c>
      <c r="B2461" s="25" t="s">
        <v>95</v>
      </c>
      <c r="C2461" s="25" t="s">
        <v>43</v>
      </c>
      <c r="D2461" s="25" t="s">
        <v>59</v>
      </c>
      <c r="E2461" s="24">
        <v>44231</v>
      </c>
      <c r="F2461" s="25" t="s">
        <v>60</v>
      </c>
      <c r="G2461" s="25" t="s">
        <v>46</v>
      </c>
      <c r="H2461" s="24">
        <v>45075</v>
      </c>
      <c r="I2461" s="101">
        <v>0.68210648148148145</v>
      </c>
      <c r="J2461" s="24">
        <v>45075</v>
      </c>
      <c r="K2461" s="101">
        <v>0.69552083333333325</v>
      </c>
      <c r="L2461" s="25">
        <v>1159</v>
      </c>
      <c r="M2461" s="26">
        <f>Causas[[#This Row],[parada_duracion]]/60</f>
        <v>19.316666666666666</v>
      </c>
      <c r="N2461" s="19" t="s">
        <v>49</v>
      </c>
      <c r="O2461" s="19" t="s">
        <v>49</v>
      </c>
      <c r="P2461" s="16">
        <f>WEEKNUM(Causas[[#This Row],[resolucion_fecha]],16)</f>
        <v>22</v>
      </c>
      <c r="Q2461" s="16" t="str">
        <f>TEXT(Causas[[#This Row],[resolucion_fecha]],"MMMM")</f>
        <v>mayo</v>
      </c>
      <c r="R2461" s="16" t="str">
        <f t="shared" si="38"/>
        <v>T</v>
      </c>
      <c r="S2461" s="19" t="s">
        <v>49</v>
      </c>
      <c r="T2461" s="19" t="s">
        <v>49</v>
      </c>
      <c r="U2461" s="19" t="s">
        <v>49</v>
      </c>
      <c r="V2461" s="19" t="s">
        <v>49</v>
      </c>
      <c r="W2461" s="19" t="s">
        <v>49</v>
      </c>
    </row>
    <row r="2462" spans="1:23" hidden="1" x14ac:dyDescent="0.25">
      <c r="A2462" s="96">
        <v>143441</v>
      </c>
      <c r="B2462" s="96" t="s">
        <v>42</v>
      </c>
      <c r="C2462" s="96" t="s">
        <v>43</v>
      </c>
      <c r="D2462" s="96" t="s">
        <v>59</v>
      </c>
      <c r="E2462" s="97">
        <v>44231</v>
      </c>
      <c r="F2462" s="96" t="s">
        <v>60</v>
      </c>
      <c r="G2462" s="96" t="s">
        <v>46</v>
      </c>
      <c r="H2462" s="97">
        <v>45075</v>
      </c>
      <c r="I2462" s="23">
        <v>0.69973379629629628</v>
      </c>
      <c r="J2462" s="97">
        <v>45075</v>
      </c>
      <c r="K2462" s="23">
        <v>0.70339120370370367</v>
      </c>
      <c r="L2462" s="96">
        <v>316</v>
      </c>
      <c r="M2462" s="98">
        <f>Causas[[#This Row],[parada_duracion]]/60</f>
        <v>5.2666666666666666</v>
      </c>
      <c r="N2462" s="19" t="s">
        <v>47</v>
      </c>
      <c r="O2462" s="19" t="s">
        <v>47</v>
      </c>
      <c r="P2462" s="99">
        <f>WEEKNUM(Causas[[#This Row],[resolucion_fecha]],16)</f>
        <v>22</v>
      </c>
      <c r="Q2462" s="99" t="str">
        <f>TEXT(Causas[[#This Row],[resolucion_fecha]],"MMMM")</f>
        <v>mayo</v>
      </c>
      <c r="R2462" s="99" t="str">
        <f t="shared" si="38"/>
        <v>T</v>
      </c>
      <c r="S2462" s="19" t="s">
        <v>47</v>
      </c>
      <c r="T2462" s="19" t="s">
        <v>47</v>
      </c>
      <c r="U2462" s="19" t="s">
        <v>47</v>
      </c>
      <c r="V2462" s="19" t="s">
        <v>47</v>
      </c>
      <c r="W2462" s="19" t="s">
        <v>47</v>
      </c>
    </row>
    <row r="2463" spans="1:23" hidden="1" x14ac:dyDescent="0.25">
      <c r="A2463" s="96">
        <v>143442</v>
      </c>
      <c r="B2463" s="96" t="s">
        <v>42</v>
      </c>
      <c r="C2463" s="96" t="s">
        <v>43</v>
      </c>
      <c r="D2463" s="96" t="s">
        <v>105</v>
      </c>
      <c r="E2463" s="97">
        <v>43405</v>
      </c>
      <c r="F2463" s="96" t="s">
        <v>45</v>
      </c>
      <c r="G2463" s="96" t="s">
        <v>46</v>
      </c>
      <c r="H2463" s="97">
        <v>45075</v>
      </c>
      <c r="I2463" s="23">
        <v>0.70097222222222222</v>
      </c>
      <c r="J2463" s="97">
        <v>45075</v>
      </c>
      <c r="K2463" s="23">
        <v>0.70168981481481474</v>
      </c>
      <c r="L2463" s="96">
        <v>62</v>
      </c>
      <c r="M2463" s="98">
        <f>Causas[[#This Row],[parada_duracion]]/60</f>
        <v>1.0333333333333334</v>
      </c>
      <c r="N2463" s="19" t="s">
        <v>47</v>
      </c>
      <c r="O2463" s="19" t="s">
        <v>47</v>
      </c>
      <c r="P2463" s="99">
        <f>WEEKNUM(Causas[[#This Row],[resolucion_fecha]],16)</f>
        <v>22</v>
      </c>
      <c r="Q2463" s="99" t="str">
        <f>TEXT(Causas[[#This Row],[resolucion_fecha]],"MMMM")</f>
        <v>mayo</v>
      </c>
      <c r="R2463" s="99" t="str">
        <f t="shared" si="38"/>
        <v>T</v>
      </c>
      <c r="S2463" s="19" t="s">
        <v>47</v>
      </c>
      <c r="T2463" s="19" t="s">
        <v>47</v>
      </c>
      <c r="U2463" s="19" t="s">
        <v>47</v>
      </c>
      <c r="V2463" s="19" t="s">
        <v>47</v>
      </c>
      <c r="W2463" s="19" t="s">
        <v>47</v>
      </c>
    </row>
    <row r="2464" spans="1:23" hidden="1" x14ac:dyDescent="0.25">
      <c r="A2464" s="25">
        <v>143443</v>
      </c>
      <c r="B2464" s="25" t="s">
        <v>42</v>
      </c>
      <c r="C2464" s="25" t="s">
        <v>43</v>
      </c>
      <c r="D2464" s="25" t="s">
        <v>59</v>
      </c>
      <c r="E2464" s="24">
        <v>44231</v>
      </c>
      <c r="F2464" s="25" t="s">
        <v>60</v>
      </c>
      <c r="G2464" s="25" t="s">
        <v>50</v>
      </c>
      <c r="H2464" s="24">
        <v>45075</v>
      </c>
      <c r="I2464" s="101">
        <v>0.70347222222222217</v>
      </c>
      <c r="J2464" s="24">
        <v>45075</v>
      </c>
      <c r="K2464" s="101">
        <v>0.71831018518518519</v>
      </c>
      <c r="L2464" s="25">
        <v>1282</v>
      </c>
      <c r="M2464" s="26">
        <f>Causas[[#This Row],[parada_duracion]]/60</f>
        <v>21.366666666666667</v>
      </c>
      <c r="N2464" s="102" t="s">
        <v>838</v>
      </c>
      <c r="O2464" s="16" t="s">
        <v>72</v>
      </c>
      <c r="P2464" s="16">
        <f>WEEKNUM(Causas[[#This Row],[resolucion_fecha]],16)</f>
        <v>22</v>
      </c>
      <c r="Q2464" s="16" t="str">
        <f>TEXT(Causas[[#This Row],[resolucion_fecha]],"MMMM")</f>
        <v>mayo</v>
      </c>
      <c r="R2464" s="16" t="str">
        <f t="shared" si="38"/>
        <v>T</v>
      </c>
      <c r="S2464" s="16"/>
      <c r="T2464" s="16" t="s">
        <v>53</v>
      </c>
      <c r="U2464" s="100"/>
      <c r="V2464" s="16"/>
      <c r="W2464" s="16"/>
    </row>
    <row r="2465" spans="1:23" hidden="1" x14ac:dyDescent="0.25">
      <c r="A2465" s="96">
        <v>143445</v>
      </c>
      <c r="B2465" s="96" t="s">
        <v>155</v>
      </c>
      <c r="C2465" s="96" t="s">
        <v>43</v>
      </c>
      <c r="D2465" s="96" t="s">
        <v>90</v>
      </c>
      <c r="E2465" s="97">
        <v>43881</v>
      </c>
      <c r="F2465" s="96" t="s">
        <v>56</v>
      </c>
      <c r="G2465" s="96" t="s">
        <v>46</v>
      </c>
      <c r="H2465" s="97">
        <v>45075</v>
      </c>
      <c r="I2465" s="23">
        <v>0.73193287037037036</v>
      </c>
      <c r="J2465" s="97">
        <v>45075</v>
      </c>
      <c r="K2465" s="23">
        <v>0.73541666666666661</v>
      </c>
      <c r="L2465" s="96">
        <v>301</v>
      </c>
      <c r="M2465" s="98">
        <f>Causas[[#This Row],[parada_duracion]]/60</f>
        <v>5.0166666666666666</v>
      </c>
      <c r="N2465" s="19" t="s">
        <v>47</v>
      </c>
      <c r="O2465" s="19" t="s">
        <v>47</v>
      </c>
      <c r="P2465" s="99">
        <f>WEEKNUM(Causas[[#This Row],[resolucion_fecha]],16)</f>
        <v>22</v>
      </c>
      <c r="Q2465" s="99" t="str">
        <f>TEXT(Causas[[#This Row],[resolucion_fecha]],"MMMM")</f>
        <v>mayo</v>
      </c>
      <c r="R2465" s="99" t="str">
        <f t="shared" si="38"/>
        <v>T</v>
      </c>
      <c r="S2465" s="19" t="s">
        <v>47</v>
      </c>
      <c r="T2465" s="19" t="s">
        <v>47</v>
      </c>
      <c r="U2465" s="19" t="s">
        <v>47</v>
      </c>
      <c r="V2465" s="19" t="s">
        <v>47</v>
      </c>
      <c r="W2465" s="19" t="s">
        <v>47</v>
      </c>
    </row>
    <row r="2466" spans="1:23" hidden="1" x14ac:dyDescent="0.25">
      <c r="A2466" s="96">
        <v>143446</v>
      </c>
      <c r="B2466" s="96" t="s">
        <v>58</v>
      </c>
      <c r="C2466" s="96" t="s">
        <v>43</v>
      </c>
      <c r="D2466" s="96" t="s">
        <v>166</v>
      </c>
      <c r="E2466" s="97">
        <v>43405</v>
      </c>
      <c r="F2466" s="96" t="s">
        <v>45</v>
      </c>
      <c r="G2466" s="96" t="s">
        <v>46</v>
      </c>
      <c r="H2466" s="97">
        <v>45075</v>
      </c>
      <c r="I2466" s="23">
        <v>0.74711805555555555</v>
      </c>
      <c r="J2466" s="97">
        <v>45075</v>
      </c>
      <c r="K2466" s="23">
        <v>0.75976851851851857</v>
      </c>
      <c r="L2466" s="96">
        <v>1093</v>
      </c>
      <c r="M2466" s="98">
        <f>Causas[[#This Row],[parada_duracion]]/60</f>
        <v>18.216666666666665</v>
      </c>
      <c r="N2466" t="s">
        <v>839</v>
      </c>
      <c r="O2466" s="16" t="s">
        <v>52</v>
      </c>
      <c r="P2466" s="99">
        <f>WEEKNUM(Causas[[#This Row],[resolucion_fecha]],16)</f>
        <v>22</v>
      </c>
      <c r="Q2466" s="99" t="str">
        <f>TEXT(Causas[[#This Row],[resolucion_fecha]],"MMMM")</f>
        <v>mayo</v>
      </c>
      <c r="R2466" s="99" t="str">
        <f t="shared" si="38"/>
        <v>T</v>
      </c>
      <c r="S2466" s="99"/>
      <c r="T2466" s="16" t="s">
        <v>53</v>
      </c>
      <c r="U2466" s="100"/>
      <c r="V2466" s="99"/>
      <c r="W2466" s="99"/>
    </row>
    <row r="2467" spans="1:23" hidden="1" x14ac:dyDescent="0.25">
      <c r="A2467" s="25">
        <v>143447</v>
      </c>
      <c r="B2467" s="25" t="s">
        <v>95</v>
      </c>
      <c r="C2467" s="25" t="s">
        <v>43</v>
      </c>
      <c r="D2467" s="25" t="s">
        <v>82</v>
      </c>
      <c r="E2467" s="24">
        <v>45063</v>
      </c>
      <c r="F2467" s="25" t="s">
        <v>124</v>
      </c>
      <c r="G2467" s="25" t="s">
        <v>50</v>
      </c>
      <c r="H2467" s="24">
        <v>45075</v>
      </c>
      <c r="I2467" s="101">
        <v>0.75331018518518522</v>
      </c>
      <c r="J2467" s="24">
        <v>45075</v>
      </c>
      <c r="K2467" s="101">
        <v>0.76596064814814813</v>
      </c>
      <c r="L2467" s="25">
        <v>1093</v>
      </c>
      <c r="M2467" s="26">
        <f>Causas[[#This Row],[parada_duracion]]/60</f>
        <v>18.216666666666665</v>
      </c>
      <c r="N2467" t="s">
        <v>113</v>
      </c>
      <c r="O2467" s="16" t="s">
        <v>52</v>
      </c>
      <c r="P2467" s="16">
        <f>WEEKNUM(Causas[[#This Row],[resolucion_fecha]],16)</f>
        <v>22</v>
      </c>
      <c r="Q2467" s="16" t="str">
        <f>TEXT(Causas[[#This Row],[resolucion_fecha]],"MMMM")</f>
        <v>mayo</v>
      </c>
      <c r="R2467" s="16" t="str">
        <f t="shared" si="38"/>
        <v>T</v>
      </c>
      <c r="S2467" s="16"/>
      <c r="T2467" s="16" t="s">
        <v>53</v>
      </c>
      <c r="U2467" s="100"/>
      <c r="V2467" s="16"/>
      <c r="W2467" s="16"/>
    </row>
    <row r="2468" spans="1:23" hidden="1" x14ac:dyDescent="0.25">
      <c r="A2468" s="25">
        <v>143451</v>
      </c>
      <c r="B2468" s="25" t="s">
        <v>58</v>
      </c>
      <c r="C2468" s="25" t="s">
        <v>43</v>
      </c>
      <c r="D2468" s="25" t="s">
        <v>166</v>
      </c>
      <c r="E2468" s="24">
        <v>43405</v>
      </c>
      <c r="F2468" s="25" t="s">
        <v>45</v>
      </c>
      <c r="G2468" s="25" t="s">
        <v>46</v>
      </c>
      <c r="H2468" s="24">
        <v>45075</v>
      </c>
      <c r="I2468" s="101">
        <v>0.7634375000000001</v>
      </c>
      <c r="J2468" s="24">
        <v>45075</v>
      </c>
      <c r="K2468" s="101">
        <v>0.7698842592592593</v>
      </c>
      <c r="L2468" s="25">
        <v>557</v>
      </c>
      <c r="M2468" s="26">
        <f>Causas[[#This Row],[parada_duracion]]/60</f>
        <v>9.2833333333333332</v>
      </c>
      <c r="N2468" s="19" t="s">
        <v>47</v>
      </c>
      <c r="O2468" s="19" t="s">
        <v>47</v>
      </c>
      <c r="P2468" s="16">
        <f>WEEKNUM(Causas[[#This Row],[resolucion_fecha]],16)</f>
        <v>22</v>
      </c>
      <c r="Q2468" s="16" t="str">
        <f>TEXT(Causas[[#This Row],[resolucion_fecha]],"MMMM")</f>
        <v>mayo</v>
      </c>
      <c r="R2468" s="16" t="str">
        <f t="shared" si="38"/>
        <v>T</v>
      </c>
      <c r="S2468" s="19" t="s">
        <v>47</v>
      </c>
      <c r="T2468" s="19" t="s">
        <v>47</v>
      </c>
      <c r="U2468" s="19" t="s">
        <v>47</v>
      </c>
      <c r="V2468" s="19" t="s">
        <v>47</v>
      </c>
      <c r="W2468" s="19" t="s">
        <v>47</v>
      </c>
    </row>
    <row r="2469" spans="1:23" hidden="1" x14ac:dyDescent="0.25">
      <c r="A2469" s="25">
        <v>143456</v>
      </c>
      <c r="B2469" s="25" t="s">
        <v>95</v>
      </c>
      <c r="C2469" s="25" t="s">
        <v>43</v>
      </c>
      <c r="D2469" s="25" t="s">
        <v>59</v>
      </c>
      <c r="E2469" s="24">
        <v>44231</v>
      </c>
      <c r="F2469" s="25" t="s">
        <v>60</v>
      </c>
      <c r="G2469" s="25" t="s">
        <v>46</v>
      </c>
      <c r="H2469" s="24">
        <v>45075</v>
      </c>
      <c r="I2469" s="101">
        <v>0.82953703703703707</v>
      </c>
      <c r="J2469" s="24">
        <v>45075</v>
      </c>
      <c r="K2469" s="101">
        <v>0.83561342592592591</v>
      </c>
      <c r="L2469" s="25">
        <v>525</v>
      </c>
      <c r="M2469" s="26">
        <f>Causas[[#This Row],[parada_duracion]]/60</f>
        <v>8.75</v>
      </c>
      <c r="N2469" s="19" t="s">
        <v>47</v>
      </c>
      <c r="O2469" s="19" t="s">
        <v>47</v>
      </c>
      <c r="P2469" s="16">
        <f>WEEKNUM(Causas[[#This Row],[resolucion_fecha]],16)</f>
        <v>22</v>
      </c>
      <c r="Q2469" s="16" t="str">
        <f>TEXT(Causas[[#This Row],[resolucion_fecha]],"MMMM")</f>
        <v>mayo</v>
      </c>
      <c r="R2469" s="16" t="str">
        <f t="shared" si="38"/>
        <v>T</v>
      </c>
      <c r="S2469" s="19" t="s">
        <v>47</v>
      </c>
      <c r="T2469" s="19" t="s">
        <v>47</v>
      </c>
      <c r="U2469" s="19" t="s">
        <v>47</v>
      </c>
      <c r="V2469" s="19" t="s">
        <v>47</v>
      </c>
      <c r="W2469" s="19" t="s">
        <v>47</v>
      </c>
    </row>
    <row r="2470" spans="1:23" hidden="1" x14ac:dyDescent="0.25">
      <c r="A2470" s="25">
        <v>143458</v>
      </c>
      <c r="B2470" s="25" t="s">
        <v>42</v>
      </c>
      <c r="C2470" s="25" t="s">
        <v>43</v>
      </c>
      <c r="D2470" s="25" t="s">
        <v>59</v>
      </c>
      <c r="E2470" s="24">
        <v>44231</v>
      </c>
      <c r="F2470" s="25" t="s">
        <v>60</v>
      </c>
      <c r="G2470" s="25" t="s">
        <v>50</v>
      </c>
      <c r="H2470" s="24">
        <v>45075</v>
      </c>
      <c r="I2470" s="101">
        <v>0.84398148148148155</v>
      </c>
      <c r="J2470" s="24">
        <v>45075</v>
      </c>
      <c r="K2470" s="101">
        <v>0.84549768518518509</v>
      </c>
      <c r="L2470" s="25">
        <v>131</v>
      </c>
      <c r="M2470" s="26">
        <f>Causas[[#This Row],[parada_duracion]]/60</f>
        <v>2.1833333333333331</v>
      </c>
      <c r="N2470" s="19" t="s">
        <v>47</v>
      </c>
      <c r="O2470" s="19" t="s">
        <v>47</v>
      </c>
      <c r="P2470" s="16">
        <f>WEEKNUM(Causas[[#This Row],[resolucion_fecha]],16)</f>
        <v>22</v>
      </c>
      <c r="Q2470" s="16" t="str">
        <f>TEXT(Causas[[#This Row],[resolucion_fecha]],"MMMM")</f>
        <v>mayo</v>
      </c>
      <c r="R2470" s="16" t="str">
        <f t="shared" si="38"/>
        <v>T</v>
      </c>
      <c r="S2470" s="19" t="s">
        <v>47</v>
      </c>
      <c r="T2470" s="19" t="s">
        <v>47</v>
      </c>
      <c r="U2470" s="19" t="s">
        <v>47</v>
      </c>
      <c r="V2470" s="19" t="s">
        <v>47</v>
      </c>
      <c r="W2470" s="19" t="s">
        <v>47</v>
      </c>
    </row>
    <row r="2471" spans="1:23" hidden="1" x14ac:dyDescent="0.25">
      <c r="A2471" s="25">
        <v>143460</v>
      </c>
      <c r="B2471" s="25" t="s">
        <v>54</v>
      </c>
      <c r="C2471" s="25" t="s">
        <v>43</v>
      </c>
      <c r="D2471" s="25" t="s">
        <v>55</v>
      </c>
      <c r="E2471" s="24">
        <v>44120</v>
      </c>
      <c r="F2471" s="25" t="s">
        <v>56</v>
      </c>
      <c r="G2471" s="25" t="s">
        <v>50</v>
      </c>
      <c r="H2471" s="24">
        <v>45075</v>
      </c>
      <c r="I2471" s="101">
        <v>0.85641203703703705</v>
      </c>
      <c r="J2471" s="24">
        <v>45075</v>
      </c>
      <c r="K2471" s="101">
        <v>0.89262731481481483</v>
      </c>
      <c r="L2471" s="25">
        <v>3129</v>
      </c>
      <c r="M2471" s="26">
        <f>Causas[[#This Row],[parada_duracion]]/60</f>
        <v>52.15</v>
      </c>
      <c r="N2471" s="102" t="s">
        <v>840</v>
      </c>
      <c r="O2471" s="16" t="s">
        <v>72</v>
      </c>
      <c r="P2471" s="16">
        <f>WEEKNUM(Causas[[#This Row],[resolucion_fecha]],16)</f>
        <v>22</v>
      </c>
      <c r="Q2471" s="16" t="str">
        <f>TEXT(Causas[[#This Row],[resolucion_fecha]],"MMMM")</f>
        <v>mayo</v>
      </c>
      <c r="R2471" s="16" t="str">
        <f t="shared" si="38"/>
        <v>T</v>
      </c>
      <c r="S2471" s="16"/>
      <c r="T2471" s="16" t="s">
        <v>73</v>
      </c>
      <c r="U2471" s="16"/>
      <c r="V2471" s="16"/>
      <c r="W2471" s="16"/>
    </row>
    <row r="2472" spans="1:23" hidden="1" x14ac:dyDescent="0.25">
      <c r="A2472" s="25">
        <v>143462</v>
      </c>
      <c r="B2472" s="25" t="s">
        <v>66</v>
      </c>
      <c r="C2472" s="25" t="s">
        <v>43</v>
      </c>
      <c r="D2472" s="25" t="s">
        <v>96</v>
      </c>
      <c r="E2472" s="24">
        <v>43405</v>
      </c>
      <c r="F2472" s="25" t="s">
        <v>45</v>
      </c>
      <c r="G2472" s="25" t="s">
        <v>46</v>
      </c>
      <c r="H2472" s="24">
        <v>45075</v>
      </c>
      <c r="I2472" s="101">
        <v>0.87675925925925924</v>
      </c>
      <c r="J2472" s="24">
        <v>45075</v>
      </c>
      <c r="K2472" s="101">
        <v>0.89111111111111108</v>
      </c>
      <c r="L2472" s="25">
        <v>1240</v>
      </c>
      <c r="M2472" s="26">
        <f>Causas[[#This Row],[parada_duracion]]/60</f>
        <v>20.666666666666668</v>
      </c>
      <c r="N2472" s="102" t="s">
        <v>841</v>
      </c>
      <c r="O2472" s="16" t="s">
        <v>72</v>
      </c>
      <c r="P2472" s="16">
        <f>WEEKNUM(Causas[[#This Row],[resolucion_fecha]],16)</f>
        <v>22</v>
      </c>
      <c r="Q2472" s="16" t="str">
        <f>TEXT(Causas[[#This Row],[resolucion_fecha]],"MMMM")</f>
        <v>mayo</v>
      </c>
      <c r="R2472" s="16" t="str">
        <f t="shared" si="38"/>
        <v>T</v>
      </c>
      <c r="S2472" s="16"/>
      <c r="T2472" s="16" t="s">
        <v>73</v>
      </c>
      <c r="U2472" s="16"/>
      <c r="V2472" s="16"/>
      <c r="W2472" s="16"/>
    </row>
    <row r="2473" spans="1:23" hidden="1" x14ac:dyDescent="0.25">
      <c r="A2473" s="25">
        <v>143464</v>
      </c>
      <c r="B2473" s="25" t="s">
        <v>42</v>
      </c>
      <c r="C2473" s="25" t="s">
        <v>43</v>
      </c>
      <c r="D2473" s="25" t="s">
        <v>77</v>
      </c>
      <c r="E2473" s="24">
        <v>43405</v>
      </c>
      <c r="F2473" s="25" t="s">
        <v>45</v>
      </c>
      <c r="G2473" s="25" t="s">
        <v>50</v>
      </c>
      <c r="H2473" s="24">
        <v>45076</v>
      </c>
      <c r="I2473" s="101">
        <v>0.12590277777777778</v>
      </c>
      <c r="J2473" s="24">
        <v>45076</v>
      </c>
      <c r="K2473" s="101">
        <v>0.16611111111111113</v>
      </c>
      <c r="L2473" s="25">
        <v>3474</v>
      </c>
      <c r="M2473" s="26">
        <f>Causas[[#This Row],[parada_duracion]]/60</f>
        <v>57.9</v>
      </c>
      <c r="N2473" t="s">
        <v>842</v>
      </c>
      <c r="O2473" s="16" t="s">
        <v>72</v>
      </c>
      <c r="P2473" s="16">
        <f>WEEKNUM(Causas[[#This Row],[resolucion_fecha]],16)</f>
        <v>22</v>
      </c>
      <c r="Q2473" s="16" t="str">
        <f>TEXT(Causas[[#This Row],[resolucion_fecha]],"MMMM")</f>
        <v>mayo</v>
      </c>
      <c r="R2473" s="16" t="str">
        <f t="shared" si="38"/>
        <v>N</v>
      </c>
      <c r="S2473" s="16"/>
      <c r="T2473" s="16" t="s">
        <v>73</v>
      </c>
      <c r="U2473" s="16"/>
      <c r="V2473" s="16"/>
      <c r="W2473" s="16"/>
    </row>
    <row r="2474" spans="1:23" hidden="1" x14ac:dyDescent="0.25">
      <c r="A2474" s="96">
        <v>143486</v>
      </c>
      <c r="B2474" s="96" t="s">
        <v>66</v>
      </c>
      <c r="C2474" s="96" t="s">
        <v>43</v>
      </c>
      <c r="D2474" s="96" t="s">
        <v>154</v>
      </c>
      <c r="E2474" s="97">
        <v>43405</v>
      </c>
      <c r="F2474" s="96" t="s">
        <v>45</v>
      </c>
      <c r="G2474" s="96" t="s">
        <v>50</v>
      </c>
      <c r="H2474" s="97">
        <v>45076</v>
      </c>
      <c r="I2474" s="23">
        <v>0.30346064814814816</v>
      </c>
      <c r="J2474" s="97">
        <v>45076</v>
      </c>
      <c r="K2474" s="23">
        <v>0.30350694444444443</v>
      </c>
      <c r="L2474" s="96">
        <v>4</v>
      </c>
      <c r="M2474" s="98">
        <f>Causas[[#This Row],[parada_duracion]]/60</f>
        <v>6.6666666666666666E-2</v>
      </c>
      <c r="N2474" s="19" t="s">
        <v>47</v>
      </c>
      <c r="O2474" s="19" t="s">
        <v>47</v>
      </c>
      <c r="P2474" s="99">
        <f>WEEKNUM(Causas[[#This Row],[resolucion_fecha]],16)</f>
        <v>22</v>
      </c>
      <c r="Q2474" s="99" t="str">
        <f>TEXT(Causas[[#This Row],[resolucion_fecha]],"MMMM")</f>
        <v>mayo</v>
      </c>
      <c r="R2474" s="99" t="str">
        <f t="shared" si="38"/>
        <v>M</v>
      </c>
      <c r="S2474" s="19" t="s">
        <v>47</v>
      </c>
      <c r="T2474" s="19" t="s">
        <v>47</v>
      </c>
      <c r="U2474" s="19" t="s">
        <v>47</v>
      </c>
      <c r="V2474" s="19" t="s">
        <v>47</v>
      </c>
      <c r="W2474" s="19" t="s">
        <v>47</v>
      </c>
    </row>
    <row r="2475" spans="1:23" hidden="1" x14ac:dyDescent="0.25">
      <c r="A2475" s="25">
        <v>143487</v>
      </c>
      <c r="B2475" s="25" t="s">
        <v>66</v>
      </c>
      <c r="C2475" s="25" t="s">
        <v>43</v>
      </c>
      <c r="D2475" s="25" t="s">
        <v>154</v>
      </c>
      <c r="E2475" s="24">
        <v>43405</v>
      </c>
      <c r="F2475" s="25" t="s">
        <v>45</v>
      </c>
      <c r="G2475" s="25" t="s">
        <v>46</v>
      </c>
      <c r="H2475" s="24">
        <v>45076</v>
      </c>
      <c r="I2475" s="101">
        <v>0.30359953703703707</v>
      </c>
      <c r="J2475" s="24">
        <v>45076</v>
      </c>
      <c r="K2475" s="101">
        <v>0.30498842592592595</v>
      </c>
      <c r="L2475" s="25">
        <v>120</v>
      </c>
      <c r="M2475" s="26">
        <f>Causas[[#This Row],[parada_duracion]]/60</f>
        <v>2</v>
      </c>
      <c r="N2475" s="19" t="s">
        <v>47</v>
      </c>
      <c r="O2475" s="19" t="s">
        <v>47</v>
      </c>
      <c r="P2475" s="16">
        <f>WEEKNUM(Causas[[#This Row],[resolucion_fecha]],16)</f>
        <v>22</v>
      </c>
      <c r="Q2475" s="16" t="str">
        <f>TEXT(Causas[[#This Row],[resolucion_fecha]],"MMMM")</f>
        <v>mayo</v>
      </c>
      <c r="R2475" s="16" t="str">
        <f t="shared" si="38"/>
        <v>M</v>
      </c>
      <c r="S2475" s="19" t="s">
        <v>47</v>
      </c>
      <c r="T2475" s="19" t="s">
        <v>47</v>
      </c>
      <c r="U2475" s="19" t="s">
        <v>47</v>
      </c>
      <c r="V2475" s="19" t="s">
        <v>47</v>
      </c>
      <c r="W2475" s="19" t="s">
        <v>47</v>
      </c>
    </row>
    <row r="2476" spans="1:23" hidden="1" x14ac:dyDescent="0.25">
      <c r="A2476" s="25">
        <v>143492</v>
      </c>
      <c r="B2476" s="25" t="s">
        <v>42</v>
      </c>
      <c r="C2476" s="25" t="s">
        <v>43</v>
      </c>
      <c r="D2476" s="25" t="s">
        <v>76</v>
      </c>
      <c r="E2476" s="24">
        <v>43405</v>
      </c>
      <c r="F2476" s="25" t="s">
        <v>45</v>
      </c>
      <c r="G2476" s="25" t="s">
        <v>46</v>
      </c>
      <c r="H2476" s="24">
        <v>45076</v>
      </c>
      <c r="I2476" s="101">
        <v>0.3298726851851852</v>
      </c>
      <c r="J2476" s="24">
        <v>45076</v>
      </c>
      <c r="K2476" s="101">
        <v>0.37761574074074072</v>
      </c>
      <c r="L2476" s="25">
        <v>4125</v>
      </c>
      <c r="M2476" s="26">
        <f>Causas[[#This Row],[parada_duracion]]/60</f>
        <v>68.75</v>
      </c>
      <c r="N2476" s="19" t="s">
        <v>49</v>
      </c>
      <c r="O2476" s="19" t="s">
        <v>49</v>
      </c>
      <c r="P2476" s="16">
        <f>WEEKNUM(Causas[[#This Row],[resolucion_fecha]],16)</f>
        <v>22</v>
      </c>
      <c r="Q2476" s="16" t="str">
        <f>TEXT(Causas[[#This Row],[resolucion_fecha]],"MMMM")</f>
        <v>mayo</v>
      </c>
      <c r="R2476" s="16" t="str">
        <f t="shared" si="38"/>
        <v>M</v>
      </c>
      <c r="S2476" s="19" t="s">
        <v>49</v>
      </c>
      <c r="T2476" s="19" t="s">
        <v>49</v>
      </c>
      <c r="U2476" s="19" t="s">
        <v>49</v>
      </c>
      <c r="V2476" s="19" t="s">
        <v>49</v>
      </c>
      <c r="W2476" s="19" t="s">
        <v>49</v>
      </c>
    </row>
    <row r="2477" spans="1:23" hidden="1" x14ac:dyDescent="0.25">
      <c r="A2477" s="25">
        <v>143503</v>
      </c>
      <c r="B2477" s="25" t="s">
        <v>54</v>
      </c>
      <c r="C2477" s="25" t="s">
        <v>43</v>
      </c>
      <c r="D2477" s="25" t="s">
        <v>55</v>
      </c>
      <c r="E2477" s="24">
        <v>44120</v>
      </c>
      <c r="F2477" s="25" t="s">
        <v>56</v>
      </c>
      <c r="G2477" s="25" t="s">
        <v>50</v>
      </c>
      <c r="H2477" s="24">
        <v>45076</v>
      </c>
      <c r="I2477" s="101">
        <v>0.35378472222222218</v>
      </c>
      <c r="J2477" s="24">
        <v>45076</v>
      </c>
      <c r="K2477" s="101">
        <v>0.37255787037037041</v>
      </c>
      <c r="L2477" s="25">
        <v>1622</v>
      </c>
      <c r="M2477" s="26">
        <f>Causas[[#This Row],[parada_duracion]]/60</f>
        <v>27.033333333333335</v>
      </c>
      <c r="N2477" t="s">
        <v>843</v>
      </c>
      <c r="O2477" s="16" t="s">
        <v>52</v>
      </c>
      <c r="P2477" s="16">
        <f>WEEKNUM(Causas[[#This Row],[resolucion_fecha]],16)</f>
        <v>22</v>
      </c>
      <c r="Q2477" s="16" t="str">
        <f>TEXT(Causas[[#This Row],[resolucion_fecha]],"MMMM")</f>
        <v>mayo</v>
      </c>
      <c r="R2477" s="16" t="str">
        <f t="shared" si="38"/>
        <v>M</v>
      </c>
      <c r="S2477" s="16"/>
      <c r="T2477" s="16" t="s">
        <v>53</v>
      </c>
      <c r="U2477" s="16"/>
      <c r="V2477" s="16"/>
      <c r="W2477" s="16"/>
    </row>
    <row r="2478" spans="1:23" hidden="1" x14ac:dyDescent="0.25">
      <c r="A2478" s="25">
        <v>143507</v>
      </c>
      <c r="B2478" s="25" t="s">
        <v>54</v>
      </c>
      <c r="C2478" s="25" t="s">
        <v>43</v>
      </c>
      <c r="D2478" s="25" t="s">
        <v>55</v>
      </c>
      <c r="E2478" s="24">
        <v>44120</v>
      </c>
      <c r="F2478" s="25" t="s">
        <v>56</v>
      </c>
      <c r="G2478" s="25" t="s">
        <v>50</v>
      </c>
      <c r="H2478" s="24">
        <v>45076</v>
      </c>
      <c r="I2478" s="101">
        <v>0.38387731481481485</v>
      </c>
      <c r="J2478" s="24">
        <v>45076</v>
      </c>
      <c r="K2478" s="101">
        <v>0.41184027777777782</v>
      </c>
      <c r="L2478" s="25">
        <v>2416</v>
      </c>
      <c r="M2478" s="26">
        <f>Causas[[#This Row],[parada_duracion]]/60</f>
        <v>40.266666666666666</v>
      </c>
      <c r="N2478" s="19" t="s">
        <v>49</v>
      </c>
      <c r="O2478" s="19" t="s">
        <v>49</v>
      </c>
      <c r="P2478" s="16">
        <f>WEEKNUM(Causas[[#This Row],[resolucion_fecha]],16)</f>
        <v>22</v>
      </c>
      <c r="Q2478" s="16" t="str">
        <f>TEXT(Causas[[#This Row],[resolucion_fecha]],"MMMM")</f>
        <v>mayo</v>
      </c>
      <c r="R2478" s="16" t="str">
        <f t="shared" si="38"/>
        <v>M</v>
      </c>
      <c r="S2478" s="19" t="s">
        <v>49</v>
      </c>
      <c r="T2478" s="19" t="s">
        <v>49</v>
      </c>
      <c r="U2478" s="19" t="s">
        <v>49</v>
      </c>
      <c r="V2478" s="19" t="s">
        <v>49</v>
      </c>
      <c r="W2478" s="19" t="s">
        <v>49</v>
      </c>
    </row>
    <row r="2479" spans="1:23" hidden="1" x14ac:dyDescent="0.25">
      <c r="A2479" s="25">
        <v>143514</v>
      </c>
      <c r="B2479" s="25" t="s">
        <v>86</v>
      </c>
      <c r="C2479" s="25" t="s">
        <v>43</v>
      </c>
      <c r="D2479" s="25" t="s">
        <v>55</v>
      </c>
      <c r="E2479" s="24">
        <v>43881</v>
      </c>
      <c r="F2479" s="25" t="s">
        <v>56</v>
      </c>
      <c r="G2479" s="25" t="s">
        <v>50</v>
      </c>
      <c r="H2479" s="24">
        <v>45076</v>
      </c>
      <c r="I2479" s="101">
        <v>0.41192129629629631</v>
      </c>
      <c r="J2479" s="24">
        <v>45076</v>
      </c>
      <c r="K2479" s="101">
        <v>0.43950231481481478</v>
      </c>
      <c r="L2479" s="25">
        <v>2383</v>
      </c>
      <c r="M2479" s="26">
        <f>Causas[[#This Row],[parada_duracion]]/60</f>
        <v>39.716666666666669</v>
      </c>
      <c r="N2479" s="19" t="s">
        <v>62</v>
      </c>
      <c r="O2479" s="16" t="s">
        <v>52</v>
      </c>
      <c r="P2479" s="16">
        <f>WEEKNUM(Causas[[#This Row],[resolucion_fecha]],16)</f>
        <v>22</v>
      </c>
      <c r="Q2479" s="16" t="str">
        <f>TEXT(Causas[[#This Row],[resolucion_fecha]],"MMMM")</f>
        <v>mayo</v>
      </c>
      <c r="R2479" s="16" t="str">
        <f t="shared" si="38"/>
        <v>M</v>
      </c>
      <c r="S2479" s="16"/>
      <c r="T2479" s="16" t="s">
        <v>53</v>
      </c>
      <c r="U2479" s="16"/>
      <c r="V2479" s="16"/>
      <c r="W2479" s="16"/>
    </row>
    <row r="2480" spans="1:23" hidden="1" x14ac:dyDescent="0.25">
      <c r="A2480" s="25">
        <v>143520</v>
      </c>
      <c r="B2480" s="25" t="s">
        <v>42</v>
      </c>
      <c r="C2480" s="25" t="s">
        <v>43</v>
      </c>
      <c r="D2480" s="25" t="s">
        <v>55</v>
      </c>
      <c r="E2480" s="24">
        <v>43405</v>
      </c>
      <c r="F2480" s="25" t="s">
        <v>45</v>
      </c>
      <c r="G2480" s="25" t="s">
        <v>46</v>
      </c>
      <c r="H2480" s="24">
        <v>45076</v>
      </c>
      <c r="I2480" s="101">
        <v>0.43959490740740742</v>
      </c>
      <c r="J2480" s="24">
        <v>45076</v>
      </c>
      <c r="K2480" s="101">
        <v>0.4424305555555556</v>
      </c>
      <c r="L2480" s="25">
        <v>245</v>
      </c>
      <c r="M2480" s="26">
        <f>Causas[[#This Row],[parada_duracion]]/60</f>
        <v>4.083333333333333</v>
      </c>
      <c r="N2480" s="19" t="s">
        <v>47</v>
      </c>
      <c r="O2480" s="19" t="s">
        <v>47</v>
      </c>
      <c r="P2480" s="16">
        <f>WEEKNUM(Causas[[#This Row],[resolucion_fecha]],16)</f>
        <v>22</v>
      </c>
      <c r="Q2480" s="16" t="str">
        <f>TEXT(Causas[[#This Row],[resolucion_fecha]],"MMMM")</f>
        <v>mayo</v>
      </c>
      <c r="R2480" s="16" t="str">
        <f t="shared" si="38"/>
        <v>M</v>
      </c>
      <c r="S2480" s="19" t="s">
        <v>47</v>
      </c>
      <c r="T2480" s="19" t="s">
        <v>47</v>
      </c>
      <c r="U2480" s="19" t="s">
        <v>47</v>
      </c>
      <c r="V2480" s="19" t="s">
        <v>47</v>
      </c>
      <c r="W2480" s="19" t="s">
        <v>47</v>
      </c>
    </row>
    <row r="2481" spans="1:23" hidden="1" x14ac:dyDescent="0.25">
      <c r="A2481" s="25">
        <v>143527</v>
      </c>
      <c r="B2481" s="25" t="s">
        <v>116</v>
      </c>
      <c r="C2481" s="25" t="s">
        <v>43</v>
      </c>
      <c r="D2481" s="25" t="s">
        <v>96</v>
      </c>
      <c r="E2481" s="24">
        <v>43405</v>
      </c>
      <c r="F2481" s="25" t="s">
        <v>45</v>
      </c>
      <c r="G2481" s="25" t="s">
        <v>46</v>
      </c>
      <c r="H2481" s="24">
        <v>45076</v>
      </c>
      <c r="I2481" s="101">
        <v>0.4634375</v>
      </c>
      <c r="J2481" s="24">
        <v>45076</v>
      </c>
      <c r="K2481" s="101">
        <v>0.48818287037037034</v>
      </c>
      <c r="L2481" s="25">
        <v>2138</v>
      </c>
      <c r="M2481" s="26">
        <f>Causas[[#This Row],[parada_duracion]]/60</f>
        <v>35.633333333333333</v>
      </c>
      <c r="N2481" s="19" t="s">
        <v>49</v>
      </c>
      <c r="O2481" s="19" t="s">
        <v>49</v>
      </c>
      <c r="P2481" s="16">
        <f>WEEKNUM(Causas[[#This Row],[resolucion_fecha]],16)</f>
        <v>22</v>
      </c>
      <c r="Q2481" s="16" t="str">
        <f>TEXT(Causas[[#This Row],[resolucion_fecha]],"MMMM")</f>
        <v>mayo</v>
      </c>
      <c r="R2481" s="16" t="str">
        <f t="shared" si="38"/>
        <v>M</v>
      </c>
      <c r="S2481" s="19" t="s">
        <v>49</v>
      </c>
      <c r="T2481" s="19" t="s">
        <v>49</v>
      </c>
      <c r="U2481" s="19" t="s">
        <v>49</v>
      </c>
      <c r="V2481" s="19" t="s">
        <v>49</v>
      </c>
      <c r="W2481" s="19" t="s">
        <v>49</v>
      </c>
    </row>
    <row r="2482" spans="1:23" hidden="1" x14ac:dyDescent="0.25">
      <c r="A2482" s="25">
        <v>143532</v>
      </c>
      <c r="B2482" s="25" t="s">
        <v>42</v>
      </c>
      <c r="C2482" s="25" t="s">
        <v>43</v>
      </c>
      <c r="D2482" s="25" t="s">
        <v>55</v>
      </c>
      <c r="E2482" s="24">
        <v>43405</v>
      </c>
      <c r="F2482" s="25" t="s">
        <v>45</v>
      </c>
      <c r="G2482" s="25" t="s">
        <v>46</v>
      </c>
      <c r="H2482" s="24">
        <v>45076</v>
      </c>
      <c r="I2482" s="101">
        <v>0.51409722222222221</v>
      </c>
      <c r="J2482" s="24">
        <v>45076</v>
      </c>
      <c r="K2482" s="101">
        <v>0.52493055555555557</v>
      </c>
      <c r="L2482" s="25">
        <v>936</v>
      </c>
      <c r="M2482" s="26">
        <f>Causas[[#This Row],[parada_duracion]]/60</f>
        <v>15.6</v>
      </c>
      <c r="N2482" t="s">
        <v>62</v>
      </c>
      <c r="O2482" s="16" t="s">
        <v>52</v>
      </c>
      <c r="P2482" s="16">
        <f>WEEKNUM(Causas[[#This Row],[resolucion_fecha]],16)</f>
        <v>22</v>
      </c>
      <c r="Q2482" s="16" t="str">
        <f>TEXT(Causas[[#This Row],[resolucion_fecha]],"MMMM")</f>
        <v>mayo</v>
      </c>
      <c r="R2482" s="16" t="str">
        <f t="shared" si="38"/>
        <v>M</v>
      </c>
      <c r="S2482" s="16"/>
      <c r="T2482" s="16" t="s">
        <v>53</v>
      </c>
      <c r="U2482" s="16"/>
      <c r="V2482" s="16"/>
      <c r="W2482" s="16"/>
    </row>
    <row r="2483" spans="1:23" hidden="1" x14ac:dyDescent="0.25">
      <c r="A2483" s="25">
        <v>143534</v>
      </c>
      <c r="B2483" s="25" t="s">
        <v>74</v>
      </c>
      <c r="C2483" s="25" t="s">
        <v>43</v>
      </c>
      <c r="D2483" s="25" t="s">
        <v>68</v>
      </c>
      <c r="E2483" s="24">
        <v>44258</v>
      </c>
      <c r="F2483" s="25" t="s">
        <v>56</v>
      </c>
      <c r="G2483" s="25" t="s">
        <v>46</v>
      </c>
      <c r="H2483" s="24">
        <v>45076</v>
      </c>
      <c r="I2483" s="101">
        <v>0.5235995370370371</v>
      </c>
      <c r="J2483" s="24">
        <v>45076</v>
      </c>
      <c r="K2483" s="101">
        <v>0.55219907407407409</v>
      </c>
      <c r="L2483" s="25">
        <v>2471</v>
      </c>
      <c r="M2483" s="26">
        <f>Causas[[#This Row],[parada_duracion]]/60</f>
        <v>41.18333333333333</v>
      </c>
      <c r="N2483" s="19" t="s">
        <v>49</v>
      </c>
      <c r="O2483" s="19" t="s">
        <v>49</v>
      </c>
      <c r="P2483" s="16">
        <f>WEEKNUM(Causas[[#This Row],[resolucion_fecha]],16)</f>
        <v>22</v>
      </c>
      <c r="Q2483" s="16" t="str">
        <f>TEXT(Causas[[#This Row],[resolucion_fecha]],"MMMM")</f>
        <v>mayo</v>
      </c>
      <c r="R2483" s="16" t="str">
        <f t="shared" si="38"/>
        <v>M</v>
      </c>
      <c r="S2483" s="19" t="s">
        <v>49</v>
      </c>
      <c r="T2483" s="19" t="s">
        <v>49</v>
      </c>
      <c r="U2483" s="19" t="s">
        <v>49</v>
      </c>
      <c r="V2483" s="19" t="s">
        <v>49</v>
      </c>
      <c r="W2483" s="19" t="s">
        <v>49</v>
      </c>
    </row>
    <row r="2484" spans="1:23" hidden="1" x14ac:dyDescent="0.25">
      <c r="A2484" s="25">
        <v>143546</v>
      </c>
      <c r="B2484" s="25" t="s">
        <v>42</v>
      </c>
      <c r="C2484" s="25" t="s">
        <v>43</v>
      </c>
      <c r="D2484" s="25" t="s">
        <v>55</v>
      </c>
      <c r="E2484" s="24">
        <v>43405</v>
      </c>
      <c r="F2484" s="25" t="s">
        <v>45</v>
      </c>
      <c r="G2484" s="25" t="s">
        <v>46</v>
      </c>
      <c r="H2484" s="24">
        <v>45076</v>
      </c>
      <c r="I2484" s="101">
        <v>0.59636574074074067</v>
      </c>
      <c r="J2484" s="24">
        <v>45076</v>
      </c>
      <c r="K2484" s="101">
        <v>0.60545138888888894</v>
      </c>
      <c r="L2484" s="25">
        <v>785</v>
      </c>
      <c r="M2484" s="26">
        <f>Causas[[#This Row],[parada_duracion]]/60</f>
        <v>13.083333333333334</v>
      </c>
      <c r="N2484" s="19" t="s">
        <v>62</v>
      </c>
      <c r="O2484" s="16" t="s">
        <v>52</v>
      </c>
      <c r="P2484" s="16">
        <f>WEEKNUM(Causas[[#This Row],[resolucion_fecha]],16)</f>
        <v>22</v>
      </c>
      <c r="Q2484" s="16" t="str">
        <f>TEXT(Causas[[#This Row],[resolucion_fecha]],"MMMM")</f>
        <v>mayo</v>
      </c>
      <c r="R2484" s="16" t="str">
        <f t="shared" si="38"/>
        <v>T</v>
      </c>
      <c r="S2484" s="16"/>
      <c r="T2484" s="16" t="s">
        <v>53</v>
      </c>
      <c r="U2484" s="16"/>
      <c r="V2484" s="16"/>
      <c r="W2484" s="16"/>
    </row>
    <row r="2485" spans="1:23" hidden="1" x14ac:dyDescent="0.25">
      <c r="A2485" s="25">
        <v>143561</v>
      </c>
      <c r="B2485" s="25" t="s">
        <v>74</v>
      </c>
      <c r="C2485" s="25" t="s">
        <v>43</v>
      </c>
      <c r="D2485" s="25" t="s">
        <v>68</v>
      </c>
      <c r="E2485" s="24">
        <v>44258</v>
      </c>
      <c r="F2485" s="25" t="s">
        <v>56</v>
      </c>
      <c r="G2485" s="25" t="s">
        <v>46</v>
      </c>
      <c r="H2485" s="24">
        <v>45076</v>
      </c>
      <c r="I2485" s="101">
        <v>0.87714120370370363</v>
      </c>
      <c r="J2485" s="24">
        <v>45076</v>
      </c>
      <c r="K2485" s="101">
        <v>0.88420138888888899</v>
      </c>
      <c r="L2485" s="25">
        <v>610</v>
      </c>
      <c r="M2485" s="26">
        <f>Causas[[#This Row],[parada_duracion]]/60</f>
        <v>10.166666666666666</v>
      </c>
      <c r="N2485" s="19" t="s">
        <v>49</v>
      </c>
      <c r="O2485" s="19" t="s">
        <v>49</v>
      </c>
      <c r="P2485" s="16">
        <f>WEEKNUM(Causas[[#This Row],[resolucion_fecha]],16)</f>
        <v>22</v>
      </c>
      <c r="Q2485" s="16" t="str">
        <f>TEXT(Causas[[#This Row],[resolucion_fecha]],"MMMM")</f>
        <v>mayo</v>
      </c>
      <c r="R2485" s="16" t="str">
        <f t="shared" si="38"/>
        <v>T</v>
      </c>
      <c r="S2485" s="19" t="s">
        <v>49</v>
      </c>
      <c r="T2485" s="19" t="s">
        <v>49</v>
      </c>
      <c r="U2485" s="19" t="s">
        <v>49</v>
      </c>
      <c r="V2485" s="19" t="s">
        <v>49</v>
      </c>
      <c r="W2485" s="19" t="s">
        <v>49</v>
      </c>
    </row>
    <row r="2486" spans="1:23" hidden="1" x14ac:dyDescent="0.25">
      <c r="A2486" s="96">
        <v>143563</v>
      </c>
      <c r="B2486" s="96" t="s">
        <v>74</v>
      </c>
      <c r="C2486" s="96" t="s">
        <v>43</v>
      </c>
      <c r="D2486" s="96" t="s">
        <v>68</v>
      </c>
      <c r="E2486" s="97">
        <v>44258</v>
      </c>
      <c r="F2486" s="96" t="s">
        <v>56</v>
      </c>
      <c r="G2486" s="96" t="s">
        <v>50</v>
      </c>
      <c r="H2486" s="97">
        <v>45076</v>
      </c>
      <c r="I2486" s="23">
        <v>0.88450231481481489</v>
      </c>
      <c r="J2486" s="97">
        <v>45076</v>
      </c>
      <c r="K2486" s="23">
        <v>0.88452546296296297</v>
      </c>
      <c r="L2486" s="96">
        <v>2</v>
      </c>
      <c r="M2486" s="98">
        <f>Causas[[#This Row],[parada_duracion]]/60</f>
        <v>3.3333333333333333E-2</v>
      </c>
      <c r="N2486" s="19" t="s">
        <v>47</v>
      </c>
      <c r="O2486" s="19" t="s">
        <v>47</v>
      </c>
      <c r="P2486" s="99">
        <f>WEEKNUM(Causas[[#This Row],[resolucion_fecha]],16)</f>
        <v>22</v>
      </c>
      <c r="Q2486" s="99" t="str">
        <f>TEXT(Causas[[#This Row],[resolucion_fecha]],"MMMM")</f>
        <v>mayo</v>
      </c>
      <c r="R2486" s="99" t="str">
        <f t="shared" si="38"/>
        <v>T</v>
      </c>
      <c r="S2486" s="19" t="s">
        <v>47</v>
      </c>
      <c r="T2486" s="19" t="s">
        <v>47</v>
      </c>
      <c r="U2486" s="19" t="s">
        <v>47</v>
      </c>
      <c r="V2486" s="19" t="s">
        <v>47</v>
      </c>
      <c r="W2486" s="19" t="s">
        <v>47</v>
      </c>
    </row>
    <row r="2487" spans="1:23" hidden="1" x14ac:dyDescent="0.25">
      <c r="A2487" s="25">
        <v>143564</v>
      </c>
      <c r="B2487" s="25" t="s">
        <v>74</v>
      </c>
      <c r="C2487" s="25" t="s">
        <v>43</v>
      </c>
      <c r="D2487" s="25" t="s">
        <v>68</v>
      </c>
      <c r="E2487" s="24">
        <v>44258</v>
      </c>
      <c r="F2487" s="25" t="s">
        <v>56</v>
      </c>
      <c r="G2487" s="25" t="s">
        <v>50</v>
      </c>
      <c r="H2487" s="24">
        <v>45076</v>
      </c>
      <c r="I2487" s="101">
        <v>0.88542824074074078</v>
      </c>
      <c r="J2487" s="24">
        <v>45076</v>
      </c>
      <c r="K2487" s="101">
        <v>0.89996527777777768</v>
      </c>
      <c r="L2487" s="25">
        <v>1256</v>
      </c>
      <c r="M2487" s="26">
        <f>Causas[[#This Row],[parada_duracion]]/60</f>
        <v>20.933333333333334</v>
      </c>
      <c r="N2487" s="19" t="s">
        <v>49</v>
      </c>
      <c r="O2487" s="19" t="s">
        <v>49</v>
      </c>
      <c r="P2487" s="16">
        <f>WEEKNUM(Causas[[#This Row],[resolucion_fecha]],16)</f>
        <v>22</v>
      </c>
      <c r="Q2487" s="16" t="str">
        <f>TEXT(Causas[[#This Row],[resolucion_fecha]],"MMMM")</f>
        <v>mayo</v>
      </c>
      <c r="R2487" s="16" t="str">
        <f t="shared" si="38"/>
        <v>T</v>
      </c>
      <c r="S2487" s="19" t="s">
        <v>49</v>
      </c>
      <c r="T2487" s="19" t="s">
        <v>49</v>
      </c>
      <c r="U2487" s="19" t="s">
        <v>49</v>
      </c>
      <c r="V2487" s="19" t="s">
        <v>49</v>
      </c>
      <c r="W2487" s="19" t="s">
        <v>49</v>
      </c>
    </row>
    <row r="2488" spans="1:23" hidden="1" x14ac:dyDescent="0.25">
      <c r="A2488" s="25">
        <v>143566</v>
      </c>
      <c r="B2488" s="25" t="s">
        <v>42</v>
      </c>
      <c r="C2488" s="25" t="s">
        <v>43</v>
      </c>
      <c r="D2488" s="25" t="s">
        <v>55</v>
      </c>
      <c r="E2488" s="24">
        <v>43405</v>
      </c>
      <c r="F2488" s="25" t="s">
        <v>45</v>
      </c>
      <c r="G2488" s="25" t="s">
        <v>46</v>
      </c>
      <c r="H2488" s="24">
        <v>45077</v>
      </c>
      <c r="I2488" s="101">
        <v>5.9791666666666667E-2</v>
      </c>
      <c r="J2488" s="24">
        <v>45077</v>
      </c>
      <c r="K2488" s="101">
        <v>7.1446759259259265E-2</v>
      </c>
      <c r="L2488" s="25">
        <v>1007</v>
      </c>
      <c r="M2488" s="26">
        <f>Causas[[#This Row],[parada_duracion]]/60</f>
        <v>16.783333333333335</v>
      </c>
      <c r="N2488" s="19" t="s">
        <v>49</v>
      </c>
      <c r="O2488" s="19" t="s">
        <v>49</v>
      </c>
      <c r="P2488" s="16">
        <f>WEEKNUM(Causas[[#This Row],[resolucion_fecha]],16)</f>
        <v>22</v>
      </c>
      <c r="Q2488" s="16" t="str">
        <f>TEXT(Causas[[#This Row],[resolucion_fecha]],"MMMM")</f>
        <v>mayo</v>
      </c>
      <c r="R2488" s="16" t="str">
        <f t="shared" si="38"/>
        <v>N</v>
      </c>
      <c r="S2488" s="19" t="s">
        <v>49</v>
      </c>
      <c r="T2488" s="19" t="s">
        <v>49</v>
      </c>
      <c r="U2488" s="19" t="s">
        <v>49</v>
      </c>
      <c r="V2488" s="19" t="s">
        <v>49</v>
      </c>
      <c r="W2488" s="19" t="s">
        <v>49</v>
      </c>
    </row>
    <row r="2489" spans="1:23" hidden="1" x14ac:dyDescent="0.25">
      <c r="A2489" s="96">
        <v>143572</v>
      </c>
      <c r="B2489" s="96" t="s">
        <v>54</v>
      </c>
      <c r="C2489" s="96" t="s">
        <v>43</v>
      </c>
      <c r="D2489" s="96" t="s">
        <v>55</v>
      </c>
      <c r="E2489" s="97">
        <v>44120</v>
      </c>
      <c r="F2489" s="96" t="s">
        <v>56</v>
      </c>
      <c r="G2489" s="96" t="s">
        <v>50</v>
      </c>
      <c r="H2489" s="97">
        <v>45077</v>
      </c>
      <c r="I2489" s="23">
        <v>0.21013888888888888</v>
      </c>
      <c r="J2489" s="97">
        <v>45077</v>
      </c>
      <c r="K2489" s="23">
        <v>0.21690972222222224</v>
      </c>
      <c r="L2489" s="96">
        <v>585</v>
      </c>
      <c r="M2489" s="98">
        <f>Causas[[#This Row],[parada_duracion]]/60</f>
        <v>9.75</v>
      </c>
      <c r="N2489" s="19" t="s">
        <v>47</v>
      </c>
      <c r="O2489" s="19" t="s">
        <v>47</v>
      </c>
      <c r="P2489" s="99">
        <f>WEEKNUM(Causas[[#This Row],[resolucion_fecha]],16)</f>
        <v>22</v>
      </c>
      <c r="Q2489" s="99" t="str">
        <f>TEXT(Causas[[#This Row],[resolucion_fecha]],"MMMM")</f>
        <v>mayo</v>
      </c>
      <c r="R2489" s="99" t="str">
        <f t="shared" si="38"/>
        <v>N</v>
      </c>
      <c r="S2489" s="19" t="s">
        <v>47</v>
      </c>
      <c r="T2489" s="19" t="s">
        <v>47</v>
      </c>
      <c r="U2489" s="19" t="s">
        <v>47</v>
      </c>
      <c r="V2489" s="19" t="s">
        <v>47</v>
      </c>
      <c r="W2489" s="19" t="s">
        <v>47</v>
      </c>
    </row>
    <row r="2490" spans="1:23" hidden="1" x14ac:dyDescent="0.25">
      <c r="A2490" s="96">
        <v>143573</v>
      </c>
      <c r="B2490" s="96" t="s">
        <v>54</v>
      </c>
      <c r="C2490" s="96" t="s">
        <v>43</v>
      </c>
      <c r="D2490" s="96" t="s">
        <v>55</v>
      </c>
      <c r="E2490" s="97">
        <v>44120</v>
      </c>
      <c r="F2490" s="96" t="s">
        <v>56</v>
      </c>
      <c r="G2490" s="96" t="s">
        <v>50</v>
      </c>
      <c r="H2490" s="97">
        <v>45077</v>
      </c>
      <c r="I2490" s="23">
        <v>0.2237962962962963</v>
      </c>
      <c r="J2490" s="97">
        <v>45077</v>
      </c>
      <c r="K2490" s="23">
        <v>0.23178240740740741</v>
      </c>
      <c r="L2490" s="96">
        <v>690</v>
      </c>
      <c r="M2490" s="98">
        <f>Causas[[#This Row],[parada_duracion]]/60</f>
        <v>11.5</v>
      </c>
      <c r="N2490" s="19" t="s">
        <v>49</v>
      </c>
      <c r="O2490" s="19" t="s">
        <v>49</v>
      </c>
      <c r="P2490" s="99">
        <f>WEEKNUM(Causas[[#This Row],[resolucion_fecha]],16)</f>
        <v>22</v>
      </c>
      <c r="Q2490" s="99" t="str">
        <f>TEXT(Causas[[#This Row],[resolucion_fecha]],"MMMM")</f>
        <v>mayo</v>
      </c>
      <c r="R2490" s="99" t="str">
        <f t="shared" si="38"/>
        <v>N</v>
      </c>
      <c r="S2490" s="19" t="s">
        <v>49</v>
      </c>
      <c r="T2490" s="19" t="s">
        <v>49</v>
      </c>
      <c r="U2490" s="19" t="s">
        <v>49</v>
      </c>
      <c r="V2490" s="19" t="s">
        <v>49</v>
      </c>
      <c r="W2490" s="19" t="s">
        <v>49</v>
      </c>
    </row>
    <row r="2491" spans="1:23" hidden="1" x14ac:dyDescent="0.25">
      <c r="A2491" s="25">
        <v>143574</v>
      </c>
      <c r="B2491" s="25" t="s">
        <v>95</v>
      </c>
      <c r="C2491" s="25" t="s">
        <v>43</v>
      </c>
      <c r="D2491" s="25" t="s">
        <v>96</v>
      </c>
      <c r="E2491" s="24">
        <v>43882</v>
      </c>
      <c r="F2491" s="25" t="s">
        <v>56</v>
      </c>
      <c r="G2491" s="25" t="s">
        <v>46</v>
      </c>
      <c r="H2491" s="24">
        <v>45077</v>
      </c>
      <c r="I2491" s="101">
        <v>0.23399305555555558</v>
      </c>
      <c r="J2491" s="24">
        <v>45077</v>
      </c>
      <c r="K2491" s="101">
        <v>0.25570601851851854</v>
      </c>
      <c r="L2491" s="25">
        <v>1876</v>
      </c>
      <c r="M2491" s="26">
        <f>Causas[[#This Row],[parada_duracion]]/60</f>
        <v>31.266666666666666</v>
      </c>
      <c r="N2491" s="19" t="s">
        <v>49</v>
      </c>
      <c r="O2491" s="19" t="s">
        <v>49</v>
      </c>
      <c r="P2491" s="16">
        <f>WEEKNUM(Causas[[#This Row],[resolucion_fecha]],16)</f>
        <v>22</v>
      </c>
      <c r="Q2491" s="16" t="str">
        <f>TEXT(Causas[[#This Row],[resolucion_fecha]],"MMMM")</f>
        <v>mayo</v>
      </c>
      <c r="R2491" s="16" t="str">
        <f t="shared" si="38"/>
        <v>N</v>
      </c>
      <c r="S2491" s="19" t="s">
        <v>49</v>
      </c>
      <c r="T2491" s="19" t="s">
        <v>49</v>
      </c>
      <c r="U2491" s="19" t="s">
        <v>49</v>
      </c>
      <c r="V2491" s="19" t="s">
        <v>49</v>
      </c>
      <c r="W2491" s="19" t="s">
        <v>49</v>
      </c>
    </row>
    <row r="2492" spans="1:23" hidden="1" x14ac:dyDescent="0.25">
      <c r="A2492" s="25">
        <v>143578</v>
      </c>
      <c r="B2492" s="25" t="s">
        <v>95</v>
      </c>
      <c r="C2492" s="25" t="s">
        <v>43</v>
      </c>
      <c r="D2492" s="25" t="s">
        <v>96</v>
      </c>
      <c r="E2492" s="24">
        <v>43882</v>
      </c>
      <c r="F2492" s="25" t="s">
        <v>56</v>
      </c>
      <c r="G2492" s="25" t="s">
        <v>50</v>
      </c>
      <c r="H2492" s="24">
        <v>45077</v>
      </c>
      <c r="I2492" s="101">
        <v>0.25579861111111107</v>
      </c>
      <c r="J2492" s="24">
        <v>45077</v>
      </c>
      <c r="K2492" s="101">
        <v>0.3490625</v>
      </c>
      <c r="L2492" s="25">
        <v>8058</v>
      </c>
      <c r="M2492" s="26">
        <f>Causas[[#This Row],[parada_duracion]]/60</f>
        <v>134.30000000000001</v>
      </c>
      <c r="N2492" s="19" t="s">
        <v>49</v>
      </c>
      <c r="O2492" s="19" t="s">
        <v>49</v>
      </c>
      <c r="P2492" s="16">
        <f>WEEKNUM(Causas[[#This Row],[resolucion_fecha]],16)</f>
        <v>22</v>
      </c>
      <c r="Q2492" s="16" t="str">
        <f>TEXT(Causas[[#This Row],[resolucion_fecha]],"MMMM")</f>
        <v>mayo</v>
      </c>
      <c r="R2492" s="16" t="str">
        <f t="shared" si="38"/>
        <v>M</v>
      </c>
      <c r="S2492" s="19" t="s">
        <v>49</v>
      </c>
      <c r="T2492" s="19" t="s">
        <v>49</v>
      </c>
      <c r="U2492" s="19" t="s">
        <v>49</v>
      </c>
      <c r="V2492" s="19" t="s">
        <v>49</v>
      </c>
      <c r="W2492" s="19" t="s">
        <v>49</v>
      </c>
    </row>
    <row r="2493" spans="1:23" hidden="1" x14ac:dyDescent="0.25">
      <c r="A2493" s="25">
        <v>143580</v>
      </c>
      <c r="B2493" s="25" t="s">
        <v>74</v>
      </c>
      <c r="C2493" s="25" t="s">
        <v>43</v>
      </c>
      <c r="D2493" s="25" t="s">
        <v>68</v>
      </c>
      <c r="E2493" s="24">
        <v>44258</v>
      </c>
      <c r="F2493" s="25" t="s">
        <v>56</v>
      </c>
      <c r="G2493" s="25" t="s">
        <v>46</v>
      </c>
      <c r="H2493" s="24">
        <v>45077</v>
      </c>
      <c r="I2493" s="101">
        <v>0.26406250000000003</v>
      </c>
      <c r="J2493" s="24">
        <v>45077</v>
      </c>
      <c r="K2493" s="101">
        <v>0.27704861111111112</v>
      </c>
      <c r="L2493" s="25">
        <v>1122</v>
      </c>
      <c r="M2493" s="26">
        <f>Causas[[#This Row],[parada_duracion]]/60</f>
        <v>18.7</v>
      </c>
      <c r="N2493" s="19" t="s">
        <v>844</v>
      </c>
      <c r="O2493" s="16" t="s">
        <v>52</v>
      </c>
      <c r="P2493" s="16">
        <f>WEEKNUM(Causas[[#This Row],[resolucion_fecha]],16)</f>
        <v>22</v>
      </c>
      <c r="Q2493" s="16" t="str">
        <f>TEXT(Causas[[#This Row],[resolucion_fecha]],"MMMM")</f>
        <v>mayo</v>
      </c>
      <c r="R2493" s="16" t="str">
        <f t="shared" si="38"/>
        <v>M</v>
      </c>
      <c r="S2493" s="16"/>
      <c r="T2493" s="16" t="s">
        <v>53</v>
      </c>
      <c r="U2493" s="16"/>
      <c r="V2493" s="16"/>
      <c r="W2493" s="16"/>
    </row>
    <row r="2494" spans="1:23" hidden="1" x14ac:dyDescent="0.25">
      <c r="A2494" s="96">
        <v>143585</v>
      </c>
      <c r="B2494" s="96" t="s">
        <v>54</v>
      </c>
      <c r="C2494" s="96" t="s">
        <v>43</v>
      </c>
      <c r="D2494" s="96" t="s">
        <v>55</v>
      </c>
      <c r="E2494" s="97">
        <v>44120</v>
      </c>
      <c r="F2494" s="96" t="s">
        <v>56</v>
      </c>
      <c r="G2494" s="96" t="s">
        <v>50</v>
      </c>
      <c r="H2494" s="97">
        <v>45077</v>
      </c>
      <c r="I2494" s="23">
        <v>0.30638888888888888</v>
      </c>
      <c r="J2494" s="97">
        <v>45077</v>
      </c>
      <c r="K2494" s="23">
        <v>0.31031249999999999</v>
      </c>
      <c r="L2494" s="96">
        <v>339</v>
      </c>
      <c r="M2494" s="98">
        <f>Causas[[#This Row],[parada_duracion]]/60</f>
        <v>5.65</v>
      </c>
      <c r="N2494" s="19" t="s">
        <v>47</v>
      </c>
      <c r="O2494" s="19" t="s">
        <v>47</v>
      </c>
      <c r="P2494" s="99">
        <f>WEEKNUM(Causas[[#This Row],[resolucion_fecha]],16)</f>
        <v>22</v>
      </c>
      <c r="Q2494" s="99" t="str">
        <f>TEXT(Causas[[#This Row],[resolucion_fecha]],"MMMM")</f>
        <v>mayo</v>
      </c>
      <c r="R2494" s="99" t="str">
        <f t="shared" si="38"/>
        <v>M</v>
      </c>
      <c r="S2494" s="19" t="s">
        <v>47</v>
      </c>
      <c r="T2494" s="19" t="s">
        <v>47</v>
      </c>
      <c r="U2494" s="19" t="s">
        <v>47</v>
      </c>
      <c r="V2494" s="19" t="s">
        <v>47</v>
      </c>
      <c r="W2494" s="19" t="s">
        <v>47</v>
      </c>
    </row>
    <row r="2495" spans="1:23" hidden="1" x14ac:dyDescent="0.25">
      <c r="A2495" s="25">
        <v>143586</v>
      </c>
      <c r="B2495" s="25" t="s">
        <v>54</v>
      </c>
      <c r="C2495" s="25" t="s">
        <v>43</v>
      </c>
      <c r="D2495" s="25" t="s">
        <v>55</v>
      </c>
      <c r="E2495" s="24">
        <v>44120</v>
      </c>
      <c r="F2495" s="25" t="s">
        <v>56</v>
      </c>
      <c r="G2495" s="25" t="s">
        <v>50</v>
      </c>
      <c r="H2495" s="24">
        <v>45077</v>
      </c>
      <c r="I2495" s="101">
        <v>0.33232638888888888</v>
      </c>
      <c r="J2495" s="24">
        <v>45077</v>
      </c>
      <c r="K2495" s="101">
        <v>0.37471064814814814</v>
      </c>
      <c r="L2495" s="25">
        <v>3662</v>
      </c>
      <c r="M2495" s="26">
        <f>Causas[[#This Row],[parada_duracion]]/60</f>
        <v>61.033333333333331</v>
      </c>
      <c r="N2495" s="19" t="s">
        <v>49</v>
      </c>
      <c r="O2495" s="19" t="s">
        <v>49</v>
      </c>
      <c r="P2495" s="16">
        <f>WEEKNUM(Causas[[#This Row],[resolucion_fecha]],16)</f>
        <v>22</v>
      </c>
      <c r="Q2495" s="16" t="str">
        <f>TEXT(Causas[[#This Row],[resolucion_fecha]],"MMMM")</f>
        <v>mayo</v>
      </c>
      <c r="R2495" s="16" t="str">
        <f t="shared" si="38"/>
        <v>M</v>
      </c>
      <c r="S2495" s="19" t="s">
        <v>49</v>
      </c>
      <c r="T2495" s="19" t="s">
        <v>49</v>
      </c>
      <c r="U2495" s="19" t="s">
        <v>49</v>
      </c>
      <c r="V2495" s="19" t="s">
        <v>49</v>
      </c>
      <c r="W2495" s="19" t="s">
        <v>49</v>
      </c>
    </row>
    <row r="2496" spans="1:23" hidden="1" x14ac:dyDescent="0.25">
      <c r="A2496" s="25">
        <v>143588</v>
      </c>
      <c r="B2496" s="25" t="s">
        <v>61</v>
      </c>
      <c r="C2496" s="25" t="s">
        <v>43</v>
      </c>
      <c r="D2496" s="25" t="s">
        <v>55</v>
      </c>
      <c r="E2496" s="24">
        <v>43881</v>
      </c>
      <c r="F2496" s="25" t="s">
        <v>56</v>
      </c>
      <c r="G2496" s="25" t="s">
        <v>46</v>
      </c>
      <c r="H2496" s="24">
        <v>45077</v>
      </c>
      <c r="I2496" s="101">
        <v>0.37480324074074073</v>
      </c>
      <c r="J2496" s="24">
        <v>45077</v>
      </c>
      <c r="K2496" s="101">
        <v>0.37753472222222223</v>
      </c>
      <c r="L2496" s="25">
        <v>236</v>
      </c>
      <c r="M2496" s="26">
        <f>Causas[[#This Row],[parada_duracion]]/60</f>
        <v>3.9333333333333331</v>
      </c>
      <c r="N2496" s="19" t="s">
        <v>47</v>
      </c>
      <c r="O2496" s="19" t="s">
        <v>47</v>
      </c>
      <c r="P2496" s="16">
        <f>WEEKNUM(Causas[[#This Row],[resolucion_fecha]],16)</f>
        <v>22</v>
      </c>
      <c r="Q2496" s="16" t="str">
        <f>TEXT(Causas[[#This Row],[resolucion_fecha]],"MMMM")</f>
        <v>mayo</v>
      </c>
      <c r="R2496" s="16" t="str">
        <f t="shared" si="38"/>
        <v>M</v>
      </c>
      <c r="S2496" s="19" t="s">
        <v>47</v>
      </c>
      <c r="T2496" s="19" t="s">
        <v>47</v>
      </c>
      <c r="U2496" s="19" t="s">
        <v>47</v>
      </c>
      <c r="V2496" s="19" t="s">
        <v>47</v>
      </c>
      <c r="W2496" s="19" t="s">
        <v>47</v>
      </c>
    </row>
    <row r="2497" spans="1:23" hidden="1" x14ac:dyDescent="0.25">
      <c r="A2497" s="25">
        <v>143593</v>
      </c>
      <c r="B2497" s="25" t="s">
        <v>42</v>
      </c>
      <c r="C2497" s="25" t="s">
        <v>43</v>
      </c>
      <c r="D2497" s="25" t="s">
        <v>64</v>
      </c>
      <c r="E2497" s="24">
        <v>43405</v>
      </c>
      <c r="F2497" s="25" t="s">
        <v>45</v>
      </c>
      <c r="G2497" s="25" t="s">
        <v>50</v>
      </c>
      <c r="H2497" s="24">
        <v>45077</v>
      </c>
      <c r="I2497" s="101">
        <v>0.41099537037037037</v>
      </c>
      <c r="J2497" s="24">
        <v>45077</v>
      </c>
      <c r="K2497" s="101">
        <v>0.44149305555555557</v>
      </c>
      <c r="L2497" s="25">
        <v>2635</v>
      </c>
      <c r="M2497" s="26">
        <f>Causas[[#This Row],[parada_duracion]]/60</f>
        <v>43.916666666666664</v>
      </c>
      <c r="N2497" s="19" t="s">
        <v>49</v>
      </c>
      <c r="O2497" s="19" t="s">
        <v>49</v>
      </c>
      <c r="P2497" s="16">
        <f>WEEKNUM(Causas[[#This Row],[resolucion_fecha]],16)</f>
        <v>22</v>
      </c>
      <c r="Q2497" s="16" t="str">
        <f>TEXT(Causas[[#This Row],[resolucion_fecha]],"MMMM")</f>
        <v>mayo</v>
      </c>
      <c r="R2497" s="16" t="str">
        <f t="shared" si="38"/>
        <v>M</v>
      </c>
      <c r="S2497" s="19" t="s">
        <v>49</v>
      </c>
      <c r="T2497" s="19" t="s">
        <v>49</v>
      </c>
      <c r="U2497" s="19" t="s">
        <v>49</v>
      </c>
      <c r="V2497" s="19" t="s">
        <v>49</v>
      </c>
      <c r="W2497" s="19" t="s">
        <v>49</v>
      </c>
    </row>
    <row r="2498" spans="1:23" hidden="1" x14ac:dyDescent="0.25">
      <c r="A2498" s="96">
        <v>143597</v>
      </c>
      <c r="B2498" s="96" t="s">
        <v>54</v>
      </c>
      <c r="C2498" s="96" t="s">
        <v>43</v>
      </c>
      <c r="D2498" s="96" t="s">
        <v>55</v>
      </c>
      <c r="E2498" s="97">
        <v>44120</v>
      </c>
      <c r="F2498" s="96" t="s">
        <v>56</v>
      </c>
      <c r="G2498" s="96" t="s">
        <v>50</v>
      </c>
      <c r="H2498" s="97">
        <v>45077</v>
      </c>
      <c r="I2498" s="23">
        <v>0.42949074074074073</v>
      </c>
      <c r="J2498" s="97">
        <v>45077</v>
      </c>
      <c r="K2498" s="23">
        <v>0.43287037037037041</v>
      </c>
      <c r="L2498" s="96">
        <v>292</v>
      </c>
      <c r="M2498" s="98">
        <f>Causas[[#This Row],[parada_duracion]]/60</f>
        <v>4.8666666666666663</v>
      </c>
      <c r="N2498" s="19" t="s">
        <v>47</v>
      </c>
      <c r="O2498" s="19" t="s">
        <v>47</v>
      </c>
      <c r="P2498" s="99">
        <f>WEEKNUM(Causas[[#This Row],[resolucion_fecha]],16)</f>
        <v>22</v>
      </c>
      <c r="Q2498" s="99" t="str">
        <f>TEXT(Causas[[#This Row],[resolucion_fecha]],"MMMM")</f>
        <v>mayo</v>
      </c>
      <c r="R2498" s="99" t="str">
        <f t="shared" ref="R2498:R2561" si="39">IF(I2498&gt;TIME(22,0,0),"N",IF(I2498&lt;TIME(6,0,0),"N",IF(I2498&gt;TIME(14,0,0),"T",IF(I2498&gt;=TIME(6,0,0),"M","-"))))</f>
        <v>M</v>
      </c>
      <c r="S2498" s="19" t="s">
        <v>47</v>
      </c>
      <c r="T2498" s="19" t="s">
        <v>47</v>
      </c>
      <c r="U2498" s="19" t="s">
        <v>47</v>
      </c>
      <c r="V2498" s="19" t="s">
        <v>47</v>
      </c>
      <c r="W2498" s="19" t="s">
        <v>47</v>
      </c>
    </row>
    <row r="2499" spans="1:23" hidden="1" x14ac:dyDescent="0.25">
      <c r="A2499" s="25">
        <v>143598</v>
      </c>
      <c r="B2499" s="25" t="s">
        <v>61</v>
      </c>
      <c r="C2499" s="25" t="s">
        <v>43</v>
      </c>
      <c r="D2499" s="25" t="s">
        <v>55</v>
      </c>
      <c r="E2499" s="24">
        <v>43881</v>
      </c>
      <c r="F2499" s="25" t="s">
        <v>56</v>
      </c>
      <c r="G2499" s="25" t="s">
        <v>46</v>
      </c>
      <c r="H2499" s="24">
        <v>45077</v>
      </c>
      <c r="I2499" s="101">
        <v>0.43297453703703703</v>
      </c>
      <c r="J2499" s="24">
        <v>45077</v>
      </c>
      <c r="K2499" s="101">
        <v>0.46474537037037034</v>
      </c>
      <c r="L2499" s="25">
        <v>2745</v>
      </c>
      <c r="M2499" s="26">
        <f>Causas[[#This Row],[parada_duracion]]/60</f>
        <v>45.75</v>
      </c>
      <c r="N2499" s="19" t="s">
        <v>49</v>
      </c>
      <c r="O2499" s="19" t="s">
        <v>49</v>
      </c>
      <c r="P2499" s="16">
        <f>WEEKNUM(Causas[[#This Row],[resolucion_fecha]],16)</f>
        <v>22</v>
      </c>
      <c r="Q2499" s="16" t="str">
        <f>TEXT(Causas[[#This Row],[resolucion_fecha]],"MMMM")</f>
        <v>mayo</v>
      </c>
      <c r="R2499" s="16" t="str">
        <f t="shared" si="39"/>
        <v>M</v>
      </c>
      <c r="S2499" s="19" t="s">
        <v>49</v>
      </c>
      <c r="T2499" s="19" t="s">
        <v>49</v>
      </c>
      <c r="U2499" s="19" t="s">
        <v>49</v>
      </c>
      <c r="V2499" s="19" t="s">
        <v>49</v>
      </c>
      <c r="W2499" s="19" t="s">
        <v>49</v>
      </c>
    </row>
    <row r="2500" spans="1:23" hidden="1" x14ac:dyDescent="0.25">
      <c r="A2500" s="25">
        <v>143606</v>
      </c>
      <c r="B2500" s="25" t="s">
        <v>111</v>
      </c>
      <c r="C2500" s="25" t="s">
        <v>43</v>
      </c>
      <c r="D2500" s="25" t="s">
        <v>59</v>
      </c>
      <c r="E2500" s="24">
        <v>44231</v>
      </c>
      <c r="F2500" s="25" t="s">
        <v>60</v>
      </c>
      <c r="G2500" s="25" t="s">
        <v>50</v>
      </c>
      <c r="H2500" s="24">
        <v>45077</v>
      </c>
      <c r="I2500" s="101">
        <v>0.52874999999999994</v>
      </c>
      <c r="J2500" s="24">
        <v>45077</v>
      </c>
      <c r="K2500" s="101">
        <v>0.53905092592592596</v>
      </c>
      <c r="L2500" s="25">
        <v>890</v>
      </c>
      <c r="M2500" s="26">
        <f>Causas[[#This Row],[parada_duracion]]/60</f>
        <v>14.833333333333334</v>
      </c>
      <c r="N2500" s="19" t="s">
        <v>49</v>
      </c>
      <c r="O2500" s="19" t="s">
        <v>49</v>
      </c>
      <c r="P2500" s="16">
        <f>WEEKNUM(Causas[[#This Row],[resolucion_fecha]],16)</f>
        <v>22</v>
      </c>
      <c r="Q2500" s="16" t="str">
        <f>TEXT(Causas[[#This Row],[resolucion_fecha]],"MMMM")</f>
        <v>mayo</v>
      </c>
      <c r="R2500" s="16" t="str">
        <f t="shared" si="39"/>
        <v>M</v>
      </c>
      <c r="S2500" s="19" t="s">
        <v>49</v>
      </c>
      <c r="T2500" s="19" t="s">
        <v>49</v>
      </c>
      <c r="U2500" s="19" t="s">
        <v>49</v>
      </c>
      <c r="V2500" s="19" t="s">
        <v>49</v>
      </c>
      <c r="W2500" s="19" t="s">
        <v>49</v>
      </c>
    </row>
    <row r="2501" spans="1:23" hidden="1" x14ac:dyDescent="0.25">
      <c r="A2501" s="96">
        <v>143608</v>
      </c>
      <c r="B2501" s="96" t="s">
        <v>83</v>
      </c>
      <c r="C2501" s="96" t="s">
        <v>43</v>
      </c>
      <c r="D2501" s="96" t="s">
        <v>76</v>
      </c>
      <c r="E2501" s="97">
        <v>43405</v>
      </c>
      <c r="F2501" s="96" t="s">
        <v>45</v>
      </c>
      <c r="G2501" s="96" t="s">
        <v>50</v>
      </c>
      <c r="H2501" s="97">
        <v>45077</v>
      </c>
      <c r="I2501" s="23">
        <v>0.53384259259259259</v>
      </c>
      <c r="J2501" s="97">
        <v>45077</v>
      </c>
      <c r="K2501" s="23">
        <v>0.53386574074074067</v>
      </c>
      <c r="L2501" s="96">
        <v>2</v>
      </c>
      <c r="M2501" s="98">
        <f>Causas[[#This Row],[parada_duracion]]/60</f>
        <v>3.3333333333333333E-2</v>
      </c>
      <c r="N2501" s="19" t="s">
        <v>47</v>
      </c>
      <c r="O2501" s="19" t="s">
        <v>47</v>
      </c>
      <c r="P2501" s="99">
        <f>WEEKNUM(Causas[[#This Row],[resolucion_fecha]],16)</f>
        <v>22</v>
      </c>
      <c r="Q2501" s="99" t="str">
        <f>TEXT(Causas[[#This Row],[resolucion_fecha]],"MMMM")</f>
        <v>mayo</v>
      </c>
      <c r="R2501" s="99" t="str">
        <f t="shared" si="39"/>
        <v>M</v>
      </c>
      <c r="S2501" s="19" t="s">
        <v>47</v>
      </c>
      <c r="T2501" s="19" t="s">
        <v>47</v>
      </c>
      <c r="U2501" s="19" t="s">
        <v>47</v>
      </c>
      <c r="V2501" s="19" t="s">
        <v>47</v>
      </c>
      <c r="W2501" s="19" t="s">
        <v>47</v>
      </c>
    </row>
    <row r="2502" spans="1:23" hidden="1" x14ac:dyDescent="0.25">
      <c r="A2502" s="25">
        <v>143609</v>
      </c>
      <c r="B2502" s="25" t="s">
        <v>83</v>
      </c>
      <c r="C2502" s="25" t="s">
        <v>43</v>
      </c>
      <c r="D2502" s="25" t="s">
        <v>76</v>
      </c>
      <c r="E2502" s="24">
        <v>43405</v>
      </c>
      <c r="F2502" s="25" t="s">
        <v>45</v>
      </c>
      <c r="G2502" s="25" t="s">
        <v>50</v>
      </c>
      <c r="H2502" s="24">
        <v>45077</v>
      </c>
      <c r="I2502" s="101">
        <v>0.53402777777777777</v>
      </c>
      <c r="J2502" s="24">
        <v>45077</v>
      </c>
      <c r="K2502" s="101">
        <v>0.54334490740740737</v>
      </c>
      <c r="L2502" s="25">
        <v>805</v>
      </c>
      <c r="M2502" s="26">
        <f>Causas[[#This Row],[parada_duracion]]/60</f>
        <v>13.416666666666666</v>
      </c>
      <c r="N2502" s="19" t="s">
        <v>49</v>
      </c>
      <c r="O2502" s="19" t="s">
        <v>49</v>
      </c>
      <c r="P2502" s="16">
        <f>WEEKNUM(Causas[[#This Row],[resolucion_fecha]],16)</f>
        <v>22</v>
      </c>
      <c r="Q2502" s="16" t="str">
        <f>TEXT(Causas[[#This Row],[resolucion_fecha]],"MMMM")</f>
        <v>mayo</v>
      </c>
      <c r="R2502" s="16" t="str">
        <f t="shared" si="39"/>
        <v>M</v>
      </c>
      <c r="S2502" s="19" t="s">
        <v>49</v>
      </c>
      <c r="T2502" s="19" t="s">
        <v>49</v>
      </c>
      <c r="U2502" s="19" t="s">
        <v>49</v>
      </c>
      <c r="V2502" s="19" t="s">
        <v>49</v>
      </c>
      <c r="W2502" s="19" t="s">
        <v>49</v>
      </c>
    </row>
    <row r="2503" spans="1:23" hidden="1" x14ac:dyDescent="0.25">
      <c r="A2503" s="96">
        <v>143611</v>
      </c>
      <c r="B2503" s="96" t="s">
        <v>54</v>
      </c>
      <c r="C2503" s="96" t="s">
        <v>43</v>
      </c>
      <c r="D2503" s="96" t="s">
        <v>55</v>
      </c>
      <c r="E2503" s="97">
        <v>44120</v>
      </c>
      <c r="F2503" s="96" t="s">
        <v>56</v>
      </c>
      <c r="G2503" s="96" t="s">
        <v>50</v>
      </c>
      <c r="H2503" s="97">
        <v>45077</v>
      </c>
      <c r="I2503" s="23">
        <v>0.54038194444444443</v>
      </c>
      <c r="J2503" s="97">
        <v>45077</v>
      </c>
      <c r="K2503" s="23">
        <v>0.54049768518518515</v>
      </c>
      <c r="L2503" s="96">
        <v>10</v>
      </c>
      <c r="M2503" s="98">
        <f>Causas[[#This Row],[parada_duracion]]/60</f>
        <v>0.16666666666666666</v>
      </c>
      <c r="N2503" s="19" t="s">
        <v>47</v>
      </c>
      <c r="O2503" s="19" t="s">
        <v>47</v>
      </c>
      <c r="P2503" s="99">
        <f>WEEKNUM(Causas[[#This Row],[resolucion_fecha]],16)</f>
        <v>22</v>
      </c>
      <c r="Q2503" s="99" t="str">
        <f>TEXT(Causas[[#This Row],[resolucion_fecha]],"MMMM")</f>
        <v>mayo</v>
      </c>
      <c r="R2503" s="99" t="str">
        <f t="shared" si="39"/>
        <v>M</v>
      </c>
      <c r="S2503" s="19" t="s">
        <v>47</v>
      </c>
      <c r="T2503" s="19" t="s">
        <v>47</v>
      </c>
      <c r="U2503" s="19" t="s">
        <v>47</v>
      </c>
      <c r="V2503" s="19" t="s">
        <v>47</v>
      </c>
      <c r="W2503" s="19" t="s">
        <v>47</v>
      </c>
    </row>
    <row r="2504" spans="1:23" hidden="1" x14ac:dyDescent="0.25">
      <c r="A2504" s="25">
        <v>143612</v>
      </c>
      <c r="B2504" s="25" t="s">
        <v>86</v>
      </c>
      <c r="C2504" s="25" t="s">
        <v>43</v>
      </c>
      <c r="D2504" s="25" t="s">
        <v>55</v>
      </c>
      <c r="E2504" s="24">
        <v>43881</v>
      </c>
      <c r="F2504" s="25" t="s">
        <v>56</v>
      </c>
      <c r="G2504" s="25" t="s">
        <v>50</v>
      </c>
      <c r="H2504" s="24">
        <v>45077</v>
      </c>
      <c r="I2504" s="101">
        <v>0.54063657407407406</v>
      </c>
      <c r="J2504" s="24">
        <v>45077</v>
      </c>
      <c r="K2504" s="101">
        <v>0.54136574074074073</v>
      </c>
      <c r="L2504" s="25">
        <v>63</v>
      </c>
      <c r="M2504" s="26">
        <f>Causas[[#This Row],[parada_duracion]]/60</f>
        <v>1.05</v>
      </c>
      <c r="N2504" s="19" t="s">
        <v>47</v>
      </c>
      <c r="O2504" s="19" t="s">
        <v>47</v>
      </c>
      <c r="P2504" s="16">
        <f>WEEKNUM(Causas[[#This Row],[resolucion_fecha]],16)</f>
        <v>22</v>
      </c>
      <c r="Q2504" s="16" t="str">
        <f>TEXT(Causas[[#This Row],[resolucion_fecha]],"MMMM")</f>
        <v>mayo</v>
      </c>
      <c r="R2504" s="16" t="str">
        <f t="shared" si="39"/>
        <v>M</v>
      </c>
      <c r="S2504" s="19" t="s">
        <v>47</v>
      </c>
      <c r="T2504" s="19" t="s">
        <v>47</v>
      </c>
      <c r="U2504" s="19" t="s">
        <v>47</v>
      </c>
      <c r="V2504" s="19" t="s">
        <v>47</v>
      </c>
      <c r="W2504" s="19" t="s">
        <v>47</v>
      </c>
    </row>
    <row r="2505" spans="1:23" hidden="1" x14ac:dyDescent="0.25">
      <c r="A2505" s="25">
        <v>143616</v>
      </c>
      <c r="B2505" s="25" t="s">
        <v>95</v>
      </c>
      <c r="C2505" s="25" t="s">
        <v>43</v>
      </c>
      <c r="D2505" s="25" t="s">
        <v>96</v>
      </c>
      <c r="E2505" s="24">
        <v>43882</v>
      </c>
      <c r="F2505" s="25" t="s">
        <v>56</v>
      </c>
      <c r="G2505" s="25" t="s">
        <v>46</v>
      </c>
      <c r="H2505" s="24">
        <v>45077</v>
      </c>
      <c r="I2505" s="101">
        <v>0.56513888888888886</v>
      </c>
      <c r="J2505" s="24">
        <v>45077</v>
      </c>
      <c r="K2505" s="101">
        <v>0.57721064814814815</v>
      </c>
      <c r="L2505" s="25">
        <v>1043</v>
      </c>
      <c r="M2505" s="26">
        <f>Causas[[#This Row],[parada_duracion]]/60</f>
        <v>17.383333333333333</v>
      </c>
      <c r="N2505" s="19" t="s">
        <v>49</v>
      </c>
      <c r="O2505" s="19" t="s">
        <v>49</v>
      </c>
      <c r="P2505" s="16">
        <f>WEEKNUM(Causas[[#This Row],[resolucion_fecha]],16)</f>
        <v>22</v>
      </c>
      <c r="Q2505" s="16" t="str">
        <f>TEXT(Causas[[#This Row],[resolucion_fecha]],"MMMM")</f>
        <v>mayo</v>
      </c>
      <c r="R2505" s="16" t="str">
        <f t="shared" si="39"/>
        <v>M</v>
      </c>
      <c r="S2505" s="19" t="s">
        <v>49</v>
      </c>
      <c r="T2505" s="19" t="s">
        <v>49</v>
      </c>
      <c r="U2505" s="19" t="s">
        <v>49</v>
      </c>
      <c r="V2505" s="19" t="s">
        <v>49</v>
      </c>
      <c r="W2505" s="19" t="s">
        <v>49</v>
      </c>
    </row>
    <row r="2506" spans="1:23" hidden="1" x14ac:dyDescent="0.25">
      <c r="A2506" s="25">
        <v>143620</v>
      </c>
      <c r="B2506" s="25" t="s">
        <v>203</v>
      </c>
      <c r="C2506" s="25" t="s">
        <v>43</v>
      </c>
      <c r="D2506" s="25" t="s">
        <v>55</v>
      </c>
      <c r="E2506" s="24">
        <v>43405</v>
      </c>
      <c r="F2506" s="25" t="s">
        <v>45</v>
      </c>
      <c r="G2506" s="25" t="s">
        <v>50</v>
      </c>
      <c r="H2506" s="24">
        <v>45077</v>
      </c>
      <c r="I2506" s="101">
        <v>0.5875231481481481</v>
      </c>
      <c r="J2506" s="24">
        <v>45077</v>
      </c>
      <c r="K2506" s="101">
        <v>0.59802083333333333</v>
      </c>
      <c r="L2506" s="25">
        <v>907</v>
      </c>
      <c r="M2506" s="26">
        <f>Causas[[#This Row],[parada_duracion]]/60</f>
        <v>15.116666666666667</v>
      </c>
      <c r="N2506" s="19" t="s">
        <v>49</v>
      </c>
      <c r="O2506" s="19" t="s">
        <v>49</v>
      </c>
      <c r="P2506" s="16">
        <f>WEEKNUM(Causas[[#This Row],[resolucion_fecha]],16)</f>
        <v>22</v>
      </c>
      <c r="Q2506" s="16" t="str">
        <f>TEXT(Causas[[#This Row],[resolucion_fecha]],"MMMM")</f>
        <v>mayo</v>
      </c>
      <c r="R2506" s="16" t="str">
        <f t="shared" si="39"/>
        <v>T</v>
      </c>
      <c r="S2506" s="19" t="s">
        <v>49</v>
      </c>
      <c r="T2506" s="19" t="s">
        <v>49</v>
      </c>
      <c r="U2506" s="19" t="s">
        <v>49</v>
      </c>
      <c r="V2506" s="19" t="s">
        <v>49</v>
      </c>
      <c r="W2506" s="19" t="s">
        <v>49</v>
      </c>
    </row>
    <row r="2507" spans="1:23" hidden="1" x14ac:dyDescent="0.25">
      <c r="A2507" s="96">
        <v>143625</v>
      </c>
      <c r="B2507" s="96" t="s">
        <v>95</v>
      </c>
      <c r="C2507" s="96" t="s">
        <v>43</v>
      </c>
      <c r="D2507" s="96" t="s">
        <v>166</v>
      </c>
      <c r="E2507" s="97">
        <v>43405</v>
      </c>
      <c r="F2507" s="96" t="s">
        <v>45</v>
      </c>
      <c r="G2507" s="96" t="s">
        <v>46</v>
      </c>
      <c r="H2507" s="97">
        <v>45077</v>
      </c>
      <c r="I2507" s="23">
        <v>0.61549768518518522</v>
      </c>
      <c r="J2507" s="97">
        <v>45077</v>
      </c>
      <c r="K2507" s="23">
        <v>0.79651620370370368</v>
      </c>
      <c r="L2507" s="96">
        <v>15640</v>
      </c>
      <c r="M2507" s="98">
        <f>Causas[[#This Row],[parada_duracion]]/60</f>
        <v>260.66666666666669</v>
      </c>
      <c r="N2507" s="18" t="s">
        <v>845</v>
      </c>
      <c r="O2507" s="99" t="s">
        <v>52</v>
      </c>
      <c r="P2507" s="99">
        <f>WEEKNUM(Causas[[#This Row],[resolucion_fecha]],16)</f>
        <v>22</v>
      </c>
      <c r="Q2507" s="99" t="str">
        <f>TEXT(Causas[[#This Row],[resolucion_fecha]],"MMMM")</f>
        <v>mayo</v>
      </c>
      <c r="R2507" s="99" t="str">
        <f t="shared" si="39"/>
        <v>T</v>
      </c>
      <c r="S2507" s="99"/>
      <c r="T2507" s="16" t="s">
        <v>53</v>
      </c>
      <c r="U2507" s="16"/>
      <c r="V2507" s="99"/>
      <c r="W2507" s="99"/>
    </row>
    <row r="2508" spans="1:23" hidden="1" x14ac:dyDescent="0.25">
      <c r="A2508" s="96">
        <v>143626</v>
      </c>
      <c r="B2508" s="96" t="s">
        <v>42</v>
      </c>
      <c r="C2508" s="96" t="s">
        <v>43</v>
      </c>
      <c r="D2508" s="96" t="s">
        <v>64</v>
      </c>
      <c r="E2508" s="97">
        <v>43405</v>
      </c>
      <c r="F2508" s="96" t="s">
        <v>45</v>
      </c>
      <c r="G2508" s="96" t="s">
        <v>46</v>
      </c>
      <c r="H2508" s="97">
        <v>45077</v>
      </c>
      <c r="I2508" s="23">
        <v>0.62347222222222221</v>
      </c>
      <c r="J2508" s="97">
        <v>45077</v>
      </c>
      <c r="K2508" s="23">
        <v>0.62354166666666666</v>
      </c>
      <c r="L2508" s="96">
        <v>6</v>
      </c>
      <c r="M2508" s="98">
        <f>Causas[[#This Row],[parada_duracion]]/60</f>
        <v>0.1</v>
      </c>
      <c r="N2508" s="19" t="s">
        <v>47</v>
      </c>
      <c r="O2508" s="19" t="s">
        <v>47</v>
      </c>
      <c r="P2508" s="99">
        <f>WEEKNUM(Causas[[#This Row],[resolucion_fecha]],16)</f>
        <v>22</v>
      </c>
      <c r="Q2508" s="99" t="str">
        <f>TEXT(Causas[[#This Row],[resolucion_fecha]],"MMMM")</f>
        <v>mayo</v>
      </c>
      <c r="R2508" s="99" t="str">
        <f t="shared" si="39"/>
        <v>T</v>
      </c>
      <c r="S2508" s="19" t="s">
        <v>47</v>
      </c>
      <c r="T2508" s="19" t="s">
        <v>47</v>
      </c>
      <c r="U2508" s="19" t="s">
        <v>47</v>
      </c>
      <c r="V2508" s="19" t="s">
        <v>47</v>
      </c>
      <c r="W2508" s="19" t="s">
        <v>47</v>
      </c>
    </row>
    <row r="2509" spans="1:23" hidden="1" x14ac:dyDescent="0.25">
      <c r="A2509" s="96">
        <v>143627</v>
      </c>
      <c r="B2509" s="96" t="s">
        <v>42</v>
      </c>
      <c r="C2509" s="96" t="s">
        <v>43</v>
      </c>
      <c r="D2509" s="96" t="s">
        <v>64</v>
      </c>
      <c r="E2509" s="97">
        <v>43405</v>
      </c>
      <c r="F2509" s="96" t="s">
        <v>45</v>
      </c>
      <c r="G2509" s="96" t="s">
        <v>50</v>
      </c>
      <c r="H2509" s="97">
        <v>45077</v>
      </c>
      <c r="I2509" s="23">
        <v>0.62359953703703697</v>
      </c>
      <c r="J2509" s="97">
        <v>45077</v>
      </c>
      <c r="K2509" s="23">
        <v>0.69368055555555552</v>
      </c>
      <c r="L2509" s="96">
        <v>6055</v>
      </c>
      <c r="M2509" s="98">
        <f>Causas[[#This Row],[parada_duracion]]/60</f>
        <v>100.91666666666667</v>
      </c>
      <c r="N2509" s="19" t="s">
        <v>49</v>
      </c>
      <c r="O2509" s="19" t="s">
        <v>49</v>
      </c>
      <c r="P2509" s="99">
        <f>WEEKNUM(Causas[[#This Row],[resolucion_fecha]],16)</f>
        <v>22</v>
      </c>
      <c r="Q2509" s="99" t="str">
        <f>TEXT(Causas[[#This Row],[resolucion_fecha]],"MMMM")</f>
        <v>mayo</v>
      </c>
      <c r="R2509" s="99" t="str">
        <f t="shared" si="39"/>
        <v>T</v>
      </c>
      <c r="S2509" s="19" t="s">
        <v>49</v>
      </c>
      <c r="T2509" s="19" t="s">
        <v>49</v>
      </c>
      <c r="U2509" s="19" t="s">
        <v>49</v>
      </c>
      <c r="V2509" s="19" t="s">
        <v>49</v>
      </c>
      <c r="W2509" s="19" t="s">
        <v>49</v>
      </c>
    </row>
    <row r="2510" spans="1:23" hidden="1" x14ac:dyDescent="0.25">
      <c r="A2510" s="25">
        <v>143628</v>
      </c>
      <c r="B2510" s="25" t="s">
        <v>130</v>
      </c>
      <c r="C2510" s="25" t="s">
        <v>43</v>
      </c>
      <c r="D2510" s="25" t="s">
        <v>55</v>
      </c>
      <c r="E2510" s="24">
        <v>43405</v>
      </c>
      <c r="F2510" s="25" t="s">
        <v>45</v>
      </c>
      <c r="G2510" s="25" t="s">
        <v>46</v>
      </c>
      <c r="H2510" s="24">
        <v>45077</v>
      </c>
      <c r="I2510" s="101">
        <v>0.65482638888888889</v>
      </c>
      <c r="J2510" s="24">
        <v>45077</v>
      </c>
      <c r="K2510" s="101">
        <v>0.67509259259259258</v>
      </c>
      <c r="L2510" s="25">
        <v>1751</v>
      </c>
      <c r="M2510" s="26">
        <f>Causas[[#This Row],[parada_duracion]]/60</f>
        <v>29.183333333333334</v>
      </c>
      <c r="N2510" s="19" t="s">
        <v>49</v>
      </c>
      <c r="O2510" s="19" t="s">
        <v>49</v>
      </c>
      <c r="P2510" s="16">
        <f>WEEKNUM(Causas[[#This Row],[resolucion_fecha]],16)</f>
        <v>22</v>
      </c>
      <c r="Q2510" s="16" t="str">
        <f>TEXT(Causas[[#This Row],[resolucion_fecha]],"MMMM")</f>
        <v>mayo</v>
      </c>
      <c r="R2510" s="16" t="str">
        <f t="shared" si="39"/>
        <v>T</v>
      </c>
      <c r="S2510" s="19" t="s">
        <v>49</v>
      </c>
      <c r="T2510" s="19" t="s">
        <v>49</v>
      </c>
      <c r="U2510" s="19" t="s">
        <v>49</v>
      </c>
      <c r="V2510" s="19" t="s">
        <v>49</v>
      </c>
      <c r="W2510" s="19" t="s">
        <v>49</v>
      </c>
    </row>
    <row r="2511" spans="1:23" hidden="1" x14ac:dyDescent="0.25">
      <c r="A2511" s="96">
        <v>143631</v>
      </c>
      <c r="B2511" s="96" t="s">
        <v>94</v>
      </c>
      <c r="C2511" s="96" t="s">
        <v>43</v>
      </c>
      <c r="D2511" s="96" t="s">
        <v>90</v>
      </c>
      <c r="E2511" s="97">
        <v>43405</v>
      </c>
      <c r="F2511" s="96" t="s">
        <v>45</v>
      </c>
      <c r="G2511" s="96" t="s">
        <v>46</v>
      </c>
      <c r="H2511" s="97">
        <v>45077</v>
      </c>
      <c r="I2511" s="23">
        <v>0.69975694444444436</v>
      </c>
      <c r="J2511" s="97">
        <v>45077</v>
      </c>
      <c r="K2511" s="23">
        <v>0.70149305555555552</v>
      </c>
      <c r="L2511" s="96">
        <v>150</v>
      </c>
      <c r="M2511" s="98">
        <f>Causas[[#This Row],[parada_duracion]]/60</f>
        <v>2.5</v>
      </c>
      <c r="N2511" s="19" t="s">
        <v>47</v>
      </c>
      <c r="O2511" s="19" t="s">
        <v>47</v>
      </c>
      <c r="P2511" s="99">
        <f>WEEKNUM(Causas[[#This Row],[resolucion_fecha]],16)</f>
        <v>22</v>
      </c>
      <c r="Q2511" s="99" t="str">
        <f>TEXT(Causas[[#This Row],[resolucion_fecha]],"MMMM")</f>
        <v>mayo</v>
      </c>
      <c r="R2511" s="99" t="str">
        <f t="shared" si="39"/>
        <v>T</v>
      </c>
      <c r="S2511" s="19" t="s">
        <v>47</v>
      </c>
      <c r="T2511" s="19" t="s">
        <v>47</v>
      </c>
      <c r="U2511" s="19" t="s">
        <v>47</v>
      </c>
      <c r="V2511" s="19" t="s">
        <v>47</v>
      </c>
      <c r="W2511" s="19" t="s">
        <v>47</v>
      </c>
    </row>
    <row r="2512" spans="1:23" hidden="1" x14ac:dyDescent="0.25">
      <c r="A2512" s="25">
        <v>143632</v>
      </c>
      <c r="B2512" s="25" t="s">
        <v>94</v>
      </c>
      <c r="C2512" s="25" t="s">
        <v>43</v>
      </c>
      <c r="D2512" s="25" t="s">
        <v>90</v>
      </c>
      <c r="E2512" s="24">
        <v>43405</v>
      </c>
      <c r="F2512" s="25" t="s">
        <v>45</v>
      </c>
      <c r="G2512" s="25" t="s">
        <v>46</v>
      </c>
      <c r="H2512" s="24">
        <v>45077</v>
      </c>
      <c r="I2512" s="101">
        <v>0.70202546296296298</v>
      </c>
      <c r="J2512" s="24">
        <v>45077</v>
      </c>
      <c r="K2512" s="101">
        <v>0.70437500000000008</v>
      </c>
      <c r="L2512" s="25">
        <v>203</v>
      </c>
      <c r="M2512" s="26">
        <f>Causas[[#This Row],[parada_duracion]]/60</f>
        <v>3.3833333333333333</v>
      </c>
      <c r="N2512" s="19" t="s">
        <v>47</v>
      </c>
      <c r="O2512" s="19" t="s">
        <v>47</v>
      </c>
      <c r="P2512" s="16">
        <f>WEEKNUM(Causas[[#This Row],[resolucion_fecha]],16)</f>
        <v>22</v>
      </c>
      <c r="Q2512" s="16" t="str">
        <f>TEXT(Causas[[#This Row],[resolucion_fecha]],"MMMM")</f>
        <v>mayo</v>
      </c>
      <c r="R2512" s="16" t="str">
        <f t="shared" si="39"/>
        <v>T</v>
      </c>
      <c r="S2512" s="19" t="s">
        <v>47</v>
      </c>
      <c r="T2512" s="19" t="s">
        <v>47</v>
      </c>
      <c r="U2512" s="19" t="s">
        <v>47</v>
      </c>
      <c r="V2512" s="19" t="s">
        <v>47</v>
      </c>
      <c r="W2512" s="19" t="s">
        <v>47</v>
      </c>
    </row>
    <row r="2513" spans="1:23" hidden="1" x14ac:dyDescent="0.25">
      <c r="A2513" s="25">
        <v>143634</v>
      </c>
      <c r="B2513" s="25" t="s">
        <v>58</v>
      </c>
      <c r="C2513" s="25" t="s">
        <v>43</v>
      </c>
      <c r="D2513" s="25" t="s">
        <v>59</v>
      </c>
      <c r="E2513" s="24">
        <v>44231</v>
      </c>
      <c r="F2513" s="25" t="s">
        <v>60</v>
      </c>
      <c r="G2513" s="25" t="s">
        <v>46</v>
      </c>
      <c r="H2513" s="24">
        <v>45077</v>
      </c>
      <c r="I2513" s="101">
        <v>0.72942129629629626</v>
      </c>
      <c r="J2513" s="24">
        <v>45077</v>
      </c>
      <c r="K2513" s="101">
        <v>0.7368055555555556</v>
      </c>
      <c r="L2513" s="25">
        <v>638</v>
      </c>
      <c r="M2513" s="26">
        <f>Causas[[#This Row],[parada_duracion]]/60</f>
        <v>10.633333333333333</v>
      </c>
      <c r="N2513" s="19" t="s">
        <v>49</v>
      </c>
      <c r="O2513" s="19" t="s">
        <v>49</v>
      </c>
      <c r="P2513" s="16">
        <f>WEEKNUM(Causas[[#This Row],[resolucion_fecha]],16)</f>
        <v>22</v>
      </c>
      <c r="Q2513" s="16" t="str">
        <f>TEXT(Causas[[#This Row],[resolucion_fecha]],"MMMM")</f>
        <v>mayo</v>
      </c>
      <c r="R2513" s="16" t="str">
        <f t="shared" si="39"/>
        <v>T</v>
      </c>
      <c r="S2513" s="19" t="s">
        <v>49</v>
      </c>
      <c r="T2513" s="19" t="s">
        <v>49</v>
      </c>
      <c r="U2513" s="19" t="s">
        <v>49</v>
      </c>
      <c r="V2513" s="19" t="s">
        <v>49</v>
      </c>
      <c r="W2513" s="19" t="s">
        <v>49</v>
      </c>
    </row>
    <row r="2514" spans="1:23" hidden="1" x14ac:dyDescent="0.25">
      <c r="A2514" s="25">
        <v>143639</v>
      </c>
      <c r="B2514" s="25" t="s">
        <v>42</v>
      </c>
      <c r="C2514" s="25" t="s">
        <v>43</v>
      </c>
      <c r="D2514" s="25" t="s">
        <v>64</v>
      </c>
      <c r="E2514" s="24">
        <v>43405</v>
      </c>
      <c r="F2514" s="25" t="s">
        <v>45</v>
      </c>
      <c r="G2514" s="25" t="s">
        <v>50</v>
      </c>
      <c r="H2514" s="24">
        <v>45077</v>
      </c>
      <c r="I2514" s="101">
        <v>0.74936342592592586</v>
      </c>
      <c r="J2514" s="24">
        <v>45077</v>
      </c>
      <c r="K2514" s="101">
        <v>0.77814814814814814</v>
      </c>
      <c r="L2514" s="25">
        <v>2487</v>
      </c>
      <c r="M2514" s="26">
        <f>Causas[[#This Row],[parada_duracion]]/60</f>
        <v>41.45</v>
      </c>
      <c r="N2514" s="19" t="s">
        <v>49</v>
      </c>
      <c r="O2514" s="19" t="s">
        <v>49</v>
      </c>
      <c r="P2514" s="16">
        <f>WEEKNUM(Causas[[#This Row],[resolucion_fecha]],16)</f>
        <v>22</v>
      </c>
      <c r="Q2514" s="16" t="str">
        <f>TEXT(Causas[[#This Row],[resolucion_fecha]],"MMMM")</f>
        <v>mayo</v>
      </c>
      <c r="R2514" s="16" t="str">
        <f t="shared" si="39"/>
        <v>T</v>
      </c>
      <c r="S2514" s="19" t="s">
        <v>49</v>
      </c>
      <c r="T2514" s="19" t="s">
        <v>49</v>
      </c>
      <c r="U2514" s="19" t="s">
        <v>49</v>
      </c>
      <c r="V2514" s="19" t="s">
        <v>49</v>
      </c>
      <c r="W2514" s="19" t="s">
        <v>49</v>
      </c>
    </row>
    <row r="2515" spans="1:23" hidden="1" x14ac:dyDescent="0.25">
      <c r="A2515" s="25">
        <v>143646</v>
      </c>
      <c r="B2515" s="25" t="s">
        <v>95</v>
      </c>
      <c r="C2515" s="25" t="s">
        <v>43</v>
      </c>
      <c r="D2515" s="25" t="s">
        <v>166</v>
      </c>
      <c r="E2515" s="24">
        <v>43405</v>
      </c>
      <c r="F2515" s="25" t="s">
        <v>45</v>
      </c>
      <c r="G2515" s="25" t="s">
        <v>46</v>
      </c>
      <c r="H2515" s="24">
        <v>45077</v>
      </c>
      <c r="I2515" s="101">
        <v>0.81829861111111113</v>
      </c>
      <c r="J2515" s="24">
        <v>45078</v>
      </c>
      <c r="K2515" s="101">
        <v>0.24457175925925925</v>
      </c>
      <c r="L2515" s="25">
        <v>36830</v>
      </c>
      <c r="M2515" s="26">
        <f>Causas[[#This Row],[parada_duracion]]/60</f>
        <v>613.83333333333337</v>
      </c>
      <c r="N2515" s="19" t="s">
        <v>845</v>
      </c>
      <c r="O2515" s="16" t="s">
        <v>52</v>
      </c>
      <c r="P2515" s="16">
        <f>WEEKNUM(Causas[[#This Row],[resolucion_fecha]],16)</f>
        <v>22</v>
      </c>
      <c r="Q2515" s="16" t="str">
        <f>TEXT(Causas[[#This Row],[resolucion_fecha]],"MMMM")</f>
        <v>junio</v>
      </c>
      <c r="R2515" s="16" t="str">
        <f t="shared" si="39"/>
        <v>T</v>
      </c>
      <c r="S2515" s="16"/>
      <c r="T2515" s="16" t="s">
        <v>53</v>
      </c>
      <c r="U2515" s="16"/>
      <c r="V2515" s="16"/>
      <c r="W2515" s="16"/>
    </row>
    <row r="2516" spans="1:23" hidden="1" x14ac:dyDescent="0.25">
      <c r="A2516" s="25">
        <v>143651</v>
      </c>
      <c r="B2516" s="25" t="s">
        <v>95</v>
      </c>
      <c r="C2516" s="25" t="s">
        <v>43</v>
      </c>
      <c r="D2516" s="25" t="s">
        <v>59</v>
      </c>
      <c r="E2516" s="24">
        <v>44231</v>
      </c>
      <c r="F2516" s="25" t="s">
        <v>60</v>
      </c>
      <c r="G2516" s="25" t="s">
        <v>46</v>
      </c>
      <c r="H2516" s="24">
        <v>45077</v>
      </c>
      <c r="I2516" s="101">
        <v>0.84640046296296301</v>
      </c>
      <c r="J2516" s="24">
        <v>45077</v>
      </c>
      <c r="K2516" s="101">
        <v>0.86390046296296286</v>
      </c>
      <c r="L2516" s="25">
        <v>1512</v>
      </c>
      <c r="M2516" s="26">
        <f>Causas[[#This Row],[parada_duracion]]/60</f>
        <v>25.2</v>
      </c>
      <c r="N2516" s="19" t="s">
        <v>62</v>
      </c>
      <c r="O2516" s="16" t="s">
        <v>52</v>
      </c>
      <c r="P2516" s="16">
        <f>WEEKNUM(Causas[[#This Row],[resolucion_fecha]],16)</f>
        <v>22</v>
      </c>
      <c r="Q2516" s="16" t="str">
        <f>TEXT(Causas[[#This Row],[resolucion_fecha]],"MMMM")</f>
        <v>mayo</v>
      </c>
      <c r="R2516" s="16" t="str">
        <f t="shared" si="39"/>
        <v>T</v>
      </c>
      <c r="S2516" s="16"/>
      <c r="T2516" s="16" t="s">
        <v>53</v>
      </c>
      <c r="U2516" s="16"/>
      <c r="V2516" s="16"/>
      <c r="W2516" s="16"/>
    </row>
    <row r="2517" spans="1:23" hidden="1" x14ac:dyDescent="0.25">
      <c r="A2517" s="96">
        <v>143661</v>
      </c>
      <c r="B2517" s="96" t="s">
        <v>86</v>
      </c>
      <c r="C2517" s="96" t="s">
        <v>43</v>
      </c>
      <c r="D2517" s="96" t="s">
        <v>55</v>
      </c>
      <c r="E2517" s="97">
        <v>43881</v>
      </c>
      <c r="F2517" s="96" t="s">
        <v>56</v>
      </c>
      <c r="G2517" s="96" t="s">
        <v>50</v>
      </c>
      <c r="H2517" s="97">
        <v>45078</v>
      </c>
      <c r="I2517" s="23">
        <v>0.19517361111111109</v>
      </c>
      <c r="J2517" s="97">
        <v>45078</v>
      </c>
      <c r="K2517" s="23">
        <v>0.22298611111111111</v>
      </c>
      <c r="L2517" s="96">
        <v>2403</v>
      </c>
      <c r="M2517" s="98">
        <f>Causas[[#This Row],[parada_duracion]]/60</f>
        <v>40.049999999999997</v>
      </c>
      <c r="N2517" s="18" t="s">
        <v>49</v>
      </c>
      <c r="O2517" s="18" t="s">
        <v>49</v>
      </c>
      <c r="P2517" s="99">
        <f>WEEKNUM(Causas[[#This Row],[resolucion_fecha]],16)</f>
        <v>22</v>
      </c>
      <c r="Q2517" s="99" t="str">
        <f>TEXT(Causas[[#This Row],[resolucion_fecha]],"MMMM")</f>
        <v>junio</v>
      </c>
      <c r="R2517" s="99" t="str">
        <f t="shared" si="39"/>
        <v>N</v>
      </c>
      <c r="S2517" s="18" t="s">
        <v>49</v>
      </c>
      <c r="T2517" s="18" t="s">
        <v>49</v>
      </c>
      <c r="U2517" s="18" t="s">
        <v>49</v>
      </c>
      <c r="V2517" s="18" t="s">
        <v>49</v>
      </c>
      <c r="W2517" s="18" t="s">
        <v>49</v>
      </c>
    </row>
    <row r="2518" spans="1:23" hidden="1" x14ac:dyDescent="0.25">
      <c r="A2518" s="25">
        <v>143662</v>
      </c>
      <c r="B2518" s="25" t="s">
        <v>42</v>
      </c>
      <c r="C2518" s="25" t="s">
        <v>43</v>
      </c>
      <c r="D2518" s="25" t="s">
        <v>55</v>
      </c>
      <c r="E2518" s="24">
        <v>43405</v>
      </c>
      <c r="F2518" s="25" t="s">
        <v>45</v>
      </c>
      <c r="G2518" s="25" t="s">
        <v>46</v>
      </c>
      <c r="H2518" s="24">
        <v>45078</v>
      </c>
      <c r="I2518" s="101">
        <v>0.22622685185185185</v>
      </c>
      <c r="J2518" s="24">
        <v>45078</v>
      </c>
      <c r="K2518" s="101">
        <v>0.23112268518518519</v>
      </c>
      <c r="L2518" s="25">
        <v>423</v>
      </c>
      <c r="M2518" s="26">
        <f>Causas[[#This Row],[parada_duracion]]/60</f>
        <v>7.05</v>
      </c>
      <c r="N2518" s="19" t="s">
        <v>47</v>
      </c>
      <c r="O2518" s="16" t="s">
        <v>47</v>
      </c>
      <c r="P2518" s="16">
        <f>WEEKNUM(Causas[[#This Row],[resolucion_fecha]],16)</f>
        <v>22</v>
      </c>
      <c r="Q2518" s="16" t="str">
        <f>TEXT(Causas[[#This Row],[resolucion_fecha]],"MMMM")</f>
        <v>junio</v>
      </c>
      <c r="R2518" s="16" t="str">
        <f t="shared" si="39"/>
        <v>N</v>
      </c>
      <c r="S2518" s="16" t="s">
        <v>47</v>
      </c>
      <c r="T2518" s="16" t="s">
        <v>47</v>
      </c>
      <c r="U2518" s="16" t="s">
        <v>47</v>
      </c>
      <c r="V2518" s="16" t="s">
        <v>47</v>
      </c>
      <c r="W2518" s="16" t="s">
        <v>47</v>
      </c>
    </row>
    <row r="2519" spans="1:23" hidden="1" x14ac:dyDescent="0.25">
      <c r="A2519" s="96">
        <v>143667</v>
      </c>
      <c r="B2519" s="96" t="s">
        <v>42</v>
      </c>
      <c r="C2519" s="96" t="s">
        <v>43</v>
      </c>
      <c r="D2519" s="96" t="s">
        <v>105</v>
      </c>
      <c r="E2519" s="97">
        <v>43405</v>
      </c>
      <c r="F2519" s="96" t="s">
        <v>45</v>
      </c>
      <c r="G2519" s="96" t="s">
        <v>50</v>
      </c>
      <c r="H2519" s="97">
        <v>45078</v>
      </c>
      <c r="I2519" s="23">
        <v>0.25895833333333335</v>
      </c>
      <c r="J2519" s="97">
        <v>45078</v>
      </c>
      <c r="K2519" s="23">
        <v>0.30952546296296296</v>
      </c>
      <c r="L2519" s="96">
        <v>4369</v>
      </c>
      <c r="M2519" s="98">
        <f>Causas[[#This Row],[parada_duracion]]/60</f>
        <v>72.816666666666663</v>
      </c>
      <c r="N2519" s="18" t="s">
        <v>49</v>
      </c>
      <c r="O2519" s="18" t="s">
        <v>49</v>
      </c>
      <c r="P2519" s="99">
        <f>WEEKNUM(Causas[[#This Row],[resolucion_fecha]],16)</f>
        <v>22</v>
      </c>
      <c r="Q2519" s="99" t="str">
        <f>TEXT(Causas[[#This Row],[resolucion_fecha]],"MMMM")</f>
        <v>junio</v>
      </c>
      <c r="R2519" s="99" t="str">
        <f t="shared" si="39"/>
        <v>M</v>
      </c>
      <c r="S2519" s="18" t="s">
        <v>49</v>
      </c>
      <c r="T2519" s="18" t="s">
        <v>49</v>
      </c>
      <c r="U2519" s="18" t="s">
        <v>49</v>
      </c>
      <c r="V2519" s="18" t="s">
        <v>49</v>
      </c>
      <c r="W2519" s="18" t="s">
        <v>49</v>
      </c>
    </row>
    <row r="2520" spans="1:23" hidden="1" x14ac:dyDescent="0.25">
      <c r="A2520" s="25">
        <v>143668</v>
      </c>
      <c r="B2520" s="25" t="s">
        <v>54</v>
      </c>
      <c r="C2520" s="25" t="s">
        <v>43</v>
      </c>
      <c r="D2520" s="25" t="s">
        <v>55</v>
      </c>
      <c r="E2520" s="24">
        <v>44120</v>
      </c>
      <c r="F2520" s="25" t="s">
        <v>56</v>
      </c>
      <c r="G2520" s="25" t="s">
        <v>50</v>
      </c>
      <c r="H2520" s="24">
        <v>45078</v>
      </c>
      <c r="I2520" s="101">
        <v>0.27241898148148147</v>
      </c>
      <c r="J2520" s="24">
        <v>45078</v>
      </c>
      <c r="K2520" s="101">
        <v>0.35057870370370375</v>
      </c>
      <c r="L2520" s="25">
        <v>6753</v>
      </c>
      <c r="M2520" s="26">
        <f>Causas[[#This Row],[parada_duracion]]/60</f>
        <v>112.55</v>
      </c>
      <c r="N2520" s="18" t="s">
        <v>49</v>
      </c>
      <c r="O2520" s="18" t="s">
        <v>49</v>
      </c>
      <c r="P2520" s="16">
        <f>WEEKNUM(Causas[[#This Row],[resolucion_fecha]],16)</f>
        <v>22</v>
      </c>
      <c r="Q2520" s="16" t="str">
        <f>TEXT(Causas[[#This Row],[resolucion_fecha]],"MMMM")</f>
        <v>junio</v>
      </c>
      <c r="R2520" s="16" t="str">
        <f t="shared" si="39"/>
        <v>M</v>
      </c>
      <c r="S2520" s="18" t="s">
        <v>49</v>
      </c>
      <c r="T2520" s="18" t="s">
        <v>49</v>
      </c>
      <c r="U2520" s="18" t="s">
        <v>49</v>
      </c>
      <c r="V2520" s="18" t="s">
        <v>49</v>
      </c>
      <c r="W2520" s="18" t="s">
        <v>49</v>
      </c>
    </row>
    <row r="2521" spans="1:23" hidden="1" x14ac:dyDescent="0.25">
      <c r="A2521" s="96">
        <v>143671</v>
      </c>
      <c r="B2521" s="96" t="s">
        <v>95</v>
      </c>
      <c r="C2521" s="96" t="s">
        <v>43</v>
      </c>
      <c r="D2521" s="96" t="s">
        <v>166</v>
      </c>
      <c r="E2521" s="97">
        <v>43405</v>
      </c>
      <c r="F2521" s="96" t="s">
        <v>45</v>
      </c>
      <c r="G2521" s="96" t="s">
        <v>46</v>
      </c>
      <c r="H2521" s="97">
        <v>45078</v>
      </c>
      <c r="I2521" s="23">
        <v>0.28453703703703703</v>
      </c>
      <c r="J2521" s="97">
        <v>45078</v>
      </c>
      <c r="K2521" s="23">
        <v>0.35362268518518519</v>
      </c>
      <c r="L2521" s="96">
        <v>5969</v>
      </c>
      <c r="M2521" s="98">
        <f>Causas[[#This Row],[parada_duracion]]/60</f>
        <v>99.483333333333334</v>
      </c>
      <c r="N2521" s="18" t="s">
        <v>49</v>
      </c>
      <c r="O2521" s="18" t="s">
        <v>49</v>
      </c>
      <c r="P2521" s="99">
        <f>WEEKNUM(Causas[[#This Row],[resolucion_fecha]],16)</f>
        <v>22</v>
      </c>
      <c r="Q2521" s="99" t="str">
        <f>TEXT(Causas[[#This Row],[resolucion_fecha]],"MMMM")</f>
        <v>junio</v>
      </c>
      <c r="R2521" s="99" t="str">
        <f t="shared" si="39"/>
        <v>M</v>
      </c>
      <c r="S2521" s="18" t="s">
        <v>49</v>
      </c>
      <c r="T2521" s="18" t="s">
        <v>49</v>
      </c>
      <c r="U2521" s="18" t="s">
        <v>49</v>
      </c>
      <c r="V2521" s="18" t="s">
        <v>49</v>
      </c>
      <c r="W2521" s="18" t="s">
        <v>49</v>
      </c>
    </row>
    <row r="2522" spans="1:23" hidden="1" x14ac:dyDescent="0.25">
      <c r="A2522" s="25">
        <v>143672</v>
      </c>
      <c r="B2522" s="25" t="s">
        <v>83</v>
      </c>
      <c r="C2522" s="25" t="s">
        <v>43</v>
      </c>
      <c r="D2522" s="25" t="s">
        <v>76</v>
      </c>
      <c r="E2522" s="24">
        <v>43405</v>
      </c>
      <c r="F2522" s="25" t="s">
        <v>45</v>
      </c>
      <c r="G2522" s="25" t="s">
        <v>50</v>
      </c>
      <c r="H2522" s="24">
        <v>45078</v>
      </c>
      <c r="I2522" s="101">
        <v>0.30487268518518518</v>
      </c>
      <c r="J2522" s="24">
        <v>45078</v>
      </c>
      <c r="K2522" s="101">
        <v>0.32092592592592589</v>
      </c>
      <c r="L2522" s="25">
        <v>1387</v>
      </c>
      <c r="M2522" s="26">
        <f>Causas[[#This Row],[parada_duracion]]/60</f>
        <v>23.116666666666667</v>
      </c>
      <c r="N2522" s="18" t="s">
        <v>49</v>
      </c>
      <c r="O2522" s="18" t="s">
        <v>49</v>
      </c>
      <c r="P2522" s="16">
        <f>WEEKNUM(Causas[[#This Row],[resolucion_fecha]],16)</f>
        <v>22</v>
      </c>
      <c r="Q2522" s="16" t="str">
        <f>TEXT(Causas[[#This Row],[resolucion_fecha]],"MMMM")</f>
        <v>junio</v>
      </c>
      <c r="R2522" s="16" t="str">
        <f t="shared" si="39"/>
        <v>M</v>
      </c>
      <c r="S2522" s="18" t="s">
        <v>49</v>
      </c>
      <c r="T2522" s="18" t="s">
        <v>49</v>
      </c>
      <c r="U2522" s="18" t="s">
        <v>49</v>
      </c>
      <c r="V2522" s="18" t="s">
        <v>49</v>
      </c>
      <c r="W2522" s="18" t="s">
        <v>49</v>
      </c>
    </row>
    <row r="2523" spans="1:23" hidden="1" x14ac:dyDescent="0.25">
      <c r="A2523" s="25">
        <v>143678</v>
      </c>
      <c r="B2523" s="25" t="s">
        <v>66</v>
      </c>
      <c r="C2523" s="25" t="s">
        <v>43</v>
      </c>
      <c r="D2523" s="25" t="s">
        <v>105</v>
      </c>
      <c r="E2523" s="24">
        <v>43405</v>
      </c>
      <c r="F2523" s="25" t="s">
        <v>45</v>
      </c>
      <c r="G2523" s="25" t="s">
        <v>50</v>
      </c>
      <c r="H2523" s="24">
        <v>45078</v>
      </c>
      <c r="I2523" s="101">
        <v>0.32829861111111108</v>
      </c>
      <c r="J2523" s="24">
        <v>45078</v>
      </c>
      <c r="K2523" s="101">
        <v>0.39303240740740741</v>
      </c>
      <c r="L2523" s="25">
        <v>5593</v>
      </c>
      <c r="M2523" s="26">
        <f>Causas[[#This Row],[parada_duracion]]/60</f>
        <v>93.216666666666669</v>
      </c>
      <c r="N2523" s="18" t="s">
        <v>49</v>
      </c>
      <c r="O2523" s="18" t="s">
        <v>49</v>
      </c>
      <c r="P2523" s="16">
        <f>WEEKNUM(Causas[[#This Row],[resolucion_fecha]],16)</f>
        <v>22</v>
      </c>
      <c r="Q2523" s="16" t="str">
        <f>TEXT(Causas[[#This Row],[resolucion_fecha]],"MMMM")</f>
        <v>junio</v>
      </c>
      <c r="R2523" s="16" t="str">
        <f t="shared" si="39"/>
        <v>M</v>
      </c>
      <c r="S2523" s="18" t="s">
        <v>49</v>
      </c>
      <c r="T2523" s="18" t="s">
        <v>49</v>
      </c>
      <c r="U2523" s="18" t="s">
        <v>49</v>
      </c>
      <c r="V2523" s="18" t="s">
        <v>49</v>
      </c>
      <c r="W2523" s="18" t="s">
        <v>49</v>
      </c>
    </row>
    <row r="2524" spans="1:23" hidden="1" x14ac:dyDescent="0.25">
      <c r="A2524" s="25">
        <v>143685</v>
      </c>
      <c r="B2524" s="25" t="s">
        <v>54</v>
      </c>
      <c r="C2524" s="25" t="s">
        <v>43</v>
      </c>
      <c r="D2524" s="25" t="s">
        <v>55</v>
      </c>
      <c r="E2524" s="24">
        <v>44120</v>
      </c>
      <c r="F2524" s="25" t="s">
        <v>56</v>
      </c>
      <c r="G2524" s="25" t="s">
        <v>50</v>
      </c>
      <c r="H2524" s="24">
        <v>45078</v>
      </c>
      <c r="I2524" s="101">
        <v>0.35577546296296297</v>
      </c>
      <c r="J2524" s="24">
        <v>45078</v>
      </c>
      <c r="K2524" s="101">
        <v>0.3725</v>
      </c>
      <c r="L2524" s="25">
        <v>1445</v>
      </c>
      <c r="M2524" s="26">
        <f>Causas[[#This Row],[parada_duracion]]/60</f>
        <v>24.083333333333332</v>
      </c>
      <c r="N2524" s="18" t="s">
        <v>49</v>
      </c>
      <c r="O2524" s="18" t="s">
        <v>49</v>
      </c>
      <c r="P2524" s="16">
        <f>WEEKNUM(Causas[[#This Row],[resolucion_fecha]],16)</f>
        <v>22</v>
      </c>
      <c r="Q2524" s="16" t="str">
        <f>TEXT(Causas[[#This Row],[resolucion_fecha]],"MMMM")</f>
        <v>junio</v>
      </c>
      <c r="R2524" s="16" t="str">
        <f t="shared" si="39"/>
        <v>M</v>
      </c>
      <c r="S2524" s="18" t="s">
        <v>49</v>
      </c>
      <c r="T2524" s="18" t="s">
        <v>49</v>
      </c>
      <c r="U2524" s="18" t="s">
        <v>49</v>
      </c>
      <c r="V2524" s="18" t="s">
        <v>49</v>
      </c>
      <c r="W2524" s="18" t="s">
        <v>49</v>
      </c>
    </row>
    <row r="2525" spans="1:23" hidden="1" x14ac:dyDescent="0.25">
      <c r="A2525" s="25">
        <v>143692</v>
      </c>
      <c r="B2525" s="25" t="s">
        <v>61</v>
      </c>
      <c r="C2525" s="25" t="s">
        <v>43</v>
      </c>
      <c r="D2525" s="25" t="s">
        <v>68</v>
      </c>
      <c r="E2525" s="24">
        <v>43405</v>
      </c>
      <c r="F2525" s="25" t="s">
        <v>45</v>
      </c>
      <c r="G2525" s="25" t="s">
        <v>46</v>
      </c>
      <c r="H2525" s="24">
        <v>45078</v>
      </c>
      <c r="I2525" s="101">
        <v>0.38353009259259258</v>
      </c>
      <c r="J2525" s="24">
        <v>45078</v>
      </c>
      <c r="K2525" s="101">
        <v>0.41870370370370374</v>
      </c>
      <c r="L2525" s="25">
        <v>3039</v>
      </c>
      <c r="M2525" s="26">
        <f>Causas[[#This Row],[parada_duracion]]/60</f>
        <v>50.65</v>
      </c>
      <c r="N2525" s="18" t="s">
        <v>49</v>
      </c>
      <c r="O2525" s="18" t="s">
        <v>49</v>
      </c>
      <c r="P2525" s="16">
        <f>WEEKNUM(Causas[[#This Row],[resolucion_fecha]],16)</f>
        <v>22</v>
      </c>
      <c r="Q2525" s="16" t="str">
        <f>TEXT(Causas[[#This Row],[resolucion_fecha]],"MMMM")</f>
        <v>junio</v>
      </c>
      <c r="R2525" s="16" t="str">
        <f t="shared" si="39"/>
        <v>M</v>
      </c>
      <c r="S2525" s="18" t="s">
        <v>49</v>
      </c>
      <c r="T2525" s="18" t="s">
        <v>49</v>
      </c>
      <c r="U2525" s="18" t="s">
        <v>49</v>
      </c>
      <c r="V2525" s="18" t="s">
        <v>49</v>
      </c>
      <c r="W2525" s="18" t="s">
        <v>49</v>
      </c>
    </row>
    <row r="2526" spans="1:23" hidden="1" x14ac:dyDescent="0.25">
      <c r="A2526" s="25">
        <v>143705</v>
      </c>
      <c r="B2526" s="25" t="s">
        <v>54</v>
      </c>
      <c r="C2526" s="25" t="s">
        <v>43</v>
      </c>
      <c r="D2526" s="25" t="s">
        <v>55</v>
      </c>
      <c r="E2526" s="24">
        <v>44120</v>
      </c>
      <c r="F2526" s="25" t="s">
        <v>56</v>
      </c>
      <c r="G2526" s="25" t="s">
        <v>50</v>
      </c>
      <c r="H2526" s="24">
        <v>45078</v>
      </c>
      <c r="I2526" s="101">
        <v>0.42033564814814817</v>
      </c>
      <c r="J2526" s="24">
        <v>45078</v>
      </c>
      <c r="K2526" s="101">
        <v>0.42931712962962965</v>
      </c>
      <c r="L2526" s="25">
        <v>776</v>
      </c>
      <c r="M2526" s="26">
        <f>Causas[[#This Row],[parada_duracion]]/60</f>
        <v>12.933333333333334</v>
      </c>
      <c r="N2526" s="18" t="s">
        <v>49</v>
      </c>
      <c r="O2526" s="18" t="s">
        <v>49</v>
      </c>
      <c r="P2526" s="16">
        <f>WEEKNUM(Causas[[#This Row],[resolucion_fecha]],16)</f>
        <v>22</v>
      </c>
      <c r="Q2526" s="16" t="str">
        <f>TEXT(Causas[[#This Row],[resolucion_fecha]],"MMMM")</f>
        <v>junio</v>
      </c>
      <c r="R2526" s="16" t="str">
        <f t="shared" si="39"/>
        <v>M</v>
      </c>
      <c r="S2526" s="18" t="s">
        <v>49</v>
      </c>
      <c r="T2526" s="18" t="s">
        <v>49</v>
      </c>
      <c r="U2526" s="18" t="s">
        <v>49</v>
      </c>
      <c r="V2526" s="18" t="s">
        <v>49</v>
      </c>
      <c r="W2526" s="18" t="s">
        <v>49</v>
      </c>
    </row>
    <row r="2527" spans="1:23" hidden="1" x14ac:dyDescent="0.25">
      <c r="A2527" s="25">
        <v>143710</v>
      </c>
      <c r="B2527" s="25" t="s">
        <v>42</v>
      </c>
      <c r="C2527" s="25" t="s">
        <v>43</v>
      </c>
      <c r="D2527" s="25" t="s">
        <v>64</v>
      </c>
      <c r="E2527" s="24">
        <v>43405</v>
      </c>
      <c r="F2527" s="25" t="s">
        <v>45</v>
      </c>
      <c r="G2527" s="25" t="s">
        <v>50</v>
      </c>
      <c r="H2527" s="24">
        <v>45078</v>
      </c>
      <c r="I2527" s="101">
        <v>0.43543981481481481</v>
      </c>
      <c r="J2527" s="24">
        <v>45078</v>
      </c>
      <c r="K2527" s="101">
        <v>0.46743055555555557</v>
      </c>
      <c r="L2527" s="25">
        <v>2764</v>
      </c>
      <c r="M2527" s="26">
        <f>Causas[[#This Row],[parada_duracion]]/60</f>
        <v>46.06666666666667</v>
      </c>
      <c r="N2527" s="18" t="s">
        <v>49</v>
      </c>
      <c r="O2527" s="18" t="s">
        <v>49</v>
      </c>
      <c r="P2527" s="16">
        <f>WEEKNUM(Causas[[#This Row],[resolucion_fecha]],16)</f>
        <v>22</v>
      </c>
      <c r="Q2527" s="16" t="str">
        <f>TEXT(Causas[[#This Row],[resolucion_fecha]],"MMMM")</f>
        <v>junio</v>
      </c>
      <c r="R2527" s="16" t="str">
        <f t="shared" si="39"/>
        <v>M</v>
      </c>
      <c r="S2527" s="18" t="s">
        <v>49</v>
      </c>
      <c r="T2527" s="18" t="s">
        <v>49</v>
      </c>
      <c r="U2527" s="18" t="s">
        <v>49</v>
      </c>
      <c r="V2527" s="18" t="s">
        <v>49</v>
      </c>
      <c r="W2527" s="18" t="s">
        <v>49</v>
      </c>
    </row>
    <row r="2528" spans="1:23" hidden="1" x14ac:dyDescent="0.25">
      <c r="A2528" s="25">
        <v>143714</v>
      </c>
      <c r="B2528" s="25" t="s">
        <v>197</v>
      </c>
      <c r="C2528" s="25" t="s">
        <v>43</v>
      </c>
      <c r="D2528" s="25" t="s">
        <v>90</v>
      </c>
      <c r="E2528" s="24">
        <v>43405</v>
      </c>
      <c r="F2528" s="25" t="s">
        <v>45</v>
      </c>
      <c r="G2528" s="25" t="s">
        <v>46</v>
      </c>
      <c r="H2528" s="24">
        <v>45078</v>
      </c>
      <c r="I2528" s="101">
        <v>0.44752314814814814</v>
      </c>
      <c r="J2528" s="24">
        <v>45078</v>
      </c>
      <c r="K2528" s="101">
        <v>0.47472222222222221</v>
      </c>
      <c r="L2528" s="25">
        <v>2350</v>
      </c>
      <c r="M2528" s="26">
        <f>Causas[[#This Row],[parada_duracion]]/60</f>
        <v>39.166666666666664</v>
      </c>
      <c r="N2528" s="18" t="s">
        <v>49</v>
      </c>
      <c r="O2528" s="18" t="s">
        <v>49</v>
      </c>
      <c r="P2528" s="16">
        <f>WEEKNUM(Causas[[#This Row],[resolucion_fecha]],16)</f>
        <v>22</v>
      </c>
      <c r="Q2528" s="16" t="str">
        <f>TEXT(Causas[[#This Row],[resolucion_fecha]],"MMMM")</f>
        <v>junio</v>
      </c>
      <c r="R2528" s="16" t="str">
        <f t="shared" si="39"/>
        <v>M</v>
      </c>
      <c r="S2528" s="18" t="s">
        <v>49</v>
      </c>
      <c r="T2528" s="18" t="s">
        <v>49</v>
      </c>
      <c r="U2528" s="18" t="s">
        <v>49</v>
      </c>
      <c r="V2528" s="18" t="s">
        <v>49</v>
      </c>
      <c r="W2528" s="18" t="s">
        <v>49</v>
      </c>
    </row>
    <row r="2529" spans="1:23" hidden="1" x14ac:dyDescent="0.25">
      <c r="A2529" s="25">
        <v>143717</v>
      </c>
      <c r="B2529" s="25" t="s">
        <v>42</v>
      </c>
      <c r="C2529" s="25" t="s">
        <v>43</v>
      </c>
      <c r="D2529" s="25" t="s">
        <v>55</v>
      </c>
      <c r="E2529" s="24">
        <v>43405</v>
      </c>
      <c r="F2529" s="25" t="s">
        <v>45</v>
      </c>
      <c r="G2529" s="25" t="s">
        <v>46</v>
      </c>
      <c r="H2529" s="24">
        <v>45078</v>
      </c>
      <c r="I2529" s="101">
        <v>0.453125</v>
      </c>
      <c r="J2529" s="24">
        <v>45078</v>
      </c>
      <c r="K2529" s="101">
        <v>0.47237268518518521</v>
      </c>
      <c r="L2529" s="25">
        <v>1663</v>
      </c>
      <c r="M2529" s="26">
        <f>Causas[[#This Row],[parada_duracion]]/60</f>
        <v>27.716666666666665</v>
      </c>
      <c r="N2529" s="18" t="s">
        <v>49</v>
      </c>
      <c r="O2529" s="18" t="s">
        <v>49</v>
      </c>
      <c r="P2529" s="16">
        <f>WEEKNUM(Causas[[#This Row],[resolucion_fecha]],16)</f>
        <v>22</v>
      </c>
      <c r="Q2529" s="16" t="str">
        <f>TEXT(Causas[[#This Row],[resolucion_fecha]],"MMMM")</f>
        <v>junio</v>
      </c>
      <c r="R2529" s="16" t="str">
        <f t="shared" si="39"/>
        <v>M</v>
      </c>
      <c r="S2529" s="18" t="s">
        <v>49</v>
      </c>
      <c r="T2529" s="18" t="s">
        <v>49</v>
      </c>
      <c r="U2529" s="18" t="s">
        <v>49</v>
      </c>
      <c r="V2529" s="18" t="s">
        <v>49</v>
      </c>
      <c r="W2529" s="18" t="s">
        <v>49</v>
      </c>
    </row>
    <row r="2530" spans="1:23" hidden="1" x14ac:dyDescent="0.25">
      <c r="A2530" s="25">
        <v>143720</v>
      </c>
      <c r="B2530" s="25" t="s">
        <v>42</v>
      </c>
      <c r="C2530" s="25" t="s">
        <v>43</v>
      </c>
      <c r="D2530" s="25" t="s">
        <v>64</v>
      </c>
      <c r="E2530" s="24">
        <v>43405</v>
      </c>
      <c r="F2530" s="25" t="s">
        <v>45</v>
      </c>
      <c r="G2530" s="25" t="s">
        <v>46</v>
      </c>
      <c r="H2530" s="24">
        <v>45078</v>
      </c>
      <c r="I2530" s="101">
        <v>0.46752314814814816</v>
      </c>
      <c r="J2530" s="24">
        <v>45078</v>
      </c>
      <c r="K2530" s="101">
        <v>0.55296296296296299</v>
      </c>
      <c r="L2530" s="25">
        <v>7382</v>
      </c>
      <c r="M2530" s="26">
        <f>Causas[[#This Row],[parada_duracion]]/60</f>
        <v>123.03333333333333</v>
      </c>
      <c r="N2530" s="18" t="s">
        <v>49</v>
      </c>
      <c r="O2530" s="18" t="s">
        <v>49</v>
      </c>
      <c r="P2530" s="16">
        <f>WEEKNUM(Causas[[#This Row],[resolucion_fecha]],16)</f>
        <v>22</v>
      </c>
      <c r="Q2530" s="16" t="str">
        <f>TEXT(Causas[[#This Row],[resolucion_fecha]],"MMMM")</f>
        <v>junio</v>
      </c>
      <c r="R2530" s="16" t="str">
        <f t="shared" si="39"/>
        <v>M</v>
      </c>
      <c r="S2530" s="18" t="s">
        <v>49</v>
      </c>
      <c r="T2530" s="18" t="s">
        <v>49</v>
      </c>
      <c r="U2530" s="18" t="s">
        <v>49</v>
      </c>
      <c r="V2530" s="18" t="s">
        <v>49</v>
      </c>
      <c r="W2530" s="18" t="s">
        <v>49</v>
      </c>
    </row>
    <row r="2531" spans="1:23" hidden="1" x14ac:dyDescent="0.25">
      <c r="A2531" s="25">
        <v>143722</v>
      </c>
      <c r="B2531" s="25" t="s">
        <v>42</v>
      </c>
      <c r="C2531" s="25" t="s">
        <v>43</v>
      </c>
      <c r="D2531" s="25" t="s">
        <v>55</v>
      </c>
      <c r="E2531" s="24">
        <v>43405</v>
      </c>
      <c r="F2531" s="25" t="s">
        <v>45</v>
      </c>
      <c r="G2531" s="25" t="s">
        <v>46</v>
      </c>
      <c r="H2531" s="24">
        <v>45078</v>
      </c>
      <c r="I2531" s="101">
        <v>0.50116898148148148</v>
      </c>
      <c r="J2531" s="24">
        <v>45078</v>
      </c>
      <c r="K2531" s="101">
        <v>0.62275462962962969</v>
      </c>
      <c r="L2531" s="25">
        <v>10505</v>
      </c>
      <c r="M2531" s="26">
        <f>Causas[[#This Row],[parada_duracion]]/60</f>
        <v>175.08333333333334</v>
      </c>
      <c r="N2531" s="18" t="s">
        <v>49</v>
      </c>
      <c r="O2531" s="18" t="s">
        <v>49</v>
      </c>
      <c r="P2531" s="16">
        <f>WEEKNUM(Causas[[#This Row],[resolucion_fecha]],16)</f>
        <v>22</v>
      </c>
      <c r="Q2531" s="16" t="str">
        <f>TEXT(Causas[[#This Row],[resolucion_fecha]],"MMMM")</f>
        <v>junio</v>
      </c>
      <c r="R2531" s="16" t="str">
        <f t="shared" si="39"/>
        <v>M</v>
      </c>
      <c r="S2531" s="18" t="s">
        <v>49</v>
      </c>
      <c r="T2531" s="18" t="s">
        <v>49</v>
      </c>
      <c r="U2531" s="18" t="s">
        <v>49</v>
      </c>
      <c r="V2531" s="18" t="s">
        <v>49</v>
      </c>
      <c r="W2531" s="18" t="s">
        <v>49</v>
      </c>
    </row>
    <row r="2532" spans="1:23" hidden="1" x14ac:dyDescent="0.25">
      <c r="A2532" s="96">
        <v>143724</v>
      </c>
      <c r="B2532" s="96" t="s">
        <v>66</v>
      </c>
      <c r="C2532" s="96" t="s">
        <v>43</v>
      </c>
      <c r="D2532" s="96" t="s">
        <v>68</v>
      </c>
      <c r="E2532" s="97">
        <v>43405</v>
      </c>
      <c r="F2532" s="96" t="s">
        <v>45</v>
      </c>
      <c r="G2532" s="96" t="s">
        <v>46</v>
      </c>
      <c r="H2532" s="97">
        <v>45078</v>
      </c>
      <c r="I2532" s="23">
        <v>0.51092592592592589</v>
      </c>
      <c r="J2532" s="97">
        <v>45078</v>
      </c>
      <c r="K2532" s="23">
        <v>0.56427083333333339</v>
      </c>
      <c r="L2532" s="96">
        <v>4609</v>
      </c>
      <c r="M2532" s="98">
        <f>Causas[[#This Row],[parada_duracion]]/60</f>
        <v>76.816666666666663</v>
      </c>
      <c r="N2532" s="18" t="s">
        <v>49</v>
      </c>
      <c r="O2532" s="18" t="s">
        <v>49</v>
      </c>
      <c r="P2532" s="99">
        <f>WEEKNUM(Causas[[#This Row],[resolucion_fecha]],16)</f>
        <v>22</v>
      </c>
      <c r="Q2532" s="99" t="str">
        <f>TEXT(Causas[[#This Row],[resolucion_fecha]],"MMMM")</f>
        <v>junio</v>
      </c>
      <c r="R2532" s="99" t="str">
        <f t="shared" si="39"/>
        <v>M</v>
      </c>
      <c r="S2532" s="18" t="s">
        <v>49</v>
      </c>
      <c r="T2532" s="18" t="s">
        <v>49</v>
      </c>
      <c r="U2532" s="18" t="s">
        <v>49</v>
      </c>
      <c r="V2532" s="18" t="s">
        <v>49</v>
      </c>
      <c r="W2532" s="18" t="s">
        <v>49</v>
      </c>
    </row>
    <row r="2533" spans="1:23" hidden="1" x14ac:dyDescent="0.25">
      <c r="A2533" s="25">
        <v>143725</v>
      </c>
      <c r="B2533" s="25" t="s">
        <v>111</v>
      </c>
      <c r="C2533" s="25" t="s">
        <v>43</v>
      </c>
      <c r="D2533" s="25" t="s">
        <v>59</v>
      </c>
      <c r="E2533" s="24">
        <v>44231</v>
      </c>
      <c r="F2533" s="25" t="s">
        <v>60</v>
      </c>
      <c r="G2533" s="25" t="s">
        <v>50</v>
      </c>
      <c r="H2533" s="24">
        <v>45078</v>
      </c>
      <c r="I2533" s="101">
        <v>0.51340277777777776</v>
      </c>
      <c r="J2533" s="24">
        <v>45078</v>
      </c>
      <c r="K2533" s="101">
        <v>0.55743055555555554</v>
      </c>
      <c r="L2533" s="25">
        <v>3804</v>
      </c>
      <c r="M2533" s="26">
        <f>Causas[[#This Row],[parada_duracion]]/60</f>
        <v>63.4</v>
      </c>
      <c r="N2533" s="18" t="s">
        <v>49</v>
      </c>
      <c r="O2533" s="18" t="s">
        <v>49</v>
      </c>
      <c r="P2533" s="16">
        <f>WEEKNUM(Causas[[#This Row],[resolucion_fecha]],16)</f>
        <v>22</v>
      </c>
      <c r="Q2533" s="16" t="str">
        <f>TEXT(Causas[[#This Row],[resolucion_fecha]],"MMMM")</f>
        <v>junio</v>
      </c>
      <c r="R2533" s="16" t="str">
        <f t="shared" si="39"/>
        <v>M</v>
      </c>
      <c r="S2533" s="18" t="s">
        <v>49</v>
      </c>
      <c r="T2533" s="18" t="s">
        <v>49</v>
      </c>
      <c r="U2533" s="18" t="s">
        <v>49</v>
      </c>
      <c r="V2533" s="18" t="s">
        <v>49</v>
      </c>
      <c r="W2533" s="18" t="s">
        <v>49</v>
      </c>
    </row>
    <row r="2534" spans="1:23" hidden="1" x14ac:dyDescent="0.25">
      <c r="A2534" s="25">
        <v>143730</v>
      </c>
      <c r="B2534" s="25" t="s">
        <v>42</v>
      </c>
      <c r="C2534" s="25" t="s">
        <v>43</v>
      </c>
      <c r="D2534" s="25" t="s">
        <v>64</v>
      </c>
      <c r="E2534" s="24">
        <v>43405</v>
      </c>
      <c r="F2534" s="25" t="s">
        <v>45</v>
      </c>
      <c r="G2534" s="25" t="s">
        <v>50</v>
      </c>
      <c r="H2534" s="24">
        <v>45078</v>
      </c>
      <c r="I2534" s="101">
        <v>0.55327546296296293</v>
      </c>
      <c r="J2534" s="24">
        <v>45078</v>
      </c>
      <c r="K2534" s="101">
        <v>0.56494212962962964</v>
      </c>
      <c r="L2534" s="25">
        <v>1008</v>
      </c>
      <c r="M2534" s="26">
        <f>Causas[[#This Row],[parada_duracion]]/60</f>
        <v>16.8</v>
      </c>
      <c r="N2534" s="18" t="s">
        <v>49</v>
      </c>
      <c r="O2534" s="18" t="s">
        <v>49</v>
      </c>
      <c r="P2534" s="16">
        <f>WEEKNUM(Causas[[#This Row],[resolucion_fecha]],16)</f>
        <v>22</v>
      </c>
      <c r="Q2534" s="16" t="str">
        <f>TEXT(Causas[[#This Row],[resolucion_fecha]],"MMMM")</f>
        <v>junio</v>
      </c>
      <c r="R2534" s="16" t="str">
        <f t="shared" si="39"/>
        <v>M</v>
      </c>
      <c r="S2534" s="18" t="s">
        <v>49</v>
      </c>
      <c r="T2534" s="18" t="s">
        <v>49</v>
      </c>
      <c r="U2534" s="18" t="s">
        <v>49</v>
      </c>
      <c r="V2534" s="18" t="s">
        <v>49</v>
      </c>
      <c r="W2534" s="18" t="s">
        <v>49</v>
      </c>
    </row>
    <row r="2535" spans="1:23" hidden="1" x14ac:dyDescent="0.25">
      <c r="A2535" s="25">
        <v>143735</v>
      </c>
      <c r="B2535" s="25" t="s">
        <v>42</v>
      </c>
      <c r="C2535" s="25" t="s">
        <v>43</v>
      </c>
      <c r="D2535" s="25" t="s">
        <v>64</v>
      </c>
      <c r="E2535" s="24">
        <v>43405</v>
      </c>
      <c r="F2535" s="25" t="s">
        <v>45</v>
      </c>
      <c r="G2535" s="25" t="s">
        <v>50</v>
      </c>
      <c r="H2535" s="24">
        <v>45078</v>
      </c>
      <c r="I2535" s="101">
        <v>0.59995370370370371</v>
      </c>
      <c r="J2535" s="24">
        <v>45078</v>
      </c>
      <c r="K2535" s="101">
        <v>0.68967592592592597</v>
      </c>
      <c r="L2535" s="25">
        <v>7752</v>
      </c>
      <c r="M2535" s="26">
        <f>Causas[[#This Row],[parada_duracion]]/60</f>
        <v>129.19999999999999</v>
      </c>
      <c r="N2535" s="18" t="s">
        <v>49</v>
      </c>
      <c r="O2535" s="18" t="s">
        <v>49</v>
      </c>
      <c r="P2535" s="16">
        <f>WEEKNUM(Causas[[#This Row],[resolucion_fecha]],16)</f>
        <v>22</v>
      </c>
      <c r="Q2535" s="16" t="str">
        <f>TEXT(Causas[[#This Row],[resolucion_fecha]],"MMMM")</f>
        <v>junio</v>
      </c>
      <c r="R2535" s="16" t="str">
        <f t="shared" si="39"/>
        <v>T</v>
      </c>
      <c r="S2535" s="18" t="s">
        <v>49</v>
      </c>
      <c r="T2535" s="18" t="s">
        <v>49</v>
      </c>
      <c r="U2535" s="18" t="s">
        <v>49</v>
      </c>
      <c r="V2535" s="18" t="s">
        <v>49</v>
      </c>
      <c r="W2535" s="18" t="s">
        <v>49</v>
      </c>
    </row>
    <row r="2536" spans="1:23" hidden="1" x14ac:dyDescent="0.25">
      <c r="A2536" s="25">
        <v>143738</v>
      </c>
      <c r="B2536" s="25" t="s">
        <v>89</v>
      </c>
      <c r="C2536" s="25" t="s">
        <v>43</v>
      </c>
      <c r="D2536" s="25" t="s">
        <v>90</v>
      </c>
      <c r="E2536" s="24">
        <v>44263</v>
      </c>
      <c r="F2536" s="25" t="s">
        <v>56</v>
      </c>
      <c r="G2536" s="25" t="s">
        <v>46</v>
      </c>
      <c r="H2536" s="24">
        <v>45078</v>
      </c>
      <c r="I2536" s="101">
        <v>0.62648148148148153</v>
      </c>
      <c r="J2536" s="24">
        <v>45078</v>
      </c>
      <c r="K2536" s="101">
        <v>0.65011574074074074</v>
      </c>
      <c r="L2536" s="25">
        <v>2042</v>
      </c>
      <c r="M2536" s="26">
        <f>Causas[[#This Row],[parada_duracion]]/60</f>
        <v>34.033333333333331</v>
      </c>
      <c r="N2536" s="18" t="s">
        <v>49</v>
      </c>
      <c r="O2536" s="18" t="s">
        <v>49</v>
      </c>
      <c r="P2536" s="16">
        <f>WEEKNUM(Causas[[#This Row],[resolucion_fecha]],16)</f>
        <v>22</v>
      </c>
      <c r="Q2536" s="16" t="str">
        <f>TEXT(Causas[[#This Row],[resolucion_fecha]],"MMMM")</f>
        <v>junio</v>
      </c>
      <c r="R2536" s="16" t="str">
        <f t="shared" si="39"/>
        <v>T</v>
      </c>
      <c r="S2536" s="18" t="s">
        <v>49</v>
      </c>
      <c r="T2536" s="18" t="s">
        <v>49</v>
      </c>
      <c r="U2536" s="18" t="s">
        <v>49</v>
      </c>
      <c r="V2536" s="18" t="s">
        <v>49</v>
      </c>
      <c r="W2536" s="18" t="s">
        <v>49</v>
      </c>
    </row>
    <row r="2537" spans="1:23" hidden="1" x14ac:dyDescent="0.25">
      <c r="A2537" s="25">
        <v>143740</v>
      </c>
      <c r="B2537" s="25" t="s">
        <v>352</v>
      </c>
      <c r="C2537" s="25" t="s">
        <v>43</v>
      </c>
      <c r="D2537" s="25" t="s">
        <v>55</v>
      </c>
      <c r="E2537" s="24">
        <v>43881</v>
      </c>
      <c r="F2537" s="25" t="s">
        <v>56</v>
      </c>
      <c r="G2537" s="25" t="s">
        <v>46</v>
      </c>
      <c r="H2537" s="24">
        <v>45078</v>
      </c>
      <c r="I2537" s="101">
        <v>0.76200231481481484</v>
      </c>
      <c r="J2537" s="24">
        <v>45078</v>
      </c>
      <c r="K2537" s="101">
        <v>0.76849537037037041</v>
      </c>
      <c r="L2537" s="25">
        <v>561</v>
      </c>
      <c r="M2537" s="26">
        <f>Causas[[#This Row],[parada_duracion]]/60</f>
        <v>9.35</v>
      </c>
      <c r="N2537" s="19" t="s">
        <v>47</v>
      </c>
      <c r="O2537" s="16" t="s">
        <v>47</v>
      </c>
      <c r="P2537" s="16">
        <f>WEEKNUM(Causas[[#This Row],[resolucion_fecha]],16)</f>
        <v>22</v>
      </c>
      <c r="Q2537" s="16" t="str">
        <f>TEXT(Causas[[#This Row],[resolucion_fecha]],"MMMM")</f>
        <v>junio</v>
      </c>
      <c r="R2537" s="16" t="str">
        <f t="shared" si="39"/>
        <v>T</v>
      </c>
      <c r="S2537" s="16" t="s">
        <v>47</v>
      </c>
      <c r="T2537" s="16" t="s">
        <v>47</v>
      </c>
      <c r="U2537" s="16" t="s">
        <v>47</v>
      </c>
      <c r="V2537" s="16" t="s">
        <v>47</v>
      </c>
      <c r="W2537" s="16" t="s">
        <v>47</v>
      </c>
    </row>
    <row r="2538" spans="1:23" hidden="1" x14ac:dyDescent="0.25">
      <c r="A2538" s="25">
        <v>143743</v>
      </c>
      <c r="B2538" s="25" t="s">
        <v>197</v>
      </c>
      <c r="C2538" s="25" t="s">
        <v>43</v>
      </c>
      <c r="D2538" s="25" t="s">
        <v>90</v>
      </c>
      <c r="E2538" s="24">
        <v>43405</v>
      </c>
      <c r="F2538" s="25" t="s">
        <v>45</v>
      </c>
      <c r="G2538" s="25" t="s">
        <v>46</v>
      </c>
      <c r="H2538" s="24">
        <v>45078</v>
      </c>
      <c r="I2538" s="101">
        <v>0.83491898148148147</v>
      </c>
      <c r="J2538" s="24">
        <v>45078</v>
      </c>
      <c r="K2538" s="101">
        <v>0.85307870370370376</v>
      </c>
      <c r="L2538" s="25">
        <v>1569</v>
      </c>
      <c r="M2538" s="26">
        <f>Causas[[#This Row],[parada_duracion]]/60</f>
        <v>26.15</v>
      </c>
      <c r="N2538" s="18" t="s">
        <v>49</v>
      </c>
      <c r="O2538" s="18" t="s">
        <v>49</v>
      </c>
      <c r="P2538" s="16">
        <f>WEEKNUM(Causas[[#This Row],[resolucion_fecha]],16)</f>
        <v>22</v>
      </c>
      <c r="Q2538" s="16" t="str">
        <f>TEXT(Causas[[#This Row],[resolucion_fecha]],"MMMM")</f>
        <v>junio</v>
      </c>
      <c r="R2538" s="16" t="str">
        <f t="shared" si="39"/>
        <v>T</v>
      </c>
      <c r="S2538" s="18" t="s">
        <v>49</v>
      </c>
      <c r="T2538" s="18" t="s">
        <v>49</v>
      </c>
      <c r="U2538" s="18" t="s">
        <v>49</v>
      </c>
      <c r="V2538" s="18" t="s">
        <v>49</v>
      </c>
      <c r="W2538" s="18" t="s">
        <v>49</v>
      </c>
    </row>
    <row r="2539" spans="1:23" hidden="1" x14ac:dyDescent="0.25">
      <c r="A2539" s="25">
        <v>143759</v>
      </c>
      <c r="B2539" s="25" t="s">
        <v>54</v>
      </c>
      <c r="C2539" s="25" t="s">
        <v>43</v>
      </c>
      <c r="D2539" s="25" t="s">
        <v>55</v>
      </c>
      <c r="E2539" s="24">
        <v>44120</v>
      </c>
      <c r="F2539" s="25" t="s">
        <v>56</v>
      </c>
      <c r="G2539" s="25" t="s">
        <v>50</v>
      </c>
      <c r="H2539" s="24">
        <v>45079</v>
      </c>
      <c r="I2539" s="101">
        <v>0.26835648148148145</v>
      </c>
      <c r="J2539" s="24">
        <v>45079</v>
      </c>
      <c r="K2539" s="101">
        <v>0.28613425925925923</v>
      </c>
      <c r="L2539" s="25">
        <v>1536</v>
      </c>
      <c r="M2539" s="26">
        <f>Causas[[#This Row],[parada_duracion]]/60</f>
        <v>25.6</v>
      </c>
      <c r="N2539" s="19" t="s">
        <v>769</v>
      </c>
      <c r="O2539" s="16" t="s">
        <v>52</v>
      </c>
      <c r="P2539" s="16">
        <f>WEEKNUM(Causas[[#This Row],[resolucion_fecha]],16)</f>
        <v>22</v>
      </c>
      <c r="Q2539" s="16" t="str">
        <f>TEXT(Causas[[#This Row],[resolucion_fecha]],"MMMM")</f>
        <v>junio</v>
      </c>
      <c r="R2539" s="16" t="str">
        <f t="shared" si="39"/>
        <v>M</v>
      </c>
      <c r="S2539" s="16"/>
      <c r="T2539" s="16" t="s">
        <v>53</v>
      </c>
      <c r="U2539" s="16"/>
      <c r="V2539" s="16"/>
      <c r="W2539" s="16"/>
    </row>
    <row r="2540" spans="1:23" hidden="1" x14ac:dyDescent="0.25">
      <c r="A2540" s="25">
        <v>143761</v>
      </c>
      <c r="B2540" s="25" t="s">
        <v>42</v>
      </c>
      <c r="C2540" s="25" t="s">
        <v>43</v>
      </c>
      <c r="D2540" s="25" t="s">
        <v>164</v>
      </c>
      <c r="E2540" s="24">
        <v>43405</v>
      </c>
      <c r="F2540" s="25" t="s">
        <v>45</v>
      </c>
      <c r="G2540" s="25" t="s">
        <v>46</v>
      </c>
      <c r="H2540" s="24">
        <v>45079</v>
      </c>
      <c r="I2540" s="101">
        <v>0.27651620370370372</v>
      </c>
      <c r="J2540" s="24">
        <v>45079</v>
      </c>
      <c r="K2540" s="101">
        <v>0.28739583333333335</v>
      </c>
      <c r="L2540" s="25">
        <v>940</v>
      </c>
      <c r="M2540" s="26">
        <f>Causas[[#This Row],[parada_duracion]]/60</f>
        <v>15.666666666666666</v>
      </c>
      <c r="N2540" s="19" t="s">
        <v>49</v>
      </c>
      <c r="O2540" s="19" t="s">
        <v>49</v>
      </c>
      <c r="P2540" s="16">
        <f>WEEKNUM(Causas[[#This Row],[resolucion_fecha]],16)</f>
        <v>22</v>
      </c>
      <c r="Q2540" s="16" t="str">
        <f>TEXT(Causas[[#This Row],[resolucion_fecha]],"MMMM")</f>
        <v>junio</v>
      </c>
      <c r="R2540" s="16" t="str">
        <f t="shared" si="39"/>
        <v>M</v>
      </c>
      <c r="S2540" s="19" t="s">
        <v>49</v>
      </c>
      <c r="T2540" s="19" t="s">
        <v>49</v>
      </c>
      <c r="U2540" s="19" t="s">
        <v>49</v>
      </c>
      <c r="V2540" s="19" t="s">
        <v>49</v>
      </c>
      <c r="W2540" s="19" t="s">
        <v>49</v>
      </c>
    </row>
    <row r="2541" spans="1:23" hidden="1" x14ac:dyDescent="0.25">
      <c r="A2541" s="25">
        <v>143764</v>
      </c>
      <c r="B2541" s="25" t="s">
        <v>54</v>
      </c>
      <c r="C2541" s="25" t="s">
        <v>43</v>
      </c>
      <c r="D2541" s="25" t="s">
        <v>55</v>
      </c>
      <c r="E2541" s="24">
        <v>44120</v>
      </c>
      <c r="F2541" s="25" t="s">
        <v>56</v>
      </c>
      <c r="G2541" s="25" t="s">
        <v>50</v>
      </c>
      <c r="H2541" s="24">
        <v>45079</v>
      </c>
      <c r="I2541" s="101">
        <v>0.28623842592592591</v>
      </c>
      <c r="J2541" s="24">
        <v>45079</v>
      </c>
      <c r="K2541" s="101">
        <v>0.28629629629629633</v>
      </c>
      <c r="L2541" s="25">
        <v>5</v>
      </c>
      <c r="M2541" s="26">
        <f>Causas[[#This Row],[parada_duracion]]/60</f>
        <v>8.3333333333333329E-2</v>
      </c>
      <c r="N2541" s="19" t="s">
        <v>47</v>
      </c>
      <c r="O2541" s="16" t="s">
        <v>47</v>
      </c>
      <c r="P2541" s="16">
        <f>WEEKNUM(Causas[[#This Row],[resolucion_fecha]],16)</f>
        <v>22</v>
      </c>
      <c r="Q2541" s="16" t="str">
        <f>TEXT(Causas[[#This Row],[resolucion_fecha]],"MMMM")</f>
        <v>junio</v>
      </c>
      <c r="R2541" s="16" t="str">
        <f t="shared" si="39"/>
        <v>M</v>
      </c>
      <c r="S2541" s="16" t="s">
        <v>47</v>
      </c>
      <c r="T2541" s="16" t="s">
        <v>47</v>
      </c>
      <c r="U2541" s="16" t="s">
        <v>47</v>
      </c>
      <c r="V2541" s="16" t="s">
        <v>47</v>
      </c>
      <c r="W2541" s="16" t="s">
        <v>47</v>
      </c>
    </row>
    <row r="2542" spans="1:23" hidden="1" x14ac:dyDescent="0.25">
      <c r="A2542" s="25">
        <v>143770</v>
      </c>
      <c r="B2542" s="25" t="s">
        <v>61</v>
      </c>
      <c r="C2542" s="25" t="s">
        <v>43</v>
      </c>
      <c r="D2542" s="25" t="s">
        <v>82</v>
      </c>
      <c r="E2542" s="24">
        <v>43405</v>
      </c>
      <c r="F2542" s="25" t="s">
        <v>45</v>
      </c>
      <c r="G2542" s="25" t="s">
        <v>46</v>
      </c>
      <c r="H2542" s="24">
        <v>45079</v>
      </c>
      <c r="I2542" s="101">
        <v>0.3125</v>
      </c>
      <c r="J2542" s="24">
        <v>45079</v>
      </c>
      <c r="K2542" s="101">
        <v>0.33020833333333333</v>
      </c>
      <c r="L2542" s="25">
        <v>1530</v>
      </c>
      <c r="M2542" s="26">
        <f>Causas[[#This Row],[parada_duracion]]/60</f>
        <v>25.5</v>
      </c>
      <c r="N2542" s="19" t="s">
        <v>49</v>
      </c>
      <c r="O2542" s="19" t="s">
        <v>49</v>
      </c>
      <c r="P2542" s="16">
        <f>WEEKNUM(Causas[[#This Row],[resolucion_fecha]],16)</f>
        <v>22</v>
      </c>
      <c r="Q2542" s="16" t="str">
        <f>TEXT(Causas[[#This Row],[resolucion_fecha]],"MMMM")</f>
        <v>junio</v>
      </c>
      <c r="R2542" s="16" t="str">
        <f t="shared" si="39"/>
        <v>M</v>
      </c>
      <c r="S2542" s="19" t="s">
        <v>49</v>
      </c>
      <c r="T2542" s="19" t="s">
        <v>49</v>
      </c>
      <c r="U2542" s="19" t="s">
        <v>49</v>
      </c>
      <c r="V2542" s="19" t="s">
        <v>49</v>
      </c>
      <c r="W2542" s="19" t="s">
        <v>49</v>
      </c>
    </row>
    <row r="2543" spans="1:23" hidden="1" x14ac:dyDescent="0.25">
      <c r="A2543" s="25">
        <v>143772</v>
      </c>
      <c r="B2543" s="25" t="s">
        <v>54</v>
      </c>
      <c r="C2543" s="25" t="s">
        <v>43</v>
      </c>
      <c r="D2543" s="25" t="s">
        <v>55</v>
      </c>
      <c r="E2543" s="24">
        <v>44120</v>
      </c>
      <c r="F2543" s="25" t="s">
        <v>56</v>
      </c>
      <c r="G2543" s="25" t="s">
        <v>50</v>
      </c>
      <c r="H2543" s="24">
        <v>45079</v>
      </c>
      <c r="I2543" s="101">
        <v>0.3185763888888889</v>
      </c>
      <c r="J2543" s="24">
        <v>45079</v>
      </c>
      <c r="K2543" s="101">
        <v>0.32476851851851851</v>
      </c>
      <c r="L2543" s="25">
        <v>535</v>
      </c>
      <c r="M2543" s="26">
        <f>Causas[[#This Row],[parada_duracion]]/60</f>
        <v>8.9166666666666661</v>
      </c>
      <c r="N2543" s="19" t="s">
        <v>47</v>
      </c>
      <c r="O2543" s="16" t="s">
        <v>47</v>
      </c>
      <c r="P2543" s="16">
        <f>WEEKNUM(Causas[[#This Row],[resolucion_fecha]],16)</f>
        <v>22</v>
      </c>
      <c r="Q2543" s="16" t="str">
        <f>TEXT(Causas[[#This Row],[resolucion_fecha]],"MMMM")</f>
        <v>junio</v>
      </c>
      <c r="R2543" s="16" t="str">
        <f t="shared" si="39"/>
        <v>M</v>
      </c>
      <c r="S2543" s="16" t="s">
        <v>47</v>
      </c>
      <c r="T2543" s="16" t="s">
        <v>47</v>
      </c>
      <c r="U2543" s="16" t="s">
        <v>47</v>
      </c>
      <c r="V2543" s="16" t="s">
        <v>47</v>
      </c>
      <c r="W2543" s="16" t="s">
        <v>47</v>
      </c>
    </row>
    <row r="2544" spans="1:23" hidden="1" x14ac:dyDescent="0.25">
      <c r="A2544" s="96">
        <v>143779</v>
      </c>
      <c r="B2544" s="96" t="s">
        <v>58</v>
      </c>
      <c r="C2544" s="96" t="s">
        <v>43</v>
      </c>
      <c r="D2544" s="96" t="s">
        <v>59</v>
      </c>
      <c r="E2544" s="97">
        <v>44231</v>
      </c>
      <c r="F2544" s="96" t="s">
        <v>60</v>
      </c>
      <c r="G2544" s="96" t="s">
        <v>46</v>
      </c>
      <c r="H2544" s="97">
        <v>45079</v>
      </c>
      <c r="I2544" s="23">
        <v>0.39567129629629627</v>
      </c>
      <c r="J2544" s="97">
        <v>45079</v>
      </c>
      <c r="K2544" s="23">
        <v>0.42275462962962962</v>
      </c>
      <c r="L2544" s="96">
        <v>2340</v>
      </c>
      <c r="M2544" s="98">
        <f>Causas[[#This Row],[parada_duracion]]/60</f>
        <v>39</v>
      </c>
      <c r="N2544" s="19" t="s">
        <v>49</v>
      </c>
      <c r="O2544" s="19" t="s">
        <v>49</v>
      </c>
      <c r="P2544" s="99">
        <f>WEEKNUM(Causas[[#This Row],[resolucion_fecha]],16)</f>
        <v>22</v>
      </c>
      <c r="Q2544" s="99" t="str">
        <f>TEXT(Causas[[#This Row],[resolucion_fecha]],"MMMM")</f>
        <v>junio</v>
      </c>
      <c r="R2544" s="99" t="str">
        <f t="shared" si="39"/>
        <v>M</v>
      </c>
      <c r="S2544" s="19" t="s">
        <v>49</v>
      </c>
      <c r="T2544" s="19" t="s">
        <v>49</v>
      </c>
      <c r="U2544" s="19" t="s">
        <v>49</v>
      </c>
      <c r="V2544" s="19" t="s">
        <v>49</v>
      </c>
      <c r="W2544" s="19" t="s">
        <v>49</v>
      </c>
    </row>
    <row r="2545" spans="1:23" hidden="1" x14ac:dyDescent="0.25">
      <c r="A2545" s="96">
        <v>143780</v>
      </c>
      <c r="B2545" s="96" t="s">
        <v>79</v>
      </c>
      <c r="C2545" s="96" t="s">
        <v>43</v>
      </c>
      <c r="D2545" s="96" t="s">
        <v>68</v>
      </c>
      <c r="E2545" s="97">
        <v>43405</v>
      </c>
      <c r="F2545" s="96" t="s">
        <v>45</v>
      </c>
      <c r="G2545" s="96" t="s">
        <v>50</v>
      </c>
      <c r="H2545" s="97">
        <v>45079</v>
      </c>
      <c r="I2545" s="23">
        <v>0.40229166666666666</v>
      </c>
      <c r="J2545" s="97">
        <v>45079</v>
      </c>
      <c r="K2545" s="23">
        <v>0.4093518518518518</v>
      </c>
      <c r="L2545" s="96">
        <v>610</v>
      </c>
      <c r="M2545" s="98">
        <f>Causas[[#This Row],[parada_duracion]]/60</f>
        <v>10.166666666666666</v>
      </c>
      <c r="N2545" s="18" t="s">
        <v>846</v>
      </c>
      <c r="O2545" s="99" t="s">
        <v>52</v>
      </c>
      <c r="P2545" s="99">
        <f>WEEKNUM(Causas[[#This Row],[resolucion_fecha]],16)</f>
        <v>22</v>
      </c>
      <c r="Q2545" s="99" t="str">
        <f>TEXT(Causas[[#This Row],[resolucion_fecha]],"MMMM")</f>
        <v>junio</v>
      </c>
      <c r="R2545" s="99" t="str">
        <f t="shared" si="39"/>
        <v>M</v>
      </c>
      <c r="S2545" s="99"/>
      <c r="T2545" s="99" t="s">
        <v>73</v>
      </c>
      <c r="U2545" s="100"/>
      <c r="V2545" s="99"/>
      <c r="W2545" s="99"/>
    </row>
    <row r="2546" spans="1:23" hidden="1" x14ac:dyDescent="0.25">
      <c r="A2546" s="25">
        <v>143781</v>
      </c>
      <c r="B2546" s="25" t="s">
        <v>79</v>
      </c>
      <c r="C2546" s="25" t="s">
        <v>43</v>
      </c>
      <c r="D2546" s="25" t="s">
        <v>82</v>
      </c>
      <c r="E2546" s="24">
        <v>43405</v>
      </c>
      <c r="F2546" s="25" t="s">
        <v>45</v>
      </c>
      <c r="G2546" s="25" t="s">
        <v>50</v>
      </c>
      <c r="H2546" s="24">
        <v>45079</v>
      </c>
      <c r="I2546" s="101">
        <v>0.40311342592592592</v>
      </c>
      <c r="J2546" s="24">
        <v>45079</v>
      </c>
      <c r="K2546" s="101">
        <v>0.43414351851851851</v>
      </c>
      <c r="L2546" s="25">
        <v>2681</v>
      </c>
      <c r="M2546" s="26">
        <f>Causas[[#This Row],[parada_duracion]]/60</f>
        <v>44.68333333333333</v>
      </c>
      <c r="N2546" s="19" t="s">
        <v>847</v>
      </c>
      <c r="O2546" s="16" t="s">
        <v>52</v>
      </c>
      <c r="P2546" s="16">
        <f>WEEKNUM(Causas[[#This Row],[resolucion_fecha]],16)</f>
        <v>22</v>
      </c>
      <c r="Q2546" s="16" t="str">
        <f>TEXT(Causas[[#This Row],[resolucion_fecha]],"MMMM")</f>
        <v>junio</v>
      </c>
      <c r="R2546" s="16" t="str">
        <f t="shared" si="39"/>
        <v>M</v>
      </c>
      <c r="S2546" s="16"/>
      <c r="T2546" s="16" t="s">
        <v>53</v>
      </c>
      <c r="U2546" s="100"/>
      <c r="V2546" s="16"/>
      <c r="W2546" s="16"/>
    </row>
    <row r="2547" spans="1:23" hidden="1" x14ac:dyDescent="0.25">
      <c r="A2547" s="25">
        <v>143785</v>
      </c>
      <c r="B2547" s="25" t="s">
        <v>42</v>
      </c>
      <c r="C2547" s="25" t="s">
        <v>43</v>
      </c>
      <c r="D2547" s="25" t="s">
        <v>55</v>
      </c>
      <c r="E2547" s="24">
        <v>43405</v>
      </c>
      <c r="F2547" s="25" t="s">
        <v>45</v>
      </c>
      <c r="G2547" s="25" t="s">
        <v>46</v>
      </c>
      <c r="H2547" s="24">
        <v>45079</v>
      </c>
      <c r="I2547" s="101">
        <v>0.41292824074074069</v>
      </c>
      <c r="J2547" s="24">
        <v>45079</v>
      </c>
      <c r="K2547" s="101">
        <v>0.75252314814814814</v>
      </c>
      <c r="L2547" s="25">
        <v>29341</v>
      </c>
      <c r="M2547" s="26">
        <f>Causas[[#This Row],[parada_duracion]]/60</f>
        <v>489.01666666666665</v>
      </c>
      <c r="N2547" s="19" t="s">
        <v>49</v>
      </c>
      <c r="O2547" s="19" t="s">
        <v>49</v>
      </c>
      <c r="P2547" s="16">
        <f>WEEKNUM(Causas[[#This Row],[resolucion_fecha]],16)</f>
        <v>22</v>
      </c>
      <c r="Q2547" s="16" t="str">
        <f>TEXT(Causas[[#This Row],[resolucion_fecha]],"MMMM")</f>
        <v>junio</v>
      </c>
      <c r="R2547" s="16" t="str">
        <f t="shared" si="39"/>
        <v>M</v>
      </c>
      <c r="S2547" s="19" t="s">
        <v>49</v>
      </c>
      <c r="T2547" s="19" t="s">
        <v>49</v>
      </c>
      <c r="U2547" s="19" t="s">
        <v>49</v>
      </c>
      <c r="V2547" s="19" t="s">
        <v>49</v>
      </c>
      <c r="W2547" s="19" t="s">
        <v>49</v>
      </c>
    </row>
    <row r="2548" spans="1:23" hidden="1" x14ac:dyDescent="0.25">
      <c r="A2548" s="25">
        <v>143789</v>
      </c>
      <c r="B2548" s="25" t="s">
        <v>116</v>
      </c>
      <c r="C2548" s="25" t="s">
        <v>43</v>
      </c>
      <c r="D2548" s="25" t="s">
        <v>96</v>
      </c>
      <c r="E2548" s="24">
        <v>43405</v>
      </c>
      <c r="F2548" s="25" t="s">
        <v>45</v>
      </c>
      <c r="G2548" s="25" t="s">
        <v>46</v>
      </c>
      <c r="H2548" s="24">
        <v>45079</v>
      </c>
      <c r="I2548" s="101">
        <v>0.43358796296296293</v>
      </c>
      <c r="J2548" s="24">
        <v>45079</v>
      </c>
      <c r="K2548" s="101">
        <v>0.46003472222222225</v>
      </c>
      <c r="L2548" s="25">
        <v>2285</v>
      </c>
      <c r="M2548" s="26">
        <f>Causas[[#This Row],[parada_duracion]]/60</f>
        <v>38.083333333333336</v>
      </c>
      <c r="N2548" s="19" t="s">
        <v>49</v>
      </c>
      <c r="O2548" s="19" t="s">
        <v>49</v>
      </c>
      <c r="P2548" s="16">
        <f>WEEKNUM(Causas[[#This Row],[resolucion_fecha]],16)</f>
        <v>22</v>
      </c>
      <c r="Q2548" s="16" t="str">
        <f>TEXT(Causas[[#This Row],[resolucion_fecha]],"MMMM")</f>
        <v>junio</v>
      </c>
      <c r="R2548" s="16" t="str">
        <f t="shared" si="39"/>
        <v>M</v>
      </c>
      <c r="S2548" s="19" t="s">
        <v>49</v>
      </c>
      <c r="T2548" s="19" t="s">
        <v>49</v>
      </c>
      <c r="U2548" s="19" t="s">
        <v>49</v>
      </c>
      <c r="V2548" s="19" t="s">
        <v>49</v>
      </c>
      <c r="W2548" s="19" t="s">
        <v>49</v>
      </c>
    </row>
    <row r="2549" spans="1:23" hidden="1" x14ac:dyDescent="0.25">
      <c r="A2549" s="25">
        <v>143796</v>
      </c>
      <c r="B2549" s="25" t="s">
        <v>95</v>
      </c>
      <c r="C2549" s="25" t="s">
        <v>43</v>
      </c>
      <c r="D2549" s="25" t="s">
        <v>59</v>
      </c>
      <c r="E2549" s="24">
        <v>44231</v>
      </c>
      <c r="F2549" s="25" t="s">
        <v>60</v>
      </c>
      <c r="G2549" s="25" t="s">
        <v>46</v>
      </c>
      <c r="H2549" s="24">
        <v>45079</v>
      </c>
      <c r="I2549" s="101">
        <v>0.47743055555555558</v>
      </c>
      <c r="J2549" s="24">
        <v>45079</v>
      </c>
      <c r="K2549" s="101">
        <v>0.49060185185185184</v>
      </c>
      <c r="L2549" s="25">
        <v>1138</v>
      </c>
      <c r="M2549" s="26">
        <f>Causas[[#This Row],[parada_duracion]]/60</f>
        <v>18.966666666666665</v>
      </c>
      <c r="N2549" s="19" t="s">
        <v>49</v>
      </c>
      <c r="O2549" s="19" t="s">
        <v>49</v>
      </c>
      <c r="P2549" s="16">
        <f>WEEKNUM(Causas[[#This Row],[resolucion_fecha]],16)</f>
        <v>22</v>
      </c>
      <c r="Q2549" s="16" t="str">
        <f>TEXT(Causas[[#This Row],[resolucion_fecha]],"MMMM")</f>
        <v>junio</v>
      </c>
      <c r="R2549" s="16" t="str">
        <f t="shared" si="39"/>
        <v>M</v>
      </c>
      <c r="S2549" s="19" t="s">
        <v>49</v>
      </c>
      <c r="T2549" s="19" t="s">
        <v>49</v>
      </c>
      <c r="U2549" s="19" t="s">
        <v>49</v>
      </c>
      <c r="V2549" s="19" t="s">
        <v>49</v>
      </c>
      <c r="W2549" s="19" t="s">
        <v>49</v>
      </c>
    </row>
    <row r="2550" spans="1:23" hidden="1" x14ac:dyDescent="0.25">
      <c r="A2550" s="25">
        <v>143798</v>
      </c>
      <c r="B2550" s="25" t="s">
        <v>89</v>
      </c>
      <c r="C2550" s="25" t="s">
        <v>43</v>
      </c>
      <c r="D2550" s="25" t="s">
        <v>90</v>
      </c>
      <c r="E2550" s="24">
        <v>44263</v>
      </c>
      <c r="F2550" s="25" t="s">
        <v>56</v>
      </c>
      <c r="G2550" s="25" t="s">
        <v>46</v>
      </c>
      <c r="H2550" s="24">
        <v>45079</v>
      </c>
      <c r="I2550" s="101">
        <v>0.49995370370370368</v>
      </c>
      <c r="J2550" s="24">
        <v>45079</v>
      </c>
      <c r="K2550" s="101">
        <v>0.51478009259259261</v>
      </c>
      <c r="L2550" s="25">
        <v>1281</v>
      </c>
      <c r="M2550" s="26">
        <f>Causas[[#This Row],[parada_duracion]]/60</f>
        <v>21.35</v>
      </c>
      <c r="N2550" s="19" t="s">
        <v>49</v>
      </c>
      <c r="O2550" s="19" t="s">
        <v>49</v>
      </c>
      <c r="P2550" s="16">
        <f>WEEKNUM(Causas[[#This Row],[resolucion_fecha]],16)</f>
        <v>22</v>
      </c>
      <c r="Q2550" s="16" t="str">
        <f>TEXT(Causas[[#This Row],[resolucion_fecha]],"MMMM")</f>
        <v>junio</v>
      </c>
      <c r="R2550" s="16" t="str">
        <f t="shared" si="39"/>
        <v>M</v>
      </c>
      <c r="S2550" s="19" t="s">
        <v>49</v>
      </c>
      <c r="T2550" s="19" t="s">
        <v>49</v>
      </c>
      <c r="U2550" s="19" t="s">
        <v>49</v>
      </c>
      <c r="V2550" s="19" t="s">
        <v>49</v>
      </c>
      <c r="W2550" s="19" t="s">
        <v>49</v>
      </c>
    </row>
    <row r="2551" spans="1:23" hidden="1" x14ac:dyDescent="0.25">
      <c r="A2551" s="25">
        <v>143803</v>
      </c>
      <c r="B2551" s="25" t="s">
        <v>42</v>
      </c>
      <c r="C2551" s="25" t="s">
        <v>43</v>
      </c>
      <c r="D2551" s="25" t="s">
        <v>96</v>
      </c>
      <c r="E2551" s="24">
        <v>43405</v>
      </c>
      <c r="F2551" s="25" t="s">
        <v>45</v>
      </c>
      <c r="G2551" s="25" t="s">
        <v>46</v>
      </c>
      <c r="H2551" s="24">
        <v>45079</v>
      </c>
      <c r="I2551" s="101">
        <v>0.5373148148148148</v>
      </c>
      <c r="J2551" s="24">
        <v>45079</v>
      </c>
      <c r="K2551" s="101">
        <v>0.57752314814814809</v>
      </c>
      <c r="L2551" s="25">
        <v>3474</v>
      </c>
      <c r="M2551" s="26">
        <f>Causas[[#This Row],[parada_duracion]]/60</f>
        <v>57.9</v>
      </c>
      <c r="N2551" s="19" t="s">
        <v>49</v>
      </c>
      <c r="O2551" s="19" t="s">
        <v>49</v>
      </c>
      <c r="P2551" s="16">
        <f>WEEKNUM(Causas[[#This Row],[resolucion_fecha]],16)</f>
        <v>22</v>
      </c>
      <c r="Q2551" s="16" t="str">
        <f>TEXT(Causas[[#This Row],[resolucion_fecha]],"MMMM")</f>
        <v>junio</v>
      </c>
      <c r="R2551" s="16" t="str">
        <f t="shared" si="39"/>
        <v>M</v>
      </c>
      <c r="S2551" s="19" t="s">
        <v>49</v>
      </c>
      <c r="T2551" s="19" t="s">
        <v>49</v>
      </c>
      <c r="U2551" s="19" t="s">
        <v>49</v>
      </c>
      <c r="V2551" s="19" t="s">
        <v>49</v>
      </c>
      <c r="W2551" s="19" t="s">
        <v>49</v>
      </c>
    </row>
    <row r="2552" spans="1:23" hidden="1" x14ac:dyDescent="0.25">
      <c r="A2552" s="96">
        <v>143815</v>
      </c>
      <c r="B2552" s="96" t="s">
        <v>58</v>
      </c>
      <c r="C2552" s="96" t="s">
        <v>43</v>
      </c>
      <c r="D2552" s="96" t="s">
        <v>102</v>
      </c>
      <c r="E2552" s="97">
        <v>43405</v>
      </c>
      <c r="F2552" s="96" t="s">
        <v>45</v>
      </c>
      <c r="G2552" s="96" t="s">
        <v>50</v>
      </c>
      <c r="H2552" s="97">
        <v>45079</v>
      </c>
      <c r="I2552" s="23">
        <v>0.67107638888888888</v>
      </c>
      <c r="J2552" s="97">
        <v>45079</v>
      </c>
      <c r="K2552" s="23">
        <v>0.68521990740740746</v>
      </c>
      <c r="L2552" s="96">
        <v>1222</v>
      </c>
      <c r="M2552" s="98">
        <f>Causas[[#This Row],[parada_duracion]]/60</f>
        <v>20.366666666666667</v>
      </c>
      <c r="N2552" s="18" t="s">
        <v>848</v>
      </c>
      <c r="O2552" s="99" t="s">
        <v>52</v>
      </c>
      <c r="P2552" s="99">
        <f>WEEKNUM(Causas[[#This Row],[resolucion_fecha]],16)</f>
        <v>22</v>
      </c>
      <c r="Q2552" s="99" t="str">
        <f>TEXT(Causas[[#This Row],[resolucion_fecha]],"MMMM")</f>
        <v>junio</v>
      </c>
      <c r="R2552" s="99" t="str">
        <f t="shared" si="39"/>
        <v>T</v>
      </c>
      <c r="S2552" s="99"/>
      <c r="T2552" s="16" t="s">
        <v>53</v>
      </c>
      <c r="U2552" s="16"/>
      <c r="V2552" s="99"/>
      <c r="W2552" s="99"/>
    </row>
    <row r="2553" spans="1:23" hidden="1" x14ac:dyDescent="0.25">
      <c r="A2553" s="25">
        <v>143816</v>
      </c>
      <c r="B2553" s="25" t="s">
        <v>174</v>
      </c>
      <c r="C2553" s="25" t="s">
        <v>43</v>
      </c>
      <c r="D2553" s="25" t="s">
        <v>76</v>
      </c>
      <c r="E2553" s="24">
        <v>44265</v>
      </c>
      <c r="F2553" s="25" t="s">
        <v>56</v>
      </c>
      <c r="G2553" s="25" t="s">
        <v>46</v>
      </c>
      <c r="H2553" s="24">
        <v>45079</v>
      </c>
      <c r="I2553" s="101">
        <v>0.68163194444444442</v>
      </c>
      <c r="J2553" s="24">
        <v>45079</v>
      </c>
      <c r="K2553" s="101">
        <v>0.6959953703703704</v>
      </c>
      <c r="L2553" s="25">
        <v>1241</v>
      </c>
      <c r="M2553" s="26">
        <f>Causas[[#This Row],[parada_duracion]]/60</f>
        <v>20.683333333333334</v>
      </c>
      <c r="N2553" s="19" t="s">
        <v>849</v>
      </c>
      <c r="O2553" s="16" t="s">
        <v>52</v>
      </c>
      <c r="P2553" s="16">
        <f>WEEKNUM(Causas[[#This Row],[resolucion_fecha]],16)</f>
        <v>22</v>
      </c>
      <c r="Q2553" s="16" t="str">
        <f>TEXT(Causas[[#This Row],[resolucion_fecha]],"MMMM")</f>
        <v>junio</v>
      </c>
      <c r="R2553" s="16" t="str">
        <f t="shared" si="39"/>
        <v>T</v>
      </c>
      <c r="S2553" s="16"/>
      <c r="T2553" s="16" t="s">
        <v>53</v>
      </c>
      <c r="U2553" s="100"/>
      <c r="V2553" s="16"/>
      <c r="W2553" s="16"/>
    </row>
    <row r="2554" spans="1:23" hidden="1" x14ac:dyDescent="0.25">
      <c r="A2554" s="96">
        <v>143820</v>
      </c>
      <c r="B2554" s="96" t="s">
        <v>58</v>
      </c>
      <c r="C2554" s="96" t="s">
        <v>43</v>
      </c>
      <c r="D2554" s="96" t="s">
        <v>166</v>
      </c>
      <c r="E2554" s="97">
        <v>43405</v>
      </c>
      <c r="F2554" s="96" t="s">
        <v>45</v>
      </c>
      <c r="G2554" s="96" t="s">
        <v>50</v>
      </c>
      <c r="H2554" s="97">
        <v>45079</v>
      </c>
      <c r="I2554" s="23">
        <v>0.7047337962962964</v>
      </c>
      <c r="J2554" s="97">
        <v>45079</v>
      </c>
      <c r="K2554" s="23">
        <v>0.70479166666666659</v>
      </c>
      <c r="L2554" s="96">
        <v>5</v>
      </c>
      <c r="M2554" s="98">
        <f>Causas[[#This Row],[parada_duracion]]/60</f>
        <v>8.3333333333333329E-2</v>
      </c>
      <c r="N2554" s="19" t="s">
        <v>47</v>
      </c>
      <c r="O2554" s="16" t="s">
        <v>47</v>
      </c>
      <c r="P2554" s="99">
        <f>WEEKNUM(Causas[[#This Row],[resolucion_fecha]],16)</f>
        <v>22</v>
      </c>
      <c r="Q2554" s="99" t="str">
        <f>TEXT(Causas[[#This Row],[resolucion_fecha]],"MMMM")</f>
        <v>junio</v>
      </c>
      <c r="R2554" s="99" t="str">
        <f t="shared" si="39"/>
        <v>T</v>
      </c>
      <c r="S2554" s="16" t="s">
        <v>47</v>
      </c>
      <c r="T2554" s="16" t="s">
        <v>47</v>
      </c>
      <c r="U2554" s="16" t="s">
        <v>47</v>
      </c>
      <c r="V2554" s="16" t="s">
        <v>47</v>
      </c>
      <c r="W2554" s="16" t="s">
        <v>47</v>
      </c>
    </row>
    <row r="2555" spans="1:23" hidden="1" x14ac:dyDescent="0.25">
      <c r="A2555" s="25">
        <v>143821</v>
      </c>
      <c r="B2555" s="25" t="s">
        <v>58</v>
      </c>
      <c r="C2555" s="25" t="s">
        <v>43</v>
      </c>
      <c r="D2555" s="25" t="s">
        <v>166</v>
      </c>
      <c r="E2555" s="24">
        <v>43405</v>
      </c>
      <c r="F2555" s="25" t="s">
        <v>45</v>
      </c>
      <c r="G2555" s="25" t="s">
        <v>46</v>
      </c>
      <c r="H2555" s="24">
        <v>45079</v>
      </c>
      <c r="I2555" s="101">
        <v>0.70486111111111116</v>
      </c>
      <c r="J2555" s="24">
        <v>45079</v>
      </c>
      <c r="K2555" s="101">
        <v>0.76509259259259255</v>
      </c>
      <c r="L2555" s="25">
        <v>5204</v>
      </c>
      <c r="M2555" s="26">
        <f>Causas[[#This Row],[parada_duracion]]/60</f>
        <v>86.733333333333334</v>
      </c>
      <c r="N2555" s="19" t="s">
        <v>850</v>
      </c>
      <c r="O2555" s="16" t="s">
        <v>52</v>
      </c>
      <c r="P2555" s="16">
        <f>WEEKNUM(Causas[[#This Row],[resolucion_fecha]],16)</f>
        <v>22</v>
      </c>
      <c r="Q2555" s="16" t="str">
        <f>TEXT(Causas[[#This Row],[resolucion_fecha]],"MMMM")</f>
        <v>junio</v>
      </c>
      <c r="R2555" s="16" t="str">
        <f t="shared" si="39"/>
        <v>T</v>
      </c>
      <c r="S2555" s="16"/>
      <c r="T2555" s="16" t="s">
        <v>53</v>
      </c>
      <c r="U2555" s="100"/>
      <c r="V2555" s="16"/>
      <c r="W2555" s="16"/>
    </row>
    <row r="2556" spans="1:23" hidden="1" x14ac:dyDescent="0.25">
      <c r="A2556" s="25">
        <v>143826</v>
      </c>
      <c r="B2556" s="25" t="s">
        <v>95</v>
      </c>
      <c r="C2556" s="25" t="s">
        <v>43</v>
      </c>
      <c r="D2556" s="25" t="s">
        <v>102</v>
      </c>
      <c r="E2556" s="24">
        <v>43405</v>
      </c>
      <c r="F2556" s="25" t="s">
        <v>45</v>
      </c>
      <c r="G2556" s="25" t="s">
        <v>46</v>
      </c>
      <c r="H2556" s="24">
        <v>45079</v>
      </c>
      <c r="I2556" s="101">
        <v>0.73387731481481477</v>
      </c>
      <c r="J2556" s="24">
        <v>45079</v>
      </c>
      <c r="K2556" s="101">
        <v>0.76877314814814823</v>
      </c>
      <c r="L2556" s="25">
        <v>3015</v>
      </c>
      <c r="M2556" s="26">
        <f>Causas[[#This Row],[parada_duracion]]/60</f>
        <v>50.25</v>
      </c>
      <c r="N2556" s="19" t="s">
        <v>851</v>
      </c>
      <c r="O2556" s="16" t="s">
        <v>52</v>
      </c>
      <c r="P2556" s="16">
        <f>WEEKNUM(Causas[[#This Row],[resolucion_fecha]],16)</f>
        <v>22</v>
      </c>
      <c r="Q2556" s="16" t="str">
        <f>TEXT(Causas[[#This Row],[resolucion_fecha]],"MMMM")</f>
        <v>junio</v>
      </c>
      <c r="R2556" s="16" t="str">
        <f t="shared" si="39"/>
        <v>T</v>
      </c>
      <c r="S2556" s="16"/>
      <c r="T2556" s="16" t="s">
        <v>53</v>
      </c>
      <c r="U2556" s="16"/>
      <c r="V2556" s="16"/>
      <c r="W2556" s="16"/>
    </row>
    <row r="2557" spans="1:23" hidden="1" x14ac:dyDescent="0.25">
      <c r="A2557" s="25">
        <v>143828</v>
      </c>
      <c r="B2557" s="25" t="s">
        <v>111</v>
      </c>
      <c r="C2557" s="25" t="s">
        <v>43</v>
      </c>
      <c r="D2557" s="25" t="s">
        <v>76</v>
      </c>
      <c r="E2557" s="24">
        <v>44239</v>
      </c>
      <c r="F2557" s="25" t="s">
        <v>56</v>
      </c>
      <c r="G2557" s="25" t="s">
        <v>50</v>
      </c>
      <c r="H2557" s="24">
        <v>45079</v>
      </c>
      <c r="I2557" s="101">
        <v>0.74076388888888889</v>
      </c>
      <c r="J2557" s="24">
        <v>45079</v>
      </c>
      <c r="K2557" s="101">
        <v>0.77371527777777782</v>
      </c>
      <c r="L2557" s="25">
        <v>2847</v>
      </c>
      <c r="M2557" s="26">
        <f>Causas[[#This Row],[parada_duracion]]/60</f>
        <v>47.45</v>
      </c>
      <c r="N2557" s="19" t="s">
        <v>525</v>
      </c>
      <c r="O2557" s="16" t="s">
        <v>52</v>
      </c>
      <c r="P2557" s="16">
        <f>WEEKNUM(Causas[[#This Row],[resolucion_fecha]],16)</f>
        <v>22</v>
      </c>
      <c r="Q2557" s="16" t="str">
        <f>TEXT(Causas[[#This Row],[resolucion_fecha]],"MMMM")</f>
        <v>junio</v>
      </c>
      <c r="R2557" s="16" t="str">
        <f t="shared" si="39"/>
        <v>T</v>
      </c>
      <c r="S2557" s="16"/>
      <c r="T2557" s="16" t="s">
        <v>53</v>
      </c>
      <c r="U2557" s="16"/>
      <c r="V2557" s="16"/>
      <c r="W2557" s="16"/>
    </row>
    <row r="2558" spans="1:23" hidden="1" x14ac:dyDescent="0.25">
      <c r="A2558" s="96">
        <v>143831</v>
      </c>
      <c r="B2558" s="96" t="s">
        <v>61</v>
      </c>
      <c r="C2558" s="96" t="s">
        <v>43</v>
      </c>
      <c r="D2558" s="96" t="s">
        <v>55</v>
      </c>
      <c r="E2558" s="97">
        <v>43881</v>
      </c>
      <c r="F2558" s="96" t="s">
        <v>56</v>
      </c>
      <c r="G2558" s="96" t="s">
        <v>50</v>
      </c>
      <c r="H2558" s="97">
        <v>45079</v>
      </c>
      <c r="I2558" s="23">
        <v>0.75261574074074078</v>
      </c>
      <c r="J2558" s="97">
        <v>45079</v>
      </c>
      <c r="K2558" s="23">
        <v>0.75331018518518522</v>
      </c>
      <c r="L2558" s="96">
        <v>60</v>
      </c>
      <c r="M2558" s="98">
        <f>Causas[[#This Row],[parada_duracion]]/60</f>
        <v>1</v>
      </c>
      <c r="N2558" s="19" t="s">
        <v>47</v>
      </c>
      <c r="O2558" s="16" t="s">
        <v>47</v>
      </c>
      <c r="P2558" s="99">
        <f>WEEKNUM(Causas[[#This Row],[resolucion_fecha]],16)</f>
        <v>22</v>
      </c>
      <c r="Q2558" s="99" t="str">
        <f>TEXT(Causas[[#This Row],[resolucion_fecha]],"MMMM")</f>
        <v>junio</v>
      </c>
      <c r="R2558" s="99" t="str">
        <f t="shared" si="39"/>
        <v>T</v>
      </c>
      <c r="S2558" s="16" t="s">
        <v>47</v>
      </c>
      <c r="T2558" s="16" t="s">
        <v>47</v>
      </c>
      <c r="U2558" s="16" t="s">
        <v>47</v>
      </c>
      <c r="V2558" s="16" t="s">
        <v>47</v>
      </c>
      <c r="W2558" s="16" t="s">
        <v>47</v>
      </c>
    </row>
    <row r="2559" spans="1:23" hidden="1" x14ac:dyDescent="0.25">
      <c r="A2559" s="96">
        <v>143832</v>
      </c>
      <c r="B2559" s="96" t="s">
        <v>61</v>
      </c>
      <c r="C2559" s="96" t="s">
        <v>43</v>
      </c>
      <c r="D2559" s="96" t="s">
        <v>55</v>
      </c>
      <c r="E2559" s="97">
        <v>43881</v>
      </c>
      <c r="F2559" s="96" t="s">
        <v>56</v>
      </c>
      <c r="G2559" s="96" t="s">
        <v>50</v>
      </c>
      <c r="H2559" s="97">
        <v>45079</v>
      </c>
      <c r="I2559" s="23">
        <v>0.75359953703703697</v>
      </c>
      <c r="J2559" s="97">
        <v>45079</v>
      </c>
      <c r="K2559" s="23">
        <v>0.76314814814814813</v>
      </c>
      <c r="L2559" s="96">
        <v>825</v>
      </c>
      <c r="M2559" s="98">
        <f>Causas[[#This Row],[parada_duracion]]/60</f>
        <v>13.75</v>
      </c>
      <c r="N2559" s="18" t="s">
        <v>852</v>
      </c>
      <c r="O2559" s="16" t="s">
        <v>52</v>
      </c>
      <c r="P2559" s="99">
        <f>WEEKNUM(Causas[[#This Row],[resolucion_fecha]],16)</f>
        <v>22</v>
      </c>
      <c r="Q2559" s="99" t="str">
        <f>TEXT(Causas[[#This Row],[resolucion_fecha]],"MMMM")</f>
        <v>junio</v>
      </c>
      <c r="R2559" s="99" t="str">
        <f t="shared" si="39"/>
        <v>T</v>
      </c>
      <c r="S2559" s="99"/>
      <c r="T2559" s="16" t="s">
        <v>53</v>
      </c>
      <c r="U2559" s="100"/>
      <c r="V2559" s="99"/>
      <c r="W2559" s="99"/>
    </row>
    <row r="2560" spans="1:23" hidden="1" x14ac:dyDescent="0.25">
      <c r="A2560" s="25">
        <v>143833</v>
      </c>
      <c r="B2560" s="25" t="s">
        <v>174</v>
      </c>
      <c r="C2560" s="25" t="s">
        <v>43</v>
      </c>
      <c r="D2560" s="25" t="s">
        <v>76</v>
      </c>
      <c r="E2560" s="24">
        <v>44265</v>
      </c>
      <c r="F2560" s="25" t="s">
        <v>56</v>
      </c>
      <c r="G2560" s="25" t="s">
        <v>46</v>
      </c>
      <c r="H2560" s="24">
        <v>45079</v>
      </c>
      <c r="I2560" s="101">
        <v>0.77381944444444439</v>
      </c>
      <c r="J2560" s="24">
        <v>45079</v>
      </c>
      <c r="K2560" s="101">
        <v>0.78276620370370376</v>
      </c>
      <c r="L2560" s="25">
        <v>773</v>
      </c>
      <c r="M2560" s="26">
        <f>Causas[[#This Row],[parada_duracion]]/60</f>
        <v>12.883333333333333</v>
      </c>
      <c r="N2560" s="19" t="s">
        <v>62</v>
      </c>
      <c r="O2560" s="16" t="s">
        <v>52</v>
      </c>
      <c r="P2560" s="16">
        <f>WEEKNUM(Causas[[#This Row],[resolucion_fecha]],16)</f>
        <v>22</v>
      </c>
      <c r="Q2560" s="16" t="str">
        <f>TEXT(Causas[[#This Row],[resolucion_fecha]],"MMMM")</f>
        <v>junio</v>
      </c>
      <c r="R2560" s="16" t="str">
        <f t="shared" si="39"/>
        <v>T</v>
      </c>
      <c r="S2560" s="16"/>
      <c r="T2560" s="16" t="s">
        <v>53</v>
      </c>
      <c r="U2560" s="100"/>
      <c r="V2560" s="16"/>
      <c r="W2560" s="16"/>
    </row>
    <row r="2561" spans="1:23" hidden="1" x14ac:dyDescent="0.25">
      <c r="A2561" s="25">
        <v>143837</v>
      </c>
      <c r="B2561" s="25" t="s">
        <v>58</v>
      </c>
      <c r="C2561" s="25" t="s">
        <v>43</v>
      </c>
      <c r="D2561" s="25" t="s">
        <v>166</v>
      </c>
      <c r="E2561" s="24">
        <v>43405</v>
      </c>
      <c r="F2561" s="25" t="s">
        <v>45</v>
      </c>
      <c r="G2561" s="25" t="s">
        <v>46</v>
      </c>
      <c r="H2561" s="24">
        <v>45079</v>
      </c>
      <c r="I2561" s="101">
        <v>0.81744212962962959</v>
      </c>
      <c r="J2561" s="24">
        <v>45079</v>
      </c>
      <c r="K2561" s="101">
        <v>0.83638888888888896</v>
      </c>
      <c r="L2561" s="25">
        <v>1637</v>
      </c>
      <c r="M2561" s="26">
        <f>Causas[[#This Row],[parada_duracion]]/60</f>
        <v>27.283333333333335</v>
      </c>
      <c r="N2561" s="19" t="s">
        <v>850</v>
      </c>
      <c r="O2561" s="16" t="s">
        <v>52</v>
      </c>
      <c r="P2561" s="16">
        <f>WEEKNUM(Causas[[#This Row],[resolucion_fecha]],16)</f>
        <v>22</v>
      </c>
      <c r="Q2561" s="16" t="str">
        <f>TEXT(Causas[[#This Row],[resolucion_fecha]],"MMMM")</f>
        <v>junio</v>
      </c>
      <c r="R2561" s="16" t="str">
        <f t="shared" si="39"/>
        <v>T</v>
      </c>
      <c r="S2561" s="16"/>
      <c r="T2561" s="16" t="s">
        <v>53</v>
      </c>
      <c r="U2561" s="16"/>
      <c r="V2561" s="16"/>
      <c r="W2561" s="16"/>
    </row>
    <row r="2562" spans="1:23" hidden="1" x14ac:dyDescent="0.25">
      <c r="A2562" s="96">
        <v>143839</v>
      </c>
      <c r="B2562" s="96" t="s">
        <v>61</v>
      </c>
      <c r="C2562" s="96" t="s">
        <v>43</v>
      </c>
      <c r="D2562" s="96" t="s">
        <v>77</v>
      </c>
      <c r="E2562" s="97">
        <v>43405</v>
      </c>
      <c r="F2562" s="96" t="s">
        <v>45</v>
      </c>
      <c r="G2562" s="96" t="s">
        <v>46</v>
      </c>
      <c r="H2562" s="97">
        <v>45079</v>
      </c>
      <c r="I2562" s="23">
        <v>0.82425925925925936</v>
      </c>
      <c r="J2562" s="97">
        <v>45079</v>
      </c>
      <c r="K2562" s="23">
        <v>0.83317129629629638</v>
      </c>
      <c r="L2562" s="96">
        <v>770</v>
      </c>
      <c r="M2562" s="98">
        <f>Causas[[#This Row],[parada_duracion]]/60</f>
        <v>12.833333333333334</v>
      </c>
      <c r="N2562" s="18" t="s">
        <v>853</v>
      </c>
      <c r="O2562" s="16" t="s">
        <v>52</v>
      </c>
      <c r="P2562" s="99">
        <f>WEEKNUM(Causas[[#This Row],[resolucion_fecha]],16)</f>
        <v>22</v>
      </c>
      <c r="Q2562" s="99" t="str">
        <f>TEXT(Causas[[#This Row],[resolucion_fecha]],"MMMM")</f>
        <v>junio</v>
      </c>
      <c r="R2562" s="99" t="str">
        <f t="shared" ref="R2562:R2625" si="40">IF(I2562&gt;TIME(22,0,0),"N",IF(I2562&lt;TIME(6,0,0),"N",IF(I2562&gt;TIME(14,0,0),"T",IF(I2562&gt;=TIME(6,0,0),"M","-"))))</f>
        <v>T</v>
      </c>
      <c r="S2562" s="99"/>
      <c r="T2562" s="16" t="s">
        <v>53</v>
      </c>
      <c r="U2562" s="16"/>
      <c r="V2562" s="99"/>
      <c r="W2562" s="99"/>
    </row>
    <row r="2563" spans="1:23" hidden="1" x14ac:dyDescent="0.25">
      <c r="A2563" s="25">
        <v>143840</v>
      </c>
      <c r="B2563" s="25" t="s">
        <v>58</v>
      </c>
      <c r="C2563" s="25" t="s">
        <v>43</v>
      </c>
      <c r="D2563" s="25" t="s">
        <v>59</v>
      </c>
      <c r="E2563" s="24">
        <v>44231</v>
      </c>
      <c r="F2563" s="25" t="s">
        <v>60</v>
      </c>
      <c r="G2563" s="25" t="s">
        <v>46</v>
      </c>
      <c r="H2563" s="24">
        <v>45079</v>
      </c>
      <c r="I2563" s="101">
        <v>0.83807870370370363</v>
      </c>
      <c r="J2563" s="24">
        <v>45079</v>
      </c>
      <c r="K2563" s="101">
        <v>0.84515046296296292</v>
      </c>
      <c r="L2563" s="25">
        <v>611</v>
      </c>
      <c r="M2563" s="26">
        <f>Causas[[#This Row],[parada_duracion]]/60</f>
        <v>10.183333333333334</v>
      </c>
      <c r="N2563" s="19" t="s">
        <v>49</v>
      </c>
      <c r="O2563" s="19" t="s">
        <v>49</v>
      </c>
      <c r="P2563" s="16">
        <f>WEEKNUM(Causas[[#This Row],[resolucion_fecha]],16)</f>
        <v>22</v>
      </c>
      <c r="Q2563" s="16" t="str">
        <f>TEXT(Causas[[#This Row],[resolucion_fecha]],"MMMM")</f>
        <v>junio</v>
      </c>
      <c r="R2563" s="16" t="str">
        <f t="shared" si="40"/>
        <v>T</v>
      </c>
      <c r="S2563" s="19" t="s">
        <v>49</v>
      </c>
      <c r="T2563" s="19" t="s">
        <v>49</v>
      </c>
      <c r="U2563" s="19" t="s">
        <v>49</v>
      </c>
      <c r="V2563" s="19" t="s">
        <v>49</v>
      </c>
      <c r="W2563" s="19" t="s">
        <v>49</v>
      </c>
    </row>
    <row r="2564" spans="1:23" hidden="1" x14ac:dyDescent="0.25">
      <c r="A2564" s="96">
        <v>143842</v>
      </c>
      <c r="B2564" s="96" t="s">
        <v>111</v>
      </c>
      <c r="C2564" s="96" t="s">
        <v>43</v>
      </c>
      <c r="D2564" s="96" t="s">
        <v>59</v>
      </c>
      <c r="E2564" s="97">
        <v>44231</v>
      </c>
      <c r="F2564" s="96" t="s">
        <v>60</v>
      </c>
      <c r="G2564" s="96" t="s">
        <v>50</v>
      </c>
      <c r="H2564" s="97">
        <v>45079</v>
      </c>
      <c r="I2564" s="23">
        <v>0.85302083333333334</v>
      </c>
      <c r="J2564" s="97">
        <v>45079</v>
      </c>
      <c r="K2564" s="23">
        <v>0.87004629629629626</v>
      </c>
      <c r="L2564" s="96">
        <v>1471</v>
      </c>
      <c r="M2564" s="98">
        <f>Causas[[#This Row],[parada_duracion]]/60</f>
        <v>24.516666666666666</v>
      </c>
      <c r="N2564" s="19" t="s">
        <v>49</v>
      </c>
      <c r="O2564" s="19" t="s">
        <v>49</v>
      </c>
      <c r="P2564" s="99">
        <f>WEEKNUM(Causas[[#This Row],[resolucion_fecha]],16)</f>
        <v>22</v>
      </c>
      <c r="Q2564" s="99" t="str">
        <f>TEXT(Causas[[#This Row],[resolucion_fecha]],"MMMM")</f>
        <v>junio</v>
      </c>
      <c r="R2564" s="99" t="str">
        <f t="shared" si="40"/>
        <v>T</v>
      </c>
      <c r="S2564" s="19" t="s">
        <v>49</v>
      </c>
      <c r="T2564" s="19" t="s">
        <v>49</v>
      </c>
      <c r="U2564" s="19" t="s">
        <v>49</v>
      </c>
      <c r="V2564" s="19" t="s">
        <v>49</v>
      </c>
      <c r="W2564" s="19" t="s">
        <v>49</v>
      </c>
    </row>
    <row r="2565" spans="1:23" hidden="1" x14ac:dyDescent="0.25">
      <c r="A2565" s="96">
        <v>143843</v>
      </c>
      <c r="B2565" s="96" t="s">
        <v>79</v>
      </c>
      <c r="C2565" s="96" t="s">
        <v>43</v>
      </c>
      <c r="D2565" s="96" t="s">
        <v>166</v>
      </c>
      <c r="E2565" s="97">
        <v>43405</v>
      </c>
      <c r="F2565" s="96" t="s">
        <v>45</v>
      </c>
      <c r="G2565" s="96" t="s">
        <v>46</v>
      </c>
      <c r="H2565" s="97">
        <v>45079</v>
      </c>
      <c r="I2565" s="23">
        <v>0.88451388888888882</v>
      </c>
      <c r="J2565" s="97">
        <v>45079</v>
      </c>
      <c r="K2565" s="23">
        <v>0.88921296296296293</v>
      </c>
      <c r="L2565" s="96">
        <v>406</v>
      </c>
      <c r="M2565" s="98">
        <f>Causas[[#This Row],[parada_duracion]]/60</f>
        <v>6.7666666666666666</v>
      </c>
      <c r="N2565" s="19" t="s">
        <v>47</v>
      </c>
      <c r="O2565" s="16" t="s">
        <v>47</v>
      </c>
      <c r="P2565" s="99">
        <f>WEEKNUM(Causas[[#This Row],[resolucion_fecha]],16)</f>
        <v>22</v>
      </c>
      <c r="Q2565" s="99" t="str">
        <f>TEXT(Causas[[#This Row],[resolucion_fecha]],"MMMM")</f>
        <v>junio</v>
      </c>
      <c r="R2565" s="99" t="str">
        <f t="shared" si="40"/>
        <v>T</v>
      </c>
      <c r="S2565" s="16" t="s">
        <v>47</v>
      </c>
      <c r="T2565" s="16" t="s">
        <v>47</v>
      </c>
      <c r="U2565" s="16" t="s">
        <v>47</v>
      </c>
      <c r="V2565" s="16" t="s">
        <v>47</v>
      </c>
      <c r="W2565" s="16" t="s">
        <v>47</v>
      </c>
    </row>
    <row r="2566" spans="1:23" hidden="1" x14ac:dyDescent="0.25">
      <c r="A2566" s="25">
        <v>143844</v>
      </c>
      <c r="B2566" s="25" t="s">
        <v>79</v>
      </c>
      <c r="C2566" s="25" t="s">
        <v>43</v>
      </c>
      <c r="D2566" s="25" t="s">
        <v>77</v>
      </c>
      <c r="E2566" s="24">
        <v>43405</v>
      </c>
      <c r="F2566" s="25" t="s">
        <v>45</v>
      </c>
      <c r="G2566" s="25" t="s">
        <v>46</v>
      </c>
      <c r="H2566" s="24">
        <v>45079</v>
      </c>
      <c r="I2566" s="101">
        <v>0.97212962962962957</v>
      </c>
      <c r="J2566" s="24">
        <v>45080</v>
      </c>
      <c r="K2566" s="101">
        <v>2.4664351851851851E-2</v>
      </c>
      <c r="L2566" s="25">
        <v>4539</v>
      </c>
      <c r="M2566" s="26">
        <f>Causas[[#This Row],[parada_duracion]]/60</f>
        <v>75.650000000000006</v>
      </c>
      <c r="N2566" s="19" t="s">
        <v>49</v>
      </c>
      <c r="O2566" s="19" t="s">
        <v>49</v>
      </c>
      <c r="P2566" s="16">
        <f>WEEKNUM(Causas[[#This Row],[resolucion_fecha]],16)</f>
        <v>23</v>
      </c>
      <c r="Q2566" s="16" t="str">
        <f>TEXT(Causas[[#This Row],[resolucion_fecha]],"MMMM")</f>
        <v>junio</v>
      </c>
      <c r="R2566" s="16" t="str">
        <f t="shared" si="40"/>
        <v>N</v>
      </c>
      <c r="S2566" s="19" t="s">
        <v>49</v>
      </c>
      <c r="T2566" s="19" t="s">
        <v>49</v>
      </c>
      <c r="U2566" s="19" t="s">
        <v>49</v>
      </c>
      <c r="V2566" s="19" t="s">
        <v>49</v>
      </c>
      <c r="W2566" s="19" t="s">
        <v>49</v>
      </c>
    </row>
    <row r="2567" spans="1:23" hidden="1" x14ac:dyDescent="0.25">
      <c r="A2567" s="25">
        <v>143850</v>
      </c>
      <c r="B2567" s="25" t="s">
        <v>79</v>
      </c>
      <c r="C2567" s="25" t="s">
        <v>43</v>
      </c>
      <c r="D2567" s="25" t="s">
        <v>166</v>
      </c>
      <c r="E2567" s="24">
        <v>43405</v>
      </c>
      <c r="F2567" s="25" t="s">
        <v>45</v>
      </c>
      <c r="G2567" s="25" t="s">
        <v>50</v>
      </c>
      <c r="H2567" s="24">
        <v>45082</v>
      </c>
      <c r="I2567" s="101">
        <v>0.25346064814814812</v>
      </c>
      <c r="J2567" s="24">
        <v>45082</v>
      </c>
      <c r="K2567" s="101">
        <v>0.25869212962962962</v>
      </c>
      <c r="L2567" s="25">
        <v>452</v>
      </c>
      <c r="M2567" s="26">
        <f>Causas[[#This Row],[parada_duracion]]/60</f>
        <v>7.5333333333333332</v>
      </c>
      <c r="N2567" s="19" t="s">
        <v>47</v>
      </c>
      <c r="O2567" s="16" t="s">
        <v>47</v>
      </c>
      <c r="P2567" s="16">
        <f>WEEKNUM(Causas[[#This Row],[resolucion_fecha]],16)</f>
        <v>23</v>
      </c>
      <c r="Q2567" s="16" t="str">
        <f>TEXT(Causas[[#This Row],[resolucion_fecha]],"MMMM")</f>
        <v>junio</v>
      </c>
      <c r="R2567" s="16" t="str">
        <f t="shared" si="40"/>
        <v>M</v>
      </c>
      <c r="S2567" s="16" t="s">
        <v>47</v>
      </c>
      <c r="T2567" s="16" t="s">
        <v>47</v>
      </c>
      <c r="U2567" s="16" t="s">
        <v>47</v>
      </c>
      <c r="V2567" s="16" t="s">
        <v>47</v>
      </c>
      <c r="W2567" s="16" t="s">
        <v>47</v>
      </c>
    </row>
    <row r="2568" spans="1:23" hidden="1" x14ac:dyDescent="0.25">
      <c r="A2568" s="25">
        <v>143852</v>
      </c>
      <c r="B2568" s="25" t="s">
        <v>69</v>
      </c>
      <c r="C2568" s="25" t="s">
        <v>43</v>
      </c>
      <c r="D2568" s="25" t="s">
        <v>55</v>
      </c>
      <c r="E2568" s="24">
        <v>43405</v>
      </c>
      <c r="F2568" s="25" t="s">
        <v>45</v>
      </c>
      <c r="G2568" s="25" t="s">
        <v>46</v>
      </c>
      <c r="H2568" s="24">
        <v>45082</v>
      </c>
      <c r="I2568" s="101">
        <v>0.25687500000000002</v>
      </c>
      <c r="J2568" s="24">
        <v>45082</v>
      </c>
      <c r="K2568" s="101">
        <v>0.27064814814814814</v>
      </c>
      <c r="L2568" s="25">
        <v>1190</v>
      </c>
      <c r="M2568" s="26">
        <f>Causas[[#This Row],[parada_duracion]]/60</f>
        <v>19.833333333333332</v>
      </c>
      <c r="N2568" s="19" t="s">
        <v>49</v>
      </c>
      <c r="O2568" s="19" t="s">
        <v>49</v>
      </c>
      <c r="P2568" s="16">
        <f>WEEKNUM(Causas[[#This Row],[resolucion_fecha]],16)</f>
        <v>23</v>
      </c>
      <c r="Q2568" s="16" t="str">
        <f>TEXT(Causas[[#This Row],[resolucion_fecha]],"MMMM")</f>
        <v>junio</v>
      </c>
      <c r="R2568" s="16" t="str">
        <f t="shared" si="40"/>
        <v>M</v>
      </c>
      <c r="S2568" s="19" t="s">
        <v>49</v>
      </c>
      <c r="T2568" s="19" t="s">
        <v>49</v>
      </c>
      <c r="U2568" s="19" t="s">
        <v>49</v>
      </c>
      <c r="V2568" s="19" t="s">
        <v>49</v>
      </c>
      <c r="W2568" s="19" t="s">
        <v>49</v>
      </c>
    </row>
    <row r="2569" spans="1:23" hidden="1" x14ac:dyDescent="0.25">
      <c r="A2569" s="25">
        <v>143855</v>
      </c>
      <c r="B2569" s="25" t="s">
        <v>58</v>
      </c>
      <c r="C2569" s="25" t="s">
        <v>43</v>
      </c>
      <c r="D2569" s="25" t="s">
        <v>166</v>
      </c>
      <c r="E2569" s="24">
        <v>43405</v>
      </c>
      <c r="F2569" s="25" t="s">
        <v>45</v>
      </c>
      <c r="G2569" s="25" t="s">
        <v>50</v>
      </c>
      <c r="H2569" s="24">
        <v>45082</v>
      </c>
      <c r="I2569" s="101">
        <v>0.25881944444444444</v>
      </c>
      <c r="J2569" s="24">
        <v>45082</v>
      </c>
      <c r="K2569" s="101">
        <v>0.27087962962962964</v>
      </c>
      <c r="L2569" s="25">
        <v>1042</v>
      </c>
      <c r="M2569" s="26">
        <f>Causas[[#This Row],[parada_duracion]]/60</f>
        <v>17.366666666666667</v>
      </c>
      <c r="N2569" s="19" t="s">
        <v>49</v>
      </c>
      <c r="O2569" s="19" t="s">
        <v>49</v>
      </c>
      <c r="P2569" s="16">
        <f>WEEKNUM(Causas[[#This Row],[resolucion_fecha]],16)</f>
        <v>23</v>
      </c>
      <c r="Q2569" s="16" t="str">
        <f>TEXT(Causas[[#This Row],[resolucion_fecha]],"MMMM")</f>
        <v>junio</v>
      </c>
      <c r="R2569" s="16" t="str">
        <f t="shared" si="40"/>
        <v>M</v>
      </c>
      <c r="S2569" s="19" t="s">
        <v>49</v>
      </c>
      <c r="T2569" s="19" t="s">
        <v>49</v>
      </c>
      <c r="U2569" s="19" t="s">
        <v>49</v>
      </c>
      <c r="V2569" s="19" t="s">
        <v>49</v>
      </c>
      <c r="W2569" s="19" t="s">
        <v>49</v>
      </c>
    </row>
    <row r="2570" spans="1:23" hidden="1" x14ac:dyDescent="0.25">
      <c r="A2570" s="25">
        <v>143864</v>
      </c>
      <c r="B2570" s="25" t="s">
        <v>79</v>
      </c>
      <c r="C2570" s="25" t="s">
        <v>43</v>
      </c>
      <c r="D2570" s="25" t="s">
        <v>166</v>
      </c>
      <c r="E2570" s="24">
        <v>43405</v>
      </c>
      <c r="F2570" s="25" t="s">
        <v>45</v>
      </c>
      <c r="G2570" s="25" t="s">
        <v>50</v>
      </c>
      <c r="H2570" s="24">
        <v>45082</v>
      </c>
      <c r="I2570" s="101">
        <v>0.27545138888888893</v>
      </c>
      <c r="J2570" s="24">
        <v>45082</v>
      </c>
      <c r="K2570" s="101">
        <v>0.30086805555555557</v>
      </c>
      <c r="L2570" s="25">
        <v>2196</v>
      </c>
      <c r="M2570" s="26">
        <f>Causas[[#This Row],[parada_duracion]]/60</f>
        <v>36.6</v>
      </c>
      <c r="N2570" s="19" t="s">
        <v>49</v>
      </c>
      <c r="O2570" s="19" t="s">
        <v>49</v>
      </c>
      <c r="P2570" s="16">
        <f>WEEKNUM(Causas[[#This Row],[resolucion_fecha]],16)</f>
        <v>23</v>
      </c>
      <c r="Q2570" s="16" t="str">
        <f>TEXT(Causas[[#This Row],[resolucion_fecha]],"MMMM")</f>
        <v>junio</v>
      </c>
      <c r="R2570" s="16" t="str">
        <f t="shared" si="40"/>
        <v>M</v>
      </c>
      <c r="S2570" s="19" t="s">
        <v>49</v>
      </c>
      <c r="T2570" s="19" t="s">
        <v>49</v>
      </c>
      <c r="U2570" s="19" t="s">
        <v>49</v>
      </c>
      <c r="V2570" s="19" t="s">
        <v>49</v>
      </c>
      <c r="W2570" s="19" t="s">
        <v>49</v>
      </c>
    </row>
    <row r="2571" spans="1:23" hidden="1" x14ac:dyDescent="0.25">
      <c r="A2571" s="25">
        <v>143871</v>
      </c>
      <c r="B2571" s="25" t="s">
        <v>74</v>
      </c>
      <c r="C2571" s="25" t="s">
        <v>43</v>
      </c>
      <c r="D2571" s="25" t="s">
        <v>68</v>
      </c>
      <c r="E2571" s="24">
        <v>44258</v>
      </c>
      <c r="F2571" s="25" t="s">
        <v>56</v>
      </c>
      <c r="G2571" s="25" t="s">
        <v>46</v>
      </c>
      <c r="H2571" s="24">
        <v>45082</v>
      </c>
      <c r="I2571" s="101">
        <v>0.31351851851851853</v>
      </c>
      <c r="J2571" s="24">
        <v>45082</v>
      </c>
      <c r="K2571" s="101">
        <v>0.33586805555555554</v>
      </c>
      <c r="L2571" s="25">
        <v>1931</v>
      </c>
      <c r="M2571" s="26">
        <f>Causas[[#This Row],[parada_duracion]]/60</f>
        <v>32.18333333333333</v>
      </c>
      <c r="N2571" s="19" t="s">
        <v>49</v>
      </c>
      <c r="O2571" s="19" t="s">
        <v>49</v>
      </c>
      <c r="P2571" s="16">
        <f>WEEKNUM(Causas[[#This Row],[resolucion_fecha]],16)</f>
        <v>23</v>
      </c>
      <c r="Q2571" s="16" t="str">
        <f>TEXT(Causas[[#This Row],[resolucion_fecha]],"MMMM")</f>
        <v>junio</v>
      </c>
      <c r="R2571" s="16" t="str">
        <f t="shared" si="40"/>
        <v>M</v>
      </c>
      <c r="S2571" s="19" t="s">
        <v>49</v>
      </c>
      <c r="T2571" s="19" t="s">
        <v>49</v>
      </c>
      <c r="U2571" s="19" t="s">
        <v>49</v>
      </c>
      <c r="V2571" s="19" t="s">
        <v>49</v>
      </c>
      <c r="W2571" s="19" t="s">
        <v>49</v>
      </c>
    </row>
    <row r="2572" spans="1:23" hidden="1" x14ac:dyDescent="0.25">
      <c r="A2572" s="25">
        <v>143873</v>
      </c>
      <c r="B2572" s="25" t="s">
        <v>42</v>
      </c>
      <c r="C2572" s="25" t="s">
        <v>43</v>
      </c>
      <c r="D2572" s="25" t="s">
        <v>164</v>
      </c>
      <c r="E2572" s="24">
        <v>43405</v>
      </c>
      <c r="F2572" s="25" t="s">
        <v>45</v>
      </c>
      <c r="G2572" s="25" t="s">
        <v>50</v>
      </c>
      <c r="H2572" s="24">
        <v>45082</v>
      </c>
      <c r="I2572" s="101">
        <v>0.31422453703703707</v>
      </c>
      <c r="J2572" s="24">
        <v>45082</v>
      </c>
      <c r="K2572" s="101">
        <v>0.37180555555555556</v>
      </c>
      <c r="L2572" s="25">
        <v>4975</v>
      </c>
      <c r="M2572" s="26">
        <f>Causas[[#This Row],[parada_duracion]]/60</f>
        <v>82.916666666666671</v>
      </c>
      <c r="N2572" s="19" t="s">
        <v>49</v>
      </c>
      <c r="O2572" s="19" t="s">
        <v>49</v>
      </c>
      <c r="P2572" s="16">
        <f>WEEKNUM(Causas[[#This Row],[resolucion_fecha]],16)</f>
        <v>23</v>
      </c>
      <c r="Q2572" s="16" t="str">
        <f>TEXT(Causas[[#This Row],[resolucion_fecha]],"MMMM")</f>
        <v>junio</v>
      </c>
      <c r="R2572" s="16" t="str">
        <f t="shared" si="40"/>
        <v>M</v>
      </c>
      <c r="S2572" s="19" t="s">
        <v>49</v>
      </c>
      <c r="T2572" s="19" t="s">
        <v>49</v>
      </c>
      <c r="U2572" s="19" t="s">
        <v>49</v>
      </c>
      <c r="V2572" s="19" t="s">
        <v>49</v>
      </c>
      <c r="W2572" s="19" t="s">
        <v>49</v>
      </c>
    </row>
    <row r="2573" spans="1:23" hidden="1" x14ac:dyDescent="0.25">
      <c r="A2573" s="25">
        <v>143879</v>
      </c>
      <c r="B2573" s="25" t="s">
        <v>352</v>
      </c>
      <c r="C2573" s="25" t="s">
        <v>43</v>
      </c>
      <c r="D2573" s="25" t="s">
        <v>55</v>
      </c>
      <c r="E2573" s="24">
        <v>43881</v>
      </c>
      <c r="F2573" s="25" t="s">
        <v>56</v>
      </c>
      <c r="G2573" s="25" t="s">
        <v>46</v>
      </c>
      <c r="H2573" s="24">
        <v>45082</v>
      </c>
      <c r="I2573" s="101">
        <v>0.32503472222222224</v>
      </c>
      <c r="J2573" s="24">
        <v>45082</v>
      </c>
      <c r="K2573" s="101">
        <v>0.35599537037037038</v>
      </c>
      <c r="L2573" s="25">
        <v>2675</v>
      </c>
      <c r="M2573" s="26">
        <f>Causas[[#This Row],[parada_duracion]]/60</f>
        <v>44.583333333333336</v>
      </c>
      <c r="N2573" s="19" t="s">
        <v>49</v>
      </c>
      <c r="O2573" s="19" t="s">
        <v>49</v>
      </c>
      <c r="P2573" s="16">
        <f>WEEKNUM(Causas[[#This Row],[resolucion_fecha]],16)</f>
        <v>23</v>
      </c>
      <c r="Q2573" s="16" t="str">
        <f>TEXT(Causas[[#This Row],[resolucion_fecha]],"MMMM")</f>
        <v>junio</v>
      </c>
      <c r="R2573" s="16" t="str">
        <f t="shared" si="40"/>
        <v>M</v>
      </c>
      <c r="S2573" s="19" t="s">
        <v>49</v>
      </c>
      <c r="T2573" s="19" t="s">
        <v>49</v>
      </c>
      <c r="U2573" s="19" t="s">
        <v>49</v>
      </c>
      <c r="V2573" s="19" t="s">
        <v>49</v>
      </c>
      <c r="W2573" s="19" t="s">
        <v>49</v>
      </c>
    </row>
    <row r="2574" spans="1:23" hidden="1" x14ac:dyDescent="0.25">
      <c r="A2574" s="25">
        <v>143889</v>
      </c>
      <c r="B2574" s="25" t="s">
        <v>61</v>
      </c>
      <c r="C2574" s="25" t="s">
        <v>43</v>
      </c>
      <c r="D2574" s="25" t="s">
        <v>55</v>
      </c>
      <c r="E2574" s="24">
        <v>43881</v>
      </c>
      <c r="F2574" s="25" t="s">
        <v>56</v>
      </c>
      <c r="G2574" s="25" t="s">
        <v>46</v>
      </c>
      <c r="H2574" s="24">
        <v>45082</v>
      </c>
      <c r="I2574" s="101">
        <v>0.3664930555555555</v>
      </c>
      <c r="J2574" s="24">
        <v>45082</v>
      </c>
      <c r="K2574" s="101">
        <v>0.41427083333333337</v>
      </c>
      <c r="L2574" s="25">
        <v>4128</v>
      </c>
      <c r="M2574" s="26">
        <f>Causas[[#This Row],[parada_duracion]]/60</f>
        <v>68.8</v>
      </c>
      <c r="N2574" s="19" t="s">
        <v>49</v>
      </c>
      <c r="O2574" s="19" t="s">
        <v>49</v>
      </c>
      <c r="P2574" s="16">
        <f>WEEKNUM(Causas[[#This Row],[resolucion_fecha]],16)</f>
        <v>23</v>
      </c>
      <c r="Q2574" s="16" t="str">
        <f>TEXT(Causas[[#This Row],[resolucion_fecha]],"MMMM")</f>
        <v>junio</v>
      </c>
      <c r="R2574" s="16" t="str">
        <f t="shared" si="40"/>
        <v>M</v>
      </c>
      <c r="S2574" s="19" t="s">
        <v>49</v>
      </c>
      <c r="T2574" s="19" t="s">
        <v>49</v>
      </c>
      <c r="U2574" s="19" t="s">
        <v>49</v>
      </c>
      <c r="V2574" s="19" t="s">
        <v>49</v>
      </c>
      <c r="W2574" s="19" t="s">
        <v>49</v>
      </c>
    </row>
    <row r="2575" spans="1:23" hidden="1" x14ac:dyDescent="0.25">
      <c r="A2575" s="25">
        <v>143897</v>
      </c>
      <c r="B2575" s="25" t="s">
        <v>155</v>
      </c>
      <c r="C2575" s="25" t="s">
        <v>43</v>
      </c>
      <c r="D2575" s="25" t="s">
        <v>90</v>
      </c>
      <c r="E2575" s="24">
        <v>43881</v>
      </c>
      <c r="F2575" s="25" t="s">
        <v>56</v>
      </c>
      <c r="G2575" s="25" t="s">
        <v>50</v>
      </c>
      <c r="H2575" s="24">
        <v>45082</v>
      </c>
      <c r="I2575" s="101">
        <v>0.40737268518518516</v>
      </c>
      <c r="J2575" s="24">
        <v>45082</v>
      </c>
      <c r="K2575" s="101">
        <v>0.42861111111111111</v>
      </c>
      <c r="L2575" s="25">
        <v>1835</v>
      </c>
      <c r="M2575" s="26">
        <f>Causas[[#This Row],[parada_duracion]]/60</f>
        <v>30.583333333333332</v>
      </c>
      <c r="N2575" s="19" t="s">
        <v>854</v>
      </c>
      <c r="O2575" s="16" t="s">
        <v>52</v>
      </c>
      <c r="P2575" s="16">
        <f>WEEKNUM(Causas[[#This Row],[resolucion_fecha]],16)</f>
        <v>23</v>
      </c>
      <c r="Q2575" s="16" t="str">
        <f>TEXT(Causas[[#This Row],[resolucion_fecha]],"MMMM")</f>
        <v>junio</v>
      </c>
      <c r="R2575" s="16" t="str">
        <f t="shared" si="40"/>
        <v>M</v>
      </c>
      <c r="S2575" s="16"/>
      <c r="T2575" s="16" t="s">
        <v>53</v>
      </c>
      <c r="U2575" s="16"/>
      <c r="V2575" s="16"/>
      <c r="W2575" s="16"/>
    </row>
    <row r="2576" spans="1:23" hidden="1" x14ac:dyDescent="0.25">
      <c r="A2576" s="25">
        <v>143899</v>
      </c>
      <c r="B2576" s="25" t="s">
        <v>61</v>
      </c>
      <c r="C2576" s="25" t="s">
        <v>43</v>
      </c>
      <c r="D2576" s="25" t="s">
        <v>82</v>
      </c>
      <c r="E2576" s="24">
        <v>43405</v>
      </c>
      <c r="F2576" s="25" t="s">
        <v>45</v>
      </c>
      <c r="G2576" s="25" t="s">
        <v>46</v>
      </c>
      <c r="H2576" s="24">
        <v>45082</v>
      </c>
      <c r="I2576" s="101">
        <v>0.41053240740740743</v>
      </c>
      <c r="J2576" s="24">
        <v>45082</v>
      </c>
      <c r="K2576" s="101">
        <v>0.42633101851851851</v>
      </c>
      <c r="L2576" s="25">
        <v>1365</v>
      </c>
      <c r="M2576" s="26">
        <f>Causas[[#This Row],[parada_duracion]]/60</f>
        <v>22.75</v>
      </c>
      <c r="N2576" s="19" t="s">
        <v>49</v>
      </c>
      <c r="O2576" s="19" t="s">
        <v>49</v>
      </c>
      <c r="P2576" s="16">
        <f>WEEKNUM(Causas[[#This Row],[resolucion_fecha]],16)</f>
        <v>23</v>
      </c>
      <c r="Q2576" s="16" t="str">
        <f>TEXT(Causas[[#This Row],[resolucion_fecha]],"MMMM")</f>
        <v>junio</v>
      </c>
      <c r="R2576" s="16" t="str">
        <f t="shared" si="40"/>
        <v>M</v>
      </c>
      <c r="S2576" s="19" t="s">
        <v>49</v>
      </c>
      <c r="T2576" s="19" t="s">
        <v>49</v>
      </c>
      <c r="U2576" s="19" t="s">
        <v>49</v>
      </c>
      <c r="V2576" s="19" t="s">
        <v>49</v>
      </c>
      <c r="W2576" s="19" t="s">
        <v>49</v>
      </c>
    </row>
    <row r="2577" spans="1:23" hidden="1" x14ac:dyDescent="0.25">
      <c r="A2577" s="25">
        <v>143901</v>
      </c>
      <c r="B2577" s="25" t="s">
        <v>79</v>
      </c>
      <c r="C2577" s="25" t="s">
        <v>43</v>
      </c>
      <c r="D2577" s="25" t="s">
        <v>105</v>
      </c>
      <c r="E2577" s="24">
        <v>43405</v>
      </c>
      <c r="F2577" s="25" t="s">
        <v>45</v>
      </c>
      <c r="G2577" s="25" t="s">
        <v>46</v>
      </c>
      <c r="H2577" s="24">
        <v>45082</v>
      </c>
      <c r="I2577" s="101">
        <v>0.41305555555555556</v>
      </c>
      <c r="J2577" s="24">
        <v>45082</v>
      </c>
      <c r="K2577" s="101">
        <v>0.42972222222222217</v>
      </c>
      <c r="L2577" s="25">
        <v>1440</v>
      </c>
      <c r="M2577" s="26">
        <f>Causas[[#This Row],[parada_duracion]]/60</f>
        <v>24</v>
      </c>
      <c r="N2577" s="19" t="s">
        <v>49</v>
      </c>
      <c r="O2577" s="19" t="s">
        <v>49</v>
      </c>
      <c r="P2577" s="16">
        <f>WEEKNUM(Causas[[#This Row],[resolucion_fecha]],16)</f>
        <v>23</v>
      </c>
      <c r="Q2577" s="16" t="str">
        <f>TEXT(Causas[[#This Row],[resolucion_fecha]],"MMMM")</f>
        <v>junio</v>
      </c>
      <c r="R2577" s="16" t="str">
        <f t="shared" si="40"/>
        <v>M</v>
      </c>
      <c r="S2577" s="19" t="s">
        <v>49</v>
      </c>
      <c r="T2577" s="19" t="s">
        <v>49</v>
      </c>
      <c r="U2577" s="19" t="s">
        <v>49</v>
      </c>
      <c r="V2577" s="19" t="s">
        <v>49</v>
      </c>
      <c r="W2577" s="19" t="s">
        <v>49</v>
      </c>
    </row>
    <row r="2578" spans="1:23" hidden="1" x14ac:dyDescent="0.25">
      <c r="A2578" s="25">
        <v>143903</v>
      </c>
      <c r="B2578" s="25" t="s">
        <v>352</v>
      </c>
      <c r="C2578" s="25" t="s">
        <v>43</v>
      </c>
      <c r="D2578" s="25" t="s">
        <v>55</v>
      </c>
      <c r="E2578" s="24">
        <v>43881</v>
      </c>
      <c r="F2578" s="25" t="s">
        <v>56</v>
      </c>
      <c r="G2578" s="25" t="s">
        <v>50</v>
      </c>
      <c r="H2578" s="24">
        <v>45082</v>
      </c>
      <c r="I2578" s="101">
        <v>0.41655092592592591</v>
      </c>
      <c r="J2578" s="24">
        <v>45082</v>
      </c>
      <c r="K2578" s="101">
        <v>0.41910879629629627</v>
      </c>
      <c r="L2578" s="25">
        <v>221</v>
      </c>
      <c r="M2578" s="26">
        <f>Causas[[#This Row],[parada_duracion]]/60</f>
        <v>3.6833333333333331</v>
      </c>
      <c r="N2578" s="19" t="s">
        <v>47</v>
      </c>
      <c r="O2578" s="16" t="s">
        <v>47</v>
      </c>
      <c r="P2578" s="16">
        <f>WEEKNUM(Causas[[#This Row],[resolucion_fecha]],16)</f>
        <v>23</v>
      </c>
      <c r="Q2578" s="16" t="str">
        <f>TEXT(Causas[[#This Row],[resolucion_fecha]],"MMMM")</f>
        <v>junio</v>
      </c>
      <c r="R2578" s="16" t="str">
        <f t="shared" si="40"/>
        <v>M</v>
      </c>
      <c r="S2578" s="16" t="s">
        <v>47</v>
      </c>
      <c r="T2578" s="16" t="s">
        <v>47</v>
      </c>
      <c r="U2578" s="16" t="s">
        <v>47</v>
      </c>
      <c r="V2578" s="16" t="s">
        <v>47</v>
      </c>
      <c r="W2578" s="16" t="s">
        <v>47</v>
      </c>
    </row>
    <row r="2579" spans="1:23" hidden="1" x14ac:dyDescent="0.25">
      <c r="A2579" s="25">
        <v>143908</v>
      </c>
      <c r="B2579" s="25" t="s">
        <v>42</v>
      </c>
      <c r="C2579" s="25" t="s">
        <v>43</v>
      </c>
      <c r="D2579" s="25" t="s">
        <v>143</v>
      </c>
      <c r="E2579" s="24">
        <v>43405</v>
      </c>
      <c r="F2579" s="25" t="s">
        <v>45</v>
      </c>
      <c r="G2579" s="25" t="s">
        <v>46</v>
      </c>
      <c r="H2579" s="24">
        <v>45082</v>
      </c>
      <c r="I2579" s="101">
        <v>0.44615740740740745</v>
      </c>
      <c r="J2579" s="24">
        <v>45082</v>
      </c>
      <c r="K2579" s="101">
        <v>0.44662037037037039</v>
      </c>
      <c r="L2579" s="25">
        <v>40</v>
      </c>
      <c r="M2579" s="26">
        <f>Causas[[#This Row],[parada_duracion]]/60</f>
        <v>0.66666666666666663</v>
      </c>
      <c r="N2579" s="19" t="s">
        <v>47</v>
      </c>
      <c r="O2579" s="16" t="s">
        <v>47</v>
      </c>
      <c r="P2579" s="16">
        <f>WEEKNUM(Causas[[#This Row],[resolucion_fecha]],16)</f>
        <v>23</v>
      </c>
      <c r="Q2579" s="16" t="str">
        <f>TEXT(Causas[[#This Row],[resolucion_fecha]],"MMMM")</f>
        <v>junio</v>
      </c>
      <c r="R2579" s="16" t="str">
        <f t="shared" si="40"/>
        <v>M</v>
      </c>
      <c r="S2579" s="16" t="s">
        <v>47</v>
      </c>
      <c r="T2579" s="16" t="s">
        <v>47</v>
      </c>
      <c r="U2579" s="16" t="s">
        <v>47</v>
      </c>
      <c r="V2579" s="16" t="s">
        <v>47</v>
      </c>
      <c r="W2579" s="16" t="s">
        <v>47</v>
      </c>
    </row>
    <row r="2580" spans="1:23" hidden="1" x14ac:dyDescent="0.25">
      <c r="A2580" s="25">
        <v>143911</v>
      </c>
      <c r="B2580" s="25" t="s">
        <v>42</v>
      </c>
      <c r="C2580" s="25" t="s">
        <v>43</v>
      </c>
      <c r="D2580" s="25" t="s">
        <v>55</v>
      </c>
      <c r="E2580" s="24">
        <v>43405</v>
      </c>
      <c r="F2580" s="25" t="s">
        <v>45</v>
      </c>
      <c r="G2580" s="25" t="s">
        <v>46</v>
      </c>
      <c r="H2580" s="24">
        <v>45082</v>
      </c>
      <c r="I2580" s="101">
        <v>0.47194444444444444</v>
      </c>
      <c r="J2580" s="24">
        <v>45082</v>
      </c>
      <c r="K2580" s="101">
        <v>0.50390046296296298</v>
      </c>
      <c r="L2580" s="25">
        <v>2761</v>
      </c>
      <c r="M2580" s="26">
        <f>Causas[[#This Row],[parada_duracion]]/60</f>
        <v>46.016666666666666</v>
      </c>
      <c r="N2580" s="19" t="s">
        <v>62</v>
      </c>
      <c r="O2580" s="16" t="s">
        <v>52</v>
      </c>
      <c r="P2580" s="16">
        <f>WEEKNUM(Causas[[#This Row],[resolucion_fecha]],16)</f>
        <v>23</v>
      </c>
      <c r="Q2580" s="16" t="str">
        <f>TEXT(Causas[[#This Row],[resolucion_fecha]],"MMMM")</f>
        <v>junio</v>
      </c>
      <c r="R2580" s="16" t="str">
        <f t="shared" si="40"/>
        <v>M</v>
      </c>
      <c r="S2580" s="16"/>
      <c r="T2580" s="16" t="s">
        <v>53</v>
      </c>
      <c r="U2580" s="16"/>
      <c r="V2580" s="16"/>
      <c r="W2580" s="16"/>
    </row>
    <row r="2581" spans="1:23" hidden="1" x14ac:dyDescent="0.25">
      <c r="A2581" s="25">
        <v>143913</v>
      </c>
      <c r="B2581" s="25" t="s">
        <v>95</v>
      </c>
      <c r="C2581" s="25" t="s">
        <v>43</v>
      </c>
      <c r="D2581" s="25" t="s">
        <v>59</v>
      </c>
      <c r="E2581" s="24">
        <v>44231</v>
      </c>
      <c r="F2581" s="25" t="s">
        <v>60</v>
      </c>
      <c r="G2581" s="25" t="s">
        <v>46</v>
      </c>
      <c r="H2581" s="24">
        <v>45082</v>
      </c>
      <c r="I2581" s="101">
        <v>0.48917824074074073</v>
      </c>
      <c r="J2581" s="24">
        <v>45082</v>
      </c>
      <c r="K2581" s="101">
        <v>0.48921296296296296</v>
      </c>
      <c r="L2581" s="25">
        <v>3</v>
      </c>
      <c r="M2581" s="26">
        <f>Causas[[#This Row],[parada_duracion]]/60</f>
        <v>0.05</v>
      </c>
      <c r="N2581" s="19" t="s">
        <v>47</v>
      </c>
      <c r="O2581" s="16" t="s">
        <v>47</v>
      </c>
      <c r="P2581" s="16">
        <f>WEEKNUM(Causas[[#This Row],[resolucion_fecha]],16)</f>
        <v>23</v>
      </c>
      <c r="Q2581" s="16" t="str">
        <f>TEXT(Causas[[#This Row],[resolucion_fecha]],"MMMM")</f>
        <v>junio</v>
      </c>
      <c r="R2581" s="16" t="str">
        <f t="shared" si="40"/>
        <v>M</v>
      </c>
      <c r="S2581" s="16" t="s">
        <v>47</v>
      </c>
      <c r="T2581" s="16" t="s">
        <v>47</v>
      </c>
      <c r="U2581" s="16" t="s">
        <v>47</v>
      </c>
      <c r="V2581" s="16" t="s">
        <v>47</v>
      </c>
      <c r="W2581" s="16" t="s">
        <v>47</v>
      </c>
    </row>
    <row r="2582" spans="1:23" hidden="1" x14ac:dyDescent="0.25">
      <c r="A2582" s="25">
        <v>143917</v>
      </c>
      <c r="B2582" s="25" t="s">
        <v>54</v>
      </c>
      <c r="C2582" s="25" t="s">
        <v>43</v>
      </c>
      <c r="D2582" s="25" t="s">
        <v>55</v>
      </c>
      <c r="E2582" s="24">
        <v>44120</v>
      </c>
      <c r="F2582" s="25" t="s">
        <v>56</v>
      </c>
      <c r="G2582" s="25" t="s">
        <v>46</v>
      </c>
      <c r="H2582" s="24">
        <v>45082</v>
      </c>
      <c r="I2582" s="101">
        <v>0.50403935185185189</v>
      </c>
      <c r="J2582" s="24">
        <v>45082</v>
      </c>
      <c r="K2582" s="101">
        <v>0.53776620370370376</v>
      </c>
      <c r="L2582" s="25">
        <v>2914</v>
      </c>
      <c r="M2582" s="26">
        <f>Causas[[#This Row],[parada_duracion]]/60</f>
        <v>48.56666666666667</v>
      </c>
      <c r="N2582" s="19" t="s">
        <v>769</v>
      </c>
      <c r="O2582" s="16" t="s">
        <v>52</v>
      </c>
      <c r="P2582" s="16">
        <f>WEEKNUM(Causas[[#This Row],[resolucion_fecha]],16)</f>
        <v>23</v>
      </c>
      <c r="Q2582" s="16" t="str">
        <f>TEXT(Causas[[#This Row],[resolucion_fecha]],"MMMM")</f>
        <v>junio</v>
      </c>
      <c r="R2582" s="16" t="str">
        <f t="shared" si="40"/>
        <v>M</v>
      </c>
      <c r="S2582" s="16"/>
      <c r="T2582" s="16" t="s">
        <v>53</v>
      </c>
      <c r="U2582" s="16"/>
      <c r="V2582" s="16"/>
      <c r="W2582" s="16"/>
    </row>
    <row r="2583" spans="1:23" hidden="1" x14ac:dyDescent="0.25">
      <c r="A2583" s="25">
        <v>143919</v>
      </c>
      <c r="B2583" s="25" t="s">
        <v>95</v>
      </c>
      <c r="C2583" s="25" t="s">
        <v>43</v>
      </c>
      <c r="D2583" s="25" t="s">
        <v>59</v>
      </c>
      <c r="E2583" s="24">
        <v>44231</v>
      </c>
      <c r="F2583" s="25" t="s">
        <v>60</v>
      </c>
      <c r="G2583" s="25" t="s">
        <v>46</v>
      </c>
      <c r="H2583" s="24">
        <v>45082</v>
      </c>
      <c r="I2583" s="101">
        <v>0.51253472222222218</v>
      </c>
      <c r="J2583" s="24">
        <v>45082</v>
      </c>
      <c r="K2583" s="101">
        <v>0.55901620370370375</v>
      </c>
      <c r="L2583" s="25">
        <v>4016</v>
      </c>
      <c r="M2583" s="26">
        <f>Causas[[#This Row],[parada_duracion]]/60</f>
        <v>66.933333333333337</v>
      </c>
      <c r="N2583" s="19" t="s">
        <v>787</v>
      </c>
      <c r="O2583" s="16" t="s">
        <v>52</v>
      </c>
      <c r="P2583" s="16">
        <f>WEEKNUM(Causas[[#This Row],[resolucion_fecha]],16)</f>
        <v>23</v>
      </c>
      <c r="Q2583" s="16" t="str">
        <f>TEXT(Causas[[#This Row],[resolucion_fecha]],"MMMM")</f>
        <v>junio</v>
      </c>
      <c r="R2583" s="16" t="str">
        <f t="shared" si="40"/>
        <v>M</v>
      </c>
      <c r="S2583" s="16"/>
      <c r="T2583" s="16" t="s">
        <v>53</v>
      </c>
      <c r="U2583" s="16"/>
      <c r="V2583" s="16"/>
      <c r="W2583" s="16"/>
    </row>
    <row r="2584" spans="1:23" hidden="1" x14ac:dyDescent="0.25">
      <c r="A2584" s="25">
        <v>143940</v>
      </c>
      <c r="B2584" s="25" t="s">
        <v>79</v>
      </c>
      <c r="C2584" s="25" t="s">
        <v>43</v>
      </c>
      <c r="D2584" s="25" t="s">
        <v>77</v>
      </c>
      <c r="E2584" s="24">
        <v>43405</v>
      </c>
      <c r="F2584" s="25" t="s">
        <v>45</v>
      </c>
      <c r="G2584" s="25" t="s">
        <v>46</v>
      </c>
      <c r="H2584" s="24">
        <v>45082</v>
      </c>
      <c r="I2584" s="101">
        <v>0.60797453703703697</v>
      </c>
      <c r="J2584" s="24">
        <v>45082</v>
      </c>
      <c r="K2584" s="101">
        <v>0.62378472222222225</v>
      </c>
      <c r="L2584" s="25">
        <v>1366</v>
      </c>
      <c r="M2584" s="26">
        <f>Causas[[#This Row],[parada_duracion]]/60</f>
        <v>22.766666666666666</v>
      </c>
      <c r="N2584" s="19" t="s">
        <v>855</v>
      </c>
      <c r="O2584" s="16" t="s">
        <v>72</v>
      </c>
      <c r="P2584" s="16">
        <f>WEEKNUM(Causas[[#This Row],[resolucion_fecha]],16)</f>
        <v>23</v>
      </c>
      <c r="Q2584" s="16" t="str">
        <f>TEXT(Causas[[#This Row],[resolucion_fecha]],"MMMM")</f>
        <v>junio</v>
      </c>
      <c r="R2584" s="16" t="str">
        <f t="shared" si="40"/>
        <v>T</v>
      </c>
      <c r="S2584" s="16"/>
      <c r="T2584" s="99" t="s">
        <v>73</v>
      </c>
      <c r="U2584" s="16"/>
      <c r="V2584" s="16"/>
      <c r="W2584" s="16"/>
    </row>
    <row r="2585" spans="1:23" hidden="1" x14ac:dyDescent="0.25">
      <c r="A2585" s="25">
        <v>143948</v>
      </c>
      <c r="B2585" s="25" t="s">
        <v>95</v>
      </c>
      <c r="C2585" s="25" t="s">
        <v>43</v>
      </c>
      <c r="D2585" s="25" t="s">
        <v>59</v>
      </c>
      <c r="E2585" s="24">
        <v>44231</v>
      </c>
      <c r="F2585" s="25" t="s">
        <v>60</v>
      </c>
      <c r="G2585" s="25" t="s">
        <v>46</v>
      </c>
      <c r="H2585" s="24">
        <v>45082</v>
      </c>
      <c r="I2585" s="101">
        <v>0.63704861111111111</v>
      </c>
      <c r="J2585" s="24">
        <v>45082</v>
      </c>
      <c r="K2585" s="101">
        <v>0.6423726851851852</v>
      </c>
      <c r="L2585" s="25">
        <v>460</v>
      </c>
      <c r="M2585" s="26">
        <f>Causas[[#This Row],[parada_duracion]]/60</f>
        <v>7.666666666666667</v>
      </c>
      <c r="N2585" s="19" t="s">
        <v>47</v>
      </c>
      <c r="O2585" s="16" t="s">
        <v>47</v>
      </c>
      <c r="P2585" s="16">
        <f>WEEKNUM(Causas[[#This Row],[resolucion_fecha]],16)</f>
        <v>23</v>
      </c>
      <c r="Q2585" s="16" t="str">
        <f>TEXT(Causas[[#This Row],[resolucion_fecha]],"MMMM")</f>
        <v>junio</v>
      </c>
      <c r="R2585" s="16" t="str">
        <f t="shared" si="40"/>
        <v>T</v>
      </c>
      <c r="S2585" s="16" t="s">
        <v>47</v>
      </c>
      <c r="T2585" s="16" t="s">
        <v>47</v>
      </c>
      <c r="U2585" s="16" t="s">
        <v>47</v>
      </c>
      <c r="V2585" s="16" t="s">
        <v>47</v>
      </c>
      <c r="W2585" s="16" t="s">
        <v>47</v>
      </c>
    </row>
    <row r="2586" spans="1:23" hidden="1" x14ac:dyDescent="0.25">
      <c r="A2586" s="96">
        <v>143952</v>
      </c>
      <c r="B2586" s="96" t="s">
        <v>54</v>
      </c>
      <c r="C2586" s="96" t="s">
        <v>43</v>
      </c>
      <c r="D2586" s="96" t="s">
        <v>55</v>
      </c>
      <c r="E2586" s="97">
        <v>44120</v>
      </c>
      <c r="F2586" s="96" t="s">
        <v>56</v>
      </c>
      <c r="G2586" s="96" t="s">
        <v>50</v>
      </c>
      <c r="H2586" s="97">
        <v>45082</v>
      </c>
      <c r="I2586" s="23">
        <v>0.67343750000000002</v>
      </c>
      <c r="J2586" s="97">
        <v>45082</v>
      </c>
      <c r="K2586" s="23">
        <v>0.67612268518518526</v>
      </c>
      <c r="L2586" s="96">
        <v>232</v>
      </c>
      <c r="M2586" s="98">
        <f>Causas[[#This Row],[parada_duracion]]/60</f>
        <v>3.8666666666666667</v>
      </c>
      <c r="N2586" s="19" t="s">
        <v>47</v>
      </c>
      <c r="O2586" s="16" t="s">
        <v>47</v>
      </c>
      <c r="P2586" s="99">
        <f>WEEKNUM(Causas[[#This Row],[resolucion_fecha]],16)</f>
        <v>23</v>
      </c>
      <c r="Q2586" s="99" t="str">
        <f>TEXT(Causas[[#This Row],[resolucion_fecha]],"MMMM")</f>
        <v>junio</v>
      </c>
      <c r="R2586" s="99" t="str">
        <f t="shared" si="40"/>
        <v>T</v>
      </c>
      <c r="S2586" s="16" t="s">
        <v>47</v>
      </c>
      <c r="T2586" s="16" t="s">
        <v>47</v>
      </c>
      <c r="U2586" s="16" t="s">
        <v>47</v>
      </c>
      <c r="V2586" s="16" t="s">
        <v>47</v>
      </c>
      <c r="W2586" s="16" t="s">
        <v>47</v>
      </c>
    </row>
    <row r="2587" spans="1:23" hidden="1" x14ac:dyDescent="0.25">
      <c r="A2587" s="96">
        <v>143953</v>
      </c>
      <c r="B2587" s="96" t="s">
        <v>66</v>
      </c>
      <c r="C2587" s="96" t="s">
        <v>43</v>
      </c>
      <c r="D2587" s="96" t="s">
        <v>68</v>
      </c>
      <c r="E2587" s="97">
        <v>43405</v>
      </c>
      <c r="F2587" s="96" t="s">
        <v>45</v>
      </c>
      <c r="G2587" s="96" t="s">
        <v>46</v>
      </c>
      <c r="H2587" s="97">
        <v>45082</v>
      </c>
      <c r="I2587" s="23">
        <v>0.68815972222222221</v>
      </c>
      <c r="J2587" s="97">
        <v>45082</v>
      </c>
      <c r="K2587" s="23">
        <v>0.69265046296296295</v>
      </c>
      <c r="L2587" s="96">
        <v>388</v>
      </c>
      <c r="M2587" s="98">
        <f>Causas[[#This Row],[parada_duracion]]/60</f>
        <v>6.4666666666666668</v>
      </c>
      <c r="N2587" s="19" t="s">
        <v>47</v>
      </c>
      <c r="O2587" s="16" t="s">
        <v>47</v>
      </c>
      <c r="P2587" s="99">
        <f>WEEKNUM(Causas[[#This Row],[resolucion_fecha]],16)</f>
        <v>23</v>
      </c>
      <c r="Q2587" s="99" t="str">
        <f>TEXT(Causas[[#This Row],[resolucion_fecha]],"MMMM")</f>
        <v>junio</v>
      </c>
      <c r="R2587" s="99" t="str">
        <f t="shared" si="40"/>
        <v>T</v>
      </c>
      <c r="S2587" s="16" t="s">
        <v>47</v>
      </c>
      <c r="T2587" s="16" t="s">
        <v>47</v>
      </c>
      <c r="U2587" s="16" t="s">
        <v>47</v>
      </c>
      <c r="V2587" s="16" t="s">
        <v>47</v>
      </c>
      <c r="W2587" s="16" t="s">
        <v>47</v>
      </c>
    </row>
    <row r="2588" spans="1:23" hidden="1" x14ac:dyDescent="0.25">
      <c r="A2588" s="25">
        <v>143954</v>
      </c>
      <c r="B2588" s="25" t="s">
        <v>95</v>
      </c>
      <c r="C2588" s="25" t="s">
        <v>43</v>
      </c>
      <c r="D2588" s="25" t="s">
        <v>82</v>
      </c>
      <c r="E2588" s="24">
        <v>45063</v>
      </c>
      <c r="F2588" s="25" t="s">
        <v>124</v>
      </c>
      <c r="G2588" s="25" t="s">
        <v>46</v>
      </c>
      <c r="H2588" s="24">
        <v>45082</v>
      </c>
      <c r="I2588" s="101">
        <v>0.6897106481481482</v>
      </c>
      <c r="J2588" s="24">
        <v>45082</v>
      </c>
      <c r="K2588" s="101">
        <v>0.70401620370370377</v>
      </c>
      <c r="L2588" s="25">
        <v>1236</v>
      </c>
      <c r="M2588" s="26">
        <f>Causas[[#This Row],[parada_duracion]]/60</f>
        <v>20.6</v>
      </c>
      <c r="N2588" s="19" t="s">
        <v>62</v>
      </c>
      <c r="O2588" s="16" t="s">
        <v>52</v>
      </c>
      <c r="P2588" s="16">
        <f>WEEKNUM(Causas[[#This Row],[resolucion_fecha]],16)</f>
        <v>23</v>
      </c>
      <c r="Q2588" s="16" t="str">
        <f>TEXT(Causas[[#This Row],[resolucion_fecha]],"MMMM")</f>
        <v>junio</v>
      </c>
      <c r="R2588" s="16" t="str">
        <f t="shared" si="40"/>
        <v>T</v>
      </c>
      <c r="S2588" s="16"/>
      <c r="T2588" s="16" t="s">
        <v>53</v>
      </c>
      <c r="U2588" s="100"/>
      <c r="V2588" s="16"/>
      <c r="W2588" s="16"/>
    </row>
    <row r="2589" spans="1:23" hidden="1" x14ac:dyDescent="0.25">
      <c r="A2589" s="25">
        <v>143956</v>
      </c>
      <c r="B2589" s="25" t="s">
        <v>42</v>
      </c>
      <c r="C2589" s="25" t="s">
        <v>43</v>
      </c>
      <c r="D2589" s="25" t="s">
        <v>164</v>
      </c>
      <c r="E2589" s="24">
        <v>43405</v>
      </c>
      <c r="F2589" s="25" t="s">
        <v>45</v>
      </c>
      <c r="G2589" s="25" t="s">
        <v>50</v>
      </c>
      <c r="H2589" s="24">
        <v>45082</v>
      </c>
      <c r="I2589" s="101">
        <v>0.70385416666666656</v>
      </c>
      <c r="J2589" s="24">
        <v>45082</v>
      </c>
      <c r="K2589" s="101">
        <v>0.70584490740740735</v>
      </c>
      <c r="L2589" s="25">
        <v>172</v>
      </c>
      <c r="M2589" s="26">
        <f>Causas[[#This Row],[parada_duracion]]/60</f>
        <v>2.8666666666666667</v>
      </c>
      <c r="N2589" s="19" t="s">
        <v>47</v>
      </c>
      <c r="O2589" s="16" t="s">
        <v>47</v>
      </c>
      <c r="P2589" s="16">
        <f>WEEKNUM(Causas[[#This Row],[resolucion_fecha]],16)</f>
        <v>23</v>
      </c>
      <c r="Q2589" s="16" t="str">
        <f>TEXT(Causas[[#This Row],[resolucion_fecha]],"MMMM")</f>
        <v>junio</v>
      </c>
      <c r="R2589" s="16" t="str">
        <f t="shared" si="40"/>
        <v>T</v>
      </c>
      <c r="S2589" s="16" t="s">
        <v>47</v>
      </c>
      <c r="T2589" s="16" t="s">
        <v>47</v>
      </c>
      <c r="U2589" s="16" t="s">
        <v>47</v>
      </c>
      <c r="V2589" s="16" t="s">
        <v>47</v>
      </c>
      <c r="W2589" s="16" t="s">
        <v>47</v>
      </c>
    </row>
    <row r="2590" spans="1:23" hidden="1" x14ac:dyDescent="0.25">
      <c r="A2590" s="96">
        <v>143960</v>
      </c>
      <c r="B2590" s="96" t="s">
        <v>95</v>
      </c>
      <c r="C2590" s="96" t="s">
        <v>43</v>
      </c>
      <c r="D2590" s="96" t="s">
        <v>59</v>
      </c>
      <c r="E2590" s="97">
        <v>44231</v>
      </c>
      <c r="F2590" s="96" t="s">
        <v>60</v>
      </c>
      <c r="G2590" s="96" t="s">
        <v>46</v>
      </c>
      <c r="H2590" s="97">
        <v>45082</v>
      </c>
      <c r="I2590" s="23">
        <v>0.72078703703703706</v>
      </c>
      <c r="J2590" s="97">
        <v>45082</v>
      </c>
      <c r="K2590" s="23">
        <v>0.72931712962962969</v>
      </c>
      <c r="L2590" s="96">
        <v>737</v>
      </c>
      <c r="M2590" s="98">
        <f>Causas[[#This Row],[parada_duracion]]/60</f>
        <v>12.283333333333333</v>
      </c>
      <c r="N2590" s="18" t="s">
        <v>787</v>
      </c>
      <c r="O2590" s="16" t="s">
        <v>52</v>
      </c>
      <c r="P2590" s="99">
        <f>WEEKNUM(Causas[[#This Row],[resolucion_fecha]],16)</f>
        <v>23</v>
      </c>
      <c r="Q2590" s="99" t="str">
        <f>TEXT(Causas[[#This Row],[resolucion_fecha]],"MMMM")</f>
        <v>junio</v>
      </c>
      <c r="R2590" s="99" t="str">
        <f t="shared" si="40"/>
        <v>T</v>
      </c>
      <c r="S2590" s="99"/>
      <c r="T2590" s="16" t="s">
        <v>53</v>
      </c>
      <c r="U2590" s="16"/>
      <c r="V2590" s="99"/>
      <c r="W2590" s="99"/>
    </row>
    <row r="2591" spans="1:23" hidden="1" x14ac:dyDescent="0.25">
      <c r="A2591" s="25">
        <v>143961</v>
      </c>
      <c r="B2591" s="25" t="s">
        <v>79</v>
      </c>
      <c r="C2591" s="25" t="s">
        <v>43</v>
      </c>
      <c r="D2591" s="25" t="s">
        <v>48</v>
      </c>
      <c r="E2591" s="24">
        <v>43405</v>
      </c>
      <c r="F2591" s="25" t="s">
        <v>45</v>
      </c>
      <c r="G2591" s="25" t="s">
        <v>50</v>
      </c>
      <c r="H2591" s="24">
        <v>45082</v>
      </c>
      <c r="I2591" s="101">
        <v>0.74487268518518512</v>
      </c>
      <c r="J2591" s="24">
        <v>45082</v>
      </c>
      <c r="K2591" s="101">
        <v>0.74952546296296296</v>
      </c>
      <c r="L2591" s="25">
        <v>402</v>
      </c>
      <c r="M2591" s="26">
        <f>Causas[[#This Row],[parada_duracion]]/60</f>
        <v>6.7</v>
      </c>
      <c r="N2591" s="19" t="s">
        <v>47</v>
      </c>
      <c r="O2591" s="16" t="s">
        <v>47</v>
      </c>
      <c r="P2591" s="16">
        <f>WEEKNUM(Causas[[#This Row],[resolucion_fecha]],16)</f>
        <v>23</v>
      </c>
      <c r="Q2591" s="16" t="str">
        <f>TEXT(Causas[[#This Row],[resolucion_fecha]],"MMMM")</f>
        <v>junio</v>
      </c>
      <c r="R2591" s="16" t="str">
        <f t="shared" si="40"/>
        <v>T</v>
      </c>
      <c r="S2591" s="16" t="s">
        <v>47</v>
      </c>
      <c r="T2591" s="16" t="s">
        <v>47</v>
      </c>
      <c r="U2591" s="16" t="s">
        <v>47</v>
      </c>
      <c r="V2591" s="16" t="s">
        <v>47</v>
      </c>
      <c r="W2591" s="16" t="s">
        <v>47</v>
      </c>
    </row>
    <row r="2592" spans="1:23" hidden="1" x14ac:dyDescent="0.25">
      <c r="A2592" s="25">
        <v>143968</v>
      </c>
      <c r="B2592" s="25" t="s">
        <v>61</v>
      </c>
      <c r="C2592" s="25" t="s">
        <v>43</v>
      </c>
      <c r="D2592" s="25" t="s">
        <v>82</v>
      </c>
      <c r="E2592" s="24">
        <v>43405</v>
      </c>
      <c r="F2592" s="25" t="s">
        <v>45</v>
      </c>
      <c r="G2592" s="25" t="s">
        <v>46</v>
      </c>
      <c r="H2592" s="24">
        <v>45082</v>
      </c>
      <c r="I2592" s="101">
        <v>0.78479166666666667</v>
      </c>
      <c r="J2592" s="24">
        <v>45082</v>
      </c>
      <c r="K2592" s="101">
        <v>0.80391203703703706</v>
      </c>
      <c r="L2592" s="25">
        <v>1652</v>
      </c>
      <c r="M2592" s="26">
        <f>Causas[[#This Row],[parada_duracion]]/60</f>
        <v>27.533333333333335</v>
      </c>
      <c r="N2592" s="19" t="s">
        <v>62</v>
      </c>
      <c r="O2592" s="16" t="s">
        <v>52</v>
      </c>
      <c r="P2592" s="16">
        <f>WEEKNUM(Causas[[#This Row],[resolucion_fecha]],16)</f>
        <v>23</v>
      </c>
      <c r="Q2592" s="16" t="str">
        <f>TEXT(Causas[[#This Row],[resolucion_fecha]],"MMMM")</f>
        <v>junio</v>
      </c>
      <c r="R2592" s="16" t="str">
        <f t="shared" si="40"/>
        <v>T</v>
      </c>
      <c r="S2592" s="16"/>
      <c r="T2592" s="16" t="s">
        <v>53</v>
      </c>
      <c r="U2592" s="16"/>
      <c r="V2592" s="16"/>
      <c r="W2592" s="16"/>
    </row>
    <row r="2593" spans="1:23" hidden="1" x14ac:dyDescent="0.25">
      <c r="A2593" s="96">
        <v>143974</v>
      </c>
      <c r="B2593" s="96" t="s">
        <v>61</v>
      </c>
      <c r="C2593" s="96" t="s">
        <v>43</v>
      </c>
      <c r="D2593" s="96" t="s">
        <v>82</v>
      </c>
      <c r="E2593" s="97">
        <v>43405</v>
      </c>
      <c r="F2593" s="96" t="s">
        <v>45</v>
      </c>
      <c r="G2593" s="96" t="s">
        <v>46</v>
      </c>
      <c r="H2593" s="97">
        <v>45082</v>
      </c>
      <c r="I2593" s="23">
        <v>0.83940972222222221</v>
      </c>
      <c r="J2593" s="97">
        <v>45082</v>
      </c>
      <c r="K2593" s="23">
        <v>0.87765046296296301</v>
      </c>
      <c r="L2593" s="96">
        <v>3304</v>
      </c>
      <c r="M2593" s="98">
        <f>Causas[[#This Row],[parada_duracion]]/60</f>
        <v>55.06666666666667</v>
      </c>
      <c r="N2593" s="18" t="s">
        <v>62</v>
      </c>
      <c r="O2593" s="16" t="s">
        <v>52</v>
      </c>
      <c r="P2593" s="99">
        <f>WEEKNUM(Causas[[#This Row],[resolucion_fecha]],16)</f>
        <v>23</v>
      </c>
      <c r="Q2593" s="99" t="str">
        <f>TEXT(Causas[[#This Row],[resolucion_fecha]],"MMMM")</f>
        <v>junio</v>
      </c>
      <c r="R2593" s="99" t="str">
        <f t="shared" si="40"/>
        <v>T</v>
      </c>
      <c r="S2593" s="99"/>
      <c r="T2593" s="16" t="s">
        <v>53</v>
      </c>
      <c r="U2593" s="16"/>
      <c r="V2593" s="99"/>
      <c r="W2593" s="99"/>
    </row>
    <row r="2594" spans="1:23" hidden="1" x14ac:dyDescent="0.25">
      <c r="A2594" s="25">
        <v>143975</v>
      </c>
      <c r="B2594" s="25" t="s">
        <v>61</v>
      </c>
      <c r="C2594" s="25" t="s">
        <v>43</v>
      </c>
      <c r="D2594" s="25" t="s">
        <v>90</v>
      </c>
      <c r="E2594" s="24">
        <v>43405</v>
      </c>
      <c r="F2594" s="25" t="s">
        <v>45</v>
      </c>
      <c r="G2594" s="25" t="s">
        <v>46</v>
      </c>
      <c r="H2594" s="24">
        <v>45082</v>
      </c>
      <c r="I2594" s="101">
        <v>0.85613425925925923</v>
      </c>
      <c r="J2594" s="24">
        <v>45082</v>
      </c>
      <c r="K2594" s="101">
        <v>0.87151620370370375</v>
      </c>
      <c r="L2594" s="25">
        <v>1329</v>
      </c>
      <c r="M2594" s="26">
        <f>Causas[[#This Row],[parada_duracion]]/60</f>
        <v>22.15</v>
      </c>
      <c r="N2594" s="19" t="s">
        <v>62</v>
      </c>
      <c r="O2594" s="16" t="s">
        <v>52</v>
      </c>
      <c r="P2594" s="16">
        <f>WEEKNUM(Causas[[#This Row],[resolucion_fecha]],16)</f>
        <v>23</v>
      </c>
      <c r="Q2594" s="16" t="str">
        <f>TEXT(Causas[[#This Row],[resolucion_fecha]],"MMMM")</f>
        <v>junio</v>
      </c>
      <c r="R2594" s="16" t="str">
        <f t="shared" si="40"/>
        <v>T</v>
      </c>
      <c r="S2594" s="16"/>
      <c r="T2594" s="16" t="s">
        <v>53</v>
      </c>
      <c r="U2594" s="100"/>
      <c r="V2594" s="16"/>
      <c r="W2594" s="16"/>
    </row>
    <row r="2595" spans="1:23" hidden="1" x14ac:dyDescent="0.25">
      <c r="A2595" s="25">
        <v>143978</v>
      </c>
      <c r="B2595" s="25" t="s">
        <v>111</v>
      </c>
      <c r="C2595" s="25" t="s">
        <v>43</v>
      </c>
      <c r="D2595" s="25" t="s">
        <v>59</v>
      </c>
      <c r="E2595" s="24">
        <v>44231</v>
      </c>
      <c r="F2595" s="25" t="s">
        <v>60</v>
      </c>
      <c r="G2595" s="25" t="s">
        <v>46</v>
      </c>
      <c r="H2595" s="24">
        <v>45082</v>
      </c>
      <c r="I2595" s="101">
        <v>0.88405092592592593</v>
      </c>
      <c r="J2595" s="24">
        <v>45082</v>
      </c>
      <c r="K2595" s="101">
        <v>0.89109953703703704</v>
      </c>
      <c r="L2595" s="25">
        <v>609</v>
      </c>
      <c r="M2595" s="26">
        <f>Causas[[#This Row],[parada_duracion]]/60</f>
        <v>10.15</v>
      </c>
      <c r="N2595" s="19" t="s">
        <v>62</v>
      </c>
      <c r="O2595" s="16" t="s">
        <v>52</v>
      </c>
      <c r="P2595" s="16">
        <f>WEEKNUM(Causas[[#This Row],[resolucion_fecha]],16)</f>
        <v>23</v>
      </c>
      <c r="Q2595" s="16" t="str">
        <f>TEXT(Causas[[#This Row],[resolucion_fecha]],"MMMM")</f>
        <v>junio</v>
      </c>
      <c r="R2595" s="16" t="str">
        <f t="shared" si="40"/>
        <v>T</v>
      </c>
      <c r="S2595" s="16"/>
      <c r="T2595" s="16" t="s">
        <v>53</v>
      </c>
      <c r="U2595" s="16"/>
      <c r="V2595" s="16"/>
      <c r="W2595" s="16"/>
    </row>
    <row r="2596" spans="1:23" hidden="1" x14ac:dyDescent="0.25">
      <c r="A2596" s="25">
        <v>143991</v>
      </c>
      <c r="B2596" s="25" t="s">
        <v>74</v>
      </c>
      <c r="C2596" s="25" t="s">
        <v>43</v>
      </c>
      <c r="D2596" s="25" t="s">
        <v>68</v>
      </c>
      <c r="E2596" s="24">
        <v>44258</v>
      </c>
      <c r="F2596" s="25" t="s">
        <v>56</v>
      </c>
      <c r="G2596" s="25" t="s">
        <v>46</v>
      </c>
      <c r="H2596" s="24">
        <v>45083</v>
      </c>
      <c r="I2596" s="101">
        <v>0.25429398148148147</v>
      </c>
      <c r="J2596" s="24">
        <v>45083</v>
      </c>
      <c r="K2596" s="101">
        <v>0.27032407407407405</v>
      </c>
      <c r="L2596" s="25">
        <v>1385</v>
      </c>
      <c r="M2596" s="26">
        <f>Causas[[#This Row],[parada_duracion]]/60</f>
        <v>23.083333333333332</v>
      </c>
      <c r="N2596" s="19" t="s">
        <v>49</v>
      </c>
      <c r="O2596" s="16" t="s">
        <v>49</v>
      </c>
      <c r="P2596" s="16">
        <f>WEEKNUM(Causas[[#This Row],[resolucion_fecha]],16)</f>
        <v>23</v>
      </c>
      <c r="Q2596" s="16" t="str">
        <f>TEXT(Causas[[#This Row],[resolucion_fecha]],"MMMM")</f>
        <v>junio</v>
      </c>
      <c r="R2596" s="16" t="str">
        <f t="shared" si="40"/>
        <v>M</v>
      </c>
      <c r="S2596" s="19" t="s">
        <v>49</v>
      </c>
      <c r="T2596" s="19" t="s">
        <v>49</v>
      </c>
      <c r="U2596" s="19" t="s">
        <v>49</v>
      </c>
      <c r="V2596" s="19" t="s">
        <v>49</v>
      </c>
      <c r="W2596" s="19" t="s">
        <v>49</v>
      </c>
    </row>
    <row r="2597" spans="1:23" hidden="1" x14ac:dyDescent="0.25">
      <c r="A2597" s="96">
        <v>144000</v>
      </c>
      <c r="B2597" s="96" t="s">
        <v>42</v>
      </c>
      <c r="C2597" s="96" t="s">
        <v>43</v>
      </c>
      <c r="D2597" s="96" t="s">
        <v>164</v>
      </c>
      <c r="E2597" s="97">
        <v>43405</v>
      </c>
      <c r="F2597" s="96" t="s">
        <v>45</v>
      </c>
      <c r="G2597" s="96" t="s">
        <v>50</v>
      </c>
      <c r="H2597" s="97">
        <v>45083</v>
      </c>
      <c r="I2597" s="23">
        <v>0.2804166666666667</v>
      </c>
      <c r="J2597" s="97">
        <v>45083</v>
      </c>
      <c r="K2597" s="23">
        <v>0.29071759259259261</v>
      </c>
      <c r="L2597" s="96">
        <v>890</v>
      </c>
      <c r="M2597" s="98">
        <f>Causas[[#This Row],[parada_duracion]]/60</f>
        <v>14.833333333333334</v>
      </c>
      <c r="N2597" t="s">
        <v>856</v>
      </c>
      <c r="O2597" s="99" t="s">
        <v>52</v>
      </c>
      <c r="P2597" s="99">
        <f>WEEKNUM(Causas[[#This Row],[resolucion_fecha]],16)</f>
        <v>23</v>
      </c>
      <c r="Q2597" s="99" t="str">
        <f>TEXT(Causas[[#This Row],[resolucion_fecha]],"MMMM")</f>
        <v>junio</v>
      </c>
      <c r="R2597" s="99" t="str">
        <f t="shared" si="40"/>
        <v>M</v>
      </c>
      <c r="S2597" s="99"/>
      <c r="T2597" s="99" t="s">
        <v>53</v>
      </c>
      <c r="U2597" s="16"/>
      <c r="V2597" s="99"/>
      <c r="W2597" s="99"/>
    </row>
    <row r="2598" spans="1:23" hidden="1" x14ac:dyDescent="0.25">
      <c r="A2598" s="25">
        <v>144001</v>
      </c>
      <c r="B2598" s="25" t="s">
        <v>66</v>
      </c>
      <c r="C2598" s="25" t="s">
        <v>43</v>
      </c>
      <c r="D2598" s="25" t="s">
        <v>68</v>
      </c>
      <c r="E2598" s="24">
        <v>43405</v>
      </c>
      <c r="F2598" s="25" t="s">
        <v>45</v>
      </c>
      <c r="G2598" s="25" t="s">
        <v>46</v>
      </c>
      <c r="H2598" s="24">
        <v>45083</v>
      </c>
      <c r="I2598" s="101">
        <v>0.2810300925925926</v>
      </c>
      <c r="J2598" s="24">
        <v>45083</v>
      </c>
      <c r="K2598" s="101">
        <v>0.28284722222222219</v>
      </c>
      <c r="L2598" s="25">
        <v>157</v>
      </c>
      <c r="M2598" s="26">
        <f>Causas[[#This Row],[parada_duracion]]/60</f>
        <v>2.6166666666666667</v>
      </c>
      <c r="N2598" s="19" t="s">
        <v>47</v>
      </c>
      <c r="O2598" s="16" t="s">
        <v>47</v>
      </c>
      <c r="P2598" s="16">
        <f>WEEKNUM(Causas[[#This Row],[resolucion_fecha]],16)</f>
        <v>23</v>
      </c>
      <c r="Q2598" s="16" t="str">
        <f>TEXT(Causas[[#This Row],[resolucion_fecha]],"MMMM")</f>
        <v>junio</v>
      </c>
      <c r="R2598" s="16" t="str">
        <f t="shared" si="40"/>
        <v>M</v>
      </c>
      <c r="S2598" s="16" t="s">
        <v>47</v>
      </c>
      <c r="T2598" s="16" t="s">
        <v>47</v>
      </c>
      <c r="U2598" s="16" t="s">
        <v>47</v>
      </c>
      <c r="V2598" s="16" t="s">
        <v>47</v>
      </c>
      <c r="W2598" s="16" t="s">
        <v>47</v>
      </c>
    </row>
    <row r="2599" spans="1:23" hidden="1" x14ac:dyDescent="0.25">
      <c r="A2599" s="96">
        <v>144007</v>
      </c>
      <c r="B2599" s="96" t="s">
        <v>95</v>
      </c>
      <c r="C2599" s="96" t="s">
        <v>43</v>
      </c>
      <c r="D2599" s="96" t="s">
        <v>59</v>
      </c>
      <c r="E2599" s="97">
        <v>44231</v>
      </c>
      <c r="F2599" s="96" t="s">
        <v>60</v>
      </c>
      <c r="G2599" s="96" t="s">
        <v>46</v>
      </c>
      <c r="H2599" s="97">
        <v>45083</v>
      </c>
      <c r="I2599" s="23">
        <v>0.3352430555555555</v>
      </c>
      <c r="J2599" s="97">
        <v>45083</v>
      </c>
      <c r="K2599" s="23">
        <v>0.34281249999999996</v>
      </c>
      <c r="L2599" s="96">
        <v>654</v>
      </c>
      <c r="M2599" s="98">
        <f>Causas[[#This Row],[parada_duracion]]/60</f>
        <v>10.9</v>
      </c>
      <c r="N2599" s="18" t="s">
        <v>49</v>
      </c>
      <c r="O2599" s="99" t="s">
        <v>49</v>
      </c>
      <c r="P2599" s="99">
        <f>WEEKNUM(Causas[[#This Row],[resolucion_fecha]],16)</f>
        <v>23</v>
      </c>
      <c r="Q2599" s="99" t="str">
        <f>TEXT(Causas[[#This Row],[resolucion_fecha]],"MMMM")</f>
        <v>junio</v>
      </c>
      <c r="R2599" s="99" t="str">
        <f t="shared" si="40"/>
        <v>M</v>
      </c>
      <c r="S2599" s="19" t="s">
        <v>49</v>
      </c>
      <c r="T2599" s="19" t="s">
        <v>49</v>
      </c>
      <c r="U2599" s="19" t="s">
        <v>49</v>
      </c>
      <c r="V2599" s="19" t="s">
        <v>49</v>
      </c>
      <c r="W2599" s="19" t="s">
        <v>49</v>
      </c>
    </row>
    <row r="2600" spans="1:23" hidden="1" x14ac:dyDescent="0.25">
      <c r="A2600" s="96">
        <v>144008</v>
      </c>
      <c r="B2600" s="96" t="s">
        <v>42</v>
      </c>
      <c r="C2600" s="96" t="s">
        <v>43</v>
      </c>
      <c r="D2600" s="96" t="s">
        <v>82</v>
      </c>
      <c r="E2600" s="97">
        <v>43405</v>
      </c>
      <c r="F2600" s="96" t="s">
        <v>45</v>
      </c>
      <c r="G2600" s="96" t="s">
        <v>46</v>
      </c>
      <c r="H2600" s="97">
        <v>45083</v>
      </c>
      <c r="I2600" s="23">
        <v>0.34023148148148147</v>
      </c>
      <c r="J2600" s="97">
        <v>45083</v>
      </c>
      <c r="K2600" s="23">
        <v>0.35597222222222219</v>
      </c>
      <c r="L2600" s="96">
        <v>1360</v>
      </c>
      <c r="M2600" s="98">
        <f>Causas[[#This Row],[parada_duracion]]/60</f>
        <v>22.666666666666668</v>
      </c>
      <c r="N2600" t="s">
        <v>857</v>
      </c>
      <c r="O2600" s="99" t="s">
        <v>52</v>
      </c>
      <c r="P2600" s="99">
        <f>WEEKNUM(Causas[[#This Row],[resolucion_fecha]],16)</f>
        <v>23</v>
      </c>
      <c r="Q2600" s="99" t="str">
        <f>TEXT(Causas[[#This Row],[resolucion_fecha]],"MMMM")</f>
        <v>junio</v>
      </c>
      <c r="R2600" s="99" t="str">
        <f t="shared" si="40"/>
        <v>M</v>
      </c>
      <c r="S2600" s="99"/>
      <c r="T2600" s="99" t="s">
        <v>53</v>
      </c>
      <c r="U2600" s="100"/>
      <c r="V2600" s="99"/>
      <c r="W2600" s="99"/>
    </row>
    <row r="2601" spans="1:23" hidden="1" x14ac:dyDescent="0.25">
      <c r="A2601" s="25">
        <v>144009</v>
      </c>
      <c r="B2601" s="25" t="s">
        <v>95</v>
      </c>
      <c r="C2601" s="25" t="s">
        <v>43</v>
      </c>
      <c r="D2601" s="25" t="s">
        <v>59</v>
      </c>
      <c r="E2601" s="24">
        <v>44231</v>
      </c>
      <c r="F2601" s="25" t="s">
        <v>60</v>
      </c>
      <c r="G2601" s="25" t="s">
        <v>46</v>
      </c>
      <c r="H2601" s="24">
        <v>45083</v>
      </c>
      <c r="I2601" s="101">
        <v>0.34607638888888892</v>
      </c>
      <c r="J2601" s="24">
        <v>45083</v>
      </c>
      <c r="K2601" s="101">
        <v>0.35847222222222225</v>
      </c>
      <c r="L2601" s="25">
        <v>1071</v>
      </c>
      <c r="M2601" s="26">
        <f>Causas[[#This Row],[parada_duracion]]/60</f>
        <v>17.850000000000001</v>
      </c>
      <c r="N2601" t="s">
        <v>400</v>
      </c>
      <c r="O2601" s="16" t="s">
        <v>52</v>
      </c>
      <c r="P2601" s="16">
        <f>WEEKNUM(Causas[[#This Row],[resolucion_fecha]],16)</f>
        <v>23</v>
      </c>
      <c r="Q2601" s="16" t="str">
        <f>TEXT(Causas[[#This Row],[resolucion_fecha]],"MMMM")</f>
        <v>junio</v>
      </c>
      <c r="R2601" s="16" t="str">
        <f t="shared" si="40"/>
        <v>M</v>
      </c>
      <c r="S2601" s="16"/>
      <c r="T2601" s="16" t="s">
        <v>53</v>
      </c>
      <c r="U2601" s="100"/>
      <c r="V2601" s="16"/>
      <c r="W2601" s="16"/>
    </row>
    <row r="2602" spans="1:23" hidden="1" x14ac:dyDescent="0.25">
      <c r="A2602" s="25">
        <v>144013</v>
      </c>
      <c r="B2602" s="25" t="s">
        <v>61</v>
      </c>
      <c r="C2602" s="25" t="s">
        <v>43</v>
      </c>
      <c r="D2602" s="25" t="s">
        <v>55</v>
      </c>
      <c r="E2602" s="24">
        <v>43881</v>
      </c>
      <c r="F2602" s="25" t="s">
        <v>56</v>
      </c>
      <c r="G2602" s="25" t="s">
        <v>46</v>
      </c>
      <c r="H2602" s="24">
        <v>45083</v>
      </c>
      <c r="I2602" s="101">
        <v>0.3810648148148148</v>
      </c>
      <c r="J2602" s="24">
        <v>45083</v>
      </c>
      <c r="K2602" s="101">
        <v>0.41814814814814816</v>
      </c>
      <c r="L2602" s="25">
        <v>3204</v>
      </c>
      <c r="M2602" s="26">
        <f>Causas[[#This Row],[parada_duracion]]/60</f>
        <v>53.4</v>
      </c>
      <c r="N2602" s="19" t="s">
        <v>49</v>
      </c>
      <c r="O2602" s="16" t="s">
        <v>49</v>
      </c>
      <c r="P2602" s="16">
        <f>WEEKNUM(Causas[[#This Row],[resolucion_fecha]],16)</f>
        <v>23</v>
      </c>
      <c r="Q2602" s="16" t="str">
        <f>TEXT(Causas[[#This Row],[resolucion_fecha]],"MMMM")</f>
        <v>junio</v>
      </c>
      <c r="R2602" s="16" t="str">
        <f t="shared" si="40"/>
        <v>M</v>
      </c>
      <c r="S2602" s="19" t="s">
        <v>49</v>
      </c>
      <c r="T2602" s="19" t="s">
        <v>49</v>
      </c>
      <c r="U2602" s="19" t="s">
        <v>49</v>
      </c>
      <c r="V2602" s="19" t="s">
        <v>49</v>
      </c>
      <c r="W2602" s="19" t="s">
        <v>49</v>
      </c>
    </row>
    <row r="2603" spans="1:23" hidden="1" x14ac:dyDescent="0.25">
      <c r="A2603" s="25">
        <v>144020</v>
      </c>
      <c r="B2603" s="25" t="s">
        <v>42</v>
      </c>
      <c r="C2603" s="25" t="s">
        <v>43</v>
      </c>
      <c r="D2603" s="25" t="s">
        <v>64</v>
      </c>
      <c r="E2603" s="24">
        <v>43405</v>
      </c>
      <c r="F2603" s="25" t="s">
        <v>45</v>
      </c>
      <c r="G2603" s="25" t="s">
        <v>46</v>
      </c>
      <c r="H2603" s="24">
        <v>45083</v>
      </c>
      <c r="I2603" s="101">
        <v>0.41966435185185186</v>
      </c>
      <c r="J2603" s="24">
        <v>45083</v>
      </c>
      <c r="K2603" s="101">
        <v>0.43793981481481481</v>
      </c>
      <c r="L2603" s="25">
        <v>1579</v>
      </c>
      <c r="M2603" s="26">
        <f>Causas[[#This Row],[parada_duracion]]/60</f>
        <v>26.316666666666666</v>
      </c>
      <c r="N2603" s="19" t="s">
        <v>49</v>
      </c>
      <c r="O2603" s="16" t="s">
        <v>49</v>
      </c>
      <c r="P2603" s="16">
        <f>WEEKNUM(Causas[[#This Row],[resolucion_fecha]],16)</f>
        <v>23</v>
      </c>
      <c r="Q2603" s="16" t="str">
        <f>TEXT(Causas[[#This Row],[resolucion_fecha]],"MMMM")</f>
        <v>junio</v>
      </c>
      <c r="R2603" s="16" t="str">
        <f t="shared" si="40"/>
        <v>M</v>
      </c>
      <c r="S2603" s="19" t="s">
        <v>49</v>
      </c>
      <c r="T2603" s="19" t="s">
        <v>49</v>
      </c>
      <c r="U2603" s="19" t="s">
        <v>49</v>
      </c>
      <c r="V2603" s="19" t="s">
        <v>49</v>
      </c>
      <c r="W2603" s="19" t="s">
        <v>49</v>
      </c>
    </row>
    <row r="2604" spans="1:23" hidden="1" x14ac:dyDescent="0.25">
      <c r="A2604" s="25">
        <v>144022</v>
      </c>
      <c r="B2604" s="25" t="s">
        <v>58</v>
      </c>
      <c r="C2604" s="25" t="s">
        <v>43</v>
      </c>
      <c r="D2604" s="25" t="s">
        <v>59</v>
      </c>
      <c r="E2604" s="24">
        <v>44231</v>
      </c>
      <c r="F2604" s="25" t="s">
        <v>60</v>
      </c>
      <c r="G2604" s="25" t="s">
        <v>46</v>
      </c>
      <c r="H2604" s="24">
        <v>45083</v>
      </c>
      <c r="I2604" s="101">
        <v>0.42908564814814815</v>
      </c>
      <c r="J2604" s="24">
        <v>45083</v>
      </c>
      <c r="K2604" s="101">
        <v>0.4299189814814815</v>
      </c>
      <c r="L2604" s="25">
        <v>72</v>
      </c>
      <c r="M2604" s="26">
        <f>Causas[[#This Row],[parada_duracion]]/60</f>
        <v>1.2</v>
      </c>
      <c r="N2604" s="19" t="s">
        <v>47</v>
      </c>
      <c r="O2604" s="16" t="s">
        <v>47</v>
      </c>
      <c r="P2604" s="16">
        <f>WEEKNUM(Causas[[#This Row],[resolucion_fecha]],16)</f>
        <v>23</v>
      </c>
      <c r="Q2604" s="16" t="str">
        <f>TEXT(Causas[[#This Row],[resolucion_fecha]],"MMMM")</f>
        <v>junio</v>
      </c>
      <c r="R2604" s="16" t="str">
        <f t="shared" si="40"/>
        <v>M</v>
      </c>
      <c r="S2604" s="16" t="s">
        <v>47</v>
      </c>
      <c r="T2604" s="16" t="s">
        <v>47</v>
      </c>
      <c r="U2604" s="16" t="s">
        <v>47</v>
      </c>
      <c r="V2604" s="16" t="s">
        <v>47</v>
      </c>
      <c r="W2604" s="16" t="s">
        <v>47</v>
      </c>
    </row>
    <row r="2605" spans="1:23" hidden="1" x14ac:dyDescent="0.25">
      <c r="A2605" s="25">
        <v>144028</v>
      </c>
      <c r="B2605" s="25" t="s">
        <v>95</v>
      </c>
      <c r="C2605" s="25" t="s">
        <v>43</v>
      </c>
      <c r="D2605" s="25" t="s">
        <v>59</v>
      </c>
      <c r="E2605" s="24">
        <v>44231</v>
      </c>
      <c r="F2605" s="25" t="s">
        <v>60</v>
      </c>
      <c r="G2605" s="25" t="s">
        <v>46</v>
      </c>
      <c r="H2605" s="24">
        <v>45083</v>
      </c>
      <c r="I2605" s="101">
        <v>0.46415509259259258</v>
      </c>
      <c r="J2605" s="24">
        <v>45083</v>
      </c>
      <c r="K2605" s="101">
        <v>0.46903935185185186</v>
      </c>
      <c r="L2605" s="25">
        <v>422</v>
      </c>
      <c r="M2605" s="26">
        <f>Causas[[#This Row],[parada_duracion]]/60</f>
        <v>7.0333333333333332</v>
      </c>
      <c r="N2605" s="19" t="s">
        <v>47</v>
      </c>
      <c r="O2605" s="16" t="s">
        <v>47</v>
      </c>
      <c r="P2605" s="16">
        <f>WEEKNUM(Causas[[#This Row],[resolucion_fecha]],16)</f>
        <v>23</v>
      </c>
      <c r="Q2605" s="16" t="str">
        <f>TEXT(Causas[[#This Row],[resolucion_fecha]],"MMMM")</f>
        <v>junio</v>
      </c>
      <c r="R2605" s="16" t="str">
        <f t="shared" si="40"/>
        <v>M</v>
      </c>
      <c r="S2605" s="16" t="s">
        <v>47</v>
      </c>
      <c r="T2605" s="16" t="s">
        <v>47</v>
      </c>
      <c r="U2605" s="16" t="s">
        <v>47</v>
      </c>
      <c r="V2605" s="16" t="s">
        <v>47</v>
      </c>
      <c r="W2605" s="16" t="s">
        <v>47</v>
      </c>
    </row>
    <row r="2606" spans="1:23" hidden="1" x14ac:dyDescent="0.25">
      <c r="A2606" s="25">
        <v>144030</v>
      </c>
      <c r="B2606" s="25" t="s">
        <v>95</v>
      </c>
      <c r="C2606" s="25" t="s">
        <v>43</v>
      </c>
      <c r="D2606" s="25" t="s">
        <v>59</v>
      </c>
      <c r="E2606" s="24">
        <v>44231</v>
      </c>
      <c r="F2606" s="25" t="s">
        <v>60</v>
      </c>
      <c r="G2606" s="25" t="s">
        <v>46</v>
      </c>
      <c r="H2606" s="24">
        <v>45083</v>
      </c>
      <c r="I2606" s="101">
        <v>0.46971064814814811</v>
      </c>
      <c r="J2606" s="24">
        <v>45083</v>
      </c>
      <c r="K2606" s="101">
        <v>0.47636574074074073</v>
      </c>
      <c r="L2606" s="25">
        <v>575</v>
      </c>
      <c r="M2606" s="26">
        <f>Causas[[#This Row],[parada_duracion]]/60</f>
        <v>9.5833333333333339</v>
      </c>
      <c r="N2606" s="19" t="s">
        <v>47</v>
      </c>
      <c r="O2606" s="16" t="s">
        <v>47</v>
      </c>
      <c r="P2606" s="16">
        <f>WEEKNUM(Causas[[#This Row],[resolucion_fecha]],16)</f>
        <v>23</v>
      </c>
      <c r="Q2606" s="16" t="str">
        <f>TEXT(Causas[[#This Row],[resolucion_fecha]],"MMMM")</f>
        <v>junio</v>
      </c>
      <c r="R2606" s="16" t="str">
        <f t="shared" si="40"/>
        <v>M</v>
      </c>
      <c r="S2606" s="16" t="s">
        <v>47</v>
      </c>
      <c r="T2606" s="16" t="s">
        <v>47</v>
      </c>
      <c r="U2606" s="16" t="s">
        <v>47</v>
      </c>
      <c r="V2606" s="16" t="s">
        <v>47</v>
      </c>
      <c r="W2606" s="16" t="s">
        <v>47</v>
      </c>
    </row>
    <row r="2607" spans="1:23" hidden="1" x14ac:dyDescent="0.25">
      <c r="A2607" s="96">
        <v>144037</v>
      </c>
      <c r="B2607" s="96" t="s">
        <v>111</v>
      </c>
      <c r="C2607" s="96" t="s">
        <v>43</v>
      </c>
      <c r="D2607" s="96" t="s">
        <v>76</v>
      </c>
      <c r="E2607" s="97">
        <v>44239</v>
      </c>
      <c r="F2607" s="96" t="s">
        <v>56</v>
      </c>
      <c r="G2607" s="96" t="s">
        <v>50</v>
      </c>
      <c r="H2607" s="97">
        <v>45083</v>
      </c>
      <c r="I2607" s="23">
        <v>0.4911342592592593</v>
      </c>
      <c r="J2607" s="97">
        <v>45083</v>
      </c>
      <c r="K2607" s="23">
        <v>0.49405092592592598</v>
      </c>
      <c r="L2607" s="96">
        <v>252</v>
      </c>
      <c r="M2607" s="98">
        <f>Causas[[#This Row],[parada_duracion]]/60</f>
        <v>4.2</v>
      </c>
      <c r="N2607" s="19" t="s">
        <v>47</v>
      </c>
      <c r="O2607" s="16" t="s">
        <v>47</v>
      </c>
      <c r="P2607" s="99">
        <f>WEEKNUM(Causas[[#This Row],[resolucion_fecha]],16)</f>
        <v>23</v>
      </c>
      <c r="Q2607" s="99" t="str">
        <f>TEXT(Causas[[#This Row],[resolucion_fecha]],"MMMM")</f>
        <v>junio</v>
      </c>
      <c r="R2607" s="99" t="str">
        <f t="shared" si="40"/>
        <v>M</v>
      </c>
      <c r="S2607" s="16" t="s">
        <v>47</v>
      </c>
      <c r="T2607" s="16" t="s">
        <v>47</v>
      </c>
      <c r="U2607" s="16" t="s">
        <v>47</v>
      </c>
      <c r="V2607" s="16" t="s">
        <v>47</v>
      </c>
      <c r="W2607" s="16" t="s">
        <v>47</v>
      </c>
    </row>
    <row r="2608" spans="1:23" hidden="1" x14ac:dyDescent="0.25">
      <c r="A2608" s="25">
        <v>144038</v>
      </c>
      <c r="B2608" s="25" t="s">
        <v>75</v>
      </c>
      <c r="C2608" s="25" t="s">
        <v>43</v>
      </c>
      <c r="D2608" s="25" t="s">
        <v>76</v>
      </c>
      <c r="E2608" s="24">
        <v>44104</v>
      </c>
      <c r="F2608" s="25" t="s">
        <v>56</v>
      </c>
      <c r="G2608" s="25" t="s">
        <v>46</v>
      </c>
      <c r="H2608" s="24">
        <v>45083</v>
      </c>
      <c r="I2608" s="101">
        <v>0.50053240740740745</v>
      </c>
      <c r="J2608" s="24">
        <v>45083</v>
      </c>
      <c r="K2608" s="101">
        <v>0.54454861111111108</v>
      </c>
      <c r="L2608" s="25">
        <v>3803</v>
      </c>
      <c r="M2608" s="26">
        <f>Causas[[#This Row],[parada_duracion]]/60</f>
        <v>63.383333333333333</v>
      </c>
      <c r="N2608" t="s">
        <v>858</v>
      </c>
      <c r="O2608" s="16" t="s">
        <v>52</v>
      </c>
      <c r="P2608" s="16">
        <f>WEEKNUM(Causas[[#This Row],[resolucion_fecha]],16)</f>
        <v>23</v>
      </c>
      <c r="Q2608" s="16" t="str">
        <f>TEXT(Causas[[#This Row],[resolucion_fecha]],"MMMM")</f>
        <v>junio</v>
      </c>
      <c r="R2608" s="16" t="str">
        <f t="shared" si="40"/>
        <v>M</v>
      </c>
      <c r="S2608" s="16"/>
      <c r="T2608" s="16" t="s">
        <v>53</v>
      </c>
      <c r="U2608" s="100"/>
      <c r="V2608" s="16"/>
      <c r="W2608" s="16"/>
    </row>
    <row r="2609" spans="1:23" hidden="1" x14ac:dyDescent="0.25">
      <c r="A2609" s="25">
        <v>144044</v>
      </c>
      <c r="B2609" s="25" t="s">
        <v>66</v>
      </c>
      <c r="C2609" s="25" t="s">
        <v>43</v>
      </c>
      <c r="D2609" s="25" t="s">
        <v>68</v>
      </c>
      <c r="E2609" s="24">
        <v>43405</v>
      </c>
      <c r="F2609" s="25" t="s">
        <v>45</v>
      </c>
      <c r="G2609" s="25" t="s">
        <v>50</v>
      </c>
      <c r="H2609" s="24">
        <v>45083</v>
      </c>
      <c r="I2609" s="101">
        <v>0.50747685185185187</v>
      </c>
      <c r="J2609" s="24">
        <v>45083</v>
      </c>
      <c r="K2609" s="101">
        <v>0.52024305555555561</v>
      </c>
      <c r="L2609" s="25">
        <v>1103</v>
      </c>
      <c r="M2609" s="26">
        <f>Causas[[#This Row],[parada_duracion]]/60</f>
        <v>18.383333333333333</v>
      </c>
      <c r="N2609" s="19" t="s">
        <v>859</v>
      </c>
      <c r="O2609" s="16" t="s">
        <v>52</v>
      </c>
      <c r="P2609" s="16">
        <f>WEEKNUM(Causas[[#This Row],[resolucion_fecha]],16)</f>
        <v>23</v>
      </c>
      <c r="Q2609" s="16" t="str">
        <f>TEXT(Causas[[#This Row],[resolucion_fecha]],"MMMM")</f>
        <v>junio</v>
      </c>
      <c r="R2609" s="16" t="str">
        <f t="shared" si="40"/>
        <v>M</v>
      </c>
      <c r="S2609" s="16"/>
      <c r="T2609" s="16" t="s">
        <v>53</v>
      </c>
      <c r="U2609" s="16"/>
      <c r="V2609" s="16"/>
      <c r="W2609" s="16"/>
    </row>
    <row r="2610" spans="1:23" hidden="1" x14ac:dyDescent="0.25">
      <c r="A2610" s="25">
        <v>144046</v>
      </c>
      <c r="B2610" s="25" t="s">
        <v>66</v>
      </c>
      <c r="C2610" s="25" t="s">
        <v>43</v>
      </c>
      <c r="D2610" s="25" t="s">
        <v>68</v>
      </c>
      <c r="E2610" s="24">
        <v>43405</v>
      </c>
      <c r="F2610" s="25" t="s">
        <v>45</v>
      </c>
      <c r="G2610" s="25" t="s">
        <v>46</v>
      </c>
      <c r="H2610" s="24">
        <v>45083</v>
      </c>
      <c r="I2610" s="101">
        <v>0.52118055555555554</v>
      </c>
      <c r="J2610" s="24">
        <v>45083</v>
      </c>
      <c r="K2610" s="101">
        <v>0.56179398148148152</v>
      </c>
      <c r="L2610" s="25">
        <v>3509</v>
      </c>
      <c r="M2610" s="26">
        <f>Causas[[#This Row],[parada_duracion]]/60</f>
        <v>58.483333333333334</v>
      </c>
      <c r="N2610" s="19" t="s">
        <v>860</v>
      </c>
      <c r="O2610" s="16" t="s">
        <v>72</v>
      </c>
      <c r="P2610" s="16">
        <f>WEEKNUM(Causas[[#This Row],[resolucion_fecha]],16)</f>
        <v>23</v>
      </c>
      <c r="Q2610" s="16" t="str">
        <f>TEXT(Causas[[#This Row],[resolucion_fecha]],"MMMM")</f>
        <v>junio</v>
      </c>
      <c r="R2610" s="16" t="str">
        <f t="shared" si="40"/>
        <v>M</v>
      </c>
      <c r="S2610" s="16"/>
      <c r="T2610" s="16" t="s">
        <v>73</v>
      </c>
      <c r="U2610" s="16"/>
      <c r="V2610" s="16"/>
      <c r="W2610" s="16"/>
    </row>
    <row r="2611" spans="1:23" hidden="1" x14ac:dyDescent="0.25">
      <c r="A2611" s="25">
        <v>144050</v>
      </c>
      <c r="B2611" s="25" t="s">
        <v>61</v>
      </c>
      <c r="C2611" s="25" t="s">
        <v>43</v>
      </c>
      <c r="D2611" s="25" t="s">
        <v>55</v>
      </c>
      <c r="E2611" s="24">
        <v>43881</v>
      </c>
      <c r="F2611" s="25" t="s">
        <v>56</v>
      </c>
      <c r="G2611" s="25" t="s">
        <v>46</v>
      </c>
      <c r="H2611" s="24">
        <v>45083</v>
      </c>
      <c r="I2611" s="101">
        <v>0.55990740740740741</v>
      </c>
      <c r="J2611" s="24">
        <v>45083</v>
      </c>
      <c r="K2611" s="101">
        <v>0.59028935185185183</v>
      </c>
      <c r="L2611" s="25">
        <v>2625</v>
      </c>
      <c r="M2611" s="26">
        <f>Causas[[#This Row],[parada_duracion]]/60</f>
        <v>43.75</v>
      </c>
      <c r="N2611" s="19" t="s">
        <v>49</v>
      </c>
      <c r="O2611" s="16" t="s">
        <v>49</v>
      </c>
      <c r="P2611" s="16">
        <f>WEEKNUM(Causas[[#This Row],[resolucion_fecha]],16)</f>
        <v>23</v>
      </c>
      <c r="Q2611" s="16" t="str">
        <f>TEXT(Causas[[#This Row],[resolucion_fecha]],"MMMM")</f>
        <v>junio</v>
      </c>
      <c r="R2611" s="16" t="str">
        <f t="shared" si="40"/>
        <v>M</v>
      </c>
      <c r="S2611" s="19" t="s">
        <v>49</v>
      </c>
      <c r="T2611" s="19" t="s">
        <v>49</v>
      </c>
      <c r="U2611" s="19" t="s">
        <v>49</v>
      </c>
      <c r="V2611" s="19" t="s">
        <v>49</v>
      </c>
      <c r="W2611" s="19" t="s">
        <v>49</v>
      </c>
    </row>
    <row r="2612" spans="1:23" hidden="1" x14ac:dyDescent="0.25">
      <c r="A2612" s="25">
        <v>144053</v>
      </c>
      <c r="B2612" s="25" t="s">
        <v>66</v>
      </c>
      <c r="C2612" s="25" t="s">
        <v>43</v>
      </c>
      <c r="D2612" s="25" t="s">
        <v>68</v>
      </c>
      <c r="E2612" s="24">
        <v>43405</v>
      </c>
      <c r="F2612" s="25" t="s">
        <v>45</v>
      </c>
      <c r="G2612" s="25" t="s">
        <v>50</v>
      </c>
      <c r="H2612" s="24">
        <v>45083</v>
      </c>
      <c r="I2612" s="101">
        <v>0.60076388888888888</v>
      </c>
      <c r="J2612" s="24">
        <v>45083</v>
      </c>
      <c r="K2612" s="101">
        <v>0.60393518518518519</v>
      </c>
      <c r="L2612" s="25">
        <v>274</v>
      </c>
      <c r="M2612" s="26">
        <f>Causas[[#This Row],[parada_duracion]]/60</f>
        <v>4.5666666666666664</v>
      </c>
      <c r="N2612" s="19" t="s">
        <v>47</v>
      </c>
      <c r="O2612" s="16" t="s">
        <v>47</v>
      </c>
      <c r="P2612" s="16">
        <f>WEEKNUM(Causas[[#This Row],[resolucion_fecha]],16)</f>
        <v>23</v>
      </c>
      <c r="Q2612" s="16" t="str">
        <f>TEXT(Causas[[#This Row],[resolucion_fecha]],"MMMM")</f>
        <v>junio</v>
      </c>
      <c r="R2612" s="16" t="str">
        <f t="shared" si="40"/>
        <v>T</v>
      </c>
      <c r="S2612" s="16" t="s">
        <v>47</v>
      </c>
      <c r="T2612" s="16" t="s">
        <v>47</v>
      </c>
      <c r="U2612" s="16" t="s">
        <v>47</v>
      </c>
      <c r="V2612" s="16" t="s">
        <v>47</v>
      </c>
      <c r="W2612" s="16" t="s">
        <v>47</v>
      </c>
    </row>
    <row r="2613" spans="1:23" hidden="1" x14ac:dyDescent="0.25">
      <c r="A2613" s="96">
        <v>144058</v>
      </c>
      <c r="B2613" s="96" t="s">
        <v>54</v>
      </c>
      <c r="C2613" s="96" t="s">
        <v>43</v>
      </c>
      <c r="D2613" s="96" t="s">
        <v>55</v>
      </c>
      <c r="E2613" s="97">
        <v>44120</v>
      </c>
      <c r="F2613" s="96" t="s">
        <v>56</v>
      </c>
      <c r="G2613" s="96" t="s">
        <v>50</v>
      </c>
      <c r="H2613" s="97">
        <v>45083</v>
      </c>
      <c r="I2613" s="23">
        <v>0.640625</v>
      </c>
      <c r="J2613" s="97">
        <v>45083</v>
      </c>
      <c r="K2613" s="23">
        <v>0.69126157407407407</v>
      </c>
      <c r="L2613" s="96">
        <v>4375</v>
      </c>
      <c r="M2613" s="98">
        <f>Causas[[#This Row],[parada_duracion]]/60</f>
        <v>72.916666666666671</v>
      </c>
      <c r="N2613" t="s">
        <v>861</v>
      </c>
      <c r="O2613" s="99" t="s">
        <v>72</v>
      </c>
      <c r="P2613" s="99">
        <f>WEEKNUM(Causas[[#This Row],[resolucion_fecha]],16)</f>
        <v>23</v>
      </c>
      <c r="Q2613" s="99" t="str">
        <f>TEXT(Causas[[#This Row],[resolucion_fecha]],"MMMM")</f>
        <v>junio</v>
      </c>
      <c r="R2613" s="99" t="str">
        <f t="shared" si="40"/>
        <v>T</v>
      </c>
      <c r="S2613" s="99"/>
      <c r="T2613" s="99" t="s">
        <v>73</v>
      </c>
      <c r="U2613" s="16"/>
      <c r="V2613" s="99"/>
      <c r="W2613" s="99"/>
    </row>
    <row r="2614" spans="1:23" hidden="1" x14ac:dyDescent="0.25">
      <c r="A2614" s="25">
        <v>144059</v>
      </c>
      <c r="B2614" s="25" t="s">
        <v>79</v>
      </c>
      <c r="C2614" s="25" t="s">
        <v>43</v>
      </c>
      <c r="D2614" s="25" t="s">
        <v>82</v>
      </c>
      <c r="E2614" s="24">
        <v>43405</v>
      </c>
      <c r="F2614" s="25" t="s">
        <v>45</v>
      </c>
      <c r="G2614" s="25" t="s">
        <v>46</v>
      </c>
      <c r="H2614" s="24">
        <v>45083</v>
      </c>
      <c r="I2614" s="101">
        <v>0.6448032407407408</v>
      </c>
      <c r="J2614" s="24">
        <v>45083</v>
      </c>
      <c r="K2614" s="101">
        <v>0.66164351851851855</v>
      </c>
      <c r="L2614" s="25">
        <v>1455</v>
      </c>
      <c r="M2614" s="26">
        <f>Causas[[#This Row],[parada_duracion]]/60</f>
        <v>24.25</v>
      </c>
      <c r="N2614" s="19" t="s">
        <v>862</v>
      </c>
      <c r="O2614" s="16" t="s">
        <v>52</v>
      </c>
      <c r="P2614" s="16">
        <f>WEEKNUM(Causas[[#This Row],[resolucion_fecha]],16)</f>
        <v>23</v>
      </c>
      <c r="Q2614" s="16" t="str">
        <f>TEXT(Causas[[#This Row],[resolucion_fecha]],"MMMM")</f>
        <v>junio</v>
      </c>
      <c r="R2614" s="16" t="str">
        <f t="shared" si="40"/>
        <v>T</v>
      </c>
      <c r="S2614" s="16"/>
      <c r="T2614" s="16" t="s">
        <v>53</v>
      </c>
      <c r="U2614" s="100"/>
      <c r="V2614" s="16"/>
      <c r="W2614" s="16"/>
    </row>
    <row r="2615" spans="1:23" hidden="1" x14ac:dyDescent="0.25">
      <c r="A2615" s="96">
        <v>144068</v>
      </c>
      <c r="B2615" s="96" t="s">
        <v>58</v>
      </c>
      <c r="C2615" s="96" t="s">
        <v>43</v>
      </c>
      <c r="D2615" s="96" t="s">
        <v>96</v>
      </c>
      <c r="E2615" s="97">
        <v>43882</v>
      </c>
      <c r="F2615" s="96" t="s">
        <v>56</v>
      </c>
      <c r="G2615" s="96" t="s">
        <v>46</v>
      </c>
      <c r="H2615" s="97">
        <v>45083</v>
      </c>
      <c r="I2615" s="23">
        <v>0.71490740740740744</v>
      </c>
      <c r="J2615" s="97">
        <v>45083</v>
      </c>
      <c r="K2615" s="23">
        <v>0.72428240740740746</v>
      </c>
      <c r="L2615" s="96">
        <v>810</v>
      </c>
      <c r="M2615" s="98">
        <f>Causas[[#This Row],[parada_duracion]]/60</f>
        <v>13.5</v>
      </c>
      <c r="N2615" s="18" t="s">
        <v>863</v>
      </c>
      <c r="O2615" s="99" t="s">
        <v>52</v>
      </c>
      <c r="P2615" s="99">
        <f>WEEKNUM(Causas[[#This Row],[resolucion_fecha]],16)</f>
        <v>23</v>
      </c>
      <c r="Q2615" s="99" t="str">
        <f>TEXT(Causas[[#This Row],[resolucion_fecha]],"MMMM")</f>
        <v>junio</v>
      </c>
      <c r="R2615" s="99" t="str">
        <f t="shared" si="40"/>
        <v>T</v>
      </c>
      <c r="S2615" s="99"/>
      <c r="T2615" s="99" t="s">
        <v>53</v>
      </c>
      <c r="U2615" s="16"/>
      <c r="V2615" s="99"/>
      <c r="W2615" s="99"/>
    </row>
    <row r="2616" spans="1:23" hidden="1" x14ac:dyDescent="0.25">
      <c r="A2616" s="25">
        <v>144069</v>
      </c>
      <c r="B2616" s="25" t="s">
        <v>66</v>
      </c>
      <c r="C2616" s="25" t="s">
        <v>43</v>
      </c>
      <c r="D2616" s="25" t="s">
        <v>68</v>
      </c>
      <c r="E2616" s="24">
        <v>43405</v>
      </c>
      <c r="F2616" s="25" t="s">
        <v>45</v>
      </c>
      <c r="G2616" s="25" t="s">
        <v>50</v>
      </c>
      <c r="H2616" s="24">
        <v>45083</v>
      </c>
      <c r="I2616" s="101">
        <v>0.71976851851851853</v>
      </c>
      <c r="J2616" s="24">
        <v>45083</v>
      </c>
      <c r="K2616" s="101">
        <v>0.76388888888888884</v>
      </c>
      <c r="L2616" s="25">
        <v>3812</v>
      </c>
      <c r="M2616" s="26">
        <f>Causas[[#This Row],[parada_duracion]]/60</f>
        <v>63.533333333333331</v>
      </c>
      <c r="N2616" s="19" t="s">
        <v>49</v>
      </c>
      <c r="O2616" s="16" t="s">
        <v>49</v>
      </c>
      <c r="P2616" s="16">
        <f>WEEKNUM(Causas[[#This Row],[resolucion_fecha]],16)</f>
        <v>23</v>
      </c>
      <c r="Q2616" s="16" t="str">
        <f>TEXT(Causas[[#This Row],[resolucion_fecha]],"MMMM")</f>
        <v>junio</v>
      </c>
      <c r="R2616" s="16" t="str">
        <f t="shared" si="40"/>
        <v>T</v>
      </c>
      <c r="S2616" s="19" t="s">
        <v>49</v>
      </c>
      <c r="T2616" s="19" t="s">
        <v>49</v>
      </c>
      <c r="U2616" s="19" t="s">
        <v>49</v>
      </c>
      <c r="V2616" s="19" t="s">
        <v>49</v>
      </c>
      <c r="W2616" s="19" t="s">
        <v>49</v>
      </c>
    </row>
    <row r="2617" spans="1:23" hidden="1" x14ac:dyDescent="0.25">
      <c r="A2617" s="25">
        <v>144071</v>
      </c>
      <c r="B2617" s="25" t="s">
        <v>66</v>
      </c>
      <c r="C2617" s="25" t="s">
        <v>43</v>
      </c>
      <c r="D2617" s="25" t="s">
        <v>68</v>
      </c>
      <c r="E2617" s="24">
        <v>43405</v>
      </c>
      <c r="F2617" s="25" t="s">
        <v>45</v>
      </c>
      <c r="G2617" s="25" t="s">
        <v>50</v>
      </c>
      <c r="H2617" s="24">
        <v>45083</v>
      </c>
      <c r="I2617" s="101">
        <v>0.76717592592592598</v>
      </c>
      <c r="J2617" s="24">
        <v>45083</v>
      </c>
      <c r="K2617" s="101">
        <v>0.78702546296296294</v>
      </c>
      <c r="L2617" s="25">
        <v>1715</v>
      </c>
      <c r="M2617" s="26">
        <f>Causas[[#This Row],[parada_duracion]]/60</f>
        <v>28.583333333333332</v>
      </c>
      <c r="N2617" s="19" t="s">
        <v>49</v>
      </c>
      <c r="O2617" s="16" t="s">
        <v>49</v>
      </c>
      <c r="P2617" s="16">
        <f>WEEKNUM(Causas[[#This Row],[resolucion_fecha]],16)</f>
        <v>23</v>
      </c>
      <c r="Q2617" s="16" t="str">
        <f>TEXT(Causas[[#This Row],[resolucion_fecha]],"MMMM")</f>
        <v>junio</v>
      </c>
      <c r="R2617" s="16" t="str">
        <f t="shared" si="40"/>
        <v>T</v>
      </c>
      <c r="S2617" s="19" t="s">
        <v>49</v>
      </c>
      <c r="T2617" s="19" t="s">
        <v>49</v>
      </c>
      <c r="U2617" s="19" t="s">
        <v>49</v>
      </c>
      <c r="V2617" s="19" t="s">
        <v>49</v>
      </c>
      <c r="W2617" s="19" t="s">
        <v>49</v>
      </c>
    </row>
    <row r="2618" spans="1:23" hidden="1" x14ac:dyDescent="0.25">
      <c r="A2618" s="96">
        <v>144076</v>
      </c>
      <c r="B2618" s="96" t="s">
        <v>101</v>
      </c>
      <c r="C2618" s="96" t="s">
        <v>43</v>
      </c>
      <c r="D2618" s="96" t="s">
        <v>82</v>
      </c>
      <c r="E2618" s="97">
        <v>43405</v>
      </c>
      <c r="F2618" s="96" t="s">
        <v>45</v>
      </c>
      <c r="G2618" s="96" t="s">
        <v>50</v>
      </c>
      <c r="H2618" s="97">
        <v>45083</v>
      </c>
      <c r="I2618" s="23">
        <v>0.80328703703703708</v>
      </c>
      <c r="J2618" s="97">
        <v>45083</v>
      </c>
      <c r="K2618" s="23">
        <v>0.80337962962962972</v>
      </c>
      <c r="L2618" s="96">
        <v>8</v>
      </c>
      <c r="M2618" s="98">
        <f>Causas[[#This Row],[parada_duracion]]/60</f>
        <v>0.13333333333333333</v>
      </c>
      <c r="N2618" s="19" t="s">
        <v>47</v>
      </c>
      <c r="O2618" s="16" t="s">
        <v>47</v>
      </c>
      <c r="P2618" s="99">
        <f>WEEKNUM(Causas[[#This Row],[resolucion_fecha]],16)</f>
        <v>23</v>
      </c>
      <c r="Q2618" s="99" t="str">
        <f>TEXT(Causas[[#This Row],[resolucion_fecha]],"MMMM")</f>
        <v>junio</v>
      </c>
      <c r="R2618" s="99" t="str">
        <f t="shared" si="40"/>
        <v>T</v>
      </c>
      <c r="S2618" s="16" t="s">
        <v>47</v>
      </c>
      <c r="T2618" s="16" t="s">
        <v>47</v>
      </c>
      <c r="U2618" s="16" t="s">
        <v>47</v>
      </c>
      <c r="V2618" s="16" t="s">
        <v>47</v>
      </c>
      <c r="W2618" s="16" t="s">
        <v>47</v>
      </c>
    </row>
    <row r="2619" spans="1:23" hidden="1" x14ac:dyDescent="0.25">
      <c r="A2619" s="25">
        <v>144077</v>
      </c>
      <c r="B2619" s="25" t="s">
        <v>101</v>
      </c>
      <c r="C2619" s="25" t="s">
        <v>43</v>
      </c>
      <c r="D2619" s="25" t="s">
        <v>82</v>
      </c>
      <c r="E2619" s="24">
        <v>43405</v>
      </c>
      <c r="F2619" s="25" t="s">
        <v>45</v>
      </c>
      <c r="G2619" s="25" t="s">
        <v>50</v>
      </c>
      <c r="H2619" s="24">
        <v>45083</v>
      </c>
      <c r="I2619" s="101">
        <v>0.8037037037037037</v>
      </c>
      <c r="J2619" s="24">
        <v>45083</v>
      </c>
      <c r="K2619" s="101">
        <v>0.81586805555555564</v>
      </c>
      <c r="L2619" s="25">
        <v>1051</v>
      </c>
      <c r="M2619" s="26">
        <f>Causas[[#This Row],[parada_duracion]]/60</f>
        <v>17.516666666666666</v>
      </c>
      <c r="N2619" s="19" t="s">
        <v>49</v>
      </c>
      <c r="O2619" s="16" t="s">
        <v>49</v>
      </c>
      <c r="P2619" s="16">
        <f>WEEKNUM(Causas[[#This Row],[resolucion_fecha]],16)</f>
        <v>23</v>
      </c>
      <c r="Q2619" s="16" t="str">
        <f>TEXT(Causas[[#This Row],[resolucion_fecha]],"MMMM")</f>
        <v>junio</v>
      </c>
      <c r="R2619" s="16" t="str">
        <f t="shared" si="40"/>
        <v>T</v>
      </c>
      <c r="S2619" s="19" t="s">
        <v>49</v>
      </c>
      <c r="T2619" s="19" t="s">
        <v>49</v>
      </c>
      <c r="U2619" s="19" t="s">
        <v>49</v>
      </c>
      <c r="V2619" s="19" t="s">
        <v>49</v>
      </c>
      <c r="W2619" s="19" t="s">
        <v>49</v>
      </c>
    </row>
    <row r="2620" spans="1:23" hidden="1" x14ac:dyDescent="0.25">
      <c r="A2620" s="25">
        <v>144081</v>
      </c>
      <c r="B2620" s="25" t="s">
        <v>42</v>
      </c>
      <c r="C2620" s="25" t="s">
        <v>43</v>
      </c>
      <c r="D2620" s="25" t="s">
        <v>82</v>
      </c>
      <c r="E2620" s="24">
        <v>43405</v>
      </c>
      <c r="F2620" s="25" t="s">
        <v>45</v>
      </c>
      <c r="G2620" s="25" t="s">
        <v>50</v>
      </c>
      <c r="H2620" s="24">
        <v>45083</v>
      </c>
      <c r="I2620" s="101">
        <v>0.82519675925925917</v>
      </c>
      <c r="J2620" s="24">
        <v>45083</v>
      </c>
      <c r="K2620" s="101">
        <v>0.83346064814814813</v>
      </c>
      <c r="L2620" s="25">
        <v>714</v>
      </c>
      <c r="M2620" s="26">
        <f>Causas[[#This Row],[parada_duracion]]/60</f>
        <v>11.9</v>
      </c>
      <c r="N2620" s="19" t="s">
        <v>864</v>
      </c>
      <c r="O2620" s="16" t="s">
        <v>52</v>
      </c>
      <c r="P2620" s="16">
        <f>WEEKNUM(Causas[[#This Row],[resolucion_fecha]],16)</f>
        <v>23</v>
      </c>
      <c r="Q2620" s="16" t="str">
        <f>TEXT(Causas[[#This Row],[resolucion_fecha]],"MMMM")</f>
        <v>junio</v>
      </c>
      <c r="R2620" s="16" t="str">
        <f t="shared" si="40"/>
        <v>T</v>
      </c>
      <c r="S2620" s="16"/>
      <c r="T2620" s="16" t="s">
        <v>53</v>
      </c>
      <c r="U2620" s="16"/>
      <c r="V2620" s="16"/>
      <c r="W2620" s="16"/>
    </row>
    <row r="2621" spans="1:23" ht="30" hidden="1" x14ac:dyDescent="0.25">
      <c r="A2621" s="96">
        <v>144083</v>
      </c>
      <c r="B2621" s="96" t="s">
        <v>42</v>
      </c>
      <c r="C2621" s="96" t="s">
        <v>43</v>
      </c>
      <c r="D2621" s="96" t="s">
        <v>82</v>
      </c>
      <c r="E2621" s="97">
        <v>43405</v>
      </c>
      <c r="F2621" s="96" t="s">
        <v>45</v>
      </c>
      <c r="G2621" s="96" t="s">
        <v>50</v>
      </c>
      <c r="H2621" s="97">
        <v>45083</v>
      </c>
      <c r="I2621" s="23">
        <v>0.83656249999999999</v>
      </c>
      <c r="J2621" s="97">
        <v>45083</v>
      </c>
      <c r="K2621" s="23">
        <v>0.88063657407407403</v>
      </c>
      <c r="L2621" s="96">
        <v>3808</v>
      </c>
      <c r="M2621" s="98">
        <f>Causas[[#This Row],[parada_duracion]]/60</f>
        <v>63.466666666666669</v>
      </c>
      <c r="N2621" s="18" t="s">
        <v>865</v>
      </c>
      <c r="O2621" s="99" t="s">
        <v>52</v>
      </c>
      <c r="P2621" s="99">
        <f>WEEKNUM(Causas[[#This Row],[resolucion_fecha]],16)</f>
        <v>23</v>
      </c>
      <c r="Q2621" s="99" t="str">
        <f>TEXT(Causas[[#This Row],[resolucion_fecha]],"MMMM")</f>
        <v>junio</v>
      </c>
      <c r="R2621" s="99" t="str">
        <f t="shared" si="40"/>
        <v>T</v>
      </c>
      <c r="S2621" s="99"/>
      <c r="T2621" s="16" t="s">
        <v>53</v>
      </c>
      <c r="U2621" s="16"/>
      <c r="V2621" s="99"/>
      <c r="W2621" s="99"/>
    </row>
    <row r="2622" spans="1:23" hidden="1" x14ac:dyDescent="0.25">
      <c r="A2622" s="96">
        <v>144084</v>
      </c>
      <c r="B2622" s="96" t="s">
        <v>58</v>
      </c>
      <c r="C2622" s="96" t="s">
        <v>43</v>
      </c>
      <c r="D2622" s="96" t="s">
        <v>59</v>
      </c>
      <c r="E2622" s="97">
        <v>44231</v>
      </c>
      <c r="F2622" s="96" t="s">
        <v>60</v>
      </c>
      <c r="G2622" s="96" t="s">
        <v>46</v>
      </c>
      <c r="H2622" s="97">
        <v>45083</v>
      </c>
      <c r="I2622" s="23">
        <v>0.83910879629629631</v>
      </c>
      <c r="J2622" s="97">
        <v>45083</v>
      </c>
      <c r="K2622" s="23">
        <v>0.84315972222222213</v>
      </c>
      <c r="L2622" s="96">
        <v>350</v>
      </c>
      <c r="M2622" s="98">
        <f>Causas[[#This Row],[parada_duracion]]/60</f>
        <v>5.833333333333333</v>
      </c>
      <c r="N2622" s="19" t="s">
        <v>47</v>
      </c>
      <c r="O2622" s="16" t="s">
        <v>47</v>
      </c>
      <c r="P2622" s="99">
        <f>WEEKNUM(Causas[[#This Row],[resolucion_fecha]],16)</f>
        <v>23</v>
      </c>
      <c r="Q2622" s="99" t="str">
        <f>TEXT(Causas[[#This Row],[resolucion_fecha]],"MMMM")</f>
        <v>junio</v>
      </c>
      <c r="R2622" s="99" t="str">
        <f t="shared" si="40"/>
        <v>T</v>
      </c>
      <c r="S2622" s="16" t="s">
        <v>47</v>
      </c>
      <c r="T2622" s="16" t="s">
        <v>47</v>
      </c>
      <c r="U2622" s="16" t="s">
        <v>47</v>
      </c>
      <c r="V2622" s="16" t="s">
        <v>47</v>
      </c>
      <c r="W2622" s="16" t="s">
        <v>47</v>
      </c>
    </row>
    <row r="2623" spans="1:23" hidden="1" x14ac:dyDescent="0.25">
      <c r="A2623" s="25">
        <v>144085</v>
      </c>
      <c r="B2623" s="25" t="s">
        <v>130</v>
      </c>
      <c r="C2623" s="25" t="s">
        <v>43</v>
      </c>
      <c r="D2623" s="25" t="s">
        <v>55</v>
      </c>
      <c r="E2623" s="24">
        <v>43405</v>
      </c>
      <c r="F2623" s="25" t="s">
        <v>45</v>
      </c>
      <c r="G2623" s="25" t="s">
        <v>46</v>
      </c>
      <c r="H2623" s="24">
        <v>45083</v>
      </c>
      <c r="I2623" s="101">
        <v>0.8501967592592593</v>
      </c>
      <c r="J2623" s="24">
        <v>45083</v>
      </c>
      <c r="K2623" s="101">
        <v>0.85434027777777777</v>
      </c>
      <c r="L2623" s="25">
        <v>358</v>
      </c>
      <c r="M2623" s="26">
        <f>Causas[[#This Row],[parada_duracion]]/60</f>
        <v>5.9666666666666668</v>
      </c>
      <c r="N2623" s="19" t="s">
        <v>47</v>
      </c>
      <c r="O2623" s="16" t="s">
        <v>47</v>
      </c>
      <c r="P2623" s="16">
        <f>WEEKNUM(Causas[[#This Row],[resolucion_fecha]],16)</f>
        <v>23</v>
      </c>
      <c r="Q2623" s="16" t="str">
        <f>TEXT(Causas[[#This Row],[resolucion_fecha]],"MMMM")</f>
        <v>junio</v>
      </c>
      <c r="R2623" s="16" t="str">
        <f t="shared" si="40"/>
        <v>T</v>
      </c>
      <c r="S2623" s="16" t="s">
        <v>47</v>
      </c>
      <c r="T2623" s="16" t="s">
        <v>47</v>
      </c>
      <c r="U2623" s="16" t="s">
        <v>47</v>
      </c>
      <c r="V2623" s="16" t="s">
        <v>47</v>
      </c>
      <c r="W2623" s="16" t="s">
        <v>47</v>
      </c>
    </row>
    <row r="2624" spans="1:23" hidden="1" x14ac:dyDescent="0.25">
      <c r="A2624" s="25">
        <v>144089</v>
      </c>
      <c r="B2624" s="25" t="s">
        <v>42</v>
      </c>
      <c r="C2624" s="25" t="s">
        <v>43</v>
      </c>
      <c r="D2624" s="25" t="s">
        <v>164</v>
      </c>
      <c r="E2624" s="24">
        <v>43405</v>
      </c>
      <c r="F2624" s="25" t="s">
        <v>45</v>
      </c>
      <c r="G2624" s="25" t="s">
        <v>46</v>
      </c>
      <c r="H2624" s="24">
        <v>45083</v>
      </c>
      <c r="I2624" s="101">
        <v>0.87979166666666664</v>
      </c>
      <c r="J2624" s="24">
        <v>45083</v>
      </c>
      <c r="K2624" s="101">
        <v>0.90366898148148145</v>
      </c>
      <c r="L2624" s="25">
        <v>2063</v>
      </c>
      <c r="M2624" s="26">
        <f>Causas[[#This Row],[parada_duracion]]/60</f>
        <v>34.383333333333333</v>
      </c>
      <c r="N2624" s="19" t="s">
        <v>49</v>
      </c>
      <c r="O2624" s="16" t="s">
        <v>49</v>
      </c>
      <c r="P2624" s="16">
        <f>WEEKNUM(Causas[[#This Row],[resolucion_fecha]],16)</f>
        <v>23</v>
      </c>
      <c r="Q2624" s="16" t="str">
        <f>TEXT(Causas[[#This Row],[resolucion_fecha]],"MMMM")</f>
        <v>junio</v>
      </c>
      <c r="R2624" s="16" t="str">
        <f t="shared" si="40"/>
        <v>T</v>
      </c>
      <c r="S2624" s="19" t="s">
        <v>49</v>
      </c>
      <c r="T2624" s="19" t="s">
        <v>49</v>
      </c>
      <c r="U2624" s="19" t="s">
        <v>49</v>
      </c>
      <c r="V2624" s="19" t="s">
        <v>49</v>
      </c>
      <c r="W2624" s="19" t="s">
        <v>49</v>
      </c>
    </row>
    <row r="2625" spans="1:23" hidden="1" x14ac:dyDescent="0.25">
      <c r="A2625" s="25">
        <v>144092</v>
      </c>
      <c r="B2625" s="25" t="s">
        <v>129</v>
      </c>
      <c r="C2625" s="25" t="s">
        <v>43</v>
      </c>
      <c r="D2625" s="25" t="s">
        <v>55</v>
      </c>
      <c r="E2625" s="24">
        <v>43405</v>
      </c>
      <c r="F2625" s="25" t="s">
        <v>45</v>
      </c>
      <c r="G2625" s="25" t="s">
        <v>46</v>
      </c>
      <c r="H2625" s="24">
        <v>45084</v>
      </c>
      <c r="I2625" s="101">
        <v>9.7337962962962973E-2</v>
      </c>
      <c r="J2625" s="24">
        <v>45084</v>
      </c>
      <c r="K2625" s="101">
        <v>0.10182870370370371</v>
      </c>
      <c r="L2625" s="25">
        <v>388</v>
      </c>
      <c r="M2625" s="26">
        <f>Causas[[#This Row],[parada_duracion]]/60</f>
        <v>6.4666666666666668</v>
      </c>
      <c r="N2625" s="19" t="s">
        <v>47</v>
      </c>
      <c r="O2625" s="16" t="s">
        <v>47</v>
      </c>
      <c r="P2625" s="16">
        <f>WEEKNUM(Causas[[#This Row],[resolucion_fecha]],16)</f>
        <v>23</v>
      </c>
      <c r="Q2625" s="16" t="str">
        <f>TEXT(Causas[[#This Row],[resolucion_fecha]],"MMMM")</f>
        <v>junio</v>
      </c>
      <c r="R2625" s="16" t="str">
        <f t="shared" si="40"/>
        <v>N</v>
      </c>
      <c r="S2625" s="16" t="s">
        <v>47</v>
      </c>
      <c r="T2625" s="16" t="s">
        <v>47</v>
      </c>
      <c r="U2625" s="16" t="s">
        <v>47</v>
      </c>
      <c r="V2625" s="16" t="s">
        <v>47</v>
      </c>
      <c r="W2625" s="16" t="s">
        <v>47</v>
      </c>
    </row>
    <row r="2626" spans="1:23" hidden="1" x14ac:dyDescent="0.25">
      <c r="A2626" s="25">
        <v>144101</v>
      </c>
      <c r="B2626" s="25" t="s">
        <v>42</v>
      </c>
      <c r="C2626" s="25" t="s">
        <v>43</v>
      </c>
      <c r="D2626" s="25" t="s">
        <v>164</v>
      </c>
      <c r="E2626" s="24">
        <v>43405</v>
      </c>
      <c r="F2626" s="25" t="s">
        <v>45</v>
      </c>
      <c r="G2626" s="25" t="s">
        <v>50</v>
      </c>
      <c r="H2626" s="24">
        <v>45084</v>
      </c>
      <c r="I2626" s="101">
        <v>0.26266203703703705</v>
      </c>
      <c r="J2626" s="24">
        <v>45084</v>
      </c>
      <c r="K2626" s="101">
        <v>0.27760416666666665</v>
      </c>
      <c r="L2626" s="25">
        <v>1291</v>
      </c>
      <c r="M2626" s="26">
        <f>Causas[[#This Row],[parada_duracion]]/60</f>
        <v>21.516666666666666</v>
      </c>
      <c r="N2626" s="19" t="s">
        <v>866</v>
      </c>
      <c r="O2626" s="16" t="s">
        <v>52</v>
      </c>
      <c r="P2626" s="16">
        <f>WEEKNUM(Causas[[#This Row],[resolucion_fecha]],16)</f>
        <v>23</v>
      </c>
      <c r="Q2626" s="16" t="str">
        <f>TEXT(Causas[[#This Row],[resolucion_fecha]],"MMMM")</f>
        <v>junio</v>
      </c>
      <c r="R2626" s="16" t="str">
        <f t="shared" ref="R2626:R2689" si="41">IF(I2626&gt;TIME(22,0,0),"N",IF(I2626&lt;TIME(6,0,0),"N",IF(I2626&gt;TIME(14,0,0),"T",IF(I2626&gt;=TIME(6,0,0),"M","-"))))</f>
        <v>M</v>
      </c>
      <c r="S2626" s="16"/>
      <c r="T2626" s="16" t="s">
        <v>53</v>
      </c>
      <c r="U2626" s="16"/>
      <c r="V2626" s="16"/>
      <c r="W2626" s="16"/>
    </row>
    <row r="2627" spans="1:23" hidden="1" x14ac:dyDescent="0.25">
      <c r="A2627" s="25">
        <v>144124</v>
      </c>
      <c r="B2627" s="25" t="s">
        <v>54</v>
      </c>
      <c r="C2627" s="25" t="s">
        <v>43</v>
      </c>
      <c r="D2627" s="25" t="s">
        <v>55</v>
      </c>
      <c r="E2627" s="24">
        <v>44120</v>
      </c>
      <c r="F2627" s="25" t="s">
        <v>56</v>
      </c>
      <c r="G2627" s="25" t="s">
        <v>50</v>
      </c>
      <c r="H2627" s="24">
        <v>45084</v>
      </c>
      <c r="I2627" s="101">
        <v>0.33733796296296298</v>
      </c>
      <c r="J2627" s="24">
        <v>45084</v>
      </c>
      <c r="K2627" s="101">
        <v>0.34314814814814815</v>
      </c>
      <c r="L2627" s="25">
        <v>502</v>
      </c>
      <c r="M2627" s="26">
        <f>Causas[[#This Row],[parada_duracion]]/60</f>
        <v>8.3666666666666671</v>
      </c>
      <c r="N2627" s="19" t="s">
        <v>47</v>
      </c>
      <c r="O2627" s="16" t="s">
        <v>47</v>
      </c>
      <c r="P2627" s="16">
        <f>WEEKNUM(Causas[[#This Row],[resolucion_fecha]],16)</f>
        <v>23</v>
      </c>
      <c r="Q2627" s="16" t="str">
        <f>TEXT(Causas[[#This Row],[resolucion_fecha]],"MMMM")</f>
        <v>junio</v>
      </c>
      <c r="R2627" s="16" t="str">
        <f t="shared" si="41"/>
        <v>M</v>
      </c>
      <c r="S2627" s="16" t="s">
        <v>47</v>
      </c>
      <c r="T2627" s="16" t="s">
        <v>47</v>
      </c>
      <c r="U2627" s="16" t="s">
        <v>47</v>
      </c>
      <c r="V2627" s="16" t="s">
        <v>47</v>
      </c>
      <c r="W2627" s="16" t="s">
        <v>47</v>
      </c>
    </row>
    <row r="2628" spans="1:23" hidden="1" x14ac:dyDescent="0.25">
      <c r="A2628" s="96">
        <v>144127</v>
      </c>
      <c r="B2628" s="96" t="s">
        <v>66</v>
      </c>
      <c r="C2628" s="96" t="s">
        <v>43</v>
      </c>
      <c r="D2628" s="96" t="s">
        <v>105</v>
      </c>
      <c r="E2628" s="97">
        <v>43405</v>
      </c>
      <c r="F2628" s="96" t="s">
        <v>45</v>
      </c>
      <c r="G2628" s="96" t="s">
        <v>46</v>
      </c>
      <c r="H2628" s="97">
        <v>45084</v>
      </c>
      <c r="I2628" s="23">
        <v>0.37584490740740745</v>
      </c>
      <c r="J2628" s="97">
        <v>45084</v>
      </c>
      <c r="K2628" s="23">
        <v>0.38523148148148145</v>
      </c>
      <c r="L2628" s="96">
        <v>811</v>
      </c>
      <c r="M2628" s="98">
        <f>Causas[[#This Row],[parada_duracion]]/60</f>
        <v>13.516666666666667</v>
      </c>
      <c r="N2628" s="18" t="s">
        <v>49</v>
      </c>
      <c r="O2628" s="99" t="s">
        <v>49</v>
      </c>
      <c r="P2628" s="99">
        <f>WEEKNUM(Causas[[#This Row],[resolucion_fecha]],16)</f>
        <v>23</v>
      </c>
      <c r="Q2628" s="99" t="str">
        <f>TEXT(Causas[[#This Row],[resolucion_fecha]],"MMMM")</f>
        <v>junio</v>
      </c>
      <c r="R2628" s="99" t="str">
        <f t="shared" si="41"/>
        <v>M</v>
      </c>
      <c r="S2628" s="19" t="s">
        <v>49</v>
      </c>
      <c r="T2628" s="19" t="s">
        <v>49</v>
      </c>
      <c r="U2628" s="19" t="s">
        <v>49</v>
      </c>
      <c r="V2628" s="19" t="s">
        <v>49</v>
      </c>
      <c r="W2628" s="19" t="s">
        <v>49</v>
      </c>
    </row>
    <row r="2629" spans="1:23" hidden="1" x14ac:dyDescent="0.25">
      <c r="A2629" s="96">
        <v>144128</v>
      </c>
      <c r="B2629" s="96" t="s">
        <v>66</v>
      </c>
      <c r="C2629" s="96" t="s">
        <v>43</v>
      </c>
      <c r="D2629" s="96" t="s">
        <v>105</v>
      </c>
      <c r="E2629" s="97">
        <v>43405</v>
      </c>
      <c r="F2629" s="96" t="s">
        <v>45</v>
      </c>
      <c r="G2629" s="96" t="s">
        <v>50</v>
      </c>
      <c r="H2629" s="97">
        <v>45084</v>
      </c>
      <c r="I2629" s="23">
        <v>0.3853125</v>
      </c>
      <c r="J2629" s="97">
        <v>45084</v>
      </c>
      <c r="K2629" s="23">
        <v>0.41791666666666666</v>
      </c>
      <c r="L2629" s="96">
        <v>2817</v>
      </c>
      <c r="M2629" s="98">
        <f>Causas[[#This Row],[parada_duracion]]/60</f>
        <v>46.95</v>
      </c>
      <c r="N2629" s="18" t="s">
        <v>49</v>
      </c>
      <c r="O2629" s="99" t="s">
        <v>49</v>
      </c>
      <c r="P2629" s="99">
        <f>WEEKNUM(Causas[[#This Row],[resolucion_fecha]],16)</f>
        <v>23</v>
      </c>
      <c r="Q2629" s="99" t="str">
        <f>TEXT(Causas[[#This Row],[resolucion_fecha]],"MMMM")</f>
        <v>junio</v>
      </c>
      <c r="R2629" s="99" t="str">
        <f t="shared" si="41"/>
        <v>M</v>
      </c>
      <c r="S2629" s="19" t="s">
        <v>49</v>
      </c>
      <c r="T2629" s="19" t="s">
        <v>49</v>
      </c>
      <c r="U2629" s="19" t="s">
        <v>49</v>
      </c>
      <c r="V2629" s="19" t="s">
        <v>49</v>
      </c>
      <c r="W2629" s="19" t="s">
        <v>49</v>
      </c>
    </row>
    <row r="2630" spans="1:23" hidden="1" x14ac:dyDescent="0.25">
      <c r="A2630" s="25">
        <v>144129</v>
      </c>
      <c r="B2630" s="25" t="s">
        <v>66</v>
      </c>
      <c r="C2630" s="25" t="s">
        <v>43</v>
      </c>
      <c r="D2630" s="25" t="s">
        <v>154</v>
      </c>
      <c r="E2630" s="24">
        <v>43405</v>
      </c>
      <c r="F2630" s="25" t="s">
        <v>45</v>
      </c>
      <c r="G2630" s="25" t="s">
        <v>46</v>
      </c>
      <c r="H2630" s="24">
        <v>45084</v>
      </c>
      <c r="I2630" s="101">
        <v>0.39254629629629628</v>
      </c>
      <c r="J2630" s="24">
        <v>45084</v>
      </c>
      <c r="K2630" s="101">
        <v>0.42201388888888891</v>
      </c>
      <c r="L2630" s="25">
        <v>2546</v>
      </c>
      <c r="M2630" s="26">
        <f>Causas[[#This Row],[parada_duracion]]/60</f>
        <v>42.43333333333333</v>
      </c>
      <c r="N2630" s="18" t="s">
        <v>49</v>
      </c>
      <c r="O2630" s="16" t="s">
        <v>49</v>
      </c>
      <c r="P2630" s="16">
        <f>WEEKNUM(Causas[[#This Row],[resolucion_fecha]],16)</f>
        <v>23</v>
      </c>
      <c r="Q2630" s="16" t="str">
        <f>TEXT(Causas[[#This Row],[resolucion_fecha]],"MMMM")</f>
        <v>junio</v>
      </c>
      <c r="R2630" s="16" t="str">
        <f t="shared" si="41"/>
        <v>M</v>
      </c>
      <c r="S2630" s="19" t="s">
        <v>49</v>
      </c>
      <c r="T2630" s="19" t="s">
        <v>49</v>
      </c>
      <c r="U2630" s="19" t="s">
        <v>49</v>
      </c>
      <c r="V2630" s="19" t="s">
        <v>49</v>
      </c>
      <c r="W2630" s="19" t="s">
        <v>49</v>
      </c>
    </row>
    <row r="2631" spans="1:23" hidden="1" x14ac:dyDescent="0.25">
      <c r="A2631" s="96">
        <v>144140</v>
      </c>
      <c r="B2631" s="96" t="s">
        <v>58</v>
      </c>
      <c r="C2631" s="96" t="s">
        <v>43</v>
      </c>
      <c r="D2631" s="96" t="s">
        <v>324</v>
      </c>
      <c r="E2631" s="97">
        <v>44475</v>
      </c>
      <c r="F2631" s="96" t="s">
        <v>325</v>
      </c>
      <c r="G2631" s="96" t="s">
        <v>46</v>
      </c>
      <c r="H2631" s="97">
        <v>45084</v>
      </c>
      <c r="I2631" s="23">
        <v>0.41846064814814815</v>
      </c>
      <c r="J2631" s="97">
        <v>45084</v>
      </c>
      <c r="K2631" s="23">
        <v>0.53899305555555554</v>
      </c>
      <c r="L2631" s="96">
        <v>10414</v>
      </c>
      <c r="M2631" s="98">
        <f>Causas[[#This Row],[parada_duracion]]/60</f>
        <v>173.56666666666666</v>
      </c>
      <c r="N2631" s="18" t="s">
        <v>49</v>
      </c>
      <c r="O2631" s="99" t="s">
        <v>49</v>
      </c>
      <c r="P2631" s="99">
        <f>WEEKNUM(Causas[[#This Row],[resolucion_fecha]],16)</f>
        <v>23</v>
      </c>
      <c r="Q2631" s="99" t="str">
        <f>TEXT(Causas[[#This Row],[resolucion_fecha]],"MMMM")</f>
        <v>junio</v>
      </c>
      <c r="R2631" s="99" t="str">
        <f t="shared" si="41"/>
        <v>M</v>
      </c>
      <c r="S2631" s="19" t="s">
        <v>49</v>
      </c>
      <c r="T2631" s="19" t="s">
        <v>49</v>
      </c>
      <c r="U2631" s="19" t="s">
        <v>49</v>
      </c>
      <c r="V2631" s="19" t="s">
        <v>49</v>
      </c>
      <c r="W2631" s="19" t="s">
        <v>49</v>
      </c>
    </row>
    <row r="2632" spans="1:23" hidden="1" x14ac:dyDescent="0.25">
      <c r="A2632" s="25">
        <v>144141</v>
      </c>
      <c r="B2632" s="25" t="s">
        <v>66</v>
      </c>
      <c r="C2632" s="25" t="s">
        <v>43</v>
      </c>
      <c r="D2632" s="25" t="s">
        <v>105</v>
      </c>
      <c r="E2632" s="24">
        <v>43405</v>
      </c>
      <c r="F2632" s="25" t="s">
        <v>45</v>
      </c>
      <c r="G2632" s="25" t="s">
        <v>50</v>
      </c>
      <c r="H2632" s="24">
        <v>45084</v>
      </c>
      <c r="I2632" s="101">
        <v>0.41976851851851849</v>
      </c>
      <c r="J2632" s="24">
        <v>45084</v>
      </c>
      <c r="K2632" s="101">
        <v>0.4274074074074074</v>
      </c>
      <c r="L2632" s="25">
        <v>660</v>
      </c>
      <c r="M2632" s="26">
        <f>Causas[[#This Row],[parada_duracion]]/60</f>
        <v>11</v>
      </c>
      <c r="N2632" s="18" t="s">
        <v>49</v>
      </c>
      <c r="O2632" s="16" t="s">
        <v>49</v>
      </c>
      <c r="P2632" s="16">
        <f>WEEKNUM(Causas[[#This Row],[resolucion_fecha]],16)</f>
        <v>23</v>
      </c>
      <c r="Q2632" s="16" t="str">
        <f>TEXT(Causas[[#This Row],[resolucion_fecha]],"MMMM")</f>
        <v>junio</v>
      </c>
      <c r="R2632" s="16" t="str">
        <f t="shared" si="41"/>
        <v>M</v>
      </c>
      <c r="S2632" s="19" t="s">
        <v>49</v>
      </c>
      <c r="T2632" s="19" t="s">
        <v>49</v>
      </c>
      <c r="U2632" s="19" t="s">
        <v>49</v>
      </c>
      <c r="V2632" s="19" t="s">
        <v>49</v>
      </c>
      <c r="W2632" s="19" t="s">
        <v>49</v>
      </c>
    </row>
    <row r="2633" spans="1:23" hidden="1" x14ac:dyDescent="0.25">
      <c r="A2633" s="25">
        <v>144147</v>
      </c>
      <c r="B2633" s="25" t="s">
        <v>66</v>
      </c>
      <c r="C2633" s="25" t="s">
        <v>43</v>
      </c>
      <c r="D2633" s="25" t="s">
        <v>105</v>
      </c>
      <c r="E2633" s="24">
        <v>43405</v>
      </c>
      <c r="F2633" s="25" t="s">
        <v>45</v>
      </c>
      <c r="G2633" s="25" t="s">
        <v>50</v>
      </c>
      <c r="H2633" s="24">
        <v>45084</v>
      </c>
      <c r="I2633" s="101">
        <v>0.43049768518518516</v>
      </c>
      <c r="J2633" s="24">
        <v>45084</v>
      </c>
      <c r="K2633" s="101">
        <v>0.53714120370370366</v>
      </c>
      <c r="L2633" s="25">
        <v>9214</v>
      </c>
      <c r="M2633" s="26">
        <f>Causas[[#This Row],[parada_duracion]]/60</f>
        <v>153.56666666666666</v>
      </c>
      <c r="N2633" s="18" t="s">
        <v>49</v>
      </c>
      <c r="O2633" s="16" t="s">
        <v>49</v>
      </c>
      <c r="P2633" s="16">
        <f>WEEKNUM(Causas[[#This Row],[resolucion_fecha]],16)</f>
        <v>23</v>
      </c>
      <c r="Q2633" s="16" t="str">
        <f>TEXT(Causas[[#This Row],[resolucion_fecha]],"MMMM")</f>
        <v>junio</v>
      </c>
      <c r="R2633" s="16" t="str">
        <f t="shared" si="41"/>
        <v>M</v>
      </c>
      <c r="S2633" s="19" t="s">
        <v>49</v>
      </c>
      <c r="T2633" s="19" t="s">
        <v>49</v>
      </c>
      <c r="U2633" s="19" t="s">
        <v>49</v>
      </c>
      <c r="V2633" s="19" t="s">
        <v>49</v>
      </c>
      <c r="W2633" s="19" t="s">
        <v>49</v>
      </c>
    </row>
    <row r="2634" spans="1:23" hidden="1" x14ac:dyDescent="0.25">
      <c r="A2634" s="96">
        <v>144156</v>
      </c>
      <c r="B2634" s="96" t="s">
        <v>111</v>
      </c>
      <c r="C2634" s="96" t="s">
        <v>43</v>
      </c>
      <c r="D2634" s="96" t="s">
        <v>82</v>
      </c>
      <c r="E2634" s="97">
        <v>44756</v>
      </c>
      <c r="F2634" s="96" t="s">
        <v>140</v>
      </c>
      <c r="G2634" s="96" t="s">
        <v>46</v>
      </c>
      <c r="H2634" s="97">
        <v>45084</v>
      </c>
      <c r="I2634" s="23">
        <v>0.45844907407407409</v>
      </c>
      <c r="J2634" s="97">
        <v>45084</v>
      </c>
      <c r="K2634" s="23">
        <v>0.45851851851851855</v>
      </c>
      <c r="L2634" s="96">
        <v>6</v>
      </c>
      <c r="M2634" s="98">
        <f>Causas[[#This Row],[parada_duracion]]/60</f>
        <v>0.1</v>
      </c>
      <c r="N2634" s="19" t="s">
        <v>47</v>
      </c>
      <c r="O2634" s="16" t="s">
        <v>47</v>
      </c>
      <c r="P2634" s="99">
        <f>WEEKNUM(Causas[[#This Row],[resolucion_fecha]],16)</f>
        <v>23</v>
      </c>
      <c r="Q2634" s="99" t="str">
        <f>TEXT(Causas[[#This Row],[resolucion_fecha]],"MMMM")</f>
        <v>junio</v>
      </c>
      <c r="R2634" s="99" t="str">
        <f t="shared" si="41"/>
        <v>M</v>
      </c>
      <c r="S2634" s="16" t="s">
        <v>47</v>
      </c>
      <c r="T2634" s="16" t="s">
        <v>47</v>
      </c>
      <c r="U2634" s="16" t="s">
        <v>47</v>
      </c>
      <c r="V2634" s="16" t="s">
        <v>47</v>
      </c>
      <c r="W2634" s="16" t="s">
        <v>47</v>
      </c>
    </row>
    <row r="2635" spans="1:23" hidden="1" x14ac:dyDescent="0.25">
      <c r="A2635" s="25">
        <v>144157</v>
      </c>
      <c r="B2635" s="25" t="s">
        <v>61</v>
      </c>
      <c r="C2635" s="25" t="s">
        <v>43</v>
      </c>
      <c r="D2635" s="25" t="s">
        <v>82</v>
      </c>
      <c r="E2635" s="24">
        <v>43405</v>
      </c>
      <c r="F2635" s="25" t="s">
        <v>45</v>
      </c>
      <c r="G2635" s="25" t="s">
        <v>46</v>
      </c>
      <c r="H2635" s="24">
        <v>45084</v>
      </c>
      <c r="I2635" s="101">
        <v>0.45861111111111108</v>
      </c>
      <c r="J2635" s="24">
        <v>45084</v>
      </c>
      <c r="K2635" s="101">
        <v>0.50449074074074074</v>
      </c>
      <c r="L2635" s="25">
        <v>3964</v>
      </c>
      <c r="M2635" s="26">
        <f>Causas[[#This Row],[parada_duracion]]/60</f>
        <v>66.066666666666663</v>
      </c>
      <c r="N2635" s="19" t="s">
        <v>867</v>
      </c>
      <c r="O2635" s="16" t="s">
        <v>72</v>
      </c>
      <c r="P2635" s="16">
        <f>WEEKNUM(Causas[[#This Row],[resolucion_fecha]],16)</f>
        <v>23</v>
      </c>
      <c r="Q2635" s="16" t="str">
        <f>TEXT(Causas[[#This Row],[resolucion_fecha]],"MMMM")</f>
        <v>junio</v>
      </c>
      <c r="R2635" s="16" t="str">
        <f t="shared" si="41"/>
        <v>M</v>
      </c>
      <c r="S2635" s="16"/>
      <c r="T2635" s="16" t="s">
        <v>73</v>
      </c>
      <c r="U2635" s="100"/>
      <c r="V2635" s="16"/>
      <c r="W2635" s="16"/>
    </row>
    <row r="2636" spans="1:23" hidden="1" x14ac:dyDescent="0.25">
      <c r="A2636" s="25">
        <v>144159</v>
      </c>
      <c r="B2636" s="25" t="s">
        <v>111</v>
      </c>
      <c r="C2636" s="25" t="s">
        <v>43</v>
      </c>
      <c r="D2636" s="25" t="s">
        <v>76</v>
      </c>
      <c r="E2636" s="24">
        <v>44239</v>
      </c>
      <c r="F2636" s="25" t="s">
        <v>56</v>
      </c>
      <c r="G2636" s="25" t="s">
        <v>50</v>
      </c>
      <c r="H2636" s="24">
        <v>45084</v>
      </c>
      <c r="I2636" s="101">
        <v>0.47052083333333333</v>
      </c>
      <c r="J2636" s="24">
        <v>45084</v>
      </c>
      <c r="K2636" s="101">
        <v>0.49008101851851849</v>
      </c>
      <c r="L2636" s="25">
        <v>1690</v>
      </c>
      <c r="M2636" s="26">
        <f>Causas[[#This Row],[parada_duracion]]/60</f>
        <v>28.166666666666668</v>
      </c>
      <c r="N2636" s="19" t="s">
        <v>49</v>
      </c>
      <c r="O2636" s="16" t="s">
        <v>49</v>
      </c>
      <c r="P2636" s="16">
        <f>WEEKNUM(Causas[[#This Row],[resolucion_fecha]],16)</f>
        <v>23</v>
      </c>
      <c r="Q2636" s="16" t="str">
        <f>TEXT(Causas[[#This Row],[resolucion_fecha]],"MMMM")</f>
        <v>junio</v>
      </c>
      <c r="R2636" s="16" t="str">
        <f t="shared" si="41"/>
        <v>M</v>
      </c>
      <c r="S2636" s="19" t="s">
        <v>49</v>
      </c>
      <c r="T2636" s="19" t="s">
        <v>49</v>
      </c>
      <c r="U2636" s="19" t="s">
        <v>49</v>
      </c>
      <c r="V2636" s="19" t="s">
        <v>49</v>
      </c>
      <c r="W2636" s="19" t="s">
        <v>49</v>
      </c>
    </row>
    <row r="2637" spans="1:23" hidden="1" x14ac:dyDescent="0.25">
      <c r="A2637" s="96">
        <v>144163</v>
      </c>
      <c r="B2637" s="96" t="s">
        <v>74</v>
      </c>
      <c r="C2637" s="96" t="s">
        <v>43</v>
      </c>
      <c r="D2637" s="96" t="s">
        <v>68</v>
      </c>
      <c r="E2637" s="97">
        <v>44258</v>
      </c>
      <c r="F2637" s="96" t="s">
        <v>56</v>
      </c>
      <c r="G2637" s="96" t="s">
        <v>46</v>
      </c>
      <c r="H2637" s="97">
        <v>45084</v>
      </c>
      <c r="I2637" s="23">
        <v>0.49228009259259259</v>
      </c>
      <c r="J2637" s="97">
        <v>45084</v>
      </c>
      <c r="K2637" s="23">
        <v>0.66938657407407398</v>
      </c>
      <c r="L2637" s="96">
        <v>15302</v>
      </c>
      <c r="M2637" s="98">
        <f>Causas[[#This Row],[parada_duracion]]/60</f>
        <v>255.03333333333333</v>
      </c>
      <c r="N2637" s="18" t="s">
        <v>49</v>
      </c>
      <c r="O2637" s="99" t="s">
        <v>49</v>
      </c>
      <c r="P2637" s="99">
        <f>WEEKNUM(Causas[[#This Row],[resolucion_fecha]],16)</f>
        <v>23</v>
      </c>
      <c r="Q2637" s="99" t="str">
        <f>TEXT(Causas[[#This Row],[resolucion_fecha]],"MMMM")</f>
        <v>junio</v>
      </c>
      <c r="R2637" s="99" t="str">
        <f t="shared" si="41"/>
        <v>M</v>
      </c>
      <c r="S2637" s="19" t="s">
        <v>49</v>
      </c>
      <c r="T2637" s="19" t="s">
        <v>49</v>
      </c>
      <c r="U2637" s="19" t="s">
        <v>49</v>
      </c>
      <c r="V2637" s="19" t="s">
        <v>49</v>
      </c>
      <c r="W2637" s="19" t="s">
        <v>49</v>
      </c>
    </row>
    <row r="2638" spans="1:23" hidden="1" x14ac:dyDescent="0.25">
      <c r="A2638" s="25">
        <v>144164</v>
      </c>
      <c r="B2638" s="25" t="s">
        <v>54</v>
      </c>
      <c r="C2638" s="25" t="s">
        <v>43</v>
      </c>
      <c r="D2638" s="25" t="s">
        <v>55</v>
      </c>
      <c r="E2638" s="24">
        <v>44120</v>
      </c>
      <c r="F2638" s="25" t="s">
        <v>56</v>
      </c>
      <c r="G2638" s="25" t="s">
        <v>50</v>
      </c>
      <c r="H2638" s="24">
        <v>45084</v>
      </c>
      <c r="I2638" s="101">
        <v>0.49851851851851853</v>
      </c>
      <c r="J2638" s="24">
        <v>45084</v>
      </c>
      <c r="K2638" s="101">
        <v>0.51807870370370368</v>
      </c>
      <c r="L2638" s="25">
        <v>1690</v>
      </c>
      <c r="M2638" s="26">
        <f>Causas[[#This Row],[parada_duracion]]/60</f>
        <v>28.166666666666668</v>
      </c>
      <c r="N2638" s="19" t="s">
        <v>868</v>
      </c>
      <c r="O2638" s="16" t="s">
        <v>52</v>
      </c>
      <c r="P2638" s="16">
        <f>WEEKNUM(Causas[[#This Row],[resolucion_fecha]],16)</f>
        <v>23</v>
      </c>
      <c r="Q2638" s="16" t="str">
        <f>TEXT(Causas[[#This Row],[resolucion_fecha]],"MMMM")</f>
        <v>junio</v>
      </c>
      <c r="R2638" s="16" t="str">
        <f t="shared" si="41"/>
        <v>M</v>
      </c>
      <c r="S2638" s="16"/>
      <c r="T2638" s="16" t="s">
        <v>53</v>
      </c>
      <c r="U2638" s="100"/>
      <c r="V2638" s="16"/>
      <c r="W2638" s="16"/>
    </row>
    <row r="2639" spans="1:23" hidden="1" x14ac:dyDescent="0.25">
      <c r="A2639" s="25">
        <v>144171</v>
      </c>
      <c r="B2639" s="25" t="s">
        <v>130</v>
      </c>
      <c r="C2639" s="25" t="s">
        <v>43</v>
      </c>
      <c r="D2639" s="25" t="s">
        <v>55</v>
      </c>
      <c r="E2639" s="24">
        <v>43405</v>
      </c>
      <c r="F2639" s="25" t="s">
        <v>45</v>
      </c>
      <c r="G2639" s="25" t="s">
        <v>46</v>
      </c>
      <c r="H2639" s="24">
        <v>45084</v>
      </c>
      <c r="I2639" s="101">
        <v>0.55321759259259262</v>
      </c>
      <c r="J2639" s="24">
        <v>45084</v>
      </c>
      <c r="K2639" s="101">
        <v>0.56043981481481475</v>
      </c>
      <c r="L2639" s="25">
        <v>624</v>
      </c>
      <c r="M2639" s="26">
        <f>Causas[[#This Row],[parada_duracion]]/60</f>
        <v>10.4</v>
      </c>
      <c r="N2639" s="19" t="s">
        <v>49</v>
      </c>
      <c r="O2639" s="16" t="s">
        <v>49</v>
      </c>
      <c r="P2639" s="16">
        <f>WEEKNUM(Causas[[#This Row],[resolucion_fecha]],16)</f>
        <v>23</v>
      </c>
      <c r="Q2639" s="16" t="str">
        <f>TEXT(Causas[[#This Row],[resolucion_fecha]],"MMMM")</f>
        <v>junio</v>
      </c>
      <c r="R2639" s="16" t="str">
        <f t="shared" si="41"/>
        <v>M</v>
      </c>
      <c r="S2639" s="19" t="s">
        <v>49</v>
      </c>
      <c r="T2639" s="19" t="s">
        <v>49</v>
      </c>
      <c r="U2639" s="19" t="s">
        <v>49</v>
      </c>
      <c r="V2639" s="19" t="s">
        <v>49</v>
      </c>
      <c r="W2639" s="19" t="s">
        <v>49</v>
      </c>
    </row>
    <row r="2640" spans="1:23" hidden="1" x14ac:dyDescent="0.25">
      <c r="A2640" s="25">
        <v>144177</v>
      </c>
      <c r="B2640" s="25" t="s">
        <v>42</v>
      </c>
      <c r="C2640" s="25" t="s">
        <v>43</v>
      </c>
      <c r="D2640" s="25" t="s">
        <v>164</v>
      </c>
      <c r="E2640" s="24">
        <v>43405</v>
      </c>
      <c r="F2640" s="25" t="s">
        <v>45</v>
      </c>
      <c r="G2640" s="25" t="s">
        <v>46</v>
      </c>
      <c r="H2640" s="24">
        <v>45084</v>
      </c>
      <c r="I2640" s="101">
        <v>0.60611111111111116</v>
      </c>
      <c r="J2640" s="24">
        <v>45084</v>
      </c>
      <c r="K2640" s="101">
        <v>0.61634259259259261</v>
      </c>
      <c r="L2640" s="25">
        <v>884</v>
      </c>
      <c r="M2640" s="26">
        <f>Causas[[#This Row],[parada_duracion]]/60</f>
        <v>14.733333333333333</v>
      </c>
      <c r="N2640" t="s">
        <v>869</v>
      </c>
      <c r="O2640" s="16" t="s">
        <v>52</v>
      </c>
      <c r="P2640" s="16">
        <f>WEEKNUM(Causas[[#This Row],[resolucion_fecha]],16)</f>
        <v>23</v>
      </c>
      <c r="Q2640" s="16" t="str">
        <f>TEXT(Causas[[#This Row],[resolucion_fecha]],"MMMM")</f>
        <v>junio</v>
      </c>
      <c r="R2640" s="16" t="str">
        <f t="shared" si="41"/>
        <v>T</v>
      </c>
      <c r="S2640" s="16"/>
      <c r="T2640" s="16" t="s">
        <v>53</v>
      </c>
      <c r="U2640" s="16"/>
      <c r="V2640" s="16"/>
      <c r="W2640" s="16"/>
    </row>
    <row r="2641" spans="1:23" hidden="1" x14ac:dyDescent="0.25">
      <c r="A2641" s="96">
        <v>144179</v>
      </c>
      <c r="B2641" s="96" t="s">
        <v>58</v>
      </c>
      <c r="C2641" s="96" t="s">
        <v>43</v>
      </c>
      <c r="D2641" s="96" t="s">
        <v>102</v>
      </c>
      <c r="E2641" s="97">
        <v>43405</v>
      </c>
      <c r="F2641" s="96" t="s">
        <v>45</v>
      </c>
      <c r="G2641" s="96" t="s">
        <v>46</v>
      </c>
      <c r="H2641" s="97">
        <v>45084</v>
      </c>
      <c r="I2641" s="23">
        <v>0.6075694444444445</v>
      </c>
      <c r="J2641" s="97">
        <v>45084</v>
      </c>
      <c r="K2641" s="23">
        <v>0.63829861111111108</v>
      </c>
      <c r="L2641" s="96">
        <v>2655</v>
      </c>
      <c r="M2641" s="98">
        <f>Causas[[#This Row],[parada_duracion]]/60</f>
        <v>44.25</v>
      </c>
      <c r="N2641" s="18" t="s">
        <v>870</v>
      </c>
      <c r="O2641" s="99" t="s">
        <v>52</v>
      </c>
      <c r="P2641" s="99">
        <f>WEEKNUM(Causas[[#This Row],[resolucion_fecha]],16)</f>
        <v>23</v>
      </c>
      <c r="Q2641" s="99" t="str">
        <f>TEXT(Causas[[#This Row],[resolucion_fecha]],"MMMM")</f>
        <v>junio</v>
      </c>
      <c r="R2641" s="99" t="str">
        <f t="shared" si="41"/>
        <v>T</v>
      </c>
      <c r="S2641" s="99"/>
      <c r="T2641" s="16" t="s">
        <v>53</v>
      </c>
      <c r="U2641" s="16"/>
      <c r="V2641" s="99"/>
      <c r="W2641" s="99"/>
    </row>
    <row r="2642" spans="1:23" hidden="1" x14ac:dyDescent="0.25">
      <c r="A2642" s="25">
        <v>144180</v>
      </c>
      <c r="B2642" s="25" t="s">
        <v>42</v>
      </c>
      <c r="C2642" s="25" t="s">
        <v>43</v>
      </c>
      <c r="D2642" s="25" t="s">
        <v>55</v>
      </c>
      <c r="E2642" s="24">
        <v>43405</v>
      </c>
      <c r="F2642" s="25" t="s">
        <v>45</v>
      </c>
      <c r="G2642" s="25" t="s">
        <v>46</v>
      </c>
      <c r="H2642" s="24">
        <v>45084</v>
      </c>
      <c r="I2642" s="101">
        <v>0.60952546296296295</v>
      </c>
      <c r="J2642" s="24">
        <v>45084</v>
      </c>
      <c r="K2642" s="101">
        <v>0.61372685185185183</v>
      </c>
      <c r="L2642" s="25">
        <v>363</v>
      </c>
      <c r="M2642" s="26">
        <f>Causas[[#This Row],[parada_duracion]]/60</f>
        <v>6.05</v>
      </c>
      <c r="N2642" s="19" t="s">
        <v>47</v>
      </c>
      <c r="O2642" s="16" t="s">
        <v>47</v>
      </c>
      <c r="P2642" s="16">
        <f>WEEKNUM(Causas[[#This Row],[resolucion_fecha]],16)</f>
        <v>23</v>
      </c>
      <c r="Q2642" s="16" t="str">
        <f>TEXT(Causas[[#This Row],[resolucion_fecha]],"MMMM")</f>
        <v>junio</v>
      </c>
      <c r="R2642" s="16" t="str">
        <f t="shared" si="41"/>
        <v>T</v>
      </c>
      <c r="S2642" s="16" t="s">
        <v>47</v>
      </c>
      <c r="T2642" s="16" t="s">
        <v>47</v>
      </c>
      <c r="U2642" s="16" t="s">
        <v>47</v>
      </c>
      <c r="V2642" s="16" t="s">
        <v>47</v>
      </c>
      <c r="W2642" s="16" t="s">
        <v>47</v>
      </c>
    </row>
    <row r="2643" spans="1:23" hidden="1" x14ac:dyDescent="0.25">
      <c r="A2643" s="25">
        <v>144185</v>
      </c>
      <c r="B2643" s="25" t="s">
        <v>61</v>
      </c>
      <c r="C2643" s="25" t="s">
        <v>43</v>
      </c>
      <c r="D2643" s="25" t="s">
        <v>77</v>
      </c>
      <c r="E2643" s="24">
        <v>43405</v>
      </c>
      <c r="F2643" s="25" t="s">
        <v>45</v>
      </c>
      <c r="G2643" s="25" t="s">
        <v>46</v>
      </c>
      <c r="H2643" s="24">
        <v>45084</v>
      </c>
      <c r="I2643" s="101">
        <v>0.64768518518518514</v>
      </c>
      <c r="J2643" s="24">
        <v>45084</v>
      </c>
      <c r="K2643" s="101">
        <v>0.74547453703703714</v>
      </c>
      <c r="L2643" s="25">
        <v>8449</v>
      </c>
      <c r="M2643" s="26">
        <f>Causas[[#This Row],[parada_duracion]]/60</f>
        <v>140.81666666666666</v>
      </c>
      <c r="N2643" s="19" t="s">
        <v>49</v>
      </c>
      <c r="O2643" s="16" t="s">
        <v>49</v>
      </c>
      <c r="P2643" s="16">
        <f>WEEKNUM(Causas[[#This Row],[resolucion_fecha]],16)</f>
        <v>23</v>
      </c>
      <c r="Q2643" s="16" t="str">
        <f>TEXT(Causas[[#This Row],[resolucion_fecha]],"MMMM")</f>
        <v>junio</v>
      </c>
      <c r="R2643" s="16" t="str">
        <f t="shared" si="41"/>
        <v>T</v>
      </c>
      <c r="S2643" s="19" t="s">
        <v>49</v>
      </c>
      <c r="T2643" s="19" t="s">
        <v>49</v>
      </c>
      <c r="U2643" s="19" t="s">
        <v>49</v>
      </c>
      <c r="V2643" s="19" t="s">
        <v>49</v>
      </c>
      <c r="W2643" s="19" t="s">
        <v>49</v>
      </c>
    </row>
    <row r="2644" spans="1:23" hidden="1" x14ac:dyDescent="0.25">
      <c r="A2644" s="25">
        <v>144187</v>
      </c>
      <c r="B2644" s="25" t="s">
        <v>54</v>
      </c>
      <c r="C2644" s="25" t="s">
        <v>43</v>
      </c>
      <c r="D2644" s="25" t="s">
        <v>55</v>
      </c>
      <c r="E2644" s="24">
        <v>44120</v>
      </c>
      <c r="F2644" s="25" t="s">
        <v>56</v>
      </c>
      <c r="G2644" s="25" t="s">
        <v>50</v>
      </c>
      <c r="H2644" s="24">
        <v>45084</v>
      </c>
      <c r="I2644" s="101">
        <v>0.66012731481481479</v>
      </c>
      <c r="J2644" s="24">
        <v>45084</v>
      </c>
      <c r="K2644" s="101">
        <v>0.681574074074074</v>
      </c>
      <c r="L2644" s="25">
        <v>1853</v>
      </c>
      <c r="M2644" s="26">
        <f>Causas[[#This Row],[parada_duracion]]/60</f>
        <v>30.883333333333333</v>
      </c>
      <c r="N2644" s="19" t="s">
        <v>49</v>
      </c>
      <c r="O2644" s="16" t="s">
        <v>49</v>
      </c>
      <c r="P2644" s="16">
        <f>WEEKNUM(Causas[[#This Row],[resolucion_fecha]],16)</f>
        <v>23</v>
      </c>
      <c r="Q2644" s="16" t="str">
        <f>TEXT(Causas[[#This Row],[resolucion_fecha]],"MMMM")</f>
        <v>junio</v>
      </c>
      <c r="R2644" s="16" t="str">
        <f t="shared" si="41"/>
        <v>T</v>
      </c>
      <c r="S2644" s="19" t="s">
        <v>49</v>
      </c>
      <c r="T2644" s="19" t="s">
        <v>49</v>
      </c>
      <c r="U2644" s="19" t="s">
        <v>49</v>
      </c>
      <c r="V2644" s="19" t="s">
        <v>49</v>
      </c>
      <c r="W2644" s="19" t="s">
        <v>49</v>
      </c>
    </row>
    <row r="2645" spans="1:23" hidden="1" x14ac:dyDescent="0.25">
      <c r="A2645" s="96">
        <v>144190</v>
      </c>
      <c r="B2645" s="96" t="s">
        <v>42</v>
      </c>
      <c r="C2645" s="96" t="s">
        <v>43</v>
      </c>
      <c r="D2645" s="96" t="s">
        <v>164</v>
      </c>
      <c r="E2645" s="97">
        <v>43405</v>
      </c>
      <c r="F2645" s="96" t="s">
        <v>45</v>
      </c>
      <c r="G2645" s="96" t="s">
        <v>50</v>
      </c>
      <c r="H2645" s="97">
        <v>45084</v>
      </c>
      <c r="I2645" s="23">
        <v>0.6945486111111111</v>
      </c>
      <c r="J2645" s="97">
        <v>45084</v>
      </c>
      <c r="K2645" s="23">
        <v>0.71414351851851843</v>
      </c>
      <c r="L2645" s="96">
        <v>1693</v>
      </c>
      <c r="M2645" s="98">
        <f>Causas[[#This Row],[parada_duracion]]/60</f>
        <v>28.216666666666665</v>
      </c>
      <c r="N2645" s="19" t="s">
        <v>49</v>
      </c>
      <c r="O2645" s="16" t="s">
        <v>49</v>
      </c>
      <c r="P2645" s="99">
        <f>WEEKNUM(Causas[[#This Row],[resolucion_fecha]],16)</f>
        <v>23</v>
      </c>
      <c r="Q2645" s="99" t="str">
        <f>TEXT(Causas[[#This Row],[resolucion_fecha]],"MMMM")</f>
        <v>junio</v>
      </c>
      <c r="R2645" s="99" t="str">
        <f t="shared" si="41"/>
        <v>T</v>
      </c>
      <c r="S2645" s="19" t="s">
        <v>49</v>
      </c>
      <c r="T2645" s="19" t="s">
        <v>49</v>
      </c>
      <c r="U2645" s="19" t="s">
        <v>49</v>
      </c>
      <c r="V2645" s="19" t="s">
        <v>49</v>
      </c>
      <c r="W2645" s="19" t="s">
        <v>49</v>
      </c>
    </row>
    <row r="2646" spans="1:23" hidden="1" x14ac:dyDescent="0.25">
      <c r="A2646" s="25">
        <v>144191</v>
      </c>
      <c r="B2646" s="25" t="s">
        <v>54</v>
      </c>
      <c r="C2646" s="25" t="s">
        <v>43</v>
      </c>
      <c r="D2646" s="25" t="s">
        <v>55</v>
      </c>
      <c r="E2646" s="24">
        <v>44120</v>
      </c>
      <c r="F2646" s="25" t="s">
        <v>56</v>
      </c>
      <c r="G2646" s="25" t="s">
        <v>50</v>
      </c>
      <c r="H2646" s="24">
        <v>45084</v>
      </c>
      <c r="I2646" s="101">
        <v>0.70435185185185178</v>
      </c>
      <c r="J2646" s="24">
        <v>45084</v>
      </c>
      <c r="K2646" s="101">
        <v>0.77932870370370377</v>
      </c>
      <c r="L2646" s="25">
        <v>6478</v>
      </c>
      <c r="M2646" s="26">
        <f>Causas[[#This Row],[parada_duracion]]/60</f>
        <v>107.96666666666667</v>
      </c>
      <c r="N2646" s="19" t="s">
        <v>49</v>
      </c>
      <c r="O2646" s="16" t="s">
        <v>49</v>
      </c>
      <c r="P2646" s="16">
        <f>WEEKNUM(Causas[[#This Row],[resolucion_fecha]],16)</f>
        <v>23</v>
      </c>
      <c r="Q2646" s="16" t="str">
        <f>TEXT(Causas[[#This Row],[resolucion_fecha]],"MMMM")</f>
        <v>junio</v>
      </c>
      <c r="R2646" s="16" t="str">
        <f t="shared" si="41"/>
        <v>T</v>
      </c>
      <c r="S2646" s="19" t="s">
        <v>49</v>
      </c>
      <c r="T2646" s="19" t="s">
        <v>49</v>
      </c>
      <c r="U2646" s="19" t="s">
        <v>49</v>
      </c>
      <c r="V2646" s="19" t="s">
        <v>49</v>
      </c>
      <c r="W2646" s="19" t="s">
        <v>49</v>
      </c>
    </row>
    <row r="2647" spans="1:23" hidden="1" x14ac:dyDescent="0.25">
      <c r="A2647" s="25">
        <v>144198</v>
      </c>
      <c r="B2647" s="25" t="s">
        <v>74</v>
      </c>
      <c r="C2647" s="25" t="s">
        <v>43</v>
      </c>
      <c r="D2647" s="25" t="s">
        <v>68</v>
      </c>
      <c r="E2647" s="24">
        <v>44258</v>
      </c>
      <c r="F2647" s="25" t="s">
        <v>56</v>
      </c>
      <c r="G2647" s="25" t="s">
        <v>46</v>
      </c>
      <c r="H2647" s="24">
        <v>45084</v>
      </c>
      <c r="I2647" s="101">
        <v>0.75517361111111114</v>
      </c>
      <c r="J2647" s="24">
        <v>45084</v>
      </c>
      <c r="K2647" s="101">
        <v>0.78722222222222227</v>
      </c>
      <c r="L2647" s="25">
        <v>2769</v>
      </c>
      <c r="M2647" s="26">
        <f>Causas[[#This Row],[parada_duracion]]/60</f>
        <v>46.15</v>
      </c>
      <c r="N2647" s="19" t="s">
        <v>49</v>
      </c>
      <c r="O2647" s="16" t="s">
        <v>49</v>
      </c>
      <c r="P2647" s="16">
        <f>WEEKNUM(Causas[[#This Row],[resolucion_fecha]],16)</f>
        <v>23</v>
      </c>
      <c r="Q2647" s="16" t="str">
        <f>TEXT(Causas[[#This Row],[resolucion_fecha]],"MMMM")</f>
        <v>junio</v>
      </c>
      <c r="R2647" s="16" t="str">
        <f t="shared" si="41"/>
        <v>T</v>
      </c>
      <c r="S2647" s="19" t="s">
        <v>49</v>
      </c>
      <c r="T2647" s="19" t="s">
        <v>49</v>
      </c>
      <c r="U2647" s="19" t="s">
        <v>49</v>
      </c>
      <c r="V2647" s="19" t="s">
        <v>49</v>
      </c>
      <c r="W2647" s="19" t="s">
        <v>49</v>
      </c>
    </row>
    <row r="2648" spans="1:23" hidden="1" x14ac:dyDescent="0.25">
      <c r="A2648" s="96">
        <v>144201</v>
      </c>
      <c r="B2648" s="96" t="s">
        <v>79</v>
      </c>
      <c r="C2648" s="96" t="s">
        <v>43</v>
      </c>
      <c r="D2648" s="96" t="s">
        <v>77</v>
      </c>
      <c r="E2648" s="97">
        <v>43405</v>
      </c>
      <c r="F2648" s="96" t="s">
        <v>45</v>
      </c>
      <c r="G2648" s="96" t="s">
        <v>46</v>
      </c>
      <c r="H2648" s="97">
        <v>45084</v>
      </c>
      <c r="I2648" s="23">
        <v>0.79260416666666667</v>
      </c>
      <c r="J2648" s="97">
        <v>45084</v>
      </c>
      <c r="K2648" s="23">
        <v>0.80322916666666666</v>
      </c>
      <c r="L2648" s="96">
        <v>918</v>
      </c>
      <c r="M2648" s="98">
        <f>Causas[[#This Row],[parada_duracion]]/60</f>
        <v>15.3</v>
      </c>
      <c r="N2648" s="19" t="s">
        <v>49</v>
      </c>
      <c r="O2648" s="16" t="s">
        <v>49</v>
      </c>
      <c r="P2648" s="99">
        <f>WEEKNUM(Causas[[#This Row],[resolucion_fecha]],16)</f>
        <v>23</v>
      </c>
      <c r="Q2648" s="99" t="str">
        <f>TEXT(Causas[[#This Row],[resolucion_fecha]],"MMMM")</f>
        <v>junio</v>
      </c>
      <c r="R2648" s="99" t="str">
        <f t="shared" si="41"/>
        <v>T</v>
      </c>
      <c r="S2648" s="19" t="s">
        <v>49</v>
      </c>
      <c r="T2648" s="19" t="s">
        <v>49</v>
      </c>
      <c r="U2648" s="19" t="s">
        <v>49</v>
      </c>
      <c r="V2648" s="19" t="s">
        <v>49</v>
      </c>
      <c r="W2648" s="19" t="s">
        <v>49</v>
      </c>
    </row>
    <row r="2649" spans="1:23" hidden="1" x14ac:dyDescent="0.25">
      <c r="A2649" s="96">
        <v>144202</v>
      </c>
      <c r="B2649" s="96" t="s">
        <v>54</v>
      </c>
      <c r="C2649" s="96" t="s">
        <v>43</v>
      </c>
      <c r="D2649" s="96" t="s">
        <v>55</v>
      </c>
      <c r="E2649" s="97">
        <v>44120</v>
      </c>
      <c r="F2649" s="96" t="s">
        <v>56</v>
      </c>
      <c r="G2649" s="96" t="s">
        <v>50</v>
      </c>
      <c r="H2649" s="97">
        <v>45084</v>
      </c>
      <c r="I2649" s="23">
        <v>0.80120370370370375</v>
      </c>
      <c r="J2649" s="97">
        <v>45084</v>
      </c>
      <c r="K2649" s="23">
        <v>0.80885416666666676</v>
      </c>
      <c r="L2649" s="96">
        <v>661</v>
      </c>
      <c r="M2649" s="98">
        <f>Causas[[#This Row],[parada_duracion]]/60</f>
        <v>11.016666666666667</v>
      </c>
      <c r="N2649" s="19" t="s">
        <v>49</v>
      </c>
      <c r="O2649" s="16" t="s">
        <v>49</v>
      </c>
      <c r="P2649" s="99">
        <f>WEEKNUM(Causas[[#This Row],[resolucion_fecha]],16)</f>
        <v>23</v>
      </c>
      <c r="Q2649" s="99" t="str">
        <f>TEXT(Causas[[#This Row],[resolucion_fecha]],"MMMM")</f>
        <v>junio</v>
      </c>
      <c r="R2649" s="99" t="str">
        <f t="shared" si="41"/>
        <v>T</v>
      </c>
      <c r="S2649" s="19" t="s">
        <v>49</v>
      </c>
      <c r="T2649" s="19" t="s">
        <v>49</v>
      </c>
      <c r="U2649" s="19" t="s">
        <v>49</v>
      </c>
      <c r="V2649" s="19" t="s">
        <v>49</v>
      </c>
      <c r="W2649" s="19" t="s">
        <v>49</v>
      </c>
    </row>
    <row r="2650" spans="1:23" hidden="1" x14ac:dyDescent="0.25">
      <c r="A2650" s="25">
        <v>144203</v>
      </c>
      <c r="B2650" s="25" t="s">
        <v>42</v>
      </c>
      <c r="C2650" s="25" t="s">
        <v>43</v>
      </c>
      <c r="D2650" s="25" t="s">
        <v>82</v>
      </c>
      <c r="E2650" s="24">
        <v>43405</v>
      </c>
      <c r="F2650" s="25" t="s">
        <v>45</v>
      </c>
      <c r="G2650" s="25" t="s">
        <v>46</v>
      </c>
      <c r="H2650" s="24">
        <v>45084</v>
      </c>
      <c r="I2650" s="101">
        <v>0.81241898148148151</v>
      </c>
      <c r="J2650" s="24">
        <v>45084</v>
      </c>
      <c r="K2650" s="101">
        <v>0.81739583333333332</v>
      </c>
      <c r="L2650" s="25">
        <v>430</v>
      </c>
      <c r="M2650" s="26">
        <f>Causas[[#This Row],[parada_duracion]]/60</f>
        <v>7.166666666666667</v>
      </c>
      <c r="N2650" s="19" t="s">
        <v>47</v>
      </c>
      <c r="O2650" s="16" t="s">
        <v>47</v>
      </c>
      <c r="P2650" s="16">
        <f>WEEKNUM(Causas[[#This Row],[resolucion_fecha]],16)</f>
        <v>23</v>
      </c>
      <c r="Q2650" s="16" t="str">
        <f>TEXT(Causas[[#This Row],[resolucion_fecha]],"MMMM")</f>
        <v>junio</v>
      </c>
      <c r="R2650" s="16" t="str">
        <f t="shared" si="41"/>
        <v>T</v>
      </c>
      <c r="S2650" s="16" t="s">
        <v>47</v>
      </c>
      <c r="T2650" s="16" t="s">
        <v>47</v>
      </c>
      <c r="U2650" s="16" t="s">
        <v>47</v>
      </c>
      <c r="V2650" s="16" t="s">
        <v>47</v>
      </c>
      <c r="W2650" s="16" t="s">
        <v>47</v>
      </c>
    </row>
    <row r="2651" spans="1:23" hidden="1" x14ac:dyDescent="0.25">
      <c r="A2651" s="25">
        <v>144206</v>
      </c>
      <c r="B2651" s="25" t="s">
        <v>129</v>
      </c>
      <c r="C2651" s="25" t="s">
        <v>43</v>
      </c>
      <c r="D2651" s="25" t="s">
        <v>55</v>
      </c>
      <c r="E2651" s="24">
        <v>43405</v>
      </c>
      <c r="F2651" s="25" t="s">
        <v>45</v>
      </c>
      <c r="G2651" s="25" t="s">
        <v>46</v>
      </c>
      <c r="H2651" s="24">
        <v>45085</v>
      </c>
      <c r="I2651" s="101">
        <v>7.1990740740740739E-3</v>
      </c>
      <c r="J2651" s="24">
        <v>45085</v>
      </c>
      <c r="K2651" s="101">
        <v>1.0925925925925924E-2</v>
      </c>
      <c r="L2651" s="25">
        <v>322</v>
      </c>
      <c r="M2651" s="26">
        <f>Causas[[#This Row],[parada_duracion]]/60</f>
        <v>5.3666666666666663</v>
      </c>
      <c r="N2651" s="19" t="s">
        <v>47</v>
      </c>
      <c r="O2651" s="16" t="s">
        <v>47</v>
      </c>
      <c r="P2651" s="16">
        <f>WEEKNUM(Causas[[#This Row],[resolucion_fecha]],16)</f>
        <v>23</v>
      </c>
      <c r="Q2651" s="16" t="str">
        <f>TEXT(Causas[[#This Row],[resolucion_fecha]],"MMMM")</f>
        <v>junio</v>
      </c>
      <c r="R2651" s="16" t="str">
        <f t="shared" si="41"/>
        <v>N</v>
      </c>
      <c r="S2651" s="16" t="s">
        <v>47</v>
      </c>
      <c r="T2651" s="16" t="s">
        <v>47</v>
      </c>
      <c r="U2651" s="16" t="s">
        <v>47</v>
      </c>
      <c r="V2651" s="16" t="s">
        <v>47</v>
      </c>
      <c r="W2651" s="16" t="s">
        <v>47</v>
      </c>
    </row>
    <row r="2652" spans="1:23" hidden="1" x14ac:dyDescent="0.25">
      <c r="A2652" s="25">
        <v>144217</v>
      </c>
      <c r="B2652" s="25" t="s">
        <v>54</v>
      </c>
      <c r="C2652" s="25" t="s">
        <v>43</v>
      </c>
      <c r="D2652" s="25" t="s">
        <v>55</v>
      </c>
      <c r="E2652" s="24">
        <v>44120</v>
      </c>
      <c r="F2652" s="25" t="s">
        <v>56</v>
      </c>
      <c r="G2652" s="25" t="s">
        <v>50</v>
      </c>
      <c r="H2652" s="24">
        <v>45085</v>
      </c>
      <c r="I2652" s="101">
        <v>0.26484953703703701</v>
      </c>
      <c r="J2652" s="24">
        <v>45085</v>
      </c>
      <c r="K2652" s="101">
        <v>0.29758101851851854</v>
      </c>
      <c r="L2652" s="25">
        <v>2828</v>
      </c>
      <c r="M2652" s="26">
        <f>Causas[[#This Row],[parada_duracion]]/60</f>
        <v>47.133333333333333</v>
      </c>
      <c r="N2652" s="19" t="s">
        <v>62</v>
      </c>
      <c r="O2652" s="16" t="s">
        <v>52</v>
      </c>
      <c r="P2652" s="16">
        <f>WEEKNUM(Causas[[#This Row],[resolucion_fecha]],16)</f>
        <v>23</v>
      </c>
      <c r="Q2652" s="16" t="str">
        <f>TEXT(Causas[[#This Row],[resolucion_fecha]],"MMMM")</f>
        <v>junio</v>
      </c>
      <c r="R2652" s="16" t="str">
        <f t="shared" si="41"/>
        <v>M</v>
      </c>
      <c r="S2652" s="16"/>
      <c r="T2652" s="16" t="s">
        <v>53</v>
      </c>
      <c r="U2652" s="16"/>
      <c r="V2652" s="16"/>
      <c r="W2652" s="16"/>
    </row>
    <row r="2653" spans="1:23" hidden="1" x14ac:dyDescent="0.25">
      <c r="A2653" s="25">
        <v>144219</v>
      </c>
      <c r="B2653" s="25" t="s">
        <v>95</v>
      </c>
      <c r="C2653" s="25" t="s">
        <v>43</v>
      </c>
      <c r="D2653" s="25" t="s">
        <v>82</v>
      </c>
      <c r="E2653" s="24">
        <v>45063</v>
      </c>
      <c r="F2653" s="25" t="s">
        <v>124</v>
      </c>
      <c r="G2653" s="25" t="s">
        <v>50</v>
      </c>
      <c r="H2653" s="24">
        <v>45085</v>
      </c>
      <c r="I2653" s="101">
        <v>0.27712962962962967</v>
      </c>
      <c r="J2653" s="24">
        <v>45085</v>
      </c>
      <c r="K2653" s="101">
        <v>0.28990740740740745</v>
      </c>
      <c r="L2653" s="25">
        <v>1104</v>
      </c>
      <c r="M2653" s="26">
        <f>Causas[[#This Row],[parada_duracion]]/60</f>
        <v>18.399999999999999</v>
      </c>
      <c r="N2653" s="19" t="s">
        <v>49</v>
      </c>
      <c r="O2653" s="16" t="s">
        <v>49</v>
      </c>
      <c r="P2653" s="16">
        <f>WEEKNUM(Causas[[#This Row],[resolucion_fecha]],16)</f>
        <v>23</v>
      </c>
      <c r="Q2653" s="16" t="str">
        <f>TEXT(Causas[[#This Row],[resolucion_fecha]],"MMMM")</f>
        <v>junio</v>
      </c>
      <c r="R2653" s="16" t="str">
        <f t="shared" si="41"/>
        <v>M</v>
      </c>
      <c r="S2653" s="19" t="s">
        <v>49</v>
      </c>
      <c r="T2653" s="19" t="s">
        <v>49</v>
      </c>
      <c r="U2653" s="19" t="s">
        <v>49</v>
      </c>
      <c r="V2653" s="19" t="s">
        <v>49</v>
      </c>
      <c r="W2653" s="19" t="s">
        <v>49</v>
      </c>
    </row>
    <row r="2654" spans="1:23" hidden="1" x14ac:dyDescent="0.25">
      <c r="A2654" s="25">
        <v>144221</v>
      </c>
      <c r="B2654" s="25" t="s">
        <v>42</v>
      </c>
      <c r="C2654" s="25" t="s">
        <v>43</v>
      </c>
      <c r="D2654" s="25" t="s">
        <v>82</v>
      </c>
      <c r="E2654" s="24">
        <v>43405</v>
      </c>
      <c r="F2654" s="25" t="s">
        <v>45</v>
      </c>
      <c r="G2654" s="25" t="s">
        <v>50</v>
      </c>
      <c r="H2654" s="24">
        <v>45085</v>
      </c>
      <c r="I2654" s="101">
        <v>0.29271990740740744</v>
      </c>
      <c r="J2654" s="24">
        <v>45085</v>
      </c>
      <c r="K2654" s="101">
        <v>0.29484953703703703</v>
      </c>
      <c r="L2654" s="25">
        <v>184</v>
      </c>
      <c r="M2654" s="26">
        <f>Causas[[#This Row],[parada_duracion]]/60</f>
        <v>3.0666666666666669</v>
      </c>
      <c r="N2654" s="19" t="s">
        <v>47</v>
      </c>
      <c r="O2654" s="16" t="s">
        <v>47</v>
      </c>
      <c r="P2654" s="16">
        <f>WEEKNUM(Causas[[#This Row],[resolucion_fecha]],16)</f>
        <v>23</v>
      </c>
      <c r="Q2654" s="16" t="str">
        <f>TEXT(Causas[[#This Row],[resolucion_fecha]],"MMMM")</f>
        <v>junio</v>
      </c>
      <c r="R2654" s="16" t="str">
        <f t="shared" si="41"/>
        <v>M</v>
      </c>
      <c r="S2654" s="16" t="s">
        <v>47</v>
      </c>
      <c r="T2654" s="16" t="s">
        <v>47</v>
      </c>
      <c r="U2654" s="16" t="s">
        <v>47</v>
      </c>
      <c r="V2654" s="16" t="s">
        <v>47</v>
      </c>
      <c r="W2654" s="16" t="s">
        <v>47</v>
      </c>
    </row>
    <row r="2655" spans="1:23" hidden="1" x14ac:dyDescent="0.25">
      <c r="A2655" s="25">
        <v>144228</v>
      </c>
      <c r="B2655" s="25" t="s">
        <v>184</v>
      </c>
      <c r="C2655" s="25" t="s">
        <v>43</v>
      </c>
      <c r="D2655" s="25" t="s">
        <v>80</v>
      </c>
      <c r="E2655" s="24">
        <v>43405</v>
      </c>
      <c r="F2655" s="25" t="s">
        <v>45</v>
      </c>
      <c r="G2655" s="25" t="s">
        <v>50</v>
      </c>
      <c r="H2655" s="24">
        <v>45085</v>
      </c>
      <c r="I2655" s="101">
        <v>0.3743055555555555</v>
      </c>
      <c r="J2655" s="24">
        <v>45085</v>
      </c>
      <c r="K2655" s="101">
        <v>0.37491898148148151</v>
      </c>
      <c r="L2655" s="25">
        <v>53</v>
      </c>
      <c r="M2655" s="26">
        <f>Causas[[#This Row],[parada_duracion]]/60</f>
        <v>0.8833333333333333</v>
      </c>
      <c r="N2655" s="19" t="s">
        <v>47</v>
      </c>
      <c r="O2655" s="16" t="s">
        <v>47</v>
      </c>
      <c r="P2655" s="16">
        <f>WEEKNUM(Causas[[#This Row],[resolucion_fecha]],16)</f>
        <v>23</v>
      </c>
      <c r="Q2655" s="16" t="str">
        <f>TEXT(Causas[[#This Row],[resolucion_fecha]],"MMMM")</f>
        <v>junio</v>
      </c>
      <c r="R2655" s="16" t="str">
        <f t="shared" si="41"/>
        <v>M</v>
      </c>
      <c r="S2655" s="16" t="s">
        <v>47</v>
      </c>
      <c r="T2655" s="16" t="s">
        <v>47</v>
      </c>
      <c r="U2655" s="16" t="s">
        <v>47</v>
      </c>
      <c r="V2655" s="16" t="s">
        <v>47</v>
      </c>
      <c r="W2655" s="16" t="s">
        <v>47</v>
      </c>
    </row>
    <row r="2656" spans="1:23" hidden="1" x14ac:dyDescent="0.25">
      <c r="A2656" s="25">
        <v>144236</v>
      </c>
      <c r="B2656" s="25" t="s">
        <v>129</v>
      </c>
      <c r="C2656" s="25" t="s">
        <v>43</v>
      </c>
      <c r="D2656" s="25" t="s">
        <v>48</v>
      </c>
      <c r="E2656" s="24">
        <v>43405</v>
      </c>
      <c r="F2656" s="25" t="s">
        <v>45</v>
      </c>
      <c r="G2656" s="25" t="s">
        <v>50</v>
      </c>
      <c r="H2656" s="24">
        <v>45085</v>
      </c>
      <c r="I2656" s="101">
        <v>0.43673611111111116</v>
      </c>
      <c r="J2656" s="24">
        <v>45085</v>
      </c>
      <c r="K2656" s="101">
        <v>0.43994212962962959</v>
      </c>
      <c r="L2656" s="25">
        <v>277</v>
      </c>
      <c r="M2656" s="26">
        <f>Causas[[#This Row],[parada_duracion]]/60</f>
        <v>4.6166666666666663</v>
      </c>
      <c r="N2656" s="19" t="s">
        <v>47</v>
      </c>
      <c r="O2656" s="16" t="s">
        <v>47</v>
      </c>
      <c r="P2656" s="16">
        <f>WEEKNUM(Causas[[#This Row],[resolucion_fecha]],16)</f>
        <v>23</v>
      </c>
      <c r="Q2656" s="16" t="str">
        <f>TEXT(Causas[[#This Row],[resolucion_fecha]],"MMMM")</f>
        <v>junio</v>
      </c>
      <c r="R2656" s="16" t="str">
        <f t="shared" si="41"/>
        <v>M</v>
      </c>
      <c r="S2656" s="16" t="s">
        <v>47</v>
      </c>
      <c r="T2656" s="16" t="s">
        <v>47</v>
      </c>
      <c r="U2656" s="16" t="s">
        <v>47</v>
      </c>
      <c r="V2656" s="16" t="s">
        <v>47</v>
      </c>
      <c r="W2656" s="16" t="s">
        <v>47</v>
      </c>
    </row>
    <row r="2657" spans="1:23" hidden="1" x14ac:dyDescent="0.25">
      <c r="A2657" s="25">
        <v>144244</v>
      </c>
      <c r="B2657" s="25" t="s">
        <v>129</v>
      </c>
      <c r="C2657" s="25" t="s">
        <v>43</v>
      </c>
      <c r="D2657" s="25" t="s">
        <v>48</v>
      </c>
      <c r="E2657" s="24">
        <v>43405</v>
      </c>
      <c r="F2657" s="25" t="s">
        <v>45</v>
      </c>
      <c r="G2657" s="25" t="s">
        <v>50</v>
      </c>
      <c r="H2657" s="24">
        <v>45085</v>
      </c>
      <c r="I2657" s="101">
        <v>0.4773148148148148</v>
      </c>
      <c r="J2657" s="24">
        <v>45085</v>
      </c>
      <c r="K2657" s="101">
        <v>0.53832175925925929</v>
      </c>
      <c r="L2657" s="25">
        <v>5271</v>
      </c>
      <c r="M2657" s="26">
        <f>Causas[[#This Row],[parada_duracion]]/60</f>
        <v>87.85</v>
      </c>
      <c r="N2657" s="19" t="s">
        <v>49</v>
      </c>
      <c r="O2657" s="16" t="s">
        <v>49</v>
      </c>
      <c r="P2657" s="16">
        <f>WEEKNUM(Causas[[#This Row],[resolucion_fecha]],16)</f>
        <v>23</v>
      </c>
      <c r="Q2657" s="16" t="str">
        <f>TEXT(Causas[[#This Row],[resolucion_fecha]],"MMMM")</f>
        <v>junio</v>
      </c>
      <c r="R2657" s="16" t="str">
        <f t="shared" si="41"/>
        <v>M</v>
      </c>
      <c r="S2657" s="19" t="s">
        <v>49</v>
      </c>
      <c r="T2657" s="19" t="s">
        <v>49</v>
      </c>
      <c r="U2657" s="19" t="s">
        <v>49</v>
      </c>
      <c r="V2657" s="19" t="s">
        <v>49</v>
      </c>
      <c r="W2657" s="19" t="s">
        <v>49</v>
      </c>
    </row>
    <row r="2658" spans="1:23" hidden="1" x14ac:dyDescent="0.25">
      <c r="A2658" s="25">
        <v>144248</v>
      </c>
      <c r="B2658" s="25" t="s">
        <v>352</v>
      </c>
      <c r="C2658" s="25" t="s">
        <v>43</v>
      </c>
      <c r="D2658" s="25" t="s">
        <v>55</v>
      </c>
      <c r="E2658" s="24">
        <v>43881</v>
      </c>
      <c r="F2658" s="25" t="s">
        <v>56</v>
      </c>
      <c r="G2658" s="25" t="s">
        <v>46</v>
      </c>
      <c r="H2658" s="24">
        <v>45085</v>
      </c>
      <c r="I2658" s="101">
        <v>0.50822916666666662</v>
      </c>
      <c r="J2658" s="24">
        <v>45085</v>
      </c>
      <c r="K2658" s="101">
        <v>0.59311342592592597</v>
      </c>
      <c r="L2658" s="25">
        <v>7334</v>
      </c>
      <c r="M2658" s="26">
        <f>Causas[[#This Row],[parada_duracion]]/60</f>
        <v>122.23333333333333</v>
      </c>
      <c r="N2658" s="19" t="s">
        <v>49</v>
      </c>
      <c r="O2658" s="16" t="s">
        <v>49</v>
      </c>
      <c r="P2658" s="16">
        <f>WEEKNUM(Causas[[#This Row],[resolucion_fecha]],16)</f>
        <v>23</v>
      </c>
      <c r="Q2658" s="16" t="str">
        <f>TEXT(Causas[[#This Row],[resolucion_fecha]],"MMMM")</f>
        <v>junio</v>
      </c>
      <c r="R2658" s="16" t="str">
        <f t="shared" si="41"/>
        <v>M</v>
      </c>
      <c r="S2658" s="19" t="s">
        <v>49</v>
      </c>
      <c r="T2658" s="19" t="s">
        <v>49</v>
      </c>
      <c r="U2658" s="19" t="s">
        <v>49</v>
      </c>
      <c r="V2658" s="19" t="s">
        <v>49</v>
      </c>
      <c r="W2658" s="19" t="s">
        <v>49</v>
      </c>
    </row>
    <row r="2659" spans="1:23" hidden="1" x14ac:dyDescent="0.25">
      <c r="A2659" s="25">
        <v>144254</v>
      </c>
      <c r="B2659" s="25" t="s">
        <v>61</v>
      </c>
      <c r="C2659" s="25" t="s">
        <v>43</v>
      </c>
      <c r="D2659" s="25" t="s">
        <v>55</v>
      </c>
      <c r="E2659" s="24">
        <v>43881</v>
      </c>
      <c r="F2659" s="25" t="s">
        <v>56</v>
      </c>
      <c r="G2659" s="25" t="s">
        <v>50</v>
      </c>
      <c r="H2659" s="24">
        <v>45085</v>
      </c>
      <c r="I2659" s="101">
        <v>0.593287037037037</v>
      </c>
      <c r="J2659" s="24">
        <v>45085</v>
      </c>
      <c r="K2659" s="101">
        <v>0.66086805555555561</v>
      </c>
      <c r="L2659" s="25">
        <v>5839</v>
      </c>
      <c r="M2659" s="26">
        <f>Causas[[#This Row],[parada_duracion]]/60</f>
        <v>97.316666666666663</v>
      </c>
      <c r="N2659" s="19" t="s">
        <v>49</v>
      </c>
      <c r="O2659" s="16" t="s">
        <v>49</v>
      </c>
      <c r="P2659" s="16">
        <f>WEEKNUM(Causas[[#This Row],[resolucion_fecha]],16)</f>
        <v>23</v>
      </c>
      <c r="Q2659" s="16" t="str">
        <f>TEXT(Causas[[#This Row],[resolucion_fecha]],"MMMM")</f>
        <v>junio</v>
      </c>
      <c r="R2659" s="16" t="str">
        <f t="shared" si="41"/>
        <v>T</v>
      </c>
      <c r="S2659" s="19" t="s">
        <v>49</v>
      </c>
      <c r="T2659" s="19" t="s">
        <v>49</v>
      </c>
      <c r="U2659" s="19" t="s">
        <v>49</v>
      </c>
      <c r="V2659" s="19" t="s">
        <v>49</v>
      </c>
      <c r="W2659" s="19" t="s">
        <v>49</v>
      </c>
    </row>
    <row r="2660" spans="1:23" hidden="1" x14ac:dyDescent="0.25">
      <c r="A2660" s="96">
        <v>144260</v>
      </c>
      <c r="B2660" s="96" t="s">
        <v>101</v>
      </c>
      <c r="C2660" s="96" t="s">
        <v>43</v>
      </c>
      <c r="D2660" s="96" t="s">
        <v>77</v>
      </c>
      <c r="E2660" s="97">
        <v>43405</v>
      </c>
      <c r="F2660" s="96" t="s">
        <v>45</v>
      </c>
      <c r="G2660" s="96" t="s">
        <v>50</v>
      </c>
      <c r="H2660" s="97">
        <v>45085</v>
      </c>
      <c r="I2660" s="23">
        <v>0.64496527777777779</v>
      </c>
      <c r="J2660" s="97">
        <v>45085</v>
      </c>
      <c r="K2660" s="23">
        <v>0.65634259259259264</v>
      </c>
      <c r="L2660" s="96">
        <v>983</v>
      </c>
      <c r="M2660" s="98">
        <f>Causas[[#This Row],[parada_duracion]]/60</f>
        <v>16.383333333333333</v>
      </c>
      <c r="N2660" s="18" t="s">
        <v>62</v>
      </c>
      <c r="O2660" s="99" t="s">
        <v>52</v>
      </c>
      <c r="P2660" s="99">
        <f>WEEKNUM(Causas[[#This Row],[resolucion_fecha]],16)</f>
        <v>23</v>
      </c>
      <c r="Q2660" s="99" t="str">
        <f>TEXT(Causas[[#This Row],[resolucion_fecha]],"MMMM")</f>
        <v>junio</v>
      </c>
      <c r="R2660" s="99" t="str">
        <f t="shared" si="41"/>
        <v>T</v>
      </c>
      <c r="S2660" s="99"/>
      <c r="T2660" s="16" t="s">
        <v>53</v>
      </c>
      <c r="U2660" s="16"/>
      <c r="V2660" s="99"/>
      <c r="W2660" s="99"/>
    </row>
    <row r="2661" spans="1:23" hidden="1" x14ac:dyDescent="0.25">
      <c r="A2661" s="96">
        <v>144261</v>
      </c>
      <c r="B2661" s="96" t="s">
        <v>119</v>
      </c>
      <c r="C2661" s="96" t="s">
        <v>43</v>
      </c>
      <c r="D2661" s="96" t="s">
        <v>90</v>
      </c>
      <c r="E2661" s="97">
        <v>43405</v>
      </c>
      <c r="F2661" s="96" t="s">
        <v>45</v>
      </c>
      <c r="G2661" s="96" t="s">
        <v>46</v>
      </c>
      <c r="H2661" s="97">
        <v>45085</v>
      </c>
      <c r="I2661" s="23">
        <v>0.6559490740740741</v>
      </c>
      <c r="J2661" s="97">
        <v>45085</v>
      </c>
      <c r="K2661" s="23">
        <v>0.65615740740740736</v>
      </c>
      <c r="L2661" s="96">
        <v>18</v>
      </c>
      <c r="M2661" s="98">
        <f>Causas[[#This Row],[parada_duracion]]/60</f>
        <v>0.3</v>
      </c>
      <c r="N2661" s="19" t="s">
        <v>47</v>
      </c>
      <c r="O2661" s="16" t="s">
        <v>47</v>
      </c>
      <c r="P2661" s="99">
        <f>WEEKNUM(Causas[[#This Row],[resolucion_fecha]],16)</f>
        <v>23</v>
      </c>
      <c r="Q2661" s="99" t="str">
        <f>TEXT(Causas[[#This Row],[resolucion_fecha]],"MMMM")</f>
        <v>junio</v>
      </c>
      <c r="R2661" s="99" t="str">
        <f t="shared" si="41"/>
        <v>T</v>
      </c>
      <c r="S2661" s="16" t="s">
        <v>47</v>
      </c>
      <c r="T2661" s="16" t="s">
        <v>47</v>
      </c>
      <c r="U2661" s="16" t="s">
        <v>47</v>
      </c>
      <c r="V2661" s="16" t="s">
        <v>47</v>
      </c>
      <c r="W2661" s="16" t="s">
        <v>47</v>
      </c>
    </row>
    <row r="2662" spans="1:23" hidden="1" x14ac:dyDescent="0.25">
      <c r="A2662" s="25">
        <v>144262</v>
      </c>
      <c r="B2662" s="25" t="s">
        <v>197</v>
      </c>
      <c r="C2662" s="25" t="s">
        <v>43</v>
      </c>
      <c r="D2662" s="25" t="s">
        <v>90</v>
      </c>
      <c r="E2662" s="24">
        <v>43405</v>
      </c>
      <c r="F2662" s="25" t="s">
        <v>45</v>
      </c>
      <c r="G2662" s="25" t="s">
        <v>46</v>
      </c>
      <c r="H2662" s="24">
        <v>45085</v>
      </c>
      <c r="I2662" s="101">
        <v>0.65623842592592596</v>
      </c>
      <c r="J2662" s="24">
        <v>45085</v>
      </c>
      <c r="K2662" s="101">
        <v>0.65930555555555559</v>
      </c>
      <c r="L2662" s="25">
        <v>265</v>
      </c>
      <c r="M2662" s="26">
        <f>Causas[[#This Row],[parada_duracion]]/60</f>
        <v>4.416666666666667</v>
      </c>
      <c r="N2662" s="19" t="s">
        <v>47</v>
      </c>
      <c r="O2662" s="16" t="s">
        <v>47</v>
      </c>
      <c r="P2662" s="16">
        <f>WEEKNUM(Causas[[#This Row],[resolucion_fecha]],16)</f>
        <v>23</v>
      </c>
      <c r="Q2662" s="16" t="str">
        <f>TEXT(Causas[[#This Row],[resolucion_fecha]],"MMMM")</f>
        <v>junio</v>
      </c>
      <c r="R2662" s="16" t="str">
        <f t="shared" si="41"/>
        <v>T</v>
      </c>
      <c r="S2662" s="16" t="s">
        <v>47</v>
      </c>
      <c r="T2662" s="16" t="s">
        <v>47</v>
      </c>
      <c r="U2662" s="16" t="s">
        <v>47</v>
      </c>
      <c r="V2662" s="16" t="s">
        <v>47</v>
      </c>
      <c r="W2662" s="16" t="s">
        <v>47</v>
      </c>
    </row>
    <row r="2663" spans="1:23" hidden="1" x14ac:dyDescent="0.25">
      <c r="A2663" s="25">
        <v>144264</v>
      </c>
      <c r="B2663" s="25" t="s">
        <v>101</v>
      </c>
      <c r="C2663" s="25" t="s">
        <v>43</v>
      </c>
      <c r="D2663" s="25" t="s">
        <v>77</v>
      </c>
      <c r="E2663" s="24">
        <v>43405</v>
      </c>
      <c r="F2663" s="25" t="s">
        <v>45</v>
      </c>
      <c r="G2663" s="25" t="s">
        <v>50</v>
      </c>
      <c r="H2663" s="24">
        <v>45085</v>
      </c>
      <c r="I2663" s="101">
        <v>0.66107638888888887</v>
      </c>
      <c r="J2663" s="24">
        <v>45085</v>
      </c>
      <c r="K2663" s="101">
        <v>0.67612268518518526</v>
      </c>
      <c r="L2663" s="25">
        <v>1300</v>
      </c>
      <c r="M2663" s="26">
        <f>Causas[[#This Row],[parada_duracion]]/60</f>
        <v>21.666666666666668</v>
      </c>
      <c r="N2663" s="19" t="s">
        <v>62</v>
      </c>
      <c r="O2663" s="16" t="s">
        <v>52</v>
      </c>
      <c r="P2663" s="16">
        <f>WEEKNUM(Causas[[#This Row],[resolucion_fecha]],16)</f>
        <v>23</v>
      </c>
      <c r="Q2663" s="16" t="str">
        <f>TEXT(Causas[[#This Row],[resolucion_fecha]],"MMMM")</f>
        <v>junio</v>
      </c>
      <c r="R2663" s="16" t="str">
        <f t="shared" si="41"/>
        <v>T</v>
      </c>
      <c r="S2663" s="16"/>
      <c r="T2663" s="16" t="s">
        <v>53</v>
      </c>
      <c r="U2663" s="16"/>
      <c r="V2663" s="16"/>
      <c r="W2663" s="16"/>
    </row>
    <row r="2664" spans="1:23" hidden="1" x14ac:dyDescent="0.25">
      <c r="A2664" s="25">
        <v>144266</v>
      </c>
      <c r="B2664" s="25" t="s">
        <v>61</v>
      </c>
      <c r="C2664" s="25" t="s">
        <v>43</v>
      </c>
      <c r="D2664" s="25" t="s">
        <v>82</v>
      </c>
      <c r="E2664" s="24">
        <v>43405</v>
      </c>
      <c r="F2664" s="25" t="s">
        <v>45</v>
      </c>
      <c r="G2664" s="25" t="s">
        <v>46</v>
      </c>
      <c r="H2664" s="24">
        <v>45085</v>
      </c>
      <c r="I2664" s="101">
        <v>0.68233796296296301</v>
      </c>
      <c r="J2664" s="24">
        <v>45085</v>
      </c>
      <c r="K2664" s="101">
        <v>0.68658564814814815</v>
      </c>
      <c r="L2664" s="25">
        <v>367</v>
      </c>
      <c r="M2664" s="26">
        <f>Causas[[#This Row],[parada_duracion]]/60</f>
        <v>6.1166666666666663</v>
      </c>
      <c r="N2664" s="19" t="s">
        <v>47</v>
      </c>
      <c r="O2664" s="16" t="s">
        <v>47</v>
      </c>
      <c r="P2664" s="16">
        <f>WEEKNUM(Causas[[#This Row],[resolucion_fecha]],16)</f>
        <v>23</v>
      </c>
      <c r="Q2664" s="16" t="str">
        <f>TEXT(Causas[[#This Row],[resolucion_fecha]],"MMMM")</f>
        <v>junio</v>
      </c>
      <c r="R2664" s="16" t="str">
        <f t="shared" si="41"/>
        <v>T</v>
      </c>
      <c r="S2664" s="16" t="s">
        <v>47</v>
      </c>
      <c r="T2664" s="16" t="s">
        <v>47</v>
      </c>
      <c r="U2664" s="16" t="s">
        <v>47</v>
      </c>
      <c r="V2664" s="16" t="s">
        <v>47</v>
      </c>
      <c r="W2664" s="16" t="s">
        <v>47</v>
      </c>
    </row>
    <row r="2665" spans="1:23" hidden="1" x14ac:dyDescent="0.25">
      <c r="A2665" s="25">
        <v>144274</v>
      </c>
      <c r="B2665" s="25" t="s">
        <v>197</v>
      </c>
      <c r="C2665" s="25" t="s">
        <v>43</v>
      </c>
      <c r="D2665" s="25" t="s">
        <v>90</v>
      </c>
      <c r="E2665" s="24">
        <v>43405</v>
      </c>
      <c r="F2665" s="25" t="s">
        <v>45</v>
      </c>
      <c r="G2665" s="25" t="s">
        <v>46</v>
      </c>
      <c r="H2665" s="24">
        <v>45085</v>
      </c>
      <c r="I2665" s="101">
        <v>0.70873842592592595</v>
      </c>
      <c r="J2665" s="24">
        <v>45085</v>
      </c>
      <c r="K2665" s="101">
        <v>0.75275462962962969</v>
      </c>
      <c r="L2665" s="25">
        <v>3803</v>
      </c>
      <c r="M2665" s="26">
        <f>Causas[[#This Row],[parada_duracion]]/60</f>
        <v>63.383333333333333</v>
      </c>
      <c r="N2665" t="s">
        <v>871</v>
      </c>
      <c r="O2665" s="16" t="s">
        <v>72</v>
      </c>
      <c r="P2665" s="16">
        <f>WEEKNUM(Causas[[#This Row],[resolucion_fecha]],16)</f>
        <v>23</v>
      </c>
      <c r="Q2665" s="16" t="str">
        <f>TEXT(Causas[[#This Row],[resolucion_fecha]],"MMMM")</f>
        <v>junio</v>
      </c>
      <c r="R2665" s="16" t="str">
        <f t="shared" si="41"/>
        <v>T</v>
      </c>
      <c r="S2665" s="16"/>
      <c r="T2665" s="16" t="s">
        <v>73</v>
      </c>
      <c r="U2665" s="16"/>
      <c r="V2665" s="16"/>
      <c r="W2665" s="16"/>
    </row>
    <row r="2666" spans="1:23" hidden="1" x14ac:dyDescent="0.25">
      <c r="A2666" s="25">
        <v>144277</v>
      </c>
      <c r="B2666" s="25" t="s">
        <v>184</v>
      </c>
      <c r="C2666" s="25" t="s">
        <v>43</v>
      </c>
      <c r="D2666" s="25" t="s">
        <v>96</v>
      </c>
      <c r="E2666" s="24">
        <v>43405</v>
      </c>
      <c r="F2666" s="25" t="s">
        <v>45</v>
      </c>
      <c r="G2666" s="25" t="s">
        <v>46</v>
      </c>
      <c r="H2666" s="24">
        <v>45085</v>
      </c>
      <c r="I2666" s="101">
        <v>0.7227662037037037</v>
      </c>
      <c r="J2666" s="24">
        <v>45085</v>
      </c>
      <c r="K2666" s="101">
        <v>0.72359953703703705</v>
      </c>
      <c r="L2666" s="25">
        <v>72</v>
      </c>
      <c r="M2666" s="26">
        <f>Causas[[#This Row],[parada_duracion]]/60</f>
        <v>1.2</v>
      </c>
      <c r="N2666" s="19" t="s">
        <v>47</v>
      </c>
      <c r="O2666" s="16" t="s">
        <v>47</v>
      </c>
      <c r="P2666" s="16">
        <f>WEEKNUM(Causas[[#This Row],[resolucion_fecha]],16)</f>
        <v>23</v>
      </c>
      <c r="Q2666" s="16" t="str">
        <f>TEXT(Causas[[#This Row],[resolucion_fecha]],"MMMM")</f>
        <v>junio</v>
      </c>
      <c r="R2666" s="16" t="str">
        <f t="shared" si="41"/>
        <v>T</v>
      </c>
      <c r="S2666" s="16" t="s">
        <v>47</v>
      </c>
      <c r="T2666" s="16" t="s">
        <v>47</v>
      </c>
      <c r="U2666" s="16" t="s">
        <v>47</v>
      </c>
      <c r="V2666" s="16" t="s">
        <v>47</v>
      </c>
      <c r="W2666" s="16" t="s">
        <v>47</v>
      </c>
    </row>
    <row r="2667" spans="1:23" hidden="1" x14ac:dyDescent="0.25">
      <c r="A2667" s="96">
        <v>144279</v>
      </c>
      <c r="B2667" s="96" t="s">
        <v>203</v>
      </c>
      <c r="C2667" s="96" t="s">
        <v>43</v>
      </c>
      <c r="D2667" s="96" t="s">
        <v>55</v>
      </c>
      <c r="E2667" s="97">
        <v>43405</v>
      </c>
      <c r="F2667" s="96" t="s">
        <v>45</v>
      </c>
      <c r="G2667" s="96" t="s">
        <v>46</v>
      </c>
      <c r="H2667" s="97">
        <v>45085</v>
      </c>
      <c r="I2667" s="23">
        <v>0.72393518518518529</v>
      </c>
      <c r="J2667" s="97">
        <v>45085</v>
      </c>
      <c r="K2667" s="23">
        <v>0.74424768518518514</v>
      </c>
      <c r="L2667" s="96">
        <v>1755</v>
      </c>
      <c r="M2667" s="98">
        <f>Causas[[#This Row],[parada_duracion]]/60</f>
        <v>29.25</v>
      </c>
      <c r="N2667" t="s">
        <v>872</v>
      </c>
      <c r="O2667" s="99" t="s">
        <v>72</v>
      </c>
      <c r="P2667" s="99">
        <f>WEEKNUM(Causas[[#This Row],[resolucion_fecha]],16)</f>
        <v>23</v>
      </c>
      <c r="Q2667" s="99" t="str">
        <f>TEXT(Causas[[#This Row],[resolucion_fecha]],"MMMM")</f>
        <v>junio</v>
      </c>
      <c r="R2667" s="99" t="str">
        <f t="shared" si="41"/>
        <v>T</v>
      </c>
      <c r="S2667" s="99"/>
      <c r="T2667" s="99" t="s">
        <v>73</v>
      </c>
      <c r="U2667" s="16"/>
      <c r="V2667" s="99"/>
      <c r="W2667" s="99"/>
    </row>
    <row r="2668" spans="1:23" hidden="1" x14ac:dyDescent="0.25">
      <c r="A2668" s="25">
        <v>144280</v>
      </c>
      <c r="B2668" s="25" t="s">
        <v>66</v>
      </c>
      <c r="C2668" s="25" t="s">
        <v>43</v>
      </c>
      <c r="D2668" s="25" t="s">
        <v>68</v>
      </c>
      <c r="E2668" s="24">
        <v>43405</v>
      </c>
      <c r="F2668" s="25" t="s">
        <v>45</v>
      </c>
      <c r="G2668" s="25" t="s">
        <v>50</v>
      </c>
      <c r="H2668" s="24">
        <v>45085</v>
      </c>
      <c r="I2668" s="101">
        <v>0.73405092592592591</v>
      </c>
      <c r="J2668" s="24">
        <v>45085</v>
      </c>
      <c r="K2668" s="101">
        <v>0.7365046296296297</v>
      </c>
      <c r="L2668" s="25">
        <v>212</v>
      </c>
      <c r="M2668" s="26">
        <f>Causas[[#This Row],[parada_duracion]]/60</f>
        <v>3.5333333333333332</v>
      </c>
      <c r="N2668" s="19" t="s">
        <v>47</v>
      </c>
      <c r="O2668" s="16" t="s">
        <v>47</v>
      </c>
      <c r="P2668" s="16">
        <f>WEEKNUM(Causas[[#This Row],[resolucion_fecha]],16)</f>
        <v>23</v>
      </c>
      <c r="Q2668" s="16" t="str">
        <f>TEXT(Causas[[#This Row],[resolucion_fecha]],"MMMM")</f>
        <v>junio</v>
      </c>
      <c r="R2668" s="16" t="str">
        <f t="shared" si="41"/>
        <v>T</v>
      </c>
      <c r="S2668" s="16" t="s">
        <v>47</v>
      </c>
      <c r="T2668" s="16" t="s">
        <v>47</v>
      </c>
      <c r="U2668" s="16" t="s">
        <v>47</v>
      </c>
      <c r="V2668" s="16" t="s">
        <v>47</v>
      </c>
      <c r="W2668" s="16" t="s">
        <v>47</v>
      </c>
    </row>
    <row r="2669" spans="1:23" hidden="1" x14ac:dyDescent="0.25">
      <c r="A2669" s="25">
        <v>144289</v>
      </c>
      <c r="B2669" s="25" t="s">
        <v>117</v>
      </c>
      <c r="C2669" s="25" t="s">
        <v>43</v>
      </c>
      <c r="D2669" s="25" t="s">
        <v>96</v>
      </c>
      <c r="E2669" s="24">
        <v>43405</v>
      </c>
      <c r="F2669" s="25" t="s">
        <v>45</v>
      </c>
      <c r="G2669" s="25" t="s">
        <v>46</v>
      </c>
      <c r="H2669" s="24">
        <v>45085</v>
      </c>
      <c r="I2669" s="101">
        <v>0.8247916666666667</v>
      </c>
      <c r="J2669" s="24">
        <v>45085</v>
      </c>
      <c r="K2669" s="101">
        <v>0.83914351851851843</v>
      </c>
      <c r="L2669" s="25">
        <v>1240</v>
      </c>
      <c r="M2669" s="26">
        <f>Causas[[#This Row],[parada_duracion]]/60</f>
        <v>20.666666666666668</v>
      </c>
      <c r="N2669" s="19" t="s">
        <v>750</v>
      </c>
      <c r="O2669" s="16" t="s">
        <v>9</v>
      </c>
      <c r="P2669" s="16">
        <f>WEEKNUM(Causas[[#This Row],[resolucion_fecha]],16)</f>
        <v>23</v>
      </c>
      <c r="Q2669" s="16" t="str">
        <f>TEXT(Causas[[#This Row],[resolucion_fecha]],"MMMM")</f>
        <v>junio</v>
      </c>
      <c r="R2669" s="16" t="str">
        <f t="shared" si="41"/>
        <v>T</v>
      </c>
      <c r="S2669" s="16"/>
      <c r="T2669" s="99" t="s">
        <v>53</v>
      </c>
      <c r="U2669" s="16"/>
      <c r="V2669" s="16"/>
      <c r="W2669" s="16"/>
    </row>
    <row r="2670" spans="1:23" hidden="1" x14ac:dyDescent="0.25">
      <c r="A2670" s="96">
        <v>144293</v>
      </c>
      <c r="B2670" s="96" t="s">
        <v>61</v>
      </c>
      <c r="C2670" s="96" t="s">
        <v>43</v>
      </c>
      <c r="D2670" s="96" t="s">
        <v>82</v>
      </c>
      <c r="E2670" s="97">
        <v>43405</v>
      </c>
      <c r="F2670" s="96" t="s">
        <v>45</v>
      </c>
      <c r="G2670" s="96" t="s">
        <v>46</v>
      </c>
      <c r="H2670" s="97">
        <v>45085</v>
      </c>
      <c r="I2670" s="23">
        <v>0.85181712962962963</v>
      </c>
      <c r="J2670" s="97">
        <v>45085</v>
      </c>
      <c r="K2670" s="23">
        <v>0.8976157407407408</v>
      </c>
      <c r="L2670" s="96">
        <v>3957</v>
      </c>
      <c r="M2670" s="98">
        <f>Causas[[#This Row],[parada_duracion]]/60</f>
        <v>65.95</v>
      </c>
      <c r="N2670" t="s">
        <v>873</v>
      </c>
      <c r="O2670" s="99" t="s">
        <v>52</v>
      </c>
      <c r="P2670" s="99">
        <f>WEEKNUM(Causas[[#This Row],[resolucion_fecha]],16)</f>
        <v>23</v>
      </c>
      <c r="Q2670" s="99" t="str">
        <f>TEXT(Causas[[#This Row],[resolucion_fecha]],"MMMM")</f>
        <v>junio</v>
      </c>
      <c r="R2670" s="99" t="str">
        <f t="shared" si="41"/>
        <v>T</v>
      </c>
      <c r="S2670" s="99"/>
      <c r="T2670" s="99" t="s">
        <v>53</v>
      </c>
      <c r="U2670" s="16"/>
      <c r="V2670" s="99"/>
      <c r="W2670" s="99"/>
    </row>
    <row r="2671" spans="1:23" hidden="1" x14ac:dyDescent="0.25">
      <c r="A2671" s="25">
        <v>144294</v>
      </c>
      <c r="B2671" s="25" t="s">
        <v>54</v>
      </c>
      <c r="C2671" s="25" t="s">
        <v>43</v>
      </c>
      <c r="D2671" s="25" t="s">
        <v>55</v>
      </c>
      <c r="E2671" s="24">
        <v>44120</v>
      </c>
      <c r="F2671" s="25" t="s">
        <v>56</v>
      </c>
      <c r="G2671" s="25" t="s">
        <v>50</v>
      </c>
      <c r="H2671" s="24">
        <v>45085</v>
      </c>
      <c r="I2671" s="101">
        <v>0.8693171296296297</v>
      </c>
      <c r="J2671" s="24">
        <v>45085</v>
      </c>
      <c r="K2671" s="101">
        <v>0.89471064814814805</v>
      </c>
      <c r="L2671" s="25">
        <v>2194</v>
      </c>
      <c r="M2671" s="26">
        <f>Causas[[#This Row],[parada_duracion]]/60</f>
        <v>36.56666666666667</v>
      </c>
      <c r="N2671" t="s">
        <v>874</v>
      </c>
      <c r="O2671" s="16" t="s">
        <v>72</v>
      </c>
      <c r="P2671" s="16">
        <f>WEEKNUM(Causas[[#This Row],[resolucion_fecha]],16)</f>
        <v>23</v>
      </c>
      <c r="Q2671" s="16" t="str">
        <f>TEXT(Causas[[#This Row],[resolucion_fecha]],"MMMM")</f>
        <v>junio</v>
      </c>
      <c r="R2671" s="16" t="str">
        <f t="shared" si="41"/>
        <v>T</v>
      </c>
      <c r="S2671" s="16"/>
      <c r="T2671" s="16" t="s">
        <v>73</v>
      </c>
      <c r="U2671" s="100"/>
      <c r="V2671" s="16"/>
      <c r="W2671" s="16"/>
    </row>
    <row r="2672" spans="1:23" hidden="1" x14ac:dyDescent="0.25">
      <c r="A2672" s="25">
        <v>144304</v>
      </c>
      <c r="B2672" s="25" t="s">
        <v>116</v>
      </c>
      <c r="C2672" s="25" t="s">
        <v>43</v>
      </c>
      <c r="D2672" s="25" t="s">
        <v>59</v>
      </c>
      <c r="E2672" s="24">
        <v>44930</v>
      </c>
      <c r="F2672" s="25" t="s">
        <v>124</v>
      </c>
      <c r="G2672" s="25" t="s">
        <v>50</v>
      </c>
      <c r="H2672" s="24">
        <v>45086</v>
      </c>
      <c r="I2672" s="101">
        <v>0.25488425925925923</v>
      </c>
      <c r="J2672" s="24">
        <v>45086</v>
      </c>
      <c r="K2672" s="101">
        <v>0.31630787037037039</v>
      </c>
      <c r="L2672" s="25">
        <v>5307</v>
      </c>
      <c r="M2672" s="26">
        <f>Causas[[#This Row],[parada_duracion]]/60</f>
        <v>88.45</v>
      </c>
      <c r="N2672" s="19" t="s">
        <v>875</v>
      </c>
      <c r="O2672" s="16" t="s">
        <v>52</v>
      </c>
      <c r="P2672" s="16">
        <f>WEEKNUM(Causas[[#This Row],[resolucion_fecha]],16)</f>
        <v>23</v>
      </c>
      <c r="Q2672" s="16" t="str">
        <f>TEXT(Causas[[#This Row],[resolucion_fecha]],"MMMM")</f>
        <v>junio</v>
      </c>
      <c r="R2672" s="16" t="str">
        <f t="shared" si="41"/>
        <v>M</v>
      </c>
      <c r="S2672" s="16"/>
      <c r="T2672" s="99" t="s">
        <v>53</v>
      </c>
      <c r="U2672" s="16"/>
      <c r="V2672" s="16"/>
      <c r="W2672" s="16"/>
    </row>
    <row r="2673" spans="1:23" hidden="1" x14ac:dyDescent="0.25">
      <c r="A2673" s="96">
        <v>144306</v>
      </c>
      <c r="B2673" s="96" t="s">
        <v>42</v>
      </c>
      <c r="C2673" s="96" t="s">
        <v>43</v>
      </c>
      <c r="D2673" s="96" t="s">
        <v>44</v>
      </c>
      <c r="E2673" s="97">
        <v>43405</v>
      </c>
      <c r="F2673" s="96" t="s">
        <v>45</v>
      </c>
      <c r="G2673" s="96" t="s">
        <v>46</v>
      </c>
      <c r="H2673" s="97">
        <v>45086</v>
      </c>
      <c r="I2673" s="23">
        <v>0.28062500000000001</v>
      </c>
      <c r="J2673" s="97">
        <v>45086</v>
      </c>
      <c r="K2673" s="23">
        <v>0.28179398148148149</v>
      </c>
      <c r="L2673" s="96">
        <v>101</v>
      </c>
      <c r="M2673" s="98">
        <f>Causas[[#This Row],[parada_duracion]]/60</f>
        <v>1.6833333333333333</v>
      </c>
      <c r="N2673" s="19" t="s">
        <v>47</v>
      </c>
      <c r="O2673" s="16" t="s">
        <v>47</v>
      </c>
      <c r="P2673" s="99">
        <f>WEEKNUM(Causas[[#This Row],[resolucion_fecha]],16)</f>
        <v>23</v>
      </c>
      <c r="Q2673" s="99" t="str">
        <f>TEXT(Causas[[#This Row],[resolucion_fecha]],"MMMM")</f>
        <v>junio</v>
      </c>
      <c r="R2673" s="99" t="str">
        <f t="shared" si="41"/>
        <v>M</v>
      </c>
      <c r="S2673" s="16" t="s">
        <v>47</v>
      </c>
      <c r="T2673" s="16" t="s">
        <v>47</v>
      </c>
      <c r="U2673" s="16" t="s">
        <v>47</v>
      </c>
      <c r="V2673" s="16" t="s">
        <v>47</v>
      </c>
      <c r="W2673" s="16" t="s">
        <v>47</v>
      </c>
    </row>
    <row r="2674" spans="1:23" hidden="1" x14ac:dyDescent="0.25">
      <c r="A2674" s="25">
        <v>144307</v>
      </c>
      <c r="B2674" s="25" t="s">
        <v>42</v>
      </c>
      <c r="C2674" s="25" t="s">
        <v>43</v>
      </c>
      <c r="D2674" s="25" t="s">
        <v>44</v>
      </c>
      <c r="E2674" s="24">
        <v>43405</v>
      </c>
      <c r="F2674" s="25" t="s">
        <v>45</v>
      </c>
      <c r="G2674" s="25" t="s">
        <v>46</v>
      </c>
      <c r="H2674" s="24">
        <v>45086</v>
      </c>
      <c r="I2674" s="101">
        <v>0.28186342592592589</v>
      </c>
      <c r="J2674" s="24">
        <v>45086</v>
      </c>
      <c r="K2674" s="101">
        <v>0.31277777777777777</v>
      </c>
      <c r="L2674" s="25">
        <v>2671</v>
      </c>
      <c r="M2674" s="26">
        <f>Causas[[#This Row],[parada_duracion]]/60</f>
        <v>44.516666666666666</v>
      </c>
      <c r="N2674" s="19" t="s">
        <v>876</v>
      </c>
      <c r="O2674" s="16" t="s">
        <v>52</v>
      </c>
      <c r="P2674" s="16">
        <f>WEEKNUM(Causas[[#This Row],[resolucion_fecha]],16)</f>
        <v>23</v>
      </c>
      <c r="Q2674" s="16" t="str">
        <f>TEXT(Causas[[#This Row],[resolucion_fecha]],"MMMM")</f>
        <v>junio</v>
      </c>
      <c r="R2674" s="16" t="str">
        <f t="shared" si="41"/>
        <v>M</v>
      </c>
      <c r="S2674" s="16"/>
      <c r="T2674" s="99" t="s">
        <v>53</v>
      </c>
      <c r="U2674" s="100"/>
      <c r="V2674" s="16"/>
      <c r="W2674" s="16"/>
    </row>
    <row r="2675" spans="1:23" hidden="1" x14ac:dyDescent="0.25">
      <c r="A2675" s="96">
        <v>144320</v>
      </c>
      <c r="B2675" s="96" t="s">
        <v>66</v>
      </c>
      <c r="C2675" s="96" t="s">
        <v>43</v>
      </c>
      <c r="D2675" s="96" t="s">
        <v>68</v>
      </c>
      <c r="E2675" s="97">
        <v>43405</v>
      </c>
      <c r="F2675" s="96" t="s">
        <v>45</v>
      </c>
      <c r="G2675" s="96" t="s">
        <v>50</v>
      </c>
      <c r="H2675" s="97">
        <v>45086</v>
      </c>
      <c r="I2675" s="23">
        <v>0.31701388888888887</v>
      </c>
      <c r="J2675" s="97">
        <v>45086</v>
      </c>
      <c r="K2675" s="23">
        <v>0.32465277777777779</v>
      </c>
      <c r="L2675" s="96">
        <v>660</v>
      </c>
      <c r="M2675" s="98">
        <f>Causas[[#This Row],[parada_duracion]]/60</f>
        <v>11</v>
      </c>
      <c r="N2675" s="18" t="s">
        <v>49</v>
      </c>
      <c r="O2675" s="99" t="s">
        <v>49</v>
      </c>
      <c r="P2675" s="99">
        <f>WEEKNUM(Causas[[#This Row],[resolucion_fecha]],16)</f>
        <v>23</v>
      </c>
      <c r="Q2675" s="99" t="str">
        <f>TEXT(Causas[[#This Row],[resolucion_fecha]],"MMMM")</f>
        <v>junio</v>
      </c>
      <c r="R2675" s="99" t="str">
        <f t="shared" si="41"/>
        <v>M</v>
      </c>
      <c r="S2675" s="19" t="s">
        <v>49</v>
      </c>
      <c r="T2675" s="19" t="s">
        <v>49</v>
      </c>
      <c r="U2675" s="19" t="s">
        <v>49</v>
      </c>
      <c r="V2675" s="19" t="s">
        <v>49</v>
      </c>
      <c r="W2675" s="19" t="s">
        <v>49</v>
      </c>
    </row>
    <row r="2676" spans="1:23" hidden="1" x14ac:dyDescent="0.25">
      <c r="A2676" s="96">
        <v>144321</v>
      </c>
      <c r="B2676" s="96" t="s">
        <v>111</v>
      </c>
      <c r="C2676" s="96" t="s">
        <v>43</v>
      </c>
      <c r="D2676" s="96" t="s">
        <v>82</v>
      </c>
      <c r="E2676" s="97">
        <v>44756</v>
      </c>
      <c r="F2676" s="96" t="s">
        <v>140</v>
      </c>
      <c r="G2676" s="96" t="s">
        <v>50</v>
      </c>
      <c r="H2676" s="97">
        <v>45086</v>
      </c>
      <c r="I2676" s="23">
        <v>0.3243287037037037</v>
      </c>
      <c r="J2676" s="97">
        <v>45086</v>
      </c>
      <c r="K2676" s="23">
        <v>0.3366898148148148</v>
      </c>
      <c r="L2676" s="96">
        <v>1068</v>
      </c>
      <c r="M2676" s="98">
        <f>Causas[[#This Row],[parada_duracion]]/60</f>
        <v>17.8</v>
      </c>
      <c r="N2676" s="18" t="s">
        <v>877</v>
      </c>
      <c r="O2676" s="99" t="s">
        <v>52</v>
      </c>
      <c r="P2676" s="99">
        <f>WEEKNUM(Causas[[#This Row],[resolucion_fecha]],16)</f>
        <v>23</v>
      </c>
      <c r="Q2676" s="99" t="str">
        <f>TEXT(Causas[[#This Row],[resolucion_fecha]],"MMMM")</f>
        <v>junio</v>
      </c>
      <c r="R2676" s="99" t="str">
        <f t="shared" si="41"/>
        <v>M</v>
      </c>
      <c r="S2676" s="99"/>
      <c r="T2676" s="99" t="s">
        <v>53</v>
      </c>
      <c r="U2676" s="100"/>
      <c r="V2676" s="99"/>
      <c r="W2676" s="99"/>
    </row>
    <row r="2677" spans="1:23" hidden="1" x14ac:dyDescent="0.25">
      <c r="A2677" s="25">
        <v>144322</v>
      </c>
      <c r="B2677" s="25" t="s">
        <v>66</v>
      </c>
      <c r="C2677" s="25" t="s">
        <v>43</v>
      </c>
      <c r="D2677" s="25" t="s">
        <v>68</v>
      </c>
      <c r="E2677" s="24">
        <v>43405</v>
      </c>
      <c r="F2677" s="25" t="s">
        <v>45</v>
      </c>
      <c r="G2677" s="25" t="s">
        <v>46</v>
      </c>
      <c r="H2677" s="24">
        <v>45086</v>
      </c>
      <c r="I2677" s="101">
        <v>0.32474537037037038</v>
      </c>
      <c r="J2677" s="24">
        <v>45086</v>
      </c>
      <c r="K2677" s="101">
        <v>0.33451388888888894</v>
      </c>
      <c r="L2677" s="25">
        <v>844</v>
      </c>
      <c r="M2677" s="26">
        <f>Causas[[#This Row],[parada_duracion]]/60</f>
        <v>14.066666666666666</v>
      </c>
      <c r="N2677" s="19" t="s">
        <v>49</v>
      </c>
      <c r="O2677" s="16" t="s">
        <v>49</v>
      </c>
      <c r="P2677" s="16">
        <f>WEEKNUM(Causas[[#This Row],[resolucion_fecha]],16)</f>
        <v>23</v>
      </c>
      <c r="Q2677" s="16" t="str">
        <f>TEXT(Causas[[#This Row],[resolucion_fecha]],"MMMM")</f>
        <v>junio</v>
      </c>
      <c r="R2677" s="16" t="str">
        <f t="shared" si="41"/>
        <v>M</v>
      </c>
      <c r="S2677" s="19" t="s">
        <v>49</v>
      </c>
      <c r="T2677" s="19" t="s">
        <v>49</v>
      </c>
      <c r="U2677" s="19" t="s">
        <v>49</v>
      </c>
      <c r="V2677" s="19" t="s">
        <v>49</v>
      </c>
      <c r="W2677" s="19" t="s">
        <v>49</v>
      </c>
    </row>
    <row r="2678" spans="1:23" hidden="1" x14ac:dyDescent="0.25">
      <c r="A2678" s="25">
        <v>144330</v>
      </c>
      <c r="B2678" s="25" t="s">
        <v>95</v>
      </c>
      <c r="C2678" s="25" t="s">
        <v>43</v>
      </c>
      <c r="D2678" s="25" t="s">
        <v>96</v>
      </c>
      <c r="E2678" s="24">
        <v>43882</v>
      </c>
      <c r="F2678" s="25" t="s">
        <v>56</v>
      </c>
      <c r="G2678" s="25" t="s">
        <v>46</v>
      </c>
      <c r="H2678" s="24">
        <v>45086</v>
      </c>
      <c r="I2678" s="101">
        <v>0.38733796296296297</v>
      </c>
      <c r="J2678" s="24">
        <v>45086</v>
      </c>
      <c r="K2678" s="101">
        <v>0.40100694444444446</v>
      </c>
      <c r="L2678" s="25">
        <v>1181</v>
      </c>
      <c r="M2678" s="26">
        <f>Causas[[#This Row],[parada_duracion]]/60</f>
        <v>19.683333333333334</v>
      </c>
      <c r="N2678" s="19" t="s">
        <v>49</v>
      </c>
      <c r="O2678" s="16" t="s">
        <v>49</v>
      </c>
      <c r="P2678" s="16">
        <f>WEEKNUM(Causas[[#This Row],[resolucion_fecha]],16)</f>
        <v>23</v>
      </c>
      <c r="Q2678" s="16" t="str">
        <f>TEXT(Causas[[#This Row],[resolucion_fecha]],"MMMM")</f>
        <v>junio</v>
      </c>
      <c r="R2678" s="16" t="str">
        <f t="shared" si="41"/>
        <v>M</v>
      </c>
      <c r="S2678" s="19" t="s">
        <v>49</v>
      </c>
      <c r="T2678" s="19" t="s">
        <v>49</v>
      </c>
      <c r="U2678" s="19" t="s">
        <v>49</v>
      </c>
      <c r="V2678" s="19" t="s">
        <v>49</v>
      </c>
      <c r="W2678" s="19" t="s">
        <v>49</v>
      </c>
    </row>
    <row r="2679" spans="1:23" hidden="1" x14ac:dyDescent="0.25">
      <c r="A2679" s="96">
        <v>144336</v>
      </c>
      <c r="B2679" s="96" t="s">
        <v>61</v>
      </c>
      <c r="C2679" s="96" t="s">
        <v>43</v>
      </c>
      <c r="D2679" s="96" t="s">
        <v>68</v>
      </c>
      <c r="E2679" s="97">
        <v>43405</v>
      </c>
      <c r="F2679" s="96" t="s">
        <v>45</v>
      </c>
      <c r="G2679" s="96" t="s">
        <v>46</v>
      </c>
      <c r="H2679" s="97">
        <v>45086</v>
      </c>
      <c r="I2679" s="23">
        <v>0.41105324074074073</v>
      </c>
      <c r="J2679" s="97">
        <v>45086</v>
      </c>
      <c r="K2679" s="23">
        <v>0.42856481481481484</v>
      </c>
      <c r="L2679" s="96">
        <v>1513</v>
      </c>
      <c r="M2679" s="98">
        <f>Causas[[#This Row],[parada_duracion]]/60</f>
        <v>25.216666666666665</v>
      </c>
      <c r="N2679" s="18" t="s">
        <v>49</v>
      </c>
      <c r="O2679" s="99" t="s">
        <v>49</v>
      </c>
      <c r="P2679" s="99">
        <f>WEEKNUM(Causas[[#This Row],[resolucion_fecha]],16)</f>
        <v>23</v>
      </c>
      <c r="Q2679" s="99" t="str">
        <f>TEXT(Causas[[#This Row],[resolucion_fecha]],"MMMM")</f>
        <v>junio</v>
      </c>
      <c r="R2679" s="99" t="str">
        <f t="shared" si="41"/>
        <v>M</v>
      </c>
      <c r="S2679" s="19" t="s">
        <v>49</v>
      </c>
      <c r="T2679" s="19" t="s">
        <v>49</v>
      </c>
      <c r="U2679" s="19" t="s">
        <v>49</v>
      </c>
      <c r="V2679" s="19" t="s">
        <v>49</v>
      </c>
      <c r="W2679" s="19" t="s">
        <v>49</v>
      </c>
    </row>
    <row r="2680" spans="1:23" hidden="1" x14ac:dyDescent="0.25">
      <c r="A2680" s="25">
        <v>144337</v>
      </c>
      <c r="B2680" s="25" t="s">
        <v>54</v>
      </c>
      <c r="C2680" s="25" t="s">
        <v>43</v>
      </c>
      <c r="D2680" s="25" t="s">
        <v>55</v>
      </c>
      <c r="E2680" s="24">
        <v>44120</v>
      </c>
      <c r="F2680" s="25" t="s">
        <v>56</v>
      </c>
      <c r="G2680" s="25" t="s">
        <v>50</v>
      </c>
      <c r="H2680" s="24">
        <v>45086</v>
      </c>
      <c r="I2680" s="101">
        <v>0.41443287037037035</v>
      </c>
      <c r="J2680" s="24">
        <v>45086</v>
      </c>
      <c r="K2680" s="101">
        <v>0.42692129629629627</v>
      </c>
      <c r="L2680" s="25">
        <v>1079</v>
      </c>
      <c r="M2680" s="26">
        <f>Causas[[#This Row],[parada_duracion]]/60</f>
        <v>17.983333333333334</v>
      </c>
      <c r="N2680" t="s">
        <v>878</v>
      </c>
      <c r="O2680" s="16" t="s">
        <v>52</v>
      </c>
      <c r="P2680" s="16">
        <f>WEEKNUM(Causas[[#This Row],[resolucion_fecha]],16)</f>
        <v>23</v>
      </c>
      <c r="Q2680" s="16" t="str">
        <f>TEXT(Causas[[#This Row],[resolucion_fecha]],"MMMM")</f>
        <v>junio</v>
      </c>
      <c r="R2680" s="16" t="str">
        <f t="shared" si="41"/>
        <v>M</v>
      </c>
      <c r="S2680" s="16"/>
      <c r="T2680" s="99" t="s">
        <v>53</v>
      </c>
      <c r="U2680" s="100"/>
      <c r="V2680" s="16"/>
      <c r="W2680" s="16"/>
    </row>
    <row r="2681" spans="1:23" hidden="1" x14ac:dyDescent="0.25">
      <c r="A2681" s="25">
        <v>144347</v>
      </c>
      <c r="B2681" s="25" t="s">
        <v>79</v>
      </c>
      <c r="C2681" s="25" t="s">
        <v>43</v>
      </c>
      <c r="D2681" s="25" t="s">
        <v>82</v>
      </c>
      <c r="E2681" s="24">
        <v>43405</v>
      </c>
      <c r="F2681" s="25" t="s">
        <v>45</v>
      </c>
      <c r="G2681" s="25" t="s">
        <v>50</v>
      </c>
      <c r="H2681" s="24">
        <v>45086</v>
      </c>
      <c r="I2681" s="101">
        <v>0.47937500000000005</v>
      </c>
      <c r="J2681" s="24">
        <v>45086</v>
      </c>
      <c r="K2681" s="101">
        <v>0.48806712962962967</v>
      </c>
      <c r="L2681" s="25">
        <v>751</v>
      </c>
      <c r="M2681" s="26">
        <f>Causas[[#This Row],[parada_duracion]]/60</f>
        <v>12.516666666666667</v>
      </c>
      <c r="N2681" t="s">
        <v>879</v>
      </c>
      <c r="O2681" s="16" t="s">
        <v>52</v>
      </c>
      <c r="P2681" s="16">
        <f>WEEKNUM(Causas[[#This Row],[resolucion_fecha]],16)</f>
        <v>23</v>
      </c>
      <c r="Q2681" s="16" t="str">
        <f>TEXT(Causas[[#This Row],[resolucion_fecha]],"MMMM")</f>
        <v>junio</v>
      </c>
      <c r="R2681" s="16" t="str">
        <f t="shared" si="41"/>
        <v>M</v>
      </c>
      <c r="S2681" s="16"/>
      <c r="T2681" s="99" t="s">
        <v>53</v>
      </c>
      <c r="U2681" s="16"/>
      <c r="V2681" s="16"/>
      <c r="W2681" s="16"/>
    </row>
    <row r="2682" spans="1:23" hidden="1" x14ac:dyDescent="0.25">
      <c r="A2682" s="25">
        <v>144370</v>
      </c>
      <c r="B2682" s="25" t="s">
        <v>176</v>
      </c>
      <c r="C2682" s="25" t="s">
        <v>43</v>
      </c>
      <c r="D2682" s="25" t="s">
        <v>164</v>
      </c>
      <c r="E2682" s="24">
        <v>43405</v>
      </c>
      <c r="F2682" s="25" t="s">
        <v>45</v>
      </c>
      <c r="G2682" s="25" t="s">
        <v>46</v>
      </c>
      <c r="H2682" s="24">
        <v>45086</v>
      </c>
      <c r="I2682" s="101">
        <v>0.62935185185185183</v>
      </c>
      <c r="J2682" s="24">
        <v>45086</v>
      </c>
      <c r="K2682" s="101">
        <v>0.63762731481481483</v>
      </c>
      <c r="L2682" s="25">
        <v>715</v>
      </c>
      <c r="M2682" s="26">
        <f>Causas[[#This Row],[parada_duracion]]/60</f>
        <v>11.916666666666666</v>
      </c>
      <c r="N2682" s="19" t="s">
        <v>49</v>
      </c>
      <c r="O2682" s="16" t="s">
        <v>49</v>
      </c>
      <c r="P2682" s="16">
        <f>WEEKNUM(Causas[[#This Row],[resolucion_fecha]],16)</f>
        <v>23</v>
      </c>
      <c r="Q2682" s="16" t="str">
        <f>TEXT(Causas[[#This Row],[resolucion_fecha]],"MMMM")</f>
        <v>junio</v>
      </c>
      <c r="R2682" s="16" t="str">
        <f t="shared" si="41"/>
        <v>T</v>
      </c>
      <c r="S2682" s="19" t="s">
        <v>49</v>
      </c>
      <c r="T2682" s="19" t="s">
        <v>49</v>
      </c>
      <c r="U2682" s="19" t="s">
        <v>49</v>
      </c>
      <c r="V2682" s="19" t="s">
        <v>49</v>
      </c>
      <c r="W2682" s="19" t="s">
        <v>49</v>
      </c>
    </row>
    <row r="2683" spans="1:23" hidden="1" x14ac:dyDescent="0.25">
      <c r="A2683" s="25">
        <v>144373</v>
      </c>
      <c r="B2683" s="25" t="s">
        <v>98</v>
      </c>
      <c r="C2683" s="25" t="s">
        <v>43</v>
      </c>
      <c r="D2683" s="25" t="s">
        <v>48</v>
      </c>
      <c r="E2683" s="24">
        <v>43405</v>
      </c>
      <c r="F2683" s="25" t="s">
        <v>45</v>
      </c>
      <c r="G2683" s="25" t="s">
        <v>46</v>
      </c>
      <c r="H2683" s="24">
        <v>45086</v>
      </c>
      <c r="I2683" s="101">
        <v>0.65942129629629631</v>
      </c>
      <c r="J2683" s="24">
        <v>45086</v>
      </c>
      <c r="K2683" s="101">
        <v>0.66445601851851854</v>
      </c>
      <c r="L2683" s="25">
        <v>435</v>
      </c>
      <c r="M2683" s="26">
        <f>Causas[[#This Row],[parada_duracion]]/60</f>
        <v>7.25</v>
      </c>
      <c r="N2683" s="19" t="s">
        <v>47</v>
      </c>
      <c r="O2683" s="16" t="s">
        <v>47</v>
      </c>
      <c r="P2683" s="16">
        <f>WEEKNUM(Causas[[#This Row],[resolucion_fecha]],16)</f>
        <v>23</v>
      </c>
      <c r="Q2683" s="16" t="str">
        <f>TEXT(Causas[[#This Row],[resolucion_fecha]],"MMMM")</f>
        <v>junio</v>
      </c>
      <c r="R2683" s="16" t="str">
        <f t="shared" si="41"/>
        <v>T</v>
      </c>
      <c r="S2683" s="16" t="s">
        <v>47</v>
      </c>
      <c r="T2683" s="16" t="s">
        <v>47</v>
      </c>
      <c r="U2683" s="16" t="s">
        <v>47</v>
      </c>
      <c r="V2683" s="16" t="s">
        <v>47</v>
      </c>
      <c r="W2683" s="16" t="s">
        <v>47</v>
      </c>
    </row>
    <row r="2684" spans="1:23" hidden="1" x14ac:dyDescent="0.25">
      <c r="A2684" s="25">
        <v>144376</v>
      </c>
      <c r="B2684" s="25" t="s">
        <v>101</v>
      </c>
      <c r="C2684" s="25" t="s">
        <v>43</v>
      </c>
      <c r="D2684" s="25" t="s">
        <v>76</v>
      </c>
      <c r="E2684" s="24">
        <v>43405</v>
      </c>
      <c r="F2684" s="25" t="s">
        <v>45</v>
      </c>
      <c r="G2684" s="25" t="s">
        <v>50</v>
      </c>
      <c r="H2684" s="24">
        <v>45086</v>
      </c>
      <c r="I2684" s="101">
        <v>0.69494212962962953</v>
      </c>
      <c r="J2684" s="24">
        <v>45086</v>
      </c>
      <c r="K2684" s="101">
        <v>0.6980439814814815</v>
      </c>
      <c r="L2684" s="25">
        <v>268</v>
      </c>
      <c r="M2684" s="26">
        <f>Causas[[#This Row],[parada_duracion]]/60</f>
        <v>4.4666666666666668</v>
      </c>
      <c r="N2684" s="19" t="s">
        <v>47</v>
      </c>
      <c r="O2684" s="16" t="s">
        <v>47</v>
      </c>
      <c r="P2684" s="16">
        <f>WEEKNUM(Causas[[#This Row],[resolucion_fecha]],16)</f>
        <v>23</v>
      </c>
      <c r="Q2684" s="16" t="str">
        <f>TEXT(Causas[[#This Row],[resolucion_fecha]],"MMMM")</f>
        <v>junio</v>
      </c>
      <c r="R2684" s="16" t="str">
        <f t="shared" si="41"/>
        <v>T</v>
      </c>
      <c r="S2684" s="16" t="s">
        <v>47</v>
      </c>
      <c r="T2684" s="16" t="s">
        <v>47</v>
      </c>
      <c r="U2684" s="16" t="s">
        <v>47</v>
      </c>
      <c r="V2684" s="16" t="s">
        <v>47</v>
      </c>
      <c r="W2684" s="16" t="s">
        <v>47</v>
      </c>
    </row>
    <row r="2685" spans="1:23" hidden="1" x14ac:dyDescent="0.25">
      <c r="A2685" s="96">
        <v>144378</v>
      </c>
      <c r="B2685" s="96" t="s">
        <v>101</v>
      </c>
      <c r="C2685" s="96" t="s">
        <v>43</v>
      </c>
      <c r="D2685" s="96" t="s">
        <v>77</v>
      </c>
      <c r="E2685" s="97">
        <v>43405</v>
      </c>
      <c r="F2685" s="96" t="s">
        <v>45</v>
      </c>
      <c r="G2685" s="96" t="s">
        <v>50</v>
      </c>
      <c r="H2685" s="97">
        <v>45086</v>
      </c>
      <c r="I2685" s="23">
        <v>0.71107638888888891</v>
      </c>
      <c r="J2685" s="97">
        <v>45086</v>
      </c>
      <c r="K2685" s="23">
        <v>0.78495370370370365</v>
      </c>
      <c r="L2685" s="96">
        <v>6383</v>
      </c>
      <c r="M2685" s="98">
        <f>Causas[[#This Row],[parada_duracion]]/60</f>
        <v>106.38333333333334</v>
      </c>
      <c r="N2685" s="18" t="s">
        <v>49</v>
      </c>
      <c r="O2685" s="99" t="s">
        <v>49</v>
      </c>
      <c r="P2685" s="99">
        <f>WEEKNUM(Causas[[#This Row],[resolucion_fecha]],16)</f>
        <v>23</v>
      </c>
      <c r="Q2685" s="99" t="str">
        <f>TEXT(Causas[[#This Row],[resolucion_fecha]],"MMMM")</f>
        <v>junio</v>
      </c>
      <c r="R2685" s="99" t="str">
        <f t="shared" si="41"/>
        <v>T</v>
      </c>
      <c r="S2685" s="19" t="s">
        <v>49</v>
      </c>
      <c r="T2685" s="19" t="s">
        <v>49</v>
      </c>
      <c r="U2685" s="19" t="s">
        <v>49</v>
      </c>
      <c r="V2685" s="19" t="s">
        <v>49</v>
      </c>
      <c r="W2685" s="19" t="s">
        <v>49</v>
      </c>
    </row>
    <row r="2686" spans="1:23" hidden="1" x14ac:dyDescent="0.25">
      <c r="A2686" s="96">
        <v>144379</v>
      </c>
      <c r="B2686" s="96" t="s">
        <v>66</v>
      </c>
      <c r="C2686" s="96" t="s">
        <v>43</v>
      </c>
      <c r="D2686" s="96" t="s">
        <v>105</v>
      </c>
      <c r="E2686" s="97">
        <v>43405</v>
      </c>
      <c r="F2686" s="96" t="s">
        <v>45</v>
      </c>
      <c r="G2686" s="96" t="s">
        <v>46</v>
      </c>
      <c r="H2686" s="97">
        <v>45086</v>
      </c>
      <c r="I2686" s="23">
        <v>0.71802083333333344</v>
      </c>
      <c r="J2686" s="97">
        <v>45086</v>
      </c>
      <c r="K2686" s="23">
        <v>0.74291666666666656</v>
      </c>
      <c r="L2686" s="96">
        <v>2151</v>
      </c>
      <c r="M2686" s="98">
        <f>Causas[[#This Row],[parada_duracion]]/60</f>
        <v>35.85</v>
      </c>
      <c r="N2686" s="18" t="s">
        <v>49</v>
      </c>
      <c r="O2686" s="99" t="s">
        <v>49</v>
      </c>
      <c r="P2686" s="99">
        <f>WEEKNUM(Causas[[#This Row],[resolucion_fecha]],16)</f>
        <v>23</v>
      </c>
      <c r="Q2686" s="99" t="str">
        <f>TEXT(Causas[[#This Row],[resolucion_fecha]],"MMMM")</f>
        <v>junio</v>
      </c>
      <c r="R2686" s="99" t="str">
        <f t="shared" si="41"/>
        <v>T</v>
      </c>
      <c r="S2686" s="19" t="s">
        <v>49</v>
      </c>
      <c r="T2686" s="19" t="s">
        <v>49</v>
      </c>
      <c r="U2686" s="19" t="s">
        <v>49</v>
      </c>
      <c r="V2686" s="19" t="s">
        <v>49</v>
      </c>
      <c r="W2686" s="19" t="s">
        <v>49</v>
      </c>
    </row>
    <row r="2687" spans="1:23" hidden="1" x14ac:dyDescent="0.25">
      <c r="A2687" s="96">
        <v>144380</v>
      </c>
      <c r="B2687" s="96" t="s">
        <v>95</v>
      </c>
      <c r="C2687" s="96" t="s">
        <v>43</v>
      </c>
      <c r="D2687" s="96" t="s">
        <v>59</v>
      </c>
      <c r="E2687" s="97">
        <v>44231</v>
      </c>
      <c r="F2687" s="96" t="s">
        <v>60</v>
      </c>
      <c r="G2687" s="96" t="s">
        <v>50</v>
      </c>
      <c r="H2687" s="97">
        <v>45086</v>
      </c>
      <c r="I2687" s="23">
        <v>0.71857638888888886</v>
      </c>
      <c r="J2687" s="97">
        <v>45086</v>
      </c>
      <c r="K2687" s="23">
        <v>0.71861111111111109</v>
      </c>
      <c r="L2687" s="96">
        <v>3</v>
      </c>
      <c r="M2687" s="98">
        <f>Causas[[#This Row],[parada_duracion]]/60</f>
        <v>0.05</v>
      </c>
      <c r="N2687" s="19" t="s">
        <v>47</v>
      </c>
      <c r="O2687" s="16" t="s">
        <v>47</v>
      </c>
      <c r="P2687" s="99">
        <f>WEEKNUM(Causas[[#This Row],[resolucion_fecha]],16)</f>
        <v>23</v>
      </c>
      <c r="Q2687" s="99" t="str">
        <f>TEXT(Causas[[#This Row],[resolucion_fecha]],"MMMM")</f>
        <v>junio</v>
      </c>
      <c r="R2687" s="99" t="str">
        <f t="shared" si="41"/>
        <v>T</v>
      </c>
      <c r="S2687" s="16" t="s">
        <v>47</v>
      </c>
      <c r="T2687" s="16" t="s">
        <v>47</v>
      </c>
      <c r="U2687" s="16" t="s">
        <v>47</v>
      </c>
      <c r="V2687" s="16" t="s">
        <v>47</v>
      </c>
      <c r="W2687" s="16" t="s">
        <v>47</v>
      </c>
    </row>
    <row r="2688" spans="1:23" hidden="1" x14ac:dyDescent="0.25">
      <c r="A2688" s="96">
        <v>144381</v>
      </c>
      <c r="B2688" s="96" t="s">
        <v>95</v>
      </c>
      <c r="C2688" s="96" t="s">
        <v>43</v>
      </c>
      <c r="D2688" s="96" t="s">
        <v>59</v>
      </c>
      <c r="E2688" s="97">
        <v>44231</v>
      </c>
      <c r="F2688" s="96" t="s">
        <v>60</v>
      </c>
      <c r="G2688" s="96" t="s">
        <v>46</v>
      </c>
      <c r="H2688" s="97">
        <v>45086</v>
      </c>
      <c r="I2688" s="23">
        <v>0.71869212962962958</v>
      </c>
      <c r="J2688" s="97">
        <v>45086</v>
      </c>
      <c r="K2688" s="23">
        <v>0.72429398148148139</v>
      </c>
      <c r="L2688" s="96">
        <v>484</v>
      </c>
      <c r="M2688" s="98">
        <f>Causas[[#This Row],[parada_duracion]]/60</f>
        <v>8.0666666666666664</v>
      </c>
      <c r="N2688" s="19" t="s">
        <v>47</v>
      </c>
      <c r="O2688" s="16" t="s">
        <v>47</v>
      </c>
      <c r="P2688" s="99">
        <f>WEEKNUM(Causas[[#This Row],[resolucion_fecha]],16)</f>
        <v>23</v>
      </c>
      <c r="Q2688" s="99" t="str">
        <f>TEXT(Causas[[#This Row],[resolucion_fecha]],"MMMM")</f>
        <v>junio</v>
      </c>
      <c r="R2688" s="99" t="str">
        <f t="shared" si="41"/>
        <v>T</v>
      </c>
      <c r="S2688" s="16" t="s">
        <v>47</v>
      </c>
      <c r="T2688" s="16" t="s">
        <v>47</v>
      </c>
      <c r="U2688" s="16" t="s">
        <v>47</v>
      </c>
      <c r="V2688" s="16" t="s">
        <v>47</v>
      </c>
      <c r="W2688" s="16" t="s">
        <v>47</v>
      </c>
    </row>
    <row r="2689" spans="1:23" hidden="1" x14ac:dyDescent="0.25">
      <c r="A2689" s="25">
        <v>144382</v>
      </c>
      <c r="B2689" s="25" t="s">
        <v>176</v>
      </c>
      <c r="C2689" s="25" t="s">
        <v>43</v>
      </c>
      <c r="D2689" s="25" t="s">
        <v>161</v>
      </c>
      <c r="E2689" s="24">
        <v>43405</v>
      </c>
      <c r="F2689" s="25" t="s">
        <v>45</v>
      </c>
      <c r="G2689" s="25" t="s">
        <v>50</v>
      </c>
      <c r="H2689" s="24">
        <v>45086</v>
      </c>
      <c r="I2689" s="101">
        <v>0.75491898148148151</v>
      </c>
      <c r="J2689" s="24">
        <v>45086</v>
      </c>
      <c r="K2689" s="101">
        <v>0.7885416666666667</v>
      </c>
      <c r="L2689" s="25">
        <v>2905</v>
      </c>
      <c r="M2689" s="26">
        <f>Causas[[#This Row],[parada_duracion]]/60</f>
        <v>48.416666666666664</v>
      </c>
      <c r="N2689" s="19" t="s">
        <v>49</v>
      </c>
      <c r="O2689" s="16" t="s">
        <v>49</v>
      </c>
      <c r="P2689" s="16">
        <f>WEEKNUM(Causas[[#This Row],[resolucion_fecha]],16)</f>
        <v>23</v>
      </c>
      <c r="Q2689" s="16" t="str">
        <f>TEXT(Causas[[#This Row],[resolucion_fecha]],"MMMM")</f>
        <v>junio</v>
      </c>
      <c r="R2689" s="16" t="str">
        <f t="shared" si="41"/>
        <v>T</v>
      </c>
      <c r="S2689" s="19" t="s">
        <v>49</v>
      </c>
      <c r="T2689" s="19" t="s">
        <v>49</v>
      </c>
      <c r="U2689" s="19" t="s">
        <v>49</v>
      </c>
      <c r="V2689" s="19" t="s">
        <v>49</v>
      </c>
      <c r="W2689" s="19" t="s">
        <v>49</v>
      </c>
    </row>
    <row r="2690" spans="1:23" hidden="1" x14ac:dyDescent="0.25">
      <c r="A2690" s="96">
        <v>144386</v>
      </c>
      <c r="B2690" s="96" t="s">
        <v>54</v>
      </c>
      <c r="C2690" s="96" t="s">
        <v>43</v>
      </c>
      <c r="D2690" s="96" t="s">
        <v>55</v>
      </c>
      <c r="E2690" s="97">
        <v>44120</v>
      </c>
      <c r="F2690" s="96" t="s">
        <v>56</v>
      </c>
      <c r="G2690" s="96" t="s">
        <v>50</v>
      </c>
      <c r="H2690" s="97">
        <v>45086</v>
      </c>
      <c r="I2690" s="23">
        <v>0.80342592592592599</v>
      </c>
      <c r="J2690" s="97">
        <v>45086</v>
      </c>
      <c r="K2690" s="23">
        <v>0.83880787037037041</v>
      </c>
      <c r="L2690" s="96">
        <v>3057</v>
      </c>
      <c r="M2690" s="98">
        <f>Causas[[#This Row],[parada_duracion]]/60</f>
        <v>50.95</v>
      </c>
      <c r="N2690" s="18" t="s">
        <v>880</v>
      </c>
      <c r="O2690" s="99" t="s">
        <v>52</v>
      </c>
      <c r="P2690" s="99">
        <f>WEEKNUM(Causas[[#This Row],[resolucion_fecha]],16)</f>
        <v>23</v>
      </c>
      <c r="Q2690" s="99" t="str">
        <f>TEXT(Causas[[#This Row],[resolucion_fecha]],"MMMM")</f>
        <v>junio</v>
      </c>
      <c r="R2690" s="99" t="str">
        <f t="shared" ref="R2690:R2753" si="42">IF(I2690&gt;TIME(22,0,0),"N",IF(I2690&lt;TIME(6,0,0),"N",IF(I2690&gt;TIME(14,0,0),"T",IF(I2690&gt;=TIME(6,0,0),"M","-"))))</f>
        <v>T</v>
      </c>
      <c r="S2690" s="99"/>
      <c r="T2690" s="99" t="s">
        <v>53</v>
      </c>
      <c r="U2690" s="16"/>
      <c r="V2690" s="99"/>
      <c r="W2690" s="99"/>
    </row>
    <row r="2691" spans="1:23" ht="30" hidden="1" x14ac:dyDescent="0.25">
      <c r="A2691" s="96">
        <v>144387</v>
      </c>
      <c r="B2691" s="96" t="s">
        <v>61</v>
      </c>
      <c r="C2691" s="96" t="s">
        <v>43</v>
      </c>
      <c r="D2691" s="96" t="s">
        <v>82</v>
      </c>
      <c r="E2691" s="97">
        <v>43405</v>
      </c>
      <c r="F2691" s="96" t="s">
        <v>45</v>
      </c>
      <c r="G2691" s="96" t="s">
        <v>46</v>
      </c>
      <c r="H2691" s="97">
        <v>45086</v>
      </c>
      <c r="I2691" s="23">
        <v>0.80525462962962957</v>
      </c>
      <c r="J2691" s="97">
        <v>45086</v>
      </c>
      <c r="K2691" s="23">
        <v>0.81604166666666667</v>
      </c>
      <c r="L2691" s="96">
        <v>932</v>
      </c>
      <c r="M2691" s="98">
        <f>Causas[[#This Row],[parada_duracion]]/60</f>
        <v>15.533333333333333</v>
      </c>
      <c r="N2691" s="18" t="s">
        <v>881</v>
      </c>
      <c r="O2691" s="99" t="s">
        <v>52</v>
      </c>
      <c r="P2691" s="99">
        <f>WEEKNUM(Causas[[#This Row],[resolucion_fecha]],16)</f>
        <v>23</v>
      </c>
      <c r="Q2691" s="99" t="str">
        <f>TEXT(Causas[[#This Row],[resolucion_fecha]],"MMMM")</f>
        <v>junio</v>
      </c>
      <c r="R2691" s="99" t="str">
        <f t="shared" si="42"/>
        <v>T</v>
      </c>
      <c r="S2691" s="99"/>
      <c r="T2691" s="99" t="s">
        <v>53</v>
      </c>
      <c r="U2691" s="100"/>
      <c r="V2691" s="99"/>
      <c r="W2691" s="99"/>
    </row>
    <row r="2692" spans="1:23" hidden="1" x14ac:dyDescent="0.25">
      <c r="A2692" s="25">
        <v>144388</v>
      </c>
      <c r="B2692" s="25" t="s">
        <v>61</v>
      </c>
      <c r="C2692" s="25" t="s">
        <v>43</v>
      </c>
      <c r="D2692" s="25" t="s">
        <v>82</v>
      </c>
      <c r="E2692" s="24">
        <v>43405</v>
      </c>
      <c r="F2692" s="25" t="s">
        <v>45</v>
      </c>
      <c r="G2692" s="25" t="s">
        <v>46</v>
      </c>
      <c r="H2692" s="24">
        <v>45086</v>
      </c>
      <c r="I2692" s="101">
        <v>0.82114583333333335</v>
      </c>
      <c r="J2692" s="24">
        <v>45086</v>
      </c>
      <c r="K2692" s="101">
        <v>0.84677083333333336</v>
      </c>
      <c r="L2692" s="25">
        <v>2214</v>
      </c>
      <c r="M2692" s="26">
        <f>Causas[[#This Row],[parada_duracion]]/60</f>
        <v>36.9</v>
      </c>
      <c r="N2692" s="18" t="s">
        <v>49</v>
      </c>
      <c r="O2692" s="16" t="s">
        <v>49</v>
      </c>
      <c r="P2692" s="16">
        <f>WEEKNUM(Causas[[#This Row],[resolucion_fecha]],16)</f>
        <v>23</v>
      </c>
      <c r="Q2692" s="16" t="str">
        <f>TEXT(Causas[[#This Row],[resolucion_fecha]],"MMMM")</f>
        <v>junio</v>
      </c>
      <c r="R2692" s="16" t="str">
        <f t="shared" si="42"/>
        <v>T</v>
      </c>
      <c r="S2692" s="19" t="s">
        <v>49</v>
      </c>
      <c r="T2692" s="19" t="s">
        <v>49</v>
      </c>
      <c r="U2692" s="19" t="s">
        <v>49</v>
      </c>
      <c r="V2692" s="19" t="s">
        <v>49</v>
      </c>
      <c r="W2692" s="19" t="s">
        <v>49</v>
      </c>
    </row>
    <row r="2693" spans="1:23" ht="16.5" hidden="1" customHeight="1" x14ac:dyDescent="0.25">
      <c r="A2693" s="25">
        <v>144392</v>
      </c>
      <c r="B2693" s="25" t="s">
        <v>42</v>
      </c>
      <c r="C2693" s="25" t="s">
        <v>43</v>
      </c>
      <c r="D2693" s="25" t="s">
        <v>76</v>
      </c>
      <c r="E2693" s="24">
        <v>43405</v>
      </c>
      <c r="F2693" s="25" t="s">
        <v>45</v>
      </c>
      <c r="G2693" s="25" t="s">
        <v>50</v>
      </c>
      <c r="H2693" s="24">
        <v>45086</v>
      </c>
      <c r="I2693" s="101">
        <v>0.93344907407407407</v>
      </c>
      <c r="J2693" s="24">
        <v>45086</v>
      </c>
      <c r="K2693" s="101">
        <v>0.9711574074074073</v>
      </c>
      <c r="L2693" s="25">
        <v>3258</v>
      </c>
      <c r="M2693" s="26">
        <f>Causas[[#This Row],[parada_duracion]]/60</f>
        <v>54.3</v>
      </c>
      <c r="N2693" s="19" t="s">
        <v>49</v>
      </c>
      <c r="O2693" s="16" t="s">
        <v>49</v>
      </c>
      <c r="P2693" s="16">
        <f>WEEKNUM(Causas[[#This Row],[resolucion_fecha]],16)</f>
        <v>23</v>
      </c>
      <c r="Q2693" s="16" t="str">
        <f>TEXT(Causas[[#This Row],[resolucion_fecha]],"MMMM")</f>
        <v>junio</v>
      </c>
      <c r="R2693" s="16" t="str">
        <f t="shared" si="42"/>
        <v>N</v>
      </c>
      <c r="S2693" s="19" t="s">
        <v>49</v>
      </c>
      <c r="T2693" s="19" t="s">
        <v>49</v>
      </c>
      <c r="U2693" s="19" t="s">
        <v>49</v>
      </c>
      <c r="V2693" s="19" t="s">
        <v>49</v>
      </c>
      <c r="W2693" s="19" t="s">
        <v>49</v>
      </c>
    </row>
    <row r="2694" spans="1:23" hidden="1" x14ac:dyDescent="0.25">
      <c r="A2694" s="25">
        <v>144396</v>
      </c>
      <c r="B2694" s="25" t="s">
        <v>54</v>
      </c>
      <c r="C2694" s="25" t="s">
        <v>43</v>
      </c>
      <c r="D2694" s="25" t="s">
        <v>55</v>
      </c>
      <c r="E2694" s="24">
        <v>44120</v>
      </c>
      <c r="F2694" s="25" t="s">
        <v>56</v>
      </c>
      <c r="G2694" s="25" t="s">
        <v>50</v>
      </c>
      <c r="H2694" s="24">
        <v>45087</v>
      </c>
      <c r="I2694" s="101">
        <v>8.0844907407407407E-2</v>
      </c>
      <c r="J2694" s="24">
        <v>45087</v>
      </c>
      <c r="K2694" s="101">
        <v>8.5173611111111103E-2</v>
      </c>
      <c r="L2694" s="25">
        <v>374</v>
      </c>
      <c r="M2694" s="26">
        <f>Causas[[#This Row],[parada_duracion]]/60</f>
        <v>6.2333333333333334</v>
      </c>
      <c r="N2694" s="19" t="s">
        <v>47</v>
      </c>
      <c r="O2694" s="16" t="s">
        <v>47</v>
      </c>
      <c r="P2694" s="16">
        <f>WEEKNUM(Causas[[#This Row],[resolucion_fecha]],16)</f>
        <v>24</v>
      </c>
      <c r="Q2694" s="16" t="str">
        <f>TEXT(Causas[[#This Row],[resolucion_fecha]],"MMMM")</f>
        <v>junio</v>
      </c>
      <c r="R2694" s="16" t="str">
        <f t="shared" si="42"/>
        <v>N</v>
      </c>
      <c r="S2694" s="16" t="s">
        <v>47</v>
      </c>
      <c r="T2694" s="16" t="s">
        <v>47</v>
      </c>
      <c r="U2694" s="16" t="s">
        <v>47</v>
      </c>
      <c r="V2694" s="16" t="s">
        <v>47</v>
      </c>
      <c r="W2694" s="16" t="s">
        <v>47</v>
      </c>
    </row>
    <row r="2695" spans="1:23" hidden="1" x14ac:dyDescent="0.25">
      <c r="A2695" s="25">
        <v>144420</v>
      </c>
      <c r="B2695" s="25" t="s">
        <v>42</v>
      </c>
      <c r="C2695" s="25" t="s">
        <v>43</v>
      </c>
      <c r="D2695" s="25" t="s">
        <v>96</v>
      </c>
      <c r="E2695" s="24">
        <v>43405</v>
      </c>
      <c r="F2695" s="25" t="s">
        <v>45</v>
      </c>
      <c r="G2695" s="25" t="s">
        <v>50</v>
      </c>
      <c r="H2695" s="24">
        <v>45089</v>
      </c>
      <c r="I2695" s="101">
        <v>0.25417824074074075</v>
      </c>
      <c r="J2695" s="24">
        <v>45089</v>
      </c>
      <c r="K2695" s="101">
        <v>0.3064351851851852</v>
      </c>
      <c r="L2695" s="25">
        <v>4515</v>
      </c>
      <c r="M2695" s="26">
        <f>Causas[[#This Row],[parada_duracion]]/60</f>
        <v>75.25</v>
      </c>
      <c r="N2695" s="19" t="s">
        <v>49</v>
      </c>
      <c r="O2695" s="16" t="s">
        <v>49</v>
      </c>
      <c r="P2695" s="16">
        <f>WEEKNUM(Causas[[#This Row],[resolucion_fecha]],16)</f>
        <v>24</v>
      </c>
      <c r="Q2695" s="16" t="str">
        <f>TEXT(Causas[[#This Row],[resolucion_fecha]],"MMMM")</f>
        <v>junio</v>
      </c>
      <c r="R2695" s="16" t="str">
        <f t="shared" si="42"/>
        <v>M</v>
      </c>
      <c r="S2695" s="19" t="s">
        <v>49</v>
      </c>
      <c r="T2695" s="19" t="s">
        <v>49</v>
      </c>
      <c r="U2695" s="19" t="s">
        <v>49</v>
      </c>
      <c r="V2695" s="19" t="s">
        <v>49</v>
      </c>
      <c r="W2695" s="19" t="s">
        <v>49</v>
      </c>
    </row>
    <row r="2696" spans="1:23" hidden="1" x14ac:dyDescent="0.25">
      <c r="A2696" s="25">
        <v>144428</v>
      </c>
      <c r="B2696" s="25" t="s">
        <v>74</v>
      </c>
      <c r="C2696" s="25" t="s">
        <v>43</v>
      </c>
      <c r="D2696" s="25" t="s">
        <v>68</v>
      </c>
      <c r="E2696" s="24">
        <v>44258</v>
      </c>
      <c r="F2696" s="25" t="s">
        <v>56</v>
      </c>
      <c r="G2696" s="25" t="s">
        <v>50</v>
      </c>
      <c r="H2696" s="24">
        <v>45089</v>
      </c>
      <c r="I2696" s="101">
        <v>0.27369212962962963</v>
      </c>
      <c r="J2696" s="24">
        <v>45089</v>
      </c>
      <c r="K2696" s="101">
        <v>0.32959490740740743</v>
      </c>
      <c r="L2696" s="25">
        <v>4830</v>
      </c>
      <c r="M2696" s="26">
        <f>Causas[[#This Row],[parada_duracion]]/60</f>
        <v>80.5</v>
      </c>
      <c r="N2696" s="19" t="s">
        <v>536</v>
      </c>
      <c r="O2696" s="16" t="s">
        <v>52</v>
      </c>
      <c r="P2696" s="16">
        <f>WEEKNUM(Causas[[#This Row],[resolucion_fecha]],16)</f>
        <v>24</v>
      </c>
      <c r="Q2696" s="16" t="str">
        <f>TEXT(Causas[[#This Row],[resolucion_fecha]],"MMMM")</f>
        <v>junio</v>
      </c>
      <c r="R2696" s="16" t="str">
        <f t="shared" si="42"/>
        <v>M</v>
      </c>
      <c r="S2696" s="16"/>
      <c r="T2696" s="16" t="s">
        <v>53</v>
      </c>
      <c r="U2696" s="16"/>
      <c r="V2696" s="16"/>
      <c r="W2696" s="16"/>
    </row>
    <row r="2697" spans="1:23" hidden="1" x14ac:dyDescent="0.25">
      <c r="A2697" s="25">
        <v>144432</v>
      </c>
      <c r="B2697" s="25" t="s">
        <v>42</v>
      </c>
      <c r="C2697" s="25" t="s">
        <v>43</v>
      </c>
      <c r="D2697" s="25" t="s">
        <v>164</v>
      </c>
      <c r="E2697" s="24">
        <v>43405</v>
      </c>
      <c r="F2697" s="25" t="s">
        <v>45</v>
      </c>
      <c r="G2697" s="25" t="s">
        <v>50</v>
      </c>
      <c r="H2697" s="24">
        <v>45089</v>
      </c>
      <c r="I2697" s="101">
        <v>0.30167824074074073</v>
      </c>
      <c r="J2697" s="24">
        <v>45089</v>
      </c>
      <c r="K2697" s="101">
        <v>0.30878472222222225</v>
      </c>
      <c r="L2697" s="25">
        <v>614</v>
      </c>
      <c r="M2697" s="26">
        <f>Causas[[#This Row],[parada_duracion]]/60</f>
        <v>10.233333333333333</v>
      </c>
      <c r="N2697" s="19" t="s">
        <v>49</v>
      </c>
      <c r="O2697" s="16" t="s">
        <v>49</v>
      </c>
      <c r="P2697" s="16">
        <f>WEEKNUM(Causas[[#This Row],[resolucion_fecha]],16)</f>
        <v>24</v>
      </c>
      <c r="Q2697" s="16" t="str">
        <f>TEXT(Causas[[#This Row],[resolucion_fecha]],"MMMM")</f>
        <v>junio</v>
      </c>
      <c r="R2697" s="16" t="str">
        <f t="shared" si="42"/>
        <v>M</v>
      </c>
      <c r="S2697" s="19" t="s">
        <v>49</v>
      </c>
      <c r="T2697" s="19" t="s">
        <v>49</v>
      </c>
      <c r="U2697" s="19" t="s">
        <v>49</v>
      </c>
      <c r="V2697" s="19" t="s">
        <v>49</v>
      </c>
      <c r="W2697" s="19" t="s">
        <v>49</v>
      </c>
    </row>
    <row r="2698" spans="1:23" hidden="1" x14ac:dyDescent="0.25">
      <c r="A2698" s="96">
        <v>144434</v>
      </c>
      <c r="B2698" s="96" t="s">
        <v>42</v>
      </c>
      <c r="C2698" s="96" t="s">
        <v>43</v>
      </c>
      <c r="D2698" s="96" t="s">
        <v>161</v>
      </c>
      <c r="E2698" s="97">
        <v>43405</v>
      </c>
      <c r="F2698" s="96" t="s">
        <v>45</v>
      </c>
      <c r="G2698" s="96" t="s">
        <v>50</v>
      </c>
      <c r="H2698" s="97">
        <v>45089</v>
      </c>
      <c r="I2698" s="23">
        <v>0.30699074074074073</v>
      </c>
      <c r="J2698" s="97">
        <v>45089</v>
      </c>
      <c r="K2698" s="23">
        <v>0.33940972222222227</v>
      </c>
      <c r="L2698" s="96">
        <v>2801</v>
      </c>
      <c r="M2698" s="98">
        <f>Causas[[#This Row],[parada_duracion]]/60</f>
        <v>46.68333333333333</v>
      </c>
      <c r="N2698" s="18" t="s">
        <v>49</v>
      </c>
      <c r="O2698" s="16" t="s">
        <v>49</v>
      </c>
      <c r="P2698" s="99">
        <f>WEEKNUM(Causas[[#This Row],[resolucion_fecha]],16)</f>
        <v>24</v>
      </c>
      <c r="Q2698" s="99" t="str">
        <f>TEXT(Causas[[#This Row],[resolucion_fecha]],"MMMM")</f>
        <v>junio</v>
      </c>
      <c r="R2698" s="99" t="str">
        <f t="shared" si="42"/>
        <v>M</v>
      </c>
      <c r="S2698" s="19" t="s">
        <v>49</v>
      </c>
      <c r="T2698" s="19" t="s">
        <v>49</v>
      </c>
      <c r="U2698" s="19" t="s">
        <v>49</v>
      </c>
      <c r="V2698" s="19" t="s">
        <v>49</v>
      </c>
      <c r="W2698" s="19" t="s">
        <v>49</v>
      </c>
    </row>
    <row r="2699" spans="1:23" hidden="1" x14ac:dyDescent="0.25">
      <c r="A2699" s="25">
        <v>144435</v>
      </c>
      <c r="B2699" s="25" t="s">
        <v>42</v>
      </c>
      <c r="C2699" s="25" t="s">
        <v>43</v>
      </c>
      <c r="D2699" s="25" t="s">
        <v>164</v>
      </c>
      <c r="E2699" s="24">
        <v>43405</v>
      </c>
      <c r="F2699" s="25" t="s">
        <v>45</v>
      </c>
      <c r="G2699" s="25" t="s">
        <v>46</v>
      </c>
      <c r="H2699" s="24">
        <v>45089</v>
      </c>
      <c r="I2699" s="101">
        <v>0.30883101851851852</v>
      </c>
      <c r="J2699" s="24">
        <v>45089</v>
      </c>
      <c r="K2699" s="101">
        <v>0.33935185185185185</v>
      </c>
      <c r="L2699" s="25">
        <v>2637</v>
      </c>
      <c r="M2699" s="26">
        <f>Causas[[#This Row],[parada_duracion]]/60</f>
        <v>43.95</v>
      </c>
      <c r="N2699" s="19" t="s">
        <v>49</v>
      </c>
      <c r="O2699" s="16" t="s">
        <v>49</v>
      </c>
      <c r="P2699" s="16">
        <f>WEEKNUM(Causas[[#This Row],[resolucion_fecha]],16)</f>
        <v>24</v>
      </c>
      <c r="Q2699" s="16" t="str">
        <f>TEXT(Causas[[#This Row],[resolucion_fecha]],"MMMM")</f>
        <v>junio</v>
      </c>
      <c r="R2699" s="16" t="str">
        <f t="shared" si="42"/>
        <v>M</v>
      </c>
      <c r="S2699" s="19" t="s">
        <v>49</v>
      </c>
      <c r="T2699" s="19" t="s">
        <v>49</v>
      </c>
      <c r="U2699" s="19" t="s">
        <v>49</v>
      </c>
      <c r="V2699" s="19" t="s">
        <v>49</v>
      </c>
      <c r="W2699" s="19" t="s">
        <v>49</v>
      </c>
    </row>
    <row r="2700" spans="1:23" hidden="1" x14ac:dyDescent="0.25">
      <c r="A2700" s="25">
        <v>144437</v>
      </c>
      <c r="B2700" s="25" t="s">
        <v>130</v>
      </c>
      <c r="C2700" s="25" t="s">
        <v>43</v>
      </c>
      <c r="D2700" s="25" t="s">
        <v>55</v>
      </c>
      <c r="E2700" s="24">
        <v>43405</v>
      </c>
      <c r="F2700" s="25" t="s">
        <v>45</v>
      </c>
      <c r="G2700" s="25" t="s">
        <v>46</v>
      </c>
      <c r="H2700" s="24">
        <v>45089</v>
      </c>
      <c r="I2700" s="101">
        <v>0.32010416666666669</v>
      </c>
      <c r="J2700" s="24">
        <v>45089</v>
      </c>
      <c r="K2700" s="101">
        <v>0.34082175925925928</v>
      </c>
      <c r="L2700" s="25">
        <v>1790</v>
      </c>
      <c r="M2700" s="26">
        <f>Causas[[#This Row],[parada_duracion]]/60</f>
        <v>29.833333333333332</v>
      </c>
      <c r="N2700" s="19" t="s">
        <v>49</v>
      </c>
      <c r="O2700" s="16" t="s">
        <v>49</v>
      </c>
      <c r="P2700" s="16">
        <f>WEEKNUM(Causas[[#This Row],[resolucion_fecha]],16)</f>
        <v>24</v>
      </c>
      <c r="Q2700" s="16" t="str">
        <f>TEXT(Causas[[#This Row],[resolucion_fecha]],"MMMM")</f>
        <v>junio</v>
      </c>
      <c r="R2700" s="16" t="str">
        <f t="shared" si="42"/>
        <v>M</v>
      </c>
      <c r="S2700" s="19" t="s">
        <v>49</v>
      </c>
      <c r="T2700" s="19" t="s">
        <v>49</v>
      </c>
      <c r="U2700" s="19" t="s">
        <v>49</v>
      </c>
      <c r="V2700" s="19" t="s">
        <v>49</v>
      </c>
      <c r="W2700" s="19" t="s">
        <v>49</v>
      </c>
    </row>
    <row r="2701" spans="1:23" hidden="1" x14ac:dyDescent="0.25">
      <c r="A2701" s="96">
        <v>144439</v>
      </c>
      <c r="B2701" s="96" t="s">
        <v>74</v>
      </c>
      <c r="C2701" s="96" t="s">
        <v>43</v>
      </c>
      <c r="D2701" s="96" t="s">
        <v>68</v>
      </c>
      <c r="E2701" s="97">
        <v>44258</v>
      </c>
      <c r="F2701" s="96" t="s">
        <v>56</v>
      </c>
      <c r="G2701" s="96" t="s">
        <v>46</v>
      </c>
      <c r="H2701" s="97">
        <v>45089</v>
      </c>
      <c r="I2701" s="23">
        <v>0.32966435185185183</v>
      </c>
      <c r="J2701" s="97">
        <v>45089</v>
      </c>
      <c r="K2701" s="23">
        <v>0.34221064814814817</v>
      </c>
      <c r="L2701" s="96">
        <v>1084</v>
      </c>
      <c r="M2701" s="98">
        <f>Causas[[#This Row],[parada_duracion]]/60</f>
        <v>18.066666666666666</v>
      </c>
      <c r="N2701" s="18" t="s">
        <v>49</v>
      </c>
      <c r="O2701" s="16" t="s">
        <v>49</v>
      </c>
      <c r="P2701" s="99">
        <f>WEEKNUM(Causas[[#This Row],[resolucion_fecha]],16)</f>
        <v>24</v>
      </c>
      <c r="Q2701" s="99" t="str">
        <f>TEXT(Causas[[#This Row],[resolucion_fecha]],"MMMM")</f>
        <v>junio</v>
      </c>
      <c r="R2701" s="99" t="str">
        <f t="shared" si="42"/>
        <v>M</v>
      </c>
      <c r="S2701" s="19" t="s">
        <v>49</v>
      </c>
      <c r="T2701" s="19" t="s">
        <v>49</v>
      </c>
      <c r="U2701" s="19" t="s">
        <v>49</v>
      </c>
      <c r="V2701" s="19" t="s">
        <v>49</v>
      </c>
      <c r="W2701" s="19" t="s">
        <v>49</v>
      </c>
    </row>
    <row r="2702" spans="1:23" hidden="1" x14ac:dyDescent="0.25">
      <c r="A2702" s="25">
        <v>144440</v>
      </c>
      <c r="B2702" s="25" t="s">
        <v>79</v>
      </c>
      <c r="C2702" s="25" t="s">
        <v>43</v>
      </c>
      <c r="D2702" s="25" t="s">
        <v>59</v>
      </c>
      <c r="E2702" s="24">
        <v>44231</v>
      </c>
      <c r="F2702" s="25" t="s">
        <v>60</v>
      </c>
      <c r="G2702" s="25" t="s">
        <v>50</v>
      </c>
      <c r="H2702" s="24">
        <v>45089</v>
      </c>
      <c r="I2702" s="101">
        <v>0.3298611111111111</v>
      </c>
      <c r="J2702" s="24">
        <v>45089</v>
      </c>
      <c r="K2702" s="101">
        <v>0.41269675925925925</v>
      </c>
      <c r="L2702" s="25">
        <v>7157</v>
      </c>
      <c r="M2702" s="26">
        <f>Causas[[#This Row],[parada_duracion]]/60</f>
        <v>119.28333333333333</v>
      </c>
      <c r="N2702" s="19" t="s">
        <v>882</v>
      </c>
      <c r="O2702" s="16" t="s">
        <v>52</v>
      </c>
      <c r="P2702" s="16">
        <f>WEEKNUM(Causas[[#This Row],[resolucion_fecha]],16)</f>
        <v>24</v>
      </c>
      <c r="Q2702" s="16" t="str">
        <f>TEXT(Causas[[#This Row],[resolucion_fecha]],"MMMM")</f>
        <v>junio</v>
      </c>
      <c r="R2702" s="16" t="str">
        <f t="shared" si="42"/>
        <v>M</v>
      </c>
      <c r="S2702" s="16"/>
      <c r="T2702" s="16" t="s">
        <v>53</v>
      </c>
      <c r="U2702" s="100"/>
      <c r="V2702" s="16"/>
      <c r="W2702" s="16"/>
    </row>
    <row r="2703" spans="1:23" hidden="1" x14ac:dyDescent="0.25">
      <c r="A2703" s="96">
        <v>144443</v>
      </c>
      <c r="B2703" s="96" t="s">
        <v>42</v>
      </c>
      <c r="C2703" s="96" t="s">
        <v>43</v>
      </c>
      <c r="D2703" s="96" t="s">
        <v>164</v>
      </c>
      <c r="E2703" s="97">
        <v>43405</v>
      </c>
      <c r="F2703" s="96" t="s">
        <v>45</v>
      </c>
      <c r="G2703" s="96" t="s">
        <v>50</v>
      </c>
      <c r="H2703" s="97">
        <v>45089</v>
      </c>
      <c r="I2703" s="23">
        <v>0.3468518518518518</v>
      </c>
      <c r="J2703" s="97">
        <v>45089</v>
      </c>
      <c r="K2703" s="23">
        <v>0.36266203703703703</v>
      </c>
      <c r="L2703" s="96">
        <v>1366</v>
      </c>
      <c r="M2703" s="98">
        <f>Causas[[#This Row],[parada_duracion]]/60</f>
        <v>22.766666666666666</v>
      </c>
      <c r="N2703" s="18" t="s">
        <v>49</v>
      </c>
      <c r="O2703" s="99" t="s">
        <v>49</v>
      </c>
      <c r="P2703" s="99">
        <f>WEEKNUM(Causas[[#This Row],[resolucion_fecha]],16)</f>
        <v>24</v>
      </c>
      <c r="Q2703" s="99" t="str">
        <f>TEXT(Causas[[#This Row],[resolucion_fecha]],"MMMM")</f>
        <v>junio</v>
      </c>
      <c r="R2703" s="99" t="str">
        <f t="shared" si="42"/>
        <v>M</v>
      </c>
      <c r="S2703" s="19" t="s">
        <v>49</v>
      </c>
      <c r="T2703" s="19" t="s">
        <v>49</v>
      </c>
      <c r="U2703" s="19" t="s">
        <v>49</v>
      </c>
      <c r="V2703" s="19" t="s">
        <v>49</v>
      </c>
      <c r="W2703" s="19" t="s">
        <v>49</v>
      </c>
    </row>
    <row r="2704" spans="1:23" hidden="1" x14ac:dyDescent="0.25">
      <c r="A2704" s="96">
        <v>144444</v>
      </c>
      <c r="B2704" s="96" t="s">
        <v>42</v>
      </c>
      <c r="C2704" s="96" t="s">
        <v>43</v>
      </c>
      <c r="D2704" s="96" t="s">
        <v>161</v>
      </c>
      <c r="E2704" s="97">
        <v>43405</v>
      </c>
      <c r="F2704" s="96" t="s">
        <v>45</v>
      </c>
      <c r="G2704" s="96" t="s">
        <v>50</v>
      </c>
      <c r="H2704" s="97">
        <v>45089</v>
      </c>
      <c r="I2704" s="23">
        <v>0.34759259259259262</v>
      </c>
      <c r="J2704" s="97">
        <v>45089</v>
      </c>
      <c r="K2704" s="23">
        <v>0.40472222222222221</v>
      </c>
      <c r="L2704" s="96">
        <v>4936</v>
      </c>
      <c r="M2704" s="98">
        <f>Causas[[#This Row],[parada_duracion]]/60</f>
        <v>82.266666666666666</v>
      </c>
      <c r="N2704" s="18" t="s">
        <v>883</v>
      </c>
      <c r="O2704" s="99" t="s">
        <v>52</v>
      </c>
      <c r="P2704" s="99">
        <f>WEEKNUM(Causas[[#This Row],[resolucion_fecha]],16)</f>
        <v>24</v>
      </c>
      <c r="Q2704" s="99" t="str">
        <f>TEXT(Causas[[#This Row],[resolucion_fecha]],"MMMM")</f>
        <v>junio</v>
      </c>
      <c r="R2704" s="99" t="str">
        <f t="shared" si="42"/>
        <v>M</v>
      </c>
      <c r="S2704" s="99"/>
      <c r="T2704" s="16" t="s">
        <v>53</v>
      </c>
      <c r="U2704" s="100"/>
      <c r="V2704" s="99"/>
      <c r="W2704" s="99"/>
    </row>
    <row r="2705" spans="1:23" hidden="1" x14ac:dyDescent="0.25">
      <c r="A2705" s="96">
        <v>144445</v>
      </c>
      <c r="B2705" s="96" t="s">
        <v>42</v>
      </c>
      <c r="C2705" s="96" t="s">
        <v>43</v>
      </c>
      <c r="D2705" s="96" t="s">
        <v>164</v>
      </c>
      <c r="E2705" s="97">
        <v>43405</v>
      </c>
      <c r="F2705" s="96" t="s">
        <v>45</v>
      </c>
      <c r="G2705" s="96" t="s">
        <v>50</v>
      </c>
      <c r="H2705" s="97">
        <v>45089</v>
      </c>
      <c r="I2705" s="23">
        <v>0.36275462962962962</v>
      </c>
      <c r="J2705" s="97">
        <v>45089</v>
      </c>
      <c r="K2705" s="23">
        <v>0.4133680555555555</v>
      </c>
      <c r="L2705" s="96">
        <v>4373</v>
      </c>
      <c r="M2705" s="98">
        <f>Causas[[#This Row],[parada_duracion]]/60</f>
        <v>72.88333333333334</v>
      </c>
      <c r="N2705" s="18" t="s">
        <v>49</v>
      </c>
      <c r="O2705" s="99" t="s">
        <v>49</v>
      </c>
      <c r="P2705" s="99">
        <f>WEEKNUM(Causas[[#This Row],[resolucion_fecha]],16)</f>
        <v>24</v>
      </c>
      <c r="Q2705" s="99" t="str">
        <f>TEXT(Causas[[#This Row],[resolucion_fecha]],"MMMM")</f>
        <v>junio</v>
      </c>
      <c r="R2705" s="99" t="str">
        <f t="shared" si="42"/>
        <v>M</v>
      </c>
      <c r="S2705" s="19" t="s">
        <v>49</v>
      </c>
      <c r="T2705" s="19" t="s">
        <v>49</v>
      </c>
      <c r="U2705" s="19" t="s">
        <v>49</v>
      </c>
      <c r="V2705" s="19" t="s">
        <v>49</v>
      </c>
      <c r="W2705" s="19" t="s">
        <v>49</v>
      </c>
    </row>
    <row r="2706" spans="1:23" hidden="1" x14ac:dyDescent="0.25">
      <c r="A2706" s="25">
        <v>144446</v>
      </c>
      <c r="B2706" s="25" t="s">
        <v>66</v>
      </c>
      <c r="C2706" s="25" t="s">
        <v>43</v>
      </c>
      <c r="D2706" s="25" t="s">
        <v>154</v>
      </c>
      <c r="E2706" s="24">
        <v>43405</v>
      </c>
      <c r="F2706" s="25" t="s">
        <v>45</v>
      </c>
      <c r="G2706" s="25" t="s">
        <v>46</v>
      </c>
      <c r="H2706" s="24">
        <v>45089</v>
      </c>
      <c r="I2706" s="101">
        <v>0.3712037037037037</v>
      </c>
      <c r="J2706" s="24">
        <v>45089</v>
      </c>
      <c r="K2706" s="101">
        <v>0.37125000000000002</v>
      </c>
      <c r="L2706" s="25">
        <v>4</v>
      </c>
      <c r="M2706" s="26">
        <f>Causas[[#This Row],[parada_duracion]]/60</f>
        <v>6.6666666666666666E-2</v>
      </c>
      <c r="N2706" s="19" t="s">
        <v>47</v>
      </c>
      <c r="O2706" s="16" t="s">
        <v>47</v>
      </c>
      <c r="P2706" s="16">
        <f>WEEKNUM(Causas[[#This Row],[resolucion_fecha]],16)</f>
        <v>24</v>
      </c>
      <c r="Q2706" s="16" t="str">
        <f>TEXT(Causas[[#This Row],[resolucion_fecha]],"MMMM")</f>
        <v>junio</v>
      </c>
      <c r="R2706" s="16" t="str">
        <f t="shared" si="42"/>
        <v>M</v>
      </c>
      <c r="S2706" s="16" t="s">
        <v>47</v>
      </c>
      <c r="T2706" s="16" t="s">
        <v>47</v>
      </c>
      <c r="U2706" s="16" t="s">
        <v>47</v>
      </c>
      <c r="V2706" s="16" t="s">
        <v>47</v>
      </c>
      <c r="W2706" s="16" t="s">
        <v>47</v>
      </c>
    </row>
    <row r="2707" spans="1:23" hidden="1" x14ac:dyDescent="0.25">
      <c r="A2707" s="96">
        <v>144452</v>
      </c>
      <c r="B2707" s="96" t="s">
        <v>66</v>
      </c>
      <c r="C2707" s="96" t="s">
        <v>43</v>
      </c>
      <c r="D2707" s="96" t="s">
        <v>48</v>
      </c>
      <c r="E2707" s="97">
        <v>43405</v>
      </c>
      <c r="F2707" s="96" t="s">
        <v>45</v>
      </c>
      <c r="G2707" s="96" t="s">
        <v>46</v>
      </c>
      <c r="H2707" s="97">
        <v>45089</v>
      </c>
      <c r="I2707" s="23">
        <v>0.41438657407407403</v>
      </c>
      <c r="J2707" s="97">
        <v>45089</v>
      </c>
      <c r="K2707" s="23">
        <v>0.42471064814814818</v>
      </c>
      <c r="L2707" s="96">
        <v>892</v>
      </c>
      <c r="M2707" s="98">
        <f>Causas[[#This Row],[parada_duracion]]/60</f>
        <v>14.866666666666667</v>
      </c>
      <c r="N2707" s="18" t="s">
        <v>49</v>
      </c>
      <c r="O2707" s="99" t="s">
        <v>49</v>
      </c>
      <c r="P2707" s="99">
        <f>WEEKNUM(Causas[[#This Row],[resolucion_fecha]],16)</f>
        <v>24</v>
      </c>
      <c r="Q2707" s="99" t="str">
        <f>TEXT(Causas[[#This Row],[resolucion_fecha]],"MMMM")</f>
        <v>junio</v>
      </c>
      <c r="R2707" s="99" t="str">
        <f t="shared" si="42"/>
        <v>M</v>
      </c>
      <c r="S2707" s="19" t="s">
        <v>49</v>
      </c>
      <c r="T2707" s="19" t="s">
        <v>49</v>
      </c>
      <c r="U2707" s="19" t="s">
        <v>49</v>
      </c>
      <c r="V2707" s="19" t="s">
        <v>49</v>
      </c>
      <c r="W2707" s="19" t="s">
        <v>49</v>
      </c>
    </row>
    <row r="2708" spans="1:23" hidden="1" x14ac:dyDescent="0.25">
      <c r="A2708" s="96">
        <v>144453</v>
      </c>
      <c r="B2708" s="96" t="s">
        <v>54</v>
      </c>
      <c r="C2708" s="96" t="s">
        <v>43</v>
      </c>
      <c r="D2708" s="96" t="s">
        <v>55</v>
      </c>
      <c r="E2708" s="97">
        <v>44120</v>
      </c>
      <c r="F2708" s="96" t="s">
        <v>56</v>
      </c>
      <c r="G2708" s="96" t="s">
        <v>50</v>
      </c>
      <c r="H2708" s="97">
        <v>45089</v>
      </c>
      <c r="I2708" s="23">
        <v>0.41510416666666666</v>
      </c>
      <c r="J2708" s="97">
        <v>45089</v>
      </c>
      <c r="K2708" s="23">
        <v>0.42432870370370374</v>
      </c>
      <c r="L2708" s="96">
        <v>797</v>
      </c>
      <c r="M2708" s="98">
        <f>Causas[[#This Row],[parada_duracion]]/60</f>
        <v>13.283333333333333</v>
      </c>
      <c r="N2708" t="s">
        <v>884</v>
      </c>
      <c r="O2708" s="99" t="s">
        <v>52</v>
      </c>
      <c r="P2708" s="99">
        <f>WEEKNUM(Causas[[#This Row],[resolucion_fecha]],16)</f>
        <v>24</v>
      </c>
      <c r="Q2708" s="99" t="str">
        <f>TEXT(Causas[[#This Row],[resolucion_fecha]],"MMMM")</f>
        <v>junio</v>
      </c>
      <c r="R2708" s="99" t="str">
        <f t="shared" si="42"/>
        <v>M</v>
      </c>
      <c r="S2708" s="99"/>
      <c r="T2708" s="16" t="s">
        <v>53</v>
      </c>
      <c r="U2708" s="100"/>
      <c r="V2708" s="99"/>
      <c r="W2708" s="99"/>
    </row>
    <row r="2709" spans="1:23" hidden="1" x14ac:dyDescent="0.25">
      <c r="A2709" s="25">
        <v>144454</v>
      </c>
      <c r="B2709" s="25" t="s">
        <v>42</v>
      </c>
      <c r="C2709" s="25" t="s">
        <v>43</v>
      </c>
      <c r="D2709" s="25" t="s">
        <v>76</v>
      </c>
      <c r="E2709" s="24">
        <v>43405</v>
      </c>
      <c r="F2709" s="25" t="s">
        <v>45</v>
      </c>
      <c r="G2709" s="25" t="s">
        <v>50</v>
      </c>
      <c r="H2709" s="24">
        <v>45089</v>
      </c>
      <c r="I2709" s="101">
        <v>0.42182870370370368</v>
      </c>
      <c r="J2709" s="24">
        <v>45089</v>
      </c>
      <c r="K2709" s="101">
        <v>0.43232638888888886</v>
      </c>
      <c r="L2709" s="25">
        <v>907</v>
      </c>
      <c r="M2709" s="26">
        <f>Causas[[#This Row],[parada_duracion]]/60</f>
        <v>15.116666666666667</v>
      </c>
      <c r="N2709" s="19" t="s">
        <v>885</v>
      </c>
      <c r="O2709" s="16" t="s">
        <v>52</v>
      </c>
      <c r="P2709" s="16">
        <f>WEEKNUM(Causas[[#This Row],[resolucion_fecha]],16)</f>
        <v>24</v>
      </c>
      <c r="Q2709" s="16" t="str">
        <f>TEXT(Causas[[#This Row],[resolucion_fecha]],"MMMM")</f>
        <v>junio</v>
      </c>
      <c r="R2709" s="16" t="str">
        <f t="shared" si="42"/>
        <v>M</v>
      </c>
      <c r="S2709" s="16"/>
      <c r="T2709" s="16" t="s">
        <v>53</v>
      </c>
      <c r="U2709" s="100"/>
      <c r="V2709" s="16"/>
      <c r="W2709" s="16"/>
    </row>
    <row r="2710" spans="1:23" hidden="1" x14ac:dyDescent="0.25">
      <c r="A2710" s="25">
        <v>144464</v>
      </c>
      <c r="B2710" s="25" t="s">
        <v>171</v>
      </c>
      <c r="C2710" s="25" t="s">
        <v>43</v>
      </c>
      <c r="D2710" s="25" t="s">
        <v>143</v>
      </c>
      <c r="E2710" s="24">
        <v>43405</v>
      </c>
      <c r="F2710" s="25" t="s">
        <v>45</v>
      </c>
      <c r="G2710" s="25" t="s">
        <v>50</v>
      </c>
      <c r="H2710" s="24">
        <v>45089</v>
      </c>
      <c r="I2710" s="101">
        <v>0.46962962962962962</v>
      </c>
      <c r="J2710" s="24">
        <v>45089</v>
      </c>
      <c r="K2710" s="101">
        <v>0.47267361111111111</v>
      </c>
      <c r="L2710" s="25">
        <v>263</v>
      </c>
      <c r="M2710" s="26">
        <f>Causas[[#This Row],[parada_duracion]]/60</f>
        <v>4.3833333333333337</v>
      </c>
      <c r="N2710" s="19" t="s">
        <v>47</v>
      </c>
      <c r="O2710" s="16" t="s">
        <v>47</v>
      </c>
      <c r="P2710" s="16">
        <f>WEEKNUM(Causas[[#This Row],[resolucion_fecha]],16)</f>
        <v>24</v>
      </c>
      <c r="Q2710" s="16" t="str">
        <f>TEXT(Causas[[#This Row],[resolucion_fecha]],"MMMM")</f>
        <v>junio</v>
      </c>
      <c r="R2710" s="16" t="str">
        <f t="shared" si="42"/>
        <v>M</v>
      </c>
      <c r="S2710" s="16" t="s">
        <v>47</v>
      </c>
      <c r="T2710" s="16" t="s">
        <v>47</v>
      </c>
      <c r="U2710" s="16" t="s">
        <v>47</v>
      </c>
      <c r="V2710" s="16" t="s">
        <v>47</v>
      </c>
      <c r="W2710" s="16" t="s">
        <v>47</v>
      </c>
    </row>
    <row r="2711" spans="1:23" hidden="1" x14ac:dyDescent="0.25">
      <c r="A2711" s="25">
        <v>144470</v>
      </c>
      <c r="B2711" s="25" t="s">
        <v>95</v>
      </c>
      <c r="C2711" s="25" t="s">
        <v>43</v>
      </c>
      <c r="D2711" s="25" t="s">
        <v>59</v>
      </c>
      <c r="E2711" s="24">
        <v>44231</v>
      </c>
      <c r="F2711" s="25" t="s">
        <v>60</v>
      </c>
      <c r="G2711" s="25" t="s">
        <v>46</v>
      </c>
      <c r="H2711" s="24">
        <v>45089</v>
      </c>
      <c r="I2711" s="101">
        <v>0.52671296296296299</v>
      </c>
      <c r="J2711" s="24">
        <v>45089</v>
      </c>
      <c r="K2711" s="101">
        <v>0.53293981481481478</v>
      </c>
      <c r="L2711" s="25">
        <v>538</v>
      </c>
      <c r="M2711" s="26">
        <f>Causas[[#This Row],[parada_duracion]]/60</f>
        <v>8.9666666666666668</v>
      </c>
      <c r="N2711" s="19" t="s">
        <v>47</v>
      </c>
      <c r="O2711" s="16" t="s">
        <v>47</v>
      </c>
      <c r="P2711" s="16">
        <f>WEEKNUM(Causas[[#This Row],[resolucion_fecha]],16)</f>
        <v>24</v>
      </c>
      <c r="Q2711" s="16" t="str">
        <f>TEXT(Causas[[#This Row],[resolucion_fecha]],"MMMM")</f>
        <v>junio</v>
      </c>
      <c r="R2711" s="16" t="str">
        <f t="shared" si="42"/>
        <v>M</v>
      </c>
      <c r="S2711" s="16" t="s">
        <v>47</v>
      </c>
      <c r="T2711" s="16" t="s">
        <v>47</v>
      </c>
      <c r="U2711" s="16" t="s">
        <v>47</v>
      </c>
      <c r="V2711" s="16" t="s">
        <v>47</v>
      </c>
      <c r="W2711" s="16" t="s">
        <v>47</v>
      </c>
    </row>
    <row r="2712" spans="1:23" hidden="1" x14ac:dyDescent="0.25">
      <c r="A2712" s="96">
        <v>144472</v>
      </c>
      <c r="B2712" s="96" t="s">
        <v>86</v>
      </c>
      <c r="C2712" s="96" t="s">
        <v>43</v>
      </c>
      <c r="D2712" s="96" t="s">
        <v>55</v>
      </c>
      <c r="E2712" s="97">
        <v>43881</v>
      </c>
      <c r="F2712" s="96" t="s">
        <v>56</v>
      </c>
      <c r="G2712" s="96" t="s">
        <v>50</v>
      </c>
      <c r="H2712" s="97">
        <v>45089</v>
      </c>
      <c r="I2712" s="23">
        <v>0.54430555555555549</v>
      </c>
      <c r="J2712" s="97">
        <v>45089</v>
      </c>
      <c r="K2712" s="23">
        <v>0.57392361111111112</v>
      </c>
      <c r="L2712" s="96">
        <v>2559</v>
      </c>
      <c r="M2712" s="98">
        <f>Causas[[#This Row],[parada_duracion]]/60</f>
        <v>42.65</v>
      </c>
      <c r="N2712" t="s">
        <v>886</v>
      </c>
      <c r="O2712" s="99" t="s">
        <v>52</v>
      </c>
      <c r="P2712" s="99">
        <f>WEEKNUM(Causas[[#This Row],[resolucion_fecha]],16)</f>
        <v>24</v>
      </c>
      <c r="Q2712" s="99" t="str">
        <f>TEXT(Causas[[#This Row],[resolucion_fecha]],"MMMM")</f>
        <v>junio</v>
      </c>
      <c r="R2712" s="99" t="str">
        <f t="shared" si="42"/>
        <v>M</v>
      </c>
      <c r="S2712" s="99"/>
      <c r="T2712" s="16" t="s">
        <v>53</v>
      </c>
      <c r="U2712" s="16"/>
      <c r="V2712" s="99"/>
      <c r="W2712" s="99"/>
    </row>
    <row r="2713" spans="1:23" hidden="1" x14ac:dyDescent="0.25">
      <c r="A2713" s="25">
        <v>144473</v>
      </c>
      <c r="B2713" s="25" t="s">
        <v>86</v>
      </c>
      <c r="C2713" s="25" t="s">
        <v>43</v>
      </c>
      <c r="D2713" s="25" t="s">
        <v>55</v>
      </c>
      <c r="E2713" s="24">
        <v>43881</v>
      </c>
      <c r="F2713" s="25" t="s">
        <v>56</v>
      </c>
      <c r="G2713" s="25" t="s">
        <v>50</v>
      </c>
      <c r="H2713" s="24">
        <v>45089</v>
      </c>
      <c r="I2713" s="101">
        <v>0.57408564814814811</v>
      </c>
      <c r="J2713" s="24">
        <v>45089</v>
      </c>
      <c r="K2713" s="101">
        <v>0.58267361111111116</v>
      </c>
      <c r="L2713" s="25">
        <v>742</v>
      </c>
      <c r="M2713" s="26">
        <f>Causas[[#This Row],[parada_duracion]]/60</f>
        <v>12.366666666666667</v>
      </c>
      <c r="N2713" t="s">
        <v>886</v>
      </c>
      <c r="O2713" s="16" t="s">
        <v>52</v>
      </c>
      <c r="P2713" s="16">
        <f>WEEKNUM(Causas[[#This Row],[resolucion_fecha]],16)</f>
        <v>24</v>
      </c>
      <c r="Q2713" s="16" t="str">
        <f>TEXT(Causas[[#This Row],[resolucion_fecha]],"MMMM")</f>
        <v>junio</v>
      </c>
      <c r="R2713" s="16" t="str">
        <f t="shared" si="42"/>
        <v>M</v>
      </c>
      <c r="S2713" s="16"/>
      <c r="T2713" s="16" t="s">
        <v>53</v>
      </c>
      <c r="U2713" s="100"/>
      <c r="V2713" s="16"/>
      <c r="W2713" s="16"/>
    </row>
    <row r="2714" spans="1:23" hidden="1" x14ac:dyDescent="0.25">
      <c r="A2714" s="96">
        <v>144477</v>
      </c>
      <c r="B2714" s="96" t="s">
        <v>54</v>
      </c>
      <c r="C2714" s="96" t="s">
        <v>43</v>
      </c>
      <c r="D2714" s="96" t="s">
        <v>55</v>
      </c>
      <c r="E2714" s="97">
        <v>44120</v>
      </c>
      <c r="F2714" s="96" t="s">
        <v>56</v>
      </c>
      <c r="G2714" s="96" t="s">
        <v>50</v>
      </c>
      <c r="H2714" s="97">
        <v>45089</v>
      </c>
      <c r="I2714" s="23">
        <v>0.61611111111111116</v>
      </c>
      <c r="J2714" s="97">
        <v>45089</v>
      </c>
      <c r="K2714" s="23">
        <v>0.64682870370370371</v>
      </c>
      <c r="L2714" s="96">
        <v>2654</v>
      </c>
      <c r="M2714" s="98">
        <f>Causas[[#This Row],[parada_duracion]]/60</f>
        <v>44.233333333333334</v>
      </c>
      <c r="N2714" t="s">
        <v>886</v>
      </c>
      <c r="O2714" s="99" t="s">
        <v>52</v>
      </c>
      <c r="P2714" s="99">
        <f>WEEKNUM(Causas[[#This Row],[resolucion_fecha]],16)</f>
        <v>24</v>
      </c>
      <c r="Q2714" s="99" t="str">
        <f>TEXT(Causas[[#This Row],[resolucion_fecha]],"MMMM")</f>
        <v>junio</v>
      </c>
      <c r="R2714" s="99" t="str">
        <f t="shared" si="42"/>
        <v>T</v>
      </c>
      <c r="S2714" s="99"/>
      <c r="T2714" s="16" t="s">
        <v>53</v>
      </c>
      <c r="U2714" s="16"/>
      <c r="V2714" s="99"/>
      <c r="W2714" s="99"/>
    </row>
    <row r="2715" spans="1:23" hidden="1" x14ac:dyDescent="0.25">
      <c r="A2715" s="25">
        <v>144478</v>
      </c>
      <c r="B2715" s="25" t="s">
        <v>117</v>
      </c>
      <c r="C2715" s="25" t="s">
        <v>43</v>
      </c>
      <c r="D2715" s="25" t="s">
        <v>96</v>
      </c>
      <c r="E2715" s="24">
        <v>43405</v>
      </c>
      <c r="F2715" s="25" t="s">
        <v>45</v>
      </c>
      <c r="G2715" s="25" t="s">
        <v>46</v>
      </c>
      <c r="H2715" s="24">
        <v>45089</v>
      </c>
      <c r="I2715" s="101">
        <v>0.6411458333333333</v>
      </c>
      <c r="J2715" s="24">
        <v>45089</v>
      </c>
      <c r="K2715" s="101">
        <v>0.66069444444444447</v>
      </c>
      <c r="L2715" s="25">
        <v>1689</v>
      </c>
      <c r="M2715" s="26">
        <f>Causas[[#This Row],[parada_duracion]]/60</f>
        <v>28.15</v>
      </c>
      <c r="N2715" t="s">
        <v>887</v>
      </c>
      <c r="O2715" s="16" t="s">
        <v>52</v>
      </c>
      <c r="P2715" s="16">
        <f>WEEKNUM(Causas[[#This Row],[resolucion_fecha]],16)</f>
        <v>24</v>
      </c>
      <c r="Q2715" s="16" t="str">
        <f>TEXT(Causas[[#This Row],[resolucion_fecha]],"MMMM")</f>
        <v>junio</v>
      </c>
      <c r="R2715" s="16" t="str">
        <f t="shared" si="42"/>
        <v>T</v>
      </c>
      <c r="S2715" s="16"/>
      <c r="T2715" s="16" t="s">
        <v>53</v>
      </c>
      <c r="U2715" s="100"/>
      <c r="V2715" s="16"/>
      <c r="W2715" s="16"/>
    </row>
    <row r="2716" spans="1:23" hidden="1" x14ac:dyDescent="0.25">
      <c r="A2716" s="25">
        <v>144480</v>
      </c>
      <c r="B2716" s="25" t="s">
        <v>203</v>
      </c>
      <c r="C2716" s="25" t="s">
        <v>43</v>
      </c>
      <c r="D2716" s="25" t="s">
        <v>55</v>
      </c>
      <c r="E2716" s="24">
        <v>43405</v>
      </c>
      <c r="F2716" s="25" t="s">
        <v>45</v>
      </c>
      <c r="G2716" s="25" t="s">
        <v>46</v>
      </c>
      <c r="H2716" s="24">
        <v>45089</v>
      </c>
      <c r="I2716" s="101">
        <v>0.68248842592592596</v>
      </c>
      <c r="J2716" s="24">
        <v>45089</v>
      </c>
      <c r="K2716" s="101">
        <v>0.68263888888888891</v>
      </c>
      <c r="L2716" s="25">
        <v>13</v>
      </c>
      <c r="M2716" s="26">
        <f>Causas[[#This Row],[parada_duracion]]/60</f>
        <v>0.21666666666666667</v>
      </c>
      <c r="N2716" s="19" t="s">
        <v>47</v>
      </c>
      <c r="O2716" s="16" t="s">
        <v>47</v>
      </c>
      <c r="P2716" s="16">
        <f>WEEKNUM(Causas[[#This Row],[resolucion_fecha]],16)</f>
        <v>24</v>
      </c>
      <c r="Q2716" s="16" t="str">
        <f>TEXT(Causas[[#This Row],[resolucion_fecha]],"MMMM")</f>
        <v>junio</v>
      </c>
      <c r="R2716" s="16" t="str">
        <f t="shared" si="42"/>
        <v>T</v>
      </c>
      <c r="S2716" s="16" t="s">
        <v>47</v>
      </c>
      <c r="T2716" s="16" t="s">
        <v>47</v>
      </c>
      <c r="U2716" s="16" t="s">
        <v>47</v>
      </c>
      <c r="V2716" s="16" t="s">
        <v>47</v>
      </c>
      <c r="W2716" s="16" t="s">
        <v>47</v>
      </c>
    </row>
    <row r="2717" spans="1:23" hidden="1" x14ac:dyDescent="0.25">
      <c r="A2717" s="96">
        <v>144483</v>
      </c>
      <c r="B2717" s="96" t="s">
        <v>79</v>
      </c>
      <c r="C2717" s="96" t="s">
        <v>43</v>
      </c>
      <c r="D2717" s="96" t="s">
        <v>82</v>
      </c>
      <c r="E2717" s="97">
        <v>43405</v>
      </c>
      <c r="F2717" s="96" t="s">
        <v>45</v>
      </c>
      <c r="G2717" s="96" t="s">
        <v>46</v>
      </c>
      <c r="H2717" s="97">
        <v>45089</v>
      </c>
      <c r="I2717" s="23">
        <v>0.6977430555555556</v>
      </c>
      <c r="J2717" s="97">
        <v>45089</v>
      </c>
      <c r="K2717" s="23">
        <v>0.70421296296296287</v>
      </c>
      <c r="L2717" s="96">
        <v>559</v>
      </c>
      <c r="M2717" s="98">
        <f>Causas[[#This Row],[parada_duracion]]/60</f>
        <v>9.3166666666666664</v>
      </c>
      <c r="N2717" s="19" t="s">
        <v>47</v>
      </c>
      <c r="O2717" s="16" t="s">
        <v>47</v>
      </c>
      <c r="P2717" s="99">
        <f>WEEKNUM(Causas[[#This Row],[resolucion_fecha]],16)</f>
        <v>24</v>
      </c>
      <c r="Q2717" s="99" t="str">
        <f>TEXT(Causas[[#This Row],[resolucion_fecha]],"MMMM")</f>
        <v>junio</v>
      </c>
      <c r="R2717" s="99" t="str">
        <f t="shared" si="42"/>
        <v>T</v>
      </c>
      <c r="S2717" s="16" t="s">
        <v>47</v>
      </c>
      <c r="T2717" s="16" t="s">
        <v>47</v>
      </c>
      <c r="U2717" s="16" t="s">
        <v>47</v>
      </c>
      <c r="V2717" s="16" t="s">
        <v>47</v>
      </c>
      <c r="W2717" s="16" t="s">
        <v>47</v>
      </c>
    </row>
    <row r="2718" spans="1:23" hidden="1" x14ac:dyDescent="0.25">
      <c r="A2718" s="25">
        <v>144484</v>
      </c>
      <c r="B2718" s="25" t="s">
        <v>130</v>
      </c>
      <c r="C2718" s="25" t="s">
        <v>43</v>
      </c>
      <c r="D2718" s="25" t="s">
        <v>44</v>
      </c>
      <c r="E2718" s="24">
        <v>43405</v>
      </c>
      <c r="F2718" s="25" t="s">
        <v>45</v>
      </c>
      <c r="G2718" s="25" t="s">
        <v>46</v>
      </c>
      <c r="H2718" s="24">
        <v>45089</v>
      </c>
      <c r="I2718" s="101">
        <v>0.70457175925925919</v>
      </c>
      <c r="J2718" s="24">
        <v>45089</v>
      </c>
      <c r="K2718" s="101">
        <v>0.70783564814814814</v>
      </c>
      <c r="L2718" s="25">
        <v>282</v>
      </c>
      <c r="M2718" s="26">
        <f>Causas[[#This Row],[parada_duracion]]/60</f>
        <v>4.7</v>
      </c>
      <c r="N2718" s="19" t="s">
        <v>47</v>
      </c>
      <c r="O2718" s="16" t="s">
        <v>47</v>
      </c>
      <c r="P2718" s="16">
        <f>WEEKNUM(Causas[[#This Row],[resolucion_fecha]],16)</f>
        <v>24</v>
      </c>
      <c r="Q2718" s="16" t="str">
        <f>TEXT(Causas[[#This Row],[resolucion_fecha]],"MMMM")</f>
        <v>junio</v>
      </c>
      <c r="R2718" s="16" t="str">
        <f t="shared" si="42"/>
        <v>T</v>
      </c>
      <c r="S2718" s="16" t="s">
        <v>47</v>
      </c>
      <c r="T2718" s="16" t="s">
        <v>47</v>
      </c>
      <c r="U2718" s="16" t="s">
        <v>47</v>
      </c>
      <c r="V2718" s="16" t="s">
        <v>47</v>
      </c>
      <c r="W2718" s="16" t="s">
        <v>47</v>
      </c>
    </row>
    <row r="2719" spans="1:23" hidden="1" x14ac:dyDescent="0.25">
      <c r="A2719" s="96">
        <v>144486</v>
      </c>
      <c r="B2719" s="96" t="s">
        <v>42</v>
      </c>
      <c r="C2719" s="96" t="s">
        <v>43</v>
      </c>
      <c r="D2719" s="96" t="s">
        <v>59</v>
      </c>
      <c r="E2719" s="97">
        <v>44231</v>
      </c>
      <c r="F2719" s="96" t="s">
        <v>60</v>
      </c>
      <c r="G2719" s="96" t="s">
        <v>46</v>
      </c>
      <c r="H2719" s="97">
        <v>45089</v>
      </c>
      <c r="I2719" s="23">
        <v>0.73408564814814825</v>
      </c>
      <c r="J2719" s="97">
        <v>45089</v>
      </c>
      <c r="K2719" s="23">
        <v>0.74003472222222222</v>
      </c>
      <c r="L2719" s="96">
        <v>514</v>
      </c>
      <c r="M2719" s="98">
        <f>Causas[[#This Row],[parada_duracion]]/60</f>
        <v>8.5666666666666664</v>
      </c>
      <c r="N2719" s="19" t="s">
        <v>47</v>
      </c>
      <c r="O2719" s="16" t="s">
        <v>47</v>
      </c>
      <c r="P2719" s="99">
        <f>WEEKNUM(Causas[[#This Row],[resolucion_fecha]],16)</f>
        <v>24</v>
      </c>
      <c r="Q2719" s="99" t="str">
        <f>TEXT(Causas[[#This Row],[resolucion_fecha]],"MMMM")</f>
        <v>junio</v>
      </c>
      <c r="R2719" s="99" t="str">
        <f t="shared" si="42"/>
        <v>T</v>
      </c>
      <c r="S2719" s="16" t="s">
        <v>47</v>
      </c>
      <c r="T2719" s="16" t="s">
        <v>47</v>
      </c>
      <c r="U2719" s="16" t="s">
        <v>47</v>
      </c>
      <c r="V2719" s="16" t="s">
        <v>47</v>
      </c>
      <c r="W2719" s="16" t="s">
        <v>47</v>
      </c>
    </row>
    <row r="2720" spans="1:23" hidden="1" x14ac:dyDescent="0.25">
      <c r="A2720" s="96">
        <v>144487</v>
      </c>
      <c r="B2720" s="96" t="s">
        <v>79</v>
      </c>
      <c r="C2720" s="96" t="s">
        <v>43</v>
      </c>
      <c r="D2720" s="96" t="s">
        <v>82</v>
      </c>
      <c r="E2720" s="97">
        <v>43405</v>
      </c>
      <c r="F2720" s="96" t="s">
        <v>45</v>
      </c>
      <c r="G2720" s="96" t="s">
        <v>46</v>
      </c>
      <c r="H2720" s="97">
        <v>45089</v>
      </c>
      <c r="I2720" s="23">
        <v>0.73896990740740742</v>
      </c>
      <c r="J2720" s="97">
        <v>45089</v>
      </c>
      <c r="K2720" s="23">
        <v>0.74708333333333332</v>
      </c>
      <c r="L2720" s="96">
        <v>701</v>
      </c>
      <c r="M2720" s="98">
        <f>Causas[[#This Row],[parada_duracion]]/60</f>
        <v>11.683333333333334</v>
      </c>
      <c r="N2720" t="s">
        <v>888</v>
      </c>
      <c r="O2720" s="99" t="s">
        <v>52</v>
      </c>
      <c r="P2720" s="99">
        <f>WEEKNUM(Causas[[#This Row],[resolucion_fecha]],16)</f>
        <v>24</v>
      </c>
      <c r="Q2720" s="99" t="str">
        <f>TEXT(Causas[[#This Row],[resolucion_fecha]],"MMMM")</f>
        <v>junio</v>
      </c>
      <c r="R2720" s="99" t="str">
        <f t="shared" si="42"/>
        <v>T</v>
      </c>
      <c r="S2720" s="99"/>
      <c r="T2720" s="16" t="s">
        <v>53</v>
      </c>
      <c r="U2720" s="100"/>
      <c r="V2720" s="99"/>
      <c r="W2720" s="99"/>
    </row>
    <row r="2721" spans="1:23" hidden="1" x14ac:dyDescent="0.25">
      <c r="A2721" s="25">
        <v>144488</v>
      </c>
      <c r="B2721" s="25" t="s">
        <v>101</v>
      </c>
      <c r="C2721" s="25" t="s">
        <v>43</v>
      </c>
      <c r="D2721" s="25" t="s">
        <v>76</v>
      </c>
      <c r="E2721" s="24">
        <v>43405</v>
      </c>
      <c r="F2721" s="25" t="s">
        <v>45</v>
      </c>
      <c r="G2721" s="25" t="s">
        <v>46</v>
      </c>
      <c r="H2721" s="24">
        <v>45089</v>
      </c>
      <c r="I2721" s="101">
        <v>0.74660879629629628</v>
      </c>
      <c r="J2721" s="24">
        <v>45089</v>
      </c>
      <c r="K2721" s="101">
        <v>0.75521990740740741</v>
      </c>
      <c r="L2721" s="25">
        <v>744</v>
      </c>
      <c r="M2721" s="26">
        <f>Causas[[#This Row],[parada_duracion]]/60</f>
        <v>12.4</v>
      </c>
      <c r="N2721" t="s">
        <v>113</v>
      </c>
      <c r="O2721" s="16" t="s">
        <v>52</v>
      </c>
      <c r="P2721" s="16">
        <f>WEEKNUM(Causas[[#This Row],[resolucion_fecha]],16)</f>
        <v>24</v>
      </c>
      <c r="Q2721" s="16" t="str">
        <f>TEXT(Causas[[#This Row],[resolucion_fecha]],"MMMM")</f>
        <v>junio</v>
      </c>
      <c r="R2721" s="16" t="str">
        <f t="shared" si="42"/>
        <v>T</v>
      </c>
      <c r="S2721" s="16"/>
      <c r="T2721" s="16" t="s">
        <v>53</v>
      </c>
      <c r="U2721" s="100"/>
      <c r="V2721" s="16"/>
      <c r="W2721" s="16"/>
    </row>
    <row r="2722" spans="1:23" hidden="1" x14ac:dyDescent="0.25">
      <c r="A2722" s="96">
        <v>144491</v>
      </c>
      <c r="B2722" s="96" t="s">
        <v>79</v>
      </c>
      <c r="C2722" s="96" t="s">
        <v>43</v>
      </c>
      <c r="D2722" s="96" t="s">
        <v>82</v>
      </c>
      <c r="E2722" s="97">
        <v>43405</v>
      </c>
      <c r="F2722" s="96" t="s">
        <v>45</v>
      </c>
      <c r="G2722" s="96" t="s">
        <v>46</v>
      </c>
      <c r="H2722" s="97">
        <v>45089</v>
      </c>
      <c r="I2722" s="23">
        <v>0.7982407407407407</v>
      </c>
      <c r="J2722" s="97">
        <v>45089</v>
      </c>
      <c r="K2722" s="23">
        <v>0.81244212962962958</v>
      </c>
      <c r="L2722" s="96">
        <v>1227</v>
      </c>
      <c r="M2722" s="98">
        <f>Causas[[#This Row],[parada_duracion]]/60</f>
        <v>20.45</v>
      </c>
      <c r="N2722" s="18" t="s">
        <v>49</v>
      </c>
      <c r="O2722" s="99" t="s">
        <v>49</v>
      </c>
      <c r="P2722" s="99">
        <f>WEEKNUM(Causas[[#This Row],[resolucion_fecha]],16)</f>
        <v>24</v>
      </c>
      <c r="Q2722" s="99" t="str">
        <f>TEXT(Causas[[#This Row],[resolucion_fecha]],"MMMM")</f>
        <v>junio</v>
      </c>
      <c r="R2722" s="99" t="str">
        <f t="shared" si="42"/>
        <v>T</v>
      </c>
      <c r="S2722" s="19" t="s">
        <v>49</v>
      </c>
      <c r="T2722" s="19" t="s">
        <v>49</v>
      </c>
      <c r="U2722" s="19" t="s">
        <v>49</v>
      </c>
      <c r="V2722" s="19" t="s">
        <v>49</v>
      </c>
      <c r="W2722" s="19" t="s">
        <v>49</v>
      </c>
    </row>
    <row r="2723" spans="1:23" hidden="1" x14ac:dyDescent="0.25">
      <c r="A2723" s="25">
        <v>144492</v>
      </c>
      <c r="B2723" s="25" t="s">
        <v>111</v>
      </c>
      <c r="C2723" s="25" t="s">
        <v>43</v>
      </c>
      <c r="D2723" s="25" t="s">
        <v>59</v>
      </c>
      <c r="E2723" s="24">
        <v>44231</v>
      </c>
      <c r="F2723" s="25" t="s">
        <v>60</v>
      </c>
      <c r="G2723" s="25" t="s">
        <v>46</v>
      </c>
      <c r="H2723" s="24">
        <v>45089</v>
      </c>
      <c r="I2723" s="101">
        <v>0.81478009259259254</v>
      </c>
      <c r="J2723" s="24">
        <v>45089</v>
      </c>
      <c r="K2723" s="101">
        <v>0.83039351851851861</v>
      </c>
      <c r="L2723" s="25">
        <v>1349</v>
      </c>
      <c r="M2723" s="26">
        <f>Causas[[#This Row],[parada_duracion]]/60</f>
        <v>22.483333333333334</v>
      </c>
      <c r="N2723" s="19" t="s">
        <v>49</v>
      </c>
      <c r="O2723" s="16" t="s">
        <v>49</v>
      </c>
      <c r="P2723" s="16">
        <f>WEEKNUM(Causas[[#This Row],[resolucion_fecha]],16)</f>
        <v>24</v>
      </c>
      <c r="Q2723" s="16" t="str">
        <f>TEXT(Causas[[#This Row],[resolucion_fecha]],"MMMM")</f>
        <v>junio</v>
      </c>
      <c r="R2723" s="16" t="str">
        <f t="shared" si="42"/>
        <v>T</v>
      </c>
      <c r="S2723" s="19" t="s">
        <v>49</v>
      </c>
      <c r="T2723" s="19" t="s">
        <v>49</v>
      </c>
      <c r="U2723" s="19" t="s">
        <v>49</v>
      </c>
      <c r="V2723" s="19" t="s">
        <v>49</v>
      </c>
      <c r="W2723" s="19" t="s">
        <v>49</v>
      </c>
    </row>
    <row r="2724" spans="1:23" hidden="1" x14ac:dyDescent="0.25">
      <c r="A2724" s="96">
        <v>144497</v>
      </c>
      <c r="B2724" s="96" t="s">
        <v>130</v>
      </c>
      <c r="C2724" s="96" t="s">
        <v>43</v>
      </c>
      <c r="D2724" s="96" t="s">
        <v>55</v>
      </c>
      <c r="E2724" s="97">
        <v>43405</v>
      </c>
      <c r="F2724" s="96" t="s">
        <v>45</v>
      </c>
      <c r="G2724" s="96" t="s">
        <v>46</v>
      </c>
      <c r="H2724" s="97">
        <v>45089</v>
      </c>
      <c r="I2724" s="23">
        <v>0.97422453703703704</v>
      </c>
      <c r="J2724" s="97">
        <v>45089</v>
      </c>
      <c r="K2724" s="23">
        <v>0.98003472222222221</v>
      </c>
      <c r="L2724" s="96">
        <v>502</v>
      </c>
      <c r="M2724" s="98">
        <f>Causas[[#This Row],[parada_duracion]]/60</f>
        <v>8.3666666666666671</v>
      </c>
      <c r="N2724" s="19" t="s">
        <v>47</v>
      </c>
      <c r="O2724" s="16" t="s">
        <v>47</v>
      </c>
      <c r="P2724" s="99">
        <f>WEEKNUM(Causas[[#This Row],[resolucion_fecha]],16)</f>
        <v>24</v>
      </c>
      <c r="Q2724" s="99" t="str">
        <f>TEXT(Causas[[#This Row],[resolucion_fecha]],"MMMM")</f>
        <v>junio</v>
      </c>
      <c r="R2724" s="99" t="str">
        <f t="shared" si="42"/>
        <v>N</v>
      </c>
      <c r="S2724" s="16" t="s">
        <v>47</v>
      </c>
      <c r="T2724" s="16" t="s">
        <v>47</v>
      </c>
      <c r="U2724" s="16" t="s">
        <v>47</v>
      </c>
      <c r="V2724" s="16" t="s">
        <v>47</v>
      </c>
      <c r="W2724" s="16" t="s">
        <v>47</v>
      </c>
    </row>
    <row r="2725" spans="1:23" hidden="1" x14ac:dyDescent="0.25">
      <c r="A2725" s="25">
        <v>144498</v>
      </c>
      <c r="B2725" s="25" t="s">
        <v>42</v>
      </c>
      <c r="C2725" s="25" t="s">
        <v>43</v>
      </c>
      <c r="D2725" s="25" t="s">
        <v>76</v>
      </c>
      <c r="E2725" s="24">
        <v>43405</v>
      </c>
      <c r="F2725" s="25" t="s">
        <v>45</v>
      </c>
      <c r="G2725" s="25" t="s">
        <v>46</v>
      </c>
      <c r="H2725" s="24">
        <v>45089</v>
      </c>
      <c r="I2725" s="101">
        <v>0.97890046296296296</v>
      </c>
      <c r="J2725" s="24">
        <v>45090</v>
      </c>
      <c r="K2725" s="101">
        <v>4.0173611111111111E-2</v>
      </c>
      <c r="L2725" s="25">
        <v>5294</v>
      </c>
      <c r="M2725" s="26">
        <f>Causas[[#This Row],[parada_duracion]]/60</f>
        <v>88.233333333333334</v>
      </c>
      <c r="N2725" s="19" t="s">
        <v>49</v>
      </c>
      <c r="O2725" s="16" t="s">
        <v>49</v>
      </c>
      <c r="P2725" s="16">
        <f>WEEKNUM(Causas[[#This Row],[resolucion_fecha]],16)</f>
        <v>24</v>
      </c>
      <c r="Q2725" s="16" t="str">
        <f>TEXT(Causas[[#This Row],[resolucion_fecha]],"MMMM")</f>
        <v>junio</v>
      </c>
      <c r="R2725" s="16" t="str">
        <f t="shared" si="42"/>
        <v>N</v>
      </c>
      <c r="S2725" s="19" t="s">
        <v>49</v>
      </c>
      <c r="T2725" s="19" t="s">
        <v>49</v>
      </c>
      <c r="U2725" s="19" t="s">
        <v>49</v>
      </c>
      <c r="V2725" s="19" t="s">
        <v>49</v>
      </c>
      <c r="W2725" s="19" t="s">
        <v>49</v>
      </c>
    </row>
    <row r="2726" spans="1:23" hidden="1" x14ac:dyDescent="0.25">
      <c r="A2726" s="25">
        <v>144500</v>
      </c>
      <c r="B2726" s="25" t="s">
        <v>130</v>
      </c>
      <c r="C2726" s="25" t="s">
        <v>43</v>
      </c>
      <c r="D2726" s="25" t="s">
        <v>55</v>
      </c>
      <c r="E2726" s="24">
        <v>43405</v>
      </c>
      <c r="F2726" s="25" t="s">
        <v>45</v>
      </c>
      <c r="G2726" s="25" t="s">
        <v>46</v>
      </c>
      <c r="H2726" s="24">
        <v>45089</v>
      </c>
      <c r="I2726" s="101">
        <v>0.99763888888888896</v>
      </c>
      <c r="J2726" s="24">
        <v>45090</v>
      </c>
      <c r="K2726" s="101">
        <v>4.1597222222222223E-2</v>
      </c>
      <c r="L2726" s="25">
        <v>3798</v>
      </c>
      <c r="M2726" s="26">
        <f>Causas[[#This Row],[parada_duracion]]/60</f>
        <v>63.3</v>
      </c>
      <c r="N2726" t="s">
        <v>889</v>
      </c>
      <c r="O2726" s="16" t="s">
        <v>72</v>
      </c>
      <c r="P2726" s="16">
        <f>WEEKNUM(Causas[[#This Row],[resolucion_fecha]],16)</f>
        <v>24</v>
      </c>
      <c r="Q2726" s="16" t="str">
        <f>TEXT(Causas[[#This Row],[resolucion_fecha]],"MMMM")</f>
        <v>junio</v>
      </c>
      <c r="R2726" s="16" t="str">
        <f t="shared" si="42"/>
        <v>N</v>
      </c>
      <c r="S2726" s="16"/>
      <c r="T2726" s="99" t="s">
        <v>73</v>
      </c>
      <c r="U2726" s="16"/>
      <c r="V2726" s="16"/>
      <c r="W2726" s="16"/>
    </row>
    <row r="2727" spans="1:23" hidden="1" x14ac:dyDescent="0.25">
      <c r="A2727" s="96">
        <v>144502</v>
      </c>
      <c r="B2727" s="96" t="s">
        <v>66</v>
      </c>
      <c r="C2727" s="96" t="s">
        <v>43</v>
      </c>
      <c r="D2727" s="96" t="s">
        <v>77</v>
      </c>
      <c r="E2727" s="97">
        <v>43405</v>
      </c>
      <c r="F2727" s="96" t="s">
        <v>45</v>
      </c>
      <c r="G2727" s="96" t="s">
        <v>46</v>
      </c>
      <c r="H2727" s="97">
        <v>45090</v>
      </c>
      <c r="I2727" s="23">
        <v>5.392361111111111E-2</v>
      </c>
      <c r="J2727" s="97">
        <v>45090</v>
      </c>
      <c r="K2727" s="23">
        <v>6.3067129629629626E-2</v>
      </c>
      <c r="L2727" s="96">
        <v>790</v>
      </c>
      <c r="M2727" s="98">
        <f>Causas[[#This Row],[parada_duracion]]/60</f>
        <v>13.166666666666666</v>
      </c>
      <c r="N2727" s="18" t="s">
        <v>890</v>
      </c>
      <c r="O2727" s="99" t="s">
        <v>52</v>
      </c>
      <c r="P2727" s="99">
        <f>WEEKNUM(Causas[[#This Row],[resolucion_fecha]],16)</f>
        <v>24</v>
      </c>
      <c r="Q2727" s="99" t="str">
        <f>TEXT(Causas[[#This Row],[resolucion_fecha]],"MMMM")</f>
        <v>junio</v>
      </c>
      <c r="R2727" s="99" t="str">
        <f t="shared" si="42"/>
        <v>N</v>
      </c>
      <c r="S2727" s="99"/>
      <c r="T2727" s="16" t="s">
        <v>53</v>
      </c>
      <c r="U2727" s="16"/>
      <c r="V2727" s="99"/>
      <c r="W2727" s="99"/>
    </row>
    <row r="2728" spans="1:23" hidden="1" x14ac:dyDescent="0.25">
      <c r="A2728" s="25">
        <v>144503</v>
      </c>
      <c r="B2728" s="25" t="s">
        <v>130</v>
      </c>
      <c r="C2728" s="25" t="s">
        <v>43</v>
      </c>
      <c r="D2728" s="25" t="s">
        <v>55</v>
      </c>
      <c r="E2728" s="24">
        <v>43405</v>
      </c>
      <c r="F2728" s="25" t="s">
        <v>45</v>
      </c>
      <c r="G2728" s="25" t="s">
        <v>46</v>
      </c>
      <c r="H2728" s="24">
        <v>45090</v>
      </c>
      <c r="I2728" s="101">
        <v>5.4050925925925926E-2</v>
      </c>
      <c r="J2728" s="24">
        <v>45090</v>
      </c>
      <c r="K2728" s="101">
        <v>0.14624999999999999</v>
      </c>
      <c r="L2728" s="25">
        <v>7966</v>
      </c>
      <c r="M2728" s="26">
        <f>Causas[[#This Row],[parada_duracion]]/60</f>
        <v>132.76666666666668</v>
      </c>
      <c r="N2728" t="s">
        <v>889</v>
      </c>
      <c r="O2728" s="16" t="s">
        <v>72</v>
      </c>
      <c r="P2728" s="16">
        <f>WEEKNUM(Causas[[#This Row],[resolucion_fecha]],16)</f>
        <v>24</v>
      </c>
      <c r="Q2728" s="16" t="str">
        <f>TEXT(Causas[[#This Row],[resolucion_fecha]],"MMMM")</f>
        <v>junio</v>
      </c>
      <c r="R2728" s="16" t="str">
        <f t="shared" si="42"/>
        <v>N</v>
      </c>
      <c r="S2728" s="16"/>
      <c r="T2728" s="99" t="s">
        <v>73</v>
      </c>
      <c r="U2728" s="100"/>
      <c r="V2728" s="16"/>
      <c r="W2728" s="16"/>
    </row>
    <row r="2729" spans="1:23" hidden="1" x14ac:dyDescent="0.25">
      <c r="A2729" s="25">
        <v>144505</v>
      </c>
      <c r="B2729" s="25" t="s">
        <v>66</v>
      </c>
      <c r="C2729" s="25" t="s">
        <v>43</v>
      </c>
      <c r="D2729" s="25" t="s">
        <v>77</v>
      </c>
      <c r="E2729" s="24">
        <v>43405</v>
      </c>
      <c r="F2729" s="25" t="s">
        <v>45</v>
      </c>
      <c r="G2729" s="25" t="s">
        <v>50</v>
      </c>
      <c r="H2729" s="24">
        <v>45090</v>
      </c>
      <c r="I2729" s="101">
        <v>0.14298611111111112</v>
      </c>
      <c r="J2729" s="24">
        <v>45090</v>
      </c>
      <c r="K2729" s="101">
        <v>0.15844907407407408</v>
      </c>
      <c r="L2729" s="25">
        <v>1336</v>
      </c>
      <c r="M2729" s="26">
        <f>Causas[[#This Row],[parada_duracion]]/60</f>
        <v>22.266666666666666</v>
      </c>
      <c r="N2729" t="s">
        <v>890</v>
      </c>
      <c r="O2729" s="16" t="s">
        <v>52</v>
      </c>
      <c r="P2729" s="16">
        <f>WEEKNUM(Causas[[#This Row],[resolucion_fecha]],16)</f>
        <v>24</v>
      </c>
      <c r="Q2729" s="16" t="str">
        <f>TEXT(Causas[[#This Row],[resolucion_fecha]],"MMMM")</f>
        <v>junio</v>
      </c>
      <c r="R2729" s="16" t="str">
        <f t="shared" si="42"/>
        <v>N</v>
      </c>
      <c r="S2729" s="16"/>
      <c r="T2729" s="16" t="s">
        <v>53</v>
      </c>
      <c r="U2729" s="16"/>
      <c r="V2729" s="16"/>
      <c r="W2729" s="16"/>
    </row>
    <row r="2730" spans="1:23" hidden="1" x14ac:dyDescent="0.25">
      <c r="A2730" s="96">
        <v>144507</v>
      </c>
      <c r="B2730" s="96" t="s">
        <v>130</v>
      </c>
      <c r="C2730" s="96" t="s">
        <v>43</v>
      </c>
      <c r="D2730" s="96" t="s">
        <v>55</v>
      </c>
      <c r="E2730" s="97">
        <v>43405</v>
      </c>
      <c r="F2730" s="96" t="s">
        <v>45</v>
      </c>
      <c r="G2730" s="96" t="s">
        <v>50</v>
      </c>
      <c r="H2730" s="97">
        <v>45090</v>
      </c>
      <c r="I2730" s="23">
        <v>0.18442129629629631</v>
      </c>
      <c r="J2730" s="97">
        <v>45090</v>
      </c>
      <c r="K2730" s="23">
        <v>0.18634259259259259</v>
      </c>
      <c r="L2730" s="96">
        <v>166</v>
      </c>
      <c r="M2730" s="98">
        <f>Causas[[#This Row],[parada_duracion]]/60</f>
        <v>2.7666666666666666</v>
      </c>
      <c r="N2730" s="19" t="s">
        <v>47</v>
      </c>
      <c r="O2730" s="16" t="s">
        <v>47</v>
      </c>
      <c r="P2730" s="99">
        <f>WEEKNUM(Causas[[#This Row],[resolucion_fecha]],16)</f>
        <v>24</v>
      </c>
      <c r="Q2730" s="99" t="str">
        <f>TEXT(Causas[[#This Row],[resolucion_fecha]],"MMMM")</f>
        <v>junio</v>
      </c>
      <c r="R2730" s="99" t="str">
        <f t="shared" si="42"/>
        <v>N</v>
      </c>
      <c r="S2730" s="16" t="s">
        <v>47</v>
      </c>
      <c r="T2730" s="16" t="s">
        <v>47</v>
      </c>
      <c r="U2730" s="16" t="s">
        <v>47</v>
      </c>
      <c r="V2730" s="16" t="s">
        <v>47</v>
      </c>
      <c r="W2730" s="16" t="s">
        <v>47</v>
      </c>
    </row>
    <row r="2731" spans="1:23" hidden="1" x14ac:dyDescent="0.25">
      <c r="A2731" s="96">
        <v>144508</v>
      </c>
      <c r="B2731" s="96" t="s">
        <v>42</v>
      </c>
      <c r="C2731" s="96" t="s">
        <v>43</v>
      </c>
      <c r="D2731" s="96" t="s">
        <v>96</v>
      </c>
      <c r="E2731" s="97">
        <v>43405</v>
      </c>
      <c r="F2731" s="96" t="s">
        <v>45</v>
      </c>
      <c r="G2731" s="96" t="s">
        <v>46</v>
      </c>
      <c r="H2731" s="97">
        <v>45090</v>
      </c>
      <c r="I2731" s="23">
        <v>0.19864583333333333</v>
      </c>
      <c r="J2731" s="97">
        <v>45090</v>
      </c>
      <c r="K2731" s="23">
        <v>0.2036226851851852</v>
      </c>
      <c r="L2731" s="96">
        <v>430</v>
      </c>
      <c r="M2731" s="98">
        <f>Causas[[#This Row],[parada_duracion]]/60</f>
        <v>7.166666666666667</v>
      </c>
      <c r="N2731" s="19" t="s">
        <v>47</v>
      </c>
      <c r="O2731" s="16" t="s">
        <v>47</v>
      </c>
      <c r="P2731" s="99">
        <f>WEEKNUM(Causas[[#This Row],[resolucion_fecha]],16)</f>
        <v>24</v>
      </c>
      <c r="Q2731" s="99" t="str">
        <f>TEXT(Causas[[#This Row],[resolucion_fecha]],"MMMM")</f>
        <v>junio</v>
      </c>
      <c r="R2731" s="99" t="str">
        <f t="shared" si="42"/>
        <v>N</v>
      </c>
      <c r="S2731" s="16" t="s">
        <v>47</v>
      </c>
      <c r="T2731" s="16" t="s">
        <v>47</v>
      </c>
      <c r="U2731" s="16" t="s">
        <v>47</v>
      </c>
      <c r="V2731" s="16" t="s">
        <v>47</v>
      </c>
      <c r="W2731" s="16" t="s">
        <v>47</v>
      </c>
    </row>
    <row r="2732" spans="1:23" hidden="1" x14ac:dyDescent="0.25">
      <c r="A2732" s="25">
        <v>144509</v>
      </c>
      <c r="B2732" s="25" t="s">
        <v>111</v>
      </c>
      <c r="C2732" s="25" t="s">
        <v>43</v>
      </c>
      <c r="D2732" s="25" t="s">
        <v>55</v>
      </c>
      <c r="E2732" s="24">
        <v>43405</v>
      </c>
      <c r="F2732" s="25" t="s">
        <v>45</v>
      </c>
      <c r="G2732" s="25" t="s">
        <v>50</v>
      </c>
      <c r="H2732" s="24">
        <v>45090</v>
      </c>
      <c r="I2732" s="101">
        <v>0.19872685185185182</v>
      </c>
      <c r="J2732" s="24">
        <v>45090</v>
      </c>
      <c r="K2732" s="101">
        <v>0.19877314814814814</v>
      </c>
      <c r="L2732" s="25">
        <v>4</v>
      </c>
      <c r="M2732" s="26">
        <f>Causas[[#This Row],[parada_duracion]]/60</f>
        <v>6.6666666666666666E-2</v>
      </c>
      <c r="N2732" s="19" t="s">
        <v>47</v>
      </c>
      <c r="O2732" s="16" t="s">
        <v>47</v>
      </c>
      <c r="P2732" s="16">
        <f>WEEKNUM(Causas[[#This Row],[resolucion_fecha]],16)</f>
        <v>24</v>
      </c>
      <c r="Q2732" s="16" t="str">
        <f>TEXT(Causas[[#This Row],[resolucion_fecha]],"MMMM")</f>
        <v>junio</v>
      </c>
      <c r="R2732" s="16" t="str">
        <f t="shared" si="42"/>
        <v>N</v>
      </c>
      <c r="S2732" s="16" t="s">
        <v>47</v>
      </c>
      <c r="T2732" s="16" t="s">
        <v>47</v>
      </c>
      <c r="U2732" s="16" t="s">
        <v>47</v>
      </c>
      <c r="V2732" s="16" t="s">
        <v>47</v>
      </c>
      <c r="W2732" s="16" t="s">
        <v>47</v>
      </c>
    </row>
    <row r="2733" spans="1:23" hidden="1" x14ac:dyDescent="0.25">
      <c r="A2733" s="96">
        <v>144511</v>
      </c>
      <c r="B2733" s="96" t="s">
        <v>130</v>
      </c>
      <c r="C2733" s="96" t="s">
        <v>43</v>
      </c>
      <c r="D2733" s="96" t="s">
        <v>55</v>
      </c>
      <c r="E2733" s="97">
        <v>43405</v>
      </c>
      <c r="F2733" s="96" t="s">
        <v>45</v>
      </c>
      <c r="G2733" s="96" t="s">
        <v>50</v>
      </c>
      <c r="H2733" s="97">
        <v>45090</v>
      </c>
      <c r="I2733" s="23">
        <v>0.19918981481481482</v>
      </c>
      <c r="J2733" s="97">
        <v>45090</v>
      </c>
      <c r="K2733" s="23">
        <v>0.19940972222222222</v>
      </c>
      <c r="L2733" s="96">
        <v>19</v>
      </c>
      <c r="M2733" s="98">
        <f>Causas[[#This Row],[parada_duracion]]/60</f>
        <v>0.31666666666666665</v>
      </c>
      <c r="N2733" s="19" t="s">
        <v>47</v>
      </c>
      <c r="O2733" s="16" t="s">
        <v>47</v>
      </c>
      <c r="P2733" s="99">
        <f>WEEKNUM(Causas[[#This Row],[resolucion_fecha]],16)</f>
        <v>24</v>
      </c>
      <c r="Q2733" s="99" t="str">
        <f>TEXT(Causas[[#This Row],[resolucion_fecha]],"MMMM")</f>
        <v>junio</v>
      </c>
      <c r="R2733" s="99" t="str">
        <f t="shared" si="42"/>
        <v>N</v>
      </c>
      <c r="S2733" s="16" t="s">
        <v>47</v>
      </c>
      <c r="T2733" s="16" t="s">
        <v>47</v>
      </c>
      <c r="U2733" s="16" t="s">
        <v>47</v>
      </c>
      <c r="V2733" s="16" t="s">
        <v>47</v>
      </c>
      <c r="W2733" s="16" t="s">
        <v>47</v>
      </c>
    </row>
    <row r="2734" spans="1:23" hidden="1" x14ac:dyDescent="0.25">
      <c r="A2734" s="96">
        <v>144512</v>
      </c>
      <c r="B2734" s="96" t="s">
        <v>129</v>
      </c>
      <c r="C2734" s="96" t="s">
        <v>43</v>
      </c>
      <c r="D2734" s="96" t="s">
        <v>55</v>
      </c>
      <c r="E2734" s="97">
        <v>43405</v>
      </c>
      <c r="F2734" s="96" t="s">
        <v>45</v>
      </c>
      <c r="G2734" s="96" t="s">
        <v>50</v>
      </c>
      <c r="H2734" s="97">
        <v>45090</v>
      </c>
      <c r="I2734" s="23">
        <v>0.19952546296296295</v>
      </c>
      <c r="J2734" s="97">
        <v>45090</v>
      </c>
      <c r="K2734" s="23">
        <v>0.25208333333333333</v>
      </c>
      <c r="L2734" s="96">
        <v>4541</v>
      </c>
      <c r="M2734" s="98">
        <f>Causas[[#This Row],[parada_duracion]]/60</f>
        <v>75.683333333333337</v>
      </c>
      <c r="N2734" s="18" t="s">
        <v>49</v>
      </c>
      <c r="O2734" s="99" t="s">
        <v>49</v>
      </c>
      <c r="P2734" s="99">
        <f>WEEKNUM(Causas[[#This Row],[resolucion_fecha]],16)</f>
        <v>24</v>
      </c>
      <c r="Q2734" s="99" t="str">
        <f>TEXT(Causas[[#This Row],[resolucion_fecha]],"MMMM")</f>
        <v>junio</v>
      </c>
      <c r="R2734" s="99" t="str">
        <f t="shared" si="42"/>
        <v>N</v>
      </c>
      <c r="S2734" s="19" t="s">
        <v>49</v>
      </c>
      <c r="T2734" s="19" t="s">
        <v>49</v>
      </c>
      <c r="U2734" s="19" t="s">
        <v>49</v>
      </c>
      <c r="V2734" s="19" t="s">
        <v>49</v>
      </c>
      <c r="W2734" s="19" t="s">
        <v>49</v>
      </c>
    </row>
    <row r="2735" spans="1:23" hidden="1" x14ac:dyDescent="0.25">
      <c r="A2735" s="25">
        <v>144513</v>
      </c>
      <c r="B2735" s="25" t="s">
        <v>42</v>
      </c>
      <c r="C2735" s="25" t="s">
        <v>43</v>
      </c>
      <c r="D2735" s="25" t="s">
        <v>96</v>
      </c>
      <c r="E2735" s="24">
        <v>43405</v>
      </c>
      <c r="F2735" s="25" t="s">
        <v>45</v>
      </c>
      <c r="G2735" s="25" t="s">
        <v>46</v>
      </c>
      <c r="H2735" s="24">
        <v>45090</v>
      </c>
      <c r="I2735" s="101">
        <v>0.22973379629629631</v>
      </c>
      <c r="J2735" s="24">
        <v>45090</v>
      </c>
      <c r="K2735" s="101">
        <v>0.2528009259259259</v>
      </c>
      <c r="L2735" s="25">
        <v>1993</v>
      </c>
      <c r="M2735" s="26">
        <f>Causas[[#This Row],[parada_duracion]]/60</f>
        <v>33.216666666666669</v>
      </c>
      <c r="N2735" s="19" t="s">
        <v>49</v>
      </c>
      <c r="O2735" s="99" t="s">
        <v>49</v>
      </c>
      <c r="P2735" s="16">
        <f>WEEKNUM(Causas[[#This Row],[resolucion_fecha]],16)</f>
        <v>24</v>
      </c>
      <c r="Q2735" s="16" t="str">
        <f>TEXT(Causas[[#This Row],[resolucion_fecha]],"MMMM")</f>
        <v>junio</v>
      </c>
      <c r="R2735" s="16" t="str">
        <f t="shared" si="42"/>
        <v>N</v>
      </c>
      <c r="S2735" s="19" t="s">
        <v>49</v>
      </c>
      <c r="T2735" s="19" t="s">
        <v>49</v>
      </c>
      <c r="U2735" s="19" t="s">
        <v>49</v>
      </c>
      <c r="V2735" s="19" t="s">
        <v>49</v>
      </c>
      <c r="W2735" s="19" t="s">
        <v>49</v>
      </c>
    </row>
    <row r="2736" spans="1:23" hidden="1" x14ac:dyDescent="0.25">
      <c r="A2736" s="25">
        <v>144515</v>
      </c>
      <c r="B2736" s="25" t="s">
        <v>203</v>
      </c>
      <c r="C2736" s="25" t="s">
        <v>43</v>
      </c>
      <c r="D2736" s="25" t="s">
        <v>55</v>
      </c>
      <c r="E2736" s="24">
        <v>43405</v>
      </c>
      <c r="F2736" s="25" t="s">
        <v>45</v>
      </c>
      <c r="G2736" s="25" t="s">
        <v>46</v>
      </c>
      <c r="H2736" s="24">
        <v>45090</v>
      </c>
      <c r="I2736" s="101">
        <v>0.25225694444444441</v>
      </c>
      <c r="J2736" s="24">
        <v>45090</v>
      </c>
      <c r="K2736" s="101">
        <v>0.25684027777777779</v>
      </c>
      <c r="L2736" s="25">
        <v>396</v>
      </c>
      <c r="M2736" s="26">
        <f>Causas[[#This Row],[parada_duracion]]/60</f>
        <v>6.6</v>
      </c>
      <c r="N2736" s="19" t="s">
        <v>47</v>
      </c>
      <c r="O2736" s="16" t="s">
        <v>47</v>
      </c>
      <c r="P2736" s="16">
        <f>WEEKNUM(Causas[[#This Row],[resolucion_fecha]],16)</f>
        <v>24</v>
      </c>
      <c r="Q2736" s="16" t="str">
        <f>TEXT(Causas[[#This Row],[resolucion_fecha]],"MMMM")</f>
        <v>junio</v>
      </c>
      <c r="R2736" s="16" t="str">
        <f t="shared" si="42"/>
        <v>M</v>
      </c>
      <c r="S2736" s="16" t="s">
        <v>47</v>
      </c>
      <c r="T2736" s="16" t="s">
        <v>47</v>
      </c>
      <c r="U2736" s="16" t="s">
        <v>47</v>
      </c>
      <c r="V2736" s="16" t="s">
        <v>47</v>
      </c>
      <c r="W2736" s="16" t="s">
        <v>47</v>
      </c>
    </row>
    <row r="2737" spans="1:23" hidden="1" x14ac:dyDescent="0.25">
      <c r="A2737" s="25">
        <v>144518</v>
      </c>
      <c r="B2737" s="25" t="s">
        <v>111</v>
      </c>
      <c r="C2737" s="25" t="s">
        <v>43</v>
      </c>
      <c r="D2737" s="25" t="s">
        <v>90</v>
      </c>
      <c r="E2737" s="24">
        <v>43405</v>
      </c>
      <c r="F2737" s="25" t="s">
        <v>45</v>
      </c>
      <c r="G2737" s="25" t="s">
        <v>50</v>
      </c>
      <c r="H2737" s="24">
        <v>45090</v>
      </c>
      <c r="I2737" s="101">
        <v>0.25335648148148149</v>
      </c>
      <c r="J2737" s="24">
        <v>45090</v>
      </c>
      <c r="K2737" s="101">
        <v>0.31322916666666667</v>
      </c>
      <c r="L2737" s="25">
        <v>5173</v>
      </c>
      <c r="M2737" s="26">
        <f>Causas[[#This Row],[parada_duracion]]/60</f>
        <v>86.216666666666669</v>
      </c>
      <c r="N2737" s="19" t="s">
        <v>49</v>
      </c>
      <c r="O2737" s="99" t="s">
        <v>49</v>
      </c>
      <c r="P2737" s="16">
        <f>WEEKNUM(Causas[[#This Row],[resolucion_fecha]],16)</f>
        <v>24</v>
      </c>
      <c r="Q2737" s="16" t="str">
        <f>TEXT(Causas[[#This Row],[resolucion_fecha]],"MMMM")</f>
        <v>junio</v>
      </c>
      <c r="R2737" s="16" t="str">
        <f t="shared" si="42"/>
        <v>M</v>
      </c>
      <c r="S2737" s="19" t="s">
        <v>49</v>
      </c>
      <c r="T2737" s="19" t="s">
        <v>49</v>
      </c>
      <c r="U2737" s="19" t="s">
        <v>49</v>
      </c>
      <c r="V2737" s="19" t="s">
        <v>49</v>
      </c>
      <c r="W2737" s="19" t="s">
        <v>49</v>
      </c>
    </row>
    <row r="2738" spans="1:23" hidden="1" x14ac:dyDescent="0.25">
      <c r="A2738" s="25">
        <v>144520</v>
      </c>
      <c r="B2738" s="25" t="s">
        <v>42</v>
      </c>
      <c r="C2738" s="25" t="s">
        <v>43</v>
      </c>
      <c r="D2738" s="25" t="s">
        <v>77</v>
      </c>
      <c r="E2738" s="24">
        <v>43405</v>
      </c>
      <c r="F2738" s="25" t="s">
        <v>45</v>
      </c>
      <c r="G2738" s="25" t="s">
        <v>46</v>
      </c>
      <c r="H2738" s="24">
        <v>45090</v>
      </c>
      <c r="I2738" s="101">
        <v>0.25530092592592596</v>
      </c>
      <c r="J2738" s="24">
        <v>45090</v>
      </c>
      <c r="K2738" s="101">
        <v>0.29001157407407407</v>
      </c>
      <c r="L2738" s="25">
        <v>2999</v>
      </c>
      <c r="M2738" s="26">
        <f>Causas[[#This Row],[parada_duracion]]/60</f>
        <v>49.983333333333334</v>
      </c>
      <c r="N2738" s="19" t="s">
        <v>49</v>
      </c>
      <c r="O2738" s="99" t="s">
        <v>49</v>
      </c>
      <c r="P2738" s="16">
        <f>WEEKNUM(Causas[[#This Row],[resolucion_fecha]],16)</f>
        <v>24</v>
      </c>
      <c r="Q2738" s="16" t="str">
        <f>TEXT(Causas[[#This Row],[resolucion_fecha]],"MMMM")</f>
        <v>junio</v>
      </c>
      <c r="R2738" s="16" t="str">
        <f t="shared" si="42"/>
        <v>M</v>
      </c>
      <c r="S2738" s="19" t="s">
        <v>49</v>
      </c>
      <c r="T2738" s="19" t="s">
        <v>49</v>
      </c>
      <c r="U2738" s="19" t="s">
        <v>49</v>
      </c>
      <c r="V2738" s="19" t="s">
        <v>49</v>
      </c>
      <c r="W2738" s="19" t="s">
        <v>49</v>
      </c>
    </row>
    <row r="2739" spans="1:23" hidden="1" x14ac:dyDescent="0.25">
      <c r="A2739" s="25">
        <v>144522</v>
      </c>
      <c r="B2739" s="25" t="s">
        <v>61</v>
      </c>
      <c r="C2739" s="25" t="s">
        <v>43</v>
      </c>
      <c r="D2739" s="25" t="s">
        <v>55</v>
      </c>
      <c r="E2739" s="24">
        <v>43881</v>
      </c>
      <c r="F2739" s="25" t="s">
        <v>56</v>
      </c>
      <c r="G2739" s="25" t="s">
        <v>50</v>
      </c>
      <c r="H2739" s="24">
        <v>45090</v>
      </c>
      <c r="I2739" s="101">
        <v>0.25699074074074074</v>
      </c>
      <c r="J2739" s="24">
        <v>45090</v>
      </c>
      <c r="K2739" s="101">
        <v>0.35106481481481483</v>
      </c>
      <c r="L2739" s="25">
        <v>8128</v>
      </c>
      <c r="M2739" s="26">
        <f>Causas[[#This Row],[parada_duracion]]/60</f>
        <v>135.46666666666667</v>
      </c>
      <c r="N2739" t="s">
        <v>891</v>
      </c>
      <c r="O2739" s="16" t="s">
        <v>52</v>
      </c>
      <c r="P2739" s="16">
        <f>WEEKNUM(Causas[[#This Row],[resolucion_fecha]],16)</f>
        <v>24</v>
      </c>
      <c r="Q2739" s="16" t="str">
        <f>TEXT(Causas[[#This Row],[resolucion_fecha]],"MMMM")</f>
        <v>junio</v>
      </c>
      <c r="R2739" s="16" t="str">
        <f t="shared" si="42"/>
        <v>M</v>
      </c>
      <c r="S2739" s="16"/>
      <c r="T2739" s="99" t="s">
        <v>53</v>
      </c>
      <c r="U2739" s="16"/>
      <c r="V2739" s="16"/>
      <c r="W2739" s="16"/>
    </row>
    <row r="2740" spans="1:23" hidden="1" x14ac:dyDescent="0.25">
      <c r="A2740" s="96">
        <v>144524</v>
      </c>
      <c r="B2740" s="96" t="s">
        <v>42</v>
      </c>
      <c r="C2740" s="96" t="s">
        <v>43</v>
      </c>
      <c r="D2740" s="96" t="s">
        <v>164</v>
      </c>
      <c r="E2740" s="97">
        <v>43405</v>
      </c>
      <c r="F2740" s="96" t="s">
        <v>45</v>
      </c>
      <c r="G2740" s="96" t="s">
        <v>50</v>
      </c>
      <c r="H2740" s="97">
        <v>45090</v>
      </c>
      <c r="I2740" s="23">
        <v>0.26244212962962959</v>
      </c>
      <c r="J2740" s="97">
        <v>45090</v>
      </c>
      <c r="K2740" s="23">
        <v>0.26803240740740741</v>
      </c>
      <c r="L2740" s="96">
        <v>483</v>
      </c>
      <c r="M2740" s="98">
        <f>Causas[[#This Row],[parada_duracion]]/60</f>
        <v>8.0500000000000007</v>
      </c>
      <c r="N2740" s="19" t="s">
        <v>47</v>
      </c>
      <c r="O2740" s="16" t="s">
        <v>47</v>
      </c>
      <c r="P2740" s="99">
        <f>WEEKNUM(Causas[[#This Row],[resolucion_fecha]],16)</f>
        <v>24</v>
      </c>
      <c r="Q2740" s="99" t="str">
        <f>TEXT(Causas[[#This Row],[resolucion_fecha]],"MMMM")</f>
        <v>junio</v>
      </c>
      <c r="R2740" s="99" t="str">
        <f t="shared" si="42"/>
        <v>M</v>
      </c>
      <c r="S2740" s="16" t="s">
        <v>47</v>
      </c>
      <c r="T2740" s="16" t="s">
        <v>47</v>
      </c>
      <c r="U2740" s="16" t="s">
        <v>47</v>
      </c>
      <c r="V2740" s="16" t="s">
        <v>47</v>
      </c>
      <c r="W2740" s="16" t="s">
        <v>47</v>
      </c>
    </row>
    <row r="2741" spans="1:23" hidden="1" x14ac:dyDescent="0.25">
      <c r="A2741" s="25">
        <v>144525</v>
      </c>
      <c r="B2741" s="25" t="s">
        <v>74</v>
      </c>
      <c r="C2741" s="25" t="s">
        <v>43</v>
      </c>
      <c r="D2741" s="25" t="s">
        <v>68</v>
      </c>
      <c r="E2741" s="24">
        <v>44258</v>
      </c>
      <c r="F2741" s="25" t="s">
        <v>56</v>
      </c>
      <c r="G2741" s="25" t="s">
        <v>46</v>
      </c>
      <c r="H2741" s="24">
        <v>45090</v>
      </c>
      <c r="I2741" s="101">
        <v>0.26675925925925925</v>
      </c>
      <c r="J2741" s="24">
        <v>45090</v>
      </c>
      <c r="K2741" s="101">
        <v>0.27358796296296295</v>
      </c>
      <c r="L2741" s="25">
        <v>590</v>
      </c>
      <c r="M2741" s="26">
        <f>Causas[[#This Row],[parada_duracion]]/60</f>
        <v>9.8333333333333339</v>
      </c>
      <c r="N2741" s="19" t="s">
        <v>47</v>
      </c>
      <c r="O2741" s="16" t="s">
        <v>47</v>
      </c>
      <c r="P2741" s="16">
        <f>WEEKNUM(Causas[[#This Row],[resolucion_fecha]],16)</f>
        <v>24</v>
      </c>
      <c r="Q2741" s="16" t="str">
        <f>TEXT(Causas[[#This Row],[resolucion_fecha]],"MMMM")</f>
        <v>junio</v>
      </c>
      <c r="R2741" s="16" t="str">
        <f t="shared" si="42"/>
        <v>M</v>
      </c>
      <c r="S2741" s="16" t="s">
        <v>47</v>
      </c>
      <c r="T2741" s="16" t="s">
        <v>47</v>
      </c>
      <c r="U2741" s="16" t="s">
        <v>47</v>
      </c>
      <c r="V2741" s="16" t="s">
        <v>47</v>
      </c>
      <c r="W2741" s="16" t="s">
        <v>47</v>
      </c>
    </row>
    <row r="2742" spans="1:23" hidden="1" x14ac:dyDescent="0.25">
      <c r="A2742" s="96">
        <v>144528</v>
      </c>
      <c r="B2742" s="96" t="s">
        <v>42</v>
      </c>
      <c r="C2742" s="96" t="s">
        <v>43</v>
      </c>
      <c r="D2742" s="96" t="s">
        <v>76</v>
      </c>
      <c r="E2742" s="97">
        <v>43405</v>
      </c>
      <c r="F2742" s="96" t="s">
        <v>45</v>
      </c>
      <c r="G2742" s="96" t="s">
        <v>46</v>
      </c>
      <c r="H2742" s="97">
        <v>45090</v>
      </c>
      <c r="I2742" s="23">
        <v>0.27314814814814814</v>
      </c>
      <c r="J2742" s="97">
        <v>45090</v>
      </c>
      <c r="K2742" s="23">
        <v>0.30363425925925924</v>
      </c>
      <c r="L2742" s="96">
        <v>2634</v>
      </c>
      <c r="M2742" s="98">
        <f>Causas[[#This Row],[parada_duracion]]/60</f>
        <v>43.9</v>
      </c>
      <c r="N2742" s="18" t="s">
        <v>49</v>
      </c>
      <c r="O2742" s="99" t="s">
        <v>49</v>
      </c>
      <c r="P2742" s="99">
        <f>WEEKNUM(Causas[[#This Row],[resolucion_fecha]],16)</f>
        <v>24</v>
      </c>
      <c r="Q2742" s="99" t="str">
        <f>TEXT(Causas[[#This Row],[resolucion_fecha]],"MMMM")</f>
        <v>junio</v>
      </c>
      <c r="R2742" s="99" t="str">
        <f t="shared" si="42"/>
        <v>M</v>
      </c>
      <c r="S2742" s="19" t="s">
        <v>49</v>
      </c>
      <c r="T2742" s="19" t="s">
        <v>49</v>
      </c>
      <c r="U2742" s="19" t="s">
        <v>49</v>
      </c>
      <c r="V2742" s="19" t="s">
        <v>49</v>
      </c>
      <c r="W2742" s="19" t="s">
        <v>49</v>
      </c>
    </row>
    <row r="2743" spans="1:23" hidden="1" x14ac:dyDescent="0.25">
      <c r="A2743" s="25">
        <v>144529</v>
      </c>
      <c r="B2743" s="25" t="s">
        <v>74</v>
      </c>
      <c r="C2743" s="25" t="s">
        <v>43</v>
      </c>
      <c r="D2743" s="25" t="s">
        <v>68</v>
      </c>
      <c r="E2743" s="24">
        <v>44258</v>
      </c>
      <c r="F2743" s="25" t="s">
        <v>56</v>
      </c>
      <c r="G2743" s="25" t="s">
        <v>46</v>
      </c>
      <c r="H2743" s="24">
        <v>45090</v>
      </c>
      <c r="I2743" s="101">
        <v>0.27687499999999998</v>
      </c>
      <c r="J2743" s="24">
        <v>45090</v>
      </c>
      <c r="K2743" s="101">
        <v>0.29684027777777777</v>
      </c>
      <c r="L2743" s="25">
        <v>1725</v>
      </c>
      <c r="M2743" s="26">
        <f>Causas[[#This Row],[parada_duracion]]/60</f>
        <v>28.75</v>
      </c>
      <c r="N2743" s="19" t="s">
        <v>49</v>
      </c>
      <c r="O2743" s="99" t="s">
        <v>49</v>
      </c>
      <c r="P2743" s="16">
        <f>WEEKNUM(Causas[[#This Row],[resolucion_fecha]],16)</f>
        <v>24</v>
      </c>
      <c r="Q2743" s="16" t="str">
        <f>TEXT(Causas[[#This Row],[resolucion_fecha]],"MMMM")</f>
        <v>junio</v>
      </c>
      <c r="R2743" s="16" t="str">
        <f t="shared" si="42"/>
        <v>M</v>
      </c>
      <c r="S2743" s="19" t="s">
        <v>49</v>
      </c>
      <c r="T2743" s="19" t="s">
        <v>49</v>
      </c>
      <c r="U2743" s="19" t="s">
        <v>49</v>
      </c>
      <c r="V2743" s="19" t="s">
        <v>49</v>
      </c>
      <c r="W2743" s="19" t="s">
        <v>49</v>
      </c>
    </row>
    <row r="2744" spans="1:23" hidden="1" x14ac:dyDescent="0.25">
      <c r="A2744" s="25">
        <v>144532</v>
      </c>
      <c r="B2744" s="25" t="s">
        <v>83</v>
      </c>
      <c r="C2744" s="25" t="s">
        <v>43</v>
      </c>
      <c r="D2744" s="25" t="s">
        <v>76</v>
      </c>
      <c r="E2744" s="24">
        <v>43405</v>
      </c>
      <c r="F2744" s="25" t="s">
        <v>45</v>
      </c>
      <c r="G2744" s="25" t="s">
        <v>50</v>
      </c>
      <c r="H2744" s="24">
        <v>45090</v>
      </c>
      <c r="I2744" s="101">
        <v>0.3038541666666667</v>
      </c>
      <c r="J2744" s="24">
        <v>45090</v>
      </c>
      <c r="K2744" s="101">
        <v>0.33609953703703704</v>
      </c>
      <c r="L2744" s="25">
        <v>2786</v>
      </c>
      <c r="M2744" s="26">
        <f>Causas[[#This Row],[parada_duracion]]/60</f>
        <v>46.43333333333333</v>
      </c>
      <c r="N2744" s="19" t="s">
        <v>49</v>
      </c>
      <c r="O2744" s="99" t="s">
        <v>49</v>
      </c>
      <c r="P2744" s="16">
        <f>WEEKNUM(Causas[[#This Row],[resolucion_fecha]],16)</f>
        <v>24</v>
      </c>
      <c r="Q2744" s="16" t="str">
        <f>TEXT(Causas[[#This Row],[resolucion_fecha]],"MMMM")</f>
        <v>junio</v>
      </c>
      <c r="R2744" s="16" t="str">
        <f t="shared" si="42"/>
        <v>M</v>
      </c>
      <c r="S2744" s="19" t="s">
        <v>49</v>
      </c>
      <c r="T2744" s="19" t="s">
        <v>49</v>
      </c>
      <c r="U2744" s="19" t="s">
        <v>49</v>
      </c>
      <c r="V2744" s="19" t="s">
        <v>49</v>
      </c>
      <c r="W2744" s="19" t="s">
        <v>49</v>
      </c>
    </row>
    <row r="2745" spans="1:23" hidden="1" x14ac:dyDescent="0.25">
      <c r="A2745" s="96">
        <v>144534</v>
      </c>
      <c r="B2745" s="96" t="s">
        <v>111</v>
      </c>
      <c r="C2745" s="96" t="s">
        <v>43</v>
      </c>
      <c r="D2745" s="96" t="s">
        <v>90</v>
      </c>
      <c r="E2745" s="97">
        <v>43405</v>
      </c>
      <c r="F2745" s="96" t="s">
        <v>45</v>
      </c>
      <c r="G2745" s="96" t="s">
        <v>50</v>
      </c>
      <c r="H2745" s="97">
        <v>45090</v>
      </c>
      <c r="I2745" s="23">
        <v>0.31329861111111112</v>
      </c>
      <c r="J2745" s="97">
        <v>45090</v>
      </c>
      <c r="K2745" s="23">
        <v>0.31334490740740739</v>
      </c>
      <c r="L2745" s="96">
        <v>4</v>
      </c>
      <c r="M2745" s="98">
        <f>Causas[[#This Row],[parada_duracion]]/60</f>
        <v>6.6666666666666666E-2</v>
      </c>
      <c r="N2745" s="19" t="s">
        <v>47</v>
      </c>
      <c r="O2745" s="16" t="s">
        <v>47</v>
      </c>
      <c r="P2745" s="99">
        <f>WEEKNUM(Causas[[#This Row],[resolucion_fecha]],16)</f>
        <v>24</v>
      </c>
      <c r="Q2745" s="99" t="str">
        <f>TEXT(Causas[[#This Row],[resolucion_fecha]],"MMMM")</f>
        <v>junio</v>
      </c>
      <c r="R2745" s="99" t="str">
        <f t="shared" si="42"/>
        <v>M</v>
      </c>
      <c r="S2745" s="16" t="s">
        <v>47</v>
      </c>
      <c r="T2745" s="16" t="s">
        <v>47</v>
      </c>
      <c r="U2745" s="16" t="s">
        <v>47</v>
      </c>
      <c r="V2745" s="16" t="s">
        <v>47</v>
      </c>
      <c r="W2745" s="16" t="s">
        <v>47</v>
      </c>
    </row>
    <row r="2746" spans="1:23" hidden="1" x14ac:dyDescent="0.25">
      <c r="A2746" s="25">
        <v>144535</v>
      </c>
      <c r="B2746" s="25" t="s">
        <v>111</v>
      </c>
      <c r="C2746" s="25" t="s">
        <v>43</v>
      </c>
      <c r="D2746" s="25" t="s">
        <v>90</v>
      </c>
      <c r="E2746" s="24">
        <v>43405</v>
      </c>
      <c r="F2746" s="25" t="s">
        <v>45</v>
      </c>
      <c r="G2746" s="25" t="s">
        <v>50</v>
      </c>
      <c r="H2746" s="24">
        <v>45090</v>
      </c>
      <c r="I2746" s="101">
        <v>0.3137962962962963</v>
      </c>
      <c r="J2746" s="24">
        <v>45090</v>
      </c>
      <c r="K2746" s="101">
        <v>0.37247685185185181</v>
      </c>
      <c r="L2746" s="25">
        <v>5070</v>
      </c>
      <c r="M2746" s="26">
        <f>Causas[[#This Row],[parada_duracion]]/60</f>
        <v>84.5</v>
      </c>
      <c r="N2746" s="19" t="s">
        <v>49</v>
      </c>
      <c r="O2746" s="99" t="s">
        <v>49</v>
      </c>
      <c r="P2746" s="16">
        <f>WEEKNUM(Causas[[#This Row],[resolucion_fecha]],16)</f>
        <v>24</v>
      </c>
      <c r="Q2746" s="16" t="str">
        <f>TEXT(Causas[[#This Row],[resolucion_fecha]],"MMMM")</f>
        <v>junio</v>
      </c>
      <c r="R2746" s="16" t="str">
        <f t="shared" si="42"/>
        <v>M</v>
      </c>
      <c r="S2746" s="19" t="s">
        <v>49</v>
      </c>
      <c r="T2746" s="19" t="s">
        <v>49</v>
      </c>
      <c r="U2746" s="19" t="s">
        <v>49</v>
      </c>
      <c r="V2746" s="19" t="s">
        <v>49</v>
      </c>
      <c r="W2746" s="19" t="s">
        <v>49</v>
      </c>
    </row>
    <row r="2747" spans="1:23" hidden="1" x14ac:dyDescent="0.25">
      <c r="A2747" s="96">
        <v>144541</v>
      </c>
      <c r="B2747" s="96" t="s">
        <v>94</v>
      </c>
      <c r="C2747" s="96" t="s">
        <v>43</v>
      </c>
      <c r="D2747" s="96" t="s">
        <v>90</v>
      </c>
      <c r="E2747" s="97">
        <v>43405</v>
      </c>
      <c r="F2747" s="96" t="s">
        <v>45</v>
      </c>
      <c r="G2747" s="96" t="s">
        <v>50</v>
      </c>
      <c r="H2747" s="97">
        <v>45090</v>
      </c>
      <c r="I2747" s="23">
        <v>0.37278935185185186</v>
      </c>
      <c r="J2747" s="97">
        <v>45090</v>
      </c>
      <c r="K2747" s="23">
        <v>0.46310185185185188</v>
      </c>
      <c r="L2747" s="96">
        <v>7803</v>
      </c>
      <c r="M2747" s="98">
        <f>Causas[[#This Row],[parada_duracion]]/60</f>
        <v>130.05000000000001</v>
      </c>
      <c r="N2747" s="19" t="s">
        <v>49</v>
      </c>
      <c r="O2747" s="99" t="s">
        <v>49</v>
      </c>
      <c r="P2747" s="99">
        <f>WEEKNUM(Causas[[#This Row],[resolucion_fecha]],16)</f>
        <v>24</v>
      </c>
      <c r="Q2747" s="99" t="str">
        <f>TEXT(Causas[[#This Row],[resolucion_fecha]],"MMMM")</f>
        <v>junio</v>
      </c>
      <c r="R2747" s="99" t="str">
        <f t="shared" si="42"/>
        <v>M</v>
      </c>
      <c r="S2747" s="19" t="s">
        <v>49</v>
      </c>
      <c r="T2747" s="19" t="s">
        <v>49</v>
      </c>
      <c r="U2747" s="19" t="s">
        <v>49</v>
      </c>
      <c r="V2747" s="19" t="s">
        <v>49</v>
      </c>
      <c r="W2747" s="19" t="s">
        <v>49</v>
      </c>
    </row>
    <row r="2748" spans="1:23" hidden="1" x14ac:dyDescent="0.25">
      <c r="A2748" s="25">
        <v>144542</v>
      </c>
      <c r="B2748" s="25" t="s">
        <v>61</v>
      </c>
      <c r="C2748" s="25" t="s">
        <v>43</v>
      </c>
      <c r="D2748" s="25" t="s">
        <v>55</v>
      </c>
      <c r="E2748" s="24">
        <v>43881</v>
      </c>
      <c r="F2748" s="25" t="s">
        <v>56</v>
      </c>
      <c r="G2748" s="25" t="s">
        <v>50</v>
      </c>
      <c r="H2748" s="24">
        <v>45090</v>
      </c>
      <c r="I2748" s="101">
        <v>0.37590277777777775</v>
      </c>
      <c r="J2748" s="24">
        <v>45090</v>
      </c>
      <c r="K2748" s="101">
        <v>0.43722222222222223</v>
      </c>
      <c r="L2748" s="25">
        <v>5298</v>
      </c>
      <c r="M2748" s="26">
        <f>Causas[[#This Row],[parada_duracion]]/60</f>
        <v>88.3</v>
      </c>
      <c r="N2748" s="19" t="s">
        <v>49</v>
      </c>
      <c r="O2748" s="99" t="s">
        <v>49</v>
      </c>
      <c r="P2748" s="16">
        <f>WEEKNUM(Causas[[#This Row],[resolucion_fecha]],16)</f>
        <v>24</v>
      </c>
      <c r="Q2748" s="16" t="str">
        <f>TEXT(Causas[[#This Row],[resolucion_fecha]],"MMMM")</f>
        <v>junio</v>
      </c>
      <c r="R2748" s="16" t="str">
        <f t="shared" si="42"/>
        <v>M</v>
      </c>
      <c r="S2748" s="19" t="s">
        <v>49</v>
      </c>
      <c r="T2748" s="19" t="s">
        <v>49</v>
      </c>
      <c r="U2748" s="19" t="s">
        <v>49</v>
      </c>
      <c r="V2748" s="19" t="s">
        <v>49</v>
      </c>
      <c r="W2748" s="19" t="s">
        <v>49</v>
      </c>
    </row>
    <row r="2749" spans="1:23" hidden="1" x14ac:dyDescent="0.25">
      <c r="A2749" s="96">
        <v>144545</v>
      </c>
      <c r="B2749" s="96" t="s">
        <v>84</v>
      </c>
      <c r="C2749" s="96" t="s">
        <v>43</v>
      </c>
      <c r="D2749" s="96" t="s">
        <v>68</v>
      </c>
      <c r="E2749" s="97">
        <v>44012</v>
      </c>
      <c r="F2749" s="96" t="s">
        <v>56</v>
      </c>
      <c r="G2749" s="96" t="s">
        <v>46</v>
      </c>
      <c r="H2749" s="97">
        <v>45090</v>
      </c>
      <c r="I2749" s="23">
        <v>0.38748842592592592</v>
      </c>
      <c r="J2749" s="97">
        <v>45090</v>
      </c>
      <c r="K2749" s="23">
        <v>0.39481481481481479</v>
      </c>
      <c r="L2749" s="96">
        <v>633</v>
      </c>
      <c r="M2749" s="98">
        <f>Causas[[#This Row],[parada_duracion]]/60</f>
        <v>10.55</v>
      </c>
      <c r="N2749" s="19" t="s">
        <v>49</v>
      </c>
      <c r="O2749" s="99" t="s">
        <v>49</v>
      </c>
      <c r="P2749" s="99">
        <f>WEEKNUM(Causas[[#This Row],[resolucion_fecha]],16)</f>
        <v>24</v>
      </c>
      <c r="Q2749" s="99" t="str">
        <f>TEXT(Causas[[#This Row],[resolucion_fecha]],"MMMM")</f>
        <v>junio</v>
      </c>
      <c r="R2749" s="99" t="str">
        <f t="shared" si="42"/>
        <v>M</v>
      </c>
      <c r="S2749" s="19" t="s">
        <v>49</v>
      </c>
      <c r="T2749" s="19" t="s">
        <v>49</v>
      </c>
      <c r="U2749" s="19" t="s">
        <v>49</v>
      </c>
      <c r="V2749" s="19" t="s">
        <v>49</v>
      </c>
      <c r="W2749" s="19" t="s">
        <v>49</v>
      </c>
    </row>
    <row r="2750" spans="1:23" hidden="1" x14ac:dyDescent="0.25">
      <c r="A2750" s="96">
        <v>144546</v>
      </c>
      <c r="B2750" s="96" t="s">
        <v>42</v>
      </c>
      <c r="C2750" s="96" t="s">
        <v>43</v>
      </c>
      <c r="D2750" s="96" t="s">
        <v>164</v>
      </c>
      <c r="E2750" s="97">
        <v>43405</v>
      </c>
      <c r="F2750" s="96" t="s">
        <v>45</v>
      </c>
      <c r="G2750" s="96" t="s">
        <v>46</v>
      </c>
      <c r="H2750" s="97">
        <v>45090</v>
      </c>
      <c r="I2750" s="23">
        <v>0.38900462962962962</v>
      </c>
      <c r="J2750" s="97">
        <v>45090</v>
      </c>
      <c r="K2750" s="23">
        <v>0.40431712962962968</v>
      </c>
      <c r="L2750" s="96">
        <v>1323</v>
      </c>
      <c r="M2750" s="98">
        <f>Causas[[#This Row],[parada_duracion]]/60</f>
        <v>22.05</v>
      </c>
      <c r="N2750" s="19" t="s">
        <v>49</v>
      </c>
      <c r="O2750" s="99" t="s">
        <v>49</v>
      </c>
      <c r="P2750" s="99">
        <f>WEEKNUM(Causas[[#This Row],[resolucion_fecha]],16)</f>
        <v>24</v>
      </c>
      <c r="Q2750" s="99" t="str">
        <f>TEXT(Causas[[#This Row],[resolucion_fecha]],"MMMM")</f>
        <v>junio</v>
      </c>
      <c r="R2750" s="99" t="str">
        <f t="shared" si="42"/>
        <v>M</v>
      </c>
      <c r="S2750" s="19" t="s">
        <v>49</v>
      </c>
      <c r="T2750" s="19" t="s">
        <v>49</v>
      </c>
      <c r="U2750" s="19" t="s">
        <v>49</v>
      </c>
      <c r="V2750" s="19" t="s">
        <v>49</v>
      </c>
      <c r="W2750" s="19" t="s">
        <v>49</v>
      </c>
    </row>
    <row r="2751" spans="1:23" hidden="1" x14ac:dyDescent="0.25">
      <c r="A2751" s="96">
        <v>144547</v>
      </c>
      <c r="B2751" s="96" t="s">
        <v>66</v>
      </c>
      <c r="C2751" s="96" t="s">
        <v>43</v>
      </c>
      <c r="D2751" s="96" t="s">
        <v>102</v>
      </c>
      <c r="E2751" s="97">
        <v>43746</v>
      </c>
      <c r="F2751" s="96" t="s">
        <v>56</v>
      </c>
      <c r="G2751" s="96" t="s">
        <v>46</v>
      </c>
      <c r="H2751" s="97">
        <v>45090</v>
      </c>
      <c r="I2751" s="23">
        <v>0.39138888888888884</v>
      </c>
      <c r="J2751" s="97">
        <v>45090</v>
      </c>
      <c r="K2751" s="23">
        <v>0.3914583333333333</v>
      </c>
      <c r="L2751" s="96">
        <v>6</v>
      </c>
      <c r="M2751" s="98">
        <f>Causas[[#This Row],[parada_duracion]]/60</f>
        <v>0.1</v>
      </c>
      <c r="N2751" s="19" t="s">
        <v>47</v>
      </c>
      <c r="O2751" s="16" t="s">
        <v>47</v>
      </c>
      <c r="P2751" s="99">
        <f>WEEKNUM(Causas[[#This Row],[resolucion_fecha]],16)</f>
        <v>24</v>
      </c>
      <c r="Q2751" s="99" t="str">
        <f>TEXT(Causas[[#This Row],[resolucion_fecha]],"MMMM")</f>
        <v>junio</v>
      </c>
      <c r="R2751" s="99" t="str">
        <f t="shared" si="42"/>
        <v>M</v>
      </c>
      <c r="S2751" s="16" t="s">
        <v>47</v>
      </c>
      <c r="T2751" s="16" t="s">
        <v>47</v>
      </c>
      <c r="U2751" s="16" t="s">
        <v>47</v>
      </c>
      <c r="V2751" s="16" t="s">
        <v>47</v>
      </c>
      <c r="W2751" s="16" t="s">
        <v>47</v>
      </c>
    </row>
    <row r="2752" spans="1:23" hidden="1" x14ac:dyDescent="0.25">
      <c r="A2752" s="25">
        <v>144548</v>
      </c>
      <c r="B2752" s="25" t="s">
        <v>66</v>
      </c>
      <c r="C2752" s="25" t="s">
        <v>43</v>
      </c>
      <c r="D2752" s="25" t="s">
        <v>102</v>
      </c>
      <c r="E2752" s="24">
        <v>43746</v>
      </c>
      <c r="F2752" s="25" t="s">
        <v>56</v>
      </c>
      <c r="G2752" s="25" t="s">
        <v>50</v>
      </c>
      <c r="H2752" s="24">
        <v>45090</v>
      </c>
      <c r="I2752" s="101">
        <v>0.39159722222222221</v>
      </c>
      <c r="J2752" s="24">
        <v>45090</v>
      </c>
      <c r="K2752" s="101">
        <v>0.41410879629629632</v>
      </c>
      <c r="L2752" s="25">
        <v>1945</v>
      </c>
      <c r="M2752" s="26">
        <f>Causas[[#This Row],[parada_duracion]]/60</f>
        <v>32.416666666666664</v>
      </c>
      <c r="N2752" t="s">
        <v>892</v>
      </c>
      <c r="O2752" s="16" t="s">
        <v>52</v>
      </c>
      <c r="P2752" s="16">
        <f>WEEKNUM(Causas[[#This Row],[resolucion_fecha]],16)</f>
        <v>24</v>
      </c>
      <c r="Q2752" s="16" t="str">
        <f>TEXT(Causas[[#This Row],[resolucion_fecha]],"MMMM")</f>
        <v>junio</v>
      </c>
      <c r="R2752" s="16" t="str">
        <f t="shared" si="42"/>
        <v>M</v>
      </c>
      <c r="S2752" s="16"/>
      <c r="T2752" s="99" t="s">
        <v>53</v>
      </c>
      <c r="U2752" s="100"/>
      <c r="V2752" s="16"/>
      <c r="W2752" s="16"/>
    </row>
    <row r="2753" spans="1:23" hidden="1" x14ac:dyDescent="0.25">
      <c r="A2753" s="96">
        <v>144559</v>
      </c>
      <c r="B2753" s="96" t="s">
        <v>84</v>
      </c>
      <c r="C2753" s="96" t="s">
        <v>43</v>
      </c>
      <c r="D2753" s="96" t="s">
        <v>68</v>
      </c>
      <c r="E2753" s="97">
        <v>44012</v>
      </c>
      <c r="F2753" s="96" t="s">
        <v>56</v>
      </c>
      <c r="G2753" s="96" t="s">
        <v>46</v>
      </c>
      <c r="H2753" s="97">
        <v>45090</v>
      </c>
      <c r="I2753" s="23">
        <v>0.42569444444444443</v>
      </c>
      <c r="J2753" s="97">
        <v>45090</v>
      </c>
      <c r="K2753" s="23">
        <v>0.44800925925925927</v>
      </c>
      <c r="L2753" s="96">
        <v>1928</v>
      </c>
      <c r="M2753" s="98">
        <f>Causas[[#This Row],[parada_duracion]]/60</f>
        <v>32.133333333333333</v>
      </c>
      <c r="N2753" s="18" t="s">
        <v>49</v>
      </c>
      <c r="O2753" s="99" t="s">
        <v>49</v>
      </c>
      <c r="P2753" s="99">
        <f>WEEKNUM(Causas[[#This Row],[resolucion_fecha]],16)</f>
        <v>24</v>
      </c>
      <c r="Q2753" s="99" t="str">
        <f>TEXT(Causas[[#This Row],[resolucion_fecha]],"MMMM")</f>
        <v>junio</v>
      </c>
      <c r="R2753" s="99" t="str">
        <f t="shared" si="42"/>
        <v>M</v>
      </c>
      <c r="S2753" s="19" t="s">
        <v>49</v>
      </c>
      <c r="T2753" s="19" t="s">
        <v>49</v>
      </c>
      <c r="U2753" s="19" t="s">
        <v>49</v>
      </c>
      <c r="V2753" s="19" t="s">
        <v>49</v>
      </c>
      <c r="W2753" s="19" t="s">
        <v>49</v>
      </c>
    </row>
    <row r="2754" spans="1:23" hidden="1" x14ac:dyDescent="0.25">
      <c r="A2754" s="25">
        <v>144560</v>
      </c>
      <c r="B2754" s="25" t="s">
        <v>129</v>
      </c>
      <c r="C2754" s="25" t="s">
        <v>43</v>
      </c>
      <c r="D2754" s="25" t="s">
        <v>96</v>
      </c>
      <c r="E2754" s="24">
        <v>43405</v>
      </c>
      <c r="F2754" s="25" t="s">
        <v>45</v>
      </c>
      <c r="G2754" s="25" t="s">
        <v>46</v>
      </c>
      <c r="H2754" s="24">
        <v>45090</v>
      </c>
      <c r="I2754" s="101">
        <v>0.42790509259259263</v>
      </c>
      <c r="J2754" s="24">
        <v>45090</v>
      </c>
      <c r="K2754" s="101">
        <v>0.59122685185185186</v>
      </c>
      <c r="L2754" s="25">
        <v>14111</v>
      </c>
      <c r="M2754" s="26">
        <f>Causas[[#This Row],[parada_duracion]]/60</f>
        <v>235.18333333333334</v>
      </c>
      <c r="N2754" s="19" t="s">
        <v>49</v>
      </c>
      <c r="O2754" s="99" t="s">
        <v>49</v>
      </c>
      <c r="P2754" s="16">
        <f>WEEKNUM(Causas[[#This Row],[resolucion_fecha]],16)</f>
        <v>24</v>
      </c>
      <c r="Q2754" s="16" t="str">
        <f>TEXT(Causas[[#This Row],[resolucion_fecha]],"MMMM")</f>
        <v>junio</v>
      </c>
      <c r="R2754" s="16" t="str">
        <f t="shared" ref="R2754:R2817" si="43">IF(I2754&gt;TIME(22,0,0),"N",IF(I2754&lt;TIME(6,0,0),"N",IF(I2754&gt;TIME(14,0,0),"T",IF(I2754&gt;=TIME(6,0,0),"M","-"))))</f>
        <v>M</v>
      </c>
      <c r="S2754" s="19" t="s">
        <v>49</v>
      </c>
      <c r="T2754" s="19" t="s">
        <v>49</v>
      </c>
      <c r="U2754" s="19" t="s">
        <v>49</v>
      </c>
      <c r="V2754" s="19" t="s">
        <v>49</v>
      </c>
      <c r="W2754" s="19" t="s">
        <v>49</v>
      </c>
    </row>
    <row r="2755" spans="1:23" hidden="1" x14ac:dyDescent="0.25">
      <c r="A2755" s="25">
        <v>144562</v>
      </c>
      <c r="B2755" s="25" t="s">
        <v>54</v>
      </c>
      <c r="C2755" s="25" t="s">
        <v>43</v>
      </c>
      <c r="D2755" s="25" t="s">
        <v>55</v>
      </c>
      <c r="E2755" s="24">
        <v>44120</v>
      </c>
      <c r="F2755" s="25" t="s">
        <v>56</v>
      </c>
      <c r="G2755" s="25" t="s">
        <v>50</v>
      </c>
      <c r="H2755" s="24">
        <v>45090</v>
      </c>
      <c r="I2755" s="101">
        <v>0.43730324074074073</v>
      </c>
      <c r="J2755" s="24">
        <v>45090</v>
      </c>
      <c r="K2755" s="101">
        <v>0.45906249999999998</v>
      </c>
      <c r="L2755" s="25">
        <v>1880</v>
      </c>
      <c r="M2755" s="26">
        <f>Causas[[#This Row],[parada_duracion]]/60</f>
        <v>31.333333333333332</v>
      </c>
      <c r="N2755" s="19" t="s">
        <v>49</v>
      </c>
      <c r="O2755" s="99" t="s">
        <v>49</v>
      </c>
      <c r="P2755" s="16">
        <f>WEEKNUM(Causas[[#This Row],[resolucion_fecha]],16)</f>
        <v>24</v>
      </c>
      <c r="Q2755" s="16" t="str">
        <f>TEXT(Causas[[#This Row],[resolucion_fecha]],"MMMM")</f>
        <v>junio</v>
      </c>
      <c r="R2755" s="16" t="str">
        <f t="shared" si="43"/>
        <v>M</v>
      </c>
      <c r="S2755" s="19" t="s">
        <v>49</v>
      </c>
      <c r="T2755" s="19" t="s">
        <v>49</v>
      </c>
      <c r="U2755" s="19" t="s">
        <v>49</v>
      </c>
      <c r="V2755" s="19" t="s">
        <v>49</v>
      </c>
      <c r="W2755" s="19" t="s">
        <v>49</v>
      </c>
    </row>
    <row r="2756" spans="1:23" hidden="1" x14ac:dyDescent="0.25">
      <c r="A2756" s="96">
        <v>144569</v>
      </c>
      <c r="B2756" s="96" t="s">
        <v>79</v>
      </c>
      <c r="C2756" s="96" t="s">
        <v>43</v>
      </c>
      <c r="D2756" s="96" t="s">
        <v>77</v>
      </c>
      <c r="E2756" s="97">
        <v>43405</v>
      </c>
      <c r="F2756" s="96" t="s">
        <v>45</v>
      </c>
      <c r="G2756" s="96" t="s">
        <v>46</v>
      </c>
      <c r="H2756" s="97">
        <v>45090</v>
      </c>
      <c r="I2756" s="23">
        <v>0.48377314814814815</v>
      </c>
      <c r="J2756" s="97">
        <v>45090</v>
      </c>
      <c r="K2756" s="23">
        <v>0.48409722222222223</v>
      </c>
      <c r="L2756" s="96">
        <v>28</v>
      </c>
      <c r="M2756" s="98">
        <f>Causas[[#This Row],[parada_duracion]]/60</f>
        <v>0.46666666666666667</v>
      </c>
      <c r="N2756" s="19" t="s">
        <v>47</v>
      </c>
      <c r="O2756" s="16" t="s">
        <v>47</v>
      </c>
      <c r="P2756" s="99">
        <f>WEEKNUM(Causas[[#This Row],[resolucion_fecha]],16)</f>
        <v>24</v>
      </c>
      <c r="Q2756" s="99" t="str">
        <f>TEXT(Causas[[#This Row],[resolucion_fecha]],"MMMM")</f>
        <v>junio</v>
      </c>
      <c r="R2756" s="99" t="str">
        <f t="shared" si="43"/>
        <v>M</v>
      </c>
      <c r="S2756" s="16" t="s">
        <v>47</v>
      </c>
      <c r="T2756" s="16" t="s">
        <v>47</v>
      </c>
      <c r="U2756" s="16" t="s">
        <v>47</v>
      </c>
      <c r="V2756" s="16" t="s">
        <v>47</v>
      </c>
      <c r="W2756" s="16" t="s">
        <v>47</v>
      </c>
    </row>
    <row r="2757" spans="1:23" hidden="1" x14ac:dyDescent="0.25">
      <c r="A2757" s="25">
        <v>144570</v>
      </c>
      <c r="B2757" s="25" t="s">
        <v>203</v>
      </c>
      <c r="C2757" s="25" t="s">
        <v>43</v>
      </c>
      <c r="D2757" s="25" t="s">
        <v>55</v>
      </c>
      <c r="E2757" s="24">
        <v>43405</v>
      </c>
      <c r="F2757" s="25" t="s">
        <v>45</v>
      </c>
      <c r="G2757" s="25" t="s">
        <v>46</v>
      </c>
      <c r="H2757" s="24">
        <v>45090</v>
      </c>
      <c r="I2757" s="101">
        <v>0.48488425925925926</v>
      </c>
      <c r="J2757" s="24">
        <v>45090</v>
      </c>
      <c r="K2757" s="101">
        <v>0.49292824074074071</v>
      </c>
      <c r="L2757" s="25">
        <v>695</v>
      </c>
      <c r="M2757" s="26">
        <f>Causas[[#This Row],[parada_duracion]]/60</f>
        <v>11.583333333333334</v>
      </c>
      <c r="N2757" s="19" t="s">
        <v>49</v>
      </c>
      <c r="O2757" s="99" t="s">
        <v>49</v>
      </c>
      <c r="P2757" s="16">
        <f>WEEKNUM(Causas[[#This Row],[resolucion_fecha]],16)</f>
        <v>24</v>
      </c>
      <c r="Q2757" s="16" t="str">
        <f>TEXT(Causas[[#This Row],[resolucion_fecha]],"MMMM")</f>
        <v>junio</v>
      </c>
      <c r="R2757" s="16" t="str">
        <f t="shared" si="43"/>
        <v>M</v>
      </c>
      <c r="S2757" s="19" t="s">
        <v>49</v>
      </c>
      <c r="T2757" s="19" t="s">
        <v>49</v>
      </c>
      <c r="U2757" s="19" t="s">
        <v>49</v>
      </c>
      <c r="V2757" s="19" t="s">
        <v>49</v>
      </c>
      <c r="W2757" s="19" t="s">
        <v>49</v>
      </c>
    </row>
    <row r="2758" spans="1:23" hidden="1" x14ac:dyDescent="0.25">
      <c r="A2758" s="25">
        <v>144572</v>
      </c>
      <c r="B2758" s="25" t="s">
        <v>54</v>
      </c>
      <c r="C2758" s="25" t="s">
        <v>43</v>
      </c>
      <c r="D2758" s="25" t="s">
        <v>55</v>
      </c>
      <c r="E2758" s="24">
        <v>44120</v>
      </c>
      <c r="F2758" s="25" t="s">
        <v>56</v>
      </c>
      <c r="G2758" s="25" t="s">
        <v>50</v>
      </c>
      <c r="H2758" s="24">
        <v>45090</v>
      </c>
      <c r="I2758" s="101">
        <v>0.4930208333333333</v>
      </c>
      <c r="J2758" s="24">
        <v>45090</v>
      </c>
      <c r="K2758" s="101">
        <v>0.5020486111111111</v>
      </c>
      <c r="L2758" s="25">
        <v>780</v>
      </c>
      <c r="M2758" s="26">
        <f>Causas[[#This Row],[parada_duracion]]/60</f>
        <v>13</v>
      </c>
      <c r="N2758" t="s">
        <v>400</v>
      </c>
      <c r="O2758" s="16" t="s">
        <v>52</v>
      </c>
      <c r="P2758" s="16">
        <f>WEEKNUM(Causas[[#This Row],[resolucion_fecha]],16)</f>
        <v>24</v>
      </c>
      <c r="Q2758" s="16" t="str">
        <f>TEXT(Causas[[#This Row],[resolucion_fecha]],"MMMM")</f>
        <v>junio</v>
      </c>
      <c r="R2758" s="16" t="str">
        <f t="shared" si="43"/>
        <v>M</v>
      </c>
      <c r="S2758" s="16"/>
      <c r="T2758" s="99" t="s">
        <v>53</v>
      </c>
      <c r="U2758" s="16"/>
      <c r="V2758" s="16"/>
      <c r="W2758" s="16"/>
    </row>
    <row r="2759" spans="1:23" hidden="1" x14ac:dyDescent="0.25">
      <c r="A2759" s="96">
        <v>144576</v>
      </c>
      <c r="B2759" s="96" t="s">
        <v>42</v>
      </c>
      <c r="C2759" s="96" t="s">
        <v>43</v>
      </c>
      <c r="D2759" s="96" t="s">
        <v>161</v>
      </c>
      <c r="E2759" s="97">
        <v>43405</v>
      </c>
      <c r="F2759" s="96" t="s">
        <v>45</v>
      </c>
      <c r="G2759" s="96" t="s">
        <v>50</v>
      </c>
      <c r="H2759" s="97">
        <v>45090</v>
      </c>
      <c r="I2759" s="23">
        <v>0.51168981481481479</v>
      </c>
      <c r="J2759" s="97">
        <v>45090</v>
      </c>
      <c r="K2759" s="23">
        <v>0.56020833333333331</v>
      </c>
      <c r="L2759" s="96">
        <v>4192</v>
      </c>
      <c r="M2759" s="98">
        <f>Causas[[#This Row],[parada_duracion]]/60</f>
        <v>69.86666666666666</v>
      </c>
      <c r="N2759" s="18" t="s">
        <v>49</v>
      </c>
      <c r="O2759" s="99" t="s">
        <v>49</v>
      </c>
      <c r="P2759" s="99">
        <f>WEEKNUM(Causas[[#This Row],[resolucion_fecha]],16)</f>
        <v>24</v>
      </c>
      <c r="Q2759" s="99" t="str">
        <f>TEXT(Causas[[#This Row],[resolucion_fecha]],"MMMM")</f>
        <v>junio</v>
      </c>
      <c r="R2759" s="99" t="str">
        <f t="shared" si="43"/>
        <v>M</v>
      </c>
      <c r="S2759" s="19" t="s">
        <v>49</v>
      </c>
      <c r="T2759" s="19" t="s">
        <v>49</v>
      </c>
      <c r="U2759" s="19" t="s">
        <v>49</v>
      </c>
      <c r="V2759" s="19" t="s">
        <v>49</v>
      </c>
      <c r="W2759" s="19" t="s">
        <v>49</v>
      </c>
    </row>
    <row r="2760" spans="1:23" hidden="1" x14ac:dyDescent="0.25">
      <c r="A2760" s="25">
        <v>144577</v>
      </c>
      <c r="B2760" s="25" t="s">
        <v>86</v>
      </c>
      <c r="C2760" s="25" t="s">
        <v>43</v>
      </c>
      <c r="D2760" s="25" t="s">
        <v>55</v>
      </c>
      <c r="E2760" s="24">
        <v>43881</v>
      </c>
      <c r="F2760" s="25" t="s">
        <v>56</v>
      </c>
      <c r="G2760" s="25" t="s">
        <v>50</v>
      </c>
      <c r="H2760" s="24">
        <v>45090</v>
      </c>
      <c r="I2760" s="101">
        <v>0.51423611111111112</v>
      </c>
      <c r="J2760" s="24">
        <v>45090</v>
      </c>
      <c r="K2760" s="101">
        <v>0.53695601851851849</v>
      </c>
      <c r="L2760" s="25">
        <v>1963</v>
      </c>
      <c r="M2760" s="26">
        <f>Causas[[#This Row],[parada_duracion]]/60</f>
        <v>32.716666666666669</v>
      </c>
      <c r="N2760" s="19" t="s">
        <v>62</v>
      </c>
      <c r="O2760" s="16" t="s">
        <v>52</v>
      </c>
      <c r="P2760" s="16">
        <f>WEEKNUM(Causas[[#This Row],[resolucion_fecha]],16)</f>
        <v>24</v>
      </c>
      <c r="Q2760" s="16" t="str">
        <f>TEXT(Causas[[#This Row],[resolucion_fecha]],"MMMM")</f>
        <v>junio</v>
      </c>
      <c r="R2760" s="16" t="str">
        <f t="shared" si="43"/>
        <v>M</v>
      </c>
      <c r="S2760" s="16"/>
      <c r="T2760" s="16" t="s">
        <v>53</v>
      </c>
      <c r="U2760" s="100"/>
      <c r="V2760" s="16"/>
      <c r="W2760" s="16"/>
    </row>
    <row r="2761" spans="1:23" hidden="1" x14ac:dyDescent="0.25">
      <c r="A2761" s="25">
        <v>144585</v>
      </c>
      <c r="B2761" s="25" t="s">
        <v>54</v>
      </c>
      <c r="C2761" s="25" t="s">
        <v>43</v>
      </c>
      <c r="D2761" s="25" t="s">
        <v>55</v>
      </c>
      <c r="E2761" s="24">
        <v>44120</v>
      </c>
      <c r="F2761" s="25" t="s">
        <v>56</v>
      </c>
      <c r="G2761" s="25" t="s">
        <v>46</v>
      </c>
      <c r="H2761" s="24">
        <v>45090</v>
      </c>
      <c r="I2761" s="101">
        <v>0.5612152777777778</v>
      </c>
      <c r="J2761" s="24">
        <v>45090</v>
      </c>
      <c r="K2761" s="101">
        <v>0.56174768518518514</v>
      </c>
      <c r="L2761" s="25">
        <v>46</v>
      </c>
      <c r="M2761" s="26">
        <f>Causas[[#This Row],[parada_duracion]]/60</f>
        <v>0.76666666666666672</v>
      </c>
      <c r="N2761" s="19" t="s">
        <v>47</v>
      </c>
      <c r="O2761" s="16" t="s">
        <v>47</v>
      </c>
      <c r="P2761" s="16">
        <f>WEEKNUM(Causas[[#This Row],[resolucion_fecha]],16)</f>
        <v>24</v>
      </c>
      <c r="Q2761" s="16" t="str">
        <f>TEXT(Causas[[#This Row],[resolucion_fecha]],"MMMM")</f>
        <v>junio</v>
      </c>
      <c r="R2761" s="16" t="str">
        <f t="shared" si="43"/>
        <v>M</v>
      </c>
      <c r="S2761" s="16" t="s">
        <v>47</v>
      </c>
      <c r="T2761" s="16" t="s">
        <v>47</v>
      </c>
      <c r="U2761" s="16" t="s">
        <v>47</v>
      </c>
      <c r="V2761" s="16" t="s">
        <v>47</v>
      </c>
      <c r="W2761" s="16" t="s">
        <v>47</v>
      </c>
    </row>
    <row r="2762" spans="1:23" hidden="1" x14ac:dyDescent="0.25">
      <c r="A2762" s="96">
        <v>144594</v>
      </c>
      <c r="B2762" s="96" t="s">
        <v>54</v>
      </c>
      <c r="C2762" s="96" t="s">
        <v>43</v>
      </c>
      <c r="D2762" s="96" t="s">
        <v>55</v>
      </c>
      <c r="E2762" s="97">
        <v>44120</v>
      </c>
      <c r="F2762" s="96" t="s">
        <v>56</v>
      </c>
      <c r="G2762" s="96" t="s">
        <v>50</v>
      </c>
      <c r="H2762" s="97">
        <v>45090</v>
      </c>
      <c r="I2762" s="23">
        <v>0.60550925925925925</v>
      </c>
      <c r="J2762" s="97">
        <v>45090</v>
      </c>
      <c r="K2762" s="23">
        <v>0.61562499999999998</v>
      </c>
      <c r="L2762" s="96">
        <v>874</v>
      </c>
      <c r="M2762" s="98">
        <f>Causas[[#This Row],[parada_duracion]]/60</f>
        <v>14.566666666666666</v>
      </c>
      <c r="N2762" s="18" t="s">
        <v>49</v>
      </c>
      <c r="O2762" s="99" t="s">
        <v>49</v>
      </c>
      <c r="P2762" s="99">
        <f>WEEKNUM(Causas[[#This Row],[resolucion_fecha]],16)</f>
        <v>24</v>
      </c>
      <c r="Q2762" s="99" t="str">
        <f>TEXT(Causas[[#This Row],[resolucion_fecha]],"MMMM")</f>
        <v>junio</v>
      </c>
      <c r="R2762" s="99" t="str">
        <f t="shared" si="43"/>
        <v>T</v>
      </c>
      <c r="S2762" s="19" t="s">
        <v>49</v>
      </c>
      <c r="T2762" s="19" t="s">
        <v>49</v>
      </c>
      <c r="U2762" s="19" t="s">
        <v>49</v>
      </c>
      <c r="V2762" s="19" t="s">
        <v>49</v>
      </c>
      <c r="W2762" s="19" t="s">
        <v>49</v>
      </c>
    </row>
    <row r="2763" spans="1:23" hidden="1" x14ac:dyDescent="0.25">
      <c r="A2763" s="25">
        <v>144595</v>
      </c>
      <c r="B2763" s="25" t="s">
        <v>101</v>
      </c>
      <c r="C2763" s="25" t="s">
        <v>43</v>
      </c>
      <c r="D2763" s="25" t="s">
        <v>44</v>
      </c>
      <c r="E2763" s="24">
        <v>43405</v>
      </c>
      <c r="F2763" s="25" t="s">
        <v>45</v>
      </c>
      <c r="G2763" s="25" t="s">
        <v>50</v>
      </c>
      <c r="H2763" s="24">
        <v>45090</v>
      </c>
      <c r="I2763" s="101">
        <v>0.60773148148148148</v>
      </c>
      <c r="J2763" s="24">
        <v>45090</v>
      </c>
      <c r="K2763" s="101">
        <v>0.71560185185185177</v>
      </c>
      <c r="L2763" s="25">
        <v>9320</v>
      </c>
      <c r="M2763" s="26">
        <f>Causas[[#This Row],[parada_duracion]]/60</f>
        <v>155.33333333333334</v>
      </c>
      <c r="N2763" s="19" t="s">
        <v>49</v>
      </c>
      <c r="O2763" s="16" t="s">
        <v>49</v>
      </c>
      <c r="P2763" s="16">
        <f>WEEKNUM(Causas[[#This Row],[resolucion_fecha]],16)</f>
        <v>24</v>
      </c>
      <c r="Q2763" s="16" t="str">
        <f>TEXT(Causas[[#This Row],[resolucion_fecha]],"MMMM")</f>
        <v>junio</v>
      </c>
      <c r="R2763" s="16" t="str">
        <f t="shared" si="43"/>
        <v>T</v>
      </c>
      <c r="S2763" s="19" t="s">
        <v>49</v>
      </c>
      <c r="T2763" s="19" t="s">
        <v>49</v>
      </c>
      <c r="U2763" s="19" t="s">
        <v>49</v>
      </c>
      <c r="V2763" s="19" t="s">
        <v>49</v>
      </c>
      <c r="W2763" s="19" t="s">
        <v>49</v>
      </c>
    </row>
    <row r="2764" spans="1:23" hidden="1" x14ac:dyDescent="0.25">
      <c r="A2764" s="25">
        <v>144597</v>
      </c>
      <c r="B2764" s="25" t="s">
        <v>117</v>
      </c>
      <c r="C2764" s="25" t="s">
        <v>43</v>
      </c>
      <c r="D2764" s="25" t="s">
        <v>166</v>
      </c>
      <c r="E2764" s="24">
        <v>43405</v>
      </c>
      <c r="F2764" s="25" t="s">
        <v>45</v>
      </c>
      <c r="G2764" s="25" t="s">
        <v>46</v>
      </c>
      <c r="H2764" s="24">
        <v>45090</v>
      </c>
      <c r="I2764" s="101">
        <v>0.64015046296296296</v>
      </c>
      <c r="J2764" s="24">
        <v>45090</v>
      </c>
      <c r="K2764" s="101">
        <v>0.79141203703703711</v>
      </c>
      <c r="L2764" s="25">
        <v>13069</v>
      </c>
      <c r="M2764" s="26">
        <f>Causas[[#This Row],[parada_duracion]]/60</f>
        <v>217.81666666666666</v>
      </c>
      <c r="N2764" t="s">
        <v>893</v>
      </c>
      <c r="O2764" s="16" t="s">
        <v>52</v>
      </c>
      <c r="P2764" s="16">
        <f>WEEKNUM(Causas[[#This Row],[resolucion_fecha]],16)</f>
        <v>24</v>
      </c>
      <c r="Q2764" s="16" t="str">
        <f>TEXT(Causas[[#This Row],[resolucion_fecha]],"MMMM")</f>
        <v>junio</v>
      </c>
      <c r="R2764" s="16" t="str">
        <f t="shared" si="43"/>
        <v>T</v>
      </c>
      <c r="S2764" s="16"/>
      <c r="T2764" s="99" t="s">
        <v>53</v>
      </c>
      <c r="U2764" s="16"/>
      <c r="V2764" s="16"/>
      <c r="W2764" s="16"/>
    </row>
    <row r="2765" spans="1:23" hidden="1" x14ac:dyDescent="0.25">
      <c r="A2765" s="25">
        <v>144599</v>
      </c>
      <c r="B2765" s="25" t="s">
        <v>61</v>
      </c>
      <c r="C2765" s="25" t="s">
        <v>43</v>
      </c>
      <c r="D2765" s="25" t="s">
        <v>55</v>
      </c>
      <c r="E2765" s="24">
        <v>43881</v>
      </c>
      <c r="F2765" s="25" t="s">
        <v>56</v>
      </c>
      <c r="G2765" s="25" t="s">
        <v>50</v>
      </c>
      <c r="H2765" s="24">
        <v>45090</v>
      </c>
      <c r="I2765" s="101">
        <v>0.64413194444444444</v>
      </c>
      <c r="J2765" s="24">
        <v>45090</v>
      </c>
      <c r="K2765" s="101">
        <v>0.64473379629629635</v>
      </c>
      <c r="L2765" s="25">
        <v>52</v>
      </c>
      <c r="M2765" s="26">
        <f>Causas[[#This Row],[parada_duracion]]/60</f>
        <v>0.8666666666666667</v>
      </c>
      <c r="N2765" s="19" t="s">
        <v>47</v>
      </c>
      <c r="O2765" s="16" t="s">
        <v>47</v>
      </c>
      <c r="P2765" s="16">
        <f>WEEKNUM(Causas[[#This Row],[resolucion_fecha]],16)</f>
        <v>24</v>
      </c>
      <c r="Q2765" s="16" t="str">
        <f>TEXT(Causas[[#This Row],[resolucion_fecha]],"MMMM")</f>
        <v>junio</v>
      </c>
      <c r="R2765" s="16" t="str">
        <f t="shared" si="43"/>
        <v>T</v>
      </c>
      <c r="S2765" s="16" t="s">
        <v>47</v>
      </c>
      <c r="T2765" s="16" t="s">
        <v>47</v>
      </c>
      <c r="U2765" s="16" t="s">
        <v>47</v>
      </c>
      <c r="V2765" s="16" t="s">
        <v>47</v>
      </c>
      <c r="W2765" s="16" t="s">
        <v>47</v>
      </c>
    </row>
    <row r="2766" spans="1:23" hidden="1" x14ac:dyDescent="0.25">
      <c r="A2766" s="96">
        <v>144605</v>
      </c>
      <c r="B2766" s="96" t="s">
        <v>58</v>
      </c>
      <c r="C2766" s="96" t="s">
        <v>43</v>
      </c>
      <c r="D2766" s="96" t="s">
        <v>102</v>
      </c>
      <c r="E2766" s="97">
        <v>43405</v>
      </c>
      <c r="F2766" s="96" t="s">
        <v>45</v>
      </c>
      <c r="G2766" s="96" t="s">
        <v>50</v>
      </c>
      <c r="H2766" s="97">
        <v>45090</v>
      </c>
      <c r="I2766" s="23">
        <v>0.67340277777777768</v>
      </c>
      <c r="J2766" s="97">
        <v>45090</v>
      </c>
      <c r="K2766" s="23">
        <v>0.79237268518518522</v>
      </c>
      <c r="L2766" s="96">
        <v>10279</v>
      </c>
      <c r="M2766" s="98">
        <f>Causas[[#This Row],[parada_duracion]]/60</f>
        <v>171.31666666666666</v>
      </c>
      <c r="N2766" s="18" t="s">
        <v>49</v>
      </c>
      <c r="O2766" s="99" t="s">
        <v>49</v>
      </c>
      <c r="P2766" s="99">
        <f>WEEKNUM(Causas[[#This Row],[resolucion_fecha]],16)</f>
        <v>24</v>
      </c>
      <c r="Q2766" s="99" t="str">
        <f>TEXT(Causas[[#This Row],[resolucion_fecha]],"MMMM")</f>
        <v>junio</v>
      </c>
      <c r="R2766" s="99" t="str">
        <f t="shared" si="43"/>
        <v>T</v>
      </c>
      <c r="S2766" s="19" t="s">
        <v>49</v>
      </c>
      <c r="T2766" s="19" t="s">
        <v>49</v>
      </c>
      <c r="U2766" s="19" t="s">
        <v>49</v>
      </c>
      <c r="V2766" s="19" t="s">
        <v>49</v>
      </c>
      <c r="W2766" s="19" t="s">
        <v>49</v>
      </c>
    </row>
    <row r="2767" spans="1:23" hidden="1" x14ac:dyDescent="0.25">
      <c r="A2767" s="96">
        <v>144606</v>
      </c>
      <c r="B2767" s="96" t="s">
        <v>86</v>
      </c>
      <c r="C2767" s="96" t="s">
        <v>43</v>
      </c>
      <c r="D2767" s="96" t="s">
        <v>55</v>
      </c>
      <c r="E2767" s="97">
        <v>43881</v>
      </c>
      <c r="F2767" s="96" t="s">
        <v>56</v>
      </c>
      <c r="G2767" s="96" t="s">
        <v>50</v>
      </c>
      <c r="H2767" s="97">
        <v>45090</v>
      </c>
      <c r="I2767" s="23">
        <v>0.69094907407407413</v>
      </c>
      <c r="J2767" s="97">
        <v>45090</v>
      </c>
      <c r="K2767" s="23">
        <v>0.71181712962962962</v>
      </c>
      <c r="L2767" s="96">
        <v>1803</v>
      </c>
      <c r="M2767" s="98">
        <f>Causas[[#This Row],[parada_duracion]]/60</f>
        <v>30.05</v>
      </c>
      <c r="N2767" t="s">
        <v>880</v>
      </c>
      <c r="O2767" s="99" t="s">
        <v>52</v>
      </c>
      <c r="P2767" s="99">
        <f>WEEKNUM(Causas[[#This Row],[resolucion_fecha]],16)</f>
        <v>24</v>
      </c>
      <c r="Q2767" s="99" t="str">
        <f>TEXT(Causas[[#This Row],[resolucion_fecha]],"MMMM")</f>
        <v>junio</v>
      </c>
      <c r="R2767" s="99" t="str">
        <f t="shared" si="43"/>
        <v>T</v>
      </c>
      <c r="S2767" s="99"/>
      <c r="T2767" s="99" t="s">
        <v>53</v>
      </c>
      <c r="U2767" s="100"/>
      <c r="V2767" s="99"/>
      <c r="W2767" s="99"/>
    </row>
    <row r="2768" spans="1:23" hidden="1" x14ac:dyDescent="0.25">
      <c r="A2768" s="96">
        <v>144607</v>
      </c>
      <c r="B2768" s="96" t="s">
        <v>184</v>
      </c>
      <c r="C2768" s="96" t="s">
        <v>43</v>
      </c>
      <c r="D2768" s="96" t="s">
        <v>76</v>
      </c>
      <c r="E2768" s="97">
        <v>43405</v>
      </c>
      <c r="F2768" s="96" t="s">
        <v>45</v>
      </c>
      <c r="G2768" s="96" t="s">
        <v>46</v>
      </c>
      <c r="H2768" s="97">
        <v>45090</v>
      </c>
      <c r="I2768" s="23">
        <v>0.69505787037037037</v>
      </c>
      <c r="J2768" s="97">
        <v>45090</v>
      </c>
      <c r="K2768" s="23">
        <v>0.69789351851851855</v>
      </c>
      <c r="L2768" s="96">
        <v>245</v>
      </c>
      <c r="M2768" s="98">
        <f>Causas[[#This Row],[parada_duracion]]/60</f>
        <v>4.083333333333333</v>
      </c>
      <c r="N2768" s="19" t="s">
        <v>47</v>
      </c>
      <c r="O2768" s="16" t="s">
        <v>47</v>
      </c>
      <c r="P2768" s="99">
        <f>WEEKNUM(Causas[[#This Row],[resolucion_fecha]],16)</f>
        <v>24</v>
      </c>
      <c r="Q2768" s="99" t="str">
        <f>TEXT(Causas[[#This Row],[resolucion_fecha]],"MMMM")</f>
        <v>junio</v>
      </c>
      <c r="R2768" s="99" t="str">
        <f t="shared" si="43"/>
        <v>T</v>
      </c>
      <c r="S2768" s="16" t="s">
        <v>47</v>
      </c>
      <c r="T2768" s="16" t="s">
        <v>47</v>
      </c>
      <c r="U2768" s="16" t="s">
        <v>47</v>
      </c>
      <c r="V2768" s="16" t="s">
        <v>47</v>
      </c>
      <c r="W2768" s="16" t="s">
        <v>47</v>
      </c>
    </row>
    <row r="2769" spans="1:23" hidden="1" x14ac:dyDescent="0.25">
      <c r="A2769" s="25">
        <v>144608</v>
      </c>
      <c r="B2769" s="25" t="s">
        <v>79</v>
      </c>
      <c r="C2769" s="25" t="s">
        <v>43</v>
      </c>
      <c r="D2769" s="25" t="s">
        <v>82</v>
      </c>
      <c r="E2769" s="24">
        <v>43405</v>
      </c>
      <c r="F2769" s="25" t="s">
        <v>45</v>
      </c>
      <c r="G2769" s="25" t="s">
        <v>46</v>
      </c>
      <c r="H2769" s="24">
        <v>45090</v>
      </c>
      <c r="I2769" s="101">
        <v>0.72297453703703696</v>
      </c>
      <c r="J2769" s="24">
        <v>45090</v>
      </c>
      <c r="K2769" s="101">
        <v>0.75366898148148154</v>
      </c>
      <c r="L2769" s="25">
        <v>2652</v>
      </c>
      <c r="M2769" s="26">
        <f>Causas[[#This Row],[parada_duracion]]/60</f>
        <v>44.2</v>
      </c>
      <c r="N2769" s="19" t="s">
        <v>49</v>
      </c>
      <c r="O2769" s="16" t="s">
        <v>49</v>
      </c>
      <c r="P2769" s="16">
        <f>WEEKNUM(Causas[[#This Row],[resolucion_fecha]],16)</f>
        <v>24</v>
      </c>
      <c r="Q2769" s="16" t="str">
        <f>TEXT(Causas[[#This Row],[resolucion_fecha]],"MMMM")</f>
        <v>junio</v>
      </c>
      <c r="R2769" s="16" t="str">
        <f t="shared" si="43"/>
        <v>T</v>
      </c>
      <c r="S2769" s="19" t="s">
        <v>49</v>
      </c>
      <c r="T2769" s="19" t="s">
        <v>49</v>
      </c>
      <c r="U2769" s="19" t="s">
        <v>49</v>
      </c>
      <c r="V2769" s="19" t="s">
        <v>49</v>
      </c>
      <c r="W2769" s="19" t="s">
        <v>49</v>
      </c>
    </row>
    <row r="2770" spans="1:23" hidden="1" x14ac:dyDescent="0.25">
      <c r="A2770" s="25">
        <v>144611</v>
      </c>
      <c r="B2770" s="25" t="s">
        <v>197</v>
      </c>
      <c r="C2770" s="25" t="s">
        <v>43</v>
      </c>
      <c r="D2770" s="25" t="s">
        <v>90</v>
      </c>
      <c r="E2770" s="24">
        <v>43405</v>
      </c>
      <c r="F2770" s="25" t="s">
        <v>45</v>
      </c>
      <c r="G2770" s="25" t="s">
        <v>46</v>
      </c>
      <c r="H2770" s="24">
        <v>45090</v>
      </c>
      <c r="I2770" s="101">
        <v>0.73719907407407403</v>
      </c>
      <c r="J2770" s="24">
        <v>45090</v>
      </c>
      <c r="K2770" s="101">
        <v>0.73935185185185182</v>
      </c>
      <c r="L2770" s="25">
        <v>186</v>
      </c>
      <c r="M2770" s="26">
        <f>Causas[[#This Row],[parada_duracion]]/60</f>
        <v>3.1</v>
      </c>
      <c r="N2770" s="19" t="s">
        <v>47</v>
      </c>
      <c r="O2770" s="16" t="s">
        <v>47</v>
      </c>
      <c r="P2770" s="16">
        <f>WEEKNUM(Causas[[#This Row],[resolucion_fecha]],16)</f>
        <v>24</v>
      </c>
      <c r="Q2770" s="16" t="str">
        <f>TEXT(Causas[[#This Row],[resolucion_fecha]],"MMMM")</f>
        <v>junio</v>
      </c>
      <c r="R2770" s="16" t="str">
        <f t="shared" si="43"/>
        <v>T</v>
      </c>
      <c r="S2770" s="16" t="s">
        <v>47</v>
      </c>
      <c r="T2770" s="16" t="s">
        <v>47</v>
      </c>
      <c r="U2770" s="16" t="s">
        <v>47</v>
      </c>
      <c r="V2770" s="16" t="s">
        <v>47</v>
      </c>
      <c r="W2770" s="16" t="s">
        <v>47</v>
      </c>
    </row>
    <row r="2771" spans="1:23" hidden="1" x14ac:dyDescent="0.25">
      <c r="A2771" s="25">
        <v>144613</v>
      </c>
      <c r="B2771" s="25" t="s">
        <v>197</v>
      </c>
      <c r="C2771" s="25" t="s">
        <v>43</v>
      </c>
      <c r="D2771" s="25" t="s">
        <v>90</v>
      </c>
      <c r="E2771" s="24">
        <v>43405</v>
      </c>
      <c r="F2771" s="25" t="s">
        <v>45</v>
      </c>
      <c r="G2771" s="25" t="s">
        <v>46</v>
      </c>
      <c r="H2771" s="24">
        <v>45090</v>
      </c>
      <c r="I2771" s="101">
        <v>0.74804398148148143</v>
      </c>
      <c r="J2771" s="24">
        <v>45090</v>
      </c>
      <c r="K2771" s="101">
        <v>0.78932870370370367</v>
      </c>
      <c r="L2771" s="25">
        <v>3567</v>
      </c>
      <c r="M2771" s="26">
        <f>Causas[[#This Row],[parada_duracion]]/60</f>
        <v>59.45</v>
      </c>
      <c r="N2771" s="19" t="s">
        <v>49</v>
      </c>
      <c r="O2771" s="16" t="s">
        <v>49</v>
      </c>
      <c r="P2771" s="16">
        <f>WEEKNUM(Causas[[#This Row],[resolucion_fecha]],16)</f>
        <v>24</v>
      </c>
      <c r="Q2771" s="16" t="str">
        <f>TEXT(Causas[[#This Row],[resolucion_fecha]],"MMMM")</f>
        <v>junio</v>
      </c>
      <c r="R2771" s="16" t="str">
        <f t="shared" si="43"/>
        <v>T</v>
      </c>
      <c r="S2771" s="19" t="s">
        <v>49</v>
      </c>
      <c r="T2771" s="19" t="s">
        <v>49</v>
      </c>
      <c r="U2771" s="19" t="s">
        <v>49</v>
      </c>
      <c r="V2771" s="19" t="s">
        <v>49</v>
      </c>
      <c r="W2771" s="19" t="s">
        <v>49</v>
      </c>
    </row>
    <row r="2772" spans="1:23" hidden="1" x14ac:dyDescent="0.25">
      <c r="A2772" s="25">
        <v>144618</v>
      </c>
      <c r="B2772" s="25" t="s">
        <v>117</v>
      </c>
      <c r="C2772" s="25" t="s">
        <v>43</v>
      </c>
      <c r="D2772" s="25" t="s">
        <v>59</v>
      </c>
      <c r="E2772" s="24">
        <v>44231</v>
      </c>
      <c r="F2772" s="25" t="s">
        <v>60</v>
      </c>
      <c r="G2772" s="25" t="s">
        <v>46</v>
      </c>
      <c r="H2772" s="24">
        <v>45090</v>
      </c>
      <c r="I2772" s="101">
        <v>0.77165509259259257</v>
      </c>
      <c r="J2772" s="24">
        <v>45090</v>
      </c>
      <c r="K2772" s="101">
        <v>0.77171296296296299</v>
      </c>
      <c r="L2772" s="25">
        <v>5</v>
      </c>
      <c r="M2772" s="26">
        <f>Causas[[#This Row],[parada_duracion]]/60</f>
        <v>8.3333333333333329E-2</v>
      </c>
      <c r="N2772" s="19" t="s">
        <v>47</v>
      </c>
      <c r="O2772" s="16" t="s">
        <v>47</v>
      </c>
      <c r="P2772" s="16">
        <f>WEEKNUM(Causas[[#This Row],[resolucion_fecha]],16)</f>
        <v>24</v>
      </c>
      <c r="Q2772" s="16" t="str">
        <f>TEXT(Causas[[#This Row],[resolucion_fecha]],"MMMM")</f>
        <v>junio</v>
      </c>
      <c r="R2772" s="16" t="str">
        <f t="shared" si="43"/>
        <v>T</v>
      </c>
      <c r="S2772" s="16" t="s">
        <v>47</v>
      </c>
      <c r="T2772" s="16" t="s">
        <v>47</v>
      </c>
      <c r="U2772" s="16" t="s">
        <v>47</v>
      </c>
      <c r="V2772" s="16" t="s">
        <v>47</v>
      </c>
      <c r="W2772" s="16" t="s">
        <v>47</v>
      </c>
    </row>
    <row r="2773" spans="1:23" hidden="1" x14ac:dyDescent="0.25">
      <c r="A2773" s="25">
        <v>144625</v>
      </c>
      <c r="B2773" s="25" t="s">
        <v>54</v>
      </c>
      <c r="C2773" s="25" t="s">
        <v>43</v>
      </c>
      <c r="D2773" s="25" t="s">
        <v>55</v>
      </c>
      <c r="E2773" s="24">
        <v>44120</v>
      </c>
      <c r="F2773" s="25" t="s">
        <v>56</v>
      </c>
      <c r="G2773" s="25" t="s">
        <v>50</v>
      </c>
      <c r="H2773" s="24">
        <v>45090</v>
      </c>
      <c r="I2773" s="101">
        <v>0.79814814814814816</v>
      </c>
      <c r="J2773" s="24">
        <v>45090</v>
      </c>
      <c r="K2773" s="101">
        <v>0.86039351851851853</v>
      </c>
      <c r="L2773" s="25">
        <v>5378</v>
      </c>
      <c r="M2773" s="26">
        <f>Causas[[#This Row],[parada_duracion]]/60</f>
        <v>89.63333333333334</v>
      </c>
      <c r="N2773" s="19" t="s">
        <v>49</v>
      </c>
      <c r="O2773" s="16" t="s">
        <v>49</v>
      </c>
      <c r="P2773" s="16">
        <f>WEEKNUM(Causas[[#This Row],[resolucion_fecha]],16)</f>
        <v>24</v>
      </c>
      <c r="Q2773" s="16" t="str">
        <f>TEXT(Causas[[#This Row],[resolucion_fecha]],"MMMM")</f>
        <v>junio</v>
      </c>
      <c r="R2773" s="16" t="str">
        <f t="shared" si="43"/>
        <v>T</v>
      </c>
      <c r="S2773" s="19" t="s">
        <v>49</v>
      </c>
      <c r="T2773" s="19" t="s">
        <v>49</v>
      </c>
      <c r="U2773" s="19" t="s">
        <v>49</v>
      </c>
      <c r="V2773" s="19" t="s">
        <v>49</v>
      </c>
      <c r="W2773" s="19" t="s">
        <v>49</v>
      </c>
    </row>
    <row r="2774" spans="1:23" hidden="1" x14ac:dyDescent="0.25">
      <c r="A2774" s="96">
        <v>144628</v>
      </c>
      <c r="B2774" s="96" t="s">
        <v>129</v>
      </c>
      <c r="C2774" s="96" t="s">
        <v>43</v>
      </c>
      <c r="D2774" s="96" t="s">
        <v>105</v>
      </c>
      <c r="E2774" s="97">
        <v>43405</v>
      </c>
      <c r="F2774" s="96" t="s">
        <v>45</v>
      </c>
      <c r="G2774" s="96" t="s">
        <v>50</v>
      </c>
      <c r="H2774" s="97">
        <v>45090</v>
      </c>
      <c r="I2774" s="23">
        <v>0.82896990740740739</v>
      </c>
      <c r="J2774" s="97">
        <v>45090</v>
      </c>
      <c r="K2774" s="23">
        <v>0.82902777777777781</v>
      </c>
      <c r="L2774" s="96">
        <v>5</v>
      </c>
      <c r="M2774" s="98">
        <f>Causas[[#This Row],[parada_duracion]]/60</f>
        <v>8.3333333333333329E-2</v>
      </c>
      <c r="N2774" s="19" t="s">
        <v>47</v>
      </c>
      <c r="O2774" s="16" t="s">
        <v>47</v>
      </c>
      <c r="P2774" s="99">
        <f>WEEKNUM(Causas[[#This Row],[resolucion_fecha]],16)</f>
        <v>24</v>
      </c>
      <c r="Q2774" s="99" t="str">
        <f>TEXT(Causas[[#This Row],[resolucion_fecha]],"MMMM")</f>
        <v>junio</v>
      </c>
      <c r="R2774" s="99" t="str">
        <f t="shared" si="43"/>
        <v>T</v>
      </c>
      <c r="S2774" s="16" t="s">
        <v>47</v>
      </c>
      <c r="T2774" s="16" t="s">
        <v>47</v>
      </c>
      <c r="U2774" s="16" t="s">
        <v>47</v>
      </c>
      <c r="V2774" s="16" t="s">
        <v>47</v>
      </c>
      <c r="W2774" s="16" t="s">
        <v>47</v>
      </c>
    </row>
    <row r="2775" spans="1:23" hidden="1" x14ac:dyDescent="0.25">
      <c r="A2775" s="96">
        <v>144629</v>
      </c>
      <c r="B2775" s="96" t="s">
        <v>129</v>
      </c>
      <c r="C2775" s="96" t="s">
        <v>43</v>
      </c>
      <c r="D2775" s="96" t="s">
        <v>105</v>
      </c>
      <c r="E2775" s="97">
        <v>43405</v>
      </c>
      <c r="F2775" s="96" t="s">
        <v>45</v>
      </c>
      <c r="G2775" s="96" t="s">
        <v>46</v>
      </c>
      <c r="H2775" s="97">
        <v>45090</v>
      </c>
      <c r="I2775" s="23">
        <v>0.82908564814814811</v>
      </c>
      <c r="J2775" s="97">
        <v>45090</v>
      </c>
      <c r="K2775" s="23">
        <v>0.84498842592592593</v>
      </c>
      <c r="L2775" s="96">
        <v>1374</v>
      </c>
      <c r="M2775" s="98">
        <f>Causas[[#This Row],[parada_duracion]]/60</f>
        <v>22.9</v>
      </c>
      <c r="N2775" t="s">
        <v>894</v>
      </c>
      <c r="O2775" s="99" t="s">
        <v>52</v>
      </c>
      <c r="P2775" s="99">
        <f>WEEKNUM(Causas[[#This Row],[resolucion_fecha]],16)</f>
        <v>24</v>
      </c>
      <c r="Q2775" s="99" t="str">
        <f>TEXT(Causas[[#This Row],[resolucion_fecha]],"MMMM")</f>
        <v>junio</v>
      </c>
      <c r="R2775" s="99" t="str">
        <f t="shared" si="43"/>
        <v>T</v>
      </c>
      <c r="S2775" s="99"/>
      <c r="T2775" s="99" t="s">
        <v>53</v>
      </c>
      <c r="U2775" s="100"/>
      <c r="V2775" s="99"/>
      <c r="W2775" s="99"/>
    </row>
    <row r="2776" spans="1:23" hidden="1" x14ac:dyDescent="0.25">
      <c r="A2776" s="96">
        <v>144630</v>
      </c>
      <c r="B2776" s="96" t="s">
        <v>58</v>
      </c>
      <c r="C2776" s="96" t="s">
        <v>43</v>
      </c>
      <c r="D2776" s="96" t="s">
        <v>102</v>
      </c>
      <c r="E2776" s="97">
        <v>43405</v>
      </c>
      <c r="F2776" s="96" t="s">
        <v>45</v>
      </c>
      <c r="G2776" s="96" t="s">
        <v>50</v>
      </c>
      <c r="H2776" s="97">
        <v>45090</v>
      </c>
      <c r="I2776" s="23">
        <v>0.83277777777777784</v>
      </c>
      <c r="J2776" s="97">
        <v>45090</v>
      </c>
      <c r="K2776" s="23">
        <v>0.87369212962962972</v>
      </c>
      <c r="L2776" s="96">
        <v>3535</v>
      </c>
      <c r="M2776" s="98">
        <f>Causas[[#This Row],[parada_duracion]]/60</f>
        <v>58.916666666666664</v>
      </c>
      <c r="N2776" s="18" t="s">
        <v>49</v>
      </c>
      <c r="O2776" s="99" t="s">
        <v>49</v>
      </c>
      <c r="P2776" s="99">
        <f>WEEKNUM(Causas[[#This Row],[resolucion_fecha]],16)</f>
        <v>24</v>
      </c>
      <c r="Q2776" s="99" t="str">
        <f>TEXT(Causas[[#This Row],[resolucion_fecha]],"MMMM")</f>
        <v>junio</v>
      </c>
      <c r="R2776" s="99" t="str">
        <f t="shared" si="43"/>
        <v>T</v>
      </c>
      <c r="S2776" s="19" t="s">
        <v>49</v>
      </c>
      <c r="T2776" s="19" t="s">
        <v>49</v>
      </c>
      <c r="U2776" s="19" t="s">
        <v>49</v>
      </c>
      <c r="V2776" s="19" t="s">
        <v>49</v>
      </c>
      <c r="W2776" s="19" t="s">
        <v>49</v>
      </c>
    </row>
    <row r="2777" spans="1:23" hidden="1" x14ac:dyDescent="0.25">
      <c r="A2777" s="25">
        <v>144631</v>
      </c>
      <c r="B2777" s="25" t="s">
        <v>101</v>
      </c>
      <c r="C2777" s="25" t="s">
        <v>43</v>
      </c>
      <c r="D2777" s="25" t="s">
        <v>77</v>
      </c>
      <c r="E2777" s="24">
        <v>43405</v>
      </c>
      <c r="F2777" s="25" t="s">
        <v>45</v>
      </c>
      <c r="G2777" s="25" t="s">
        <v>46</v>
      </c>
      <c r="H2777" s="24">
        <v>45090</v>
      </c>
      <c r="I2777" s="101">
        <v>0.83524305555555556</v>
      </c>
      <c r="J2777" s="24">
        <v>45090</v>
      </c>
      <c r="K2777" s="101">
        <v>0.88421296296296292</v>
      </c>
      <c r="L2777" s="25">
        <v>4231</v>
      </c>
      <c r="M2777" s="26">
        <f>Causas[[#This Row],[parada_duracion]]/60</f>
        <v>70.516666666666666</v>
      </c>
      <c r="N2777" t="s">
        <v>895</v>
      </c>
      <c r="O2777" s="16" t="s">
        <v>52</v>
      </c>
      <c r="P2777" s="16">
        <f>WEEKNUM(Causas[[#This Row],[resolucion_fecha]],16)</f>
        <v>24</v>
      </c>
      <c r="Q2777" s="16" t="str">
        <f>TEXT(Causas[[#This Row],[resolucion_fecha]],"MMMM")</f>
        <v>junio</v>
      </c>
      <c r="R2777" s="16" t="str">
        <f t="shared" si="43"/>
        <v>T</v>
      </c>
      <c r="S2777" s="16"/>
      <c r="T2777" s="99" t="s">
        <v>53</v>
      </c>
      <c r="U2777" s="100"/>
      <c r="V2777" s="16"/>
      <c r="W2777" s="16"/>
    </row>
    <row r="2778" spans="1:23" hidden="1" x14ac:dyDescent="0.25">
      <c r="A2778" s="25">
        <v>144633</v>
      </c>
      <c r="B2778" s="25" t="s">
        <v>129</v>
      </c>
      <c r="C2778" s="25" t="s">
        <v>43</v>
      </c>
      <c r="D2778" s="25" t="s">
        <v>105</v>
      </c>
      <c r="E2778" s="24">
        <v>43405</v>
      </c>
      <c r="F2778" s="25" t="s">
        <v>45</v>
      </c>
      <c r="G2778" s="25" t="s">
        <v>50</v>
      </c>
      <c r="H2778" s="24">
        <v>45090</v>
      </c>
      <c r="I2778" s="101">
        <v>0.84909722222222228</v>
      </c>
      <c r="J2778" s="24">
        <v>45090</v>
      </c>
      <c r="K2778" s="101">
        <v>0.89876157407407409</v>
      </c>
      <c r="L2778" s="25">
        <v>4291</v>
      </c>
      <c r="M2778" s="26">
        <f>Causas[[#This Row],[parada_duracion]]/60</f>
        <v>71.516666666666666</v>
      </c>
      <c r="N2778" s="19" t="s">
        <v>49</v>
      </c>
      <c r="O2778" s="16" t="s">
        <v>49</v>
      </c>
      <c r="P2778" s="16">
        <f>WEEKNUM(Causas[[#This Row],[resolucion_fecha]],16)</f>
        <v>24</v>
      </c>
      <c r="Q2778" s="16" t="str">
        <f>TEXT(Causas[[#This Row],[resolucion_fecha]],"MMMM")</f>
        <v>junio</v>
      </c>
      <c r="R2778" s="16" t="str">
        <f t="shared" si="43"/>
        <v>T</v>
      </c>
      <c r="S2778" s="19" t="s">
        <v>49</v>
      </c>
      <c r="T2778" s="19" t="s">
        <v>49</v>
      </c>
      <c r="U2778" s="19" t="s">
        <v>49</v>
      </c>
      <c r="V2778" s="19" t="s">
        <v>49</v>
      </c>
      <c r="W2778" s="19" t="s">
        <v>49</v>
      </c>
    </row>
    <row r="2779" spans="1:23" hidden="1" x14ac:dyDescent="0.25">
      <c r="A2779" s="96">
        <v>144637</v>
      </c>
      <c r="B2779" s="96" t="s">
        <v>58</v>
      </c>
      <c r="C2779" s="96" t="s">
        <v>43</v>
      </c>
      <c r="D2779" s="96" t="s">
        <v>80</v>
      </c>
      <c r="E2779" s="97">
        <v>43405</v>
      </c>
      <c r="F2779" s="96" t="s">
        <v>45</v>
      </c>
      <c r="G2779" s="96" t="s">
        <v>50</v>
      </c>
      <c r="H2779" s="97">
        <v>45090</v>
      </c>
      <c r="I2779" s="23">
        <v>0.8887152777777777</v>
      </c>
      <c r="J2779" s="97">
        <v>45090</v>
      </c>
      <c r="K2779" s="23">
        <v>0.8887962962962962</v>
      </c>
      <c r="L2779" s="96">
        <v>7</v>
      </c>
      <c r="M2779" s="98">
        <f>Causas[[#This Row],[parada_duracion]]/60</f>
        <v>0.11666666666666667</v>
      </c>
      <c r="N2779" s="19" t="s">
        <v>47</v>
      </c>
      <c r="O2779" s="16" t="s">
        <v>47</v>
      </c>
      <c r="P2779" s="99">
        <f>WEEKNUM(Causas[[#This Row],[resolucion_fecha]],16)</f>
        <v>24</v>
      </c>
      <c r="Q2779" s="99" t="str">
        <f>TEXT(Causas[[#This Row],[resolucion_fecha]],"MMMM")</f>
        <v>junio</v>
      </c>
      <c r="R2779" s="99" t="str">
        <f t="shared" si="43"/>
        <v>T</v>
      </c>
      <c r="S2779" s="16" t="s">
        <v>47</v>
      </c>
      <c r="T2779" s="16" t="s">
        <v>47</v>
      </c>
      <c r="U2779" s="16" t="s">
        <v>47</v>
      </c>
      <c r="V2779" s="16" t="s">
        <v>47</v>
      </c>
      <c r="W2779" s="16" t="s">
        <v>47</v>
      </c>
    </row>
    <row r="2780" spans="1:23" hidden="1" x14ac:dyDescent="0.25">
      <c r="A2780" s="25">
        <v>144638</v>
      </c>
      <c r="B2780" s="25" t="s">
        <v>58</v>
      </c>
      <c r="C2780" s="25" t="s">
        <v>43</v>
      </c>
      <c r="D2780" s="25" t="s">
        <v>80</v>
      </c>
      <c r="E2780" s="24">
        <v>43405</v>
      </c>
      <c r="F2780" s="25" t="s">
        <v>45</v>
      </c>
      <c r="G2780" s="25" t="s">
        <v>46</v>
      </c>
      <c r="H2780" s="24">
        <v>45090</v>
      </c>
      <c r="I2780" s="101">
        <v>0.88893518518518511</v>
      </c>
      <c r="J2780" s="24">
        <v>45090</v>
      </c>
      <c r="K2780" s="101">
        <v>0.96910879629629632</v>
      </c>
      <c r="L2780" s="25">
        <v>6927</v>
      </c>
      <c r="M2780" s="26">
        <f>Causas[[#This Row],[parada_duracion]]/60</f>
        <v>115.45</v>
      </c>
      <c r="N2780" s="19" t="s">
        <v>49</v>
      </c>
      <c r="O2780" s="16" t="s">
        <v>49</v>
      </c>
      <c r="P2780" s="16">
        <f>WEEKNUM(Causas[[#This Row],[resolucion_fecha]],16)</f>
        <v>24</v>
      </c>
      <c r="Q2780" s="16" t="str">
        <f>TEXT(Causas[[#This Row],[resolucion_fecha]],"MMMM")</f>
        <v>junio</v>
      </c>
      <c r="R2780" s="16" t="str">
        <f t="shared" si="43"/>
        <v>T</v>
      </c>
      <c r="S2780" s="19" t="s">
        <v>49</v>
      </c>
      <c r="T2780" s="19" t="s">
        <v>49</v>
      </c>
      <c r="U2780" s="19" t="s">
        <v>49</v>
      </c>
      <c r="V2780" s="19" t="s">
        <v>49</v>
      </c>
      <c r="W2780" s="19" t="s">
        <v>49</v>
      </c>
    </row>
    <row r="2781" spans="1:23" hidden="1" x14ac:dyDescent="0.25">
      <c r="A2781" s="25">
        <v>144641</v>
      </c>
      <c r="B2781" s="25" t="s">
        <v>101</v>
      </c>
      <c r="C2781" s="25" t="s">
        <v>43</v>
      </c>
      <c r="D2781" s="25" t="s">
        <v>77</v>
      </c>
      <c r="E2781" s="24">
        <v>43405</v>
      </c>
      <c r="F2781" s="25" t="s">
        <v>45</v>
      </c>
      <c r="G2781" s="25" t="s">
        <v>50</v>
      </c>
      <c r="H2781" s="24">
        <v>45090</v>
      </c>
      <c r="I2781" s="101">
        <v>0.9787499999999999</v>
      </c>
      <c r="J2781" s="24">
        <v>45090</v>
      </c>
      <c r="K2781" s="101">
        <v>0.97880787037037031</v>
      </c>
      <c r="L2781" s="25">
        <v>5</v>
      </c>
      <c r="M2781" s="26">
        <f>Causas[[#This Row],[parada_duracion]]/60</f>
        <v>8.3333333333333329E-2</v>
      </c>
      <c r="N2781" s="19" t="s">
        <v>47</v>
      </c>
      <c r="O2781" s="16" t="s">
        <v>47</v>
      </c>
      <c r="P2781" s="16">
        <f>WEEKNUM(Causas[[#This Row],[resolucion_fecha]],16)</f>
        <v>24</v>
      </c>
      <c r="Q2781" s="16" t="str">
        <f>TEXT(Causas[[#This Row],[resolucion_fecha]],"MMMM")</f>
        <v>junio</v>
      </c>
      <c r="R2781" s="16" t="str">
        <f t="shared" si="43"/>
        <v>N</v>
      </c>
      <c r="S2781" s="16" t="s">
        <v>47</v>
      </c>
      <c r="T2781" s="16" t="s">
        <v>47</v>
      </c>
      <c r="U2781" s="16" t="s">
        <v>47</v>
      </c>
      <c r="V2781" s="16" t="s">
        <v>47</v>
      </c>
      <c r="W2781" s="16" t="s">
        <v>47</v>
      </c>
    </row>
    <row r="2782" spans="1:23" hidden="1" x14ac:dyDescent="0.25">
      <c r="A2782" s="25">
        <v>144645</v>
      </c>
      <c r="B2782" s="25" t="s">
        <v>129</v>
      </c>
      <c r="C2782" s="25" t="s">
        <v>43</v>
      </c>
      <c r="D2782" s="25" t="s">
        <v>55</v>
      </c>
      <c r="E2782" s="24">
        <v>43405</v>
      </c>
      <c r="F2782" s="25" t="s">
        <v>45</v>
      </c>
      <c r="G2782" s="25" t="s">
        <v>50</v>
      </c>
      <c r="H2782" s="24">
        <v>45091</v>
      </c>
      <c r="I2782" s="101">
        <v>3.9884259259259258E-2</v>
      </c>
      <c r="J2782" s="24">
        <v>45091</v>
      </c>
      <c r="K2782" s="101">
        <v>5.1423611111111107E-2</v>
      </c>
      <c r="L2782" s="25">
        <v>997</v>
      </c>
      <c r="M2782" s="26">
        <f>Causas[[#This Row],[parada_duracion]]/60</f>
        <v>16.616666666666667</v>
      </c>
      <c r="N2782" s="19" t="s">
        <v>49</v>
      </c>
      <c r="O2782" s="16" t="s">
        <v>49</v>
      </c>
      <c r="P2782" s="16">
        <f>WEEKNUM(Causas[[#This Row],[resolucion_fecha]],16)</f>
        <v>24</v>
      </c>
      <c r="Q2782" s="16" t="str">
        <f>TEXT(Causas[[#This Row],[resolucion_fecha]],"MMMM")</f>
        <v>junio</v>
      </c>
      <c r="R2782" s="16" t="str">
        <f t="shared" si="43"/>
        <v>N</v>
      </c>
      <c r="S2782" s="19" t="s">
        <v>49</v>
      </c>
      <c r="T2782" s="19" t="s">
        <v>49</v>
      </c>
      <c r="U2782" s="19" t="s">
        <v>49</v>
      </c>
      <c r="V2782" s="19" t="s">
        <v>49</v>
      </c>
      <c r="W2782" s="19" t="s">
        <v>49</v>
      </c>
    </row>
    <row r="2783" spans="1:23" hidden="1" x14ac:dyDescent="0.25">
      <c r="A2783" s="96">
        <v>144651</v>
      </c>
      <c r="B2783" s="96" t="s">
        <v>94</v>
      </c>
      <c r="C2783" s="96" t="s">
        <v>43</v>
      </c>
      <c r="D2783" s="96" t="s">
        <v>90</v>
      </c>
      <c r="E2783" s="97">
        <v>43405</v>
      </c>
      <c r="F2783" s="96" t="s">
        <v>45</v>
      </c>
      <c r="G2783" s="96" t="s">
        <v>50</v>
      </c>
      <c r="H2783" s="97">
        <v>45091</v>
      </c>
      <c r="I2783" s="23">
        <v>0.14140046296296296</v>
      </c>
      <c r="J2783" s="97">
        <v>45091</v>
      </c>
      <c r="K2783" s="23">
        <v>0.22376157407407407</v>
      </c>
      <c r="L2783" s="96">
        <v>7116</v>
      </c>
      <c r="M2783" s="98">
        <f>Causas[[#This Row],[parada_duracion]]/60</f>
        <v>118.6</v>
      </c>
      <c r="N2783" t="s">
        <v>896</v>
      </c>
      <c r="O2783" s="99" t="s">
        <v>52</v>
      </c>
      <c r="P2783" s="99">
        <f>WEEKNUM(Causas[[#This Row],[resolucion_fecha]],16)</f>
        <v>24</v>
      </c>
      <c r="Q2783" s="99" t="str">
        <f>TEXT(Causas[[#This Row],[resolucion_fecha]],"MMMM")</f>
        <v>junio</v>
      </c>
      <c r="R2783" s="99" t="str">
        <f t="shared" si="43"/>
        <v>N</v>
      </c>
      <c r="S2783" s="99"/>
      <c r="T2783" s="16" t="s">
        <v>53</v>
      </c>
      <c r="U2783" s="16"/>
      <c r="V2783" s="99"/>
      <c r="W2783" s="99"/>
    </row>
    <row r="2784" spans="1:23" hidden="1" x14ac:dyDescent="0.25">
      <c r="A2784" s="96">
        <v>144652</v>
      </c>
      <c r="B2784" s="96" t="s">
        <v>86</v>
      </c>
      <c r="C2784" s="96" t="s">
        <v>43</v>
      </c>
      <c r="D2784" s="96" t="s">
        <v>55</v>
      </c>
      <c r="E2784" s="97">
        <v>43881</v>
      </c>
      <c r="F2784" s="96" t="s">
        <v>56</v>
      </c>
      <c r="G2784" s="96" t="s">
        <v>50</v>
      </c>
      <c r="H2784" s="97">
        <v>45091</v>
      </c>
      <c r="I2784" s="23">
        <v>0.1466550925925926</v>
      </c>
      <c r="J2784" s="97">
        <v>45091</v>
      </c>
      <c r="K2784" s="23">
        <v>0.14931712962962962</v>
      </c>
      <c r="L2784" s="96">
        <v>230</v>
      </c>
      <c r="M2784" s="98">
        <f>Causas[[#This Row],[parada_duracion]]/60</f>
        <v>3.8333333333333335</v>
      </c>
      <c r="N2784" s="19" t="s">
        <v>47</v>
      </c>
      <c r="O2784" s="16" t="s">
        <v>47</v>
      </c>
      <c r="P2784" s="99">
        <f>WEEKNUM(Causas[[#This Row],[resolucion_fecha]],16)</f>
        <v>24</v>
      </c>
      <c r="Q2784" s="99" t="str">
        <f>TEXT(Causas[[#This Row],[resolucion_fecha]],"MMMM")</f>
        <v>junio</v>
      </c>
      <c r="R2784" s="99" t="str">
        <f t="shared" si="43"/>
        <v>N</v>
      </c>
      <c r="S2784" s="16" t="s">
        <v>47</v>
      </c>
      <c r="T2784" s="16" t="s">
        <v>47</v>
      </c>
      <c r="U2784" s="16" t="s">
        <v>47</v>
      </c>
      <c r="V2784" s="16" t="s">
        <v>47</v>
      </c>
      <c r="W2784" s="16" t="s">
        <v>47</v>
      </c>
    </row>
    <row r="2785" spans="1:23" hidden="1" x14ac:dyDescent="0.25">
      <c r="A2785" s="25">
        <v>144653</v>
      </c>
      <c r="B2785" s="25" t="s">
        <v>42</v>
      </c>
      <c r="C2785" s="25" t="s">
        <v>43</v>
      </c>
      <c r="D2785" s="25" t="s">
        <v>96</v>
      </c>
      <c r="E2785" s="24">
        <v>43405</v>
      </c>
      <c r="F2785" s="25" t="s">
        <v>45</v>
      </c>
      <c r="G2785" s="25" t="s">
        <v>50</v>
      </c>
      <c r="H2785" s="24">
        <v>45091</v>
      </c>
      <c r="I2785" s="101">
        <v>0.15437500000000001</v>
      </c>
      <c r="J2785" s="24">
        <v>45091</v>
      </c>
      <c r="K2785" s="101">
        <v>0.25310185185185186</v>
      </c>
      <c r="L2785" s="25">
        <v>8530</v>
      </c>
      <c r="M2785" s="26">
        <f>Causas[[#This Row],[parada_duracion]]/60</f>
        <v>142.16666666666666</v>
      </c>
      <c r="N2785" s="19" t="s">
        <v>49</v>
      </c>
      <c r="O2785" s="16" t="s">
        <v>49</v>
      </c>
      <c r="P2785" s="16">
        <f>WEEKNUM(Causas[[#This Row],[resolucion_fecha]],16)</f>
        <v>24</v>
      </c>
      <c r="Q2785" s="16" t="str">
        <f>TEXT(Causas[[#This Row],[resolucion_fecha]],"MMMM")</f>
        <v>junio</v>
      </c>
      <c r="R2785" s="16" t="str">
        <f t="shared" si="43"/>
        <v>N</v>
      </c>
      <c r="S2785" s="19" t="s">
        <v>49</v>
      </c>
      <c r="T2785" s="19" t="s">
        <v>49</v>
      </c>
      <c r="U2785" s="19" t="s">
        <v>49</v>
      </c>
      <c r="V2785" s="19" t="s">
        <v>49</v>
      </c>
      <c r="W2785" s="19" t="s">
        <v>49</v>
      </c>
    </row>
    <row r="2786" spans="1:23" hidden="1" x14ac:dyDescent="0.25">
      <c r="A2786" s="96">
        <v>144655</v>
      </c>
      <c r="B2786" s="96" t="s">
        <v>54</v>
      </c>
      <c r="C2786" s="96" t="s">
        <v>43</v>
      </c>
      <c r="D2786" s="96" t="s">
        <v>55</v>
      </c>
      <c r="E2786" s="97">
        <v>44120</v>
      </c>
      <c r="F2786" s="96" t="s">
        <v>56</v>
      </c>
      <c r="G2786" s="96" t="s">
        <v>50</v>
      </c>
      <c r="H2786" s="97">
        <v>45091</v>
      </c>
      <c r="I2786" s="23">
        <v>0.25245370370370374</v>
      </c>
      <c r="J2786" s="97">
        <v>45091</v>
      </c>
      <c r="K2786" s="23">
        <v>0.28938657407407409</v>
      </c>
      <c r="L2786" s="96">
        <v>3191</v>
      </c>
      <c r="M2786" s="98">
        <f>Causas[[#This Row],[parada_duracion]]/60</f>
        <v>53.18333333333333</v>
      </c>
      <c r="N2786" t="s">
        <v>57</v>
      </c>
      <c r="O2786" s="99" t="s">
        <v>52</v>
      </c>
      <c r="P2786" s="99">
        <f>WEEKNUM(Causas[[#This Row],[resolucion_fecha]],16)</f>
        <v>24</v>
      </c>
      <c r="Q2786" s="99" t="str">
        <f>TEXT(Causas[[#This Row],[resolucion_fecha]],"MMMM")</f>
        <v>junio</v>
      </c>
      <c r="R2786" s="99" t="str">
        <f t="shared" si="43"/>
        <v>M</v>
      </c>
      <c r="S2786" s="99"/>
      <c r="T2786" s="16" t="s">
        <v>53</v>
      </c>
      <c r="U2786" s="16"/>
      <c r="V2786" s="99"/>
      <c r="W2786" s="99"/>
    </row>
    <row r="2787" spans="1:23" hidden="1" x14ac:dyDescent="0.25">
      <c r="A2787" s="25">
        <v>144656</v>
      </c>
      <c r="B2787" s="25" t="s">
        <v>42</v>
      </c>
      <c r="C2787" s="25" t="s">
        <v>43</v>
      </c>
      <c r="D2787" s="25" t="s">
        <v>96</v>
      </c>
      <c r="E2787" s="24">
        <v>43405</v>
      </c>
      <c r="F2787" s="25" t="s">
        <v>45</v>
      </c>
      <c r="G2787" s="25" t="s">
        <v>50</v>
      </c>
      <c r="H2787" s="24">
        <v>45091</v>
      </c>
      <c r="I2787" s="101">
        <v>0.25327546296296294</v>
      </c>
      <c r="J2787" s="24">
        <v>45091</v>
      </c>
      <c r="K2787" s="101">
        <v>0.28466435185185185</v>
      </c>
      <c r="L2787" s="25">
        <v>2712</v>
      </c>
      <c r="M2787" s="26">
        <f>Causas[[#This Row],[parada_duracion]]/60</f>
        <v>45.2</v>
      </c>
      <c r="N2787" t="s">
        <v>897</v>
      </c>
      <c r="O2787" s="16" t="s">
        <v>52</v>
      </c>
      <c r="P2787" s="16">
        <f>WEEKNUM(Causas[[#This Row],[resolucion_fecha]],16)</f>
        <v>24</v>
      </c>
      <c r="Q2787" s="16" t="str">
        <f>TEXT(Causas[[#This Row],[resolucion_fecha]],"MMMM")</f>
        <v>junio</v>
      </c>
      <c r="R2787" s="16" t="str">
        <f t="shared" si="43"/>
        <v>M</v>
      </c>
      <c r="S2787" s="16"/>
      <c r="T2787" s="16" t="s">
        <v>53</v>
      </c>
      <c r="U2787" s="100"/>
      <c r="V2787" s="16"/>
      <c r="W2787" s="16"/>
    </row>
    <row r="2788" spans="1:23" hidden="1" x14ac:dyDescent="0.25">
      <c r="A2788" s="25">
        <v>144660</v>
      </c>
      <c r="B2788" s="25" t="s">
        <v>58</v>
      </c>
      <c r="C2788" s="25" t="s">
        <v>43</v>
      </c>
      <c r="D2788" s="25" t="s">
        <v>102</v>
      </c>
      <c r="E2788" s="24">
        <v>43405</v>
      </c>
      <c r="F2788" s="25" t="s">
        <v>45</v>
      </c>
      <c r="G2788" s="25" t="s">
        <v>50</v>
      </c>
      <c r="H2788" s="24">
        <v>45091</v>
      </c>
      <c r="I2788" s="101">
        <v>0.26841435185185186</v>
      </c>
      <c r="J2788" s="24">
        <v>45091</v>
      </c>
      <c r="K2788" s="101">
        <v>0.28226851851851853</v>
      </c>
      <c r="L2788" s="25">
        <v>1197</v>
      </c>
      <c r="M2788" s="26">
        <f>Causas[[#This Row],[parada_duracion]]/60</f>
        <v>19.95</v>
      </c>
      <c r="N2788" s="19" t="s">
        <v>49</v>
      </c>
      <c r="O2788" s="16" t="s">
        <v>49</v>
      </c>
      <c r="P2788" s="16">
        <f>WEEKNUM(Causas[[#This Row],[resolucion_fecha]],16)</f>
        <v>24</v>
      </c>
      <c r="Q2788" s="16" t="str">
        <f>TEXT(Causas[[#This Row],[resolucion_fecha]],"MMMM")</f>
        <v>junio</v>
      </c>
      <c r="R2788" s="16" t="str">
        <f t="shared" si="43"/>
        <v>M</v>
      </c>
      <c r="S2788" s="19" t="s">
        <v>49</v>
      </c>
      <c r="T2788" s="19" t="s">
        <v>49</v>
      </c>
      <c r="U2788" s="19" t="s">
        <v>49</v>
      </c>
      <c r="V2788" s="19" t="s">
        <v>49</v>
      </c>
      <c r="W2788" s="19" t="s">
        <v>49</v>
      </c>
    </row>
    <row r="2789" spans="1:23" hidden="1" x14ac:dyDescent="0.25">
      <c r="A2789" s="25">
        <v>144666</v>
      </c>
      <c r="B2789" s="25" t="s">
        <v>58</v>
      </c>
      <c r="C2789" s="25" t="s">
        <v>43</v>
      </c>
      <c r="D2789" s="25" t="s">
        <v>80</v>
      </c>
      <c r="E2789" s="24">
        <v>43405</v>
      </c>
      <c r="F2789" s="25" t="s">
        <v>45</v>
      </c>
      <c r="G2789" s="25" t="s">
        <v>46</v>
      </c>
      <c r="H2789" s="24">
        <v>45091</v>
      </c>
      <c r="I2789" s="101">
        <v>0.30637731481481484</v>
      </c>
      <c r="J2789" s="24">
        <v>45091</v>
      </c>
      <c r="K2789" s="101">
        <v>0.35886574074074074</v>
      </c>
      <c r="L2789" s="25">
        <v>4535</v>
      </c>
      <c r="M2789" s="26">
        <f>Causas[[#This Row],[parada_duracion]]/60</f>
        <v>75.583333333333329</v>
      </c>
      <c r="N2789" t="s">
        <v>898</v>
      </c>
      <c r="O2789" s="16" t="s">
        <v>52</v>
      </c>
      <c r="P2789" s="16">
        <f>WEEKNUM(Causas[[#This Row],[resolucion_fecha]],16)</f>
        <v>24</v>
      </c>
      <c r="Q2789" s="16" t="str">
        <f>TEXT(Causas[[#This Row],[resolucion_fecha]],"MMMM")</f>
        <v>junio</v>
      </c>
      <c r="R2789" s="16" t="str">
        <f t="shared" si="43"/>
        <v>M</v>
      </c>
      <c r="S2789" s="16"/>
      <c r="T2789" s="16" t="s">
        <v>53</v>
      </c>
      <c r="U2789" s="16"/>
      <c r="V2789" s="16"/>
      <c r="W2789" s="16"/>
    </row>
    <row r="2790" spans="1:23" hidden="1" x14ac:dyDescent="0.25">
      <c r="A2790" s="25">
        <v>144670</v>
      </c>
      <c r="B2790" s="25" t="s">
        <v>197</v>
      </c>
      <c r="C2790" s="25" t="s">
        <v>43</v>
      </c>
      <c r="D2790" s="25" t="s">
        <v>90</v>
      </c>
      <c r="E2790" s="24">
        <v>43405</v>
      </c>
      <c r="F2790" s="25" t="s">
        <v>45</v>
      </c>
      <c r="G2790" s="25" t="s">
        <v>50</v>
      </c>
      <c r="H2790" s="24">
        <v>45091</v>
      </c>
      <c r="I2790" s="101">
        <v>0.33854166666666669</v>
      </c>
      <c r="J2790" s="24">
        <v>45091</v>
      </c>
      <c r="K2790" s="101">
        <v>0.35934027777777783</v>
      </c>
      <c r="L2790" s="25">
        <v>1797</v>
      </c>
      <c r="M2790" s="26">
        <f>Causas[[#This Row],[parada_duracion]]/60</f>
        <v>29.95</v>
      </c>
      <c r="N2790" s="19" t="s">
        <v>49</v>
      </c>
      <c r="O2790" s="16" t="s">
        <v>49</v>
      </c>
      <c r="P2790" s="16">
        <f>WEEKNUM(Causas[[#This Row],[resolucion_fecha]],16)</f>
        <v>24</v>
      </c>
      <c r="Q2790" s="16" t="str">
        <f>TEXT(Causas[[#This Row],[resolucion_fecha]],"MMMM")</f>
        <v>junio</v>
      </c>
      <c r="R2790" s="16" t="str">
        <f t="shared" si="43"/>
        <v>M</v>
      </c>
      <c r="S2790" s="19" t="s">
        <v>49</v>
      </c>
      <c r="T2790" s="19" t="s">
        <v>49</v>
      </c>
      <c r="U2790" s="19" t="s">
        <v>49</v>
      </c>
      <c r="V2790" s="19" t="s">
        <v>49</v>
      </c>
      <c r="W2790" s="19" t="s">
        <v>49</v>
      </c>
    </row>
    <row r="2791" spans="1:23" hidden="1" x14ac:dyDescent="0.25">
      <c r="A2791" s="25">
        <v>144673</v>
      </c>
      <c r="B2791" s="25" t="s">
        <v>58</v>
      </c>
      <c r="C2791" s="25" t="s">
        <v>43</v>
      </c>
      <c r="D2791" s="25" t="s">
        <v>166</v>
      </c>
      <c r="E2791" s="24">
        <v>43405</v>
      </c>
      <c r="F2791" s="25" t="s">
        <v>45</v>
      </c>
      <c r="G2791" s="25" t="s">
        <v>46</v>
      </c>
      <c r="H2791" s="24">
        <v>45091</v>
      </c>
      <c r="I2791" s="101">
        <v>0.35921296296296296</v>
      </c>
      <c r="J2791" s="24">
        <v>45091</v>
      </c>
      <c r="K2791" s="101">
        <v>0.44850694444444444</v>
      </c>
      <c r="L2791" s="25">
        <v>7715</v>
      </c>
      <c r="M2791" s="26">
        <f>Causas[[#This Row],[parada_duracion]]/60</f>
        <v>128.58333333333334</v>
      </c>
      <c r="N2791" s="19" t="s">
        <v>49</v>
      </c>
      <c r="O2791" s="16" t="s">
        <v>49</v>
      </c>
      <c r="P2791" s="16">
        <f>WEEKNUM(Causas[[#This Row],[resolucion_fecha]],16)</f>
        <v>24</v>
      </c>
      <c r="Q2791" s="16" t="str">
        <f>TEXT(Causas[[#This Row],[resolucion_fecha]],"MMMM")</f>
        <v>junio</v>
      </c>
      <c r="R2791" s="16" t="str">
        <f t="shared" si="43"/>
        <v>M</v>
      </c>
      <c r="S2791" s="19" t="s">
        <v>49</v>
      </c>
      <c r="T2791" s="19" t="s">
        <v>49</v>
      </c>
      <c r="U2791" s="19" t="s">
        <v>49</v>
      </c>
      <c r="V2791" s="19" t="s">
        <v>49</v>
      </c>
      <c r="W2791" s="19" t="s">
        <v>49</v>
      </c>
    </row>
    <row r="2792" spans="1:23" hidden="1" x14ac:dyDescent="0.25">
      <c r="A2792" s="25">
        <v>144676</v>
      </c>
      <c r="B2792" s="25" t="s">
        <v>197</v>
      </c>
      <c r="C2792" s="25" t="s">
        <v>43</v>
      </c>
      <c r="D2792" s="25" t="s">
        <v>90</v>
      </c>
      <c r="E2792" s="24">
        <v>43405</v>
      </c>
      <c r="F2792" s="25" t="s">
        <v>45</v>
      </c>
      <c r="G2792" s="25" t="s">
        <v>50</v>
      </c>
      <c r="H2792" s="24">
        <v>45091</v>
      </c>
      <c r="I2792" s="101">
        <v>0.37571759259259258</v>
      </c>
      <c r="J2792" s="24">
        <v>45091</v>
      </c>
      <c r="K2792" s="101">
        <v>0.40631944444444446</v>
      </c>
      <c r="L2792" s="25">
        <v>2644</v>
      </c>
      <c r="M2792" s="26">
        <f>Causas[[#This Row],[parada_duracion]]/60</f>
        <v>44.06666666666667</v>
      </c>
      <c r="N2792" s="19" t="s">
        <v>49</v>
      </c>
      <c r="O2792" s="16" t="s">
        <v>49</v>
      </c>
      <c r="P2792" s="16">
        <f>WEEKNUM(Causas[[#This Row],[resolucion_fecha]],16)</f>
        <v>24</v>
      </c>
      <c r="Q2792" s="16" t="str">
        <f>TEXT(Causas[[#This Row],[resolucion_fecha]],"MMMM")</f>
        <v>junio</v>
      </c>
      <c r="R2792" s="16" t="str">
        <f t="shared" si="43"/>
        <v>M</v>
      </c>
      <c r="S2792" s="19" t="s">
        <v>49</v>
      </c>
      <c r="T2792" s="19" t="s">
        <v>49</v>
      </c>
      <c r="U2792" s="19" t="s">
        <v>49</v>
      </c>
      <c r="V2792" s="19" t="s">
        <v>49</v>
      </c>
      <c r="W2792" s="19" t="s">
        <v>49</v>
      </c>
    </row>
    <row r="2793" spans="1:23" hidden="1" x14ac:dyDescent="0.25">
      <c r="A2793" s="25">
        <v>144678</v>
      </c>
      <c r="B2793" s="25" t="s">
        <v>42</v>
      </c>
      <c r="C2793" s="25" t="s">
        <v>43</v>
      </c>
      <c r="D2793" s="25" t="s">
        <v>164</v>
      </c>
      <c r="E2793" s="24">
        <v>43405</v>
      </c>
      <c r="F2793" s="25" t="s">
        <v>45</v>
      </c>
      <c r="G2793" s="25" t="s">
        <v>46</v>
      </c>
      <c r="H2793" s="24">
        <v>45091</v>
      </c>
      <c r="I2793" s="101">
        <v>0.38290509259259259</v>
      </c>
      <c r="J2793" s="24">
        <v>45091</v>
      </c>
      <c r="K2793" s="101">
        <v>0.39390046296296299</v>
      </c>
      <c r="L2793" s="25">
        <v>950</v>
      </c>
      <c r="M2793" s="26">
        <f>Causas[[#This Row],[parada_duracion]]/60</f>
        <v>15.833333333333334</v>
      </c>
      <c r="N2793" s="19" t="s">
        <v>49</v>
      </c>
      <c r="O2793" s="16" t="s">
        <v>49</v>
      </c>
      <c r="P2793" s="16">
        <f>WEEKNUM(Causas[[#This Row],[resolucion_fecha]],16)</f>
        <v>24</v>
      </c>
      <c r="Q2793" s="16" t="str">
        <f>TEXT(Causas[[#This Row],[resolucion_fecha]],"MMMM")</f>
        <v>junio</v>
      </c>
      <c r="R2793" s="16" t="str">
        <f t="shared" si="43"/>
        <v>M</v>
      </c>
      <c r="S2793" s="19" t="s">
        <v>49</v>
      </c>
      <c r="T2793" s="19" t="s">
        <v>49</v>
      </c>
      <c r="U2793" s="19" t="s">
        <v>49</v>
      </c>
      <c r="V2793" s="19" t="s">
        <v>49</v>
      </c>
      <c r="W2793" s="19" t="s">
        <v>49</v>
      </c>
    </row>
    <row r="2794" spans="1:23" hidden="1" x14ac:dyDescent="0.25">
      <c r="A2794" s="25">
        <v>144681</v>
      </c>
      <c r="B2794" s="25" t="s">
        <v>197</v>
      </c>
      <c r="C2794" s="25" t="s">
        <v>43</v>
      </c>
      <c r="D2794" s="25" t="s">
        <v>90</v>
      </c>
      <c r="E2794" s="24">
        <v>43405</v>
      </c>
      <c r="F2794" s="25" t="s">
        <v>45</v>
      </c>
      <c r="G2794" s="25" t="s">
        <v>50</v>
      </c>
      <c r="H2794" s="24">
        <v>45091</v>
      </c>
      <c r="I2794" s="101">
        <v>0.42896990740740737</v>
      </c>
      <c r="J2794" s="24">
        <v>45091</v>
      </c>
      <c r="K2794" s="101">
        <v>0.54530092592592594</v>
      </c>
      <c r="L2794" s="25">
        <v>10051</v>
      </c>
      <c r="M2794" s="26">
        <f>Causas[[#This Row],[parada_duracion]]/60</f>
        <v>167.51666666666668</v>
      </c>
      <c r="N2794" s="19" t="s">
        <v>49</v>
      </c>
      <c r="O2794" s="16" t="s">
        <v>49</v>
      </c>
      <c r="P2794" s="16">
        <f>WEEKNUM(Causas[[#This Row],[resolucion_fecha]],16)</f>
        <v>24</v>
      </c>
      <c r="Q2794" s="16" t="str">
        <f>TEXT(Causas[[#This Row],[resolucion_fecha]],"MMMM")</f>
        <v>junio</v>
      </c>
      <c r="R2794" s="16" t="str">
        <f t="shared" si="43"/>
        <v>M</v>
      </c>
      <c r="S2794" s="19" t="s">
        <v>49</v>
      </c>
      <c r="T2794" s="19" t="s">
        <v>49</v>
      </c>
      <c r="U2794" s="19" t="s">
        <v>49</v>
      </c>
      <c r="V2794" s="19" t="s">
        <v>49</v>
      </c>
      <c r="W2794" s="19" t="s">
        <v>49</v>
      </c>
    </row>
    <row r="2795" spans="1:23" hidden="1" x14ac:dyDescent="0.25">
      <c r="A2795" s="25">
        <v>144684</v>
      </c>
      <c r="B2795" s="25" t="s">
        <v>42</v>
      </c>
      <c r="C2795" s="25" t="s">
        <v>43</v>
      </c>
      <c r="D2795" s="25" t="s">
        <v>143</v>
      </c>
      <c r="E2795" s="24">
        <v>43405</v>
      </c>
      <c r="F2795" s="25" t="s">
        <v>45</v>
      </c>
      <c r="G2795" s="25" t="s">
        <v>46</v>
      </c>
      <c r="H2795" s="24">
        <v>45091</v>
      </c>
      <c r="I2795" s="101">
        <v>0.44474537037037037</v>
      </c>
      <c r="J2795" s="24">
        <v>45091</v>
      </c>
      <c r="K2795" s="101">
        <v>0.57164351851851858</v>
      </c>
      <c r="L2795" s="25">
        <v>10964</v>
      </c>
      <c r="M2795" s="26">
        <f>Causas[[#This Row],[parada_duracion]]/60</f>
        <v>182.73333333333332</v>
      </c>
      <c r="N2795" s="19" t="s">
        <v>49</v>
      </c>
      <c r="O2795" s="16" t="s">
        <v>49</v>
      </c>
      <c r="P2795" s="16">
        <f>WEEKNUM(Causas[[#This Row],[resolucion_fecha]],16)</f>
        <v>24</v>
      </c>
      <c r="Q2795" s="16" t="str">
        <f>TEXT(Causas[[#This Row],[resolucion_fecha]],"MMMM")</f>
        <v>junio</v>
      </c>
      <c r="R2795" s="16" t="str">
        <f t="shared" si="43"/>
        <v>M</v>
      </c>
      <c r="S2795" s="19" t="s">
        <v>49</v>
      </c>
      <c r="T2795" s="19" t="s">
        <v>49</v>
      </c>
      <c r="U2795" s="19" t="s">
        <v>49</v>
      </c>
      <c r="V2795" s="19" t="s">
        <v>49</v>
      </c>
      <c r="W2795" s="19" t="s">
        <v>49</v>
      </c>
    </row>
    <row r="2796" spans="1:23" hidden="1" x14ac:dyDescent="0.25">
      <c r="A2796" s="25">
        <v>144686</v>
      </c>
      <c r="B2796" s="25" t="s">
        <v>58</v>
      </c>
      <c r="C2796" s="25" t="s">
        <v>43</v>
      </c>
      <c r="D2796" s="25" t="s">
        <v>166</v>
      </c>
      <c r="E2796" s="24">
        <v>43405</v>
      </c>
      <c r="F2796" s="25" t="s">
        <v>45</v>
      </c>
      <c r="G2796" s="25" t="s">
        <v>50</v>
      </c>
      <c r="H2796" s="24">
        <v>45091</v>
      </c>
      <c r="I2796" s="101">
        <v>0.4485763888888889</v>
      </c>
      <c r="J2796" s="24">
        <v>45091</v>
      </c>
      <c r="K2796" s="101">
        <v>0.49471064814814819</v>
      </c>
      <c r="L2796" s="25">
        <v>3986</v>
      </c>
      <c r="M2796" s="26">
        <f>Causas[[#This Row],[parada_duracion]]/60</f>
        <v>66.433333333333337</v>
      </c>
      <c r="N2796" s="19" t="s">
        <v>49</v>
      </c>
      <c r="O2796" s="16" t="s">
        <v>49</v>
      </c>
      <c r="P2796" s="16">
        <f>WEEKNUM(Causas[[#This Row],[resolucion_fecha]],16)</f>
        <v>24</v>
      </c>
      <c r="Q2796" s="16" t="str">
        <f>TEXT(Causas[[#This Row],[resolucion_fecha]],"MMMM")</f>
        <v>junio</v>
      </c>
      <c r="R2796" s="16" t="str">
        <f t="shared" si="43"/>
        <v>M</v>
      </c>
      <c r="S2796" s="19" t="s">
        <v>49</v>
      </c>
      <c r="T2796" s="19" t="s">
        <v>49</v>
      </c>
      <c r="U2796" s="19" t="s">
        <v>49</v>
      </c>
      <c r="V2796" s="19" t="s">
        <v>49</v>
      </c>
      <c r="W2796" s="19" t="s">
        <v>49</v>
      </c>
    </row>
    <row r="2797" spans="1:23" hidden="1" x14ac:dyDescent="0.25">
      <c r="A2797" s="25">
        <v>144688</v>
      </c>
      <c r="B2797" s="25" t="s">
        <v>111</v>
      </c>
      <c r="C2797" s="25" t="s">
        <v>43</v>
      </c>
      <c r="D2797" s="25" t="s">
        <v>82</v>
      </c>
      <c r="E2797" s="24">
        <v>44756</v>
      </c>
      <c r="F2797" s="25" t="s">
        <v>140</v>
      </c>
      <c r="G2797" s="25" t="s">
        <v>50</v>
      </c>
      <c r="H2797" s="24">
        <v>45091</v>
      </c>
      <c r="I2797" s="101">
        <v>0.47417824074074072</v>
      </c>
      <c r="J2797" s="24">
        <v>45091</v>
      </c>
      <c r="K2797" s="101">
        <v>0.48778935185185185</v>
      </c>
      <c r="L2797" s="25">
        <v>1176</v>
      </c>
      <c r="M2797" s="26">
        <f>Causas[[#This Row],[parada_duracion]]/60</f>
        <v>19.600000000000001</v>
      </c>
      <c r="N2797" s="19" t="s">
        <v>49</v>
      </c>
      <c r="O2797" s="16" t="s">
        <v>49</v>
      </c>
      <c r="P2797" s="16">
        <f>WEEKNUM(Causas[[#This Row],[resolucion_fecha]],16)</f>
        <v>24</v>
      </c>
      <c r="Q2797" s="16" t="str">
        <f>TEXT(Causas[[#This Row],[resolucion_fecha]],"MMMM")</f>
        <v>junio</v>
      </c>
      <c r="R2797" s="16" t="str">
        <f t="shared" si="43"/>
        <v>M</v>
      </c>
      <c r="S2797" s="19" t="s">
        <v>49</v>
      </c>
      <c r="T2797" s="19" t="s">
        <v>49</v>
      </c>
      <c r="U2797" s="19" t="s">
        <v>49</v>
      </c>
      <c r="V2797" s="19" t="s">
        <v>49</v>
      </c>
      <c r="W2797" s="19" t="s">
        <v>49</v>
      </c>
    </row>
    <row r="2798" spans="1:23" hidden="1" x14ac:dyDescent="0.25">
      <c r="A2798" s="25">
        <v>144693</v>
      </c>
      <c r="B2798" s="25" t="s">
        <v>42</v>
      </c>
      <c r="C2798" s="25" t="s">
        <v>43</v>
      </c>
      <c r="D2798" s="25" t="s">
        <v>164</v>
      </c>
      <c r="E2798" s="24">
        <v>43405</v>
      </c>
      <c r="F2798" s="25" t="s">
        <v>45</v>
      </c>
      <c r="G2798" s="25" t="s">
        <v>50</v>
      </c>
      <c r="H2798" s="24">
        <v>45091</v>
      </c>
      <c r="I2798" s="101">
        <v>0.49641203703703707</v>
      </c>
      <c r="J2798" s="24">
        <v>45091</v>
      </c>
      <c r="K2798" s="101">
        <v>0.49747685185185181</v>
      </c>
      <c r="L2798" s="25">
        <v>92</v>
      </c>
      <c r="M2798" s="26">
        <f>Causas[[#This Row],[parada_duracion]]/60</f>
        <v>1.5333333333333334</v>
      </c>
      <c r="N2798" s="19" t="s">
        <v>47</v>
      </c>
      <c r="O2798" s="16" t="s">
        <v>47</v>
      </c>
      <c r="P2798" s="16">
        <f>WEEKNUM(Causas[[#This Row],[resolucion_fecha]],16)</f>
        <v>24</v>
      </c>
      <c r="Q2798" s="16" t="str">
        <f>TEXT(Causas[[#This Row],[resolucion_fecha]],"MMMM")</f>
        <v>junio</v>
      </c>
      <c r="R2798" s="16" t="str">
        <f t="shared" si="43"/>
        <v>M</v>
      </c>
      <c r="S2798" s="16" t="s">
        <v>47</v>
      </c>
      <c r="T2798" s="16" t="s">
        <v>47</v>
      </c>
      <c r="U2798" s="16" t="s">
        <v>47</v>
      </c>
      <c r="V2798" s="16" t="s">
        <v>47</v>
      </c>
      <c r="W2798" s="16" t="s">
        <v>47</v>
      </c>
    </row>
    <row r="2799" spans="1:23" hidden="1" x14ac:dyDescent="0.25">
      <c r="A2799" s="96">
        <v>144695</v>
      </c>
      <c r="B2799" s="96" t="s">
        <v>42</v>
      </c>
      <c r="C2799" s="96" t="s">
        <v>43</v>
      </c>
      <c r="D2799" s="96" t="s">
        <v>164</v>
      </c>
      <c r="E2799" s="97">
        <v>43405</v>
      </c>
      <c r="F2799" s="96" t="s">
        <v>45</v>
      </c>
      <c r="G2799" s="96" t="s">
        <v>46</v>
      </c>
      <c r="H2799" s="97">
        <v>45091</v>
      </c>
      <c r="I2799" s="23">
        <v>0.49902777777777779</v>
      </c>
      <c r="J2799" s="97">
        <v>45091</v>
      </c>
      <c r="K2799" s="23">
        <v>0.57317129629629626</v>
      </c>
      <c r="L2799" s="96">
        <v>6406</v>
      </c>
      <c r="M2799" s="98">
        <f>Causas[[#This Row],[parada_duracion]]/60</f>
        <v>106.76666666666667</v>
      </c>
      <c r="N2799" s="18" t="s">
        <v>49</v>
      </c>
      <c r="O2799" s="16" t="s">
        <v>49</v>
      </c>
      <c r="P2799" s="99">
        <f>WEEKNUM(Causas[[#This Row],[resolucion_fecha]],16)</f>
        <v>24</v>
      </c>
      <c r="Q2799" s="99" t="str">
        <f>TEXT(Causas[[#This Row],[resolucion_fecha]],"MMMM")</f>
        <v>junio</v>
      </c>
      <c r="R2799" s="99" t="str">
        <f t="shared" si="43"/>
        <v>M</v>
      </c>
      <c r="S2799" s="19" t="s">
        <v>49</v>
      </c>
      <c r="T2799" s="19" t="s">
        <v>49</v>
      </c>
      <c r="U2799" s="19" t="s">
        <v>49</v>
      </c>
      <c r="V2799" s="19" t="s">
        <v>49</v>
      </c>
      <c r="W2799" s="19" t="s">
        <v>49</v>
      </c>
    </row>
    <row r="2800" spans="1:23" hidden="1" x14ac:dyDescent="0.25">
      <c r="A2800" s="96">
        <v>144696</v>
      </c>
      <c r="B2800" s="96" t="s">
        <v>117</v>
      </c>
      <c r="C2800" s="96" t="s">
        <v>43</v>
      </c>
      <c r="D2800" s="96" t="s">
        <v>105</v>
      </c>
      <c r="E2800" s="97">
        <v>43405</v>
      </c>
      <c r="F2800" s="96" t="s">
        <v>45</v>
      </c>
      <c r="G2800" s="96" t="s">
        <v>50</v>
      </c>
      <c r="H2800" s="97">
        <v>45091</v>
      </c>
      <c r="I2800" s="23">
        <v>0.51527777777777783</v>
      </c>
      <c r="J2800" s="97">
        <v>45091</v>
      </c>
      <c r="K2800" s="23">
        <v>0.53991898148148143</v>
      </c>
      <c r="L2800" s="96">
        <v>2129</v>
      </c>
      <c r="M2800" s="98">
        <f>Causas[[#This Row],[parada_duracion]]/60</f>
        <v>35.483333333333334</v>
      </c>
      <c r="N2800" t="s">
        <v>899</v>
      </c>
      <c r="O2800" s="99" t="s">
        <v>52</v>
      </c>
      <c r="P2800" s="99">
        <f>WEEKNUM(Causas[[#This Row],[resolucion_fecha]],16)</f>
        <v>24</v>
      </c>
      <c r="Q2800" s="99" t="str">
        <f>TEXT(Causas[[#This Row],[resolucion_fecha]],"MMMM")</f>
        <v>junio</v>
      </c>
      <c r="R2800" s="99" t="str">
        <f t="shared" si="43"/>
        <v>M</v>
      </c>
      <c r="S2800" s="99"/>
      <c r="T2800" s="16" t="s">
        <v>53</v>
      </c>
      <c r="U2800" s="100"/>
      <c r="V2800" s="99"/>
      <c r="W2800" s="99"/>
    </row>
    <row r="2801" spans="1:23" hidden="1" x14ac:dyDescent="0.25">
      <c r="A2801" s="25">
        <v>144697</v>
      </c>
      <c r="B2801" s="25" t="s">
        <v>197</v>
      </c>
      <c r="C2801" s="25" t="s">
        <v>43</v>
      </c>
      <c r="D2801" s="25" t="s">
        <v>68</v>
      </c>
      <c r="E2801" s="24">
        <v>43746</v>
      </c>
      <c r="F2801" s="25" t="s">
        <v>56</v>
      </c>
      <c r="G2801" s="25" t="s">
        <v>46</v>
      </c>
      <c r="H2801" s="24">
        <v>45091</v>
      </c>
      <c r="I2801" s="101">
        <v>0.51768518518518525</v>
      </c>
      <c r="J2801" s="24">
        <v>45091</v>
      </c>
      <c r="K2801" s="101">
        <v>0.54005787037037034</v>
      </c>
      <c r="L2801" s="25">
        <v>1933</v>
      </c>
      <c r="M2801" s="26">
        <f>Causas[[#This Row],[parada_duracion]]/60</f>
        <v>32.216666666666669</v>
      </c>
      <c r="N2801" s="19" t="s">
        <v>49</v>
      </c>
      <c r="O2801" s="16" t="s">
        <v>49</v>
      </c>
      <c r="P2801" s="16">
        <f>WEEKNUM(Causas[[#This Row],[resolucion_fecha]],16)</f>
        <v>24</v>
      </c>
      <c r="Q2801" s="16" t="str">
        <f>TEXT(Causas[[#This Row],[resolucion_fecha]],"MMMM")</f>
        <v>junio</v>
      </c>
      <c r="R2801" s="16" t="str">
        <f t="shared" si="43"/>
        <v>M</v>
      </c>
      <c r="S2801" s="19" t="s">
        <v>49</v>
      </c>
      <c r="T2801" s="19" t="s">
        <v>49</v>
      </c>
      <c r="U2801" s="19" t="s">
        <v>49</v>
      </c>
      <c r="V2801" s="19" t="s">
        <v>49</v>
      </c>
      <c r="W2801" s="19" t="s">
        <v>49</v>
      </c>
    </row>
    <row r="2802" spans="1:23" hidden="1" x14ac:dyDescent="0.25">
      <c r="A2802" s="25">
        <v>144699</v>
      </c>
      <c r="B2802" s="25" t="s">
        <v>66</v>
      </c>
      <c r="C2802" s="25" t="s">
        <v>43</v>
      </c>
      <c r="D2802" s="25" t="s">
        <v>166</v>
      </c>
      <c r="E2802" s="24">
        <v>43405</v>
      </c>
      <c r="F2802" s="25" t="s">
        <v>45</v>
      </c>
      <c r="G2802" s="25" t="s">
        <v>50</v>
      </c>
      <c r="H2802" s="24">
        <v>45091</v>
      </c>
      <c r="I2802" s="101">
        <v>0.56065972222222216</v>
      </c>
      <c r="J2802" s="24">
        <v>45091</v>
      </c>
      <c r="K2802" s="101">
        <v>0.65121527777777777</v>
      </c>
      <c r="L2802" s="25">
        <v>7824</v>
      </c>
      <c r="M2802" s="26">
        <f>Causas[[#This Row],[parada_duracion]]/60</f>
        <v>130.4</v>
      </c>
      <c r="N2802" s="19" t="s">
        <v>49</v>
      </c>
      <c r="O2802" s="16" t="s">
        <v>49</v>
      </c>
      <c r="P2802" s="16">
        <f>WEEKNUM(Causas[[#This Row],[resolucion_fecha]],16)</f>
        <v>24</v>
      </c>
      <c r="Q2802" s="16" t="str">
        <f>TEXT(Causas[[#This Row],[resolucion_fecha]],"MMMM")</f>
        <v>junio</v>
      </c>
      <c r="R2802" s="16" t="str">
        <f t="shared" si="43"/>
        <v>M</v>
      </c>
      <c r="S2802" s="19" t="s">
        <v>49</v>
      </c>
      <c r="T2802" s="19" t="s">
        <v>49</v>
      </c>
      <c r="U2802" s="19" t="s">
        <v>49</v>
      </c>
      <c r="V2802" s="19" t="s">
        <v>49</v>
      </c>
      <c r="W2802" s="19" t="s">
        <v>49</v>
      </c>
    </row>
    <row r="2803" spans="1:23" hidden="1" x14ac:dyDescent="0.25">
      <c r="A2803" s="96">
        <v>144702</v>
      </c>
      <c r="B2803" s="96" t="s">
        <v>54</v>
      </c>
      <c r="C2803" s="96" t="s">
        <v>43</v>
      </c>
      <c r="D2803" s="96" t="s">
        <v>55</v>
      </c>
      <c r="E2803" s="97">
        <v>44120</v>
      </c>
      <c r="F2803" s="96" t="s">
        <v>56</v>
      </c>
      <c r="G2803" s="96" t="s">
        <v>50</v>
      </c>
      <c r="H2803" s="97">
        <v>45091</v>
      </c>
      <c r="I2803" s="23">
        <v>0.61283564814814817</v>
      </c>
      <c r="J2803" s="97">
        <v>45091</v>
      </c>
      <c r="K2803" s="23">
        <v>0.61717592592592596</v>
      </c>
      <c r="L2803" s="96">
        <v>375</v>
      </c>
      <c r="M2803" s="98">
        <f>Causas[[#This Row],[parada_duracion]]/60</f>
        <v>6.25</v>
      </c>
      <c r="N2803" s="19" t="s">
        <v>47</v>
      </c>
      <c r="O2803" s="16" t="s">
        <v>47</v>
      </c>
      <c r="P2803" s="99">
        <f>WEEKNUM(Causas[[#This Row],[resolucion_fecha]],16)</f>
        <v>24</v>
      </c>
      <c r="Q2803" s="99" t="str">
        <f>TEXT(Causas[[#This Row],[resolucion_fecha]],"MMMM")</f>
        <v>junio</v>
      </c>
      <c r="R2803" s="99" t="str">
        <f t="shared" si="43"/>
        <v>T</v>
      </c>
      <c r="S2803" s="16" t="s">
        <v>47</v>
      </c>
      <c r="T2803" s="16" t="s">
        <v>47</v>
      </c>
      <c r="U2803" s="16" t="s">
        <v>47</v>
      </c>
      <c r="V2803" s="16" t="s">
        <v>47</v>
      </c>
      <c r="W2803" s="16" t="s">
        <v>47</v>
      </c>
    </row>
    <row r="2804" spans="1:23" hidden="1" x14ac:dyDescent="0.25">
      <c r="A2804" s="25">
        <v>144703</v>
      </c>
      <c r="B2804" s="25" t="s">
        <v>66</v>
      </c>
      <c r="C2804" s="25" t="s">
        <v>43</v>
      </c>
      <c r="D2804" s="25" t="s">
        <v>77</v>
      </c>
      <c r="E2804" s="24">
        <v>43405</v>
      </c>
      <c r="F2804" s="25" t="s">
        <v>45</v>
      </c>
      <c r="G2804" s="25" t="s">
        <v>46</v>
      </c>
      <c r="H2804" s="24">
        <v>45091</v>
      </c>
      <c r="I2804" s="101">
        <v>0.61643518518518514</v>
      </c>
      <c r="J2804" s="24">
        <v>45091</v>
      </c>
      <c r="K2804" s="101">
        <v>0.65042824074074079</v>
      </c>
      <c r="L2804" s="25">
        <v>2937</v>
      </c>
      <c r="M2804" s="26">
        <f>Causas[[#This Row],[parada_duracion]]/60</f>
        <v>48.95</v>
      </c>
      <c r="N2804" s="19" t="s">
        <v>49</v>
      </c>
      <c r="O2804" s="16" t="s">
        <v>49</v>
      </c>
      <c r="P2804" s="16">
        <f>WEEKNUM(Causas[[#This Row],[resolucion_fecha]],16)</f>
        <v>24</v>
      </c>
      <c r="Q2804" s="16" t="str">
        <f>TEXT(Causas[[#This Row],[resolucion_fecha]],"MMMM")</f>
        <v>junio</v>
      </c>
      <c r="R2804" s="16" t="str">
        <f t="shared" si="43"/>
        <v>T</v>
      </c>
      <c r="S2804" s="19" t="s">
        <v>49</v>
      </c>
      <c r="T2804" s="19" t="s">
        <v>49</v>
      </c>
      <c r="U2804" s="19" t="s">
        <v>49</v>
      </c>
      <c r="V2804" s="19" t="s">
        <v>49</v>
      </c>
      <c r="W2804" s="19" t="s">
        <v>49</v>
      </c>
    </row>
    <row r="2805" spans="1:23" hidden="1" x14ac:dyDescent="0.25">
      <c r="A2805" s="25">
        <v>144709</v>
      </c>
      <c r="B2805" s="25" t="s">
        <v>66</v>
      </c>
      <c r="C2805" s="25" t="s">
        <v>43</v>
      </c>
      <c r="D2805" s="25" t="s">
        <v>166</v>
      </c>
      <c r="E2805" s="24">
        <v>43405</v>
      </c>
      <c r="F2805" s="25" t="s">
        <v>45</v>
      </c>
      <c r="G2805" s="25" t="s">
        <v>46</v>
      </c>
      <c r="H2805" s="24">
        <v>45091</v>
      </c>
      <c r="I2805" s="101">
        <v>0.67741898148148139</v>
      </c>
      <c r="J2805" s="24">
        <v>45091</v>
      </c>
      <c r="K2805" s="101">
        <v>0.67987268518518518</v>
      </c>
      <c r="L2805" s="25">
        <v>212</v>
      </c>
      <c r="M2805" s="26">
        <f>Causas[[#This Row],[parada_duracion]]/60</f>
        <v>3.5333333333333332</v>
      </c>
      <c r="N2805" s="19" t="s">
        <v>47</v>
      </c>
      <c r="O2805" s="16" t="s">
        <v>47</v>
      </c>
      <c r="P2805" s="16">
        <f>WEEKNUM(Causas[[#This Row],[resolucion_fecha]],16)</f>
        <v>24</v>
      </c>
      <c r="Q2805" s="16" t="str">
        <f>TEXT(Causas[[#This Row],[resolucion_fecha]],"MMMM")</f>
        <v>junio</v>
      </c>
      <c r="R2805" s="16" t="str">
        <f t="shared" si="43"/>
        <v>T</v>
      </c>
      <c r="S2805" s="16" t="s">
        <v>47</v>
      </c>
      <c r="T2805" s="16" t="s">
        <v>47</v>
      </c>
      <c r="U2805" s="16" t="s">
        <v>47</v>
      </c>
      <c r="V2805" s="16" t="s">
        <v>47</v>
      </c>
      <c r="W2805" s="16" t="s">
        <v>47</v>
      </c>
    </row>
    <row r="2806" spans="1:23" hidden="1" x14ac:dyDescent="0.25">
      <c r="A2806" s="96">
        <v>144711</v>
      </c>
      <c r="B2806" s="96" t="s">
        <v>42</v>
      </c>
      <c r="C2806" s="96" t="s">
        <v>43</v>
      </c>
      <c r="D2806" s="96" t="s">
        <v>164</v>
      </c>
      <c r="E2806" s="97">
        <v>43405</v>
      </c>
      <c r="F2806" s="96" t="s">
        <v>45</v>
      </c>
      <c r="G2806" s="96" t="s">
        <v>46</v>
      </c>
      <c r="H2806" s="97">
        <v>45091</v>
      </c>
      <c r="I2806" s="23">
        <v>0.70689814814814811</v>
      </c>
      <c r="J2806" s="97">
        <v>45091</v>
      </c>
      <c r="K2806" s="23">
        <v>0.70846064814814813</v>
      </c>
      <c r="L2806" s="96">
        <v>135</v>
      </c>
      <c r="M2806" s="98">
        <f>Causas[[#This Row],[parada_duracion]]/60</f>
        <v>2.25</v>
      </c>
      <c r="N2806" s="19" t="s">
        <v>47</v>
      </c>
      <c r="O2806" s="16" t="s">
        <v>47</v>
      </c>
      <c r="P2806" s="99">
        <f>WEEKNUM(Causas[[#This Row],[resolucion_fecha]],16)</f>
        <v>24</v>
      </c>
      <c r="Q2806" s="99" t="str">
        <f>TEXT(Causas[[#This Row],[resolucion_fecha]],"MMMM")</f>
        <v>junio</v>
      </c>
      <c r="R2806" s="99" t="str">
        <f t="shared" si="43"/>
        <v>T</v>
      </c>
      <c r="S2806" s="16" t="s">
        <v>47</v>
      </c>
      <c r="T2806" s="16" t="s">
        <v>47</v>
      </c>
      <c r="U2806" s="16" t="s">
        <v>47</v>
      </c>
      <c r="V2806" s="16" t="s">
        <v>47</v>
      </c>
      <c r="W2806" s="16" t="s">
        <v>47</v>
      </c>
    </row>
    <row r="2807" spans="1:23" hidden="1" x14ac:dyDescent="0.25">
      <c r="A2807" s="25">
        <v>144712</v>
      </c>
      <c r="B2807" s="25" t="s">
        <v>42</v>
      </c>
      <c r="C2807" s="25" t="s">
        <v>43</v>
      </c>
      <c r="D2807" s="25" t="s">
        <v>164</v>
      </c>
      <c r="E2807" s="24">
        <v>43405</v>
      </c>
      <c r="F2807" s="25" t="s">
        <v>45</v>
      </c>
      <c r="G2807" s="25" t="s">
        <v>46</v>
      </c>
      <c r="H2807" s="24">
        <v>45091</v>
      </c>
      <c r="I2807" s="101">
        <v>0.72799768518518515</v>
      </c>
      <c r="J2807" s="24">
        <v>45091</v>
      </c>
      <c r="K2807" s="101">
        <v>0.73211805555555554</v>
      </c>
      <c r="L2807" s="25">
        <v>356</v>
      </c>
      <c r="M2807" s="26">
        <f>Causas[[#This Row],[parada_duracion]]/60</f>
        <v>5.9333333333333336</v>
      </c>
      <c r="N2807" s="19" t="s">
        <v>47</v>
      </c>
      <c r="O2807" s="16" t="s">
        <v>47</v>
      </c>
      <c r="P2807" s="16">
        <f>WEEKNUM(Causas[[#This Row],[resolucion_fecha]],16)</f>
        <v>24</v>
      </c>
      <c r="Q2807" s="16" t="str">
        <f>TEXT(Causas[[#This Row],[resolucion_fecha]],"MMMM")</f>
        <v>junio</v>
      </c>
      <c r="R2807" s="16" t="str">
        <f t="shared" si="43"/>
        <v>T</v>
      </c>
      <c r="S2807" s="16" t="s">
        <v>47</v>
      </c>
      <c r="T2807" s="16" t="s">
        <v>47</v>
      </c>
      <c r="U2807" s="16" t="s">
        <v>47</v>
      </c>
      <c r="V2807" s="16" t="s">
        <v>47</v>
      </c>
      <c r="W2807" s="16" t="s">
        <v>47</v>
      </c>
    </row>
    <row r="2808" spans="1:23" hidden="1" x14ac:dyDescent="0.25">
      <c r="A2808" s="96">
        <v>144714</v>
      </c>
      <c r="B2808" s="96" t="s">
        <v>42</v>
      </c>
      <c r="C2808" s="96" t="s">
        <v>43</v>
      </c>
      <c r="D2808" s="96" t="s">
        <v>164</v>
      </c>
      <c r="E2808" s="97">
        <v>43405</v>
      </c>
      <c r="F2808" s="96" t="s">
        <v>45</v>
      </c>
      <c r="G2808" s="96" t="s">
        <v>50</v>
      </c>
      <c r="H2808" s="97">
        <v>45091</v>
      </c>
      <c r="I2808" s="23">
        <v>0.7321875000000001</v>
      </c>
      <c r="J2808" s="97">
        <v>45091</v>
      </c>
      <c r="K2808" s="23">
        <v>0.74504629629629626</v>
      </c>
      <c r="L2808" s="96">
        <v>1111</v>
      </c>
      <c r="M2808" s="98">
        <f>Causas[[#This Row],[parada_duracion]]/60</f>
        <v>18.516666666666666</v>
      </c>
      <c r="N2808" s="18" t="s">
        <v>49</v>
      </c>
      <c r="O2808" s="16" t="s">
        <v>49</v>
      </c>
      <c r="P2808" s="99">
        <f>WEEKNUM(Causas[[#This Row],[resolucion_fecha]],16)</f>
        <v>24</v>
      </c>
      <c r="Q2808" s="99" t="str">
        <f>TEXT(Causas[[#This Row],[resolucion_fecha]],"MMMM")</f>
        <v>junio</v>
      </c>
      <c r="R2808" s="99" t="str">
        <f t="shared" si="43"/>
        <v>T</v>
      </c>
      <c r="S2808" s="19" t="s">
        <v>49</v>
      </c>
      <c r="T2808" s="19" t="s">
        <v>49</v>
      </c>
      <c r="U2808" s="19" t="s">
        <v>49</v>
      </c>
      <c r="V2808" s="19" t="s">
        <v>49</v>
      </c>
      <c r="W2808" s="19" t="s">
        <v>49</v>
      </c>
    </row>
    <row r="2809" spans="1:23" hidden="1" x14ac:dyDescent="0.25">
      <c r="A2809" s="96">
        <v>144715</v>
      </c>
      <c r="B2809" s="96" t="s">
        <v>89</v>
      </c>
      <c r="C2809" s="96" t="s">
        <v>43</v>
      </c>
      <c r="D2809" s="96" t="s">
        <v>90</v>
      </c>
      <c r="E2809" s="97">
        <v>44263</v>
      </c>
      <c r="F2809" s="96" t="s">
        <v>56</v>
      </c>
      <c r="G2809" s="96" t="s">
        <v>46</v>
      </c>
      <c r="H2809" s="97">
        <v>45091</v>
      </c>
      <c r="I2809" s="23">
        <v>0.7572916666666667</v>
      </c>
      <c r="J2809" s="97">
        <v>45091</v>
      </c>
      <c r="K2809" s="23">
        <v>0.75768518518518524</v>
      </c>
      <c r="L2809" s="96">
        <v>34</v>
      </c>
      <c r="M2809" s="98">
        <f>Causas[[#This Row],[parada_duracion]]/60</f>
        <v>0.56666666666666665</v>
      </c>
      <c r="N2809" s="19" t="s">
        <v>47</v>
      </c>
      <c r="O2809" s="16" t="s">
        <v>47</v>
      </c>
      <c r="P2809" s="99">
        <f>WEEKNUM(Causas[[#This Row],[resolucion_fecha]],16)</f>
        <v>24</v>
      </c>
      <c r="Q2809" s="99" t="str">
        <f>TEXT(Causas[[#This Row],[resolucion_fecha]],"MMMM")</f>
        <v>junio</v>
      </c>
      <c r="R2809" s="99" t="str">
        <f t="shared" si="43"/>
        <v>T</v>
      </c>
      <c r="S2809" s="16" t="s">
        <v>47</v>
      </c>
      <c r="T2809" s="16" t="s">
        <v>47</v>
      </c>
      <c r="U2809" s="16" t="s">
        <v>47</v>
      </c>
      <c r="V2809" s="16" t="s">
        <v>47</v>
      </c>
      <c r="W2809" s="16" t="s">
        <v>47</v>
      </c>
    </row>
    <row r="2810" spans="1:23" hidden="1" x14ac:dyDescent="0.25">
      <c r="A2810" s="96">
        <v>144716</v>
      </c>
      <c r="B2810" s="96" t="s">
        <v>117</v>
      </c>
      <c r="C2810" s="96" t="s">
        <v>43</v>
      </c>
      <c r="D2810" s="96" t="s">
        <v>105</v>
      </c>
      <c r="E2810" s="97">
        <v>43405</v>
      </c>
      <c r="F2810" s="96" t="s">
        <v>45</v>
      </c>
      <c r="G2810" s="96" t="s">
        <v>50</v>
      </c>
      <c r="H2810" s="97">
        <v>45091</v>
      </c>
      <c r="I2810" s="23">
        <v>0.76199074074074069</v>
      </c>
      <c r="J2810" s="97">
        <v>45091</v>
      </c>
      <c r="K2810" s="23">
        <v>0.84508101851851858</v>
      </c>
      <c r="L2810" s="96">
        <v>7179</v>
      </c>
      <c r="M2810" s="98">
        <f>Causas[[#This Row],[parada_duracion]]/60</f>
        <v>119.65</v>
      </c>
      <c r="N2810" s="18" t="s">
        <v>49</v>
      </c>
      <c r="O2810" s="16" t="s">
        <v>49</v>
      </c>
      <c r="P2810" s="99">
        <f>WEEKNUM(Causas[[#This Row],[resolucion_fecha]],16)</f>
        <v>24</v>
      </c>
      <c r="Q2810" s="99" t="str">
        <f>TEXT(Causas[[#This Row],[resolucion_fecha]],"MMMM")</f>
        <v>junio</v>
      </c>
      <c r="R2810" s="99" t="str">
        <f t="shared" si="43"/>
        <v>T</v>
      </c>
      <c r="S2810" s="19" t="s">
        <v>49</v>
      </c>
      <c r="T2810" s="19" t="s">
        <v>49</v>
      </c>
      <c r="U2810" s="19" t="s">
        <v>49</v>
      </c>
      <c r="V2810" s="19" t="s">
        <v>49</v>
      </c>
      <c r="W2810" s="19" t="s">
        <v>49</v>
      </c>
    </row>
    <row r="2811" spans="1:23" hidden="1" x14ac:dyDescent="0.25">
      <c r="A2811" s="96">
        <v>144717</v>
      </c>
      <c r="B2811" s="96" t="s">
        <v>42</v>
      </c>
      <c r="C2811" s="96" t="s">
        <v>43</v>
      </c>
      <c r="D2811" s="96" t="s">
        <v>164</v>
      </c>
      <c r="E2811" s="97">
        <v>43405</v>
      </c>
      <c r="F2811" s="96" t="s">
        <v>45</v>
      </c>
      <c r="G2811" s="96" t="s">
        <v>50</v>
      </c>
      <c r="H2811" s="97">
        <v>45091</v>
      </c>
      <c r="I2811" s="23">
        <v>0.76556712962962958</v>
      </c>
      <c r="J2811" s="97">
        <v>45091</v>
      </c>
      <c r="K2811" s="23">
        <v>0.88791666666666658</v>
      </c>
      <c r="L2811" s="96">
        <v>10571</v>
      </c>
      <c r="M2811" s="98">
        <f>Causas[[#This Row],[parada_duracion]]/60</f>
        <v>176.18333333333334</v>
      </c>
      <c r="N2811" s="18" t="s">
        <v>49</v>
      </c>
      <c r="O2811" s="16" t="s">
        <v>49</v>
      </c>
      <c r="P2811" s="99">
        <f>WEEKNUM(Causas[[#This Row],[resolucion_fecha]],16)</f>
        <v>24</v>
      </c>
      <c r="Q2811" s="99" t="str">
        <f>TEXT(Causas[[#This Row],[resolucion_fecha]],"MMMM")</f>
        <v>junio</v>
      </c>
      <c r="R2811" s="99" t="str">
        <f t="shared" si="43"/>
        <v>T</v>
      </c>
      <c r="S2811" s="19" t="s">
        <v>49</v>
      </c>
      <c r="T2811" s="19" t="s">
        <v>49</v>
      </c>
      <c r="U2811" s="19" t="s">
        <v>49</v>
      </c>
      <c r="V2811" s="19" t="s">
        <v>49</v>
      </c>
      <c r="W2811" s="19" t="s">
        <v>49</v>
      </c>
    </row>
    <row r="2812" spans="1:23" hidden="1" x14ac:dyDescent="0.25">
      <c r="A2812" s="25">
        <v>144718</v>
      </c>
      <c r="B2812" s="25" t="s">
        <v>84</v>
      </c>
      <c r="C2812" s="25" t="s">
        <v>43</v>
      </c>
      <c r="D2812" s="25" t="s">
        <v>68</v>
      </c>
      <c r="E2812" s="24">
        <v>44012</v>
      </c>
      <c r="F2812" s="25" t="s">
        <v>56</v>
      </c>
      <c r="G2812" s="25" t="s">
        <v>50</v>
      </c>
      <c r="H2812" s="24">
        <v>45091</v>
      </c>
      <c r="I2812" s="101">
        <v>0.76792824074074073</v>
      </c>
      <c r="J2812" s="24">
        <v>45091</v>
      </c>
      <c r="K2812" s="101">
        <v>0.79776620370370377</v>
      </c>
      <c r="L2812" s="25">
        <v>2578</v>
      </c>
      <c r="M2812" s="26">
        <f>Causas[[#This Row],[parada_duracion]]/60</f>
        <v>42.966666666666669</v>
      </c>
      <c r="N2812" t="s">
        <v>900</v>
      </c>
      <c r="O2812" s="16" t="s">
        <v>9</v>
      </c>
      <c r="P2812" s="16">
        <f>WEEKNUM(Causas[[#This Row],[resolucion_fecha]],16)</f>
        <v>24</v>
      </c>
      <c r="Q2812" s="16" t="str">
        <f>TEXT(Causas[[#This Row],[resolucion_fecha]],"MMMM")</f>
        <v>junio</v>
      </c>
      <c r="R2812" s="16" t="str">
        <f t="shared" si="43"/>
        <v>T</v>
      </c>
      <c r="S2812" s="16"/>
      <c r="T2812" s="16" t="s">
        <v>53</v>
      </c>
      <c r="U2812" s="100"/>
      <c r="V2812" s="16"/>
      <c r="W2812" s="16"/>
    </row>
    <row r="2813" spans="1:23" hidden="1" x14ac:dyDescent="0.25">
      <c r="A2813" s="25">
        <v>144721</v>
      </c>
      <c r="B2813" s="25" t="s">
        <v>42</v>
      </c>
      <c r="C2813" s="25" t="s">
        <v>43</v>
      </c>
      <c r="D2813" s="25" t="s">
        <v>102</v>
      </c>
      <c r="E2813" s="24">
        <v>43405</v>
      </c>
      <c r="F2813" s="25" t="s">
        <v>45</v>
      </c>
      <c r="G2813" s="25" t="s">
        <v>50</v>
      </c>
      <c r="H2813" s="24">
        <v>45091</v>
      </c>
      <c r="I2813" s="101">
        <v>0.77806712962962965</v>
      </c>
      <c r="J2813" s="24">
        <v>45091</v>
      </c>
      <c r="K2813" s="101">
        <v>0.78672453703703704</v>
      </c>
      <c r="L2813" s="25">
        <v>748</v>
      </c>
      <c r="M2813" s="26">
        <f>Causas[[#This Row],[parada_duracion]]/60</f>
        <v>12.466666666666667</v>
      </c>
      <c r="N2813" s="19" t="s">
        <v>49</v>
      </c>
      <c r="O2813" s="16" t="s">
        <v>49</v>
      </c>
      <c r="P2813" s="16">
        <f>WEEKNUM(Causas[[#This Row],[resolucion_fecha]],16)</f>
        <v>24</v>
      </c>
      <c r="Q2813" s="16" t="str">
        <f>TEXT(Causas[[#This Row],[resolucion_fecha]],"MMMM")</f>
        <v>junio</v>
      </c>
      <c r="R2813" s="16" t="str">
        <f t="shared" si="43"/>
        <v>T</v>
      </c>
      <c r="S2813" s="19" t="s">
        <v>49</v>
      </c>
      <c r="T2813" s="19" t="s">
        <v>49</v>
      </c>
      <c r="U2813" s="19" t="s">
        <v>49</v>
      </c>
      <c r="V2813" s="19" t="s">
        <v>49</v>
      </c>
      <c r="W2813" s="19" t="s">
        <v>49</v>
      </c>
    </row>
    <row r="2814" spans="1:23" hidden="1" x14ac:dyDescent="0.25">
      <c r="A2814" s="25">
        <v>144724</v>
      </c>
      <c r="B2814" s="25" t="s">
        <v>98</v>
      </c>
      <c r="C2814" s="25" t="s">
        <v>43</v>
      </c>
      <c r="D2814" s="25" t="s">
        <v>48</v>
      </c>
      <c r="E2814" s="24">
        <v>43405</v>
      </c>
      <c r="F2814" s="25" t="s">
        <v>45</v>
      </c>
      <c r="G2814" s="25" t="s">
        <v>46</v>
      </c>
      <c r="H2814" s="24">
        <v>45091</v>
      </c>
      <c r="I2814" s="101">
        <v>0.82171296296296292</v>
      </c>
      <c r="J2814" s="24">
        <v>45091</v>
      </c>
      <c r="K2814" s="101">
        <v>0.83406249999999993</v>
      </c>
      <c r="L2814" s="25">
        <v>1067</v>
      </c>
      <c r="M2814" s="26">
        <f>Causas[[#This Row],[parada_duracion]]/60</f>
        <v>17.783333333333335</v>
      </c>
      <c r="N2814" s="19" t="s">
        <v>49</v>
      </c>
      <c r="O2814" s="16" t="s">
        <v>49</v>
      </c>
      <c r="P2814" s="16">
        <f>WEEKNUM(Causas[[#This Row],[resolucion_fecha]],16)</f>
        <v>24</v>
      </c>
      <c r="Q2814" s="16" t="str">
        <f>TEXT(Causas[[#This Row],[resolucion_fecha]],"MMMM")</f>
        <v>junio</v>
      </c>
      <c r="R2814" s="16" t="str">
        <f t="shared" si="43"/>
        <v>T</v>
      </c>
      <c r="S2814" s="19" t="s">
        <v>49</v>
      </c>
      <c r="T2814" s="19" t="s">
        <v>49</v>
      </c>
      <c r="U2814" s="19" t="s">
        <v>49</v>
      </c>
      <c r="V2814" s="19" t="s">
        <v>49</v>
      </c>
      <c r="W2814" s="19" t="s">
        <v>49</v>
      </c>
    </row>
    <row r="2815" spans="1:23" hidden="1" x14ac:dyDescent="0.25">
      <c r="A2815" s="96">
        <v>144726</v>
      </c>
      <c r="B2815" s="96" t="s">
        <v>117</v>
      </c>
      <c r="C2815" s="96" t="s">
        <v>43</v>
      </c>
      <c r="D2815" s="96" t="s">
        <v>166</v>
      </c>
      <c r="E2815" s="97">
        <v>43405</v>
      </c>
      <c r="F2815" s="96" t="s">
        <v>45</v>
      </c>
      <c r="G2815" s="96" t="s">
        <v>46</v>
      </c>
      <c r="H2815" s="97">
        <v>45091</v>
      </c>
      <c r="I2815" s="23">
        <v>0.84769675925925936</v>
      </c>
      <c r="J2815" s="97">
        <v>45091</v>
      </c>
      <c r="K2815" s="23">
        <v>0.88715277777777779</v>
      </c>
      <c r="L2815" s="96">
        <v>3409</v>
      </c>
      <c r="M2815" s="98">
        <f>Causas[[#This Row],[parada_duracion]]/60</f>
        <v>56.81666666666667</v>
      </c>
      <c r="N2815" t="s">
        <v>901</v>
      </c>
      <c r="O2815" s="99" t="s">
        <v>52</v>
      </c>
      <c r="P2815" s="99">
        <f>WEEKNUM(Causas[[#This Row],[resolucion_fecha]],16)</f>
        <v>24</v>
      </c>
      <c r="Q2815" s="99" t="str">
        <f>TEXT(Causas[[#This Row],[resolucion_fecha]],"MMMM")</f>
        <v>junio</v>
      </c>
      <c r="R2815" s="99" t="str">
        <f t="shared" si="43"/>
        <v>T</v>
      </c>
      <c r="S2815" s="99"/>
      <c r="T2815" s="16" t="s">
        <v>53</v>
      </c>
      <c r="U2815" s="16"/>
      <c r="V2815" s="99"/>
      <c r="W2815" s="99"/>
    </row>
    <row r="2816" spans="1:23" hidden="1" x14ac:dyDescent="0.25">
      <c r="A2816" s="25">
        <v>144727</v>
      </c>
      <c r="B2816" s="25" t="s">
        <v>66</v>
      </c>
      <c r="C2816" s="25" t="s">
        <v>43</v>
      </c>
      <c r="D2816" s="25" t="s">
        <v>77</v>
      </c>
      <c r="E2816" s="24">
        <v>43405</v>
      </c>
      <c r="F2816" s="25" t="s">
        <v>45</v>
      </c>
      <c r="G2816" s="25" t="s">
        <v>46</v>
      </c>
      <c r="H2816" s="24">
        <v>45091</v>
      </c>
      <c r="I2816" s="101">
        <v>0.86964120370370368</v>
      </c>
      <c r="J2816" s="24">
        <v>45091</v>
      </c>
      <c r="K2816" s="101">
        <v>0.89424768518518516</v>
      </c>
      <c r="L2816" s="25">
        <v>2126</v>
      </c>
      <c r="M2816" s="26">
        <f>Causas[[#This Row],[parada_duracion]]/60</f>
        <v>35.43333333333333</v>
      </c>
      <c r="N2816" s="19" t="s">
        <v>62</v>
      </c>
      <c r="O2816" s="16" t="s">
        <v>52</v>
      </c>
      <c r="P2816" s="16">
        <f>WEEKNUM(Causas[[#This Row],[resolucion_fecha]],16)</f>
        <v>24</v>
      </c>
      <c r="Q2816" s="16" t="str">
        <f>TEXT(Causas[[#This Row],[resolucion_fecha]],"MMMM")</f>
        <v>junio</v>
      </c>
      <c r="R2816" s="16" t="str">
        <f t="shared" si="43"/>
        <v>T</v>
      </c>
      <c r="S2816" s="16"/>
      <c r="T2816" s="16" t="s">
        <v>53</v>
      </c>
      <c r="U2816" s="100"/>
      <c r="V2816" s="16"/>
      <c r="W2816" s="16"/>
    </row>
    <row r="2817" spans="1:23" hidden="1" x14ac:dyDescent="0.25">
      <c r="A2817" s="96">
        <v>144729</v>
      </c>
      <c r="B2817" s="96" t="s">
        <v>66</v>
      </c>
      <c r="C2817" s="96" t="s">
        <v>43</v>
      </c>
      <c r="D2817" s="96" t="s">
        <v>105</v>
      </c>
      <c r="E2817" s="97">
        <v>43405</v>
      </c>
      <c r="F2817" s="96" t="s">
        <v>45</v>
      </c>
      <c r="G2817" s="96" t="s">
        <v>46</v>
      </c>
      <c r="H2817" s="97">
        <v>45091</v>
      </c>
      <c r="I2817" s="23">
        <v>0.87913194444444442</v>
      </c>
      <c r="J2817" s="97">
        <v>45091</v>
      </c>
      <c r="K2817" s="23">
        <v>0.90490740740740738</v>
      </c>
      <c r="L2817" s="96">
        <v>2227</v>
      </c>
      <c r="M2817" s="98">
        <f>Causas[[#This Row],[parada_duracion]]/60</f>
        <v>37.116666666666667</v>
      </c>
      <c r="N2817" s="18" t="s">
        <v>62</v>
      </c>
      <c r="O2817" s="99" t="s">
        <v>52</v>
      </c>
      <c r="P2817" s="99">
        <f>WEEKNUM(Causas[[#This Row],[resolucion_fecha]],16)</f>
        <v>24</v>
      </c>
      <c r="Q2817" s="99" t="str">
        <f>TEXT(Causas[[#This Row],[resolucion_fecha]],"MMMM")</f>
        <v>junio</v>
      </c>
      <c r="R2817" s="99" t="str">
        <f t="shared" si="43"/>
        <v>T</v>
      </c>
      <c r="S2817" s="99"/>
      <c r="T2817" s="16" t="s">
        <v>53</v>
      </c>
      <c r="U2817" s="16"/>
      <c r="V2817" s="99"/>
      <c r="W2817" s="99"/>
    </row>
    <row r="2818" spans="1:23" hidden="1" x14ac:dyDescent="0.25">
      <c r="A2818" s="25">
        <v>144730</v>
      </c>
      <c r="B2818" s="25" t="s">
        <v>66</v>
      </c>
      <c r="C2818" s="25" t="s">
        <v>43</v>
      </c>
      <c r="D2818" s="25" t="s">
        <v>48</v>
      </c>
      <c r="E2818" s="24">
        <v>43405</v>
      </c>
      <c r="F2818" s="25" t="s">
        <v>45</v>
      </c>
      <c r="G2818" s="25" t="s">
        <v>46</v>
      </c>
      <c r="H2818" s="24">
        <v>45091</v>
      </c>
      <c r="I2818" s="101">
        <v>0.88859953703703709</v>
      </c>
      <c r="J2818" s="24">
        <v>45091</v>
      </c>
      <c r="K2818" s="101">
        <v>0.89298611111111104</v>
      </c>
      <c r="L2818" s="25">
        <v>379</v>
      </c>
      <c r="M2818" s="26">
        <f>Causas[[#This Row],[parada_duracion]]/60</f>
        <v>6.3166666666666664</v>
      </c>
      <c r="N2818" s="19" t="s">
        <v>47</v>
      </c>
      <c r="O2818" s="16" t="s">
        <v>47</v>
      </c>
      <c r="P2818" s="16">
        <f>WEEKNUM(Causas[[#This Row],[resolucion_fecha]],16)</f>
        <v>24</v>
      </c>
      <c r="Q2818" s="16" t="str">
        <f>TEXT(Causas[[#This Row],[resolucion_fecha]],"MMMM")</f>
        <v>junio</v>
      </c>
      <c r="R2818" s="16" t="str">
        <f t="shared" ref="R2818:R2881" si="44">IF(I2818&gt;TIME(22,0,0),"N",IF(I2818&lt;TIME(6,0,0),"N",IF(I2818&gt;TIME(14,0,0),"T",IF(I2818&gt;=TIME(6,0,0),"M","-"))))</f>
        <v>T</v>
      </c>
      <c r="S2818" s="16" t="s">
        <v>47</v>
      </c>
      <c r="T2818" s="16" t="s">
        <v>47</v>
      </c>
      <c r="U2818" s="16" t="s">
        <v>47</v>
      </c>
      <c r="V2818" s="16" t="s">
        <v>47</v>
      </c>
      <c r="W2818" s="16" t="s">
        <v>47</v>
      </c>
    </row>
    <row r="2819" spans="1:23" hidden="1" x14ac:dyDescent="0.25">
      <c r="A2819" s="25">
        <v>144732</v>
      </c>
      <c r="B2819" s="25" t="s">
        <v>74</v>
      </c>
      <c r="C2819" s="25" t="s">
        <v>43</v>
      </c>
      <c r="D2819" s="25" t="s">
        <v>68</v>
      </c>
      <c r="E2819" s="24">
        <v>44258</v>
      </c>
      <c r="F2819" s="25" t="s">
        <v>56</v>
      </c>
      <c r="G2819" s="25" t="s">
        <v>50</v>
      </c>
      <c r="H2819" s="24">
        <v>45091</v>
      </c>
      <c r="I2819" s="101">
        <v>0.89512731481481478</v>
      </c>
      <c r="J2819" s="24">
        <v>45091</v>
      </c>
      <c r="K2819" s="101">
        <v>0.89677083333333341</v>
      </c>
      <c r="L2819" s="25">
        <v>142</v>
      </c>
      <c r="M2819" s="26">
        <f>Causas[[#This Row],[parada_duracion]]/60</f>
        <v>2.3666666666666667</v>
      </c>
      <c r="N2819" s="19" t="s">
        <v>47</v>
      </c>
      <c r="O2819" s="16" t="s">
        <v>47</v>
      </c>
      <c r="P2819" s="16">
        <f>WEEKNUM(Causas[[#This Row],[resolucion_fecha]],16)</f>
        <v>24</v>
      </c>
      <c r="Q2819" s="16" t="str">
        <f>TEXT(Causas[[#This Row],[resolucion_fecha]],"MMMM")</f>
        <v>junio</v>
      </c>
      <c r="R2819" s="16" t="str">
        <f t="shared" si="44"/>
        <v>T</v>
      </c>
      <c r="S2819" s="16" t="s">
        <v>47</v>
      </c>
      <c r="T2819" s="16" t="s">
        <v>47</v>
      </c>
      <c r="U2819" s="16" t="s">
        <v>47</v>
      </c>
      <c r="V2819" s="16" t="s">
        <v>47</v>
      </c>
      <c r="W2819" s="16" t="s">
        <v>47</v>
      </c>
    </row>
    <row r="2820" spans="1:23" hidden="1" x14ac:dyDescent="0.25">
      <c r="A2820" s="96">
        <v>144743</v>
      </c>
      <c r="B2820" s="96" t="s">
        <v>54</v>
      </c>
      <c r="C2820" s="96" t="s">
        <v>43</v>
      </c>
      <c r="D2820" s="96" t="s">
        <v>55</v>
      </c>
      <c r="E2820" s="97">
        <v>44120</v>
      </c>
      <c r="F2820" s="96" t="s">
        <v>56</v>
      </c>
      <c r="G2820" s="96" t="s">
        <v>50</v>
      </c>
      <c r="H2820" s="97">
        <v>45092</v>
      </c>
      <c r="I2820" s="23">
        <v>0.2228125</v>
      </c>
      <c r="J2820" s="97">
        <v>45092</v>
      </c>
      <c r="K2820" s="23">
        <v>0.22677083333333334</v>
      </c>
      <c r="L2820" s="96">
        <v>342</v>
      </c>
      <c r="M2820" s="98">
        <f>Causas[[#This Row],[parada_duracion]]/60</f>
        <v>5.7</v>
      </c>
      <c r="N2820" s="19" t="s">
        <v>47</v>
      </c>
      <c r="O2820" s="16" t="s">
        <v>47</v>
      </c>
      <c r="P2820" s="99">
        <f>WEEKNUM(Causas[[#This Row],[resolucion_fecha]],16)</f>
        <v>24</v>
      </c>
      <c r="Q2820" s="99" t="str">
        <f>TEXT(Causas[[#This Row],[resolucion_fecha]],"MMMM")</f>
        <v>junio</v>
      </c>
      <c r="R2820" s="99" t="str">
        <f t="shared" si="44"/>
        <v>N</v>
      </c>
      <c r="S2820" s="16" t="s">
        <v>47</v>
      </c>
      <c r="T2820" s="16" t="s">
        <v>47</v>
      </c>
      <c r="U2820" s="16" t="s">
        <v>47</v>
      </c>
      <c r="V2820" s="16" t="s">
        <v>47</v>
      </c>
      <c r="W2820" s="16" t="s">
        <v>47</v>
      </c>
    </row>
    <row r="2821" spans="1:23" hidden="1" x14ac:dyDescent="0.25">
      <c r="A2821" s="25">
        <v>144744</v>
      </c>
      <c r="B2821" s="25" t="s">
        <v>58</v>
      </c>
      <c r="C2821" s="25" t="s">
        <v>43</v>
      </c>
      <c r="D2821" s="25" t="s">
        <v>59</v>
      </c>
      <c r="E2821" s="24">
        <v>44231</v>
      </c>
      <c r="F2821" s="25" t="s">
        <v>60</v>
      </c>
      <c r="G2821" s="25" t="s">
        <v>50</v>
      </c>
      <c r="H2821" s="24">
        <v>45092</v>
      </c>
      <c r="I2821" s="101">
        <v>0.22472222222222224</v>
      </c>
      <c r="J2821" s="24">
        <v>45092</v>
      </c>
      <c r="K2821" s="101">
        <v>0.24362268518518518</v>
      </c>
      <c r="L2821" s="25">
        <v>1633</v>
      </c>
      <c r="M2821" s="26">
        <f>Causas[[#This Row],[parada_duracion]]/60</f>
        <v>27.216666666666665</v>
      </c>
      <c r="N2821" s="19" t="s">
        <v>49</v>
      </c>
      <c r="O2821" s="16" t="s">
        <v>49</v>
      </c>
      <c r="P2821" s="16">
        <f>WEEKNUM(Causas[[#This Row],[resolucion_fecha]],16)</f>
        <v>24</v>
      </c>
      <c r="Q2821" s="16" t="str">
        <f>TEXT(Causas[[#This Row],[resolucion_fecha]],"MMMM")</f>
        <v>junio</v>
      </c>
      <c r="R2821" s="16" t="str">
        <f t="shared" si="44"/>
        <v>N</v>
      </c>
      <c r="S2821" s="19" t="s">
        <v>49</v>
      </c>
      <c r="T2821" s="19" t="s">
        <v>49</v>
      </c>
      <c r="U2821" s="19" t="s">
        <v>49</v>
      </c>
      <c r="V2821" s="19" t="s">
        <v>49</v>
      </c>
      <c r="W2821" s="19" t="s">
        <v>49</v>
      </c>
    </row>
    <row r="2822" spans="1:23" hidden="1" x14ac:dyDescent="0.25">
      <c r="A2822" s="25">
        <v>144748</v>
      </c>
      <c r="B2822" s="25" t="s">
        <v>42</v>
      </c>
      <c r="C2822" s="25" t="s">
        <v>43</v>
      </c>
      <c r="D2822" s="25" t="s">
        <v>64</v>
      </c>
      <c r="E2822" s="24">
        <v>43405</v>
      </c>
      <c r="F2822" s="25" t="s">
        <v>45</v>
      </c>
      <c r="G2822" s="25" t="s">
        <v>50</v>
      </c>
      <c r="H2822" s="24">
        <v>45092</v>
      </c>
      <c r="I2822" s="101">
        <v>0.25489583333333332</v>
      </c>
      <c r="J2822" s="24">
        <v>45093</v>
      </c>
      <c r="K2822" s="101">
        <v>0.29497685185185185</v>
      </c>
      <c r="L2822" s="25">
        <v>89863</v>
      </c>
      <c r="M2822" s="26">
        <f>Causas[[#This Row],[parada_duracion]]/60</f>
        <v>1497.7166666666667</v>
      </c>
      <c r="N2822" s="19" t="s">
        <v>49</v>
      </c>
      <c r="O2822" s="16" t="s">
        <v>49</v>
      </c>
      <c r="P2822" s="16">
        <f>WEEKNUM(Causas[[#This Row],[resolucion_fecha]],16)</f>
        <v>24</v>
      </c>
      <c r="Q2822" s="16" t="str">
        <f>TEXT(Causas[[#This Row],[resolucion_fecha]],"MMMM")</f>
        <v>junio</v>
      </c>
      <c r="R2822" s="16" t="str">
        <f t="shared" si="44"/>
        <v>M</v>
      </c>
      <c r="S2822" s="19" t="s">
        <v>49</v>
      </c>
      <c r="T2822" s="19" t="s">
        <v>49</v>
      </c>
      <c r="U2822" s="19" t="s">
        <v>49</v>
      </c>
      <c r="V2822" s="19" t="s">
        <v>49</v>
      </c>
      <c r="W2822" s="19" t="s">
        <v>49</v>
      </c>
    </row>
    <row r="2823" spans="1:23" hidden="1" x14ac:dyDescent="0.25">
      <c r="A2823" s="25">
        <v>144753</v>
      </c>
      <c r="B2823" s="25" t="s">
        <v>42</v>
      </c>
      <c r="C2823" s="25" t="s">
        <v>43</v>
      </c>
      <c r="D2823" s="25" t="s">
        <v>164</v>
      </c>
      <c r="E2823" s="24">
        <v>43405</v>
      </c>
      <c r="F2823" s="25" t="s">
        <v>45</v>
      </c>
      <c r="G2823" s="25" t="s">
        <v>46</v>
      </c>
      <c r="H2823" s="24">
        <v>45092</v>
      </c>
      <c r="I2823" s="101">
        <v>0.27</v>
      </c>
      <c r="J2823" s="24">
        <v>45092</v>
      </c>
      <c r="K2823" s="101">
        <v>0.29315972222222225</v>
      </c>
      <c r="L2823" s="25">
        <v>2001</v>
      </c>
      <c r="M2823" s="26">
        <f>Causas[[#This Row],[parada_duracion]]/60</f>
        <v>33.35</v>
      </c>
      <c r="N2823" s="19" t="s">
        <v>49</v>
      </c>
      <c r="O2823" s="16" t="s">
        <v>49</v>
      </c>
      <c r="P2823" s="16">
        <f>WEEKNUM(Causas[[#This Row],[resolucion_fecha]],16)</f>
        <v>24</v>
      </c>
      <c r="Q2823" s="16" t="str">
        <f>TEXT(Causas[[#This Row],[resolucion_fecha]],"MMMM")</f>
        <v>junio</v>
      </c>
      <c r="R2823" s="16" t="str">
        <f t="shared" si="44"/>
        <v>M</v>
      </c>
      <c r="S2823" s="19" t="s">
        <v>49</v>
      </c>
      <c r="T2823" s="19" t="s">
        <v>49</v>
      </c>
      <c r="U2823" s="19" t="s">
        <v>49</v>
      </c>
      <c r="V2823" s="19" t="s">
        <v>49</v>
      </c>
      <c r="W2823" s="19" t="s">
        <v>49</v>
      </c>
    </row>
    <row r="2824" spans="1:23" hidden="1" x14ac:dyDescent="0.25">
      <c r="A2824" s="25">
        <v>144757</v>
      </c>
      <c r="B2824" s="25" t="s">
        <v>61</v>
      </c>
      <c r="C2824" s="25" t="s">
        <v>43</v>
      </c>
      <c r="D2824" s="25" t="s">
        <v>55</v>
      </c>
      <c r="E2824" s="24">
        <v>43881</v>
      </c>
      <c r="F2824" s="25" t="s">
        <v>56</v>
      </c>
      <c r="G2824" s="25" t="s">
        <v>46</v>
      </c>
      <c r="H2824" s="24">
        <v>45092</v>
      </c>
      <c r="I2824" s="101">
        <v>0.28944444444444445</v>
      </c>
      <c r="J2824" s="24">
        <v>45092</v>
      </c>
      <c r="K2824" s="101">
        <v>0.34206018518518522</v>
      </c>
      <c r="L2824" s="25">
        <v>4546</v>
      </c>
      <c r="M2824" s="26">
        <f>Causas[[#This Row],[parada_duracion]]/60</f>
        <v>75.766666666666666</v>
      </c>
      <c r="N2824" s="19" t="s">
        <v>49</v>
      </c>
      <c r="O2824" s="16" t="s">
        <v>49</v>
      </c>
      <c r="P2824" s="16">
        <f>WEEKNUM(Causas[[#This Row],[resolucion_fecha]],16)</f>
        <v>24</v>
      </c>
      <c r="Q2824" s="16" t="str">
        <f>TEXT(Causas[[#This Row],[resolucion_fecha]],"MMMM")</f>
        <v>junio</v>
      </c>
      <c r="R2824" s="16" t="str">
        <f t="shared" si="44"/>
        <v>M</v>
      </c>
      <c r="S2824" s="19" t="s">
        <v>49</v>
      </c>
      <c r="T2824" s="19" t="s">
        <v>49</v>
      </c>
      <c r="U2824" s="19" t="s">
        <v>49</v>
      </c>
      <c r="V2824" s="19" t="s">
        <v>49</v>
      </c>
      <c r="W2824" s="19" t="s">
        <v>49</v>
      </c>
    </row>
    <row r="2825" spans="1:23" hidden="1" x14ac:dyDescent="0.25">
      <c r="A2825" s="25">
        <v>144761</v>
      </c>
      <c r="B2825" s="25" t="s">
        <v>42</v>
      </c>
      <c r="C2825" s="25" t="s">
        <v>43</v>
      </c>
      <c r="D2825" s="25" t="s">
        <v>164</v>
      </c>
      <c r="E2825" s="24">
        <v>43405</v>
      </c>
      <c r="F2825" s="25" t="s">
        <v>45</v>
      </c>
      <c r="G2825" s="25" t="s">
        <v>46</v>
      </c>
      <c r="H2825" s="24">
        <v>45092</v>
      </c>
      <c r="I2825" s="101">
        <v>0.29321759259259256</v>
      </c>
      <c r="J2825" s="24">
        <v>45092</v>
      </c>
      <c r="K2825" s="101">
        <v>0.42584490740740738</v>
      </c>
      <c r="L2825" s="25">
        <v>11459</v>
      </c>
      <c r="M2825" s="26">
        <f>Causas[[#This Row],[parada_duracion]]/60</f>
        <v>190.98333333333332</v>
      </c>
      <c r="N2825" s="19" t="s">
        <v>49</v>
      </c>
      <c r="O2825" s="16" t="s">
        <v>49</v>
      </c>
      <c r="P2825" s="16">
        <f>WEEKNUM(Causas[[#This Row],[resolucion_fecha]],16)</f>
        <v>24</v>
      </c>
      <c r="Q2825" s="16" t="str">
        <f>TEXT(Causas[[#This Row],[resolucion_fecha]],"MMMM")</f>
        <v>junio</v>
      </c>
      <c r="R2825" s="16" t="str">
        <f t="shared" si="44"/>
        <v>M</v>
      </c>
      <c r="S2825" s="19" t="s">
        <v>49</v>
      </c>
      <c r="T2825" s="19" t="s">
        <v>49</v>
      </c>
      <c r="U2825" s="19" t="s">
        <v>49</v>
      </c>
      <c r="V2825" s="19" t="s">
        <v>49</v>
      </c>
      <c r="W2825" s="19" t="s">
        <v>49</v>
      </c>
    </row>
    <row r="2826" spans="1:23" hidden="1" x14ac:dyDescent="0.25">
      <c r="A2826" s="25">
        <v>144763</v>
      </c>
      <c r="B2826" s="25" t="s">
        <v>197</v>
      </c>
      <c r="C2826" s="25" t="s">
        <v>43</v>
      </c>
      <c r="D2826" s="25" t="s">
        <v>68</v>
      </c>
      <c r="E2826" s="24">
        <v>43746</v>
      </c>
      <c r="F2826" s="25" t="s">
        <v>56</v>
      </c>
      <c r="G2826" s="25" t="s">
        <v>46</v>
      </c>
      <c r="H2826" s="24">
        <v>45092</v>
      </c>
      <c r="I2826" s="101">
        <v>0.30572916666666666</v>
      </c>
      <c r="J2826" s="24">
        <v>45092</v>
      </c>
      <c r="K2826" s="101">
        <v>0.33766203703703707</v>
      </c>
      <c r="L2826" s="25">
        <v>2759</v>
      </c>
      <c r="M2826" s="26">
        <f>Causas[[#This Row],[parada_duracion]]/60</f>
        <v>45.983333333333334</v>
      </c>
      <c r="N2826" s="19" t="s">
        <v>49</v>
      </c>
      <c r="O2826" s="16" t="s">
        <v>49</v>
      </c>
      <c r="P2826" s="16">
        <f>WEEKNUM(Causas[[#This Row],[resolucion_fecha]],16)</f>
        <v>24</v>
      </c>
      <c r="Q2826" s="16" t="str">
        <f>TEXT(Causas[[#This Row],[resolucion_fecha]],"MMMM")</f>
        <v>junio</v>
      </c>
      <c r="R2826" s="16" t="str">
        <f t="shared" si="44"/>
        <v>M</v>
      </c>
      <c r="S2826" s="19" t="s">
        <v>49</v>
      </c>
      <c r="T2826" s="19" t="s">
        <v>49</v>
      </c>
      <c r="U2826" s="19" t="s">
        <v>49</v>
      </c>
      <c r="V2826" s="19" t="s">
        <v>49</v>
      </c>
      <c r="W2826" s="19" t="s">
        <v>49</v>
      </c>
    </row>
    <row r="2827" spans="1:23" hidden="1" x14ac:dyDescent="0.25">
      <c r="A2827" s="96">
        <v>144765</v>
      </c>
      <c r="B2827" s="96" t="s">
        <v>95</v>
      </c>
      <c r="C2827" s="96" t="s">
        <v>43</v>
      </c>
      <c r="D2827" s="96" t="s">
        <v>96</v>
      </c>
      <c r="E2827" s="97">
        <v>43882</v>
      </c>
      <c r="F2827" s="96" t="s">
        <v>56</v>
      </c>
      <c r="G2827" s="96" t="s">
        <v>46</v>
      </c>
      <c r="H2827" s="97">
        <v>45092</v>
      </c>
      <c r="I2827" s="23">
        <v>0.30793981481481481</v>
      </c>
      <c r="J2827" s="97">
        <v>45092</v>
      </c>
      <c r="K2827" s="23">
        <v>0.33497685185185189</v>
      </c>
      <c r="L2827" s="96">
        <v>2336</v>
      </c>
      <c r="M2827" s="98">
        <f>Causas[[#This Row],[parada_duracion]]/60</f>
        <v>38.93333333333333</v>
      </c>
      <c r="N2827" s="19" t="s">
        <v>49</v>
      </c>
      <c r="O2827" s="16" t="s">
        <v>49</v>
      </c>
      <c r="P2827" s="99">
        <f>WEEKNUM(Causas[[#This Row],[resolucion_fecha]],16)</f>
        <v>24</v>
      </c>
      <c r="Q2827" s="99" t="str">
        <f>TEXT(Causas[[#This Row],[resolucion_fecha]],"MMMM")</f>
        <v>junio</v>
      </c>
      <c r="R2827" s="99" t="str">
        <f t="shared" si="44"/>
        <v>M</v>
      </c>
      <c r="S2827" s="19" t="s">
        <v>49</v>
      </c>
      <c r="T2827" s="19" t="s">
        <v>49</v>
      </c>
      <c r="U2827" s="19" t="s">
        <v>49</v>
      </c>
      <c r="V2827" s="19" t="s">
        <v>49</v>
      </c>
      <c r="W2827" s="19" t="s">
        <v>49</v>
      </c>
    </row>
    <row r="2828" spans="1:23" hidden="1" x14ac:dyDescent="0.25">
      <c r="A2828" s="25">
        <v>144766</v>
      </c>
      <c r="B2828" s="25" t="s">
        <v>111</v>
      </c>
      <c r="C2828" s="25" t="s">
        <v>43</v>
      </c>
      <c r="D2828" s="25" t="s">
        <v>166</v>
      </c>
      <c r="E2828" s="24">
        <v>44432</v>
      </c>
      <c r="F2828" s="25" t="s">
        <v>325</v>
      </c>
      <c r="G2828" s="25" t="s">
        <v>50</v>
      </c>
      <c r="H2828" s="24">
        <v>45092</v>
      </c>
      <c r="I2828" s="101">
        <v>0.30850694444444443</v>
      </c>
      <c r="J2828" s="24">
        <v>45092</v>
      </c>
      <c r="K2828" s="101">
        <v>0.31219907407407405</v>
      </c>
      <c r="L2828" s="25">
        <v>319</v>
      </c>
      <c r="M2828" s="26">
        <f>Causas[[#This Row],[parada_duracion]]/60</f>
        <v>5.3166666666666664</v>
      </c>
      <c r="N2828" s="19" t="s">
        <v>47</v>
      </c>
      <c r="O2828" s="16" t="s">
        <v>47</v>
      </c>
      <c r="P2828" s="16">
        <f>WEEKNUM(Causas[[#This Row],[resolucion_fecha]],16)</f>
        <v>24</v>
      </c>
      <c r="Q2828" s="16" t="str">
        <f>TEXT(Causas[[#This Row],[resolucion_fecha]],"MMMM")</f>
        <v>junio</v>
      </c>
      <c r="R2828" s="16" t="str">
        <f t="shared" si="44"/>
        <v>M</v>
      </c>
      <c r="S2828" s="16" t="s">
        <v>47</v>
      </c>
      <c r="T2828" s="16" t="s">
        <v>47</v>
      </c>
      <c r="U2828" s="16" t="s">
        <v>47</v>
      </c>
      <c r="V2828" s="16" t="s">
        <v>47</v>
      </c>
      <c r="W2828" s="16" t="s">
        <v>47</v>
      </c>
    </row>
    <row r="2829" spans="1:23" hidden="1" x14ac:dyDescent="0.25">
      <c r="A2829" s="25">
        <v>144777</v>
      </c>
      <c r="B2829" s="25" t="s">
        <v>95</v>
      </c>
      <c r="C2829" s="25" t="s">
        <v>43</v>
      </c>
      <c r="D2829" s="25" t="s">
        <v>82</v>
      </c>
      <c r="E2829" s="24">
        <v>45063</v>
      </c>
      <c r="F2829" s="25" t="s">
        <v>124</v>
      </c>
      <c r="G2829" s="25" t="s">
        <v>50</v>
      </c>
      <c r="H2829" s="24">
        <v>45092</v>
      </c>
      <c r="I2829" s="101">
        <v>0.3790972222222222</v>
      </c>
      <c r="J2829" s="24">
        <v>45092</v>
      </c>
      <c r="K2829" s="101">
        <v>0.3897106481481481</v>
      </c>
      <c r="L2829" s="25">
        <v>917</v>
      </c>
      <c r="M2829" s="26">
        <f>Causas[[#This Row],[parada_duracion]]/60</f>
        <v>15.283333333333333</v>
      </c>
      <c r="N2829" s="19" t="s">
        <v>49</v>
      </c>
      <c r="O2829" s="16" t="s">
        <v>49</v>
      </c>
      <c r="P2829" s="16">
        <f>WEEKNUM(Causas[[#This Row],[resolucion_fecha]],16)</f>
        <v>24</v>
      </c>
      <c r="Q2829" s="16" t="str">
        <f>TEXT(Causas[[#This Row],[resolucion_fecha]],"MMMM")</f>
        <v>junio</v>
      </c>
      <c r="R2829" s="16" t="str">
        <f t="shared" si="44"/>
        <v>M</v>
      </c>
      <c r="S2829" s="19" t="s">
        <v>49</v>
      </c>
      <c r="T2829" s="19" t="s">
        <v>49</v>
      </c>
      <c r="U2829" s="19" t="s">
        <v>49</v>
      </c>
      <c r="V2829" s="19" t="s">
        <v>49</v>
      </c>
      <c r="W2829" s="19" t="s">
        <v>49</v>
      </c>
    </row>
    <row r="2830" spans="1:23" hidden="1" x14ac:dyDescent="0.25">
      <c r="A2830" s="96">
        <v>144780</v>
      </c>
      <c r="B2830" s="96" t="s">
        <v>203</v>
      </c>
      <c r="C2830" s="96" t="s">
        <v>43</v>
      </c>
      <c r="D2830" s="96" t="s">
        <v>55</v>
      </c>
      <c r="E2830" s="97">
        <v>43405</v>
      </c>
      <c r="F2830" s="96" t="s">
        <v>45</v>
      </c>
      <c r="G2830" s="96" t="s">
        <v>46</v>
      </c>
      <c r="H2830" s="97">
        <v>45092</v>
      </c>
      <c r="I2830" s="23">
        <v>0.38430555555555551</v>
      </c>
      <c r="J2830" s="97">
        <v>45092</v>
      </c>
      <c r="K2830" s="23">
        <v>0.38673611111111111</v>
      </c>
      <c r="L2830" s="96">
        <v>210</v>
      </c>
      <c r="M2830" s="98">
        <f>Causas[[#This Row],[parada_duracion]]/60</f>
        <v>3.5</v>
      </c>
      <c r="N2830" s="19" t="s">
        <v>47</v>
      </c>
      <c r="O2830" s="16" t="s">
        <v>47</v>
      </c>
      <c r="P2830" s="99">
        <f>WEEKNUM(Causas[[#This Row],[resolucion_fecha]],16)</f>
        <v>24</v>
      </c>
      <c r="Q2830" s="99" t="str">
        <f>TEXT(Causas[[#This Row],[resolucion_fecha]],"MMMM")</f>
        <v>junio</v>
      </c>
      <c r="R2830" s="99" t="str">
        <f t="shared" si="44"/>
        <v>M</v>
      </c>
      <c r="S2830" s="16" t="s">
        <v>47</v>
      </c>
      <c r="T2830" s="16" t="s">
        <v>47</v>
      </c>
      <c r="U2830" s="16" t="s">
        <v>47</v>
      </c>
      <c r="V2830" s="16" t="s">
        <v>47</v>
      </c>
      <c r="W2830" s="16" t="s">
        <v>47</v>
      </c>
    </row>
    <row r="2831" spans="1:23" hidden="1" x14ac:dyDescent="0.25">
      <c r="A2831" s="96">
        <v>144781</v>
      </c>
      <c r="B2831" s="96" t="s">
        <v>74</v>
      </c>
      <c r="C2831" s="96" t="s">
        <v>43</v>
      </c>
      <c r="D2831" s="96" t="s">
        <v>68</v>
      </c>
      <c r="E2831" s="97">
        <v>44258</v>
      </c>
      <c r="F2831" s="96" t="s">
        <v>56</v>
      </c>
      <c r="G2831" s="96" t="s">
        <v>46</v>
      </c>
      <c r="H2831" s="97">
        <v>45092</v>
      </c>
      <c r="I2831" s="23">
        <v>0.38597222222222222</v>
      </c>
      <c r="J2831" s="97">
        <v>45092</v>
      </c>
      <c r="K2831" s="23">
        <v>0.41659722222222223</v>
      </c>
      <c r="L2831" s="96">
        <v>2646</v>
      </c>
      <c r="M2831" s="98">
        <f>Causas[[#This Row],[parada_duracion]]/60</f>
        <v>44.1</v>
      </c>
      <c r="N2831" s="19" t="s">
        <v>49</v>
      </c>
      <c r="O2831" s="16" t="s">
        <v>49</v>
      </c>
      <c r="P2831" s="99">
        <f>WEEKNUM(Causas[[#This Row],[resolucion_fecha]],16)</f>
        <v>24</v>
      </c>
      <c r="Q2831" s="99" t="str">
        <f>TEXT(Causas[[#This Row],[resolucion_fecha]],"MMMM")</f>
        <v>junio</v>
      </c>
      <c r="R2831" s="99" t="str">
        <f t="shared" si="44"/>
        <v>M</v>
      </c>
      <c r="S2831" s="19" t="s">
        <v>49</v>
      </c>
      <c r="T2831" s="19" t="s">
        <v>49</v>
      </c>
      <c r="U2831" s="19" t="s">
        <v>49</v>
      </c>
      <c r="V2831" s="19" t="s">
        <v>49</v>
      </c>
      <c r="W2831" s="19" t="s">
        <v>49</v>
      </c>
    </row>
    <row r="2832" spans="1:23" hidden="1" x14ac:dyDescent="0.25">
      <c r="A2832" s="25">
        <v>144782</v>
      </c>
      <c r="B2832" s="25" t="s">
        <v>197</v>
      </c>
      <c r="C2832" s="25" t="s">
        <v>43</v>
      </c>
      <c r="D2832" s="25" t="s">
        <v>90</v>
      </c>
      <c r="E2832" s="24">
        <v>43405</v>
      </c>
      <c r="F2832" s="25" t="s">
        <v>45</v>
      </c>
      <c r="G2832" s="25" t="s">
        <v>50</v>
      </c>
      <c r="H2832" s="24">
        <v>45092</v>
      </c>
      <c r="I2832" s="101">
        <v>0.38732638888888887</v>
      </c>
      <c r="J2832" s="24">
        <v>45092</v>
      </c>
      <c r="K2832" s="101">
        <v>0.39840277777777783</v>
      </c>
      <c r="L2832" s="25">
        <v>957</v>
      </c>
      <c r="M2832" s="26">
        <f>Causas[[#This Row],[parada_duracion]]/60</f>
        <v>15.95</v>
      </c>
      <c r="N2832" s="19" t="s">
        <v>49</v>
      </c>
      <c r="O2832" s="16" t="s">
        <v>49</v>
      </c>
      <c r="P2832" s="16">
        <f>WEEKNUM(Causas[[#This Row],[resolucion_fecha]],16)</f>
        <v>24</v>
      </c>
      <c r="Q2832" s="16" t="str">
        <f>TEXT(Causas[[#This Row],[resolucion_fecha]],"MMMM")</f>
        <v>junio</v>
      </c>
      <c r="R2832" s="16" t="str">
        <f t="shared" si="44"/>
        <v>M</v>
      </c>
      <c r="S2832" s="19" t="s">
        <v>49</v>
      </c>
      <c r="T2832" s="19" t="s">
        <v>49</v>
      </c>
      <c r="U2832" s="19" t="s">
        <v>49</v>
      </c>
      <c r="V2832" s="19" t="s">
        <v>49</v>
      </c>
      <c r="W2832" s="19" t="s">
        <v>49</v>
      </c>
    </row>
    <row r="2833" spans="1:23" hidden="1" x14ac:dyDescent="0.25">
      <c r="A2833" s="96">
        <v>144789</v>
      </c>
      <c r="B2833" s="96" t="s">
        <v>197</v>
      </c>
      <c r="C2833" s="96" t="s">
        <v>43</v>
      </c>
      <c r="D2833" s="96" t="s">
        <v>68</v>
      </c>
      <c r="E2833" s="97">
        <v>43746</v>
      </c>
      <c r="F2833" s="96" t="s">
        <v>56</v>
      </c>
      <c r="G2833" s="96" t="s">
        <v>46</v>
      </c>
      <c r="H2833" s="97">
        <v>45092</v>
      </c>
      <c r="I2833" s="23">
        <v>0.42230324074074077</v>
      </c>
      <c r="J2833" s="97">
        <v>45092</v>
      </c>
      <c r="K2833" s="23">
        <v>0.42987268518518523</v>
      </c>
      <c r="L2833" s="96">
        <v>654</v>
      </c>
      <c r="M2833" s="98">
        <f>Causas[[#This Row],[parada_duracion]]/60</f>
        <v>10.9</v>
      </c>
      <c r="N2833" s="19" t="s">
        <v>49</v>
      </c>
      <c r="O2833" s="16" t="s">
        <v>49</v>
      </c>
      <c r="P2833" s="99">
        <f>WEEKNUM(Causas[[#This Row],[resolucion_fecha]],16)</f>
        <v>24</v>
      </c>
      <c r="Q2833" s="99" t="str">
        <f>TEXT(Causas[[#This Row],[resolucion_fecha]],"MMMM")</f>
        <v>junio</v>
      </c>
      <c r="R2833" s="99" t="str">
        <f t="shared" si="44"/>
        <v>M</v>
      </c>
      <c r="S2833" s="19" t="s">
        <v>49</v>
      </c>
      <c r="T2833" s="19" t="s">
        <v>49</v>
      </c>
      <c r="U2833" s="19" t="s">
        <v>49</v>
      </c>
      <c r="V2833" s="19" t="s">
        <v>49</v>
      </c>
      <c r="W2833" s="19" t="s">
        <v>49</v>
      </c>
    </row>
    <row r="2834" spans="1:23" hidden="1" x14ac:dyDescent="0.25">
      <c r="A2834" s="25">
        <v>144790</v>
      </c>
      <c r="B2834" s="25" t="s">
        <v>42</v>
      </c>
      <c r="C2834" s="25" t="s">
        <v>43</v>
      </c>
      <c r="D2834" s="25" t="s">
        <v>164</v>
      </c>
      <c r="E2834" s="24">
        <v>43405</v>
      </c>
      <c r="F2834" s="25" t="s">
        <v>45</v>
      </c>
      <c r="G2834" s="25" t="s">
        <v>46</v>
      </c>
      <c r="H2834" s="24">
        <v>45092</v>
      </c>
      <c r="I2834" s="101">
        <v>0.42907407407407411</v>
      </c>
      <c r="J2834" s="24">
        <v>45092</v>
      </c>
      <c r="K2834" s="101">
        <v>0.44906249999999998</v>
      </c>
      <c r="L2834" s="25">
        <v>1727</v>
      </c>
      <c r="M2834" s="26">
        <f>Causas[[#This Row],[parada_duracion]]/60</f>
        <v>28.783333333333335</v>
      </c>
      <c r="N2834" s="19" t="s">
        <v>49</v>
      </c>
      <c r="O2834" s="16" t="s">
        <v>49</v>
      </c>
      <c r="P2834" s="16">
        <f>WEEKNUM(Causas[[#This Row],[resolucion_fecha]],16)</f>
        <v>24</v>
      </c>
      <c r="Q2834" s="16" t="str">
        <f>TEXT(Causas[[#This Row],[resolucion_fecha]],"MMMM")</f>
        <v>junio</v>
      </c>
      <c r="R2834" s="16" t="str">
        <f t="shared" si="44"/>
        <v>M</v>
      </c>
      <c r="S2834" s="19" t="s">
        <v>49</v>
      </c>
      <c r="T2834" s="19" t="s">
        <v>49</v>
      </c>
      <c r="U2834" s="19" t="s">
        <v>49</v>
      </c>
      <c r="V2834" s="19" t="s">
        <v>49</v>
      </c>
      <c r="W2834" s="19" t="s">
        <v>49</v>
      </c>
    </row>
    <row r="2835" spans="1:23" hidden="1" x14ac:dyDescent="0.25">
      <c r="A2835" s="25">
        <v>144794</v>
      </c>
      <c r="B2835" s="25" t="s">
        <v>86</v>
      </c>
      <c r="C2835" s="25" t="s">
        <v>43</v>
      </c>
      <c r="D2835" s="25" t="s">
        <v>55</v>
      </c>
      <c r="E2835" s="24">
        <v>43881</v>
      </c>
      <c r="F2835" s="25" t="s">
        <v>56</v>
      </c>
      <c r="G2835" s="25" t="s">
        <v>50</v>
      </c>
      <c r="H2835" s="24">
        <v>45092</v>
      </c>
      <c r="I2835" s="101">
        <v>0.45542824074074079</v>
      </c>
      <c r="J2835" s="24">
        <v>45092</v>
      </c>
      <c r="K2835" s="101">
        <v>0.46162037037037035</v>
      </c>
      <c r="L2835" s="25">
        <v>535</v>
      </c>
      <c r="M2835" s="26">
        <f>Causas[[#This Row],[parada_duracion]]/60</f>
        <v>8.9166666666666661</v>
      </c>
      <c r="N2835" s="19" t="s">
        <v>47</v>
      </c>
      <c r="O2835" s="16" t="s">
        <v>47</v>
      </c>
      <c r="P2835" s="16">
        <f>WEEKNUM(Causas[[#This Row],[resolucion_fecha]],16)</f>
        <v>24</v>
      </c>
      <c r="Q2835" s="16" t="str">
        <f>TEXT(Causas[[#This Row],[resolucion_fecha]],"MMMM")</f>
        <v>junio</v>
      </c>
      <c r="R2835" s="16" t="str">
        <f t="shared" si="44"/>
        <v>M</v>
      </c>
      <c r="S2835" s="16" t="s">
        <v>47</v>
      </c>
      <c r="T2835" s="16" t="s">
        <v>47</v>
      </c>
      <c r="U2835" s="16" t="s">
        <v>47</v>
      </c>
      <c r="V2835" s="16" t="s">
        <v>47</v>
      </c>
      <c r="W2835" s="16" t="s">
        <v>47</v>
      </c>
    </row>
    <row r="2836" spans="1:23" hidden="1" x14ac:dyDescent="0.25">
      <c r="A2836" s="25">
        <v>144796</v>
      </c>
      <c r="B2836" s="25" t="s">
        <v>42</v>
      </c>
      <c r="C2836" s="25" t="s">
        <v>43</v>
      </c>
      <c r="D2836" s="25" t="s">
        <v>164</v>
      </c>
      <c r="E2836" s="24">
        <v>43405</v>
      </c>
      <c r="F2836" s="25" t="s">
        <v>45</v>
      </c>
      <c r="G2836" s="25" t="s">
        <v>46</v>
      </c>
      <c r="H2836" s="24">
        <v>45092</v>
      </c>
      <c r="I2836" s="101">
        <v>0.45837962962962964</v>
      </c>
      <c r="J2836" s="24">
        <v>45092</v>
      </c>
      <c r="K2836" s="101">
        <v>0.48710648148148145</v>
      </c>
      <c r="L2836" s="25">
        <v>2482</v>
      </c>
      <c r="M2836" s="26">
        <f>Causas[[#This Row],[parada_duracion]]/60</f>
        <v>41.366666666666667</v>
      </c>
      <c r="N2836" s="19" t="s">
        <v>49</v>
      </c>
      <c r="O2836" s="16" t="s">
        <v>49</v>
      </c>
      <c r="P2836" s="16">
        <f>WEEKNUM(Causas[[#This Row],[resolucion_fecha]],16)</f>
        <v>24</v>
      </c>
      <c r="Q2836" s="16" t="str">
        <f>TEXT(Causas[[#This Row],[resolucion_fecha]],"MMMM")</f>
        <v>junio</v>
      </c>
      <c r="R2836" s="16" t="str">
        <f t="shared" si="44"/>
        <v>M</v>
      </c>
      <c r="S2836" s="19" t="s">
        <v>49</v>
      </c>
      <c r="T2836" s="19" t="s">
        <v>49</v>
      </c>
      <c r="U2836" s="19" t="s">
        <v>49</v>
      </c>
      <c r="V2836" s="19" t="s">
        <v>49</v>
      </c>
      <c r="W2836" s="19" t="s">
        <v>49</v>
      </c>
    </row>
    <row r="2837" spans="1:23" hidden="1" x14ac:dyDescent="0.25">
      <c r="A2837" s="96">
        <v>144802</v>
      </c>
      <c r="B2837" s="96" t="s">
        <v>111</v>
      </c>
      <c r="C2837" s="96" t="s">
        <v>43</v>
      </c>
      <c r="D2837" s="96" t="s">
        <v>82</v>
      </c>
      <c r="E2837" s="97">
        <v>44756</v>
      </c>
      <c r="F2837" s="96" t="s">
        <v>140</v>
      </c>
      <c r="G2837" s="96" t="s">
        <v>50</v>
      </c>
      <c r="H2837" s="97">
        <v>45092</v>
      </c>
      <c r="I2837" s="23">
        <v>0.48377314814814815</v>
      </c>
      <c r="J2837" s="97">
        <v>45092</v>
      </c>
      <c r="K2837" s="23">
        <v>0.49053240740740739</v>
      </c>
      <c r="L2837" s="96">
        <v>584</v>
      </c>
      <c r="M2837" s="98">
        <f>Causas[[#This Row],[parada_duracion]]/60</f>
        <v>9.7333333333333325</v>
      </c>
      <c r="N2837" s="19" t="s">
        <v>47</v>
      </c>
      <c r="O2837" s="16" t="s">
        <v>47</v>
      </c>
      <c r="P2837" s="99">
        <f>WEEKNUM(Causas[[#This Row],[resolucion_fecha]],16)</f>
        <v>24</v>
      </c>
      <c r="Q2837" s="99" t="str">
        <f>TEXT(Causas[[#This Row],[resolucion_fecha]],"MMMM")</f>
        <v>junio</v>
      </c>
      <c r="R2837" s="99" t="str">
        <f t="shared" si="44"/>
        <v>M</v>
      </c>
      <c r="S2837" s="16" t="s">
        <v>47</v>
      </c>
      <c r="T2837" s="16" t="s">
        <v>47</v>
      </c>
      <c r="U2837" s="16" t="s">
        <v>47</v>
      </c>
      <c r="V2837" s="16" t="s">
        <v>47</v>
      </c>
      <c r="W2837" s="16" t="s">
        <v>47</v>
      </c>
    </row>
    <row r="2838" spans="1:23" hidden="1" x14ac:dyDescent="0.25">
      <c r="A2838" s="25">
        <v>144803</v>
      </c>
      <c r="B2838" s="25" t="s">
        <v>54</v>
      </c>
      <c r="C2838" s="25" t="s">
        <v>43</v>
      </c>
      <c r="D2838" s="25" t="s">
        <v>55</v>
      </c>
      <c r="E2838" s="24">
        <v>44120</v>
      </c>
      <c r="F2838" s="25" t="s">
        <v>56</v>
      </c>
      <c r="G2838" s="25" t="s">
        <v>50</v>
      </c>
      <c r="H2838" s="24">
        <v>45092</v>
      </c>
      <c r="I2838" s="101">
        <v>0.48900462962962959</v>
      </c>
      <c r="J2838" s="24">
        <v>45092</v>
      </c>
      <c r="K2838" s="101">
        <v>0.50093750000000004</v>
      </c>
      <c r="L2838" s="25">
        <v>1031</v>
      </c>
      <c r="M2838" s="26">
        <f>Causas[[#This Row],[parada_duracion]]/60</f>
        <v>17.183333333333334</v>
      </c>
      <c r="N2838" s="19" t="s">
        <v>49</v>
      </c>
      <c r="O2838" s="16" t="s">
        <v>49</v>
      </c>
      <c r="P2838" s="16">
        <f>WEEKNUM(Causas[[#This Row],[resolucion_fecha]],16)</f>
        <v>24</v>
      </c>
      <c r="Q2838" s="16" t="str">
        <f>TEXT(Causas[[#This Row],[resolucion_fecha]],"MMMM")</f>
        <v>junio</v>
      </c>
      <c r="R2838" s="16" t="str">
        <f t="shared" si="44"/>
        <v>M</v>
      </c>
      <c r="S2838" s="19" t="s">
        <v>49</v>
      </c>
      <c r="T2838" s="19" t="s">
        <v>49</v>
      </c>
      <c r="U2838" s="19" t="s">
        <v>49</v>
      </c>
      <c r="V2838" s="19" t="s">
        <v>49</v>
      </c>
      <c r="W2838" s="19" t="s">
        <v>49</v>
      </c>
    </row>
    <row r="2839" spans="1:23" hidden="1" x14ac:dyDescent="0.25">
      <c r="A2839" s="25">
        <v>144806</v>
      </c>
      <c r="B2839" s="25" t="s">
        <v>111</v>
      </c>
      <c r="C2839" s="25" t="s">
        <v>43</v>
      </c>
      <c r="D2839" s="25" t="s">
        <v>82</v>
      </c>
      <c r="E2839" s="24">
        <v>44756</v>
      </c>
      <c r="F2839" s="25" t="s">
        <v>140</v>
      </c>
      <c r="G2839" s="25" t="s">
        <v>50</v>
      </c>
      <c r="H2839" s="24">
        <v>45092</v>
      </c>
      <c r="I2839" s="101">
        <v>0.49599537037037034</v>
      </c>
      <c r="J2839" s="24">
        <v>45092</v>
      </c>
      <c r="K2839" s="101">
        <v>0.50387731481481479</v>
      </c>
      <c r="L2839" s="25">
        <v>681</v>
      </c>
      <c r="M2839" s="26">
        <f>Causas[[#This Row],[parada_duracion]]/60</f>
        <v>11.35</v>
      </c>
      <c r="N2839" s="19" t="s">
        <v>49</v>
      </c>
      <c r="O2839" s="16" t="s">
        <v>49</v>
      </c>
      <c r="P2839" s="16">
        <f>WEEKNUM(Causas[[#This Row],[resolucion_fecha]],16)</f>
        <v>24</v>
      </c>
      <c r="Q2839" s="16" t="str">
        <f>TEXT(Causas[[#This Row],[resolucion_fecha]],"MMMM")</f>
        <v>junio</v>
      </c>
      <c r="R2839" s="16" t="str">
        <f t="shared" si="44"/>
        <v>M</v>
      </c>
      <c r="S2839" s="19" t="s">
        <v>49</v>
      </c>
      <c r="T2839" s="19" t="s">
        <v>49</v>
      </c>
      <c r="U2839" s="19" t="s">
        <v>49</v>
      </c>
      <c r="V2839" s="19" t="s">
        <v>49</v>
      </c>
      <c r="W2839" s="19" t="s">
        <v>49</v>
      </c>
    </row>
    <row r="2840" spans="1:23" hidden="1" x14ac:dyDescent="0.25">
      <c r="A2840" s="96">
        <v>144809</v>
      </c>
      <c r="B2840" s="96" t="s">
        <v>84</v>
      </c>
      <c r="C2840" s="96" t="s">
        <v>43</v>
      </c>
      <c r="D2840" s="96" t="s">
        <v>68</v>
      </c>
      <c r="E2840" s="97">
        <v>44012</v>
      </c>
      <c r="F2840" s="96" t="s">
        <v>56</v>
      </c>
      <c r="G2840" s="96" t="s">
        <v>50</v>
      </c>
      <c r="H2840" s="97">
        <v>45092</v>
      </c>
      <c r="I2840" s="23">
        <v>0.51317129629629632</v>
      </c>
      <c r="J2840" s="97">
        <v>45092</v>
      </c>
      <c r="K2840" s="23">
        <v>0.5184375</v>
      </c>
      <c r="L2840" s="96">
        <v>455</v>
      </c>
      <c r="M2840" s="98">
        <f>Causas[[#This Row],[parada_duracion]]/60</f>
        <v>7.583333333333333</v>
      </c>
      <c r="N2840" s="19" t="s">
        <v>47</v>
      </c>
      <c r="O2840" s="16" t="s">
        <v>47</v>
      </c>
      <c r="P2840" s="99">
        <f>WEEKNUM(Causas[[#This Row],[resolucion_fecha]],16)</f>
        <v>24</v>
      </c>
      <c r="Q2840" s="99" t="str">
        <f>TEXT(Causas[[#This Row],[resolucion_fecha]],"MMMM")</f>
        <v>junio</v>
      </c>
      <c r="R2840" s="99" t="str">
        <f t="shared" si="44"/>
        <v>M</v>
      </c>
      <c r="S2840" s="16" t="s">
        <v>47</v>
      </c>
      <c r="T2840" s="16" t="s">
        <v>47</v>
      </c>
      <c r="U2840" s="16" t="s">
        <v>47</v>
      </c>
      <c r="V2840" s="16" t="s">
        <v>47</v>
      </c>
      <c r="W2840" s="16" t="s">
        <v>47</v>
      </c>
    </row>
    <row r="2841" spans="1:23" hidden="1" x14ac:dyDescent="0.25">
      <c r="A2841" s="25">
        <v>144810</v>
      </c>
      <c r="B2841" s="25" t="s">
        <v>111</v>
      </c>
      <c r="C2841" s="25" t="s">
        <v>43</v>
      </c>
      <c r="D2841" s="25" t="s">
        <v>82</v>
      </c>
      <c r="E2841" s="24">
        <v>44756</v>
      </c>
      <c r="F2841" s="25" t="s">
        <v>140</v>
      </c>
      <c r="G2841" s="25" t="s">
        <v>50</v>
      </c>
      <c r="H2841" s="24">
        <v>45092</v>
      </c>
      <c r="I2841" s="101">
        <v>0.52042824074074068</v>
      </c>
      <c r="J2841" s="24">
        <v>45092</v>
      </c>
      <c r="K2841" s="101">
        <v>0.53158564814814813</v>
      </c>
      <c r="L2841" s="25">
        <v>964</v>
      </c>
      <c r="M2841" s="26">
        <f>Causas[[#This Row],[parada_duracion]]/60</f>
        <v>16.066666666666666</v>
      </c>
      <c r="N2841" s="19" t="s">
        <v>49</v>
      </c>
      <c r="O2841" s="16" t="s">
        <v>49</v>
      </c>
      <c r="P2841" s="16">
        <f>WEEKNUM(Causas[[#This Row],[resolucion_fecha]],16)</f>
        <v>24</v>
      </c>
      <c r="Q2841" s="16" t="str">
        <f>TEXT(Causas[[#This Row],[resolucion_fecha]],"MMMM")</f>
        <v>junio</v>
      </c>
      <c r="R2841" s="16" t="str">
        <f t="shared" si="44"/>
        <v>M</v>
      </c>
      <c r="S2841" s="19" t="s">
        <v>49</v>
      </c>
      <c r="T2841" s="19" t="s">
        <v>49</v>
      </c>
      <c r="U2841" s="19" t="s">
        <v>49</v>
      </c>
      <c r="V2841" s="19" t="s">
        <v>49</v>
      </c>
      <c r="W2841" s="19" t="s">
        <v>49</v>
      </c>
    </row>
    <row r="2842" spans="1:23" hidden="1" x14ac:dyDescent="0.25">
      <c r="A2842" s="25">
        <v>144813</v>
      </c>
      <c r="B2842" s="25" t="s">
        <v>66</v>
      </c>
      <c r="C2842" s="25" t="s">
        <v>43</v>
      </c>
      <c r="D2842" s="25" t="s">
        <v>166</v>
      </c>
      <c r="E2842" s="24">
        <v>43405</v>
      </c>
      <c r="F2842" s="25" t="s">
        <v>45</v>
      </c>
      <c r="G2842" s="25" t="s">
        <v>46</v>
      </c>
      <c r="H2842" s="24">
        <v>45092</v>
      </c>
      <c r="I2842" s="101">
        <v>0.60167824074074072</v>
      </c>
      <c r="J2842" s="24">
        <v>45092</v>
      </c>
      <c r="K2842" s="101">
        <v>0.60440972222222222</v>
      </c>
      <c r="L2842" s="25">
        <v>236</v>
      </c>
      <c r="M2842" s="26">
        <f>Causas[[#This Row],[parada_duracion]]/60</f>
        <v>3.9333333333333331</v>
      </c>
      <c r="N2842" s="19" t="s">
        <v>47</v>
      </c>
      <c r="O2842" s="16" t="s">
        <v>47</v>
      </c>
      <c r="P2842" s="16">
        <f>WEEKNUM(Causas[[#This Row],[resolucion_fecha]],16)</f>
        <v>24</v>
      </c>
      <c r="Q2842" s="16" t="str">
        <f>TEXT(Causas[[#This Row],[resolucion_fecha]],"MMMM")</f>
        <v>junio</v>
      </c>
      <c r="R2842" s="16" t="str">
        <f t="shared" si="44"/>
        <v>T</v>
      </c>
      <c r="S2842" s="16" t="s">
        <v>47</v>
      </c>
      <c r="T2842" s="16" t="s">
        <v>47</v>
      </c>
      <c r="U2842" s="16" t="s">
        <v>47</v>
      </c>
      <c r="V2842" s="16" t="s">
        <v>47</v>
      </c>
      <c r="W2842" s="16" t="s">
        <v>47</v>
      </c>
    </row>
    <row r="2843" spans="1:23" hidden="1" x14ac:dyDescent="0.25">
      <c r="A2843" s="25">
        <v>144815</v>
      </c>
      <c r="B2843" s="25" t="s">
        <v>58</v>
      </c>
      <c r="C2843" s="25" t="s">
        <v>43</v>
      </c>
      <c r="D2843" s="25" t="s">
        <v>166</v>
      </c>
      <c r="E2843" s="24">
        <v>43405</v>
      </c>
      <c r="F2843" s="25" t="s">
        <v>45</v>
      </c>
      <c r="G2843" s="25" t="s">
        <v>46</v>
      </c>
      <c r="H2843" s="24">
        <v>45092</v>
      </c>
      <c r="I2843" s="101">
        <v>0.6048958333333333</v>
      </c>
      <c r="J2843" s="24">
        <v>45092</v>
      </c>
      <c r="K2843" s="101">
        <v>0.61230324074074072</v>
      </c>
      <c r="L2843" s="25">
        <v>640</v>
      </c>
      <c r="M2843" s="26">
        <f>Causas[[#This Row],[parada_duracion]]/60</f>
        <v>10.666666666666666</v>
      </c>
      <c r="N2843" s="19" t="s">
        <v>49</v>
      </c>
      <c r="O2843" s="16" t="s">
        <v>49</v>
      </c>
      <c r="P2843" s="16">
        <f>WEEKNUM(Causas[[#This Row],[resolucion_fecha]],16)</f>
        <v>24</v>
      </c>
      <c r="Q2843" s="16" t="str">
        <f>TEXT(Causas[[#This Row],[resolucion_fecha]],"MMMM")</f>
        <v>junio</v>
      </c>
      <c r="R2843" s="16" t="str">
        <f t="shared" si="44"/>
        <v>T</v>
      </c>
      <c r="S2843" s="19" t="s">
        <v>49</v>
      </c>
      <c r="T2843" s="19" t="s">
        <v>49</v>
      </c>
      <c r="U2843" s="19" t="s">
        <v>49</v>
      </c>
      <c r="V2843" s="19" t="s">
        <v>49</v>
      </c>
      <c r="W2843" s="19" t="s">
        <v>49</v>
      </c>
    </row>
    <row r="2844" spans="1:23" hidden="1" x14ac:dyDescent="0.25">
      <c r="A2844" s="25">
        <v>144818</v>
      </c>
      <c r="B2844" s="25" t="s">
        <v>74</v>
      </c>
      <c r="C2844" s="25" t="s">
        <v>43</v>
      </c>
      <c r="D2844" s="25" t="s">
        <v>68</v>
      </c>
      <c r="E2844" s="24">
        <v>44258</v>
      </c>
      <c r="F2844" s="25" t="s">
        <v>56</v>
      </c>
      <c r="G2844" s="25" t="s">
        <v>46</v>
      </c>
      <c r="H2844" s="24">
        <v>45092</v>
      </c>
      <c r="I2844" s="101">
        <v>0.64526620370370369</v>
      </c>
      <c r="J2844" s="24">
        <v>45092</v>
      </c>
      <c r="K2844" s="101">
        <v>0.6542013888888889</v>
      </c>
      <c r="L2844" s="25">
        <v>772</v>
      </c>
      <c r="M2844" s="26">
        <f>Causas[[#This Row],[parada_duracion]]/60</f>
        <v>12.866666666666667</v>
      </c>
      <c r="N2844" s="19" t="s">
        <v>49</v>
      </c>
      <c r="O2844" s="16" t="s">
        <v>49</v>
      </c>
      <c r="P2844" s="16">
        <f>WEEKNUM(Causas[[#This Row],[resolucion_fecha]],16)</f>
        <v>24</v>
      </c>
      <c r="Q2844" s="16" t="str">
        <f>TEXT(Causas[[#This Row],[resolucion_fecha]],"MMMM")</f>
        <v>junio</v>
      </c>
      <c r="R2844" s="16" t="str">
        <f t="shared" si="44"/>
        <v>T</v>
      </c>
      <c r="S2844" s="19" t="s">
        <v>49</v>
      </c>
      <c r="T2844" s="19" t="s">
        <v>49</v>
      </c>
      <c r="U2844" s="19" t="s">
        <v>49</v>
      </c>
      <c r="V2844" s="19" t="s">
        <v>49</v>
      </c>
      <c r="W2844" s="19" t="s">
        <v>49</v>
      </c>
    </row>
    <row r="2845" spans="1:23" hidden="1" x14ac:dyDescent="0.25">
      <c r="A2845" s="25">
        <v>144820</v>
      </c>
      <c r="B2845" s="25" t="s">
        <v>176</v>
      </c>
      <c r="C2845" s="25" t="s">
        <v>43</v>
      </c>
      <c r="D2845" s="25" t="s">
        <v>161</v>
      </c>
      <c r="E2845" s="24">
        <v>43405</v>
      </c>
      <c r="F2845" s="25" t="s">
        <v>45</v>
      </c>
      <c r="G2845" s="25" t="s">
        <v>50</v>
      </c>
      <c r="H2845" s="24">
        <v>45092</v>
      </c>
      <c r="I2845" s="101">
        <v>0.6466319444444445</v>
      </c>
      <c r="J2845" s="24">
        <v>45092</v>
      </c>
      <c r="K2845" s="101">
        <v>0.65903935185185192</v>
      </c>
      <c r="L2845" s="25">
        <v>1072</v>
      </c>
      <c r="M2845" s="26">
        <f>Causas[[#This Row],[parada_duracion]]/60</f>
        <v>17.866666666666667</v>
      </c>
      <c r="N2845" t="s">
        <v>902</v>
      </c>
      <c r="O2845" s="16" t="s">
        <v>52</v>
      </c>
      <c r="P2845" s="16">
        <f>WEEKNUM(Causas[[#This Row],[resolucion_fecha]],16)</f>
        <v>24</v>
      </c>
      <c r="Q2845" s="16" t="str">
        <f>TEXT(Causas[[#This Row],[resolucion_fecha]],"MMMM")</f>
        <v>junio</v>
      </c>
      <c r="R2845" s="16" t="str">
        <f t="shared" si="44"/>
        <v>T</v>
      </c>
      <c r="S2845" s="16"/>
      <c r="T2845" s="16" t="s">
        <v>53</v>
      </c>
      <c r="U2845" s="16"/>
      <c r="V2845" s="16"/>
      <c r="W2845" s="16"/>
    </row>
    <row r="2846" spans="1:23" hidden="1" x14ac:dyDescent="0.25">
      <c r="A2846" s="96">
        <v>144822</v>
      </c>
      <c r="B2846" s="96" t="s">
        <v>54</v>
      </c>
      <c r="C2846" s="96" t="s">
        <v>43</v>
      </c>
      <c r="D2846" s="96" t="s">
        <v>55</v>
      </c>
      <c r="E2846" s="97">
        <v>44120</v>
      </c>
      <c r="F2846" s="96" t="s">
        <v>56</v>
      </c>
      <c r="G2846" s="96" t="s">
        <v>50</v>
      </c>
      <c r="H2846" s="97">
        <v>45092</v>
      </c>
      <c r="I2846" s="23">
        <v>0.66240740740740744</v>
      </c>
      <c r="J2846" s="97">
        <v>45092</v>
      </c>
      <c r="K2846" s="23">
        <v>0.68633101851851841</v>
      </c>
      <c r="L2846" s="96">
        <v>2067</v>
      </c>
      <c r="M2846" s="98">
        <f>Causas[[#This Row],[parada_duracion]]/60</f>
        <v>34.450000000000003</v>
      </c>
      <c r="N2846" s="18" t="s">
        <v>903</v>
      </c>
      <c r="O2846" s="99" t="s">
        <v>52</v>
      </c>
      <c r="P2846" s="99">
        <f>WEEKNUM(Causas[[#This Row],[resolucion_fecha]],16)</f>
        <v>24</v>
      </c>
      <c r="Q2846" s="99" t="str">
        <f>TEXT(Causas[[#This Row],[resolucion_fecha]],"MMMM")</f>
        <v>junio</v>
      </c>
      <c r="R2846" s="99" t="str">
        <f t="shared" si="44"/>
        <v>T</v>
      </c>
      <c r="S2846" s="99"/>
      <c r="T2846" s="16" t="s">
        <v>53</v>
      </c>
      <c r="U2846" s="16"/>
      <c r="V2846" s="99"/>
      <c r="W2846" s="99"/>
    </row>
    <row r="2847" spans="1:23" hidden="1" x14ac:dyDescent="0.25">
      <c r="A2847" s="25">
        <v>144823</v>
      </c>
      <c r="B2847" s="25" t="s">
        <v>42</v>
      </c>
      <c r="C2847" s="25" t="s">
        <v>43</v>
      </c>
      <c r="D2847" s="25" t="s">
        <v>96</v>
      </c>
      <c r="E2847" s="24">
        <v>43405</v>
      </c>
      <c r="F2847" s="25" t="s">
        <v>45</v>
      </c>
      <c r="G2847" s="25" t="s">
        <v>50</v>
      </c>
      <c r="H2847" s="24">
        <v>45092</v>
      </c>
      <c r="I2847" s="101">
        <v>0.66518518518518521</v>
      </c>
      <c r="J2847" s="24">
        <v>45092</v>
      </c>
      <c r="K2847" s="101">
        <v>0.68694444444444447</v>
      </c>
      <c r="L2847" s="25">
        <v>1880</v>
      </c>
      <c r="M2847" s="26">
        <f>Causas[[#This Row],[parada_duracion]]/60</f>
        <v>31.333333333333332</v>
      </c>
      <c r="N2847" t="s">
        <v>904</v>
      </c>
      <c r="O2847" s="16" t="s">
        <v>9</v>
      </c>
      <c r="P2847" s="16">
        <f>WEEKNUM(Causas[[#This Row],[resolucion_fecha]],16)</f>
        <v>24</v>
      </c>
      <c r="Q2847" s="16" t="str">
        <f>TEXT(Causas[[#This Row],[resolucion_fecha]],"MMMM")</f>
        <v>junio</v>
      </c>
      <c r="R2847" s="16" t="str">
        <f t="shared" si="44"/>
        <v>T</v>
      </c>
      <c r="S2847" s="16"/>
      <c r="T2847" s="16" t="s">
        <v>53</v>
      </c>
      <c r="U2847" s="100"/>
      <c r="V2847" s="16"/>
      <c r="W2847" s="16"/>
    </row>
    <row r="2848" spans="1:23" hidden="1" x14ac:dyDescent="0.25">
      <c r="A2848" s="25">
        <v>144828</v>
      </c>
      <c r="B2848" s="25" t="s">
        <v>155</v>
      </c>
      <c r="C2848" s="25" t="s">
        <v>43</v>
      </c>
      <c r="D2848" s="25" t="s">
        <v>90</v>
      </c>
      <c r="E2848" s="24">
        <v>43881</v>
      </c>
      <c r="F2848" s="25" t="s">
        <v>56</v>
      </c>
      <c r="G2848" s="25" t="s">
        <v>46</v>
      </c>
      <c r="H2848" s="24">
        <v>45092</v>
      </c>
      <c r="I2848" s="101">
        <v>0.70630787037037035</v>
      </c>
      <c r="J2848" s="24">
        <v>45092</v>
      </c>
      <c r="K2848" s="101">
        <v>0.74446759259259254</v>
      </c>
      <c r="L2848" s="25">
        <v>3297</v>
      </c>
      <c r="M2848" s="26">
        <f>Causas[[#This Row],[parada_duracion]]/60</f>
        <v>54.95</v>
      </c>
      <c r="N2848" s="19" t="s">
        <v>49</v>
      </c>
      <c r="O2848" s="16" t="s">
        <v>49</v>
      </c>
      <c r="P2848" s="16">
        <f>WEEKNUM(Causas[[#This Row],[resolucion_fecha]],16)</f>
        <v>24</v>
      </c>
      <c r="Q2848" s="16" t="str">
        <f>TEXT(Causas[[#This Row],[resolucion_fecha]],"MMMM")</f>
        <v>junio</v>
      </c>
      <c r="R2848" s="16" t="str">
        <f t="shared" si="44"/>
        <v>T</v>
      </c>
      <c r="S2848" s="19" t="s">
        <v>49</v>
      </c>
      <c r="T2848" s="19" t="s">
        <v>49</v>
      </c>
      <c r="U2848" s="19" t="s">
        <v>49</v>
      </c>
      <c r="V2848" s="19" t="s">
        <v>49</v>
      </c>
      <c r="W2848" s="19" t="s">
        <v>49</v>
      </c>
    </row>
    <row r="2849" spans="1:23" hidden="1" x14ac:dyDescent="0.25">
      <c r="A2849" s="25">
        <v>144835</v>
      </c>
      <c r="B2849" s="25" t="s">
        <v>66</v>
      </c>
      <c r="C2849" s="25" t="s">
        <v>43</v>
      </c>
      <c r="D2849" s="25" t="s">
        <v>77</v>
      </c>
      <c r="E2849" s="24">
        <v>43405</v>
      </c>
      <c r="F2849" s="25" t="s">
        <v>45</v>
      </c>
      <c r="G2849" s="25" t="s">
        <v>46</v>
      </c>
      <c r="H2849" s="24">
        <v>45092</v>
      </c>
      <c r="I2849" s="101">
        <v>0.72312500000000002</v>
      </c>
      <c r="J2849" s="24">
        <v>45092</v>
      </c>
      <c r="K2849" s="101">
        <v>0.7318634259259259</v>
      </c>
      <c r="L2849" s="25">
        <v>755</v>
      </c>
      <c r="M2849" s="26">
        <f>Causas[[#This Row],[parada_duracion]]/60</f>
        <v>12.583333333333334</v>
      </c>
      <c r="N2849" s="19" t="s">
        <v>49</v>
      </c>
      <c r="O2849" s="16" t="s">
        <v>49</v>
      </c>
      <c r="P2849" s="16">
        <f>WEEKNUM(Causas[[#This Row],[resolucion_fecha]],16)</f>
        <v>24</v>
      </c>
      <c r="Q2849" s="16" t="str">
        <f>TEXT(Causas[[#This Row],[resolucion_fecha]],"MMMM")</f>
        <v>junio</v>
      </c>
      <c r="R2849" s="16" t="str">
        <f t="shared" si="44"/>
        <v>T</v>
      </c>
      <c r="S2849" s="19" t="s">
        <v>49</v>
      </c>
      <c r="T2849" s="19" t="s">
        <v>49</v>
      </c>
      <c r="U2849" s="19" t="s">
        <v>49</v>
      </c>
      <c r="V2849" s="19" t="s">
        <v>49</v>
      </c>
      <c r="W2849" s="19" t="s">
        <v>49</v>
      </c>
    </row>
    <row r="2850" spans="1:23" hidden="1" x14ac:dyDescent="0.25">
      <c r="A2850" s="96">
        <v>144837</v>
      </c>
      <c r="B2850" s="96" t="s">
        <v>58</v>
      </c>
      <c r="C2850" s="96" t="s">
        <v>43</v>
      </c>
      <c r="D2850" s="96" t="s">
        <v>166</v>
      </c>
      <c r="E2850" s="97">
        <v>43405</v>
      </c>
      <c r="F2850" s="96" t="s">
        <v>45</v>
      </c>
      <c r="G2850" s="96" t="s">
        <v>46</v>
      </c>
      <c r="H2850" s="97">
        <v>45092</v>
      </c>
      <c r="I2850" s="23">
        <v>0.72856481481481483</v>
      </c>
      <c r="J2850" s="97">
        <v>45092</v>
      </c>
      <c r="K2850" s="23">
        <v>0.74061342592592594</v>
      </c>
      <c r="L2850" s="96">
        <v>1041</v>
      </c>
      <c r="M2850" s="98">
        <f>Causas[[#This Row],[parada_duracion]]/60</f>
        <v>17.350000000000001</v>
      </c>
      <c r="N2850" s="19" t="s">
        <v>49</v>
      </c>
      <c r="O2850" s="16" t="s">
        <v>49</v>
      </c>
      <c r="P2850" s="99">
        <f>WEEKNUM(Causas[[#This Row],[resolucion_fecha]],16)</f>
        <v>24</v>
      </c>
      <c r="Q2850" s="99" t="str">
        <f>TEXT(Causas[[#This Row],[resolucion_fecha]],"MMMM")</f>
        <v>junio</v>
      </c>
      <c r="R2850" s="99" t="str">
        <f t="shared" si="44"/>
        <v>T</v>
      </c>
      <c r="S2850" s="19" t="s">
        <v>49</v>
      </c>
      <c r="T2850" s="19" t="s">
        <v>49</v>
      </c>
      <c r="U2850" s="19" t="s">
        <v>49</v>
      </c>
      <c r="V2850" s="19" t="s">
        <v>49</v>
      </c>
      <c r="W2850" s="19" t="s">
        <v>49</v>
      </c>
    </row>
    <row r="2851" spans="1:23" hidden="1" x14ac:dyDescent="0.25">
      <c r="A2851" s="96">
        <v>144838</v>
      </c>
      <c r="B2851" s="96" t="s">
        <v>66</v>
      </c>
      <c r="C2851" s="96" t="s">
        <v>43</v>
      </c>
      <c r="D2851" s="96" t="s">
        <v>77</v>
      </c>
      <c r="E2851" s="97">
        <v>43405</v>
      </c>
      <c r="F2851" s="96" t="s">
        <v>45</v>
      </c>
      <c r="G2851" s="96" t="s">
        <v>46</v>
      </c>
      <c r="H2851" s="97">
        <v>45092</v>
      </c>
      <c r="I2851" s="23">
        <v>0.73857638888888888</v>
      </c>
      <c r="J2851" s="97">
        <v>45092</v>
      </c>
      <c r="K2851" s="23">
        <v>0.76001157407407405</v>
      </c>
      <c r="L2851" s="96">
        <v>1852</v>
      </c>
      <c r="M2851" s="98">
        <f>Causas[[#This Row],[parada_duracion]]/60</f>
        <v>30.866666666666667</v>
      </c>
      <c r="N2851" s="18" t="s">
        <v>62</v>
      </c>
      <c r="O2851" s="99" t="s">
        <v>52</v>
      </c>
      <c r="P2851" s="99">
        <f>WEEKNUM(Causas[[#This Row],[resolucion_fecha]],16)</f>
        <v>24</v>
      </c>
      <c r="Q2851" s="99" t="str">
        <f>TEXT(Causas[[#This Row],[resolucion_fecha]],"MMMM")</f>
        <v>junio</v>
      </c>
      <c r="R2851" s="99" t="str">
        <f t="shared" si="44"/>
        <v>T</v>
      </c>
      <c r="S2851" s="99"/>
      <c r="T2851" s="16" t="s">
        <v>53</v>
      </c>
      <c r="U2851" s="100"/>
      <c r="V2851" s="99"/>
      <c r="W2851" s="99"/>
    </row>
    <row r="2852" spans="1:23" hidden="1" x14ac:dyDescent="0.25">
      <c r="A2852" s="25">
        <v>144839</v>
      </c>
      <c r="B2852" s="25" t="s">
        <v>42</v>
      </c>
      <c r="C2852" s="25" t="s">
        <v>43</v>
      </c>
      <c r="D2852" s="25" t="s">
        <v>96</v>
      </c>
      <c r="E2852" s="24">
        <v>43405</v>
      </c>
      <c r="F2852" s="25" t="s">
        <v>45</v>
      </c>
      <c r="G2852" s="25" t="s">
        <v>46</v>
      </c>
      <c r="H2852" s="24">
        <v>45092</v>
      </c>
      <c r="I2852" s="101">
        <v>0.74460648148148145</v>
      </c>
      <c r="J2852" s="24">
        <v>45092</v>
      </c>
      <c r="K2852" s="101">
        <v>0.75469907407407411</v>
      </c>
      <c r="L2852" s="25">
        <v>872</v>
      </c>
      <c r="M2852" s="26">
        <f>Causas[[#This Row],[parada_duracion]]/60</f>
        <v>14.533333333333333</v>
      </c>
      <c r="N2852" s="19" t="s">
        <v>49</v>
      </c>
      <c r="O2852" s="16" t="s">
        <v>49</v>
      </c>
      <c r="P2852" s="16">
        <f>WEEKNUM(Causas[[#This Row],[resolucion_fecha]],16)</f>
        <v>24</v>
      </c>
      <c r="Q2852" s="16" t="str">
        <f>TEXT(Causas[[#This Row],[resolucion_fecha]],"MMMM")</f>
        <v>junio</v>
      </c>
      <c r="R2852" s="16" t="str">
        <f t="shared" si="44"/>
        <v>T</v>
      </c>
      <c r="S2852" s="19" t="s">
        <v>49</v>
      </c>
      <c r="T2852" s="19" t="s">
        <v>49</v>
      </c>
      <c r="U2852" s="19" t="s">
        <v>49</v>
      </c>
      <c r="V2852" s="19" t="s">
        <v>49</v>
      </c>
      <c r="W2852" s="19" t="s">
        <v>49</v>
      </c>
    </row>
    <row r="2853" spans="1:23" hidden="1" x14ac:dyDescent="0.25">
      <c r="A2853" s="96">
        <v>144842</v>
      </c>
      <c r="B2853" s="96" t="s">
        <v>95</v>
      </c>
      <c r="C2853" s="96" t="s">
        <v>43</v>
      </c>
      <c r="D2853" s="96" t="s">
        <v>102</v>
      </c>
      <c r="E2853" s="97">
        <v>43405</v>
      </c>
      <c r="F2853" s="96" t="s">
        <v>45</v>
      </c>
      <c r="G2853" s="96" t="s">
        <v>46</v>
      </c>
      <c r="H2853" s="97">
        <v>45092</v>
      </c>
      <c r="I2853" s="23">
        <v>0.76331018518518512</v>
      </c>
      <c r="J2853" s="97">
        <v>45092</v>
      </c>
      <c r="K2853" s="23">
        <v>0.77915509259259252</v>
      </c>
      <c r="L2853" s="96">
        <v>1369</v>
      </c>
      <c r="M2853" s="98">
        <f>Causas[[#This Row],[parada_duracion]]/60</f>
        <v>22.816666666666666</v>
      </c>
      <c r="N2853" s="19" t="s">
        <v>49</v>
      </c>
      <c r="O2853" s="16" t="s">
        <v>49</v>
      </c>
      <c r="P2853" s="99">
        <f>WEEKNUM(Causas[[#This Row],[resolucion_fecha]],16)</f>
        <v>24</v>
      </c>
      <c r="Q2853" s="99" t="str">
        <f>TEXT(Causas[[#This Row],[resolucion_fecha]],"MMMM")</f>
        <v>junio</v>
      </c>
      <c r="R2853" s="99" t="str">
        <f t="shared" si="44"/>
        <v>T</v>
      </c>
      <c r="S2853" s="19" t="s">
        <v>49</v>
      </c>
      <c r="T2853" s="19" t="s">
        <v>49</v>
      </c>
      <c r="U2853" s="19" t="s">
        <v>49</v>
      </c>
      <c r="V2853" s="19" t="s">
        <v>49</v>
      </c>
      <c r="W2853" s="19" t="s">
        <v>49</v>
      </c>
    </row>
    <row r="2854" spans="1:23" hidden="1" x14ac:dyDescent="0.25">
      <c r="A2854" s="96">
        <v>144843</v>
      </c>
      <c r="B2854" s="96" t="s">
        <v>89</v>
      </c>
      <c r="C2854" s="96" t="s">
        <v>43</v>
      </c>
      <c r="D2854" s="96" t="s">
        <v>90</v>
      </c>
      <c r="E2854" s="97">
        <v>44263</v>
      </c>
      <c r="F2854" s="96" t="s">
        <v>56</v>
      </c>
      <c r="G2854" s="96" t="s">
        <v>46</v>
      </c>
      <c r="H2854" s="97">
        <v>45092</v>
      </c>
      <c r="I2854" s="23">
        <v>0.76829861111111108</v>
      </c>
      <c r="J2854" s="97">
        <v>45092</v>
      </c>
      <c r="K2854" s="23">
        <v>0.78204861111111112</v>
      </c>
      <c r="L2854" s="96">
        <v>1188</v>
      </c>
      <c r="M2854" s="98">
        <f>Causas[[#This Row],[parada_duracion]]/60</f>
        <v>19.8</v>
      </c>
      <c r="N2854" s="19" t="s">
        <v>49</v>
      </c>
      <c r="O2854" s="16" t="s">
        <v>49</v>
      </c>
      <c r="P2854" s="99">
        <f>WEEKNUM(Causas[[#This Row],[resolucion_fecha]],16)</f>
        <v>24</v>
      </c>
      <c r="Q2854" s="99" t="str">
        <f>TEXT(Causas[[#This Row],[resolucion_fecha]],"MMMM")</f>
        <v>junio</v>
      </c>
      <c r="R2854" s="99" t="str">
        <f t="shared" si="44"/>
        <v>T</v>
      </c>
      <c r="S2854" s="19" t="s">
        <v>49</v>
      </c>
      <c r="T2854" s="19" t="s">
        <v>49</v>
      </c>
      <c r="U2854" s="19" t="s">
        <v>49</v>
      </c>
      <c r="V2854" s="19" t="s">
        <v>49</v>
      </c>
      <c r="W2854" s="19" t="s">
        <v>49</v>
      </c>
    </row>
    <row r="2855" spans="1:23" hidden="1" x14ac:dyDescent="0.25">
      <c r="A2855" s="25">
        <v>144844</v>
      </c>
      <c r="B2855" s="25" t="s">
        <v>66</v>
      </c>
      <c r="C2855" s="25" t="s">
        <v>43</v>
      </c>
      <c r="D2855" s="25" t="s">
        <v>77</v>
      </c>
      <c r="E2855" s="24">
        <v>43405</v>
      </c>
      <c r="F2855" s="25" t="s">
        <v>45</v>
      </c>
      <c r="G2855" s="25" t="s">
        <v>46</v>
      </c>
      <c r="H2855" s="24">
        <v>45092</v>
      </c>
      <c r="I2855" s="101">
        <v>0.78802083333333339</v>
      </c>
      <c r="J2855" s="24">
        <v>45092</v>
      </c>
      <c r="K2855" s="101">
        <v>0.83586805555555566</v>
      </c>
      <c r="L2855" s="25">
        <v>4134</v>
      </c>
      <c r="M2855" s="26">
        <f>Causas[[#This Row],[parada_duracion]]/60</f>
        <v>68.900000000000006</v>
      </c>
      <c r="N2855" s="19" t="s">
        <v>49</v>
      </c>
      <c r="O2855" s="16" t="s">
        <v>49</v>
      </c>
      <c r="P2855" s="16">
        <f>WEEKNUM(Causas[[#This Row],[resolucion_fecha]],16)</f>
        <v>24</v>
      </c>
      <c r="Q2855" s="16" t="str">
        <f>TEXT(Causas[[#This Row],[resolucion_fecha]],"MMMM")</f>
        <v>junio</v>
      </c>
      <c r="R2855" s="16" t="str">
        <f t="shared" si="44"/>
        <v>T</v>
      </c>
      <c r="S2855" s="19" t="s">
        <v>49</v>
      </c>
      <c r="T2855" s="19" t="s">
        <v>49</v>
      </c>
      <c r="U2855" s="19" t="s">
        <v>49</v>
      </c>
      <c r="V2855" s="19" t="s">
        <v>49</v>
      </c>
      <c r="W2855" s="19" t="s">
        <v>49</v>
      </c>
    </row>
    <row r="2856" spans="1:23" hidden="1" x14ac:dyDescent="0.25">
      <c r="A2856" s="25">
        <v>144848</v>
      </c>
      <c r="B2856" s="25" t="s">
        <v>79</v>
      </c>
      <c r="C2856" s="25" t="s">
        <v>43</v>
      </c>
      <c r="D2856" s="25" t="s">
        <v>82</v>
      </c>
      <c r="E2856" s="24">
        <v>43405</v>
      </c>
      <c r="F2856" s="25" t="s">
        <v>45</v>
      </c>
      <c r="G2856" s="25" t="s">
        <v>50</v>
      </c>
      <c r="H2856" s="24">
        <v>45092</v>
      </c>
      <c r="I2856" s="101">
        <v>0.81100694444444443</v>
      </c>
      <c r="J2856" s="24">
        <v>45092</v>
      </c>
      <c r="K2856" s="101">
        <v>0.83116898148148144</v>
      </c>
      <c r="L2856" s="25">
        <v>1742</v>
      </c>
      <c r="M2856" s="26">
        <f>Causas[[#This Row],[parada_duracion]]/60</f>
        <v>29.033333333333335</v>
      </c>
      <c r="N2856" t="s">
        <v>905</v>
      </c>
      <c r="O2856" s="16" t="s">
        <v>52</v>
      </c>
      <c r="P2856" s="16">
        <f>WEEKNUM(Causas[[#This Row],[resolucion_fecha]],16)</f>
        <v>24</v>
      </c>
      <c r="Q2856" s="16" t="str">
        <f>TEXT(Causas[[#This Row],[resolucion_fecha]],"MMMM")</f>
        <v>junio</v>
      </c>
      <c r="R2856" s="16" t="str">
        <f t="shared" si="44"/>
        <v>T</v>
      </c>
      <c r="S2856" s="16"/>
      <c r="T2856" s="16" t="s">
        <v>53</v>
      </c>
      <c r="U2856" s="16"/>
      <c r="V2856" s="16"/>
      <c r="W2856" s="16"/>
    </row>
    <row r="2857" spans="1:23" hidden="1" x14ac:dyDescent="0.25">
      <c r="A2857" s="96">
        <v>144852</v>
      </c>
      <c r="B2857" s="96" t="s">
        <v>95</v>
      </c>
      <c r="C2857" s="96" t="s">
        <v>43</v>
      </c>
      <c r="D2857" s="96" t="s">
        <v>102</v>
      </c>
      <c r="E2857" s="97">
        <v>43405</v>
      </c>
      <c r="F2857" s="96" t="s">
        <v>45</v>
      </c>
      <c r="G2857" s="96" t="s">
        <v>46</v>
      </c>
      <c r="H2857" s="97">
        <v>45092</v>
      </c>
      <c r="I2857" s="23">
        <v>0.84063657407407411</v>
      </c>
      <c r="J2857" s="97">
        <v>45092</v>
      </c>
      <c r="K2857" s="23">
        <v>0.86303240740740739</v>
      </c>
      <c r="L2857" s="96">
        <v>1935</v>
      </c>
      <c r="M2857" s="98">
        <f>Causas[[#This Row],[parada_duracion]]/60</f>
        <v>32.25</v>
      </c>
      <c r="N2857" s="18" t="s">
        <v>62</v>
      </c>
      <c r="O2857" s="99" t="s">
        <v>52</v>
      </c>
      <c r="P2857" s="99">
        <f>WEEKNUM(Causas[[#This Row],[resolucion_fecha]],16)</f>
        <v>24</v>
      </c>
      <c r="Q2857" s="99" t="str">
        <f>TEXT(Causas[[#This Row],[resolucion_fecha]],"MMMM")</f>
        <v>junio</v>
      </c>
      <c r="R2857" s="99" t="str">
        <f t="shared" si="44"/>
        <v>T</v>
      </c>
      <c r="S2857" s="99"/>
      <c r="T2857" s="16" t="s">
        <v>53</v>
      </c>
      <c r="U2857" s="16"/>
      <c r="V2857" s="99"/>
      <c r="W2857" s="99"/>
    </row>
    <row r="2858" spans="1:23" hidden="1" x14ac:dyDescent="0.25">
      <c r="A2858" s="96">
        <v>144853</v>
      </c>
      <c r="B2858" s="96" t="s">
        <v>117</v>
      </c>
      <c r="C2858" s="96" t="s">
        <v>43</v>
      </c>
      <c r="D2858" s="96" t="s">
        <v>105</v>
      </c>
      <c r="E2858" s="97">
        <v>43405</v>
      </c>
      <c r="F2858" s="96" t="s">
        <v>45</v>
      </c>
      <c r="G2858" s="96" t="s">
        <v>50</v>
      </c>
      <c r="H2858" s="97">
        <v>45092</v>
      </c>
      <c r="I2858" s="23">
        <v>0.87586805555555547</v>
      </c>
      <c r="J2858" s="97">
        <v>45092</v>
      </c>
      <c r="K2858" s="23">
        <v>0.89071759259259264</v>
      </c>
      <c r="L2858" s="96">
        <v>1283</v>
      </c>
      <c r="M2858" s="98">
        <f>Causas[[#This Row],[parada_duracion]]/60</f>
        <v>21.383333333333333</v>
      </c>
      <c r="N2858" s="18" t="s">
        <v>49</v>
      </c>
      <c r="O2858" s="99" t="s">
        <v>49</v>
      </c>
      <c r="P2858" s="99">
        <f>WEEKNUM(Causas[[#This Row],[resolucion_fecha]],16)</f>
        <v>24</v>
      </c>
      <c r="Q2858" s="99" t="str">
        <f>TEXT(Causas[[#This Row],[resolucion_fecha]],"MMMM")</f>
        <v>junio</v>
      </c>
      <c r="R2858" s="99" t="str">
        <f t="shared" si="44"/>
        <v>T</v>
      </c>
      <c r="S2858" s="19" t="s">
        <v>49</v>
      </c>
      <c r="T2858" s="19" t="s">
        <v>49</v>
      </c>
      <c r="U2858" s="19" t="s">
        <v>49</v>
      </c>
      <c r="V2858" s="19" t="s">
        <v>49</v>
      </c>
      <c r="W2858" s="19" t="s">
        <v>49</v>
      </c>
    </row>
    <row r="2859" spans="1:23" hidden="1" x14ac:dyDescent="0.25">
      <c r="A2859" s="96">
        <v>144854</v>
      </c>
      <c r="B2859" s="96" t="s">
        <v>42</v>
      </c>
      <c r="C2859" s="96" t="s">
        <v>43</v>
      </c>
      <c r="D2859" s="96" t="s">
        <v>96</v>
      </c>
      <c r="E2859" s="97">
        <v>43405</v>
      </c>
      <c r="F2859" s="96" t="s">
        <v>45</v>
      </c>
      <c r="G2859" s="96" t="s">
        <v>46</v>
      </c>
      <c r="H2859" s="97">
        <v>45092</v>
      </c>
      <c r="I2859" s="23">
        <v>0.96842592592592591</v>
      </c>
      <c r="J2859" s="97">
        <v>45092</v>
      </c>
      <c r="K2859" s="23">
        <v>0.96861111111111109</v>
      </c>
      <c r="L2859" s="96">
        <v>16</v>
      </c>
      <c r="M2859" s="98">
        <f>Causas[[#This Row],[parada_duracion]]/60</f>
        <v>0.26666666666666666</v>
      </c>
      <c r="N2859" s="19" t="s">
        <v>47</v>
      </c>
      <c r="O2859" s="16" t="s">
        <v>47</v>
      </c>
      <c r="P2859" s="99">
        <f>WEEKNUM(Causas[[#This Row],[resolucion_fecha]],16)</f>
        <v>24</v>
      </c>
      <c r="Q2859" s="99" t="str">
        <f>TEXT(Causas[[#This Row],[resolucion_fecha]],"MMMM")</f>
        <v>junio</v>
      </c>
      <c r="R2859" s="99" t="str">
        <f t="shared" si="44"/>
        <v>N</v>
      </c>
      <c r="S2859" s="16" t="s">
        <v>47</v>
      </c>
      <c r="T2859" s="16" t="s">
        <v>47</v>
      </c>
      <c r="U2859" s="16" t="s">
        <v>47</v>
      </c>
      <c r="V2859" s="16" t="s">
        <v>47</v>
      </c>
      <c r="W2859" s="16" t="s">
        <v>47</v>
      </c>
    </row>
    <row r="2860" spans="1:23" hidden="1" x14ac:dyDescent="0.25">
      <c r="A2860" s="25">
        <v>144855</v>
      </c>
      <c r="B2860" s="25" t="s">
        <v>58</v>
      </c>
      <c r="C2860" s="25" t="s">
        <v>43</v>
      </c>
      <c r="D2860" s="25" t="s">
        <v>59</v>
      </c>
      <c r="E2860" s="24">
        <v>44231</v>
      </c>
      <c r="F2860" s="25" t="s">
        <v>60</v>
      </c>
      <c r="G2860" s="25" t="s">
        <v>46</v>
      </c>
      <c r="H2860" s="24">
        <v>45092</v>
      </c>
      <c r="I2860" s="101">
        <v>0.99207175925925928</v>
      </c>
      <c r="J2860" s="24">
        <v>45093</v>
      </c>
      <c r="K2860" s="101">
        <v>4.3750000000000004E-2</v>
      </c>
      <c r="L2860" s="25">
        <v>4465</v>
      </c>
      <c r="M2860" s="26">
        <f>Causas[[#This Row],[parada_duracion]]/60</f>
        <v>74.416666666666671</v>
      </c>
      <c r="N2860" s="18" t="s">
        <v>49</v>
      </c>
      <c r="O2860" s="99" t="s">
        <v>49</v>
      </c>
      <c r="P2860" s="16">
        <f>WEEKNUM(Causas[[#This Row],[resolucion_fecha]],16)</f>
        <v>24</v>
      </c>
      <c r="Q2860" s="16" t="str">
        <f>TEXT(Causas[[#This Row],[resolucion_fecha]],"MMMM")</f>
        <v>junio</v>
      </c>
      <c r="R2860" s="16" t="str">
        <f t="shared" si="44"/>
        <v>N</v>
      </c>
      <c r="S2860" s="19" t="s">
        <v>49</v>
      </c>
      <c r="T2860" s="19" t="s">
        <v>49</v>
      </c>
      <c r="U2860" s="19" t="s">
        <v>49</v>
      </c>
      <c r="V2860" s="19" t="s">
        <v>49</v>
      </c>
      <c r="W2860" s="19" t="s">
        <v>49</v>
      </c>
    </row>
    <row r="2861" spans="1:23" hidden="1" x14ac:dyDescent="0.25">
      <c r="A2861" s="25">
        <v>144857</v>
      </c>
      <c r="B2861" s="25" t="s">
        <v>42</v>
      </c>
      <c r="C2861" s="25" t="s">
        <v>43</v>
      </c>
      <c r="D2861" s="25" t="s">
        <v>55</v>
      </c>
      <c r="E2861" s="24">
        <v>43405</v>
      </c>
      <c r="F2861" s="25" t="s">
        <v>45</v>
      </c>
      <c r="G2861" s="25" t="s">
        <v>46</v>
      </c>
      <c r="H2861" s="24">
        <v>45093</v>
      </c>
      <c r="I2861" s="101">
        <v>2.8067129629629626E-2</v>
      </c>
      <c r="J2861" s="24">
        <v>45093</v>
      </c>
      <c r="K2861" s="101">
        <v>3.3703703703703701E-2</v>
      </c>
      <c r="L2861" s="25">
        <v>487</v>
      </c>
      <c r="M2861" s="26">
        <f>Causas[[#This Row],[parada_duracion]]/60</f>
        <v>8.1166666666666671</v>
      </c>
      <c r="N2861" s="19" t="s">
        <v>47</v>
      </c>
      <c r="O2861" s="16" t="s">
        <v>47</v>
      </c>
      <c r="P2861" s="16">
        <f>WEEKNUM(Causas[[#This Row],[resolucion_fecha]],16)</f>
        <v>24</v>
      </c>
      <c r="Q2861" s="16" t="str">
        <f>TEXT(Causas[[#This Row],[resolucion_fecha]],"MMMM")</f>
        <v>junio</v>
      </c>
      <c r="R2861" s="16" t="str">
        <f t="shared" si="44"/>
        <v>N</v>
      </c>
      <c r="S2861" s="16" t="s">
        <v>47</v>
      </c>
      <c r="T2861" s="16" t="s">
        <v>47</v>
      </c>
      <c r="U2861" s="16" t="s">
        <v>47</v>
      </c>
      <c r="V2861" s="16" t="s">
        <v>47</v>
      </c>
      <c r="W2861" s="16" t="s">
        <v>47</v>
      </c>
    </row>
    <row r="2862" spans="1:23" hidden="1" x14ac:dyDescent="0.25">
      <c r="A2862" s="25">
        <v>144862</v>
      </c>
      <c r="B2862" s="25" t="s">
        <v>54</v>
      </c>
      <c r="C2862" s="25" t="s">
        <v>43</v>
      </c>
      <c r="D2862" s="25" t="s">
        <v>55</v>
      </c>
      <c r="E2862" s="24">
        <v>44120</v>
      </c>
      <c r="F2862" s="25" t="s">
        <v>56</v>
      </c>
      <c r="G2862" s="25" t="s">
        <v>50</v>
      </c>
      <c r="H2862" s="24">
        <v>45093</v>
      </c>
      <c r="I2862" s="101">
        <v>0.11900462962962964</v>
      </c>
      <c r="J2862" s="24">
        <v>45093</v>
      </c>
      <c r="K2862" s="101">
        <v>0.1318287037037037</v>
      </c>
      <c r="L2862" s="25">
        <v>1108</v>
      </c>
      <c r="M2862" s="26">
        <f>Causas[[#This Row],[parada_duracion]]/60</f>
        <v>18.466666666666665</v>
      </c>
      <c r="N2862" s="19" t="s">
        <v>62</v>
      </c>
      <c r="O2862" s="16" t="s">
        <v>52</v>
      </c>
      <c r="P2862" s="16">
        <f>WEEKNUM(Causas[[#This Row],[resolucion_fecha]],16)</f>
        <v>24</v>
      </c>
      <c r="Q2862" s="16" t="str">
        <f>TEXT(Causas[[#This Row],[resolucion_fecha]],"MMMM")</f>
        <v>junio</v>
      </c>
      <c r="R2862" s="16" t="str">
        <f t="shared" si="44"/>
        <v>N</v>
      </c>
      <c r="S2862" s="16"/>
      <c r="T2862" s="16" t="s">
        <v>53</v>
      </c>
      <c r="U2862" s="16"/>
      <c r="V2862" s="16"/>
      <c r="W2862" s="16"/>
    </row>
    <row r="2863" spans="1:23" hidden="1" x14ac:dyDescent="0.25">
      <c r="A2863" s="25">
        <v>144864</v>
      </c>
      <c r="B2863" s="25" t="s">
        <v>58</v>
      </c>
      <c r="C2863" s="25" t="s">
        <v>43</v>
      </c>
      <c r="D2863" s="25" t="s">
        <v>59</v>
      </c>
      <c r="E2863" s="24">
        <v>44231</v>
      </c>
      <c r="F2863" s="25" t="s">
        <v>60</v>
      </c>
      <c r="G2863" s="25" t="s">
        <v>50</v>
      </c>
      <c r="H2863" s="24">
        <v>45093</v>
      </c>
      <c r="I2863" s="101">
        <v>0.16690972222222222</v>
      </c>
      <c r="J2863" s="24">
        <v>45093</v>
      </c>
      <c r="K2863" s="101">
        <v>0.21409722222222224</v>
      </c>
      <c r="L2863" s="25">
        <v>4077</v>
      </c>
      <c r="M2863" s="26">
        <f>Causas[[#This Row],[parada_duracion]]/60</f>
        <v>67.95</v>
      </c>
      <c r="N2863" s="19" t="s">
        <v>49</v>
      </c>
      <c r="O2863" s="16" t="s">
        <v>49</v>
      </c>
      <c r="P2863" s="16">
        <f>WEEKNUM(Causas[[#This Row],[resolucion_fecha]],16)</f>
        <v>24</v>
      </c>
      <c r="Q2863" s="16" t="str">
        <f>TEXT(Causas[[#This Row],[resolucion_fecha]],"MMMM")</f>
        <v>junio</v>
      </c>
      <c r="R2863" s="16" t="str">
        <f t="shared" si="44"/>
        <v>N</v>
      </c>
      <c r="S2863" s="19" t="s">
        <v>49</v>
      </c>
      <c r="T2863" s="19" t="s">
        <v>49</v>
      </c>
      <c r="U2863" s="19" t="s">
        <v>49</v>
      </c>
      <c r="V2863" s="19" t="s">
        <v>49</v>
      </c>
      <c r="W2863" s="19" t="s">
        <v>49</v>
      </c>
    </row>
    <row r="2864" spans="1:23" hidden="1" x14ac:dyDescent="0.25">
      <c r="A2864" s="25">
        <v>144870</v>
      </c>
      <c r="B2864" s="25" t="s">
        <v>75</v>
      </c>
      <c r="C2864" s="25" t="s">
        <v>43</v>
      </c>
      <c r="D2864" s="25" t="s">
        <v>76</v>
      </c>
      <c r="E2864" s="24">
        <v>44104</v>
      </c>
      <c r="F2864" s="25" t="s">
        <v>56</v>
      </c>
      <c r="G2864" s="25" t="s">
        <v>50</v>
      </c>
      <c r="H2864" s="24">
        <v>45093</v>
      </c>
      <c r="I2864" s="101">
        <v>0.26087962962962963</v>
      </c>
      <c r="J2864" s="24">
        <v>45093</v>
      </c>
      <c r="K2864" s="101">
        <v>0.29006944444444444</v>
      </c>
      <c r="L2864" s="25">
        <v>2522</v>
      </c>
      <c r="M2864" s="26">
        <f>Causas[[#This Row],[parada_duracion]]/60</f>
        <v>42.033333333333331</v>
      </c>
      <c r="N2864" t="s">
        <v>906</v>
      </c>
      <c r="O2864" s="16" t="s">
        <v>52</v>
      </c>
      <c r="P2864" s="16">
        <f>WEEKNUM(Causas[[#This Row],[resolucion_fecha]],16)</f>
        <v>24</v>
      </c>
      <c r="Q2864" s="16" t="str">
        <f>TEXT(Causas[[#This Row],[resolucion_fecha]],"MMMM")</f>
        <v>junio</v>
      </c>
      <c r="R2864" s="16" t="str">
        <f t="shared" si="44"/>
        <v>M</v>
      </c>
      <c r="S2864" s="16"/>
      <c r="T2864" s="16" t="s">
        <v>53</v>
      </c>
      <c r="U2864" s="16"/>
      <c r="V2864" s="16"/>
      <c r="W2864" s="16"/>
    </row>
    <row r="2865" spans="1:23" hidden="1" x14ac:dyDescent="0.25">
      <c r="A2865" s="96">
        <v>144873</v>
      </c>
      <c r="B2865" s="96" t="s">
        <v>117</v>
      </c>
      <c r="C2865" s="96" t="s">
        <v>43</v>
      </c>
      <c r="D2865" s="96" t="s">
        <v>105</v>
      </c>
      <c r="E2865" s="97">
        <v>43405</v>
      </c>
      <c r="F2865" s="96" t="s">
        <v>45</v>
      </c>
      <c r="G2865" s="96" t="s">
        <v>50</v>
      </c>
      <c r="H2865" s="97">
        <v>45093</v>
      </c>
      <c r="I2865" s="23">
        <v>0.27726851851851853</v>
      </c>
      <c r="J2865" s="97">
        <v>45093</v>
      </c>
      <c r="K2865" s="23">
        <v>0.30150462962962959</v>
      </c>
      <c r="L2865" s="96">
        <v>2094</v>
      </c>
      <c r="M2865" s="98">
        <f>Causas[[#This Row],[parada_duracion]]/60</f>
        <v>34.9</v>
      </c>
      <c r="N2865" s="18" t="s">
        <v>400</v>
      </c>
      <c r="O2865" s="99" t="s">
        <v>52</v>
      </c>
      <c r="P2865" s="99">
        <f>WEEKNUM(Causas[[#This Row],[resolucion_fecha]],16)</f>
        <v>24</v>
      </c>
      <c r="Q2865" s="99" t="str">
        <f>TEXT(Causas[[#This Row],[resolucion_fecha]],"MMMM")</f>
        <v>junio</v>
      </c>
      <c r="R2865" s="99" t="str">
        <f t="shared" si="44"/>
        <v>M</v>
      </c>
      <c r="S2865" s="99"/>
      <c r="T2865" s="16" t="s">
        <v>53</v>
      </c>
      <c r="U2865" s="16"/>
      <c r="V2865" s="99"/>
      <c r="W2865" s="99"/>
    </row>
    <row r="2866" spans="1:23" hidden="1" x14ac:dyDescent="0.25">
      <c r="A2866" s="96">
        <v>144874</v>
      </c>
      <c r="B2866" s="96" t="s">
        <v>75</v>
      </c>
      <c r="C2866" s="96" t="s">
        <v>43</v>
      </c>
      <c r="D2866" s="96" t="s">
        <v>76</v>
      </c>
      <c r="E2866" s="97">
        <v>44104</v>
      </c>
      <c r="F2866" s="96" t="s">
        <v>56</v>
      </c>
      <c r="G2866" s="96" t="s">
        <v>50</v>
      </c>
      <c r="H2866" s="97">
        <v>45093</v>
      </c>
      <c r="I2866" s="23">
        <v>0.29083333333333333</v>
      </c>
      <c r="J2866" s="97">
        <v>45093</v>
      </c>
      <c r="K2866" s="23">
        <v>0.31339120370370371</v>
      </c>
      <c r="L2866" s="96">
        <v>1949</v>
      </c>
      <c r="M2866" s="98">
        <f>Causas[[#This Row],[parada_duracion]]/60</f>
        <v>32.483333333333334</v>
      </c>
      <c r="N2866" s="18" t="s">
        <v>62</v>
      </c>
      <c r="O2866" s="99" t="s">
        <v>52</v>
      </c>
      <c r="P2866" s="99">
        <f>WEEKNUM(Causas[[#This Row],[resolucion_fecha]],16)</f>
        <v>24</v>
      </c>
      <c r="Q2866" s="99" t="str">
        <f>TEXT(Causas[[#This Row],[resolucion_fecha]],"MMMM")</f>
        <v>junio</v>
      </c>
      <c r="R2866" s="99" t="str">
        <f t="shared" si="44"/>
        <v>M</v>
      </c>
      <c r="S2866" s="99"/>
      <c r="T2866" s="16" t="s">
        <v>53</v>
      </c>
      <c r="U2866" s="100"/>
      <c r="V2866" s="99"/>
      <c r="W2866" s="99"/>
    </row>
    <row r="2867" spans="1:23" hidden="1" x14ac:dyDescent="0.25">
      <c r="A2867" s="96">
        <v>144875</v>
      </c>
      <c r="B2867" s="96" t="s">
        <v>42</v>
      </c>
      <c r="C2867" s="96" t="s">
        <v>43</v>
      </c>
      <c r="D2867" s="96" t="s">
        <v>64</v>
      </c>
      <c r="E2867" s="97">
        <v>43405</v>
      </c>
      <c r="F2867" s="96" t="s">
        <v>45</v>
      </c>
      <c r="G2867" s="96" t="s">
        <v>50</v>
      </c>
      <c r="H2867" s="97">
        <v>45093</v>
      </c>
      <c r="I2867" s="23">
        <v>0.29508101851851853</v>
      </c>
      <c r="J2867" s="97">
        <v>45093</v>
      </c>
      <c r="K2867" s="23">
        <v>0.34208333333333335</v>
      </c>
      <c r="L2867" s="96">
        <v>4061</v>
      </c>
      <c r="M2867" s="98">
        <f>Causas[[#This Row],[parada_duracion]]/60</f>
        <v>67.683333333333337</v>
      </c>
      <c r="N2867" s="18" t="s">
        <v>49</v>
      </c>
      <c r="O2867" s="99" t="s">
        <v>49</v>
      </c>
      <c r="P2867" s="99">
        <f>WEEKNUM(Causas[[#This Row],[resolucion_fecha]],16)</f>
        <v>24</v>
      </c>
      <c r="Q2867" s="99" t="str">
        <f>TEXT(Causas[[#This Row],[resolucion_fecha]],"MMMM")</f>
        <v>junio</v>
      </c>
      <c r="R2867" s="99" t="str">
        <f t="shared" si="44"/>
        <v>M</v>
      </c>
      <c r="S2867" s="19" t="s">
        <v>49</v>
      </c>
      <c r="T2867" s="19" t="s">
        <v>49</v>
      </c>
      <c r="U2867" s="19" t="s">
        <v>49</v>
      </c>
      <c r="V2867" s="19" t="s">
        <v>49</v>
      </c>
      <c r="W2867" s="19" t="s">
        <v>49</v>
      </c>
    </row>
    <row r="2868" spans="1:23" hidden="1" x14ac:dyDescent="0.25">
      <c r="A2868" s="96">
        <v>144876</v>
      </c>
      <c r="B2868" s="96" t="s">
        <v>42</v>
      </c>
      <c r="C2868" s="96" t="s">
        <v>43</v>
      </c>
      <c r="D2868" s="96" t="s">
        <v>164</v>
      </c>
      <c r="E2868" s="97">
        <v>43405</v>
      </c>
      <c r="F2868" s="96" t="s">
        <v>45</v>
      </c>
      <c r="G2868" s="96" t="s">
        <v>46</v>
      </c>
      <c r="H2868" s="97">
        <v>45093</v>
      </c>
      <c r="I2868" s="23">
        <v>0.30155092592592592</v>
      </c>
      <c r="J2868" s="97">
        <v>45093</v>
      </c>
      <c r="K2868" s="23">
        <v>0.30857638888888889</v>
      </c>
      <c r="L2868" s="96">
        <v>607</v>
      </c>
      <c r="M2868" s="98">
        <f>Causas[[#This Row],[parada_duracion]]/60</f>
        <v>10.116666666666667</v>
      </c>
      <c r="N2868" s="18" t="s">
        <v>49</v>
      </c>
      <c r="O2868" s="99" t="s">
        <v>49</v>
      </c>
      <c r="P2868" s="99">
        <f>WEEKNUM(Causas[[#This Row],[resolucion_fecha]],16)</f>
        <v>24</v>
      </c>
      <c r="Q2868" s="99" t="str">
        <f>TEXT(Causas[[#This Row],[resolucion_fecha]],"MMMM")</f>
        <v>junio</v>
      </c>
      <c r="R2868" s="99" t="str">
        <f t="shared" si="44"/>
        <v>M</v>
      </c>
      <c r="S2868" s="19" t="s">
        <v>49</v>
      </c>
      <c r="T2868" s="19" t="s">
        <v>49</v>
      </c>
      <c r="U2868" s="19" t="s">
        <v>49</v>
      </c>
      <c r="V2868" s="19" t="s">
        <v>49</v>
      </c>
      <c r="W2868" s="19" t="s">
        <v>49</v>
      </c>
    </row>
    <row r="2869" spans="1:23" hidden="1" x14ac:dyDescent="0.25">
      <c r="A2869" s="96">
        <v>144877</v>
      </c>
      <c r="B2869" s="96" t="s">
        <v>74</v>
      </c>
      <c r="C2869" s="96" t="s">
        <v>43</v>
      </c>
      <c r="D2869" s="96" t="s">
        <v>68</v>
      </c>
      <c r="E2869" s="97">
        <v>44258</v>
      </c>
      <c r="F2869" s="96" t="s">
        <v>56</v>
      </c>
      <c r="G2869" s="96" t="s">
        <v>46</v>
      </c>
      <c r="H2869" s="97">
        <v>45093</v>
      </c>
      <c r="I2869" s="23">
        <v>0.30577546296296293</v>
      </c>
      <c r="J2869" s="97">
        <v>45093</v>
      </c>
      <c r="K2869" s="23">
        <v>0.34241898148148148</v>
      </c>
      <c r="L2869" s="96">
        <v>3166</v>
      </c>
      <c r="M2869" s="98">
        <f>Causas[[#This Row],[parada_duracion]]/60</f>
        <v>52.766666666666666</v>
      </c>
      <c r="N2869" s="18" t="s">
        <v>49</v>
      </c>
      <c r="O2869" s="99" t="s">
        <v>49</v>
      </c>
      <c r="P2869" s="99">
        <f>WEEKNUM(Causas[[#This Row],[resolucion_fecha]],16)</f>
        <v>24</v>
      </c>
      <c r="Q2869" s="99" t="str">
        <f>TEXT(Causas[[#This Row],[resolucion_fecha]],"MMMM")</f>
        <v>junio</v>
      </c>
      <c r="R2869" s="99" t="str">
        <f t="shared" si="44"/>
        <v>M</v>
      </c>
      <c r="S2869" s="19" t="s">
        <v>49</v>
      </c>
      <c r="T2869" s="19" t="s">
        <v>49</v>
      </c>
      <c r="U2869" s="19" t="s">
        <v>49</v>
      </c>
      <c r="V2869" s="19" t="s">
        <v>49</v>
      </c>
      <c r="W2869" s="19" t="s">
        <v>49</v>
      </c>
    </row>
    <row r="2870" spans="1:23" hidden="1" x14ac:dyDescent="0.25">
      <c r="A2870" s="96">
        <v>144878</v>
      </c>
      <c r="B2870" s="96" t="s">
        <v>42</v>
      </c>
      <c r="C2870" s="96" t="s">
        <v>43</v>
      </c>
      <c r="D2870" s="96" t="s">
        <v>164</v>
      </c>
      <c r="E2870" s="97">
        <v>43405</v>
      </c>
      <c r="F2870" s="96" t="s">
        <v>45</v>
      </c>
      <c r="G2870" s="96" t="s">
        <v>50</v>
      </c>
      <c r="H2870" s="97">
        <v>45093</v>
      </c>
      <c r="I2870" s="23">
        <v>0.30869212962962961</v>
      </c>
      <c r="J2870" s="97">
        <v>45093</v>
      </c>
      <c r="K2870" s="23">
        <v>0.33233796296296297</v>
      </c>
      <c r="L2870" s="96">
        <v>2043</v>
      </c>
      <c r="M2870" s="98">
        <f>Causas[[#This Row],[parada_duracion]]/60</f>
        <v>34.049999999999997</v>
      </c>
      <c r="N2870" s="18" t="s">
        <v>49</v>
      </c>
      <c r="O2870" s="99" t="s">
        <v>49</v>
      </c>
      <c r="P2870" s="99">
        <f>WEEKNUM(Causas[[#This Row],[resolucion_fecha]],16)</f>
        <v>24</v>
      </c>
      <c r="Q2870" s="99" t="str">
        <f>TEXT(Causas[[#This Row],[resolucion_fecha]],"MMMM")</f>
        <v>junio</v>
      </c>
      <c r="R2870" s="99" t="str">
        <f t="shared" si="44"/>
        <v>M</v>
      </c>
      <c r="S2870" s="19" t="s">
        <v>49</v>
      </c>
      <c r="T2870" s="19" t="s">
        <v>49</v>
      </c>
      <c r="U2870" s="19" t="s">
        <v>49</v>
      </c>
      <c r="V2870" s="19" t="s">
        <v>49</v>
      </c>
      <c r="W2870" s="19" t="s">
        <v>49</v>
      </c>
    </row>
    <row r="2871" spans="1:23" hidden="1" x14ac:dyDescent="0.25">
      <c r="A2871" s="96">
        <v>144879</v>
      </c>
      <c r="B2871" s="96" t="s">
        <v>117</v>
      </c>
      <c r="C2871" s="96" t="s">
        <v>43</v>
      </c>
      <c r="D2871" s="96" t="s">
        <v>105</v>
      </c>
      <c r="E2871" s="97">
        <v>43405</v>
      </c>
      <c r="F2871" s="96" t="s">
        <v>45</v>
      </c>
      <c r="G2871" s="96" t="s">
        <v>50</v>
      </c>
      <c r="H2871" s="97">
        <v>45093</v>
      </c>
      <c r="I2871" s="23">
        <v>0.36003472222222221</v>
      </c>
      <c r="J2871" s="97">
        <v>45093</v>
      </c>
      <c r="K2871" s="23">
        <v>0.36271990740740739</v>
      </c>
      <c r="L2871" s="96">
        <v>232</v>
      </c>
      <c r="M2871" s="98">
        <f>Causas[[#This Row],[parada_duracion]]/60</f>
        <v>3.8666666666666667</v>
      </c>
      <c r="N2871" s="19" t="s">
        <v>47</v>
      </c>
      <c r="O2871" s="16" t="s">
        <v>47</v>
      </c>
      <c r="P2871" s="99">
        <f>WEEKNUM(Causas[[#This Row],[resolucion_fecha]],16)</f>
        <v>24</v>
      </c>
      <c r="Q2871" s="99" t="str">
        <f>TEXT(Causas[[#This Row],[resolucion_fecha]],"MMMM")</f>
        <v>junio</v>
      </c>
      <c r="R2871" s="99" t="str">
        <f t="shared" si="44"/>
        <v>M</v>
      </c>
      <c r="S2871" s="16" t="s">
        <v>47</v>
      </c>
      <c r="T2871" s="16" t="s">
        <v>47</v>
      </c>
      <c r="U2871" s="16" t="s">
        <v>47</v>
      </c>
      <c r="V2871" s="16" t="s">
        <v>47</v>
      </c>
      <c r="W2871" s="16" t="s">
        <v>47</v>
      </c>
    </row>
    <row r="2872" spans="1:23" hidden="1" x14ac:dyDescent="0.25">
      <c r="A2872" s="96">
        <v>144880</v>
      </c>
      <c r="B2872" s="96" t="s">
        <v>42</v>
      </c>
      <c r="C2872" s="96" t="s">
        <v>43</v>
      </c>
      <c r="D2872" s="96" t="s">
        <v>44</v>
      </c>
      <c r="E2872" s="97">
        <v>43405</v>
      </c>
      <c r="F2872" s="96" t="s">
        <v>45</v>
      </c>
      <c r="G2872" s="96" t="s">
        <v>46</v>
      </c>
      <c r="H2872" s="97">
        <v>45093</v>
      </c>
      <c r="I2872" s="23">
        <v>0.36821759259259257</v>
      </c>
      <c r="J2872" s="97">
        <v>45093</v>
      </c>
      <c r="K2872" s="23">
        <v>0.59525462962962961</v>
      </c>
      <c r="L2872" s="96">
        <v>19616</v>
      </c>
      <c r="M2872" s="98">
        <f>Causas[[#This Row],[parada_duracion]]/60</f>
        <v>326.93333333333334</v>
      </c>
      <c r="N2872" s="18" t="s">
        <v>49</v>
      </c>
      <c r="O2872" s="99" t="s">
        <v>49</v>
      </c>
      <c r="P2872" s="99">
        <f>WEEKNUM(Causas[[#This Row],[resolucion_fecha]],16)</f>
        <v>24</v>
      </c>
      <c r="Q2872" s="99" t="str">
        <f>TEXT(Causas[[#This Row],[resolucion_fecha]],"MMMM")</f>
        <v>junio</v>
      </c>
      <c r="R2872" s="99" t="str">
        <f t="shared" si="44"/>
        <v>M</v>
      </c>
      <c r="S2872" s="19" t="s">
        <v>49</v>
      </c>
      <c r="T2872" s="19" t="s">
        <v>49</v>
      </c>
      <c r="U2872" s="19" t="s">
        <v>49</v>
      </c>
      <c r="V2872" s="19" t="s">
        <v>49</v>
      </c>
      <c r="W2872" s="19" t="s">
        <v>49</v>
      </c>
    </row>
    <row r="2873" spans="1:23" hidden="1" x14ac:dyDescent="0.25">
      <c r="A2873" s="96">
        <v>144881</v>
      </c>
      <c r="B2873" s="96" t="s">
        <v>117</v>
      </c>
      <c r="C2873" s="96" t="s">
        <v>43</v>
      </c>
      <c r="D2873" s="96" t="s">
        <v>105</v>
      </c>
      <c r="E2873" s="97">
        <v>43405</v>
      </c>
      <c r="F2873" s="96" t="s">
        <v>45</v>
      </c>
      <c r="G2873" s="96" t="s">
        <v>50</v>
      </c>
      <c r="H2873" s="97">
        <v>45093</v>
      </c>
      <c r="I2873" s="23">
        <v>0.37512731481481482</v>
      </c>
      <c r="J2873" s="97">
        <v>45093</v>
      </c>
      <c r="K2873" s="23">
        <v>0.39094907407407403</v>
      </c>
      <c r="L2873" s="96">
        <v>1367</v>
      </c>
      <c r="M2873" s="98">
        <f>Causas[[#This Row],[parada_duracion]]/60</f>
        <v>22.783333333333335</v>
      </c>
      <c r="N2873" t="s">
        <v>907</v>
      </c>
      <c r="O2873" s="99" t="s">
        <v>52</v>
      </c>
      <c r="P2873" s="99">
        <f>WEEKNUM(Causas[[#This Row],[resolucion_fecha]],16)</f>
        <v>24</v>
      </c>
      <c r="Q2873" s="99" t="str">
        <f>TEXT(Causas[[#This Row],[resolucion_fecha]],"MMMM")</f>
        <v>junio</v>
      </c>
      <c r="R2873" s="99" t="str">
        <f t="shared" si="44"/>
        <v>M</v>
      </c>
      <c r="S2873" s="99"/>
      <c r="T2873" s="16" t="s">
        <v>53</v>
      </c>
      <c r="U2873" s="100"/>
      <c r="V2873" s="99"/>
      <c r="W2873" s="99"/>
    </row>
    <row r="2874" spans="1:23" hidden="1" x14ac:dyDescent="0.25">
      <c r="A2874" s="25">
        <v>144882</v>
      </c>
      <c r="B2874" s="25" t="s">
        <v>79</v>
      </c>
      <c r="C2874" s="25" t="s">
        <v>43</v>
      </c>
      <c r="D2874" s="25" t="s">
        <v>68</v>
      </c>
      <c r="E2874" s="24">
        <v>43405</v>
      </c>
      <c r="F2874" s="25" t="s">
        <v>45</v>
      </c>
      <c r="G2874" s="25" t="s">
        <v>46</v>
      </c>
      <c r="H2874" s="24">
        <v>45093</v>
      </c>
      <c r="I2874" s="101">
        <v>0.3853935185185185</v>
      </c>
      <c r="J2874" s="24">
        <v>45093</v>
      </c>
      <c r="K2874" s="101">
        <v>0.4377314814814815</v>
      </c>
      <c r="L2874" s="25">
        <v>4522</v>
      </c>
      <c r="M2874" s="26">
        <f>Causas[[#This Row],[parada_duracion]]/60</f>
        <v>75.36666666666666</v>
      </c>
      <c r="N2874" s="19" t="s">
        <v>49</v>
      </c>
      <c r="O2874" s="16" t="s">
        <v>49</v>
      </c>
      <c r="P2874" s="16">
        <f>WEEKNUM(Causas[[#This Row],[resolucion_fecha]],16)</f>
        <v>24</v>
      </c>
      <c r="Q2874" s="16" t="str">
        <f>TEXT(Causas[[#This Row],[resolucion_fecha]],"MMMM")</f>
        <v>junio</v>
      </c>
      <c r="R2874" s="16" t="str">
        <f t="shared" si="44"/>
        <v>M</v>
      </c>
      <c r="S2874" s="19" t="s">
        <v>49</v>
      </c>
      <c r="T2874" s="19" t="s">
        <v>49</v>
      </c>
      <c r="U2874" s="19" t="s">
        <v>49</v>
      </c>
      <c r="V2874" s="19" t="s">
        <v>49</v>
      </c>
      <c r="W2874" s="19" t="s">
        <v>49</v>
      </c>
    </row>
    <row r="2875" spans="1:23" hidden="1" x14ac:dyDescent="0.25">
      <c r="A2875" s="96">
        <v>144885</v>
      </c>
      <c r="B2875" s="96" t="s">
        <v>42</v>
      </c>
      <c r="C2875" s="96" t="s">
        <v>43</v>
      </c>
      <c r="D2875" s="96" t="s">
        <v>164</v>
      </c>
      <c r="E2875" s="97">
        <v>43405</v>
      </c>
      <c r="F2875" s="96" t="s">
        <v>45</v>
      </c>
      <c r="G2875" s="96" t="s">
        <v>46</v>
      </c>
      <c r="H2875" s="97">
        <v>45093</v>
      </c>
      <c r="I2875" s="23">
        <v>0.40271990740740743</v>
      </c>
      <c r="J2875" s="97">
        <v>45093</v>
      </c>
      <c r="K2875" s="23">
        <v>0.41504629629629625</v>
      </c>
      <c r="L2875" s="96">
        <v>1065</v>
      </c>
      <c r="M2875" s="98">
        <f>Causas[[#This Row],[parada_duracion]]/60</f>
        <v>17.75</v>
      </c>
      <c r="N2875" s="18" t="s">
        <v>908</v>
      </c>
      <c r="O2875" s="99" t="s">
        <v>52</v>
      </c>
      <c r="P2875" s="99">
        <f>WEEKNUM(Causas[[#This Row],[resolucion_fecha]],16)</f>
        <v>24</v>
      </c>
      <c r="Q2875" s="99" t="str">
        <f>TEXT(Causas[[#This Row],[resolucion_fecha]],"MMMM")</f>
        <v>junio</v>
      </c>
      <c r="R2875" s="99" t="str">
        <f t="shared" si="44"/>
        <v>M</v>
      </c>
      <c r="S2875" s="99"/>
      <c r="T2875" s="16" t="s">
        <v>53</v>
      </c>
      <c r="U2875" s="16"/>
      <c r="V2875" s="99"/>
      <c r="W2875" s="99"/>
    </row>
    <row r="2876" spans="1:23" hidden="1" x14ac:dyDescent="0.25">
      <c r="A2876" s="25">
        <v>144886</v>
      </c>
      <c r="B2876" s="25" t="s">
        <v>66</v>
      </c>
      <c r="C2876" s="25" t="s">
        <v>43</v>
      </c>
      <c r="D2876" s="25" t="s">
        <v>105</v>
      </c>
      <c r="E2876" s="24">
        <v>43405</v>
      </c>
      <c r="F2876" s="25" t="s">
        <v>45</v>
      </c>
      <c r="G2876" s="25" t="s">
        <v>46</v>
      </c>
      <c r="H2876" s="24">
        <v>45093</v>
      </c>
      <c r="I2876" s="101">
        <v>0.4417476851851852</v>
      </c>
      <c r="J2876" s="24">
        <v>45093</v>
      </c>
      <c r="K2876" s="101">
        <v>0.46186342592592594</v>
      </c>
      <c r="L2876" s="25">
        <v>1738</v>
      </c>
      <c r="M2876" s="26">
        <f>Causas[[#This Row],[parada_duracion]]/60</f>
        <v>28.966666666666665</v>
      </c>
      <c r="N2876" s="19" t="s">
        <v>49</v>
      </c>
      <c r="O2876" s="16" t="s">
        <v>49</v>
      </c>
      <c r="P2876" s="16">
        <f>WEEKNUM(Causas[[#This Row],[resolucion_fecha]],16)</f>
        <v>24</v>
      </c>
      <c r="Q2876" s="16" t="str">
        <f>TEXT(Causas[[#This Row],[resolucion_fecha]],"MMMM")</f>
        <v>junio</v>
      </c>
      <c r="R2876" s="16" t="str">
        <f t="shared" si="44"/>
        <v>M</v>
      </c>
      <c r="S2876" s="19" t="s">
        <v>49</v>
      </c>
      <c r="T2876" s="19" t="s">
        <v>49</v>
      </c>
      <c r="U2876" s="19" t="s">
        <v>49</v>
      </c>
      <c r="V2876" s="19" t="s">
        <v>49</v>
      </c>
      <c r="W2876" s="19" t="s">
        <v>49</v>
      </c>
    </row>
    <row r="2877" spans="1:23" hidden="1" x14ac:dyDescent="0.25">
      <c r="A2877" s="25">
        <v>144889</v>
      </c>
      <c r="B2877" s="25" t="s">
        <v>42</v>
      </c>
      <c r="C2877" s="25" t="s">
        <v>43</v>
      </c>
      <c r="D2877" s="25" t="s">
        <v>164</v>
      </c>
      <c r="E2877" s="24">
        <v>43405</v>
      </c>
      <c r="F2877" s="25" t="s">
        <v>45</v>
      </c>
      <c r="G2877" s="25" t="s">
        <v>46</v>
      </c>
      <c r="H2877" s="24">
        <v>45093</v>
      </c>
      <c r="I2877" s="101">
        <v>0.4814930555555556</v>
      </c>
      <c r="J2877" s="24">
        <v>45093</v>
      </c>
      <c r="K2877" s="101">
        <v>0.59537037037037044</v>
      </c>
      <c r="L2877" s="25">
        <v>9839</v>
      </c>
      <c r="M2877" s="26">
        <f>Causas[[#This Row],[parada_duracion]]/60</f>
        <v>163.98333333333332</v>
      </c>
      <c r="N2877" t="s">
        <v>909</v>
      </c>
      <c r="O2877" s="16" t="s">
        <v>52</v>
      </c>
      <c r="P2877" s="16">
        <f>WEEKNUM(Causas[[#This Row],[resolucion_fecha]],16)</f>
        <v>24</v>
      </c>
      <c r="Q2877" s="16" t="str">
        <f>TEXT(Causas[[#This Row],[resolucion_fecha]],"MMMM")</f>
        <v>junio</v>
      </c>
      <c r="R2877" s="16" t="str">
        <f t="shared" si="44"/>
        <v>M</v>
      </c>
      <c r="S2877" s="16"/>
      <c r="T2877" s="16" t="s">
        <v>53</v>
      </c>
      <c r="U2877" s="16"/>
      <c r="V2877" s="16"/>
      <c r="W2877" s="16"/>
    </row>
    <row r="2878" spans="1:23" hidden="1" x14ac:dyDescent="0.25">
      <c r="A2878" s="96">
        <v>144892</v>
      </c>
      <c r="B2878" s="96" t="s">
        <v>42</v>
      </c>
      <c r="C2878" s="96" t="s">
        <v>43</v>
      </c>
      <c r="D2878" s="96" t="s">
        <v>44</v>
      </c>
      <c r="E2878" s="97">
        <v>43405</v>
      </c>
      <c r="F2878" s="96" t="s">
        <v>45</v>
      </c>
      <c r="G2878" s="96" t="s">
        <v>46</v>
      </c>
      <c r="H2878" s="97">
        <v>45093</v>
      </c>
      <c r="I2878" s="23">
        <v>0.59541666666666659</v>
      </c>
      <c r="J2878" s="97">
        <v>45093</v>
      </c>
      <c r="K2878" s="23">
        <v>0.63640046296296293</v>
      </c>
      <c r="L2878" s="96">
        <v>3541</v>
      </c>
      <c r="M2878" s="98">
        <f>Causas[[#This Row],[parada_duracion]]/60</f>
        <v>59.016666666666666</v>
      </c>
      <c r="N2878" s="18" t="s">
        <v>49</v>
      </c>
      <c r="O2878" s="99" t="s">
        <v>49</v>
      </c>
      <c r="P2878" s="99">
        <f>WEEKNUM(Causas[[#This Row],[resolucion_fecha]],16)</f>
        <v>24</v>
      </c>
      <c r="Q2878" s="99" t="str">
        <f>TEXT(Causas[[#This Row],[resolucion_fecha]],"MMMM")</f>
        <v>junio</v>
      </c>
      <c r="R2878" s="99" t="str">
        <f t="shared" si="44"/>
        <v>T</v>
      </c>
      <c r="S2878" s="19" t="s">
        <v>49</v>
      </c>
      <c r="T2878" s="19" t="s">
        <v>49</v>
      </c>
      <c r="U2878" s="19" t="s">
        <v>49</v>
      </c>
      <c r="V2878" s="19" t="s">
        <v>49</v>
      </c>
      <c r="W2878" s="19" t="s">
        <v>49</v>
      </c>
    </row>
    <row r="2879" spans="1:23" hidden="1" x14ac:dyDescent="0.25">
      <c r="A2879" s="25">
        <v>144893</v>
      </c>
      <c r="B2879" s="25" t="s">
        <v>42</v>
      </c>
      <c r="C2879" s="25" t="s">
        <v>43</v>
      </c>
      <c r="D2879" s="25" t="s">
        <v>164</v>
      </c>
      <c r="E2879" s="24">
        <v>43405</v>
      </c>
      <c r="F2879" s="25" t="s">
        <v>45</v>
      </c>
      <c r="G2879" s="25" t="s">
        <v>46</v>
      </c>
      <c r="H2879" s="24">
        <v>45093</v>
      </c>
      <c r="I2879" s="101">
        <v>0.59561342592592592</v>
      </c>
      <c r="J2879" s="24">
        <v>45093</v>
      </c>
      <c r="K2879" s="101">
        <v>0.61135416666666664</v>
      </c>
      <c r="L2879" s="25">
        <v>1360</v>
      </c>
      <c r="M2879" s="26">
        <f>Causas[[#This Row],[parada_duracion]]/60</f>
        <v>22.666666666666668</v>
      </c>
      <c r="N2879" t="s">
        <v>909</v>
      </c>
      <c r="O2879" s="16" t="s">
        <v>52</v>
      </c>
      <c r="P2879" s="16">
        <f>WEEKNUM(Causas[[#This Row],[resolucion_fecha]],16)</f>
        <v>24</v>
      </c>
      <c r="Q2879" s="16" t="str">
        <f>TEXT(Causas[[#This Row],[resolucion_fecha]],"MMMM")</f>
        <v>junio</v>
      </c>
      <c r="R2879" s="16" t="str">
        <f t="shared" si="44"/>
        <v>T</v>
      </c>
      <c r="S2879" s="16"/>
      <c r="T2879" s="16" t="s">
        <v>53</v>
      </c>
      <c r="U2879" s="100"/>
      <c r="V2879" s="16"/>
      <c r="W2879" s="16"/>
    </row>
    <row r="2880" spans="1:23" hidden="1" x14ac:dyDescent="0.25">
      <c r="A2880" s="25">
        <v>144896</v>
      </c>
      <c r="B2880" s="25" t="s">
        <v>42</v>
      </c>
      <c r="C2880" s="25" t="s">
        <v>43</v>
      </c>
      <c r="D2880" s="25" t="s">
        <v>59</v>
      </c>
      <c r="E2880" s="24">
        <v>44231</v>
      </c>
      <c r="F2880" s="25" t="s">
        <v>60</v>
      </c>
      <c r="G2880" s="25" t="s">
        <v>50</v>
      </c>
      <c r="H2880" s="24">
        <v>45093</v>
      </c>
      <c r="I2880" s="101">
        <v>0.62200231481481483</v>
      </c>
      <c r="J2880" s="24">
        <v>45093</v>
      </c>
      <c r="K2880" s="101">
        <v>0.62204861111111109</v>
      </c>
      <c r="L2880" s="25">
        <v>4</v>
      </c>
      <c r="M2880" s="26">
        <f>Causas[[#This Row],[parada_duracion]]/60</f>
        <v>6.6666666666666666E-2</v>
      </c>
      <c r="N2880" s="19" t="s">
        <v>47</v>
      </c>
      <c r="O2880" s="16" t="s">
        <v>47</v>
      </c>
      <c r="P2880" s="16">
        <f>WEEKNUM(Causas[[#This Row],[resolucion_fecha]],16)</f>
        <v>24</v>
      </c>
      <c r="Q2880" s="16" t="str">
        <f>TEXT(Causas[[#This Row],[resolucion_fecha]],"MMMM")</f>
        <v>junio</v>
      </c>
      <c r="R2880" s="16" t="str">
        <f t="shared" si="44"/>
        <v>T</v>
      </c>
      <c r="S2880" s="16" t="s">
        <v>47</v>
      </c>
      <c r="T2880" s="16" t="s">
        <v>47</v>
      </c>
      <c r="U2880" s="16" t="s">
        <v>47</v>
      </c>
      <c r="V2880" s="16" t="s">
        <v>47</v>
      </c>
      <c r="W2880" s="16" t="s">
        <v>47</v>
      </c>
    </row>
    <row r="2881" spans="1:23" hidden="1" x14ac:dyDescent="0.25">
      <c r="A2881" s="25">
        <v>144909</v>
      </c>
      <c r="B2881" s="25" t="s">
        <v>66</v>
      </c>
      <c r="C2881" s="25" t="s">
        <v>43</v>
      </c>
      <c r="D2881" s="25" t="s">
        <v>102</v>
      </c>
      <c r="E2881" s="24">
        <v>43746</v>
      </c>
      <c r="F2881" s="25" t="s">
        <v>56</v>
      </c>
      <c r="G2881" s="25" t="s">
        <v>50</v>
      </c>
      <c r="H2881" s="24">
        <v>45093</v>
      </c>
      <c r="I2881" s="101">
        <v>0.71543981481481478</v>
      </c>
      <c r="J2881" s="24">
        <v>45093</v>
      </c>
      <c r="K2881" s="101">
        <v>0.82002314814814825</v>
      </c>
      <c r="L2881" s="25">
        <v>9036</v>
      </c>
      <c r="M2881" s="26">
        <f>Causas[[#This Row],[parada_duracion]]/60</f>
        <v>150.6</v>
      </c>
      <c r="N2881" s="19" t="s">
        <v>49</v>
      </c>
      <c r="O2881" s="16" t="s">
        <v>49</v>
      </c>
      <c r="P2881" s="16">
        <f>WEEKNUM(Causas[[#This Row],[resolucion_fecha]],16)</f>
        <v>24</v>
      </c>
      <c r="Q2881" s="16" t="str">
        <f>TEXT(Causas[[#This Row],[resolucion_fecha]],"MMMM")</f>
        <v>junio</v>
      </c>
      <c r="R2881" s="16" t="str">
        <f t="shared" si="44"/>
        <v>T</v>
      </c>
      <c r="S2881" s="19" t="s">
        <v>49</v>
      </c>
      <c r="T2881" s="19" t="s">
        <v>49</v>
      </c>
      <c r="U2881" s="19" t="s">
        <v>49</v>
      </c>
      <c r="V2881" s="19" t="s">
        <v>49</v>
      </c>
      <c r="W2881" s="19" t="s">
        <v>49</v>
      </c>
    </row>
    <row r="2882" spans="1:23" hidden="1" x14ac:dyDescent="0.25">
      <c r="A2882" s="25">
        <v>144920</v>
      </c>
      <c r="B2882" s="25" t="s">
        <v>42</v>
      </c>
      <c r="C2882" s="25" t="s">
        <v>43</v>
      </c>
      <c r="D2882" s="25" t="s">
        <v>44</v>
      </c>
      <c r="E2882" s="24">
        <v>43405</v>
      </c>
      <c r="F2882" s="25" t="s">
        <v>45</v>
      </c>
      <c r="G2882" s="25" t="s">
        <v>46</v>
      </c>
      <c r="H2882" s="24">
        <v>45093</v>
      </c>
      <c r="I2882" s="101">
        <v>0.7853472222222222</v>
      </c>
      <c r="J2882" s="24">
        <v>45093</v>
      </c>
      <c r="K2882" s="101">
        <v>0.83543981481481477</v>
      </c>
      <c r="L2882" s="25">
        <v>4328</v>
      </c>
      <c r="M2882" s="26">
        <f>Causas[[#This Row],[parada_duracion]]/60</f>
        <v>72.13333333333334</v>
      </c>
      <c r="N2882" s="19" t="s">
        <v>49</v>
      </c>
      <c r="O2882" s="16" t="s">
        <v>49</v>
      </c>
      <c r="P2882" s="16">
        <f>WEEKNUM(Causas[[#This Row],[resolucion_fecha]],16)</f>
        <v>24</v>
      </c>
      <c r="Q2882" s="16" t="str">
        <f>TEXT(Causas[[#This Row],[resolucion_fecha]],"MMMM")</f>
        <v>junio</v>
      </c>
      <c r="R2882" s="16" t="str">
        <f t="shared" ref="R2882:R2945" si="45">IF(I2882&gt;TIME(22,0,0),"N",IF(I2882&lt;TIME(6,0,0),"N",IF(I2882&gt;TIME(14,0,0),"T",IF(I2882&gt;=TIME(6,0,0),"M","-"))))</f>
        <v>T</v>
      </c>
      <c r="S2882" s="19" t="s">
        <v>49</v>
      </c>
      <c r="T2882" s="19" t="s">
        <v>49</v>
      </c>
      <c r="U2882" s="19" t="s">
        <v>49</v>
      </c>
      <c r="V2882" s="19" t="s">
        <v>49</v>
      </c>
      <c r="W2882" s="19" t="s">
        <v>49</v>
      </c>
    </row>
    <row r="2883" spans="1:23" hidden="1" x14ac:dyDescent="0.25">
      <c r="A2883" s="25">
        <v>144923</v>
      </c>
      <c r="B2883" s="25" t="s">
        <v>111</v>
      </c>
      <c r="C2883" s="25" t="s">
        <v>43</v>
      </c>
      <c r="D2883" s="25" t="s">
        <v>59</v>
      </c>
      <c r="E2883" s="24">
        <v>44231</v>
      </c>
      <c r="F2883" s="25" t="s">
        <v>60</v>
      </c>
      <c r="G2883" s="25" t="s">
        <v>50</v>
      </c>
      <c r="H2883" s="24">
        <v>45093</v>
      </c>
      <c r="I2883" s="101">
        <v>0.83813657407407405</v>
      </c>
      <c r="J2883" s="24">
        <v>45093</v>
      </c>
      <c r="K2883" s="101">
        <v>0.86219907407407403</v>
      </c>
      <c r="L2883" s="25">
        <v>2079</v>
      </c>
      <c r="M2883" s="26">
        <f>Causas[[#This Row],[parada_duracion]]/60</f>
        <v>34.65</v>
      </c>
      <c r="N2883" t="s">
        <v>910</v>
      </c>
      <c r="O2883" s="16" t="s">
        <v>52</v>
      </c>
      <c r="P2883" s="16">
        <f>WEEKNUM(Causas[[#This Row],[resolucion_fecha]],16)</f>
        <v>24</v>
      </c>
      <c r="Q2883" s="16" t="str">
        <f>TEXT(Causas[[#This Row],[resolucion_fecha]],"MMMM")</f>
        <v>junio</v>
      </c>
      <c r="R2883" s="16" t="str">
        <f t="shared" si="45"/>
        <v>T</v>
      </c>
      <c r="S2883" s="16"/>
      <c r="T2883" s="16" t="s">
        <v>53</v>
      </c>
      <c r="U2883" s="16"/>
      <c r="V2883" s="16"/>
      <c r="W2883" s="16"/>
    </row>
    <row r="2884" spans="1:23" hidden="1" x14ac:dyDescent="0.25">
      <c r="A2884" s="25">
        <v>144925</v>
      </c>
      <c r="B2884" s="25" t="s">
        <v>75</v>
      </c>
      <c r="C2884" s="25" t="s">
        <v>43</v>
      </c>
      <c r="D2884" s="25" t="s">
        <v>76</v>
      </c>
      <c r="E2884" s="24">
        <v>44104</v>
      </c>
      <c r="F2884" s="25" t="s">
        <v>56</v>
      </c>
      <c r="G2884" s="25" t="s">
        <v>46</v>
      </c>
      <c r="H2884" s="24">
        <v>45093</v>
      </c>
      <c r="I2884" s="101">
        <v>0.83993055555555562</v>
      </c>
      <c r="J2884" s="24">
        <v>45093</v>
      </c>
      <c r="K2884" s="101">
        <v>0.91254629629629624</v>
      </c>
      <c r="L2884" s="25">
        <v>6274</v>
      </c>
      <c r="M2884" s="26">
        <f>Causas[[#This Row],[parada_duracion]]/60</f>
        <v>104.56666666666666</v>
      </c>
      <c r="N2884" t="s">
        <v>911</v>
      </c>
      <c r="O2884" s="16" t="s">
        <v>52</v>
      </c>
      <c r="P2884" s="16">
        <f>WEEKNUM(Causas[[#This Row],[resolucion_fecha]],16)</f>
        <v>24</v>
      </c>
      <c r="Q2884" s="16" t="str">
        <f>TEXT(Causas[[#This Row],[resolucion_fecha]],"MMMM")</f>
        <v>junio</v>
      </c>
      <c r="R2884" s="16" t="str">
        <f t="shared" si="45"/>
        <v>T</v>
      </c>
      <c r="S2884" s="16"/>
      <c r="T2884" s="16" t="s">
        <v>53</v>
      </c>
      <c r="U2884" s="16"/>
      <c r="V2884" s="16"/>
      <c r="W2884" s="16"/>
    </row>
    <row r="2885" spans="1:23" hidden="1" x14ac:dyDescent="0.25">
      <c r="A2885" s="25">
        <v>144928</v>
      </c>
      <c r="B2885" s="25" t="s">
        <v>74</v>
      </c>
      <c r="C2885" s="25" t="s">
        <v>43</v>
      </c>
      <c r="D2885" s="25" t="s">
        <v>68</v>
      </c>
      <c r="E2885" s="24">
        <v>44258</v>
      </c>
      <c r="F2885" s="25" t="s">
        <v>56</v>
      </c>
      <c r="G2885" s="25" t="s">
        <v>46</v>
      </c>
      <c r="H2885" s="24">
        <v>45093</v>
      </c>
      <c r="I2885" s="101">
        <v>0.85293981481481485</v>
      </c>
      <c r="J2885" s="24">
        <v>45093</v>
      </c>
      <c r="K2885" s="101">
        <v>0.88563657407407403</v>
      </c>
      <c r="L2885" s="25">
        <v>2825</v>
      </c>
      <c r="M2885" s="26">
        <f>Causas[[#This Row],[parada_duracion]]/60</f>
        <v>47.083333333333336</v>
      </c>
      <c r="N2885" s="19" t="s">
        <v>49</v>
      </c>
      <c r="O2885" s="16" t="s">
        <v>49</v>
      </c>
      <c r="P2885" s="16">
        <f>WEEKNUM(Causas[[#This Row],[resolucion_fecha]],16)</f>
        <v>24</v>
      </c>
      <c r="Q2885" s="16" t="str">
        <f>TEXT(Causas[[#This Row],[resolucion_fecha]],"MMMM")</f>
        <v>junio</v>
      </c>
      <c r="R2885" s="16" t="str">
        <f t="shared" si="45"/>
        <v>T</v>
      </c>
      <c r="S2885" s="19" t="s">
        <v>49</v>
      </c>
      <c r="T2885" s="19" t="s">
        <v>49</v>
      </c>
      <c r="U2885" s="19" t="s">
        <v>49</v>
      </c>
      <c r="V2885" s="19" t="s">
        <v>49</v>
      </c>
      <c r="W2885" s="19" t="s">
        <v>49</v>
      </c>
    </row>
    <row r="2886" spans="1:23" hidden="1" x14ac:dyDescent="0.25">
      <c r="A2886" s="96">
        <v>144939</v>
      </c>
      <c r="B2886" s="96" t="s">
        <v>58</v>
      </c>
      <c r="C2886" s="96" t="s">
        <v>43</v>
      </c>
      <c r="D2886" s="96" t="s">
        <v>59</v>
      </c>
      <c r="E2886" s="97">
        <v>44231</v>
      </c>
      <c r="F2886" s="96" t="s">
        <v>60</v>
      </c>
      <c r="G2886" s="96" t="s">
        <v>46</v>
      </c>
      <c r="H2886" s="97">
        <v>45094</v>
      </c>
      <c r="I2886" s="23">
        <v>0.2918634259259259</v>
      </c>
      <c r="J2886" s="97">
        <v>45094</v>
      </c>
      <c r="K2886" s="23">
        <v>0.29190972222222222</v>
      </c>
      <c r="L2886" s="96">
        <v>4</v>
      </c>
      <c r="M2886" s="98">
        <f>Causas[[#This Row],[parada_duracion]]/60</f>
        <v>6.6666666666666666E-2</v>
      </c>
      <c r="N2886" s="19" t="s">
        <v>47</v>
      </c>
      <c r="O2886" s="16" t="s">
        <v>47</v>
      </c>
      <c r="P2886" s="99">
        <f>WEEKNUM(Causas[[#This Row],[resolucion_fecha]],16)</f>
        <v>25</v>
      </c>
      <c r="Q2886" s="99" t="str">
        <f>TEXT(Causas[[#This Row],[resolucion_fecha]],"MMMM")</f>
        <v>junio</v>
      </c>
      <c r="R2886" s="99" t="str">
        <f t="shared" si="45"/>
        <v>M</v>
      </c>
      <c r="S2886" s="16" t="s">
        <v>47</v>
      </c>
      <c r="T2886" s="16" t="s">
        <v>47</v>
      </c>
      <c r="U2886" s="16" t="s">
        <v>47</v>
      </c>
      <c r="V2886" s="16" t="s">
        <v>47</v>
      </c>
      <c r="W2886" s="16" t="s">
        <v>47</v>
      </c>
    </row>
    <row r="2887" spans="1:23" hidden="1" x14ac:dyDescent="0.25">
      <c r="A2887" s="96">
        <v>144951</v>
      </c>
      <c r="B2887" s="96" t="s">
        <v>58</v>
      </c>
      <c r="C2887" s="96" t="s">
        <v>43</v>
      </c>
      <c r="D2887" s="96" t="s">
        <v>324</v>
      </c>
      <c r="E2887" s="97">
        <v>44475</v>
      </c>
      <c r="F2887" s="96" t="s">
        <v>325</v>
      </c>
      <c r="G2887" s="96" t="s">
        <v>50</v>
      </c>
      <c r="H2887" s="97">
        <v>45094</v>
      </c>
      <c r="I2887" s="23">
        <v>0.47233796296296293</v>
      </c>
      <c r="J2887" s="97">
        <v>45094</v>
      </c>
      <c r="K2887" s="23">
        <v>0.47625000000000001</v>
      </c>
      <c r="L2887" s="96">
        <v>338</v>
      </c>
      <c r="M2887" s="98">
        <f>Causas[[#This Row],[parada_duracion]]/60</f>
        <v>5.6333333333333337</v>
      </c>
      <c r="N2887" s="19" t="s">
        <v>47</v>
      </c>
      <c r="O2887" s="16" t="s">
        <v>47</v>
      </c>
      <c r="P2887" s="99">
        <f>WEEKNUM(Causas[[#This Row],[resolucion_fecha]],16)</f>
        <v>25</v>
      </c>
      <c r="Q2887" s="99" t="str">
        <f>TEXT(Causas[[#This Row],[resolucion_fecha]],"MMMM")</f>
        <v>junio</v>
      </c>
      <c r="R2887" s="99" t="str">
        <f t="shared" si="45"/>
        <v>M</v>
      </c>
      <c r="S2887" s="16" t="s">
        <v>47</v>
      </c>
      <c r="T2887" s="16" t="s">
        <v>47</v>
      </c>
      <c r="U2887" s="16" t="s">
        <v>47</v>
      </c>
      <c r="V2887" s="16" t="s">
        <v>47</v>
      </c>
      <c r="W2887" s="16" t="s">
        <v>47</v>
      </c>
    </row>
    <row r="2888" spans="1:23" hidden="1" x14ac:dyDescent="0.25">
      <c r="A2888" s="96">
        <v>144954</v>
      </c>
      <c r="B2888" s="96" t="s">
        <v>86</v>
      </c>
      <c r="C2888" s="96" t="s">
        <v>43</v>
      </c>
      <c r="D2888" s="96" t="s">
        <v>55</v>
      </c>
      <c r="E2888" s="97">
        <v>43881</v>
      </c>
      <c r="F2888" s="96" t="s">
        <v>56</v>
      </c>
      <c r="G2888" s="96" t="s">
        <v>50</v>
      </c>
      <c r="H2888" s="97">
        <v>45094</v>
      </c>
      <c r="I2888" s="23">
        <v>0.49107638888888888</v>
      </c>
      <c r="J2888" s="97">
        <v>45094</v>
      </c>
      <c r="K2888" s="23">
        <v>0.49770833333333336</v>
      </c>
      <c r="L2888" s="96">
        <v>573</v>
      </c>
      <c r="M2888" s="98">
        <f>Causas[[#This Row],[parada_duracion]]/60</f>
        <v>9.5500000000000007</v>
      </c>
      <c r="N2888" s="19" t="s">
        <v>47</v>
      </c>
      <c r="O2888" s="16" t="s">
        <v>47</v>
      </c>
      <c r="P2888" s="99">
        <f>WEEKNUM(Causas[[#This Row],[resolucion_fecha]],16)</f>
        <v>25</v>
      </c>
      <c r="Q2888" s="99" t="str">
        <f>TEXT(Causas[[#This Row],[resolucion_fecha]],"MMMM")</f>
        <v>junio</v>
      </c>
      <c r="R2888" s="99" t="str">
        <f t="shared" si="45"/>
        <v>M</v>
      </c>
      <c r="S2888" s="16" t="s">
        <v>47</v>
      </c>
      <c r="T2888" s="16" t="s">
        <v>47</v>
      </c>
      <c r="U2888" s="16" t="s">
        <v>47</v>
      </c>
      <c r="V2888" s="16" t="s">
        <v>47</v>
      </c>
      <c r="W2888" s="16" t="s">
        <v>47</v>
      </c>
    </row>
    <row r="2889" spans="1:23" hidden="1" x14ac:dyDescent="0.25">
      <c r="A2889" s="96">
        <v>144960</v>
      </c>
      <c r="B2889" s="96" t="s">
        <v>70</v>
      </c>
      <c r="C2889" s="96" t="s">
        <v>43</v>
      </c>
      <c r="D2889" s="96" t="s">
        <v>64</v>
      </c>
      <c r="E2889" s="97">
        <v>43881</v>
      </c>
      <c r="F2889" s="96" t="s">
        <v>56</v>
      </c>
      <c r="G2889" s="96" t="s">
        <v>50</v>
      </c>
      <c r="H2889" s="97">
        <v>45094</v>
      </c>
      <c r="I2889" s="23">
        <v>0.58564814814814814</v>
      </c>
      <c r="J2889" s="97">
        <v>45094</v>
      </c>
      <c r="K2889" s="23">
        <v>0.58581018518518524</v>
      </c>
      <c r="L2889" s="96">
        <v>14</v>
      </c>
      <c r="M2889" s="98">
        <f>Causas[[#This Row],[parada_duracion]]/60</f>
        <v>0.23333333333333334</v>
      </c>
      <c r="N2889" s="19" t="s">
        <v>47</v>
      </c>
      <c r="O2889" s="16" t="s">
        <v>47</v>
      </c>
      <c r="P2889" s="99">
        <f>WEEKNUM(Causas[[#This Row],[resolucion_fecha]],16)</f>
        <v>25</v>
      </c>
      <c r="Q2889" s="99" t="str">
        <f>TEXT(Causas[[#This Row],[resolucion_fecha]],"MMMM")</f>
        <v>junio</v>
      </c>
      <c r="R2889" s="99" t="str">
        <f t="shared" si="45"/>
        <v>T</v>
      </c>
      <c r="S2889" s="16" t="s">
        <v>47</v>
      </c>
      <c r="T2889" s="16" t="s">
        <v>47</v>
      </c>
      <c r="U2889" s="16" t="s">
        <v>47</v>
      </c>
      <c r="V2889" s="16" t="s">
        <v>47</v>
      </c>
      <c r="W2889" s="16" t="s">
        <v>47</v>
      </c>
    </row>
    <row r="2890" spans="1:23" hidden="1" x14ac:dyDescent="0.25">
      <c r="A2890" s="25">
        <v>144964</v>
      </c>
      <c r="B2890" s="25" t="s">
        <v>74</v>
      </c>
      <c r="C2890" s="25" t="s">
        <v>43</v>
      </c>
      <c r="D2890" s="25" t="s">
        <v>68</v>
      </c>
      <c r="E2890" s="24">
        <v>44258</v>
      </c>
      <c r="F2890" s="25" t="s">
        <v>56</v>
      </c>
      <c r="G2890" s="25" t="s">
        <v>46</v>
      </c>
      <c r="H2890" s="24">
        <v>45094</v>
      </c>
      <c r="I2890" s="101">
        <v>0.61912037037037038</v>
      </c>
      <c r="J2890" s="24">
        <v>45094</v>
      </c>
      <c r="K2890" s="101">
        <v>0.62542824074074077</v>
      </c>
      <c r="L2890" s="25">
        <v>545</v>
      </c>
      <c r="M2890" s="26">
        <f>Causas[[#This Row],[parada_duracion]]/60</f>
        <v>9.0833333333333339</v>
      </c>
      <c r="N2890" s="19" t="s">
        <v>47</v>
      </c>
      <c r="O2890" s="16" t="s">
        <v>47</v>
      </c>
      <c r="P2890" s="16">
        <f>WEEKNUM(Causas[[#This Row],[resolucion_fecha]],16)</f>
        <v>25</v>
      </c>
      <c r="Q2890" s="16" t="str">
        <f>TEXT(Causas[[#This Row],[resolucion_fecha]],"MMMM")</f>
        <v>junio</v>
      </c>
      <c r="R2890" s="16" t="str">
        <f t="shared" si="45"/>
        <v>T</v>
      </c>
      <c r="S2890" s="16" t="s">
        <v>47</v>
      </c>
      <c r="T2890" s="16" t="s">
        <v>47</v>
      </c>
      <c r="U2890" s="16" t="s">
        <v>47</v>
      </c>
      <c r="V2890" s="16" t="s">
        <v>47</v>
      </c>
      <c r="W2890" s="16" t="s">
        <v>47</v>
      </c>
    </row>
    <row r="2891" spans="1:23" hidden="1" x14ac:dyDescent="0.25">
      <c r="A2891" s="25">
        <v>144983</v>
      </c>
      <c r="B2891" s="25" t="s">
        <v>42</v>
      </c>
      <c r="C2891" s="25" t="s">
        <v>43</v>
      </c>
      <c r="D2891" s="25" t="s">
        <v>55</v>
      </c>
      <c r="E2891" s="24">
        <v>43405</v>
      </c>
      <c r="F2891" s="25" t="s">
        <v>45</v>
      </c>
      <c r="G2891" s="25" t="s">
        <v>50</v>
      </c>
      <c r="H2891" s="24">
        <v>45097</v>
      </c>
      <c r="I2891" s="101">
        <v>0.26230324074074074</v>
      </c>
      <c r="J2891" s="24">
        <v>45097</v>
      </c>
      <c r="K2891" s="101">
        <v>0.26474537037037038</v>
      </c>
      <c r="L2891" s="25">
        <v>211</v>
      </c>
      <c r="M2891" s="26">
        <f>Causas[[#This Row],[parada_duracion]]/60</f>
        <v>3.5166666666666666</v>
      </c>
      <c r="N2891" s="19" t="s">
        <v>47</v>
      </c>
      <c r="O2891" s="16" t="s">
        <v>47</v>
      </c>
      <c r="P2891" s="16">
        <f>WEEKNUM(Causas[[#This Row],[resolucion_fecha]],16)</f>
        <v>25</v>
      </c>
      <c r="Q2891" s="16" t="str">
        <f>TEXT(Causas[[#This Row],[resolucion_fecha]],"MMMM")</f>
        <v>junio</v>
      </c>
      <c r="R2891" s="16" t="str">
        <f t="shared" si="45"/>
        <v>M</v>
      </c>
      <c r="S2891" s="16" t="s">
        <v>47</v>
      </c>
      <c r="T2891" s="16" t="s">
        <v>47</v>
      </c>
      <c r="U2891" s="16" t="s">
        <v>47</v>
      </c>
      <c r="V2891" s="16" t="s">
        <v>47</v>
      </c>
      <c r="W2891" s="16" t="s">
        <v>47</v>
      </c>
    </row>
    <row r="2892" spans="1:23" hidden="1" x14ac:dyDescent="0.25">
      <c r="A2892" s="96">
        <v>144986</v>
      </c>
      <c r="B2892" s="96" t="s">
        <v>129</v>
      </c>
      <c r="C2892" s="96" t="s">
        <v>43</v>
      </c>
      <c r="D2892" s="96" t="s">
        <v>55</v>
      </c>
      <c r="E2892" s="97">
        <v>43405</v>
      </c>
      <c r="F2892" s="96" t="s">
        <v>45</v>
      </c>
      <c r="G2892" s="96" t="s">
        <v>46</v>
      </c>
      <c r="H2892" s="97">
        <v>45097</v>
      </c>
      <c r="I2892" s="23">
        <v>0.26508101851851851</v>
      </c>
      <c r="J2892" s="97">
        <v>45097</v>
      </c>
      <c r="K2892" s="23">
        <v>0.26833333333333337</v>
      </c>
      <c r="L2892" s="96">
        <v>281</v>
      </c>
      <c r="M2892" s="98">
        <f>Causas[[#This Row],[parada_duracion]]/60</f>
        <v>4.6833333333333336</v>
      </c>
      <c r="N2892" s="19" t="s">
        <v>47</v>
      </c>
      <c r="O2892" s="16" t="s">
        <v>47</v>
      </c>
      <c r="P2892" s="99">
        <f>WEEKNUM(Causas[[#This Row],[resolucion_fecha]],16)</f>
        <v>25</v>
      </c>
      <c r="Q2892" s="99" t="str">
        <f>TEXT(Causas[[#This Row],[resolucion_fecha]],"MMMM")</f>
        <v>junio</v>
      </c>
      <c r="R2892" s="99" t="str">
        <f t="shared" si="45"/>
        <v>M</v>
      </c>
      <c r="S2892" s="16" t="s">
        <v>47</v>
      </c>
      <c r="T2892" s="16" t="s">
        <v>47</v>
      </c>
      <c r="U2892" s="16" t="s">
        <v>47</v>
      </c>
      <c r="V2892" s="16" t="s">
        <v>47</v>
      </c>
      <c r="W2892" s="16" t="s">
        <v>47</v>
      </c>
    </row>
    <row r="2893" spans="1:23" hidden="1" x14ac:dyDescent="0.25">
      <c r="A2893" s="25">
        <v>144987</v>
      </c>
      <c r="B2893" s="25" t="s">
        <v>70</v>
      </c>
      <c r="C2893" s="25" t="s">
        <v>43</v>
      </c>
      <c r="D2893" s="25" t="s">
        <v>64</v>
      </c>
      <c r="E2893" s="24">
        <v>43881</v>
      </c>
      <c r="F2893" s="25" t="s">
        <v>56</v>
      </c>
      <c r="G2893" s="25" t="s">
        <v>50</v>
      </c>
      <c r="H2893" s="24">
        <v>45097</v>
      </c>
      <c r="I2893" s="101">
        <v>0.26690972222222226</v>
      </c>
      <c r="J2893" s="24">
        <v>45097</v>
      </c>
      <c r="K2893" s="101">
        <v>0.46322916666666664</v>
      </c>
      <c r="L2893" s="25">
        <v>16962</v>
      </c>
      <c r="M2893" s="26">
        <f>Causas[[#This Row],[parada_duracion]]/60</f>
        <v>282.7</v>
      </c>
      <c r="N2893" s="19" t="s">
        <v>49</v>
      </c>
      <c r="O2893" s="16" t="s">
        <v>49</v>
      </c>
      <c r="P2893" s="16">
        <f>WEEKNUM(Causas[[#This Row],[resolucion_fecha]],16)</f>
        <v>25</v>
      </c>
      <c r="Q2893" s="16" t="str">
        <f>TEXT(Causas[[#This Row],[resolucion_fecha]],"MMMM")</f>
        <v>junio</v>
      </c>
      <c r="R2893" s="16" t="str">
        <f t="shared" si="45"/>
        <v>M</v>
      </c>
      <c r="S2893" s="19" t="s">
        <v>49</v>
      </c>
      <c r="T2893" s="19" t="s">
        <v>49</v>
      </c>
      <c r="U2893" s="19" t="s">
        <v>49</v>
      </c>
      <c r="V2893" s="19" t="s">
        <v>49</v>
      </c>
      <c r="W2893" s="19" t="s">
        <v>49</v>
      </c>
    </row>
    <row r="2894" spans="1:23" hidden="1" x14ac:dyDescent="0.25">
      <c r="A2894" s="96">
        <v>144989</v>
      </c>
      <c r="B2894" s="96" t="s">
        <v>130</v>
      </c>
      <c r="C2894" s="96" t="s">
        <v>43</v>
      </c>
      <c r="D2894" s="96" t="s">
        <v>55</v>
      </c>
      <c r="E2894" s="97">
        <v>43405</v>
      </c>
      <c r="F2894" s="96" t="s">
        <v>45</v>
      </c>
      <c r="G2894" s="96" t="s">
        <v>46</v>
      </c>
      <c r="H2894" s="97">
        <v>45097</v>
      </c>
      <c r="I2894" s="23">
        <v>0.28697916666666667</v>
      </c>
      <c r="J2894" s="97">
        <v>45097</v>
      </c>
      <c r="K2894" s="23">
        <v>0.28790509259259262</v>
      </c>
      <c r="L2894" s="96">
        <v>80</v>
      </c>
      <c r="M2894" s="98">
        <f>Causas[[#This Row],[parada_duracion]]/60</f>
        <v>1.3333333333333333</v>
      </c>
      <c r="N2894" s="19" t="s">
        <v>47</v>
      </c>
      <c r="O2894" s="16" t="s">
        <v>47</v>
      </c>
      <c r="P2894" s="99">
        <f>WEEKNUM(Causas[[#This Row],[resolucion_fecha]],16)</f>
        <v>25</v>
      </c>
      <c r="Q2894" s="99" t="str">
        <f>TEXT(Causas[[#This Row],[resolucion_fecha]],"MMMM")</f>
        <v>junio</v>
      </c>
      <c r="R2894" s="99" t="str">
        <f t="shared" si="45"/>
        <v>M</v>
      </c>
      <c r="S2894" s="16" t="s">
        <v>47</v>
      </c>
      <c r="T2894" s="16" t="s">
        <v>47</v>
      </c>
      <c r="U2894" s="16" t="s">
        <v>47</v>
      </c>
      <c r="V2894" s="16" t="s">
        <v>47</v>
      </c>
      <c r="W2894" s="16" t="s">
        <v>47</v>
      </c>
    </row>
    <row r="2895" spans="1:23" hidden="1" x14ac:dyDescent="0.25">
      <c r="A2895" s="96">
        <v>144990</v>
      </c>
      <c r="B2895" s="96" t="s">
        <v>129</v>
      </c>
      <c r="C2895" s="96" t="s">
        <v>43</v>
      </c>
      <c r="D2895" s="96" t="s">
        <v>55</v>
      </c>
      <c r="E2895" s="97">
        <v>43405</v>
      </c>
      <c r="F2895" s="96" t="s">
        <v>45</v>
      </c>
      <c r="G2895" s="96" t="s">
        <v>46</v>
      </c>
      <c r="H2895" s="97">
        <v>45097</v>
      </c>
      <c r="I2895" s="23">
        <v>0.28799768518518515</v>
      </c>
      <c r="J2895" s="97">
        <v>45097</v>
      </c>
      <c r="K2895" s="23">
        <v>0.29756944444444444</v>
      </c>
      <c r="L2895" s="96">
        <v>827</v>
      </c>
      <c r="M2895" s="98">
        <f>Causas[[#This Row],[parada_duracion]]/60</f>
        <v>13.783333333333333</v>
      </c>
      <c r="N2895" s="18" t="s">
        <v>912</v>
      </c>
      <c r="O2895" s="99" t="s">
        <v>52</v>
      </c>
      <c r="P2895" s="99">
        <f>WEEKNUM(Causas[[#This Row],[resolucion_fecha]],16)</f>
        <v>25</v>
      </c>
      <c r="Q2895" s="99" t="str">
        <f>TEXT(Causas[[#This Row],[resolucion_fecha]],"MMMM")</f>
        <v>junio</v>
      </c>
      <c r="R2895" s="99" t="str">
        <f t="shared" si="45"/>
        <v>M</v>
      </c>
      <c r="S2895" s="99"/>
      <c r="T2895" s="16" t="s">
        <v>53</v>
      </c>
      <c r="U2895" s="100"/>
      <c r="V2895" s="99"/>
      <c r="W2895" s="99"/>
    </row>
    <row r="2896" spans="1:23" hidden="1" x14ac:dyDescent="0.25">
      <c r="A2896" s="25">
        <v>144991</v>
      </c>
      <c r="B2896" s="25" t="s">
        <v>352</v>
      </c>
      <c r="C2896" s="25" t="s">
        <v>43</v>
      </c>
      <c r="D2896" s="25" t="s">
        <v>55</v>
      </c>
      <c r="E2896" s="24">
        <v>43881</v>
      </c>
      <c r="F2896" s="25" t="s">
        <v>56</v>
      </c>
      <c r="G2896" s="25" t="s">
        <v>50</v>
      </c>
      <c r="H2896" s="24">
        <v>45097</v>
      </c>
      <c r="I2896" s="101">
        <v>0.29771990740740739</v>
      </c>
      <c r="J2896" s="24">
        <v>45097</v>
      </c>
      <c r="K2896" s="101">
        <v>0.34785879629629629</v>
      </c>
      <c r="L2896" s="25">
        <v>4332</v>
      </c>
      <c r="M2896" s="26">
        <f>Causas[[#This Row],[parada_duracion]]/60</f>
        <v>72.2</v>
      </c>
      <c r="N2896" s="19" t="s">
        <v>49</v>
      </c>
      <c r="O2896" s="16" t="s">
        <v>49</v>
      </c>
      <c r="P2896" s="16">
        <f>WEEKNUM(Causas[[#This Row],[resolucion_fecha]],16)</f>
        <v>25</v>
      </c>
      <c r="Q2896" s="16" t="str">
        <f>TEXT(Causas[[#This Row],[resolucion_fecha]],"MMMM")</f>
        <v>junio</v>
      </c>
      <c r="R2896" s="16" t="str">
        <f t="shared" si="45"/>
        <v>M</v>
      </c>
      <c r="S2896" s="19" t="s">
        <v>49</v>
      </c>
      <c r="T2896" s="19" t="s">
        <v>49</v>
      </c>
      <c r="U2896" s="19" t="s">
        <v>49</v>
      </c>
      <c r="V2896" s="19" t="s">
        <v>49</v>
      </c>
      <c r="W2896" s="19" t="s">
        <v>49</v>
      </c>
    </row>
    <row r="2897" spans="1:23" hidden="1" x14ac:dyDescent="0.25">
      <c r="A2897" s="25">
        <v>144994</v>
      </c>
      <c r="B2897" s="25" t="s">
        <v>79</v>
      </c>
      <c r="C2897" s="25" t="s">
        <v>43</v>
      </c>
      <c r="D2897" s="25" t="s">
        <v>68</v>
      </c>
      <c r="E2897" s="24">
        <v>43405</v>
      </c>
      <c r="F2897" s="25" t="s">
        <v>45</v>
      </c>
      <c r="G2897" s="25" t="s">
        <v>46</v>
      </c>
      <c r="H2897" s="24">
        <v>45097</v>
      </c>
      <c r="I2897" s="101">
        <v>0.32140046296296299</v>
      </c>
      <c r="J2897" s="24">
        <v>45097</v>
      </c>
      <c r="K2897" s="101">
        <v>0.36289351851851853</v>
      </c>
      <c r="L2897" s="25">
        <v>3585</v>
      </c>
      <c r="M2897" s="26">
        <f>Causas[[#This Row],[parada_duracion]]/60</f>
        <v>59.75</v>
      </c>
      <c r="N2897" s="19" t="s">
        <v>49</v>
      </c>
      <c r="O2897" s="16" t="s">
        <v>49</v>
      </c>
      <c r="P2897" s="16">
        <f>WEEKNUM(Causas[[#This Row],[resolucion_fecha]],16)</f>
        <v>25</v>
      </c>
      <c r="Q2897" s="16" t="str">
        <f>TEXT(Causas[[#This Row],[resolucion_fecha]],"MMMM")</f>
        <v>junio</v>
      </c>
      <c r="R2897" s="16" t="str">
        <f t="shared" si="45"/>
        <v>M</v>
      </c>
      <c r="S2897" s="19" t="s">
        <v>49</v>
      </c>
      <c r="T2897" s="19" t="s">
        <v>49</v>
      </c>
      <c r="U2897" s="19" t="s">
        <v>49</v>
      </c>
      <c r="V2897" s="19" t="s">
        <v>49</v>
      </c>
      <c r="W2897" s="19" t="s">
        <v>49</v>
      </c>
    </row>
    <row r="2898" spans="1:23" hidden="1" x14ac:dyDescent="0.25">
      <c r="A2898" s="96">
        <v>144998</v>
      </c>
      <c r="B2898" s="96" t="s">
        <v>89</v>
      </c>
      <c r="C2898" s="96" t="s">
        <v>43</v>
      </c>
      <c r="D2898" s="96" t="s">
        <v>90</v>
      </c>
      <c r="E2898" s="97">
        <v>44263</v>
      </c>
      <c r="F2898" s="96" t="s">
        <v>56</v>
      </c>
      <c r="G2898" s="96" t="s">
        <v>46</v>
      </c>
      <c r="H2898" s="97">
        <v>45097</v>
      </c>
      <c r="I2898" s="23">
        <v>0.37579861111111112</v>
      </c>
      <c r="J2898" s="97">
        <v>45097</v>
      </c>
      <c r="K2898" s="23">
        <v>0.40401620370370367</v>
      </c>
      <c r="L2898" s="96">
        <v>2438</v>
      </c>
      <c r="M2898" s="98">
        <f>Causas[[#This Row],[parada_duracion]]/60</f>
        <v>40.633333333333333</v>
      </c>
      <c r="N2898" s="18" t="s">
        <v>49</v>
      </c>
      <c r="O2898" s="16" t="s">
        <v>49</v>
      </c>
      <c r="P2898" s="99">
        <f>WEEKNUM(Causas[[#This Row],[resolucion_fecha]],16)</f>
        <v>25</v>
      </c>
      <c r="Q2898" s="99" t="str">
        <f>TEXT(Causas[[#This Row],[resolucion_fecha]],"MMMM")</f>
        <v>junio</v>
      </c>
      <c r="R2898" s="99" t="str">
        <f t="shared" si="45"/>
        <v>M</v>
      </c>
      <c r="S2898" s="19" t="s">
        <v>49</v>
      </c>
      <c r="T2898" s="19" t="s">
        <v>49</v>
      </c>
      <c r="U2898" s="19" t="s">
        <v>49</v>
      </c>
      <c r="V2898" s="19" t="s">
        <v>49</v>
      </c>
      <c r="W2898" s="19" t="s">
        <v>49</v>
      </c>
    </row>
    <row r="2899" spans="1:23" hidden="1" x14ac:dyDescent="0.25">
      <c r="A2899" s="25">
        <v>144999</v>
      </c>
      <c r="B2899" s="25" t="s">
        <v>61</v>
      </c>
      <c r="C2899" s="25" t="s">
        <v>43</v>
      </c>
      <c r="D2899" s="25" t="s">
        <v>55</v>
      </c>
      <c r="E2899" s="24">
        <v>43881</v>
      </c>
      <c r="F2899" s="25" t="s">
        <v>56</v>
      </c>
      <c r="G2899" s="25" t="s">
        <v>46</v>
      </c>
      <c r="H2899" s="24">
        <v>45097</v>
      </c>
      <c r="I2899" s="101">
        <v>0.38090277777777781</v>
      </c>
      <c r="J2899" s="24">
        <v>45097</v>
      </c>
      <c r="K2899" s="101">
        <v>0.39686342592592588</v>
      </c>
      <c r="L2899" s="25">
        <v>1379</v>
      </c>
      <c r="M2899" s="26">
        <f>Causas[[#This Row],[parada_duracion]]/60</f>
        <v>22.983333333333334</v>
      </c>
      <c r="N2899" s="18" t="s">
        <v>49</v>
      </c>
      <c r="O2899" s="16" t="s">
        <v>49</v>
      </c>
      <c r="P2899" s="16">
        <f>WEEKNUM(Causas[[#This Row],[resolucion_fecha]],16)</f>
        <v>25</v>
      </c>
      <c r="Q2899" s="16" t="str">
        <f>TEXT(Causas[[#This Row],[resolucion_fecha]],"MMMM")</f>
        <v>junio</v>
      </c>
      <c r="R2899" s="16" t="str">
        <f t="shared" si="45"/>
        <v>M</v>
      </c>
      <c r="S2899" s="19" t="s">
        <v>49</v>
      </c>
      <c r="T2899" s="19" t="s">
        <v>49</v>
      </c>
      <c r="U2899" s="19" t="s">
        <v>49</v>
      </c>
      <c r="V2899" s="19" t="s">
        <v>49</v>
      </c>
      <c r="W2899" s="19" t="s">
        <v>49</v>
      </c>
    </row>
    <row r="2900" spans="1:23" hidden="1" x14ac:dyDescent="0.25">
      <c r="A2900" s="96">
        <v>145002</v>
      </c>
      <c r="B2900" s="96" t="s">
        <v>42</v>
      </c>
      <c r="C2900" s="96" t="s">
        <v>43</v>
      </c>
      <c r="D2900" s="96" t="s">
        <v>64</v>
      </c>
      <c r="E2900" s="97">
        <v>43405</v>
      </c>
      <c r="F2900" s="96" t="s">
        <v>45</v>
      </c>
      <c r="G2900" s="96" t="s">
        <v>50</v>
      </c>
      <c r="H2900" s="97">
        <v>45097</v>
      </c>
      <c r="I2900" s="23">
        <v>0.46332175925925928</v>
      </c>
      <c r="J2900" s="97">
        <v>45097</v>
      </c>
      <c r="K2900" s="23">
        <v>0.46818287037037037</v>
      </c>
      <c r="L2900" s="96">
        <v>420</v>
      </c>
      <c r="M2900" s="98">
        <f>Causas[[#This Row],[parada_duracion]]/60</f>
        <v>7</v>
      </c>
      <c r="N2900" s="19" t="s">
        <v>47</v>
      </c>
      <c r="O2900" s="16" t="s">
        <v>47</v>
      </c>
      <c r="P2900" s="99">
        <f>WEEKNUM(Causas[[#This Row],[resolucion_fecha]],16)</f>
        <v>25</v>
      </c>
      <c r="Q2900" s="99" t="str">
        <f>TEXT(Causas[[#This Row],[resolucion_fecha]],"MMMM")</f>
        <v>junio</v>
      </c>
      <c r="R2900" s="99" t="str">
        <f t="shared" si="45"/>
        <v>M</v>
      </c>
      <c r="S2900" s="16" t="s">
        <v>47</v>
      </c>
      <c r="T2900" s="16" t="s">
        <v>47</v>
      </c>
      <c r="U2900" s="16" t="s">
        <v>47</v>
      </c>
      <c r="V2900" s="16" t="s">
        <v>47</v>
      </c>
      <c r="W2900" s="16" t="s">
        <v>47</v>
      </c>
    </row>
    <row r="2901" spans="1:23" hidden="1" x14ac:dyDescent="0.25">
      <c r="A2901" s="96">
        <v>145003</v>
      </c>
      <c r="B2901" s="96" t="s">
        <v>70</v>
      </c>
      <c r="C2901" s="96" t="s">
        <v>43</v>
      </c>
      <c r="D2901" s="96" t="s">
        <v>64</v>
      </c>
      <c r="E2901" s="97">
        <v>43881</v>
      </c>
      <c r="F2901" s="96" t="s">
        <v>56</v>
      </c>
      <c r="G2901" s="96" t="s">
        <v>50</v>
      </c>
      <c r="H2901" s="97">
        <v>45097</v>
      </c>
      <c r="I2901" s="23">
        <v>0.46828703703703706</v>
      </c>
      <c r="J2901" s="97">
        <v>45097</v>
      </c>
      <c r="K2901" s="23">
        <v>0.46833333333333332</v>
      </c>
      <c r="L2901" s="96">
        <v>4</v>
      </c>
      <c r="M2901" s="98">
        <f>Causas[[#This Row],[parada_duracion]]/60</f>
        <v>6.6666666666666666E-2</v>
      </c>
      <c r="N2901" s="19" t="s">
        <v>47</v>
      </c>
      <c r="O2901" s="16" t="s">
        <v>47</v>
      </c>
      <c r="P2901" s="99">
        <f>WEEKNUM(Causas[[#This Row],[resolucion_fecha]],16)</f>
        <v>25</v>
      </c>
      <c r="Q2901" s="99" t="str">
        <f>TEXT(Causas[[#This Row],[resolucion_fecha]],"MMMM")</f>
        <v>junio</v>
      </c>
      <c r="R2901" s="99" t="str">
        <f t="shared" si="45"/>
        <v>M</v>
      </c>
      <c r="S2901" s="16" t="s">
        <v>47</v>
      </c>
      <c r="T2901" s="16" t="s">
        <v>47</v>
      </c>
      <c r="U2901" s="16" t="s">
        <v>47</v>
      </c>
      <c r="V2901" s="16" t="s">
        <v>47</v>
      </c>
      <c r="W2901" s="16" t="s">
        <v>47</v>
      </c>
    </row>
    <row r="2902" spans="1:23" hidden="1" x14ac:dyDescent="0.25">
      <c r="A2902" s="96">
        <v>145004</v>
      </c>
      <c r="B2902" s="96" t="s">
        <v>70</v>
      </c>
      <c r="C2902" s="96" t="s">
        <v>43</v>
      </c>
      <c r="D2902" s="96" t="s">
        <v>64</v>
      </c>
      <c r="E2902" s="97">
        <v>43881</v>
      </c>
      <c r="F2902" s="96" t="s">
        <v>56</v>
      </c>
      <c r="G2902" s="96" t="s">
        <v>50</v>
      </c>
      <c r="H2902" s="97">
        <v>45097</v>
      </c>
      <c r="I2902" s="23">
        <v>0.46841435185185182</v>
      </c>
      <c r="J2902" s="97">
        <v>45097</v>
      </c>
      <c r="K2902" s="23">
        <v>0.48246527777777781</v>
      </c>
      <c r="L2902" s="96">
        <v>1214</v>
      </c>
      <c r="M2902" s="98">
        <f>Causas[[#This Row],[parada_duracion]]/60</f>
        <v>20.233333333333334</v>
      </c>
      <c r="N2902" s="18" t="s">
        <v>49</v>
      </c>
      <c r="O2902" s="16" t="s">
        <v>49</v>
      </c>
      <c r="P2902" s="99">
        <f>WEEKNUM(Causas[[#This Row],[resolucion_fecha]],16)</f>
        <v>25</v>
      </c>
      <c r="Q2902" s="99" t="str">
        <f>TEXT(Causas[[#This Row],[resolucion_fecha]],"MMMM")</f>
        <v>junio</v>
      </c>
      <c r="R2902" s="99" t="str">
        <f t="shared" si="45"/>
        <v>M</v>
      </c>
      <c r="S2902" s="19" t="s">
        <v>49</v>
      </c>
      <c r="T2902" s="19" t="s">
        <v>49</v>
      </c>
      <c r="U2902" s="19" t="s">
        <v>49</v>
      </c>
      <c r="V2902" s="19" t="s">
        <v>49</v>
      </c>
      <c r="W2902" s="19" t="s">
        <v>49</v>
      </c>
    </row>
    <row r="2903" spans="1:23" hidden="1" x14ac:dyDescent="0.25">
      <c r="A2903" s="25">
        <v>145005</v>
      </c>
      <c r="B2903" s="25" t="s">
        <v>74</v>
      </c>
      <c r="C2903" s="25" t="s">
        <v>43</v>
      </c>
      <c r="D2903" s="25" t="s">
        <v>68</v>
      </c>
      <c r="E2903" s="24">
        <v>44258</v>
      </c>
      <c r="F2903" s="25" t="s">
        <v>56</v>
      </c>
      <c r="G2903" s="25" t="s">
        <v>46</v>
      </c>
      <c r="H2903" s="24">
        <v>45097</v>
      </c>
      <c r="I2903" s="101">
        <v>0.48079861111111111</v>
      </c>
      <c r="J2903" s="24">
        <v>45097</v>
      </c>
      <c r="K2903" s="101">
        <v>0.54568287037037033</v>
      </c>
      <c r="L2903" s="25">
        <v>5606</v>
      </c>
      <c r="M2903" s="26">
        <f>Causas[[#This Row],[parada_duracion]]/60</f>
        <v>93.433333333333337</v>
      </c>
      <c r="N2903" s="18" t="s">
        <v>49</v>
      </c>
      <c r="O2903" s="16" t="s">
        <v>49</v>
      </c>
      <c r="P2903" s="16">
        <f>WEEKNUM(Causas[[#This Row],[resolucion_fecha]],16)</f>
        <v>25</v>
      </c>
      <c r="Q2903" s="16" t="str">
        <f>TEXT(Causas[[#This Row],[resolucion_fecha]],"MMMM")</f>
        <v>junio</v>
      </c>
      <c r="R2903" s="16" t="str">
        <f t="shared" si="45"/>
        <v>M</v>
      </c>
      <c r="S2903" s="19" t="s">
        <v>49</v>
      </c>
      <c r="T2903" s="19" t="s">
        <v>49</v>
      </c>
      <c r="U2903" s="19" t="s">
        <v>49</v>
      </c>
      <c r="V2903" s="19" t="s">
        <v>49</v>
      </c>
      <c r="W2903" s="19" t="s">
        <v>49</v>
      </c>
    </row>
    <row r="2904" spans="1:23" hidden="1" x14ac:dyDescent="0.25">
      <c r="A2904" s="25">
        <v>145008</v>
      </c>
      <c r="B2904" s="25" t="s">
        <v>54</v>
      </c>
      <c r="C2904" s="25" t="s">
        <v>43</v>
      </c>
      <c r="D2904" s="25" t="s">
        <v>55</v>
      </c>
      <c r="E2904" s="24">
        <v>44120</v>
      </c>
      <c r="F2904" s="25" t="s">
        <v>56</v>
      </c>
      <c r="G2904" s="25" t="s">
        <v>50</v>
      </c>
      <c r="H2904" s="24">
        <v>45097</v>
      </c>
      <c r="I2904" s="101">
        <v>0.50266203703703705</v>
      </c>
      <c r="J2904" s="24">
        <v>45097</v>
      </c>
      <c r="K2904" s="101">
        <v>0.53028935185185189</v>
      </c>
      <c r="L2904" s="25">
        <v>2387</v>
      </c>
      <c r="M2904" s="26">
        <f>Causas[[#This Row],[parada_duracion]]/60</f>
        <v>39.783333333333331</v>
      </c>
      <c r="N2904" s="19" t="s">
        <v>62</v>
      </c>
      <c r="O2904" s="16" t="s">
        <v>52</v>
      </c>
      <c r="P2904" s="16">
        <f>WEEKNUM(Causas[[#This Row],[resolucion_fecha]],16)</f>
        <v>25</v>
      </c>
      <c r="Q2904" s="16" t="str">
        <f>TEXT(Causas[[#This Row],[resolucion_fecha]],"MMMM")</f>
        <v>junio</v>
      </c>
      <c r="R2904" s="16" t="str">
        <f t="shared" si="45"/>
        <v>M</v>
      </c>
      <c r="S2904" s="16"/>
      <c r="T2904" s="16" t="s">
        <v>53</v>
      </c>
      <c r="U2904" s="16"/>
      <c r="V2904" s="16"/>
      <c r="W2904" s="16"/>
    </row>
    <row r="2905" spans="1:23" hidden="1" x14ac:dyDescent="0.25">
      <c r="A2905" s="96">
        <v>145010</v>
      </c>
      <c r="B2905" s="96" t="s">
        <v>203</v>
      </c>
      <c r="C2905" s="96" t="s">
        <v>43</v>
      </c>
      <c r="D2905" s="96" t="s">
        <v>55</v>
      </c>
      <c r="E2905" s="97">
        <v>43405</v>
      </c>
      <c r="F2905" s="96" t="s">
        <v>45</v>
      </c>
      <c r="G2905" s="96" t="s">
        <v>50</v>
      </c>
      <c r="H2905" s="97">
        <v>45097</v>
      </c>
      <c r="I2905" s="23">
        <v>0.5386805555555555</v>
      </c>
      <c r="J2905" s="97">
        <v>45097</v>
      </c>
      <c r="K2905" s="23">
        <v>0.54348379629629628</v>
      </c>
      <c r="L2905" s="96">
        <v>415</v>
      </c>
      <c r="M2905" s="98">
        <f>Causas[[#This Row],[parada_duracion]]/60</f>
        <v>6.916666666666667</v>
      </c>
      <c r="N2905" s="19" t="s">
        <v>47</v>
      </c>
      <c r="O2905" s="16" t="s">
        <v>47</v>
      </c>
      <c r="P2905" s="99">
        <f>WEEKNUM(Causas[[#This Row],[resolucion_fecha]],16)</f>
        <v>25</v>
      </c>
      <c r="Q2905" s="99" t="str">
        <f>TEXT(Causas[[#This Row],[resolucion_fecha]],"MMMM")</f>
        <v>junio</v>
      </c>
      <c r="R2905" s="99" t="str">
        <f t="shared" si="45"/>
        <v>M</v>
      </c>
      <c r="S2905" s="16" t="s">
        <v>47</v>
      </c>
      <c r="T2905" s="16" t="s">
        <v>47</v>
      </c>
      <c r="U2905" s="16" t="s">
        <v>47</v>
      </c>
      <c r="V2905" s="16" t="s">
        <v>47</v>
      </c>
      <c r="W2905" s="16" t="s">
        <v>47</v>
      </c>
    </row>
    <row r="2906" spans="1:23" hidden="1" x14ac:dyDescent="0.25">
      <c r="A2906" s="96">
        <v>145011</v>
      </c>
      <c r="B2906" s="96" t="s">
        <v>74</v>
      </c>
      <c r="C2906" s="96" t="s">
        <v>43</v>
      </c>
      <c r="D2906" s="96" t="s">
        <v>68</v>
      </c>
      <c r="E2906" s="97">
        <v>44258</v>
      </c>
      <c r="F2906" s="96" t="s">
        <v>56</v>
      </c>
      <c r="G2906" s="96" t="s">
        <v>46</v>
      </c>
      <c r="H2906" s="97">
        <v>45097</v>
      </c>
      <c r="I2906" s="23">
        <v>0.54578703703703701</v>
      </c>
      <c r="J2906" s="97">
        <v>45097</v>
      </c>
      <c r="K2906" s="23">
        <v>0.55478009259259264</v>
      </c>
      <c r="L2906" s="96">
        <v>777</v>
      </c>
      <c r="M2906" s="98">
        <f>Causas[[#This Row],[parada_duracion]]/60</f>
        <v>12.95</v>
      </c>
      <c r="N2906" s="18" t="s">
        <v>49</v>
      </c>
      <c r="O2906" s="99" t="s">
        <v>49</v>
      </c>
      <c r="P2906" s="99">
        <f>WEEKNUM(Causas[[#This Row],[resolucion_fecha]],16)</f>
        <v>25</v>
      </c>
      <c r="Q2906" s="99" t="str">
        <f>TEXT(Causas[[#This Row],[resolucion_fecha]],"MMMM")</f>
        <v>junio</v>
      </c>
      <c r="R2906" s="99" t="str">
        <f t="shared" si="45"/>
        <v>M</v>
      </c>
      <c r="S2906" s="19" t="s">
        <v>49</v>
      </c>
      <c r="T2906" s="19" t="s">
        <v>49</v>
      </c>
      <c r="U2906" s="19" t="s">
        <v>49</v>
      </c>
      <c r="V2906" s="19" t="s">
        <v>49</v>
      </c>
      <c r="W2906" s="19" t="s">
        <v>49</v>
      </c>
    </row>
    <row r="2907" spans="1:23" hidden="1" x14ac:dyDescent="0.25">
      <c r="A2907" s="96">
        <v>145012</v>
      </c>
      <c r="B2907" s="96" t="s">
        <v>69</v>
      </c>
      <c r="C2907" s="96" t="s">
        <v>43</v>
      </c>
      <c r="D2907" s="96" t="s">
        <v>55</v>
      </c>
      <c r="E2907" s="97">
        <v>43405</v>
      </c>
      <c r="F2907" s="96" t="s">
        <v>45</v>
      </c>
      <c r="G2907" s="96" t="s">
        <v>46</v>
      </c>
      <c r="H2907" s="97">
        <v>45097</v>
      </c>
      <c r="I2907" s="23">
        <v>0.54980324074074072</v>
      </c>
      <c r="J2907" s="97">
        <v>45097</v>
      </c>
      <c r="K2907" s="23">
        <v>0.56336805555555558</v>
      </c>
      <c r="L2907" s="96">
        <v>1172</v>
      </c>
      <c r="M2907" s="98">
        <f>Causas[[#This Row],[parada_duracion]]/60</f>
        <v>19.533333333333335</v>
      </c>
      <c r="N2907" s="18" t="s">
        <v>49</v>
      </c>
      <c r="O2907" s="99" t="s">
        <v>49</v>
      </c>
      <c r="P2907" s="99">
        <f>WEEKNUM(Causas[[#This Row],[resolucion_fecha]],16)</f>
        <v>25</v>
      </c>
      <c r="Q2907" s="99" t="str">
        <f>TEXT(Causas[[#This Row],[resolucion_fecha]],"MMMM")</f>
        <v>junio</v>
      </c>
      <c r="R2907" s="99" t="str">
        <f t="shared" si="45"/>
        <v>M</v>
      </c>
      <c r="S2907" s="19" t="s">
        <v>49</v>
      </c>
      <c r="T2907" s="19" t="s">
        <v>49</v>
      </c>
      <c r="U2907" s="19" t="s">
        <v>49</v>
      </c>
      <c r="V2907" s="19" t="s">
        <v>49</v>
      </c>
      <c r="W2907" s="19" t="s">
        <v>49</v>
      </c>
    </row>
    <row r="2908" spans="1:23" hidden="1" x14ac:dyDescent="0.25">
      <c r="A2908" s="96">
        <v>145013</v>
      </c>
      <c r="B2908" s="96" t="s">
        <v>66</v>
      </c>
      <c r="C2908" s="96" t="s">
        <v>43</v>
      </c>
      <c r="D2908" s="96" t="s">
        <v>68</v>
      </c>
      <c r="E2908" s="97">
        <v>43405</v>
      </c>
      <c r="F2908" s="96" t="s">
        <v>45</v>
      </c>
      <c r="G2908" s="96" t="s">
        <v>50</v>
      </c>
      <c r="H2908" s="97">
        <v>45097</v>
      </c>
      <c r="I2908" s="23">
        <v>0.57545138888888892</v>
      </c>
      <c r="J2908" s="97">
        <v>45097</v>
      </c>
      <c r="K2908" s="23">
        <v>0.57549768518518518</v>
      </c>
      <c r="L2908" s="96">
        <v>4</v>
      </c>
      <c r="M2908" s="98">
        <f>Causas[[#This Row],[parada_duracion]]/60</f>
        <v>6.6666666666666666E-2</v>
      </c>
      <c r="N2908" s="19" t="s">
        <v>47</v>
      </c>
      <c r="O2908" s="16" t="s">
        <v>47</v>
      </c>
      <c r="P2908" s="99">
        <f>WEEKNUM(Causas[[#This Row],[resolucion_fecha]],16)</f>
        <v>25</v>
      </c>
      <c r="Q2908" s="99" t="str">
        <f>TEXT(Causas[[#This Row],[resolucion_fecha]],"MMMM")</f>
        <v>junio</v>
      </c>
      <c r="R2908" s="99" t="str">
        <f t="shared" si="45"/>
        <v>M</v>
      </c>
      <c r="S2908" s="16" t="s">
        <v>47</v>
      </c>
      <c r="T2908" s="16" t="s">
        <v>47</v>
      </c>
      <c r="U2908" s="16" t="s">
        <v>47</v>
      </c>
      <c r="V2908" s="16" t="s">
        <v>47</v>
      </c>
      <c r="W2908" s="16" t="s">
        <v>47</v>
      </c>
    </row>
    <row r="2909" spans="1:23" hidden="1" x14ac:dyDescent="0.25">
      <c r="A2909" s="96">
        <v>145014</v>
      </c>
      <c r="B2909" s="96" t="s">
        <v>66</v>
      </c>
      <c r="C2909" s="96" t="s">
        <v>43</v>
      </c>
      <c r="D2909" s="96" t="s">
        <v>68</v>
      </c>
      <c r="E2909" s="97">
        <v>43405</v>
      </c>
      <c r="F2909" s="96" t="s">
        <v>45</v>
      </c>
      <c r="G2909" s="96" t="s">
        <v>46</v>
      </c>
      <c r="H2909" s="97">
        <v>45097</v>
      </c>
      <c r="I2909" s="23">
        <v>0.57562499999999994</v>
      </c>
      <c r="J2909" s="97">
        <v>45097</v>
      </c>
      <c r="K2909" s="23">
        <v>0.60657407407407404</v>
      </c>
      <c r="L2909" s="96">
        <v>2674</v>
      </c>
      <c r="M2909" s="98">
        <f>Causas[[#This Row],[parada_duracion]]/60</f>
        <v>44.56666666666667</v>
      </c>
      <c r="N2909" s="18" t="s">
        <v>49</v>
      </c>
      <c r="O2909" s="99" t="s">
        <v>49</v>
      </c>
      <c r="P2909" s="99">
        <f>WEEKNUM(Causas[[#This Row],[resolucion_fecha]],16)</f>
        <v>25</v>
      </c>
      <c r="Q2909" s="99" t="str">
        <f>TEXT(Causas[[#This Row],[resolucion_fecha]],"MMMM")</f>
        <v>junio</v>
      </c>
      <c r="R2909" s="99" t="str">
        <f t="shared" si="45"/>
        <v>M</v>
      </c>
      <c r="S2909" s="19" t="s">
        <v>49</v>
      </c>
      <c r="T2909" s="19" t="s">
        <v>49</v>
      </c>
      <c r="U2909" s="19" t="s">
        <v>49</v>
      </c>
      <c r="V2909" s="19" t="s">
        <v>49</v>
      </c>
      <c r="W2909" s="19" t="s">
        <v>49</v>
      </c>
    </row>
    <row r="2910" spans="1:23" hidden="1" x14ac:dyDescent="0.25">
      <c r="A2910" s="25">
        <v>145015</v>
      </c>
      <c r="B2910" s="25" t="s">
        <v>197</v>
      </c>
      <c r="C2910" s="25" t="s">
        <v>43</v>
      </c>
      <c r="D2910" s="25" t="s">
        <v>90</v>
      </c>
      <c r="E2910" s="24">
        <v>43405</v>
      </c>
      <c r="F2910" s="25" t="s">
        <v>45</v>
      </c>
      <c r="G2910" s="25" t="s">
        <v>50</v>
      </c>
      <c r="H2910" s="24">
        <v>45097</v>
      </c>
      <c r="I2910" s="101">
        <v>0.57719907407407411</v>
      </c>
      <c r="J2910" s="24">
        <v>45097</v>
      </c>
      <c r="K2910" s="101">
        <v>0.69079861111111107</v>
      </c>
      <c r="L2910" s="25">
        <v>9815</v>
      </c>
      <c r="M2910" s="26">
        <f>Causas[[#This Row],[parada_duracion]]/60</f>
        <v>163.58333333333334</v>
      </c>
      <c r="N2910" s="18" t="s">
        <v>49</v>
      </c>
      <c r="O2910" s="99" t="s">
        <v>49</v>
      </c>
      <c r="P2910" s="16">
        <f>WEEKNUM(Causas[[#This Row],[resolucion_fecha]],16)</f>
        <v>25</v>
      </c>
      <c r="Q2910" s="16" t="str">
        <f>TEXT(Causas[[#This Row],[resolucion_fecha]],"MMMM")</f>
        <v>junio</v>
      </c>
      <c r="R2910" s="16" t="str">
        <f t="shared" si="45"/>
        <v>M</v>
      </c>
      <c r="S2910" s="19" t="s">
        <v>49</v>
      </c>
      <c r="T2910" s="19" t="s">
        <v>49</v>
      </c>
      <c r="U2910" s="19" t="s">
        <v>49</v>
      </c>
      <c r="V2910" s="19" t="s">
        <v>49</v>
      </c>
      <c r="W2910" s="19" t="s">
        <v>49</v>
      </c>
    </row>
    <row r="2911" spans="1:23" hidden="1" x14ac:dyDescent="0.25">
      <c r="A2911" s="25">
        <v>145017</v>
      </c>
      <c r="B2911" s="25" t="s">
        <v>129</v>
      </c>
      <c r="C2911" s="25" t="s">
        <v>43</v>
      </c>
      <c r="D2911" s="25" t="s">
        <v>55</v>
      </c>
      <c r="E2911" s="24">
        <v>43405</v>
      </c>
      <c r="F2911" s="25" t="s">
        <v>45</v>
      </c>
      <c r="G2911" s="25" t="s">
        <v>46</v>
      </c>
      <c r="H2911" s="24">
        <v>45097</v>
      </c>
      <c r="I2911" s="101">
        <v>0.59210648148148148</v>
      </c>
      <c r="J2911" s="24">
        <v>45097</v>
      </c>
      <c r="K2911" s="101">
        <v>0.60873842592592597</v>
      </c>
      <c r="L2911" s="25">
        <v>1437</v>
      </c>
      <c r="M2911" s="26">
        <f>Causas[[#This Row],[parada_duracion]]/60</f>
        <v>23.95</v>
      </c>
      <c r="N2911" s="18" t="s">
        <v>49</v>
      </c>
      <c r="O2911" s="99" t="s">
        <v>49</v>
      </c>
      <c r="P2911" s="16">
        <f>WEEKNUM(Causas[[#This Row],[resolucion_fecha]],16)</f>
        <v>25</v>
      </c>
      <c r="Q2911" s="16" t="str">
        <f>TEXT(Causas[[#This Row],[resolucion_fecha]],"MMMM")</f>
        <v>junio</v>
      </c>
      <c r="R2911" s="16" t="str">
        <f t="shared" si="45"/>
        <v>T</v>
      </c>
      <c r="S2911" s="19" t="s">
        <v>49</v>
      </c>
      <c r="T2911" s="19" t="s">
        <v>49</v>
      </c>
      <c r="U2911" s="19" t="s">
        <v>49</v>
      </c>
      <c r="V2911" s="19" t="s">
        <v>49</v>
      </c>
      <c r="W2911" s="19" t="s">
        <v>49</v>
      </c>
    </row>
    <row r="2912" spans="1:23" hidden="1" x14ac:dyDescent="0.25">
      <c r="A2912" s="25">
        <v>145021</v>
      </c>
      <c r="B2912" s="25" t="s">
        <v>58</v>
      </c>
      <c r="C2912" s="25" t="s">
        <v>43</v>
      </c>
      <c r="D2912" s="25" t="s">
        <v>324</v>
      </c>
      <c r="E2912" s="24">
        <v>44475</v>
      </c>
      <c r="F2912" s="25" t="s">
        <v>325</v>
      </c>
      <c r="G2912" s="25" t="s">
        <v>46</v>
      </c>
      <c r="H2912" s="24">
        <v>45097</v>
      </c>
      <c r="I2912" s="101">
        <v>0.62914351851851846</v>
      </c>
      <c r="J2912" s="24">
        <v>45097</v>
      </c>
      <c r="K2912" s="101">
        <v>0.63571759259259253</v>
      </c>
      <c r="L2912" s="25">
        <v>568</v>
      </c>
      <c r="M2912" s="26">
        <f>Causas[[#This Row],[parada_duracion]]/60</f>
        <v>9.4666666666666668</v>
      </c>
      <c r="N2912" s="19" t="s">
        <v>47</v>
      </c>
      <c r="O2912" s="16" t="s">
        <v>47</v>
      </c>
      <c r="P2912" s="16">
        <f>WEEKNUM(Causas[[#This Row],[resolucion_fecha]],16)</f>
        <v>25</v>
      </c>
      <c r="Q2912" s="16" t="str">
        <f>TEXT(Causas[[#This Row],[resolucion_fecha]],"MMMM")</f>
        <v>junio</v>
      </c>
      <c r="R2912" s="16" t="str">
        <f t="shared" si="45"/>
        <v>T</v>
      </c>
      <c r="S2912" s="16" t="s">
        <v>47</v>
      </c>
      <c r="T2912" s="16" t="s">
        <v>47</v>
      </c>
      <c r="U2912" s="16" t="s">
        <v>47</v>
      </c>
      <c r="V2912" s="16" t="s">
        <v>47</v>
      </c>
      <c r="W2912" s="16" t="s">
        <v>47</v>
      </c>
    </row>
    <row r="2913" spans="1:23" hidden="1" x14ac:dyDescent="0.25">
      <c r="A2913" s="25">
        <v>145026</v>
      </c>
      <c r="B2913" s="25" t="s">
        <v>94</v>
      </c>
      <c r="C2913" s="25" t="s">
        <v>43</v>
      </c>
      <c r="D2913" s="25" t="s">
        <v>64</v>
      </c>
      <c r="E2913" s="24">
        <v>43405</v>
      </c>
      <c r="F2913" s="25" t="s">
        <v>45</v>
      </c>
      <c r="G2913" s="25" t="s">
        <v>46</v>
      </c>
      <c r="H2913" s="24">
        <v>45097</v>
      </c>
      <c r="I2913" s="101">
        <v>0.69085648148148149</v>
      </c>
      <c r="J2913" s="24">
        <v>45097</v>
      </c>
      <c r="K2913" s="101">
        <v>0.69100694444444455</v>
      </c>
      <c r="L2913" s="25">
        <v>13</v>
      </c>
      <c r="M2913" s="26">
        <f>Causas[[#This Row],[parada_duracion]]/60</f>
        <v>0.21666666666666667</v>
      </c>
      <c r="N2913" s="19" t="s">
        <v>47</v>
      </c>
      <c r="O2913" s="16" t="s">
        <v>47</v>
      </c>
      <c r="P2913" s="16">
        <f>WEEKNUM(Causas[[#This Row],[resolucion_fecha]],16)</f>
        <v>25</v>
      </c>
      <c r="Q2913" s="16" t="str">
        <f>TEXT(Causas[[#This Row],[resolucion_fecha]],"MMMM")</f>
        <v>junio</v>
      </c>
      <c r="R2913" s="16" t="str">
        <f t="shared" si="45"/>
        <v>T</v>
      </c>
      <c r="S2913" s="16" t="s">
        <v>47</v>
      </c>
      <c r="T2913" s="16" t="s">
        <v>47</v>
      </c>
      <c r="U2913" s="16" t="s">
        <v>47</v>
      </c>
      <c r="V2913" s="16" t="s">
        <v>47</v>
      </c>
      <c r="W2913" s="16" t="s">
        <v>47</v>
      </c>
    </row>
    <row r="2914" spans="1:23" hidden="1" x14ac:dyDescent="0.25">
      <c r="A2914" s="25">
        <v>145030</v>
      </c>
      <c r="B2914" s="25" t="s">
        <v>75</v>
      </c>
      <c r="C2914" s="25" t="s">
        <v>43</v>
      </c>
      <c r="D2914" s="25" t="s">
        <v>76</v>
      </c>
      <c r="E2914" s="24">
        <v>44104</v>
      </c>
      <c r="F2914" s="25" t="s">
        <v>56</v>
      </c>
      <c r="G2914" s="25" t="s">
        <v>46</v>
      </c>
      <c r="H2914" s="24">
        <v>45098</v>
      </c>
      <c r="I2914" s="101">
        <v>0.25753472222222223</v>
      </c>
      <c r="J2914" s="24">
        <v>45098</v>
      </c>
      <c r="K2914" s="101">
        <v>0.25812499999999999</v>
      </c>
      <c r="L2914" s="25">
        <v>51</v>
      </c>
      <c r="M2914" s="26">
        <f>Causas[[#This Row],[parada_duracion]]/60</f>
        <v>0.85</v>
      </c>
      <c r="N2914" s="19" t="s">
        <v>47</v>
      </c>
      <c r="O2914" s="16" t="s">
        <v>47</v>
      </c>
      <c r="P2914" s="16">
        <f>WEEKNUM(Causas[[#This Row],[resolucion_fecha]],16)</f>
        <v>25</v>
      </c>
      <c r="Q2914" s="16" t="str">
        <f>TEXT(Causas[[#This Row],[resolucion_fecha]],"MMMM")</f>
        <v>junio</v>
      </c>
      <c r="R2914" s="16" t="str">
        <f t="shared" si="45"/>
        <v>M</v>
      </c>
      <c r="S2914" s="16" t="s">
        <v>47</v>
      </c>
      <c r="T2914" s="16" t="s">
        <v>47</v>
      </c>
      <c r="U2914" s="16" t="s">
        <v>47</v>
      </c>
      <c r="V2914" s="16" t="s">
        <v>47</v>
      </c>
      <c r="W2914" s="16" t="s">
        <v>47</v>
      </c>
    </row>
    <row r="2915" spans="1:23" hidden="1" x14ac:dyDescent="0.25">
      <c r="A2915" s="25">
        <v>145035</v>
      </c>
      <c r="B2915" s="25" t="s">
        <v>58</v>
      </c>
      <c r="C2915" s="25" t="s">
        <v>43</v>
      </c>
      <c r="D2915" s="25" t="s">
        <v>166</v>
      </c>
      <c r="E2915" s="24">
        <v>43405</v>
      </c>
      <c r="F2915" s="25" t="s">
        <v>45</v>
      </c>
      <c r="G2915" s="25" t="s">
        <v>46</v>
      </c>
      <c r="H2915" s="24">
        <v>45098</v>
      </c>
      <c r="I2915" s="101">
        <v>0.26688657407407407</v>
      </c>
      <c r="J2915" s="24">
        <v>45098</v>
      </c>
      <c r="K2915" s="101">
        <v>0.36907407407407411</v>
      </c>
      <c r="L2915" s="25">
        <v>8829</v>
      </c>
      <c r="M2915" s="26">
        <f>Causas[[#This Row],[parada_duracion]]/60</f>
        <v>147.15</v>
      </c>
      <c r="N2915" t="s">
        <v>913</v>
      </c>
      <c r="O2915" s="16" t="s">
        <v>52</v>
      </c>
      <c r="P2915" s="16">
        <f>WEEKNUM(Causas[[#This Row],[resolucion_fecha]],16)</f>
        <v>25</v>
      </c>
      <c r="Q2915" s="16" t="str">
        <f>TEXT(Causas[[#This Row],[resolucion_fecha]],"MMMM")</f>
        <v>junio</v>
      </c>
      <c r="R2915" s="16" t="str">
        <f t="shared" si="45"/>
        <v>M</v>
      </c>
      <c r="S2915" s="16"/>
      <c r="T2915" s="16" t="s">
        <v>53</v>
      </c>
      <c r="U2915" s="16"/>
      <c r="V2915" s="16"/>
      <c r="W2915" s="16"/>
    </row>
    <row r="2916" spans="1:23" hidden="1" x14ac:dyDescent="0.25">
      <c r="A2916" s="25">
        <v>145037</v>
      </c>
      <c r="B2916" s="25" t="s">
        <v>75</v>
      </c>
      <c r="C2916" s="25" t="s">
        <v>43</v>
      </c>
      <c r="D2916" s="25" t="s">
        <v>76</v>
      </c>
      <c r="E2916" s="24">
        <v>44104</v>
      </c>
      <c r="F2916" s="25" t="s">
        <v>56</v>
      </c>
      <c r="G2916" s="25" t="s">
        <v>46</v>
      </c>
      <c r="H2916" s="24">
        <v>45098</v>
      </c>
      <c r="I2916" s="101">
        <v>0.27523148148148152</v>
      </c>
      <c r="J2916" s="24">
        <v>45098</v>
      </c>
      <c r="K2916" s="101">
        <v>0.32185185185185183</v>
      </c>
      <c r="L2916" s="25">
        <v>4028</v>
      </c>
      <c r="M2916" s="26">
        <f>Causas[[#This Row],[parada_duracion]]/60</f>
        <v>67.13333333333334</v>
      </c>
      <c r="N2916" s="19" t="s">
        <v>49</v>
      </c>
      <c r="O2916" s="16" t="s">
        <v>49</v>
      </c>
      <c r="P2916" s="16">
        <f>WEEKNUM(Causas[[#This Row],[resolucion_fecha]],16)</f>
        <v>25</v>
      </c>
      <c r="Q2916" s="16" t="str">
        <f>TEXT(Causas[[#This Row],[resolucion_fecha]],"MMMM")</f>
        <v>junio</v>
      </c>
      <c r="R2916" s="16" t="str">
        <f t="shared" si="45"/>
        <v>M</v>
      </c>
      <c r="S2916" s="19" t="s">
        <v>49</v>
      </c>
      <c r="T2916" s="19" t="s">
        <v>49</v>
      </c>
      <c r="U2916" s="19" t="s">
        <v>49</v>
      </c>
      <c r="V2916" s="19" t="s">
        <v>49</v>
      </c>
      <c r="W2916" s="19" t="s">
        <v>49</v>
      </c>
    </row>
    <row r="2917" spans="1:23" hidden="1" x14ac:dyDescent="0.25">
      <c r="A2917" s="25">
        <v>145046</v>
      </c>
      <c r="B2917" s="25" t="s">
        <v>74</v>
      </c>
      <c r="C2917" s="25" t="s">
        <v>43</v>
      </c>
      <c r="D2917" s="25" t="s">
        <v>68</v>
      </c>
      <c r="E2917" s="24">
        <v>44258</v>
      </c>
      <c r="F2917" s="25" t="s">
        <v>56</v>
      </c>
      <c r="G2917" s="25" t="s">
        <v>46</v>
      </c>
      <c r="H2917" s="24">
        <v>45098</v>
      </c>
      <c r="I2917" s="101">
        <v>0.30562499999999998</v>
      </c>
      <c r="J2917" s="24">
        <v>45098</v>
      </c>
      <c r="K2917" s="101">
        <v>0.32019675925925922</v>
      </c>
      <c r="L2917" s="25">
        <v>1259</v>
      </c>
      <c r="M2917" s="26">
        <f>Causas[[#This Row],[parada_duracion]]/60</f>
        <v>20.983333333333334</v>
      </c>
      <c r="N2917" s="19" t="s">
        <v>49</v>
      </c>
      <c r="O2917" s="16" t="s">
        <v>49</v>
      </c>
      <c r="P2917" s="16">
        <f>WEEKNUM(Causas[[#This Row],[resolucion_fecha]],16)</f>
        <v>25</v>
      </c>
      <c r="Q2917" s="16" t="str">
        <f>TEXT(Causas[[#This Row],[resolucion_fecha]],"MMMM")</f>
        <v>junio</v>
      </c>
      <c r="R2917" s="16" t="str">
        <f t="shared" si="45"/>
        <v>M</v>
      </c>
      <c r="S2917" s="19" t="s">
        <v>49</v>
      </c>
      <c r="T2917" s="19" t="s">
        <v>49</v>
      </c>
      <c r="U2917" s="19" t="s">
        <v>49</v>
      </c>
      <c r="V2917" s="19" t="s">
        <v>49</v>
      </c>
      <c r="W2917" s="19" t="s">
        <v>49</v>
      </c>
    </row>
    <row r="2918" spans="1:23" hidden="1" x14ac:dyDescent="0.25">
      <c r="A2918" s="25">
        <v>145058</v>
      </c>
      <c r="B2918" s="25" t="s">
        <v>75</v>
      </c>
      <c r="C2918" s="25" t="s">
        <v>43</v>
      </c>
      <c r="D2918" s="25" t="s">
        <v>76</v>
      </c>
      <c r="E2918" s="24">
        <v>44104</v>
      </c>
      <c r="F2918" s="25" t="s">
        <v>56</v>
      </c>
      <c r="G2918" s="25" t="s">
        <v>50</v>
      </c>
      <c r="H2918" s="24">
        <v>45098</v>
      </c>
      <c r="I2918" s="101">
        <v>0.34406249999999999</v>
      </c>
      <c r="J2918" s="24">
        <v>45098</v>
      </c>
      <c r="K2918" s="101">
        <v>0.44844907407407408</v>
      </c>
      <c r="L2918" s="25">
        <v>9019</v>
      </c>
      <c r="M2918" s="26">
        <f>Causas[[#This Row],[parada_duracion]]/60</f>
        <v>150.31666666666666</v>
      </c>
      <c r="N2918" s="19" t="s">
        <v>49</v>
      </c>
      <c r="O2918" s="16" t="s">
        <v>49</v>
      </c>
      <c r="P2918" s="16">
        <f>WEEKNUM(Causas[[#This Row],[resolucion_fecha]],16)</f>
        <v>25</v>
      </c>
      <c r="Q2918" s="16" t="str">
        <f>TEXT(Causas[[#This Row],[resolucion_fecha]],"MMMM")</f>
        <v>junio</v>
      </c>
      <c r="R2918" s="16" t="str">
        <f t="shared" si="45"/>
        <v>M</v>
      </c>
      <c r="S2918" s="19" t="s">
        <v>49</v>
      </c>
      <c r="T2918" s="19" t="s">
        <v>49</v>
      </c>
      <c r="U2918" s="19" t="s">
        <v>49</v>
      </c>
      <c r="V2918" s="19" t="s">
        <v>49</v>
      </c>
      <c r="W2918" s="19" t="s">
        <v>49</v>
      </c>
    </row>
    <row r="2919" spans="1:23" hidden="1" x14ac:dyDescent="0.25">
      <c r="A2919" s="25">
        <v>145069</v>
      </c>
      <c r="B2919" s="25" t="s">
        <v>42</v>
      </c>
      <c r="C2919" s="25" t="s">
        <v>43</v>
      </c>
      <c r="D2919" s="25" t="s">
        <v>80</v>
      </c>
      <c r="E2919" s="24">
        <v>43405</v>
      </c>
      <c r="F2919" s="25" t="s">
        <v>45</v>
      </c>
      <c r="G2919" s="25" t="s">
        <v>50</v>
      </c>
      <c r="H2919" s="24">
        <v>45098</v>
      </c>
      <c r="I2919" s="101">
        <v>0.40415509259259258</v>
      </c>
      <c r="J2919" s="24">
        <v>45098</v>
      </c>
      <c r="K2919" s="101">
        <v>0.4149768518518519</v>
      </c>
      <c r="L2919" s="25">
        <v>935</v>
      </c>
      <c r="M2919" s="26">
        <f>Causas[[#This Row],[parada_duracion]]/60</f>
        <v>15.583333333333334</v>
      </c>
      <c r="N2919" s="19" t="s">
        <v>49</v>
      </c>
      <c r="O2919" s="16" t="s">
        <v>49</v>
      </c>
      <c r="P2919" s="16">
        <f>WEEKNUM(Causas[[#This Row],[resolucion_fecha]],16)</f>
        <v>25</v>
      </c>
      <c r="Q2919" s="16" t="str">
        <f>TEXT(Causas[[#This Row],[resolucion_fecha]],"MMMM")</f>
        <v>junio</v>
      </c>
      <c r="R2919" s="16" t="str">
        <f t="shared" si="45"/>
        <v>M</v>
      </c>
      <c r="S2919" s="19" t="s">
        <v>49</v>
      </c>
      <c r="T2919" s="19" t="s">
        <v>49</v>
      </c>
      <c r="U2919" s="19" t="s">
        <v>49</v>
      </c>
      <c r="V2919" s="19" t="s">
        <v>49</v>
      </c>
      <c r="W2919" s="19" t="s">
        <v>49</v>
      </c>
    </row>
    <row r="2920" spans="1:23" hidden="1" x14ac:dyDescent="0.25">
      <c r="A2920" s="96">
        <v>145071</v>
      </c>
      <c r="B2920" s="96" t="s">
        <v>42</v>
      </c>
      <c r="C2920" s="96" t="s">
        <v>43</v>
      </c>
      <c r="D2920" s="96" t="s">
        <v>80</v>
      </c>
      <c r="E2920" s="97">
        <v>43405</v>
      </c>
      <c r="F2920" s="96" t="s">
        <v>45</v>
      </c>
      <c r="G2920" s="96" t="s">
        <v>46</v>
      </c>
      <c r="H2920" s="97">
        <v>45098</v>
      </c>
      <c r="I2920" s="23">
        <v>0.4150578703703704</v>
      </c>
      <c r="J2920" s="97">
        <v>45098</v>
      </c>
      <c r="K2920" s="23">
        <v>0.44152777777777774</v>
      </c>
      <c r="L2920" s="96">
        <v>2287</v>
      </c>
      <c r="M2920" s="98">
        <f>Causas[[#This Row],[parada_duracion]]/60</f>
        <v>38.116666666666667</v>
      </c>
      <c r="N2920" s="19" t="s">
        <v>49</v>
      </c>
      <c r="O2920" s="16" t="s">
        <v>49</v>
      </c>
      <c r="P2920" s="99">
        <f>WEEKNUM(Causas[[#This Row],[resolucion_fecha]],16)</f>
        <v>25</v>
      </c>
      <c r="Q2920" s="99" t="str">
        <f>TEXT(Causas[[#This Row],[resolucion_fecha]],"MMMM")</f>
        <v>junio</v>
      </c>
      <c r="R2920" s="99" t="str">
        <f t="shared" si="45"/>
        <v>M</v>
      </c>
      <c r="S2920" s="19" t="s">
        <v>49</v>
      </c>
      <c r="T2920" s="19" t="s">
        <v>49</v>
      </c>
      <c r="U2920" s="19" t="s">
        <v>49</v>
      </c>
      <c r="V2920" s="19" t="s">
        <v>49</v>
      </c>
      <c r="W2920" s="19" t="s">
        <v>49</v>
      </c>
    </row>
    <row r="2921" spans="1:23" hidden="1" x14ac:dyDescent="0.25">
      <c r="A2921" s="25">
        <v>145072</v>
      </c>
      <c r="B2921" s="25" t="s">
        <v>58</v>
      </c>
      <c r="C2921" s="25" t="s">
        <v>43</v>
      </c>
      <c r="D2921" s="25" t="s">
        <v>324</v>
      </c>
      <c r="E2921" s="24">
        <v>44475</v>
      </c>
      <c r="F2921" s="25" t="s">
        <v>325</v>
      </c>
      <c r="G2921" s="25" t="s">
        <v>46</v>
      </c>
      <c r="H2921" s="24">
        <v>45098</v>
      </c>
      <c r="I2921" s="101">
        <v>0.42137731481481483</v>
      </c>
      <c r="J2921" s="24">
        <v>45098</v>
      </c>
      <c r="K2921" s="101">
        <v>0.59593750000000001</v>
      </c>
      <c r="L2921" s="25">
        <v>15082</v>
      </c>
      <c r="M2921" s="26">
        <f>Causas[[#This Row],[parada_duracion]]/60</f>
        <v>251.36666666666667</v>
      </c>
      <c r="N2921" s="19" t="s">
        <v>49</v>
      </c>
      <c r="O2921" s="16" t="s">
        <v>49</v>
      </c>
      <c r="P2921" s="16">
        <f>WEEKNUM(Causas[[#This Row],[resolucion_fecha]],16)</f>
        <v>25</v>
      </c>
      <c r="Q2921" s="16" t="str">
        <f>TEXT(Causas[[#This Row],[resolucion_fecha]],"MMMM")</f>
        <v>junio</v>
      </c>
      <c r="R2921" s="16" t="str">
        <f t="shared" si="45"/>
        <v>M</v>
      </c>
      <c r="S2921" s="19" t="s">
        <v>49</v>
      </c>
      <c r="T2921" s="19" t="s">
        <v>49</v>
      </c>
      <c r="U2921" s="19" t="s">
        <v>49</v>
      </c>
      <c r="V2921" s="19" t="s">
        <v>49</v>
      </c>
      <c r="W2921" s="19" t="s">
        <v>49</v>
      </c>
    </row>
    <row r="2922" spans="1:23" hidden="1" x14ac:dyDescent="0.25">
      <c r="A2922" s="25">
        <v>145076</v>
      </c>
      <c r="B2922" s="25" t="s">
        <v>79</v>
      </c>
      <c r="C2922" s="25" t="s">
        <v>43</v>
      </c>
      <c r="D2922" s="25" t="s">
        <v>77</v>
      </c>
      <c r="E2922" s="24">
        <v>43405</v>
      </c>
      <c r="F2922" s="25" t="s">
        <v>45</v>
      </c>
      <c r="G2922" s="25" t="s">
        <v>46</v>
      </c>
      <c r="H2922" s="24">
        <v>45098</v>
      </c>
      <c r="I2922" s="101">
        <v>0.4644212962962963</v>
      </c>
      <c r="J2922" s="24">
        <v>45098</v>
      </c>
      <c r="K2922" s="101">
        <v>0.47666666666666663</v>
      </c>
      <c r="L2922" s="25">
        <v>1058</v>
      </c>
      <c r="M2922" s="26">
        <f>Causas[[#This Row],[parada_duracion]]/60</f>
        <v>17.633333333333333</v>
      </c>
      <c r="N2922" s="19" t="s">
        <v>49</v>
      </c>
      <c r="O2922" s="16" t="s">
        <v>49</v>
      </c>
      <c r="P2922" s="16">
        <f>WEEKNUM(Causas[[#This Row],[resolucion_fecha]],16)</f>
        <v>25</v>
      </c>
      <c r="Q2922" s="16" t="str">
        <f>TEXT(Causas[[#This Row],[resolucion_fecha]],"MMMM")</f>
        <v>junio</v>
      </c>
      <c r="R2922" s="16" t="str">
        <f t="shared" si="45"/>
        <v>M</v>
      </c>
      <c r="S2922" s="19" t="s">
        <v>49</v>
      </c>
      <c r="T2922" s="19" t="s">
        <v>49</v>
      </c>
      <c r="U2922" s="19" t="s">
        <v>49</v>
      </c>
      <c r="V2922" s="19" t="s">
        <v>49</v>
      </c>
      <c r="W2922" s="19" t="s">
        <v>49</v>
      </c>
    </row>
    <row r="2923" spans="1:23" hidden="1" x14ac:dyDescent="0.25">
      <c r="A2923" s="25">
        <v>145098</v>
      </c>
      <c r="B2923" s="25" t="s">
        <v>117</v>
      </c>
      <c r="C2923" s="25" t="s">
        <v>43</v>
      </c>
      <c r="D2923" s="25" t="s">
        <v>105</v>
      </c>
      <c r="E2923" s="24">
        <v>43405</v>
      </c>
      <c r="F2923" s="25" t="s">
        <v>45</v>
      </c>
      <c r="G2923" s="25" t="s">
        <v>50</v>
      </c>
      <c r="H2923" s="24">
        <v>45098</v>
      </c>
      <c r="I2923" s="101">
        <v>0.6189351851851852</v>
      </c>
      <c r="J2923" s="24">
        <v>45098</v>
      </c>
      <c r="K2923" s="101">
        <v>0.62018518518518517</v>
      </c>
      <c r="L2923" s="25">
        <v>108</v>
      </c>
      <c r="M2923" s="26">
        <f>Causas[[#This Row],[parada_duracion]]/60</f>
        <v>1.8</v>
      </c>
      <c r="N2923" s="19" t="s">
        <v>47</v>
      </c>
      <c r="O2923" s="16" t="s">
        <v>47</v>
      </c>
      <c r="P2923" s="16">
        <f>WEEKNUM(Causas[[#This Row],[resolucion_fecha]],16)</f>
        <v>25</v>
      </c>
      <c r="Q2923" s="16" t="str">
        <f>TEXT(Causas[[#This Row],[resolucion_fecha]],"MMMM")</f>
        <v>junio</v>
      </c>
      <c r="R2923" s="16" t="str">
        <f t="shared" si="45"/>
        <v>T</v>
      </c>
      <c r="S2923" s="16" t="s">
        <v>47</v>
      </c>
      <c r="T2923" s="16" t="s">
        <v>47</v>
      </c>
      <c r="U2923" s="16" t="s">
        <v>47</v>
      </c>
      <c r="V2923" s="16" t="s">
        <v>47</v>
      </c>
      <c r="W2923" s="16" t="s">
        <v>47</v>
      </c>
    </row>
    <row r="2924" spans="1:23" hidden="1" x14ac:dyDescent="0.25">
      <c r="A2924" s="25">
        <v>145102</v>
      </c>
      <c r="B2924" s="25" t="s">
        <v>75</v>
      </c>
      <c r="C2924" s="25" t="s">
        <v>43</v>
      </c>
      <c r="D2924" s="25" t="s">
        <v>76</v>
      </c>
      <c r="E2924" s="24">
        <v>44104</v>
      </c>
      <c r="F2924" s="25" t="s">
        <v>56</v>
      </c>
      <c r="G2924" s="25" t="s">
        <v>46</v>
      </c>
      <c r="H2924" s="24">
        <v>45098</v>
      </c>
      <c r="I2924" s="101">
        <v>0.6422106481481481</v>
      </c>
      <c r="J2924" s="24">
        <v>45098</v>
      </c>
      <c r="K2924" s="101">
        <v>0.66795138888888894</v>
      </c>
      <c r="L2924" s="25">
        <v>2224</v>
      </c>
      <c r="M2924" s="26">
        <f>Causas[[#This Row],[parada_duracion]]/60</f>
        <v>37.06666666666667</v>
      </c>
      <c r="N2924" t="s">
        <v>911</v>
      </c>
      <c r="O2924" s="16" t="s">
        <v>52</v>
      </c>
      <c r="P2924" s="16">
        <f>WEEKNUM(Causas[[#This Row],[resolucion_fecha]],16)</f>
        <v>25</v>
      </c>
      <c r="Q2924" s="16" t="str">
        <f>TEXT(Causas[[#This Row],[resolucion_fecha]],"MMMM")</f>
        <v>junio</v>
      </c>
      <c r="R2924" s="16" t="str">
        <f t="shared" si="45"/>
        <v>T</v>
      </c>
      <c r="S2924" s="16"/>
      <c r="T2924" s="16" t="s">
        <v>53</v>
      </c>
      <c r="U2924" s="16"/>
      <c r="V2924" s="16"/>
      <c r="W2924" s="16"/>
    </row>
    <row r="2925" spans="1:23" hidden="1" x14ac:dyDescent="0.25">
      <c r="A2925" s="25">
        <v>145104</v>
      </c>
      <c r="B2925" s="25" t="s">
        <v>79</v>
      </c>
      <c r="C2925" s="25" t="s">
        <v>43</v>
      </c>
      <c r="D2925" s="25" t="s">
        <v>105</v>
      </c>
      <c r="E2925" s="24">
        <v>43405</v>
      </c>
      <c r="F2925" s="25" t="s">
        <v>45</v>
      </c>
      <c r="G2925" s="25" t="s">
        <v>46</v>
      </c>
      <c r="H2925" s="24">
        <v>45098</v>
      </c>
      <c r="I2925" s="101">
        <v>0.65276620370370375</v>
      </c>
      <c r="J2925" s="24">
        <v>45098</v>
      </c>
      <c r="K2925" s="101">
        <v>0.65957175925925926</v>
      </c>
      <c r="L2925" s="25">
        <v>588</v>
      </c>
      <c r="M2925" s="26">
        <f>Causas[[#This Row],[parada_duracion]]/60</f>
        <v>9.8000000000000007</v>
      </c>
      <c r="N2925" s="19" t="s">
        <v>47</v>
      </c>
      <c r="O2925" s="16" t="s">
        <v>47</v>
      </c>
      <c r="P2925" s="16">
        <f>WEEKNUM(Causas[[#This Row],[resolucion_fecha]],16)</f>
        <v>25</v>
      </c>
      <c r="Q2925" s="16" t="str">
        <f>TEXT(Causas[[#This Row],[resolucion_fecha]],"MMMM")</f>
        <v>junio</v>
      </c>
      <c r="R2925" s="16" t="str">
        <f t="shared" si="45"/>
        <v>T</v>
      </c>
      <c r="S2925" s="16" t="s">
        <v>47</v>
      </c>
      <c r="T2925" s="16" t="s">
        <v>47</v>
      </c>
      <c r="U2925" s="16" t="s">
        <v>47</v>
      </c>
      <c r="V2925" s="16" t="s">
        <v>47</v>
      </c>
      <c r="W2925" s="16" t="s">
        <v>47</v>
      </c>
    </row>
    <row r="2926" spans="1:23" hidden="1" x14ac:dyDescent="0.25">
      <c r="A2926" s="25">
        <v>145106</v>
      </c>
      <c r="B2926" s="25" t="s">
        <v>75</v>
      </c>
      <c r="C2926" s="25" t="s">
        <v>43</v>
      </c>
      <c r="D2926" s="25" t="s">
        <v>76</v>
      </c>
      <c r="E2926" s="24">
        <v>44104</v>
      </c>
      <c r="F2926" s="25" t="s">
        <v>56</v>
      </c>
      <c r="G2926" s="25" t="s">
        <v>46</v>
      </c>
      <c r="H2926" s="24">
        <v>45098</v>
      </c>
      <c r="I2926" s="101">
        <v>0.69900462962962961</v>
      </c>
      <c r="J2926" s="24">
        <v>45098</v>
      </c>
      <c r="K2926" s="101">
        <v>0.71481481481481479</v>
      </c>
      <c r="L2926" s="25">
        <v>1366</v>
      </c>
      <c r="M2926" s="26">
        <f>Causas[[#This Row],[parada_duracion]]/60</f>
        <v>22.766666666666666</v>
      </c>
      <c r="N2926" t="s">
        <v>911</v>
      </c>
      <c r="O2926" s="16" t="s">
        <v>52</v>
      </c>
      <c r="P2926" s="16">
        <f>WEEKNUM(Causas[[#This Row],[resolucion_fecha]],16)</f>
        <v>25</v>
      </c>
      <c r="Q2926" s="16" t="str">
        <f>TEXT(Causas[[#This Row],[resolucion_fecha]],"MMMM")</f>
        <v>junio</v>
      </c>
      <c r="R2926" s="16" t="str">
        <f t="shared" si="45"/>
        <v>T</v>
      </c>
      <c r="S2926" s="16"/>
      <c r="T2926" s="16" t="s">
        <v>53</v>
      </c>
      <c r="U2926" s="16"/>
      <c r="V2926" s="16"/>
      <c r="W2926" s="16"/>
    </row>
    <row r="2927" spans="1:23" hidden="1" x14ac:dyDescent="0.25">
      <c r="A2927" s="25">
        <v>145108</v>
      </c>
      <c r="B2927" s="25" t="s">
        <v>58</v>
      </c>
      <c r="C2927" s="25" t="s">
        <v>43</v>
      </c>
      <c r="D2927" s="25" t="s">
        <v>324</v>
      </c>
      <c r="E2927" s="24">
        <v>44475</v>
      </c>
      <c r="F2927" s="25" t="s">
        <v>325</v>
      </c>
      <c r="G2927" s="25" t="s">
        <v>46</v>
      </c>
      <c r="H2927" s="24">
        <v>45098</v>
      </c>
      <c r="I2927" s="101">
        <v>0.7336111111111111</v>
      </c>
      <c r="J2927" s="24">
        <v>45098</v>
      </c>
      <c r="K2927" s="101">
        <v>0.80737268518518512</v>
      </c>
      <c r="L2927" s="25">
        <v>6373</v>
      </c>
      <c r="M2927" s="26">
        <f>Causas[[#This Row],[parada_duracion]]/60</f>
        <v>106.21666666666667</v>
      </c>
      <c r="N2927" s="19" t="s">
        <v>49</v>
      </c>
      <c r="O2927" s="16" t="s">
        <v>49</v>
      </c>
      <c r="P2927" s="16">
        <f>WEEKNUM(Causas[[#This Row],[resolucion_fecha]],16)</f>
        <v>25</v>
      </c>
      <c r="Q2927" s="16" t="str">
        <f>TEXT(Causas[[#This Row],[resolucion_fecha]],"MMMM")</f>
        <v>junio</v>
      </c>
      <c r="R2927" s="16" t="str">
        <f t="shared" si="45"/>
        <v>T</v>
      </c>
      <c r="S2927" s="19" t="s">
        <v>49</v>
      </c>
      <c r="T2927" s="19" t="s">
        <v>49</v>
      </c>
      <c r="U2927" s="19" t="s">
        <v>49</v>
      </c>
      <c r="V2927" s="19" t="s">
        <v>49</v>
      </c>
      <c r="W2927" s="19" t="s">
        <v>49</v>
      </c>
    </row>
    <row r="2928" spans="1:23" hidden="1" x14ac:dyDescent="0.25">
      <c r="A2928" s="96">
        <v>145117</v>
      </c>
      <c r="B2928" s="96" t="s">
        <v>58</v>
      </c>
      <c r="C2928" s="96" t="s">
        <v>43</v>
      </c>
      <c r="D2928" s="96" t="s">
        <v>324</v>
      </c>
      <c r="E2928" s="97">
        <v>44475</v>
      </c>
      <c r="F2928" s="96" t="s">
        <v>325</v>
      </c>
      <c r="G2928" s="96" t="s">
        <v>46</v>
      </c>
      <c r="H2928" s="97">
        <v>45098</v>
      </c>
      <c r="I2928" s="23">
        <v>0.8273611111111111</v>
      </c>
      <c r="J2928" s="97">
        <v>45098</v>
      </c>
      <c r="K2928" s="23">
        <v>0.85690972222222228</v>
      </c>
      <c r="L2928" s="96">
        <v>2553</v>
      </c>
      <c r="M2928" s="98">
        <f>Causas[[#This Row],[parada_duracion]]/60</f>
        <v>42.55</v>
      </c>
      <c r="N2928" s="19" t="s">
        <v>49</v>
      </c>
      <c r="O2928" s="16" t="s">
        <v>49</v>
      </c>
      <c r="P2928" s="99">
        <f>WEEKNUM(Causas[[#This Row],[resolucion_fecha]],16)</f>
        <v>25</v>
      </c>
      <c r="Q2928" s="99" t="str">
        <f>TEXT(Causas[[#This Row],[resolucion_fecha]],"MMMM")</f>
        <v>junio</v>
      </c>
      <c r="R2928" s="99" t="str">
        <f t="shared" si="45"/>
        <v>T</v>
      </c>
      <c r="S2928" s="19" t="s">
        <v>49</v>
      </c>
      <c r="T2928" s="19" t="s">
        <v>49</v>
      </c>
      <c r="U2928" s="19" t="s">
        <v>49</v>
      </c>
      <c r="V2928" s="19" t="s">
        <v>49</v>
      </c>
      <c r="W2928" s="19" t="s">
        <v>49</v>
      </c>
    </row>
    <row r="2929" spans="1:23" hidden="1" x14ac:dyDescent="0.25">
      <c r="A2929" s="25">
        <v>145118</v>
      </c>
      <c r="B2929" s="25" t="s">
        <v>61</v>
      </c>
      <c r="C2929" s="25" t="s">
        <v>43</v>
      </c>
      <c r="D2929" s="25" t="s">
        <v>55</v>
      </c>
      <c r="E2929" s="24">
        <v>43881</v>
      </c>
      <c r="F2929" s="25" t="s">
        <v>56</v>
      </c>
      <c r="G2929" s="25" t="s">
        <v>50</v>
      </c>
      <c r="H2929" s="24">
        <v>45098</v>
      </c>
      <c r="I2929" s="101">
        <v>0.83178240740740739</v>
      </c>
      <c r="J2929" s="24">
        <v>45098</v>
      </c>
      <c r="K2929" s="101">
        <v>0.83344907407407398</v>
      </c>
      <c r="L2929" s="25">
        <v>144</v>
      </c>
      <c r="M2929" s="26">
        <f>Causas[[#This Row],[parada_duracion]]/60</f>
        <v>2.4</v>
      </c>
      <c r="N2929" s="19" t="s">
        <v>47</v>
      </c>
      <c r="O2929" s="16" t="s">
        <v>47</v>
      </c>
      <c r="P2929" s="16">
        <f>WEEKNUM(Causas[[#This Row],[resolucion_fecha]],16)</f>
        <v>25</v>
      </c>
      <c r="Q2929" s="16" t="str">
        <f>TEXT(Causas[[#This Row],[resolucion_fecha]],"MMMM")</f>
        <v>junio</v>
      </c>
      <c r="R2929" s="16" t="str">
        <f t="shared" si="45"/>
        <v>T</v>
      </c>
      <c r="S2929" s="16" t="s">
        <v>47</v>
      </c>
      <c r="T2929" s="16" t="s">
        <v>47</v>
      </c>
      <c r="U2929" s="16" t="s">
        <v>47</v>
      </c>
      <c r="V2929" s="16" t="s">
        <v>47</v>
      </c>
      <c r="W2929" s="16" t="s">
        <v>47</v>
      </c>
    </row>
    <row r="2930" spans="1:23" hidden="1" x14ac:dyDescent="0.25">
      <c r="A2930" s="25">
        <v>145126</v>
      </c>
      <c r="B2930" s="25" t="s">
        <v>75</v>
      </c>
      <c r="C2930" s="25" t="s">
        <v>43</v>
      </c>
      <c r="D2930" s="25" t="s">
        <v>76</v>
      </c>
      <c r="E2930" s="24">
        <v>44104</v>
      </c>
      <c r="F2930" s="25" t="s">
        <v>56</v>
      </c>
      <c r="G2930" s="25" t="s">
        <v>46</v>
      </c>
      <c r="H2930" s="24">
        <v>45099</v>
      </c>
      <c r="I2930" s="101">
        <v>2.5694444444444445E-3</v>
      </c>
      <c r="J2930" s="24">
        <v>45099</v>
      </c>
      <c r="K2930" s="101">
        <v>1.9895833333333331E-2</v>
      </c>
      <c r="L2930" s="25">
        <v>1497</v>
      </c>
      <c r="M2930" s="26">
        <f>Causas[[#This Row],[parada_duracion]]/60</f>
        <v>24.95</v>
      </c>
      <c r="N2930" s="19" t="s">
        <v>62</v>
      </c>
      <c r="O2930" s="16" t="s">
        <v>52</v>
      </c>
      <c r="P2930" s="16">
        <f>WEEKNUM(Causas[[#This Row],[resolucion_fecha]],16)</f>
        <v>25</v>
      </c>
      <c r="Q2930" s="16" t="str">
        <f>TEXT(Causas[[#This Row],[resolucion_fecha]],"MMMM")</f>
        <v>junio</v>
      </c>
      <c r="R2930" s="16" t="str">
        <f t="shared" si="45"/>
        <v>N</v>
      </c>
      <c r="S2930" s="16"/>
      <c r="T2930" s="16" t="s">
        <v>53</v>
      </c>
      <c r="U2930" s="16"/>
      <c r="V2930" s="16"/>
      <c r="W2930" s="16"/>
    </row>
    <row r="2931" spans="1:23" hidden="1" x14ac:dyDescent="0.25">
      <c r="A2931" s="25">
        <v>145135</v>
      </c>
      <c r="B2931" s="25" t="s">
        <v>203</v>
      </c>
      <c r="C2931" s="25" t="s">
        <v>43</v>
      </c>
      <c r="D2931" s="25" t="s">
        <v>55</v>
      </c>
      <c r="E2931" s="24">
        <v>43405</v>
      </c>
      <c r="F2931" s="25" t="s">
        <v>45</v>
      </c>
      <c r="G2931" s="25" t="s">
        <v>46</v>
      </c>
      <c r="H2931" s="24">
        <v>45099</v>
      </c>
      <c r="I2931" s="101">
        <v>0.18627314814814813</v>
      </c>
      <c r="J2931" s="24">
        <v>45099</v>
      </c>
      <c r="K2931" s="101">
        <v>0.1870138888888889</v>
      </c>
      <c r="L2931" s="25">
        <v>64</v>
      </c>
      <c r="M2931" s="26">
        <f>Causas[[#This Row],[parada_duracion]]/60</f>
        <v>1.0666666666666667</v>
      </c>
      <c r="N2931" s="19" t="s">
        <v>47</v>
      </c>
      <c r="O2931" s="16" t="s">
        <v>47</v>
      </c>
      <c r="P2931" s="16">
        <f>WEEKNUM(Causas[[#This Row],[resolucion_fecha]],16)</f>
        <v>25</v>
      </c>
      <c r="Q2931" s="16" t="str">
        <f>TEXT(Causas[[#This Row],[resolucion_fecha]],"MMMM")</f>
        <v>junio</v>
      </c>
      <c r="R2931" s="16" t="str">
        <f t="shared" si="45"/>
        <v>N</v>
      </c>
      <c r="S2931" s="16" t="s">
        <v>47</v>
      </c>
      <c r="T2931" s="16" t="s">
        <v>47</v>
      </c>
      <c r="U2931" s="16" t="s">
        <v>47</v>
      </c>
      <c r="V2931" s="16" t="s">
        <v>47</v>
      </c>
      <c r="W2931" s="16" t="s">
        <v>47</v>
      </c>
    </row>
    <row r="2932" spans="1:23" hidden="1" x14ac:dyDescent="0.25">
      <c r="A2932" s="25">
        <v>145140</v>
      </c>
      <c r="B2932" s="25" t="s">
        <v>130</v>
      </c>
      <c r="C2932" s="25" t="s">
        <v>43</v>
      </c>
      <c r="D2932" s="25" t="s">
        <v>55</v>
      </c>
      <c r="E2932" s="24">
        <v>43405</v>
      </c>
      <c r="F2932" s="25" t="s">
        <v>45</v>
      </c>
      <c r="G2932" s="25" t="s">
        <v>50</v>
      </c>
      <c r="H2932" s="24">
        <v>45099</v>
      </c>
      <c r="I2932" s="101">
        <v>0.25238425925925928</v>
      </c>
      <c r="J2932" s="24">
        <v>45099</v>
      </c>
      <c r="K2932" s="101">
        <v>0.26444444444444443</v>
      </c>
      <c r="L2932" s="25">
        <v>1042</v>
      </c>
      <c r="M2932" s="26">
        <f>Causas[[#This Row],[parada_duracion]]/60</f>
        <v>17.366666666666667</v>
      </c>
      <c r="N2932" t="s">
        <v>914</v>
      </c>
      <c r="O2932" s="16" t="s">
        <v>52</v>
      </c>
      <c r="P2932" s="16">
        <f>WEEKNUM(Causas[[#This Row],[resolucion_fecha]],16)</f>
        <v>25</v>
      </c>
      <c r="Q2932" s="16" t="str">
        <f>TEXT(Causas[[#This Row],[resolucion_fecha]],"MMMM")</f>
        <v>junio</v>
      </c>
      <c r="R2932" s="16" t="str">
        <f t="shared" si="45"/>
        <v>M</v>
      </c>
      <c r="S2932" s="16"/>
      <c r="T2932" s="16" t="s">
        <v>53</v>
      </c>
      <c r="U2932" s="16"/>
      <c r="V2932" s="16"/>
      <c r="W2932" s="16"/>
    </row>
    <row r="2933" spans="1:23" hidden="1" x14ac:dyDescent="0.25">
      <c r="A2933" s="25">
        <v>145144</v>
      </c>
      <c r="B2933" s="25" t="s">
        <v>66</v>
      </c>
      <c r="C2933" s="25" t="s">
        <v>43</v>
      </c>
      <c r="D2933" s="25" t="s">
        <v>102</v>
      </c>
      <c r="E2933" s="24">
        <v>43746</v>
      </c>
      <c r="F2933" s="25" t="s">
        <v>56</v>
      </c>
      <c r="G2933" s="25" t="s">
        <v>50</v>
      </c>
      <c r="H2933" s="24">
        <v>45099</v>
      </c>
      <c r="I2933" s="101">
        <v>0.27520833333333333</v>
      </c>
      <c r="J2933" s="24">
        <v>45099</v>
      </c>
      <c r="K2933" s="101">
        <v>0.27959490740740739</v>
      </c>
      <c r="L2933" s="25">
        <v>379</v>
      </c>
      <c r="M2933" s="26">
        <f>Causas[[#This Row],[parada_duracion]]/60</f>
        <v>6.3166666666666664</v>
      </c>
      <c r="N2933" s="19" t="s">
        <v>47</v>
      </c>
      <c r="O2933" s="16" t="s">
        <v>47</v>
      </c>
      <c r="P2933" s="16">
        <f>WEEKNUM(Causas[[#This Row],[resolucion_fecha]],16)</f>
        <v>25</v>
      </c>
      <c r="Q2933" s="16" t="str">
        <f>TEXT(Causas[[#This Row],[resolucion_fecha]],"MMMM")</f>
        <v>junio</v>
      </c>
      <c r="R2933" s="16" t="str">
        <f t="shared" si="45"/>
        <v>M</v>
      </c>
      <c r="S2933" s="16" t="s">
        <v>47</v>
      </c>
      <c r="T2933" s="16" t="s">
        <v>47</v>
      </c>
      <c r="U2933" s="16" t="s">
        <v>47</v>
      </c>
      <c r="V2933" s="16" t="s">
        <v>47</v>
      </c>
      <c r="W2933" s="16" t="s">
        <v>47</v>
      </c>
    </row>
    <row r="2934" spans="1:23" hidden="1" x14ac:dyDescent="0.25">
      <c r="A2934" s="25">
        <v>145149</v>
      </c>
      <c r="B2934" s="25" t="s">
        <v>130</v>
      </c>
      <c r="C2934" s="25" t="s">
        <v>43</v>
      </c>
      <c r="D2934" s="25" t="s">
        <v>55</v>
      </c>
      <c r="E2934" s="24">
        <v>43405</v>
      </c>
      <c r="F2934" s="25" t="s">
        <v>45</v>
      </c>
      <c r="G2934" s="25" t="s">
        <v>50</v>
      </c>
      <c r="H2934" s="24">
        <v>45099</v>
      </c>
      <c r="I2934" s="101">
        <v>0.28371527777777777</v>
      </c>
      <c r="J2934" s="24">
        <v>45099</v>
      </c>
      <c r="K2934" s="101">
        <v>0.29814814814814816</v>
      </c>
      <c r="L2934" s="25">
        <v>1247</v>
      </c>
      <c r="M2934" s="26">
        <f>Causas[[#This Row],[parada_duracion]]/60</f>
        <v>20.783333333333335</v>
      </c>
      <c r="N2934" t="s">
        <v>914</v>
      </c>
      <c r="O2934" s="16" t="s">
        <v>52</v>
      </c>
      <c r="P2934" s="16">
        <f>WEEKNUM(Causas[[#This Row],[resolucion_fecha]],16)</f>
        <v>25</v>
      </c>
      <c r="Q2934" s="16" t="str">
        <f>TEXT(Causas[[#This Row],[resolucion_fecha]],"MMMM")</f>
        <v>junio</v>
      </c>
      <c r="R2934" s="16" t="str">
        <f t="shared" si="45"/>
        <v>M</v>
      </c>
      <c r="S2934" s="16"/>
      <c r="T2934" s="16" t="s">
        <v>53</v>
      </c>
      <c r="U2934" s="16"/>
      <c r="V2934" s="16"/>
      <c r="W2934" s="16"/>
    </row>
    <row r="2935" spans="1:23" hidden="1" x14ac:dyDescent="0.25">
      <c r="A2935" s="96">
        <v>145161</v>
      </c>
      <c r="B2935" s="96" t="s">
        <v>130</v>
      </c>
      <c r="C2935" s="96" t="s">
        <v>43</v>
      </c>
      <c r="D2935" s="96" t="s">
        <v>55</v>
      </c>
      <c r="E2935" s="97">
        <v>43405</v>
      </c>
      <c r="F2935" s="96" t="s">
        <v>45</v>
      </c>
      <c r="G2935" s="96" t="s">
        <v>50</v>
      </c>
      <c r="H2935" s="97">
        <v>45099</v>
      </c>
      <c r="I2935" s="23">
        <v>0.34233796296296298</v>
      </c>
      <c r="J2935" s="97">
        <v>45099</v>
      </c>
      <c r="K2935" s="23">
        <v>0.34749999999999998</v>
      </c>
      <c r="L2935" s="96">
        <v>446</v>
      </c>
      <c r="M2935" s="98">
        <f>Causas[[#This Row],[parada_duracion]]/60</f>
        <v>7.4333333333333336</v>
      </c>
      <c r="N2935" s="19" t="s">
        <v>47</v>
      </c>
      <c r="O2935" s="16" t="s">
        <v>47</v>
      </c>
      <c r="P2935" s="99">
        <f>WEEKNUM(Causas[[#This Row],[resolucion_fecha]],16)</f>
        <v>25</v>
      </c>
      <c r="Q2935" s="99" t="str">
        <f>TEXT(Causas[[#This Row],[resolucion_fecha]],"MMMM")</f>
        <v>junio</v>
      </c>
      <c r="R2935" s="99" t="str">
        <f t="shared" si="45"/>
        <v>M</v>
      </c>
      <c r="S2935" s="16" t="s">
        <v>47</v>
      </c>
      <c r="T2935" s="16" t="s">
        <v>47</v>
      </c>
      <c r="U2935" s="16" t="s">
        <v>47</v>
      </c>
      <c r="V2935" s="16" t="s">
        <v>47</v>
      </c>
      <c r="W2935" s="16" t="s">
        <v>47</v>
      </c>
    </row>
    <row r="2936" spans="1:23" hidden="1" x14ac:dyDescent="0.25">
      <c r="A2936" s="25">
        <v>145162</v>
      </c>
      <c r="B2936" s="25" t="s">
        <v>130</v>
      </c>
      <c r="C2936" s="25" t="s">
        <v>43</v>
      </c>
      <c r="D2936" s="25" t="s">
        <v>55</v>
      </c>
      <c r="E2936" s="24">
        <v>43405</v>
      </c>
      <c r="F2936" s="25" t="s">
        <v>45</v>
      </c>
      <c r="G2936" s="25" t="s">
        <v>50</v>
      </c>
      <c r="H2936" s="24">
        <v>45099</v>
      </c>
      <c r="I2936" s="101">
        <v>0.35270833333333335</v>
      </c>
      <c r="J2936" s="24">
        <v>45099</v>
      </c>
      <c r="K2936" s="101">
        <v>0.36278935185185185</v>
      </c>
      <c r="L2936" s="25">
        <v>871</v>
      </c>
      <c r="M2936" s="26">
        <f>Causas[[#This Row],[parada_duracion]]/60</f>
        <v>14.516666666666667</v>
      </c>
      <c r="N2936" s="19" t="s">
        <v>49</v>
      </c>
      <c r="O2936" s="16" t="s">
        <v>49</v>
      </c>
      <c r="P2936" s="16">
        <f>WEEKNUM(Causas[[#This Row],[resolucion_fecha]],16)</f>
        <v>25</v>
      </c>
      <c r="Q2936" s="16" t="str">
        <f>TEXT(Causas[[#This Row],[resolucion_fecha]],"MMMM")</f>
        <v>junio</v>
      </c>
      <c r="R2936" s="16" t="str">
        <f t="shared" si="45"/>
        <v>M</v>
      </c>
      <c r="S2936" s="19" t="s">
        <v>49</v>
      </c>
      <c r="T2936" s="19" t="s">
        <v>49</v>
      </c>
      <c r="U2936" s="19" t="s">
        <v>49</v>
      </c>
      <c r="V2936" s="19" t="s">
        <v>49</v>
      </c>
      <c r="W2936" s="19" t="s">
        <v>49</v>
      </c>
    </row>
    <row r="2937" spans="1:23" hidden="1" x14ac:dyDescent="0.25">
      <c r="A2937" s="96">
        <v>145165</v>
      </c>
      <c r="B2937" s="96" t="s">
        <v>197</v>
      </c>
      <c r="C2937" s="96" t="s">
        <v>43</v>
      </c>
      <c r="D2937" s="96" t="s">
        <v>90</v>
      </c>
      <c r="E2937" s="97">
        <v>43405</v>
      </c>
      <c r="F2937" s="96" t="s">
        <v>45</v>
      </c>
      <c r="G2937" s="96" t="s">
        <v>46</v>
      </c>
      <c r="H2937" s="97">
        <v>45099</v>
      </c>
      <c r="I2937" s="23">
        <v>0.3757523148148148</v>
      </c>
      <c r="J2937" s="97">
        <v>45099</v>
      </c>
      <c r="K2937" s="23">
        <v>0.40283564814814815</v>
      </c>
      <c r="L2937" s="96">
        <v>2340</v>
      </c>
      <c r="M2937" s="98">
        <f>Causas[[#This Row],[parada_duracion]]/60</f>
        <v>39</v>
      </c>
      <c r="N2937" s="19" t="s">
        <v>49</v>
      </c>
      <c r="O2937" s="16" t="s">
        <v>49</v>
      </c>
      <c r="P2937" s="99">
        <f>WEEKNUM(Causas[[#This Row],[resolucion_fecha]],16)</f>
        <v>25</v>
      </c>
      <c r="Q2937" s="99" t="str">
        <f>TEXT(Causas[[#This Row],[resolucion_fecha]],"MMMM")</f>
        <v>junio</v>
      </c>
      <c r="R2937" s="99" t="str">
        <f t="shared" si="45"/>
        <v>M</v>
      </c>
      <c r="S2937" s="19" t="s">
        <v>49</v>
      </c>
      <c r="T2937" s="19" t="s">
        <v>49</v>
      </c>
      <c r="U2937" s="19" t="s">
        <v>49</v>
      </c>
      <c r="V2937" s="19" t="s">
        <v>49</v>
      </c>
      <c r="W2937" s="19" t="s">
        <v>49</v>
      </c>
    </row>
    <row r="2938" spans="1:23" hidden="1" x14ac:dyDescent="0.25">
      <c r="A2938" s="96">
        <v>145166</v>
      </c>
      <c r="B2938" s="96" t="s">
        <v>130</v>
      </c>
      <c r="C2938" s="96" t="s">
        <v>43</v>
      </c>
      <c r="D2938" s="96" t="s">
        <v>55</v>
      </c>
      <c r="E2938" s="97">
        <v>43405</v>
      </c>
      <c r="F2938" s="96" t="s">
        <v>45</v>
      </c>
      <c r="G2938" s="96" t="s">
        <v>46</v>
      </c>
      <c r="H2938" s="97">
        <v>45099</v>
      </c>
      <c r="I2938" s="23">
        <v>0.37604166666666666</v>
      </c>
      <c r="J2938" s="97">
        <v>45099</v>
      </c>
      <c r="K2938" s="23">
        <v>0.37608796296296299</v>
      </c>
      <c r="L2938" s="96">
        <v>4</v>
      </c>
      <c r="M2938" s="98">
        <f>Causas[[#This Row],[parada_duracion]]/60</f>
        <v>6.6666666666666666E-2</v>
      </c>
      <c r="N2938" s="19" t="s">
        <v>47</v>
      </c>
      <c r="O2938" s="16" t="s">
        <v>47</v>
      </c>
      <c r="P2938" s="99">
        <f>WEEKNUM(Causas[[#This Row],[resolucion_fecha]],16)</f>
        <v>25</v>
      </c>
      <c r="Q2938" s="99" t="str">
        <f>TEXT(Causas[[#This Row],[resolucion_fecha]],"MMMM")</f>
        <v>junio</v>
      </c>
      <c r="R2938" s="99" t="str">
        <f t="shared" si="45"/>
        <v>M</v>
      </c>
      <c r="S2938" s="16" t="s">
        <v>47</v>
      </c>
      <c r="T2938" s="16" t="s">
        <v>47</v>
      </c>
      <c r="U2938" s="16" t="s">
        <v>47</v>
      </c>
      <c r="V2938" s="16" t="s">
        <v>47</v>
      </c>
      <c r="W2938" s="16" t="s">
        <v>47</v>
      </c>
    </row>
    <row r="2939" spans="1:23" hidden="1" x14ac:dyDescent="0.25">
      <c r="A2939" s="96">
        <v>145167</v>
      </c>
      <c r="B2939" s="96" t="s">
        <v>111</v>
      </c>
      <c r="C2939" s="96" t="s">
        <v>43</v>
      </c>
      <c r="D2939" s="96" t="s">
        <v>55</v>
      </c>
      <c r="E2939" s="97">
        <v>43405</v>
      </c>
      <c r="F2939" s="96" t="s">
        <v>45</v>
      </c>
      <c r="G2939" s="96" t="s">
        <v>50</v>
      </c>
      <c r="H2939" s="97">
        <v>45099</v>
      </c>
      <c r="I2939" s="23">
        <v>0.37616898148148148</v>
      </c>
      <c r="J2939" s="97">
        <v>45099</v>
      </c>
      <c r="K2939" s="23">
        <v>0.3762962962962963</v>
      </c>
      <c r="L2939" s="96">
        <v>11</v>
      </c>
      <c r="M2939" s="98">
        <f>Causas[[#This Row],[parada_duracion]]/60</f>
        <v>0.18333333333333332</v>
      </c>
      <c r="N2939" s="19" t="s">
        <v>47</v>
      </c>
      <c r="O2939" s="16" t="s">
        <v>47</v>
      </c>
      <c r="P2939" s="99">
        <f>WEEKNUM(Causas[[#This Row],[resolucion_fecha]],16)</f>
        <v>25</v>
      </c>
      <c r="Q2939" s="99" t="str">
        <f>TEXT(Causas[[#This Row],[resolucion_fecha]],"MMMM")</f>
        <v>junio</v>
      </c>
      <c r="R2939" s="99" t="str">
        <f t="shared" si="45"/>
        <v>M</v>
      </c>
      <c r="S2939" s="16" t="s">
        <v>47</v>
      </c>
      <c r="T2939" s="16" t="s">
        <v>47</v>
      </c>
      <c r="U2939" s="16" t="s">
        <v>47</v>
      </c>
      <c r="V2939" s="16" t="s">
        <v>47</v>
      </c>
      <c r="W2939" s="16" t="s">
        <v>47</v>
      </c>
    </row>
    <row r="2940" spans="1:23" hidden="1" x14ac:dyDescent="0.25">
      <c r="A2940" s="25">
        <v>145168</v>
      </c>
      <c r="B2940" s="25" t="s">
        <v>130</v>
      </c>
      <c r="C2940" s="25" t="s">
        <v>43</v>
      </c>
      <c r="D2940" s="25" t="s">
        <v>55</v>
      </c>
      <c r="E2940" s="24">
        <v>43405</v>
      </c>
      <c r="F2940" s="25" t="s">
        <v>45</v>
      </c>
      <c r="G2940" s="25" t="s">
        <v>50</v>
      </c>
      <c r="H2940" s="24">
        <v>45099</v>
      </c>
      <c r="I2940" s="101">
        <v>0.37649305555555551</v>
      </c>
      <c r="J2940" s="24">
        <v>45099</v>
      </c>
      <c r="K2940" s="101">
        <v>0.39344907407407409</v>
      </c>
      <c r="L2940" s="25">
        <v>1465</v>
      </c>
      <c r="M2940" s="26">
        <f>Causas[[#This Row],[parada_duracion]]/60</f>
        <v>24.416666666666668</v>
      </c>
      <c r="N2940" s="19" t="s">
        <v>49</v>
      </c>
      <c r="O2940" s="16" t="s">
        <v>49</v>
      </c>
      <c r="P2940" s="16">
        <f>WEEKNUM(Causas[[#This Row],[resolucion_fecha]],16)</f>
        <v>25</v>
      </c>
      <c r="Q2940" s="16" t="str">
        <f>TEXT(Causas[[#This Row],[resolucion_fecha]],"MMMM")</f>
        <v>junio</v>
      </c>
      <c r="R2940" s="16" t="str">
        <f t="shared" si="45"/>
        <v>M</v>
      </c>
      <c r="S2940" s="19" t="s">
        <v>49</v>
      </c>
      <c r="T2940" s="19" t="s">
        <v>49</v>
      </c>
      <c r="U2940" s="19" t="s">
        <v>49</v>
      </c>
      <c r="V2940" s="19" t="s">
        <v>49</v>
      </c>
      <c r="W2940" s="19" t="s">
        <v>49</v>
      </c>
    </row>
    <row r="2941" spans="1:23" hidden="1" x14ac:dyDescent="0.25">
      <c r="A2941" s="25">
        <v>145170</v>
      </c>
      <c r="B2941" s="25" t="s">
        <v>61</v>
      </c>
      <c r="C2941" s="25" t="s">
        <v>43</v>
      </c>
      <c r="D2941" s="25" t="s">
        <v>68</v>
      </c>
      <c r="E2941" s="24">
        <v>43405</v>
      </c>
      <c r="F2941" s="25" t="s">
        <v>45</v>
      </c>
      <c r="G2941" s="25" t="s">
        <v>46</v>
      </c>
      <c r="H2941" s="24">
        <v>45099</v>
      </c>
      <c r="I2941" s="101">
        <v>0.38230324074074074</v>
      </c>
      <c r="J2941" s="24">
        <v>45099</v>
      </c>
      <c r="K2941" s="101">
        <v>0.47011574074074075</v>
      </c>
      <c r="L2941" s="25">
        <v>7587</v>
      </c>
      <c r="M2941" s="26">
        <f>Causas[[#This Row],[parada_duracion]]/60</f>
        <v>126.45</v>
      </c>
      <c r="N2941" s="19" t="s">
        <v>49</v>
      </c>
      <c r="O2941" s="16" t="s">
        <v>49</v>
      </c>
      <c r="P2941" s="16">
        <f>WEEKNUM(Causas[[#This Row],[resolucion_fecha]],16)</f>
        <v>25</v>
      </c>
      <c r="Q2941" s="16" t="str">
        <f>TEXT(Causas[[#This Row],[resolucion_fecha]],"MMMM")</f>
        <v>junio</v>
      </c>
      <c r="R2941" s="16" t="str">
        <f t="shared" si="45"/>
        <v>M</v>
      </c>
      <c r="S2941" s="19" t="s">
        <v>49</v>
      </c>
      <c r="T2941" s="19" t="s">
        <v>49</v>
      </c>
      <c r="U2941" s="19" t="s">
        <v>49</v>
      </c>
      <c r="V2941" s="19" t="s">
        <v>49</v>
      </c>
      <c r="W2941" s="19" t="s">
        <v>49</v>
      </c>
    </row>
    <row r="2942" spans="1:23" hidden="1" x14ac:dyDescent="0.25">
      <c r="A2942" s="96">
        <v>145172</v>
      </c>
      <c r="B2942" s="96" t="s">
        <v>130</v>
      </c>
      <c r="C2942" s="96" t="s">
        <v>43</v>
      </c>
      <c r="D2942" s="96" t="s">
        <v>55</v>
      </c>
      <c r="E2942" s="97">
        <v>43405</v>
      </c>
      <c r="F2942" s="96" t="s">
        <v>45</v>
      </c>
      <c r="G2942" s="96" t="s">
        <v>50</v>
      </c>
      <c r="H2942" s="97">
        <v>45099</v>
      </c>
      <c r="I2942" s="23">
        <v>0.40243055555555557</v>
      </c>
      <c r="J2942" s="97">
        <v>45099</v>
      </c>
      <c r="K2942" s="23">
        <v>0.40907407407407409</v>
      </c>
      <c r="L2942" s="96">
        <v>574</v>
      </c>
      <c r="M2942" s="98">
        <f>Causas[[#This Row],[parada_duracion]]/60</f>
        <v>9.5666666666666664</v>
      </c>
      <c r="N2942" s="19" t="s">
        <v>47</v>
      </c>
      <c r="O2942" s="16" t="s">
        <v>47</v>
      </c>
      <c r="P2942" s="99">
        <f>WEEKNUM(Causas[[#This Row],[resolucion_fecha]],16)</f>
        <v>25</v>
      </c>
      <c r="Q2942" s="99" t="str">
        <f>TEXT(Causas[[#This Row],[resolucion_fecha]],"MMMM")</f>
        <v>junio</v>
      </c>
      <c r="R2942" s="99" t="str">
        <f t="shared" si="45"/>
        <v>M</v>
      </c>
      <c r="S2942" s="16" t="s">
        <v>47</v>
      </c>
      <c r="T2942" s="16" t="s">
        <v>47</v>
      </c>
      <c r="U2942" s="16" t="s">
        <v>47</v>
      </c>
      <c r="V2942" s="16" t="s">
        <v>47</v>
      </c>
      <c r="W2942" s="16" t="s">
        <v>47</v>
      </c>
    </row>
    <row r="2943" spans="1:23" hidden="1" x14ac:dyDescent="0.25">
      <c r="A2943" s="96">
        <v>145173</v>
      </c>
      <c r="B2943" s="96" t="s">
        <v>89</v>
      </c>
      <c r="C2943" s="96" t="s">
        <v>43</v>
      </c>
      <c r="D2943" s="96" t="s">
        <v>90</v>
      </c>
      <c r="E2943" s="97">
        <v>44263</v>
      </c>
      <c r="F2943" s="96" t="s">
        <v>56</v>
      </c>
      <c r="G2943" s="96" t="s">
        <v>46</v>
      </c>
      <c r="H2943" s="97">
        <v>45099</v>
      </c>
      <c r="I2943" s="23">
        <v>0.40768518518518521</v>
      </c>
      <c r="J2943" s="97">
        <v>45099</v>
      </c>
      <c r="K2943" s="23">
        <v>0.48790509259259257</v>
      </c>
      <c r="L2943" s="96">
        <v>6931</v>
      </c>
      <c r="M2943" s="98">
        <f>Causas[[#This Row],[parada_duracion]]/60</f>
        <v>115.51666666666667</v>
      </c>
      <c r="N2943" s="19" t="s">
        <v>49</v>
      </c>
      <c r="O2943" s="16" t="s">
        <v>49</v>
      </c>
      <c r="P2943" s="99">
        <f>WEEKNUM(Causas[[#This Row],[resolucion_fecha]],16)</f>
        <v>25</v>
      </c>
      <c r="Q2943" s="99" t="str">
        <f>TEXT(Causas[[#This Row],[resolucion_fecha]],"MMMM")</f>
        <v>junio</v>
      </c>
      <c r="R2943" s="99" t="str">
        <f t="shared" si="45"/>
        <v>M</v>
      </c>
      <c r="S2943" s="19" t="s">
        <v>49</v>
      </c>
      <c r="T2943" s="19" t="s">
        <v>49</v>
      </c>
      <c r="U2943" s="19" t="s">
        <v>49</v>
      </c>
      <c r="V2943" s="19" t="s">
        <v>49</v>
      </c>
      <c r="W2943" s="19" t="s">
        <v>49</v>
      </c>
    </row>
    <row r="2944" spans="1:23" hidden="1" x14ac:dyDescent="0.25">
      <c r="A2944" s="25">
        <v>145174</v>
      </c>
      <c r="B2944" s="25" t="s">
        <v>117</v>
      </c>
      <c r="C2944" s="25" t="s">
        <v>43</v>
      </c>
      <c r="D2944" s="25" t="s">
        <v>80</v>
      </c>
      <c r="E2944" s="24">
        <v>43405</v>
      </c>
      <c r="F2944" s="25" t="s">
        <v>45</v>
      </c>
      <c r="G2944" s="25" t="s">
        <v>46</v>
      </c>
      <c r="H2944" s="24">
        <v>45099</v>
      </c>
      <c r="I2944" s="101">
        <v>0.41396990740740741</v>
      </c>
      <c r="J2944" s="24">
        <v>45099</v>
      </c>
      <c r="K2944" s="101">
        <v>0.43082175925925931</v>
      </c>
      <c r="L2944" s="25">
        <v>1456</v>
      </c>
      <c r="M2944" s="26">
        <f>Causas[[#This Row],[parada_duracion]]/60</f>
        <v>24.266666666666666</v>
      </c>
      <c r="N2944" s="19" t="s">
        <v>49</v>
      </c>
      <c r="O2944" s="16" t="s">
        <v>49</v>
      </c>
      <c r="P2944" s="16">
        <f>WEEKNUM(Causas[[#This Row],[resolucion_fecha]],16)</f>
        <v>25</v>
      </c>
      <c r="Q2944" s="16" t="str">
        <f>TEXT(Causas[[#This Row],[resolucion_fecha]],"MMMM")</f>
        <v>junio</v>
      </c>
      <c r="R2944" s="16" t="str">
        <f t="shared" si="45"/>
        <v>M</v>
      </c>
      <c r="S2944" s="19" t="s">
        <v>49</v>
      </c>
      <c r="T2944" s="19" t="s">
        <v>49</v>
      </c>
      <c r="U2944" s="19" t="s">
        <v>49</v>
      </c>
      <c r="V2944" s="19" t="s">
        <v>49</v>
      </c>
      <c r="W2944" s="19" t="s">
        <v>49</v>
      </c>
    </row>
    <row r="2945" spans="1:23" hidden="1" x14ac:dyDescent="0.25">
      <c r="A2945" s="25">
        <v>145178</v>
      </c>
      <c r="B2945" s="25" t="s">
        <v>117</v>
      </c>
      <c r="C2945" s="25" t="s">
        <v>43</v>
      </c>
      <c r="D2945" s="25" t="s">
        <v>80</v>
      </c>
      <c r="E2945" s="24">
        <v>43405</v>
      </c>
      <c r="F2945" s="25" t="s">
        <v>45</v>
      </c>
      <c r="G2945" s="25" t="s">
        <v>50</v>
      </c>
      <c r="H2945" s="24">
        <v>45099</v>
      </c>
      <c r="I2945" s="101">
        <v>0.43740740740740741</v>
      </c>
      <c r="J2945" s="24">
        <v>45099</v>
      </c>
      <c r="K2945" s="101">
        <v>0.50680555555555562</v>
      </c>
      <c r="L2945" s="25">
        <v>5996</v>
      </c>
      <c r="M2945" s="26">
        <f>Causas[[#This Row],[parada_duracion]]/60</f>
        <v>99.933333333333337</v>
      </c>
      <c r="N2945" s="19" t="s">
        <v>49</v>
      </c>
      <c r="O2945" s="16" t="s">
        <v>49</v>
      </c>
      <c r="P2945" s="16">
        <f>WEEKNUM(Causas[[#This Row],[resolucion_fecha]],16)</f>
        <v>25</v>
      </c>
      <c r="Q2945" s="16" t="str">
        <f>TEXT(Causas[[#This Row],[resolucion_fecha]],"MMMM")</f>
        <v>junio</v>
      </c>
      <c r="R2945" s="16" t="str">
        <f t="shared" si="45"/>
        <v>M</v>
      </c>
      <c r="S2945" s="19" t="s">
        <v>49</v>
      </c>
      <c r="T2945" s="19" t="s">
        <v>49</v>
      </c>
      <c r="U2945" s="19" t="s">
        <v>49</v>
      </c>
      <c r="V2945" s="19" t="s">
        <v>49</v>
      </c>
      <c r="W2945" s="19" t="s">
        <v>49</v>
      </c>
    </row>
    <row r="2946" spans="1:23" hidden="1" x14ac:dyDescent="0.25">
      <c r="A2946" s="25">
        <v>145181</v>
      </c>
      <c r="B2946" s="25" t="s">
        <v>119</v>
      </c>
      <c r="C2946" s="25" t="s">
        <v>43</v>
      </c>
      <c r="D2946" s="25" t="s">
        <v>90</v>
      </c>
      <c r="E2946" s="24">
        <v>43405</v>
      </c>
      <c r="F2946" s="25" t="s">
        <v>45</v>
      </c>
      <c r="G2946" s="25" t="s">
        <v>50</v>
      </c>
      <c r="H2946" s="24">
        <v>45099</v>
      </c>
      <c r="I2946" s="101">
        <v>0.49122685185185189</v>
      </c>
      <c r="J2946" s="24">
        <v>45099</v>
      </c>
      <c r="K2946" s="101">
        <v>0.5214699074074074</v>
      </c>
      <c r="L2946" s="25">
        <v>2613</v>
      </c>
      <c r="M2946" s="26">
        <f>Causas[[#This Row],[parada_duracion]]/60</f>
        <v>43.55</v>
      </c>
      <c r="N2946" t="s">
        <v>915</v>
      </c>
      <c r="O2946" s="16" t="s">
        <v>52</v>
      </c>
      <c r="P2946" s="16">
        <f>WEEKNUM(Causas[[#This Row],[resolucion_fecha]],16)</f>
        <v>25</v>
      </c>
      <c r="Q2946" s="16" t="str">
        <f>TEXT(Causas[[#This Row],[resolucion_fecha]],"MMMM")</f>
        <v>junio</v>
      </c>
      <c r="R2946" s="16" t="str">
        <f t="shared" ref="R2946:R3009" si="46">IF(I2946&gt;TIME(22,0,0),"N",IF(I2946&lt;TIME(6,0,0),"N",IF(I2946&gt;TIME(14,0,0),"T",IF(I2946&gt;=TIME(6,0,0),"M","-"))))</f>
        <v>M</v>
      </c>
      <c r="S2946" s="16"/>
      <c r="T2946" s="16" t="s">
        <v>53</v>
      </c>
      <c r="U2946" s="16"/>
      <c r="V2946" s="16"/>
      <c r="W2946" s="16"/>
    </row>
    <row r="2947" spans="1:23" hidden="1" x14ac:dyDescent="0.25">
      <c r="A2947" s="25">
        <v>145196</v>
      </c>
      <c r="B2947" s="25" t="s">
        <v>42</v>
      </c>
      <c r="C2947" s="25" t="s">
        <v>43</v>
      </c>
      <c r="D2947" s="25" t="s">
        <v>96</v>
      </c>
      <c r="E2947" s="24">
        <v>43405</v>
      </c>
      <c r="F2947" s="25" t="s">
        <v>45</v>
      </c>
      <c r="G2947" s="25" t="s">
        <v>46</v>
      </c>
      <c r="H2947" s="24">
        <v>45099</v>
      </c>
      <c r="I2947" s="101">
        <v>0.61361111111111111</v>
      </c>
      <c r="J2947" s="24">
        <v>45099</v>
      </c>
      <c r="K2947" s="101">
        <v>0.62306712962962962</v>
      </c>
      <c r="L2947" s="25">
        <v>817</v>
      </c>
      <c r="M2947" s="26">
        <f>Causas[[#This Row],[parada_duracion]]/60</f>
        <v>13.616666666666667</v>
      </c>
      <c r="N2947" s="19" t="s">
        <v>49</v>
      </c>
      <c r="O2947" s="16" t="s">
        <v>49</v>
      </c>
      <c r="P2947" s="16">
        <f>WEEKNUM(Causas[[#This Row],[resolucion_fecha]],16)</f>
        <v>25</v>
      </c>
      <c r="Q2947" s="16" t="str">
        <f>TEXT(Causas[[#This Row],[resolucion_fecha]],"MMMM")</f>
        <v>junio</v>
      </c>
      <c r="R2947" s="16" t="str">
        <f t="shared" si="46"/>
        <v>T</v>
      </c>
      <c r="S2947" s="19" t="s">
        <v>49</v>
      </c>
      <c r="T2947" s="19" t="s">
        <v>49</v>
      </c>
      <c r="U2947" s="19" t="s">
        <v>49</v>
      </c>
      <c r="V2947" s="19" t="s">
        <v>49</v>
      </c>
      <c r="W2947" s="19" t="s">
        <v>49</v>
      </c>
    </row>
    <row r="2948" spans="1:23" hidden="1" x14ac:dyDescent="0.25">
      <c r="A2948" s="96">
        <v>145203</v>
      </c>
      <c r="B2948" s="96" t="s">
        <v>79</v>
      </c>
      <c r="C2948" s="96" t="s">
        <v>43</v>
      </c>
      <c r="D2948" s="96" t="s">
        <v>82</v>
      </c>
      <c r="E2948" s="97">
        <v>43405</v>
      </c>
      <c r="F2948" s="96" t="s">
        <v>45</v>
      </c>
      <c r="G2948" s="96" t="s">
        <v>46</v>
      </c>
      <c r="H2948" s="97">
        <v>45099</v>
      </c>
      <c r="I2948" s="23">
        <v>0.65011574074074074</v>
      </c>
      <c r="J2948" s="97">
        <v>45099</v>
      </c>
      <c r="K2948" s="23">
        <v>0.6600462962962963</v>
      </c>
      <c r="L2948" s="96">
        <v>858</v>
      </c>
      <c r="M2948" s="98">
        <f>Causas[[#This Row],[parada_duracion]]/60</f>
        <v>14.3</v>
      </c>
      <c r="N2948" s="19" t="s">
        <v>49</v>
      </c>
      <c r="O2948" s="16" t="s">
        <v>49</v>
      </c>
      <c r="P2948" s="99">
        <f>WEEKNUM(Causas[[#This Row],[resolucion_fecha]],16)</f>
        <v>25</v>
      </c>
      <c r="Q2948" s="99" t="str">
        <f>TEXT(Causas[[#This Row],[resolucion_fecha]],"MMMM")</f>
        <v>junio</v>
      </c>
      <c r="R2948" s="99" t="str">
        <f t="shared" si="46"/>
        <v>T</v>
      </c>
      <c r="S2948" s="19" t="s">
        <v>49</v>
      </c>
      <c r="T2948" s="19" t="s">
        <v>49</v>
      </c>
      <c r="U2948" s="19" t="s">
        <v>49</v>
      </c>
      <c r="V2948" s="19" t="s">
        <v>49</v>
      </c>
      <c r="W2948" s="19" t="s">
        <v>49</v>
      </c>
    </row>
    <row r="2949" spans="1:23" hidden="1" x14ac:dyDescent="0.25">
      <c r="A2949" s="25">
        <v>145204</v>
      </c>
      <c r="B2949" s="25" t="s">
        <v>117</v>
      </c>
      <c r="C2949" s="25" t="s">
        <v>43</v>
      </c>
      <c r="D2949" s="25" t="s">
        <v>80</v>
      </c>
      <c r="E2949" s="24">
        <v>43405</v>
      </c>
      <c r="F2949" s="25" t="s">
        <v>45</v>
      </c>
      <c r="G2949" s="25" t="s">
        <v>46</v>
      </c>
      <c r="H2949" s="24">
        <v>45099</v>
      </c>
      <c r="I2949" s="101">
        <v>0.65439814814814812</v>
      </c>
      <c r="J2949" s="24">
        <v>45099</v>
      </c>
      <c r="K2949" s="101">
        <v>0.66518518518518521</v>
      </c>
      <c r="L2949" s="25">
        <v>932</v>
      </c>
      <c r="M2949" s="26">
        <f>Causas[[#This Row],[parada_duracion]]/60</f>
        <v>15.533333333333333</v>
      </c>
      <c r="N2949" s="19" t="s">
        <v>49</v>
      </c>
      <c r="O2949" s="16" t="s">
        <v>49</v>
      </c>
      <c r="P2949" s="16">
        <f>WEEKNUM(Causas[[#This Row],[resolucion_fecha]],16)</f>
        <v>25</v>
      </c>
      <c r="Q2949" s="16" t="str">
        <f>TEXT(Causas[[#This Row],[resolucion_fecha]],"MMMM")</f>
        <v>junio</v>
      </c>
      <c r="R2949" s="16" t="str">
        <f t="shared" si="46"/>
        <v>T</v>
      </c>
      <c r="S2949" s="19" t="s">
        <v>49</v>
      </c>
      <c r="T2949" s="19" t="s">
        <v>49</v>
      </c>
      <c r="U2949" s="19" t="s">
        <v>49</v>
      </c>
      <c r="V2949" s="19" t="s">
        <v>49</v>
      </c>
      <c r="W2949" s="19" t="s">
        <v>49</v>
      </c>
    </row>
    <row r="2950" spans="1:23" hidden="1" x14ac:dyDescent="0.25">
      <c r="A2950" s="25">
        <v>145207</v>
      </c>
      <c r="B2950" s="25" t="s">
        <v>87</v>
      </c>
      <c r="C2950" s="25" t="s">
        <v>43</v>
      </c>
      <c r="D2950" s="25" t="s">
        <v>59</v>
      </c>
      <c r="E2950" s="24">
        <v>44231</v>
      </c>
      <c r="F2950" s="25" t="s">
        <v>60</v>
      </c>
      <c r="G2950" s="25" t="s">
        <v>46</v>
      </c>
      <c r="H2950" s="24">
        <v>45099</v>
      </c>
      <c r="I2950" s="101">
        <v>0.68560185185185185</v>
      </c>
      <c r="J2950" s="24">
        <v>45099</v>
      </c>
      <c r="K2950" s="101">
        <v>0.69716435185185188</v>
      </c>
      <c r="L2950" s="25">
        <v>999</v>
      </c>
      <c r="M2950" s="26">
        <f>Causas[[#This Row],[parada_duracion]]/60</f>
        <v>16.649999999999999</v>
      </c>
      <c r="N2950" s="19" t="s">
        <v>49</v>
      </c>
      <c r="O2950" s="16" t="s">
        <v>49</v>
      </c>
      <c r="P2950" s="16">
        <f>WEEKNUM(Causas[[#This Row],[resolucion_fecha]],16)</f>
        <v>25</v>
      </c>
      <c r="Q2950" s="16" t="str">
        <f>TEXT(Causas[[#This Row],[resolucion_fecha]],"MMMM")</f>
        <v>junio</v>
      </c>
      <c r="R2950" s="16" t="str">
        <f t="shared" si="46"/>
        <v>T</v>
      </c>
      <c r="S2950" s="19" t="s">
        <v>49</v>
      </c>
      <c r="T2950" s="19" t="s">
        <v>49</v>
      </c>
      <c r="U2950" s="19" t="s">
        <v>49</v>
      </c>
      <c r="V2950" s="19" t="s">
        <v>49</v>
      </c>
      <c r="W2950" s="19" t="s">
        <v>49</v>
      </c>
    </row>
    <row r="2951" spans="1:23" hidden="1" x14ac:dyDescent="0.25">
      <c r="A2951" s="25">
        <v>145209</v>
      </c>
      <c r="B2951" s="25" t="s">
        <v>79</v>
      </c>
      <c r="C2951" s="25" t="s">
        <v>43</v>
      </c>
      <c r="D2951" s="25" t="s">
        <v>48</v>
      </c>
      <c r="E2951" s="24">
        <v>43405</v>
      </c>
      <c r="F2951" s="25" t="s">
        <v>45</v>
      </c>
      <c r="G2951" s="25" t="s">
        <v>46</v>
      </c>
      <c r="H2951" s="24">
        <v>45099</v>
      </c>
      <c r="I2951" s="101">
        <v>0.69113425925925931</v>
      </c>
      <c r="J2951" s="24">
        <v>45099</v>
      </c>
      <c r="K2951" s="101">
        <v>0.69541666666666668</v>
      </c>
      <c r="L2951" s="25">
        <v>370</v>
      </c>
      <c r="M2951" s="26">
        <f>Causas[[#This Row],[parada_duracion]]/60</f>
        <v>6.166666666666667</v>
      </c>
      <c r="N2951" s="19" t="s">
        <v>47</v>
      </c>
      <c r="O2951" s="16" t="s">
        <v>47</v>
      </c>
      <c r="P2951" s="16">
        <f>WEEKNUM(Causas[[#This Row],[resolucion_fecha]],16)</f>
        <v>25</v>
      </c>
      <c r="Q2951" s="16" t="str">
        <f>TEXT(Causas[[#This Row],[resolucion_fecha]],"MMMM")</f>
        <v>junio</v>
      </c>
      <c r="R2951" s="16" t="str">
        <f t="shared" si="46"/>
        <v>T</v>
      </c>
      <c r="S2951" s="16" t="s">
        <v>47</v>
      </c>
      <c r="T2951" s="16" t="s">
        <v>47</v>
      </c>
      <c r="U2951" s="16" t="s">
        <v>47</v>
      </c>
      <c r="V2951" s="16" t="s">
        <v>47</v>
      </c>
      <c r="W2951" s="16" t="s">
        <v>47</v>
      </c>
    </row>
    <row r="2952" spans="1:23" hidden="1" x14ac:dyDescent="0.25">
      <c r="A2952" s="25">
        <v>145215</v>
      </c>
      <c r="B2952" s="25" t="s">
        <v>58</v>
      </c>
      <c r="C2952" s="25" t="s">
        <v>43</v>
      </c>
      <c r="D2952" s="25" t="s">
        <v>166</v>
      </c>
      <c r="E2952" s="24">
        <v>43405</v>
      </c>
      <c r="F2952" s="25" t="s">
        <v>45</v>
      </c>
      <c r="G2952" s="25" t="s">
        <v>46</v>
      </c>
      <c r="H2952" s="24">
        <v>45099</v>
      </c>
      <c r="I2952" s="101">
        <v>0.72658564814814808</v>
      </c>
      <c r="J2952" s="24">
        <v>45099</v>
      </c>
      <c r="K2952" s="101">
        <v>0.80633101851851852</v>
      </c>
      <c r="L2952" s="25">
        <v>6890</v>
      </c>
      <c r="M2952" s="26">
        <f>Causas[[#This Row],[parada_duracion]]/60</f>
        <v>114.83333333333333</v>
      </c>
      <c r="N2952" s="19" t="s">
        <v>49</v>
      </c>
      <c r="O2952" s="16" t="s">
        <v>49</v>
      </c>
      <c r="P2952" s="16">
        <f>WEEKNUM(Causas[[#This Row],[resolucion_fecha]],16)</f>
        <v>25</v>
      </c>
      <c r="Q2952" s="16" t="str">
        <f>TEXT(Causas[[#This Row],[resolucion_fecha]],"MMMM")</f>
        <v>junio</v>
      </c>
      <c r="R2952" s="16" t="str">
        <f t="shared" si="46"/>
        <v>T</v>
      </c>
      <c r="S2952" s="19" t="s">
        <v>49</v>
      </c>
      <c r="T2952" s="19" t="s">
        <v>49</v>
      </c>
      <c r="U2952" s="19" t="s">
        <v>49</v>
      </c>
      <c r="V2952" s="19" t="s">
        <v>49</v>
      </c>
      <c r="W2952" s="19" t="s">
        <v>49</v>
      </c>
    </row>
    <row r="2953" spans="1:23" hidden="1" x14ac:dyDescent="0.25">
      <c r="A2953" s="96">
        <v>145225</v>
      </c>
      <c r="B2953" s="96" t="s">
        <v>111</v>
      </c>
      <c r="C2953" s="96" t="s">
        <v>43</v>
      </c>
      <c r="D2953" s="96" t="s">
        <v>166</v>
      </c>
      <c r="E2953" s="97">
        <v>44432</v>
      </c>
      <c r="F2953" s="96" t="s">
        <v>325</v>
      </c>
      <c r="G2953" s="96" t="s">
        <v>50</v>
      </c>
      <c r="H2953" s="97">
        <v>45099</v>
      </c>
      <c r="I2953" s="23">
        <v>0.80646990740740743</v>
      </c>
      <c r="J2953" s="97">
        <v>45099</v>
      </c>
      <c r="K2953" s="23">
        <v>0.84719907407407413</v>
      </c>
      <c r="L2953" s="96">
        <v>3519</v>
      </c>
      <c r="M2953" s="98">
        <f>Causas[[#This Row],[parada_duracion]]/60</f>
        <v>58.65</v>
      </c>
      <c r="N2953" s="19" t="s">
        <v>49</v>
      </c>
      <c r="O2953" s="16" t="s">
        <v>49</v>
      </c>
      <c r="P2953" s="99">
        <f>WEEKNUM(Causas[[#This Row],[resolucion_fecha]],16)</f>
        <v>25</v>
      </c>
      <c r="Q2953" s="99" t="str">
        <f>TEXT(Causas[[#This Row],[resolucion_fecha]],"MMMM")</f>
        <v>junio</v>
      </c>
      <c r="R2953" s="99" t="str">
        <f t="shared" si="46"/>
        <v>T</v>
      </c>
      <c r="S2953" s="19" t="s">
        <v>49</v>
      </c>
      <c r="T2953" s="19" t="s">
        <v>49</v>
      </c>
      <c r="U2953" s="19" t="s">
        <v>49</v>
      </c>
      <c r="V2953" s="19" t="s">
        <v>49</v>
      </c>
      <c r="W2953" s="19" t="s">
        <v>49</v>
      </c>
    </row>
    <row r="2954" spans="1:23" hidden="1" x14ac:dyDescent="0.25">
      <c r="A2954" s="25">
        <v>145226</v>
      </c>
      <c r="B2954" s="25" t="s">
        <v>79</v>
      </c>
      <c r="C2954" s="25" t="s">
        <v>43</v>
      </c>
      <c r="D2954" s="25" t="s">
        <v>68</v>
      </c>
      <c r="E2954" s="24">
        <v>43405</v>
      </c>
      <c r="F2954" s="25" t="s">
        <v>45</v>
      </c>
      <c r="G2954" s="25" t="s">
        <v>46</v>
      </c>
      <c r="H2954" s="24">
        <v>45099</v>
      </c>
      <c r="I2954" s="101">
        <v>0.8122800925925926</v>
      </c>
      <c r="J2954" s="24">
        <v>45099</v>
      </c>
      <c r="K2954" s="101">
        <v>0.81947916666666665</v>
      </c>
      <c r="L2954" s="25">
        <v>622</v>
      </c>
      <c r="M2954" s="26">
        <f>Causas[[#This Row],[parada_duracion]]/60</f>
        <v>10.366666666666667</v>
      </c>
      <c r="N2954" s="19" t="s">
        <v>49</v>
      </c>
      <c r="O2954" s="16" t="s">
        <v>49</v>
      </c>
      <c r="P2954" s="16">
        <f>WEEKNUM(Causas[[#This Row],[resolucion_fecha]],16)</f>
        <v>25</v>
      </c>
      <c r="Q2954" s="16" t="str">
        <f>TEXT(Causas[[#This Row],[resolucion_fecha]],"MMMM")</f>
        <v>junio</v>
      </c>
      <c r="R2954" s="16" t="str">
        <f t="shared" si="46"/>
        <v>T</v>
      </c>
      <c r="S2954" s="19" t="s">
        <v>49</v>
      </c>
      <c r="T2954" s="19" t="s">
        <v>49</v>
      </c>
      <c r="U2954" s="19" t="s">
        <v>49</v>
      </c>
      <c r="V2954" s="19" t="s">
        <v>49</v>
      </c>
      <c r="W2954" s="19" t="s">
        <v>49</v>
      </c>
    </row>
    <row r="2955" spans="1:23" hidden="1" x14ac:dyDescent="0.25">
      <c r="A2955" s="25">
        <v>145234</v>
      </c>
      <c r="B2955" s="25" t="s">
        <v>129</v>
      </c>
      <c r="C2955" s="25" t="s">
        <v>43</v>
      </c>
      <c r="D2955" s="25" t="s">
        <v>55</v>
      </c>
      <c r="E2955" s="24">
        <v>43405</v>
      </c>
      <c r="F2955" s="25" t="s">
        <v>45</v>
      </c>
      <c r="G2955" s="25" t="s">
        <v>46</v>
      </c>
      <c r="H2955" s="24">
        <v>45099</v>
      </c>
      <c r="I2955" s="101">
        <v>0.95011574074074068</v>
      </c>
      <c r="J2955" s="24">
        <v>45099</v>
      </c>
      <c r="K2955" s="101">
        <v>0.9544097222222222</v>
      </c>
      <c r="L2955" s="25">
        <v>371</v>
      </c>
      <c r="M2955" s="26">
        <f>Causas[[#This Row],[parada_duracion]]/60</f>
        <v>6.1833333333333336</v>
      </c>
      <c r="N2955" s="19" t="s">
        <v>47</v>
      </c>
      <c r="O2955" s="16" t="s">
        <v>47</v>
      </c>
      <c r="P2955" s="16">
        <f>WEEKNUM(Causas[[#This Row],[resolucion_fecha]],16)</f>
        <v>25</v>
      </c>
      <c r="Q2955" s="16" t="str">
        <f>TEXT(Causas[[#This Row],[resolucion_fecha]],"MMMM")</f>
        <v>junio</v>
      </c>
      <c r="R2955" s="16" t="str">
        <f t="shared" si="46"/>
        <v>N</v>
      </c>
      <c r="S2955" s="16" t="s">
        <v>47</v>
      </c>
      <c r="T2955" s="16" t="s">
        <v>47</v>
      </c>
      <c r="U2955" s="16" t="s">
        <v>47</v>
      </c>
      <c r="V2955" s="16" t="s">
        <v>47</v>
      </c>
      <c r="W2955" s="16" t="s">
        <v>47</v>
      </c>
    </row>
    <row r="2956" spans="1:23" hidden="1" x14ac:dyDescent="0.25">
      <c r="A2956" s="25">
        <v>145236</v>
      </c>
      <c r="B2956" s="25" t="s">
        <v>61</v>
      </c>
      <c r="C2956" s="25" t="s">
        <v>43</v>
      </c>
      <c r="D2956" s="25" t="s">
        <v>55</v>
      </c>
      <c r="E2956" s="24">
        <v>43881</v>
      </c>
      <c r="F2956" s="25" t="s">
        <v>56</v>
      </c>
      <c r="G2956" s="25" t="s">
        <v>46</v>
      </c>
      <c r="H2956" s="24">
        <v>45099</v>
      </c>
      <c r="I2956" s="101">
        <v>0.96240740740740749</v>
      </c>
      <c r="J2956" s="24">
        <v>45099</v>
      </c>
      <c r="K2956" s="101">
        <v>0.97407407407407398</v>
      </c>
      <c r="L2956" s="25">
        <v>1008</v>
      </c>
      <c r="M2956" s="26">
        <f>Causas[[#This Row],[parada_duracion]]/60</f>
        <v>16.8</v>
      </c>
      <c r="N2956" s="19" t="s">
        <v>49</v>
      </c>
      <c r="O2956" s="16" t="s">
        <v>49</v>
      </c>
      <c r="P2956" s="16">
        <f>WEEKNUM(Causas[[#This Row],[resolucion_fecha]],16)</f>
        <v>25</v>
      </c>
      <c r="Q2956" s="16" t="str">
        <f>TEXT(Causas[[#This Row],[resolucion_fecha]],"MMMM")</f>
        <v>junio</v>
      </c>
      <c r="R2956" s="16" t="str">
        <f t="shared" si="46"/>
        <v>N</v>
      </c>
      <c r="S2956" s="19" t="s">
        <v>49</v>
      </c>
      <c r="T2956" s="19" t="s">
        <v>49</v>
      </c>
      <c r="U2956" s="19" t="s">
        <v>49</v>
      </c>
      <c r="V2956" s="19" t="s">
        <v>49</v>
      </c>
      <c r="W2956" s="19" t="s">
        <v>49</v>
      </c>
    </row>
    <row r="2957" spans="1:23" hidden="1" x14ac:dyDescent="0.25">
      <c r="A2957" s="25">
        <v>145238</v>
      </c>
      <c r="B2957" s="25" t="s">
        <v>95</v>
      </c>
      <c r="C2957" s="25" t="s">
        <v>43</v>
      </c>
      <c r="D2957" s="25" t="s">
        <v>96</v>
      </c>
      <c r="E2957" s="24">
        <v>43882</v>
      </c>
      <c r="F2957" s="25" t="s">
        <v>56</v>
      </c>
      <c r="G2957" s="25" t="s">
        <v>46</v>
      </c>
      <c r="H2957" s="24">
        <v>45100</v>
      </c>
      <c r="I2957" s="101">
        <v>1.9618055555555555E-2</v>
      </c>
      <c r="J2957" s="24">
        <v>45100</v>
      </c>
      <c r="K2957" s="101">
        <v>4.3993055555555556E-2</v>
      </c>
      <c r="L2957" s="25">
        <v>2106</v>
      </c>
      <c r="M2957" s="26">
        <f>Causas[[#This Row],[parada_duracion]]/60</f>
        <v>35.1</v>
      </c>
      <c r="N2957" s="19" t="s">
        <v>49</v>
      </c>
      <c r="O2957" s="16" t="s">
        <v>49</v>
      </c>
      <c r="P2957" s="16">
        <f>WEEKNUM(Causas[[#This Row],[resolucion_fecha]],16)</f>
        <v>25</v>
      </c>
      <c r="Q2957" s="16" t="str">
        <f>TEXT(Causas[[#This Row],[resolucion_fecha]],"MMMM")</f>
        <v>junio</v>
      </c>
      <c r="R2957" s="16" t="str">
        <f t="shared" si="46"/>
        <v>N</v>
      </c>
      <c r="S2957" s="19" t="s">
        <v>49</v>
      </c>
      <c r="T2957" s="19" t="s">
        <v>49</v>
      </c>
      <c r="U2957" s="19" t="s">
        <v>49</v>
      </c>
      <c r="V2957" s="19" t="s">
        <v>49</v>
      </c>
      <c r="W2957" s="19" t="s">
        <v>49</v>
      </c>
    </row>
    <row r="2958" spans="1:23" hidden="1" x14ac:dyDescent="0.25">
      <c r="A2958" s="25">
        <v>145247</v>
      </c>
      <c r="B2958" s="25" t="s">
        <v>119</v>
      </c>
      <c r="C2958" s="25" t="s">
        <v>43</v>
      </c>
      <c r="D2958" s="25" t="s">
        <v>64</v>
      </c>
      <c r="E2958" s="24">
        <v>43405</v>
      </c>
      <c r="F2958" s="25" t="s">
        <v>45</v>
      </c>
      <c r="G2958" s="25" t="s">
        <v>50</v>
      </c>
      <c r="H2958" s="24">
        <v>45100</v>
      </c>
      <c r="I2958" s="101">
        <v>0.26721064814814816</v>
      </c>
      <c r="J2958" s="24">
        <v>45100</v>
      </c>
      <c r="K2958" s="101">
        <v>0.28575231481481483</v>
      </c>
      <c r="L2958" s="25">
        <v>1602</v>
      </c>
      <c r="M2958" s="26">
        <f>Causas[[#This Row],[parada_duracion]]/60</f>
        <v>26.7</v>
      </c>
      <c r="N2958" t="s">
        <v>916</v>
      </c>
      <c r="O2958" s="16" t="s">
        <v>52</v>
      </c>
      <c r="P2958" s="16">
        <f>WEEKNUM(Causas[[#This Row],[resolucion_fecha]],16)</f>
        <v>25</v>
      </c>
      <c r="Q2958" s="16" t="str">
        <f>TEXT(Causas[[#This Row],[resolucion_fecha]],"MMMM")</f>
        <v>junio</v>
      </c>
      <c r="R2958" s="16" t="str">
        <f t="shared" si="46"/>
        <v>M</v>
      </c>
      <c r="S2958" s="16"/>
      <c r="T2958" s="16" t="s">
        <v>53</v>
      </c>
      <c r="U2958" s="16"/>
      <c r="V2958" s="16"/>
      <c r="W2958" s="16"/>
    </row>
    <row r="2959" spans="1:23" hidden="1" x14ac:dyDescent="0.25">
      <c r="A2959" s="25">
        <v>145249</v>
      </c>
      <c r="B2959" s="25" t="s">
        <v>95</v>
      </c>
      <c r="C2959" s="25" t="s">
        <v>43</v>
      </c>
      <c r="D2959" s="25" t="s">
        <v>96</v>
      </c>
      <c r="E2959" s="24">
        <v>43882</v>
      </c>
      <c r="F2959" s="25" t="s">
        <v>56</v>
      </c>
      <c r="G2959" s="25" t="s">
        <v>46</v>
      </c>
      <c r="H2959" s="24">
        <v>45100</v>
      </c>
      <c r="I2959" s="101">
        <v>0.28143518518518518</v>
      </c>
      <c r="J2959" s="24">
        <v>45100</v>
      </c>
      <c r="K2959" s="101">
        <v>0.28542824074074075</v>
      </c>
      <c r="L2959" s="25">
        <v>345</v>
      </c>
      <c r="M2959" s="26">
        <f>Causas[[#This Row],[parada_duracion]]/60</f>
        <v>5.75</v>
      </c>
      <c r="N2959" s="19" t="s">
        <v>47</v>
      </c>
      <c r="O2959" s="16" t="s">
        <v>47</v>
      </c>
      <c r="P2959" s="16">
        <f>WEEKNUM(Causas[[#This Row],[resolucion_fecha]],16)</f>
        <v>25</v>
      </c>
      <c r="Q2959" s="16" t="str">
        <f>TEXT(Causas[[#This Row],[resolucion_fecha]],"MMMM")</f>
        <v>junio</v>
      </c>
      <c r="R2959" s="16" t="str">
        <f t="shared" si="46"/>
        <v>M</v>
      </c>
      <c r="S2959" s="16" t="s">
        <v>47</v>
      </c>
      <c r="T2959" s="16" t="s">
        <v>47</v>
      </c>
      <c r="U2959" s="16" t="s">
        <v>47</v>
      </c>
      <c r="V2959" s="16" t="s">
        <v>47</v>
      </c>
      <c r="W2959" s="16" t="s">
        <v>47</v>
      </c>
    </row>
    <row r="2960" spans="1:23" hidden="1" x14ac:dyDescent="0.25">
      <c r="A2960" s="25">
        <v>145252</v>
      </c>
      <c r="B2960" s="25" t="s">
        <v>197</v>
      </c>
      <c r="C2960" s="25" t="s">
        <v>43</v>
      </c>
      <c r="D2960" s="25" t="s">
        <v>90</v>
      </c>
      <c r="E2960" s="24">
        <v>43405</v>
      </c>
      <c r="F2960" s="25" t="s">
        <v>45</v>
      </c>
      <c r="G2960" s="25" t="s">
        <v>46</v>
      </c>
      <c r="H2960" s="24">
        <v>45100</v>
      </c>
      <c r="I2960" s="101">
        <v>0.29847222222222219</v>
      </c>
      <c r="J2960" s="24">
        <v>45100</v>
      </c>
      <c r="K2960" s="101">
        <v>0.3802314814814815</v>
      </c>
      <c r="L2960" s="25">
        <v>7064</v>
      </c>
      <c r="M2960" s="26">
        <f>Causas[[#This Row],[parada_duracion]]/60</f>
        <v>117.73333333333333</v>
      </c>
      <c r="N2960" s="19" t="s">
        <v>49</v>
      </c>
      <c r="O2960" s="16" t="s">
        <v>49</v>
      </c>
      <c r="P2960" s="16">
        <f>WEEKNUM(Causas[[#This Row],[resolucion_fecha]],16)</f>
        <v>25</v>
      </c>
      <c r="Q2960" s="16" t="str">
        <f>TEXT(Causas[[#This Row],[resolucion_fecha]],"MMMM")</f>
        <v>junio</v>
      </c>
      <c r="R2960" s="16" t="str">
        <f t="shared" si="46"/>
        <v>M</v>
      </c>
      <c r="S2960" s="19" t="s">
        <v>49</v>
      </c>
      <c r="T2960" s="19" t="s">
        <v>49</v>
      </c>
      <c r="U2960" s="19" t="s">
        <v>49</v>
      </c>
      <c r="V2960" s="19" t="s">
        <v>49</v>
      </c>
      <c r="W2960" s="19" t="s">
        <v>49</v>
      </c>
    </row>
    <row r="2961" spans="1:23" hidden="1" x14ac:dyDescent="0.25">
      <c r="A2961" s="96">
        <v>145256</v>
      </c>
      <c r="B2961" s="96" t="s">
        <v>70</v>
      </c>
      <c r="C2961" s="96" t="s">
        <v>43</v>
      </c>
      <c r="D2961" s="96" t="s">
        <v>64</v>
      </c>
      <c r="E2961" s="97">
        <v>43881</v>
      </c>
      <c r="F2961" s="96" t="s">
        <v>56</v>
      </c>
      <c r="G2961" s="96" t="s">
        <v>50</v>
      </c>
      <c r="H2961" s="97">
        <v>45100</v>
      </c>
      <c r="I2961" s="23">
        <v>0.32734953703703701</v>
      </c>
      <c r="J2961" s="97">
        <v>45100</v>
      </c>
      <c r="K2961" s="23">
        <v>0.32739583333333333</v>
      </c>
      <c r="L2961" s="96">
        <v>4</v>
      </c>
      <c r="M2961" s="98">
        <f>Causas[[#This Row],[parada_duracion]]/60</f>
        <v>6.6666666666666666E-2</v>
      </c>
      <c r="N2961" s="19" t="s">
        <v>47</v>
      </c>
      <c r="O2961" s="16" t="s">
        <v>47</v>
      </c>
      <c r="P2961" s="99">
        <f>WEEKNUM(Causas[[#This Row],[resolucion_fecha]],16)</f>
        <v>25</v>
      </c>
      <c r="Q2961" s="99" t="str">
        <f>TEXT(Causas[[#This Row],[resolucion_fecha]],"MMMM")</f>
        <v>junio</v>
      </c>
      <c r="R2961" s="99" t="str">
        <f t="shared" si="46"/>
        <v>M</v>
      </c>
      <c r="S2961" s="16" t="s">
        <v>47</v>
      </c>
      <c r="T2961" s="16" t="s">
        <v>47</v>
      </c>
      <c r="U2961" s="16" t="s">
        <v>47</v>
      </c>
      <c r="V2961" s="16" t="s">
        <v>47</v>
      </c>
      <c r="W2961" s="16" t="s">
        <v>47</v>
      </c>
    </row>
    <row r="2962" spans="1:23" hidden="1" x14ac:dyDescent="0.25">
      <c r="A2962" s="25">
        <v>145257</v>
      </c>
      <c r="B2962" s="25" t="s">
        <v>70</v>
      </c>
      <c r="C2962" s="25" t="s">
        <v>43</v>
      </c>
      <c r="D2962" s="25" t="s">
        <v>64</v>
      </c>
      <c r="E2962" s="24">
        <v>43881</v>
      </c>
      <c r="F2962" s="25" t="s">
        <v>56</v>
      </c>
      <c r="G2962" s="25" t="s">
        <v>46</v>
      </c>
      <c r="H2962" s="24">
        <v>45100</v>
      </c>
      <c r="I2962" s="101">
        <v>0.32747685185185188</v>
      </c>
      <c r="J2962" s="24">
        <v>45100</v>
      </c>
      <c r="K2962" s="101">
        <v>0.33407407407407402</v>
      </c>
      <c r="L2962" s="25">
        <v>570</v>
      </c>
      <c r="M2962" s="26">
        <f>Causas[[#This Row],[parada_duracion]]/60</f>
        <v>9.5</v>
      </c>
      <c r="N2962" s="19" t="s">
        <v>47</v>
      </c>
      <c r="O2962" s="16" t="s">
        <v>47</v>
      </c>
      <c r="P2962" s="16">
        <f>WEEKNUM(Causas[[#This Row],[resolucion_fecha]],16)</f>
        <v>25</v>
      </c>
      <c r="Q2962" s="16" t="str">
        <f>TEXT(Causas[[#This Row],[resolucion_fecha]],"MMMM")</f>
        <v>junio</v>
      </c>
      <c r="R2962" s="16" t="str">
        <f t="shared" si="46"/>
        <v>M</v>
      </c>
      <c r="S2962" s="16" t="s">
        <v>47</v>
      </c>
      <c r="T2962" s="16" t="s">
        <v>47</v>
      </c>
      <c r="U2962" s="16" t="s">
        <v>47</v>
      </c>
      <c r="V2962" s="16" t="s">
        <v>47</v>
      </c>
      <c r="W2962" s="16" t="s">
        <v>47</v>
      </c>
    </row>
    <row r="2963" spans="1:23" hidden="1" x14ac:dyDescent="0.25">
      <c r="A2963" s="25">
        <v>145259</v>
      </c>
      <c r="B2963" s="25" t="s">
        <v>79</v>
      </c>
      <c r="C2963" s="25" t="s">
        <v>43</v>
      </c>
      <c r="D2963" s="25" t="s">
        <v>59</v>
      </c>
      <c r="E2963" s="24">
        <v>44231</v>
      </c>
      <c r="F2963" s="25" t="s">
        <v>60</v>
      </c>
      <c r="G2963" s="25" t="s">
        <v>50</v>
      </c>
      <c r="H2963" s="24">
        <v>45100</v>
      </c>
      <c r="I2963" s="101">
        <v>0.32818287037037036</v>
      </c>
      <c r="J2963" s="24">
        <v>45100</v>
      </c>
      <c r="K2963" s="101">
        <v>0.34494212962962961</v>
      </c>
      <c r="L2963" s="25">
        <v>1448</v>
      </c>
      <c r="M2963" s="26">
        <f>Causas[[#This Row],[parada_duracion]]/60</f>
        <v>24.133333333333333</v>
      </c>
      <c r="N2963" t="s">
        <v>917</v>
      </c>
      <c r="O2963" s="16" t="s">
        <v>52</v>
      </c>
      <c r="P2963" s="16">
        <f>WEEKNUM(Causas[[#This Row],[resolucion_fecha]],16)</f>
        <v>25</v>
      </c>
      <c r="Q2963" s="16" t="str">
        <f>TEXT(Causas[[#This Row],[resolucion_fecha]],"MMMM")</f>
        <v>junio</v>
      </c>
      <c r="R2963" s="16" t="str">
        <f t="shared" si="46"/>
        <v>M</v>
      </c>
      <c r="S2963" s="16"/>
      <c r="T2963" s="16" t="s">
        <v>53</v>
      </c>
      <c r="U2963" s="16"/>
      <c r="V2963" s="16"/>
      <c r="W2963" s="16"/>
    </row>
    <row r="2964" spans="1:23" hidden="1" x14ac:dyDescent="0.25">
      <c r="A2964" s="25">
        <v>145261</v>
      </c>
      <c r="B2964" s="25" t="s">
        <v>61</v>
      </c>
      <c r="C2964" s="25" t="s">
        <v>43</v>
      </c>
      <c r="D2964" s="25" t="s">
        <v>102</v>
      </c>
      <c r="E2964" s="24">
        <v>43405</v>
      </c>
      <c r="F2964" s="25" t="s">
        <v>45</v>
      </c>
      <c r="G2964" s="25" t="s">
        <v>46</v>
      </c>
      <c r="H2964" s="24">
        <v>45100</v>
      </c>
      <c r="I2964" s="101">
        <v>0.33749999999999997</v>
      </c>
      <c r="J2964" s="24">
        <v>45100</v>
      </c>
      <c r="K2964" s="101">
        <v>0.34021990740740743</v>
      </c>
      <c r="L2964" s="25">
        <v>235</v>
      </c>
      <c r="M2964" s="26">
        <f>Causas[[#This Row],[parada_duracion]]/60</f>
        <v>3.9166666666666665</v>
      </c>
      <c r="N2964" s="19" t="s">
        <v>47</v>
      </c>
      <c r="O2964" s="16" t="s">
        <v>47</v>
      </c>
      <c r="P2964" s="16">
        <f>WEEKNUM(Causas[[#This Row],[resolucion_fecha]],16)</f>
        <v>25</v>
      </c>
      <c r="Q2964" s="16" t="str">
        <f>TEXT(Causas[[#This Row],[resolucion_fecha]],"MMMM")</f>
        <v>junio</v>
      </c>
      <c r="R2964" s="16" t="str">
        <f t="shared" si="46"/>
        <v>M</v>
      </c>
      <c r="S2964" s="16" t="s">
        <v>47</v>
      </c>
      <c r="T2964" s="16" t="s">
        <v>47</v>
      </c>
      <c r="U2964" s="16" t="s">
        <v>47</v>
      </c>
      <c r="V2964" s="16" t="s">
        <v>47</v>
      </c>
      <c r="W2964" s="16" t="s">
        <v>47</v>
      </c>
    </row>
    <row r="2965" spans="1:23" hidden="1" x14ac:dyDescent="0.25">
      <c r="A2965" s="96">
        <v>145272</v>
      </c>
      <c r="B2965" s="96" t="s">
        <v>42</v>
      </c>
      <c r="C2965" s="96" t="s">
        <v>43</v>
      </c>
      <c r="D2965" s="96" t="s">
        <v>44</v>
      </c>
      <c r="E2965" s="97">
        <v>43405</v>
      </c>
      <c r="F2965" s="96" t="s">
        <v>45</v>
      </c>
      <c r="G2965" s="96" t="s">
        <v>46</v>
      </c>
      <c r="H2965" s="97">
        <v>45100</v>
      </c>
      <c r="I2965" s="23">
        <v>0.3812962962962963</v>
      </c>
      <c r="J2965" s="97">
        <v>45100</v>
      </c>
      <c r="K2965" s="23">
        <v>0.54959490740740746</v>
      </c>
      <c r="L2965" s="96">
        <v>14541</v>
      </c>
      <c r="M2965" s="98">
        <f>Causas[[#This Row],[parada_duracion]]/60</f>
        <v>242.35</v>
      </c>
      <c r="N2965" s="18" t="s">
        <v>49</v>
      </c>
      <c r="O2965" s="16" t="s">
        <v>49</v>
      </c>
      <c r="P2965" s="99">
        <f>WEEKNUM(Causas[[#This Row],[resolucion_fecha]],16)</f>
        <v>25</v>
      </c>
      <c r="Q2965" s="99" t="str">
        <f>TEXT(Causas[[#This Row],[resolucion_fecha]],"MMMM")</f>
        <v>junio</v>
      </c>
      <c r="R2965" s="99" t="str">
        <f t="shared" si="46"/>
        <v>M</v>
      </c>
      <c r="S2965" s="19" t="s">
        <v>49</v>
      </c>
      <c r="T2965" s="19" t="s">
        <v>49</v>
      </c>
      <c r="U2965" s="19" t="s">
        <v>49</v>
      </c>
      <c r="V2965" s="19" t="s">
        <v>49</v>
      </c>
      <c r="W2965" s="19" t="s">
        <v>49</v>
      </c>
    </row>
    <row r="2966" spans="1:23" hidden="1" x14ac:dyDescent="0.25">
      <c r="A2966" s="25">
        <v>145273</v>
      </c>
      <c r="B2966" s="25" t="s">
        <v>79</v>
      </c>
      <c r="C2966" s="25" t="s">
        <v>43</v>
      </c>
      <c r="D2966" s="25" t="s">
        <v>59</v>
      </c>
      <c r="E2966" s="24">
        <v>44231</v>
      </c>
      <c r="F2966" s="25" t="s">
        <v>60</v>
      </c>
      <c r="G2966" s="25" t="s">
        <v>50</v>
      </c>
      <c r="H2966" s="24">
        <v>45100</v>
      </c>
      <c r="I2966" s="101">
        <v>0.38178240740740743</v>
      </c>
      <c r="J2966" s="24">
        <v>45100</v>
      </c>
      <c r="K2966" s="101">
        <v>0.45457175925925924</v>
      </c>
      <c r="L2966" s="25">
        <v>6289</v>
      </c>
      <c r="M2966" s="26">
        <f>Causas[[#This Row],[parada_duracion]]/60</f>
        <v>104.81666666666666</v>
      </c>
      <c r="N2966" s="19" t="s">
        <v>49</v>
      </c>
      <c r="O2966" s="16" t="s">
        <v>49</v>
      </c>
      <c r="P2966" s="16">
        <f>WEEKNUM(Causas[[#This Row],[resolucion_fecha]],16)</f>
        <v>25</v>
      </c>
      <c r="Q2966" s="16" t="str">
        <f>TEXT(Causas[[#This Row],[resolucion_fecha]],"MMMM")</f>
        <v>junio</v>
      </c>
      <c r="R2966" s="16" t="str">
        <f t="shared" si="46"/>
        <v>M</v>
      </c>
      <c r="S2966" s="19" t="s">
        <v>49</v>
      </c>
      <c r="T2966" s="19" t="s">
        <v>49</v>
      </c>
      <c r="U2966" s="19" t="s">
        <v>49</v>
      </c>
      <c r="V2966" s="19" t="s">
        <v>49</v>
      </c>
      <c r="W2966" s="19" t="s">
        <v>49</v>
      </c>
    </row>
    <row r="2967" spans="1:23" hidden="1" x14ac:dyDescent="0.25">
      <c r="A2967" s="25">
        <v>145276</v>
      </c>
      <c r="B2967" s="25" t="s">
        <v>70</v>
      </c>
      <c r="C2967" s="25" t="s">
        <v>43</v>
      </c>
      <c r="D2967" s="25" t="s">
        <v>64</v>
      </c>
      <c r="E2967" s="24">
        <v>43881</v>
      </c>
      <c r="F2967" s="25" t="s">
        <v>56</v>
      </c>
      <c r="G2967" s="25" t="s">
        <v>46</v>
      </c>
      <c r="H2967" s="24">
        <v>45100</v>
      </c>
      <c r="I2967" s="101">
        <v>0.39053240740740741</v>
      </c>
      <c r="J2967" s="24">
        <v>45100</v>
      </c>
      <c r="K2967" s="101">
        <v>0.43943287037037032</v>
      </c>
      <c r="L2967" s="25">
        <v>4225</v>
      </c>
      <c r="M2967" s="26">
        <f>Causas[[#This Row],[parada_duracion]]/60</f>
        <v>70.416666666666671</v>
      </c>
      <c r="N2967" s="19" t="s">
        <v>49</v>
      </c>
      <c r="O2967" s="16" t="s">
        <v>49</v>
      </c>
      <c r="P2967" s="16">
        <f>WEEKNUM(Causas[[#This Row],[resolucion_fecha]],16)</f>
        <v>25</v>
      </c>
      <c r="Q2967" s="16" t="str">
        <f>TEXT(Causas[[#This Row],[resolucion_fecha]],"MMMM")</f>
        <v>junio</v>
      </c>
      <c r="R2967" s="16" t="str">
        <f t="shared" si="46"/>
        <v>M</v>
      </c>
      <c r="S2967" s="19" t="s">
        <v>49</v>
      </c>
      <c r="T2967" s="19" t="s">
        <v>49</v>
      </c>
      <c r="U2967" s="19" t="s">
        <v>49</v>
      </c>
      <c r="V2967" s="19" t="s">
        <v>49</v>
      </c>
      <c r="W2967" s="19" t="s">
        <v>49</v>
      </c>
    </row>
    <row r="2968" spans="1:23" hidden="1" x14ac:dyDescent="0.25">
      <c r="A2968" s="25">
        <v>145292</v>
      </c>
      <c r="B2968" s="25" t="s">
        <v>54</v>
      </c>
      <c r="C2968" s="25" t="s">
        <v>43</v>
      </c>
      <c r="D2968" s="25" t="s">
        <v>55</v>
      </c>
      <c r="E2968" s="24">
        <v>44120</v>
      </c>
      <c r="F2968" s="25" t="s">
        <v>56</v>
      </c>
      <c r="G2968" s="25" t="s">
        <v>50</v>
      </c>
      <c r="H2968" s="24">
        <v>45100</v>
      </c>
      <c r="I2968" s="101">
        <v>0.43144675925925924</v>
      </c>
      <c r="J2968" s="24">
        <v>45100</v>
      </c>
      <c r="K2968" s="101">
        <v>0.43339120370370371</v>
      </c>
      <c r="L2968" s="25">
        <v>168</v>
      </c>
      <c r="M2968" s="26">
        <f>Causas[[#This Row],[parada_duracion]]/60</f>
        <v>2.8</v>
      </c>
      <c r="N2968" s="19" t="s">
        <v>47</v>
      </c>
      <c r="O2968" s="16" t="s">
        <v>47</v>
      </c>
      <c r="P2968" s="16">
        <f>WEEKNUM(Causas[[#This Row],[resolucion_fecha]],16)</f>
        <v>25</v>
      </c>
      <c r="Q2968" s="16" t="str">
        <f>TEXT(Causas[[#This Row],[resolucion_fecha]],"MMMM")</f>
        <v>junio</v>
      </c>
      <c r="R2968" s="16" t="str">
        <f t="shared" si="46"/>
        <v>M</v>
      </c>
      <c r="S2968" s="16" t="s">
        <v>47</v>
      </c>
      <c r="T2968" s="16" t="s">
        <v>47</v>
      </c>
      <c r="U2968" s="16" t="s">
        <v>47</v>
      </c>
      <c r="V2968" s="16" t="s">
        <v>47</v>
      </c>
      <c r="W2968" s="16" t="s">
        <v>47</v>
      </c>
    </row>
    <row r="2969" spans="1:23" hidden="1" x14ac:dyDescent="0.25">
      <c r="A2969" s="25">
        <v>145296</v>
      </c>
      <c r="B2969" s="25" t="s">
        <v>42</v>
      </c>
      <c r="C2969" s="25" t="s">
        <v>43</v>
      </c>
      <c r="D2969" s="25" t="s">
        <v>64</v>
      </c>
      <c r="E2969" s="24">
        <v>43405</v>
      </c>
      <c r="F2969" s="25" t="s">
        <v>45</v>
      </c>
      <c r="G2969" s="25" t="s">
        <v>50</v>
      </c>
      <c r="H2969" s="24">
        <v>45100</v>
      </c>
      <c r="I2969" s="101">
        <v>0.43953703703703706</v>
      </c>
      <c r="J2969" s="24">
        <v>45100</v>
      </c>
      <c r="K2969" s="101">
        <v>0.50304398148148144</v>
      </c>
      <c r="L2969" s="25">
        <v>5487</v>
      </c>
      <c r="M2969" s="26">
        <f>Causas[[#This Row],[parada_duracion]]/60</f>
        <v>91.45</v>
      </c>
      <c r="N2969" s="19" t="s">
        <v>49</v>
      </c>
      <c r="O2969" s="16" t="s">
        <v>49</v>
      </c>
      <c r="P2969" s="16">
        <f>WEEKNUM(Causas[[#This Row],[resolucion_fecha]],16)</f>
        <v>25</v>
      </c>
      <c r="Q2969" s="16" t="str">
        <f>TEXT(Causas[[#This Row],[resolucion_fecha]],"MMMM")</f>
        <v>junio</v>
      </c>
      <c r="R2969" s="16" t="str">
        <f t="shared" si="46"/>
        <v>M</v>
      </c>
      <c r="S2969" s="19" t="s">
        <v>49</v>
      </c>
      <c r="T2969" s="19" t="s">
        <v>49</v>
      </c>
      <c r="U2969" s="19" t="s">
        <v>49</v>
      </c>
      <c r="V2969" s="19" t="s">
        <v>49</v>
      </c>
      <c r="W2969" s="19" t="s">
        <v>49</v>
      </c>
    </row>
    <row r="2970" spans="1:23" hidden="1" x14ac:dyDescent="0.25">
      <c r="A2970" s="96">
        <v>145306</v>
      </c>
      <c r="B2970" s="96" t="s">
        <v>61</v>
      </c>
      <c r="C2970" s="96" t="s">
        <v>43</v>
      </c>
      <c r="D2970" s="96" t="s">
        <v>68</v>
      </c>
      <c r="E2970" s="97">
        <v>43405</v>
      </c>
      <c r="F2970" s="96" t="s">
        <v>45</v>
      </c>
      <c r="G2970" s="96" t="s">
        <v>46</v>
      </c>
      <c r="H2970" s="97">
        <v>45100</v>
      </c>
      <c r="I2970" s="23">
        <v>0.48103009259259261</v>
      </c>
      <c r="J2970" s="97">
        <v>45100</v>
      </c>
      <c r="K2970" s="23">
        <v>0.50373842592592599</v>
      </c>
      <c r="L2970" s="96">
        <v>1962</v>
      </c>
      <c r="M2970" s="98">
        <f>Causas[[#This Row],[parada_duracion]]/60</f>
        <v>32.700000000000003</v>
      </c>
      <c r="N2970" s="19" t="s">
        <v>49</v>
      </c>
      <c r="O2970" s="16" t="s">
        <v>49</v>
      </c>
      <c r="P2970" s="99">
        <f>WEEKNUM(Causas[[#This Row],[resolucion_fecha]],16)</f>
        <v>25</v>
      </c>
      <c r="Q2970" s="99" t="str">
        <f>TEXT(Causas[[#This Row],[resolucion_fecha]],"MMMM")</f>
        <v>junio</v>
      </c>
      <c r="R2970" s="99" t="str">
        <f t="shared" si="46"/>
        <v>M</v>
      </c>
      <c r="S2970" s="19" t="s">
        <v>49</v>
      </c>
      <c r="T2970" s="19" t="s">
        <v>49</v>
      </c>
      <c r="U2970" s="19" t="s">
        <v>49</v>
      </c>
      <c r="V2970" s="19" t="s">
        <v>49</v>
      </c>
      <c r="W2970" s="19" t="s">
        <v>49</v>
      </c>
    </row>
    <row r="2971" spans="1:23" hidden="1" x14ac:dyDescent="0.25">
      <c r="A2971" s="96">
        <v>145307</v>
      </c>
      <c r="B2971" s="96" t="s">
        <v>197</v>
      </c>
      <c r="C2971" s="96" t="s">
        <v>43</v>
      </c>
      <c r="D2971" s="96" t="s">
        <v>90</v>
      </c>
      <c r="E2971" s="97">
        <v>43405</v>
      </c>
      <c r="F2971" s="96" t="s">
        <v>45</v>
      </c>
      <c r="G2971" s="96" t="s">
        <v>46</v>
      </c>
      <c r="H2971" s="97">
        <v>45100</v>
      </c>
      <c r="I2971" s="23">
        <v>0.4902199074074074</v>
      </c>
      <c r="J2971" s="97">
        <v>45100</v>
      </c>
      <c r="K2971" s="23">
        <v>0.7273263888888889</v>
      </c>
      <c r="L2971" s="96">
        <v>20486</v>
      </c>
      <c r="M2971" s="98">
        <f>Causas[[#This Row],[parada_duracion]]/60</f>
        <v>341.43333333333334</v>
      </c>
      <c r="N2971" s="19" t="s">
        <v>49</v>
      </c>
      <c r="O2971" s="16" t="s">
        <v>49</v>
      </c>
      <c r="P2971" s="99">
        <f>WEEKNUM(Causas[[#This Row],[resolucion_fecha]],16)</f>
        <v>25</v>
      </c>
      <c r="Q2971" s="99" t="str">
        <f>TEXT(Causas[[#This Row],[resolucion_fecha]],"MMMM")</f>
        <v>junio</v>
      </c>
      <c r="R2971" s="99" t="str">
        <f t="shared" si="46"/>
        <v>M</v>
      </c>
      <c r="S2971" s="19" t="s">
        <v>49</v>
      </c>
      <c r="T2971" s="19" t="s">
        <v>49</v>
      </c>
      <c r="U2971" s="19" t="s">
        <v>49</v>
      </c>
      <c r="V2971" s="19" t="s">
        <v>49</v>
      </c>
      <c r="W2971" s="19" t="s">
        <v>49</v>
      </c>
    </row>
    <row r="2972" spans="1:23" hidden="1" x14ac:dyDescent="0.25">
      <c r="A2972" s="25">
        <v>145308</v>
      </c>
      <c r="B2972" s="25" t="s">
        <v>174</v>
      </c>
      <c r="C2972" s="25" t="s">
        <v>43</v>
      </c>
      <c r="D2972" s="25" t="s">
        <v>76</v>
      </c>
      <c r="E2972" s="24">
        <v>44265</v>
      </c>
      <c r="F2972" s="25" t="s">
        <v>56</v>
      </c>
      <c r="G2972" s="25" t="s">
        <v>46</v>
      </c>
      <c r="H2972" s="24">
        <v>45100</v>
      </c>
      <c r="I2972" s="101">
        <v>0.49354166666666671</v>
      </c>
      <c r="J2972" s="24">
        <v>45100</v>
      </c>
      <c r="K2972" s="101">
        <v>0.50460648148148146</v>
      </c>
      <c r="L2972" s="25">
        <v>956</v>
      </c>
      <c r="M2972" s="26">
        <f>Causas[[#This Row],[parada_duracion]]/60</f>
        <v>15.933333333333334</v>
      </c>
      <c r="N2972" s="19" t="s">
        <v>49</v>
      </c>
      <c r="O2972" s="16" t="s">
        <v>49</v>
      </c>
      <c r="P2972" s="16">
        <f>WEEKNUM(Causas[[#This Row],[resolucion_fecha]],16)</f>
        <v>25</v>
      </c>
      <c r="Q2972" s="16" t="str">
        <f>TEXT(Causas[[#This Row],[resolucion_fecha]],"MMMM")</f>
        <v>junio</v>
      </c>
      <c r="R2972" s="16" t="str">
        <f t="shared" si="46"/>
        <v>M</v>
      </c>
      <c r="S2972" s="19" t="s">
        <v>49</v>
      </c>
      <c r="T2972" s="19" t="s">
        <v>49</v>
      </c>
      <c r="U2972" s="19" t="s">
        <v>49</v>
      </c>
      <c r="V2972" s="19" t="s">
        <v>49</v>
      </c>
      <c r="W2972" s="19" t="s">
        <v>49</v>
      </c>
    </row>
    <row r="2973" spans="1:23" hidden="1" x14ac:dyDescent="0.25">
      <c r="A2973" s="25">
        <v>145315</v>
      </c>
      <c r="B2973" s="25" t="s">
        <v>111</v>
      </c>
      <c r="C2973" s="25" t="s">
        <v>43</v>
      </c>
      <c r="D2973" s="25" t="s">
        <v>76</v>
      </c>
      <c r="E2973" s="24">
        <v>44239</v>
      </c>
      <c r="F2973" s="25" t="s">
        <v>56</v>
      </c>
      <c r="G2973" s="25" t="s">
        <v>46</v>
      </c>
      <c r="H2973" s="24">
        <v>45100</v>
      </c>
      <c r="I2973" s="101">
        <v>0.54983796296296295</v>
      </c>
      <c r="J2973" s="24">
        <v>45100</v>
      </c>
      <c r="K2973" s="101">
        <v>0.55065972222222215</v>
      </c>
      <c r="L2973" s="25">
        <v>71</v>
      </c>
      <c r="M2973" s="26">
        <f>Causas[[#This Row],[parada_duracion]]/60</f>
        <v>1.1833333333333333</v>
      </c>
      <c r="N2973" s="19" t="s">
        <v>47</v>
      </c>
      <c r="O2973" s="16" t="s">
        <v>47</v>
      </c>
      <c r="P2973" s="16">
        <f>WEEKNUM(Causas[[#This Row],[resolucion_fecha]],16)</f>
        <v>25</v>
      </c>
      <c r="Q2973" s="16" t="str">
        <f>TEXT(Causas[[#This Row],[resolucion_fecha]],"MMMM")</f>
        <v>junio</v>
      </c>
      <c r="R2973" s="16" t="str">
        <f t="shared" si="46"/>
        <v>M</v>
      </c>
      <c r="S2973" s="16" t="s">
        <v>47</v>
      </c>
      <c r="T2973" s="16" t="s">
        <v>47</v>
      </c>
      <c r="U2973" s="16" t="s">
        <v>47</v>
      </c>
      <c r="V2973" s="16" t="s">
        <v>47</v>
      </c>
      <c r="W2973" s="16" t="s">
        <v>47</v>
      </c>
    </row>
    <row r="2974" spans="1:23" hidden="1" x14ac:dyDescent="0.25">
      <c r="A2974" s="25">
        <v>145317</v>
      </c>
      <c r="B2974" s="25" t="s">
        <v>42</v>
      </c>
      <c r="C2974" s="25" t="s">
        <v>43</v>
      </c>
      <c r="D2974" s="25" t="s">
        <v>164</v>
      </c>
      <c r="E2974" s="24">
        <v>43405</v>
      </c>
      <c r="F2974" s="25" t="s">
        <v>45</v>
      </c>
      <c r="G2974" s="25" t="s">
        <v>50</v>
      </c>
      <c r="H2974" s="24">
        <v>45100</v>
      </c>
      <c r="I2974" s="101">
        <v>0.55090277777777785</v>
      </c>
      <c r="J2974" s="24">
        <v>45100</v>
      </c>
      <c r="K2974" s="101">
        <v>0.55108796296296292</v>
      </c>
      <c r="L2974" s="25">
        <v>16</v>
      </c>
      <c r="M2974" s="26">
        <f>Causas[[#This Row],[parada_duracion]]/60</f>
        <v>0.26666666666666666</v>
      </c>
      <c r="N2974" s="19" t="s">
        <v>47</v>
      </c>
      <c r="O2974" s="16" t="s">
        <v>47</v>
      </c>
      <c r="P2974" s="16">
        <f>WEEKNUM(Causas[[#This Row],[resolucion_fecha]],16)</f>
        <v>25</v>
      </c>
      <c r="Q2974" s="16" t="str">
        <f>TEXT(Causas[[#This Row],[resolucion_fecha]],"MMMM")</f>
        <v>junio</v>
      </c>
      <c r="R2974" s="16" t="str">
        <f t="shared" si="46"/>
        <v>M</v>
      </c>
      <c r="S2974" s="16" t="s">
        <v>47</v>
      </c>
      <c r="T2974" s="16" t="s">
        <v>47</v>
      </c>
      <c r="U2974" s="16" t="s">
        <v>47</v>
      </c>
      <c r="V2974" s="16" t="s">
        <v>47</v>
      </c>
      <c r="W2974" s="16" t="s">
        <v>47</v>
      </c>
    </row>
    <row r="2975" spans="1:23" hidden="1" x14ac:dyDescent="0.25">
      <c r="A2975" s="25">
        <v>145322</v>
      </c>
      <c r="B2975" s="25" t="s">
        <v>87</v>
      </c>
      <c r="C2975" s="25" t="s">
        <v>43</v>
      </c>
      <c r="D2975" s="25" t="s">
        <v>166</v>
      </c>
      <c r="E2975" s="24">
        <v>44432</v>
      </c>
      <c r="F2975" s="25" t="s">
        <v>325</v>
      </c>
      <c r="G2975" s="25" t="s">
        <v>46</v>
      </c>
      <c r="H2975" s="24">
        <v>45100</v>
      </c>
      <c r="I2975" s="101">
        <v>0.61375000000000002</v>
      </c>
      <c r="J2975" s="24">
        <v>45100</v>
      </c>
      <c r="K2975" s="101">
        <v>0.69954861111111111</v>
      </c>
      <c r="L2975" s="25">
        <v>7413</v>
      </c>
      <c r="M2975" s="26">
        <f>Causas[[#This Row],[parada_duracion]]/60</f>
        <v>123.55</v>
      </c>
      <c r="N2975" s="19" t="s">
        <v>49</v>
      </c>
      <c r="O2975" s="16" t="s">
        <v>49</v>
      </c>
      <c r="P2975" s="16">
        <f>WEEKNUM(Causas[[#This Row],[resolucion_fecha]],16)</f>
        <v>25</v>
      </c>
      <c r="Q2975" s="16" t="str">
        <f>TEXT(Causas[[#This Row],[resolucion_fecha]],"MMMM")</f>
        <v>junio</v>
      </c>
      <c r="R2975" s="16" t="str">
        <f t="shared" si="46"/>
        <v>T</v>
      </c>
      <c r="S2975" s="19" t="s">
        <v>49</v>
      </c>
      <c r="T2975" s="19" t="s">
        <v>49</v>
      </c>
      <c r="U2975" s="19" t="s">
        <v>49</v>
      </c>
      <c r="V2975" s="19" t="s">
        <v>49</v>
      </c>
      <c r="W2975" s="19" t="s">
        <v>49</v>
      </c>
    </row>
    <row r="2976" spans="1:23" hidden="1" x14ac:dyDescent="0.25">
      <c r="A2976" s="25">
        <v>145328</v>
      </c>
      <c r="B2976" s="25" t="s">
        <v>203</v>
      </c>
      <c r="C2976" s="25" t="s">
        <v>43</v>
      </c>
      <c r="D2976" s="25" t="s">
        <v>55</v>
      </c>
      <c r="E2976" s="24">
        <v>43405</v>
      </c>
      <c r="F2976" s="25" t="s">
        <v>45</v>
      </c>
      <c r="G2976" s="25" t="s">
        <v>46</v>
      </c>
      <c r="H2976" s="24">
        <v>45100</v>
      </c>
      <c r="I2976" s="101">
        <v>0.65780092592592598</v>
      </c>
      <c r="J2976" s="24">
        <v>45100</v>
      </c>
      <c r="K2976" s="101">
        <v>0.68692129629629628</v>
      </c>
      <c r="L2976" s="25">
        <v>2516</v>
      </c>
      <c r="M2976" s="26">
        <f>Causas[[#This Row],[parada_duracion]]/60</f>
        <v>41.93333333333333</v>
      </c>
      <c r="N2976" t="s">
        <v>918</v>
      </c>
      <c r="O2976" s="16" t="s">
        <v>52</v>
      </c>
      <c r="P2976" s="16">
        <f>WEEKNUM(Causas[[#This Row],[resolucion_fecha]],16)</f>
        <v>25</v>
      </c>
      <c r="Q2976" s="16" t="str">
        <f>TEXT(Causas[[#This Row],[resolucion_fecha]],"MMMM")</f>
        <v>junio</v>
      </c>
      <c r="R2976" s="16" t="str">
        <f t="shared" si="46"/>
        <v>T</v>
      </c>
      <c r="S2976" s="16"/>
      <c r="T2976" s="16" t="s">
        <v>53</v>
      </c>
      <c r="U2976" s="16"/>
      <c r="V2976" s="16"/>
      <c r="W2976" s="16"/>
    </row>
    <row r="2977" spans="1:23" hidden="1" x14ac:dyDescent="0.25">
      <c r="A2977" s="25">
        <v>145330</v>
      </c>
      <c r="B2977" s="25" t="s">
        <v>87</v>
      </c>
      <c r="C2977" s="25" t="s">
        <v>43</v>
      </c>
      <c r="D2977" s="25" t="s">
        <v>166</v>
      </c>
      <c r="E2977" s="24">
        <v>44432</v>
      </c>
      <c r="F2977" s="25" t="s">
        <v>325</v>
      </c>
      <c r="G2977" s="25" t="s">
        <v>46</v>
      </c>
      <c r="H2977" s="24">
        <v>45100</v>
      </c>
      <c r="I2977" s="101">
        <v>0.69961805555555545</v>
      </c>
      <c r="J2977" s="24">
        <v>45100</v>
      </c>
      <c r="K2977" s="101">
        <v>0.7072222222222222</v>
      </c>
      <c r="L2977" s="25">
        <v>657</v>
      </c>
      <c r="M2977" s="26">
        <f>Causas[[#This Row],[parada_duracion]]/60</f>
        <v>10.95</v>
      </c>
      <c r="N2977" s="19" t="s">
        <v>62</v>
      </c>
      <c r="O2977" s="16" t="s">
        <v>52</v>
      </c>
      <c r="P2977" s="16">
        <f>WEEKNUM(Causas[[#This Row],[resolucion_fecha]],16)</f>
        <v>25</v>
      </c>
      <c r="Q2977" s="16" t="str">
        <f>TEXT(Causas[[#This Row],[resolucion_fecha]],"MMMM")</f>
        <v>junio</v>
      </c>
      <c r="R2977" s="16" t="str">
        <f t="shared" si="46"/>
        <v>T</v>
      </c>
      <c r="S2977" s="16"/>
      <c r="T2977" s="16" t="s">
        <v>53</v>
      </c>
      <c r="U2977" s="16"/>
      <c r="V2977" s="16"/>
      <c r="W2977" s="16"/>
    </row>
    <row r="2978" spans="1:23" hidden="1" x14ac:dyDescent="0.25">
      <c r="A2978" s="96">
        <v>145338</v>
      </c>
      <c r="B2978" s="96" t="s">
        <v>87</v>
      </c>
      <c r="C2978" s="96" t="s">
        <v>43</v>
      </c>
      <c r="D2978" s="96" t="s">
        <v>166</v>
      </c>
      <c r="E2978" s="97">
        <v>44432</v>
      </c>
      <c r="F2978" s="96" t="s">
        <v>325</v>
      </c>
      <c r="G2978" s="96" t="s">
        <v>46</v>
      </c>
      <c r="H2978" s="97">
        <v>45100</v>
      </c>
      <c r="I2978" s="23">
        <v>0.7599421296296297</v>
      </c>
      <c r="J2978" s="97">
        <v>45100</v>
      </c>
      <c r="K2978" s="23">
        <v>0.76633101851851848</v>
      </c>
      <c r="L2978" s="96">
        <v>552</v>
      </c>
      <c r="M2978" s="98">
        <f>Causas[[#This Row],[parada_duracion]]/60</f>
        <v>9.1999999999999993</v>
      </c>
      <c r="N2978" s="19" t="s">
        <v>47</v>
      </c>
      <c r="O2978" s="16" t="s">
        <v>47</v>
      </c>
      <c r="P2978" s="99">
        <f>WEEKNUM(Causas[[#This Row],[resolucion_fecha]],16)</f>
        <v>25</v>
      </c>
      <c r="Q2978" s="99" t="str">
        <f>TEXT(Causas[[#This Row],[resolucion_fecha]],"MMMM")</f>
        <v>junio</v>
      </c>
      <c r="R2978" s="99" t="str">
        <f t="shared" si="46"/>
        <v>T</v>
      </c>
      <c r="S2978" s="16" t="s">
        <v>47</v>
      </c>
      <c r="T2978" s="16" t="s">
        <v>47</v>
      </c>
      <c r="U2978" s="16" t="s">
        <v>47</v>
      </c>
      <c r="V2978" s="16" t="s">
        <v>47</v>
      </c>
      <c r="W2978" s="16" t="s">
        <v>47</v>
      </c>
    </row>
    <row r="2979" spans="1:23" hidden="1" x14ac:dyDescent="0.25">
      <c r="A2979" s="25">
        <v>145339</v>
      </c>
      <c r="B2979" s="25" t="s">
        <v>75</v>
      </c>
      <c r="C2979" s="25" t="s">
        <v>43</v>
      </c>
      <c r="D2979" s="25" t="s">
        <v>76</v>
      </c>
      <c r="E2979" s="24">
        <v>44104</v>
      </c>
      <c r="F2979" s="25" t="s">
        <v>56</v>
      </c>
      <c r="G2979" s="25" t="s">
        <v>46</v>
      </c>
      <c r="H2979" s="24">
        <v>45100</v>
      </c>
      <c r="I2979" s="101">
        <v>0.77738425925925936</v>
      </c>
      <c r="J2979" s="24">
        <v>45100</v>
      </c>
      <c r="K2979" s="101">
        <v>0.78405092592592596</v>
      </c>
      <c r="L2979" s="25">
        <v>576</v>
      </c>
      <c r="M2979" s="26">
        <f>Causas[[#This Row],[parada_duracion]]/60</f>
        <v>9.6</v>
      </c>
      <c r="N2979" s="19" t="s">
        <v>47</v>
      </c>
      <c r="O2979" s="16" t="s">
        <v>47</v>
      </c>
      <c r="P2979" s="16">
        <f>WEEKNUM(Causas[[#This Row],[resolucion_fecha]],16)</f>
        <v>25</v>
      </c>
      <c r="Q2979" s="16" t="str">
        <f>TEXT(Causas[[#This Row],[resolucion_fecha]],"MMMM")</f>
        <v>junio</v>
      </c>
      <c r="R2979" s="16" t="str">
        <f t="shared" si="46"/>
        <v>T</v>
      </c>
      <c r="S2979" s="16" t="s">
        <v>47</v>
      </c>
      <c r="T2979" s="16" t="s">
        <v>47</v>
      </c>
      <c r="U2979" s="16" t="s">
        <v>47</v>
      </c>
      <c r="V2979" s="16" t="s">
        <v>47</v>
      </c>
      <c r="W2979" s="16" t="s">
        <v>47</v>
      </c>
    </row>
    <row r="2980" spans="1:23" hidden="1" x14ac:dyDescent="0.25">
      <c r="A2980" s="25">
        <v>145347</v>
      </c>
      <c r="B2980" s="25" t="s">
        <v>42</v>
      </c>
      <c r="C2980" s="25" t="s">
        <v>43</v>
      </c>
      <c r="D2980" s="25" t="s">
        <v>164</v>
      </c>
      <c r="E2980" s="24">
        <v>43405</v>
      </c>
      <c r="F2980" s="25" t="s">
        <v>45</v>
      </c>
      <c r="G2980" s="25" t="s">
        <v>46</v>
      </c>
      <c r="H2980" s="24">
        <v>45100</v>
      </c>
      <c r="I2980" s="101">
        <v>0.83344907407407398</v>
      </c>
      <c r="J2980" s="24">
        <v>45101</v>
      </c>
      <c r="K2980" s="101">
        <v>0.12535879629629629</v>
      </c>
      <c r="L2980" s="25">
        <v>25221</v>
      </c>
      <c r="M2980" s="26">
        <f>Causas[[#This Row],[parada_duracion]]/60</f>
        <v>420.35</v>
      </c>
      <c r="N2980" t="s">
        <v>919</v>
      </c>
      <c r="O2980" s="16" t="s">
        <v>52</v>
      </c>
      <c r="P2980" s="16">
        <f>WEEKNUM(Causas[[#This Row],[resolucion_fecha]],16)</f>
        <v>26</v>
      </c>
      <c r="Q2980" s="16" t="str">
        <f>TEXT(Causas[[#This Row],[resolucion_fecha]],"MMMM")</f>
        <v>junio</v>
      </c>
      <c r="R2980" s="16" t="str">
        <f t="shared" si="46"/>
        <v>T</v>
      </c>
      <c r="S2980" s="16"/>
      <c r="T2980" s="16" t="s">
        <v>53</v>
      </c>
      <c r="U2980" s="16"/>
      <c r="V2980" s="16"/>
      <c r="W2980" s="16"/>
    </row>
    <row r="2981" spans="1:23" hidden="1" x14ac:dyDescent="0.25">
      <c r="A2981" s="25">
        <v>145349</v>
      </c>
      <c r="B2981" s="25" t="s">
        <v>95</v>
      </c>
      <c r="C2981" s="25" t="s">
        <v>43</v>
      </c>
      <c r="D2981" s="25" t="s">
        <v>59</v>
      </c>
      <c r="E2981" s="24">
        <v>44231</v>
      </c>
      <c r="F2981" s="25" t="s">
        <v>60</v>
      </c>
      <c r="G2981" s="25" t="s">
        <v>46</v>
      </c>
      <c r="H2981" s="24">
        <v>45100</v>
      </c>
      <c r="I2981" s="101">
        <v>0.87149305555555545</v>
      </c>
      <c r="J2981" s="24">
        <v>45100</v>
      </c>
      <c r="K2981" s="101">
        <v>0.90880787037037036</v>
      </c>
      <c r="L2981" s="25">
        <v>3224</v>
      </c>
      <c r="M2981" s="26">
        <f>Causas[[#This Row],[parada_duracion]]/60</f>
        <v>53.733333333333334</v>
      </c>
      <c r="N2981" t="s">
        <v>911</v>
      </c>
      <c r="O2981" s="16" t="s">
        <v>52</v>
      </c>
      <c r="P2981" s="16">
        <f>WEEKNUM(Causas[[#This Row],[resolucion_fecha]],16)</f>
        <v>25</v>
      </c>
      <c r="Q2981" s="16" t="str">
        <f>TEXT(Causas[[#This Row],[resolucion_fecha]],"MMMM")</f>
        <v>junio</v>
      </c>
      <c r="R2981" s="16" t="str">
        <f t="shared" si="46"/>
        <v>T</v>
      </c>
      <c r="S2981" s="16"/>
      <c r="T2981" s="16" t="s">
        <v>53</v>
      </c>
      <c r="U2981" s="16"/>
      <c r="V2981" s="16"/>
      <c r="W2981" s="16"/>
    </row>
    <row r="2982" spans="1:23" hidden="1" x14ac:dyDescent="0.25">
      <c r="A2982" s="96">
        <v>145356</v>
      </c>
      <c r="B2982" s="96" t="s">
        <v>87</v>
      </c>
      <c r="C2982" s="96" t="s">
        <v>43</v>
      </c>
      <c r="D2982" s="96" t="s">
        <v>166</v>
      </c>
      <c r="E2982" s="97">
        <v>44432</v>
      </c>
      <c r="F2982" s="96" t="s">
        <v>325</v>
      </c>
      <c r="G2982" s="96" t="s">
        <v>50</v>
      </c>
      <c r="H2982" s="97">
        <v>45101</v>
      </c>
      <c r="I2982" s="23">
        <v>0.44232638888888887</v>
      </c>
      <c r="J2982" s="97">
        <v>45101</v>
      </c>
      <c r="K2982" s="23">
        <v>0.44239583333333332</v>
      </c>
      <c r="L2982" s="96">
        <v>6</v>
      </c>
      <c r="M2982" s="98">
        <f>Causas[[#This Row],[parada_duracion]]/60</f>
        <v>0.1</v>
      </c>
      <c r="N2982" s="19" t="s">
        <v>47</v>
      </c>
      <c r="O2982" s="16" t="s">
        <v>47</v>
      </c>
      <c r="P2982" s="99">
        <f>WEEKNUM(Causas[[#This Row],[resolucion_fecha]],16)</f>
        <v>26</v>
      </c>
      <c r="Q2982" s="99" t="str">
        <f>TEXT(Causas[[#This Row],[resolucion_fecha]],"MMMM")</f>
        <v>junio</v>
      </c>
      <c r="R2982" s="99" t="str">
        <f t="shared" si="46"/>
        <v>M</v>
      </c>
      <c r="S2982" s="16" t="s">
        <v>47</v>
      </c>
      <c r="T2982" s="16" t="s">
        <v>47</v>
      </c>
      <c r="U2982" s="16" t="s">
        <v>47</v>
      </c>
      <c r="V2982" s="16" t="s">
        <v>47</v>
      </c>
      <c r="W2982" s="16" t="s">
        <v>47</v>
      </c>
    </row>
    <row r="2983" spans="1:23" hidden="1" x14ac:dyDescent="0.25">
      <c r="A2983" s="96">
        <v>145358</v>
      </c>
      <c r="B2983" s="96" t="s">
        <v>66</v>
      </c>
      <c r="C2983" s="96" t="s">
        <v>43</v>
      </c>
      <c r="D2983" s="96" t="s">
        <v>48</v>
      </c>
      <c r="E2983" s="97">
        <v>43405</v>
      </c>
      <c r="F2983" s="96" t="s">
        <v>45</v>
      </c>
      <c r="G2983" s="96" t="s">
        <v>46</v>
      </c>
      <c r="H2983" s="97">
        <v>45101</v>
      </c>
      <c r="I2983" s="23">
        <v>0.46263888888888888</v>
      </c>
      <c r="J2983" s="97">
        <v>45101</v>
      </c>
      <c r="K2983" s="23">
        <v>0.4654861111111111</v>
      </c>
      <c r="L2983" s="96">
        <v>246</v>
      </c>
      <c r="M2983" s="98">
        <f>Causas[[#This Row],[parada_duracion]]/60</f>
        <v>4.0999999999999996</v>
      </c>
      <c r="N2983" s="19" t="s">
        <v>47</v>
      </c>
      <c r="O2983" s="16" t="s">
        <v>47</v>
      </c>
      <c r="P2983" s="99">
        <f>WEEKNUM(Causas[[#This Row],[resolucion_fecha]],16)</f>
        <v>26</v>
      </c>
      <c r="Q2983" s="99" t="str">
        <f>TEXT(Causas[[#This Row],[resolucion_fecha]],"MMMM")</f>
        <v>junio</v>
      </c>
      <c r="R2983" s="99" t="str">
        <f t="shared" si="46"/>
        <v>M</v>
      </c>
      <c r="S2983" s="16" t="s">
        <v>47</v>
      </c>
      <c r="T2983" s="16" t="s">
        <v>47</v>
      </c>
      <c r="U2983" s="16" t="s">
        <v>47</v>
      </c>
      <c r="V2983" s="16" t="s">
        <v>47</v>
      </c>
      <c r="W2983" s="16" t="s">
        <v>47</v>
      </c>
    </row>
    <row r="2984" spans="1:23" hidden="1" x14ac:dyDescent="0.25">
      <c r="A2984" s="96">
        <v>145361</v>
      </c>
      <c r="B2984" s="96" t="s">
        <v>70</v>
      </c>
      <c r="C2984" s="96" t="s">
        <v>43</v>
      </c>
      <c r="D2984" s="96" t="s">
        <v>64</v>
      </c>
      <c r="E2984" s="97">
        <v>43881</v>
      </c>
      <c r="F2984" s="96" t="s">
        <v>56</v>
      </c>
      <c r="G2984" s="96" t="s">
        <v>50</v>
      </c>
      <c r="H2984" s="97">
        <v>45101</v>
      </c>
      <c r="I2984" s="23">
        <v>0.48045138888888889</v>
      </c>
      <c r="J2984" s="97">
        <v>45101</v>
      </c>
      <c r="K2984" s="23">
        <v>0.48190972222222223</v>
      </c>
      <c r="L2984" s="96">
        <v>126</v>
      </c>
      <c r="M2984" s="98">
        <f>Causas[[#This Row],[parada_duracion]]/60</f>
        <v>2.1</v>
      </c>
      <c r="N2984" s="19" t="s">
        <v>47</v>
      </c>
      <c r="O2984" s="16" t="s">
        <v>47</v>
      </c>
      <c r="P2984" s="99">
        <f>WEEKNUM(Causas[[#This Row],[resolucion_fecha]],16)</f>
        <v>26</v>
      </c>
      <c r="Q2984" s="99" t="str">
        <f>TEXT(Causas[[#This Row],[resolucion_fecha]],"MMMM")</f>
        <v>junio</v>
      </c>
      <c r="R2984" s="99" t="str">
        <f t="shared" si="46"/>
        <v>M</v>
      </c>
      <c r="S2984" s="16" t="s">
        <v>47</v>
      </c>
      <c r="T2984" s="16" t="s">
        <v>47</v>
      </c>
      <c r="U2984" s="16" t="s">
        <v>47</v>
      </c>
      <c r="V2984" s="16" t="s">
        <v>47</v>
      </c>
      <c r="W2984" s="16" t="s">
        <v>47</v>
      </c>
    </row>
    <row r="2985" spans="1:23" hidden="1" x14ac:dyDescent="0.25">
      <c r="A2985" s="96">
        <v>145373</v>
      </c>
      <c r="B2985" s="96" t="s">
        <v>42</v>
      </c>
      <c r="C2985" s="96" t="s">
        <v>43</v>
      </c>
      <c r="D2985" s="96" t="s">
        <v>143</v>
      </c>
      <c r="E2985" s="97">
        <v>43405</v>
      </c>
      <c r="F2985" s="96" t="s">
        <v>45</v>
      </c>
      <c r="G2985" s="96" t="s">
        <v>50</v>
      </c>
      <c r="H2985" s="97">
        <v>45101</v>
      </c>
      <c r="I2985" s="23">
        <v>0.62752314814814814</v>
      </c>
      <c r="J2985" s="97">
        <v>45101</v>
      </c>
      <c r="K2985" s="23">
        <v>0.63048611111111108</v>
      </c>
      <c r="L2985" s="96">
        <v>256</v>
      </c>
      <c r="M2985" s="98">
        <f>Causas[[#This Row],[parada_duracion]]/60</f>
        <v>4.2666666666666666</v>
      </c>
      <c r="N2985" s="19" t="s">
        <v>47</v>
      </c>
      <c r="O2985" s="16" t="s">
        <v>47</v>
      </c>
      <c r="P2985" s="99">
        <f>WEEKNUM(Causas[[#This Row],[resolucion_fecha]],16)</f>
        <v>26</v>
      </c>
      <c r="Q2985" s="99" t="str">
        <f>TEXT(Causas[[#This Row],[resolucion_fecha]],"MMMM")</f>
        <v>junio</v>
      </c>
      <c r="R2985" s="99" t="str">
        <f t="shared" si="46"/>
        <v>T</v>
      </c>
      <c r="S2985" s="16" t="s">
        <v>47</v>
      </c>
      <c r="T2985" s="16" t="s">
        <v>47</v>
      </c>
      <c r="U2985" s="16" t="s">
        <v>47</v>
      </c>
      <c r="V2985" s="16" t="s">
        <v>47</v>
      </c>
      <c r="W2985" s="16" t="s">
        <v>47</v>
      </c>
    </row>
    <row r="2986" spans="1:23" hidden="1" x14ac:dyDescent="0.25">
      <c r="A2986" s="96">
        <v>145386</v>
      </c>
      <c r="B2986" s="96" t="s">
        <v>203</v>
      </c>
      <c r="C2986" s="96" t="s">
        <v>43</v>
      </c>
      <c r="D2986" s="96" t="s">
        <v>55</v>
      </c>
      <c r="E2986" s="97">
        <v>43405</v>
      </c>
      <c r="F2986" s="96" t="s">
        <v>45</v>
      </c>
      <c r="G2986" s="96" t="s">
        <v>46</v>
      </c>
      <c r="H2986" s="97">
        <v>45101</v>
      </c>
      <c r="I2986" s="23">
        <v>0.80896990740740737</v>
      </c>
      <c r="J2986" s="97">
        <v>45101</v>
      </c>
      <c r="K2986" s="23">
        <v>0.80901620370370375</v>
      </c>
      <c r="L2986" s="96">
        <v>4</v>
      </c>
      <c r="M2986" s="98">
        <f>Causas[[#This Row],[parada_duracion]]/60</f>
        <v>6.6666666666666666E-2</v>
      </c>
      <c r="N2986" s="19" t="s">
        <v>47</v>
      </c>
      <c r="O2986" s="16" t="s">
        <v>47</v>
      </c>
      <c r="P2986" s="99">
        <f>WEEKNUM(Causas[[#This Row],[resolucion_fecha]],16)</f>
        <v>26</v>
      </c>
      <c r="Q2986" s="99" t="str">
        <f>TEXT(Causas[[#This Row],[resolucion_fecha]],"MMMM")</f>
        <v>junio</v>
      </c>
      <c r="R2986" s="99" t="str">
        <f t="shared" si="46"/>
        <v>T</v>
      </c>
      <c r="S2986" s="16" t="s">
        <v>47</v>
      </c>
      <c r="T2986" s="16" t="s">
        <v>47</v>
      </c>
      <c r="U2986" s="16" t="s">
        <v>47</v>
      </c>
      <c r="V2986" s="16" t="s">
        <v>47</v>
      </c>
      <c r="W2986" s="16" t="s">
        <v>47</v>
      </c>
    </row>
    <row r="2987" spans="1:23" hidden="1" x14ac:dyDescent="0.25">
      <c r="A2987" s="96">
        <v>145390</v>
      </c>
      <c r="B2987" s="96" t="s">
        <v>89</v>
      </c>
      <c r="C2987" s="96" t="s">
        <v>43</v>
      </c>
      <c r="D2987" s="96" t="s">
        <v>90</v>
      </c>
      <c r="E2987" s="97">
        <v>44263</v>
      </c>
      <c r="F2987" s="96" t="s">
        <v>56</v>
      </c>
      <c r="G2987" s="96" t="s">
        <v>46</v>
      </c>
      <c r="H2987" s="97">
        <v>45101</v>
      </c>
      <c r="I2987" s="23">
        <v>0.853449074074074</v>
      </c>
      <c r="J2987" s="97">
        <v>45101</v>
      </c>
      <c r="K2987" s="23">
        <v>0.85583333333333333</v>
      </c>
      <c r="L2987" s="96">
        <v>206</v>
      </c>
      <c r="M2987" s="98">
        <f>Causas[[#This Row],[parada_duracion]]/60</f>
        <v>3.4333333333333331</v>
      </c>
      <c r="N2987" s="19" t="s">
        <v>47</v>
      </c>
      <c r="O2987" s="16" t="s">
        <v>47</v>
      </c>
      <c r="P2987" s="99">
        <f>WEEKNUM(Causas[[#This Row],[resolucion_fecha]],16)</f>
        <v>26</v>
      </c>
      <c r="Q2987" s="99" t="str">
        <f>TEXT(Causas[[#This Row],[resolucion_fecha]],"MMMM")</f>
        <v>junio</v>
      </c>
      <c r="R2987" s="99" t="str">
        <f t="shared" si="46"/>
        <v>T</v>
      </c>
      <c r="S2987" s="16" t="s">
        <v>47</v>
      </c>
      <c r="T2987" s="16" t="s">
        <v>47</v>
      </c>
      <c r="U2987" s="16" t="s">
        <v>47</v>
      </c>
      <c r="V2987" s="16" t="s">
        <v>47</v>
      </c>
      <c r="W2987" s="16" t="s">
        <v>47</v>
      </c>
    </row>
    <row r="2988" spans="1:23" hidden="1" x14ac:dyDescent="0.25">
      <c r="A2988" s="25">
        <v>145427</v>
      </c>
      <c r="B2988" s="25" t="s">
        <v>42</v>
      </c>
      <c r="C2988" s="25" t="s">
        <v>43</v>
      </c>
      <c r="D2988" s="25" t="s">
        <v>64</v>
      </c>
      <c r="E2988" s="24">
        <v>43405</v>
      </c>
      <c r="F2988" s="25" t="s">
        <v>45</v>
      </c>
      <c r="G2988" s="25" t="s">
        <v>50</v>
      </c>
      <c r="H2988" s="24">
        <v>45102</v>
      </c>
      <c r="I2988" s="101">
        <v>0.64329861111111108</v>
      </c>
      <c r="J2988" s="24">
        <v>45102</v>
      </c>
      <c r="K2988" s="101">
        <v>0.64528935185185188</v>
      </c>
      <c r="L2988" s="25">
        <v>172</v>
      </c>
      <c r="M2988" s="26">
        <f>Causas[[#This Row],[parada_duracion]]/60</f>
        <v>2.8666666666666667</v>
      </c>
      <c r="N2988" s="19" t="s">
        <v>47</v>
      </c>
      <c r="O2988" s="16" t="s">
        <v>47</v>
      </c>
      <c r="P2988" s="16">
        <f>WEEKNUM(Causas[[#This Row],[resolucion_fecha]],16)</f>
        <v>26</v>
      </c>
      <c r="Q2988" s="16" t="str">
        <f>TEXT(Causas[[#This Row],[resolucion_fecha]],"MMMM")</f>
        <v>junio</v>
      </c>
      <c r="R2988" s="16" t="str">
        <f t="shared" si="46"/>
        <v>T</v>
      </c>
      <c r="S2988" s="16" t="s">
        <v>47</v>
      </c>
      <c r="T2988" s="16" t="s">
        <v>47</v>
      </c>
      <c r="U2988" s="16" t="s">
        <v>47</v>
      </c>
      <c r="V2988" s="16" t="s">
        <v>47</v>
      </c>
      <c r="W2988" s="16" t="s">
        <v>47</v>
      </c>
    </row>
    <row r="2989" spans="1:23" hidden="1" x14ac:dyDescent="0.25">
      <c r="A2989" s="25">
        <v>145429</v>
      </c>
      <c r="B2989" s="25" t="s">
        <v>42</v>
      </c>
      <c r="C2989" s="25" t="s">
        <v>43</v>
      </c>
      <c r="D2989" s="25" t="s">
        <v>59</v>
      </c>
      <c r="E2989" s="24">
        <v>44231</v>
      </c>
      <c r="F2989" s="25" t="s">
        <v>60</v>
      </c>
      <c r="G2989" s="25" t="s">
        <v>50</v>
      </c>
      <c r="H2989" s="24">
        <v>45102</v>
      </c>
      <c r="I2989" s="101">
        <v>0.67047453703703708</v>
      </c>
      <c r="J2989" s="24">
        <v>45102</v>
      </c>
      <c r="K2989" s="101">
        <v>0.67372685185185188</v>
      </c>
      <c r="L2989" s="25">
        <v>281</v>
      </c>
      <c r="M2989" s="26">
        <f>Causas[[#This Row],[parada_duracion]]/60</f>
        <v>4.6833333333333336</v>
      </c>
      <c r="N2989" s="19" t="s">
        <v>47</v>
      </c>
      <c r="O2989" s="16" t="s">
        <v>47</v>
      </c>
      <c r="P2989" s="16">
        <f>WEEKNUM(Causas[[#This Row],[resolucion_fecha]],16)</f>
        <v>26</v>
      </c>
      <c r="Q2989" s="16" t="str">
        <f>TEXT(Causas[[#This Row],[resolucion_fecha]],"MMMM")</f>
        <v>junio</v>
      </c>
      <c r="R2989" s="16" t="str">
        <f t="shared" si="46"/>
        <v>T</v>
      </c>
      <c r="S2989" s="16" t="s">
        <v>47</v>
      </c>
      <c r="T2989" s="16" t="s">
        <v>47</v>
      </c>
      <c r="U2989" s="16" t="s">
        <v>47</v>
      </c>
      <c r="V2989" s="16" t="s">
        <v>47</v>
      </c>
      <c r="W2989" s="16" t="s">
        <v>47</v>
      </c>
    </row>
    <row r="2990" spans="1:23" hidden="1" x14ac:dyDescent="0.25">
      <c r="A2990" s="96">
        <v>145431</v>
      </c>
      <c r="B2990" s="96" t="s">
        <v>42</v>
      </c>
      <c r="C2990" s="96" t="s">
        <v>43</v>
      </c>
      <c r="D2990" s="96" t="s">
        <v>59</v>
      </c>
      <c r="E2990" s="97">
        <v>44231</v>
      </c>
      <c r="F2990" s="96" t="s">
        <v>60</v>
      </c>
      <c r="G2990" s="96" t="s">
        <v>50</v>
      </c>
      <c r="H2990" s="97">
        <v>45103</v>
      </c>
      <c r="I2990" s="23">
        <v>0.25436342592592592</v>
      </c>
      <c r="J2990" s="97">
        <v>45103</v>
      </c>
      <c r="K2990" s="23">
        <v>0.26929398148148148</v>
      </c>
      <c r="L2990" s="96">
        <v>1290</v>
      </c>
      <c r="M2990" s="98">
        <f>Causas[[#This Row],[parada_duracion]]/60</f>
        <v>21.5</v>
      </c>
      <c r="N2990" t="s">
        <v>920</v>
      </c>
      <c r="O2990" s="99" t="s">
        <v>52</v>
      </c>
      <c r="P2990" s="99">
        <f>WEEKNUM(Causas[[#This Row],[resolucion_fecha]],16)</f>
        <v>26</v>
      </c>
      <c r="Q2990" s="99" t="str">
        <f>TEXT(Causas[[#This Row],[resolucion_fecha]],"MMMM")</f>
        <v>junio</v>
      </c>
      <c r="R2990" s="99" t="str">
        <f t="shared" si="46"/>
        <v>M</v>
      </c>
      <c r="S2990" s="99"/>
      <c r="T2990" s="99" t="s">
        <v>53</v>
      </c>
      <c r="U2990" s="16"/>
      <c r="V2990" s="99"/>
      <c r="W2990" s="99"/>
    </row>
    <row r="2991" spans="1:23" hidden="1" x14ac:dyDescent="0.25">
      <c r="A2991" s="25">
        <v>145432</v>
      </c>
      <c r="B2991" s="25" t="s">
        <v>54</v>
      </c>
      <c r="C2991" s="25" t="s">
        <v>43</v>
      </c>
      <c r="D2991" s="25" t="s">
        <v>55</v>
      </c>
      <c r="E2991" s="24">
        <v>44120</v>
      </c>
      <c r="F2991" s="25" t="s">
        <v>56</v>
      </c>
      <c r="G2991" s="25" t="s">
        <v>46</v>
      </c>
      <c r="H2991" s="24">
        <v>45103</v>
      </c>
      <c r="I2991" s="101">
        <v>0.25473379629629628</v>
      </c>
      <c r="J2991" s="24">
        <v>45103</v>
      </c>
      <c r="K2991" s="101">
        <v>0.34276620370370375</v>
      </c>
      <c r="L2991" s="25">
        <v>7606</v>
      </c>
      <c r="M2991" s="26">
        <f>Causas[[#This Row],[parada_duracion]]/60</f>
        <v>126.76666666666667</v>
      </c>
      <c r="N2991" s="18" t="s">
        <v>49</v>
      </c>
      <c r="O2991" s="16" t="s">
        <v>49</v>
      </c>
      <c r="P2991" s="16">
        <f>WEEKNUM(Causas[[#This Row],[resolucion_fecha]],16)</f>
        <v>26</v>
      </c>
      <c r="Q2991" s="16" t="str">
        <f>TEXT(Causas[[#This Row],[resolucion_fecha]],"MMMM")</f>
        <v>junio</v>
      </c>
      <c r="R2991" s="16" t="str">
        <f t="shared" si="46"/>
        <v>M</v>
      </c>
      <c r="S2991" s="19" t="s">
        <v>49</v>
      </c>
      <c r="T2991" s="19" t="s">
        <v>49</v>
      </c>
      <c r="U2991" s="19" t="s">
        <v>49</v>
      </c>
      <c r="V2991" s="19" t="s">
        <v>49</v>
      </c>
      <c r="W2991" s="19" t="s">
        <v>49</v>
      </c>
    </row>
    <row r="2992" spans="1:23" hidden="1" x14ac:dyDescent="0.25">
      <c r="A2992" s="25">
        <v>145437</v>
      </c>
      <c r="B2992" s="25" t="s">
        <v>42</v>
      </c>
      <c r="C2992" s="25" t="s">
        <v>43</v>
      </c>
      <c r="D2992" s="25" t="s">
        <v>64</v>
      </c>
      <c r="E2992" s="24">
        <v>43405</v>
      </c>
      <c r="F2992" s="25" t="s">
        <v>45</v>
      </c>
      <c r="G2992" s="25" t="s">
        <v>46</v>
      </c>
      <c r="H2992" s="24">
        <v>45103</v>
      </c>
      <c r="I2992" s="101">
        <v>0.2898958333333333</v>
      </c>
      <c r="J2992" s="24">
        <v>45103</v>
      </c>
      <c r="K2992" s="101">
        <v>0.35431712962962963</v>
      </c>
      <c r="L2992" s="25">
        <v>5566</v>
      </c>
      <c r="M2992" s="26">
        <f>Causas[[#This Row],[parada_duracion]]/60</f>
        <v>92.766666666666666</v>
      </c>
      <c r="N2992" s="19" t="s">
        <v>49</v>
      </c>
      <c r="O2992" s="16" t="s">
        <v>49</v>
      </c>
      <c r="P2992" s="16">
        <f>WEEKNUM(Causas[[#This Row],[resolucion_fecha]],16)</f>
        <v>26</v>
      </c>
      <c r="Q2992" s="16" t="str">
        <f>TEXT(Causas[[#This Row],[resolucion_fecha]],"MMMM")</f>
        <v>junio</v>
      </c>
      <c r="R2992" s="16" t="str">
        <f t="shared" si="46"/>
        <v>M</v>
      </c>
      <c r="S2992" s="19" t="s">
        <v>49</v>
      </c>
      <c r="T2992" s="19" t="s">
        <v>49</v>
      </c>
      <c r="U2992" s="19" t="s">
        <v>49</v>
      </c>
      <c r="V2992" s="19" t="s">
        <v>49</v>
      </c>
      <c r="W2992" s="19" t="s">
        <v>49</v>
      </c>
    </row>
    <row r="2993" spans="1:23" hidden="1" x14ac:dyDescent="0.25">
      <c r="A2993" s="25">
        <v>145443</v>
      </c>
      <c r="B2993" s="25" t="s">
        <v>83</v>
      </c>
      <c r="C2993" s="25" t="s">
        <v>43</v>
      </c>
      <c r="D2993" s="25" t="s">
        <v>76</v>
      </c>
      <c r="E2993" s="24">
        <v>43405</v>
      </c>
      <c r="F2993" s="25" t="s">
        <v>45</v>
      </c>
      <c r="G2993" s="25" t="s">
        <v>50</v>
      </c>
      <c r="H2993" s="24">
        <v>45103</v>
      </c>
      <c r="I2993" s="101">
        <v>0.30585648148148148</v>
      </c>
      <c r="J2993" s="24">
        <v>45103</v>
      </c>
      <c r="K2993" s="101">
        <v>0.30597222222222226</v>
      </c>
      <c r="L2993" s="25">
        <v>10</v>
      </c>
      <c r="M2993" s="26">
        <f>Causas[[#This Row],[parada_duracion]]/60</f>
        <v>0.16666666666666666</v>
      </c>
      <c r="N2993" s="19" t="s">
        <v>47</v>
      </c>
      <c r="O2993" s="16" t="s">
        <v>47</v>
      </c>
      <c r="P2993" s="16">
        <f>WEEKNUM(Causas[[#This Row],[resolucion_fecha]],16)</f>
        <v>26</v>
      </c>
      <c r="Q2993" s="16" t="str">
        <f>TEXT(Causas[[#This Row],[resolucion_fecha]],"MMMM")</f>
        <v>junio</v>
      </c>
      <c r="R2993" s="16" t="str">
        <f t="shared" si="46"/>
        <v>M</v>
      </c>
      <c r="S2993" s="16" t="s">
        <v>47</v>
      </c>
      <c r="T2993" s="16" t="s">
        <v>47</v>
      </c>
      <c r="U2993" s="16" t="s">
        <v>47</v>
      </c>
      <c r="V2993" s="16" t="s">
        <v>47</v>
      </c>
      <c r="W2993" s="16" t="s">
        <v>47</v>
      </c>
    </row>
    <row r="2994" spans="1:23" hidden="1" x14ac:dyDescent="0.25">
      <c r="A2994" s="96">
        <v>145453</v>
      </c>
      <c r="B2994" s="96" t="s">
        <v>61</v>
      </c>
      <c r="C2994" s="96" t="s">
        <v>43</v>
      </c>
      <c r="D2994" s="96" t="s">
        <v>55</v>
      </c>
      <c r="E2994" s="97">
        <v>43881</v>
      </c>
      <c r="F2994" s="96" t="s">
        <v>56</v>
      </c>
      <c r="G2994" s="96" t="s">
        <v>46</v>
      </c>
      <c r="H2994" s="97">
        <v>45103</v>
      </c>
      <c r="I2994" s="23">
        <v>0.37355324074074076</v>
      </c>
      <c r="J2994" s="97">
        <v>45103</v>
      </c>
      <c r="K2994" s="23">
        <v>0.38009259259259259</v>
      </c>
      <c r="L2994" s="96">
        <v>565</v>
      </c>
      <c r="M2994" s="98">
        <f>Causas[[#This Row],[parada_duracion]]/60</f>
        <v>9.4166666666666661</v>
      </c>
      <c r="N2994" s="19" t="s">
        <v>47</v>
      </c>
      <c r="O2994" s="16" t="s">
        <v>47</v>
      </c>
      <c r="P2994" s="99">
        <f>WEEKNUM(Causas[[#This Row],[resolucion_fecha]],16)</f>
        <v>26</v>
      </c>
      <c r="Q2994" s="99" t="str">
        <f>TEXT(Causas[[#This Row],[resolucion_fecha]],"MMMM")</f>
        <v>junio</v>
      </c>
      <c r="R2994" s="99" t="str">
        <f t="shared" si="46"/>
        <v>M</v>
      </c>
      <c r="S2994" s="16" t="s">
        <v>47</v>
      </c>
      <c r="T2994" s="16" t="s">
        <v>47</v>
      </c>
      <c r="U2994" s="16" t="s">
        <v>47</v>
      </c>
      <c r="V2994" s="16" t="s">
        <v>47</v>
      </c>
      <c r="W2994" s="16" t="s">
        <v>47</v>
      </c>
    </row>
    <row r="2995" spans="1:23" hidden="1" x14ac:dyDescent="0.25">
      <c r="A2995" s="25">
        <v>145454</v>
      </c>
      <c r="B2995" s="25" t="s">
        <v>42</v>
      </c>
      <c r="C2995" s="25" t="s">
        <v>43</v>
      </c>
      <c r="D2995" s="25" t="s">
        <v>59</v>
      </c>
      <c r="E2995" s="24">
        <v>44231</v>
      </c>
      <c r="F2995" s="25" t="s">
        <v>60</v>
      </c>
      <c r="G2995" s="25" t="s">
        <v>50</v>
      </c>
      <c r="H2995" s="24">
        <v>45103</v>
      </c>
      <c r="I2995" s="101">
        <v>0.37804398148148149</v>
      </c>
      <c r="J2995" s="24">
        <v>45103</v>
      </c>
      <c r="K2995" s="101">
        <v>0.37908564814814816</v>
      </c>
      <c r="L2995" s="25">
        <v>90</v>
      </c>
      <c r="M2995" s="26">
        <f>Causas[[#This Row],[parada_duracion]]/60</f>
        <v>1.5</v>
      </c>
      <c r="N2995" s="19" t="s">
        <v>47</v>
      </c>
      <c r="O2995" s="16" t="s">
        <v>47</v>
      </c>
      <c r="P2995" s="16">
        <f>WEEKNUM(Causas[[#This Row],[resolucion_fecha]],16)</f>
        <v>26</v>
      </c>
      <c r="Q2995" s="16" t="str">
        <f>TEXT(Causas[[#This Row],[resolucion_fecha]],"MMMM")</f>
        <v>junio</v>
      </c>
      <c r="R2995" s="16" t="str">
        <f t="shared" si="46"/>
        <v>M</v>
      </c>
      <c r="S2995" s="16" t="s">
        <v>47</v>
      </c>
      <c r="T2995" s="16" t="s">
        <v>47</v>
      </c>
      <c r="U2995" s="16" t="s">
        <v>47</v>
      </c>
      <c r="V2995" s="16" t="s">
        <v>47</v>
      </c>
      <c r="W2995" s="16" t="s">
        <v>47</v>
      </c>
    </row>
    <row r="2996" spans="1:23" hidden="1" x14ac:dyDescent="0.25">
      <c r="A2996" s="25">
        <v>145456</v>
      </c>
      <c r="B2996" s="25" t="s">
        <v>42</v>
      </c>
      <c r="C2996" s="25" t="s">
        <v>43</v>
      </c>
      <c r="D2996" s="25" t="s">
        <v>59</v>
      </c>
      <c r="E2996" s="24">
        <v>44231</v>
      </c>
      <c r="F2996" s="25" t="s">
        <v>60</v>
      </c>
      <c r="G2996" s="25" t="s">
        <v>50</v>
      </c>
      <c r="H2996" s="24">
        <v>45103</v>
      </c>
      <c r="I2996" s="101">
        <v>0.37986111111111115</v>
      </c>
      <c r="J2996" s="24">
        <v>45103</v>
      </c>
      <c r="K2996" s="101">
        <v>0.38376157407407407</v>
      </c>
      <c r="L2996" s="25">
        <v>337</v>
      </c>
      <c r="M2996" s="26">
        <f>Causas[[#This Row],[parada_duracion]]/60</f>
        <v>5.6166666666666663</v>
      </c>
      <c r="N2996" s="19" t="s">
        <v>47</v>
      </c>
      <c r="O2996" s="16" t="s">
        <v>47</v>
      </c>
      <c r="P2996" s="16">
        <f>WEEKNUM(Causas[[#This Row],[resolucion_fecha]],16)</f>
        <v>26</v>
      </c>
      <c r="Q2996" s="16" t="str">
        <f>TEXT(Causas[[#This Row],[resolucion_fecha]],"MMMM")</f>
        <v>junio</v>
      </c>
      <c r="R2996" s="16" t="str">
        <f t="shared" si="46"/>
        <v>M</v>
      </c>
      <c r="S2996" s="16" t="s">
        <v>47</v>
      </c>
      <c r="T2996" s="16" t="s">
        <v>47</v>
      </c>
      <c r="U2996" s="16" t="s">
        <v>47</v>
      </c>
      <c r="V2996" s="16" t="s">
        <v>47</v>
      </c>
      <c r="W2996" s="16" t="s">
        <v>47</v>
      </c>
    </row>
    <row r="2997" spans="1:23" hidden="1" x14ac:dyDescent="0.25">
      <c r="A2997" s="96">
        <v>145458</v>
      </c>
      <c r="B2997" s="96" t="s">
        <v>70</v>
      </c>
      <c r="C2997" s="96" t="s">
        <v>43</v>
      </c>
      <c r="D2997" s="96" t="s">
        <v>64</v>
      </c>
      <c r="E2997" s="97">
        <v>43881</v>
      </c>
      <c r="F2997" s="96" t="s">
        <v>56</v>
      </c>
      <c r="G2997" s="96" t="s">
        <v>46</v>
      </c>
      <c r="H2997" s="97">
        <v>45103</v>
      </c>
      <c r="I2997" s="23">
        <v>0.38694444444444448</v>
      </c>
      <c r="J2997" s="97">
        <v>45103</v>
      </c>
      <c r="K2997" s="23">
        <v>0.43555555555555553</v>
      </c>
      <c r="L2997" s="96">
        <v>4200</v>
      </c>
      <c r="M2997" s="98">
        <f>Causas[[#This Row],[parada_duracion]]/60</f>
        <v>70</v>
      </c>
      <c r="N2997" s="18" t="s">
        <v>49</v>
      </c>
      <c r="O2997" s="99" t="s">
        <v>49</v>
      </c>
      <c r="P2997" s="99">
        <f>WEEKNUM(Causas[[#This Row],[resolucion_fecha]],16)</f>
        <v>26</v>
      </c>
      <c r="Q2997" s="99" t="str">
        <f>TEXT(Causas[[#This Row],[resolucion_fecha]],"MMMM")</f>
        <v>junio</v>
      </c>
      <c r="R2997" s="99" t="str">
        <f t="shared" si="46"/>
        <v>M</v>
      </c>
      <c r="S2997" s="19" t="s">
        <v>49</v>
      </c>
      <c r="T2997" s="19" t="s">
        <v>49</v>
      </c>
      <c r="U2997" s="19" t="s">
        <v>49</v>
      </c>
      <c r="V2997" s="19" t="s">
        <v>49</v>
      </c>
      <c r="W2997" s="19" t="s">
        <v>49</v>
      </c>
    </row>
    <row r="2998" spans="1:23" hidden="1" x14ac:dyDescent="0.25">
      <c r="A2998" s="25">
        <v>145459</v>
      </c>
      <c r="B2998" s="25" t="s">
        <v>42</v>
      </c>
      <c r="C2998" s="25" t="s">
        <v>43</v>
      </c>
      <c r="D2998" s="25" t="s">
        <v>76</v>
      </c>
      <c r="E2998" s="24">
        <v>43405</v>
      </c>
      <c r="F2998" s="25" t="s">
        <v>45</v>
      </c>
      <c r="G2998" s="25" t="s">
        <v>50</v>
      </c>
      <c r="H2998" s="24">
        <v>45103</v>
      </c>
      <c r="I2998" s="101">
        <v>0.3916203703703704</v>
      </c>
      <c r="J2998" s="24">
        <v>45103</v>
      </c>
      <c r="K2998" s="101">
        <v>0.3916782407407407</v>
      </c>
      <c r="L2998" s="25">
        <v>5</v>
      </c>
      <c r="M2998" s="26">
        <f>Causas[[#This Row],[parada_duracion]]/60</f>
        <v>8.3333333333333329E-2</v>
      </c>
      <c r="N2998" s="19" t="s">
        <v>47</v>
      </c>
      <c r="O2998" s="16" t="s">
        <v>47</v>
      </c>
      <c r="P2998" s="16">
        <f>WEEKNUM(Causas[[#This Row],[resolucion_fecha]],16)</f>
        <v>26</v>
      </c>
      <c r="Q2998" s="16" t="str">
        <f>TEXT(Causas[[#This Row],[resolucion_fecha]],"MMMM")</f>
        <v>junio</v>
      </c>
      <c r="R2998" s="16" t="str">
        <f t="shared" si="46"/>
        <v>M</v>
      </c>
      <c r="S2998" s="16" t="s">
        <v>47</v>
      </c>
      <c r="T2998" s="16" t="s">
        <v>47</v>
      </c>
      <c r="U2998" s="16" t="s">
        <v>47</v>
      </c>
      <c r="V2998" s="16" t="s">
        <v>47</v>
      </c>
      <c r="W2998" s="16" t="s">
        <v>47</v>
      </c>
    </row>
    <row r="2999" spans="1:23" hidden="1" x14ac:dyDescent="0.25">
      <c r="A2999" s="25">
        <v>145462</v>
      </c>
      <c r="B2999" s="25" t="s">
        <v>79</v>
      </c>
      <c r="C2999" s="25" t="s">
        <v>43</v>
      </c>
      <c r="D2999" s="25" t="s">
        <v>68</v>
      </c>
      <c r="E2999" s="24">
        <v>43405</v>
      </c>
      <c r="F2999" s="25" t="s">
        <v>45</v>
      </c>
      <c r="G2999" s="25" t="s">
        <v>46</v>
      </c>
      <c r="H2999" s="24">
        <v>45103</v>
      </c>
      <c r="I2999" s="101">
        <v>0.39817129629629627</v>
      </c>
      <c r="J2999" s="24">
        <v>45103</v>
      </c>
      <c r="K2999" s="101">
        <v>0.46531250000000002</v>
      </c>
      <c r="L2999" s="25">
        <v>5801</v>
      </c>
      <c r="M2999" s="26">
        <f>Causas[[#This Row],[parada_duracion]]/60</f>
        <v>96.683333333333337</v>
      </c>
      <c r="N2999" s="19" t="s">
        <v>49</v>
      </c>
      <c r="O2999" s="99" t="s">
        <v>49</v>
      </c>
      <c r="P2999" s="16">
        <f>WEEKNUM(Causas[[#This Row],[resolucion_fecha]],16)</f>
        <v>26</v>
      </c>
      <c r="Q2999" s="16" t="str">
        <f>TEXT(Causas[[#This Row],[resolucion_fecha]],"MMMM")</f>
        <v>junio</v>
      </c>
      <c r="R2999" s="16" t="str">
        <f t="shared" si="46"/>
        <v>M</v>
      </c>
      <c r="S2999" s="19" t="s">
        <v>49</v>
      </c>
      <c r="T2999" s="19" t="s">
        <v>49</v>
      </c>
      <c r="U2999" s="19" t="s">
        <v>49</v>
      </c>
      <c r="V2999" s="19" t="s">
        <v>49</v>
      </c>
      <c r="W2999" s="19" t="s">
        <v>49</v>
      </c>
    </row>
    <row r="3000" spans="1:23" hidden="1" x14ac:dyDescent="0.25">
      <c r="A3000" s="25">
        <v>145464</v>
      </c>
      <c r="B3000" s="25" t="s">
        <v>87</v>
      </c>
      <c r="C3000" s="25" t="s">
        <v>43</v>
      </c>
      <c r="D3000" s="25" t="s">
        <v>166</v>
      </c>
      <c r="E3000" s="24">
        <v>44432</v>
      </c>
      <c r="F3000" s="25" t="s">
        <v>325</v>
      </c>
      <c r="G3000" s="25" t="s">
        <v>46</v>
      </c>
      <c r="H3000" s="24">
        <v>45103</v>
      </c>
      <c r="I3000" s="101">
        <v>0.40483796296296298</v>
      </c>
      <c r="J3000" s="24">
        <v>45103</v>
      </c>
      <c r="K3000" s="101">
        <v>0.44792824074074072</v>
      </c>
      <c r="L3000" s="25">
        <v>3723</v>
      </c>
      <c r="M3000" s="26">
        <f>Causas[[#This Row],[parada_duracion]]/60</f>
        <v>62.05</v>
      </c>
      <c r="N3000" s="19" t="s">
        <v>49</v>
      </c>
      <c r="O3000" s="99" t="s">
        <v>49</v>
      </c>
      <c r="P3000" s="16">
        <f>WEEKNUM(Causas[[#This Row],[resolucion_fecha]],16)</f>
        <v>26</v>
      </c>
      <c r="Q3000" s="16" t="str">
        <f>TEXT(Causas[[#This Row],[resolucion_fecha]],"MMMM")</f>
        <v>junio</v>
      </c>
      <c r="R3000" s="16" t="str">
        <f t="shared" si="46"/>
        <v>M</v>
      </c>
      <c r="S3000" s="19" t="s">
        <v>49</v>
      </c>
      <c r="T3000" s="19" t="s">
        <v>49</v>
      </c>
      <c r="U3000" s="19" t="s">
        <v>49</v>
      </c>
      <c r="V3000" s="19" t="s">
        <v>49</v>
      </c>
      <c r="W3000" s="19" t="s">
        <v>49</v>
      </c>
    </row>
    <row r="3001" spans="1:23" hidden="1" x14ac:dyDescent="0.25">
      <c r="A3001" s="96">
        <v>145466</v>
      </c>
      <c r="B3001" s="96" t="s">
        <v>61</v>
      </c>
      <c r="C3001" s="96" t="s">
        <v>43</v>
      </c>
      <c r="D3001" s="96" t="s">
        <v>55</v>
      </c>
      <c r="E3001" s="97">
        <v>43881</v>
      </c>
      <c r="F3001" s="96" t="s">
        <v>56</v>
      </c>
      <c r="G3001" s="96" t="s">
        <v>50</v>
      </c>
      <c r="H3001" s="97">
        <v>45103</v>
      </c>
      <c r="I3001" s="23">
        <v>0.40824074074074074</v>
      </c>
      <c r="J3001" s="97">
        <v>45103</v>
      </c>
      <c r="K3001" s="23">
        <v>0.49902777777777779</v>
      </c>
      <c r="L3001" s="96">
        <v>7844</v>
      </c>
      <c r="M3001" s="98">
        <f>Causas[[#This Row],[parada_duracion]]/60</f>
        <v>130.73333333333332</v>
      </c>
      <c r="N3001" s="19" t="s">
        <v>49</v>
      </c>
      <c r="O3001" s="99" t="s">
        <v>49</v>
      </c>
      <c r="P3001" s="99">
        <f>WEEKNUM(Causas[[#This Row],[resolucion_fecha]],16)</f>
        <v>26</v>
      </c>
      <c r="Q3001" s="99" t="str">
        <f>TEXT(Causas[[#This Row],[resolucion_fecha]],"MMMM")</f>
        <v>junio</v>
      </c>
      <c r="R3001" s="99" t="str">
        <f t="shared" si="46"/>
        <v>M</v>
      </c>
      <c r="S3001" s="19" t="s">
        <v>49</v>
      </c>
      <c r="T3001" s="19" t="s">
        <v>49</v>
      </c>
      <c r="U3001" s="19" t="s">
        <v>49</v>
      </c>
      <c r="V3001" s="19" t="s">
        <v>49</v>
      </c>
      <c r="W3001" s="19" t="s">
        <v>49</v>
      </c>
    </row>
    <row r="3002" spans="1:23" hidden="1" x14ac:dyDescent="0.25">
      <c r="A3002" s="25">
        <v>145467</v>
      </c>
      <c r="B3002" s="25" t="s">
        <v>83</v>
      </c>
      <c r="C3002" s="25" t="s">
        <v>43</v>
      </c>
      <c r="D3002" s="25" t="s">
        <v>76</v>
      </c>
      <c r="E3002" s="24">
        <v>43405</v>
      </c>
      <c r="F3002" s="25" t="s">
        <v>45</v>
      </c>
      <c r="G3002" s="25" t="s">
        <v>50</v>
      </c>
      <c r="H3002" s="24">
        <v>45103</v>
      </c>
      <c r="I3002" s="101">
        <v>0.42283564814814811</v>
      </c>
      <c r="J3002" s="24">
        <v>45103</v>
      </c>
      <c r="K3002" s="101">
        <v>0.43944444444444447</v>
      </c>
      <c r="L3002" s="25">
        <v>1435</v>
      </c>
      <c r="M3002" s="26">
        <f>Causas[[#This Row],[parada_duracion]]/60</f>
        <v>23.916666666666668</v>
      </c>
      <c r="N3002" t="s">
        <v>921</v>
      </c>
      <c r="O3002" s="16" t="s">
        <v>52</v>
      </c>
      <c r="P3002" s="16">
        <f>WEEKNUM(Causas[[#This Row],[resolucion_fecha]],16)</f>
        <v>26</v>
      </c>
      <c r="Q3002" s="16" t="str">
        <f>TEXT(Causas[[#This Row],[resolucion_fecha]],"MMMM")</f>
        <v>junio</v>
      </c>
      <c r="R3002" s="16" t="str">
        <f t="shared" si="46"/>
        <v>M</v>
      </c>
      <c r="S3002" s="16"/>
      <c r="T3002" s="99" t="s">
        <v>53</v>
      </c>
      <c r="U3002" s="100"/>
      <c r="V3002" s="16"/>
      <c r="W3002" s="16"/>
    </row>
    <row r="3003" spans="1:23" hidden="1" x14ac:dyDescent="0.25">
      <c r="A3003" s="96">
        <v>145469</v>
      </c>
      <c r="B3003" s="96" t="s">
        <v>70</v>
      </c>
      <c r="C3003" s="96" t="s">
        <v>43</v>
      </c>
      <c r="D3003" s="96" t="s">
        <v>64</v>
      </c>
      <c r="E3003" s="97">
        <v>43881</v>
      </c>
      <c r="F3003" s="96" t="s">
        <v>56</v>
      </c>
      <c r="G3003" s="96" t="s">
        <v>46</v>
      </c>
      <c r="H3003" s="97">
        <v>45103</v>
      </c>
      <c r="I3003" s="23">
        <v>0.43718750000000001</v>
      </c>
      <c r="J3003" s="97">
        <v>45103</v>
      </c>
      <c r="K3003" s="23">
        <v>0.46122685185185186</v>
      </c>
      <c r="L3003" s="96">
        <v>2077</v>
      </c>
      <c r="M3003" s="98">
        <f>Causas[[#This Row],[parada_duracion]]/60</f>
        <v>34.616666666666667</v>
      </c>
      <c r="N3003" t="s">
        <v>922</v>
      </c>
      <c r="O3003" s="99" t="s">
        <v>52</v>
      </c>
      <c r="P3003" s="99">
        <f>WEEKNUM(Causas[[#This Row],[resolucion_fecha]],16)</f>
        <v>26</v>
      </c>
      <c r="Q3003" s="99" t="str">
        <f>TEXT(Causas[[#This Row],[resolucion_fecha]],"MMMM")</f>
        <v>junio</v>
      </c>
      <c r="R3003" s="99" t="str">
        <f t="shared" si="46"/>
        <v>M</v>
      </c>
      <c r="S3003" s="99"/>
      <c r="T3003" s="99" t="s">
        <v>53</v>
      </c>
      <c r="U3003" s="16"/>
      <c r="V3003" s="99"/>
      <c r="W3003" s="99"/>
    </row>
    <row r="3004" spans="1:23" hidden="1" x14ac:dyDescent="0.25">
      <c r="A3004" s="25">
        <v>145470</v>
      </c>
      <c r="B3004" s="25" t="s">
        <v>83</v>
      </c>
      <c r="C3004" s="25" t="s">
        <v>43</v>
      </c>
      <c r="D3004" s="25" t="s">
        <v>76</v>
      </c>
      <c r="E3004" s="24">
        <v>43405</v>
      </c>
      <c r="F3004" s="25" t="s">
        <v>45</v>
      </c>
      <c r="G3004" s="25" t="s">
        <v>46</v>
      </c>
      <c r="H3004" s="24">
        <v>45103</v>
      </c>
      <c r="I3004" s="101">
        <v>0.44041666666666668</v>
      </c>
      <c r="J3004" s="24">
        <v>45103</v>
      </c>
      <c r="K3004" s="101">
        <v>0.45812499999999995</v>
      </c>
      <c r="L3004" s="25">
        <v>1530</v>
      </c>
      <c r="M3004" s="26">
        <f>Causas[[#This Row],[parada_duracion]]/60</f>
        <v>25.5</v>
      </c>
      <c r="N3004" s="19" t="s">
        <v>49</v>
      </c>
      <c r="O3004" s="16" t="s">
        <v>49</v>
      </c>
      <c r="P3004" s="16">
        <f>WEEKNUM(Causas[[#This Row],[resolucion_fecha]],16)</f>
        <v>26</v>
      </c>
      <c r="Q3004" s="16" t="str">
        <f>TEXT(Causas[[#This Row],[resolucion_fecha]],"MMMM")</f>
        <v>junio</v>
      </c>
      <c r="R3004" s="16" t="str">
        <f t="shared" si="46"/>
        <v>M</v>
      </c>
      <c r="S3004" s="19" t="s">
        <v>49</v>
      </c>
      <c r="T3004" s="19" t="s">
        <v>49</v>
      </c>
      <c r="U3004" s="19" t="s">
        <v>49</v>
      </c>
      <c r="V3004" s="19" t="s">
        <v>49</v>
      </c>
      <c r="W3004" s="19" t="s">
        <v>49</v>
      </c>
    </row>
    <row r="3005" spans="1:23" hidden="1" x14ac:dyDescent="0.25">
      <c r="A3005" s="96">
        <v>145474</v>
      </c>
      <c r="B3005" s="96" t="s">
        <v>42</v>
      </c>
      <c r="C3005" s="96" t="s">
        <v>43</v>
      </c>
      <c r="D3005" s="96" t="s">
        <v>76</v>
      </c>
      <c r="E3005" s="97">
        <v>43405</v>
      </c>
      <c r="F3005" s="96" t="s">
        <v>45</v>
      </c>
      <c r="G3005" s="96" t="s">
        <v>50</v>
      </c>
      <c r="H3005" s="97">
        <v>45103</v>
      </c>
      <c r="I3005" s="23">
        <v>0.4828587962962963</v>
      </c>
      <c r="J3005" s="97">
        <v>45103</v>
      </c>
      <c r="K3005" s="23">
        <v>0.4966782407407408</v>
      </c>
      <c r="L3005" s="96">
        <v>1194</v>
      </c>
      <c r="M3005" s="98">
        <f>Causas[[#This Row],[parada_duracion]]/60</f>
        <v>19.899999999999999</v>
      </c>
      <c r="N3005" s="18" t="s">
        <v>49</v>
      </c>
      <c r="O3005" s="16" t="s">
        <v>49</v>
      </c>
      <c r="P3005" s="99">
        <f>WEEKNUM(Causas[[#This Row],[resolucion_fecha]],16)</f>
        <v>26</v>
      </c>
      <c r="Q3005" s="99" t="str">
        <f>TEXT(Causas[[#This Row],[resolucion_fecha]],"MMMM")</f>
        <v>junio</v>
      </c>
      <c r="R3005" s="99" t="str">
        <f t="shared" si="46"/>
        <v>M</v>
      </c>
      <c r="S3005" s="19" t="s">
        <v>49</v>
      </c>
      <c r="T3005" s="19" t="s">
        <v>49</v>
      </c>
      <c r="U3005" s="19" t="s">
        <v>49</v>
      </c>
      <c r="V3005" s="19" t="s">
        <v>49</v>
      </c>
      <c r="W3005" s="19" t="s">
        <v>49</v>
      </c>
    </row>
    <row r="3006" spans="1:23" hidden="1" x14ac:dyDescent="0.25">
      <c r="A3006" s="25">
        <v>145475</v>
      </c>
      <c r="B3006" s="25" t="s">
        <v>42</v>
      </c>
      <c r="C3006" s="25" t="s">
        <v>43</v>
      </c>
      <c r="D3006" s="25" t="s">
        <v>76</v>
      </c>
      <c r="E3006" s="24">
        <v>43405</v>
      </c>
      <c r="F3006" s="25" t="s">
        <v>45</v>
      </c>
      <c r="G3006" s="25" t="s">
        <v>46</v>
      </c>
      <c r="H3006" s="24">
        <v>45103</v>
      </c>
      <c r="I3006" s="101">
        <v>0.50549768518518523</v>
      </c>
      <c r="J3006" s="24">
        <v>45103</v>
      </c>
      <c r="K3006" s="101">
        <v>0.52256944444444442</v>
      </c>
      <c r="L3006" s="25">
        <v>1475</v>
      </c>
      <c r="M3006" s="26">
        <f>Causas[[#This Row],[parada_duracion]]/60</f>
        <v>24.583333333333332</v>
      </c>
      <c r="N3006" s="19" t="s">
        <v>49</v>
      </c>
      <c r="O3006" s="16" t="s">
        <v>49</v>
      </c>
      <c r="P3006" s="16">
        <f>WEEKNUM(Causas[[#This Row],[resolucion_fecha]],16)</f>
        <v>26</v>
      </c>
      <c r="Q3006" s="16" t="str">
        <f>TEXT(Causas[[#This Row],[resolucion_fecha]],"MMMM")</f>
        <v>junio</v>
      </c>
      <c r="R3006" s="16" t="str">
        <f t="shared" si="46"/>
        <v>M</v>
      </c>
      <c r="S3006" s="19" t="s">
        <v>49</v>
      </c>
      <c r="T3006" s="19" t="s">
        <v>49</v>
      </c>
      <c r="U3006" s="19" t="s">
        <v>49</v>
      </c>
      <c r="V3006" s="19" t="s">
        <v>49</v>
      </c>
      <c r="W3006" s="19" t="s">
        <v>49</v>
      </c>
    </row>
    <row r="3007" spans="1:23" hidden="1" x14ac:dyDescent="0.25">
      <c r="A3007" s="25">
        <v>145481</v>
      </c>
      <c r="B3007" s="25" t="s">
        <v>42</v>
      </c>
      <c r="C3007" s="25" t="s">
        <v>43</v>
      </c>
      <c r="D3007" s="25" t="s">
        <v>76</v>
      </c>
      <c r="E3007" s="24">
        <v>43405</v>
      </c>
      <c r="F3007" s="25" t="s">
        <v>45</v>
      </c>
      <c r="G3007" s="25" t="s">
        <v>46</v>
      </c>
      <c r="H3007" s="24">
        <v>45103</v>
      </c>
      <c r="I3007" s="101">
        <v>0.5274537037037037</v>
      </c>
      <c r="J3007" s="24">
        <v>45103</v>
      </c>
      <c r="K3007" s="101">
        <v>0.53817129629629623</v>
      </c>
      <c r="L3007" s="25">
        <v>926</v>
      </c>
      <c r="M3007" s="26">
        <f>Causas[[#This Row],[parada_duracion]]/60</f>
        <v>15.433333333333334</v>
      </c>
      <c r="N3007" s="19" t="s">
        <v>49</v>
      </c>
      <c r="O3007" s="16" t="s">
        <v>49</v>
      </c>
      <c r="P3007" s="16">
        <f>WEEKNUM(Causas[[#This Row],[resolucion_fecha]],16)</f>
        <v>26</v>
      </c>
      <c r="Q3007" s="16" t="str">
        <f>TEXT(Causas[[#This Row],[resolucion_fecha]],"MMMM")</f>
        <v>junio</v>
      </c>
      <c r="R3007" s="16" t="str">
        <f t="shared" si="46"/>
        <v>M</v>
      </c>
      <c r="S3007" s="19" t="s">
        <v>49</v>
      </c>
      <c r="T3007" s="19" t="s">
        <v>49</v>
      </c>
      <c r="U3007" s="19" t="s">
        <v>49</v>
      </c>
      <c r="V3007" s="19" t="s">
        <v>49</v>
      </c>
      <c r="W3007" s="19" t="s">
        <v>49</v>
      </c>
    </row>
    <row r="3008" spans="1:23" hidden="1" x14ac:dyDescent="0.25">
      <c r="A3008" s="25">
        <v>145489</v>
      </c>
      <c r="B3008" s="25" t="s">
        <v>42</v>
      </c>
      <c r="C3008" s="25" t="s">
        <v>43</v>
      </c>
      <c r="D3008" s="25" t="s">
        <v>96</v>
      </c>
      <c r="E3008" s="24">
        <v>43405</v>
      </c>
      <c r="F3008" s="25" t="s">
        <v>45</v>
      </c>
      <c r="G3008" s="25" t="s">
        <v>46</v>
      </c>
      <c r="H3008" s="24">
        <v>45103</v>
      </c>
      <c r="I3008" s="101">
        <v>0.60392361111111115</v>
      </c>
      <c r="J3008" s="24">
        <v>45103</v>
      </c>
      <c r="K3008" s="101">
        <v>0.62549768518518511</v>
      </c>
      <c r="L3008" s="25">
        <v>1864</v>
      </c>
      <c r="M3008" s="26">
        <f>Causas[[#This Row],[parada_duracion]]/60</f>
        <v>31.066666666666666</v>
      </c>
      <c r="N3008" s="19" t="s">
        <v>49</v>
      </c>
      <c r="O3008" s="16" t="s">
        <v>49</v>
      </c>
      <c r="P3008" s="16">
        <f>WEEKNUM(Causas[[#This Row],[resolucion_fecha]],16)</f>
        <v>26</v>
      </c>
      <c r="Q3008" s="16" t="str">
        <f>TEXT(Causas[[#This Row],[resolucion_fecha]],"MMMM")</f>
        <v>junio</v>
      </c>
      <c r="R3008" s="16" t="str">
        <f t="shared" si="46"/>
        <v>T</v>
      </c>
      <c r="S3008" s="19" t="s">
        <v>49</v>
      </c>
      <c r="T3008" s="19" t="s">
        <v>49</v>
      </c>
      <c r="U3008" s="19" t="s">
        <v>49</v>
      </c>
      <c r="V3008" s="19" t="s">
        <v>49</v>
      </c>
      <c r="W3008" s="19" t="s">
        <v>49</v>
      </c>
    </row>
    <row r="3009" spans="1:23" hidden="1" x14ac:dyDescent="0.25">
      <c r="A3009" s="25">
        <v>145497</v>
      </c>
      <c r="B3009" s="25" t="s">
        <v>87</v>
      </c>
      <c r="C3009" s="25" t="s">
        <v>43</v>
      </c>
      <c r="D3009" s="25" t="s">
        <v>166</v>
      </c>
      <c r="E3009" s="24">
        <v>44432</v>
      </c>
      <c r="F3009" s="25" t="s">
        <v>325</v>
      </c>
      <c r="G3009" s="25" t="s">
        <v>46</v>
      </c>
      <c r="H3009" s="24">
        <v>45103</v>
      </c>
      <c r="I3009" s="101">
        <v>0.63103009259259257</v>
      </c>
      <c r="J3009" s="24">
        <v>45103</v>
      </c>
      <c r="K3009" s="101">
        <v>0.68804398148148149</v>
      </c>
      <c r="L3009" s="25">
        <v>4926</v>
      </c>
      <c r="M3009" s="26">
        <f>Causas[[#This Row],[parada_duracion]]/60</f>
        <v>82.1</v>
      </c>
      <c r="N3009" s="19" t="s">
        <v>49</v>
      </c>
      <c r="O3009" s="16" t="s">
        <v>49</v>
      </c>
      <c r="P3009" s="16">
        <f>WEEKNUM(Causas[[#This Row],[resolucion_fecha]],16)</f>
        <v>26</v>
      </c>
      <c r="Q3009" s="16" t="str">
        <f>TEXT(Causas[[#This Row],[resolucion_fecha]],"MMMM")</f>
        <v>junio</v>
      </c>
      <c r="R3009" s="16" t="str">
        <f t="shared" si="46"/>
        <v>T</v>
      </c>
      <c r="S3009" s="19" t="s">
        <v>49</v>
      </c>
      <c r="T3009" s="19" t="s">
        <v>49</v>
      </c>
      <c r="U3009" s="19" t="s">
        <v>49</v>
      </c>
      <c r="V3009" s="19" t="s">
        <v>49</v>
      </c>
      <c r="W3009" s="19" t="s">
        <v>49</v>
      </c>
    </row>
    <row r="3010" spans="1:23" hidden="1" x14ac:dyDescent="0.25">
      <c r="A3010" s="25">
        <v>145499</v>
      </c>
      <c r="B3010" s="25" t="s">
        <v>79</v>
      </c>
      <c r="C3010" s="25" t="s">
        <v>43</v>
      </c>
      <c r="D3010" s="25" t="s">
        <v>82</v>
      </c>
      <c r="E3010" s="24">
        <v>43405</v>
      </c>
      <c r="F3010" s="25" t="s">
        <v>45</v>
      </c>
      <c r="G3010" s="25" t="s">
        <v>46</v>
      </c>
      <c r="H3010" s="24">
        <v>45103</v>
      </c>
      <c r="I3010" s="101">
        <v>0.63945601851851852</v>
      </c>
      <c r="J3010" s="24">
        <v>45103</v>
      </c>
      <c r="K3010" s="101">
        <v>0.66399305555555554</v>
      </c>
      <c r="L3010" s="25">
        <v>2120</v>
      </c>
      <c r="M3010" s="26">
        <f>Causas[[#This Row],[parada_duracion]]/60</f>
        <v>35.333333333333336</v>
      </c>
      <c r="N3010" s="19" t="s">
        <v>49</v>
      </c>
      <c r="O3010" s="16" t="s">
        <v>49</v>
      </c>
      <c r="P3010" s="16">
        <f>WEEKNUM(Causas[[#This Row],[resolucion_fecha]],16)</f>
        <v>26</v>
      </c>
      <c r="Q3010" s="16" t="str">
        <f>TEXT(Causas[[#This Row],[resolucion_fecha]],"MMMM")</f>
        <v>junio</v>
      </c>
      <c r="R3010" s="16" t="str">
        <f t="shared" ref="R3010:R3073" si="47">IF(I3010&gt;TIME(22,0,0),"N",IF(I3010&lt;TIME(6,0,0),"N",IF(I3010&gt;TIME(14,0,0),"T",IF(I3010&gt;=TIME(6,0,0),"M","-"))))</f>
        <v>T</v>
      </c>
      <c r="S3010" s="19" t="s">
        <v>49</v>
      </c>
      <c r="T3010" s="19" t="s">
        <v>49</v>
      </c>
      <c r="U3010" s="19" t="s">
        <v>49</v>
      </c>
      <c r="V3010" s="19" t="s">
        <v>49</v>
      </c>
      <c r="W3010" s="19" t="s">
        <v>49</v>
      </c>
    </row>
    <row r="3011" spans="1:23" hidden="1" x14ac:dyDescent="0.25">
      <c r="A3011" s="25">
        <v>145503</v>
      </c>
      <c r="B3011" s="25" t="s">
        <v>42</v>
      </c>
      <c r="C3011" s="25" t="s">
        <v>43</v>
      </c>
      <c r="D3011" s="25" t="s">
        <v>55</v>
      </c>
      <c r="E3011" s="24">
        <v>43405</v>
      </c>
      <c r="F3011" s="25" t="s">
        <v>45</v>
      </c>
      <c r="G3011" s="25" t="s">
        <v>46</v>
      </c>
      <c r="H3011" s="24">
        <v>45103</v>
      </c>
      <c r="I3011" s="101">
        <v>0.67736111111111119</v>
      </c>
      <c r="J3011" s="24">
        <v>45103</v>
      </c>
      <c r="K3011" s="101">
        <v>0.68395833333333333</v>
      </c>
      <c r="L3011" s="25">
        <v>570</v>
      </c>
      <c r="M3011" s="26">
        <f>Causas[[#This Row],[parada_duracion]]/60</f>
        <v>9.5</v>
      </c>
      <c r="N3011" s="19" t="s">
        <v>47</v>
      </c>
      <c r="O3011" s="16" t="s">
        <v>47</v>
      </c>
      <c r="P3011" s="16">
        <f>WEEKNUM(Causas[[#This Row],[resolucion_fecha]],16)</f>
        <v>26</v>
      </c>
      <c r="Q3011" s="16" t="str">
        <f>TEXT(Causas[[#This Row],[resolucion_fecha]],"MMMM")</f>
        <v>junio</v>
      </c>
      <c r="R3011" s="16" t="str">
        <f t="shared" si="47"/>
        <v>T</v>
      </c>
      <c r="S3011" s="16" t="s">
        <v>47</v>
      </c>
      <c r="T3011" s="16" t="s">
        <v>47</v>
      </c>
      <c r="U3011" s="16" t="s">
        <v>47</v>
      </c>
      <c r="V3011" s="16" t="s">
        <v>47</v>
      </c>
      <c r="W3011" s="16" t="s">
        <v>47</v>
      </c>
    </row>
    <row r="3012" spans="1:23" hidden="1" x14ac:dyDescent="0.25">
      <c r="A3012" s="96">
        <v>145505</v>
      </c>
      <c r="B3012" s="96" t="s">
        <v>54</v>
      </c>
      <c r="C3012" s="96" t="s">
        <v>43</v>
      </c>
      <c r="D3012" s="96" t="s">
        <v>55</v>
      </c>
      <c r="E3012" s="97">
        <v>44120</v>
      </c>
      <c r="F3012" s="96" t="s">
        <v>56</v>
      </c>
      <c r="G3012" s="96" t="s">
        <v>46</v>
      </c>
      <c r="H3012" s="97">
        <v>45103</v>
      </c>
      <c r="I3012" s="23">
        <v>0.69137731481481479</v>
      </c>
      <c r="J3012" s="97">
        <v>45103</v>
      </c>
      <c r="K3012" s="23">
        <v>0.70100694444444445</v>
      </c>
      <c r="L3012" s="96">
        <v>832</v>
      </c>
      <c r="M3012" s="98">
        <f>Causas[[#This Row],[parada_duracion]]/60</f>
        <v>13.866666666666667</v>
      </c>
      <c r="N3012" t="s">
        <v>923</v>
      </c>
      <c r="O3012" s="99" t="s">
        <v>52</v>
      </c>
      <c r="P3012" s="99">
        <f>WEEKNUM(Causas[[#This Row],[resolucion_fecha]],16)</f>
        <v>26</v>
      </c>
      <c r="Q3012" s="99" t="str">
        <f>TEXT(Causas[[#This Row],[resolucion_fecha]],"MMMM")</f>
        <v>junio</v>
      </c>
      <c r="R3012" s="99" t="str">
        <f t="shared" si="47"/>
        <v>T</v>
      </c>
      <c r="S3012" s="99"/>
      <c r="T3012" s="99" t="s">
        <v>53</v>
      </c>
      <c r="U3012" s="16"/>
      <c r="V3012" s="99"/>
      <c r="W3012" s="99"/>
    </row>
    <row r="3013" spans="1:23" hidden="1" x14ac:dyDescent="0.25">
      <c r="A3013" s="96">
        <v>145506</v>
      </c>
      <c r="B3013" s="96" t="s">
        <v>79</v>
      </c>
      <c r="C3013" s="96" t="s">
        <v>43</v>
      </c>
      <c r="D3013" s="96" t="s">
        <v>82</v>
      </c>
      <c r="E3013" s="97">
        <v>43405</v>
      </c>
      <c r="F3013" s="96" t="s">
        <v>45</v>
      </c>
      <c r="G3013" s="96" t="s">
        <v>46</v>
      </c>
      <c r="H3013" s="97">
        <v>45103</v>
      </c>
      <c r="I3013" s="23">
        <v>0.69554398148148155</v>
      </c>
      <c r="J3013" s="97">
        <v>45103</v>
      </c>
      <c r="K3013" s="23">
        <v>0.70916666666666661</v>
      </c>
      <c r="L3013" s="96">
        <v>1177</v>
      </c>
      <c r="M3013" s="98">
        <f>Causas[[#This Row],[parada_duracion]]/60</f>
        <v>19.616666666666667</v>
      </c>
      <c r="N3013" t="s">
        <v>924</v>
      </c>
      <c r="O3013" s="99" t="s">
        <v>52</v>
      </c>
      <c r="P3013" s="99">
        <f>WEEKNUM(Causas[[#This Row],[resolucion_fecha]],16)</f>
        <v>26</v>
      </c>
      <c r="Q3013" s="99" t="str">
        <f>TEXT(Causas[[#This Row],[resolucion_fecha]],"MMMM")</f>
        <v>junio</v>
      </c>
      <c r="R3013" s="99" t="str">
        <f t="shared" si="47"/>
        <v>T</v>
      </c>
      <c r="S3013" s="99"/>
      <c r="T3013" s="99" t="s">
        <v>53</v>
      </c>
      <c r="U3013" s="100"/>
      <c r="V3013" s="99"/>
      <c r="W3013" s="99"/>
    </row>
    <row r="3014" spans="1:23" hidden="1" x14ac:dyDescent="0.25">
      <c r="A3014" s="25">
        <v>145507</v>
      </c>
      <c r="B3014" s="25" t="s">
        <v>87</v>
      </c>
      <c r="C3014" s="25" t="s">
        <v>43</v>
      </c>
      <c r="D3014" s="25" t="s">
        <v>59</v>
      </c>
      <c r="E3014" s="24">
        <v>44231</v>
      </c>
      <c r="F3014" s="25" t="s">
        <v>60</v>
      </c>
      <c r="G3014" s="25" t="s">
        <v>46</v>
      </c>
      <c r="H3014" s="24">
        <v>45103</v>
      </c>
      <c r="I3014" s="101">
        <v>0.70748842592592587</v>
      </c>
      <c r="J3014" s="24">
        <v>45103</v>
      </c>
      <c r="K3014" s="101">
        <v>0.73797453703703697</v>
      </c>
      <c r="L3014" s="25">
        <v>2634</v>
      </c>
      <c r="M3014" s="26">
        <f>Causas[[#This Row],[parada_duracion]]/60</f>
        <v>43.9</v>
      </c>
      <c r="N3014" t="s">
        <v>925</v>
      </c>
      <c r="O3014" s="16" t="s">
        <v>52</v>
      </c>
      <c r="P3014" s="16">
        <f>WEEKNUM(Causas[[#This Row],[resolucion_fecha]],16)</f>
        <v>26</v>
      </c>
      <c r="Q3014" s="16" t="str">
        <f>TEXT(Causas[[#This Row],[resolucion_fecha]],"MMMM")</f>
        <v>junio</v>
      </c>
      <c r="R3014" s="16" t="str">
        <f t="shared" si="47"/>
        <v>T</v>
      </c>
      <c r="S3014" s="16"/>
      <c r="T3014" s="99" t="s">
        <v>53</v>
      </c>
      <c r="U3014" s="100"/>
      <c r="V3014" s="16"/>
      <c r="W3014" s="16"/>
    </row>
    <row r="3015" spans="1:23" hidden="1" x14ac:dyDescent="0.25">
      <c r="A3015" s="25">
        <v>145510</v>
      </c>
      <c r="B3015" s="25" t="s">
        <v>66</v>
      </c>
      <c r="C3015" s="25" t="s">
        <v>43</v>
      </c>
      <c r="D3015" s="25" t="s">
        <v>166</v>
      </c>
      <c r="E3015" s="24">
        <v>43405</v>
      </c>
      <c r="F3015" s="25" t="s">
        <v>45</v>
      </c>
      <c r="G3015" s="25" t="s">
        <v>50</v>
      </c>
      <c r="H3015" s="24">
        <v>45103</v>
      </c>
      <c r="I3015" s="101">
        <v>0.72111111111111104</v>
      </c>
      <c r="J3015" s="24">
        <v>45103</v>
      </c>
      <c r="K3015" s="101">
        <v>0.734837962962963</v>
      </c>
      <c r="L3015" s="25">
        <v>1186</v>
      </c>
      <c r="M3015" s="26">
        <f>Causas[[#This Row],[parada_duracion]]/60</f>
        <v>19.766666666666666</v>
      </c>
      <c r="N3015" s="19" t="s">
        <v>62</v>
      </c>
      <c r="O3015" s="16" t="s">
        <v>52</v>
      </c>
      <c r="P3015" s="16">
        <f>WEEKNUM(Causas[[#This Row],[resolucion_fecha]],16)</f>
        <v>26</v>
      </c>
      <c r="Q3015" s="16" t="str">
        <f>TEXT(Causas[[#This Row],[resolucion_fecha]],"MMMM")</f>
        <v>junio</v>
      </c>
      <c r="R3015" s="16" t="str">
        <f t="shared" si="47"/>
        <v>T</v>
      </c>
      <c r="S3015" s="16"/>
      <c r="T3015" s="16" t="s">
        <v>53</v>
      </c>
      <c r="U3015" s="16"/>
      <c r="V3015" s="16"/>
      <c r="W3015" s="16"/>
    </row>
    <row r="3016" spans="1:23" hidden="1" x14ac:dyDescent="0.25">
      <c r="A3016" s="96">
        <v>145514</v>
      </c>
      <c r="B3016" s="96" t="s">
        <v>42</v>
      </c>
      <c r="C3016" s="96" t="s">
        <v>43</v>
      </c>
      <c r="D3016" s="96" t="s">
        <v>44</v>
      </c>
      <c r="E3016" s="97">
        <v>43405</v>
      </c>
      <c r="F3016" s="96" t="s">
        <v>45</v>
      </c>
      <c r="G3016" s="96" t="s">
        <v>50</v>
      </c>
      <c r="H3016" s="97">
        <v>45103</v>
      </c>
      <c r="I3016" s="23">
        <v>0.75651620370370365</v>
      </c>
      <c r="J3016" s="97">
        <v>45103</v>
      </c>
      <c r="K3016" s="23">
        <v>0.76067129629629626</v>
      </c>
      <c r="L3016" s="96">
        <v>359</v>
      </c>
      <c r="M3016" s="98">
        <f>Causas[[#This Row],[parada_duracion]]/60</f>
        <v>5.9833333333333334</v>
      </c>
      <c r="N3016" s="19" t="s">
        <v>47</v>
      </c>
      <c r="O3016" s="16" t="s">
        <v>47</v>
      </c>
      <c r="P3016" s="99">
        <f>WEEKNUM(Causas[[#This Row],[resolucion_fecha]],16)</f>
        <v>26</v>
      </c>
      <c r="Q3016" s="99" t="str">
        <f>TEXT(Causas[[#This Row],[resolucion_fecha]],"MMMM")</f>
        <v>junio</v>
      </c>
      <c r="R3016" s="99" t="str">
        <f t="shared" si="47"/>
        <v>T</v>
      </c>
      <c r="S3016" s="16" t="s">
        <v>47</v>
      </c>
      <c r="T3016" s="16" t="s">
        <v>47</v>
      </c>
      <c r="U3016" s="16" t="s">
        <v>47</v>
      </c>
      <c r="V3016" s="16" t="s">
        <v>47</v>
      </c>
      <c r="W3016" s="16" t="s">
        <v>47</v>
      </c>
    </row>
    <row r="3017" spans="1:23" hidden="1" x14ac:dyDescent="0.25">
      <c r="A3017" s="25">
        <v>145515</v>
      </c>
      <c r="B3017" s="25" t="s">
        <v>61</v>
      </c>
      <c r="C3017" s="25" t="s">
        <v>43</v>
      </c>
      <c r="D3017" s="25" t="s">
        <v>143</v>
      </c>
      <c r="E3017" s="24">
        <v>43881</v>
      </c>
      <c r="F3017" s="25" t="s">
        <v>56</v>
      </c>
      <c r="G3017" s="25" t="s">
        <v>46</v>
      </c>
      <c r="H3017" s="24">
        <v>45103</v>
      </c>
      <c r="I3017" s="101">
        <v>0.76572916666666668</v>
      </c>
      <c r="J3017" s="24">
        <v>45103</v>
      </c>
      <c r="K3017" s="101">
        <v>0.77241898148148147</v>
      </c>
      <c r="L3017" s="25">
        <v>578</v>
      </c>
      <c r="M3017" s="26">
        <f>Causas[[#This Row],[parada_duracion]]/60</f>
        <v>9.6333333333333329</v>
      </c>
      <c r="N3017" s="19" t="s">
        <v>47</v>
      </c>
      <c r="O3017" s="16" t="s">
        <v>47</v>
      </c>
      <c r="P3017" s="16">
        <f>WEEKNUM(Causas[[#This Row],[resolucion_fecha]],16)</f>
        <v>26</v>
      </c>
      <c r="Q3017" s="16" t="str">
        <f>TEXT(Causas[[#This Row],[resolucion_fecha]],"MMMM")</f>
        <v>junio</v>
      </c>
      <c r="R3017" s="16" t="str">
        <f t="shared" si="47"/>
        <v>T</v>
      </c>
      <c r="S3017" s="16" t="s">
        <v>47</v>
      </c>
      <c r="T3017" s="16" t="s">
        <v>47</v>
      </c>
      <c r="U3017" s="16" t="s">
        <v>47</v>
      </c>
      <c r="V3017" s="16" t="s">
        <v>47</v>
      </c>
      <c r="W3017" s="16" t="s">
        <v>47</v>
      </c>
    </row>
    <row r="3018" spans="1:23" hidden="1" x14ac:dyDescent="0.25">
      <c r="A3018" s="25">
        <v>145519</v>
      </c>
      <c r="B3018" s="25" t="s">
        <v>42</v>
      </c>
      <c r="C3018" s="25" t="s">
        <v>43</v>
      </c>
      <c r="D3018" s="25" t="s">
        <v>102</v>
      </c>
      <c r="E3018" s="24">
        <v>43405</v>
      </c>
      <c r="F3018" s="25" t="s">
        <v>45</v>
      </c>
      <c r="G3018" s="25" t="s">
        <v>50</v>
      </c>
      <c r="H3018" s="24">
        <v>45103</v>
      </c>
      <c r="I3018" s="101">
        <v>0.7857291666666667</v>
      </c>
      <c r="J3018" s="24">
        <v>45103</v>
      </c>
      <c r="K3018" s="101">
        <v>0.78760416666666666</v>
      </c>
      <c r="L3018" s="25">
        <v>162</v>
      </c>
      <c r="M3018" s="26">
        <f>Causas[[#This Row],[parada_duracion]]/60</f>
        <v>2.7</v>
      </c>
      <c r="N3018" s="19" t="s">
        <v>47</v>
      </c>
      <c r="O3018" s="16" t="s">
        <v>47</v>
      </c>
      <c r="P3018" s="16">
        <f>WEEKNUM(Causas[[#This Row],[resolucion_fecha]],16)</f>
        <v>26</v>
      </c>
      <c r="Q3018" s="16" t="str">
        <f>TEXT(Causas[[#This Row],[resolucion_fecha]],"MMMM")</f>
        <v>junio</v>
      </c>
      <c r="R3018" s="16" t="str">
        <f t="shared" si="47"/>
        <v>T</v>
      </c>
      <c r="S3018" s="16" t="s">
        <v>47</v>
      </c>
      <c r="T3018" s="16" t="s">
        <v>47</v>
      </c>
      <c r="U3018" s="16" t="s">
        <v>47</v>
      </c>
      <c r="V3018" s="16" t="s">
        <v>47</v>
      </c>
      <c r="W3018" s="16" t="s">
        <v>47</v>
      </c>
    </row>
    <row r="3019" spans="1:23" hidden="1" x14ac:dyDescent="0.25">
      <c r="A3019" s="25">
        <v>145521</v>
      </c>
      <c r="B3019" s="25" t="s">
        <v>87</v>
      </c>
      <c r="C3019" s="25" t="s">
        <v>43</v>
      </c>
      <c r="D3019" s="25" t="s">
        <v>59</v>
      </c>
      <c r="E3019" s="24">
        <v>44231</v>
      </c>
      <c r="F3019" s="25" t="s">
        <v>60</v>
      </c>
      <c r="G3019" s="25" t="s">
        <v>46</v>
      </c>
      <c r="H3019" s="24">
        <v>45103</v>
      </c>
      <c r="I3019" s="101">
        <v>0.80965277777777767</v>
      </c>
      <c r="J3019" s="24">
        <v>45103</v>
      </c>
      <c r="K3019" s="101">
        <v>0.81427083333333339</v>
      </c>
      <c r="L3019" s="25">
        <v>399</v>
      </c>
      <c r="M3019" s="26">
        <f>Causas[[#This Row],[parada_duracion]]/60</f>
        <v>6.65</v>
      </c>
      <c r="N3019" s="19" t="s">
        <v>47</v>
      </c>
      <c r="O3019" s="16" t="s">
        <v>47</v>
      </c>
      <c r="P3019" s="16">
        <f>WEEKNUM(Causas[[#This Row],[resolucion_fecha]],16)</f>
        <v>26</v>
      </c>
      <c r="Q3019" s="16" t="str">
        <f>TEXT(Causas[[#This Row],[resolucion_fecha]],"MMMM")</f>
        <v>junio</v>
      </c>
      <c r="R3019" s="16" t="str">
        <f t="shared" si="47"/>
        <v>T</v>
      </c>
      <c r="S3019" s="16" t="s">
        <v>47</v>
      </c>
      <c r="T3019" s="16" t="s">
        <v>47</v>
      </c>
      <c r="U3019" s="16" t="s">
        <v>47</v>
      </c>
      <c r="V3019" s="16" t="s">
        <v>47</v>
      </c>
      <c r="W3019" s="16" t="s">
        <v>47</v>
      </c>
    </row>
    <row r="3020" spans="1:23" hidden="1" x14ac:dyDescent="0.25">
      <c r="A3020" s="25">
        <v>145524</v>
      </c>
      <c r="B3020" s="25" t="s">
        <v>79</v>
      </c>
      <c r="C3020" s="25" t="s">
        <v>43</v>
      </c>
      <c r="D3020" s="25" t="s">
        <v>82</v>
      </c>
      <c r="E3020" s="24">
        <v>43405</v>
      </c>
      <c r="F3020" s="25" t="s">
        <v>45</v>
      </c>
      <c r="G3020" s="25" t="s">
        <v>46</v>
      </c>
      <c r="H3020" s="24">
        <v>45103</v>
      </c>
      <c r="I3020" s="101">
        <v>0.84461805555555547</v>
      </c>
      <c r="J3020" s="24">
        <v>45103</v>
      </c>
      <c r="K3020" s="101">
        <v>0.85103009259259255</v>
      </c>
      <c r="L3020" s="25">
        <v>554</v>
      </c>
      <c r="M3020" s="26">
        <f>Causas[[#This Row],[parada_duracion]]/60</f>
        <v>9.2333333333333325</v>
      </c>
      <c r="N3020" s="19" t="s">
        <v>47</v>
      </c>
      <c r="O3020" s="16" t="s">
        <v>47</v>
      </c>
      <c r="P3020" s="16">
        <f>WEEKNUM(Causas[[#This Row],[resolucion_fecha]],16)</f>
        <v>26</v>
      </c>
      <c r="Q3020" s="16" t="str">
        <f>TEXT(Causas[[#This Row],[resolucion_fecha]],"MMMM")</f>
        <v>junio</v>
      </c>
      <c r="R3020" s="16" t="str">
        <f t="shared" si="47"/>
        <v>T</v>
      </c>
      <c r="S3020" s="16" t="s">
        <v>47</v>
      </c>
      <c r="T3020" s="16" t="s">
        <v>47</v>
      </c>
      <c r="U3020" s="16" t="s">
        <v>47</v>
      </c>
      <c r="V3020" s="16" t="s">
        <v>47</v>
      </c>
      <c r="W3020" s="16" t="s">
        <v>47</v>
      </c>
    </row>
    <row r="3021" spans="1:23" hidden="1" x14ac:dyDescent="0.25">
      <c r="A3021" s="96">
        <v>145536</v>
      </c>
      <c r="B3021" s="96" t="s">
        <v>75</v>
      </c>
      <c r="C3021" s="96" t="s">
        <v>43</v>
      </c>
      <c r="D3021" s="96" t="s">
        <v>76</v>
      </c>
      <c r="E3021" s="97">
        <v>44104</v>
      </c>
      <c r="F3021" s="96" t="s">
        <v>56</v>
      </c>
      <c r="G3021" s="96" t="s">
        <v>46</v>
      </c>
      <c r="H3021" s="97">
        <v>45103</v>
      </c>
      <c r="I3021" s="23">
        <v>0.9763425925925926</v>
      </c>
      <c r="J3021" s="97">
        <v>45103</v>
      </c>
      <c r="K3021" s="23">
        <v>0.9822685185185186</v>
      </c>
      <c r="L3021" s="96">
        <v>512</v>
      </c>
      <c r="M3021" s="98">
        <f>Causas[[#This Row],[parada_duracion]]/60</f>
        <v>8.5333333333333332</v>
      </c>
      <c r="N3021" s="19" t="s">
        <v>47</v>
      </c>
      <c r="O3021" s="16" t="s">
        <v>47</v>
      </c>
      <c r="P3021" s="99">
        <f>WEEKNUM(Causas[[#This Row],[resolucion_fecha]],16)</f>
        <v>26</v>
      </c>
      <c r="Q3021" s="99" t="str">
        <f>TEXT(Causas[[#This Row],[resolucion_fecha]],"MMMM")</f>
        <v>junio</v>
      </c>
      <c r="R3021" s="99" t="str">
        <f t="shared" si="47"/>
        <v>N</v>
      </c>
      <c r="S3021" s="16" t="s">
        <v>47</v>
      </c>
      <c r="T3021" s="16" t="s">
        <v>47</v>
      </c>
      <c r="U3021" s="16" t="s">
        <v>47</v>
      </c>
      <c r="V3021" s="16" t="s">
        <v>47</v>
      </c>
      <c r="W3021" s="16" t="s">
        <v>47</v>
      </c>
    </row>
    <row r="3022" spans="1:23" hidden="1" x14ac:dyDescent="0.25">
      <c r="A3022" s="25">
        <v>145537</v>
      </c>
      <c r="B3022" s="25" t="s">
        <v>75</v>
      </c>
      <c r="C3022" s="25" t="s">
        <v>43</v>
      </c>
      <c r="D3022" s="25" t="s">
        <v>76</v>
      </c>
      <c r="E3022" s="24">
        <v>44104</v>
      </c>
      <c r="F3022" s="25" t="s">
        <v>56</v>
      </c>
      <c r="G3022" s="25" t="s">
        <v>46</v>
      </c>
      <c r="H3022" s="24">
        <v>45103</v>
      </c>
      <c r="I3022" s="101">
        <v>0.98958333333333337</v>
      </c>
      <c r="J3022" s="24">
        <v>45104</v>
      </c>
      <c r="K3022" s="101">
        <v>8.6805555555555559E-3</v>
      </c>
      <c r="L3022" s="25">
        <v>1650</v>
      </c>
      <c r="M3022" s="26">
        <f>Causas[[#This Row],[parada_duracion]]/60</f>
        <v>27.5</v>
      </c>
      <c r="N3022" s="19" t="s">
        <v>49</v>
      </c>
      <c r="O3022" s="16" t="s">
        <v>49</v>
      </c>
      <c r="P3022" s="16">
        <f>WEEKNUM(Causas[[#This Row],[resolucion_fecha]],16)</f>
        <v>26</v>
      </c>
      <c r="Q3022" s="16" t="str">
        <f>TEXT(Causas[[#This Row],[resolucion_fecha]],"MMMM")</f>
        <v>junio</v>
      </c>
      <c r="R3022" s="16" t="str">
        <f t="shared" si="47"/>
        <v>N</v>
      </c>
      <c r="S3022" s="19" t="s">
        <v>49</v>
      </c>
      <c r="T3022" s="19" t="s">
        <v>49</v>
      </c>
      <c r="U3022" s="19" t="s">
        <v>49</v>
      </c>
      <c r="V3022" s="19" t="s">
        <v>49</v>
      </c>
      <c r="W3022" s="19" t="s">
        <v>49</v>
      </c>
    </row>
    <row r="3023" spans="1:23" hidden="1" x14ac:dyDescent="0.25">
      <c r="A3023" s="25">
        <v>145539</v>
      </c>
      <c r="B3023" s="25" t="s">
        <v>75</v>
      </c>
      <c r="C3023" s="25" t="s">
        <v>43</v>
      </c>
      <c r="D3023" s="25" t="s">
        <v>76</v>
      </c>
      <c r="E3023" s="24">
        <v>44104</v>
      </c>
      <c r="F3023" s="25" t="s">
        <v>56</v>
      </c>
      <c r="G3023" s="25" t="s">
        <v>46</v>
      </c>
      <c r="H3023" s="24">
        <v>45104</v>
      </c>
      <c r="I3023" s="101">
        <v>3.1967592592592589E-2</v>
      </c>
      <c r="J3023" s="24">
        <v>45104</v>
      </c>
      <c r="K3023" s="101">
        <v>0.13210648148148149</v>
      </c>
      <c r="L3023" s="25">
        <v>8652</v>
      </c>
      <c r="M3023" s="26">
        <f>Causas[[#This Row],[parada_duracion]]/60</f>
        <v>144.19999999999999</v>
      </c>
      <c r="N3023" s="19" t="s">
        <v>926</v>
      </c>
      <c r="O3023" s="16" t="s">
        <v>52</v>
      </c>
      <c r="P3023" s="16">
        <f>WEEKNUM(Causas[[#This Row],[resolucion_fecha]],16)</f>
        <v>26</v>
      </c>
      <c r="Q3023" s="16" t="str">
        <f>TEXT(Causas[[#This Row],[resolucion_fecha]],"MMMM")</f>
        <v>junio</v>
      </c>
      <c r="R3023" s="16" t="str">
        <f t="shared" si="47"/>
        <v>N</v>
      </c>
      <c r="S3023" s="16"/>
      <c r="T3023" s="16" t="s">
        <v>53</v>
      </c>
      <c r="U3023" s="16"/>
      <c r="V3023" s="16"/>
      <c r="W3023" s="16"/>
    </row>
    <row r="3024" spans="1:23" hidden="1" x14ac:dyDescent="0.25">
      <c r="A3024" s="96">
        <v>145544</v>
      </c>
      <c r="B3024" s="96" t="s">
        <v>75</v>
      </c>
      <c r="C3024" s="96" t="s">
        <v>43</v>
      </c>
      <c r="D3024" s="96" t="s">
        <v>76</v>
      </c>
      <c r="E3024" s="97">
        <v>44104</v>
      </c>
      <c r="F3024" s="96" t="s">
        <v>56</v>
      </c>
      <c r="G3024" s="96" t="s">
        <v>46</v>
      </c>
      <c r="H3024" s="97">
        <v>45104</v>
      </c>
      <c r="I3024" s="23">
        <v>0.24270833333333333</v>
      </c>
      <c r="J3024" s="97">
        <v>45104</v>
      </c>
      <c r="K3024" s="23">
        <v>0.2515162037037037</v>
      </c>
      <c r="L3024" s="96">
        <v>761</v>
      </c>
      <c r="M3024" s="98">
        <f>Causas[[#This Row],[parada_duracion]]/60</f>
        <v>12.683333333333334</v>
      </c>
      <c r="N3024" s="19" t="s">
        <v>926</v>
      </c>
      <c r="O3024" s="99" t="s">
        <v>52</v>
      </c>
      <c r="P3024" s="99">
        <f>WEEKNUM(Causas[[#This Row],[resolucion_fecha]],16)</f>
        <v>26</v>
      </c>
      <c r="Q3024" s="99" t="str">
        <f>TEXT(Causas[[#This Row],[resolucion_fecha]],"MMMM")</f>
        <v>junio</v>
      </c>
      <c r="R3024" s="99" t="str">
        <f t="shared" si="47"/>
        <v>N</v>
      </c>
      <c r="S3024" s="99"/>
      <c r="T3024" s="16" t="s">
        <v>53</v>
      </c>
      <c r="U3024" s="16"/>
      <c r="V3024" s="99"/>
      <c r="W3024" s="99"/>
    </row>
    <row r="3025" spans="1:23" hidden="1" x14ac:dyDescent="0.25">
      <c r="A3025" s="25">
        <v>145545</v>
      </c>
      <c r="B3025" s="25" t="s">
        <v>75</v>
      </c>
      <c r="C3025" s="25" t="s">
        <v>43</v>
      </c>
      <c r="D3025" s="25" t="s">
        <v>76</v>
      </c>
      <c r="E3025" s="24">
        <v>44104</v>
      </c>
      <c r="F3025" s="25" t="s">
        <v>56</v>
      </c>
      <c r="G3025" s="25" t="s">
        <v>46</v>
      </c>
      <c r="H3025" s="24">
        <v>45104</v>
      </c>
      <c r="I3025" s="101">
        <v>0.25157407407407406</v>
      </c>
      <c r="J3025" s="24">
        <v>45104</v>
      </c>
      <c r="K3025" s="101">
        <v>0.27340277777777777</v>
      </c>
      <c r="L3025" s="25">
        <v>1886</v>
      </c>
      <c r="M3025" s="26">
        <f>Causas[[#This Row],[parada_duracion]]/60</f>
        <v>31.433333333333334</v>
      </c>
      <c r="N3025" s="19" t="s">
        <v>926</v>
      </c>
      <c r="O3025" s="16" t="s">
        <v>52</v>
      </c>
      <c r="P3025" s="16">
        <f>WEEKNUM(Causas[[#This Row],[resolucion_fecha]],16)</f>
        <v>26</v>
      </c>
      <c r="Q3025" s="16" t="str">
        <f>TEXT(Causas[[#This Row],[resolucion_fecha]],"MMMM")</f>
        <v>junio</v>
      </c>
      <c r="R3025" s="16" t="str">
        <f t="shared" si="47"/>
        <v>M</v>
      </c>
      <c r="S3025" s="16"/>
      <c r="T3025" s="16" t="s">
        <v>53</v>
      </c>
      <c r="U3025" s="100"/>
      <c r="V3025" s="16"/>
      <c r="W3025" s="16"/>
    </row>
    <row r="3026" spans="1:23" hidden="1" x14ac:dyDescent="0.25">
      <c r="A3026" s="25">
        <v>145547</v>
      </c>
      <c r="B3026" s="25" t="s">
        <v>111</v>
      </c>
      <c r="C3026" s="25" t="s">
        <v>43</v>
      </c>
      <c r="D3026" s="25" t="s">
        <v>55</v>
      </c>
      <c r="E3026" s="24">
        <v>43405</v>
      </c>
      <c r="F3026" s="25" t="s">
        <v>45</v>
      </c>
      <c r="G3026" s="25" t="s">
        <v>50</v>
      </c>
      <c r="H3026" s="24">
        <v>45104</v>
      </c>
      <c r="I3026" s="101">
        <v>0.25300925925925927</v>
      </c>
      <c r="J3026" s="24">
        <v>45104</v>
      </c>
      <c r="K3026" s="101">
        <v>0.29702546296296295</v>
      </c>
      <c r="L3026" s="25">
        <v>3803</v>
      </c>
      <c r="M3026" s="26">
        <f>Causas[[#This Row],[parada_duracion]]/60</f>
        <v>63.383333333333333</v>
      </c>
      <c r="N3026" s="19" t="s">
        <v>62</v>
      </c>
      <c r="O3026" s="16" t="s">
        <v>52</v>
      </c>
      <c r="P3026" s="16">
        <f>WEEKNUM(Causas[[#This Row],[resolucion_fecha]],16)</f>
        <v>26</v>
      </c>
      <c r="Q3026" s="16" t="str">
        <f>TEXT(Causas[[#This Row],[resolucion_fecha]],"MMMM")</f>
        <v>junio</v>
      </c>
      <c r="R3026" s="16" t="str">
        <f t="shared" si="47"/>
        <v>M</v>
      </c>
      <c r="S3026" s="16"/>
      <c r="T3026" s="16" t="s">
        <v>53</v>
      </c>
      <c r="U3026" s="16"/>
      <c r="V3026" s="16"/>
      <c r="W3026" s="16"/>
    </row>
    <row r="3027" spans="1:23" hidden="1" x14ac:dyDescent="0.25">
      <c r="A3027" s="25">
        <v>145549</v>
      </c>
      <c r="B3027" s="25" t="s">
        <v>119</v>
      </c>
      <c r="C3027" s="25" t="s">
        <v>43</v>
      </c>
      <c r="D3027" s="25" t="s">
        <v>64</v>
      </c>
      <c r="E3027" s="24">
        <v>43405</v>
      </c>
      <c r="F3027" s="25" t="s">
        <v>45</v>
      </c>
      <c r="G3027" s="25" t="s">
        <v>50</v>
      </c>
      <c r="H3027" s="24">
        <v>45104</v>
      </c>
      <c r="I3027" s="101">
        <v>0.2613773148148148</v>
      </c>
      <c r="J3027" s="24">
        <v>45104</v>
      </c>
      <c r="K3027" s="101">
        <v>0.27103009259259259</v>
      </c>
      <c r="L3027" s="25">
        <v>834</v>
      </c>
      <c r="M3027" s="26">
        <f>Causas[[#This Row],[parada_duracion]]/60</f>
        <v>13.9</v>
      </c>
      <c r="N3027" s="19" t="s">
        <v>927</v>
      </c>
      <c r="O3027" s="16" t="s">
        <v>52</v>
      </c>
      <c r="P3027" s="16">
        <f>WEEKNUM(Causas[[#This Row],[resolucion_fecha]],16)</f>
        <v>26</v>
      </c>
      <c r="Q3027" s="16" t="str">
        <f>TEXT(Causas[[#This Row],[resolucion_fecha]],"MMMM")</f>
        <v>junio</v>
      </c>
      <c r="R3027" s="16" t="str">
        <f t="shared" si="47"/>
        <v>M</v>
      </c>
      <c r="S3027" s="16"/>
      <c r="T3027" s="16" t="s">
        <v>53</v>
      </c>
      <c r="U3027" s="16"/>
      <c r="V3027" s="16"/>
      <c r="W3027" s="16"/>
    </row>
    <row r="3028" spans="1:23" hidden="1" x14ac:dyDescent="0.25">
      <c r="A3028" s="96">
        <v>145551</v>
      </c>
      <c r="B3028" s="96" t="s">
        <v>79</v>
      </c>
      <c r="C3028" s="96" t="s">
        <v>43</v>
      </c>
      <c r="D3028" s="96" t="s">
        <v>102</v>
      </c>
      <c r="E3028" s="97">
        <v>43405</v>
      </c>
      <c r="F3028" s="96" t="s">
        <v>45</v>
      </c>
      <c r="G3028" s="96" t="s">
        <v>50</v>
      </c>
      <c r="H3028" s="97">
        <v>45104</v>
      </c>
      <c r="I3028" s="23">
        <v>0.26252314814814814</v>
      </c>
      <c r="J3028" s="97">
        <v>45104</v>
      </c>
      <c r="K3028" s="23">
        <v>0.31462962962962965</v>
      </c>
      <c r="L3028" s="96">
        <v>4502</v>
      </c>
      <c r="M3028" s="98">
        <f>Causas[[#This Row],[parada_duracion]]/60</f>
        <v>75.033333333333331</v>
      </c>
      <c r="N3028" s="18" t="s">
        <v>928</v>
      </c>
      <c r="O3028" s="99" t="s">
        <v>52</v>
      </c>
      <c r="P3028" s="99">
        <f>WEEKNUM(Causas[[#This Row],[resolucion_fecha]],16)</f>
        <v>26</v>
      </c>
      <c r="Q3028" s="99" t="str">
        <f>TEXT(Causas[[#This Row],[resolucion_fecha]],"MMMM")</f>
        <v>junio</v>
      </c>
      <c r="R3028" s="99" t="str">
        <f t="shared" si="47"/>
        <v>M</v>
      </c>
      <c r="S3028" s="99"/>
      <c r="T3028" s="16" t="s">
        <v>53</v>
      </c>
      <c r="U3028" s="16"/>
      <c r="V3028" s="99"/>
      <c r="W3028" s="99"/>
    </row>
    <row r="3029" spans="1:23" hidden="1" x14ac:dyDescent="0.25">
      <c r="A3029" s="96">
        <v>145552</v>
      </c>
      <c r="B3029" s="96" t="s">
        <v>70</v>
      </c>
      <c r="C3029" s="96" t="s">
        <v>43</v>
      </c>
      <c r="D3029" s="96" t="s">
        <v>64</v>
      </c>
      <c r="E3029" s="97">
        <v>43881</v>
      </c>
      <c r="F3029" s="96" t="s">
        <v>56</v>
      </c>
      <c r="G3029" s="96" t="s">
        <v>46</v>
      </c>
      <c r="H3029" s="97">
        <v>45104</v>
      </c>
      <c r="I3029" s="23">
        <v>0.2711689814814815</v>
      </c>
      <c r="J3029" s="97">
        <v>45104</v>
      </c>
      <c r="K3029" s="23">
        <v>0.27743055555555557</v>
      </c>
      <c r="L3029" s="96">
        <v>541</v>
      </c>
      <c r="M3029" s="98">
        <f>Causas[[#This Row],[parada_duracion]]/60</f>
        <v>9.0166666666666675</v>
      </c>
      <c r="N3029" s="19" t="s">
        <v>47</v>
      </c>
      <c r="O3029" s="16" t="s">
        <v>47</v>
      </c>
      <c r="P3029" s="99">
        <f>WEEKNUM(Causas[[#This Row],[resolucion_fecha]],16)</f>
        <v>26</v>
      </c>
      <c r="Q3029" s="99" t="str">
        <f>TEXT(Causas[[#This Row],[resolucion_fecha]],"MMMM")</f>
        <v>junio</v>
      </c>
      <c r="R3029" s="99" t="str">
        <f t="shared" si="47"/>
        <v>M</v>
      </c>
      <c r="S3029" s="16" t="s">
        <v>47</v>
      </c>
      <c r="T3029" s="16" t="s">
        <v>47</v>
      </c>
      <c r="U3029" s="16" t="s">
        <v>47</v>
      </c>
      <c r="V3029" s="16" t="s">
        <v>47</v>
      </c>
      <c r="W3029" s="16" t="s">
        <v>47</v>
      </c>
    </row>
    <row r="3030" spans="1:23" hidden="1" x14ac:dyDescent="0.25">
      <c r="A3030" s="25">
        <v>145553</v>
      </c>
      <c r="B3030" s="25" t="s">
        <v>119</v>
      </c>
      <c r="C3030" s="25" t="s">
        <v>43</v>
      </c>
      <c r="D3030" s="25" t="s">
        <v>64</v>
      </c>
      <c r="E3030" s="24">
        <v>43405</v>
      </c>
      <c r="F3030" s="25" t="s">
        <v>45</v>
      </c>
      <c r="G3030" s="25" t="s">
        <v>50</v>
      </c>
      <c r="H3030" s="24">
        <v>45104</v>
      </c>
      <c r="I3030" s="101">
        <v>0.27752314814814816</v>
      </c>
      <c r="J3030" s="24">
        <v>45104</v>
      </c>
      <c r="K3030" s="101">
        <v>0.30758101851851855</v>
      </c>
      <c r="L3030" s="25">
        <v>2597</v>
      </c>
      <c r="M3030" s="26">
        <f>Causas[[#This Row],[parada_duracion]]/60</f>
        <v>43.283333333333331</v>
      </c>
      <c r="N3030" s="19" t="s">
        <v>62</v>
      </c>
      <c r="O3030" s="16" t="s">
        <v>52</v>
      </c>
      <c r="P3030" s="16">
        <f>WEEKNUM(Causas[[#This Row],[resolucion_fecha]],16)</f>
        <v>26</v>
      </c>
      <c r="Q3030" s="16" t="str">
        <f>TEXT(Causas[[#This Row],[resolucion_fecha]],"MMMM")</f>
        <v>junio</v>
      </c>
      <c r="R3030" s="16" t="str">
        <f t="shared" si="47"/>
        <v>M</v>
      </c>
      <c r="S3030" s="16"/>
      <c r="T3030" s="16" t="s">
        <v>53</v>
      </c>
      <c r="U3030" s="100"/>
      <c r="V3030" s="16"/>
      <c r="W3030" s="16"/>
    </row>
    <row r="3031" spans="1:23" hidden="1" x14ac:dyDescent="0.25">
      <c r="A3031" s="25">
        <v>145560</v>
      </c>
      <c r="B3031" s="25" t="s">
        <v>94</v>
      </c>
      <c r="C3031" s="25" t="s">
        <v>43</v>
      </c>
      <c r="D3031" s="25" t="s">
        <v>64</v>
      </c>
      <c r="E3031" s="24">
        <v>43405</v>
      </c>
      <c r="F3031" s="25" t="s">
        <v>45</v>
      </c>
      <c r="G3031" s="25" t="s">
        <v>46</v>
      </c>
      <c r="H3031" s="24">
        <v>45104</v>
      </c>
      <c r="I3031" s="101">
        <v>0.33539351851851856</v>
      </c>
      <c r="J3031" s="24">
        <v>45104</v>
      </c>
      <c r="K3031" s="101">
        <v>0.37245370370370368</v>
      </c>
      <c r="L3031" s="25">
        <v>3202</v>
      </c>
      <c r="M3031" s="26">
        <f>Causas[[#This Row],[parada_duracion]]/60</f>
        <v>53.366666666666667</v>
      </c>
      <c r="N3031" s="102" t="s">
        <v>929</v>
      </c>
      <c r="O3031" s="16" t="s">
        <v>52</v>
      </c>
      <c r="P3031" s="16">
        <f>WEEKNUM(Causas[[#This Row],[resolucion_fecha]],16)</f>
        <v>26</v>
      </c>
      <c r="Q3031" s="16" t="str">
        <f>TEXT(Causas[[#This Row],[resolucion_fecha]],"MMMM")</f>
        <v>junio</v>
      </c>
      <c r="R3031" s="16" t="str">
        <f t="shared" si="47"/>
        <v>M</v>
      </c>
      <c r="S3031" s="16"/>
      <c r="T3031" s="16" t="s">
        <v>53</v>
      </c>
      <c r="U3031" s="16"/>
      <c r="V3031" s="16"/>
      <c r="W3031" s="16"/>
    </row>
    <row r="3032" spans="1:23" hidden="1" x14ac:dyDescent="0.25">
      <c r="A3032" s="25">
        <v>145566</v>
      </c>
      <c r="B3032" s="25" t="s">
        <v>94</v>
      </c>
      <c r="C3032" s="25" t="s">
        <v>43</v>
      </c>
      <c r="D3032" s="25" t="s">
        <v>64</v>
      </c>
      <c r="E3032" s="24">
        <v>43405</v>
      </c>
      <c r="F3032" s="25" t="s">
        <v>45</v>
      </c>
      <c r="G3032" s="25" t="s">
        <v>50</v>
      </c>
      <c r="H3032" s="24">
        <v>45104</v>
      </c>
      <c r="I3032" s="101">
        <v>0.37945601851851851</v>
      </c>
      <c r="J3032" s="24">
        <v>45104</v>
      </c>
      <c r="K3032" s="101">
        <v>0.38122685185185184</v>
      </c>
      <c r="L3032" s="25">
        <v>153</v>
      </c>
      <c r="M3032" s="26">
        <f>Causas[[#This Row],[parada_duracion]]/60</f>
        <v>2.5499999999999998</v>
      </c>
      <c r="N3032" s="19" t="s">
        <v>47</v>
      </c>
      <c r="O3032" s="16" t="s">
        <v>47</v>
      </c>
      <c r="P3032" s="16">
        <f>WEEKNUM(Causas[[#This Row],[resolucion_fecha]],16)</f>
        <v>26</v>
      </c>
      <c r="Q3032" s="16" t="str">
        <f>TEXT(Causas[[#This Row],[resolucion_fecha]],"MMMM")</f>
        <v>junio</v>
      </c>
      <c r="R3032" s="16" t="str">
        <f t="shared" si="47"/>
        <v>M</v>
      </c>
      <c r="S3032" s="16" t="s">
        <v>47</v>
      </c>
      <c r="T3032" s="16" t="s">
        <v>47</v>
      </c>
      <c r="U3032" s="16" t="s">
        <v>47</v>
      </c>
      <c r="V3032" s="16" t="s">
        <v>47</v>
      </c>
      <c r="W3032" s="16" t="s">
        <v>47</v>
      </c>
    </row>
    <row r="3033" spans="1:23" hidden="1" x14ac:dyDescent="0.25">
      <c r="A3033" s="25">
        <v>145579</v>
      </c>
      <c r="B3033" s="25" t="s">
        <v>54</v>
      </c>
      <c r="C3033" s="25" t="s">
        <v>43</v>
      </c>
      <c r="D3033" s="25" t="s">
        <v>55</v>
      </c>
      <c r="E3033" s="24">
        <v>44120</v>
      </c>
      <c r="F3033" s="25" t="s">
        <v>56</v>
      </c>
      <c r="G3033" s="25" t="s">
        <v>50</v>
      </c>
      <c r="H3033" s="24">
        <v>45104</v>
      </c>
      <c r="I3033" s="101">
        <v>0.41871527777777778</v>
      </c>
      <c r="J3033" s="24">
        <v>45104</v>
      </c>
      <c r="K3033" s="101">
        <v>0.4259027777777778</v>
      </c>
      <c r="L3033" s="25">
        <v>621</v>
      </c>
      <c r="M3033" s="26">
        <f>Causas[[#This Row],[parada_duracion]]/60</f>
        <v>10.35</v>
      </c>
      <c r="N3033" s="19" t="s">
        <v>62</v>
      </c>
      <c r="O3033" s="16" t="s">
        <v>52</v>
      </c>
      <c r="P3033" s="16">
        <f>WEEKNUM(Causas[[#This Row],[resolucion_fecha]],16)</f>
        <v>26</v>
      </c>
      <c r="Q3033" s="16" t="str">
        <f>TEXT(Causas[[#This Row],[resolucion_fecha]],"MMMM")</f>
        <v>junio</v>
      </c>
      <c r="R3033" s="16" t="str">
        <f t="shared" si="47"/>
        <v>M</v>
      </c>
      <c r="S3033" s="16"/>
      <c r="T3033" s="16" t="s">
        <v>53</v>
      </c>
      <c r="U3033" s="16"/>
      <c r="V3033" s="16"/>
      <c r="W3033" s="16"/>
    </row>
    <row r="3034" spans="1:23" hidden="1" x14ac:dyDescent="0.25">
      <c r="A3034" s="25">
        <v>145582</v>
      </c>
      <c r="B3034" s="25" t="s">
        <v>111</v>
      </c>
      <c r="C3034" s="25" t="s">
        <v>43</v>
      </c>
      <c r="D3034" s="25" t="s">
        <v>55</v>
      </c>
      <c r="E3034" s="24">
        <v>43405</v>
      </c>
      <c r="F3034" s="25" t="s">
        <v>45</v>
      </c>
      <c r="G3034" s="25" t="s">
        <v>50</v>
      </c>
      <c r="H3034" s="24">
        <v>45104</v>
      </c>
      <c r="I3034" s="101">
        <v>0.42615740740740743</v>
      </c>
      <c r="J3034" s="24">
        <v>45104</v>
      </c>
      <c r="K3034" s="101">
        <v>0.43171296296296297</v>
      </c>
      <c r="L3034" s="25">
        <v>480</v>
      </c>
      <c r="M3034" s="26">
        <f>Causas[[#This Row],[parada_duracion]]/60</f>
        <v>8</v>
      </c>
      <c r="N3034" s="19" t="s">
        <v>47</v>
      </c>
      <c r="O3034" s="16" t="s">
        <v>47</v>
      </c>
      <c r="P3034" s="16">
        <f>WEEKNUM(Causas[[#This Row],[resolucion_fecha]],16)</f>
        <v>26</v>
      </c>
      <c r="Q3034" s="16" t="str">
        <f>TEXT(Causas[[#This Row],[resolucion_fecha]],"MMMM")</f>
        <v>junio</v>
      </c>
      <c r="R3034" s="16" t="str">
        <f t="shared" si="47"/>
        <v>M</v>
      </c>
      <c r="S3034" s="16" t="s">
        <v>47</v>
      </c>
      <c r="T3034" s="16" t="s">
        <v>47</v>
      </c>
      <c r="U3034" s="16" t="s">
        <v>47</v>
      </c>
      <c r="V3034" s="16" t="s">
        <v>47</v>
      </c>
      <c r="W3034" s="16" t="s">
        <v>47</v>
      </c>
    </row>
    <row r="3035" spans="1:23" hidden="1" x14ac:dyDescent="0.25">
      <c r="A3035" s="25">
        <v>145584</v>
      </c>
      <c r="B3035" s="25" t="s">
        <v>119</v>
      </c>
      <c r="C3035" s="25" t="s">
        <v>43</v>
      </c>
      <c r="D3035" s="25" t="s">
        <v>64</v>
      </c>
      <c r="E3035" s="24">
        <v>43405</v>
      </c>
      <c r="F3035" s="25" t="s">
        <v>45</v>
      </c>
      <c r="G3035" s="25" t="s">
        <v>50</v>
      </c>
      <c r="H3035" s="24">
        <v>45104</v>
      </c>
      <c r="I3035" s="101">
        <v>0.43695601851851856</v>
      </c>
      <c r="J3035" s="24">
        <v>45104</v>
      </c>
      <c r="K3035" s="101">
        <v>0.4616898148148148</v>
      </c>
      <c r="L3035" s="25">
        <v>2137</v>
      </c>
      <c r="M3035" s="26">
        <f>Causas[[#This Row],[parada_duracion]]/60</f>
        <v>35.616666666666667</v>
      </c>
      <c r="N3035" s="19" t="s">
        <v>62</v>
      </c>
      <c r="O3035" s="16" t="s">
        <v>52</v>
      </c>
      <c r="P3035" s="16">
        <f>WEEKNUM(Causas[[#This Row],[resolucion_fecha]],16)</f>
        <v>26</v>
      </c>
      <c r="Q3035" s="16" t="str">
        <f>TEXT(Causas[[#This Row],[resolucion_fecha]],"MMMM")</f>
        <v>junio</v>
      </c>
      <c r="R3035" s="16" t="str">
        <f t="shared" si="47"/>
        <v>M</v>
      </c>
      <c r="S3035" s="16"/>
      <c r="T3035" s="16" t="s">
        <v>53</v>
      </c>
      <c r="U3035" s="16"/>
      <c r="V3035" s="16"/>
      <c r="W3035" s="16"/>
    </row>
    <row r="3036" spans="1:23" hidden="1" x14ac:dyDescent="0.25">
      <c r="A3036" s="25">
        <v>145589</v>
      </c>
      <c r="B3036" s="25" t="s">
        <v>70</v>
      </c>
      <c r="C3036" s="25" t="s">
        <v>43</v>
      </c>
      <c r="D3036" s="25" t="s">
        <v>64</v>
      </c>
      <c r="E3036" s="24">
        <v>43881</v>
      </c>
      <c r="F3036" s="25" t="s">
        <v>56</v>
      </c>
      <c r="G3036" s="25" t="s">
        <v>46</v>
      </c>
      <c r="H3036" s="24">
        <v>45104</v>
      </c>
      <c r="I3036" s="101">
        <v>0.46178240740740745</v>
      </c>
      <c r="J3036" s="24">
        <v>45104</v>
      </c>
      <c r="K3036" s="101">
        <v>0.46480324074074075</v>
      </c>
      <c r="L3036" s="25">
        <v>261</v>
      </c>
      <c r="M3036" s="26">
        <f>Causas[[#This Row],[parada_duracion]]/60</f>
        <v>4.3499999999999996</v>
      </c>
      <c r="N3036" s="19" t="s">
        <v>47</v>
      </c>
      <c r="O3036" s="16" t="s">
        <v>47</v>
      </c>
      <c r="P3036" s="16">
        <f>WEEKNUM(Causas[[#This Row],[resolucion_fecha]],16)</f>
        <v>26</v>
      </c>
      <c r="Q3036" s="16" t="str">
        <f>TEXT(Causas[[#This Row],[resolucion_fecha]],"MMMM")</f>
        <v>junio</v>
      </c>
      <c r="R3036" s="16" t="str">
        <f t="shared" si="47"/>
        <v>M</v>
      </c>
      <c r="S3036" s="16" t="s">
        <v>47</v>
      </c>
      <c r="T3036" s="16" t="s">
        <v>47</v>
      </c>
      <c r="U3036" s="16" t="s">
        <v>47</v>
      </c>
      <c r="V3036" s="16" t="s">
        <v>47</v>
      </c>
      <c r="W3036" s="16" t="s">
        <v>47</v>
      </c>
    </row>
    <row r="3037" spans="1:23" hidden="1" x14ac:dyDescent="0.25">
      <c r="A3037" s="25">
        <v>145592</v>
      </c>
      <c r="B3037" s="25" t="s">
        <v>119</v>
      </c>
      <c r="C3037" s="25" t="s">
        <v>43</v>
      </c>
      <c r="D3037" s="25" t="s">
        <v>64</v>
      </c>
      <c r="E3037" s="24">
        <v>43405</v>
      </c>
      <c r="F3037" s="25" t="s">
        <v>45</v>
      </c>
      <c r="G3037" s="25" t="s">
        <v>50</v>
      </c>
      <c r="H3037" s="24">
        <v>45104</v>
      </c>
      <c r="I3037" s="101">
        <v>0.4650347222222222</v>
      </c>
      <c r="J3037" s="24">
        <v>45104</v>
      </c>
      <c r="K3037" s="101">
        <v>0.47692129629629632</v>
      </c>
      <c r="L3037" s="25">
        <v>1027</v>
      </c>
      <c r="M3037" s="26">
        <f>Causas[[#This Row],[parada_duracion]]/60</f>
        <v>17.116666666666667</v>
      </c>
      <c r="N3037" s="19" t="s">
        <v>62</v>
      </c>
      <c r="O3037" s="16" t="s">
        <v>52</v>
      </c>
      <c r="P3037" s="16">
        <f>WEEKNUM(Causas[[#This Row],[resolucion_fecha]],16)</f>
        <v>26</v>
      </c>
      <c r="Q3037" s="16" t="str">
        <f>TEXT(Causas[[#This Row],[resolucion_fecha]],"MMMM")</f>
        <v>junio</v>
      </c>
      <c r="R3037" s="16" t="str">
        <f t="shared" si="47"/>
        <v>M</v>
      </c>
      <c r="S3037" s="16"/>
      <c r="T3037" s="16" t="s">
        <v>53</v>
      </c>
      <c r="U3037" s="16"/>
      <c r="V3037" s="16"/>
      <c r="W3037" s="16"/>
    </row>
    <row r="3038" spans="1:23" hidden="1" x14ac:dyDescent="0.25">
      <c r="A3038" s="25">
        <v>145594</v>
      </c>
      <c r="B3038" s="25" t="s">
        <v>83</v>
      </c>
      <c r="C3038" s="25" t="s">
        <v>43</v>
      </c>
      <c r="D3038" s="25" t="s">
        <v>76</v>
      </c>
      <c r="E3038" s="24">
        <v>43405</v>
      </c>
      <c r="F3038" s="25" t="s">
        <v>45</v>
      </c>
      <c r="G3038" s="25" t="s">
        <v>46</v>
      </c>
      <c r="H3038" s="24">
        <v>45104</v>
      </c>
      <c r="I3038" s="101">
        <v>0.47383101851851855</v>
      </c>
      <c r="J3038" s="24">
        <v>45104</v>
      </c>
      <c r="K3038" s="101">
        <v>0.47468749999999998</v>
      </c>
      <c r="L3038" s="25">
        <v>74</v>
      </c>
      <c r="M3038" s="26">
        <f>Causas[[#This Row],[parada_duracion]]/60</f>
        <v>1.2333333333333334</v>
      </c>
      <c r="N3038" s="19" t="s">
        <v>47</v>
      </c>
      <c r="O3038" s="16" t="s">
        <v>47</v>
      </c>
      <c r="P3038" s="16">
        <f>WEEKNUM(Causas[[#This Row],[resolucion_fecha]],16)</f>
        <v>26</v>
      </c>
      <c r="Q3038" s="16" t="str">
        <f>TEXT(Causas[[#This Row],[resolucion_fecha]],"MMMM")</f>
        <v>junio</v>
      </c>
      <c r="R3038" s="16" t="str">
        <f t="shared" si="47"/>
        <v>M</v>
      </c>
      <c r="S3038" s="16" t="s">
        <v>47</v>
      </c>
      <c r="T3038" s="16" t="s">
        <v>47</v>
      </c>
      <c r="U3038" s="16" t="s">
        <v>47</v>
      </c>
      <c r="V3038" s="16" t="s">
        <v>47</v>
      </c>
      <c r="W3038" s="16" t="s">
        <v>47</v>
      </c>
    </row>
    <row r="3039" spans="1:23" hidden="1" x14ac:dyDescent="0.25">
      <c r="A3039" s="25">
        <v>145597</v>
      </c>
      <c r="B3039" s="25" t="s">
        <v>117</v>
      </c>
      <c r="C3039" s="25" t="s">
        <v>43</v>
      </c>
      <c r="D3039" s="25" t="s">
        <v>166</v>
      </c>
      <c r="E3039" s="24">
        <v>43405</v>
      </c>
      <c r="F3039" s="25" t="s">
        <v>45</v>
      </c>
      <c r="G3039" s="25" t="s">
        <v>46</v>
      </c>
      <c r="H3039" s="24">
        <v>45104</v>
      </c>
      <c r="I3039" s="101">
        <v>0.4949305555555556</v>
      </c>
      <c r="J3039" s="24">
        <v>45104</v>
      </c>
      <c r="K3039" s="101">
        <v>0.4949884259259259</v>
      </c>
      <c r="L3039" s="25">
        <v>5</v>
      </c>
      <c r="M3039" s="26">
        <f>Causas[[#This Row],[parada_duracion]]/60</f>
        <v>8.3333333333333329E-2</v>
      </c>
      <c r="N3039" s="19" t="s">
        <v>47</v>
      </c>
      <c r="O3039" s="16" t="s">
        <v>47</v>
      </c>
      <c r="P3039" s="16">
        <f>WEEKNUM(Causas[[#This Row],[resolucion_fecha]],16)</f>
        <v>26</v>
      </c>
      <c r="Q3039" s="16" t="str">
        <f>TEXT(Causas[[#This Row],[resolucion_fecha]],"MMMM")</f>
        <v>junio</v>
      </c>
      <c r="R3039" s="16" t="str">
        <f t="shared" si="47"/>
        <v>M</v>
      </c>
      <c r="S3039" s="16" t="s">
        <v>47</v>
      </c>
      <c r="T3039" s="16" t="s">
        <v>47</v>
      </c>
      <c r="U3039" s="16" t="s">
        <v>47</v>
      </c>
      <c r="V3039" s="16" t="s">
        <v>47</v>
      </c>
      <c r="W3039" s="16" t="s">
        <v>47</v>
      </c>
    </row>
    <row r="3040" spans="1:23" hidden="1" x14ac:dyDescent="0.25">
      <c r="A3040" s="25">
        <v>145615</v>
      </c>
      <c r="B3040" s="25" t="s">
        <v>86</v>
      </c>
      <c r="C3040" s="25" t="s">
        <v>43</v>
      </c>
      <c r="D3040" s="25" t="s">
        <v>55</v>
      </c>
      <c r="E3040" s="24">
        <v>43881</v>
      </c>
      <c r="F3040" s="25" t="s">
        <v>56</v>
      </c>
      <c r="G3040" s="25" t="s">
        <v>50</v>
      </c>
      <c r="H3040" s="24">
        <v>45104</v>
      </c>
      <c r="I3040" s="101">
        <v>0.5543865740740741</v>
      </c>
      <c r="J3040" s="24">
        <v>45104</v>
      </c>
      <c r="K3040" s="101">
        <v>0.60678240740740741</v>
      </c>
      <c r="L3040" s="25">
        <v>4527</v>
      </c>
      <c r="M3040" s="26">
        <f>Causas[[#This Row],[parada_duracion]]/60</f>
        <v>75.45</v>
      </c>
      <c r="N3040" s="19" t="s">
        <v>62</v>
      </c>
      <c r="O3040" s="16" t="s">
        <v>52</v>
      </c>
      <c r="P3040" s="16">
        <f>WEEKNUM(Causas[[#This Row],[resolucion_fecha]],16)</f>
        <v>26</v>
      </c>
      <c r="Q3040" s="16" t="str">
        <f>TEXT(Causas[[#This Row],[resolucion_fecha]],"MMMM")</f>
        <v>junio</v>
      </c>
      <c r="R3040" s="16" t="str">
        <f t="shared" si="47"/>
        <v>M</v>
      </c>
      <c r="S3040" s="16"/>
      <c r="T3040" s="16" t="s">
        <v>53</v>
      </c>
      <c r="U3040" s="16"/>
      <c r="V3040" s="16"/>
      <c r="W3040" s="16"/>
    </row>
    <row r="3041" spans="1:23" hidden="1" x14ac:dyDescent="0.25">
      <c r="A3041" s="25">
        <v>145618</v>
      </c>
      <c r="B3041" s="25" t="s">
        <v>87</v>
      </c>
      <c r="C3041" s="25" t="s">
        <v>43</v>
      </c>
      <c r="D3041" s="25" t="s">
        <v>59</v>
      </c>
      <c r="E3041" s="24">
        <v>44231</v>
      </c>
      <c r="F3041" s="25" t="s">
        <v>60</v>
      </c>
      <c r="G3041" s="25" t="s">
        <v>46</v>
      </c>
      <c r="H3041" s="24">
        <v>45104</v>
      </c>
      <c r="I3041" s="101">
        <v>0.60221064814814818</v>
      </c>
      <c r="J3041" s="24">
        <v>45104</v>
      </c>
      <c r="K3041" s="101">
        <v>0.6211458333333334</v>
      </c>
      <c r="L3041" s="25">
        <v>1636</v>
      </c>
      <c r="M3041" s="26">
        <f>Causas[[#This Row],[parada_duracion]]/60</f>
        <v>27.266666666666666</v>
      </c>
      <c r="N3041" s="19" t="s">
        <v>62</v>
      </c>
      <c r="O3041" s="16" t="s">
        <v>52</v>
      </c>
      <c r="P3041" s="16">
        <f>WEEKNUM(Causas[[#This Row],[resolucion_fecha]],16)</f>
        <v>26</v>
      </c>
      <c r="Q3041" s="16" t="str">
        <f>TEXT(Causas[[#This Row],[resolucion_fecha]],"MMMM")</f>
        <v>junio</v>
      </c>
      <c r="R3041" s="16" t="str">
        <f t="shared" si="47"/>
        <v>T</v>
      </c>
      <c r="S3041" s="16"/>
      <c r="T3041" s="16" t="s">
        <v>53</v>
      </c>
      <c r="U3041" s="16"/>
      <c r="V3041" s="16"/>
      <c r="W3041" s="16"/>
    </row>
    <row r="3042" spans="1:23" hidden="1" x14ac:dyDescent="0.25">
      <c r="A3042" s="25">
        <v>145620</v>
      </c>
      <c r="B3042" s="25" t="s">
        <v>42</v>
      </c>
      <c r="C3042" s="25" t="s">
        <v>43</v>
      </c>
      <c r="D3042" s="25" t="s">
        <v>80</v>
      </c>
      <c r="E3042" s="24">
        <v>43405</v>
      </c>
      <c r="F3042" s="25" t="s">
        <v>45</v>
      </c>
      <c r="G3042" s="25" t="s">
        <v>50</v>
      </c>
      <c r="H3042" s="24">
        <v>45104</v>
      </c>
      <c r="I3042" s="101">
        <v>0.6054166666666666</v>
      </c>
      <c r="J3042" s="24">
        <v>45104</v>
      </c>
      <c r="K3042" s="101">
        <v>0.62006944444444445</v>
      </c>
      <c r="L3042" s="25">
        <v>1266</v>
      </c>
      <c r="M3042" s="26">
        <f>Causas[[#This Row],[parada_duracion]]/60</f>
        <v>21.1</v>
      </c>
      <c r="N3042" s="19" t="s">
        <v>276</v>
      </c>
      <c r="O3042" s="16" t="s">
        <v>52</v>
      </c>
      <c r="P3042" s="16">
        <f>WEEKNUM(Causas[[#This Row],[resolucion_fecha]],16)</f>
        <v>26</v>
      </c>
      <c r="Q3042" s="16" t="str">
        <f>TEXT(Causas[[#This Row],[resolucion_fecha]],"MMMM")</f>
        <v>junio</v>
      </c>
      <c r="R3042" s="16" t="str">
        <f t="shared" si="47"/>
        <v>T</v>
      </c>
      <c r="S3042" s="16"/>
      <c r="T3042" s="16" t="s">
        <v>53</v>
      </c>
      <c r="U3042" s="16"/>
      <c r="V3042" s="16"/>
      <c r="W3042" s="16"/>
    </row>
    <row r="3043" spans="1:23" hidden="1" x14ac:dyDescent="0.25">
      <c r="A3043" s="96">
        <v>145624</v>
      </c>
      <c r="B3043" s="96" t="s">
        <v>54</v>
      </c>
      <c r="C3043" s="96" t="s">
        <v>43</v>
      </c>
      <c r="D3043" s="96" t="s">
        <v>55</v>
      </c>
      <c r="E3043" s="97">
        <v>44120</v>
      </c>
      <c r="F3043" s="96" t="s">
        <v>56</v>
      </c>
      <c r="G3043" s="96" t="s">
        <v>46</v>
      </c>
      <c r="H3043" s="97">
        <v>45104</v>
      </c>
      <c r="I3043" s="23">
        <v>0.65244212962962966</v>
      </c>
      <c r="J3043" s="97">
        <v>45104</v>
      </c>
      <c r="K3043" s="23">
        <v>0.66699074074074083</v>
      </c>
      <c r="L3043" s="96">
        <v>1257</v>
      </c>
      <c r="M3043" s="98">
        <f>Causas[[#This Row],[parada_duracion]]/60</f>
        <v>20.95</v>
      </c>
      <c r="N3043" t="s">
        <v>930</v>
      </c>
      <c r="O3043" s="99" t="s">
        <v>72</v>
      </c>
      <c r="P3043" s="99">
        <f>WEEKNUM(Causas[[#This Row],[resolucion_fecha]],16)</f>
        <v>26</v>
      </c>
      <c r="Q3043" s="99" t="str">
        <f>TEXT(Causas[[#This Row],[resolucion_fecha]],"MMMM")</f>
        <v>junio</v>
      </c>
      <c r="R3043" s="99" t="str">
        <f t="shared" si="47"/>
        <v>T</v>
      </c>
      <c r="S3043" s="99"/>
      <c r="T3043" s="99" t="s">
        <v>73</v>
      </c>
      <c r="U3043" s="16"/>
      <c r="V3043" s="99"/>
      <c r="W3043" s="99"/>
    </row>
    <row r="3044" spans="1:23" hidden="1" x14ac:dyDescent="0.25">
      <c r="A3044" s="25">
        <v>145625</v>
      </c>
      <c r="B3044" s="25" t="s">
        <v>95</v>
      </c>
      <c r="C3044" s="25" t="s">
        <v>43</v>
      </c>
      <c r="D3044" s="25" t="s">
        <v>96</v>
      </c>
      <c r="E3044" s="24">
        <v>43882</v>
      </c>
      <c r="F3044" s="25" t="s">
        <v>56</v>
      </c>
      <c r="G3044" s="25" t="s">
        <v>46</v>
      </c>
      <c r="H3044" s="24">
        <v>45104</v>
      </c>
      <c r="I3044" s="101">
        <v>0.66025462962962966</v>
      </c>
      <c r="J3044" s="24">
        <v>45104</v>
      </c>
      <c r="K3044" s="101">
        <v>0.73964120370370379</v>
      </c>
      <c r="L3044" s="25">
        <v>6859</v>
      </c>
      <c r="M3044" s="26">
        <f>Causas[[#This Row],[parada_duracion]]/60</f>
        <v>114.31666666666666</v>
      </c>
      <c r="N3044" s="19" t="s">
        <v>49</v>
      </c>
      <c r="O3044" s="19" t="s">
        <v>49</v>
      </c>
      <c r="P3044" s="16">
        <f>WEEKNUM(Causas[[#This Row],[resolucion_fecha]],16)</f>
        <v>26</v>
      </c>
      <c r="Q3044" s="16" t="str">
        <f>TEXT(Causas[[#This Row],[resolucion_fecha]],"MMMM")</f>
        <v>junio</v>
      </c>
      <c r="R3044" s="16" t="str">
        <f t="shared" si="47"/>
        <v>T</v>
      </c>
      <c r="S3044" s="19" t="s">
        <v>49</v>
      </c>
      <c r="T3044" s="19" t="s">
        <v>49</v>
      </c>
      <c r="U3044" s="19" t="s">
        <v>49</v>
      </c>
      <c r="V3044" s="19" t="s">
        <v>49</v>
      </c>
      <c r="W3044" s="19" t="s">
        <v>49</v>
      </c>
    </row>
    <row r="3045" spans="1:23" hidden="1" x14ac:dyDescent="0.25">
      <c r="A3045" s="25">
        <v>145630</v>
      </c>
      <c r="B3045" s="25" t="s">
        <v>87</v>
      </c>
      <c r="C3045" s="25" t="s">
        <v>43</v>
      </c>
      <c r="D3045" s="25" t="s">
        <v>59</v>
      </c>
      <c r="E3045" s="24">
        <v>44231</v>
      </c>
      <c r="F3045" s="25" t="s">
        <v>60</v>
      </c>
      <c r="G3045" s="25" t="s">
        <v>46</v>
      </c>
      <c r="H3045" s="24">
        <v>45104</v>
      </c>
      <c r="I3045" s="101">
        <v>0.70651620370370372</v>
      </c>
      <c r="J3045" s="24">
        <v>45104</v>
      </c>
      <c r="K3045" s="101">
        <v>0.7289930555555556</v>
      </c>
      <c r="L3045" s="25">
        <v>1942</v>
      </c>
      <c r="M3045" s="26">
        <f>Causas[[#This Row],[parada_duracion]]/60</f>
        <v>32.366666666666667</v>
      </c>
      <c r="N3045" t="s">
        <v>931</v>
      </c>
      <c r="O3045" s="16" t="s">
        <v>72</v>
      </c>
      <c r="P3045" s="16">
        <f>WEEKNUM(Causas[[#This Row],[resolucion_fecha]],16)</f>
        <v>26</v>
      </c>
      <c r="Q3045" s="16" t="str">
        <f>TEXT(Causas[[#This Row],[resolucion_fecha]],"MMMM")</f>
        <v>junio</v>
      </c>
      <c r="R3045" s="16" t="str">
        <f t="shared" si="47"/>
        <v>T</v>
      </c>
      <c r="S3045" s="16"/>
      <c r="T3045" s="99" t="s">
        <v>73</v>
      </c>
      <c r="U3045" s="16"/>
      <c r="V3045" s="16"/>
      <c r="W3045" s="16"/>
    </row>
    <row r="3046" spans="1:23" hidden="1" x14ac:dyDescent="0.25">
      <c r="A3046" s="25">
        <v>145632</v>
      </c>
      <c r="B3046" s="25" t="s">
        <v>66</v>
      </c>
      <c r="C3046" s="25" t="s">
        <v>43</v>
      </c>
      <c r="D3046" s="25" t="s">
        <v>77</v>
      </c>
      <c r="E3046" s="24">
        <v>43405</v>
      </c>
      <c r="F3046" s="25" t="s">
        <v>45</v>
      </c>
      <c r="G3046" s="25" t="s">
        <v>46</v>
      </c>
      <c r="H3046" s="24">
        <v>45104</v>
      </c>
      <c r="I3046" s="101">
        <v>0.7394560185185185</v>
      </c>
      <c r="J3046" s="24">
        <v>45104</v>
      </c>
      <c r="K3046" s="101">
        <v>0.75156250000000002</v>
      </c>
      <c r="L3046" s="25">
        <v>1046</v>
      </c>
      <c r="M3046" s="26">
        <f>Causas[[#This Row],[parada_duracion]]/60</f>
        <v>17.433333333333334</v>
      </c>
      <c r="N3046" s="19" t="s">
        <v>49</v>
      </c>
      <c r="O3046" s="19" t="s">
        <v>49</v>
      </c>
      <c r="P3046" s="16">
        <f>WEEKNUM(Causas[[#This Row],[resolucion_fecha]],16)</f>
        <v>26</v>
      </c>
      <c r="Q3046" s="16" t="str">
        <f>TEXT(Causas[[#This Row],[resolucion_fecha]],"MMMM")</f>
        <v>junio</v>
      </c>
      <c r="R3046" s="16" t="str">
        <f t="shared" si="47"/>
        <v>T</v>
      </c>
      <c r="S3046" s="19" t="s">
        <v>49</v>
      </c>
      <c r="T3046" s="19" t="s">
        <v>49</v>
      </c>
      <c r="U3046" s="19" t="s">
        <v>49</v>
      </c>
      <c r="V3046" s="19" t="s">
        <v>49</v>
      </c>
      <c r="W3046" s="19" t="s">
        <v>49</v>
      </c>
    </row>
    <row r="3047" spans="1:23" hidden="1" x14ac:dyDescent="0.25">
      <c r="A3047" s="96">
        <v>145637</v>
      </c>
      <c r="B3047" s="96" t="s">
        <v>87</v>
      </c>
      <c r="C3047" s="96" t="s">
        <v>43</v>
      </c>
      <c r="D3047" s="96" t="s">
        <v>59</v>
      </c>
      <c r="E3047" s="97">
        <v>44231</v>
      </c>
      <c r="F3047" s="96" t="s">
        <v>60</v>
      </c>
      <c r="G3047" s="96" t="s">
        <v>46</v>
      </c>
      <c r="H3047" s="97">
        <v>45104</v>
      </c>
      <c r="I3047" s="23">
        <v>0.78752314814814817</v>
      </c>
      <c r="J3047" s="97">
        <v>45104</v>
      </c>
      <c r="K3047" s="23">
        <v>0.8054513888888889</v>
      </c>
      <c r="L3047" s="96">
        <v>1549</v>
      </c>
      <c r="M3047" s="98">
        <f>Causas[[#This Row],[parada_duracion]]/60</f>
        <v>25.816666666666666</v>
      </c>
      <c r="N3047" s="19" t="s">
        <v>49</v>
      </c>
      <c r="O3047" s="19" t="s">
        <v>49</v>
      </c>
      <c r="P3047" s="99">
        <f>WEEKNUM(Causas[[#This Row],[resolucion_fecha]],16)</f>
        <v>26</v>
      </c>
      <c r="Q3047" s="99" t="str">
        <f>TEXT(Causas[[#This Row],[resolucion_fecha]],"MMMM")</f>
        <v>junio</v>
      </c>
      <c r="R3047" s="99" t="str">
        <f t="shared" si="47"/>
        <v>T</v>
      </c>
      <c r="S3047" s="19" t="s">
        <v>49</v>
      </c>
      <c r="T3047" s="19" t="s">
        <v>49</v>
      </c>
      <c r="U3047" s="19" t="s">
        <v>49</v>
      </c>
      <c r="V3047" s="19" t="s">
        <v>49</v>
      </c>
      <c r="W3047" s="19" t="s">
        <v>49</v>
      </c>
    </row>
    <row r="3048" spans="1:23" hidden="1" x14ac:dyDescent="0.25">
      <c r="A3048" s="25">
        <v>145638</v>
      </c>
      <c r="B3048" s="25" t="s">
        <v>89</v>
      </c>
      <c r="C3048" s="25" t="s">
        <v>43</v>
      </c>
      <c r="D3048" s="25" t="s">
        <v>90</v>
      </c>
      <c r="E3048" s="24">
        <v>44263</v>
      </c>
      <c r="F3048" s="25" t="s">
        <v>56</v>
      </c>
      <c r="G3048" s="25" t="s">
        <v>46</v>
      </c>
      <c r="H3048" s="24">
        <v>45104</v>
      </c>
      <c r="I3048" s="101">
        <v>0.82990740740740743</v>
      </c>
      <c r="J3048" s="24">
        <v>45104</v>
      </c>
      <c r="K3048" s="101">
        <v>0.89209490740740749</v>
      </c>
      <c r="L3048" s="25">
        <v>5373</v>
      </c>
      <c r="M3048" s="26">
        <f>Causas[[#This Row],[parada_duracion]]/60</f>
        <v>89.55</v>
      </c>
      <c r="N3048" s="19" t="s">
        <v>165</v>
      </c>
      <c r="O3048" s="16" t="s">
        <v>52</v>
      </c>
      <c r="P3048" s="16">
        <f>WEEKNUM(Causas[[#This Row],[resolucion_fecha]],16)</f>
        <v>26</v>
      </c>
      <c r="Q3048" s="16" t="str">
        <f>TEXT(Causas[[#This Row],[resolucion_fecha]],"MMMM")</f>
        <v>junio</v>
      </c>
      <c r="R3048" s="16" t="str">
        <f t="shared" si="47"/>
        <v>T</v>
      </c>
      <c r="S3048" s="16"/>
      <c r="T3048" s="16" t="s">
        <v>53</v>
      </c>
      <c r="U3048" s="100"/>
      <c r="V3048" s="16"/>
      <c r="W3048" s="16"/>
    </row>
    <row r="3049" spans="1:23" hidden="1" x14ac:dyDescent="0.25">
      <c r="A3049" s="96">
        <v>145641</v>
      </c>
      <c r="B3049" s="96" t="s">
        <v>66</v>
      </c>
      <c r="C3049" s="96" t="s">
        <v>43</v>
      </c>
      <c r="D3049" s="96" t="s">
        <v>77</v>
      </c>
      <c r="E3049" s="97">
        <v>43405</v>
      </c>
      <c r="F3049" s="96" t="s">
        <v>45</v>
      </c>
      <c r="G3049" s="96" t="s">
        <v>46</v>
      </c>
      <c r="H3049" s="97">
        <v>45104</v>
      </c>
      <c r="I3049" s="23">
        <v>0.85483796296296299</v>
      </c>
      <c r="J3049" s="97">
        <v>45104</v>
      </c>
      <c r="K3049" s="23">
        <v>0.86583333333333334</v>
      </c>
      <c r="L3049" s="96">
        <v>950</v>
      </c>
      <c r="M3049" s="98">
        <f>Causas[[#This Row],[parada_duracion]]/60</f>
        <v>15.833333333333334</v>
      </c>
      <c r="N3049" s="19" t="s">
        <v>49</v>
      </c>
      <c r="O3049" s="19" t="s">
        <v>49</v>
      </c>
      <c r="P3049" s="99">
        <f>WEEKNUM(Causas[[#This Row],[resolucion_fecha]],16)</f>
        <v>26</v>
      </c>
      <c r="Q3049" s="99" t="str">
        <f>TEXT(Causas[[#This Row],[resolucion_fecha]],"MMMM")</f>
        <v>junio</v>
      </c>
      <c r="R3049" s="99" t="str">
        <f t="shared" si="47"/>
        <v>T</v>
      </c>
      <c r="S3049" s="19" t="s">
        <v>49</v>
      </c>
      <c r="T3049" s="19" t="s">
        <v>49</v>
      </c>
      <c r="U3049" s="19" t="s">
        <v>49</v>
      </c>
      <c r="V3049" s="19" t="s">
        <v>49</v>
      </c>
      <c r="W3049" s="19" t="s">
        <v>49</v>
      </c>
    </row>
    <row r="3050" spans="1:23" hidden="1" x14ac:dyDescent="0.25">
      <c r="A3050" s="96">
        <v>145642</v>
      </c>
      <c r="B3050" s="96" t="s">
        <v>42</v>
      </c>
      <c r="C3050" s="96" t="s">
        <v>43</v>
      </c>
      <c r="D3050" s="96" t="s">
        <v>164</v>
      </c>
      <c r="E3050" s="97">
        <v>43405</v>
      </c>
      <c r="F3050" s="96" t="s">
        <v>45</v>
      </c>
      <c r="G3050" s="96" t="s">
        <v>46</v>
      </c>
      <c r="H3050" s="97">
        <v>45104</v>
      </c>
      <c r="I3050" s="23">
        <v>0.85521990740740739</v>
      </c>
      <c r="J3050" s="97">
        <v>45104</v>
      </c>
      <c r="K3050" s="23">
        <v>0.89208333333333334</v>
      </c>
      <c r="L3050" s="96">
        <v>3185</v>
      </c>
      <c r="M3050" s="98">
        <f>Causas[[#This Row],[parada_duracion]]/60</f>
        <v>53.083333333333336</v>
      </c>
      <c r="N3050" s="19" t="s">
        <v>49</v>
      </c>
      <c r="O3050" s="19" t="s">
        <v>49</v>
      </c>
      <c r="P3050" s="99">
        <f>WEEKNUM(Causas[[#This Row],[resolucion_fecha]],16)</f>
        <v>26</v>
      </c>
      <c r="Q3050" s="99" t="str">
        <f>TEXT(Causas[[#This Row],[resolucion_fecha]],"MMMM")</f>
        <v>junio</v>
      </c>
      <c r="R3050" s="99" t="str">
        <f t="shared" si="47"/>
        <v>T</v>
      </c>
      <c r="S3050" s="19" t="s">
        <v>49</v>
      </c>
      <c r="T3050" s="19" t="s">
        <v>49</v>
      </c>
      <c r="U3050" s="19" t="s">
        <v>49</v>
      </c>
      <c r="V3050" s="19" t="s">
        <v>49</v>
      </c>
      <c r="W3050" s="19" t="s">
        <v>49</v>
      </c>
    </row>
    <row r="3051" spans="1:23" hidden="1" x14ac:dyDescent="0.25">
      <c r="A3051" s="25">
        <v>145643</v>
      </c>
      <c r="B3051" s="25" t="s">
        <v>286</v>
      </c>
      <c r="C3051" s="25" t="s">
        <v>43</v>
      </c>
      <c r="D3051" s="25" t="s">
        <v>143</v>
      </c>
      <c r="E3051" s="24">
        <v>43746</v>
      </c>
      <c r="F3051" s="25" t="s">
        <v>56</v>
      </c>
      <c r="G3051" s="25" t="s">
        <v>50</v>
      </c>
      <c r="H3051" s="24">
        <v>45104</v>
      </c>
      <c r="I3051" s="101">
        <v>0.8677893518518518</v>
      </c>
      <c r="J3051" s="24">
        <v>45104</v>
      </c>
      <c r="K3051" s="101">
        <v>0.87534722222222217</v>
      </c>
      <c r="L3051" s="25">
        <v>653</v>
      </c>
      <c r="M3051" s="26">
        <f>Causas[[#This Row],[parada_duracion]]/60</f>
        <v>10.883333333333333</v>
      </c>
      <c r="N3051" s="19" t="s">
        <v>932</v>
      </c>
      <c r="O3051" s="16" t="s">
        <v>52</v>
      </c>
      <c r="P3051" s="16">
        <f>WEEKNUM(Causas[[#This Row],[resolucion_fecha]],16)</f>
        <v>26</v>
      </c>
      <c r="Q3051" s="16" t="str">
        <f>TEXT(Causas[[#This Row],[resolucion_fecha]],"MMMM")</f>
        <v>junio</v>
      </c>
      <c r="R3051" s="16" t="str">
        <f t="shared" si="47"/>
        <v>T</v>
      </c>
      <c r="S3051" s="16"/>
      <c r="T3051" s="16" t="s">
        <v>53</v>
      </c>
      <c r="U3051" s="100"/>
      <c r="V3051" s="16"/>
      <c r="W3051" s="16"/>
    </row>
    <row r="3052" spans="1:23" hidden="1" x14ac:dyDescent="0.25">
      <c r="A3052" s="25">
        <v>145645</v>
      </c>
      <c r="B3052" s="25" t="s">
        <v>117</v>
      </c>
      <c r="C3052" s="25" t="s">
        <v>43</v>
      </c>
      <c r="D3052" s="25" t="s">
        <v>96</v>
      </c>
      <c r="E3052" s="24">
        <v>43405</v>
      </c>
      <c r="F3052" s="25" t="s">
        <v>45</v>
      </c>
      <c r="G3052" s="25" t="s">
        <v>50</v>
      </c>
      <c r="H3052" s="24">
        <v>45104</v>
      </c>
      <c r="I3052" s="101">
        <v>0.93234953703703705</v>
      </c>
      <c r="J3052" s="24">
        <v>45104</v>
      </c>
      <c r="K3052" s="101">
        <v>0.93890046296296292</v>
      </c>
      <c r="L3052" s="25">
        <v>566</v>
      </c>
      <c r="M3052" s="26">
        <f>Causas[[#This Row],[parada_duracion]]/60</f>
        <v>9.4333333333333336</v>
      </c>
      <c r="N3052" s="19" t="s">
        <v>47</v>
      </c>
      <c r="O3052" s="16" t="s">
        <v>47</v>
      </c>
      <c r="P3052" s="16">
        <f>WEEKNUM(Causas[[#This Row],[resolucion_fecha]],16)</f>
        <v>26</v>
      </c>
      <c r="Q3052" s="16" t="str">
        <f>TEXT(Causas[[#This Row],[resolucion_fecha]],"MMMM")</f>
        <v>junio</v>
      </c>
      <c r="R3052" s="16" t="str">
        <f t="shared" si="47"/>
        <v>N</v>
      </c>
      <c r="S3052" s="16" t="s">
        <v>47</v>
      </c>
      <c r="T3052" s="16" t="s">
        <v>47</v>
      </c>
      <c r="U3052" s="16" t="s">
        <v>47</v>
      </c>
      <c r="V3052" s="16" t="s">
        <v>47</v>
      </c>
      <c r="W3052" s="16" t="s">
        <v>47</v>
      </c>
    </row>
    <row r="3053" spans="1:23" hidden="1" x14ac:dyDescent="0.25">
      <c r="A3053" s="25">
        <v>145647</v>
      </c>
      <c r="B3053" s="25" t="s">
        <v>111</v>
      </c>
      <c r="C3053" s="25" t="s">
        <v>43</v>
      </c>
      <c r="D3053" s="25" t="s">
        <v>82</v>
      </c>
      <c r="E3053" s="24">
        <v>44756</v>
      </c>
      <c r="F3053" s="25" t="s">
        <v>140</v>
      </c>
      <c r="G3053" s="25" t="s">
        <v>50</v>
      </c>
      <c r="H3053" s="24">
        <v>45104</v>
      </c>
      <c r="I3053" s="101">
        <v>0.94081018518518522</v>
      </c>
      <c r="J3053" s="24">
        <v>45104</v>
      </c>
      <c r="K3053" s="101">
        <v>0.94275462962962964</v>
      </c>
      <c r="L3053" s="25">
        <v>168</v>
      </c>
      <c r="M3053" s="26">
        <f>Causas[[#This Row],[parada_duracion]]/60</f>
        <v>2.8</v>
      </c>
      <c r="N3053" s="19" t="s">
        <v>47</v>
      </c>
      <c r="O3053" s="16" t="s">
        <v>47</v>
      </c>
      <c r="P3053" s="16">
        <f>WEEKNUM(Causas[[#This Row],[resolucion_fecha]],16)</f>
        <v>26</v>
      </c>
      <c r="Q3053" s="16" t="str">
        <f>TEXT(Causas[[#This Row],[resolucion_fecha]],"MMMM")</f>
        <v>junio</v>
      </c>
      <c r="R3053" s="16" t="str">
        <f t="shared" si="47"/>
        <v>N</v>
      </c>
      <c r="S3053" s="16" t="s">
        <v>47</v>
      </c>
      <c r="T3053" s="16" t="s">
        <v>47</v>
      </c>
      <c r="U3053" s="16" t="s">
        <v>47</v>
      </c>
      <c r="V3053" s="16" t="s">
        <v>47</v>
      </c>
      <c r="W3053" s="16" t="s">
        <v>47</v>
      </c>
    </row>
    <row r="3054" spans="1:23" hidden="1" x14ac:dyDescent="0.25">
      <c r="A3054" s="25">
        <v>145650</v>
      </c>
      <c r="B3054" s="25" t="s">
        <v>129</v>
      </c>
      <c r="C3054" s="25" t="s">
        <v>43</v>
      </c>
      <c r="D3054" s="25" t="s">
        <v>55</v>
      </c>
      <c r="E3054" s="24">
        <v>43405</v>
      </c>
      <c r="F3054" s="25" t="s">
        <v>45</v>
      </c>
      <c r="G3054" s="25" t="s">
        <v>46</v>
      </c>
      <c r="H3054" s="24">
        <v>45105</v>
      </c>
      <c r="I3054" s="101">
        <v>9.8263888888888897E-3</v>
      </c>
      <c r="J3054" s="24">
        <v>45105</v>
      </c>
      <c r="K3054" s="101">
        <v>0.14988425925925927</v>
      </c>
      <c r="L3054" s="25">
        <v>12101</v>
      </c>
      <c r="M3054" s="26">
        <f>Causas[[#This Row],[parada_duracion]]/60</f>
        <v>201.68333333333334</v>
      </c>
      <c r="N3054" s="19" t="s">
        <v>62</v>
      </c>
      <c r="O3054" s="16" t="s">
        <v>52</v>
      </c>
      <c r="P3054" s="16">
        <f>WEEKNUM(Causas[[#This Row],[resolucion_fecha]],16)</f>
        <v>26</v>
      </c>
      <c r="Q3054" s="16" t="str">
        <f>TEXT(Causas[[#This Row],[resolucion_fecha]],"MMMM")</f>
        <v>junio</v>
      </c>
      <c r="R3054" s="16" t="str">
        <f t="shared" si="47"/>
        <v>N</v>
      </c>
      <c r="S3054" s="16"/>
      <c r="T3054" s="16" t="s">
        <v>53</v>
      </c>
      <c r="U3054" s="16"/>
      <c r="V3054" s="16"/>
      <c r="W3054" s="16"/>
    </row>
    <row r="3055" spans="1:23" hidden="1" x14ac:dyDescent="0.25">
      <c r="A3055" s="96">
        <v>145660</v>
      </c>
      <c r="B3055" s="96" t="s">
        <v>42</v>
      </c>
      <c r="C3055" s="96" t="s">
        <v>43</v>
      </c>
      <c r="D3055" s="96" t="s">
        <v>164</v>
      </c>
      <c r="E3055" s="97">
        <v>43405</v>
      </c>
      <c r="F3055" s="96" t="s">
        <v>45</v>
      </c>
      <c r="G3055" s="96" t="s">
        <v>50</v>
      </c>
      <c r="H3055" s="97">
        <v>45105</v>
      </c>
      <c r="I3055" s="23">
        <v>0.25920138888888888</v>
      </c>
      <c r="J3055" s="97">
        <v>45105</v>
      </c>
      <c r="K3055" s="23">
        <v>0.2852662037037037</v>
      </c>
      <c r="L3055" s="96">
        <v>2252</v>
      </c>
      <c r="M3055" s="98">
        <f>Causas[[#This Row],[parada_duracion]]/60</f>
        <v>37.533333333333331</v>
      </c>
      <c r="N3055" s="18" t="s">
        <v>49</v>
      </c>
      <c r="O3055" s="18" t="s">
        <v>49</v>
      </c>
      <c r="P3055" s="99">
        <f>WEEKNUM(Causas[[#This Row],[resolucion_fecha]],16)</f>
        <v>26</v>
      </c>
      <c r="Q3055" s="99" t="str">
        <f>TEXT(Causas[[#This Row],[resolucion_fecha]],"MMMM")</f>
        <v>junio</v>
      </c>
      <c r="R3055" s="99" t="str">
        <f t="shared" si="47"/>
        <v>M</v>
      </c>
      <c r="S3055" s="18" t="s">
        <v>49</v>
      </c>
      <c r="T3055" s="18" t="s">
        <v>49</v>
      </c>
      <c r="U3055" s="18" t="s">
        <v>49</v>
      </c>
      <c r="V3055" s="18" t="s">
        <v>49</v>
      </c>
      <c r="W3055" s="18" t="s">
        <v>49</v>
      </c>
    </row>
    <row r="3056" spans="1:23" hidden="1" x14ac:dyDescent="0.25">
      <c r="A3056" s="25">
        <v>145661</v>
      </c>
      <c r="B3056" s="25" t="s">
        <v>42</v>
      </c>
      <c r="C3056" s="25" t="s">
        <v>43</v>
      </c>
      <c r="D3056" s="25" t="s">
        <v>76</v>
      </c>
      <c r="E3056" s="24">
        <v>43405</v>
      </c>
      <c r="F3056" s="25" t="s">
        <v>45</v>
      </c>
      <c r="G3056" s="25" t="s">
        <v>50</v>
      </c>
      <c r="H3056" s="24">
        <v>45105</v>
      </c>
      <c r="I3056" s="101">
        <v>0.26971064814814816</v>
      </c>
      <c r="J3056" s="24">
        <v>45105</v>
      </c>
      <c r="K3056" s="101">
        <v>0.27177083333333335</v>
      </c>
      <c r="L3056" s="25">
        <v>178</v>
      </c>
      <c r="M3056" s="26">
        <f>Causas[[#This Row],[parada_duracion]]/60</f>
        <v>2.9666666666666668</v>
      </c>
      <c r="N3056" s="19" t="s">
        <v>47</v>
      </c>
      <c r="O3056" s="16" t="s">
        <v>47</v>
      </c>
      <c r="P3056" s="16">
        <f>WEEKNUM(Causas[[#This Row],[resolucion_fecha]],16)</f>
        <v>26</v>
      </c>
      <c r="Q3056" s="16" t="str">
        <f>TEXT(Causas[[#This Row],[resolucion_fecha]],"MMMM")</f>
        <v>junio</v>
      </c>
      <c r="R3056" s="16" t="str">
        <f t="shared" si="47"/>
        <v>M</v>
      </c>
      <c r="S3056" s="16" t="s">
        <v>47</v>
      </c>
      <c r="T3056" s="16" t="s">
        <v>47</v>
      </c>
      <c r="U3056" s="16" t="s">
        <v>47</v>
      </c>
      <c r="V3056" s="16" t="s">
        <v>47</v>
      </c>
      <c r="W3056" s="16" t="s">
        <v>47</v>
      </c>
    </row>
    <row r="3057" spans="1:23" hidden="1" x14ac:dyDescent="0.25">
      <c r="A3057" s="25">
        <v>145663</v>
      </c>
      <c r="B3057" s="25" t="s">
        <v>117</v>
      </c>
      <c r="C3057" s="25" t="s">
        <v>43</v>
      </c>
      <c r="D3057" s="25" t="s">
        <v>166</v>
      </c>
      <c r="E3057" s="24">
        <v>43405</v>
      </c>
      <c r="F3057" s="25" t="s">
        <v>45</v>
      </c>
      <c r="G3057" s="25" t="s">
        <v>50</v>
      </c>
      <c r="H3057" s="24">
        <v>45105</v>
      </c>
      <c r="I3057" s="101">
        <v>0.28313657407407405</v>
      </c>
      <c r="J3057" s="24">
        <v>45105</v>
      </c>
      <c r="K3057" s="101">
        <v>0.2928587962962963</v>
      </c>
      <c r="L3057" s="25">
        <v>840</v>
      </c>
      <c r="M3057" s="26">
        <f>Causas[[#This Row],[parada_duracion]]/60</f>
        <v>14</v>
      </c>
      <c r="N3057" s="18" t="s">
        <v>49</v>
      </c>
      <c r="O3057" s="18" t="s">
        <v>49</v>
      </c>
      <c r="P3057" s="16">
        <f>WEEKNUM(Causas[[#This Row],[resolucion_fecha]],16)</f>
        <v>26</v>
      </c>
      <c r="Q3057" s="16" t="str">
        <f>TEXT(Causas[[#This Row],[resolucion_fecha]],"MMMM")</f>
        <v>junio</v>
      </c>
      <c r="R3057" s="16" t="str">
        <f t="shared" si="47"/>
        <v>M</v>
      </c>
      <c r="S3057" s="18" t="s">
        <v>49</v>
      </c>
      <c r="T3057" s="18" t="s">
        <v>49</v>
      </c>
      <c r="U3057" s="18" t="s">
        <v>49</v>
      </c>
      <c r="V3057" s="18" t="s">
        <v>49</v>
      </c>
      <c r="W3057" s="18" t="s">
        <v>49</v>
      </c>
    </row>
    <row r="3058" spans="1:23" hidden="1" x14ac:dyDescent="0.25">
      <c r="A3058" s="25">
        <v>145666</v>
      </c>
      <c r="B3058" s="25" t="s">
        <v>61</v>
      </c>
      <c r="C3058" s="25" t="s">
        <v>43</v>
      </c>
      <c r="D3058" s="25" t="s">
        <v>55</v>
      </c>
      <c r="E3058" s="24">
        <v>43881</v>
      </c>
      <c r="F3058" s="25" t="s">
        <v>56</v>
      </c>
      <c r="G3058" s="25" t="s">
        <v>46</v>
      </c>
      <c r="H3058" s="24">
        <v>45105</v>
      </c>
      <c r="I3058" s="101">
        <v>0.29814814814814816</v>
      </c>
      <c r="J3058" s="24">
        <v>45105</v>
      </c>
      <c r="K3058" s="101">
        <v>0.35003472222222221</v>
      </c>
      <c r="L3058" s="25">
        <v>4483</v>
      </c>
      <c r="M3058" s="26">
        <f>Causas[[#This Row],[parada_duracion]]/60</f>
        <v>74.716666666666669</v>
      </c>
      <c r="N3058" s="19" t="s">
        <v>62</v>
      </c>
      <c r="O3058" s="16" t="s">
        <v>52</v>
      </c>
      <c r="P3058" s="16">
        <f>WEEKNUM(Causas[[#This Row],[resolucion_fecha]],16)</f>
        <v>26</v>
      </c>
      <c r="Q3058" s="16" t="str">
        <f>TEXT(Causas[[#This Row],[resolucion_fecha]],"MMMM")</f>
        <v>junio</v>
      </c>
      <c r="R3058" s="16" t="str">
        <f t="shared" si="47"/>
        <v>M</v>
      </c>
      <c r="S3058" s="16"/>
      <c r="T3058" s="16" t="s">
        <v>53</v>
      </c>
      <c r="U3058" s="16"/>
      <c r="V3058" s="16"/>
      <c r="W3058" s="16"/>
    </row>
    <row r="3059" spans="1:23" hidden="1" x14ac:dyDescent="0.25">
      <c r="A3059" s="25">
        <v>145671</v>
      </c>
      <c r="B3059" s="25" t="s">
        <v>101</v>
      </c>
      <c r="C3059" s="25" t="s">
        <v>43</v>
      </c>
      <c r="D3059" s="25" t="s">
        <v>55</v>
      </c>
      <c r="E3059" s="24">
        <v>44432</v>
      </c>
      <c r="F3059" s="25" t="s">
        <v>325</v>
      </c>
      <c r="G3059" s="25" t="s">
        <v>50</v>
      </c>
      <c r="H3059" s="24">
        <v>45105</v>
      </c>
      <c r="I3059" s="101">
        <v>0.37805555555555559</v>
      </c>
      <c r="J3059" s="24">
        <v>45105</v>
      </c>
      <c r="K3059" s="101">
        <v>0.38353009259259258</v>
      </c>
      <c r="L3059" s="25">
        <v>473</v>
      </c>
      <c r="M3059" s="26">
        <f>Causas[[#This Row],[parada_duracion]]/60</f>
        <v>7.8833333333333337</v>
      </c>
      <c r="N3059" s="19" t="s">
        <v>47</v>
      </c>
      <c r="O3059" s="16" t="s">
        <v>47</v>
      </c>
      <c r="P3059" s="16">
        <f>WEEKNUM(Causas[[#This Row],[resolucion_fecha]],16)</f>
        <v>26</v>
      </c>
      <c r="Q3059" s="16" t="str">
        <f>TEXT(Causas[[#This Row],[resolucion_fecha]],"MMMM")</f>
        <v>junio</v>
      </c>
      <c r="R3059" s="16" t="str">
        <f t="shared" si="47"/>
        <v>M</v>
      </c>
      <c r="S3059" s="16" t="s">
        <v>47</v>
      </c>
      <c r="T3059" s="16" t="s">
        <v>47</v>
      </c>
      <c r="U3059" s="16" t="s">
        <v>47</v>
      </c>
      <c r="V3059" s="16" t="s">
        <v>47</v>
      </c>
      <c r="W3059" s="16" t="s">
        <v>47</v>
      </c>
    </row>
    <row r="3060" spans="1:23" hidden="1" x14ac:dyDescent="0.25">
      <c r="A3060" s="25">
        <v>145673</v>
      </c>
      <c r="B3060" s="25" t="s">
        <v>42</v>
      </c>
      <c r="C3060" s="25" t="s">
        <v>43</v>
      </c>
      <c r="D3060" s="25" t="s">
        <v>164</v>
      </c>
      <c r="E3060" s="24">
        <v>43405</v>
      </c>
      <c r="F3060" s="25" t="s">
        <v>45</v>
      </c>
      <c r="G3060" s="25" t="s">
        <v>46</v>
      </c>
      <c r="H3060" s="24">
        <v>45105</v>
      </c>
      <c r="I3060" s="101">
        <v>0.3977430555555555</v>
      </c>
      <c r="J3060" s="24">
        <v>45105</v>
      </c>
      <c r="K3060" s="101">
        <v>0.41756944444444444</v>
      </c>
      <c r="L3060" s="25">
        <v>1713</v>
      </c>
      <c r="M3060" s="26">
        <f>Causas[[#This Row],[parada_duracion]]/60</f>
        <v>28.55</v>
      </c>
      <c r="N3060" t="s">
        <v>933</v>
      </c>
      <c r="O3060" s="16" t="s">
        <v>52</v>
      </c>
      <c r="P3060" s="16">
        <f>WEEKNUM(Causas[[#This Row],[resolucion_fecha]],16)</f>
        <v>26</v>
      </c>
      <c r="Q3060" s="16" t="str">
        <f>TEXT(Causas[[#This Row],[resolucion_fecha]],"MMMM")</f>
        <v>junio</v>
      </c>
      <c r="R3060" s="16" t="str">
        <f t="shared" si="47"/>
        <v>M</v>
      </c>
      <c r="S3060" s="16"/>
      <c r="T3060" s="16" t="s">
        <v>53</v>
      </c>
      <c r="U3060" s="16"/>
      <c r="V3060" s="16"/>
      <c r="W3060" s="16"/>
    </row>
    <row r="3061" spans="1:23" hidden="1" x14ac:dyDescent="0.25">
      <c r="A3061" s="25">
        <v>145675</v>
      </c>
      <c r="B3061" s="25" t="s">
        <v>95</v>
      </c>
      <c r="C3061" s="25" t="s">
        <v>43</v>
      </c>
      <c r="D3061" s="25" t="s">
        <v>96</v>
      </c>
      <c r="E3061" s="24">
        <v>43882</v>
      </c>
      <c r="F3061" s="25" t="s">
        <v>56</v>
      </c>
      <c r="G3061" s="25" t="s">
        <v>46</v>
      </c>
      <c r="H3061" s="24">
        <v>45105</v>
      </c>
      <c r="I3061" s="101">
        <v>0.41486111111111112</v>
      </c>
      <c r="J3061" s="24">
        <v>45105</v>
      </c>
      <c r="K3061" s="101">
        <v>0.44505787037037042</v>
      </c>
      <c r="L3061" s="25">
        <v>2609</v>
      </c>
      <c r="M3061" s="26">
        <f>Causas[[#This Row],[parada_duracion]]/60</f>
        <v>43.483333333333334</v>
      </c>
      <c r="N3061" t="s">
        <v>934</v>
      </c>
      <c r="O3061" s="16" t="s">
        <v>52</v>
      </c>
      <c r="P3061" s="16">
        <f>WEEKNUM(Causas[[#This Row],[resolucion_fecha]],16)</f>
        <v>26</v>
      </c>
      <c r="Q3061" s="16" t="str">
        <f>TEXT(Causas[[#This Row],[resolucion_fecha]],"MMMM")</f>
        <v>junio</v>
      </c>
      <c r="R3061" s="16" t="str">
        <f t="shared" si="47"/>
        <v>M</v>
      </c>
      <c r="S3061" s="16"/>
      <c r="T3061" s="16" t="s">
        <v>53</v>
      </c>
      <c r="U3061" s="16"/>
      <c r="V3061" s="16"/>
      <c r="W3061" s="16"/>
    </row>
    <row r="3062" spans="1:23" hidden="1" x14ac:dyDescent="0.25">
      <c r="A3062" s="25">
        <v>145677</v>
      </c>
      <c r="B3062" s="25" t="s">
        <v>75</v>
      </c>
      <c r="C3062" s="25" t="s">
        <v>43</v>
      </c>
      <c r="D3062" s="25" t="s">
        <v>76</v>
      </c>
      <c r="E3062" s="24">
        <v>44104</v>
      </c>
      <c r="F3062" s="25" t="s">
        <v>56</v>
      </c>
      <c r="G3062" s="25" t="s">
        <v>46</v>
      </c>
      <c r="H3062" s="24">
        <v>45105</v>
      </c>
      <c r="I3062" s="101">
        <v>0.41780092592592594</v>
      </c>
      <c r="J3062" s="24">
        <v>45105</v>
      </c>
      <c r="K3062" s="101">
        <v>0.50252314814814814</v>
      </c>
      <c r="L3062" s="25">
        <v>7320</v>
      </c>
      <c r="M3062" s="26">
        <f>Causas[[#This Row],[parada_duracion]]/60</f>
        <v>122</v>
      </c>
      <c r="N3062" s="18" t="s">
        <v>49</v>
      </c>
      <c r="O3062" s="18" t="s">
        <v>49</v>
      </c>
      <c r="P3062" s="16">
        <f>WEEKNUM(Causas[[#This Row],[resolucion_fecha]],16)</f>
        <v>26</v>
      </c>
      <c r="Q3062" s="16" t="str">
        <f>TEXT(Causas[[#This Row],[resolucion_fecha]],"MMMM")</f>
        <v>junio</v>
      </c>
      <c r="R3062" s="16" t="str">
        <f t="shared" si="47"/>
        <v>M</v>
      </c>
      <c r="S3062" s="18" t="s">
        <v>49</v>
      </c>
      <c r="T3062" s="18" t="s">
        <v>49</v>
      </c>
      <c r="U3062" s="18" t="s">
        <v>49</v>
      </c>
      <c r="V3062" s="18" t="s">
        <v>49</v>
      </c>
      <c r="W3062" s="18" t="s">
        <v>49</v>
      </c>
    </row>
    <row r="3063" spans="1:23" hidden="1" x14ac:dyDescent="0.25">
      <c r="A3063" s="25">
        <v>145683</v>
      </c>
      <c r="B3063" s="25" t="s">
        <v>42</v>
      </c>
      <c r="C3063" s="25" t="s">
        <v>43</v>
      </c>
      <c r="D3063" s="25" t="s">
        <v>44</v>
      </c>
      <c r="E3063" s="24">
        <v>43405</v>
      </c>
      <c r="F3063" s="25" t="s">
        <v>45</v>
      </c>
      <c r="G3063" s="25" t="s">
        <v>46</v>
      </c>
      <c r="H3063" s="24">
        <v>45105</v>
      </c>
      <c r="I3063" s="101">
        <v>0.46149305555555559</v>
      </c>
      <c r="J3063" s="24">
        <v>45105</v>
      </c>
      <c r="K3063" s="101">
        <v>0.47028935185185183</v>
      </c>
      <c r="L3063" s="25">
        <v>760</v>
      </c>
      <c r="M3063" s="26">
        <f>Causas[[#This Row],[parada_duracion]]/60</f>
        <v>12.666666666666666</v>
      </c>
      <c r="N3063" s="18" t="s">
        <v>49</v>
      </c>
      <c r="O3063" s="18" t="s">
        <v>49</v>
      </c>
      <c r="P3063" s="16">
        <f>WEEKNUM(Causas[[#This Row],[resolucion_fecha]],16)</f>
        <v>26</v>
      </c>
      <c r="Q3063" s="16" t="str">
        <f>TEXT(Causas[[#This Row],[resolucion_fecha]],"MMMM")</f>
        <v>junio</v>
      </c>
      <c r="R3063" s="16" t="str">
        <f t="shared" si="47"/>
        <v>M</v>
      </c>
      <c r="S3063" s="18" t="s">
        <v>49</v>
      </c>
      <c r="T3063" s="18" t="s">
        <v>49</v>
      </c>
      <c r="U3063" s="18" t="s">
        <v>49</v>
      </c>
      <c r="V3063" s="18" t="s">
        <v>49</v>
      </c>
      <c r="W3063" s="18" t="s">
        <v>49</v>
      </c>
    </row>
    <row r="3064" spans="1:23" hidden="1" x14ac:dyDescent="0.25">
      <c r="A3064" s="25">
        <v>145688</v>
      </c>
      <c r="B3064" s="25" t="s">
        <v>61</v>
      </c>
      <c r="C3064" s="25" t="s">
        <v>43</v>
      </c>
      <c r="D3064" s="25" t="s">
        <v>55</v>
      </c>
      <c r="E3064" s="24">
        <v>43881</v>
      </c>
      <c r="F3064" s="25" t="s">
        <v>56</v>
      </c>
      <c r="G3064" s="25" t="s">
        <v>46</v>
      </c>
      <c r="H3064" s="24">
        <v>45105</v>
      </c>
      <c r="I3064" s="101">
        <v>0.4767824074074074</v>
      </c>
      <c r="J3064" s="24">
        <v>45105</v>
      </c>
      <c r="K3064" s="101">
        <v>0.55172453703703705</v>
      </c>
      <c r="L3064" s="25">
        <v>6475</v>
      </c>
      <c r="M3064" s="26">
        <f>Causas[[#This Row],[parada_duracion]]/60</f>
        <v>107.91666666666667</v>
      </c>
      <c r="N3064" s="19" t="s">
        <v>935</v>
      </c>
      <c r="O3064" s="16" t="s">
        <v>52</v>
      </c>
      <c r="P3064" s="16">
        <f>WEEKNUM(Causas[[#This Row],[resolucion_fecha]],16)</f>
        <v>26</v>
      </c>
      <c r="Q3064" s="16" t="str">
        <f>TEXT(Causas[[#This Row],[resolucion_fecha]],"MMMM")</f>
        <v>junio</v>
      </c>
      <c r="R3064" s="16" t="str">
        <f t="shared" si="47"/>
        <v>M</v>
      </c>
      <c r="S3064" s="16"/>
      <c r="T3064" s="16" t="s">
        <v>53</v>
      </c>
      <c r="U3064" s="16"/>
      <c r="V3064" s="16"/>
      <c r="W3064" s="16"/>
    </row>
    <row r="3065" spans="1:23" hidden="1" x14ac:dyDescent="0.25">
      <c r="A3065" s="25">
        <v>145690</v>
      </c>
      <c r="B3065" s="25" t="s">
        <v>75</v>
      </c>
      <c r="C3065" s="25" t="s">
        <v>43</v>
      </c>
      <c r="D3065" s="25" t="s">
        <v>76</v>
      </c>
      <c r="E3065" s="24">
        <v>44104</v>
      </c>
      <c r="F3065" s="25" t="s">
        <v>56</v>
      </c>
      <c r="G3065" s="25" t="s">
        <v>50</v>
      </c>
      <c r="H3065" s="24">
        <v>45105</v>
      </c>
      <c r="I3065" s="101">
        <v>0.50269675925925927</v>
      </c>
      <c r="J3065" s="24">
        <v>45105</v>
      </c>
      <c r="K3065" s="101">
        <v>0.66447916666666662</v>
      </c>
      <c r="L3065" s="25">
        <v>13978</v>
      </c>
      <c r="M3065" s="26">
        <f>Causas[[#This Row],[parada_duracion]]/60</f>
        <v>232.96666666666667</v>
      </c>
      <c r="N3065" s="18" t="s">
        <v>49</v>
      </c>
      <c r="O3065" s="18" t="s">
        <v>49</v>
      </c>
      <c r="P3065" s="16">
        <f>WEEKNUM(Causas[[#This Row],[resolucion_fecha]],16)</f>
        <v>26</v>
      </c>
      <c r="Q3065" s="16" t="str">
        <f>TEXT(Causas[[#This Row],[resolucion_fecha]],"MMMM")</f>
        <v>junio</v>
      </c>
      <c r="R3065" s="16" t="str">
        <f t="shared" si="47"/>
        <v>M</v>
      </c>
      <c r="S3065" s="18" t="s">
        <v>49</v>
      </c>
      <c r="T3065" s="18" t="s">
        <v>49</v>
      </c>
      <c r="U3065" s="18" t="s">
        <v>49</v>
      </c>
      <c r="V3065" s="18" t="s">
        <v>49</v>
      </c>
      <c r="W3065" s="18" t="s">
        <v>49</v>
      </c>
    </row>
    <row r="3066" spans="1:23" hidden="1" x14ac:dyDescent="0.25">
      <c r="A3066" s="25">
        <v>145700</v>
      </c>
      <c r="B3066" s="25" t="s">
        <v>129</v>
      </c>
      <c r="C3066" s="25" t="s">
        <v>43</v>
      </c>
      <c r="D3066" s="25" t="s">
        <v>55</v>
      </c>
      <c r="E3066" s="24">
        <v>43405</v>
      </c>
      <c r="F3066" s="25" t="s">
        <v>45</v>
      </c>
      <c r="G3066" s="25" t="s">
        <v>50</v>
      </c>
      <c r="H3066" s="24">
        <v>45105</v>
      </c>
      <c r="I3066" s="101">
        <v>0.59267361111111116</v>
      </c>
      <c r="J3066" s="24">
        <v>45105</v>
      </c>
      <c r="K3066" s="101">
        <v>0.59593750000000001</v>
      </c>
      <c r="L3066" s="25">
        <v>282</v>
      </c>
      <c r="M3066" s="26">
        <f>Causas[[#This Row],[parada_duracion]]/60</f>
        <v>4.7</v>
      </c>
      <c r="N3066" s="19" t="s">
        <v>47</v>
      </c>
      <c r="O3066" s="16" t="s">
        <v>47</v>
      </c>
      <c r="P3066" s="16">
        <f>WEEKNUM(Causas[[#This Row],[resolucion_fecha]],16)</f>
        <v>26</v>
      </c>
      <c r="Q3066" s="16" t="str">
        <f>TEXT(Causas[[#This Row],[resolucion_fecha]],"MMMM")</f>
        <v>junio</v>
      </c>
      <c r="R3066" s="16" t="str">
        <f t="shared" si="47"/>
        <v>T</v>
      </c>
      <c r="S3066" s="16" t="s">
        <v>47</v>
      </c>
      <c r="T3066" s="16" t="s">
        <v>47</v>
      </c>
      <c r="U3066" s="16" t="s">
        <v>47</v>
      </c>
      <c r="V3066" s="16" t="s">
        <v>47</v>
      </c>
      <c r="W3066" s="16" t="s">
        <v>47</v>
      </c>
    </row>
    <row r="3067" spans="1:23" hidden="1" x14ac:dyDescent="0.25">
      <c r="A3067" s="25">
        <v>145702</v>
      </c>
      <c r="B3067" s="25" t="s">
        <v>95</v>
      </c>
      <c r="C3067" s="25" t="s">
        <v>43</v>
      </c>
      <c r="D3067" s="25" t="s">
        <v>59</v>
      </c>
      <c r="E3067" s="24">
        <v>44231</v>
      </c>
      <c r="F3067" s="25" t="s">
        <v>60</v>
      </c>
      <c r="G3067" s="25" t="s">
        <v>46</v>
      </c>
      <c r="H3067" s="24">
        <v>45105</v>
      </c>
      <c r="I3067" s="101">
        <v>0.59438657407407403</v>
      </c>
      <c r="J3067" s="24">
        <v>45105</v>
      </c>
      <c r="K3067" s="101">
        <v>0.64211805555555557</v>
      </c>
      <c r="L3067" s="25">
        <v>4124</v>
      </c>
      <c r="M3067" s="26">
        <f>Causas[[#This Row],[parada_duracion]]/60</f>
        <v>68.733333333333334</v>
      </c>
      <c r="N3067" s="19" t="s">
        <v>936</v>
      </c>
      <c r="O3067" s="16" t="s">
        <v>72</v>
      </c>
      <c r="P3067" s="16">
        <f>WEEKNUM(Causas[[#This Row],[resolucion_fecha]],16)</f>
        <v>26</v>
      </c>
      <c r="Q3067" s="16" t="str">
        <f>TEXT(Causas[[#This Row],[resolucion_fecha]],"MMMM")</f>
        <v>junio</v>
      </c>
      <c r="R3067" s="16" t="str">
        <f t="shared" si="47"/>
        <v>T</v>
      </c>
      <c r="S3067" s="16"/>
      <c r="T3067" s="99" t="s">
        <v>73</v>
      </c>
      <c r="U3067" s="16"/>
      <c r="V3067" s="16"/>
      <c r="W3067" s="16"/>
    </row>
    <row r="3068" spans="1:23" hidden="1" x14ac:dyDescent="0.25">
      <c r="A3068" s="25">
        <v>145707</v>
      </c>
      <c r="B3068" s="25" t="s">
        <v>87</v>
      </c>
      <c r="C3068" s="25" t="s">
        <v>43</v>
      </c>
      <c r="D3068" s="25" t="s">
        <v>166</v>
      </c>
      <c r="E3068" s="24">
        <v>44432</v>
      </c>
      <c r="F3068" s="25" t="s">
        <v>325</v>
      </c>
      <c r="G3068" s="25" t="s">
        <v>46</v>
      </c>
      <c r="H3068" s="24">
        <v>45105</v>
      </c>
      <c r="I3068" s="101">
        <v>0.61151620370370374</v>
      </c>
      <c r="J3068" s="24">
        <v>45105</v>
      </c>
      <c r="K3068" s="101">
        <v>0.62032407407407408</v>
      </c>
      <c r="L3068" s="25">
        <v>761</v>
      </c>
      <c r="M3068" s="26">
        <f>Causas[[#This Row],[parada_duracion]]/60</f>
        <v>12.683333333333334</v>
      </c>
      <c r="N3068" s="18" t="s">
        <v>49</v>
      </c>
      <c r="O3068" s="18" t="s">
        <v>49</v>
      </c>
      <c r="P3068" s="16">
        <f>WEEKNUM(Causas[[#This Row],[resolucion_fecha]],16)</f>
        <v>26</v>
      </c>
      <c r="Q3068" s="16" t="str">
        <f>TEXT(Causas[[#This Row],[resolucion_fecha]],"MMMM")</f>
        <v>junio</v>
      </c>
      <c r="R3068" s="16" t="str">
        <f t="shared" si="47"/>
        <v>T</v>
      </c>
      <c r="S3068" s="18" t="s">
        <v>49</v>
      </c>
      <c r="T3068" s="18" t="s">
        <v>49</v>
      </c>
      <c r="U3068" s="18" t="s">
        <v>49</v>
      </c>
      <c r="V3068" s="18" t="s">
        <v>49</v>
      </c>
      <c r="W3068" s="18" t="s">
        <v>49</v>
      </c>
    </row>
    <row r="3069" spans="1:23" hidden="1" x14ac:dyDescent="0.25">
      <c r="A3069" s="96">
        <v>145713</v>
      </c>
      <c r="B3069" s="96" t="s">
        <v>74</v>
      </c>
      <c r="C3069" s="96" t="s">
        <v>43</v>
      </c>
      <c r="D3069" s="96" t="s">
        <v>68</v>
      </c>
      <c r="E3069" s="97">
        <v>44258</v>
      </c>
      <c r="F3069" s="96" t="s">
        <v>56</v>
      </c>
      <c r="G3069" s="96" t="s">
        <v>50</v>
      </c>
      <c r="H3069" s="97">
        <v>45105</v>
      </c>
      <c r="I3069" s="23">
        <v>0.65690972222222221</v>
      </c>
      <c r="J3069" s="97">
        <v>45105</v>
      </c>
      <c r="K3069" s="23">
        <v>0.66479166666666667</v>
      </c>
      <c r="L3069" s="96">
        <v>681</v>
      </c>
      <c r="M3069" s="98">
        <f>Causas[[#This Row],[parada_duracion]]/60</f>
        <v>11.35</v>
      </c>
      <c r="N3069" s="18" t="s">
        <v>49</v>
      </c>
      <c r="O3069" s="18" t="s">
        <v>49</v>
      </c>
      <c r="P3069" s="99">
        <f>WEEKNUM(Causas[[#This Row],[resolucion_fecha]],16)</f>
        <v>26</v>
      </c>
      <c r="Q3069" s="99" t="str">
        <f>TEXT(Causas[[#This Row],[resolucion_fecha]],"MMMM")</f>
        <v>junio</v>
      </c>
      <c r="R3069" s="99" t="str">
        <f t="shared" si="47"/>
        <v>T</v>
      </c>
      <c r="S3069" s="18" t="s">
        <v>49</v>
      </c>
      <c r="T3069" s="18" t="s">
        <v>49</v>
      </c>
      <c r="U3069" s="18" t="s">
        <v>49</v>
      </c>
      <c r="V3069" s="18" t="s">
        <v>49</v>
      </c>
      <c r="W3069" s="18" t="s">
        <v>49</v>
      </c>
    </row>
    <row r="3070" spans="1:23" hidden="1" x14ac:dyDescent="0.25">
      <c r="A3070" s="25">
        <v>145714</v>
      </c>
      <c r="B3070" s="25" t="s">
        <v>42</v>
      </c>
      <c r="C3070" s="25" t="s">
        <v>43</v>
      </c>
      <c r="D3070" s="25" t="s">
        <v>164</v>
      </c>
      <c r="E3070" s="24">
        <v>43405</v>
      </c>
      <c r="F3070" s="25" t="s">
        <v>45</v>
      </c>
      <c r="G3070" s="25" t="s">
        <v>46</v>
      </c>
      <c r="H3070" s="24">
        <v>45105</v>
      </c>
      <c r="I3070" s="101">
        <v>0.66218750000000004</v>
      </c>
      <c r="J3070" s="24">
        <v>45105</v>
      </c>
      <c r="K3070" s="101">
        <v>0.66899305555555555</v>
      </c>
      <c r="L3070" s="25">
        <v>588</v>
      </c>
      <c r="M3070" s="26">
        <f>Causas[[#This Row],[parada_duracion]]/60</f>
        <v>9.8000000000000007</v>
      </c>
      <c r="N3070" s="19" t="s">
        <v>47</v>
      </c>
      <c r="O3070" s="16" t="s">
        <v>47</v>
      </c>
      <c r="P3070" s="16">
        <f>WEEKNUM(Causas[[#This Row],[resolucion_fecha]],16)</f>
        <v>26</v>
      </c>
      <c r="Q3070" s="16" t="str">
        <f>TEXT(Causas[[#This Row],[resolucion_fecha]],"MMMM")</f>
        <v>junio</v>
      </c>
      <c r="R3070" s="16" t="str">
        <f t="shared" si="47"/>
        <v>T</v>
      </c>
      <c r="S3070" s="16" t="s">
        <v>47</v>
      </c>
      <c r="T3070" s="16" t="s">
        <v>47</v>
      </c>
      <c r="U3070" s="16" t="s">
        <v>47</v>
      </c>
      <c r="V3070" s="16" t="s">
        <v>47</v>
      </c>
      <c r="W3070" s="16" t="s">
        <v>47</v>
      </c>
    </row>
    <row r="3071" spans="1:23" hidden="1" x14ac:dyDescent="0.25">
      <c r="A3071" s="25">
        <v>145716</v>
      </c>
      <c r="B3071" s="25" t="s">
        <v>42</v>
      </c>
      <c r="C3071" s="25" t="s">
        <v>43</v>
      </c>
      <c r="D3071" s="25" t="s">
        <v>164</v>
      </c>
      <c r="E3071" s="24">
        <v>43405</v>
      </c>
      <c r="F3071" s="25" t="s">
        <v>45</v>
      </c>
      <c r="G3071" s="25" t="s">
        <v>46</v>
      </c>
      <c r="H3071" s="24">
        <v>45105</v>
      </c>
      <c r="I3071" s="101">
        <v>0.66910879629629638</v>
      </c>
      <c r="J3071" s="24">
        <v>45105</v>
      </c>
      <c r="K3071" s="101">
        <v>0.67125000000000001</v>
      </c>
      <c r="L3071" s="25">
        <v>185</v>
      </c>
      <c r="M3071" s="26">
        <f>Causas[[#This Row],[parada_duracion]]/60</f>
        <v>3.0833333333333335</v>
      </c>
      <c r="N3071" s="19" t="s">
        <v>47</v>
      </c>
      <c r="O3071" s="16" t="s">
        <v>47</v>
      </c>
      <c r="P3071" s="16">
        <f>WEEKNUM(Causas[[#This Row],[resolucion_fecha]],16)</f>
        <v>26</v>
      </c>
      <c r="Q3071" s="16" t="str">
        <f>TEXT(Causas[[#This Row],[resolucion_fecha]],"MMMM")</f>
        <v>junio</v>
      </c>
      <c r="R3071" s="16" t="str">
        <f t="shared" si="47"/>
        <v>T</v>
      </c>
      <c r="S3071" s="16" t="s">
        <v>47</v>
      </c>
      <c r="T3071" s="16" t="s">
        <v>47</v>
      </c>
      <c r="U3071" s="16" t="s">
        <v>47</v>
      </c>
      <c r="V3071" s="16" t="s">
        <v>47</v>
      </c>
      <c r="W3071" s="16" t="s">
        <v>47</v>
      </c>
    </row>
    <row r="3072" spans="1:23" hidden="1" x14ac:dyDescent="0.25">
      <c r="A3072" s="96">
        <v>145719</v>
      </c>
      <c r="B3072" s="96" t="s">
        <v>87</v>
      </c>
      <c r="C3072" s="96" t="s">
        <v>43</v>
      </c>
      <c r="D3072" s="96" t="s">
        <v>59</v>
      </c>
      <c r="E3072" s="97">
        <v>44231</v>
      </c>
      <c r="F3072" s="96" t="s">
        <v>60</v>
      </c>
      <c r="G3072" s="96" t="s">
        <v>46</v>
      </c>
      <c r="H3072" s="97">
        <v>45105</v>
      </c>
      <c r="I3072" s="23">
        <v>0.69478009259259255</v>
      </c>
      <c r="J3072" s="97">
        <v>45105</v>
      </c>
      <c r="K3072" s="23">
        <v>0.70268518518518519</v>
      </c>
      <c r="L3072" s="96">
        <v>683</v>
      </c>
      <c r="M3072" s="98">
        <f>Causas[[#This Row],[parada_duracion]]/60</f>
        <v>11.383333333333333</v>
      </c>
      <c r="N3072" t="s">
        <v>937</v>
      </c>
      <c r="O3072" s="99" t="s">
        <v>52</v>
      </c>
      <c r="P3072" s="99">
        <f>WEEKNUM(Causas[[#This Row],[resolucion_fecha]],16)</f>
        <v>26</v>
      </c>
      <c r="Q3072" s="99" t="str">
        <f>TEXT(Causas[[#This Row],[resolucion_fecha]],"MMMM")</f>
        <v>junio</v>
      </c>
      <c r="R3072" s="99" t="str">
        <f t="shared" si="47"/>
        <v>T</v>
      </c>
      <c r="S3072" s="99"/>
      <c r="T3072" s="16" t="s">
        <v>53</v>
      </c>
      <c r="U3072" s="16"/>
      <c r="V3072" s="99"/>
      <c r="W3072" s="99"/>
    </row>
    <row r="3073" spans="1:23" hidden="1" x14ac:dyDescent="0.25">
      <c r="A3073" s="25">
        <v>145720</v>
      </c>
      <c r="B3073" s="25" t="s">
        <v>42</v>
      </c>
      <c r="C3073" s="25" t="s">
        <v>43</v>
      </c>
      <c r="D3073" s="25" t="s">
        <v>164</v>
      </c>
      <c r="E3073" s="24">
        <v>43405</v>
      </c>
      <c r="F3073" s="25" t="s">
        <v>45</v>
      </c>
      <c r="G3073" s="25" t="s">
        <v>46</v>
      </c>
      <c r="H3073" s="24">
        <v>45105</v>
      </c>
      <c r="I3073" s="101">
        <v>0.69987268518518519</v>
      </c>
      <c r="J3073" s="24">
        <v>45105</v>
      </c>
      <c r="K3073" s="101">
        <v>0.70623842592592589</v>
      </c>
      <c r="L3073" s="25">
        <v>550</v>
      </c>
      <c r="M3073" s="26">
        <f>Causas[[#This Row],[parada_duracion]]/60</f>
        <v>9.1666666666666661</v>
      </c>
      <c r="N3073" s="19" t="s">
        <v>47</v>
      </c>
      <c r="O3073" s="16" t="s">
        <v>47</v>
      </c>
      <c r="P3073" s="16">
        <f>WEEKNUM(Causas[[#This Row],[resolucion_fecha]],16)</f>
        <v>26</v>
      </c>
      <c r="Q3073" s="16" t="str">
        <f>TEXT(Causas[[#This Row],[resolucion_fecha]],"MMMM")</f>
        <v>junio</v>
      </c>
      <c r="R3073" s="16" t="str">
        <f t="shared" si="47"/>
        <v>T</v>
      </c>
      <c r="S3073" s="16" t="s">
        <v>47</v>
      </c>
      <c r="T3073" s="16" t="s">
        <v>47</v>
      </c>
      <c r="U3073" s="16" t="s">
        <v>47</v>
      </c>
      <c r="V3073" s="16" t="s">
        <v>47</v>
      </c>
      <c r="W3073" s="16" t="s">
        <v>47</v>
      </c>
    </row>
    <row r="3074" spans="1:23" hidden="1" x14ac:dyDescent="0.25">
      <c r="A3074" s="25">
        <v>145724</v>
      </c>
      <c r="B3074" s="25" t="s">
        <v>79</v>
      </c>
      <c r="C3074" s="25" t="s">
        <v>43</v>
      </c>
      <c r="D3074" s="25" t="s">
        <v>166</v>
      </c>
      <c r="E3074" s="24">
        <v>43405</v>
      </c>
      <c r="F3074" s="25" t="s">
        <v>45</v>
      </c>
      <c r="G3074" s="25" t="s">
        <v>50</v>
      </c>
      <c r="H3074" s="24">
        <v>45105</v>
      </c>
      <c r="I3074" s="101">
        <v>0.70770833333333327</v>
      </c>
      <c r="J3074" s="24">
        <v>45105</v>
      </c>
      <c r="K3074" s="101">
        <v>0.73048611111111106</v>
      </c>
      <c r="L3074" s="25">
        <v>1968</v>
      </c>
      <c r="M3074" s="26">
        <f>Causas[[#This Row],[parada_duracion]]/60</f>
        <v>32.799999999999997</v>
      </c>
      <c r="N3074" t="s">
        <v>938</v>
      </c>
      <c r="O3074" s="99" t="s">
        <v>52</v>
      </c>
      <c r="P3074" s="16">
        <f>WEEKNUM(Causas[[#This Row],[resolucion_fecha]],16)</f>
        <v>26</v>
      </c>
      <c r="Q3074" s="16" t="str">
        <f>TEXT(Causas[[#This Row],[resolucion_fecha]],"MMMM")</f>
        <v>junio</v>
      </c>
      <c r="R3074" s="16" t="str">
        <f t="shared" ref="R3074:R3137" si="48">IF(I3074&gt;TIME(22,0,0),"N",IF(I3074&lt;TIME(6,0,0),"N",IF(I3074&gt;TIME(14,0,0),"T",IF(I3074&gt;=TIME(6,0,0),"M","-"))))</f>
        <v>T</v>
      </c>
      <c r="S3074" s="16"/>
      <c r="T3074" s="16" t="s">
        <v>53</v>
      </c>
      <c r="U3074" s="16"/>
      <c r="V3074" s="16"/>
      <c r="W3074" s="16"/>
    </row>
    <row r="3075" spans="1:23" hidden="1" x14ac:dyDescent="0.25">
      <c r="A3075" s="25">
        <v>145728</v>
      </c>
      <c r="B3075" s="25" t="s">
        <v>42</v>
      </c>
      <c r="C3075" s="25" t="s">
        <v>43</v>
      </c>
      <c r="D3075" s="25" t="s">
        <v>55</v>
      </c>
      <c r="E3075" s="24">
        <v>43405</v>
      </c>
      <c r="F3075" s="25" t="s">
        <v>45</v>
      </c>
      <c r="G3075" s="25" t="s">
        <v>50</v>
      </c>
      <c r="H3075" s="24">
        <v>45105</v>
      </c>
      <c r="I3075" s="101">
        <v>0.73445601851851849</v>
      </c>
      <c r="J3075" s="24">
        <v>45105</v>
      </c>
      <c r="K3075" s="101">
        <v>0.73586805555555557</v>
      </c>
      <c r="L3075" s="25">
        <v>122</v>
      </c>
      <c r="M3075" s="26">
        <f>Causas[[#This Row],[parada_duracion]]/60</f>
        <v>2.0333333333333332</v>
      </c>
      <c r="N3075" s="19" t="s">
        <v>47</v>
      </c>
      <c r="O3075" s="16" t="s">
        <v>47</v>
      </c>
      <c r="P3075" s="16">
        <f>WEEKNUM(Causas[[#This Row],[resolucion_fecha]],16)</f>
        <v>26</v>
      </c>
      <c r="Q3075" s="16" t="str">
        <f>TEXT(Causas[[#This Row],[resolucion_fecha]],"MMMM")</f>
        <v>junio</v>
      </c>
      <c r="R3075" s="16" t="str">
        <f t="shared" si="48"/>
        <v>T</v>
      </c>
      <c r="S3075" s="16" t="s">
        <v>47</v>
      </c>
      <c r="T3075" s="16" t="s">
        <v>47</v>
      </c>
      <c r="U3075" s="16" t="s">
        <v>47</v>
      </c>
      <c r="V3075" s="16" t="s">
        <v>47</v>
      </c>
      <c r="W3075" s="16" t="s">
        <v>47</v>
      </c>
    </row>
    <row r="3076" spans="1:23" hidden="1" x14ac:dyDescent="0.25">
      <c r="A3076" s="25">
        <v>145732</v>
      </c>
      <c r="B3076" s="25" t="s">
        <v>129</v>
      </c>
      <c r="C3076" s="25" t="s">
        <v>43</v>
      </c>
      <c r="D3076" s="25" t="s">
        <v>55</v>
      </c>
      <c r="E3076" s="24">
        <v>43405</v>
      </c>
      <c r="F3076" s="25" t="s">
        <v>45</v>
      </c>
      <c r="G3076" s="25" t="s">
        <v>46</v>
      </c>
      <c r="H3076" s="24">
        <v>45105</v>
      </c>
      <c r="I3076" s="101">
        <v>0.75056712962962957</v>
      </c>
      <c r="J3076" s="24">
        <v>45105</v>
      </c>
      <c r="K3076" s="101">
        <v>0.7571296296296296</v>
      </c>
      <c r="L3076" s="25">
        <v>567</v>
      </c>
      <c r="M3076" s="26">
        <f>Causas[[#This Row],[parada_duracion]]/60</f>
        <v>9.4499999999999993</v>
      </c>
      <c r="N3076" s="19" t="s">
        <v>47</v>
      </c>
      <c r="O3076" s="16" t="s">
        <v>47</v>
      </c>
      <c r="P3076" s="16">
        <f>WEEKNUM(Causas[[#This Row],[resolucion_fecha]],16)</f>
        <v>26</v>
      </c>
      <c r="Q3076" s="16" t="str">
        <f>TEXT(Causas[[#This Row],[resolucion_fecha]],"MMMM")</f>
        <v>junio</v>
      </c>
      <c r="R3076" s="16" t="str">
        <f t="shared" si="48"/>
        <v>T</v>
      </c>
      <c r="S3076" s="16" t="s">
        <v>47</v>
      </c>
      <c r="T3076" s="16" t="s">
        <v>47</v>
      </c>
      <c r="U3076" s="16" t="s">
        <v>47</v>
      </c>
      <c r="V3076" s="16" t="s">
        <v>47</v>
      </c>
      <c r="W3076" s="16" t="s">
        <v>47</v>
      </c>
    </row>
    <row r="3077" spans="1:23" hidden="1" x14ac:dyDescent="0.25">
      <c r="A3077" s="25">
        <v>145738</v>
      </c>
      <c r="B3077" s="25" t="s">
        <v>58</v>
      </c>
      <c r="C3077" s="25" t="s">
        <v>43</v>
      </c>
      <c r="D3077" s="25" t="s">
        <v>59</v>
      </c>
      <c r="E3077" s="24">
        <v>44231</v>
      </c>
      <c r="F3077" s="25" t="s">
        <v>60</v>
      </c>
      <c r="G3077" s="25" t="s">
        <v>46</v>
      </c>
      <c r="H3077" s="24">
        <v>45105</v>
      </c>
      <c r="I3077" s="101">
        <v>0.76586805555555559</v>
      </c>
      <c r="J3077" s="24">
        <v>45105</v>
      </c>
      <c r="K3077" s="101">
        <v>0.77222222222222225</v>
      </c>
      <c r="L3077" s="25">
        <v>549</v>
      </c>
      <c r="M3077" s="26">
        <f>Causas[[#This Row],[parada_duracion]]/60</f>
        <v>9.15</v>
      </c>
      <c r="N3077" s="19" t="s">
        <v>47</v>
      </c>
      <c r="O3077" s="16" t="s">
        <v>47</v>
      </c>
      <c r="P3077" s="16">
        <f>WEEKNUM(Causas[[#This Row],[resolucion_fecha]],16)</f>
        <v>26</v>
      </c>
      <c r="Q3077" s="16" t="str">
        <f>TEXT(Causas[[#This Row],[resolucion_fecha]],"MMMM")</f>
        <v>junio</v>
      </c>
      <c r="R3077" s="16" t="str">
        <f t="shared" si="48"/>
        <v>T</v>
      </c>
      <c r="S3077" s="16" t="s">
        <v>47</v>
      </c>
      <c r="T3077" s="16" t="s">
        <v>47</v>
      </c>
      <c r="U3077" s="16" t="s">
        <v>47</v>
      </c>
      <c r="V3077" s="16" t="s">
        <v>47</v>
      </c>
      <c r="W3077" s="16" t="s">
        <v>47</v>
      </c>
    </row>
    <row r="3078" spans="1:23" hidden="1" x14ac:dyDescent="0.25">
      <c r="A3078" s="96">
        <v>145740</v>
      </c>
      <c r="B3078" s="96" t="s">
        <v>74</v>
      </c>
      <c r="C3078" s="96" t="s">
        <v>43</v>
      </c>
      <c r="D3078" s="96" t="s">
        <v>68</v>
      </c>
      <c r="E3078" s="97">
        <v>44258</v>
      </c>
      <c r="F3078" s="96" t="s">
        <v>56</v>
      </c>
      <c r="G3078" s="96" t="s">
        <v>46</v>
      </c>
      <c r="H3078" s="97">
        <v>45105</v>
      </c>
      <c r="I3078" s="23">
        <v>0.80827546296296304</v>
      </c>
      <c r="J3078" s="97">
        <v>45105</v>
      </c>
      <c r="K3078" s="23">
        <v>0.90658564814814813</v>
      </c>
      <c r="L3078" s="96">
        <v>8494</v>
      </c>
      <c r="M3078" s="98">
        <f>Causas[[#This Row],[parada_duracion]]/60</f>
        <v>141.56666666666666</v>
      </c>
      <c r="N3078" t="s">
        <v>939</v>
      </c>
      <c r="O3078" s="99" t="s">
        <v>72</v>
      </c>
      <c r="P3078" s="99">
        <f>WEEKNUM(Causas[[#This Row],[resolucion_fecha]],16)</f>
        <v>26</v>
      </c>
      <c r="Q3078" s="99" t="str">
        <f>TEXT(Causas[[#This Row],[resolucion_fecha]],"MMMM")</f>
        <v>junio</v>
      </c>
      <c r="R3078" s="99" t="str">
        <f t="shared" si="48"/>
        <v>T</v>
      </c>
      <c r="S3078" s="99"/>
      <c r="T3078" s="99" t="s">
        <v>73</v>
      </c>
      <c r="U3078" s="16"/>
      <c r="V3078" s="99"/>
      <c r="W3078" s="99"/>
    </row>
    <row r="3079" spans="1:23" hidden="1" x14ac:dyDescent="0.25">
      <c r="A3079" s="96">
        <v>145741</v>
      </c>
      <c r="B3079" s="96" t="s">
        <v>66</v>
      </c>
      <c r="C3079" s="96" t="s">
        <v>43</v>
      </c>
      <c r="D3079" s="96" t="s">
        <v>77</v>
      </c>
      <c r="E3079" s="97">
        <v>43405</v>
      </c>
      <c r="F3079" s="96" t="s">
        <v>45</v>
      </c>
      <c r="G3079" s="96" t="s">
        <v>46</v>
      </c>
      <c r="H3079" s="97">
        <v>45105</v>
      </c>
      <c r="I3079" s="23">
        <v>0.81776620370370379</v>
      </c>
      <c r="J3079" s="97">
        <v>45105</v>
      </c>
      <c r="K3079" s="23">
        <v>0.82833333333333325</v>
      </c>
      <c r="L3079" s="96">
        <v>913</v>
      </c>
      <c r="M3079" s="98">
        <f>Causas[[#This Row],[parada_duracion]]/60</f>
        <v>15.216666666666667</v>
      </c>
      <c r="N3079" s="18" t="s">
        <v>49</v>
      </c>
      <c r="O3079" s="18" t="s">
        <v>49</v>
      </c>
      <c r="P3079" s="99">
        <f>WEEKNUM(Causas[[#This Row],[resolucion_fecha]],16)</f>
        <v>26</v>
      </c>
      <c r="Q3079" s="99" t="str">
        <f>TEXT(Causas[[#This Row],[resolucion_fecha]],"MMMM")</f>
        <v>junio</v>
      </c>
      <c r="R3079" s="99" t="str">
        <f t="shared" si="48"/>
        <v>T</v>
      </c>
      <c r="S3079" s="18" t="s">
        <v>49</v>
      </c>
      <c r="T3079" s="18" t="s">
        <v>49</v>
      </c>
      <c r="U3079" s="18" t="s">
        <v>49</v>
      </c>
      <c r="V3079" s="18" t="s">
        <v>49</v>
      </c>
      <c r="W3079" s="18" t="s">
        <v>49</v>
      </c>
    </row>
    <row r="3080" spans="1:23" hidden="1" x14ac:dyDescent="0.25">
      <c r="A3080" s="25">
        <v>145742</v>
      </c>
      <c r="B3080" s="25" t="s">
        <v>42</v>
      </c>
      <c r="C3080" s="25" t="s">
        <v>43</v>
      </c>
      <c r="D3080" s="25" t="s">
        <v>166</v>
      </c>
      <c r="E3080" s="24">
        <v>43405</v>
      </c>
      <c r="F3080" s="25" t="s">
        <v>45</v>
      </c>
      <c r="G3080" s="25" t="s">
        <v>46</v>
      </c>
      <c r="H3080" s="24">
        <v>45105</v>
      </c>
      <c r="I3080" s="101">
        <v>0.82138888888888895</v>
      </c>
      <c r="J3080" s="24">
        <v>45105</v>
      </c>
      <c r="K3080" s="101">
        <v>0.87679398148148147</v>
      </c>
      <c r="L3080" s="25">
        <v>4787</v>
      </c>
      <c r="M3080" s="26">
        <f>Causas[[#This Row],[parada_duracion]]/60</f>
        <v>79.783333333333331</v>
      </c>
      <c r="N3080" t="s">
        <v>940</v>
      </c>
      <c r="O3080" s="16" t="s">
        <v>52</v>
      </c>
      <c r="P3080" s="16">
        <f>WEEKNUM(Causas[[#This Row],[resolucion_fecha]],16)</f>
        <v>26</v>
      </c>
      <c r="Q3080" s="16" t="str">
        <f>TEXT(Causas[[#This Row],[resolucion_fecha]],"MMMM")</f>
        <v>junio</v>
      </c>
      <c r="R3080" s="16" t="str">
        <f t="shared" si="48"/>
        <v>T</v>
      </c>
      <c r="S3080" s="16"/>
      <c r="T3080" s="16" t="s">
        <v>53</v>
      </c>
      <c r="U3080" s="100"/>
      <c r="V3080" s="16"/>
      <c r="W3080" s="16"/>
    </row>
    <row r="3081" spans="1:23" hidden="1" x14ac:dyDescent="0.25">
      <c r="A3081" s="96">
        <v>145744</v>
      </c>
      <c r="B3081" s="96" t="s">
        <v>176</v>
      </c>
      <c r="C3081" s="96" t="s">
        <v>43</v>
      </c>
      <c r="D3081" s="96" t="s">
        <v>164</v>
      </c>
      <c r="E3081" s="97">
        <v>43405</v>
      </c>
      <c r="F3081" s="96" t="s">
        <v>45</v>
      </c>
      <c r="G3081" s="96" t="s">
        <v>50</v>
      </c>
      <c r="H3081" s="97">
        <v>45105</v>
      </c>
      <c r="I3081" s="23">
        <v>0.85515046296296304</v>
      </c>
      <c r="J3081" s="97">
        <v>45105</v>
      </c>
      <c r="K3081" s="23">
        <v>0.85519675925925931</v>
      </c>
      <c r="L3081" s="96">
        <v>4</v>
      </c>
      <c r="M3081" s="98">
        <f>Causas[[#This Row],[parada_duracion]]/60</f>
        <v>6.6666666666666666E-2</v>
      </c>
      <c r="N3081" s="19" t="s">
        <v>47</v>
      </c>
      <c r="O3081" s="16" t="s">
        <v>47</v>
      </c>
      <c r="P3081" s="99">
        <f>WEEKNUM(Causas[[#This Row],[resolucion_fecha]],16)</f>
        <v>26</v>
      </c>
      <c r="Q3081" s="99" t="str">
        <f>TEXT(Causas[[#This Row],[resolucion_fecha]],"MMMM")</f>
        <v>junio</v>
      </c>
      <c r="R3081" s="99" t="str">
        <f t="shared" si="48"/>
        <v>T</v>
      </c>
      <c r="S3081" s="16" t="s">
        <v>47</v>
      </c>
      <c r="T3081" s="16" t="s">
        <v>47</v>
      </c>
      <c r="U3081" s="16" t="s">
        <v>47</v>
      </c>
      <c r="V3081" s="16" t="s">
        <v>47</v>
      </c>
      <c r="W3081" s="16" t="s">
        <v>47</v>
      </c>
    </row>
    <row r="3082" spans="1:23" hidden="1" x14ac:dyDescent="0.25">
      <c r="A3082" s="25">
        <v>145745</v>
      </c>
      <c r="B3082" s="25" t="s">
        <v>176</v>
      </c>
      <c r="C3082" s="25" t="s">
        <v>43</v>
      </c>
      <c r="D3082" s="25" t="s">
        <v>164</v>
      </c>
      <c r="E3082" s="24">
        <v>43405</v>
      </c>
      <c r="F3082" s="25" t="s">
        <v>45</v>
      </c>
      <c r="G3082" s="25" t="s">
        <v>46</v>
      </c>
      <c r="H3082" s="24">
        <v>45105</v>
      </c>
      <c r="I3082" s="101">
        <v>0.85530092592592588</v>
      </c>
      <c r="J3082" s="24">
        <v>45105</v>
      </c>
      <c r="K3082" s="101">
        <v>0.86086805555555557</v>
      </c>
      <c r="L3082" s="25">
        <v>481</v>
      </c>
      <c r="M3082" s="26">
        <f>Causas[[#This Row],[parada_duracion]]/60</f>
        <v>8.0166666666666675</v>
      </c>
      <c r="N3082" s="19" t="s">
        <v>47</v>
      </c>
      <c r="O3082" s="16" t="s">
        <v>47</v>
      </c>
      <c r="P3082" s="16">
        <f>WEEKNUM(Causas[[#This Row],[resolucion_fecha]],16)</f>
        <v>26</v>
      </c>
      <c r="Q3082" s="16" t="str">
        <f>TEXT(Causas[[#This Row],[resolucion_fecha]],"MMMM")</f>
        <v>junio</v>
      </c>
      <c r="R3082" s="16" t="str">
        <f t="shared" si="48"/>
        <v>T</v>
      </c>
      <c r="S3082" s="16" t="s">
        <v>47</v>
      </c>
      <c r="T3082" s="16" t="s">
        <v>47</v>
      </c>
      <c r="U3082" s="16" t="s">
        <v>47</v>
      </c>
      <c r="V3082" s="16" t="s">
        <v>47</v>
      </c>
      <c r="W3082" s="16" t="s">
        <v>47</v>
      </c>
    </row>
    <row r="3083" spans="1:23" hidden="1" x14ac:dyDescent="0.25">
      <c r="A3083" s="25">
        <v>145747</v>
      </c>
      <c r="B3083" s="25" t="s">
        <v>87</v>
      </c>
      <c r="C3083" s="25" t="s">
        <v>43</v>
      </c>
      <c r="D3083" s="25" t="s">
        <v>166</v>
      </c>
      <c r="E3083" s="24">
        <v>44432</v>
      </c>
      <c r="F3083" s="25" t="s">
        <v>325</v>
      </c>
      <c r="G3083" s="25" t="s">
        <v>46</v>
      </c>
      <c r="H3083" s="24">
        <v>45105</v>
      </c>
      <c r="I3083" s="101">
        <v>0.8858449074074074</v>
      </c>
      <c r="J3083" s="24">
        <v>45105</v>
      </c>
      <c r="K3083" s="101">
        <v>0.88651620370370365</v>
      </c>
      <c r="L3083" s="25">
        <v>58</v>
      </c>
      <c r="M3083" s="26">
        <f>Causas[[#This Row],[parada_duracion]]/60</f>
        <v>0.96666666666666667</v>
      </c>
      <c r="N3083" s="19" t="s">
        <v>47</v>
      </c>
      <c r="O3083" s="16" t="s">
        <v>47</v>
      </c>
      <c r="P3083" s="16">
        <f>WEEKNUM(Causas[[#This Row],[resolucion_fecha]],16)</f>
        <v>26</v>
      </c>
      <c r="Q3083" s="16" t="str">
        <f>TEXT(Causas[[#This Row],[resolucion_fecha]],"MMMM")</f>
        <v>junio</v>
      </c>
      <c r="R3083" s="16" t="str">
        <f t="shared" si="48"/>
        <v>T</v>
      </c>
      <c r="S3083" s="16" t="s">
        <v>47</v>
      </c>
      <c r="T3083" s="16" t="s">
        <v>47</v>
      </c>
      <c r="U3083" s="16" t="s">
        <v>47</v>
      </c>
      <c r="V3083" s="16" t="s">
        <v>47</v>
      </c>
      <c r="W3083" s="16" t="s">
        <v>47</v>
      </c>
    </row>
    <row r="3084" spans="1:23" hidden="1" x14ac:dyDescent="0.25">
      <c r="A3084" s="25">
        <v>145758</v>
      </c>
      <c r="B3084" s="25" t="s">
        <v>42</v>
      </c>
      <c r="C3084" s="25" t="s">
        <v>43</v>
      </c>
      <c r="D3084" s="25" t="s">
        <v>82</v>
      </c>
      <c r="E3084" s="24">
        <v>43405</v>
      </c>
      <c r="F3084" s="25" t="s">
        <v>45</v>
      </c>
      <c r="G3084" s="25" t="s">
        <v>46</v>
      </c>
      <c r="H3084" s="24">
        <v>45106</v>
      </c>
      <c r="I3084" s="101">
        <v>0.2595601851851852</v>
      </c>
      <c r="J3084" s="24">
        <v>45106</v>
      </c>
      <c r="K3084" s="101">
        <v>0.27329861111111109</v>
      </c>
      <c r="L3084" s="25">
        <v>1187</v>
      </c>
      <c r="M3084" s="26">
        <f>Causas[[#This Row],[parada_duracion]]/60</f>
        <v>19.783333333333335</v>
      </c>
      <c r="N3084" s="19" t="s">
        <v>49</v>
      </c>
      <c r="O3084" s="19" t="s">
        <v>49</v>
      </c>
      <c r="P3084" s="16">
        <f>WEEKNUM(Causas[[#This Row],[resolucion_fecha]],16)</f>
        <v>26</v>
      </c>
      <c r="Q3084" s="16" t="str">
        <f>TEXT(Causas[[#This Row],[resolucion_fecha]],"MMMM")</f>
        <v>junio</v>
      </c>
      <c r="R3084" s="16" t="str">
        <f t="shared" si="48"/>
        <v>M</v>
      </c>
      <c r="S3084" s="19" t="s">
        <v>49</v>
      </c>
      <c r="T3084" s="19" t="s">
        <v>49</v>
      </c>
      <c r="U3084" s="19" t="s">
        <v>49</v>
      </c>
      <c r="V3084" s="19" t="s">
        <v>49</v>
      </c>
      <c r="W3084" s="19" t="s">
        <v>49</v>
      </c>
    </row>
    <row r="3085" spans="1:23" hidden="1" x14ac:dyDescent="0.25">
      <c r="A3085" s="25">
        <v>145769</v>
      </c>
      <c r="B3085" s="25" t="s">
        <v>122</v>
      </c>
      <c r="C3085" s="25" t="s">
        <v>43</v>
      </c>
      <c r="D3085" s="25" t="s">
        <v>48</v>
      </c>
      <c r="E3085" s="24">
        <v>43405</v>
      </c>
      <c r="F3085" s="25" t="s">
        <v>45</v>
      </c>
      <c r="G3085" s="25" t="s">
        <v>46</v>
      </c>
      <c r="H3085" s="24">
        <v>45106</v>
      </c>
      <c r="I3085" s="101">
        <v>0.30148148148148152</v>
      </c>
      <c r="J3085" s="24">
        <v>45106</v>
      </c>
      <c r="K3085" s="101">
        <v>0.30422453703703706</v>
      </c>
      <c r="L3085" s="25">
        <v>237</v>
      </c>
      <c r="M3085" s="26">
        <f>Causas[[#This Row],[parada_duracion]]/60</f>
        <v>3.95</v>
      </c>
      <c r="N3085" s="19" t="s">
        <v>47</v>
      </c>
      <c r="O3085" s="16" t="s">
        <v>47</v>
      </c>
      <c r="P3085" s="16">
        <f>WEEKNUM(Causas[[#This Row],[resolucion_fecha]],16)</f>
        <v>26</v>
      </c>
      <c r="Q3085" s="16" t="str">
        <f>TEXT(Causas[[#This Row],[resolucion_fecha]],"MMMM")</f>
        <v>junio</v>
      </c>
      <c r="R3085" s="16" t="str">
        <f t="shared" si="48"/>
        <v>M</v>
      </c>
      <c r="S3085" s="16" t="s">
        <v>47</v>
      </c>
      <c r="T3085" s="16" t="s">
        <v>47</v>
      </c>
      <c r="U3085" s="16" t="s">
        <v>47</v>
      </c>
      <c r="V3085" s="16" t="s">
        <v>47</v>
      </c>
      <c r="W3085" s="16" t="s">
        <v>47</v>
      </c>
    </row>
    <row r="3086" spans="1:23" hidden="1" x14ac:dyDescent="0.25">
      <c r="A3086" s="25">
        <v>145773</v>
      </c>
      <c r="B3086" s="25" t="s">
        <v>79</v>
      </c>
      <c r="C3086" s="25" t="s">
        <v>43</v>
      </c>
      <c r="D3086" s="25" t="s">
        <v>82</v>
      </c>
      <c r="E3086" s="24">
        <v>43405</v>
      </c>
      <c r="F3086" s="25" t="s">
        <v>45</v>
      </c>
      <c r="G3086" s="25" t="s">
        <v>46</v>
      </c>
      <c r="H3086" s="24">
        <v>45106</v>
      </c>
      <c r="I3086" s="101">
        <v>0.32506944444444447</v>
      </c>
      <c r="J3086" s="24">
        <v>45106</v>
      </c>
      <c r="K3086" s="101">
        <v>0.44200231481481483</v>
      </c>
      <c r="L3086" s="25">
        <v>10103</v>
      </c>
      <c r="M3086" s="26">
        <f>Causas[[#This Row],[parada_duracion]]/60</f>
        <v>168.38333333333333</v>
      </c>
      <c r="N3086" s="19" t="s">
        <v>49</v>
      </c>
      <c r="O3086" s="19" t="s">
        <v>49</v>
      </c>
      <c r="P3086" s="16">
        <f>WEEKNUM(Causas[[#This Row],[resolucion_fecha]],16)</f>
        <v>26</v>
      </c>
      <c r="Q3086" s="16" t="str">
        <f>TEXT(Causas[[#This Row],[resolucion_fecha]],"MMMM")</f>
        <v>junio</v>
      </c>
      <c r="R3086" s="16" t="str">
        <f t="shared" si="48"/>
        <v>M</v>
      </c>
      <c r="S3086" s="19" t="s">
        <v>49</v>
      </c>
      <c r="T3086" s="19" t="s">
        <v>49</v>
      </c>
      <c r="U3086" s="19" t="s">
        <v>49</v>
      </c>
      <c r="V3086" s="19" t="s">
        <v>49</v>
      </c>
      <c r="W3086" s="19" t="s">
        <v>49</v>
      </c>
    </row>
    <row r="3087" spans="1:23" hidden="1" x14ac:dyDescent="0.25">
      <c r="A3087" s="25">
        <v>145775</v>
      </c>
      <c r="B3087" s="25" t="s">
        <v>116</v>
      </c>
      <c r="C3087" s="25" t="s">
        <v>43</v>
      </c>
      <c r="D3087" s="25" t="s">
        <v>76</v>
      </c>
      <c r="E3087" s="24">
        <v>43900</v>
      </c>
      <c r="F3087" s="25" t="s">
        <v>56</v>
      </c>
      <c r="G3087" s="25" t="s">
        <v>46</v>
      </c>
      <c r="H3087" s="24">
        <v>45106</v>
      </c>
      <c r="I3087" s="101">
        <v>0.32848379629629632</v>
      </c>
      <c r="J3087" s="24">
        <v>45106</v>
      </c>
      <c r="K3087" s="101">
        <v>0.34188657407407402</v>
      </c>
      <c r="L3087" s="25">
        <v>1158</v>
      </c>
      <c r="M3087" s="26">
        <f>Causas[[#This Row],[parada_duracion]]/60</f>
        <v>19.3</v>
      </c>
      <c r="N3087" s="19" t="s">
        <v>49</v>
      </c>
      <c r="O3087" s="19" t="s">
        <v>49</v>
      </c>
      <c r="P3087" s="16">
        <f>WEEKNUM(Causas[[#This Row],[resolucion_fecha]],16)</f>
        <v>26</v>
      </c>
      <c r="Q3087" s="16" t="str">
        <f>TEXT(Causas[[#This Row],[resolucion_fecha]],"MMMM")</f>
        <v>junio</v>
      </c>
      <c r="R3087" s="16" t="str">
        <f t="shared" si="48"/>
        <v>M</v>
      </c>
      <c r="S3087" s="19" t="s">
        <v>49</v>
      </c>
      <c r="T3087" s="19" t="s">
        <v>49</v>
      </c>
      <c r="U3087" s="19" t="s">
        <v>49</v>
      </c>
      <c r="V3087" s="19" t="s">
        <v>49</v>
      </c>
      <c r="W3087" s="19" t="s">
        <v>49</v>
      </c>
    </row>
    <row r="3088" spans="1:23" hidden="1" x14ac:dyDescent="0.25">
      <c r="A3088" s="25">
        <v>145779</v>
      </c>
      <c r="B3088" s="25" t="s">
        <v>74</v>
      </c>
      <c r="C3088" s="25" t="s">
        <v>43</v>
      </c>
      <c r="D3088" s="25" t="s">
        <v>68</v>
      </c>
      <c r="E3088" s="24">
        <v>44258</v>
      </c>
      <c r="F3088" s="25" t="s">
        <v>56</v>
      </c>
      <c r="G3088" s="25" t="s">
        <v>46</v>
      </c>
      <c r="H3088" s="24">
        <v>45106</v>
      </c>
      <c r="I3088" s="101">
        <v>0.34552083333333333</v>
      </c>
      <c r="J3088" s="24">
        <v>45106</v>
      </c>
      <c r="K3088" s="101">
        <v>0.37746527777777777</v>
      </c>
      <c r="L3088" s="25">
        <v>2760</v>
      </c>
      <c r="M3088" s="26">
        <f>Causas[[#This Row],[parada_duracion]]/60</f>
        <v>46</v>
      </c>
      <c r="N3088" s="19" t="s">
        <v>49</v>
      </c>
      <c r="O3088" s="19" t="s">
        <v>49</v>
      </c>
      <c r="P3088" s="16">
        <f>WEEKNUM(Causas[[#This Row],[resolucion_fecha]],16)</f>
        <v>26</v>
      </c>
      <c r="Q3088" s="16" t="str">
        <f>TEXT(Causas[[#This Row],[resolucion_fecha]],"MMMM")</f>
        <v>junio</v>
      </c>
      <c r="R3088" s="16" t="str">
        <f t="shared" si="48"/>
        <v>M</v>
      </c>
      <c r="S3088" s="19" t="s">
        <v>49</v>
      </c>
      <c r="T3088" s="19" t="s">
        <v>49</v>
      </c>
      <c r="U3088" s="19" t="s">
        <v>49</v>
      </c>
      <c r="V3088" s="19" t="s">
        <v>49</v>
      </c>
      <c r="W3088" s="19" t="s">
        <v>49</v>
      </c>
    </row>
    <row r="3089" spans="1:23" hidden="1" x14ac:dyDescent="0.25">
      <c r="A3089" s="25">
        <v>145782</v>
      </c>
      <c r="B3089" s="25" t="s">
        <v>74</v>
      </c>
      <c r="C3089" s="25" t="s">
        <v>43</v>
      </c>
      <c r="D3089" s="25" t="s">
        <v>68</v>
      </c>
      <c r="E3089" s="24">
        <v>44258</v>
      </c>
      <c r="F3089" s="25" t="s">
        <v>56</v>
      </c>
      <c r="G3089" s="25" t="s">
        <v>46</v>
      </c>
      <c r="H3089" s="24">
        <v>45106</v>
      </c>
      <c r="I3089" s="101">
        <v>0.37769675925925927</v>
      </c>
      <c r="J3089" s="24">
        <v>45106</v>
      </c>
      <c r="K3089" s="101">
        <v>0.4004050925925926</v>
      </c>
      <c r="L3089" s="25">
        <v>1962</v>
      </c>
      <c r="M3089" s="26">
        <f>Causas[[#This Row],[parada_duracion]]/60</f>
        <v>32.700000000000003</v>
      </c>
      <c r="N3089" s="19" t="s">
        <v>49</v>
      </c>
      <c r="O3089" s="19" t="s">
        <v>49</v>
      </c>
      <c r="P3089" s="16">
        <f>WEEKNUM(Causas[[#This Row],[resolucion_fecha]],16)</f>
        <v>26</v>
      </c>
      <c r="Q3089" s="16" t="str">
        <f>TEXT(Causas[[#This Row],[resolucion_fecha]],"MMMM")</f>
        <v>junio</v>
      </c>
      <c r="R3089" s="16" t="str">
        <f t="shared" si="48"/>
        <v>M</v>
      </c>
      <c r="S3089" s="19" t="s">
        <v>49</v>
      </c>
      <c r="T3089" s="19" t="s">
        <v>49</v>
      </c>
      <c r="U3089" s="19" t="s">
        <v>49</v>
      </c>
      <c r="V3089" s="19" t="s">
        <v>49</v>
      </c>
      <c r="W3089" s="19" t="s">
        <v>49</v>
      </c>
    </row>
    <row r="3090" spans="1:23" hidden="1" x14ac:dyDescent="0.25">
      <c r="A3090" s="25">
        <v>145786</v>
      </c>
      <c r="B3090" s="25" t="s">
        <v>130</v>
      </c>
      <c r="C3090" s="25" t="s">
        <v>43</v>
      </c>
      <c r="D3090" s="25" t="s">
        <v>55</v>
      </c>
      <c r="E3090" s="24">
        <v>43405</v>
      </c>
      <c r="F3090" s="25" t="s">
        <v>45</v>
      </c>
      <c r="G3090" s="25" t="s">
        <v>46</v>
      </c>
      <c r="H3090" s="24">
        <v>45106</v>
      </c>
      <c r="I3090" s="101">
        <v>0.39099537037037035</v>
      </c>
      <c r="J3090" s="24">
        <v>45106</v>
      </c>
      <c r="K3090" s="101">
        <v>0.39979166666666671</v>
      </c>
      <c r="L3090" s="25">
        <v>760</v>
      </c>
      <c r="M3090" s="26">
        <f>Causas[[#This Row],[parada_duracion]]/60</f>
        <v>12.666666666666666</v>
      </c>
      <c r="N3090" s="19" t="s">
        <v>49</v>
      </c>
      <c r="O3090" s="19" t="s">
        <v>49</v>
      </c>
      <c r="P3090" s="16">
        <f>WEEKNUM(Causas[[#This Row],[resolucion_fecha]],16)</f>
        <v>26</v>
      </c>
      <c r="Q3090" s="16" t="str">
        <f>TEXT(Causas[[#This Row],[resolucion_fecha]],"MMMM")</f>
        <v>junio</v>
      </c>
      <c r="R3090" s="16" t="str">
        <f t="shared" si="48"/>
        <v>M</v>
      </c>
      <c r="S3090" s="19" t="s">
        <v>49</v>
      </c>
      <c r="T3090" s="19" t="s">
        <v>49</v>
      </c>
      <c r="U3090" s="19" t="s">
        <v>49</v>
      </c>
      <c r="V3090" s="19" t="s">
        <v>49</v>
      </c>
      <c r="W3090" s="19" t="s">
        <v>49</v>
      </c>
    </row>
    <row r="3091" spans="1:23" hidden="1" x14ac:dyDescent="0.25">
      <c r="A3091" s="25">
        <v>145788</v>
      </c>
      <c r="B3091" s="25" t="s">
        <v>42</v>
      </c>
      <c r="C3091" s="25" t="s">
        <v>43</v>
      </c>
      <c r="D3091" s="25" t="s">
        <v>96</v>
      </c>
      <c r="E3091" s="24">
        <v>43405</v>
      </c>
      <c r="F3091" s="25" t="s">
        <v>45</v>
      </c>
      <c r="G3091" s="25" t="s">
        <v>50</v>
      </c>
      <c r="H3091" s="24">
        <v>45106</v>
      </c>
      <c r="I3091" s="101">
        <v>0.41464120370370372</v>
      </c>
      <c r="J3091" s="24">
        <v>45106</v>
      </c>
      <c r="K3091" s="101">
        <v>0.42218749999999999</v>
      </c>
      <c r="L3091" s="25">
        <v>652</v>
      </c>
      <c r="M3091" s="26">
        <f>Causas[[#This Row],[parada_duracion]]/60</f>
        <v>10.866666666666667</v>
      </c>
      <c r="N3091" s="19" t="s">
        <v>49</v>
      </c>
      <c r="O3091" s="19" t="s">
        <v>49</v>
      </c>
      <c r="P3091" s="16">
        <f>WEEKNUM(Causas[[#This Row],[resolucion_fecha]],16)</f>
        <v>26</v>
      </c>
      <c r="Q3091" s="16" t="str">
        <f>TEXT(Causas[[#This Row],[resolucion_fecha]],"MMMM")</f>
        <v>junio</v>
      </c>
      <c r="R3091" s="16" t="str">
        <f t="shared" si="48"/>
        <v>M</v>
      </c>
      <c r="S3091" s="19" t="s">
        <v>49</v>
      </c>
      <c r="T3091" s="19" t="s">
        <v>49</v>
      </c>
      <c r="U3091" s="19" t="s">
        <v>49</v>
      </c>
      <c r="V3091" s="19" t="s">
        <v>49</v>
      </c>
      <c r="W3091" s="19" t="s">
        <v>49</v>
      </c>
    </row>
    <row r="3092" spans="1:23" hidden="1" x14ac:dyDescent="0.25">
      <c r="A3092" s="96">
        <v>145794</v>
      </c>
      <c r="B3092" s="96" t="s">
        <v>58</v>
      </c>
      <c r="C3092" s="96" t="s">
        <v>43</v>
      </c>
      <c r="D3092" s="96" t="s">
        <v>324</v>
      </c>
      <c r="E3092" s="97">
        <v>44475</v>
      </c>
      <c r="F3092" s="96" t="s">
        <v>325</v>
      </c>
      <c r="G3092" s="96" t="s">
        <v>46</v>
      </c>
      <c r="H3092" s="97">
        <v>45106</v>
      </c>
      <c r="I3092" s="23">
        <v>0.42826388888888883</v>
      </c>
      <c r="J3092" s="97">
        <v>45106</v>
      </c>
      <c r="K3092" s="23">
        <v>0.47646990740740741</v>
      </c>
      <c r="L3092" s="96">
        <v>4165</v>
      </c>
      <c r="M3092" s="98">
        <f>Causas[[#This Row],[parada_duracion]]/60</f>
        <v>69.416666666666671</v>
      </c>
      <c r="N3092" s="19" t="s">
        <v>49</v>
      </c>
      <c r="O3092" s="19" t="s">
        <v>49</v>
      </c>
      <c r="P3092" s="99">
        <f>WEEKNUM(Causas[[#This Row],[resolucion_fecha]],16)</f>
        <v>26</v>
      </c>
      <c r="Q3092" s="99" t="str">
        <f>TEXT(Causas[[#This Row],[resolucion_fecha]],"MMMM")</f>
        <v>junio</v>
      </c>
      <c r="R3092" s="99" t="str">
        <f t="shared" si="48"/>
        <v>M</v>
      </c>
      <c r="S3092" s="19" t="s">
        <v>49</v>
      </c>
      <c r="T3092" s="19" t="s">
        <v>49</v>
      </c>
      <c r="U3092" s="19" t="s">
        <v>49</v>
      </c>
      <c r="V3092" s="19" t="s">
        <v>49</v>
      </c>
      <c r="W3092" s="19" t="s">
        <v>49</v>
      </c>
    </row>
    <row r="3093" spans="1:23" hidden="1" x14ac:dyDescent="0.25">
      <c r="A3093" s="96">
        <v>145795</v>
      </c>
      <c r="B3093" s="96" t="s">
        <v>58</v>
      </c>
      <c r="C3093" s="96" t="s">
        <v>43</v>
      </c>
      <c r="D3093" s="96" t="s">
        <v>102</v>
      </c>
      <c r="E3093" s="97">
        <v>43405</v>
      </c>
      <c r="F3093" s="96" t="s">
        <v>45</v>
      </c>
      <c r="G3093" s="96" t="s">
        <v>46</v>
      </c>
      <c r="H3093" s="97">
        <v>45106</v>
      </c>
      <c r="I3093" s="23">
        <v>0.43150462962962965</v>
      </c>
      <c r="J3093" s="97">
        <v>45106</v>
      </c>
      <c r="K3093" s="23">
        <v>0.44020833333333331</v>
      </c>
      <c r="L3093" s="96">
        <v>752</v>
      </c>
      <c r="M3093" s="98">
        <f>Causas[[#This Row],[parada_duracion]]/60</f>
        <v>12.533333333333333</v>
      </c>
      <c r="N3093" s="19" t="s">
        <v>49</v>
      </c>
      <c r="O3093" s="19" t="s">
        <v>49</v>
      </c>
      <c r="P3093" s="99">
        <f>WEEKNUM(Causas[[#This Row],[resolucion_fecha]],16)</f>
        <v>26</v>
      </c>
      <c r="Q3093" s="99" t="str">
        <f>TEXT(Causas[[#This Row],[resolucion_fecha]],"MMMM")</f>
        <v>junio</v>
      </c>
      <c r="R3093" s="99" t="str">
        <f t="shared" si="48"/>
        <v>M</v>
      </c>
      <c r="S3093" s="19" t="s">
        <v>49</v>
      </c>
      <c r="T3093" s="19" t="s">
        <v>49</v>
      </c>
      <c r="U3093" s="19" t="s">
        <v>49</v>
      </c>
      <c r="V3093" s="19" t="s">
        <v>49</v>
      </c>
      <c r="W3093" s="19" t="s">
        <v>49</v>
      </c>
    </row>
    <row r="3094" spans="1:23" hidden="1" x14ac:dyDescent="0.25">
      <c r="A3094" s="25">
        <v>145796</v>
      </c>
      <c r="B3094" s="25" t="s">
        <v>58</v>
      </c>
      <c r="C3094" s="25" t="s">
        <v>43</v>
      </c>
      <c r="D3094" s="25" t="s">
        <v>80</v>
      </c>
      <c r="E3094" s="24">
        <v>43405</v>
      </c>
      <c r="F3094" s="25" t="s">
        <v>45</v>
      </c>
      <c r="G3094" s="25" t="s">
        <v>46</v>
      </c>
      <c r="H3094" s="24">
        <v>45106</v>
      </c>
      <c r="I3094" s="101">
        <v>0.43653935185185189</v>
      </c>
      <c r="J3094" s="24">
        <v>45106</v>
      </c>
      <c r="K3094" s="101">
        <v>0.44344907407407402</v>
      </c>
      <c r="L3094" s="25">
        <v>597</v>
      </c>
      <c r="M3094" s="26">
        <f>Causas[[#This Row],[parada_duracion]]/60</f>
        <v>9.9499999999999993</v>
      </c>
      <c r="N3094" s="19" t="s">
        <v>47</v>
      </c>
      <c r="O3094" s="16" t="s">
        <v>47</v>
      </c>
      <c r="P3094" s="16">
        <f>WEEKNUM(Causas[[#This Row],[resolucion_fecha]],16)</f>
        <v>26</v>
      </c>
      <c r="Q3094" s="16" t="str">
        <f>TEXT(Causas[[#This Row],[resolucion_fecha]],"MMMM")</f>
        <v>junio</v>
      </c>
      <c r="R3094" s="16" t="str">
        <f t="shared" si="48"/>
        <v>M</v>
      </c>
      <c r="S3094" s="16" t="s">
        <v>47</v>
      </c>
      <c r="T3094" s="16" t="s">
        <v>47</v>
      </c>
      <c r="U3094" s="16" t="s">
        <v>47</v>
      </c>
      <c r="V3094" s="16" t="s">
        <v>47</v>
      </c>
      <c r="W3094" s="16" t="s">
        <v>47</v>
      </c>
    </row>
    <row r="3095" spans="1:23" hidden="1" x14ac:dyDescent="0.25">
      <c r="A3095" s="96">
        <v>145800</v>
      </c>
      <c r="B3095" s="96" t="s">
        <v>95</v>
      </c>
      <c r="C3095" s="96" t="s">
        <v>43</v>
      </c>
      <c r="D3095" s="96" t="s">
        <v>96</v>
      </c>
      <c r="E3095" s="97">
        <v>43882</v>
      </c>
      <c r="F3095" s="96" t="s">
        <v>56</v>
      </c>
      <c r="G3095" s="96" t="s">
        <v>46</v>
      </c>
      <c r="H3095" s="97">
        <v>45106</v>
      </c>
      <c r="I3095" s="23">
        <v>0.45931712962962962</v>
      </c>
      <c r="J3095" s="97">
        <v>45106</v>
      </c>
      <c r="K3095" s="23">
        <v>0.46866898148148151</v>
      </c>
      <c r="L3095" s="96">
        <v>808</v>
      </c>
      <c r="M3095" s="98">
        <f>Causas[[#This Row],[parada_duracion]]/60</f>
        <v>13.466666666666667</v>
      </c>
      <c r="N3095" s="19" t="s">
        <v>49</v>
      </c>
      <c r="O3095" s="19" t="s">
        <v>49</v>
      </c>
      <c r="P3095" s="99">
        <f>WEEKNUM(Causas[[#This Row],[resolucion_fecha]],16)</f>
        <v>26</v>
      </c>
      <c r="Q3095" s="99" t="str">
        <f>TEXT(Causas[[#This Row],[resolucion_fecha]],"MMMM")</f>
        <v>junio</v>
      </c>
      <c r="R3095" s="99" t="str">
        <f t="shared" si="48"/>
        <v>M</v>
      </c>
      <c r="S3095" s="19" t="s">
        <v>49</v>
      </c>
      <c r="T3095" s="19" t="s">
        <v>49</v>
      </c>
      <c r="U3095" s="19" t="s">
        <v>49</v>
      </c>
      <c r="V3095" s="19" t="s">
        <v>49</v>
      </c>
      <c r="W3095" s="19" t="s">
        <v>49</v>
      </c>
    </row>
    <row r="3096" spans="1:23" hidden="1" x14ac:dyDescent="0.25">
      <c r="A3096" s="25">
        <v>145801</v>
      </c>
      <c r="B3096" s="25" t="s">
        <v>111</v>
      </c>
      <c r="C3096" s="25" t="s">
        <v>43</v>
      </c>
      <c r="D3096" s="25" t="s">
        <v>59</v>
      </c>
      <c r="E3096" s="24">
        <v>44231</v>
      </c>
      <c r="F3096" s="25" t="s">
        <v>60</v>
      </c>
      <c r="G3096" s="25" t="s">
        <v>46</v>
      </c>
      <c r="H3096" s="24">
        <v>45106</v>
      </c>
      <c r="I3096" s="101">
        <v>0.4676967592592593</v>
      </c>
      <c r="J3096" s="24">
        <v>45106</v>
      </c>
      <c r="K3096" s="101">
        <v>0.55500000000000005</v>
      </c>
      <c r="L3096" s="25">
        <v>7543</v>
      </c>
      <c r="M3096" s="26">
        <f>Causas[[#This Row],[parada_duracion]]/60</f>
        <v>125.71666666666667</v>
      </c>
      <c r="N3096" s="19" t="s">
        <v>49</v>
      </c>
      <c r="O3096" s="19" t="s">
        <v>49</v>
      </c>
      <c r="P3096" s="16">
        <f>WEEKNUM(Causas[[#This Row],[resolucion_fecha]],16)</f>
        <v>26</v>
      </c>
      <c r="Q3096" s="16" t="str">
        <f>TEXT(Causas[[#This Row],[resolucion_fecha]],"MMMM")</f>
        <v>junio</v>
      </c>
      <c r="R3096" s="16" t="str">
        <f t="shared" si="48"/>
        <v>M</v>
      </c>
      <c r="S3096" s="19" t="s">
        <v>49</v>
      </c>
      <c r="T3096" s="19" t="s">
        <v>49</v>
      </c>
      <c r="U3096" s="19" t="s">
        <v>49</v>
      </c>
      <c r="V3096" s="19" t="s">
        <v>49</v>
      </c>
      <c r="W3096" s="19" t="s">
        <v>49</v>
      </c>
    </row>
    <row r="3097" spans="1:23" hidden="1" x14ac:dyDescent="0.25">
      <c r="A3097" s="96">
        <v>145803</v>
      </c>
      <c r="B3097" s="96" t="s">
        <v>42</v>
      </c>
      <c r="C3097" s="96" t="s">
        <v>43</v>
      </c>
      <c r="D3097" s="96" t="s">
        <v>64</v>
      </c>
      <c r="E3097" s="97">
        <v>43405</v>
      </c>
      <c r="F3097" s="96" t="s">
        <v>45</v>
      </c>
      <c r="G3097" s="96" t="s">
        <v>46</v>
      </c>
      <c r="H3097" s="97">
        <v>45106</v>
      </c>
      <c r="I3097" s="23">
        <v>0.49854166666666666</v>
      </c>
      <c r="J3097" s="97">
        <v>45106</v>
      </c>
      <c r="K3097" s="23">
        <v>0.5499074074074074</v>
      </c>
      <c r="L3097" s="96">
        <v>4438</v>
      </c>
      <c r="M3097" s="98">
        <f>Causas[[#This Row],[parada_duracion]]/60</f>
        <v>73.966666666666669</v>
      </c>
      <c r="N3097" s="19" t="s">
        <v>49</v>
      </c>
      <c r="O3097" s="19" t="s">
        <v>49</v>
      </c>
      <c r="P3097" s="99">
        <f>WEEKNUM(Causas[[#This Row],[resolucion_fecha]],16)</f>
        <v>26</v>
      </c>
      <c r="Q3097" s="99" t="str">
        <f>TEXT(Causas[[#This Row],[resolucion_fecha]],"MMMM")</f>
        <v>junio</v>
      </c>
      <c r="R3097" s="99" t="str">
        <f t="shared" si="48"/>
        <v>M</v>
      </c>
      <c r="S3097" s="19" t="s">
        <v>49</v>
      </c>
      <c r="T3097" s="19" t="s">
        <v>49</v>
      </c>
      <c r="U3097" s="19" t="s">
        <v>49</v>
      </c>
      <c r="V3097" s="19" t="s">
        <v>49</v>
      </c>
      <c r="W3097" s="19" t="s">
        <v>49</v>
      </c>
    </row>
    <row r="3098" spans="1:23" hidden="1" x14ac:dyDescent="0.25">
      <c r="A3098" s="25">
        <v>145804</v>
      </c>
      <c r="B3098" s="25" t="s">
        <v>61</v>
      </c>
      <c r="C3098" s="25" t="s">
        <v>43</v>
      </c>
      <c r="D3098" s="25" t="s">
        <v>55</v>
      </c>
      <c r="E3098" s="24">
        <v>43881</v>
      </c>
      <c r="F3098" s="25" t="s">
        <v>56</v>
      </c>
      <c r="G3098" s="25" t="s">
        <v>46</v>
      </c>
      <c r="H3098" s="24">
        <v>45106</v>
      </c>
      <c r="I3098" s="101">
        <v>0.50028935185185186</v>
      </c>
      <c r="J3098" s="24">
        <v>45106</v>
      </c>
      <c r="K3098" s="101">
        <v>0.56997685185185187</v>
      </c>
      <c r="L3098" s="25">
        <v>6021</v>
      </c>
      <c r="M3098" s="26">
        <f>Causas[[#This Row],[parada_duracion]]/60</f>
        <v>100.35</v>
      </c>
      <c r="N3098" s="19" t="s">
        <v>49</v>
      </c>
      <c r="O3098" s="19" t="s">
        <v>49</v>
      </c>
      <c r="P3098" s="16">
        <f>WEEKNUM(Causas[[#This Row],[resolucion_fecha]],16)</f>
        <v>26</v>
      </c>
      <c r="Q3098" s="16" t="str">
        <f>TEXT(Causas[[#This Row],[resolucion_fecha]],"MMMM")</f>
        <v>junio</v>
      </c>
      <c r="R3098" s="16" t="str">
        <f t="shared" si="48"/>
        <v>M</v>
      </c>
      <c r="S3098" s="19" t="s">
        <v>49</v>
      </c>
      <c r="T3098" s="19" t="s">
        <v>49</v>
      </c>
      <c r="U3098" s="19" t="s">
        <v>49</v>
      </c>
      <c r="V3098" s="19" t="s">
        <v>49</v>
      </c>
      <c r="W3098" s="19" t="s">
        <v>49</v>
      </c>
    </row>
    <row r="3099" spans="1:23" hidden="1" x14ac:dyDescent="0.25">
      <c r="A3099" s="96">
        <v>145813</v>
      </c>
      <c r="B3099" s="96" t="s">
        <v>87</v>
      </c>
      <c r="C3099" s="96" t="s">
        <v>43</v>
      </c>
      <c r="D3099" s="96" t="s">
        <v>59</v>
      </c>
      <c r="E3099" s="97">
        <v>44231</v>
      </c>
      <c r="F3099" s="96" t="s">
        <v>60</v>
      </c>
      <c r="G3099" s="96" t="s">
        <v>46</v>
      </c>
      <c r="H3099" s="97">
        <v>45106</v>
      </c>
      <c r="I3099" s="23">
        <v>0.61622685185185189</v>
      </c>
      <c r="J3099" s="97">
        <v>45106</v>
      </c>
      <c r="K3099" s="23">
        <v>0.6286342592592592</v>
      </c>
      <c r="L3099" s="96">
        <v>1072</v>
      </c>
      <c r="M3099" s="98">
        <f>Causas[[#This Row],[parada_duracion]]/60</f>
        <v>17.866666666666667</v>
      </c>
      <c r="N3099" t="s">
        <v>941</v>
      </c>
      <c r="O3099" s="99" t="s">
        <v>52</v>
      </c>
      <c r="P3099" s="99">
        <f>WEEKNUM(Causas[[#This Row],[resolucion_fecha]],16)</f>
        <v>26</v>
      </c>
      <c r="Q3099" s="99" t="str">
        <f>TEXT(Causas[[#This Row],[resolucion_fecha]],"MMMM")</f>
        <v>junio</v>
      </c>
      <c r="R3099" s="99" t="str">
        <f t="shared" si="48"/>
        <v>T</v>
      </c>
      <c r="S3099" s="99"/>
      <c r="T3099" s="16" t="s">
        <v>53</v>
      </c>
      <c r="U3099" s="16"/>
      <c r="V3099" s="99"/>
      <c r="W3099" s="99"/>
    </row>
    <row r="3100" spans="1:23" hidden="1" x14ac:dyDescent="0.25">
      <c r="A3100" s="96">
        <v>145814</v>
      </c>
      <c r="B3100" s="96" t="s">
        <v>98</v>
      </c>
      <c r="C3100" s="96" t="s">
        <v>43</v>
      </c>
      <c r="D3100" s="96" t="s">
        <v>48</v>
      </c>
      <c r="E3100" s="97">
        <v>43405</v>
      </c>
      <c r="F3100" s="96" t="s">
        <v>45</v>
      </c>
      <c r="G3100" s="96" t="s">
        <v>46</v>
      </c>
      <c r="H3100" s="97">
        <v>45106</v>
      </c>
      <c r="I3100" s="23">
        <v>0.62391203703703701</v>
      </c>
      <c r="J3100" s="97">
        <v>45106</v>
      </c>
      <c r="K3100" s="23">
        <v>0.66892361111111109</v>
      </c>
      <c r="L3100" s="96">
        <v>3889</v>
      </c>
      <c r="M3100" s="98">
        <f>Causas[[#This Row],[parada_duracion]]/60</f>
        <v>64.816666666666663</v>
      </c>
      <c r="N3100" t="s">
        <v>942</v>
      </c>
      <c r="O3100" s="99" t="s">
        <v>52</v>
      </c>
      <c r="P3100" s="99">
        <f>WEEKNUM(Causas[[#This Row],[resolucion_fecha]],16)</f>
        <v>26</v>
      </c>
      <c r="Q3100" s="99" t="str">
        <f>TEXT(Causas[[#This Row],[resolucion_fecha]],"MMMM")</f>
        <v>junio</v>
      </c>
      <c r="R3100" s="99" t="str">
        <f t="shared" si="48"/>
        <v>T</v>
      </c>
      <c r="S3100" s="99"/>
      <c r="T3100" s="16" t="s">
        <v>53</v>
      </c>
      <c r="U3100" s="100"/>
      <c r="V3100" s="99"/>
      <c r="W3100" s="99"/>
    </row>
    <row r="3101" spans="1:23" hidden="1" x14ac:dyDescent="0.25">
      <c r="A3101" s="96">
        <v>145815</v>
      </c>
      <c r="B3101" s="96" t="s">
        <v>61</v>
      </c>
      <c r="C3101" s="96" t="s">
        <v>43</v>
      </c>
      <c r="D3101" s="96" t="s">
        <v>55</v>
      </c>
      <c r="E3101" s="97">
        <v>43881</v>
      </c>
      <c r="F3101" s="96" t="s">
        <v>56</v>
      </c>
      <c r="G3101" s="96" t="s">
        <v>50</v>
      </c>
      <c r="H3101" s="97">
        <v>45106</v>
      </c>
      <c r="I3101" s="23">
        <v>0.63541666666666663</v>
      </c>
      <c r="J3101" s="97">
        <v>45106</v>
      </c>
      <c r="K3101" s="23">
        <v>0.63561342592592596</v>
      </c>
      <c r="L3101" s="96">
        <v>17</v>
      </c>
      <c r="M3101" s="98">
        <f>Causas[[#This Row],[parada_duracion]]/60</f>
        <v>0.28333333333333333</v>
      </c>
      <c r="N3101" s="19" t="s">
        <v>47</v>
      </c>
      <c r="O3101" s="16" t="s">
        <v>47</v>
      </c>
      <c r="P3101" s="99">
        <f>WEEKNUM(Causas[[#This Row],[resolucion_fecha]],16)</f>
        <v>26</v>
      </c>
      <c r="Q3101" s="99" t="str">
        <f>TEXT(Causas[[#This Row],[resolucion_fecha]],"MMMM")</f>
        <v>junio</v>
      </c>
      <c r="R3101" s="99" t="str">
        <f t="shared" si="48"/>
        <v>T</v>
      </c>
      <c r="S3101" s="16" t="s">
        <v>47</v>
      </c>
      <c r="T3101" s="16" t="s">
        <v>47</v>
      </c>
      <c r="U3101" s="16" t="s">
        <v>47</v>
      </c>
      <c r="V3101" s="16" t="s">
        <v>47</v>
      </c>
      <c r="W3101" s="16" t="s">
        <v>47</v>
      </c>
    </row>
    <row r="3102" spans="1:23" hidden="1" x14ac:dyDescent="0.25">
      <c r="A3102" s="25">
        <v>145816</v>
      </c>
      <c r="B3102" s="25" t="s">
        <v>61</v>
      </c>
      <c r="C3102" s="25" t="s">
        <v>43</v>
      </c>
      <c r="D3102" s="25" t="s">
        <v>55</v>
      </c>
      <c r="E3102" s="24">
        <v>43881</v>
      </c>
      <c r="F3102" s="25" t="s">
        <v>56</v>
      </c>
      <c r="G3102" s="25" t="s">
        <v>50</v>
      </c>
      <c r="H3102" s="24">
        <v>45106</v>
      </c>
      <c r="I3102" s="101">
        <v>0.63634259259259263</v>
      </c>
      <c r="J3102" s="24">
        <v>45106</v>
      </c>
      <c r="K3102" s="101">
        <v>0.65714120370370377</v>
      </c>
      <c r="L3102" s="25">
        <v>1797</v>
      </c>
      <c r="M3102" s="26">
        <f>Causas[[#This Row],[parada_duracion]]/60</f>
        <v>29.95</v>
      </c>
      <c r="N3102" s="19" t="s">
        <v>943</v>
      </c>
      <c r="O3102" s="16" t="s">
        <v>52</v>
      </c>
      <c r="P3102" s="16">
        <f>WEEKNUM(Causas[[#This Row],[resolucion_fecha]],16)</f>
        <v>26</v>
      </c>
      <c r="Q3102" s="16" t="str">
        <f>TEXT(Causas[[#This Row],[resolucion_fecha]],"MMMM")</f>
        <v>junio</v>
      </c>
      <c r="R3102" s="16" t="str">
        <f t="shared" si="48"/>
        <v>T</v>
      </c>
      <c r="S3102" s="16"/>
      <c r="T3102" s="16" t="s">
        <v>53</v>
      </c>
      <c r="U3102" s="100"/>
      <c r="V3102" s="16"/>
      <c r="W3102" s="16"/>
    </row>
    <row r="3103" spans="1:23" hidden="1" x14ac:dyDescent="0.25">
      <c r="A3103" s="96">
        <v>145818</v>
      </c>
      <c r="B3103" s="96" t="s">
        <v>111</v>
      </c>
      <c r="C3103" s="96" t="s">
        <v>43</v>
      </c>
      <c r="D3103" s="96" t="s">
        <v>59</v>
      </c>
      <c r="E3103" s="97">
        <v>44231</v>
      </c>
      <c r="F3103" s="96" t="s">
        <v>60</v>
      </c>
      <c r="G3103" s="96" t="s">
        <v>46</v>
      </c>
      <c r="H3103" s="97">
        <v>45106</v>
      </c>
      <c r="I3103" s="23">
        <v>0.64112268518518511</v>
      </c>
      <c r="J3103" s="97">
        <v>45106</v>
      </c>
      <c r="K3103" s="23">
        <v>0.67699074074074073</v>
      </c>
      <c r="L3103" s="96">
        <v>3099</v>
      </c>
      <c r="M3103" s="98">
        <f>Causas[[#This Row],[parada_duracion]]/60</f>
        <v>51.65</v>
      </c>
      <c r="N3103" s="19" t="s">
        <v>49</v>
      </c>
      <c r="O3103" s="19" t="s">
        <v>49</v>
      </c>
      <c r="P3103" s="99">
        <f>WEEKNUM(Causas[[#This Row],[resolucion_fecha]],16)</f>
        <v>26</v>
      </c>
      <c r="Q3103" s="99" t="str">
        <f>TEXT(Causas[[#This Row],[resolucion_fecha]],"MMMM")</f>
        <v>junio</v>
      </c>
      <c r="R3103" s="99" t="str">
        <f t="shared" si="48"/>
        <v>T</v>
      </c>
      <c r="S3103" s="19" t="s">
        <v>49</v>
      </c>
      <c r="T3103" s="19" t="s">
        <v>49</v>
      </c>
      <c r="U3103" s="19" t="s">
        <v>49</v>
      </c>
      <c r="V3103" s="19" t="s">
        <v>49</v>
      </c>
      <c r="W3103" s="19" t="s">
        <v>49</v>
      </c>
    </row>
    <row r="3104" spans="1:23" hidden="1" x14ac:dyDescent="0.25">
      <c r="A3104" s="96">
        <v>145819</v>
      </c>
      <c r="B3104" s="96" t="s">
        <v>101</v>
      </c>
      <c r="C3104" s="96" t="s">
        <v>43</v>
      </c>
      <c r="D3104" s="96" t="s">
        <v>105</v>
      </c>
      <c r="E3104" s="97">
        <v>43405</v>
      </c>
      <c r="F3104" s="96" t="s">
        <v>45</v>
      </c>
      <c r="G3104" s="96" t="s">
        <v>50</v>
      </c>
      <c r="H3104" s="97">
        <v>45106</v>
      </c>
      <c r="I3104" s="23">
        <v>0.65892361111111108</v>
      </c>
      <c r="J3104" s="97">
        <v>45106</v>
      </c>
      <c r="K3104" s="23">
        <v>0.71167824074074071</v>
      </c>
      <c r="L3104" s="96">
        <v>4558</v>
      </c>
      <c r="M3104" s="98">
        <f>Causas[[#This Row],[parada_duracion]]/60</f>
        <v>75.966666666666669</v>
      </c>
      <c r="N3104" s="18" t="s">
        <v>944</v>
      </c>
      <c r="O3104" s="99" t="s">
        <v>52</v>
      </c>
      <c r="P3104" s="99">
        <f>WEEKNUM(Causas[[#This Row],[resolucion_fecha]],16)</f>
        <v>26</v>
      </c>
      <c r="Q3104" s="99" t="str">
        <f>TEXT(Causas[[#This Row],[resolucion_fecha]],"MMMM")</f>
        <v>junio</v>
      </c>
      <c r="R3104" s="99" t="str">
        <f t="shared" si="48"/>
        <v>T</v>
      </c>
      <c r="S3104" s="99"/>
      <c r="T3104" s="16" t="s">
        <v>53</v>
      </c>
      <c r="U3104" s="100"/>
      <c r="V3104" s="99"/>
      <c r="W3104" s="99"/>
    </row>
    <row r="3105" spans="1:23" hidden="1" x14ac:dyDescent="0.25">
      <c r="A3105" s="25">
        <v>145820</v>
      </c>
      <c r="B3105" s="25" t="s">
        <v>66</v>
      </c>
      <c r="C3105" s="25" t="s">
        <v>43</v>
      </c>
      <c r="D3105" s="25" t="s">
        <v>77</v>
      </c>
      <c r="E3105" s="24">
        <v>43405</v>
      </c>
      <c r="F3105" s="25" t="s">
        <v>45</v>
      </c>
      <c r="G3105" s="25" t="s">
        <v>46</v>
      </c>
      <c r="H3105" s="24">
        <v>45106</v>
      </c>
      <c r="I3105" s="101">
        <v>0.66035879629629635</v>
      </c>
      <c r="J3105" s="24">
        <v>45106</v>
      </c>
      <c r="K3105" s="101">
        <v>0.70094907407407403</v>
      </c>
      <c r="L3105" s="25">
        <v>3507</v>
      </c>
      <c r="M3105" s="26">
        <f>Causas[[#This Row],[parada_duracion]]/60</f>
        <v>58.45</v>
      </c>
      <c r="N3105" s="19" t="s">
        <v>49</v>
      </c>
      <c r="O3105" s="19" t="s">
        <v>49</v>
      </c>
      <c r="P3105" s="16">
        <f>WEEKNUM(Causas[[#This Row],[resolucion_fecha]],16)</f>
        <v>26</v>
      </c>
      <c r="Q3105" s="16" t="str">
        <f>TEXT(Causas[[#This Row],[resolucion_fecha]],"MMMM")</f>
        <v>junio</v>
      </c>
      <c r="R3105" s="16" t="str">
        <f t="shared" si="48"/>
        <v>T</v>
      </c>
      <c r="S3105" s="19" t="s">
        <v>49</v>
      </c>
      <c r="T3105" s="19" t="s">
        <v>49</v>
      </c>
      <c r="U3105" s="19" t="s">
        <v>49</v>
      </c>
      <c r="V3105" s="19" t="s">
        <v>49</v>
      </c>
      <c r="W3105" s="19" t="s">
        <v>49</v>
      </c>
    </row>
    <row r="3106" spans="1:23" hidden="1" x14ac:dyDescent="0.25">
      <c r="A3106" s="25">
        <v>145827</v>
      </c>
      <c r="B3106" s="25" t="s">
        <v>66</v>
      </c>
      <c r="C3106" s="25" t="s">
        <v>43</v>
      </c>
      <c r="D3106" s="25" t="s">
        <v>77</v>
      </c>
      <c r="E3106" s="24">
        <v>43405</v>
      </c>
      <c r="F3106" s="25" t="s">
        <v>45</v>
      </c>
      <c r="G3106" s="25" t="s">
        <v>46</v>
      </c>
      <c r="H3106" s="24">
        <v>45106</v>
      </c>
      <c r="I3106" s="101">
        <v>0.71751157407407407</v>
      </c>
      <c r="J3106" s="24">
        <v>45106</v>
      </c>
      <c r="K3106" s="101">
        <v>0.74474537037037036</v>
      </c>
      <c r="L3106" s="25">
        <v>2353</v>
      </c>
      <c r="M3106" s="26">
        <f>Causas[[#This Row],[parada_duracion]]/60</f>
        <v>39.216666666666669</v>
      </c>
      <c r="N3106" s="19" t="s">
        <v>49</v>
      </c>
      <c r="O3106" s="19" t="s">
        <v>49</v>
      </c>
      <c r="P3106" s="16">
        <f>WEEKNUM(Causas[[#This Row],[resolucion_fecha]],16)</f>
        <v>26</v>
      </c>
      <c r="Q3106" s="16" t="str">
        <f>TEXT(Causas[[#This Row],[resolucion_fecha]],"MMMM")</f>
        <v>junio</v>
      </c>
      <c r="R3106" s="16" t="str">
        <f t="shared" si="48"/>
        <v>T</v>
      </c>
      <c r="S3106" s="19" t="s">
        <v>49</v>
      </c>
      <c r="T3106" s="19" t="s">
        <v>49</v>
      </c>
      <c r="U3106" s="19" t="s">
        <v>49</v>
      </c>
      <c r="V3106" s="19" t="s">
        <v>49</v>
      </c>
      <c r="W3106" s="19" t="s">
        <v>49</v>
      </c>
    </row>
    <row r="3107" spans="1:23" hidden="1" x14ac:dyDescent="0.25">
      <c r="A3107" s="96">
        <v>145829</v>
      </c>
      <c r="B3107" s="96" t="s">
        <v>42</v>
      </c>
      <c r="C3107" s="96" t="s">
        <v>43</v>
      </c>
      <c r="D3107" s="96" t="s">
        <v>55</v>
      </c>
      <c r="E3107" s="97">
        <v>43405</v>
      </c>
      <c r="F3107" s="96" t="s">
        <v>45</v>
      </c>
      <c r="G3107" s="96" t="s">
        <v>46</v>
      </c>
      <c r="H3107" s="97">
        <v>45106</v>
      </c>
      <c r="I3107" s="23">
        <v>0.72887731481481488</v>
      </c>
      <c r="J3107" s="97">
        <v>45106</v>
      </c>
      <c r="K3107" s="23">
        <v>0.73317129629629629</v>
      </c>
      <c r="L3107" s="96">
        <v>371</v>
      </c>
      <c r="M3107" s="98">
        <f>Causas[[#This Row],[parada_duracion]]/60</f>
        <v>6.1833333333333336</v>
      </c>
      <c r="N3107" s="19" t="s">
        <v>47</v>
      </c>
      <c r="O3107" s="16" t="s">
        <v>47</v>
      </c>
      <c r="P3107" s="99">
        <f>WEEKNUM(Causas[[#This Row],[resolucion_fecha]],16)</f>
        <v>26</v>
      </c>
      <c r="Q3107" s="99" t="str">
        <f>TEXT(Causas[[#This Row],[resolucion_fecha]],"MMMM")</f>
        <v>junio</v>
      </c>
      <c r="R3107" s="99" t="str">
        <f t="shared" si="48"/>
        <v>T</v>
      </c>
      <c r="S3107" s="16" t="s">
        <v>47</v>
      </c>
      <c r="T3107" s="16" t="s">
        <v>47</v>
      </c>
      <c r="U3107" s="16" t="s">
        <v>47</v>
      </c>
      <c r="V3107" s="16" t="s">
        <v>47</v>
      </c>
      <c r="W3107" s="16" t="s">
        <v>47</v>
      </c>
    </row>
    <row r="3108" spans="1:23" hidden="1" x14ac:dyDescent="0.25">
      <c r="A3108" s="25">
        <v>145830</v>
      </c>
      <c r="B3108" s="25" t="s">
        <v>66</v>
      </c>
      <c r="C3108" s="25" t="s">
        <v>43</v>
      </c>
      <c r="D3108" s="25" t="s">
        <v>77</v>
      </c>
      <c r="E3108" s="24">
        <v>43405</v>
      </c>
      <c r="F3108" s="25" t="s">
        <v>45</v>
      </c>
      <c r="G3108" s="25" t="s">
        <v>46</v>
      </c>
      <c r="H3108" s="24">
        <v>45106</v>
      </c>
      <c r="I3108" s="101">
        <v>0.74928240740740737</v>
      </c>
      <c r="J3108" s="24">
        <v>45106</v>
      </c>
      <c r="K3108" s="101">
        <v>0.78310185185185188</v>
      </c>
      <c r="L3108" s="25">
        <v>2922</v>
      </c>
      <c r="M3108" s="26">
        <f>Causas[[#This Row],[parada_duracion]]/60</f>
        <v>48.7</v>
      </c>
      <c r="N3108" s="19" t="s">
        <v>49</v>
      </c>
      <c r="O3108" s="19" t="s">
        <v>49</v>
      </c>
      <c r="P3108" s="16">
        <f>WEEKNUM(Causas[[#This Row],[resolucion_fecha]],16)</f>
        <v>26</v>
      </c>
      <c r="Q3108" s="16" t="str">
        <f>TEXT(Causas[[#This Row],[resolucion_fecha]],"MMMM")</f>
        <v>junio</v>
      </c>
      <c r="R3108" s="16" t="str">
        <f t="shared" si="48"/>
        <v>T</v>
      </c>
      <c r="S3108" s="19" t="s">
        <v>49</v>
      </c>
      <c r="T3108" s="19" t="s">
        <v>49</v>
      </c>
      <c r="U3108" s="19" t="s">
        <v>49</v>
      </c>
      <c r="V3108" s="19" t="s">
        <v>49</v>
      </c>
      <c r="W3108" s="19" t="s">
        <v>49</v>
      </c>
    </row>
    <row r="3109" spans="1:23" hidden="1" x14ac:dyDescent="0.25">
      <c r="A3109" s="25">
        <v>145847</v>
      </c>
      <c r="B3109" s="25" t="s">
        <v>58</v>
      </c>
      <c r="C3109" s="25" t="s">
        <v>43</v>
      </c>
      <c r="D3109" s="25" t="s">
        <v>80</v>
      </c>
      <c r="E3109" s="24">
        <v>43405</v>
      </c>
      <c r="F3109" s="25" t="s">
        <v>45</v>
      </c>
      <c r="G3109" s="25" t="s">
        <v>50</v>
      </c>
      <c r="H3109" s="24">
        <v>45107</v>
      </c>
      <c r="I3109" s="101">
        <v>5.7893518518518518E-2</v>
      </c>
      <c r="J3109" s="24">
        <v>45107</v>
      </c>
      <c r="K3109" s="101">
        <v>6.356481481481481E-2</v>
      </c>
      <c r="L3109" s="25">
        <v>490</v>
      </c>
      <c r="M3109" s="26">
        <f>Causas[[#This Row],[parada_duracion]]/60</f>
        <v>8.1666666666666661</v>
      </c>
      <c r="N3109" s="19" t="s">
        <v>47</v>
      </c>
      <c r="O3109" s="16" t="s">
        <v>47</v>
      </c>
      <c r="P3109" s="16">
        <f>WEEKNUM(Causas[[#This Row],[resolucion_fecha]],16)</f>
        <v>26</v>
      </c>
      <c r="Q3109" s="16" t="str">
        <f>TEXT(Causas[[#This Row],[resolucion_fecha]],"MMMM")</f>
        <v>junio</v>
      </c>
      <c r="R3109" s="16" t="str">
        <f t="shared" si="48"/>
        <v>N</v>
      </c>
      <c r="S3109" s="16" t="s">
        <v>47</v>
      </c>
      <c r="T3109" s="16" t="s">
        <v>47</v>
      </c>
      <c r="U3109" s="16" t="s">
        <v>47</v>
      </c>
      <c r="V3109" s="16" t="s">
        <v>47</v>
      </c>
      <c r="W3109" s="16" t="s">
        <v>47</v>
      </c>
    </row>
    <row r="3110" spans="1:23" hidden="1" x14ac:dyDescent="0.25">
      <c r="A3110" s="25">
        <v>145849</v>
      </c>
      <c r="B3110" s="25" t="s">
        <v>58</v>
      </c>
      <c r="C3110" s="25" t="s">
        <v>43</v>
      </c>
      <c r="D3110" s="25" t="s">
        <v>80</v>
      </c>
      <c r="E3110" s="24">
        <v>43405</v>
      </c>
      <c r="F3110" s="25" t="s">
        <v>45</v>
      </c>
      <c r="G3110" s="25" t="s">
        <v>46</v>
      </c>
      <c r="H3110" s="24">
        <v>45107</v>
      </c>
      <c r="I3110" s="101">
        <v>6.3703703703703707E-2</v>
      </c>
      <c r="J3110" s="24">
        <v>45107</v>
      </c>
      <c r="K3110" s="101">
        <v>6.9768518518518521E-2</v>
      </c>
      <c r="L3110" s="25">
        <v>524</v>
      </c>
      <c r="M3110" s="26">
        <f>Causas[[#This Row],[parada_duracion]]/60</f>
        <v>8.7333333333333325</v>
      </c>
      <c r="N3110" s="19" t="s">
        <v>47</v>
      </c>
      <c r="O3110" s="16" t="s">
        <v>47</v>
      </c>
      <c r="P3110" s="16">
        <f>WEEKNUM(Causas[[#This Row],[resolucion_fecha]],16)</f>
        <v>26</v>
      </c>
      <c r="Q3110" s="16" t="str">
        <f>TEXT(Causas[[#This Row],[resolucion_fecha]],"MMMM")</f>
        <v>junio</v>
      </c>
      <c r="R3110" s="16" t="str">
        <f t="shared" si="48"/>
        <v>N</v>
      </c>
      <c r="S3110" s="16" t="s">
        <v>47</v>
      </c>
      <c r="T3110" s="16" t="s">
        <v>47</v>
      </c>
      <c r="U3110" s="16" t="s">
        <v>47</v>
      </c>
      <c r="V3110" s="16" t="s">
        <v>47</v>
      </c>
      <c r="W3110" s="16" t="s">
        <v>47</v>
      </c>
    </row>
    <row r="3111" spans="1:23" hidden="1" x14ac:dyDescent="0.25">
      <c r="A3111" s="96">
        <v>145853</v>
      </c>
      <c r="B3111" s="96" t="s">
        <v>58</v>
      </c>
      <c r="C3111" s="96" t="s">
        <v>43</v>
      </c>
      <c r="D3111" s="96" t="s">
        <v>80</v>
      </c>
      <c r="E3111" s="97">
        <v>43405</v>
      </c>
      <c r="F3111" s="96" t="s">
        <v>45</v>
      </c>
      <c r="G3111" s="96" t="s">
        <v>46</v>
      </c>
      <c r="H3111" s="97">
        <v>45107</v>
      </c>
      <c r="I3111" s="23">
        <v>0.20783564814814814</v>
      </c>
      <c r="J3111" s="97">
        <v>45107</v>
      </c>
      <c r="K3111" s="23">
        <v>0.22993055555555555</v>
      </c>
      <c r="L3111" s="96">
        <v>1909</v>
      </c>
      <c r="M3111" s="98">
        <f>Causas[[#This Row],[parada_duracion]]/60</f>
        <v>31.816666666666666</v>
      </c>
      <c r="N3111" s="102" t="s">
        <v>945</v>
      </c>
      <c r="O3111" s="99" t="s">
        <v>52</v>
      </c>
      <c r="P3111" s="99">
        <f>WEEKNUM(Causas[[#This Row],[resolucion_fecha]],16)</f>
        <v>26</v>
      </c>
      <c r="Q3111" s="99" t="str">
        <f>TEXT(Causas[[#This Row],[resolucion_fecha]],"MMMM")</f>
        <v>junio</v>
      </c>
      <c r="R3111" s="99" t="str">
        <f t="shared" si="48"/>
        <v>N</v>
      </c>
      <c r="S3111" s="99"/>
      <c r="T3111" s="16" t="s">
        <v>53</v>
      </c>
      <c r="U3111" s="16"/>
      <c r="V3111" s="99"/>
      <c r="W3111" s="99"/>
    </row>
    <row r="3112" spans="1:23" hidden="1" x14ac:dyDescent="0.25">
      <c r="A3112" s="25">
        <v>145854</v>
      </c>
      <c r="B3112" s="25" t="s">
        <v>87</v>
      </c>
      <c r="C3112" s="25" t="s">
        <v>43</v>
      </c>
      <c r="D3112" s="25" t="s">
        <v>76</v>
      </c>
      <c r="E3112" s="24">
        <v>43900</v>
      </c>
      <c r="F3112" s="25" t="s">
        <v>56</v>
      </c>
      <c r="G3112" s="25" t="s">
        <v>46</v>
      </c>
      <c r="H3112" s="24">
        <v>45107</v>
      </c>
      <c r="I3112" s="101">
        <v>0.21859953703703705</v>
      </c>
      <c r="J3112" s="24">
        <v>45107</v>
      </c>
      <c r="K3112" s="101">
        <v>0.22865740740740739</v>
      </c>
      <c r="L3112" s="25">
        <v>869</v>
      </c>
      <c r="M3112" s="26">
        <f>Causas[[#This Row],[parada_duracion]]/60</f>
        <v>14.483333333333333</v>
      </c>
      <c r="N3112" s="19" t="s">
        <v>49</v>
      </c>
      <c r="O3112" s="19" t="s">
        <v>49</v>
      </c>
      <c r="P3112" s="16">
        <f>WEEKNUM(Causas[[#This Row],[resolucion_fecha]],16)</f>
        <v>26</v>
      </c>
      <c r="Q3112" s="16" t="str">
        <f>TEXT(Causas[[#This Row],[resolucion_fecha]],"MMMM")</f>
        <v>junio</v>
      </c>
      <c r="R3112" s="16" t="str">
        <f t="shared" si="48"/>
        <v>N</v>
      </c>
      <c r="S3112" s="19" t="s">
        <v>49</v>
      </c>
      <c r="T3112" s="19" t="s">
        <v>49</v>
      </c>
      <c r="U3112" s="19" t="s">
        <v>49</v>
      </c>
      <c r="V3112" s="19" t="s">
        <v>49</v>
      </c>
      <c r="W3112" s="19" t="s">
        <v>49</v>
      </c>
    </row>
    <row r="3113" spans="1:23" hidden="1" x14ac:dyDescent="0.25">
      <c r="A3113" s="25">
        <v>145860</v>
      </c>
      <c r="B3113" s="25" t="s">
        <v>61</v>
      </c>
      <c r="C3113" s="25" t="s">
        <v>43</v>
      </c>
      <c r="D3113" s="25" t="s">
        <v>55</v>
      </c>
      <c r="E3113" s="24">
        <v>43881</v>
      </c>
      <c r="F3113" s="25" t="s">
        <v>56</v>
      </c>
      <c r="G3113" s="25" t="s">
        <v>46</v>
      </c>
      <c r="H3113" s="24">
        <v>45107</v>
      </c>
      <c r="I3113" s="101">
        <v>0.25655092592592593</v>
      </c>
      <c r="J3113" s="24">
        <v>45107</v>
      </c>
      <c r="K3113" s="101">
        <v>0.28437499999999999</v>
      </c>
      <c r="L3113" s="25">
        <v>2404</v>
      </c>
      <c r="M3113" s="26">
        <f>Causas[[#This Row],[parada_duracion]]/60</f>
        <v>40.06666666666667</v>
      </c>
      <c r="N3113" s="19" t="s">
        <v>49</v>
      </c>
      <c r="O3113" s="19" t="s">
        <v>49</v>
      </c>
      <c r="P3113" s="16">
        <f>WEEKNUM(Causas[[#This Row],[resolucion_fecha]],16)</f>
        <v>26</v>
      </c>
      <c r="Q3113" s="16" t="str">
        <f>TEXT(Causas[[#This Row],[resolucion_fecha]],"MMMM")</f>
        <v>junio</v>
      </c>
      <c r="R3113" s="16" t="str">
        <f t="shared" si="48"/>
        <v>M</v>
      </c>
      <c r="S3113" s="19" t="s">
        <v>49</v>
      </c>
      <c r="T3113" s="19" t="s">
        <v>49</v>
      </c>
      <c r="U3113" s="19" t="s">
        <v>49</v>
      </c>
      <c r="V3113" s="19" t="s">
        <v>49</v>
      </c>
      <c r="W3113" s="19" t="s">
        <v>49</v>
      </c>
    </row>
    <row r="3114" spans="1:23" hidden="1" x14ac:dyDescent="0.25">
      <c r="A3114" s="25">
        <v>145863</v>
      </c>
      <c r="B3114" s="25" t="s">
        <v>58</v>
      </c>
      <c r="C3114" s="25" t="s">
        <v>43</v>
      </c>
      <c r="D3114" s="25" t="s">
        <v>102</v>
      </c>
      <c r="E3114" s="24">
        <v>43405</v>
      </c>
      <c r="F3114" s="25" t="s">
        <v>45</v>
      </c>
      <c r="G3114" s="25" t="s">
        <v>46</v>
      </c>
      <c r="H3114" s="24">
        <v>45107</v>
      </c>
      <c r="I3114" s="101">
        <v>0.26682870370370371</v>
      </c>
      <c r="J3114" s="24">
        <v>45107</v>
      </c>
      <c r="K3114" s="101">
        <v>0.27415509259259258</v>
      </c>
      <c r="L3114" s="25">
        <v>633</v>
      </c>
      <c r="M3114" s="26">
        <f>Causas[[#This Row],[parada_duracion]]/60</f>
        <v>10.55</v>
      </c>
      <c r="N3114" s="19" t="s">
        <v>49</v>
      </c>
      <c r="O3114" s="19" t="s">
        <v>49</v>
      </c>
      <c r="P3114" s="16">
        <f>WEEKNUM(Causas[[#This Row],[resolucion_fecha]],16)</f>
        <v>26</v>
      </c>
      <c r="Q3114" s="16" t="str">
        <f>TEXT(Causas[[#This Row],[resolucion_fecha]],"MMMM")</f>
        <v>junio</v>
      </c>
      <c r="R3114" s="16" t="str">
        <f t="shared" si="48"/>
        <v>M</v>
      </c>
      <c r="S3114" s="19" t="s">
        <v>49</v>
      </c>
      <c r="T3114" s="19" t="s">
        <v>49</v>
      </c>
      <c r="U3114" s="19" t="s">
        <v>49</v>
      </c>
      <c r="V3114" s="19" t="s">
        <v>49</v>
      </c>
      <c r="W3114" s="19" t="s">
        <v>49</v>
      </c>
    </row>
    <row r="3115" spans="1:23" hidden="1" x14ac:dyDescent="0.25">
      <c r="A3115" s="96">
        <v>145865</v>
      </c>
      <c r="B3115" s="96" t="s">
        <v>95</v>
      </c>
      <c r="C3115" s="96" t="s">
        <v>43</v>
      </c>
      <c r="D3115" s="96" t="s">
        <v>82</v>
      </c>
      <c r="E3115" s="97">
        <v>45063</v>
      </c>
      <c r="F3115" s="96" t="s">
        <v>124</v>
      </c>
      <c r="G3115" s="96" t="s">
        <v>46</v>
      </c>
      <c r="H3115" s="97">
        <v>45107</v>
      </c>
      <c r="I3115" s="23">
        <v>0.27226851851851852</v>
      </c>
      <c r="J3115" s="97">
        <v>45107</v>
      </c>
      <c r="K3115" s="23">
        <v>0.29497685185185185</v>
      </c>
      <c r="L3115" s="96">
        <v>1962</v>
      </c>
      <c r="M3115" s="98">
        <f>Causas[[#This Row],[parada_duracion]]/60</f>
        <v>32.700000000000003</v>
      </c>
      <c r="N3115" s="19" t="s">
        <v>49</v>
      </c>
      <c r="O3115" s="19" t="s">
        <v>49</v>
      </c>
      <c r="P3115" s="99">
        <f>WEEKNUM(Causas[[#This Row],[resolucion_fecha]],16)</f>
        <v>26</v>
      </c>
      <c r="Q3115" s="99" t="str">
        <f>TEXT(Causas[[#This Row],[resolucion_fecha]],"MMMM")</f>
        <v>junio</v>
      </c>
      <c r="R3115" s="99" t="str">
        <f t="shared" si="48"/>
        <v>M</v>
      </c>
      <c r="S3115" s="19" t="s">
        <v>49</v>
      </c>
      <c r="T3115" s="19" t="s">
        <v>49</v>
      </c>
      <c r="U3115" s="19" t="s">
        <v>49</v>
      </c>
      <c r="V3115" s="19" t="s">
        <v>49</v>
      </c>
      <c r="W3115" s="19" t="s">
        <v>49</v>
      </c>
    </row>
    <row r="3116" spans="1:23" hidden="1" x14ac:dyDescent="0.25">
      <c r="A3116" s="25">
        <v>145866</v>
      </c>
      <c r="B3116" s="25" t="s">
        <v>58</v>
      </c>
      <c r="C3116" s="25" t="s">
        <v>43</v>
      </c>
      <c r="D3116" s="25" t="s">
        <v>80</v>
      </c>
      <c r="E3116" s="24">
        <v>43405</v>
      </c>
      <c r="F3116" s="25" t="s">
        <v>45</v>
      </c>
      <c r="G3116" s="25" t="s">
        <v>46</v>
      </c>
      <c r="H3116" s="24">
        <v>45107</v>
      </c>
      <c r="I3116" s="101">
        <v>0.27243055555555556</v>
      </c>
      <c r="J3116" s="24">
        <v>45107</v>
      </c>
      <c r="K3116" s="101">
        <v>0.30957175925925923</v>
      </c>
      <c r="L3116" s="25">
        <v>3209</v>
      </c>
      <c r="M3116" s="26">
        <f>Causas[[#This Row],[parada_duracion]]/60</f>
        <v>53.483333333333334</v>
      </c>
      <c r="N3116" t="s">
        <v>946</v>
      </c>
      <c r="O3116" s="16" t="s">
        <v>52</v>
      </c>
      <c r="P3116" s="16">
        <f>WEEKNUM(Causas[[#This Row],[resolucion_fecha]],16)</f>
        <v>26</v>
      </c>
      <c r="Q3116" s="16" t="str">
        <f>TEXT(Causas[[#This Row],[resolucion_fecha]],"MMMM")</f>
        <v>junio</v>
      </c>
      <c r="R3116" s="16" t="str">
        <f t="shared" si="48"/>
        <v>M</v>
      </c>
      <c r="S3116" s="16"/>
      <c r="T3116" s="16" t="s">
        <v>53</v>
      </c>
      <c r="U3116" s="100"/>
      <c r="V3116" s="16"/>
      <c r="W3116" s="16"/>
    </row>
    <row r="3117" spans="1:23" hidden="1" x14ac:dyDescent="0.25">
      <c r="A3117" s="25">
        <v>145869</v>
      </c>
      <c r="B3117" s="25" t="s">
        <v>58</v>
      </c>
      <c r="C3117" s="25" t="s">
        <v>43</v>
      </c>
      <c r="D3117" s="25" t="s">
        <v>102</v>
      </c>
      <c r="E3117" s="24">
        <v>43405</v>
      </c>
      <c r="F3117" s="25" t="s">
        <v>45</v>
      </c>
      <c r="G3117" s="25" t="s">
        <v>46</v>
      </c>
      <c r="H3117" s="24">
        <v>45107</v>
      </c>
      <c r="I3117" s="101">
        <v>0.29415509259259259</v>
      </c>
      <c r="J3117" s="24">
        <v>45107</v>
      </c>
      <c r="K3117" s="101">
        <v>0.30371527777777779</v>
      </c>
      <c r="L3117" s="25">
        <v>826</v>
      </c>
      <c r="M3117" s="26">
        <f>Causas[[#This Row],[parada_duracion]]/60</f>
        <v>13.766666666666667</v>
      </c>
      <c r="N3117" s="19" t="s">
        <v>49</v>
      </c>
      <c r="O3117" s="19" t="s">
        <v>49</v>
      </c>
      <c r="P3117" s="16">
        <f>WEEKNUM(Causas[[#This Row],[resolucion_fecha]],16)</f>
        <v>26</v>
      </c>
      <c r="Q3117" s="16" t="str">
        <f>TEXT(Causas[[#This Row],[resolucion_fecha]],"MMMM")</f>
        <v>junio</v>
      </c>
      <c r="R3117" s="16" t="str">
        <f t="shared" si="48"/>
        <v>M</v>
      </c>
      <c r="S3117" s="19" t="s">
        <v>49</v>
      </c>
      <c r="T3117" s="19" t="s">
        <v>49</v>
      </c>
      <c r="U3117" s="19" t="s">
        <v>49</v>
      </c>
      <c r="V3117" s="19" t="s">
        <v>49</v>
      </c>
      <c r="W3117" s="19" t="s">
        <v>49</v>
      </c>
    </row>
    <row r="3118" spans="1:23" hidden="1" x14ac:dyDescent="0.25">
      <c r="A3118" s="25">
        <v>145872</v>
      </c>
      <c r="B3118" s="25" t="s">
        <v>42</v>
      </c>
      <c r="C3118" s="25" t="s">
        <v>43</v>
      </c>
      <c r="D3118" s="25" t="s">
        <v>64</v>
      </c>
      <c r="E3118" s="24">
        <v>43405</v>
      </c>
      <c r="F3118" s="25" t="s">
        <v>45</v>
      </c>
      <c r="G3118" s="25" t="s">
        <v>46</v>
      </c>
      <c r="H3118" s="24">
        <v>45107</v>
      </c>
      <c r="I3118" s="101">
        <v>0.31171296296296297</v>
      </c>
      <c r="J3118" s="24">
        <v>45107</v>
      </c>
      <c r="K3118" s="101">
        <v>0.33239583333333333</v>
      </c>
      <c r="L3118" s="25">
        <v>1787</v>
      </c>
      <c r="M3118" s="26">
        <f>Causas[[#This Row],[parada_duracion]]/60</f>
        <v>29.783333333333335</v>
      </c>
      <c r="N3118" s="19" t="s">
        <v>49</v>
      </c>
      <c r="O3118" s="19" t="s">
        <v>49</v>
      </c>
      <c r="P3118" s="16">
        <f>WEEKNUM(Causas[[#This Row],[resolucion_fecha]],16)</f>
        <v>26</v>
      </c>
      <c r="Q3118" s="16" t="str">
        <f>TEXT(Causas[[#This Row],[resolucion_fecha]],"MMMM")</f>
        <v>junio</v>
      </c>
      <c r="R3118" s="16" t="str">
        <f t="shared" si="48"/>
        <v>M</v>
      </c>
      <c r="S3118" s="19" t="s">
        <v>49</v>
      </c>
      <c r="T3118" s="19" t="s">
        <v>49</v>
      </c>
      <c r="U3118" s="19" t="s">
        <v>49</v>
      </c>
      <c r="V3118" s="19" t="s">
        <v>49</v>
      </c>
      <c r="W3118" s="19" t="s">
        <v>49</v>
      </c>
    </row>
    <row r="3119" spans="1:23" hidden="1" x14ac:dyDescent="0.25">
      <c r="A3119" s="25">
        <v>145878</v>
      </c>
      <c r="B3119" s="25" t="s">
        <v>74</v>
      </c>
      <c r="C3119" s="25" t="s">
        <v>43</v>
      </c>
      <c r="D3119" s="25" t="s">
        <v>68</v>
      </c>
      <c r="E3119" s="24">
        <v>44258</v>
      </c>
      <c r="F3119" s="25" t="s">
        <v>56</v>
      </c>
      <c r="G3119" s="25" t="s">
        <v>46</v>
      </c>
      <c r="H3119" s="24">
        <v>45107</v>
      </c>
      <c r="I3119" s="101">
        <v>0.34793981481481479</v>
      </c>
      <c r="J3119" s="24">
        <v>45107</v>
      </c>
      <c r="K3119" s="101">
        <v>0.40600694444444446</v>
      </c>
      <c r="L3119" s="25">
        <v>5017</v>
      </c>
      <c r="M3119" s="26">
        <f>Causas[[#This Row],[parada_duracion]]/60</f>
        <v>83.61666666666666</v>
      </c>
      <c r="N3119" s="19" t="s">
        <v>49</v>
      </c>
      <c r="O3119" s="19" t="s">
        <v>49</v>
      </c>
      <c r="P3119" s="16">
        <f>WEEKNUM(Causas[[#This Row],[resolucion_fecha]],16)</f>
        <v>26</v>
      </c>
      <c r="Q3119" s="16" t="str">
        <f>TEXT(Causas[[#This Row],[resolucion_fecha]],"MMMM")</f>
        <v>junio</v>
      </c>
      <c r="R3119" s="16" t="str">
        <f t="shared" si="48"/>
        <v>M</v>
      </c>
      <c r="S3119" s="19" t="s">
        <v>49</v>
      </c>
      <c r="T3119" s="19" t="s">
        <v>49</v>
      </c>
      <c r="U3119" s="19" t="s">
        <v>49</v>
      </c>
      <c r="V3119" s="19" t="s">
        <v>49</v>
      </c>
      <c r="W3119" s="19" t="s">
        <v>49</v>
      </c>
    </row>
    <row r="3120" spans="1:23" hidden="1" x14ac:dyDescent="0.25">
      <c r="A3120" s="96">
        <v>145880</v>
      </c>
      <c r="B3120" s="96" t="s">
        <v>119</v>
      </c>
      <c r="C3120" s="96" t="s">
        <v>43</v>
      </c>
      <c r="D3120" s="96" t="s">
        <v>90</v>
      </c>
      <c r="E3120" s="97">
        <v>43405</v>
      </c>
      <c r="F3120" s="96" t="s">
        <v>45</v>
      </c>
      <c r="G3120" s="96" t="s">
        <v>50</v>
      </c>
      <c r="H3120" s="97">
        <v>45107</v>
      </c>
      <c r="I3120" s="23">
        <v>0.36173611111111109</v>
      </c>
      <c r="J3120" s="97">
        <v>45107</v>
      </c>
      <c r="K3120" s="23">
        <v>0.36645833333333333</v>
      </c>
      <c r="L3120" s="96">
        <v>408</v>
      </c>
      <c r="M3120" s="98">
        <f>Causas[[#This Row],[parada_duracion]]/60</f>
        <v>6.8</v>
      </c>
      <c r="N3120" s="19" t="s">
        <v>47</v>
      </c>
      <c r="O3120" s="16" t="s">
        <v>47</v>
      </c>
      <c r="P3120" s="99">
        <f>WEEKNUM(Causas[[#This Row],[resolucion_fecha]],16)</f>
        <v>26</v>
      </c>
      <c r="Q3120" s="99" t="str">
        <f>TEXT(Causas[[#This Row],[resolucion_fecha]],"MMMM")</f>
        <v>junio</v>
      </c>
      <c r="R3120" s="99" t="str">
        <f t="shared" si="48"/>
        <v>M</v>
      </c>
      <c r="S3120" s="16" t="s">
        <v>47</v>
      </c>
      <c r="T3120" s="16" t="s">
        <v>47</v>
      </c>
      <c r="U3120" s="16" t="s">
        <v>47</v>
      </c>
      <c r="V3120" s="16" t="s">
        <v>47</v>
      </c>
      <c r="W3120" s="16" t="s">
        <v>47</v>
      </c>
    </row>
    <row r="3121" spans="1:23" hidden="1" x14ac:dyDescent="0.25">
      <c r="A3121" s="25">
        <v>145881</v>
      </c>
      <c r="B3121" s="25" t="s">
        <v>130</v>
      </c>
      <c r="C3121" s="25" t="s">
        <v>43</v>
      </c>
      <c r="D3121" s="25" t="s">
        <v>143</v>
      </c>
      <c r="E3121" s="24">
        <v>43405</v>
      </c>
      <c r="F3121" s="25" t="s">
        <v>45</v>
      </c>
      <c r="G3121" s="25" t="s">
        <v>50</v>
      </c>
      <c r="H3121" s="24">
        <v>45107</v>
      </c>
      <c r="I3121" s="101">
        <v>0.37401620370370375</v>
      </c>
      <c r="J3121" s="24">
        <v>45107</v>
      </c>
      <c r="K3121" s="101">
        <v>0.61723379629629627</v>
      </c>
      <c r="L3121" s="25">
        <v>21014</v>
      </c>
      <c r="M3121" s="26">
        <f>Causas[[#This Row],[parada_duracion]]/60</f>
        <v>350.23333333333335</v>
      </c>
      <c r="N3121" s="19" t="s">
        <v>49</v>
      </c>
      <c r="O3121" s="19" t="s">
        <v>49</v>
      </c>
      <c r="P3121" s="16">
        <f>WEEKNUM(Causas[[#This Row],[resolucion_fecha]],16)</f>
        <v>26</v>
      </c>
      <c r="Q3121" s="16" t="str">
        <f>TEXT(Causas[[#This Row],[resolucion_fecha]],"MMMM")</f>
        <v>junio</v>
      </c>
      <c r="R3121" s="16" t="str">
        <f t="shared" si="48"/>
        <v>M</v>
      </c>
      <c r="S3121" s="19" t="s">
        <v>49</v>
      </c>
      <c r="T3121" s="19" t="s">
        <v>49</v>
      </c>
      <c r="U3121" s="19" t="s">
        <v>49</v>
      </c>
      <c r="V3121" s="19" t="s">
        <v>49</v>
      </c>
      <c r="W3121" s="19" t="s">
        <v>49</v>
      </c>
    </row>
    <row r="3122" spans="1:23" hidden="1" x14ac:dyDescent="0.25">
      <c r="A3122" s="96">
        <v>145891</v>
      </c>
      <c r="B3122" s="96" t="s">
        <v>42</v>
      </c>
      <c r="C3122" s="96" t="s">
        <v>43</v>
      </c>
      <c r="D3122" s="96" t="s">
        <v>164</v>
      </c>
      <c r="E3122" s="97">
        <v>43405</v>
      </c>
      <c r="F3122" s="96" t="s">
        <v>45</v>
      </c>
      <c r="G3122" s="96" t="s">
        <v>46</v>
      </c>
      <c r="H3122" s="97">
        <v>45107</v>
      </c>
      <c r="I3122" s="23">
        <v>0.41841435185185188</v>
      </c>
      <c r="J3122" s="97">
        <v>45107</v>
      </c>
      <c r="K3122" s="23">
        <v>0.48706018518518518</v>
      </c>
      <c r="L3122" s="96">
        <v>5931</v>
      </c>
      <c r="M3122" s="98">
        <f>Causas[[#This Row],[parada_duracion]]/60</f>
        <v>98.85</v>
      </c>
      <c r="N3122" s="19" t="s">
        <v>49</v>
      </c>
      <c r="O3122" s="19" t="s">
        <v>49</v>
      </c>
      <c r="P3122" s="99">
        <f>WEEKNUM(Causas[[#This Row],[resolucion_fecha]],16)</f>
        <v>26</v>
      </c>
      <c r="Q3122" s="99" t="str">
        <f>TEXT(Causas[[#This Row],[resolucion_fecha]],"MMMM")</f>
        <v>junio</v>
      </c>
      <c r="R3122" s="99" t="str">
        <f t="shared" si="48"/>
        <v>M</v>
      </c>
      <c r="S3122" s="19" t="s">
        <v>49</v>
      </c>
      <c r="T3122" s="19" t="s">
        <v>49</v>
      </c>
      <c r="U3122" s="19" t="s">
        <v>49</v>
      </c>
      <c r="V3122" s="19" t="s">
        <v>49</v>
      </c>
      <c r="W3122" s="19" t="s">
        <v>49</v>
      </c>
    </row>
    <row r="3123" spans="1:23" hidden="1" x14ac:dyDescent="0.25">
      <c r="A3123" s="25">
        <v>145892</v>
      </c>
      <c r="B3123" s="25" t="s">
        <v>61</v>
      </c>
      <c r="C3123" s="25" t="s">
        <v>43</v>
      </c>
      <c r="D3123" s="25" t="s">
        <v>55</v>
      </c>
      <c r="E3123" s="24">
        <v>43881</v>
      </c>
      <c r="F3123" s="25" t="s">
        <v>56</v>
      </c>
      <c r="G3123" s="25" t="s">
        <v>46</v>
      </c>
      <c r="H3123" s="24">
        <v>45107</v>
      </c>
      <c r="I3123" s="101">
        <v>0.42261574074074071</v>
      </c>
      <c r="J3123" s="24">
        <v>45107</v>
      </c>
      <c r="K3123" s="101">
        <v>0.43003472222222222</v>
      </c>
      <c r="L3123" s="25">
        <v>641</v>
      </c>
      <c r="M3123" s="26">
        <f>Causas[[#This Row],[parada_duracion]]/60</f>
        <v>10.683333333333334</v>
      </c>
      <c r="N3123" s="19" t="s">
        <v>49</v>
      </c>
      <c r="O3123" s="19" t="s">
        <v>49</v>
      </c>
      <c r="P3123" s="16">
        <f>WEEKNUM(Causas[[#This Row],[resolucion_fecha]],16)</f>
        <v>26</v>
      </c>
      <c r="Q3123" s="16" t="str">
        <f>TEXT(Causas[[#This Row],[resolucion_fecha]],"MMMM")</f>
        <v>junio</v>
      </c>
      <c r="R3123" s="16" t="str">
        <f t="shared" si="48"/>
        <v>M</v>
      </c>
      <c r="S3123" s="19" t="s">
        <v>49</v>
      </c>
      <c r="T3123" s="19" t="s">
        <v>49</v>
      </c>
      <c r="U3123" s="19" t="s">
        <v>49</v>
      </c>
      <c r="V3123" s="19" t="s">
        <v>49</v>
      </c>
      <c r="W3123" s="19" t="s">
        <v>49</v>
      </c>
    </row>
    <row r="3124" spans="1:23" hidden="1" x14ac:dyDescent="0.25">
      <c r="A3124" s="25">
        <v>145897</v>
      </c>
      <c r="B3124" s="25" t="s">
        <v>83</v>
      </c>
      <c r="C3124" s="25" t="s">
        <v>43</v>
      </c>
      <c r="D3124" s="25" t="s">
        <v>76</v>
      </c>
      <c r="E3124" s="24">
        <v>43405</v>
      </c>
      <c r="F3124" s="25" t="s">
        <v>45</v>
      </c>
      <c r="G3124" s="25" t="s">
        <v>50</v>
      </c>
      <c r="H3124" s="24">
        <v>45107</v>
      </c>
      <c r="I3124" s="101">
        <v>0.43969907407407405</v>
      </c>
      <c r="J3124" s="24">
        <v>45107</v>
      </c>
      <c r="K3124" s="101">
        <v>0.48518518518518516</v>
      </c>
      <c r="L3124" s="25">
        <v>3930</v>
      </c>
      <c r="M3124" s="26">
        <f>Causas[[#This Row],[parada_duracion]]/60</f>
        <v>65.5</v>
      </c>
      <c r="N3124" s="19" t="s">
        <v>49</v>
      </c>
      <c r="O3124" s="19" t="s">
        <v>49</v>
      </c>
      <c r="P3124" s="16">
        <f>WEEKNUM(Causas[[#This Row],[resolucion_fecha]],16)</f>
        <v>26</v>
      </c>
      <c r="Q3124" s="16" t="str">
        <f>TEXT(Causas[[#This Row],[resolucion_fecha]],"MMMM")</f>
        <v>junio</v>
      </c>
      <c r="R3124" s="16" t="str">
        <f t="shared" si="48"/>
        <v>M</v>
      </c>
      <c r="S3124" s="19" t="s">
        <v>49</v>
      </c>
      <c r="T3124" s="19" t="s">
        <v>49</v>
      </c>
      <c r="U3124" s="19" t="s">
        <v>49</v>
      </c>
      <c r="V3124" s="19" t="s">
        <v>49</v>
      </c>
      <c r="W3124" s="19" t="s">
        <v>49</v>
      </c>
    </row>
    <row r="3125" spans="1:23" hidden="1" x14ac:dyDescent="0.25">
      <c r="A3125" s="25">
        <v>145900</v>
      </c>
      <c r="B3125" s="25" t="s">
        <v>174</v>
      </c>
      <c r="C3125" s="25" t="s">
        <v>43</v>
      </c>
      <c r="D3125" s="25" t="s">
        <v>76</v>
      </c>
      <c r="E3125" s="24">
        <v>44265</v>
      </c>
      <c r="F3125" s="25" t="s">
        <v>56</v>
      </c>
      <c r="G3125" s="25" t="s">
        <v>46</v>
      </c>
      <c r="H3125" s="24">
        <v>45107</v>
      </c>
      <c r="I3125" s="101">
        <v>0.48644675925925923</v>
      </c>
      <c r="J3125" s="24">
        <v>45107</v>
      </c>
      <c r="K3125" s="101">
        <v>0.49517361111111113</v>
      </c>
      <c r="L3125" s="25">
        <v>754</v>
      </c>
      <c r="M3125" s="26">
        <f>Causas[[#This Row],[parada_duracion]]/60</f>
        <v>12.566666666666666</v>
      </c>
      <c r="N3125" t="s">
        <v>947</v>
      </c>
      <c r="O3125" s="16" t="s">
        <v>52</v>
      </c>
      <c r="P3125" s="16">
        <f>WEEKNUM(Causas[[#This Row],[resolucion_fecha]],16)</f>
        <v>26</v>
      </c>
      <c r="Q3125" s="16" t="str">
        <f>TEXT(Causas[[#This Row],[resolucion_fecha]],"MMMM")</f>
        <v>junio</v>
      </c>
      <c r="R3125" s="16" t="str">
        <f t="shared" si="48"/>
        <v>M</v>
      </c>
      <c r="S3125" s="16"/>
      <c r="T3125" s="16" t="s">
        <v>53</v>
      </c>
      <c r="U3125" s="16"/>
      <c r="V3125" s="16"/>
      <c r="W3125" s="16"/>
    </row>
    <row r="3126" spans="1:23" hidden="1" x14ac:dyDescent="0.25">
      <c r="A3126" s="25">
        <v>145902</v>
      </c>
      <c r="B3126" s="25" t="s">
        <v>42</v>
      </c>
      <c r="C3126" s="25" t="s">
        <v>43</v>
      </c>
      <c r="D3126" s="25" t="s">
        <v>64</v>
      </c>
      <c r="E3126" s="24">
        <v>43405</v>
      </c>
      <c r="F3126" s="25" t="s">
        <v>45</v>
      </c>
      <c r="G3126" s="25" t="s">
        <v>46</v>
      </c>
      <c r="H3126" s="24">
        <v>45107</v>
      </c>
      <c r="I3126" s="101">
        <v>0.49788194444444445</v>
      </c>
      <c r="J3126" s="24">
        <v>45107</v>
      </c>
      <c r="K3126" s="101">
        <v>0.54886574074074079</v>
      </c>
      <c r="L3126" s="25">
        <v>4405</v>
      </c>
      <c r="M3126" s="26">
        <f>Causas[[#This Row],[parada_duracion]]/60</f>
        <v>73.416666666666671</v>
      </c>
      <c r="N3126" s="19" t="s">
        <v>948</v>
      </c>
      <c r="O3126" s="16" t="s">
        <v>52</v>
      </c>
      <c r="P3126" s="16">
        <f>WEEKNUM(Causas[[#This Row],[resolucion_fecha]],16)</f>
        <v>26</v>
      </c>
      <c r="Q3126" s="16" t="str">
        <f>TEXT(Causas[[#This Row],[resolucion_fecha]],"MMMM")</f>
        <v>junio</v>
      </c>
      <c r="R3126" s="16" t="str">
        <f t="shared" si="48"/>
        <v>M</v>
      </c>
      <c r="S3126" s="16"/>
      <c r="T3126" s="16" t="s">
        <v>53</v>
      </c>
      <c r="U3126" s="16"/>
      <c r="V3126" s="16"/>
      <c r="W3126" s="16"/>
    </row>
    <row r="3127" spans="1:23" hidden="1" x14ac:dyDescent="0.25">
      <c r="A3127" s="25">
        <v>145905</v>
      </c>
      <c r="B3127" s="25" t="s">
        <v>95</v>
      </c>
      <c r="C3127" s="25" t="s">
        <v>43</v>
      </c>
      <c r="D3127" s="25" t="s">
        <v>82</v>
      </c>
      <c r="E3127" s="24">
        <v>45063</v>
      </c>
      <c r="F3127" s="25" t="s">
        <v>124</v>
      </c>
      <c r="G3127" s="25" t="s">
        <v>46</v>
      </c>
      <c r="H3127" s="24">
        <v>45107</v>
      </c>
      <c r="I3127" s="101">
        <v>0.51343749999999999</v>
      </c>
      <c r="J3127" s="24">
        <v>45107</v>
      </c>
      <c r="K3127" s="101">
        <v>0.56156249999999996</v>
      </c>
      <c r="L3127" s="25">
        <v>4158</v>
      </c>
      <c r="M3127" s="26">
        <f>Causas[[#This Row],[parada_duracion]]/60</f>
        <v>69.3</v>
      </c>
      <c r="N3127" s="19" t="s">
        <v>49</v>
      </c>
      <c r="O3127" s="19" t="s">
        <v>49</v>
      </c>
      <c r="P3127" s="16">
        <f>WEEKNUM(Causas[[#This Row],[resolucion_fecha]],16)</f>
        <v>26</v>
      </c>
      <c r="Q3127" s="16" t="str">
        <f>TEXT(Causas[[#This Row],[resolucion_fecha]],"MMMM")</f>
        <v>junio</v>
      </c>
      <c r="R3127" s="16" t="str">
        <f t="shared" si="48"/>
        <v>M</v>
      </c>
      <c r="S3127" s="19" t="s">
        <v>49</v>
      </c>
      <c r="T3127" s="19" t="s">
        <v>49</v>
      </c>
      <c r="U3127" s="19" t="s">
        <v>49</v>
      </c>
      <c r="V3127" s="19" t="s">
        <v>49</v>
      </c>
      <c r="W3127" s="19" t="s">
        <v>49</v>
      </c>
    </row>
    <row r="3128" spans="1:23" hidden="1" x14ac:dyDescent="0.25">
      <c r="A3128" s="25">
        <v>145907</v>
      </c>
      <c r="B3128" s="25" t="s">
        <v>129</v>
      </c>
      <c r="C3128" s="25" t="s">
        <v>43</v>
      </c>
      <c r="D3128" s="25" t="s">
        <v>166</v>
      </c>
      <c r="E3128" s="24">
        <v>43405</v>
      </c>
      <c r="F3128" s="25" t="s">
        <v>45</v>
      </c>
      <c r="G3128" s="25" t="s">
        <v>50</v>
      </c>
      <c r="H3128" s="24">
        <v>45107</v>
      </c>
      <c r="I3128" s="101">
        <v>0.51746527777777784</v>
      </c>
      <c r="J3128" s="24">
        <v>45107</v>
      </c>
      <c r="K3128" s="101">
        <v>0.56201388888888892</v>
      </c>
      <c r="L3128" s="25">
        <v>3849</v>
      </c>
      <c r="M3128" s="26">
        <f>Causas[[#This Row],[parada_duracion]]/60</f>
        <v>64.150000000000006</v>
      </c>
      <c r="N3128" t="s">
        <v>949</v>
      </c>
      <c r="O3128" s="16" t="s">
        <v>52</v>
      </c>
      <c r="P3128" s="16">
        <f>WEEKNUM(Causas[[#This Row],[resolucion_fecha]],16)</f>
        <v>26</v>
      </c>
      <c r="Q3128" s="16" t="str">
        <f>TEXT(Causas[[#This Row],[resolucion_fecha]],"MMMM")</f>
        <v>junio</v>
      </c>
      <c r="R3128" s="16" t="str">
        <f t="shared" si="48"/>
        <v>M</v>
      </c>
      <c r="S3128" s="16"/>
      <c r="T3128" s="16" t="s">
        <v>53</v>
      </c>
      <c r="U3128" s="16"/>
      <c r="V3128" s="16"/>
      <c r="W3128" s="16"/>
    </row>
    <row r="3129" spans="1:23" hidden="1" x14ac:dyDescent="0.25">
      <c r="A3129" s="25">
        <v>145910</v>
      </c>
      <c r="B3129" s="25" t="s">
        <v>74</v>
      </c>
      <c r="C3129" s="25" t="s">
        <v>43</v>
      </c>
      <c r="D3129" s="25" t="s">
        <v>68</v>
      </c>
      <c r="E3129" s="24">
        <v>44258</v>
      </c>
      <c r="F3129" s="25" t="s">
        <v>56</v>
      </c>
      <c r="G3129" s="25" t="s">
        <v>46</v>
      </c>
      <c r="H3129" s="24">
        <v>45107</v>
      </c>
      <c r="I3129" s="101">
        <v>0.53929398148148155</v>
      </c>
      <c r="J3129" s="24">
        <v>45107</v>
      </c>
      <c r="K3129" s="101">
        <v>0.61940972222222224</v>
      </c>
      <c r="L3129" s="25">
        <v>6922</v>
      </c>
      <c r="M3129" s="26">
        <f>Causas[[#This Row],[parada_duracion]]/60</f>
        <v>115.36666666666666</v>
      </c>
      <c r="N3129" s="19" t="s">
        <v>49</v>
      </c>
      <c r="O3129" s="19" t="s">
        <v>49</v>
      </c>
      <c r="P3129" s="16">
        <f>WEEKNUM(Causas[[#This Row],[resolucion_fecha]],16)</f>
        <v>26</v>
      </c>
      <c r="Q3129" s="16" t="str">
        <f>TEXT(Causas[[#This Row],[resolucion_fecha]],"MMMM")</f>
        <v>junio</v>
      </c>
      <c r="R3129" s="16" t="str">
        <f t="shared" si="48"/>
        <v>M</v>
      </c>
      <c r="S3129" s="19" t="s">
        <v>49</v>
      </c>
      <c r="T3129" s="19" t="s">
        <v>49</v>
      </c>
      <c r="U3129" s="19" t="s">
        <v>49</v>
      </c>
      <c r="V3129" s="19" t="s">
        <v>49</v>
      </c>
      <c r="W3129" s="19" t="s">
        <v>49</v>
      </c>
    </row>
    <row r="3130" spans="1:23" hidden="1" x14ac:dyDescent="0.25">
      <c r="A3130" s="96">
        <v>145914</v>
      </c>
      <c r="B3130" s="96" t="s">
        <v>58</v>
      </c>
      <c r="C3130" s="96" t="s">
        <v>43</v>
      </c>
      <c r="D3130" s="96" t="s">
        <v>102</v>
      </c>
      <c r="E3130" s="97">
        <v>43405</v>
      </c>
      <c r="F3130" s="96" t="s">
        <v>45</v>
      </c>
      <c r="G3130" s="96" t="s">
        <v>50</v>
      </c>
      <c r="H3130" s="97">
        <v>45107</v>
      </c>
      <c r="I3130" s="23">
        <v>0.64230324074074074</v>
      </c>
      <c r="J3130" s="97">
        <v>45107</v>
      </c>
      <c r="K3130" s="23">
        <v>0.68274305555555559</v>
      </c>
      <c r="L3130" s="96">
        <v>3494</v>
      </c>
      <c r="M3130" s="98">
        <f>Causas[[#This Row],[parada_duracion]]/60</f>
        <v>58.233333333333334</v>
      </c>
      <c r="N3130" s="19" t="s">
        <v>49</v>
      </c>
      <c r="O3130" s="19" t="s">
        <v>49</v>
      </c>
      <c r="P3130" s="99">
        <f>WEEKNUM(Causas[[#This Row],[resolucion_fecha]],16)</f>
        <v>26</v>
      </c>
      <c r="Q3130" s="99" t="str">
        <f>TEXT(Causas[[#This Row],[resolucion_fecha]],"MMMM")</f>
        <v>junio</v>
      </c>
      <c r="R3130" s="99" t="str">
        <f t="shared" si="48"/>
        <v>T</v>
      </c>
      <c r="S3130" s="19" t="s">
        <v>49</v>
      </c>
      <c r="T3130" s="19" t="s">
        <v>49</v>
      </c>
      <c r="U3130" s="19" t="s">
        <v>49</v>
      </c>
      <c r="V3130" s="19" t="s">
        <v>49</v>
      </c>
      <c r="W3130" s="19" t="s">
        <v>49</v>
      </c>
    </row>
    <row r="3131" spans="1:23" hidden="1" x14ac:dyDescent="0.25">
      <c r="A3131" s="25">
        <v>145915</v>
      </c>
      <c r="B3131" s="25" t="s">
        <v>58</v>
      </c>
      <c r="C3131" s="25" t="s">
        <v>43</v>
      </c>
      <c r="D3131" s="25" t="s">
        <v>166</v>
      </c>
      <c r="E3131" s="24">
        <v>43405</v>
      </c>
      <c r="F3131" s="25" t="s">
        <v>45</v>
      </c>
      <c r="G3131" s="25" t="s">
        <v>46</v>
      </c>
      <c r="H3131" s="24">
        <v>45107</v>
      </c>
      <c r="I3131" s="101">
        <v>0.64615740740740735</v>
      </c>
      <c r="J3131" s="24">
        <v>45107</v>
      </c>
      <c r="K3131" s="101">
        <v>0.68255787037037041</v>
      </c>
      <c r="L3131" s="25">
        <v>3145</v>
      </c>
      <c r="M3131" s="26">
        <f>Causas[[#This Row],[parada_duracion]]/60</f>
        <v>52.416666666666664</v>
      </c>
      <c r="N3131" s="19" t="s">
        <v>49</v>
      </c>
      <c r="O3131" s="19" t="s">
        <v>49</v>
      </c>
      <c r="P3131" s="16">
        <f>WEEKNUM(Causas[[#This Row],[resolucion_fecha]],16)</f>
        <v>26</v>
      </c>
      <c r="Q3131" s="16" t="str">
        <f>TEXT(Causas[[#This Row],[resolucion_fecha]],"MMMM")</f>
        <v>junio</v>
      </c>
      <c r="R3131" s="16" t="str">
        <f t="shared" si="48"/>
        <v>T</v>
      </c>
      <c r="S3131" s="19" t="s">
        <v>49</v>
      </c>
      <c r="T3131" s="19" t="s">
        <v>49</v>
      </c>
      <c r="U3131" s="19" t="s">
        <v>49</v>
      </c>
      <c r="V3131" s="19" t="s">
        <v>49</v>
      </c>
      <c r="W3131" s="19" t="s">
        <v>49</v>
      </c>
    </row>
    <row r="3132" spans="1:23" hidden="1" x14ac:dyDescent="0.25">
      <c r="A3132" s="25">
        <v>145917</v>
      </c>
      <c r="B3132" s="25" t="s">
        <v>61</v>
      </c>
      <c r="C3132" s="25" t="s">
        <v>43</v>
      </c>
      <c r="D3132" s="25" t="s">
        <v>55</v>
      </c>
      <c r="E3132" s="24">
        <v>43881</v>
      </c>
      <c r="F3132" s="25" t="s">
        <v>56</v>
      </c>
      <c r="G3132" s="25" t="s">
        <v>46</v>
      </c>
      <c r="H3132" s="24">
        <v>45107</v>
      </c>
      <c r="I3132" s="101">
        <v>0.66070601851851851</v>
      </c>
      <c r="J3132" s="24">
        <v>45107</v>
      </c>
      <c r="K3132" s="101">
        <v>0.67634259259259266</v>
      </c>
      <c r="L3132" s="25">
        <v>1351</v>
      </c>
      <c r="M3132" s="26">
        <f>Causas[[#This Row],[parada_duracion]]/60</f>
        <v>22.516666666666666</v>
      </c>
      <c r="N3132" s="19" t="s">
        <v>49</v>
      </c>
      <c r="O3132" s="19" t="s">
        <v>49</v>
      </c>
      <c r="P3132" s="16">
        <f>WEEKNUM(Causas[[#This Row],[resolucion_fecha]],16)</f>
        <v>26</v>
      </c>
      <c r="Q3132" s="16" t="str">
        <f>TEXT(Causas[[#This Row],[resolucion_fecha]],"MMMM")</f>
        <v>junio</v>
      </c>
      <c r="R3132" s="16" t="str">
        <f t="shared" si="48"/>
        <v>T</v>
      </c>
      <c r="S3132" s="19" t="s">
        <v>49</v>
      </c>
      <c r="T3132" s="19" t="s">
        <v>49</v>
      </c>
      <c r="U3132" s="19" t="s">
        <v>49</v>
      </c>
      <c r="V3132" s="19" t="s">
        <v>49</v>
      </c>
      <c r="W3132" s="19" t="s">
        <v>49</v>
      </c>
    </row>
    <row r="3133" spans="1:23" hidden="1" x14ac:dyDescent="0.25">
      <c r="A3133" s="96">
        <v>145920</v>
      </c>
      <c r="B3133" s="96" t="s">
        <v>79</v>
      </c>
      <c r="C3133" s="96" t="s">
        <v>43</v>
      </c>
      <c r="D3133" s="96" t="s">
        <v>166</v>
      </c>
      <c r="E3133" s="97">
        <v>43405</v>
      </c>
      <c r="F3133" s="96" t="s">
        <v>45</v>
      </c>
      <c r="G3133" s="96" t="s">
        <v>46</v>
      </c>
      <c r="H3133" s="97">
        <v>45107</v>
      </c>
      <c r="I3133" s="23">
        <v>0.69609953703703698</v>
      </c>
      <c r="J3133" s="97">
        <v>45107</v>
      </c>
      <c r="K3133" s="23">
        <v>0.72032407407407406</v>
      </c>
      <c r="L3133" s="96">
        <v>2093</v>
      </c>
      <c r="M3133" s="98">
        <f>Causas[[#This Row],[parada_duracion]]/60</f>
        <v>34.883333333333333</v>
      </c>
      <c r="N3133" s="18" t="s">
        <v>950</v>
      </c>
      <c r="O3133" s="99" t="s">
        <v>72</v>
      </c>
      <c r="P3133" s="99">
        <f>WEEKNUM(Causas[[#This Row],[resolucion_fecha]],16)</f>
        <v>26</v>
      </c>
      <c r="Q3133" s="99" t="str">
        <f>TEXT(Causas[[#This Row],[resolucion_fecha]],"MMMM")</f>
        <v>junio</v>
      </c>
      <c r="R3133" s="99" t="str">
        <f t="shared" si="48"/>
        <v>T</v>
      </c>
      <c r="S3133" s="99"/>
      <c r="T3133" s="99" t="s">
        <v>73</v>
      </c>
      <c r="U3133" s="16"/>
      <c r="V3133" s="99"/>
      <c r="W3133" s="99"/>
    </row>
    <row r="3134" spans="1:23" hidden="1" x14ac:dyDescent="0.25">
      <c r="A3134" s="96">
        <v>145921</v>
      </c>
      <c r="B3134" s="96" t="s">
        <v>74</v>
      </c>
      <c r="C3134" s="96" t="s">
        <v>43</v>
      </c>
      <c r="D3134" s="96" t="s">
        <v>68</v>
      </c>
      <c r="E3134" s="97">
        <v>44258</v>
      </c>
      <c r="F3134" s="96" t="s">
        <v>56</v>
      </c>
      <c r="G3134" s="96" t="s">
        <v>46</v>
      </c>
      <c r="H3134" s="97">
        <v>45107</v>
      </c>
      <c r="I3134" s="23">
        <v>0.69806712962962969</v>
      </c>
      <c r="J3134" s="97">
        <v>45107</v>
      </c>
      <c r="K3134" s="23">
        <v>0.72734953703703698</v>
      </c>
      <c r="L3134" s="96">
        <v>2530</v>
      </c>
      <c r="M3134" s="98">
        <f>Causas[[#This Row],[parada_duracion]]/60</f>
        <v>42.166666666666664</v>
      </c>
      <c r="N3134" s="19" t="s">
        <v>49</v>
      </c>
      <c r="O3134" s="19" t="s">
        <v>49</v>
      </c>
      <c r="P3134" s="99">
        <f>WEEKNUM(Causas[[#This Row],[resolucion_fecha]],16)</f>
        <v>26</v>
      </c>
      <c r="Q3134" s="99" t="str">
        <f>TEXT(Causas[[#This Row],[resolucion_fecha]],"MMMM")</f>
        <v>junio</v>
      </c>
      <c r="R3134" s="99" t="str">
        <f t="shared" si="48"/>
        <v>T</v>
      </c>
      <c r="S3134" s="19" t="s">
        <v>49</v>
      </c>
      <c r="T3134" s="19" t="s">
        <v>49</v>
      </c>
      <c r="U3134" s="19" t="s">
        <v>49</v>
      </c>
      <c r="V3134" s="19" t="s">
        <v>49</v>
      </c>
      <c r="W3134" s="19" t="s">
        <v>49</v>
      </c>
    </row>
    <row r="3135" spans="1:23" hidden="1" x14ac:dyDescent="0.25">
      <c r="A3135" s="25">
        <v>145922</v>
      </c>
      <c r="B3135" s="25" t="s">
        <v>58</v>
      </c>
      <c r="C3135" s="25" t="s">
        <v>43</v>
      </c>
      <c r="D3135" s="25" t="s">
        <v>102</v>
      </c>
      <c r="E3135" s="24">
        <v>43405</v>
      </c>
      <c r="F3135" s="25" t="s">
        <v>45</v>
      </c>
      <c r="G3135" s="25" t="s">
        <v>50</v>
      </c>
      <c r="H3135" s="24">
        <v>45107</v>
      </c>
      <c r="I3135" s="101">
        <v>0.71969907407407396</v>
      </c>
      <c r="J3135" s="24">
        <v>45107</v>
      </c>
      <c r="K3135" s="101">
        <v>0.72890046296296296</v>
      </c>
      <c r="L3135" s="25">
        <v>795</v>
      </c>
      <c r="M3135" s="26">
        <f>Causas[[#This Row],[parada_duracion]]/60</f>
        <v>13.25</v>
      </c>
      <c r="N3135" s="19" t="s">
        <v>49</v>
      </c>
      <c r="O3135" s="19" t="s">
        <v>49</v>
      </c>
      <c r="P3135" s="16">
        <f>WEEKNUM(Causas[[#This Row],[resolucion_fecha]],16)</f>
        <v>26</v>
      </c>
      <c r="Q3135" s="16" t="str">
        <f>TEXT(Causas[[#This Row],[resolucion_fecha]],"MMMM")</f>
        <v>junio</v>
      </c>
      <c r="R3135" s="16" t="str">
        <f t="shared" si="48"/>
        <v>T</v>
      </c>
      <c r="S3135" s="19" t="s">
        <v>49</v>
      </c>
      <c r="T3135" s="19" t="s">
        <v>49</v>
      </c>
      <c r="U3135" s="19" t="s">
        <v>49</v>
      </c>
      <c r="V3135" s="19" t="s">
        <v>49</v>
      </c>
      <c r="W3135" s="19" t="s">
        <v>49</v>
      </c>
    </row>
    <row r="3136" spans="1:23" hidden="1" x14ac:dyDescent="0.25">
      <c r="A3136" s="96">
        <v>145927</v>
      </c>
      <c r="B3136" s="96" t="s">
        <v>42</v>
      </c>
      <c r="C3136" s="96" t="s">
        <v>43</v>
      </c>
      <c r="D3136" s="96" t="s">
        <v>55</v>
      </c>
      <c r="E3136" s="97">
        <v>43405</v>
      </c>
      <c r="F3136" s="96" t="s">
        <v>45</v>
      </c>
      <c r="G3136" s="96" t="s">
        <v>46</v>
      </c>
      <c r="H3136" s="97">
        <v>45107</v>
      </c>
      <c r="I3136" s="23">
        <v>0.73179398148148145</v>
      </c>
      <c r="J3136" s="97">
        <v>45107</v>
      </c>
      <c r="K3136" s="23">
        <v>0.75763888888888886</v>
      </c>
      <c r="L3136" s="96">
        <v>2233</v>
      </c>
      <c r="M3136" s="98">
        <f>Causas[[#This Row],[parada_duracion]]/60</f>
        <v>37.216666666666669</v>
      </c>
      <c r="N3136" s="19" t="s">
        <v>49</v>
      </c>
      <c r="O3136" s="19" t="s">
        <v>49</v>
      </c>
      <c r="P3136" s="99">
        <f>WEEKNUM(Causas[[#This Row],[resolucion_fecha]],16)</f>
        <v>26</v>
      </c>
      <c r="Q3136" s="99" t="str">
        <f>TEXT(Causas[[#This Row],[resolucion_fecha]],"MMMM")</f>
        <v>junio</v>
      </c>
      <c r="R3136" s="99" t="str">
        <f t="shared" si="48"/>
        <v>T</v>
      </c>
      <c r="S3136" s="19" t="s">
        <v>49</v>
      </c>
      <c r="T3136" s="19" t="s">
        <v>49</v>
      </c>
      <c r="U3136" s="19" t="s">
        <v>49</v>
      </c>
      <c r="V3136" s="19" t="s">
        <v>49</v>
      </c>
      <c r="W3136" s="19" t="s">
        <v>49</v>
      </c>
    </row>
    <row r="3137" spans="1:23" hidden="1" x14ac:dyDescent="0.25">
      <c r="A3137" s="96">
        <v>145928</v>
      </c>
      <c r="B3137" s="96" t="s">
        <v>101</v>
      </c>
      <c r="C3137" s="96" t="s">
        <v>43</v>
      </c>
      <c r="D3137" s="96" t="s">
        <v>166</v>
      </c>
      <c r="E3137" s="97">
        <v>43405</v>
      </c>
      <c r="F3137" s="96" t="s">
        <v>45</v>
      </c>
      <c r="G3137" s="96" t="s">
        <v>50</v>
      </c>
      <c r="H3137" s="97">
        <v>45107</v>
      </c>
      <c r="I3137" s="23">
        <v>0.7318634259259259</v>
      </c>
      <c r="J3137" s="97">
        <v>45107</v>
      </c>
      <c r="K3137" s="23">
        <v>0.73594907407407406</v>
      </c>
      <c r="L3137" s="96">
        <v>353</v>
      </c>
      <c r="M3137" s="98">
        <f>Causas[[#This Row],[parada_duracion]]/60</f>
        <v>5.8833333333333337</v>
      </c>
      <c r="N3137" s="19" t="s">
        <v>47</v>
      </c>
      <c r="O3137" s="16" t="s">
        <v>47</v>
      </c>
      <c r="P3137" s="99">
        <f>WEEKNUM(Causas[[#This Row],[resolucion_fecha]],16)</f>
        <v>26</v>
      </c>
      <c r="Q3137" s="99" t="str">
        <f>TEXT(Causas[[#This Row],[resolucion_fecha]],"MMMM")</f>
        <v>junio</v>
      </c>
      <c r="R3137" s="99" t="str">
        <f t="shared" si="48"/>
        <v>T</v>
      </c>
      <c r="S3137" s="16" t="s">
        <v>47</v>
      </c>
      <c r="T3137" s="16" t="s">
        <v>47</v>
      </c>
      <c r="U3137" s="16" t="s">
        <v>47</v>
      </c>
      <c r="V3137" s="16" t="s">
        <v>47</v>
      </c>
      <c r="W3137" s="16" t="s">
        <v>47</v>
      </c>
    </row>
    <row r="3138" spans="1:23" hidden="1" x14ac:dyDescent="0.25">
      <c r="A3138" s="25">
        <v>145929</v>
      </c>
      <c r="B3138" s="25" t="s">
        <v>42</v>
      </c>
      <c r="C3138" s="25" t="s">
        <v>43</v>
      </c>
      <c r="D3138" s="25" t="s">
        <v>164</v>
      </c>
      <c r="E3138" s="24">
        <v>43405</v>
      </c>
      <c r="F3138" s="25" t="s">
        <v>45</v>
      </c>
      <c r="G3138" s="25" t="s">
        <v>50</v>
      </c>
      <c r="H3138" s="24">
        <v>45107</v>
      </c>
      <c r="I3138" s="101">
        <v>0.73634259259259249</v>
      </c>
      <c r="J3138" s="24">
        <v>45107</v>
      </c>
      <c r="K3138" s="101">
        <v>0.79729166666666673</v>
      </c>
      <c r="L3138" s="25">
        <v>5266</v>
      </c>
      <c r="M3138" s="26">
        <f>Causas[[#This Row],[parada_duracion]]/60</f>
        <v>87.766666666666666</v>
      </c>
      <c r="N3138" s="19" t="s">
        <v>49</v>
      </c>
      <c r="O3138" s="19" t="s">
        <v>49</v>
      </c>
      <c r="P3138" s="16">
        <f>WEEKNUM(Causas[[#This Row],[resolucion_fecha]],16)</f>
        <v>26</v>
      </c>
      <c r="Q3138" s="16" t="str">
        <f>TEXT(Causas[[#This Row],[resolucion_fecha]],"MMMM")</f>
        <v>junio</v>
      </c>
      <c r="R3138" s="16" t="str">
        <f t="shared" ref="R3138:R3201" si="49">IF(I3138&gt;TIME(22,0,0),"N",IF(I3138&lt;TIME(6,0,0),"N",IF(I3138&gt;TIME(14,0,0),"T",IF(I3138&gt;=TIME(6,0,0),"M","-"))))</f>
        <v>T</v>
      </c>
      <c r="S3138" s="19" t="s">
        <v>49</v>
      </c>
      <c r="T3138" s="19" t="s">
        <v>49</v>
      </c>
      <c r="U3138" s="19" t="s">
        <v>49</v>
      </c>
      <c r="V3138" s="19" t="s">
        <v>49</v>
      </c>
      <c r="W3138" s="19" t="s">
        <v>49</v>
      </c>
    </row>
    <row r="3139" spans="1:23" hidden="1" x14ac:dyDescent="0.25">
      <c r="A3139" s="25">
        <v>145931</v>
      </c>
      <c r="B3139" s="25" t="s">
        <v>95</v>
      </c>
      <c r="C3139" s="25" t="s">
        <v>43</v>
      </c>
      <c r="D3139" s="25" t="s">
        <v>82</v>
      </c>
      <c r="E3139" s="24">
        <v>45063</v>
      </c>
      <c r="F3139" s="25" t="s">
        <v>124</v>
      </c>
      <c r="G3139" s="25" t="s">
        <v>46</v>
      </c>
      <c r="H3139" s="24">
        <v>45107</v>
      </c>
      <c r="I3139" s="101">
        <v>0.7434722222222222</v>
      </c>
      <c r="J3139" s="24">
        <v>45107</v>
      </c>
      <c r="K3139" s="101">
        <v>0.78567129629629628</v>
      </c>
      <c r="L3139" s="25">
        <v>3646</v>
      </c>
      <c r="M3139" s="26">
        <f>Causas[[#This Row],[parada_duracion]]/60</f>
        <v>60.766666666666666</v>
      </c>
      <c r="N3139" s="19" t="s">
        <v>49</v>
      </c>
      <c r="O3139" s="19" t="s">
        <v>49</v>
      </c>
      <c r="P3139" s="16">
        <f>WEEKNUM(Causas[[#This Row],[resolucion_fecha]],16)</f>
        <v>26</v>
      </c>
      <c r="Q3139" s="16" t="str">
        <f>TEXT(Causas[[#This Row],[resolucion_fecha]],"MMMM")</f>
        <v>junio</v>
      </c>
      <c r="R3139" s="16" t="str">
        <f t="shared" si="49"/>
        <v>T</v>
      </c>
      <c r="S3139" s="19" t="s">
        <v>49</v>
      </c>
      <c r="T3139" s="19" t="s">
        <v>49</v>
      </c>
      <c r="U3139" s="19" t="s">
        <v>49</v>
      </c>
      <c r="V3139" s="19" t="s">
        <v>49</v>
      </c>
      <c r="W3139" s="19" t="s">
        <v>49</v>
      </c>
    </row>
    <row r="3140" spans="1:23" hidden="1" x14ac:dyDescent="0.25">
      <c r="A3140" s="25">
        <v>145933</v>
      </c>
      <c r="B3140" s="25" t="s">
        <v>116</v>
      </c>
      <c r="C3140" s="25" t="s">
        <v>43</v>
      </c>
      <c r="D3140" s="25" t="s">
        <v>166</v>
      </c>
      <c r="E3140" s="24">
        <v>43405</v>
      </c>
      <c r="F3140" s="25" t="s">
        <v>45</v>
      </c>
      <c r="G3140" s="25" t="s">
        <v>46</v>
      </c>
      <c r="H3140" s="24">
        <v>45107</v>
      </c>
      <c r="I3140" s="101">
        <v>0.76944444444444438</v>
      </c>
      <c r="J3140" s="24">
        <v>45107</v>
      </c>
      <c r="K3140" s="101">
        <v>0.7879976851851852</v>
      </c>
      <c r="L3140" s="25">
        <v>1603</v>
      </c>
      <c r="M3140" s="26">
        <f>Causas[[#This Row],[parada_duracion]]/60</f>
        <v>26.716666666666665</v>
      </c>
      <c r="N3140" s="19" t="s">
        <v>49</v>
      </c>
      <c r="O3140" s="19" t="s">
        <v>49</v>
      </c>
      <c r="P3140" s="16">
        <f>WEEKNUM(Causas[[#This Row],[resolucion_fecha]],16)</f>
        <v>26</v>
      </c>
      <c r="Q3140" s="16" t="str">
        <f>TEXT(Causas[[#This Row],[resolucion_fecha]],"MMMM")</f>
        <v>junio</v>
      </c>
      <c r="R3140" s="16" t="str">
        <f t="shared" si="49"/>
        <v>T</v>
      </c>
      <c r="S3140" s="19" t="s">
        <v>49</v>
      </c>
      <c r="T3140" s="19" t="s">
        <v>49</v>
      </c>
      <c r="U3140" s="19" t="s">
        <v>49</v>
      </c>
      <c r="V3140" s="19" t="s">
        <v>49</v>
      </c>
      <c r="W3140" s="19" t="s">
        <v>49</v>
      </c>
    </row>
    <row r="3141" spans="1:23" hidden="1" x14ac:dyDescent="0.25">
      <c r="A3141" s="25">
        <v>145940</v>
      </c>
      <c r="B3141" s="25" t="s">
        <v>197</v>
      </c>
      <c r="C3141" s="25" t="s">
        <v>43</v>
      </c>
      <c r="D3141" s="25" t="s">
        <v>90</v>
      </c>
      <c r="E3141" s="24">
        <v>43405</v>
      </c>
      <c r="F3141" s="25" t="s">
        <v>45</v>
      </c>
      <c r="G3141" s="25" t="s">
        <v>46</v>
      </c>
      <c r="H3141" s="24">
        <v>45107</v>
      </c>
      <c r="I3141" s="101">
        <v>0.8755208333333333</v>
      </c>
      <c r="J3141" s="24">
        <v>45107</v>
      </c>
      <c r="K3141" s="101">
        <v>0.89263888888888887</v>
      </c>
      <c r="L3141" s="25">
        <v>1479</v>
      </c>
      <c r="M3141" s="26">
        <f>Causas[[#This Row],[parada_duracion]]/60</f>
        <v>24.65</v>
      </c>
      <c r="N3141" t="s">
        <v>951</v>
      </c>
      <c r="O3141" s="16" t="s">
        <v>52</v>
      </c>
      <c r="P3141" s="16">
        <f>WEEKNUM(Causas[[#This Row],[resolucion_fecha]],16)</f>
        <v>26</v>
      </c>
      <c r="Q3141" s="16" t="str">
        <f>TEXT(Causas[[#This Row],[resolucion_fecha]],"MMMM")</f>
        <v>junio</v>
      </c>
      <c r="R3141" s="16" t="str">
        <f t="shared" si="49"/>
        <v>T</v>
      </c>
      <c r="S3141" s="16"/>
      <c r="T3141" s="16" t="s">
        <v>53</v>
      </c>
      <c r="U3141" s="16"/>
      <c r="V3141" s="16"/>
      <c r="W3141" s="16"/>
    </row>
    <row r="3142" spans="1:23" hidden="1" x14ac:dyDescent="0.25">
      <c r="A3142" s="96">
        <v>145942</v>
      </c>
      <c r="B3142" s="96" t="s">
        <v>95</v>
      </c>
      <c r="C3142" s="96" t="s">
        <v>43</v>
      </c>
      <c r="D3142" s="96" t="s">
        <v>59</v>
      </c>
      <c r="E3142" s="97">
        <v>44231</v>
      </c>
      <c r="F3142" s="96" t="s">
        <v>60</v>
      </c>
      <c r="G3142" s="96" t="s">
        <v>46</v>
      </c>
      <c r="H3142" s="97">
        <v>45107</v>
      </c>
      <c r="I3142" s="23">
        <v>0.99542824074074077</v>
      </c>
      <c r="J3142" s="97">
        <v>45107</v>
      </c>
      <c r="K3142" s="23">
        <v>0.99554398148148149</v>
      </c>
      <c r="L3142" s="96">
        <v>10</v>
      </c>
      <c r="M3142" s="98">
        <f>Causas[[#This Row],[parada_duracion]]/60</f>
        <v>0.16666666666666666</v>
      </c>
      <c r="N3142" s="19" t="s">
        <v>47</v>
      </c>
      <c r="O3142" s="16" t="s">
        <v>47</v>
      </c>
      <c r="P3142" s="99">
        <f>WEEKNUM(Causas[[#This Row],[resolucion_fecha]],16)</f>
        <v>26</v>
      </c>
      <c r="Q3142" s="99" t="str">
        <f>TEXT(Causas[[#This Row],[resolucion_fecha]],"MMMM")</f>
        <v>junio</v>
      </c>
      <c r="R3142" s="99" t="str">
        <f t="shared" si="49"/>
        <v>N</v>
      </c>
      <c r="S3142" s="16" t="s">
        <v>47</v>
      </c>
      <c r="T3142" s="16" t="s">
        <v>47</v>
      </c>
      <c r="U3142" s="16" t="s">
        <v>47</v>
      </c>
      <c r="V3142" s="16" t="s">
        <v>47</v>
      </c>
      <c r="W3142" s="16" t="s">
        <v>47</v>
      </c>
    </row>
    <row r="3143" spans="1:23" hidden="1" x14ac:dyDescent="0.25">
      <c r="A3143" s="96">
        <v>145958</v>
      </c>
      <c r="B3143" s="96" t="s">
        <v>101</v>
      </c>
      <c r="C3143" s="96" t="s">
        <v>43</v>
      </c>
      <c r="D3143" s="96" t="s">
        <v>76</v>
      </c>
      <c r="E3143" s="97">
        <v>43405</v>
      </c>
      <c r="F3143" s="96" t="s">
        <v>45</v>
      </c>
      <c r="G3143" s="96" t="s">
        <v>50</v>
      </c>
      <c r="H3143" s="97">
        <v>45110</v>
      </c>
      <c r="I3143" s="23">
        <v>0.27231481481481484</v>
      </c>
      <c r="J3143" s="97">
        <v>45110</v>
      </c>
      <c r="K3143" s="23">
        <v>0.29929398148148151</v>
      </c>
      <c r="L3143" s="96">
        <v>2331</v>
      </c>
      <c r="M3143" s="98">
        <f>Causas[[#This Row],[parada_duracion]]/60</f>
        <v>38.85</v>
      </c>
      <c r="N3143" s="18" t="s">
        <v>952</v>
      </c>
      <c r="O3143" s="99" t="s">
        <v>72</v>
      </c>
      <c r="P3143" s="99">
        <f>WEEKNUM(Causas[[#This Row],[resolucion_fecha]],16)</f>
        <v>27</v>
      </c>
      <c r="Q3143" s="99" t="str">
        <f>TEXT(Causas[[#This Row],[resolucion_fecha]],"MMMM")</f>
        <v>julio</v>
      </c>
      <c r="R3143" s="99" t="str">
        <f t="shared" si="49"/>
        <v>M</v>
      </c>
      <c r="S3143" s="99"/>
      <c r="T3143" s="99" t="s">
        <v>73</v>
      </c>
      <c r="U3143" s="16"/>
      <c r="V3143" s="99"/>
      <c r="W3143" s="99"/>
    </row>
    <row r="3144" spans="1:23" hidden="1" x14ac:dyDescent="0.25">
      <c r="A3144" s="25">
        <v>145959</v>
      </c>
      <c r="B3144" s="25" t="s">
        <v>169</v>
      </c>
      <c r="C3144" s="25" t="s">
        <v>43</v>
      </c>
      <c r="D3144" s="25" t="s">
        <v>82</v>
      </c>
      <c r="E3144" s="24">
        <v>44756</v>
      </c>
      <c r="F3144" s="25" t="s">
        <v>140</v>
      </c>
      <c r="G3144" s="25" t="s">
        <v>50</v>
      </c>
      <c r="H3144" s="24">
        <v>45110</v>
      </c>
      <c r="I3144" s="101">
        <v>0.2792708333333333</v>
      </c>
      <c r="J3144" s="24">
        <v>45110</v>
      </c>
      <c r="K3144" s="101">
        <v>0.28758101851851853</v>
      </c>
      <c r="L3144" s="25">
        <v>718</v>
      </c>
      <c r="M3144" s="26">
        <f>Causas[[#This Row],[parada_duracion]]/60</f>
        <v>11.966666666666667</v>
      </c>
      <c r="N3144" s="19" t="s">
        <v>953</v>
      </c>
      <c r="O3144" s="16" t="s">
        <v>52</v>
      </c>
      <c r="P3144" s="16">
        <f>WEEKNUM(Causas[[#This Row],[resolucion_fecha]],16)</f>
        <v>27</v>
      </c>
      <c r="Q3144" s="16" t="str">
        <f>TEXT(Causas[[#This Row],[resolucion_fecha]],"MMMM")</f>
        <v>julio</v>
      </c>
      <c r="R3144" s="16" t="str">
        <f t="shared" si="49"/>
        <v>M</v>
      </c>
      <c r="S3144" s="16"/>
      <c r="T3144" s="16" t="s">
        <v>53</v>
      </c>
      <c r="U3144" s="100"/>
      <c r="V3144" s="16"/>
      <c r="W3144" s="16"/>
    </row>
    <row r="3145" spans="1:23" hidden="1" x14ac:dyDescent="0.25">
      <c r="A3145" s="25">
        <v>145970</v>
      </c>
      <c r="B3145" s="25" t="s">
        <v>79</v>
      </c>
      <c r="C3145" s="25" t="s">
        <v>43</v>
      </c>
      <c r="D3145" s="25" t="s">
        <v>143</v>
      </c>
      <c r="E3145" s="24">
        <v>43405</v>
      </c>
      <c r="F3145" s="25" t="s">
        <v>45</v>
      </c>
      <c r="G3145" s="25" t="s">
        <v>46</v>
      </c>
      <c r="H3145" s="24">
        <v>45110</v>
      </c>
      <c r="I3145" s="101">
        <v>0.32324074074074077</v>
      </c>
      <c r="J3145" s="24">
        <v>45110</v>
      </c>
      <c r="K3145" s="101">
        <v>0.32800925925925922</v>
      </c>
      <c r="L3145" s="25">
        <v>412</v>
      </c>
      <c r="M3145" s="26">
        <f>Causas[[#This Row],[parada_duracion]]/60</f>
        <v>6.8666666666666663</v>
      </c>
      <c r="N3145" s="19" t="s">
        <v>47</v>
      </c>
      <c r="O3145" s="19" t="s">
        <v>47</v>
      </c>
      <c r="P3145" s="16">
        <f>WEEKNUM(Causas[[#This Row],[resolucion_fecha]],16)</f>
        <v>27</v>
      </c>
      <c r="Q3145" s="16" t="str">
        <f>TEXT(Causas[[#This Row],[resolucion_fecha]],"MMMM")</f>
        <v>julio</v>
      </c>
      <c r="R3145" s="16" t="str">
        <f t="shared" si="49"/>
        <v>M</v>
      </c>
      <c r="S3145" s="19" t="s">
        <v>47</v>
      </c>
      <c r="T3145" s="19" t="s">
        <v>47</v>
      </c>
      <c r="U3145" s="19" t="s">
        <v>47</v>
      </c>
      <c r="V3145" s="19" t="s">
        <v>47</v>
      </c>
      <c r="W3145" s="19" t="s">
        <v>47</v>
      </c>
    </row>
    <row r="3146" spans="1:23" hidden="1" x14ac:dyDescent="0.25">
      <c r="A3146" s="25">
        <v>145982</v>
      </c>
      <c r="B3146" s="25" t="s">
        <v>42</v>
      </c>
      <c r="C3146" s="25" t="s">
        <v>43</v>
      </c>
      <c r="D3146" s="25" t="s">
        <v>76</v>
      </c>
      <c r="E3146" s="24">
        <v>43405</v>
      </c>
      <c r="F3146" s="25" t="s">
        <v>45</v>
      </c>
      <c r="G3146" s="25" t="s">
        <v>46</v>
      </c>
      <c r="H3146" s="24">
        <v>45110</v>
      </c>
      <c r="I3146" s="101">
        <v>0.39521990740740742</v>
      </c>
      <c r="J3146" s="24">
        <v>45110</v>
      </c>
      <c r="K3146" s="101">
        <v>0.41332175925925929</v>
      </c>
      <c r="L3146" s="25">
        <v>1564</v>
      </c>
      <c r="M3146" s="26">
        <f>Causas[[#This Row],[parada_duracion]]/60</f>
        <v>26.066666666666666</v>
      </c>
      <c r="N3146" s="19" t="s">
        <v>49</v>
      </c>
      <c r="O3146" s="16" t="s">
        <v>49</v>
      </c>
      <c r="P3146" s="16">
        <f>WEEKNUM(Causas[[#This Row],[resolucion_fecha]],16)</f>
        <v>27</v>
      </c>
      <c r="Q3146" s="16" t="str">
        <f>TEXT(Causas[[#This Row],[resolucion_fecha]],"MMMM")</f>
        <v>julio</v>
      </c>
      <c r="R3146" s="16" t="str">
        <f t="shared" si="49"/>
        <v>M</v>
      </c>
      <c r="S3146" s="16" t="s">
        <v>49</v>
      </c>
      <c r="T3146" s="16" t="s">
        <v>49</v>
      </c>
      <c r="U3146" s="16" t="s">
        <v>49</v>
      </c>
      <c r="V3146" s="16" t="s">
        <v>49</v>
      </c>
      <c r="W3146" s="16" t="s">
        <v>49</v>
      </c>
    </row>
    <row r="3147" spans="1:23" x14ac:dyDescent="0.25">
      <c r="A3147" s="25">
        <v>145984</v>
      </c>
      <c r="B3147" s="25" t="s">
        <v>42</v>
      </c>
      <c r="C3147" s="25" t="s">
        <v>43</v>
      </c>
      <c r="D3147" s="25" t="s">
        <v>67</v>
      </c>
      <c r="E3147" s="24">
        <v>43405</v>
      </c>
      <c r="F3147" s="25" t="s">
        <v>45</v>
      </c>
      <c r="G3147" s="25" t="s">
        <v>46</v>
      </c>
      <c r="H3147" s="24">
        <v>45110</v>
      </c>
      <c r="I3147" s="101">
        <v>0.4067824074074074</v>
      </c>
      <c r="J3147" s="24">
        <v>45110</v>
      </c>
      <c r="K3147" s="101">
        <v>0.4490277777777778</v>
      </c>
      <c r="L3147" s="25">
        <v>3650</v>
      </c>
      <c r="M3147" s="26">
        <f>Causas[[#This Row],[parada_duracion]]/60</f>
        <v>60.833333333333336</v>
      </c>
      <c r="N3147" s="19" t="s">
        <v>954</v>
      </c>
      <c r="O3147" s="16" t="s">
        <v>72</v>
      </c>
      <c r="P3147" s="16">
        <f>WEEKNUM(Causas[[#This Row],[resolucion_fecha]],16)</f>
        <v>27</v>
      </c>
      <c r="Q3147" s="16" t="str">
        <f>TEXT(Causas[[#This Row],[resolucion_fecha]],"MMMM")</f>
        <v>julio</v>
      </c>
      <c r="R3147" s="16" t="str">
        <f t="shared" si="49"/>
        <v>M</v>
      </c>
      <c r="S3147" s="16"/>
      <c r="T3147" s="16" t="s">
        <v>73</v>
      </c>
      <c r="U3147" s="16"/>
      <c r="V3147" s="16"/>
      <c r="W3147" s="16"/>
    </row>
    <row r="3148" spans="1:23" hidden="1" x14ac:dyDescent="0.25">
      <c r="A3148" s="25">
        <v>145987</v>
      </c>
      <c r="B3148" s="25" t="s">
        <v>58</v>
      </c>
      <c r="C3148" s="25" t="s">
        <v>43</v>
      </c>
      <c r="D3148" s="25" t="s">
        <v>80</v>
      </c>
      <c r="E3148" s="24">
        <v>43405</v>
      </c>
      <c r="F3148" s="25" t="s">
        <v>45</v>
      </c>
      <c r="G3148" s="25" t="s">
        <v>46</v>
      </c>
      <c r="H3148" s="24">
        <v>45110</v>
      </c>
      <c r="I3148" s="101">
        <v>0.41288194444444443</v>
      </c>
      <c r="J3148" s="24">
        <v>45110</v>
      </c>
      <c r="K3148" s="101">
        <v>0.4445601851851852</v>
      </c>
      <c r="L3148" s="25">
        <v>2737</v>
      </c>
      <c r="M3148" s="26">
        <f>Causas[[#This Row],[parada_duracion]]/60</f>
        <v>45.616666666666667</v>
      </c>
      <c r="N3148" s="19" t="s">
        <v>49</v>
      </c>
      <c r="O3148" s="16" t="s">
        <v>49</v>
      </c>
      <c r="P3148" s="16">
        <f>WEEKNUM(Causas[[#This Row],[resolucion_fecha]],16)</f>
        <v>27</v>
      </c>
      <c r="Q3148" s="16" t="str">
        <f>TEXT(Causas[[#This Row],[resolucion_fecha]],"MMMM")</f>
        <v>julio</v>
      </c>
      <c r="R3148" s="16" t="str">
        <f t="shared" si="49"/>
        <v>M</v>
      </c>
      <c r="S3148" s="16" t="s">
        <v>49</v>
      </c>
      <c r="T3148" s="16" t="s">
        <v>49</v>
      </c>
      <c r="U3148" s="16" t="s">
        <v>49</v>
      </c>
      <c r="V3148" s="16" t="s">
        <v>49</v>
      </c>
      <c r="W3148" s="16" t="s">
        <v>49</v>
      </c>
    </row>
    <row r="3149" spans="1:23" hidden="1" x14ac:dyDescent="0.25">
      <c r="A3149" s="25">
        <v>145992</v>
      </c>
      <c r="B3149" s="25" t="s">
        <v>61</v>
      </c>
      <c r="C3149" s="25" t="s">
        <v>43</v>
      </c>
      <c r="D3149" s="25" t="s">
        <v>55</v>
      </c>
      <c r="E3149" s="24">
        <v>43881</v>
      </c>
      <c r="F3149" s="25" t="s">
        <v>56</v>
      </c>
      <c r="G3149" s="25" t="s">
        <v>46</v>
      </c>
      <c r="H3149" s="24">
        <v>45110</v>
      </c>
      <c r="I3149" s="101">
        <v>0.43811342592592589</v>
      </c>
      <c r="J3149" s="24">
        <v>45110</v>
      </c>
      <c r="K3149" s="101">
        <v>0.44525462962962964</v>
      </c>
      <c r="L3149" s="25">
        <v>617</v>
      </c>
      <c r="M3149" s="26">
        <f>Causas[[#This Row],[parada_duracion]]/60</f>
        <v>10.283333333333333</v>
      </c>
      <c r="N3149" s="19" t="s">
        <v>756</v>
      </c>
      <c r="O3149" s="16" t="s">
        <v>9</v>
      </c>
      <c r="P3149" s="16">
        <f>WEEKNUM(Causas[[#This Row],[resolucion_fecha]],16)</f>
        <v>27</v>
      </c>
      <c r="Q3149" s="16" t="str">
        <f>TEXT(Causas[[#This Row],[resolucion_fecha]],"MMMM")</f>
        <v>julio</v>
      </c>
      <c r="R3149" s="16" t="str">
        <f t="shared" si="49"/>
        <v>M</v>
      </c>
      <c r="S3149" s="16"/>
      <c r="T3149" s="16" t="s">
        <v>9</v>
      </c>
      <c r="U3149" s="16"/>
      <c r="V3149" s="16"/>
      <c r="W3149" s="16"/>
    </row>
    <row r="3150" spans="1:23" ht="30" hidden="1" x14ac:dyDescent="0.25">
      <c r="A3150" s="25">
        <v>146002</v>
      </c>
      <c r="B3150" s="25" t="s">
        <v>58</v>
      </c>
      <c r="C3150" s="25" t="s">
        <v>43</v>
      </c>
      <c r="D3150" s="25" t="s">
        <v>80</v>
      </c>
      <c r="E3150" s="24">
        <v>43405</v>
      </c>
      <c r="F3150" s="25" t="s">
        <v>45</v>
      </c>
      <c r="G3150" s="25" t="s">
        <v>46</v>
      </c>
      <c r="H3150" s="24">
        <v>45110</v>
      </c>
      <c r="I3150" s="101">
        <v>0.50532407407407409</v>
      </c>
      <c r="J3150" s="24">
        <v>45110</v>
      </c>
      <c r="K3150" s="101">
        <v>0.68253472222222233</v>
      </c>
      <c r="L3150" s="25">
        <v>15311</v>
      </c>
      <c r="M3150" s="26">
        <f>Causas[[#This Row],[parada_duracion]]/60</f>
        <v>255.18333333333334</v>
      </c>
      <c r="N3150" s="19" t="s">
        <v>955</v>
      </c>
      <c r="O3150" s="16" t="s">
        <v>52</v>
      </c>
      <c r="P3150" s="16">
        <f>WEEKNUM(Causas[[#This Row],[resolucion_fecha]],16)</f>
        <v>27</v>
      </c>
      <c r="Q3150" s="16" t="str">
        <f>TEXT(Causas[[#This Row],[resolucion_fecha]],"MMMM")</f>
        <v>julio</v>
      </c>
      <c r="R3150" s="16" t="str">
        <f t="shared" si="49"/>
        <v>M</v>
      </c>
      <c r="S3150" s="16"/>
      <c r="T3150" s="16" t="s">
        <v>53</v>
      </c>
      <c r="U3150" s="16"/>
      <c r="V3150" s="16"/>
      <c r="W3150" s="16"/>
    </row>
    <row r="3151" spans="1:23" hidden="1" x14ac:dyDescent="0.25">
      <c r="A3151" s="25">
        <v>146010</v>
      </c>
      <c r="B3151" s="25" t="s">
        <v>54</v>
      </c>
      <c r="C3151" s="25" t="s">
        <v>43</v>
      </c>
      <c r="D3151" s="25" t="s">
        <v>55</v>
      </c>
      <c r="E3151" s="24">
        <v>44120</v>
      </c>
      <c r="F3151" s="25" t="s">
        <v>56</v>
      </c>
      <c r="G3151" s="25" t="s">
        <v>50</v>
      </c>
      <c r="H3151" s="24">
        <v>45110</v>
      </c>
      <c r="I3151" s="101">
        <v>0.53797453703703701</v>
      </c>
      <c r="J3151" s="24">
        <v>45110</v>
      </c>
      <c r="K3151" s="101">
        <v>0.54809027777777775</v>
      </c>
      <c r="L3151" s="25">
        <v>874</v>
      </c>
      <c r="M3151" s="26">
        <f>Causas[[#This Row],[parada_duracion]]/60</f>
        <v>14.566666666666666</v>
      </c>
      <c r="N3151" s="19" t="s">
        <v>956</v>
      </c>
      <c r="O3151" s="16" t="s">
        <v>52</v>
      </c>
      <c r="P3151" s="16">
        <f>WEEKNUM(Causas[[#This Row],[resolucion_fecha]],16)</f>
        <v>27</v>
      </c>
      <c r="Q3151" s="16" t="str">
        <f>TEXT(Causas[[#This Row],[resolucion_fecha]],"MMMM")</f>
        <v>julio</v>
      </c>
      <c r="R3151" s="16" t="str">
        <f t="shared" si="49"/>
        <v>M</v>
      </c>
      <c r="S3151" s="16"/>
      <c r="T3151" s="16" t="s">
        <v>53</v>
      </c>
      <c r="U3151" s="16"/>
      <c r="V3151" s="16"/>
      <c r="W3151" s="16"/>
    </row>
    <row r="3152" spans="1:23" hidden="1" x14ac:dyDescent="0.25">
      <c r="A3152" s="25">
        <v>146015</v>
      </c>
      <c r="B3152" s="25" t="s">
        <v>111</v>
      </c>
      <c r="C3152" s="25" t="s">
        <v>43</v>
      </c>
      <c r="D3152" s="25" t="s">
        <v>76</v>
      </c>
      <c r="E3152" s="24">
        <v>44239</v>
      </c>
      <c r="F3152" s="25" t="s">
        <v>56</v>
      </c>
      <c r="G3152" s="25" t="s">
        <v>46</v>
      </c>
      <c r="H3152" s="24">
        <v>45110</v>
      </c>
      <c r="I3152" s="101">
        <v>0.640162037037037</v>
      </c>
      <c r="J3152" s="24">
        <v>45110</v>
      </c>
      <c r="K3152" s="101">
        <v>0.6459259259259259</v>
      </c>
      <c r="L3152" s="25">
        <v>498</v>
      </c>
      <c r="M3152" s="26">
        <f>Causas[[#This Row],[parada_duracion]]/60</f>
        <v>8.3000000000000007</v>
      </c>
      <c r="N3152" s="19" t="s">
        <v>47</v>
      </c>
      <c r="O3152" s="19" t="s">
        <v>47</v>
      </c>
      <c r="P3152" s="16">
        <f>WEEKNUM(Causas[[#This Row],[resolucion_fecha]],16)</f>
        <v>27</v>
      </c>
      <c r="Q3152" s="16" t="str">
        <f>TEXT(Causas[[#This Row],[resolucion_fecha]],"MMMM")</f>
        <v>julio</v>
      </c>
      <c r="R3152" s="16" t="str">
        <f t="shared" si="49"/>
        <v>T</v>
      </c>
      <c r="S3152" s="19" t="s">
        <v>47</v>
      </c>
      <c r="T3152" s="19" t="s">
        <v>47</v>
      </c>
      <c r="U3152" s="19" t="s">
        <v>47</v>
      </c>
      <c r="V3152" s="19" t="s">
        <v>47</v>
      </c>
      <c r="W3152" s="19" t="s">
        <v>47</v>
      </c>
    </row>
    <row r="3153" spans="1:23" hidden="1" x14ac:dyDescent="0.25">
      <c r="A3153" s="96">
        <v>146018</v>
      </c>
      <c r="B3153" s="96" t="s">
        <v>95</v>
      </c>
      <c r="C3153" s="96" t="s">
        <v>43</v>
      </c>
      <c r="D3153" s="96" t="s">
        <v>82</v>
      </c>
      <c r="E3153" s="97">
        <v>45063</v>
      </c>
      <c r="F3153" s="96" t="s">
        <v>124</v>
      </c>
      <c r="G3153" s="96" t="s">
        <v>46</v>
      </c>
      <c r="H3153" s="97">
        <v>45110</v>
      </c>
      <c r="I3153" s="23">
        <v>0.6787037037037037</v>
      </c>
      <c r="J3153" s="97">
        <v>45110</v>
      </c>
      <c r="K3153" s="23">
        <v>0.68844907407407396</v>
      </c>
      <c r="L3153" s="96">
        <v>842</v>
      </c>
      <c r="M3153" s="98">
        <f>Causas[[#This Row],[parada_duracion]]/60</f>
        <v>14.033333333333333</v>
      </c>
      <c r="N3153" s="18" t="s">
        <v>957</v>
      </c>
      <c r="O3153" s="99" t="s">
        <v>52</v>
      </c>
      <c r="P3153" s="99">
        <f>WEEKNUM(Causas[[#This Row],[resolucion_fecha]],16)</f>
        <v>27</v>
      </c>
      <c r="Q3153" s="99" t="str">
        <f>TEXT(Causas[[#This Row],[resolucion_fecha]],"MMMM")</f>
        <v>julio</v>
      </c>
      <c r="R3153" s="99" t="str">
        <f t="shared" si="49"/>
        <v>T</v>
      </c>
      <c r="S3153" s="99"/>
      <c r="T3153" s="16" t="s">
        <v>53</v>
      </c>
      <c r="U3153" s="16"/>
      <c r="V3153" s="99"/>
      <c r="W3153" s="99"/>
    </row>
    <row r="3154" spans="1:23" hidden="1" x14ac:dyDescent="0.25">
      <c r="A3154" s="25">
        <v>146019</v>
      </c>
      <c r="B3154" s="25" t="s">
        <v>95</v>
      </c>
      <c r="C3154" s="25" t="s">
        <v>43</v>
      </c>
      <c r="D3154" s="25" t="s">
        <v>59</v>
      </c>
      <c r="E3154" s="24">
        <v>44231</v>
      </c>
      <c r="F3154" s="25" t="s">
        <v>60</v>
      </c>
      <c r="G3154" s="25" t="s">
        <v>46</v>
      </c>
      <c r="H3154" s="24">
        <v>45110</v>
      </c>
      <c r="I3154" s="101">
        <v>0.68275462962962974</v>
      </c>
      <c r="J3154" s="24">
        <v>45110</v>
      </c>
      <c r="K3154" s="101">
        <v>0.69391203703703708</v>
      </c>
      <c r="L3154" s="25">
        <v>964</v>
      </c>
      <c r="M3154" s="26">
        <f>Causas[[#This Row],[parada_duracion]]/60</f>
        <v>16.066666666666666</v>
      </c>
      <c r="N3154" s="19" t="s">
        <v>958</v>
      </c>
      <c r="O3154" s="16" t="s">
        <v>52</v>
      </c>
      <c r="P3154" s="16">
        <f>WEEKNUM(Causas[[#This Row],[resolucion_fecha]],16)</f>
        <v>27</v>
      </c>
      <c r="Q3154" s="16" t="str">
        <f>TEXT(Causas[[#This Row],[resolucion_fecha]],"MMMM")</f>
        <v>julio</v>
      </c>
      <c r="R3154" s="16" t="str">
        <f t="shared" si="49"/>
        <v>T</v>
      </c>
      <c r="S3154" s="16"/>
      <c r="T3154" s="16" t="s">
        <v>53</v>
      </c>
      <c r="U3154" s="100"/>
      <c r="V3154" s="16"/>
      <c r="W3154" s="16"/>
    </row>
    <row r="3155" spans="1:23" ht="45" hidden="1" x14ac:dyDescent="0.25">
      <c r="A3155" s="25">
        <v>146021</v>
      </c>
      <c r="B3155" s="25" t="s">
        <v>95</v>
      </c>
      <c r="C3155" s="25" t="s">
        <v>43</v>
      </c>
      <c r="D3155" s="25" t="s">
        <v>96</v>
      </c>
      <c r="E3155" s="24">
        <v>43882</v>
      </c>
      <c r="F3155" s="25" t="s">
        <v>56</v>
      </c>
      <c r="G3155" s="25" t="s">
        <v>46</v>
      </c>
      <c r="H3155" s="24">
        <v>45110</v>
      </c>
      <c r="I3155" s="101">
        <v>0.69990740740740742</v>
      </c>
      <c r="J3155" s="24">
        <v>45110</v>
      </c>
      <c r="K3155" s="101">
        <v>0.84478009259259268</v>
      </c>
      <c r="L3155" s="25">
        <v>12517</v>
      </c>
      <c r="M3155" s="26">
        <f>Causas[[#This Row],[parada_duracion]]/60</f>
        <v>208.61666666666667</v>
      </c>
      <c r="N3155" s="19" t="s">
        <v>959</v>
      </c>
      <c r="O3155" s="16" t="s">
        <v>52</v>
      </c>
      <c r="P3155" s="16">
        <f>WEEKNUM(Causas[[#This Row],[resolucion_fecha]],16)</f>
        <v>27</v>
      </c>
      <c r="Q3155" s="16" t="str">
        <f>TEXT(Causas[[#This Row],[resolucion_fecha]],"MMMM")</f>
        <v>julio</v>
      </c>
      <c r="R3155" s="16" t="str">
        <f t="shared" si="49"/>
        <v>T</v>
      </c>
      <c r="S3155" s="16"/>
      <c r="T3155" s="16" t="s">
        <v>53</v>
      </c>
      <c r="U3155" s="16"/>
      <c r="V3155" s="16"/>
      <c r="W3155" s="16"/>
    </row>
    <row r="3156" spans="1:23" hidden="1" x14ac:dyDescent="0.25">
      <c r="A3156" s="25">
        <v>146029</v>
      </c>
      <c r="B3156" s="25" t="s">
        <v>61</v>
      </c>
      <c r="C3156" s="25" t="s">
        <v>43</v>
      </c>
      <c r="D3156" s="25" t="s">
        <v>77</v>
      </c>
      <c r="E3156" s="24">
        <v>43405</v>
      </c>
      <c r="F3156" s="25" t="s">
        <v>45</v>
      </c>
      <c r="G3156" s="25" t="s">
        <v>46</v>
      </c>
      <c r="H3156" s="24">
        <v>45110</v>
      </c>
      <c r="I3156" s="101">
        <v>0.72615740740740742</v>
      </c>
      <c r="J3156" s="24">
        <v>45110</v>
      </c>
      <c r="K3156" s="101">
        <v>0.82138888888888895</v>
      </c>
      <c r="L3156" s="25">
        <v>8228</v>
      </c>
      <c r="M3156" s="26">
        <f>Causas[[#This Row],[parada_duracion]]/60</f>
        <v>137.13333333333333</v>
      </c>
      <c r="N3156" s="19" t="s">
        <v>960</v>
      </c>
      <c r="O3156" s="16" t="s">
        <v>72</v>
      </c>
      <c r="P3156" s="16">
        <f>WEEKNUM(Causas[[#This Row],[resolucion_fecha]],16)</f>
        <v>27</v>
      </c>
      <c r="Q3156" s="16" t="str">
        <f>TEXT(Causas[[#This Row],[resolucion_fecha]],"MMMM")</f>
        <v>julio</v>
      </c>
      <c r="R3156" s="16" t="str">
        <f t="shared" si="49"/>
        <v>T</v>
      </c>
      <c r="S3156" s="16"/>
      <c r="T3156" s="16" t="s">
        <v>73</v>
      </c>
      <c r="U3156" s="16"/>
      <c r="V3156" s="16"/>
      <c r="W3156" s="16"/>
    </row>
    <row r="3157" spans="1:23" x14ac:dyDescent="0.25">
      <c r="A3157" s="25">
        <v>146034</v>
      </c>
      <c r="B3157" s="25" t="s">
        <v>42</v>
      </c>
      <c r="C3157" s="25" t="s">
        <v>43</v>
      </c>
      <c r="D3157" s="25" t="s">
        <v>67</v>
      </c>
      <c r="E3157" s="24">
        <v>43405</v>
      </c>
      <c r="F3157" s="25" t="s">
        <v>45</v>
      </c>
      <c r="G3157" s="25" t="s">
        <v>50</v>
      </c>
      <c r="H3157" s="24">
        <v>45110</v>
      </c>
      <c r="I3157" s="101">
        <v>0.80697916666666669</v>
      </c>
      <c r="J3157" s="24">
        <v>45110</v>
      </c>
      <c r="K3157" s="101">
        <v>0.82115740740740739</v>
      </c>
      <c r="L3157" s="25">
        <v>1225</v>
      </c>
      <c r="M3157" s="26">
        <f>Causas[[#This Row],[parada_duracion]]/60</f>
        <v>20.416666666666668</v>
      </c>
      <c r="N3157" s="19" t="s">
        <v>961</v>
      </c>
      <c r="O3157" s="16" t="s">
        <v>52</v>
      </c>
      <c r="P3157" s="16">
        <f>WEEKNUM(Causas[[#This Row],[resolucion_fecha]],16)</f>
        <v>27</v>
      </c>
      <c r="Q3157" s="16" t="str">
        <f>TEXT(Causas[[#This Row],[resolucion_fecha]],"MMMM")</f>
        <v>julio</v>
      </c>
      <c r="R3157" s="16" t="str">
        <f t="shared" si="49"/>
        <v>T</v>
      </c>
      <c r="S3157" s="16"/>
      <c r="T3157" s="16" t="s">
        <v>53</v>
      </c>
      <c r="U3157" s="16"/>
      <c r="V3157" s="16"/>
      <c r="W3157" s="16"/>
    </row>
    <row r="3158" spans="1:23" hidden="1" x14ac:dyDescent="0.25">
      <c r="A3158" s="25">
        <v>146039</v>
      </c>
      <c r="B3158" s="25" t="s">
        <v>95</v>
      </c>
      <c r="C3158" s="25" t="s">
        <v>43</v>
      </c>
      <c r="D3158" s="25" t="s">
        <v>82</v>
      </c>
      <c r="E3158" s="24">
        <v>45063</v>
      </c>
      <c r="F3158" s="25" t="s">
        <v>124</v>
      </c>
      <c r="G3158" s="25" t="s">
        <v>46</v>
      </c>
      <c r="H3158" s="24">
        <v>45110</v>
      </c>
      <c r="I3158" s="101">
        <v>0.86224537037037041</v>
      </c>
      <c r="J3158" s="24">
        <v>45110</v>
      </c>
      <c r="K3158" s="101">
        <v>0.87159722222222225</v>
      </c>
      <c r="L3158" s="25">
        <v>808</v>
      </c>
      <c r="M3158" s="26">
        <f>Causas[[#This Row],[parada_duracion]]/60</f>
        <v>13.466666666666667</v>
      </c>
      <c r="N3158" s="19" t="s">
        <v>962</v>
      </c>
      <c r="O3158" s="16" t="s">
        <v>52</v>
      </c>
      <c r="P3158" s="16">
        <f>WEEKNUM(Causas[[#This Row],[resolucion_fecha]],16)</f>
        <v>27</v>
      </c>
      <c r="Q3158" s="16" t="str">
        <f>TEXT(Causas[[#This Row],[resolucion_fecha]],"MMMM")</f>
        <v>julio</v>
      </c>
      <c r="R3158" s="16" t="str">
        <f t="shared" si="49"/>
        <v>T</v>
      </c>
      <c r="S3158" s="16"/>
      <c r="T3158" s="16" t="s">
        <v>53</v>
      </c>
      <c r="U3158" s="16"/>
      <c r="V3158" s="16"/>
      <c r="W3158" s="16"/>
    </row>
    <row r="3159" spans="1:23" hidden="1" x14ac:dyDescent="0.25">
      <c r="A3159" s="25">
        <v>146041</v>
      </c>
      <c r="B3159" s="25" t="s">
        <v>111</v>
      </c>
      <c r="C3159" s="25" t="s">
        <v>43</v>
      </c>
      <c r="D3159" s="25" t="s">
        <v>82</v>
      </c>
      <c r="E3159" s="24">
        <v>44756</v>
      </c>
      <c r="F3159" s="25" t="s">
        <v>140</v>
      </c>
      <c r="G3159" s="25" t="s">
        <v>46</v>
      </c>
      <c r="H3159" s="24">
        <v>45110</v>
      </c>
      <c r="I3159" s="101">
        <v>0.87534722222222217</v>
      </c>
      <c r="J3159" s="24">
        <v>45110</v>
      </c>
      <c r="K3159" s="101">
        <v>0.88902777777777775</v>
      </c>
      <c r="L3159" s="25">
        <v>1182</v>
      </c>
      <c r="M3159" s="26">
        <f>Causas[[#This Row],[parada_duracion]]/60</f>
        <v>19.7</v>
      </c>
      <c r="N3159" s="19" t="s">
        <v>963</v>
      </c>
      <c r="O3159" s="16" t="s">
        <v>52</v>
      </c>
      <c r="P3159" s="16">
        <f>WEEKNUM(Causas[[#This Row],[resolucion_fecha]],16)</f>
        <v>27</v>
      </c>
      <c r="Q3159" s="16" t="str">
        <f>TEXT(Causas[[#This Row],[resolucion_fecha]],"MMMM")</f>
        <v>julio</v>
      </c>
      <c r="R3159" s="16" t="str">
        <f t="shared" si="49"/>
        <v>T</v>
      </c>
      <c r="S3159" s="16"/>
      <c r="T3159" s="16" t="s">
        <v>53</v>
      </c>
      <c r="U3159" s="16"/>
      <c r="V3159" s="16"/>
      <c r="W3159" s="16"/>
    </row>
    <row r="3160" spans="1:23" hidden="1" x14ac:dyDescent="0.25">
      <c r="A3160" s="25">
        <v>146048</v>
      </c>
      <c r="B3160" s="25" t="s">
        <v>116</v>
      </c>
      <c r="C3160" s="25" t="s">
        <v>43</v>
      </c>
      <c r="D3160" s="25" t="s">
        <v>96</v>
      </c>
      <c r="E3160" s="24">
        <v>43405</v>
      </c>
      <c r="F3160" s="25" t="s">
        <v>45</v>
      </c>
      <c r="G3160" s="25" t="s">
        <v>50</v>
      </c>
      <c r="H3160" s="24">
        <v>45111</v>
      </c>
      <c r="I3160" s="101">
        <v>2.0960648148148148E-2</v>
      </c>
      <c r="J3160" s="24">
        <v>45111</v>
      </c>
      <c r="K3160" s="101">
        <v>2.1145833333333332E-2</v>
      </c>
      <c r="L3160" s="25">
        <v>16</v>
      </c>
      <c r="M3160" s="26">
        <f>Causas[[#This Row],[parada_duracion]]/60</f>
        <v>0.26666666666666666</v>
      </c>
      <c r="N3160" s="19" t="s">
        <v>47</v>
      </c>
      <c r="O3160" s="19" t="s">
        <v>47</v>
      </c>
      <c r="P3160" s="16">
        <f>WEEKNUM(Causas[[#This Row],[resolucion_fecha]],16)</f>
        <v>27</v>
      </c>
      <c r="Q3160" s="16" t="str">
        <f>TEXT(Causas[[#This Row],[resolucion_fecha]],"MMMM")</f>
        <v>julio</v>
      </c>
      <c r="R3160" s="16" t="str">
        <f t="shared" si="49"/>
        <v>N</v>
      </c>
      <c r="S3160" s="19" t="s">
        <v>47</v>
      </c>
      <c r="T3160" s="19" t="s">
        <v>47</v>
      </c>
      <c r="U3160" s="19" t="s">
        <v>47</v>
      </c>
      <c r="V3160" s="19" t="s">
        <v>47</v>
      </c>
      <c r="W3160" s="19" t="s">
        <v>47</v>
      </c>
    </row>
    <row r="3161" spans="1:23" hidden="1" x14ac:dyDescent="0.25">
      <c r="A3161" s="25">
        <v>146051</v>
      </c>
      <c r="B3161" s="25" t="s">
        <v>54</v>
      </c>
      <c r="C3161" s="25" t="s">
        <v>43</v>
      </c>
      <c r="D3161" s="25" t="s">
        <v>55</v>
      </c>
      <c r="E3161" s="24">
        <v>44120</v>
      </c>
      <c r="F3161" s="25" t="s">
        <v>56</v>
      </c>
      <c r="G3161" s="25" t="s">
        <v>50</v>
      </c>
      <c r="H3161" s="24">
        <v>45111</v>
      </c>
      <c r="I3161" s="101">
        <v>0.11403935185185186</v>
      </c>
      <c r="J3161" s="24">
        <v>45111</v>
      </c>
      <c r="K3161" s="101">
        <v>0.13626157407407408</v>
      </c>
      <c r="L3161" s="25">
        <v>1920</v>
      </c>
      <c r="M3161" s="26">
        <f>Causas[[#This Row],[parada_duracion]]/60</f>
        <v>32</v>
      </c>
      <c r="N3161" s="19" t="s">
        <v>62</v>
      </c>
      <c r="O3161" s="16" t="s">
        <v>52</v>
      </c>
      <c r="P3161" s="16">
        <f>WEEKNUM(Causas[[#This Row],[resolucion_fecha]],16)</f>
        <v>27</v>
      </c>
      <c r="Q3161" s="16" t="str">
        <f>TEXT(Causas[[#This Row],[resolucion_fecha]],"MMMM")</f>
        <v>julio</v>
      </c>
      <c r="R3161" s="16" t="str">
        <f t="shared" si="49"/>
        <v>N</v>
      </c>
      <c r="S3161" s="16"/>
      <c r="T3161" s="16" t="s">
        <v>53</v>
      </c>
      <c r="U3161" s="16"/>
      <c r="V3161" s="16"/>
      <c r="W3161" s="16"/>
    </row>
    <row r="3162" spans="1:23" hidden="1" x14ac:dyDescent="0.25">
      <c r="A3162" s="25">
        <v>146060</v>
      </c>
      <c r="B3162" s="25" t="s">
        <v>42</v>
      </c>
      <c r="C3162" s="25" t="s">
        <v>43</v>
      </c>
      <c r="D3162" s="25" t="s">
        <v>64</v>
      </c>
      <c r="E3162" s="24">
        <v>43405</v>
      </c>
      <c r="F3162" s="25" t="s">
        <v>45</v>
      </c>
      <c r="G3162" s="25" t="s">
        <v>46</v>
      </c>
      <c r="H3162" s="24">
        <v>45111</v>
      </c>
      <c r="I3162" s="101">
        <v>0.25190972222222224</v>
      </c>
      <c r="J3162" s="24">
        <v>45111</v>
      </c>
      <c r="K3162" s="101">
        <v>0.26923611111111112</v>
      </c>
      <c r="L3162" s="25">
        <v>1497</v>
      </c>
      <c r="M3162" s="26">
        <f>Causas[[#This Row],[parada_duracion]]/60</f>
        <v>24.95</v>
      </c>
      <c r="N3162" s="19" t="s">
        <v>964</v>
      </c>
      <c r="O3162" s="16" t="s">
        <v>72</v>
      </c>
      <c r="P3162" s="16">
        <f>WEEKNUM(Causas[[#This Row],[resolucion_fecha]],16)</f>
        <v>27</v>
      </c>
      <c r="Q3162" s="16" t="str">
        <f>TEXT(Causas[[#This Row],[resolucion_fecha]],"MMMM")</f>
        <v>julio</v>
      </c>
      <c r="R3162" s="16" t="str">
        <f t="shared" si="49"/>
        <v>M</v>
      </c>
      <c r="S3162" s="16"/>
      <c r="T3162" s="16" t="s">
        <v>73</v>
      </c>
      <c r="U3162" s="16"/>
      <c r="V3162" s="16"/>
      <c r="W3162" s="16"/>
    </row>
    <row r="3163" spans="1:23" hidden="1" x14ac:dyDescent="0.25">
      <c r="A3163" s="25">
        <v>146067</v>
      </c>
      <c r="B3163" s="25" t="s">
        <v>42</v>
      </c>
      <c r="C3163" s="25" t="s">
        <v>43</v>
      </c>
      <c r="D3163" s="25" t="s">
        <v>64</v>
      </c>
      <c r="E3163" s="24">
        <v>43405</v>
      </c>
      <c r="F3163" s="25" t="s">
        <v>45</v>
      </c>
      <c r="G3163" s="25" t="s">
        <v>46</v>
      </c>
      <c r="H3163" s="24">
        <v>45111</v>
      </c>
      <c r="I3163" s="101">
        <v>0.28907407407407409</v>
      </c>
      <c r="J3163" s="24">
        <v>45111</v>
      </c>
      <c r="K3163" s="101">
        <v>0.29871527777777779</v>
      </c>
      <c r="L3163" s="25">
        <v>833</v>
      </c>
      <c r="M3163" s="26">
        <f>Causas[[#This Row],[parada_duracion]]/60</f>
        <v>13.883333333333333</v>
      </c>
      <c r="N3163" s="19" t="s">
        <v>965</v>
      </c>
      <c r="O3163" s="16" t="s">
        <v>72</v>
      </c>
      <c r="P3163" s="16">
        <f>WEEKNUM(Causas[[#This Row],[resolucion_fecha]],16)</f>
        <v>27</v>
      </c>
      <c r="Q3163" s="16" t="str">
        <f>TEXT(Causas[[#This Row],[resolucion_fecha]],"MMMM")</f>
        <v>julio</v>
      </c>
      <c r="R3163" s="16" t="str">
        <f t="shared" si="49"/>
        <v>M</v>
      </c>
      <c r="S3163" s="16"/>
      <c r="T3163" s="16" t="s">
        <v>73</v>
      </c>
      <c r="U3163" s="16"/>
      <c r="V3163" s="16"/>
      <c r="W3163" s="16"/>
    </row>
    <row r="3164" spans="1:23" hidden="1" x14ac:dyDescent="0.25">
      <c r="A3164" s="25">
        <v>146070</v>
      </c>
      <c r="B3164" s="25" t="s">
        <v>42</v>
      </c>
      <c r="C3164" s="25" t="s">
        <v>43</v>
      </c>
      <c r="D3164" s="25" t="s">
        <v>76</v>
      </c>
      <c r="E3164" s="24">
        <v>43405</v>
      </c>
      <c r="F3164" s="25" t="s">
        <v>45</v>
      </c>
      <c r="G3164" s="25" t="s">
        <v>46</v>
      </c>
      <c r="H3164" s="24">
        <v>45111</v>
      </c>
      <c r="I3164" s="101">
        <v>0.30875000000000002</v>
      </c>
      <c r="J3164" s="24">
        <v>45111</v>
      </c>
      <c r="K3164" s="101">
        <v>0.31603009259259257</v>
      </c>
      <c r="L3164" s="25">
        <v>629</v>
      </c>
      <c r="M3164" s="26">
        <f>Causas[[#This Row],[parada_duracion]]/60</f>
        <v>10.483333333333333</v>
      </c>
      <c r="N3164" s="19" t="s">
        <v>952</v>
      </c>
      <c r="O3164" s="16" t="s">
        <v>52</v>
      </c>
      <c r="P3164" s="16">
        <f>WEEKNUM(Causas[[#This Row],[resolucion_fecha]],16)</f>
        <v>27</v>
      </c>
      <c r="Q3164" s="16" t="str">
        <f>TEXT(Causas[[#This Row],[resolucion_fecha]],"MMMM")</f>
        <v>julio</v>
      </c>
      <c r="R3164" s="16" t="str">
        <f t="shared" si="49"/>
        <v>M</v>
      </c>
      <c r="S3164" s="16"/>
      <c r="T3164" s="16" t="s">
        <v>53</v>
      </c>
      <c r="U3164" s="16"/>
      <c r="V3164" s="16"/>
      <c r="W3164" s="16"/>
    </row>
    <row r="3165" spans="1:23" hidden="1" x14ac:dyDescent="0.25">
      <c r="A3165" s="25">
        <v>146088</v>
      </c>
      <c r="B3165" s="25" t="s">
        <v>42</v>
      </c>
      <c r="C3165" s="25" t="s">
        <v>43</v>
      </c>
      <c r="D3165" s="25" t="s">
        <v>164</v>
      </c>
      <c r="E3165" s="24">
        <v>43405</v>
      </c>
      <c r="F3165" s="25" t="s">
        <v>45</v>
      </c>
      <c r="G3165" s="25" t="s">
        <v>46</v>
      </c>
      <c r="H3165" s="24">
        <v>45111</v>
      </c>
      <c r="I3165" s="101">
        <v>0.50090277777777781</v>
      </c>
      <c r="J3165" s="24">
        <v>45111</v>
      </c>
      <c r="K3165" s="101">
        <v>0.55891203703703707</v>
      </c>
      <c r="L3165" s="25">
        <v>5012</v>
      </c>
      <c r="M3165" s="26">
        <f>Causas[[#This Row],[parada_duracion]]/60</f>
        <v>83.533333333333331</v>
      </c>
      <c r="N3165" s="19" t="s">
        <v>49</v>
      </c>
      <c r="O3165" s="19" t="s">
        <v>49</v>
      </c>
      <c r="P3165" s="16">
        <f>WEEKNUM(Causas[[#This Row],[resolucion_fecha]],16)</f>
        <v>27</v>
      </c>
      <c r="Q3165" s="16" t="str">
        <f>TEXT(Causas[[#This Row],[resolucion_fecha]],"MMMM")</f>
        <v>julio</v>
      </c>
      <c r="R3165" s="16" t="str">
        <f t="shared" si="49"/>
        <v>M</v>
      </c>
      <c r="S3165" s="19" t="s">
        <v>49</v>
      </c>
      <c r="T3165" s="19" t="s">
        <v>49</v>
      </c>
      <c r="U3165" s="19" t="s">
        <v>49</v>
      </c>
      <c r="V3165" s="19" t="s">
        <v>49</v>
      </c>
      <c r="W3165" s="19" t="s">
        <v>49</v>
      </c>
    </row>
    <row r="3166" spans="1:23" hidden="1" x14ac:dyDescent="0.25">
      <c r="A3166" s="25">
        <v>146095</v>
      </c>
      <c r="B3166" s="25" t="s">
        <v>95</v>
      </c>
      <c r="C3166" s="25" t="s">
        <v>43</v>
      </c>
      <c r="D3166" s="25" t="s">
        <v>59</v>
      </c>
      <c r="E3166" s="24">
        <v>44231</v>
      </c>
      <c r="F3166" s="25" t="s">
        <v>60</v>
      </c>
      <c r="G3166" s="25" t="s">
        <v>46</v>
      </c>
      <c r="H3166" s="24">
        <v>45111</v>
      </c>
      <c r="I3166" s="101">
        <v>0.53111111111111109</v>
      </c>
      <c r="J3166" s="24">
        <v>45111</v>
      </c>
      <c r="K3166" s="101">
        <v>0.55047453703703708</v>
      </c>
      <c r="L3166" s="25">
        <v>1673</v>
      </c>
      <c r="M3166" s="26">
        <f>Causas[[#This Row],[parada_duracion]]/60</f>
        <v>27.883333333333333</v>
      </c>
      <c r="N3166" s="19" t="s">
        <v>49</v>
      </c>
      <c r="O3166" s="19" t="s">
        <v>49</v>
      </c>
      <c r="P3166" s="16">
        <f>WEEKNUM(Causas[[#This Row],[resolucion_fecha]],16)</f>
        <v>27</v>
      </c>
      <c r="Q3166" s="16" t="str">
        <f>TEXT(Causas[[#This Row],[resolucion_fecha]],"MMMM")</f>
        <v>julio</v>
      </c>
      <c r="R3166" s="16" t="str">
        <f t="shared" si="49"/>
        <v>M</v>
      </c>
      <c r="S3166" s="19" t="s">
        <v>49</v>
      </c>
      <c r="T3166" s="19" t="s">
        <v>49</v>
      </c>
      <c r="U3166" s="19" t="s">
        <v>49</v>
      </c>
      <c r="V3166" s="19" t="s">
        <v>49</v>
      </c>
      <c r="W3166" s="19" t="s">
        <v>49</v>
      </c>
    </row>
    <row r="3167" spans="1:23" hidden="1" x14ac:dyDescent="0.25">
      <c r="A3167" s="25">
        <v>146102</v>
      </c>
      <c r="B3167" s="25" t="s">
        <v>129</v>
      </c>
      <c r="C3167" s="25" t="s">
        <v>43</v>
      </c>
      <c r="D3167" s="25" t="s">
        <v>48</v>
      </c>
      <c r="E3167" s="24">
        <v>43405</v>
      </c>
      <c r="F3167" s="25" t="s">
        <v>45</v>
      </c>
      <c r="G3167" s="25" t="s">
        <v>46</v>
      </c>
      <c r="H3167" s="24">
        <v>45111</v>
      </c>
      <c r="I3167" s="101">
        <v>0.61298611111111112</v>
      </c>
      <c r="J3167" s="24">
        <v>45111</v>
      </c>
      <c r="K3167" s="101">
        <v>0.61863425925925919</v>
      </c>
      <c r="L3167" s="25">
        <v>488</v>
      </c>
      <c r="M3167" s="26">
        <f>Causas[[#This Row],[parada_duracion]]/60</f>
        <v>8.1333333333333329</v>
      </c>
      <c r="N3167" s="19" t="s">
        <v>47</v>
      </c>
      <c r="O3167" s="19" t="s">
        <v>47</v>
      </c>
      <c r="P3167" s="16">
        <f>WEEKNUM(Causas[[#This Row],[resolucion_fecha]],16)</f>
        <v>27</v>
      </c>
      <c r="Q3167" s="16" t="str">
        <f>TEXT(Causas[[#This Row],[resolucion_fecha]],"MMMM")</f>
        <v>julio</v>
      </c>
      <c r="R3167" s="16" t="str">
        <f t="shared" si="49"/>
        <v>T</v>
      </c>
      <c r="S3167" s="19" t="s">
        <v>47</v>
      </c>
      <c r="T3167" s="19" t="s">
        <v>47</v>
      </c>
      <c r="U3167" s="19" t="s">
        <v>47</v>
      </c>
      <c r="V3167" s="19" t="s">
        <v>47</v>
      </c>
      <c r="W3167" s="19" t="s">
        <v>47</v>
      </c>
    </row>
    <row r="3168" spans="1:23" hidden="1" x14ac:dyDescent="0.25">
      <c r="A3168" s="96">
        <v>146105</v>
      </c>
      <c r="B3168" s="96" t="s">
        <v>95</v>
      </c>
      <c r="C3168" s="96" t="s">
        <v>43</v>
      </c>
      <c r="D3168" s="96" t="s">
        <v>59</v>
      </c>
      <c r="E3168" s="97">
        <v>44231</v>
      </c>
      <c r="F3168" s="96" t="s">
        <v>60</v>
      </c>
      <c r="G3168" s="96" t="s">
        <v>46</v>
      </c>
      <c r="H3168" s="97">
        <v>45111</v>
      </c>
      <c r="I3168" s="23">
        <v>0.62047453703703703</v>
      </c>
      <c r="J3168" s="97">
        <v>45111</v>
      </c>
      <c r="K3168" s="23">
        <v>0.62348379629629636</v>
      </c>
      <c r="L3168" s="96">
        <v>260</v>
      </c>
      <c r="M3168" s="98">
        <f>Causas[[#This Row],[parada_duracion]]/60</f>
        <v>4.333333333333333</v>
      </c>
      <c r="N3168" s="19" t="s">
        <v>47</v>
      </c>
      <c r="O3168" s="19" t="s">
        <v>47</v>
      </c>
      <c r="P3168" s="99">
        <f>WEEKNUM(Causas[[#This Row],[resolucion_fecha]],16)</f>
        <v>27</v>
      </c>
      <c r="Q3168" s="99" t="str">
        <f>TEXT(Causas[[#This Row],[resolucion_fecha]],"MMMM")</f>
        <v>julio</v>
      </c>
      <c r="R3168" s="99" t="str">
        <f t="shared" si="49"/>
        <v>T</v>
      </c>
      <c r="S3168" s="19" t="s">
        <v>47</v>
      </c>
      <c r="T3168" s="19" t="s">
        <v>47</v>
      </c>
      <c r="U3168" s="19" t="s">
        <v>47</v>
      </c>
      <c r="V3168" s="19" t="s">
        <v>47</v>
      </c>
      <c r="W3168" s="19" t="s">
        <v>47</v>
      </c>
    </row>
    <row r="3169" spans="1:23" hidden="1" x14ac:dyDescent="0.25">
      <c r="A3169" s="25">
        <v>146106</v>
      </c>
      <c r="B3169" s="25" t="s">
        <v>95</v>
      </c>
      <c r="C3169" s="25" t="s">
        <v>43</v>
      </c>
      <c r="D3169" s="25" t="s">
        <v>59</v>
      </c>
      <c r="E3169" s="24">
        <v>44231</v>
      </c>
      <c r="F3169" s="25" t="s">
        <v>60</v>
      </c>
      <c r="G3169" s="25" t="s">
        <v>46</v>
      </c>
      <c r="H3169" s="24">
        <v>45111</v>
      </c>
      <c r="I3169" s="101">
        <v>0.62620370370370371</v>
      </c>
      <c r="J3169" s="24">
        <v>45111</v>
      </c>
      <c r="K3169" s="101">
        <v>0.63442129629629629</v>
      </c>
      <c r="L3169" s="25">
        <v>710</v>
      </c>
      <c r="M3169" s="26">
        <f>Causas[[#This Row],[parada_duracion]]/60</f>
        <v>11.833333333333334</v>
      </c>
      <c r="N3169" s="19" t="s">
        <v>49</v>
      </c>
      <c r="O3169" s="19" t="s">
        <v>49</v>
      </c>
      <c r="P3169" s="16">
        <f>WEEKNUM(Causas[[#This Row],[resolucion_fecha]],16)</f>
        <v>27</v>
      </c>
      <c r="Q3169" s="16" t="str">
        <f>TEXT(Causas[[#This Row],[resolucion_fecha]],"MMMM")</f>
        <v>julio</v>
      </c>
      <c r="R3169" s="16" t="str">
        <f t="shared" si="49"/>
        <v>T</v>
      </c>
      <c r="S3169" s="19" t="s">
        <v>49</v>
      </c>
      <c r="T3169" s="19" t="s">
        <v>49</v>
      </c>
      <c r="U3169" s="19" t="s">
        <v>49</v>
      </c>
      <c r="V3169" s="19" t="s">
        <v>49</v>
      </c>
      <c r="W3169" s="19" t="s">
        <v>49</v>
      </c>
    </row>
    <row r="3170" spans="1:23" hidden="1" x14ac:dyDescent="0.25">
      <c r="A3170" s="25">
        <v>146108</v>
      </c>
      <c r="B3170" s="25" t="s">
        <v>42</v>
      </c>
      <c r="C3170" s="25" t="s">
        <v>43</v>
      </c>
      <c r="D3170" s="25" t="s">
        <v>161</v>
      </c>
      <c r="E3170" s="24">
        <v>43405</v>
      </c>
      <c r="F3170" s="25" t="s">
        <v>45</v>
      </c>
      <c r="G3170" s="25" t="s">
        <v>46</v>
      </c>
      <c r="H3170" s="24">
        <v>45111</v>
      </c>
      <c r="I3170" s="101">
        <v>0.63134259259259262</v>
      </c>
      <c r="J3170" s="24">
        <v>45111</v>
      </c>
      <c r="K3170" s="101">
        <v>0.71476851851851853</v>
      </c>
      <c r="L3170" s="25">
        <v>7208</v>
      </c>
      <c r="M3170" s="26">
        <f>Causas[[#This Row],[parada_duracion]]/60</f>
        <v>120.13333333333334</v>
      </c>
      <c r="N3170" s="19" t="s">
        <v>966</v>
      </c>
      <c r="O3170" s="16" t="s">
        <v>72</v>
      </c>
      <c r="P3170" s="16">
        <f>WEEKNUM(Causas[[#This Row],[resolucion_fecha]],16)</f>
        <v>27</v>
      </c>
      <c r="Q3170" s="16" t="str">
        <f>TEXT(Causas[[#This Row],[resolucion_fecha]],"MMMM")</f>
        <v>julio</v>
      </c>
      <c r="R3170" s="16" t="str">
        <f t="shared" si="49"/>
        <v>T</v>
      </c>
      <c r="S3170" s="16"/>
      <c r="T3170" s="16" t="s">
        <v>73</v>
      </c>
      <c r="U3170" s="16"/>
      <c r="V3170" s="16"/>
      <c r="W3170" s="16"/>
    </row>
    <row r="3171" spans="1:23" hidden="1" x14ac:dyDescent="0.25">
      <c r="A3171" s="96">
        <v>146110</v>
      </c>
      <c r="B3171" s="96" t="s">
        <v>130</v>
      </c>
      <c r="C3171" s="96" t="s">
        <v>43</v>
      </c>
      <c r="D3171" s="96" t="s">
        <v>68</v>
      </c>
      <c r="E3171" s="97">
        <v>43405</v>
      </c>
      <c r="F3171" s="96" t="s">
        <v>45</v>
      </c>
      <c r="G3171" s="96" t="s">
        <v>50</v>
      </c>
      <c r="H3171" s="97">
        <v>45111</v>
      </c>
      <c r="I3171" s="23">
        <v>0.63891203703703703</v>
      </c>
      <c r="J3171" s="97">
        <v>45111</v>
      </c>
      <c r="K3171" s="23">
        <v>0.65952546296296299</v>
      </c>
      <c r="L3171" s="96">
        <v>1781</v>
      </c>
      <c r="M3171" s="98">
        <f>Causas[[#This Row],[parada_duracion]]/60</f>
        <v>29.683333333333334</v>
      </c>
      <c r="N3171" s="104" t="s">
        <v>967</v>
      </c>
      <c r="O3171" s="16" t="s">
        <v>52</v>
      </c>
      <c r="P3171" s="99">
        <f>WEEKNUM(Causas[[#This Row],[resolucion_fecha]],16)</f>
        <v>27</v>
      </c>
      <c r="Q3171" s="99" t="str">
        <f>TEXT(Causas[[#This Row],[resolucion_fecha]],"MMMM")</f>
        <v>julio</v>
      </c>
      <c r="R3171" s="99" t="str">
        <f t="shared" si="49"/>
        <v>T</v>
      </c>
      <c r="S3171" s="99"/>
      <c r="T3171" s="16" t="s">
        <v>53</v>
      </c>
      <c r="U3171" s="16"/>
      <c r="V3171" s="99"/>
      <c r="W3171" s="99"/>
    </row>
    <row r="3172" spans="1:23" hidden="1" x14ac:dyDescent="0.25">
      <c r="A3172" s="25">
        <v>146111</v>
      </c>
      <c r="B3172" s="25" t="s">
        <v>95</v>
      </c>
      <c r="C3172" s="25" t="s">
        <v>43</v>
      </c>
      <c r="D3172" s="25" t="s">
        <v>59</v>
      </c>
      <c r="E3172" s="24">
        <v>44231</v>
      </c>
      <c r="F3172" s="25" t="s">
        <v>60</v>
      </c>
      <c r="G3172" s="25" t="s">
        <v>46</v>
      </c>
      <c r="H3172" s="24">
        <v>45111</v>
      </c>
      <c r="I3172" s="101">
        <v>0.64015046296296296</v>
      </c>
      <c r="J3172" s="24">
        <v>45111</v>
      </c>
      <c r="K3172" s="101">
        <v>0.65469907407407402</v>
      </c>
      <c r="L3172" s="25">
        <v>1257</v>
      </c>
      <c r="M3172" s="26">
        <f>Causas[[#This Row],[parada_duracion]]/60</f>
        <v>20.95</v>
      </c>
      <c r="N3172" s="104" t="s">
        <v>968</v>
      </c>
      <c r="O3172" s="16" t="s">
        <v>52</v>
      </c>
      <c r="P3172" s="16">
        <f>WEEKNUM(Causas[[#This Row],[resolucion_fecha]],16)</f>
        <v>27</v>
      </c>
      <c r="Q3172" s="16" t="str">
        <f>TEXT(Causas[[#This Row],[resolucion_fecha]],"MMMM")</f>
        <v>julio</v>
      </c>
      <c r="R3172" s="16" t="str">
        <f t="shared" si="49"/>
        <v>T</v>
      </c>
      <c r="S3172" s="16"/>
      <c r="T3172" s="16" t="s">
        <v>53</v>
      </c>
      <c r="U3172" s="100"/>
      <c r="V3172" s="16"/>
      <c r="W3172" s="16"/>
    </row>
    <row r="3173" spans="1:23" hidden="1" x14ac:dyDescent="0.25">
      <c r="A3173" s="96">
        <v>146113</v>
      </c>
      <c r="B3173" s="96" t="s">
        <v>101</v>
      </c>
      <c r="C3173" s="96" t="s">
        <v>43</v>
      </c>
      <c r="D3173" s="96" t="s">
        <v>105</v>
      </c>
      <c r="E3173" s="97">
        <v>43405</v>
      </c>
      <c r="F3173" s="96" t="s">
        <v>45</v>
      </c>
      <c r="G3173" s="96" t="s">
        <v>50</v>
      </c>
      <c r="H3173" s="97">
        <v>45111</v>
      </c>
      <c r="I3173" s="23">
        <v>0.64142361111111112</v>
      </c>
      <c r="J3173" s="97">
        <v>45111</v>
      </c>
      <c r="K3173" s="23">
        <v>0.64658564814814812</v>
      </c>
      <c r="L3173" s="96">
        <v>446</v>
      </c>
      <c r="M3173" s="98">
        <f>Causas[[#This Row],[parada_duracion]]/60</f>
        <v>7.4333333333333336</v>
      </c>
      <c r="N3173" s="19" t="s">
        <v>47</v>
      </c>
      <c r="O3173" s="19" t="s">
        <v>47</v>
      </c>
      <c r="P3173" s="99">
        <f>WEEKNUM(Causas[[#This Row],[resolucion_fecha]],16)</f>
        <v>27</v>
      </c>
      <c r="Q3173" s="99" t="str">
        <f>TEXT(Causas[[#This Row],[resolucion_fecha]],"MMMM")</f>
        <v>julio</v>
      </c>
      <c r="R3173" s="99" t="str">
        <f t="shared" si="49"/>
        <v>T</v>
      </c>
      <c r="S3173" s="19" t="s">
        <v>47</v>
      </c>
      <c r="T3173" s="19" t="s">
        <v>47</v>
      </c>
      <c r="U3173" s="19" t="s">
        <v>47</v>
      </c>
      <c r="V3173" s="19" t="s">
        <v>47</v>
      </c>
      <c r="W3173" s="19" t="s">
        <v>47</v>
      </c>
    </row>
    <row r="3174" spans="1:23" hidden="1" x14ac:dyDescent="0.25">
      <c r="A3174" s="25">
        <v>146114</v>
      </c>
      <c r="B3174" s="25" t="s">
        <v>95</v>
      </c>
      <c r="C3174" s="25" t="s">
        <v>43</v>
      </c>
      <c r="D3174" s="25" t="s">
        <v>59</v>
      </c>
      <c r="E3174" s="24">
        <v>44231</v>
      </c>
      <c r="F3174" s="25" t="s">
        <v>60</v>
      </c>
      <c r="G3174" s="25" t="s">
        <v>50</v>
      </c>
      <c r="H3174" s="24">
        <v>45111</v>
      </c>
      <c r="I3174" s="101">
        <v>0.65476851851851847</v>
      </c>
      <c r="J3174" s="24">
        <v>45111</v>
      </c>
      <c r="K3174" s="101">
        <v>0.66783564814814822</v>
      </c>
      <c r="L3174" s="25">
        <v>1129</v>
      </c>
      <c r="M3174" s="26">
        <f>Causas[[#This Row],[parada_duracion]]/60</f>
        <v>18.816666666666666</v>
      </c>
      <c r="N3174" s="20" t="s">
        <v>969</v>
      </c>
      <c r="O3174" s="16" t="s">
        <v>52</v>
      </c>
      <c r="P3174" s="16">
        <f>WEEKNUM(Causas[[#This Row],[resolucion_fecha]],16)</f>
        <v>27</v>
      </c>
      <c r="Q3174" s="16" t="str">
        <f>TEXT(Causas[[#This Row],[resolucion_fecha]],"MMMM")</f>
        <v>julio</v>
      </c>
      <c r="R3174" s="16" t="str">
        <f t="shared" si="49"/>
        <v>T</v>
      </c>
      <c r="S3174" s="16"/>
      <c r="T3174" s="16" t="s">
        <v>53</v>
      </c>
      <c r="U3174" s="100"/>
      <c r="V3174" s="16"/>
      <c r="W3174" s="16"/>
    </row>
    <row r="3175" spans="1:23" hidden="1" x14ac:dyDescent="0.25">
      <c r="A3175" s="96">
        <v>146123</v>
      </c>
      <c r="B3175" s="96" t="s">
        <v>58</v>
      </c>
      <c r="C3175" s="96" t="s">
        <v>43</v>
      </c>
      <c r="D3175" s="96" t="s">
        <v>80</v>
      </c>
      <c r="E3175" s="97">
        <v>43405</v>
      </c>
      <c r="F3175" s="96" t="s">
        <v>45</v>
      </c>
      <c r="G3175" s="96" t="s">
        <v>50</v>
      </c>
      <c r="H3175" s="97">
        <v>45111</v>
      </c>
      <c r="I3175" s="23">
        <v>0.6893287037037038</v>
      </c>
      <c r="J3175" s="97">
        <v>45111</v>
      </c>
      <c r="K3175" s="23">
        <v>0.69883101851851848</v>
      </c>
      <c r="L3175" s="96">
        <v>821</v>
      </c>
      <c r="M3175" s="98">
        <f>Causas[[#This Row],[parada_duracion]]/60</f>
        <v>13.683333333333334</v>
      </c>
      <c r="N3175" s="19" t="s">
        <v>49</v>
      </c>
      <c r="O3175" s="19" t="s">
        <v>49</v>
      </c>
      <c r="P3175" s="99">
        <f>WEEKNUM(Causas[[#This Row],[resolucion_fecha]],16)</f>
        <v>27</v>
      </c>
      <c r="Q3175" s="99" t="str">
        <f>TEXT(Causas[[#This Row],[resolucion_fecha]],"MMMM")</f>
        <v>julio</v>
      </c>
      <c r="R3175" s="99" t="str">
        <f t="shared" si="49"/>
        <v>T</v>
      </c>
      <c r="S3175" s="19" t="s">
        <v>49</v>
      </c>
      <c r="T3175" s="19" t="s">
        <v>49</v>
      </c>
      <c r="U3175" s="19" t="s">
        <v>49</v>
      </c>
      <c r="V3175" s="19" t="s">
        <v>49</v>
      </c>
      <c r="W3175" s="19" t="s">
        <v>49</v>
      </c>
    </row>
    <row r="3176" spans="1:23" hidden="1" x14ac:dyDescent="0.25">
      <c r="A3176" s="96">
        <v>146124</v>
      </c>
      <c r="B3176" s="96" t="s">
        <v>79</v>
      </c>
      <c r="C3176" s="96" t="s">
        <v>43</v>
      </c>
      <c r="D3176" s="96" t="s">
        <v>166</v>
      </c>
      <c r="E3176" s="97">
        <v>43405</v>
      </c>
      <c r="F3176" s="96" t="s">
        <v>45</v>
      </c>
      <c r="G3176" s="96" t="s">
        <v>50</v>
      </c>
      <c r="H3176" s="97">
        <v>45111</v>
      </c>
      <c r="I3176" s="23">
        <v>0.69546296296296306</v>
      </c>
      <c r="J3176" s="97">
        <v>45111</v>
      </c>
      <c r="K3176" s="23">
        <v>0.70437500000000008</v>
      </c>
      <c r="L3176" s="96">
        <v>770</v>
      </c>
      <c r="M3176" s="98">
        <f>Causas[[#This Row],[parada_duracion]]/60</f>
        <v>12.833333333333334</v>
      </c>
      <c r="N3176" s="20" t="s">
        <v>970</v>
      </c>
      <c r="O3176" s="16" t="s">
        <v>52</v>
      </c>
      <c r="P3176" s="99">
        <f>WEEKNUM(Causas[[#This Row],[resolucion_fecha]],16)</f>
        <v>27</v>
      </c>
      <c r="Q3176" s="99" t="str">
        <f>TEXT(Causas[[#This Row],[resolucion_fecha]],"MMMM")</f>
        <v>julio</v>
      </c>
      <c r="R3176" s="99" t="str">
        <f t="shared" si="49"/>
        <v>T</v>
      </c>
      <c r="S3176" s="99"/>
      <c r="T3176" s="16" t="s">
        <v>53</v>
      </c>
      <c r="U3176" s="100"/>
      <c r="V3176" s="99"/>
      <c r="W3176" s="99"/>
    </row>
    <row r="3177" spans="1:23" hidden="1" x14ac:dyDescent="0.25">
      <c r="A3177" s="96">
        <v>146125</v>
      </c>
      <c r="B3177" s="96" t="s">
        <v>79</v>
      </c>
      <c r="C3177" s="96" t="s">
        <v>43</v>
      </c>
      <c r="D3177" s="96" t="s">
        <v>80</v>
      </c>
      <c r="E3177" s="97">
        <v>43405</v>
      </c>
      <c r="F3177" s="96" t="s">
        <v>45</v>
      </c>
      <c r="G3177" s="96" t="s">
        <v>50</v>
      </c>
      <c r="H3177" s="97">
        <v>45111</v>
      </c>
      <c r="I3177" s="23">
        <v>0.70033564814814808</v>
      </c>
      <c r="J3177" s="97">
        <v>45111</v>
      </c>
      <c r="K3177" s="23">
        <v>0.7142708333333333</v>
      </c>
      <c r="L3177" s="96">
        <v>1204</v>
      </c>
      <c r="M3177" s="98">
        <f>Causas[[#This Row],[parada_duracion]]/60</f>
        <v>20.066666666666666</v>
      </c>
      <c r="N3177" t="s">
        <v>971</v>
      </c>
      <c r="O3177" s="99" t="s">
        <v>52</v>
      </c>
      <c r="P3177" s="99">
        <f>WEEKNUM(Causas[[#This Row],[resolucion_fecha]],16)</f>
        <v>27</v>
      </c>
      <c r="Q3177" s="99" t="str">
        <f>TEXT(Causas[[#This Row],[resolucion_fecha]],"MMMM")</f>
        <v>julio</v>
      </c>
      <c r="R3177" s="99" t="str">
        <f t="shared" si="49"/>
        <v>T</v>
      </c>
      <c r="S3177" s="99"/>
      <c r="T3177" s="16" t="s">
        <v>53</v>
      </c>
      <c r="U3177" s="100"/>
      <c r="V3177" s="99"/>
      <c r="W3177" s="99"/>
    </row>
    <row r="3178" spans="1:23" hidden="1" x14ac:dyDescent="0.25">
      <c r="A3178" s="96">
        <v>146126</v>
      </c>
      <c r="B3178" s="96" t="s">
        <v>42</v>
      </c>
      <c r="C3178" s="96" t="s">
        <v>43</v>
      </c>
      <c r="D3178" s="96" t="s">
        <v>55</v>
      </c>
      <c r="E3178" s="97">
        <v>43405</v>
      </c>
      <c r="F3178" s="96" t="s">
        <v>45</v>
      </c>
      <c r="G3178" s="96" t="s">
        <v>46</v>
      </c>
      <c r="H3178" s="97">
        <v>45111</v>
      </c>
      <c r="I3178" s="23">
        <v>0.70048611111111114</v>
      </c>
      <c r="J3178" s="97">
        <v>45111</v>
      </c>
      <c r="K3178" s="23">
        <v>0.70160879629629624</v>
      </c>
      <c r="L3178" s="96">
        <v>97</v>
      </c>
      <c r="M3178" s="98">
        <f>Causas[[#This Row],[parada_duracion]]/60</f>
        <v>1.6166666666666667</v>
      </c>
      <c r="N3178" s="19" t="s">
        <v>47</v>
      </c>
      <c r="O3178" s="19" t="s">
        <v>47</v>
      </c>
      <c r="P3178" s="99">
        <f>WEEKNUM(Causas[[#This Row],[resolucion_fecha]],16)</f>
        <v>27</v>
      </c>
      <c r="Q3178" s="99" t="str">
        <f>TEXT(Causas[[#This Row],[resolucion_fecha]],"MMMM")</f>
        <v>julio</v>
      </c>
      <c r="R3178" s="99" t="str">
        <f t="shared" si="49"/>
        <v>T</v>
      </c>
      <c r="S3178" s="19" t="s">
        <v>47</v>
      </c>
      <c r="T3178" s="19" t="s">
        <v>47</v>
      </c>
      <c r="U3178" s="19" t="s">
        <v>47</v>
      </c>
      <c r="V3178" s="19" t="s">
        <v>47</v>
      </c>
      <c r="W3178" s="19" t="s">
        <v>47</v>
      </c>
    </row>
    <row r="3179" spans="1:23" hidden="1" x14ac:dyDescent="0.25">
      <c r="A3179" s="25">
        <v>146127</v>
      </c>
      <c r="B3179" s="25" t="s">
        <v>42</v>
      </c>
      <c r="C3179" s="25" t="s">
        <v>43</v>
      </c>
      <c r="D3179" s="25" t="s">
        <v>55</v>
      </c>
      <c r="E3179" s="24">
        <v>43405</v>
      </c>
      <c r="F3179" s="25" t="s">
        <v>45</v>
      </c>
      <c r="G3179" s="25" t="s">
        <v>46</v>
      </c>
      <c r="H3179" s="24">
        <v>45111</v>
      </c>
      <c r="I3179" s="101">
        <v>0.70241898148148152</v>
      </c>
      <c r="J3179" s="24">
        <v>45111</v>
      </c>
      <c r="K3179" s="101">
        <v>0.74018518518518517</v>
      </c>
      <c r="L3179" s="25">
        <v>3263</v>
      </c>
      <c r="M3179" s="26">
        <f>Causas[[#This Row],[parada_duracion]]/60</f>
        <v>54.383333333333333</v>
      </c>
      <c r="N3179" t="s">
        <v>972</v>
      </c>
      <c r="O3179" s="16" t="s">
        <v>72</v>
      </c>
      <c r="P3179" s="16">
        <f>WEEKNUM(Causas[[#This Row],[resolucion_fecha]],16)</f>
        <v>27</v>
      </c>
      <c r="Q3179" s="16" t="str">
        <f>TEXT(Causas[[#This Row],[resolucion_fecha]],"MMMM")</f>
        <v>julio</v>
      </c>
      <c r="R3179" s="16" t="str">
        <f t="shared" si="49"/>
        <v>T</v>
      </c>
      <c r="S3179" s="16"/>
      <c r="T3179" s="16" t="s">
        <v>73</v>
      </c>
      <c r="U3179" s="100"/>
      <c r="V3179" s="16"/>
      <c r="W3179" s="16"/>
    </row>
    <row r="3180" spans="1:23" hidden="1" x14ac:dyDescent="0.25">
      <c r="A3180" s="25">
        <v>146132</v>
      </c>
      <c r="B3180" s="25" t="s">
        <v>58</v>
      </c>
      <c r="C3180" s="25" t="s">
        <v>43</v>
      </c>
      <c r="D3180" s="25" t="s">
        <v>80</v>
      </c>
      <c r="E3180" s="24">
        <v>43405</v>
      </c>
      <c r="F3180" s="25" t="s">
        <v>45</v>
      </c>
      <c r="G3180" s="25" t="s">
        <v>50</v>
      </c>
      <c r="H3180" s="24">
        <v>45111</v>
      </c>
      <c r="I3180" s="101">
        <v>0.72274305555555562</v>
      </c>
      <c r="J3180" s="24">
        <v>45111</v>
      </c>
      <c r="K3180" s="101">
        <v>0.75908564814814816</v>
      </c>
      <c r="L3180" s="25">
        <v>3140</v>
      </c>
      <c r="M3180" s="26">
        <f>Causas[[#This Row],[parada_duracion]]/60</f>
        <v>52.333333333333336</v>
      </c>
      <c r="N3180" t="s">
        <v>973</v>
      </c>
      <c r="O3180" s="16" t="s">
        <v>72</v>
      </c>
      <c r="P3180" s="16">
        <f>WEEKNUM(Causas[[#This Row],[resolucion_fecha]],16)</f>
        <v>27</v>
      </c>
      <c r="Q3180" s="16" t="str">
        <f>TEXT(Causas[[#This Row],[resolucion_fecha]],"MMMM")</f>
        <v>julio</v>
      </c>
      <c r="R3180" s="16" t="str">
        <f t="shared" si="49"/>
        <v>T</v>
      </c>
      <c r="S3180" s="16"/>
      <c r="T3180" s="16" t="s">
        <v>73</v>
      </c>
      <c r="U3180" s="16"/>
      <c r="V3180" s="16"/>
      <c r="W3180" s="16"/>
    </row>
    <row r="3181" spans="1:23" hidden="1" x14ac:dyDescent="0.25">
      <c r="A3181" s="25">
        <v>146135</v>
      </c>
      <c r="B3181" s="25" t="s">
        <v>174</v>
      </c>
      <c r="C3181" s="25" t="s">
        <v>43</v>
      </c>
      <c r="D3181" s="25" t="s">
        <v>59</v>
      </c>
      <c r="E3181" s="24">
        <v>44265</v>
      </c>
      <c r="F3181" s="25" t="s">
        <v>56</v>
      </c>
      <c r="G3181" s="25" t="s">
        <v>46</v>
      </c>
      <c r="H3181" s="24">
        <v>45111</v>
      </c>
      <c r="I3181" s="101">
        <v>0.73873842592592587</v>
      </c>
      <c r="J3181" s="24">
        <v>45111</v>
      </c>
      <c r="K3181" s="101">
        <v>0.74152777777777779</v>
      </c>
      <c r="L3181" s="25">
        <v>241</v>
      </c>
      <c r="M3181" s="26">
        <f>Causas[[#This Row],[parada_duracion]]/60</f>
        <v>4.0166666666666666</v>
      </c>
      <c r="N3181" s="19" t="s">
        <v>47</v>
      </c>
      <c r="O3181" s="19" t="s">
        <v>47</v>
      </c>
      <c r="P3181" s="16">
        <f>WEEKNUM(Causas[[#This Row],[resolucion_fecha]],16)</f>
        <v>27</v>
      </c>
      <c r="Q3181" s="16" t="str">
        <f>TEXT(Causas[[#This Row],[resolucion_fecha]],"MMMM")</f>
        <v>julio</v>
      </c>
      <c r="R3181" s="16" t="str">
        <f t="shared" si="49"/>
        <v>T</v>
      </c>
      <c r="S3181" s="19" t="s">
        <v>47</v>
      </c>
      <c r="T3181" s="19" t="s">
        <v>47</v>
      </c>
      <c r="U3181" s="19" t="s">
        <v>47</v>
      </c>
      <c r="V3181" s="19" t="s">
        <v>47</v>
      </c>
      <c r="W3181" s="19" t="s">
        <v>47</v>
      </c>
    </row>
    <row r="3182" spans="1:23" hidden="1" x14ac:dyDescent="0.25">
      <c r="A3182" s="25">
        <v>146138</v>
      </c>
      <c r="B3182" s="25" t="s">
        <v>42</v>
      </c>
      <c r="C3182" s="25" t="s">
        <v>43</v>
      </c>
      <c r="D3182" s="25" t="s">
        <v>55</v>
      </c>
      <c r="E3182" s="24">
        <v>43405</v>
      </c>
      <c r="F3182" s="25" t="s">
        <v>45</v>
      </c>
      <c r="G3182" s="25" t="s">
        <v>46</v>
      </c>
      <c r="H3182" s="24">
        <v>45111</v>
      </c>
      <c r="I3182" s="101">
        <v>0.77413194444444444</v>
      </c>
      <c r="J3182" s="24">
        <v>45111</v>
      </c>
      <c r="K3182" s="101">
        <v>0.82130787037037034</v>
      </c>
      <c r="L3182" s="25">
        <v>4076</v>
      </c>
      <c r="M3182" s="26">
        <f>Causas[[#This Row],[parada_duracion]]/60</f>
        <v>67.933333333333337</v>
      </c>
      <c r="N3182" t="s">
        <v>972</v>
      </c>
      <c r="O3182" s="16" t="s">
        <v>72</v>
      </c>
      <c r="P3182" s="16">
        <f>WEEKNUM(Causas[[#This Row],[resolucion_fecha]],16)</f>
        <v>27</v>
      </c>
      <c r="Q3182" s="16" t="str">
        <f>TEXT(Causas[[#This Row],[resolucion_fecha]],"MMMM")</f>
        <v>julio</v>
      </c>
      <c r="R3182" s="16" t="str">
        <f t="shared" si="49"/>
        <v>T</v>
      </c>
      <c r="S3182" s="16"/>
      <c r="T3182" s="16" t="s">
        <v>73</v>
      </c>
      <c r="U3182" s="16"/>
      <c r="V3182" s="16"/>
      <c r="W3182" s="16"/>
    </row>
    <row r="3183" spans="1:23" hidden="1" x14ac:dyDescent="0.25">
      <c r="A3183" s="96">
        <v>146143</v>
      </c>
      <c r="B3183" s="96" t="s">
        <v>42</v>
      </c>
      <c r="C3183" s="96" t="s">
        <v>43</v>
      </c>
      <c r="D3183" s="96" t="s">
        <v>55</v>
      </c>
      <c r="E3183" s="97">
        <v>43405</v>
      </c>
      <c r="F3183" s="96" t="s">
        <v>45</v>
      </c>
      <c r="G3183" s="96" t="s">
        <v>46</v>
      </c>
      <c r="H3183" s="97">
        <v>45111</v>
      </c>
      <c r="I3183" s="23">
        <v>0.82140046296296287</v>
      </c>
      <c r="J3183" s="97">
        <v>45111</v>
      </c>
      <c r="K3183" s="23">
        <v>0.86173611111111104</v>
      </c>
      <c r="L3183" s="96">
        <v>3485</v>
      </c>
      <c r="M3183" s="98">
        <f>Causas[[#This Row],[parada_duracion]]/60</f>
        <v>58.083333333333336</v>
      </c>
      <c r="N3183" t="s">
        <v>972</v>
      </c>
      <c r="O3183" s="99" t="s">
        <v>72</v>
      </c>
      <c r="P3183" s="99">
        <f>WEEKNUM(Causas[[#This Row],[resolucion_fecha]],16)</f>
        <v>27</v>
      </c>
      <c r="Q3183" s="99" t="str">
        <f>TEXT(Causas[[#This Row],[resolucion_fecha]],"MMMM")</f>
        <v>julio</v>
      </c>
      <c r="R3183" s="99" t="str">
        <f t="shared" si="49"/>
        <v>T</v>
      </c>
      <c r="S3183" s="99"/>
      <c r="T3183" s="16" t="s">
        <v>73</v>
      </c>
      <c r="U3183" s="16"/>
      <c r="V3183" s="99"/>
      <c r="W3183" s="99"/>
    </row>
    <row r="3184" spans="1:23" hidden="1" x14ac:dyDescent="0.25">
      <c r="A3184" s="96">
        <v>146144</v>
      </c>
      <c r="B3184" s="96" t="s">
        <v>116</v>
      </c>
      <c r="C3184" s="96" t="s">
        <v>43</v>
      </c>
      <c r="D3184" s="96" t="s">
        <v>96</v>
      </c>
      <c r="E3184" s="97">
        <v>43405</v>
      </c>
      <c r="F3184" s="96" t="s">
        <v>45</v>
      </c>
      <c r="G3184" s="96" t="s">
        <v>46</v>
      </c>
      <c r="H3184" s="97">
        <v>45111</v>
      </c>
      <c r="I3184" s="23">
        <v>0.82886574074074071</v>
      </c>
      <c r="J3184" s="97">
        <v>45111</v>
      </c>
      <c r="K3184" s="23">
        <v>0.84547453703703701</v>
      </c>
      <c r="L3184" s="96">
        <v>1435</v>
      </c>
      <c r="M3184" s="98">
        <f>Causas[[#This Row],[parada_duracion]]/60</f>
        <v>23.916666666666668</v>
      </c>
      <c r="N3184" s="19" t="s">
        <v>49</v>
      </c>
      <c r="O3184" s="19" t="s">
        <v>49</v>
      </c>
      <c r="P3184" s="99">
        <f>WEEKNUM(Causas[[#This Row],[resolucion_fecha]],16)</f>
        <v>27</v>
      </c>
      <c r="Q3184" s="99" t="str">
        <f>TEXT(Causas[[#This Row],[resolucion_fecha]],"MMMM")</f>
        <v>julio</v>
      </c>
      <c r="R3184" s="99" t="str">
        <f t="shared" si="49"/>
        <v>T</v>
      </c>
      <c r="S3184" s="19" t="s">
        <v>49</v>
      </c>
      <c r="T3184" s="19" t="s">
        <v>49</v>
      </c>
      <c r="U3184" s="19" t="s">
        <v>49</v>
      </c>
      <c r="V3184" s="19" t="s">
        <v>49</v>
      </c>
      <c r="W3184" s="19" t="s">
        <v>49</v>
      </c>
    </row>
    <row r="3185" spans="1:23" hidden="1" x14ac:dyDescent="0.25">
      <c r="A3185" s="96">
        <v>146145</v>
      </c>
      <c r="B3185" s="96" t="s">
        <v>116</v>
      </c>
      <c r="C3185" s="96" t="s">
        <v>43</v>
      </c>
      <c r="D3185" s="96" t="s">
        <v>59</v>
      </c>
      <c r="E3185" s="97">
        <v>44930</v>
      </c>
      <c r="F3185" s="96" t="s">
        <v>124</v>
      </c>
      <c r="G3185" s="96" t="s">
        <v>46</v>
      </c>
      <c r="H3185" s="97">
        <v>45111</v>
      </c>
      <c r="I3185" s="23">
        <v>0.85165509259259264</v>
      </c>
      <c r="J3185" s="97">
        <v>45111</v>
      </c>
      <c r="K3185" s="23">
        <v>0.85837962962962966</v>
      </c>
      <c r="L3185" s="96">
        <v>581</v>
      </c>
      <c r="M3185" s="98">
        <f>Causas[[#This Row],[parada_duracion]]/60</f>
        <v>9.6833333333333336</v>
      </c>
      <c r="N3185" s="19" t="s">
        <v>47</v>
      </c>
      <c r="O3185" s="19" t="s">
        <v>47</v>
      </c>
      <c r="P3185" s="99">
        <f>WEEKNUM(Causas[[#This Row],[resolucion_fecha]],16)</f>
        <v>27</v>
      </c>
      <c r="Q3185" s="99" t="str">
        <f>TEXT(Causas[[#This Row],[resolucion_fecha]],"MMMM")</f>
        <v>julio</v>
      </c>
      <c r="R3185" s="99" t="str">
        <f t="shared" si="49"/>
        <v>T</v>
      </c>
      <c r="S3185" s="19" t="s">
        <v>47</v>
      </c>
      <c r="T3185" s="19" t="s">
        <v>47</v>
      </c>
      <c r="U3185" s="19" t="s">
        <v>47</v>
      </c>
      <c r="V3185" s="19" t="s">
        <v>47</v>
      </c>
      <c r="W3185" s="19" t="s">
        <v>47</v>
      </c>
    </row>
    <row r="3186" spans="1:23" hidden="1" x14ac:dyDescent="0.25">
      <c r="A3186" s="96">
        <v>146146</v>
      </c>
      <c r="B3186" s="96" t="s">
        <v>42</v>
      </c>
      <c r="C3186" s="96" t="s">
        <v>43</v>
      </c>
      <c r="D3186" s="96" t="s">
        <v>164</v>
      </c>
      <c r="E3186" s="97">
        <v>43405</v>
      </c>
      <c r="F3186" s="96" t="s">
        <v>45</v>
      </c>
      <c r="G3186" s="96" t="s">
        <v>46</v>
      </c>
      <c r="H3186" s="97">
        <v>45111</v>
      </c>
      <c r="I3186" s="23">
        <v>0.86769675925925915</v>
      </c>
      <c r="J3186" s="97">
        <v>45111</v>
      </c>
      <c r="K3186" s="23">
        <v>0.86782407407407414</v>
      </c>
      <c r="L3186" s="96">
        <v>11</v>
      </c>
      <c r="M3186" s="98">
        <f>Causas[[#This Row],[parada_duracion]]/60</f>
        <v>0.18333333333333332</v>
      </c>
      <c r="N3186" s="19" t="s">
        <v>47</v>
      </c>
      <c r="O3186" s="19" t="s">
        <v>47</v>
      </c>
      <c r="P3186" s="99">
        <f>WEEKNUM(Causas[[#This Row],[resolucion_fecha]],16)</f>
        <v>27</v>
      </c>
      <c r="Q3186" s="99" t="str">
        <f>TEXT(Causas[[#This Row],[resolucion_fecha]],"MMMM")</f>
        <v>julio</v>
      </c>
      <c r="R3186" s="99" t="str">
        <f t="shared" si="49"/>
        <v>T</v>
      </c>
      <c r="S3186" s="19" t="s">
        <v>47</v>
      </c>
      <c r="T3186" s="19" t="s">
        <v>47</v>
      </c>
      <c r="U3186" s="19" t="s">
        <v>47</v>
      </c>
      <c r="V3186" s="19" t="s">
        <v>47</v>
      </c>
      <c r="W3186" s="19" t="s">
        <v>47</v>
      </c>
    </row>
    <row r="3187" spans="1:23" hidden="1" x14ac:dyDescent="0.25">
      <c r="A3187" s="96">
        <v>146147</v>
      </c>
      <c r="B3187" s="96" t="s">
        <v>42</v>
      </c>
      <c r="C3187" s="96" t="s">
        <v>43</v>
      </c>
      <c r="D3187" s="96" t="s">
        <v>164</v>
      </c>
      <c r="E3187" s="97">
        <v>43405</v>
      </c>
      <c r="F3187" s="96" t="s">
        <v>45</v>
      </c>
      <c r="G3187" s="96" t="s">
        <v>50</v>
      </c>
      <c r="H3187" s="97">
        <v>45111</v>
      </c>
      <c r="I3187" s="23">
        <v>0.86789351851851848</v>
      </c>
      <c r="J3187" s="97">
        <v>45111</v>
      </c>
      <c r="K3187" s="23">
        <v>0.88432870370370376</v>
      </c>
      <c r="L3187" s="96">
        <v>1420</v>
      </c>
      <c r="M3187" s="98">
        <f>Causas[[#This Row],[parada_duracion]]/60</f>
        <v>23.666666666666668</v>
      </c>
      <c r="N3187" s="19" t="s">
        <v>49</v>
      </c>
      <c r="O3187" s="19" t="s">
        <v>49</v>
      </c>
      <c r="P3187" s="99">
        <f>WEEKNUM(Causas[[#This Row],[resolucion_fecha]],16)</f>
        <v>27</v>
      </c>
      <c r="Q3187" s="99" t="str">
        <f>TEXT(Causas[[#This Row],[resolucion_fecha]],"MMMM")</f>
        <v>julio</v>
      </c>
      <c r="R3187" s="99" t="str">
        <f t="shared" si="49"/>
        <v>T</v>
      </c>
      <c r="S3187" s="19" t="s">
        <v>49</v>
      </c>
      <c r="T3187" s="19" t="s">
        <v>49</v>
      </c>
      <c r="U3187" s="19" t="s">
        <v>49</v>
      </c>
      <c r="V3187" s="19" t="s">
        <v>49</v>
      </c>
      <c r="W3187" s="19" t="s">
        <v>49</v>
      </c>
    </row>
    <row r="3188" spans="1:23" hidden="1" x14ac:dyDescent="0.25">
      <c r="A3188" s="25">
        <v>146148</v>
      </c>
      <c r="B3188" s="25" t="s">
        <v>95</v>
      </c>
      <c r="C3188" s="25" t="s">
        <v>43</v>
      </c>
      <c r="D3188" s="25" t="s">
        <v>59</v>
      </c>
      <c r="E3188" s="24">
        <v>44231</v>
      </c>
      <c r="F3188" s="25" t="s">
        <v>60</v>
      </c>
      <c r="G3188" s="25" t="s">
        <v>50</v>
      </c>
      <c r="H3188" s="24">
        <v>45111</v>
      </c>
      <c r="I3188" s="101">
        <v>0.86836805555555552</v>
      </c>
      <c r="J3188" s="24">
        <v>45111</v>
      </c>
      <c r="K3188" s="101">
        <v>0.89675925925925926</v>
      </c>
      <c r="L3188" s="25">
        <v>2453</v>
      </c>
      <c r="M3188" s="26">
        <f>Causas[[#This Row],[parada_duracion]]/60</f>
        <v>40.883333333333333</v>
      </c>
      <c r="N3188" s="19" t="s">
        <v>49</v>
      </c>
      <c r="O3188" s="19" t="s">
        <v>49</v>
      </c>
      <c r="P3188" s="16">
        <f>WEEKNUM(Causas[[#This Row],[resolucion_fecha]],16)</f>
        <v>27</v>
      </c>
      <c r="Q3188" s="16" t="str">
        <f>TEXT(Causas[[#This Row],[resolucion_fecha]],"MMMM")</f>
        <v>julio</v>
      </c>
      <c r="R3188" s="16" t="str">
        <f t="shared" si="49"/>
        <v>T</v>
      </c>
      <c r="S3188" s="19" t="s">
        <v>49</v>
      </c>
      <c r="T3188" s="19" t="s">
        <v>49</v>
      </c>
      <c r="U3188" s="19" t="s">
        <v>49</v>
      </c>
      <c r="V3188" s="19" t="s">
        <v>49</v>
      </c>
      <c r="W3188" s="19" t="s">
        <v>49</v>
      </c>
    </row>
    <row r="3189" spans="1:23" hidden="1" x14ac:dyDescent="0.25">
      <c r="A3189" s="25">
        <v>146153</v>
      </c>
      <c r="B3189" s="25" t="s">
        <v>95</v>
      </c>
      <c r="C3189" s="25" t="s">
        <v>43</v>
      </c>
      <c r="D3189" s="25" t="s">
        <v>59</v>
      </c>
      <c r="E3189" s="24">
        <v>44231</v>
      </c>
      <c r="F3189" s="25" t="s">
        <v>60</v>
      </c>
      <c r="G3189" s="25" t="s">
        <v>46</v>
      </c>
      <c r="H3189" s="24">
        <v>45111</v>
      </c>
      <c r="I3189" s="101">
        <v>0.97130787037037036</v>
      </c>
      <c r="J3189" s="24">
        <v>45111</v>
      </c>
      <c r="K3189" s="101">
        <v>0.98315972222222225</v>
      </c>
      <c r="L3189" s="25">
        <v>1024</v>
      </c>
      <c r="M3189" s="26">
        <f>Causas[[#This Row],[parada_duracion]]/60</f>
        <v>17.066666666666666</v>
      </c>
      <c r="N3189" s="104" t="s">
        <v>974</v>
      </c>
      <c r="O3189" s="16" t="s">
        <v>52</v>
      </c>
      <c r="P3189" s="16">
        <f>WEEKNUM(Causas[[#This Row],[resolucion_fecha]],16)</f>
        <v>27</v>
      </c>
      <c r="Q3189" s="16" t="str">
        <f>TEXT(Causas[[#This Row],[resolucion_fecha]],"MMMM")</f>
        <v>julio</v>
      </c>
      <c r="R3189" s="16" t="str">
        <f t="shared" si="49"/>
        <v>N</v>
      </c>
      <c r="S3189" s="16"/>
      <c r="T3189" s="16" t="s">
        <v>53</v>
      </c>
      <c r="U3189" s="16"/>
      <c r="V3189" s="16"/>
      <c r="W3189" s="16"/>
    </row>
    <row r="3190" spans="1:23" hidden="1" x14ac:dyDescent="0.25">
      <c r="A3190" s="25">
        <v>146164</v>
      </c>
      <c r="B3190" s="25" t="s">
        <v>42</v>
      </c>
      <c r="C3190" s="25" t="s">
        <v>43</v>
      </c>
      <c r="D3190" s="25" t="s">
        <v>164</v>
      </c>
      <c r="E3190" s="24">
        <v>43405</v>
      </c>
      <c r="F3190" s="25" t="s">
        <v>45</v>
      </c>
      <c r="G3190" s="25" t="s">
        <v>50</v>
      </c>
      <c r="H3190" s="24">
        <v>45112</v>
      </c>
      <c r="I3190" s="101">
        <v>0.25385416666666666</v>
      </c>
      <c r="J3190" s="24">
        <v>45112</v>
      </c>
      <c r="K3190" s="101">
        <v>0.51790509259259265</v>
      </c>
      <c r="L3190" s="25">
        <v>22814</v>
      </c>
      <c r="M3190" s="26">
        <f>Causas[[#This Row],[parada_duracion]]/60</f>
        <v>380.23333333333335</v>
      </c>
      <c r="N3190" s="19" t="s">
        <v>975</v>
      </c>
      <c r="O3190" s="16" t="s">
        <v>52</v>
      </c>
      <c r="P3190" s="16">
        <f>WEEKNUM(Causas[[#This Row],[resolucion_fecha]],16)</f>
        <v>27</v>
      </c>
      <c r="Q3190" s="16" t="str">
        <f>TEXT(Causas[[#This Row],[resolucion_fecha]],"MMMM")</f>
        <v>julio</v>
      </c>
      <c r="R3190" s="16" t="str">
        <f t="shared" si="49"/>
        <v>M</v>
      </c>
      <c r="S3190" s="16"/>
      <c r="T3190" s="16" t="s">
        <v>53</v>
      </c>
      <c r="U3190" s="16"/>
      <c r="V3190" s="16"/>
      <c r="W3190" s="16"/>
    </row>
    <row r="3191" spans="1:23" hidden="1" x14ac:dyDescent="0.25">
      <c r="A3191" s="25">
        <v>146168</v>
      </c>
      <c r="B3191" s="25" t="s">
        <v>119</v>
      </c>
      <c r="C3191" s="25" t="s">
        <v>43</v>
      </c>
      <c r="D3191" s="25" t="s">
        <v>64</v>
      </c>
      <c r="E3191" s="24">
        <v>43405</v>
      </c>
      <c r="F3191" s="25" t="s">
        <v>45</v>
      </c>
      <c r="G3191" s="25" t="s">
        <v>50</v>
      </c>
      <c r="H3191" s="24">
        <v>45112</v>
      </c>
      <c r="I3191" s="101">
        <v>0.25861111111111112</v>
      </c>
      <c r="J3191" s="24">
        <v>45112</v>
      </c>
      <c r="K3191" s="101">
        <v>0.28760416666666666</v>
      </c>
      <c r="L3191" s="25">
        <v>2505</v>
      </c>
      <c r="M3191" s="26">
        <f>Causas[[#This Row],[parada_duracion]]/60</f>
        <v>41.75</v>
      </c>
      <c r="N3191" s="19" t="s">
        <v>62</v>
      </c>
      <c r="O3191" s="16" t="s">
        <v>52</v>
      </c>
      <c r="P3191" s="16">
        <f>WEEKNUM(Causas[[#This Row],[resolucion_fecha]],16)</f>
        <v>27</v>
      </c>
      <c r="Q3191" s="16" t="str">
        <f>TEXT(Causas[[#This Row],[resolucion_fecha]],"MMMM")</f>
        <v>julio</v>
      </c>
      <c r="R3191" s="16" t="str">
        <f t="shared" si="49"/>
        <v>M</v>
      </c>
      <c r="S3191" s="16"/>
      <c r="T3191" s="16" t="s">
        <v>53</v>
      </c>
      <c r="U3191" s="16"/>
      <c r="V3191" s="16"/>
      <c r="W3191" s="16"/>
    </row>
    <row r="3192" spans="1:23" hidden="1" x14ac:dyDescent="0.25">
      <c r="A3192" s="96">
        <v>146171</v>
      </c>
      <c r="B3192" s="96" t="s">
        <v>74</v>
      </c>
      <c r="C3192" s="96" t="s">
        <v>43</v>
      </c>
      <c r="D3192" s="96" t="s">
        <v>68</v>
      </c>
      <c r="E3192" s="97">
        <v>44258</v>
      </c>
      <c r="F3192" s="96" t="s">
        <v>56</v>
      </c>
      <c r="G3192" s="96" t="s">
        <v>46</v>
      </c>
      <c r="H3192" s="97">
        <v>45112</v>
      </c>
      <c r="I3192" s="23">
        <v>0.27061342592592591</v>
      </c>
      <c r="J3192" s="97">
        <v>45112</v>
      </c>
      <c r="K3192" s="23">
        <v>0.34452546296296299</v>
      </c>
      <c r="L3192" s="96">
        <v>6386</v>
      </c>
      <c r="M3192" s="98">
        <f>Causas[[#This Row],[parada_duracion]]/60</f>
        <v>106.43333333333334</v>
      </c>
      <c r="N3192" s="18" t="s">
        <v>976</v>
      </c>
      <c r="O3192" s="99" t="s">
        <v>72</v>
      </c>
      <c r="P3192" s="99">
        <f>WEEKNUM(Causas[[#This Row],[resolucion_fecha]],16)</f>
        <v>27</v>
      </c>
      <c r="Q3192" s="99" t="str">
        <f>TEXT(Causas[[#This Row],[resolucion_fecha]],"MMMM")</f>
        <v>julio</v>
      </c>
      <c r="R3192" s="99" t="str">
        <f t="shared" si="49"/>
        <v>M</v>
      </c>
      <c r="S3192" s="99"/>
      <c r="T3192" s="16" t="s">
        <v>73</v>
      </c>
      <c r="U3192" s="16"/>
      <c r="V3192" s="99"/>
      <c r="W3192" s="99"/>
    </row>
    <row r="3193" spans="1:23" hidden="1" x14ac:dyDescent="0.25">
      <c r="A3193" s="96">
        <v>146172</v>
      </c>
      <c r="B3193" s="96" t="s">
        <v>42</v>
      </c>
      <c r="C3193" s="96" t="s">
        <v>43</v>
      </c>
      <c r="D3193" s="96" t="s">
        <v>44</v>
      </c>
      <c r="E3193" s="97">
        <v>43405</v>
      </c>
      <c r="F3193" s="96" t="s">
        <v>45</v>
      </c>
      <c r="G3193" s="96" t="s">
        <v>46</v>
      </c>
      <c r="H3193" s="97">
        <v>45112</v>
      </c>
      <c r="I3193" s="23">
        <v>0.28160879629629632</v>
      </c>
      <c r="J3193" s="97">
        <v>45112</v>
      </c>
      <c r="K3193" s="23">
        <v>0.30258101851851854</v>
      </c>
      <c r="L3193" s="96">
        <v>1812</v>
      </c>
      <c r="M3193" s="98">
        <f>Causas[[#This Row],[parada_duracion]]/60</f>
        <v>30.2</v>
      </c>
      <c r="N3193" s="18" t="s">
        <v>49</v>
      </c>
      <c r="O3193" s="18" t="s">
        <v>49</v>
      </c>
      <c r="P3193" s="99">
        <f>WEEKNUM(Causas[[#This Row],[resolucion_fecha]],16)</f>
        <v>27</v>
      </c>
      <c r="Q3193" s="99" t="str">
        <f>TEXT(Causas[[#This Row],[resolucion_fecha]],"MMMM")</f>
        <v>julio</v>
      </c>
      <c r="R3193" s="99" t="str">
        <f t="shared" si="49"/>
        <v>M</v>
      </c>
      <c r="S3193" s="18" t="s">
        <v>49</v>
      </c>
      <c r="T3193" s="18" t="s">
        <v>49</v>
      </c>
      <c r="U3193" s="18" t="s">
        <v>49</v>
      </c>
      <c r="V3193" s="18" t="s">
        <v>49</v>
      </c>
      <c r="W3193" s="18" t="s">
        <v>49</v>
      </c>
    </row>
    <row r="3194" spans="1:23" hidden="1" x14ac:dyDescent="0.25">
      <c r="A3194" s="96">
        <v>146173</v>
      </c>
      <c r="B3194" s="96" t="s">
        <v>70</v>
      </c>
      <c r="C3194" s="96" t="s">
        <v>43</v>
      </c>
      <c r="D3194" s="96" t="s">
        <v>64</v>
      </c>
      <c r="E3194" s="97">
        <v>43881</v>
      </c>
      <c r="F3194" s="96" t="s">
        <v>56</v>
      </c>
      <c r="G3194" s="96" t="s">
        <v>46</v>
      </c>
      <c r="H3194" s="97">
        <v>45112</v>
      </c>
      <c r="I3194" s="23">
        <v>0.28768518518518521</v>
      </c>
      <c r="J3194" s="97">
        <v>45112</v>
      </c>
      <c r="K3194" s="23">
        <v>0.63571759259259253</v>
      </c>
      <c r="L3194" s="96">
        <v>30070</v>
      </c>
      <c r="M3194" s="98">
        <f>Causas[[#This Row],[parada_duracion]]/60</f>
        <v>501.16666666666669</v>
      </c>
      <c r="N3194" s="18" t="s">
        <v>49</v>
      </c>
      <c r="O3194" s="18" t="s">
        <v>49</v>
      </c>
      <c r="P3194" s="99">
        <f>WEEKNUM(Causas[[#This Row],[resolucion_fecha]],16)</f>
        <v>27</v>
      </c>
      <c r="Q3194" s="99" t="str">
        <f>TEXT(Causas[[#This Row],[resolucion_fecha]],"MMMM")</f>
        <v>julio</v>
      </c>
      <c r="R3194" s="99" t="str">
        <f t="shared" si="49"/>
        <v>M</v>
      </c>
      <c r="S3194" s="18" t="s">
        <v>49</v>
      </c>
      <c r="T3194" s="18" t="s">
        <v>49</v>
      </c>
      <c r="U3194" s="18" t="s">
        <v>49</v>
      </c>
      <c r="V3194" s="18" t="s">
        <v>49</v>
      </c>
      <c r="W3194" s="18" t="s">
        <v>49</v>
      </c>
    </row>
    <row r="3195" spans="1:23" x14ac:dyDescent="0.25">
      <c r="A3195" s="96">
        <v>146174</v>
      </c>
      <c r="B3195" s="96" t="s">
        <v>42</v>
      </c>
      <c r="C3195" s="96" t="s">
        <v>43</v>
      </c>
      <c r="D3195" s="96" t="s">
        <v>67</v>
      </c>
      <c r="E3195" s="97">
        <v>43405</v>
      </c>
      <c r="F3195" s="96" t="s">
        <v>45</v>
      </c>
      <c r="G3195" s="96" t="s">
        <v>50</v>
      </c>
      <c r="H3195" s="97">
        <v>45112</v>
      </c>
      <c r="I3195" s="23">
        <v>0.30861111111111111</v>
      </c>
      <c r="J3195" s="97">
        <v>45112</v>
      </c>
      <c r="K3195" s="23">
        <v>0.38949074074074069</v>
      </c>
      <c r="L3195" s="96">
        <v>6988</v>
      </c>
      <c r="M3195" s="98">
        <f>Causas[[#This Row],[parada_duracion]]/60</f>
        <v>116.46666666666667</v>
      </c>
      <c r="N3195" s="18" t="s">
        <v>49</v>
      </c>
      <c r="O3195" s="18" t="s">
        <v>49</v>
      </c>
      <c r="P3195" s="99">
        <f>WEEKNUM(Causas[[#This Row],[resolucion_fecha]],16)</f>
        <v>27</v>
      </c>
      <c r="Q3195" s="99" t="str">
        <f>TEXT(Causas[[#This Row],[resolucion_fecha]],"MMMM")</f>
        <v>julio</v>
      </c>
      <c r="R3195" s="99" t="str">
        <f t="shared" si="49"/>
        <v>M</v>
      </c>
      <c r="S3195" s="18" t="s">
        <v>49</v>
      </c>
      <c r="T3195" s="18" t="s">
        <v>49</v>
      </c>
      <c r="U3195" s="18" t="s">
        <v>49</v>
      </c>
      <c r="V3195" s="18" t="s">
        <v>49</v>
      </c>
      <c r="W3195" s="18" t="s">
        <v>49</v>
      </c>
    </row>
    <row r="3196" spans="1:23" hidden="1" x14ac:dyDescent="0.25">
      <c r="A3196" s="25">
        <v>146175</v>
      </c>
      <c r="B3196" s="25" t="s">
        <v>89</v>
      </c>
      <c r="C3196" s="25" t="s">
        <v>43</v>
      </c>
      <c r="D3196" s="25" t="s">
        <v>90</v>
      </c>
      <c r="E3196" s="24">
        <v>44263</v>
      </c>
      <c r="F3196" s="25" t="s">
        <v>56</v>
      </c>
      <c r="G3196" s="25" t="s">
        <v>46</v>
      </c>
      <c r="H3196" s="24">
        <v>45112</v>
      </c>
      <c r="I3196" s="101">
        <v>0.3089351851851852</v>
      </c>
      <c r="J3196" s="24">
        <v>45112</v>
      </c>
      <c r="K3196" s="101">
        <v>0.32754629629629628</v>
      </c>
      <c r="L3196" s="25">
        <v>1608</v>
      </c>
      <c r="M3196" s="26">
        <f>Causas[[#This Row],[parada_duracion]]/60</f>
        <v>26.8</v>
      </c>
      <c r="N3196" s="18" t="s">
        <v>49</v>
      </c>
      <c r="O3196" s="18" t="s">
        <v>49</v>
      </c>
      <c r="P3196" s="16">
        <f>WEEKNUM(Causas[[#This Row],[resolucion_fecha]],16)</f>
        <v>27</v>
      </c>
      <c r="Q3196" s="16" t="str">
        <f>TEXT(Causas[[#This Row],[resolucion_fecha]],"MMMM")</f>
        <v>julio</v>
      </c>
      <c r="R3196" s="16" t="str">
        <f t="shared" si="49"/>
        <v>M</v>
      </c>
      <c r="S3196" s="18" t="s">
        <v>49</v>
      </c>
      <c r="T3196" s="18" t="s">
        <v>49</v>
      </c>
      <c r="U3196" s="18" t="s">
        <v>49</v>
      </c>
      <c r="V3196" s="18" t="s">
        <v>49</v>
      </c>
      <c r="W3196" s="18" t="s">
        <v>49</v>
      </c>
    </row>
    <row r="3197" spans="1:23" hidden="1" x14ac:dyDescent="0.25">
      <c r="A3197" s="25">
        <v>146179</v>
      </c>
      <c r="B3197" s="25" t="s">
        <v>117</v>
      </c>
      <c r="C3197" s="25" t="s">
        <v>43</v>
      </c>
      <c r="D3197" s="25" t="s">
        <v>80</v>
      </c>
      <c r="E3197" s="24">
        <v>43405</v>
      </c>
      <c r="F3197" s="25" t="s">
        <v>45</v>
      </c>
      <c r="G3197" s="25" t="s">
        <v>46</v>
      </c>
      <c r="H3197" s="24">
        <v>45112</v>
      </c>
      <c r="I3197" s="101">
        <v>0.36039351851851853</v>
      </c>
      <c r="J3197" s="24">
        <v>45112</v>
      </c>
      <c r="K3197" s="101">
        <v>0.63188657407407411</v>
      </c>
      <c r="L3197" s="25">
        <v>23457</v>
      </c>
      <c r="M3197" s="26">
        <f>Causas[[#This Row],[parada_duracion]]/60</f>
        <v>390.95</v>
      </c>
      <c r="N3197" s="102" t="s">
        <v>977</v>
      </c>
      <c r="O3197" s="16" t="s">
        <v>72</v>
      </c>
      <c r="P3197" s="16">
        <f>WEEKNUM(Causas[[#This Row],[resolucion_fecha]],16)</f>
        <v>27</v>
      </c>
      <c r="Q3197" s="16" t="str">
        <f>TEXT(Causas[[#This Row],[resolucion_fecha]],"MMMM")</f>
        <v>julio</v>
      </c>
      <c r="R3197" s="16" t="str">
        <f t="shared" si="49"/>
        <v>M</v>
      </c>
      <c r="S3197" s="16"/>
      <c r="T3197" s="16" t="s">
        <v>73</v>
      </c>
      <c r="U3197" s="16"/>
      <c r="V3197" s="16"/>
      <c r="W3197" s="16"/>
    </row>
    <row r="3198" spans="1:23" hidden="1" x14ac:dyDescent="0.25">
      <c r="A3198" s="25">
        <v>146181</v>
      </c>
      <c r="B3198" s="25" t="s">
        <v>42</v>
      </c>
      <c r="C3198" s="25" t="s">
        <v>43</v>
      </c>
      <c r="D3198" s="25" t="s">
        <v>76</v>
      </c>
      <c r="E3198" s="24">
        <v>43405</v>
      </c>
      <c r="F3198" s="25" t="s">
        <v>45</v>
      </c>
      <c r="G3198" s="25" t="s">
        <v>50</v>
      </c>
      <c r="H3198" s="24">
        <v>45112</v>
      </c>
      <c r="I3198" s="101">
        <v>0.37915509259259261</v>
      </c>
      <c r="J3198" s="24">
        <v>45112</v>
      </c>
      <c r="K3198" s="101">
        <v>0.37923611111111111</v>
      </c>
      <c r="L3198" s="25">
        <v>7</v>
      </c>
      <c r="M3198" s="26">
        <f>Causas[[#This Row],[parada_duracion]]/60</f>
        <v>0.11666666666666667</v>
      </c>
      <c r="N3198" s="19" t="s">
        <v>47</v>
      </c>
      <c r="O3198" s="19" t="s">
        <v>47</v>
      </c>
      <c r="P3198" s="16">
        <f>WEEKNUM(Causas[[#This Row],[resolucion_fecha]],16)</f>
        <v>27</v>
      </c>
      <c r="Q3198" s="16" t="str">
        <f>TEXT(Causas[[#This Row],[resolucion_fecha]],"MMMM")</f>
        <v>julio</v>
      </c>
      <c r="R3198" s="16" t="str">
        <f t="shared" si="49"/>
        <v>M</v>
      </c>
      <c r="S3198" s="19" t="s">
        <v>47</v>
      </c>
      <c r="T3198" s="19" t="s">
        <v>47</v>
      </c>
      <c r="U3198" s="19" t="s">
        <v>47</v>
      </c>
      <c r="V3198" s="19" t="s">
        <v>47</v>
      </c>
      <c r="W3198" s="19" t="s">
        <v>47</v>
      </c>
    </row>
    <row r="3199" spans="1:23" hidden="1" x14ac:dyDescent="0.25">
      <c r="A3199" s="25">
        <v>146190</v>
      </c>
      <c r="B3199" s="25" t="s">
        <v>58</v>
      </c>
      <c r="C3199" s="25" t="s">
        <v>43</v>
      </c>
      <c r="D3199" s="25" t="s">
        <v>102</v>
      </c>
      <c r="E3199" s="24">
        <v>43405</v>
      </c>
      <c r="F3199" s="25" t="s">
        <v>45</v>
      </c>
      <c r="G3199" s="25" t="s">
        <v>50</v>
      </c>
      <c r="H3199" s="24">
        <v>45112</v>
      </c>
      <c r="I3199" s="101">
        <v>0.49675925925925929</v>
      </c>
      <c r="J3199" s="24">
        <v>45112</v>
      </c>
      <c r="K3199" s="101">
        <v>0.5108449074074074</v>
      </c>
      <c r="L3199" s="25">
        <v>1217</v>
      </c>
      <c r="M3199" s="26">
        <f>Causas[[#This Row],[parada_duracion]]/60</f>
        <v>20.283333333333335</v>
      </c>
      <c r="N3199" s="18" t="s">
        <v>49</v>
      </c>
      <c r="O3199" s="18" t="s">
        <v>49</v>
      </c>
      <c r="P3199" s="16">
        <f>WEEKNUM(Causas[[#This Row],[resolucion_fecha]],16)</f>
        <v>27</v>
      </c>
      <c r="Q3199" s="16" t="str">
        <f>TEXT(Causas[[#This Row],[resolucion_fecha]],"MMMM")</f>
        <v>julio</v>
      </c>
      <c r="R3199" s="16" t="str">
        <f t="shared" si="49"/>
        <v>M</v>
      </c>
      <c r="S3199" s="18" t="s">
        <v>49</v>
      </c>
      <c r="T3199" s="18" t="s">
        <v>49</v>
      </c>
      <c r="U3199" s="18" t="s">
        <v>49</v>
      </c>
      <c r="V3199" s="18" t="s">
        <v>49</v>
      </c>
      <c r="W3199" s="18" t="s">
        <v>49</v>
      </c>
    </row>
    <row r="3200" spans="1:23" hidden="1" x14ac:dyDescent="0.25">
      <c r="A3200" s="25">
        <v>146193</v>
      </c>
      <c r="B3200" s="25" t="s">
        <v>42</v>
      </c>
      <c r="C3200" s="25" t="s">
        <v>43</v>
      </c>
      <c r="D3200" s="25" t="s">
        <v>164</v>
      </c>
      <c r="E3200" s="24">
        <v>43405</v>
      </c>
      <c r="F3200" s="25" t="s">
        <v>45</v>
      </c>
      <c r="G3200" s="25" t="s">
        <v>46</v>
      </c>
      <c r="H3200" s="24">
        <v>45112</v>
      </c>
      <c r="I3200" s="101">
        <v>0.53194444444444444</v>
      </c>
      <c r="J3200" s="24">
        <v>45112</v>
      </c>
      <c r="K3200" s="101">
        <v>0.61788194444444444</v>
      </c>
      <c r="L3200" s="25">
        <v>7425</v>
      </c>
      <c r="M3200" s="26">
        <f>Causas[[#This Row],[parada_duracion]]/60</f>
        <v>123.75</v>
      </c>
      <c r="N3200" s="18" t="s">
        <v>49</v>
      </c>
      <c r="O3200" s="18" t="s">
        <v>49</v>
      </c>
      <c r="P3200" s="16">
        <f>WEEKNUM(Causas[[#This Row],[resolucion_fecha]],16)</f>
        <v>27</v>
      </c>
      <c r="Q3200" s="16" t="str">
        <f>TEXT(Causas[[#This Row],[resolucion_fecha]],"MMMM")</f>
        <v>julio</v>
      </c>
      <c r="R3200" s="16" t="str">
        <f t="shared" si="49"/>
        <v>M</v>
      </c>
      <c r="S3200" s="18" t="s">
        <v>49</v>
      </c>
      <c r="T3200" s="18" t="s">
        <v>49</v>
      </c>
      <c r="U3200" s="18" t="s">
        <v>49</v>
      </c>
      <c r="V3200" s="18" t="s">
        <v>49</v>
      </c>
      <c r="W3200" s="18" t="s">
        <v>49</v>
      </c>
    </row>
    <row r="3201" spans="1:23" ht="30" hidden="1" x14ac:dyDescent="0.25">
      <c r="A3201" s="25">
        <v>146199</v>
      </c>
      <c r="B3201" s="25" t="s">
        <v>61</v>
      </c>
      <c r="C3201" s="25" t="s">
        <v>43</v>
      </c>
      <c r="D3201" s="25" t="s">
        <v>55</v>
      </c>
      <c r="E3201" s="24">
        <v>43881</v>
      </c>
      <c r="F3201" s="25" t="s">
        <v>56</v>
      </c>
      <c r="G3201" s="25" t="s">
        <v>46</v>
      </c>
      <c r="H3201" s="24">
        <v>45112</v>
      </c>
      <c r="I3201" s="101">
        <v>0.61251157407407408</v>
      </c>
      <c r="J3201" s="24">
        <v>45112</v>
      </c>
      <c r="K3201" s="101">
        <v>0.62531250000000005</v>
      </c>
      <c r="L3201" s="25">
        <v>1106</v>
      </c>
      <c r="M3201" s="26">
        <f>Causas[[#This Row],[parada_duracion]]/60</f>
        <v>18.433333333333334</v>
      </c>
      <c r="N3201" s="20" t="s">
        <v>978</v>
      </c>
      <c r="O3201" s="16" t="s">
        <v>52</v>
      </c>
      <c r="P3201" s="16">
        <f>WEEKNUM(Causas[[#This Row],[resolucion_fecha]],16)</f>
        <v>27</v>
      </c>
      <c r="Q3201" s="16" t="str">
        <f>TEXT(Causas[[#This Row],[resolucion_fecha]],"MMMM")</f>
        <v>julio</v>
      </c>
      <c r="R3201" s="16" t="str">
        <f t="shared" si="49"/>
        <v>T</v>
      </c>
      <c r="S3201" s="16"/>
      <c r="T3201" s="16" t="s">
        <v>53</v>
      </c>
      <c r="U3201" s="16"/>
      <c r="V3201" s="16"/>
      <c r="W3201" s="16"/>
    </row>
    <row r="3202" spans="1:23" hidden="1" x14ac:dyDescent="0.25">
      <c r="A3202" s="25">
        <v>146205</v>
      </c>
      <c r="B3202" s="25" t="s">
        <v>116</v>
      </c>
      <c r="C3202" s="25" t="s">
        <v>43</v>
      </c>
      <c r="D3202" s="25" t="s">
        <v>96</v>
      </c>
      <c r="E3202" s="24">
        <v>43405</v>
      </c>
      <c r="F3202" s="25" t="s">
        <v>45</v>
      </c>
      <c r="G3202" s="25" t="s">
        <v>50</v>
      </c>
      <c r="H3202" s="24">
        <v>45112</v>
      </c>
      <c r="I3202" s="101">
        <v>0.63446759259259256</v>
      </c>
      <c r="J3202" s="24">
        <v>45112</v>
      </c>
      <c r="K3202" s="101">
        <v>0.65034722222222219</v>
      </c>
      <c r="L3202" s="25">
        <v>1372</v>
      </c>
      <c r="M3202" s="26">
        <f>Causas[[#This Row],[parada_duracion]]/60</f>
        <v>22.866666666666667</v>
      </c>
      <c r="N3202" s="18" t="s">
        <v>49</v>
      </c>
      <c r="O3202" s="18" t="s">
        <v>49</v>
      </c>
      <c r="P3202" s="16">
        <f>WEEKNUM(Causas[[#This Row],[resolucion_fecha]],16)</f>
        <v>27</v>
      </c>
      <c r="Q3202" s="16" t="str">
        <f>TEXT(Causas[[#This Row],[resolucion_fecha]],"MMMM")</f>
        <v>julio</v>
      </c>
      <c r="R3202" s="16" t="str">
        <f t="shared" ref="R3202:R3265" si="50">IF(I3202&gt;TIME(22,0,0),"N",IF(I3202&lt;TIME(6,0,0),"N",IF(I3202&gt;TIME(14,0,0),"T",IF(I3202&gt;=TIME(6,0,0),"M","-"))))</f>
        <v>T</v>
      </c>
      <c r="S3202" s="18" t="s">
        <v>49</v>
      </c>
      <c r="T3202" s="18" t="s">
        <v>49</v>
      </c>
      <c r="U3202" s="18" t="s">
        <v>49</v>
      </c>
      <c r="V3202" s="18" t="s">
        <v>49</v>
      </c>
      <c r="W3202" s="18" t="s">
        <v>49</v>
      </c>
    </row>
    <row r="3203" spans="1:23" hidden="1" x14ac:dyDescent="0.25">
      <c r="A3203" s="25">
        <v>146210</v>
      </c>
      <c r="B3203" s="25" t="s">
        <v>42</v>
      </c>
      <c r="C3203" s="25" t="s">
        <v>43</v>
      </c>
      <c r="D3203" s="25" t="s">
        <v>76</v>
      </c>
      <c r="E3203" s="24">
        <v>43405</v>
      </c>
      <c r="F3203" s="25" t="s">
        <v>45</v>
      </c>
      <c r="G3203" s="25" t="s">
        <v>50</v>
      </c>
      <c r="H3203" s="24">
        <v>45112</v>
      </c>
      <c r="I3203" s="101">
        <v>0.66491898148148143</v>
      </c>
      <c r="J3203" s="24">
        <v>45112</v>
      </c>
      <c r="K3203" s="101">
        <v>0.66506944444444438</v>
      </c>
      <c r="L3203" s="25">
        <v>13</v>
      </c>
      <c r="M3203" s="26">
        <f>Causas[[#This Row],[parada_duracion]]/60</f>
        <v>0.21666666666666667</v>
      </c>
      <c r="N3203" s="19" t="s">
        <v>47</v>
      </c>
      <c r="O3203" s="19" t="s">
        <v>47</v>
      </c>
      <c r="P3203" s="16">
        <f>WEEKNUM(Causas[[#This Row],[resolucion_fecha]],16)</f>
        <v>27</v>
      </c>
      <c r="Q3203" s="16" t="str">
        <f>TEXT(Causas[[#This Row],[resolucion_fecha]],"MMMM")</f>
        <v>julio</v>
      </c>
      <c r="R3203" s="16" t="str">
        <f t="shared" si="50"/>
        <v>T</v>
      </c>
      <c r="S3203" s="19" t="s">
        <v>47</v>
      </c>
      <c r="T3203" s="19" t="s">
        <v>47</v>
      </c>
      <c r="U3203" s="19" t="s">
        <v>47</v>
      </c>
      <c r="V3203" s="19" t="s">
        <v>47</v>
      </c>
      <c r="W3203" s="19" t="s">
        <v>47</v>
      </c>
    </row>
    <row r="3204" spans="1:23" hidden="1" x14ac:dyDescent="0.25">
      <c r="A3204" s="25">
        <v>146212</v>
      </c>
      <c r="B3204" s="25" t="s">
        <v>58</v>
      </c>
      <c r="C3204" s="25" t="s">
        <v>43</v>
      </c>
      <c r="D3204" s="25" t="s">
        <v>102</v>
      </c>
      <c r="E3204" s="24">
        <v>43405</v>
      </c>
      <c r="F3204" s="25" t="s">
        <v>45</v>
      </c>
      <c r="G3204" s="25" t="s">
        <v>50</v>
      </c>
      <c r="H3204" s="24">
        <v>45112</v>
      </c>
      <c r="I3204" s="101">
        <v>0.66932870370370379</v>
      </c>
      <c r="J3204" s="24">
        <v>45112</v>
      </c>
      <c r="K3204" s="101">
        <v>0.68831018518518527</v>
      </c>
      <c r="L3204" s="25">
        <v>1640</v>
      </c>
      <c r="M3204" s="26">
        <f>Causas[[#This Row],[parada_duracion]]/60</f>
        <v>27.333333333333332</v>
      </c>
      <c r="N3204" s="18" t="s">
        <v>49</v>
      </c>
      <c r="O3204" s="18" t="s">
        <v>49</v>
      </c>
      <c r="P3204" s="16">
        <f>WEEKNUM(Causas[[#This Row],[resolucion_fecha]],16)</f>
        <v>27</v>
      </c>
      <c r="Q3204" s="16" t="str">
        <f>TEXT(Causas[[#This Row],[resolucion_fecha]],"MMMM")</f>
        <v>julio</v>
      </c>
      <c r="R3204" s="16" t="str">
        <f t="shared" si="50"/>
        <v>T</v>
      </c>
      <c r="S3204" s="18" t="s">
        <v>49</v>
      </c>
      <c r="T3204" s="18" t="s">
        <v>49</v>
      </c>
      <c r="U3204" s="18" t="s">
        <v>49</v>
      </c>
      <c r="V3204" s="18" t="s">
        <v>49</v>
      </c>
      <c r="W3204" s="18" t="s">
        <v>49</v>
      </c>
    </row>
    <row r="3205" spans="1:23" hidden="1" x14ac:dyDescent="0.25">
      <c r="A3205" s="96">
        <v>146218</v>
      </c>
      <c r="B3205" s="96" t="s">
        <v>95</v>
      </c>
      <c r="C3205" s="96" t="s">
        <v>43</v>
      </c>
      <c r="D3205" s="96" t="s">
        <v>96</v>
      </c>
      <c r="E3205" s="97">
        <v>43882</v>
      </c>
      <c r="F3205" s="96" t="s">
        <v>56</v>
      </c>
      <c r="G3205" s="96" t="s">
        <v>46</v>
      </c>
      <c r="H3205" s="97">
        <v>45112</v>
      </c>
      <c r="I3205" s="23">
        <v>0.71678240740740751</v>
      </c>
      <c r="J3205" s="97">
        <v>45112</v>
      </c>
      <c r="K3205" s="23">
        <v>0.78802083333333339</v>
      </c>
      <c r="L3205" s="96">
        <v>6155</v>
      </c>
      <c r="M3205" s="98">
        <f>Causas[[#This Row],[parada_duracion]]/60</f>
        <v>102.58333333333333</v>
      </c>
      <c r="N3205" s="18" t="s">
        <v>62</v>
      </c>
      <c r="O3205" s="16" t="s">
        <v>52</v>
      </c>
      <c r="P3205" s="99">
        <f>WEEKNUM(Causas[[#This Row],[resolucion_fecha]],16)</f>
        <v>27</v>
      </c>
      <c r="Q3205" s="99" t="str">
        <f>TEXT(Causas[[#This Row],[resolucion_fecha]],"MMMM")</f>
        <v>julio</v>
      </c>
      <c r="R3205" s="99" t="str">
        <f t="shared" si="50"/>
        <v>T</v>
      </c>
      <c r="S3205" s="99"/>
      <c r="T3205" s="16" t="s">
        <v>53</v>
      </c>
      <c r="U3205" s="16"/>
      <c r="V3205" s="99"/>
      <c r="W3205" s="99"/>
    </row>
    <row r="3206" spans="1:23" ht="30" hidden="1" x14ac:dyDescent="0.25">
      <c r="A3206" s="25">
        <v>146219</v>
      </c>
      <c r="B3206" s="25" t="s">
        <v>61</v>
      </c>
      <c r="C3206" s="25" t="s">
        <v>43</v>
      </c>
      <c r="D3206" s="25" t="s">
        <v>55</v>
      </c>
      <c r="E3206" s="24">
        <v>43881</v>
      </c>
      <c r="F3206" s="25" t="s">
        <v>56</v>
      </c>
      <c r="G3206" s="25" t="s">
        <v>46</v>
      </c>
      <c r="H3206" s="24">
        <v>45112</v>
      </c>
      <c r="I3206" s="101">
        <v>0.72013888888888899</v>
      </c>
      <c r="J3206" s="24">
        <v>45112</v>
      </c>
      <c r="K3206" s="101">
        <v>0.75407407407407412</v>
      </c>
      <c r="L3206" s="25">
        <v>2932</v>
      </c>
      <c r="M3206" s="26">
        <f>Causas[[#This Row],[parada_duracion]]/60</f>
        <v>48.866666666666667</v>
      </c>
      <c r="N3206" s="20" t="s">
        <v>978</v>
      </c>
      <c r="O3206" s="16" t="s">
        <v>52</v>
      </c>
      <c r="P3206" s="16">
        <f>WEEKNUM(Causas[[#This Row],[resolucion_fecha]],16)</f>
        <v>27</v>
      </c>
      <c r="Q3206" s="16" t="str">
        <f>TEXT(Causas[[#This Row],[resolucion_fecha]],"MMMM")</f>
        <v>julio</v>
      </c>
      <c r="R3206" s="16" t="str">
        <f t="shared" si="50"/>
        <v>T</v>
      </c>
      <c r="S3206" s="16"/>
      <c r="T3206" s="16" t="s">
        <v>53</v>
      </c>
      <c r="U3206" s="100"/>
      <c r="V3206" s="16"/>
      <c r="W3206" s="16"/>
    </row>
    <row r="3207" spans="1:23" hidden="1" x14ac:dyDescent="0.25">
      <c r="A3207" s="25">
        <v>146226</v>
      </c>
      <c r="B3207" s="25" t="s">
        <v>95</v>
      </c>
      <c r="C3207" s="25" t="s">
        <v>43</v>
      </c>
      <c r="D3207" s="25" t="s">
        <v>82</v>
      </c>
      <c r="E3207" s="24">
        <v>45063</v>
      </c>
      <c r="F3207" s="25" t="s">
        <v>124</v>
      </c>
      <c r="G3207" s="25" t="s">
        <v>50</v>
      </c>
      <c r="H3207" s="24">
        <v>45112</v>
      </c>
      <c r="I3207" s="101">
        <v>0.77054398148148151</v>
      </c>
      <c r="J3207" s="24">
        <v>45112</v>
      </c>
      <c r="K3207" s="101">
        <v>0.77315972222222218</v>
      </c>
      <c r="L3207" s="25">
        <v>226</v>
      </c>
      <c r="M3207" s="26">
        <f>Causas[[#This Row],[parada_duracion]]/60</f>
        <v>3.7666666666666666</v>
      </c>
      <c r="N3207" s="19" t="s">
        <v>47</v>
      </c>
      <c r="O3207" s="19" t="s">
        <v>47</v>
      </c>
      <c r="P3207" s="16">
        <f>WEEKNUM(Causas[[#This Row],[resolucion_fecha]],16)</f>
        <v>27</v>
      </c>
      <c r="Q3207" s="16" t="str">
        <f>TEXT(Causas[[#This Row],[resolucion_fecha]],"MMMM")</f>
        <v>julio</v>
      </c>
      <c r="R3207" s="16" t="str">
        <f t="shared" si="50"/>
        <v>T</v>
      </c>
      <c r="S3207" s="19" t="s">
        <v>47</v>
      </c>
      <c r="T3207" s="19" t="s">
        <v>47</v>
      </c>
      <c r="U3207" s="19" t="s">
        <v>47</v>
      </c>
      <c r="V3207" s="19" t="s">
        <v>47</v>
      </c>
      <c r="W3207" s="19" t="s">
        <v>47</v>
      </c>
    </row>
    <row r="3208" spans="1:23" hidden="1" x14ac:dyDescent="0.25">
      <c r="A3208" s="25">
        <v>146231</v>
      </c>
      <c r="B3208" s="25" t="s">
        <v>79</v>
      </c>
      <c r="C3208" s="25" t="s">
        <v>43</v>
      </c>
      <c r="D3208" s="25" t="s">
        <v>82</v>
      </c>
      <c r="E3208" s="24">
        <v>43405</v>
      </c>
      <c r="F3208" s="25" t="s">
        <v>45</v>
      </c>
      <c r="G3208" s="25" t="s">
        <v>46</v>
      </c>
      <c r="H3208" s="24">
        <v>45112</v>
      </c>
      <c r="I3208" s="101">
        <v>0.77995370370370365</v>
      </c>
      <c r="J3208" s="24">
        <v>45112</v>
      </c>
      <c r="K3208" s="101">
        <v>0.79395833333333332</v>
      </c>
      <c r="L3208" s="25">
        <v>1210</v>
      </c>
      <c r="M3208" s="26">
        <f>Causas[[#This Row],[parada_duracion]]/60</f>
        <v>20.166666666666668</v>
      </c>
      <c r="N3208" s="18" t="s">
        <v>49</v>
      </c>
      <c r="O3208" s="18" t="s">
        <v>49</v>
      </c>
      <c r="P3208" s="16">
        <f>WEEKNUM(Causas[[#This Row],[resolucion_fecha]],16)</f>
        <v>27</v>
      </c>
      <c r="Q3208" s="16" t="str">
        <f>TEXT(Causas[[#This Row],[resolucion_fecha]],"MMMM")</f>
        <v>julio</v>
      </c>
      <c r="R3208" s="16" t="str">
        <f t="shared" si="50"/>
        <v>T</v>
      </c>
      <c r="S3208" s="18" t="s">
        <v>49</v>
      </c>
      <c r="T3208" s="18" t="s">
        <v>49</v>
      </c>
      <c r="U3208" s="18" t="s">
        <v>49</v>
      </c>
      <c r="V3208" s="18" t="s">
        <v>49</v>
      </c>
      <c r="W3208" s="18" t="s">
        <v>49</v>
      </c>
    </row>
    <row r="3209" spans="1:23" hidden="1" x14ac:dyDescent="0.25">
      <c r="A3209" s="25">
        <v>146233</v>
      </c>
      <c r="B3209" s="25" t="s">
        <v>95</v>
      </c>
      <c r="C3209" s="25" t="s">
        <v>43</v>
      </c>
      <c r="D3209" s="25" t="s">
        <v>96</v>
      </c>
      <c r="E3209" s="24">
        <v>43882</v>
      </c>
      <c r="F3209" s="25" t="s">
        <v>56</v>
      </c>
      <c r="G3209" s="25" t="s">
        <v>46</v>
      </c>
      <c r="H3209" s="24">
        <v>45112</v>
      </c>
      <c r="I3209" s="101">
        <v>0.79028935185185178</v>
      </c>
      <c r="J3209" s="24">
        <v>45112</v>
      </c>
      <c r="K3209" s="101">
        <v>0.82817129629629627</v>
      </c>
      <c r="L3209" s="25">
        <v>3273</v>
      </c>
      <c r="M3209" s="26">
        <f>Causas[[#This Row],[parada_duracion]]/60</f>
        <v>54.55</v>
      </c>
      <c r="N3209" s="19" t="s">
        <v>62</v>
      </c>
      <c r="O3209" s="16" t="s">
        <v>52</v>
      </c>
      <c r="P3209" s="16">
        <f>WEEKNUM(Causas[[#This Row],[resolucion_fecha]],16)</f>
        <v>27</v>
      </c>
      <c r="Q3209" s="16" t="str">
        <f>TEXT(Causas[[#This Row],[resolucion_fecha]],"MMMM")</f>
        <v>julio</v>
      </c>
      <c r="R3209" s="16" t="str">
        <f t="shared" si="50"/>
        <v>T</v>
      </c>
      <c r="S3209" s="16"/>
      <c r="T3209" s="16" t="s">
        <v>53</v>
      </c>
      <c r="U3209" s="16"/>
      <c r="V3209" s="16"/>
      <c r="W3209" s="16"/>
    </row>
    <row r="3210" spans="1:23" hidden="1" x14ac:dyDescent="0.25">
      <c r="A3210" s="25">
        <v>146238</v>
      </c>
      <c r="B3210" s="25" t="s">
        <v>61</v>
      </c>
      <c r="C3210" s="25" t="s">
        <v>43</v>
      </c>
      <c r="D3210" s="25" t="s">
        <v>82</v>
      </c>
      <c r="E3210" s="24">
        <v>43405</v>
      </c>
      <c r="F3210" s="25" t="s">
        <v>45</v>
      </c>
      <c r="G3210" s="25" t="s">
        <v>46</v>
      </c>
      <c r="H3210" s="24">
        <v>45112</v>
      </c>
      <c r="I3210" s="101">
        <v>0.84791666666666676</v>
      </c>
      <c r="J3210" s="24">
        <v>45112</v>
      </c>
      <c r="K3210" s="101">
        <v>0.89829861111111109</v>
      </c>
      <c r="L3210" s="25">
        <v>4353</v>
      </c>
      <c r="M3210" s="26">
        <f>Causas[[#This Row],[parada_duracion]]/60</f>
        <v>72.55</v>
      </c>
      <c r="N3210" t="s">
        <v>979</v>
      </c>
      <c r="O3210" s="16" t="s">
        <v>72</v>
      </c>
      <c r="P3210" s="16">
        <f>WEEKNUM(Causas[[#This Row],[resolucion_fecha]],16)</f>
        <v>27</v>
      </c>
      <c r="Q3210" s="16" t="str">
        <f>TEXT(Causas[[#This Row],[resolucion_fecha]],"MMMM")</f>
        <v>julio</v>
      </c>
      <c r="R3210" s="16" t="str">
        <f t="shared" si="50"/>
        <v>T</v>
      </c>
      <c r="S3210" s="16"/>
      <c r="T3210" s="16" t="s">
        <v>73</v>
      </c>
      <c r="U3210" s="16"/>
      <c r="V3210" s="16"/>
      <c r="W3210" s="16"/>
    </row>
    <row r="3211" spans="1:23" hidden="1" x14ac:dyDescent="0.25">
      <c r="A3211" s="96">
        <v>146242</v>
      </c>
      <c r="B3211" s="96" t="s">
        <v>116</v>
      </c>
      <c r="C3211" s="96" t="s">
        <v>43</v>
      </c>
      <c r="D3211" s="96" t="s">
        <v>96</v>
      </c>
      <c r="E3211" s="97">
        <v>43405</v>
      </c>
      <c r="F3211" s="96" t="s">
        <v>45</v>
      </c>
      <c r="G3211" s="96" t="s">
        <v>46</v>
      </c>
      <c r="H3211" s="97">
        <v>45112</v>
      </c>
      <c r="I3211" s="23">
        <v>0.89174768518518521</v>
      </c>
      <c r="J3211" s="97">
        <v>45112</v>
      </c>
      <c r="K3211" s="23">
        <v>0.89449074074074064</v>
      </c>
      <c r="L3211" s="96">
        <v>237</v>
      </c>
      <c r="M3211" s="98">
        <f>Causas[[#This Row],[parada_duracion]]/60</f>
        <v>3.95</v>
      </c>
      <c r="N3211" s="19" t="s">
        <v>47</v>
      </c>
      <c r="O3211" s="19" t="s">
        <v>47</v>
      </c>
      <c r="P3211" s="99">
        <f>WEEKNUM(Causas[[#This Row],[resolucion_fecha]],16)</f>
        <v>27</v>
      </c>
      <c r="Q3211" s="99" t="str">
        <f>TEXT(Causas[[#This Row],[resolucion_fecha]],"MMMM")</f>
        <v>julio</v>
      </c>
      <c r="R3211" s="99" t="str">
        <f t="shared" si="50"/>
        <v>T</v>
      </c>
      <c r="S3211" s="19" t="s">
        <v>47</v>
      </c>
      <c r="T3211" s="19" t="s">
        <v>47</v>
      </c>
      <c r="U3211" s="19" t="s">
        <v>47</v>
      </c>
      <c r="V3211" s="19" t="s">
        <v>47</v>
      </c>
      <c r="W3211" s="19" t="s">
        <v>47</v>
      </c>
    </row>
    <row r="3212" spans="1:23" hidden="1" x14ac:dyDescent="0.25">
      <c r="A3212" s="25">
        <v>146243</v>
      </c>
      <c r="B3212" s="25" t="s">
        <v>116</v>
      </c>
      <c r="C3212" s="25" t="s">
        <v>43</v>
      </c>
      <c r="D3212" s="25" t="s">
        <v>96</v>
      </c>
      <c r="E3212" s="24">
        <v>43405</v>
      </c>
      <c r="F3212" s="25" t="s">
        <v>45</v>
      </c>
      <c r="G3212" s="25" t="s">
        <v>50</v>
      </c>
      <c r="H3212" s="24">
        <v>45112</v>
      </c>
      <c r="I3212" s="101">
        <v>0.90200231481481474</v>
      </c>
      <c r="J3212" s="24">
        <v>45112</v>
      </c>
      <c r="K3212" s="101">
        <v>0.9126967592592593</v>
      </c>
      <c r="L3212" s="25">
        <v>924</v>
      </c>
      <c r="M3212" s="26">
        <f>Causas[[#This Row],[parada_duracion]]/60</f>
        <v>15.4</v>
      </c>
      <c r="N3212" s="18" t="s">
        <v>49</v>
      </c>
      <c r="O3212" s="18" t="s">
        <v>49</v>
      </c>
      <c r="P3212" s="16">
        <f>WEEKNUM(Causas[[#This Row],[resolucion_fecha]],16)</f>
        <v>27</v>
      </c>
      <c r="Q3212" s="16" t="str">
        <f>TEXT(Causas[[#This Row],[resolucion_fecha]],"MMMM")</f>
        <v>julio</v>
      </c>
      <c r="R3212" s="16" t="str">
        <f t="shared" si="50"/>
        <v>T</v>
      </c>
      <c r="S3212" s="18" t="s">
        <v>49</v>
      </c>
      <c r="T3212" s="18" t="s">
        <v>49</v>
      </c>
      <c r="U3212" s="18" t="s">
        <v>49</v>
      </c>
      <c r="V3212" s="18" t="s">
        <v>49</v>
      </c>
      <c r="W3212" s="18" t="s">
        <v>49</v>
      </c>
    </row>
    <row r="3213" spans="1:23" hidden="1" x14ac:dyDescent="0.25">
      <c r="A3213" s="25">
        <v>146245</v>
      </c>
      <c r="B3213" s="25" t="s">
        <v>42</v>
      </c>
      <c r="C3213" s="25" t="s">
        <v>43</v>
      </c>
      <c r="D3213" s="25" t="s">
        <v>76</v>
      </c>
      <c r="E3213" s="24">
        <v>43405</v>
      </c>
      <c r="F3213" s="25" t="s">
        <v>45</v>
      </c>
      <c r="G3213" s="25" t="s">
        <v>46</v>
      </c>
      <c r="H3213" s="24">
        <v>45112</v>
      </c>
      <c r="I3213" s="101">
        <v>0.97028935185185183</v>
      </c>
      <c r="J3213" s="24">
        <v>45112</v>
      </c>
      <c r="K3213" s="101">
        <v>0.98189814814814813</v>
      </c>
      <c r="L3213" s="25">
        <v>1003</v>
      </c>
      <c r="M3213" s="26">
        <f>Causas[[#This Row],[parada_duracion]]/60</f>
        <v>16.716666666666665</v>
      </c>
      <c r="N3213" s="102" t="s">
        <v>980</v>
      </c>
      <c r="O3213" s="16" t="s">
        <v>52</v>
      </c>
      <c r="P3213" s="16">
        <f>WEEKNUM(Causas[[#This Row],[resolucion_fecha]],16)</f>
        <v>27</v>
      </c>
      <c r="Q3213" s="16" t="str">
        <f>TEXT(Causas[[#This Row],[resolucion_fecha]],"MMMM")</f>
        <v>julio</v>
      </c>
      <c r="R3213" s="16" t="str">
        <f t="shared" si="50"/>
        <v>N</v>
      </c>
      <c r="S3213" s="16"/>
      <c r="T3213" s="16" t="s">
        <v>53</v>
      </c>
      <c r="U3213" s="16"/>
      <c r="V3213" s="16"/>
      <c r="W3213" s="16"/>
    </row>
    <row r="3214" spans="1:23" hidden="1" x14ac:dyDescent="0.25">
      <c r="A3214" s="25">
        <v>146247</v>
      </c>
      <c r="B3214" s="25" t="s">
        <v>54</v>
      </c>
      <c r="C3214" s="25" t="s">
        <v>43</v>
      </c>
      <c r="D3214" s="25" t="s">
        <v>55</v>
      </c>
      <c r="E3214" s="24">
        <v>44120</v>
      </c>
      <c r="F3214" s="25" t="s">
        <v>56</v>
      </c>
      <c r="G3214" s="25" t="s">
        <v>50</v>
      </c>
      <c r="H3214" s="24">
        <v>45112</v>
      </c>
      <c r="I3214" s="101">
        <v>0.98549768518518521</v>
      </c>
      <c r="J3214" s="24">
        <v>45112</v>
      </c>
      <c r="K3214" s="101">
        <v>0.98561342592592593</v>
      </c>
      <c r="L3214" s="25">
        <v>10</v>
      </c>
      <c r="M3214" s="26">
        <f>Causas[[#This Row],[parada_duracion]]/60</f>
        <v>0.16666666666666666</v>
      </c>
      <c r="N3214" s="19" t="s">
        <v>47</v>
      </c>
      <c r="O3214" s="19" t="s">
        <v>47</v>
      </c>
      <c r="P3214" s="16">
        <f>WEEKNUM(Causas[[#This Row],[resolucion_fecha]],16)</f>
        <v>27</v>
      </c>
      <c r="Q3214" s="16" t="str">
        <f>TEXT(Causas[[#This Row],[resolucion_fecha]],"MMMM")</f>
        <v>julio</v>
      </c>
      <c r="R3214" s="16" t="str">
        <f t="shared" si="50"/>
        <v>N</v>
      </c>
      <c r="S3214" s="19" t="s">
        <v>47</v>
      </c>
      <c r="T3214" s="19" t="s">
        <v>47</v>
      </c>
      <c r="U3214" s="19" t="s">
        <v>47</v>
      </c>
      <c r="V3214" s="19" t="s">
        <v>47</v>
      </c>
      <c r="W3214" s="19" t="s">
        <v>47</v>
      </c>
    </row>
    <row r="3215" spans="1:23" hidden="1" x14ac:dyDescent="0.25">
      <c r="A3215" s="25">
        <v>146249</v>
      </c>
      <c r="B3215" s="25" t="s">
        <v>95</v>
      </c>
      <c r="C3215" s="25" t="s">
        <v>43</v>
      </c>
      <c r="D3215" s="25" t="s">
        <v>59</v>
      </c>
      <c r="E3215" s="24">
        <v>44231</v>
      </c>
      <c r="F3215" s="25" t="s">
        <v>60</v>
      </c>
      <c r="G3215" s="25" t="s">
        <v>50</v>
      </c>
      <c r="H3215" s="24">
        <v>45113</v>
      </c>
      <c r="I3215" s="101">
        <v>4.3287037037037035E-3</v>
      </c>
      <c r="J3215" s="24">
        <v>45113</v>
      </c>
      <c r="K3215" s="101">
        <v>2.2083333333333333E-2</v>
      </c>
      <c r="L3215" s="25">
        <v>1534</v>
      </c>
      <c r="M3215" s="26">
        <f>Causas[[#This Row],[parada_duracion]]/60</f>
        <v>25.566666666666666</v>
      </c>
      <c r="N3215" s="19" t="s">
        <v>62</v>
      </c>
      <c r="O3215" s="16" t="s">
        <v>52</v>
      </c>
      <c r="P3215" s="16">
        <f>WEEKNUM(Causas[[#This Row],[resolucion_fecha]],16)</f>
        <v>27</v>
      </c>
      <c r="Q3215" s="16" t="str">
        <f>TEXT(Causas[[#This Row],[resolucion_fecha]],"MMMM")</f>
        <v>julio</v>
      </c>
      <c r="R3215" s="16" t="str">
        <f t="shared" si="50"/>
        <v>N</v>
      </c>
      <c r="S3215" s="16"/>
      <c r="T3215" s="16" t="s">
        <v>53</v>
      </c>
      <c r="U3215" s="16"/>
      <c r="V3215" s="16"/>
      <c r="W3215" s="16"/>
    </row>
    <row r="3216" spans="1:23" hidden="1" x14ac:dyDescent="0.25">
      <c r="A3216" s="25">
        <v>146252</v>
      </c>
      <c r="B3216" s="25" t="s">
        <v>61</v>
      </c>
      <c r="C3216" s="25" t="s">
        <v>43</v>
      </c>
      <c r="D3216" s="25" t="s">
        <v>55</v>
      </c>
      <c r="E3216" s="24">
        <v>43881</v>
      </c>
      <c r="F3216" s="25" t="s">
        <v>56</v>
      </c>
      <c r="G3216" s="25" t="s">
        <v>46</v>
      </c>
      <c r="H3216" s="24">
        <v>45113</v>
      </c>
      <c r="I3216" s="101">
        <v>4.5150462962962962E-2</v>
      </c>
      <c r="J3216" s="24">
        <v>45113</v>
      </c>
      <c r="K3216" s="101">
        <v>0.52465277777777775</v>
      </c>
      <c r="L3216" s="25">
        <v>41429</v>
      </c>
      <c r="M3216" s="26">
        <f>Causas[[#This Row],[parada_duracion]]/60</f>
        <v>690.48333333333335</v>
      </c>
      <c r="N3216" s="19" t="s">
        <v>981</v>
      </c>
      <c r="O3216" s="16" t="s">
        <v>72</v>
      </c>
      <c r="P3216" s="16">
        <f>WEEKNUM(Causas[[#This Row],[resolucion_fecha]],16)</f>
        <v>27</v>
      </c>
      <c r="Q3216" s="16" t="str">
        <f>TEXT(Causas[[#This Row],[resolucion_fecha]],"MMMM")</f>
        <v>julio</v>
      </c>
      <c r="R3216" s="16" t="str">
        <f t="shared" si="50"/>
        <v>N</v>
      </c>
      <c r="S3216" s="16"/>
      <c r="T3216" s="16" t="s">
        <v>73</v>
      </c>
      <c r="U3216" s="16"/>
      <c r="V3216" s="16"/>
      <c r="W3216" s="16"/>
    </row>
    <row r="3217" spans="1:23" hidden="1" x14ac:dyDescent="0.25">
      <c r="A3217" s="96">
        <v>146254</v>
      </c>
      <c r="B3217" s="96" t="s">
        <v>95</v>
      </c>
      <c r="C3217" s="96" t="s">
        <v>43</v>
      </c>
      <c r="D3217" s="96" t="s">
        <v>59</v>
      </c>
      <c r="E3217" s="97">
        <v>44231</v>
      </c>
      <c r="F3217" s="96" t="s">
        <v>60</v>
      </c>
      <c r="G3217" s="96" t="s">
        <v>46</v>
      </c>
      <c r="H3217" s="97">
        <v>45113</v>
      </c>
      <c r="I3217" s="23">
        <v>0.18829861111111112</v>
      </c>
      <c r="J3217" s="97">
        <v>45113</v>
      </c>
      <c r="K3217" s="23">
        <v>0.19280092592592593</v>
      </c>
      <c r="L3217" s="96">
        <v>389</v>
      </c>
      <c r="M3217" s="98">
        <f>Causas[[#This Row],[parada_duracion]]/60</f>
        <v>6.4833333333333334</v>
      </c>
      <c r="N3217" s="19" t="s">
        <v>47</v>
      </c>
      <c r="O3217" s="19" t="s">
        <v>47</v>
      </c>
      <c r="P3217" s="99">
        <f>WEEKNUM(Causas[[#This Row],[resolucion_fecha]],16)</f>
        <v>27</v>
      </c>
      <c r="Q3217" s="99" t="str">
        <f>TEXT(Causas[[#This Row],[resolucion_fecha]],"MMMM")</f>
        <v>julio</v>
      </c>
      <c r="R3217" s="99" t="str">
        <f t="shared" si="50"/>
        <v>N</v>
      </c>
      <c r="S3217" s="19" t="s">
        <v>47</v>
      </c>
      <c r="T3217" s="19" t="s">
        <v>47</v>
      </c>
      <c r="U3217" s="19" t="s">
        <v>47</v>
      </c>
      <c r="V3217" s="19" t="s">
        <v>47</v>
      </c>
      <c r="W3217" s="19" t="s">
        <v>47</v>
      </c>
    </row>
    <row r="3218" spans="1:23" hidden="1" x14ac:dyDescent="0.25">
      <c r="A3218" s="96">
        <v>146255</v>
      </c>
      <c r="B3218" s="96" t="s">
        <v>58</v>
      </c>
      <c r="C3218" s="96" t="s">
        <v>43</v>
      </c>
      <c r="D3218" s="96" t="s">
        <v>59</v>
      </c>
      <c r="E3218" s="97">
        <v>44231</v>
      </c>
      <c r="F3218" s="96" t="s">
        <v>60</v>
      </c>
      <c r="G3218" s="96" t="s">
        <v>46</v>
      </c>
      <c r="H3218" s="97">
        <v>45113</v>
      </c>
      <c r="I3218" s="23">
        <v>0.19290509259259259</v>
      </c>
      <c r="J3218" s="97">
        <v>45113</v>
      </c>
      <c r="K3218" s="23">
        <v>0.22614583333333335</v>
      </c>
      <c r="L3218" s="96">
        <v>2872</v>
      </c>
      <c r="M3218" s="98">
        <f>Causas[[#This Row],[parada_duracion]]/60</f>
        <v>47.866666666666667</v>
      </c>
      <c r="N3218" t="s">
        <v>982</v>
      </c>
      <c r="O3218" s="99" t="s">
        <v>72</v>
      </c>
      <c r="P3218" s="99">
        <f>WEEKNUM(Causas[[#This Row],[resolucion_fecha]],16)</f>
        <v>27</v>
      </c>
      <c r="Q3218" s="99" t="str">
        <f>TEXT(Causas[[#This Row],[resolucion_fecha]],"MMMM")</f>
        <v>julio</v>
      </c>
      <c r="R3218" s="99" t="str">
        <f t="shared" si="50"/>
        <v>N</v>
      </c>
      <c r="S3218" s="99"/>
      <c r="T3218" s="16" t="s">
        <v>73</v>
      </c>
      <c r="U3218" s="100"/>
      <c r="V3218" s="99"/>
      <c r="W3218" s="99"/>
    </row>
    <row r="3219" spans="1:23" hidden="1" x14ac:dyDescent="0.25">
      <c r="A3219" s="25">
        <v>146256</v>
      </c>
      <c r="B3219" s="25" t="s">
        <v>70</v>
      </c>
      <c r="C3219" s="25" t="s">
        <v>43</v>
      </c>
      <c r="D3219" s="25" t="s">
        <v>64</v>
      </c>
      <c r="E3219" s="24">
        <v>43881</v>
      </c>
      <c r="F3219" s="25" t="s">
        <v>56</v>
      </c>
      <c r="G3219" s="25" t="s">
        <v>46</v>
      </c>
      <c r="H3219" s="24">
        <v>45113</v>
      </c>
      <c r="I3219" s="101">
        <v>0.25314814814814818</v>
      </c>
      <c r="J3219" s="24">
        <v>45113</v>
      </c>
      <c r="K3219" s="101">
        <v>0.27710648148148148</v>
      </c>
      <c r="L3219" s="25">
        <v>2070</v>
      </c>
      <c r="M3219" s="26">
        <f>Causas[[#This Row],[parada_duracion]]/60</f>
        <v>34.5</v>
      </c>
      <c r="N3219" s="19" t="s">
        <v>62</v>
      </c>
      <c r="O3219" s="16" t="s">
        <v>52</v>
      </c>
      <c r="P3219" s="16">
        <f>WEEKNUM(Causas[[#This Row],[resolucion_fecha]],16)</f>
        <v>27</v>
      </c>
      <c r="Q3219" s="16" t="str">
        <f>TEXT(Causas[[#This Row],[resolucion_fecha]],"MMMM")</f>
        <v>julio</v>
      </c>
      <c r="R3219" s="16" t="str">
        <f t="shared" si="50"/>
        <v>M</v>
      </c>
      <c r="S3219" s="16"/>
      <c r="T3219" s="16" t="s">
        <v>53</v>
      </c>
      <c r="U3219" s="100"/>
      <c r="V3219" s="16"/>
      <c r="W3219" s="16"/>
    </row>
    <row r="3220" spans="1:23" hidden="1" x14ac:dyDescent="0.25">
      <c r="A3220" s="25">
        <v>146266</v>
      </c>
      <c r="B3220" s="25" t="s">
        <v>174</v>
      </c>
      <c r="C3220" s="25" t="s">
        <v>43</v>
      </c>
      <c r="D3220" s="25" t="s">
        <v>76</v>
      </c>
      <c r="E3220" s="24">
        <v>44265</v>
      </c>
      <c r="F3220" s="25" t="s">
        <v>56</v>
      </c>
      <c r="G3220" s="25" t="s">
        <v>46</v>
      </c>
      <c r="H3220" s="24">
        <v>45113</v>
      </c>
      <c r="I3220" s="101">
        <v>0.36432870370370374</v>
      </c>
      <c r="J3220" s="24">
        <v>45113</v>
      </c>
      <c r="K3220" s="101">
        <v>0.44605324074074071</v>
      </c>
      <c r="L3220" s="25">
        <v>7061</v>
      </c>
      <c r="M3220" s="26">
        <f>Causas[[#This Row],[parada_duracion]]/60</f>
        <v>117.68333333333334</v>
      </c>
      <c r="N3220" s="19" t="s">
        <v>49</v>
      </c>
      <c r="O3220" s="19" t="s">
        <v>49</v>
      </c>
      <c r="P3220" s="16">
        <f>WEEKNUM(Causas[[#This Row],[resolucion_fecha]],16)</f>
        <v>27</v>
      </c>
      <c r="Q3220" s="16" t="str">
        <f>TEXT(Causas[[#This Row],[resolucion_fecha]],"MMMM")</f>
        <v>julio</v>
      </c>
      <c r="R3220" s="16" t="str">
        <f t="shared" si="50"/>
        <v>M</v>
      </c>
      <c r="S3220" s="19" t="s">
        <v>49</v>
      </c>
      <c r="T3220" s="19" t="s">
        <v>49</v>
      </c>
      <c r="U3220" s="19" t="s">
        <v>49</v>
      </c>
      <c r="V3220" s="19" t="s">
        <v>49</v>
      </c>
      <c r="W3220" s="19" t="s">
        <v>49</v>
      </c>
    </row>
    <row r="3221" spans="1:23" hidden="1" x14ac:dyDescent="0.25">
      <c r="A3221" s="96">
        <v>146270</v>
      </c>
      <c r="B3221" s="96" t="s">
        <v>66</v>
      </c>
      <c r="C3221" s="96" t="s">
        <v>43</v>
      </c>
      <c r="D3221" s="96" t="s">
        <v>143</v>
      </c>
      <c r="E3221" s="97">
        <v>43405</v>
      </c>
      <c r="F3221" s="96" t="s">
        <v>45</v>
      </c>
      <c r="G3221" s="96" t="s">
        <v>46</v>
      </c>
      <c r="H3221" s="97">
        <v>45113</v>
      </c>
      <c r="I3221" s="23">
        <v>0.38846064814814812</v>
      </c>
      <c r="J3221" s="97">
        <v>45113</v>
      </c>
      <c r="K3221" s="23">
        <v>0.43070601851851853</v>
      </c>
      <c r="L3221" s="96">
        <v>3650</v>
      </c>
      <c r="M3221" s="98">
        <f>Causas[[#This Row],[parada_duracion]]/60</f>
        <v>60.833333333333336</v>
      </c>
      <c r="N3221" s="19" t="s">
        <v>49</v>
      </c>
      <c r="O3221" s="19" t="s">
        <v>49</v>
      </c>
      <c r="P3221" s="99">
        <f>WEEKNUM(Causas[[#This Row],[resolucion_fecha]],16)</f>
        <v>27</v>
      </c>
      <c r="Q3221" s="99" t="str">
        <f>TEXT(Causas[[#This Row],[resolucion_fecha]],"MMMM")</f>
        <v>julio</v>
      </c>
      <c r="R3221" s="99" t="str">
        <f t="shared" si="50"/>
        <v>M</v>
      </c>
      <c r="S3221" s="19" t="s">
        <v>49</v>
      </c>
      <c r="T3221" s="19" t="s">
        <v>49</v>
      </c>
      <c r="U3221" s="19" t="s">
        <v>49</v>
      </c>
      <c r="V3221" s="19" t="s">
        <v>49</v>
      </c>
      <c r="W3221" s="19" t="s">
        <v>49</v>
      </c>
    </row>
    <row r="3222" spans="1:23" x14ac:dyDescent="0.25">
      <c r="A3222" s="25">
        <v>146271</v>
      </c>
      <c r="B3222" s="25" t="s">
        <v>42</v>
      </c>
      <c r="C3222" s="25" t="s">
        <v>43</v>
      </c>
      <c r="D3222" s="25" t="s">
        <v>67</v>
      </c>
      <c r="E3222" s="24">
        <v>43405</v>
      </c>
      <c r="F3222" s="25" t="s">
        <v>45</v>
      </c>
      <c r="G3222" s="25" t="s">
        <v>50</v>
      </c>
      <c r="H3222" s="24">
        <v>45113</v>
      </c>
      <c r="I3222" s="101">
        <v>0.38898148148148143</v>
      </c>
      <c r="J3222" s="24">
        <v>45113</v>
      </c>
      <c r="K3222" s="101">
        <v>0.40702546296296299</v>
      </c>
      <c r="L3222" s="25">
        <v>1559</v>
      </c>
      <c r="M3222" s="26">
        <f>Causas[[#This Row],[parada_duracion]]/60</f>
        <v>25.983333333333334</v>
      </c>
      <c r="N3222" s="19" t="s">
        <v>92</v>
      </c>
      <c r="O3222" s="16" t="s">
        <v>52</v>
      </c>
      <c r="P3222" s="16">
        <f>WEEKNUM(Causas[[#This Row],[resolucion_fecha]],16)</f>
        <v>27</v>
      </c>
      <c r="Q3222" s="16" t="str">
        <f>TEXT(Causas[[#This Row],[resolucion_fecha]],"MMMM")</f>
        <v>julio</v>
      </c>
      <c r="R3222" s="16" t="str">
        <f t="shared" si="50"/>
        <v>M</v>
      </c>
      <c r="S3222" s="16"/>
      <c r="T3222" s="16" t="s">
        <v>53</v>
      </c>
      <c r="U3222" s="100"/>
      <c r="V3222" s="16"/>
      <c r="W3222" s="16"/>
    </row>
    <row r="3223" spans="1:23" hidden="1" x14ac:dyDescent="0.25">
      <c r="A3223" s="25">
        <v>146282</v>
      </c>
      <c r="B3223" s="25" t="s">
        <v>89</v>
      </c>
      <c r="C3223" s="25" t="s">
        <v>43</v>
      </c>
      <c r="D3223" s="25" t="s">
        <v>90</v>
      </c>
      <c r="E3223" s="24">
        <v>44263</v>
      </c>
      <c r="F3223" s="25" t="s">
        <v>56</v>
      </c>
      <c r="G3223" s="25" t="s">
        <v>46</v>
      </c>
      <c r="H3223" s="24">
        <v>45113</v>
      </c>
      <c r="I3223" s="101">
        <v>0.47684027777777777</v>
      </c>
      <c r="J3223" s="24">
        <v>45113</v>
      </c>
      <c r="K3223" s="101">
        <v>0.48402777777777778</v>
      </c>
      <c r="L3223" s="25">
        <v>621</v>
      </c>
      <c r="M3223" s="26">
        <f>Causas[[#This Row],[parada_duracion]]/60</f>
        <v>10.35</v>
      </c>
      <c r="N3223" s="19" t="s">
        <v>49</v>
      </c>
      <c r="O3223" s="19" t="s">
        <v>49</v>
      </c>
      <c r="P3223" s="16">
        <f>WEEKNUM(Causas[[#This Row],[resolucion_fecha]],16)</f>
        <v>27</v>
      </c>
      <c r="Q3223" s="16" t="str">
        <f>TEXT(Causas[[#This Row],[resolucion_fecha]],"MMMM")</f>
        <v>julio</v>
      </c>
      <c r="R3223" s="16" t="str">
        <f t="shared" si="50"/>
        <v>M</v>
      </c>
      <c r="S3223" s="19" t="s">
        <v>49</v>
      </c>
      <c r="T3223" s="19" t="s">
        <v>49</v>
      </c>
      <c r="U3223" s="19" t="s">
        <v>49</v>
      </c>
      <c r="V3223" s="19" t="s">
        <v>49</v>
      </c>
      <c r="W3223" s="19" t="s">
        <v>49</v>
      </c>
    </row>
    <row r="3224" spans="1:23" hidden="1" x14ac:dyDescent="0.25">
      <c r="A3224" s="25">
        <v>146286</v>
      </c>
      <c r="B3224" s="25" t="s">
        <v>116</v>
      </c>
      <c r="C3224" s="25" t="s">
        <v>43</v>
      </c>
      <c r="D3224" s="25" t="s">
        <v>96</v>
      </c>
      <c r="E3224" s="24">
        <v>43405</v>
      </c>
      <c r="F3224" s="25" t="s">
        <v>45</v>
      </c>
      <c r="G3224" s="25" t="s">
        <v>50</v>
      </c>
      <c r="H3224" s="24">
        <v>45113</v>
      </c>
      <c r="I3224" s="101">
        <v>0.59495370370370371</v>
      </c>
      <c r="J3224" s="24">
        <v>45113</v>
      </c>
      <c r="K3224" s="101">
        <v>0.61599537037037033</v>
      </c>
      <c r="L3224" s="25">
        <v>1818</v>
      </c>
      <c r="M3224" s="26">
        <f>Causas[[#This Row],[parada_duracion]]/60</f>
        <v>30.3</v>
      </c>
      <c r="N3224" s="19" t="s">
        <v>983</v>
      </c>
      <c r="O3224" s="16" t="s">
        <v>52</v>
      </c>
      <c r="P3224" s="16">
        <f>WEEKNUM(Causas[[#This Row],[resolucion_fecha]],16)</f>
        <v>27</v>
      </c>
      <c r="Q3224" s="16" t="str">
        <f>TEXT(Causas[[#This Row],[resolucion_fecha]],"MMMM")</f>
        <v>julio</v>
      </c>
      <c r="R3224" s="16" t="str">
        <f t="shared" si="50"/>
        <v>T</v>
      </c>
      <c r="S3224" s="16"/>
      <c r="T3224" s="16" t="s">
        <v>53</v>
      </c>
      <c r="U3224" s="16"/>
      <c r="V3224" s="16"/>
      <c r="W3224" s="16"/>
    </row>
    <row r="3225" spans="1:23" hidden="1" x14ac:dyDescent="0.25">
      <c r="A3225" s="25">
        <v>146289</v>
      </c>
      <c r="B3225" s="25" t="s">
        <v>95</v>
      </c>
      <c r="C3225" s="25" t="s">
        <v>43</v>
      </c>
      <c r="D3225" s="25" t="s">
        <v>59</v>
      </c>
      <c r="E3225" s="24">
        <v>44231</v>
      </c>
      <c r="F3225" s="25" t="s">
        <v>60</v>
      </c>
      <c r="G3225" s="25" t="s">
        <v>46</v>
      </c>
      <c r="H3225" s="24">
        <v>45113</v>
      </c>
      <c r="I3225" s="101">
        <v>0.60122685185185187</v>
      </c>
      <c r="J3225" s="24">
        <v>45113</v>
      </c>
      <c r="K3225" s="101">
        <v>0.61871527777777779</v>
      </c>
      <c r="L3225" s="25">
        <v>1511</v>
      </c>
      <c r="M3225" s="26">
        <f>Causas[[#This Row],[parada_duracion]]/60</f>
        <v>25.183333333333334</v>
      </c>
      <c r="N3225" s="19" t="s">
        <v>49</v>
      </c>
      <c r="O3225" s="19" t="s">
        <v>49</v>
      </c>
      <c r="P3225" s="16">
        <f>WEEKNUM(Causas[[#This Row],[resolucion_fecha]],16)</f>
        <v>27</v>
      </c>
      <c r="Q3225" s="16" t="str">
        <f>TEXT(Causas[[#This Row],[resolucion_fecha]],"MMMM")</f>
        <v>julio</v>
      </c>
      <c r="R3225" s="16" t="str">
        <f t="shared" si="50"/>
        <v>T</v>
      </c>
      <c r="S3225" s="19" t="s">
        <v>49</v>
      </c>
      <c r="T3225" s="19" t="s">
        <v>49</v>
      </c>
      <c r="U3225" s="19" t="s">
        <v>49</v>
      </c>
      <c r="V3225" s="19" t="s">
        <v>49</v>
      </c>
      <c r="W3225" s="19" t="s">
        <v>49</v>
      </c>
    </row>
    <row r="3226" spans="1:23" hidden="1" x14ac:dyDescent="0.25">
      <c r="A3226" s="25">
        <v>146292</v>
      </c>
      <c r="B3226" s="25" t="s">
        <v>66</v>
      </c>
      <c r="C3226" s="25" t="s">
        <v>43</v>
      </c>
      <c r="D3226" s="25" t="s">
        <v>105</v>
      </c>
      <c r="E3226" s="24">
        <v>43405</v>
      </c>
      <c r="F3226" s="25" t="s">
        <v>45</v>
      </c>
      <c r="G3226" s="25" t="s">
        <v>46</v>
      </c>
      <c r="H3226" s="24">
        <v>45113</v>
      </c>
      <c r="I3226" s="101">
        <v>0.62033564814814812</v>
      </c>
      <c r="J3226" s="24">
        <v>45113</v>
      </c>
      <c r="K3226" s="101">
        <v>0.6566319444444445</v>
      </c>
      <c r="L3226" s="25">
        <v>3136</v>
      </c>
      <c r="M3226" s="26">
        <f>Causas[[#This Row],[parada_duracion]]/60</f>
        <v>52.266666666666666</v>
      </c>
      <c r="N3226" s="19" t="s">
        <v>49</v>
      </c>
      <c r="O3226" s="19" t="s">
        <v>49</v>
      </c>
      <c r="P3226" s="16">
        <f>WEEKNUM(Causas[[#This Row],[resolucion_fecha]],16)</f>
        <v>27</v>
      </c>
      <c r="Q3226" s="16" t="str">
        <f>TEXT(Causas[[#This Row],[resolucion_fecha]],"MMMM")</f>
        <v>julio</v>
      </c>
      <c r="R3226" s="16" t="str">
        <f t="shared" si="50"/>
        <v>T</v>
      </c>
      <c r="S3226" s="19" t="s">
        <v>49</v>
      </c>
      <c r="T3226" s="19" t="s">
        <v>49</v>
      </c>
      <c r="U3226" s="19" t="s">
        <v>49</v>
      </c>
      <c r="V3226" s="19" t="s">
        <v>49</v>
      </c>
      <c r="W3226" s="19" t="s">
        <v>49</v>
      </c>
    </row>
    <row r="3227" spans="1:23" ht="30" hidden="1" x14ac:dyDescent="0.25">
      <c r="A3227" s="25">
        <v>146297</v>
      </c>
      <c r="B3227" s="25" t="s">
        <v>197</v>
      </c>
      <c r="C3227" s="25" t="s">
        <v>43</v>
      </c>
      <c r="D3227" s="25" t="s">
        <v>90</v>
      </c>
      <c r="E3227" s="24">
        <v>43405</v>
      </c>
      <c r="F3227" s="25" t="s">
        <v>45</v>
      </c>
      <c r="G3227" s="25" t="s">
        <v>46</v>
      </c>
      <c r="H3227" s="24">
        <v>45113</v>
      </c>
      <c r="I3227" s="101">
        <v>0.70546296296296296</v>
      </c>
      <c r="J3227" s="24">
        <v>45113</v>
      </c>
      <c r="K3227" s="101">
        <v>0.73585648148148142</v>
      </c>
      <c r="L3227" s="25">
        <v>2626</v>
      </c>
      <c r="M3227" s="26">
        <f>Causas[[#This Row],[parada_duracion]]/60</f>
        <v>43.766666666666666</v>
      </c>
      <c r="N3227" s="20" t="s">
        <v>984</v>
      </c>
      <c r="O3227" s="16" t="s">
        <v>52</v>
      </c>
      <c r="P3227" s="16">
        <f>WEEKNUM(Causas[[#This Row],[resolucion_fecha]],16)</f>
        <v>27</v>
      </c>
      <c r="Q3227" s="16" t="str">
        <f>TEXT(Causas[[#This Row],[resolucion_fecha]],"MMMM")</f>
        <v>julio</v>
      </c>
      <c r="R3227" s="16" t="str">
        <f t="shared" si="50"/>
        <v>T</v>
      </c>
      <c r="S3227" s="16"/>
      <c r="T3227" s="16" t="s">
        <v>53</v>
      </c>
      <c r="U3227" s="16"/>
      <c r="V3227" s="16"/>
      <c r="W3227" s="16"/>
    </row>
    <row r="3228" spans="1:23" hidden="1" x14ac:dyDescent="0.25">
      <c r="A3228" s="25">
        <v>146300</v>
      </c>
      <c r="B3228" s="25" t="s">
        <v>61</v>
      </c>
      <c r="C3228" s="25" t="s">
        <v>43</v>
      </c>
      <c r="D3228" s="25" t="s">
        <v>55</v>
      </c>
      <c r="E3228" s="24">
        <v>43881</v>
      </c>
      <c r="F3228" s="25" t="s">
        <v>56</v>
      </c>
      <c r="G3228" s="25" t="s">
        <v>46</v>
      </c>
      <c r="H3228" s="24">
        <v>45113</v>
      </c>
      <c r="I3228" s="101">
        <v>0.70754629629629628</v>
      </c>
      <c r="J3228" s="24">
        <v>45113</v>
      </c>
      <c r="K3228" s="101">
        <v>0.71605324074074073</v>
      </c>
      <c r="L3228" s="25">
        <v>735</v>
      </c>
      <c r="M3228" s="26">
        <f>Causas[[#This Row],[parada_duracion]]/60</f>
        <v>12.25</v>
      </c>
      <c r="N3228" s="19" t="s">
        <v>49</v>
      </c>
      <c r="O3228" s="19" t="s">
        <v>49</v>
      </c>
      <c r="P3228" s="16">
        <f>WEEKNUM(Causas[[#This Row],[resolucion_fecha]],16)</f>
        <v>27</v>
      </c>
      <c r="Q3228" s="16" t="str">
        <f>TEXT(Causas[[#This Row],[resolucion_fecha]],"MMMM")</f>
        <v>julio</v>
      </c>
      <c r="R3228" s="16" t="str">
        <f t="shared" si="50"/>
        <v>T</v>
      </c>
      <c r="S3228" s="19" t="s">
        <v>49</v>
      </c>
      <c r="T3228" s="19" t="s">
        <v>49</v>
      </c>
      <c r="U3228" s="19" t="s">
        <v>49</v>
      </c>
      <c r="V3228" s="19" t="s">
        <v>49</v>
      </c>
      <c r="W3228" s="19" t="s">
        <v>49</v>
      </c>
    </row>
    <row r="3229" spans="1:23" hidden="1" x14ac:dyDescent="0.25">
      <c r="A3229" s="96">
        <v>146303</v>
      </c>
      <c r="B3229" s="96" t="s">
        <v>42</v>
      </c>
      <c r="C3229" s="96" t="s">
        <v>43</v>
      </c>
      <c r="D3229" s="96" t="s">
        <v>55</v>
      </c>
      <c r="E3229" s="97">
        <v>43405</v>
      </c>
      <c r="F3229" s="96" t="s">
        <v>45</v>
      </c>
      <c r="G3229" s="96" t="s">
        <v>46</v>
      </c>
      <c r="H3229" s="97">
        <v>45113</v>
      </c>
      <c r="I3229" s="23">
        <v>0.71812500000000001</v>
      </c>
      <c r="J3229" s="97">
        <v>45113</v>
      </c>
      <c r="K3229" s="23">
        <v>0.73664351851851861</v>
      </c>
      <c r="L3229" s="96">
        <v>1600</v>
      </c>
      <c r="M3229" s="98">
        <f>Causas[[#This Row],[parada_duracion]]/60</f>
        <v>26.666666666666668</v>
      </c>
      <c r="N3229" s="19" t="s">
        <v>49</v>
      </c>
      <c r="O3229" s="19" t="s">
        <v>49</v>
      </c>
      <c r="P3229" s="99">
        <f>WEEKNUM(Causas[[#This Row],[resolucion_fecha]],16)</f>
        <v>27</v>
      </c>
      <c r="Q3229" s="99" t="str">
        <f>TEXT(Causas[[#This Row],[resolucion_fecha]],"MMMM")</f>
        <v>julio</v>
      </c>
      <c r="R3229" s="99" t="str">
        <f t="shared" si="50"/>
        <v>T</v>
      </c>
      <c r="S3229" s="19" t="s">
        <v>49</v>
      </c>
      <c r="T3229" s="19" t="s">
        <v>49</v>
      </c>
      <c r="U3229" s="19" t="s">
        <v>49</v>
      </c>
      <c r="V3229" s="19" t="s">
        <v>49</v>
      </c>
      <c r="W3229" s="19" t="s">
        <v>49</v>
      </c>
    </row>
    <row r="3230" spans="1:23" hidden="1" x14ac:dyDescent="0.25">
      <c r="A3230" s="96">
        <v>146304</v>
      </c>
      <c r="B3230" s="96" t="s">
        <v>42</v>
      </c>
      <c r="C3230" s="96" t="s">
        <v>43</v>
      </c>
      <c r="D3230" s="96" t="s">
        <v>143</v>
      </c>
      <c r="E3230" s="97">
        <v>43405</v>
      </c>
      <c r="F3230" s="96" t="s">
        <v>45</v>
      </c>
      <c r="G3230" s="96" t="s">
        <v>46</v>
      </c>
      <c r="H3230" s="97">
        <v>45113</v>
      </c>
      <c r="I3230" s="23">
        <v>0.72442129629629637</v>
      </c>
      <c r="J3230" s="97">
        <v>45113</v>
      </c>
      <c r="K3230" s="23">
        <v>0.75740740740740742</v>
      </c>
      <c r="L3230" s="96">
        <v>2850</v>
      </c>
      <c r="M3230" s="98">
        <f>Causas[[#This Row],[parada_duracion]]/60</f>
        <v>47.5</v>
      </c>
      <c r="N3230" s="19" t="s">
        <v>49</v>
      </c>
      <c r="O3230" s="19" t="s">
        <v>49</v>
      </c>
      <c r="P3230" s="99">
        <f>WEEKNUM(Causas[[#This Row],[resolucion_fecha]],16)</f>
        <v>27</v>
      </c>
      <c r="Q3230" s="99" t="str">
        <f>TEXT(Causas[[#This Row],[resolucion_fecha]],"MMMM")</f>
        <v>julio</v>
      </c>
      <c r="R3230" s="99" t="str">
        <f t="shared" si="50"/>
        <v>T</v>
      </c>
      <c r="S3230" s="19" t="s">
        <v>49</v>
      </c>
      <c r="T3230" s="19" t="s">
        <v>49</v>
      </c>
      <c r="U3230" s="19" t="s">
        <v>49</v>
      </c>
      <c r="V3230" s="19" t="s">
        <v>49</v>
      </c>
      <c r="W3230" s="19" t="s">
        <v>49</v>
      </c>
    </row>
    <row r="3231" spans="1:23" hidden="1" x14ac:dyDescent="0.25">
      <c r="A3231" s="96">
        <v>146305</v>
      </c>
      <c r="B3231" s="96" t="s">
        <v>66</v>
      </c>
      <c r="C3231" s="96" t="s">
        <v>43</v>
      </c>
      <c r="D3231" s="96" t="s">
        <v>105</v>
      </c>
      <c r="E3231" s="97">
        <v>43405</v>
      </c>
      <c r="F3231" s="96" t="s">
        <v>45</v>
      </c>
      <c r="G3231" s="96" t="s">
        <v>50</v>
      </c>
      <c r="H3231" s="97">
        <v>45113</v>
      </c>
      <c r="I3231" s="23">
        <v>0.72960648148148144</v>
      </c>
      <c r="J3231" s="97">
        <v>45113</v>
      </c>
      <c r="K3231" s="23">
        <v>0.88266203703703694</v>
      </c>
      <c r="L3231" s="96">
        <v>13224</v>
      </c>
      <c r="M3231" s="98">
        <f>Causas[[#This Row],[parada_duracion]]/60</f>
        <v>220.4</v>
      </c>
      <c r="N3231" s="104" t="s">
        <v>985</v>
      </c>
      <c r="O3231" s="16" t="s">
        <v>52</v>
      </c>
      <c r="P3231" s="99">
        <f>WEEKNUM(Causas[[#This Row],[resolucion_fecha]],16)</f>
        <v>27</v>
      </c>
      <c r="Q3231" s="99" t="str">
        <f>TEXT(Causas[[#This Row],[resolucion_fecha]],"MMMM")</f>
        <v>julio</v>
      </c>
      <c r="R3231" s="99" t="str">
        <f t="shared" si="50"/>
        <v>T</v>
      </c>
      <c r="S3231" s="99"/>
      <c r="T3231" s="16" t="s">
        <v>53</v>
      </c>
      <c r="U3231" s="100"/>
      <c r="V3231" s="99"/>
      <c r="W3231" s="99"/>
    </row>
    <row r="3232" spans="1:23" hidden="1" x14ac:dyDescent="0.25">
      <c r="A3232" s="25">
        <v>146306</v>
      </c>
      <c r="B3232" s="25" t="s">
        <v>61</v>
      </c>
      <c r="C3232" s="25" t="s">
        <v>43</v>
      </c>
      <c r="D3232" s="25" t="s">
        <v>55</v>
      </c>
      <c r="E3232" s="24">
        <v>43881</v>
      </c>
      <c r="F3232" s="25" t="s">
        <v>56</v>
      </c>
      <c r="G3232" s="25" t="s">
        <v>46</v>
      </c>
      <c r="H3232" s="24">
        <v>45113</v>
      </c>
      <c r="I3232" s="101">
        <v>0.74577546296296304</v>
      </c>
      <c r="J3232" s="24">
        <v>45113</v>
      </c>
      <c r="K3232" s="101">
        <v>0.77505787037037033</v>
      </c>
      <c r="L3232" s="25">
        <v>2530</v>
      </c>
      <c r="M3232" s="26">
        <f>Causas[[#This Row],[parada_duracion]]/60</f>
        <v>42.166666666666664</v>
      </c>
      <c r="N3232" t="s">
        <v>986</v>
      </c>
      <c r="O3232" s="16" t="s">
        <v>52</v>
      </c>
      <c r="P3232" s="16">
        <f>WEEKNUM(Causas[[#This Row],[resolucion_fecha]],16)</f>
        <v>27</v>
      </c>
      <c r="Q3232" s="16" t="str">
        <f>TEXT(Causas[[#This Row],[resolucion_fecha]],"MMMM")</f>
        <v>julio</v>
      </c>
      <c r="R3232" s="16" t="str">
        <f t="shared" si="50"/>
        <v>T</v>
      </c>
      <c r="S3232" s="16"/>
      <c r="T3232" s="16" t="s">
        <v>53</v>
      </c>
      <c r="U3232" s="100"/>
      <c r="V3232" s="16"/>
      <c r="W3232" s="16"/>
    </row>
    <row r="3233" spans="1:23" hidden="1" x14ac:dyDescent="0.25">
      <c r="A3233" s="25">
        <v>146310</v>
      </c>
      <c r="B3233" s="25" t="s">
        <v>197</v>
      </c>
      <c r="C3233" s="25" t="s">
        <v>43</v>
      </c>
      <c r="D3233" s="25" t="s">
        <v>90</v>
      </c>
      <c r="E3233" s="24">
        <v>43405</v>
      </c>
      <c r="F3233" s="25" t="s">
        <v>45</v>
      </c>
      <c r="G3233" s="25" t="s">
        <v>46</v>
      </c>
      <c r="H3233" s="24">
        <v>45113</v>
      </c>
      <c r="I3233" s="101">
        <v>0.74881944444444448</v>
      </c>
      <c r="J3233" s="24">
        <v>45113</v>
      </c>
      <c r="K3233" s="101">
        <v>0.74932870370370364</v>
      </c>
      <c r="L3233" s="25">
        <v>44</v>
      </c>
      <c r="M3233" s="26">
        <f>Causas[[#This Row],[parada_duracion]]/60</f>
        <v>0.73333333333333328</v>
      </c>
      <c r="N3233" s="19" t="s">
        <v>47</v>
      </c>
      <c r="O3233" s="19" t="s">
        <v>47</v>
      </c>
      <c r="P3233" s="16">
        <f>WEEKNUM(Causas[[#This Row],[resolucion_fecha]],16)</f>
        <v>27</v>
      </c>
      <c r="Q3233" s="16" t="str">
        <f>TEXT(Causas[[#This Row],[resolucion_fecha]],"MMMM")</f>
        <v>julio</v>
      </c>
      <c r="R3233" s="16" t="str">
        <f t="shared" si="50"/>
        <v>T</v>
      </c>
      <c r="S3233" s="19" t="s">
        <v>47</v>
      </c>
      <c r="T3233" s="19" t="s">
        <v>47</v>
      </c>
      <c r="U3233" s="19" t="s">
        <v>47</v>
      </c>
      <c r="V3233" s="19" t="s">
        <v>47</v>
      </c>
      <c r="W3233" s="19" t="s">
        <v>47</v>
      </c>
    </row>
    <row r="3234" spans="1:23" hidden="1" x14ac:dyDescent="0.25">
      <c r="A3234" s="25">
        <v>146313</v>
      </c>
      <c r="B3234" s="25" t="s">
        <v>79</v>
      </c>
      <c r="C3234" s="25" t="s">
        <v>43</v>
      </c>
      <c r="D3234" s="25" t="s">
        <v>77</v>
      </c>
      <c r="E3234" s="24">
        <v>43405</v>
      </c>
      <c r="F3234" s="25" t="s">
        <v>45</v>
      </c>
      <c r="G3234" s="25" t="s">
        <v>46</v>
      </c>
      <c r="H3234" s="24">
        <v>45113</v>
      </c>
      <c r="I3234" s="101">
        <v>0.75628472222222232</v>
      </c>
      <c r="J3234" s="24">
        <v>45113</v>
      </c>
      <c r="K3234" s="101">
        <v>0.78805555555555562</v>
      </c>
      <c r="L3234" s="25">
        <v>2745</v>
      </c>
      <c r="M3234" s="26">
        <f>Causas[[#This Row],[parada_duracion]]/60</f>
        <v>45.75</v>
      </c>
      <c r="N3234" t="s">
        <v>987</v>
      </c>
      <c r="O3234" s="16" t="s">
        <v>52</v>
      </c>
      <c r="P3234" s="16">
        <f>WEEKNUM(Causas[[#This Row],[resolucion_fecha]],16)</f>
        <v>27</v>
      </c>
      <c r="Q3234" s="16" t="str">
        <f>TEXT(Causas[[#This Row],[resolucion_fecha]],"MMMM")</f>
        <v>julio</v>
      </c>
      <c r="R3234" s="16" t="str">
        <f t="shared" si="50"/>
        <v>T</v>
      </c>
      <c r="S3234" s="16"/>
      <c r="T3234" s="16" t="s">
        <v>53</v>
      </c>
      <c r="U3234" s="16"/>
      <c r="V3234" s="16"/>
      <c r="W3234" s="16"/>
    </row>
    <row r="3235" spans="1:23" ht="30" hidden="1" x14ac:dyDescent="0.25">
      <c r="A3235" s="25">
        <v>146315</v>
      </c>
      <c r="B3235" s="25" t="s">
        <v>89</v>
      </c>
      <c r="C3235" s="25" t="s">
        <v>43</v>
      </c>
      <c r="D3235" s="25" t="s">
        <v>90</v>
      </c>
      <c r="E3235" s="24">
        <v>44263</v>
      </c>
      <c r="F3235" s="25" t="s">
        <v>56</v>
      </c>
      <c r="G3235" s="25" t="s">
        <v>46</v>
      </c>
      <c r="H3235" s="24">
        <v>45113</v>
      </c>
      <c r="I3235" s="101">
        <v>0.77364583333333325</v>
      </c>
      <c r="J3235" s="24">
        <v>45113</v>
      </c>
      <c r="K3235" s="101">
        <v>0.79899305555555555</v>
      </c>
      <c r="L3235" s="25">
        <v>2190</v>
      </c>
      <c r="M3235" s="26">
        <f>Causas[[#This Row],[parada_duracion]]/60</f>
        <v>36.5</v>
      </c>
      <c r="N3235" s="20" t="s">
        <v>984</v>
      </c>
      <c r="O3235" s="16" t="s">
        <v>52</v>
      </c>
      <c r="P3235" s="16">
        <f>WEEKNUM(Causas[[#This Row],[resolucion_fecha]],16)</f>
        <v>27</v>
      </c>
      <c r="Q3235" s="16" t="str">
        <f>TEXT(Causas[[#This Row],[resolucion_fecha]],"MMMM")</f>
        <v>julio</v>
      </c>
      <c r="R3235" s="16" t="str">
        <f t="shared" si="50"/>
        <v>T</v>
      </c>
      <c r="S3235" s="16"/>
      <c r="T3235" s="16" t="s">
        <v>53</v>
      </c>
      <c r="U3235" s="16"/>
      <c r="V3235" s="16"/>
      <c r="W3235" s="16"/>
    </row>
    <row r="3236" spans="1:23" hidden="1" x14ac:dyDescent="0.25">
      <c r="A3236" s="25">
        <v>146319</v>
      </c>
      <c r="B3236" s="25" t="s">
        <v>61</v>
      </c>
      <c r="C3236" s="25" t="s">
        <v>43</v>
      </c>
      <c r="D3236" s="25" t="s">
        <v>55</v>
      </c>
      <c r="E3236" s="24">
        <v>43881</v>
      </c>
      <c r="F3236" s="25" t="s">
        <v>56</v>
      </c>
      <c r="G3236" s="25" t="s">
        <v>46</v>
      </c>
      <c r="H3236" s="24">
        <v>45113</v>
      </c>
      <c r="I3236" s="101">
        <v>0.7906712962962964</v>
      </c>
      <c r="J3236" s="24">
        <v>45113</v>
      </c>
      <c r="K3236" s="101">
        <v>0.83329861111111114</v>
      </c>
      <c r="L3236" s="25">
        <v>3683</v>
      </c>
      <c r="M3236" s="26">
        <f>Causas[[#This Row],[parada_duracion]]/60</f>
        <v>61.383333333333333</v>
      </c>
      <c r="N3236" t="s">
        <v>986</v>
      </c>
      <c r="O3236" s="16" t="s">
        <v>52</v>
      </c>
      <c r="P3236" s="16">
        <f>WEEKNUM(Causas[[#This Row],[resolucion_fecha]],16)</f>
        <v>27</v>
      </c>
      <c r="Q3236" s="16" t="str">
        <f>TEXT(Causas[[#This Row],[resolucion_fecha]],"MMMM")</f>
        <v>julio</v>
      </c>
      <c r="R3236" s="16" t="str">
        <f t="shared" si="50"/>
        <v>T</v>
      </c>
      <c r="S3236" s="16"/>
      <c r="T3236" s="16" t="s">
        <v>53</v>
      </c>
      <c r="U3236" s="16"/>
      <c r="V3236" s="16"/>
      <c r="W3236" s="16"/>
    </row>
    <row r="3237" spans="1:23" hidden="1" x14ac:dyDescent="0.25">
      <c r="A3237" s="25">
        <v>146325</v>
      </c>
      <c r="B3237" s="25" t="s">
        <v>61</v>
      </c>
      <c r="C3237" s="25" t="s">
        <v>43</v>
      </c>
      <c r="D3237" s="25" t="s">
        <v>55</v>
      </c>
      <c r="E3237" s="24">
        <v>43881</v>
      </c>
      <c r="F3237" s="25" t="s">
        <v>56</v>
      </c>
      <c r="G3237" s="25" t="s">
        <v>46</v>
      </c>
      <c r="H3237" s="24">
        <v>45113</v>
      </c>
      <c r="I3237" s="101">
        <v>0.83423611111111118</v>
      </c>
      <c r="J3237" s="24">
        <v>45113</v>
      </c>
      <c r="K3237" s="101">
        <v>0.89126157407407414</v>
      </c>
      <c r="L3237" s="25">
        <v>4927</v>
      </c>
      <c r="M3237" s="26">
        <f>Causas[[#This Row],[parada_duracion]]/60</f>
        <v>82.11666666666666</v>
      </c>
      <c r="N3237" t="s">
        <v>986</v>
      </c>
      <c r="O3237" s="16" t="s">
        <v>52</v>
      </c>
      <c r="P3237" s="16">
        <f>WEEKNUM(Causas[[#This Row],[resolucion_fecha]],16)</f>
        <v>27</v>
      </c>
      <c r="Q3237" s="16" t="str">
        <f>TEXT(Causas[[#This Row],[resolucion_fecha]],"MMMM")</f>
        <v>julio</v>
      </c>
      <c r="R3237" s="16" t="str">
        <f t="shared" si="50"/>
        <v>T</v>
      </c>
      <c r="S3237" s="16"/>
      <c r="T3237" s="16" t="s">
        <v>53</v>
      </c>
      <c r="U3237" s="16"/>
      <c r="V3237" s="16"/>
      <c r="W3237" s="16"/>
    </row>
    <row r="3238" spans="1:23" hidden="1" x14ac:dyDescent="0.25">
      <c r="A3238" s="96">
        <v>146335</v>
      </c>
      <c r="B3238" s="96" t="s">
        <v>116</v>
      </c>
      <c r="C3238" s="96" t="s">
        <v>43</v>
      </c>
      <c r="D3238" s="96" t="s">
        <v>96</v>
      </c>
      <c r="E3238" s="97">
        <v>43405</v>
      </c>
      <c r="F3238" s="96" t="s">
        <v>45</v>
      </c>
      <c r="G3238" s="96" t="s">
        <v>46</v>
      </c>
      <c r="H3238" s="97">
        <v>45114</v>
      </c>
      <c r="I3238" s="23">
        <v>8.3831018518518527E-2</v>
      </c>
      <c r="J3238" s="97">
        <v>45114</v>
      </c>
      <c r="K3238" s="23">
        <v>0.22960648148148147</v>
      </c>
      <c r="L3238" s="96">
        <v>12595</v>
      </c>
      <c r="M3238" s="98">
        <f>Causas[[#This Row],[parada_duracion]]/60</f>
        <v>209.91666666666666</v>
      </c>
      <c r="N3238" s="18" t="s">
        <v>49</v>
      </c>
      <c r="O3238" s="18" t="s">
        <v>49</v>
      </c>
      <c r="P3238" s="99">
        <f>WEEKNUM(Causas[[#This Row],[resolucion_fecha]],16)</f>
        <v>27</v>
      </c>
      <c r="Q3238" s="99" t="str">
        <f>TEXT(Causas[[#This Row],[resolucion_fecha]],"MMMM")</f>
        <v>julio</v>
      </c>
      <c r="R3238" s="99" t="str">
        <f t="shared" si="50"/>
        <v>N</v>
      </c>
      <c r="S3238" s="18" t="s">
        <v>49</v>
      </c>
      <c r="T3238" s="18" t="s">
        <v>49</v>
      </c>
      <c r="U3238" s="18" t="s">
        <v>49</v>
      </c>
      <c r="V3238" s="18" t="s">
        <v>49</v>
      </c>
      <c r="W3238" s="18" t="s">
        <v>49</v>
      </c>
    </row>
    <row r="3239" spans="1:23" hidden="1" x14ac:dyDescent="0.25">
      <c r="A3239" s="25">
        <v>146336</v>
      </c>
      <c r="B3239" s="25" t="s">
        <v>42</v>
      </c>
      <c r="C3239" s="25" t="s">
        <v>43</v>
      </c>
      <c r="D3239" s="25" t="s">
        <v>76</v>
      </c>
      <c r="E3239" s="24">
        <v>43405</v>
      </c>
      <c r="F3239" s="25" t="s">
        <v>45</v>
      </c>
      <c r="G3239" s="25" t="s">
        <v>46</v>
      </c>
      <c r="H3239" s="24">
        <v>45114</v>
      </c>
      <c r="I3239" s="101">
        <v>0.11410879629629629</v>
      </c>
      <c r="J3239" s="24">
        <v>45114</v>
      </c>
      <c r="K3239" s="101">
        <v>0.12657407407407409</v>
      </c>
      <c r="L3239" s="25">
        <v>1077</v>
      </c>
      <c r="M3239" s="26">
        <f>Causas[[#This Row],[parada_duracion]]/60</f>
        <v>17.95</v>
      </c>
      <c r="N3239" s="18" t="s">
        <v>49</v>
      </c>
      <c r="O3239" s="18" t="s">
        <v>49</v>
      </c>
      <c r="P3239" s="16">
        <f>WEEKNUM(Causas[[#This Row],[resolucion_fecha]],16)</f>
        <v>27</v>
      </c>
      <c r="Q3239" s="16" t="str">
        <f>TEXT(Causas[[#This Row],[resolucion_fecha]],"MMMM")</f>
        <v>julio</v>
      </c>
      <c r="R3239" s="16" t="str">
        <f t="shared" si="50"/>
        <v>N</v>
      </c>
      <c r="S3239" s="18" t="s">
        <v>49</v>
      </c>
      <c r="T3239" s="18" t="s">
        <v>49</v>
      </c>
      <c r="U3239" s="18" t="s">
        <v>49</v>
      </c>
      <c r="V3239" s="18" t="s">
        <v>49</v>
      </c>
      <c r="W3239" s="18" t="s">
        <v>49</v>
      </c>
    </row>
    <row r="3240" spans="1:23" hidden="1" x14ac:dyDescent="0.25">
      <c r="A3240" s="25">
        <v>146338</v>
      </c>
      <c r="B3240" s="25" t="s">
        <v>42</v>
      </c>
      <c r="C3240" s="25" t="s">
        <v>43</v>
      </c>
      <c r="D3240" s="25" t="s">
        <v>59</v>
      </c>
      <c r="E3240" s="24">
        <v>44231</v>
      </c>
      <c r="F3240" s="25" t="s">
        <v>60</v>
      </c>
      <c r="G3240" s="25" t="s">
        <v>46</v>
      </c>
      <c r="H3240" s="24">
        <v>45114</v>
      </c>
      <c r="I3240" s="101">
        <v>0.20877314814814815</v>
      </c>
      <c r="J3240" s="24">
        <v>45114</v>
      </c>
      <c r="K3240" s="101">
        <v>0.21474537037037036</v>
      </c>
      <c r="L3240" s="25">
        <v>516</v>
      </c>
      <c r="M3240" s="26">
        <f>Causas[[#This Row],[parada_duracion]]/60</f>
        <v>8.6</v>
      </c>
      <c r="N3240" s="19" t="s">
        <v>47</v>
      </c>
      <c r="O3240" s="19" t="s">
        <v>47</v>
      </c>
      <c r="P3240" s="16">
        <f>WEEKNUM(Causas[[#This Row],[resolucion_fecha]],16)</f>
        <v>27</v>
      </c>
      <c r="Q3240" s="16" t="str">
        <f>TEXT(Causas[[#This Row],[resolucion_fecha]],"MMMM")</f>
        <v>julio</v>
      </c>
      <c r="R3240" s="16" t="str">
        <f t="shared" si="50"/>
        <v>N</v>
      </c>
      <c r="S3240" s="19" t="s">
        <v>47</v>
      </c>
      <c r="T3240" s="19" t="s">
        <v>47</v>
      </c>
      <c r="U3240" s="19" t="s">
        <v>47</v>
      </c>
      <c r="V3240" s="19" t="s">
        <v>47</v>
      </c>
      <c r="W3240" s="19" t="s">
        <v>47</v>
      </c>
    </row>
    <row r="3241" spans="1:23" hidden="1" x14ac:dyDescent="0.25">
      <c r="A3241" s="96">
        <v>146352</v>
      </c>
      <c r="B3241" s="96" t="s">
        <v>66</v>
      </c>
      <c r="C3241" s="96" t="s">
        <v>43</v>
      </c>
      <c r="D3241" s="96" t="s">
        <v>77</v>
      </c>
      <c r="E3241" s="97">
        <v>43405</v>
      </c>
      <c r="F3241" s="96" t="s">
        <v>45</v>
      </c>
      <c r="G3241" s="96" t="s">
        <v>46</v>
      </c>
      <c r="H3241" s="97">
        <v>45114</v>
      </c>
      <c r="I3241" s="23">
        <v>0.346712962962963</v>
      </c>
      <c r="J3241" s="97">
        <v>45114</v>
      </c>
      <c r="K3241" s="23">
        <v>0.45215277777777779</v>
      </c>
      <c r="L3241" s="96">
        <v>9110</v>
      </c>
      <c r="M3241" s="98">
        <f>Causas[[#This Row],[parada_duracion]]/60</f>
        <v>151.83333333333334</v>
      </c>
      <c r="N3241" s="18" t="s">
        <v>988</v>
      </c>
      <c r="O3241" s="99" t="s">
        <v>52</v>
      </c>
      <c r="P3241" s="99">
        <f>WEEKNUM(Causas[[#This Row],[resolucion_fecha]],16)</f>
        <v>27</v>
      </c>
      <c r="Q3241" s="99" t="str">
        <f>TEXT(Causas[[#This Row],[resolucion_fecha]],"MMMM")</f>
        <v>julio</v>
      </c>
      <c r="R3241" s="99" t="str">
        <f t="shared" si="50"/>
        <v>M</v>
      </c>
      <c r="S3241" s="99"/>
      <c r="T3241" s="16" t="s">
        <v>53</v>
      </c>
      <c r="U3241" s="16"/>
      <c r="V3241" s="99"/>
      <c r="W3241" s="99"/>
    </row>
    <row r="3242" spans="1:23" hidden="1" x14ac:dyDescent="0.25">
      <c r="A3242" s="96">
        <v>146353</v>
      </c>
      <c r="B3242" s="96" t="s">
        <v>70</v>
      </c>
      <c r="C3242" s="96" t="s">
        <v>43</v>
      </c>
      <c r="D3242" s="96" t="s">
        <v>64</v>
      </c>
      <c r="E3242" s="97">
        <v>43881</v>
      </c>
      <c r="F3242" s="96" t="s">
        <v>56</v>
      </c>
      <c r="G3242" s="96" t="s">
        <v>46</v>
      </c>
      <c r="H3242" s="97">
        <v>45114</v>
      </c>
      <c r="I3242" s="23">
        <v>0.34714120370370366</v>
      </c>
      <c r="J3242" s="97">
        <v>45114</v>
      </c>
      <c r="K3242" s="23">
        <v>0.37369212962962961</v>
      </c>
      <c r="L3242" s="96">
        <v>2294</v>
      </c>
      <c r="M3242" s="98">
        <f>Causas[[#This Row],[parada_duracion]]/60</f>
        <v>38.233333333333334</v>
      </c>
      <c r="N3242" s="18" t="s">
        <v>989</v>
      </c>
      <c r="O3242" s="99" t="s">
        <v>52</v>
      </c>
      <c r="P3242" s="99">
        <f>WEEKNUM(Causas[[#This Row],[resolucion_fecha]],16)</f>
        <v>27</v>
      </c>
      <c r="Q3242" s="99" t="str">
        <f>TEXT(Causas[[#This Row],[resolucion_fecha]],"MMMM")</f>
        <v>julio</v>
      </c>
      <c r="R3242" s="99" t="str">
        <f t="shared" si="50"/>
        <v>M</v>
      </c>
      <c r="S3242" s="99"/>
      <c r="T3242" s="16" t="s">
        <v>53</v>
      </c>
      <c r="U3242" s="100"/>
      <c r="V3242" s="99"/>
      <c r="W3242" s="99"/>
    </row>
    <row r="3243" spans="1:23" hidden="1" x14ac:dyDescent="0.25">
      <c r="A3243" s="25">
        <v>146354</v>
      </c>
      <c r="B3243" s="25" t="s">
        <v>130</v>
      </c>
      <c r="C3243" s="25" t="s">
        <v>43</v>
      </c>
      <c r="D3243" s="25" t="s">
        <v>55</v>
      </c>
      <c r="E3243" s="24">
        <v>43405</v>
      </c>
      <c r="F3243" s="25" t="s">
        <v>45</v>
      </c>
      <c r="G3243" s="25" t="s">
        <v>46</v>
      </c>
      <c r="H3243" s="24">
        <v>45114</v>
      </c>
      <c r="I3243" s="101">
        <v>0.36025462962962962</v>
      </c>
      <c r="J3243" s="24">
        <v>45114</v>
      </c>
      <c r="K3243" s="101">
        <v>0.36236111111111113</v>
      </c>
      <c r="L3243" s="25">
        <v>182</v>
      </c>
      <c r="M3243" s="26">
        <f>Causas[[#This Row],[parada_duracion]]/60</f>
        <v>3.0333333333333332</v>
      </c>
      <c r="N3243" s="19" t="s">
        <v>47</v>
      </c>
      <c r="O3243" s="19" t="s">
        <v>47</v>
      </c>
      <c r="P3243" s="16">
        <f>WEEKNUM(Causas[[#This Row],[resolucion_fecha]],16)</f>
        <v>27</v>
      </c>
      <c r="Q3243" s="16" t="str">
        <f>TEXT(Causas[[#This Row],[resolucion_fecha]],"MMMM")</f>
        <v>julio</v>
      </c>
      <c r="R3243" s="16" t="str">
        <f t="shared" si="50"/>
        <v>M</v>
      </c>
      <c r="S3243" s="19" t="s">
        <v>47</v>
      </c>
      <c r="T3243" s="19" t="s">
        <v>47</v>
      </c>
      <c r="U3243" s="19" t="s">
        <v>47</v>
      </c>
      <c r="V3243" s="19" t="s">
        <v>47</v>
      </c>
      <c r="W3243" s="19" t="s">
        <v>47</v>
      </c>
    </row>
    <row r="3244" spans="1:23" hidden="1" x14ac:dyDescent="0.25">
      <c r="A3244" s="96">
        <v>146374</v>
      </c>
      <c r="B3244" s="96" t="s">
        <v>352</v>
      </c>
      <c r="C3244" s="96" t="s">
        <v>43</v>
      </c>
      <c r="D3244" s="96" t="s">
        <v>55</v>
      </c>
      <c r="E3244" s="97">
        <v>43881</v>
      </c>
      <c r="F3244" s="96" t="s">
        <v>56</v>
      </c>
      <c r="G3244" s="96" t="s">
        <v>46</v>
      </c>
      <c r="H3244" s="97">
        <v>45114</v>
      </c>
      <c r="I3244" s="23">
        <v>0.43280092592592595</v>
      </c>
      <c r="J3244" s="97">
        <v>45114</v>
      </c>
      <c r="K3244" s="23">
        <v>0.44039351851851855</v>
      </c>
      <c r="L3244" s="96">
        <v>656</v>
      </c>
      <c r="M3244" s="98">
        <f>Causas[[#This Row],[parada_duracion]]/60</f>
        <v>10.933333333333334</v>
      </c>
      <c r="N3244" s="18" t="s">
        <v>49</v>
      </c>
      <c r="O3244" s="18" t="s">
        <v>49</v>
      </c>
      <c r="P3244" s="99">
        <f>WEEKNUM(Causas[[#This Row],[resolucion_fecha]],16)</f>
        <v>27</v>
      </c>
      <c r="Q3244" s="99" t="str">
        <f>TEXT(Causas[[#This Row],[resolucion_fecha]],"MMMM")</f>
        <v>julio</v>
      </c>
      <c r="R3244" s="99" t="str">
        <f t="shared" si="50"/>
        <v>M</v>
      </c>
      <c r="S3244" s="18" t="s">
        <v>49</v>
      </c>
      <c r="T3244" s="18" t="s">
        <v>49</v>
      </c>
      <c r="U3244" s="18" t="s">
        <v>49</v>
      </c>
      <c r="V3244" s="18" t="s">
        <v>49</v>
      </c>
      <c r="W3244" s="18" t="s">
        <v>49</v>
      </c>
    </row>
    <row r="3245" spans="1:23" hidden="1" x14ac:dyDescent="0.25">
      <c r="A3245" s="25">
        <v>146375</v>
      </c>
      <c r="B3245" s="25" t="s">
        <v>352</v>
      </c>
      <c r="C3245" s="25" t="s">
        <v>43</v>
      </c>
      <c r="D3245" s="25" t="s">
        <v>55</v>
      </c>
      <c r="E3245" s="24">
        <v>43881</v>
      </c>
      <c r="F3245" s="25" t="s">
        <v>56</v>
      </c>
      <c r="G3245" s="25" t="s">
        <v>46</v>
      </c>
      <c r="H3245" s="24">
        <v>45114</v>
      </c>
      <c r="I3245" s="101">
        <v>0.44047453703703704</v>
      </c>
      <c r="J3245" s="24">
        <v>45114</v>
      </c>
      <c r="K3245" s="101">
        <v>0.47076388888888893</v>
      </c>
      <c r="L3245" s="25">
        <v>2617</v>
      </c>
      <c r="M3245" s="26">
        <f>Causas[[#This Row],[parada_duracion]]/60</f>
        <v>43.616666666666667</v>
      </c>
      <c r="N3245" s="18" t="s">
        <v>49</v>
      </c>
      <c r="O3245" s="18" t="s">
        <v>49</v>
      </c>
      <c r="P3245" s="16">
        <f>WEEKNUM(Causas[[#This Row],[resolucion_fecha]],16)</f>
        <v>27</v>
      </c>
      <c r="Q3245" s="16" t="str">
        <f>TEXT(Causas[[#This Row],[resolucion_fecha]],"MMMM")</f>
        <v>julio</v>
      </c>
      <c r="R3245" s="16" t="str">
        <f t="shared" si="50"/>
        <v>M</v>
      </c>
      <c r="S3245" s="18" t="s">
        <v>49</v>
      </c>
      <c r="T3245" s="18" t="s">
        <v>49</v>
      </c>
      <c r="U3245" s="18" t="s">
        <v>49</v>
      </c>
      <c r="V3245" s="18" t="s">
        <v>49</v>
      </c>
      <c r="W3245" s="18" t="s">
        <v>49</v>
      </c>
    </row>
    <row r="3246" spans="1:23" hidden="1" x14ac:dyDescent="0.25">
      <c r="A3246" s="96">
        <v>146382</v>
      </c>
      <c r="B3246" s="96" t="s">
        <v>95</v>
      </c>
      <c r="C3246" s="96" t="s">
        <v>43</v>
      </c>
      <c r="D3246" s="96" t="s">
        <v>82</v>
      </c>
      <c r="E3246" s="97">
        <v>45063</v>
      </c>
      <c r="F3246" s="96" t="s">
        <v>124</v>
      </c>
      <c r="G3246" s="96" t="s">
        <v>46</v>
      </c>
      <c r="H3246" s="97">
        <v>45114</v>
      </c>
      <c r="I3246" s="23">
        <v>0.45938657407407407</v>
      </c>
      <c r="J3246" s="97">
        <v>45114</v>
      </c>
      <c r="K3246" s="23">
        <v>0.46913194444444445</v>
      </c>
      <c r="L3246" s="96">
        <v>842</v>
      </c>
      <c r="M3246" s="98">
        <f>Causas[[#This Row],[parada_duracion]]/60</f>
        <v>14.033333333333333</v>
      </c>
      <c r="N3246" t="s">
        <v>990</v>
      </c>
      <c r="O3246" s="99" t="s">
        <v>72</v>
      </c>
      <c r="P3246" s="99">
        <f>WEEKNUM(Causas[[#This Row],[resolucion_fecha]],16)</f>
        <v>27</v>
      </c>
      <c r="Q3246" s="99" t="str">
        <f>TEXT(Causas[[#This Row],[resolucion_fecha]],"MMMM")</f>
        <v>julio</v>
      </c>
      <c r="R3246" s="99" t="str">
        <f t="shared" si="50"/>
        <v>M</v>
      </c>
      <c r="S3246" s="99"/>
      <c r="T3246" s="99" t="s">
        <v>73</v>
      </c>
      <c r="U3246" s="16"/>
      <c r="V3246" s="99"/>
      <c r="W3246" s="99"/>
    </row>
    <row r="3247" spans="1:23" hidden="1" x14ac:dyDescent="0.25">
      <c r="A3247" s="25">
        <v>146383</v>
      </c>
      <c r="B3247" s="25" t="s">
        <v>86</v>
      </c>
      <c r="C3247" s="25" t="s">
        <v>43</v>
      </c>
      <c r="D3247" s="25" t="s">
        <v>55</v>
      </c>
      <c r="E3247" s="24">
        <v>43881</v>
      </c>
      <c r="F3247" s="25" t="s">
        <v>56</v>
      </c>
      <c r="G3247" s="25" t="s">
        <v>50</v>
      </c>
      <c r="H3247" s="24">
        <v>45114</v>
      </c>
      <c r="I3247" s="101">
        <v>0.47111111111111109</v>
      </c>
      <c r="J3247" s="24">
        <v>45114</v>
      </c>
      <c r="K3247" s="101">
        <v>0.47782407407407407</v>
      </c>
      <c r="L3247" s="25">
        <v>580</v>
      </c>
      <c r="M3247" s="26">
        <f>Causas[[#This Row],[parada_duracion]]/60</f>
        <v>9.6666666666666661</v>
      </c>
      <c r="N3247" s="19" t="s">
        <v>47</v>
      </c>
      <c r="O3247" s="19" t="s">
        <v>47</v>
      </c>
      <c r="P3247" s="16">
        <f>WEEKNUM(Causas[[#This Row],[resolucion_fecha]],16)</f>
        <v>27</v>
      </c>
      <c r="Q3247" s="16" t="str">
        <f>TEXT(Causas[[#This Row],[resolucion_fecha]],"MMMM")</f>
        <v>julio</v>
      </c>
      <c r="R3247" s="16" t="str">
        <f t="shared" si="50"/>
        <v>M</v>
      </c>
      <c r="S3247" s="19" t="s">
        <v>47</v>
      </c>
      <c r="T3247" s="19" t="s">
        <v>47</v>
      </c>
      <c r="U3247" s="19" t="s">
        <v>47</v>
      </c>
      <c r="V3247" s="19" t="s">
        <v>47</v>
      </c>
      <c r="W3247" s="19" t="s">
        <v>47</v>
      </c>
    </row>
    <row r="3248" spans="1:23" hidden="1" x14ac:dyDescent="0.25">
      <c r="A3248" s="96">
        <v>146385</v>
      </c>
      <c r="B3248" s="96" t="s">
        <v>111</v>
      </c>
      <c r="C3248" s="96" t="s">
        <v>43</v>
      </c>
      <c r="D3248" s="96" t="s">
        <v>76</v>
      </c>
      <c r="E3248" s="97">
        <v>44239</v>
      </c>
      <c r="F3248" s="96" t="s">
        <v>56</v>
      </c>
      <c r="G3248" s="96" t="s">
        <v>50</v>
      </c>
      <c r="H3248" s="97">
        <v>45114</v>
      </c>
      <c r="I3248" s="23">
        <v>0.48172453703703705</v>
      </c>
      <c r="J3248" s="97">
        <v>45114</v>
      </c>
      <c r="K3248" s="23">
        <v>0.60258101851851853</v>
      </c>
      <c r="L3248" s="96">
        <v>10442</v>
      </c>
      <c r="M3248" s="98">
        <f>Causas[[#This Row],[parada_duracion]]/60</f>
        <v>174.03333333333333</v>
      </c>
      <c r="N3248" s="18" t="s">
        <v>991</v>
      </c>
      <c r="O3248" s="99" t="s">
        <v>72</v>
      </c>
      <c r="P3248" s="99">
        <f>WEEKNUM(Causas[[#This Row],[resolucion_fecha]],16)</f>
        <v>27</v>
      </c>
      <c r="Q3248" s="99" t="str">
        <f>TEXT(Causas[[#This Row],[resolucion_fecha]],"MMMM")</f>
        <v>julio</v>
      </c>
      <c r="R3248" s="99" t="str">
        <f t="shared" si="50"/>
        <v>M</v>
      </c>
      <c r="S3248" s="99"/>
      <c r="T3248" s="99" t="s">
        <v>73</v>
      </c>
      <c r="U3248" s="16"/>
      <c r="V3248" s="99"/>
      <c r="W3248" s="99"/>
    </row>
    <row r="3249" spans="1:23" hidden="1" x14ac:dyDescent="0.25">
      <c r="A3249" s="25">
        <v>146386</v>
      </c>
      <c r="B3249" s="25" t="s">
        <v>352</v>
      </c>
      <c r="C3249" s="25" t="s">
        <v>43</v>
      </c>
      <c r="D3249" s="25" t="s">
        <v>55</v>
      </c>
      <c r="E3249" s="24">
        <v>43881</v>
      </c>
      <c r="F3249" s="25" t="s">
        <v>56</v>
      </c>
      <c r="G3249" s="25" t="s">
        <v>46</v>
      </c>
      <c r="H3249" s="24">
        <v>45114</v>
      </c>
      <c r="I3249" s="101">
        <v>0.48219907407407409</v>
      </c>
      <c r="J3249" s="24">
        <v>45114</v>
      </c>
      <c r="K3249" s="101">
        <v>0.50010416666666668</v>
      </c>
      <c r="L3249" s="25">
        <v>1547</v>
      </c>
      <c r="M3249" s="26">
        <f>Causas[[#This Row],[parada_duracion]]/60</f>
        <v>25.783333333333335</v>
      </c>
      <c r="N3249" s="18" t="s">
        <v>49</v>
      </c>
      <c r="O3249" s="18" t="s">
        <v>49</v>
      </c>
      <c r="P3249" s="16">
        <f>WEEKNUM(Causas[[#This Row],[resolucion_fecha]],16)</f>
        <v>27</v>
      </c>
      <c r="Q3249" s="16" t="str">
        <f>TEXT(Causas[[#This Row],[resolucion_fecha]],"MMMM")</f>
        <v>julio</v>
      </c>
      <c r="R3249" s="16" t="str">
        <f t="shared" si="50"/>
        <v>M</v>
      </c>
      <c r="S3249" s="18" t="s">
        <v>49</v>
      </c>
      <c r="T3249" s="18" t="s">
        <v>49</v>
      </c>
      <c r="U3249" s="18" t="s">
        <v>49</v>
      </c>
      <c r="V3249" s="18" t="s">
        <v>49</v>
      </c>
      <c r="W3249" s="18" t="s">
        <v>49</v>
      </c>
    </row>
    <row r="3250" spans="1:23" hidden="1" x14ac:dyDescent="0.25">
      <c r="A3250" s="25">
        <v>146393</v>
      </c>
      <c r="B3250" s="25" t="s">
        <v>42</v>
      </c>
      <c r="C3250" s="25" t="s">
        <v>43</v>
      </c>
      <c r="D3250" s="25" t="s">
        <v>96</v>
      </c>
      <c r="E3250" s="24">
        <v>43405</v>
      </c>
      <c r="F3250" s="25" t="s">
        <v>45</v>
      </c>
      <c r="G3250" s="25" t="s">
        <v>50</v>
      </c>
      <c r="H3250" s="24">
        <v>45114</v>
      </c>
      <c r="I3250" s="101">
        <v>0.5979282407407408</v>
      </c>
      <c r="J3250" s="24">
        <v>45114</v>
      </c>
      <c r="K3250" s="101">
        <v>0.61605324074074075</v>
      </c>
      <c r="L3250" s="25">
        <v>1566</v>
      </c>
      <c r="M3250" s="26">
        <f>Causas[[#This Row],[parada_duracion]]/60</f>
        <v>26.1</v>
      </c>
      <c r="N3250" s="18" t="s">
        <v>49</v>
      </c>
      <c r="O3250" s="18" t="s">
        <v>49</v>
      </c>
      <c r="P3250" s="16">
        <f>WEEKNUM(Causas[[#This Row],[resolucion_fecha]],16)</f>
        <v>27</v>
      </c>
      <c r="Q3250" s="16" t="str">
        <f>TEXT(Causas[[#This Row],[resolucion_fecha]],"MMMM")</f>
        <v>julio</v>
      </c>
      <c r="R3250" s="16" t="str">
        <f t="shared" si="50"/>
        <v>T</v>
      </c>
      <c r="S3250" s="18" t="s">
        <v>49</v>
      </c>
      <c r="T3250" s="18" t="s">
        <v>49</v>
      </c>
      <c r="U3250" s="18" t="s">
        <v>49</v>
      </c>
      <c r="V3250" s="18" t="s">
        <v>49</v>
      </c>
      <c r="W3250" s="18" t="s">
        <v>49</v>
      </c>
    </row>
    <row r="3251" spans="1:23" hidden="1" x14ac:dyDescent="0.25">
      <c r="A3251" s="25">
        <v>146397</v>
      </c>
      <c r="B3251" s="25" t="s">
        <v>79</v>
      </c>
      <c r="C3251" s="25" t="s">
        <v>43</v>
      </c>
      <c r="D3251" s="25" t="s">
        <v>80</v>
      </c>
      <c r="E3251" s="24">
        <v>43405</v>
      </c>
      <c r="F3251" s="25" t="s">
        <v>45</v>
      </c>
      <c r="G3251" s="25" t="s">
        <v>46</v>
      </c>
      <c r="H3251" s="24">
        <v>45114</v>
      </c>
      <c r="I3251" s="101">
        <v>0.61723379629629627</v>
      </c>
      <c r="J3251" s="24">
        <v>45114</v>
      </c>
      <c r="K3251" s="101">
        <v>0.67357638888888882</v>
      </c>
      <c r="L3251" s="25">
        <v>4868</v>
      </c>
      <c r="M3251" s="26">
        <f>Causas[[#This Row],[parada_duracion]]/60</f>
        <v>81.13333333333334</v>
      </c>
      <c r="N3251" t="s">
        <v>992</v>
      </c>
      <c r="O3251" s="16" t="s">
        <v>52</v>
      </c>
      <c r="P3251" s="16">
        <f>WEEKNUM(Causas[[#This Row],[resolucion_fecha]],16)</f>
        <v>27</v>
      </c>
      <c r="Q3251" s="16" t="str">
        <f>TEXT(Causas[[#This Row],[resolucion_fecha]],"MMMM")</f>
        <v>julio</v>
      </c>
      <c r="R3251" s="16" t="str">
        <f t="shared" si="50"/>
        <v>T</v>
      </c>
      <c r="S3251" s="16"/>
      <c r="T3251" s="99" t="s">
        <v>53</v>
      </c>
      <c r="U3251" s="16"/>
      <c r="V3251" s="16"/>
      <c r="W3251" s="16"/>
    </row>
    <row r="3252" spans="1:23" hidden="1" x14ac:dyDescent="0.25">
      <c r="A3252" s="25">
        <v>146400</v>
      </c>
      <c r="B3252" s="25" t="s">
        <v>117</v>
      </c>
      <c r="C3252" s="25" t="s">
        <v>43</v>
      </c>
      <c r="D3252" s="25" t="s">
        <v>166</v>
      </c>
      <c r="E3252" s="24">
        <v>43405</v>
      </c>
      <c r="F3252" s="25" t="s">
        <v>45</v>
      </c>
      <c r="G3252" s="25" t="s">
        <v>50</v>
      </c>
      <c r="H3252" s="24">
        <v>45114</v>
      </c>
      <c r="I3252" s="101">
        <v>0.63146990740740738</v>
      </c>
      <c r="J3252" s="24">
        <v>45114</v>
      </c>
      <c r="K3252" s="101">
        <v>0.72297453703703696</v>
      </c>
      <c r="L3252" s="25">
        <v>7906</v>
      </c>
      <c r="M3252" s="26">
        <f>Causas[[#This Row],[parada_duracion]]/60</f>
        <v>131.76666666666668</v>
      </c>
      <c r="N3252" s="104" t="s">
        <v>893</v>
      </c>
      <c r="O3252" s="16" t="s">
        <v>52</v>
      </c>
      <c r="P3252" s="16">
        <f>WEEKNUM(Causas[[#This Row],[resolucion_fecha]],16)</f>
        <v>27</v>
      </c>
      <c r="Q3252" s="16" t="str">
        <f>TEXT(Causas[[#This Row],[resolucion_fecha]],"MMMM")</f>
        <v>julio</v>
      </c>
      <c r="R3252" s="16" t="str">
        <f t="shared" si="50"/>
        <v>T</v>
      </c>
      <c r="S3252" s="16"/>
      <c r="T3252" s="99" t="s">
        <v>53</v>
      </c>
      <c r="U3252" s="16"/>
      <c r="V3252" s="16"/>
      <c r="W3252" s="16"/>
    </row>
    <row r="3253" spans="1:23" hidden="1" x14ac:dyDescent="0.25">
      <c r="A3253" s="25">
        <v>146402</v>
      </c>
      <c r="B3253" s="25" t="s">
        <v>66</v>
      </c>
      <c r="C3253" s="25" t="s">
        <v>43</v>
      </c>
      <c r="D3253" s="25" t="s">
        <v>102</v>
      </c>
      <c r="E3253" s="24">
        <v>43746</v>
      </c>
      <c r="F3253" s="25" t="s">
        <v>56</v>
      </c>
      <c r="G3253" s="25" t="s">
        <v>46</v>
      </c>
      <c r="H3253" s="24">
        <v>45114</v>
      </c>
      <c r="I3253" s="101">
        <v>0.65684027777777776</v>
      </c>
      <c r="J3253" s="24">
        <v>45114</v>
      </c>
      <c r="K3253" s="101">
        <v>0.66659722222222217</v>
      </c>
      <c r="L3253" s="25">
        <v>843</v>
      </c>
      <c r="M3253" s="26">
        <f>Causas[[#This Row],[parada_duracion]]/60</f>
        <v>14.05</v>
      </c>
      <c r="N3253" s="102" t="s">
        <v>993</v>
      </c>
      <c r="O3253" s="16" t="s">
        <v>52</v>
      </c>
      <c r="P3253" s="16">
        <f>WEEKNUM(Causas[[#This Row],[resolucion_fecha]],16)</f>
        <v>27</v>
      </c>
      <c r="Q3253" s="16" t="str">
        <f>TEXT(Causas[[#This Row],[resolucion_fecha]],"MMMM")</f>
        <v>julio</v>
      </c>
      <c r="R3253" s="16" t="str">
        <f t="shared" si="50"/>
        <v>T</v>
      </c>
      <c r="S3253" s="16"/>
      <c r="T3253" s="99" t="s">
        <v>53</v>
      </c>
      <c r="U3253" s="16"/>
      <c r="V3253" s="16"/>
      <c r="W3253" s="16"/>
    </row>
    <row r="3254" spans="1:23" hidden="1" x14ac:dyDescent="0.25">
      <c r="A3254" s="25">
        <v>146405</v>
      </c>
      <c r="B3254" s="25" t="s">
        <v>42</v>
      </c>
      <c r="C3254" s="25" t="s">
        <v>43</v>
      </c>
      <c r="D3254" s="25" t="s">
        <v>96</v>
      </c>
      <c r="E3254" s="24">
        <v>43405</v>
      </c>
      <c r="F3254" s="25" t="s">
        <v>45</v>
      </c>
      <c r="G3254" s="25" t="s">
        <v>50</v>
      </c>
      <c r="H3254" s="24">
        <v>45114</v>
      </c>
      <c r="I3254" s="101">
        <v>0.7131249999999999</v>
      </c>
      <c r="J3254" s="24">
        <v>45114</v>
      </c>
      <c r="K3254" s="101">
        <v>0.7663078703703704</v>
      </c>
      <c r="L3254" s="25">
        <v>4595</v>
      </c>
      <c r="M3254" s="26">
        <f>Causas[[#This Row],[parada_duracion]]/60</f>
        <v>76.583333333333329</v>
      </c>
      <c r="N3254" s="18" t="s">
        <v>49</v>
      </c>
      <c r="O3254" s="18" t="s">
        <v>49</v>
      </c>
      <c r="P3254" s="16">
        <f>WEEKNUM(Causas[[#This Row],[resolucion_fecha]],16)</f>
        <v>27</v>
      </c>
      <c r="Q3254" s="16" t="str">
        <f>TEXT(Causas[[#This Row],[resolucion_fecha]],"MMMM")</f>
        <v>julio</v>
      </c>
      <c r="R3254" s="16" t="str">
        <f t="shared" si="50"/>
        <v>T</v>
      </c>
      <c r="S3254" s="18" t="s">
        <v>49</v>
      </c>
      <c r="T3254" s="18" t="s">
        <v>49</v>
      </c>
      <c r="U3254" s="18" t="s">
        <v>49</v>
      </c>
      <c r="V3254" s="18" t="s">
        <v>49</v>
      </c>
      <c r="W3254" s="18" t="s">
        <v>49</v>
      </c>
    </row>
    <row r="3255" spans="1:23" hidden="1" x14ac:dyDescent="0.25">
      <c r="A3255" s="25">
        <v>146409</v>
      </c>
      <c r="B3255" s="25" t="s">
        <v>117</v>
      </c>
      <c r="C3255" s="25" t="s">
        <v>43</v>
      </c>
      <c r="D3255" s="25" t="s">
        <v>166</v>
      </c>
      <c r="E3255" s="24">
        <v>43405</v>
      </c>
      <c r="F3255" s="25" t="s">
        <v>45</v>
      </c>
      <c r="G3255" s="25" t="s">
        <v>46</v>
      </c>
      <c r="H3255" s="24">
        <v>45114</v>
      </c>
      <c r="I3255" s="101">
        <v>0.74998842592592585</v>
      </c>
      <c r="J3255" s="24">
        <v>45114</v>
      </c>
      <c r="K3255" s="101">
        <v>0.76466435185185189</v>
      </c>
      <c r="L3255" s="25">
        <v>1268</v>
      </c>
      <c r="M3255" s="26">
        <f>Causas[[#This Row],[parada_duracion]]/60</f>
        <v>21.133333333333333</v>
      </c>
      <c r="N3255" s="104" t="s">
        <v>893</v>
      </c>
      <c r="O3255" s="16" t="s">
        <v>52</v>
      </c>
      <c r="P3255" s="16">
        <f>WEEKNUM(Causas[[#This Row],[resolucion_fecha]],16)</f>
        <v>27</v>
      </c>
      <c r="Q3255" s="16" t="str">
        <f>TEXT(Causas[[#This Row],[resolucion_fecha]],"MMMM")</f>
        <v>julio</v>
      </c>
      <c r="R3255" s="16" t="str">
        <f t="shared" si="50"/>
        <v>T</v>
      </c>
      <c r="S3255" s="16"/>
      <c r="T3255" s="99" t="s">
        <v>53</v>
      </c>
      <c r="U3255" s="16"/>
      <c r="V3255" s="16"/>
      <c r="W3255" s="16"/>
    </row>
    <row r="3256" spans="1:23" hidden="1" x14ac:dyDescent="0.25">
      <c r="A3256" s="25">
        <v>146412</v>
      </c>
      <c r="B3256" s="25" t="s">
        <v>66</v>
      </c>
      <c r="C3256" s="25" t="s">
        <v>43</v>
      </c>
      <c r="D3256" s="25" t="s">
        <v>77</v>
      </c>
      <c r="E3256" s="24">
        <v>43405</v>
      </c>
      <c r="F3256" s="25" t="s">
        <v>45</v>
      </c>
      <c r="G3256" s="25" t="s">
        <v>50</v>
      </c>
      <c r="H3256" s="24">
        <v>45114</v>
      </c>
      <c r="I3256" s="101">
        <v>0.76431712962962972</v>
      </c>
      <c r="J3256" s="24">
        <v>45114</v>
      </c>
      <c r="K3256" s="101">
        <v>0.77266203703703706</v>
      </c>
      <c r="L3256" s="25">
        <v>721</v>
      </c>
      <c r="M3256" s="26">
        <f>Causas[[#This Row],[parada_duracion]]/60</f>
        <v>12.016666666666667</v>
      </c>
      <c r="N3256" s="18" t="s">
        <v>49</v>
      </c>
      <c r="O3256" s="18" t="s">
        <v>49</v>
      </c>
      <c r="P3256" s="16">
        <f>WEEKNUM(Causas[[#This Row],[resolucion_fecha]],16)</f>
        <v>27</v>
      </c>
      <c r="Q3256" s="16" t="str">
        <f>TEXT(Causas[[#This Row],[resolucion_fecha]],"MMMM")</f>
        <v>julio</v>
      </c>
      <c r="R3256" s="16" t="str">
        <f t="shared" si="50"/>
        <v>T</v>
      </c>
      <c r="S3256" s="18" t="s">
        <v>49</v>
      </c>
      <c r="T3256" s="18" t="s">
        <v>49</v>
      </c>
      <c r="U3256" s="18" t="s">
        <v>49</v>
      </c>
      <c r="V3256" s="18" t="s">
        <v>49</v>
      </c>
      <c r="W3256" s="18" t="s">
        <v>49</v>
      </c>
    </row>
    <row r="3257" spans="1:23" hidden="1" x14ac:dyDescent="0.25">
      <c r="A3257" s="25">
        <v>146414</v>
      </c>
      <c r="B3257" s="25" t="s">
        <v>702</v>
      </c>
      <c r="C3257" s="25" t="s">
        <v>43</v>
      </c>
      <c r="D3257" s="25" t="s">
        <v>96</v>
      </c>
      <c r="E3257" s="24">
        <v>43843</v>
      </c>
      <c r="F3257" s="25" t="s">
        <v>56</v>
      </c>
      <c r="G3257" s="25" t="s">
        <v>46</v>
      </c>
      <c r="H3257" s="24">
        <v>45114</v>
      </c>
      <c r="I3257" s="101">
        <v>0.78246527777777775</v>
      </c>
      <c r="J3257" s="24">
        <v>45114</v>
      </c>
      <c r="K3257" s="101">
        <v>0.82366898148148149</v>
      </c>
      <c r="L3257" s="25">
        <v>3560</v>
      </c>
      <c r="M3257" s="26">
        <f>Causas[[#This Row],[parada_duracion]]/60</f>
        <v>59.333333333333336</v>
      </c>
      <c r="N3257" s="19" t="s">
        <v>62</v>
      </c>
      <c r="O3257" s="16" t="s">
        <v>52</v>
      </c>
      <c r="P3257" s="16">
        <f>WEEKNUM(Causas[[#This Row],[resolucion_fecha]],16)</f>
        <v>27</v>
      </c>
      <c r="Q3257" s="16" t="str">
        <f>TEXT(Causas[[#This Row],[resolucion_fecha]],"MMMM")</f>
        <v>julio</v>
      </c>
      <c r="R3257" s="16" t="str">
        <f t="shared" si="50"/>
        <v>T</v>
      </c>
      <c r="S3257" s="16"/>
      <c r="T3257" s="99" t="s">
        <v>53</v>
      </c>
      <c r="U3257" s="16"/>
      <c r="V3257" s="16"/>
      <c r="W3257" s="16"/>
    </row>
    <row r="3258" spans="1:23" hidden="1" x14ac:dyDescent="0.25">
      <c r="A3258" s="25">
        <v>146416</v>
      </c>
      <c r="B3258" s="25" t="s">
        <v>111</v>
      </c>
      <c r="C3258" s="25" t="s">
        <v>43</v>
      </c>
      <c r="D3258" s="25" t="s">
        <v>82</v>
      </c>
      <c r="E3258" s="24">
        <v>44756</v>
      </c>
      <c r="F3258" s="25" t="s">
        <v>140</v>
      </c>
      <c r="G3258" s="25" t="s">
        <v>50</v>
      </c>
      <c r="H3258" s="24">
        <v>45114</v>
      </c>
      <c r="I3258" s="101">
        <v>0.79497685185185185</v>
      </c>
      <c r="J3258" s="24">
        <v>45114</v>
      </c>
      <c r="K3258" s="101">
        <v>0.79718750000000005</v>
      </c>
      <c r="L3258" s="25">
        <v>191</v>
      </c>
      <c r="M3258" s="26">
        <f>Causas[[#This Row],[parada_duracion]]/60</f>
        <v>3.1833333333333331</v>
      </c>
      <c r="N3258" s="19" t="s">
        <v>47</v>
      </c>
      <c r="O3258" s="19" t="s">
        <v>47</v>
      </c>
      <c r="P3258" s="16">
        <f>WEEKNUM(Causas[[#This Row],[resolucion_fecha]],16)</f>
        <v>27</v>
      </c>
      <c r="Q3258" s="16" t="str">
        <f>TEXT(Causas[[#This Row],[resolucion_fecha]],"MMMM")</f>
        <v>julio</v>
      </c>
      <c r="R3258" s="16" t="str">
        <f t="shared" si="50"/>
        <v>T</v>
      </c>
      <c r="S3258" s="19" t="s">
        <v>47</v>
      </c>
      <c r="T3258" s="19" t="s">
        <v>47</v>
      </c>
      <c r="U3258" s="19" t="s">
        <v>47</v>
      </c>
      <c r="V3258" s="19" t="s">
        <v>47</v>
      </c>
      <c r="W3258" s="19" t="s">
        <v>47</v>
      </c>
    </row>
    <row r="3259" spans="1:23" hidden="1" x14ac:dyDescent="0.25">
      <c r="A3259" s="25">
        <v>146418</v>
      </c>
      <c r="B3259" s="25" t="s">
        <v>130</v>
      </c>
      <c r="C3259" s="25" t="s">
        <v>43</v>
      </c>
      <c r="D3259" s="25" t="s">
        <v>55</v>
      </c>
      <c r="E3259" s="24">
        <v>43405</v>
      </c>
      <c r="F3259" s="25" t="s">
        <v>45</v>
      </c>
      <c r="G3259" s="25" t="s">
        <v>46</v>
      </c>
      <c r="H3259" s="24">
        <v>45114</v>
      </c>
      <c r="I3259" s="101">
        <v>0.82913194444444438</v>
      </c>
      <c r="J3259" s="24">
        <v>45114</v>
      </c>
      <c r="K3259" s="101">
        <v>0.84843750000000007</v>
      </c>
      <c r="L3259" s="25">
        <v>1668</v>
      </c>
      <c r="M3259" s="26">
        <f>Causas[[#This Row],[parada_duracion]]/60</f>
        <v>27.8</v>
      </c>
      <c r="N3259" s="18" t="s">
        <v>49</v>
      </c>
      <c r="O3259" s="18" t="s">
        <v>49</v>
      </c>
      <c r="P3259" s="16">
        <f>WEEKNUM(Causas[[#This Row],[resolucion_fecha]],16)</f>
        <v>27</v>
      </c>
      <c r="Q3259" s="16" t="str">
        <f>TEXT(Causas[[#This Row],[resolucion_fecha]],"MMMM")</f>
        <v>julio</v>
      </c>
      <c r="R3259" s="16" t="str">
        <f t="shared" si="50"/>
        <v>T</v>
      </c>
      <c r="S3259" s="18" t="s">
        <v>49</v>
      </c>
      <c r="T3259" s="18" t="s">
        <v>49</v>
      </c>
      <c r="U3259" s="18" t="s">
        <v>49</v>
      </c>
      <c r="V3259" s="18" t="s">
        <v>49</v>
      </c>
      <c r="W3259" s="18" t="s">
        <v>49</v>
      </c>
    </row>
    <row r="3260" spans="1:23" hidden="1" x14ac:dyDescent="0.25">
      <c r="A3260" s="25">
        <v>146420</v>
      </c>
      <c r="B3260" s="25" t="s">
        <v>702</v>
      </c>
      <c r="C3260" s="25" t="s">
        <v>43</v>
      </c>
      <c r="D3260" s="25" t="s">
        <v>96</v>
      </c>
      <c r="E3260" s="24">
        <v>43843</v>
      </c>
      <c r="F3260" s="25" t="s">
        <v>56</v>
      </c>
      <c r="G3260" s="25" t="s">
        <v>46</v>
      </c>
      <c r="H3260" s="24">
        <v>45114</v>
      </c>
      <c r="I3260" s="101">
        <v>0.85431712962962969</v>
      </c>
      <c r="J3260" s="24">
        <v>45114</v>
      </c>
      <c r="K3260" s="101">
        <v>0.86174768518518519</v>
      </c>
      <c r="L3260" s="25">
        <v>642</v>
      </c>
      <c r="M3260" s="26">
        <f>Causas[[#This Row],[parada_duracion]]/60</f>
        <v>10.7</v>
      </c>
      <c r="N3260" s="19" t="s">
        <v>994</v>
      </c>
      <c r="O3260" s="16" t="s">
        <v>52</v>
      </c>
      <c r="P3260" s="16">
        <f>WEEKNUM(Causas[[#This Row],[resolucion_fecha]],16)</f>
        <v>27</v>
      </c>
      <c r="Q3260" s="16" t="str">
        <f>TEXT(Causas[[#This Row],[resolucion_fecha]],"MMMM")</f>
        <v>julio</v>
      </c>
      <c r="R3260" s="16" t="str">
        <f t="shared" si="50"/>
        <v>T</v>
      </c>
      <c r="S3260" s="16"/>
      <c r="T3260" s="99" t="s">
        <v>53</v>
      </c>
      <c r="U3260" s="16"/>
      <c r="V3260" s="16"/>
      <c r="W3260" s="16"/>
    </row>
    <row r="3261" spans="1:23" hidden="1" x14ac:dyDescent="0.25">
      <c r="A3261" s="96">
        <v>146423</v>
      </c>
      <c r="B3261" s="96" t="s">
        <v>702</v>
      </c>
      <c r="C3261" s="96" t="s">
        <v>43</v>
      </c>
      <c r="D3261" s="96" t="s">
        <v>96</v>
      </c>
      <c r="E3261" s="97">
        <v>43843</v>
      </c>
      <c r="F3261" s="96" t="s">
        <v>56</v>
      </c>
      <c r="G3261" s="96" t="s">
        <v>46</v>
      </c>
      <c r="H3261" s="97">
        <v>45114</v>
      </c>
      <c r="I3261" s="23">
        <v>0.86717592592592585</v>
      </c>
      <c r="J3261" s="97">
        <v>45114</v>
      </c>
      <c r="K3261" s="23">
        <v>0.94712962962962965</v>
      </c>
      <c r="L3261" s="96">
        <v>6908</v>
      </c>
      <c r="M3261" s="98">
        <f>Causas[[#This Row],[parada_duracion]]/60</f>
        <v>115.13333333333334</v>
      </c>
      <c r="N3261" s="18" t="s">
        <v>995</v>
      </c>
      <c r="O3261" s="99" t="s">
        <v>72</v>
      </c>
      <c r="P3261" s="99">
        <f>WEEKNUM(Causas[[#This Row],[resolucion_fecha]],16)</f>
        <v>27</v>
      </c>
      <c r="Q3261" s="99" t="str">
        <f>TEXT(Causas[[#This Row],[resolucion_fecha]],"MMMM")</f>
        <v>julio</v>
      </c>
      <c r="R3261" s="99" t="str">
        <f t="shared" si="50"/>
        <v>T</v>
      </c>
      <c r="S3261" s="99"/>
      <c r="T3261" s="99" t="s">
        <v>73</v>
      </c>
      <c r="U3261" s="16"/>
      <c r="V3261" s="99"/>
      <c r="W3261" s="99"/>
    </row>
    <row r="3262" spans="1:23" hidden="1" x14ac:dyDescent="0.25">
      <c r="A3262" s="96">
        <v>146424</v>
      </c>
      <c r="B3262" s="96" t="s">
        <v>101</v>
      </c>
      <c r="C3262" s="96" t="s">
        <v>43</v>
      </c>
      <c r="D3262" s="96" t="s">
        <v>77</v>
      </c>
      <c r="E3262" s="97">
        <v>43405</v>
      </c>
      <c r="F3262" s="96" t="s">
        <v>45</v>
      </c>
      <c r="G3262" s="96" t="s">
        <v>50</v>
      </c>
      <c r="H3262" s="97">
        <v>45114</v>
      </c>
      <c r="I3262" s="23">
        <v>0.8809027777777777</v>
      </c>
      <c r="J3262" s="97">
        <v>45115</v>
      </c>
      <c r="K3262" s="23">
        <v>9.3564814814814823E-2</v>
      </c>
      <c r="L3262" s="96">
        <v>18374</v>
      </c>
      <c r="M3262" s="98">
        <f>Causas[[#This Row],[parada_duracion]]/60</f>
        <v>306.23333333333335</v>
      </c>
      <c r="N3262" s="18" t="s">
        <v>62</v>
      </c>
      <c r="O3262" s="16" t="s">
        <v>52</v>
      </c>
      <c r="P3262" s="99">
        <f>WEEKNUM(Causas[[#This Row],[resolucion_fecha]],16)</f>
        <v>28</v>
      </c>
      <c r="Q3262" s="99" t="str">
        <f>TEXT(Causas[[#This Row],[resolucion_fecha]],"MMMM")</f>
        <v>julio</v>
      </c>
      <c r="R3262" s="99" t="str">
        <f t="shared" si="50"/>
        <v>T</v>
      </c>
      <c r="S3262" s="99"/>
      <c r="T3262" s="16" t="s">
        <v>53</v>
      </c>
      <c r="U3262" s="100"/>
      <c r="V3262" s="99"/>
      <c r="W3262" s="99"/>
    </row>
    <row r="3263" spans="1:23" hidden="1" x14ac:dyDescent="0.25">
      <c r="A3263" s="25">
        <v>146425</v>
      </c>
      <c r="B3263" s="25" t="s">
        <v>79</v>
      </c>
      <c r="C3263" s="25" t="s">
        <v>43</v>
      </c>
      <c r="D3263" s="25" t="s">
        <v>166</v>
      </c>
      <c r="E3263" s="24">
        <v>43405</v>
      </c>
      <c r="F3263" s="25" t="s">
        <v>45</v>
      </c>
      <c r="G3263" s="25" t="s">
        <v>46</v>
      </c>
      <c r="H3263" s="24">
        <v>45114</v>
      </c>
      <c r="I3263" s="101">
        <v>0.88671296296296298</v>
      </c>
      <c r="J3263" s="24">
        <v>45115</v>
      </c>
      <c r="K3263" s="101">
        <v>0.29856481481481484</v>
      </c>
      <c r="L3263" s="25">
        <v>35584</v>
      </c>
      <c r="M3263" s="26">
        <f>Causas[[#This Row],[parada_duracion]]/60</f>
        <v>593.06666666666672</v>
      </c>
      <c r="N3263" t="s">
        <v>996</v>
      </c>
      <c r="O3263" s="16" t="s">
        <v>72</v>
      </c>
      <c r="P3263" s="16">
        <f>WEEKNUM(Causas[[#This Row],[resolucion_fecha]],16)</f>
        <v>28</v>
      </c>
      <c r="Q3263" s="16" t="str">
        <f>TEXT(Causas[[#This Row],[resolucion_fecha]],"MMMM")</f>
        <v>julio</v>
      </c>
      <c r="R3263" s="16" t="str">
        <f t="shared" si="50"/>
        <v>T</v>
      </c>
      <c r="S3263" s="16"/>
      <c r="T3263" s="99" t="s">
        <v>73</v>
      </c>
      <c r="U3263" s="100"/>
      <c r="V3263" s="16"/>
      <c r="W3263" s="16"/>
    </row>
    <row r="3264" spans="1:23" hidden="1" x14ac:dyDescent="0.25">
      <c r="A3264" s="25">
        <v>146440</v>
      </c>
      <c r="B3264" s="25" t="s">
        <v>83</v>
      </c>
      <c r="C3264" s="25" t="s">
        <v>43</v>
      </c>
      <c r="D3264" s="25" t="s">
        <v>76</v>
      </c>
      <c r="E3264" s="24">
        <v>43405</v>
      </c>
      <c r="F3264" s="25" t="s">
        <v>45</v>
      </c>
      <c r="G3264" s="25" t="s">
        <v>50</v>
      </c>
      <c r="H3264" s="24">
        <v>45117</v>
      </c>
      <c r="I3264" s="101">
        <v>0.25766203703703705</v>
      </c>
      <c r="J3264" s="24">
        <v>45117</v>
      </c>
      <c r="K3264" s="101">
        <v>0.26119212962962962</v>
      </c>
      <c r="L3264" s="25">
        <v>305</v>
      </c>
      <c r="M3264" s="26">
        <f>Causas[[#This Row],[parada_duracion]]/60</f>
        <v>5.083333333333333</v>
      </c>
      <c r="N3264" s="19" t="s">
        <v>47</v>
      </c>
      <c r="O3264" s="19" t="s">
        <v>47</v>
      </c>
      <c r="P3264" s="16">
        <f>WEEKNUM(Causas[[#This Row],[resolucion_fecha]],16)</f>
        <v>28</v>
      </c>
      <c r="Q3264" s="16" t="str">
        <f>TEXT(Causas[[#This Row],[resolucion_fecha]],"MMMM")</f>
        <v>julio</v>
      </c>
      <c r="R3264" s="16" t="str">
        <f t="shared" si="50"/>
        <v>M</v>
      </c>
      <c r="S3264" s="19" t="s">
        <v>47</v>
      </c>
      <c r="T3264" s="19" t="s">
        <v>47</v>
      </c>
      <c r="U3264" s="19" t="s">
        <v>47</v>
      </c>
      <c r="V3264" s="19" t="s">
        <v>47</v>
      </c>
      <c r="W3264" s="19" t="s">
        <v>47</v>
      </c>
    </row>
    <row r="3265" spans="1:23" hidden="1" x14ac:dyDescent="0.25">
      <c r="A3265" s="25">
        <v>146449</v>
      </c>
      <c r="B3265" s="25" t="s">
        <v>117</v>
      </c>
      <c r="C3265" s="25" t="s">
        <v>43</v>
      </c>
      <c r="D3265" s="25" t="s">
        <v>166</v>
      </c>
      <c r="E3265" s="24">
        <v>43405</v>
      </c>
      <c r="F3265" s="25" t="s">
        <v>45</v>
      </c>
      <c r="G3265" s="25" t="s">
        <v>46</v>
      </c>
      <c r="H3265" s="24">
        <v>45117</v>
      </c>
      <c r="I3265" s="101">
        <v>0.28530092592592593</v>
      </c>
      <c r="J3265" s="24">
        <v>45117</v>
      </c>
      <c r="K3265" s="101">
        <v>0.2910300925925926</v>
      </c>
      <c r="L3265" s="25">
        <v>495</v>
      </c>
      <c r="M3265" s="26">
        <f>Causas[[#This Row],[parada_duracion]]/60</f>
        <v>8.25</v>
      </c>
      <c r="N3265" s="19" t="s">
        <v>47</v>
      </c>
      <c r="O3265" s="19" t="s">
        <v>47</v>
      </c>
      <c r="P3265" s="16">
        <f>WEEKNUM(Causas[[#This Row],[resolucion_fecha]],16)</f>
        <v>28</v>
      </c>
      <c r="Q3265" s="16" t="str">
        <f>TEXT(Causas[[#This Row],[resolucion_fecha]],"MMMM")</f>
        <v>julio</v>
      </c>
      <c r="R3265" s="16" t="str">
        <f t="shared" si="50"/>
        <v>M</v>
      </c>
      <c r="S3265" s="19" t="s">
        <v>47</v>
      </c>
      <c r="T3265" s="19" t="s">
        <v>47</v>
      </c>
      <c r="U3265" s="19" t="s">
        <v>47</v>
      </c>
      <c r="V3265" s="19" t="s">
        <v>47</v>
      </c>
      <c r="W3265" s="19" t="s">
        <v>47</v>
      </c>
    </row>
    <row r="3266" spans="1:23" hidden="1" x14ac:dyDescent="0.25">
      <c r="A3266" s="96">
        <v>146455</v>
      </c>
      <c r="B3266" s="96" t="s">
        <v>527</v>
      </c>
      <c r="C3266" s="96" t="s">
        <v>43</v>
      </c>
      <c r="D3266" s="96" t="s">
        <v>166</v>
      </c>
      <c r="E3266" s="97">
        <v>44104</v>
      </c>
      <c r="F3266" s="96" t="s">
        <v>56</v>
      </c>
      <c r="G3266" s="96" t="s">
        <v>46</v>
      </c>
      <c r="H3266" s="97">
        <v>45117</v>
      </c>
      <c r="I3266" s="23">
        <v>0.30146990740740742</v>
      </c>
      <c r="J3266" s="97">
        <v>45117</v>
      </c>
      <c r="K3266" s="23">
        <v>0.3523148148148148</v>
      </c>
      <c r="L3266" s="96">
        <v>4393</v>
      </c>
      <c r="M3266" s="98">
        <f>Causas[[#This Row],[parada_duracion]]/60</f>
        <v>73.216666666666669</v>
      </c>
      <c r="N3266" s="18" t="s">
        <v>49</v>
      </c>
      <c r="O3266" s="99" t="s">
        <v>49</v>
      </c>
      <c r="P3266" s="99">
        <f>WEEKNUM(Causas[[#This Row],[resolucion_fecha]],16)</f>
        <v>28</v>
      </c>
      <c r="Q3266" s="99" t="str">
        <f>TEXT(Causas[[#This Row],[resolucion_fecha]],"MMMM")</f>
        <v>julio</v>
      </c>
      <c r="R3266" s="99" t="str">
        <f t="shared" ref="R3266:R3329" si="51">IF(I3266&gt;TIME(22,0,0),"N",IF(I3266&lt;TIME(6,0,0),"N",IF(I3266&gt;TIME(14,0,0),"T",IF(I3266&gt;=TIME(6,0,0),"M","-"))))</f>
        <v>M</v>
      </c>
      <c r="S3266" s="19" t="s">
        <v>49</v>
      </c>
      <c r="T3266" s="19" t="s">
        <v>49</v>
      </c>
      <c r="U3266" s="19" t="s">
        <v>49</v>
      </c>
      <c r="V3266" s="19" t="s">
        <v>49</v>
      </c>
      <c r="W3266" s="19" t="s">
        <v>49</v>
      </c>
    </row>
    <row r="3267" spans="1:23" hidden="1" x14ac:dyDescent="0.25">
      <c r="A3267" s="96">
        <v>146456</v>
      </c>
      <c r="B3267" s="96" t="s">
        <v>42</v>
      </c>
      <c r="C3267" s="96" t="s">
        <v>43</v>
      </c>
      <c r="D3267" s="96" t="s">
        <v>164</v>
      </c>
      <c r="E3267" s="97">
        <v>43405</v>
      </c>
      <c r="F3267" s="96" t="s">
        <v>45</v>
      </c>
      <c r="G3267" s="96" t="s">
        <v>50</v>
      </c>
      <c r="H3267" s="97">
        <v>45117</v>
      </c>
      <c r="I3267" s="23">
        <v>0.31800925925925927</v>
      </c>
      <c r="J3267" s="97">
        <v>45117</v>
      </c>
      <c r="K3267" s="23">
        <v>0.32413194444444443</v>
      </c>
      <c r="L3267" s="96">
        <v>529</v>
      </c>
      <c r="M3267" s="98">
        <f>Causas[[#This Row],[parada_duracion]]/60</f>
        <v>8.8166666666666664</v>
      </c>
      <c r="N3267" s="19" t="s">
        <v>47</v>
      </c>
      <c r="O3267" s="19" t="s">
        <v>47</v>
      </c>
      <c r="P3267" s="99">
        <f>WEEKNUM(Causas[[#This Row],[resolucion_fecha]],16)</f>
        <v>28</v>
      </c>
      <c r="Q3267" s="99" t="str">
        <f>TEXT(Causas[[#This Row],[resolucion_fecha]],"MMMM")</f>
        <v>julio</v>
      </c>
      <c r="R3267" s="99" t="str">
        <f t="shared" si="51"/>
        <v>M</v>
      </c>
      <c r="S3267" s="19" t="s">
        <v>47</v>
      </c>
      <c r="T3267" s="19" t="s">
        <v>47</v>
      </c>
      <c r="U3267" s="19" t="s">
        <v>47</v>
      </c>
      <c r="V3267" s="19" t="s">
        <v>47</v>
      </c>
      <c r="W3267" s="19" t="s">
        <v>47</v>
      </c>
    </row>
    <row r="3268" spans="1:23" hidden="1" x14ac:dyDescent="0.25">
      <c r="A3268" s="96">
        <v>146457</v>
      </c>
      <c r="B3268" s="96" t="s">
        <v>54</v>
      </c>
      <c r="C3268" s="96" t="s">
        <v>43</v>
      </c>
      <c r="D3268" s="96" t="s">
        <v>55</v>
      </c>
      <c r="E3268" s="97">
        <v>44120</v>
      </c>
      <c r="F3268" s="96" t="s">
        <v>56</v>
      </c>
      <c r="G3268" s="96" t="s">
        <v>50</v>
      </c>
      <c r="H3268" s="97">
        <v>45117</v>
      </c>
      <c r="I3268" s="23">
        <v>0.31821759259259258</v>
      </c>
      <c r="J3268" s="97">
        <v>45117</v>
      </c>
      <c r="K3268" s="23">
        <v>0.32358796296296294</v>
      </c>
      <c r="L3268" s="96">
        <v>464</v>
      </c>
      <c r="M3268" s="98">
        <f>Causas[[#This Row],[parada_duracion]]/60</f>
        <v>7.7333333333333334</v>
      </c>
      <c r="N3268" s="19" t="s">
        <v>47</v>
      </c>
      <c r="O3268" s="19" t="s">
        <v>47</v>
      </c>
      <c r="P3268" s="99">
        <f>WEEKNUM(Causas[[#This Row],[resolucion_fecha]],16)</f>
        <v>28</v>
      </c>
      <c r="Q3268" s="99" t="str">
        <f>TEXT(Causas[[#This Row],[resolucion_fecha]],"MMMM")</f>
        <v>julio</v>
      </c>
      <c r="R3268" s="99" t="str">
        <f t="shared" si="51"/>
        <v>M</v>
      </c>
      <c r="S3268" s="19" t="s">
        <v>47</v>
      </c>
      <c r="T3268" s="19" t="s">
        <v>47</v>
      </c>
      <c r="U3268" s="19" t="s">
        <v>47</v>
      </c>
      <c r="V3268" s="19" t="s">
        <v>47</v>
      </c>
      <c r="W3268" s="19" t="s">
        <v>47</v>
      </c>
    </row>
    <row r="3269" spans="1:23" hidden="1" x14ac:dyDescent="0.25">
      <c r="A3269" s="96">
        <v>146458</v>
      </c>
      <c r="B3269" s="96" t="s">
        <v>58</v>
      </c>
      <c r="C3269" s="96" t="s">
        <v>43</v>
      </c>
      <c r="D3269" s="96" t="s">
        <v>80</v>
      </c>
      <c r="E3269" s="97">
        <v>43405</v>
      </c>
      <c r="F3269" s="96" t="s">
        <v>45</v>
      </c>
      <c r="G3269" s="96" t="s">
        <v>46</v>
      </c>
      <c r="H3269" s="97">
        <v>45117</v>
      </c>
      <c r="I3269" s="23">
        <v>0.31851851851851848</v>
      </c>
      <c r="J3269" s="97">
        <v>45117</v>
      </c>
      <c r="K3269" s="23">
        <v>0.33475694444444443</v>
      </c>
      <c r="L3269" s="96">
        <v>1403</v>
      </c>
      <c r="M3269" s="98">
        <f>Causas[[#This Row],[parada_duracion]]/60</f>
        <v>23.383333333333333</v>
      </c>
      <c r="N3269" t="s">
        <v>997</v>
      </c>
      <c r="O3269" s="99" t="s">
        <v>52</v>
      </c>
      <c r="P3269" s="99">
        <f>WEEKNUM(Causas[[#This Row],[resolucion_fecha]],16)</f>
        <v>28</v>
      </c>
      <c r="Q3269" s="99" t="str">
        <f>TEXT(Causas[[#This Row],[resolucion_fecha]],"MMMM")</f>
        <v>julio</v>
      </c>
      <c r="R3269" s="99" t="str">
        <f t="shared" si="51"/>
        <v>M</v>
      </c>
      <c r="S3269" s="99"/>
      <c r="T3269" s="99" t="s">
        <v>53</v>
      </c>
      <c r="U3269" s="100"/>
      <c r="V3269" s="99"/>
      <c r="W3269" s="99"/>
    </row>
    <row r="3270" spans="1:23" hidden="1" x14ac:dyDescent="0.25">
      <c r="A3270" s="96">
        <v>146459</v>
      </c>
      <c r="B3270" s="96" t="s">
        <v>95</v>
      </c>
      <c r="C3270" s="96" t="s">
        <v>43</v>
      </c>
      <c r="D3270" s="96" t="s">
        <v>59</v>
      </c>
      <c r="E3270" s="97">
        <v>44231</v>
      </c>
      <c r="F3270" s="96" t="s">
        <v>60</v>
      </c>
      <c r="G3270" s="96" t="s">
        <v>46</v>
      </c>
      <c r="H3270" s="97">
        <v>45117</v>
      </c>
      <c r="I3270" s="23">
        <v>0.31946759259259255</v>
      </c>
      <c r="J3270" s="97">
        <v>45117</v>
      </c>
      <c r="K3270" s="23">
        <v>0.35149305555555554</v>
      </c>
      <c r="L3270" s="96">
        <v>2767</v>
      </c>
      <c r="M3270" s="98">
        <f>Causas[[#This Row],[parada_duracion]]/60</f>
        <v>46.116666666666667</v>
      </c>
      <c r="N3270" s="18" t="s">
        <v>49</v>
      </c>
      <c r="O3270" s="99" t="s">
        <v>49</v>
      </c>
      <c r="P3270" s="99">
        <f>WEEKNUM(Causas[[#This Row],[resolucion_fecha]],16)</f>
        <v>28</v>
      </c>
      <c r="Q3270" s="99" t="str">
        <f>TEXT(Causas[[#This Row],[resolucion_fecha]],"MMMM")</f>
        <v>julio</v>
      </c>
      <c r="R3270" s="99" t="str">
        <f t="shared" si="51"/>
        <v>M</v>
      </c>
      <c r="S3270" s="19" t="s">
        <v>49</v>
      </c>
      <c r="T3270" s="19" t="s">
        <v>49</v>
      </c>
      <c r="U3270" s="19" t="s">
        <v>49</v>
      </c>
      <c r="V3270" s="19" t="s">
        <v>49</v>
      </c>
      <c r="W3270" s="19" t="s">
        <v>49</v>
      </c>
    </row>
    <row r="3271" spans="1:23" hidden="1" x14ac:dyDescent="0.25">
      <c r="A3271" s="96">
        <v>146460</v>
      </c>
      <c r="B3271" s="96" t="s">
        <v>54</v>
      </c>
      <c r="C3271" s="96" t="s">
        <v>43</v>
      </c>
      <c r="D3271" s="96" t="s">
        <v>55</v>
      </c>
      <c r="E3271" s="97">
        <v>44120</v>
      </c>
      <c r="F3271" s="96" t="s">
        <v>56</v>
      </c>
      <c r="G3271" s="96" t="s">
        <v>50</v>
      </c>
      <c r="H3271" s="97">
        <v>45117</v>
      </c>
      <c r="I3271" s="23">
        <v>0.32366898148148149</v>
      </c>
      <c r="J3271" s="97">
        <v>45117</v>
      </c>
      <c r="K3271" s="23">
        <v>0.32747685185185188</v>
      </c>
      <c r="L3271" s="96">
        <v>329</v>
      </c>
      <c r="M3271" s="98">
        <f>Causas[[#This Row],[parada_duracion]]/60</f>
        <v>5.4833333333333334</v>
      </c>
      <c r="N3271" s="19" t="s">
        <v>47</v>
      </c>
      <c r="O3271" s="19" t="s">
        <v>47</v>
      </c>
      <c r="P3271" s="99">
        <f>WEEKNUM(Causas[[#This Row],[resolucion_fecha]],16)</f>
        <v>28</v>
      </c>
      <c r="Q3271" s="99" t="str">
        <f>TEXT(Causas[[#This Row],[resolucion_fecha]],"MMMM")</f>
        <v>julio</v>
      </c>
      <c r="R3271" s="99" t="str">
        <f t="shared" si="51"/>
        <v>M</v>
      </c>
      <c r="S3271" s="19" t="s">
        <v>47</v>
      </c>
      <c r="T3271" s="19" t="s">
        <v>47</v>
      </c>
      <c r="U3271" s="19" t="s">
        <v>47</v>
      </c>
      <c r="V3271" s="19" t="s">
        <v>47</v>
      </c>
      <c r="W3271" s="19" t="s">
        <v>47</v>
      </c>
    </row>
    <row r="3272" spans="1:23" hidden="1" x14ac:dyDescent="0.25">
      <c r="A3272" s="25">
        <v>146461</v>
      </c>
      <c r="B3272" s="25" t="s">
        <v>42</v>
      </c>
      <c r="C3272" s="25" t="s">
        <v>43</v>
      </c>
      <c r="D3272" s="25" t="s">
        <v>161</v>
      </c>
      <c r="E3272" s="24">
        <v>43405</v>
      </c>
      <c r="F3272" s="25" t="s">
        <v>45</v>
      </c>
      <c r="G3272" s="25" t="s">
        <v>50</v>
      </c>
      <c r="H3272" s="24">
        <v>45117</v>
      </c>
      <c r="I3272" s="101">
        <v>0.32393518518518521</v>
      </c>
      <c r="J3272" s="24">
        <v>45117</v>
      </c>
      <c r="K3272" s="101">
        <v>0.33329861111111109</v>
      </c>
      <c r="L3272" s="25">
        <v>809</v>
      </c>
      <c r="M3272" s="26">
        <f>Causas[[#This Row],[parada_duracion]]/60</f>
        <v>13.483333333333333</v>
      </c>
      <c r="N3272" t="s">
        <v>998</v>
      </c>
      <c r="O3272" s="16" t="s">
        <v>52</v>
      </c>
      <c r="P3272" s="16">
        <f>WEEKNUM(Causas[[#This Row],[resolucion_fecha]],16)</f>
        <v>28</v>
      </c>
      <c r="Q3272" s="16" t="str">
        <f>TEXT(Causas[[#This Row],[resolucion_fecha]],"MMMM")</f>
        <v>julio</v>
      </c>
      <c r="R3272" s="16" t="str">
        <f t="shared" si="51"/>
        <v>M</v>
      </c>
      <c r="S3272" s="16"/>
      <c r="T3272" s="16" t="s">
        <v>53</v>
      </c>
      <c r="U3272" s="100"/>
      <c r="V3272" s="16"/>
      <c r="W3272" s="16"/>
    </row>
    <row r="3273" spans="1:23" hidden="1" x14ac:dyDescent="0.25">
      <c r="A3273" s="25">
        <v>146464</v>
      </c>
      <c r="B3273" s="25" t="s">
        <v>89</v>
      </c>
      <c r="C3273" s="25" t="s">
        <v>43</v>
      </c>
      <c r="D3273" s="25" t="s">
        <v>90</v>
      </c>
      <c r="E3273" s="24">
        <v>44263</v>
      </c>
      <c r="F3273" s="25" t="s">
        <v>56</v>
      </c>
      <c r="G3273" s="25" t="s">
        <v>46</v>
      </c>
      <c r="H3273" s="24">
        <v>45117</v>
      </c>
      <c r="I3273" s="101">
        <v>0.3311574074074074</v>
      </c>
      <c r="J3273" s="24">
        <v>45117</v>
      </c>
      <c r="K3273" s="101">
        <v>0.33530092592592592</v>
      </c>
      <c r="L3273" s="25">
        <v>358</v>
      </c>
      <c r="M3273" s="26">
        <f>Causas[[#This Row],[parada_duracion]]/60</f>
        <v>5.9666666666666668</v>
      </c>
      <c r="N3273" s="19" t="s">
        <v>47</v>
      </c>
      <c r="O3273" s="19" t="s">
        <v>47</v>
      </c>
      <c r="P3273" s="16">
        <f>WEEKNUM(Causas[[#This Row],[resolucion_fecha]],16)</f>
        <v>28</v>
      </c>
      <c r="Q3273" s="16" t="str">
        <f>TEXT(Causas[[#This Row],[resolucion_fecha]],"MMMM")</f>
        <v>julio</v>
      </c>
      <c r="R3273" s="16" t="str">
        <f t="shared" si="51"/>
        <v>M</v>
      </c>
      <c r="S3273" s="19" t="s">
        <v>47</v>
      </c>
      <c r="T3273" s="19" t="s">
        <v>47</v>
      </c>
      <c r="U3273" s="19" t="s">
        <v>47</v>
      </c>
      <c r="V3273" s="19" t="s">
        <v>47</v>
      </c>
      <c r="W3273" s="19" t="s">
        <v>47</v>
      </c>
    </row>
    <row r="3274" spans="1:23" hidden="1" x14ac:dyDescent="0.25">
      <c r="A3274" s="96">
        <v>146466</v>
      </c>
      <c r="B3274" s="96" t="s">
        <v>42</v>
      </c>
      <c r="C3274" s="96" t="s">
        <v>43</v>
      </c>
      <c r="D3274" s="96" t="s">
        <v>161</v>
      </c>
      <c r="E3274" s="97">
        <v>43405</v>
      </c>
      <c r="F3274" s="96" t="s">
        <v>45</v>
      </c>
      <c r="G3274" s="96" t="s">
        <v>50</v>
      </c>
      <c r="H3274" s="97">
        <v>45117</v>
      </c>
      <c r="I3274" s="23">
        <v>0.34976851851851848</v>
      </c>
      <c r="J3274" s="97">
        <v>45117</v>
      </c>
      <c r="K3274" s="23">
        <v>0.40489583333333329</v>
      </c>
      <c r="L3274" s="96">
        <v>4763</v>
      </c>
      <c r="M3274" s="98">
        <f>Causas[[#This Row],[parada_duracion]]/60</f>
        <v>79.38333333333334</v>
      </c>
      <c r="N3274" s="18" t="s">
        <v>49</v>
      </c>
      <c r="O3274" s="99" t="s">
        <v>49</v>
      </c>
      <c r="P3274" s="99">
        <f>WEEKNUM(Causas[[#This Row],[resolucion_fecha]],16)</f>
        <v>28</v>
      </c>
      <c r="Q3274" s="99" t="str">
        <f>TEXT(Causas[[#This Row],[resolucion_fecha]],"MMMM")</f>
        <v>julio</v>
      </c>
      <c r="R3274" s="99" t="str">
        <f t="shared" si="51"/>
        <v>M</v>
      </c>
      <c r="S3274" s="19" t="s">
        <v>49</v>
      </c>
      <c r="T3274" s="19" t="s">
        <v>49</v>
      </c>
      <c r="U3274" s="19" t="s">
        <v>49</v>
      </c>
      <c r="V3274" s="19" t="s">
        <v>49</v>
      </c>
      <c r="W3274" s="19" t="s">
        <v>49</v>
      </c>
    </row>
    <row r="3275" spans="1:23" hidden="1" x14ac:dyDescent="0.25">
      <c r="A3275" s="25">
        <v>146467</v>
      </c>
      <c r="B3275" s="25" t="s">
        <v>89</v>
      </c>
      <c r="C3275" s="25" t="s">
        <v>43</v>
      </c>
      <c r="D3275" s="25" t="s">
        <v>90</v>
      </c>
      <c r="E3275" s="24">
        <v>44263</v>
      </c>
      <c r="F3275" s="25" t="s">
        <v>56</v>
      </c>
      <c r="G3275" s="25" t="s">
        <v>46</v>
      </c>
      <c r="H3275" s="24">
        <v>45117</v>
      </c>
      <c r="I3275" s="101">
        <v>0.35037037037037039</v>
      </c>
      <c r="J3275" s="24">
        <v>45117</v>
      </c>
      <c r="K3275" s="101">
        <v>0.40988425925925925</v>
      </c>
      <c r="L3275" s="25">
        <v>5142</v>
      </c>
      <c r="M3275" s="26">
        <f>Causas[[#This Row],[parada_duracion]]/60</f>
        <v>85.7</v>
      </c>
      <c r="N3275" s="18" t="s">
        <v>49</v>
      </c>
      <c r="O3275" s="99" t="s">
        <v>49</v>
      </c>
      <c r="P3275" s="16">
        <f>WEEKNUM(Causas[[#This Row],[resolucion_fecha]],16)</f>
        <v>28</v>
      </c>
      <c r="Q3275" s="16" t="str">
        <f>TEXT(Causas[[#This Row],[resolucion_fecha]],"MMMM")</f>
        <v>julio</v>
      </c>
      <c r="R3275" s="16" t="str">
        <f t="shared" si="51"/>
        <v>M</v>
      </c>
      <c r="S3275" s="19" t="s">
        <v>49</v>
      </c>
      <c r="T3275" s="19" t="s">
        <v>49</v>
      </c>
      <c r="U3275" s="19" t="s">
        <v>49</v>
      </c>
      <c r="V3275" s="19" t="s">
        <v>49</v>
      </c>
      <c r="W3275" s="19" t="s">
        <v>49</v>
      </c>
    </row>
    <row r="3276" spans="1:23" hidden="1" x14ac:dyDescent="0.25">
      <c r="A3276" s="25">
        <v>146477</v>
      </c>
      <c r="B3276" s="25" t="s">
        <v>58</v>
      </c>
      <c r="C3276" s="25" t="s">
        <v>43</v>
      </c>
      <c r="D3276" s="25" t="s">
        <v>80</v>
      </c>
      <c r="E3276" s="24">
        <v>43405</v>
      </c>
      <c r="F3276" s="25" t="s">
        <v>45</v>
      </c>
      <c r="G3276" s="25" t="s">
        <v>46</v>
      </c>
      <c r="H3276" s="24">
        <v>45117</v>
      </c>
      <c r="I3276" s="101">
        <v>0.45717592592592587</v>
      </c>
      <c r="J3276" s="24">
        <v>45117</v>
      </c>
      <c r="K3276" s="101">
        <v>0.58203703703703702</v>
      </c>
      <c r="L3276" s="25">
        <v>10788</v>
      </c>
      <c r="M3276" s="26">
        <f>Causas[[#This Row],[parada_duracion]]/60</f>
        <v>179.8</v>
      </c>
      <c r="N3276" t="s">
        <v>999</v>
      </c>
      <c r="O3276" s="16" t="s">
        <v>52</v>
      </c>
      <c r="P3276" s="16">
        <f>WEEKNUM(Causas[[#This Row],[resolucion_fecha]],16)</f>
        <v>28</v>
      </c>
      <c r="Q3276" s="16" t="str">
        <f>TEXT(Causas[[#This Row],[resolucion_fecha]],"MMMM")</f>
        <v>julio</v>
      </c>
      <c r="R3276" s="16" t="str">
        <f t="shared" si="51"/>
        <v>M</v>
      </c>
      <c r="S3276" s="16"/>
      <c r="T3276" s="16" t="s">
        <v>53</v>
      </c>
      <c r="U3276" s="16"/>
      <c r="V3276" s="16"/>
      <c r="W3276" s="16"/>
    </row>
    <row r="3277" spans="1:23" hidden="1" x14ac:dyDescent="0.25">
      <c r="A3277" s="25">
        <v>146481</v>
      </c>
      <c r="B3277" s="25" t="s">
        <v>86</v>
      </c>
      <c r="C3277" s="25" t="s">
        <v>43</v>
      </c>
      <c r="D3277" s="25" t="s">
        <v>55</v>
      </c>
      <c r="E3277" s="24">
        <v>43881</v>
      </c>
      <c r="F3277" s="25" t="s">
        <v>56</v>
      </c>
      <c r="G3277" s="25" t="s">
        <v>50</v>
      </c>
      <c r="H3277" s="24">
        <v>45117</v>
      </c>
      <c r="I3277" s="101">
        <v>0.47495370370370371</v>
      </c>
      <c r="J3277" s="24">
        <v>45117</v>
      </c>
      <c r="K3277" s="101">
        <v>0.49</v>
      </c>
      <c r="L3277" s="25">
        <v>1300</v>
      </c>
      <c r="M3277" s="26">
        <f>Causas[[#This Row],[parada_duracion]]/60</f>
        <v>21.666666666666668</v>
      </c>
      <c r="N3277" s="18" t="s">
        <v>49</v>
      </c>
      <c r="O3277" s="99" t="s">
        <v>49</v>
      </c>
      <c r="P3277" s="16">
        <f>WEEKNUM(Causas[[#This Row],[resolucion_fecha]],16)</f>
        <v>28</v>
      </c>
      <c r="Q3277" s="16" t="str">
        <f>TEXT(Causas[[#This Row],[resolucion_fecha]],"MMMM")</f>
        <v>julio</v>
      </c>
      <c r="R3277" s="16" t="str">
        <f t="shared" si="51"/>
        <v>M</v>
      </c>
      <c r="S3277" s="19" t="s">
        <v>49</v>
      </c>
      <c r="T3277" s="19" t="s">
        <v>49</v>
      </c>
      <c r="U3277" s="19" t="s">
        <v>49</v>
      </c>
      <c r="V3277" s="19" t="s">
        <v>49</v>
      </c>
      <c r="W3277" s="19" t="s">
        <v>49</v>
      </c>
    </row>
    <row r="3278" spans="1:23" hidden="1" x14ac:dyDescent="0.25">
      <c r="A3278" s="25">
        <v>146483</v>
      </c>
      <c r="B3278" s="25" t="s">
        <v>61</v>
      </c>
      <c r="C3278" s="25" t="s">
        <v>43</v>
      </c>
      <c r="D3278" s="25" t="s">
        <v>55</v>
      </c>
      <c r="E3278" s="24">
        <v>43881</v>
      </c>
      <c r="F3278" s="25" t="s">
        <v>56</v>
      </c>
      <c r="G3278" s="25" t="s">
        <v>46</v>
      </c>
      <c r="H3278" s="24">
        <v>45117</v>
      </c>
      <c r="I3278" s="101">
        <v>0.49012731481481481</v>
      </c>
      <c r="J3278" s="24">
        <v>45117</v>
      </c>
      <c r="K3278" s="101">
        <v>0.51951388888888894</v>
      </c>
      <c r="L3278" s="25">
        <v>2539</v>
      </c>
      <c r="M3278" s="26">
        <f>Causas[[#This Row],[parada_duracion]]/60</f>
        <v>42.31666666666667</v>
      </c>
      <c r="N3278" s="18" t="s">
        <v>49</v>
      </c>
      <c r="O3278" s="99" t="s">
        <v>49</v>
      </c>
      <c r="P3278" s="16">
        <f>WEEKNUM(Causas[[#This Row],[resolucion_fecha]],16)</f>
        <v>28</v>
      </c>
      <c r="Q3278" s="16" t="str">
        <f>TEXT(Causas[[#This Row],[resolucion_fecha]],"MMMM")</f>
        <v>julio</v>
      </c>
      <c r="R3278" s="16" t="str">
        <f t="shared" si="51"/>
        <v>M</v>
      </c>
      <c r="S3278" s="19" t="s">
        <v>49</v>
      </c>
      <c r="T3278" s="19" t="s">
        <v>49</v>
      </c>
      <c r="U3278" s="19" t="s">
        <v>49</v>
      </c>
      <c r="V3278" s="19" t="s">
        <v>49</v>
      </c>
      <c r="W3278" s="19" t="s">
        <v>49</v>
      </c>
    </row>
    <row r="3279" spans="1:23" hidden="1" x14ac:dyDescent="0.25">
      <c r="A3279" s="96">
        <v>146486</v>
      </c>
      <c r="B3279" s="96" t="s">
        <v>86</v>
      </c>
      <c r="C3279" s="96" t="s">
        <v>43</v>
      </c>
      <c r="D3279" s="96" t="s">
        <v>55</v>
      </c>
      <c r="E3279" s="97">
        <v>43881</v>
      </c>
      <c r="F3279" s="96" t="s">
        <v>56</v>
      </c>
      <c r="G3279" s="96" t="s">
        <v>50</v>
      </c>
      <c r="H3279" s="97">
        <v>45117</v>
      </c>
      <c r="I3279" s="23">
        <v>0.52013888888888882</v>
      </c>
      <c r="J3279" s="97">
        <v>45117</v>
      </c>
      <c r="K3279" s="23">
        <v>0.53068287037037043</v>
      </c>
      <c r="L3279" s="96">
        <v>911</v>
      </c>
      <c r="M3279" s="98">
        <f>Causas[[#This Row],[parada_duracion]]/60</f>
        <v>15.183333333333334</v>
      </c>
      <c r="N3279" s="18" t="s">
        <v>49</v>
      </c>
      <c r="O3279" s="99" t="s">
        <v>49</v>
      </c>
      <c r="P3279" s="99">
        <f>WEEKNUM(Causas[[#This Row],[resolucion_fecha]],16)</f>
        <v>28</v>
      </c>
      <c r="Q3279" s="99" t="str">
        <f>TEXT(Causas[[#This Row],[resolucion_fecha]],"MMMM")</f>
        <v>julio</v>
      </c>
      <c r="R3279" s="99" t="str">
        <f t="shared" si="51"/>
        <v>M</v>
      </c>
      <c r="S3279" s="19" t="s">
        <v>49</v>
      </c>
      <c r="T3279" s="19" t="s">
        <v>49</v>
      </c>
      <c r="U3279" s="19" t="s">
        <v>49</v>
      </c>
      <c r="V3279" s="19" t="s">
        <v>49</v>
      </c>
      <c r="W3279" s="19" t="s">
        <v>49</v>
      </c>
    </row>
    <row r="3280" spans="1:23" hidden="1" x14ac:dyDescent="0.25">
      <c r="A3280" s="25">
        <v>146487</v>
      </c>
      <c r="B3280" s="25" t="s">
        <v>61</v>
      </c>
      <c r="C3280" s="25" t="s">
        <v>43</v>
      </c>
      <c r="D3280" s="25" t="s">
        <v>55</v>
      </c>
      <c r="E3280" s="24">
        <v>43881</v>
      </c>
      <c r="F3280" s="25" t="s">
        <v>56</v>
      </c>
      <c r="G3280" s="25" t="s">
        <v>46</v>
      </c>
      <c r="H3280" s="24">
        <v>45117</v>
      </c>
      <c r="I3280" s="101">
        <v>0.53076388888888892</v>
      </c>
      <c r="J3280" s="24">
        <v>45117</v>
      </c>
      <c r="K3280" s="101">
        <v>0.58282407407407411</v>
      </c>
      <c r="L3280" s="25">
        <v>4498</v>
      </c>
      <c r="M3280" s="26">
        <f>Causas[[#This Row],[parada_duracion]]/60</f>
        <v>74.966666666666669</v>
      </c>
      <c r="N3280" s="18" t="s">
        <v>49</v>
      </c>
      <c r="O3280" s="99" t="s">
        <v>49</v>
      </c>
      <c r="P3280" s="16">
        <f>WEEKNUM(Causas[[#This Row],[resolucion_fecha]],16)</f>
        <v>28</v>
      </c>
      <c r="Q3280" s="16" t="str">
        <f>TEXT(Causas[[#This Row],[resolucion_fecha]],"MMMM")</f>
        <v>julio</v>
      </c>
      <c r="R3280" s="16" t="str">
        <f t="shared" si="51"/>
        <v>M</v>
      </c>
      <c r="S3280" s="19" t="s">
        <v>49</v>
      </c>
      <c r="T3280" s="19" t="s">
        <v>49</v>
      </c>
      <c r="U3280" s="19" t="s">
        <v>49</v>
      </c>
      <c r="V3280" s="19" t="s">
        <v>49</v>
      </c>
      <c r="W3280" s="19" t="s">
        <v>49</v>
      </c>
    </row>
    <row r="3281" spans="1:23" hidden="1" x14ac:dyDescent="0.25">
      <c r="A3281" s="25">
        <v>146490</v>
      </c>
      <c r="B3281" s="25" t="s">
        <v>117</v>
      </c>
      <c r="C3281" s="25" t="s">
        <v>43</v>
      </c>
      <c r="D3281" s="25" t="s">
        <v>166</v>
      </c>
      <c r="E3281" s="24">
        <v>43405</v>
      </c>
      <c r="F3281" s="25" t="s">
        <v>45</v>
      </c>
      <c r="G3281" s="25" t="s">
        <v>50</v>
      </c>
      <c r="H3281" s="24">
        <v>45117</v>
      </c>
      <c r="I3281" s="101">
        <v>0.54773148148148143</v>
      </c>
      <c r="J3281" s="24">
        <v>45117</v>
      </c>
      <c r="K3281" s="101">
        <v>0.58618055555555559</v>
      </c>
      <c r="L3281" s="25">
        <v>3322</v>
      </c>
      <c r="M3281" s="26">
        <f>Causas[[#This Row],[parada_duracion]]/60</f>
        <v>55.366666666666667</v>
      </c>
      <c r="N3281" s="18" t="s">
        <v>49</v>
      </c>
      <c r="O3281" s="99" t="s">
        <v>49</v>
      </c>
      <c r="P3281" s="16">
        <f>WEEKNUM(Causas[[#This Row],[resolucion_fecha]],16)</f>
        <v>28</v>
      </c>
      <c r="Q3281" s="16" t="str">
        <f>TEXT(Causas[[#This Row],[resolucion_fecha]],"MMMM")</f>
        <v>julio</v>
      </c>
      <c r="R3281" s="16" t="str">
        <f t="shared" si="51"/>
        <v>M</v>
      </c>
      <c r="S3281" s="19" t="s">
        <v>49</v>
      </c>
      <c r="T3281" s="19" t="s">
        <v>49</v>
      </c>
      <c r="U3281" s="19" t="s">
        <v>49</v>
      </c>
      <c r="V3281" s="19" t="s">
        <v>49</v>
      </c>
      <c r="W3281" s="19" t="s">
        <v>49</v>
      </c>
    </row>
    <row r="3282" spans="1:23" hidden="1" x14ac:dyDescent="0.25">
      <c r="A3282" s="96">
        <v>146495</v>
      </c>
      <c r="B3282" s="96" t="s">
        <v>79</v>
      </c>
      <c r="C3282" s="96" t="s">
        <v>43</v>
      </c>
      <c r="D3282" s="96" t="s">
        <v>166</v>
      </c>
      <c r="E3282" s="97">
        <v>43405</v>
      </c>
      <c r="F3282" s="96" t="s">
        <v>45</v>
      </c>
      <c r="G3282" s="96" t="s">
        <v>50</v>
      </c>
      <c r="H3282" s="97">
        <v>45117</v>
      </c>
      <c r="I3282" s="23">
        <v>0.60743055555555558</v>
      </c>
      <c r="J3282" s="97">
        <v>45117</v>
      </c>
      <c r="K3282" s="23">
        <v>0.62597222222222226</v>
      </c>
      <c r="L3282" s="96">
        <v>1602</v>
      </c>
      <c r="M3282" s="98">
        <f>Causas[[#This Row],[parada_duracion]]/60</f>
        <v>26.7</v>
      </c>
      <c r="N3282" t="s">
        <v>1000</v>
      </c>
      <c r="O3282" s="99" t="s">
        <v>52</v>
      </c>
      <c r="P3282" s="99">
        <f>WEEKNUM(Causas[[#This Row],[resolucion_fecha]],16)</f>
        <v>28</v>
      </c>
      <c r="Q3282" s="99" t="str">
        <f>TEXT(Causas[[#This Row],[resolucion_fecha]],"MMMM")</f>
        <v>julio</v>
      </c>
      <c r="R3282" s="99" t="str">
        <f t="shared" si="51"/>
        <v>T</v>
      </c>
      <c r="S3282" s="99"/>
      <c r="T3282" s="99" t="s">
        <v>53</v>
      </c>
      <c r="U3282" s="16"/>
      <c r="V3282" s="99"/>
      <c r="W3282" s="99"/>
    </row>
    <row r="3283" spans="1:23" hidden="1" x14ac:dyDescent="0.25">
      <c r="A3283" s="96">
        <v>146496</v>
      </c>
      <c r="B3283" s="96" t="s">
        <v>95</v>
      </c>
      <c r="C3283" s="96" t="s">
        <v>43</v>
      </c>
      <c r="D3283" s="96" t="s">
        <v>96</v>
      </c>
      <c r="E3283" s="97">
        <v>43882</v>
      </c>
      <c r="F3283" s="96" t="s">
        <v>56</v>
      </c>
      <c r="G3283" s="96" t="s">
        <v>46</v>
      </c>
      <c r="H3283" s="97">
        <v>45117</v>
      </c>
      <c r="I3283" s="23">
        <v>0.61719907407407404</v>
      </c>
      <c r="J3283" s="97">
        <v>45117</v>
      </c>
      <c r="K3283" s="23">
        <v>0.62348379629629636</v>
      </c>
      <c r="L3283" s="96">
        <v>543</v>
      </c>
      <c r="M3283" s="98">
        <f>Causas[[#This Row],[parada_duracion]]/60</f>
        <v>9.0500000000000007</v>
      </c>
      <c r="N3283" s="19" t="s">
        <v>47</v>
      </c>
      <c r="O3283" s="19" t="s">
        <v>47</v>
      </c>
      <c r="P3283" s="99">
        <f>WEEKNUM(Causas[[#This Row],[resolucion_fecha]],16)</f>
        <v>28</v>
      </c>
      <c r="Q3283" s="99" t="str">
        <f>TEXT(Causas[[#This Row],[resolucion_fecha]],"MMMM")</f>
        <v>julio</v>
      </c>
      <c r="R3283" s="99" t="str">
        <f t="shared" si="51"/>
        <v>T</v>
      </c>
      <c r="S3283" s="19" t="s">
        <v>47</v>
      </c>
      <c r="T3283" s="19" t="s">
        <v>47</v>
      </c>
      <c r="U3283" s="19" t="s">
        <v>47</v>
      </c>
      <c r="V3283" s="19" t="s">
        <v>47</v>
      </c>
      <c r="W3283" s="19" t="s">
        <v>47</v>
      </c>
    </row>
    <row r="3284" spans="1:23" hidden="1" x14ac:dyDescent="0.25">
      <c r="A3284" s="96">
        <v>146497</v>
      </c>
      <c r="B3284" s="96" t="s">
        <v>61</v>
      </c>
      <c r="C3284" s="96" t="s">
        <v>43</v>
      </c>
      <c r="D3284" s="96" t="s">
        <v>55</v>
      </c>
      <c r="E3284" s="97">
        <v>43881</v>
      </c>
      <c r="F3284" s="96" t="s">
        <v>56</v>
      </c>
      <c r="G3284" s="96" t="s">
        <v>46</v>
      </c>
      <c r="H3284" s="97">
        <v>45117</v>
      </c>
      <c r="I3284" s="23">
        <v>0.62837962962962968</v>
      </c>
      <c r="J3284" s="97">
        <v>45117</v>
      </c>
      <c r="K3284" s="23">
        <v>0.63940972222222225</v>
      </c>
      <c r="L3284" s="96">
        <v>953</v>
      </c>
      <c r="M3284" s="98">
        <f>Causas[[#This Row],[parada_duracion]]/60</f>
        <v>15.883333333333333</v>
      </c>
      <c r="N3284" s="18" t="s">
        <v>49</v>
      </c>
      <c r="O3284" s="99" t="s">
        <v>49</v>
      </c>
      <c r="P3284" s="99">
        <f>WEEKNUM(Causas[[#This Row],[resolucion_fecha]],16)</f>
        <v>28</v>
      </c>
      <c r="Q3284" s="99" t="str">
        <f>TEXT(Causas[[#This Row],[resolucion_fecha]],"MMMM")</f>
        <v>julio</v>
      </c>
      <c r="R3284" s="99" t="str">
        <f t="shared" si="51"/>
        <v>T</v>
      </c>
      <c r="S3284" s="19" t="s">
        <v>49</v>
      </c>
      <c r="T3284" s="19" t="s">
        <v>49</v>
      </c>
      <c r="U3284" s="19" t="s">
        <v>49</v>
      </c>
      <c r="V3284" s="19" t="s">
        <v>49</v>
      </c>
      <c r="W3284" s="19" t="s">
        <v>49</v>
      </c>
    </row>
    <row r="3285" spans="1:23" hidden="1" x14ac:dyDescent="0.25">
      <c r="A3285" s="25">
        <v>146498</v>
      </c>
      <c r="B3285" s="25" t="s">
        <v>95</v>
      </c>
      <c r="C3285" s="25" t="s">
        <v>43</v>
      </c>
      <c r="D3285" s="25" t="s">
        <v>96</v>
      </c>
      <c r="E3285" s="24">
        <v>43882</v>
      </c>
      <c r="F3285" s="25" t="s">
        <v>56</v>
      </c>
      <c r="G3285" s="25" t="s">
        <v>46</v>
      </c>
      <c r="H3285" s="24">
        <v>45117</v>
      </c>
      <c r="I3285" s="101">
        <v>0.64436342592592599</v>
      </c>
      <c r="J3285" s="24">
        <v>45117</v>
      </c>
      <c r="K3285" s="101">
        <v>0.65043981481481483</v>
      </c>
      <c r="L3285" s="25">
        <v>525</v>
      </c>
      <c r="M3285" s="26">
        <f>Causas[[#This Row],[parada_duracion]]/60</f>
        <v>8.75</v>
      </c>
      <c r="N3285" s="19" t="s">
        <v>47</v>
      </c>
      <c r="O3285" s="19" t="s">
        <v>47</v>
      </c>
      <c r="P3285" s="16">
        <f>WEEKNUM(Causas[[#This Row],[resolucion_fecha]],16)</f>
        <v>28</v>
      </c>
      <c r="Q3285" s="16" t="str">
        <f>TEXT(Causas[[#This Row],[resolucion_fecha]],"MMMM")</f>
        <v>julio</v>
      </c>
      <c r="R3285" s="16" t="str">
        <f t="shared" si="51"/>
        <v>T</v>
      </c>
      <c r="S3285" s="19" t="s">
        <v>47</v>
      </c>
      <c r="T3285" s="19" t="s">
        <v>47</v>
      </c>
      <c r="U3285" s="19" t="s">
        <v>47</v>
      </c>
      <c r="V3285" s="19" t="s">
        <v>47</v>
      </c>
      <c r="W3285" s="19" t="s">
        <v>47</v>
      </c>
    </row>
    <row r="3286" spans="1:23" hidden="1" x14ac:dyDescent="0.25">
      <c r="A3286" s="96">
        <v>146501</v>
      </c>
      <c r="B3286" s="96" t="s">
        <v>89</v>
      </c>
      <c r="C3286" s="96" t="s">
        <v>43</v>
      </c>
      <c r="D3286" s="96" t="s">
        <v>90</v>
      </c>
      <c r="E3286" s="97">
        <v>44263</v>
      </c>
      <c r="F3286" s="96" t="s">
        <v>56</v>
      </c>
      <c r="G3286" s="96" t="s">
        <v>46</v>
      </c>
      <c r="H3286" s="97">
        <v>45117</v>
      </c>
      <c r="I3286" s="23">
        <v>0.66541666666666666</v>
      </c>
      <c r="J3286" s="97">
        <v>45117</v>
      </c>
      <c r="K3286" s="23">
        <v>0.69491898148148146</v>
      </c>
      <c r="L3286" s="96">
        <v>2549</v>
      </c>
      <c r="M3286" s="98">
        <f>Causas[[#This Row],[parada_duracion]]/60</f>
        <v>42.483333333333334</v>
      </c>
      <c r="N3286" t="s">
        <v>1001</v>
      </c>
      <c r="O3286" s="99" t="s">
        <v>72</v>
      </c>
      <c r="P3286" s="99">
        <f>WEEKNUM(Causas[[#This Row],[resolucion_fecha]],16)</f>
        <v>28</v>
      </c>
      <c r="Q3286" s="99" t="str">
        <f>TEXT(Causas[[#This Row],[resolucion_fecha]],"MMMM")</f>
        <v>julio</v>
      </c>
      <c r="R3286" s="99" t="str">
        <f t="shared" si="51"/>
        <v>T</v>
      </c>
      <c r="S3286" s="99"/>
      <c r="T3286" s="99" t="s">
        <v>73</v>
      </c>
      <c r="U3286" s="16"/>
      <c r="V3286" s="99"/>
      <c r="W3286" s="99"/>
    </row>
    <row r="3287" spans="1:23" hidden="1" x14ac:dyDescent="0.25">
      <c r="A3287" s="96">
        <v>146502</v>
      </c>
      <c r="B3287" s="96" t="s">
        <v>95</v>
      </c>
      <c r="C3287" s="96" t="s">
        <v>43</v>
      </c>
      <c r="D3287" s="96" t="s">
        <v>96</v>
      </c>
      <c r="E3287" s="97">
        <v>43882</v>
      </c>
      <c r="F3287" s="96" t="s">
        <v>56</v>
      </c>
      <c r="G3287" s="96" t="s">
        <v>46</v>
      </c>
      <c r="H3287" s="97">
        <v>45117</v>
      </c>
      <c r="I3287" s="23">
        <v>0.68508101851851855</v>
      </c>
      <c r="J3287" s="97">
        <v>45117</v>
      </c>
      <c r="K3287" s="23">
        <v>0.69707175925925924</v>
      </c>
      <c r="L3287" s="96">
        <v>1036</v>
      </c>
      <c r="M3287" s="98">
        <f>Causas[[#This Row],[parada_duracion]]/60</f>
        <v>17.266666666666666</v>
      </c>
      <c r="N3287" s="18" t="s">
        <v>1002</v>
      </c>
      <c r="O3287" s="99" t="s">
        <v>52</v>
      </c>
      <c r="P3287" s="99">
        <f>WEEKNUM(Causas[[#This Row],[resolucion_fecha]],16)</f>
        <v>28</v>
      </c>
      <c r="Q3287" s="99" t="str">
        <f>TEXT(Causas[[#This Row],[resolucion_fecha]],"MMMM")</f>
        <v>julio</v>
      </c>
      <c r="R3287" s="99" t="str">
        <f t="shared" si="51"/>
        <v>T</v>
      </c>
      <c r="S3287" s="99"/>
      <c r="T3287" s="16" t="s">
        <v>53</v>
      </c>
      <c r="U3287" s="100"/>
      <c r="V3287" s="99"/>
      <c r="W3287" s="99"/>
    </row>
    <row r="3288" spans="1:23" hidden="1" x14ac:dyDescent="0.25">
      <c r="A3288" s="96">
        <v>146503</v>
      </c>
      <c r="B3288" s="96" t="s">
        <v>111</v>
      </c>
      <c r="C3288" s="96" t="s">
        <v>43</v>
      </c>
      <c r="D3288" s="96" t="s">
        <v>82</v>
      </c>
      <c r="E3288" s="97">
        <v>44756</v>
      </c>
      <c r="F3288" s="96" t="s">
        <v>140</v>
      </c>
      <c r="G3288" s="96" t="s">
        <v>50</v>
      </c>
      <c r="H3288" s="97">
        <v>45117</v>
      </c>
      <c r="I3288" s="23">
        <v>0.68875000000000008</v>
      </c>
      <c r="J3288" s="97">
        <v>45117</v>
      </c>
      <c r="K3288" s="23">
        <v>0.70078703703703704</v>
      </c>
      <c r="L3288" s="96">
        <v>1040</v>
      </c>
      <c r="M3288" s="98">
        <f>Causas[[#This Row],[parada_duracion]]/60</f>
        <v>17.333333333333332</v>
      </c>
      <c r="N3288" s="18" t="s">
        <v>1003</v>
      </c>
      <c r="O3288" s="16" t="s">
        <v>52</v>
      </c>
      <c r="P3288" s="99">
        <f>WEEKNUM(Causas[[#This Row],[resolucion_fecha]],16)</f>
        <v>28</v>
      </c>
      <c r="Q3288" s="99" t="str">
        <f>TEXT(Causas[[#This Row],[resolucion_fecha]],"MMMM")</f>
        <v>julio</v>
      </c>
      <c r="R3288" s="99" t="str">
        <f t="shared" si="51"/>
        <v>T</v>
      </c>
      <c r="S3288" s="99"/>
      <c r="T3288" s="16" t="s">
        <v>53</v>
      </c>
      <c r="U3288" s="100"/>
      <c r="V3288" s="99"/>
      <c r="W3288" s="99"/>
    </row>
    <row r="3289" spans="1:23" hidden="1" x14ac:dyDescent="0.25">
      <c r="A3289" s="96">
        <v>146504</v>
      </c>
      <c r="B3289" s="96" t="s">
        <v>58</v>
      </c>
      <c r="C3289" s="96" t="s">
        <v>43</v>
      </c>
      <c r="D3289" s="96" t="s">
        <v>59</v>
      </c>
      <c r="E3289" s="97">
        <v>44231</v>
      </c>
      <c r="F3289" s="96" t="s">
        <v>60</v>
      </c>
      <c r="G3289" s="96" t="s">
        <v>50</v>
      </c>
      <c r="H3289" s="97">
        <v>45117</v>
      </c>
      <c r="I3289" s="23">
        <v>0.68883101851851858</v>
      </c>
      <c r="J3289" s="97">
        <v>45117</v>
      </c>
      <c r="K3289" s="23">
        <v>0.6958333333333333</v>
      </c>
      <c r="L3289" s="96">
        <v>605</v>
      </c>
      <c r="M3289" s="98">
        <f>Causas[[#This Row],[parada_duracion]]/60</f>
        <v>10.083333333333334</v>
      </c>
      <c r="N3289" s="18" t="s">
        <v>49</v>
      </c>
      <c r="O3289" s="99" t="s">
        <v>49</v>
      </c>
      <c r="P3289" s="99">
        <f>WEEKNUM(Causas[[#This Row],[resolucion_fecha]],16)</f>
        <v>28</v>
      </c>
      <c r="Q3289" s="99" t="str">
        <f>TEXT(Causas[[#This Row],[resolucion_fecha]],"MMMM")</f>
        <v>julio</v>
      </c>
      <c r="R3289" s="99" t="str">
        <f t="shared" si="51"/>
        <v>T</v>
      </c>
      <c r="S3289" s="19" t="s">
        <v>49</v>
      </c>
      <c r="T3289" s="19" t="s">
        <v>49</v>
      </c>
      <c r="U3289" s="19" t="s">
        <v>49</v>
      </c>
      <c r="V3289" s="19" t="s">
        <v>49</v>
      </c>
      <c r="W3289" s="19" t="s">
        <v>49</v>
      </c>
    </row>
    <row r="3290" spans="1:23" hidden="1" x14ac:dyDescent="0.25">
      <c r="A3290" s="25">
        <v>146505</v>
      </c>
      <c r="B3290" s="25" t="s">
        <v>111</v>
      </c>
      <c r="C3290" s="25" t="s">
        <v>43</v>
      </c>
      <c r="D3290" s="25" t="s">
        <v>166</v>
      </c>
      <c r="E3290" s="24">
        <v>44432</v>
      </c>
      <c r="F3290" s="25" t="s">
        <v>325</v>
      </c>
      <c r="G3290" s="25" t="s">
        <v>46</v>
      </c>
      <c r="H3290" s="24">
        <v>45117</v>
      </c>
      <c r="I3290" s="101">
        <v>0.69690972222222225</v>
      </c>
      <c r="J3290" s="24">
        <v>45117</v>
      </c>
      <c r="K3290" s="101">
        <v>0.76384259259259257</v>
      </c>
      <c r="L3290" s="25">
        <v>5783</v>
      </c>
      <c r="M3290" s="26">
        <f>Causas[[#This Row],[parada_duracion]]/60</f>
        <v>96.38333333333334</v>
      </c>
      <c r="N3290" s="19" t="s">
        <v>1004</v>
      </c>
      <c r="O3290" s="16" t="s">
        <v>52</v>
      </c>
      <c r="P3290" s="16">
        <f>WEEKNUM(Causas[[#This Row],[resolucion_fecha]],16)</f>
        <v>28</v>
      </c>
      <c r="Q3290" s="16" t="str">
        <f>TEXT(Causas[[#This Row],[resolucion_fecha]],"MMMM")</f>
        <v>julio</v>
      </c>
      <c r="R3290" s="16" t="str">
        <f t="shared" si="51"/>
        <v>T</v>
      </c>
      <c r="S3290" s="16"/>
      <c r="T3290" s="16" t="s">
        <v>53</v>
      </c>
      <c r="U3290" s="100"/>
      <c r="V3290" s="16"/>
      <c r="W3290" s="16"/>
    </row>
    <row r="3291" spans="1:23" hidden="1" x14ac:dyDescent="0.25">
      <c r="A3291" s="96">
        <v>146509</v>
      </c>
      <c r="B3291" s="96" t="s">
        <v>95</v>
      </c>
      <c r="C3291" s="96" t="s">
        <v>43</v>
      </c>
      <c r="D3291" s="96" t="s">
        <v>96</v>
      </c>
      <c r="E3291" s="97">
        <v>43882</v>
      </c>
      <c r="F3291" s="96" t="s">
        <v>56</v>
      </c>
      <c r="G3291" s="96" t="s">
        <v>50</v>
      </c>
      <c r="H3291" s="97">
        <v>45117</v>
      </c>
      <c r="I3291" s="23">
        <v>0.7116203703703704</v>
      </c>
      <c r="J3291" s="97">
        <v>45117</v>
      </c>
      <c r="K3291" s="23">
        <v>0.73099537037037043</v>
      </c>
      <c r="L3291" s="96">
        <v>1674</v>
      </c>
      <c r="M3291" s="98">
        <f>Causas[[#This Row],[parada_duracion]]/60</f>
        <v>27.9</v>
      </c>
      <c r="N3291" s="18" t="s">
        <v>381</v>
      </c>
      <c r="O3291" s="99" t="s">
        <v>52</v>
      </c>
      <c r="P3291" s="99">
        <f>WEEKNUM(Causas[[#This Row],[resolucion_fecha]],16)</f>
        <v>28</v>
      </c>
      <c r="Q3291" s="99" t="str">
        <f>TEXT(Causas[[#This Row],[resolucion_fecha]],"MMMM")</f>
        <v>julio</v>
      </c>
      <c r="R3291" s="99" t="str">
        <f t="shared" si="51"/>
        <v>T</v>
      </c>
      <c r="S3291" s="99"/>
      <c r="T3291" s="16" t="s">
        <v>53</v>
      </c>
      <c r="U3291" s="16"/>
      <c r="V3291" s="99"/>
      <c r="W3291" s="99"/>
    </row>
    <row r="3292" spans="1:23" hidden="1" x14ac:dyDescent="0.25">
      <c r="A3292" s="25">
        <v>146510</v>
      </c>
      <c r="B3292" s="25" t="s">
        <v>66</v>
      </c>
      <c r="C3292" s="25" t="s">
        <v>43</v>
      </c>
      <c r="D3292" s="25" t="s">
        <v>105</v>
      </c>
      <c r="E3292" s="24">
        <v>43405</v>
      </c>
      <c r="F3292" s="25" t="s">
        <v>45</v>
      </c>
      <c r="G3292" s="25" t="s">
        <v>46</v>
      </c>
      <c r="H3292" s="24">
        <v>45117</v>
      </c>
      <c r="I3292" s="101">
        <v>0.72388888888888892</v>
      </c>
      <c r="J3292" s="24">
        <v>45117</v>
      </c>
      <c r="K3292" s="101">
        <v>0.73657407407407405</v>
      </c>
      <c r="L3292" s="25">
        <v>1096</v>
      </c>
      <c r="M3292" s="26">
        <f>Causas[[#This Row],[parada_duracion]]/60</f>
        <v>18.266666666666666</v>
      </c>
      <c r="N3292" s="18" t="s">
        <v>49</v>
      </c>
      <c r="O3292" s="99" t="s">
        <v>49</v>
      </c>
      <c r="P3292" s="16">
        <f>WEEKNUM(Causas[[#This Row],[resolucion_fecha]],16)</f>
        <v>28</v>
      </c>
      <c r="Q3292" s="16" t="str">
        <f>TEXT(Causas[[#This Row],[resolucion_fecha]],"MMMM")</f>
        <v>julio</v>
      </c>
      <c r="R3292" s="16" t="str">
        <f t="shared" si="51"/>
        <v>T</v>
      </c>
      <c r="S3292" s="19" t="s">
        <v>49</v>
      </c>
      <c r="T3292" s="19" t="s">
        <v>49</v>
      </c>
      <c r="U3292" s="19" t="s">
        <v>49</v>
      </c>
      <c r="V3292" s="19" t="s">
        <v>49</v>
      </c>
      <c r="W3292" s="19" t="s">
        <v>49</v>
      </c>
    </row>
    <row r="3293" spans="1:23" hidden="1" x14ac:dyDescent="0.25">
      <c r="A3293" s="25">
        <v>146513</v>
      </c>
      <c r="B3293" s="25" t="s">
        <v>61</v>
      </c>
      <c r="C3293" s="25" t="s">
        <v>43</v>
      </c>
      <c r="D3293" s="25" t="s">
        <v>48</v>
      </c>
      <c r="E3293" s="24">
        <v>43405</v>
      </c>
      <c r="F3293" s="25" t="s">
        <v>45</v>
      </c>
      <c r="G3293" s="25" t="s">
        <v>46</v>
      </c>
      <c r="H3293" s="24">
        <v>45117</v>
      </c>
      <c r="I3293" s="101">
        <v>0.73442129629629627</v>
      </c>
      <c r="J3293" s="24">
        <v>45117</v>
      </c>
      <c r="K3293" s="101">
        <v>0.76322916666666663</v>
      </c>
      <c r="L3293" s="25">
        <v>2489</v>
      </c>
      <c r="M3293" s="26">
        <f>Causas[[#This Row],[parada_duracion]]/60</f>
        <v>41.483333333333334</v>
      </c>
      <c r="N3293" s="19" t="s">
        <v>938</v>
      </c>
      <c r="O3293" s="16" t="s">
        <v>52</v>
      </c>
      <c r="P3293" s="16">
        <f>WEEKNUM(Causas[[#This Row],[resolucion_fecha]],16)</f>
        <v>28</v>
      </c>
      <c r="Q3293" s="16" t="str">
        <f>TEXT(Causas[[#This Row],[resolucion_fecha]],"MMMM")</f>
        <v>julio</v>
      </c>
      <c r="R3293" s="16" t="str">
        <f t="shared" si="51"/>
        <v>T</v>
      </c>
      <c r="S3293" s="16"/>
      <c r="T3293" s="16" t="s">
        <v>53</v>
      </c>
      <c r="U3293" s="16"/>
      <c r="V3293" s="16"/>
      <c r="W3293" s="16"/>
    </row>
    <row r="3294" spans="1:23" hidden="1" x14ac:dyDescent="0.25">
      <c r="A3294" s="25">
        <v>146515</v>
      </c>
      <c r="B3294" s="25" t="s">
        <v>58</v>
      </c>
      <c r="C3294" s="25" t="s">
        <v>43</v>
      </c>
      <c r="D3294" s="25" t="s">
        <v>80</v>
      </c>
      <c r="E3294" s="24">
        <v>43405</v>
      </c>
      <c r="F3294" s="25" t="s">
        <v>45</v>
      </c>
      <c r="G3294" s="25" t="s">
        <v>46</v>
      </c>
      <c r="H3294" s="24">
        <v>45117</v>
      </c>
      <c r="I3294" s="101">
        <v>0.73671296296296296</v>
      </c>
      <c r="J3294" s="24">
        <v>45117</v>
      </c>
      <c r="K3294" s="101">
        <v>0.75815972222222217</v>
      </c>
      <c r="L3294" s="25">
        <v>1853</v>
      </c>
      <c r="M3294" s="26">
        <f>Causas[[#This Row],[parada_duracion]]/60</f>
        <v>30.883333333333333</v>
      </c>
      <c r="N3294" s="19" t="s">
        <v>132</v>
      </c>
      <c r="O3294" s="16" t="s">
        <v>52</v>
      </c>
      <c r="P3294" s="16">
        <f>WEEKNUM(Causas[[#This Row],[resolucion_fecha]],16)</f>
        <v>28</v>
      </c>
      <c r="Q3294" s="16" t="str">
        <f>TEXT(Causas[[#This Row],[resolucion_fecha]],"MMMM")</f>
        <v>julio</v>
      </c>
      <c r="R3294" s="16" t="str">
        <f t="shared" si="51"/>
        <v>T</v>
      </c>
      <c r="S3294" s="16"/>
      <c r="T3294" s="16" t="s">
        <v>53</v>
      </c>
      <c r="U3294" s="16"/>
      <c r="V3294" s="16"/>
      <c r="W3294" s="16"/>
    </row>
    <row r="3295" spans="1:23" hidden="1" x14ac:dyDescent="0.25">
      <c r="A3295" s="96">
        <v>146518</v>
      </c>
      <c r="B3295" s="96" t="s">
        <v>42</v>
      </c>
      <c r="C3295" s="96" t="s">
        <v>43</v>
      </c>
      <c r="D3295" s="96" t="s">
        <v>96</v>
      </c>
      <c r="E3295" s="97">
        <v>43405</v>
      </c>
      <c r="F3295" s="96" t="s">
        <v>45</v>
      </c>
      <c r="G3295" s="96" t="s">
        <v>46</v>
      </c>
      <c r="H3295" s="97">
        <v>45117</v>
      </c>
      <c r="I3295" s="23">
        <v>0.8294907407407407</v>
      </c>
      <c r="J3295" s="97">
        <v>45117</v>
      </c>
      <c r="K3295" s="23">
        <v>0.87916666666666676</v>
      </c>
      <c r="L3295" s="96">
        <v>4292</v>
      </c>
      <c r="M3295" s="98">
        <f>Causas[[#This Row],[parada_duracion]]/60</f>
        <v>71.533333333333331</v>
      </c>
      <c r="N3295" s="18" t="s">
        <v>1005</v>
      </c>
      <c r="O3295" s="99" t="s">
        <v>72</v>
      </c>
      <c r="P3295" s="99">
        <f>WEEKNUM(Causas[[#This Row],[resolucion_fecha]],16)</f>
        <v>28</v>
      </c>
      <c r="Q3295" s="99" t="str">
        <f>TEXT(Causas[[#This Row],[resolucion_fecha]],"MMMM")</f>
        <v>julio</v>
      </c>
      <c r="R3295" s="99" t="str">
        <f t="shared" si="51"/>
        <v>T</v>
      </c>
      <c r="S3295" s="99"/>
      <c r="T3295" s="16" t="s">
        <v>73</v>
      </c>
      <c r="U3295" s="16"/>
      <c r="V3295" s="99"/>
      <c r="W3295" s="99"/>
    </row>
    <row r="3296" spans="1:23" hidden="1" x14ac:dyDescent="0.25">
      <c r="A3296" s="25">
        <v>146519</v>
      </c>
      <c r="B3296" s="25" t="s">
        <v>89</v>
      </c>
      <c r="C3296" s="25" t="s">
        <v>43</v>
      </c>
      <c r="D3296" s="25" t="s">
        <v>90</v>
      </c>
      <c r="E3296" s="24">
        <v>44263</v>
      </c>
      <c r="F3296" s="25" t="s">
        <v>56</v>
      </c>
      <c r="G3296" s="25" t="s">
        <v>50</v>
      </c>
      <c r="H3296" s="24">
        <v>45117</v>
      </c>
      <c r="I3296" s="101">
        <v>0.85818287037037033</v>
      </c>
      <c r="J3296" s="24">
        <v>45117</v>
      </c>
      <c r="K3296" s="101">
        <v>0.89844907407407415</v>
      </c>
      <c r="L3296" s="25">
        <v>3479</v>
      </c>
      <c r="M3296" s="26">
        <f>Causas[[#This Row],[parada_duracion]]/60</f>
        <v>57.983333333333334</v>
      </c>
      <c r="N3296" s="19" t="s">
        <v>1001</v>
      </c>
      <c r="O3296" s="16" t="s">
        <v>72</v>
      </c>
      <c r="P3296" s="16">
        <f>WEEKNUM(Causas[[#This Row],[resolucion_fecha]],16)</f>
        <v>28</v>
      </c>
      <c r="Q3296" s="16" t="str">
        <f>TEXT(Causas[[#This Row],[resolucion_fecha]],"MMMM")</f>
        <v>julio</v>
      </c>
      <c r="R3296" s="16" t="str">
        <f t="shared" si="51"/>
        <v>T</v>
      </c>
      <c r="S3296" s="16"/>
      <c r="T3296" s="16" t="s">
        <v>73</v>
      </c>
      <c r="U3296" s="100"/>
      <c r="V3296" s="16"/>
      <c r="W3296" s="16"/>
    </row>
    <row r="3297" spans="1:23" hidden="1" x14ac:dyDescent="0.25">
      <c r="A3297" s="25">
        <v>146523</v>
      </c>
      <c r="B3297" s="25" t="s">
        <v>79</v>
      </c>
      <c r="C3297" s="25" t="s">
        <v>43</v>
      </c>
      <c r="D3297" s="25" t="s">
        <v>59</v>
      </c>
      <c r="E3297" s="24">
        <v>44231</v>
      </c>
      <c r="F3297" s="25" t="s">
        <v>60</v>
      </c>
      <c r="G3297" s="25" t="s">
        <v>46</v>
      </c>
      <c r="H3297" s="24">
        <v>45117</v>
      </c>
      <c r="I3297" s="101">
        <v>0.88444444444444448</v>
      </c>
      <c r="J3297" s="24">
        <v>45117</v>
      </c>
      <c r="K3297" s="101">
        <v>0.89141203703703698</v>
      </c>
      <c r="L3297" s="25">
        <v>602</v>
      </c>
      <c r="M3297" s="26">
        <f>Causas[[#This Row],[parada_duracion]]/60</f>
        <v>10.033333333333333</v>
      </c>
      <c r="N3297" s="19" t="s">
        <v>1006</v>
      </c>
      <c r="O3297" s="16" t="s">
        <v>52</v>
      </c>
      <c r="P3297" s="16">
        <f>WEEKNUM(Causas[[#This Row],[resolucion_fecha]],16)</f>
        <v>28</v>
      </c>
      <c r="Q3297" s="16" t="str">
        <f>TEXT(Causas[[#This Row],[resolucion_fecha]],"MMMM")</f>
        <v>julio</v>
      </c>
      <c r="R3297" s="16" t="str">
        <f t="shared" si="51"/>
        <v>T</v>
      </c>
      <c r="S3297" s="16"/>
      <c r="T3297" s="16" t="s">
        <v>53</v>
      </c>
      <c r="U3297" s="16"/>
      <c r="V3297" s="16"/>
      <c r="W3297" s="16"/>
    </row>
    <row r="3298" spans="1:23" hidden="1" x14ac:dyDescent="0.25">
      <c r="A3298" s="96">
        <v>146524</v>
      </c>
      <c r="B3298" s="96" t="s">
        <v>95</v>
      </c>
      <c r="C3298" s="96" t="s">
        <v>43</v>
      </c>
      <c r="D3298" s="96" t="s">
        <v>59</v>
      </c>
      <c r="E3298" s="97">
        <v>44231</v>
      </c>
      <c r="F3298" s="96" t="s">
        <v>60</v>
      </c>
      <c r="G3298" s="96" t="s">
        <v>46</v>
      </c>
      <c r="H3298" s="97">
        <v>45118</v>
      </c>
      <c r="I3298" s="23">
        <v>3.3564814814814812E-4</v>
      </c>
      <c r="J3298" s="97">
        <v>45118</v>
      </c>
      <c r="K3298" s="23">
        <v>4.6064814814814814E-3</v>
      </c>
      <c r="L3298" s="96">
        <v>369</v>
      </c>
      <c r="M3298" s="98">
        <f>Causas[[#This Row],[parada_duracion]]/60</f>
        <v>6.15</v>
      </c>
      <c r="N3298" s="19" t="s">
        <v>47</v>
      </c>
      <c r="O3298" s="19" t="s">
        <v>47</v>
      </c>
      <c r="P3298" s="99">
        <f>WEEKNUM(Causas[[#This Row],[resolucion_fecha]],16)</f>
        <v>28</v>
      </c>
      <c r="Q3298" s="99" t="str">
        <f>TEXT(Causas[[#This Row],[resolucion_fecha]],"MMMM")</f>
        <v>julio</v>
      </c>
      <c r="R3298" s="99" t="str">
        <f t="shared" si="51"/>
        <v>N</v>
      </c>
      <c r="S3298" s="19" t="s">
        <v>47</v>
      </c>
      <c r="T3298" s="19" t="s">
        <v>47</v>
      </c>
      <c r="U3298" s="19" t="s">
        <v>47</v>
      </c>
      <c r="V3298" s="19" t="s">
        <v>47</v>
      </c>
      <c r="W3298" s="19" t="s">
        <v>47</v>
      </c>
    </row>
    <row r="3299" spans="1:23" hidden="1" x14ac:dyDescent="0.25">
      <c r="A3299" s="96">
        <v>146525</v>
      </c>
      <c r="B3299" s="96" t="s">
        <v>58</v>
      </c>
      <c r="C3299" s="96" t="s">
        <v>43</v>
      </c>
      <c r="D3299" s="96" t="s">
        <v>59</v>
      </c>
      <c r="E3299" s="97">
        <v>44231</v>
      </c>
      <c r="F3299" s="96" t="s">
        <v>60</v>
      </c>
      <c r="G3299" s="96" t="s">
        <v>46</v>
      </c>
      <c r="H3299" s="97">
        <v>45118</v>
      </c>
      <c r="I3299" s="23">
        <v>3.1134259259259261E-2</v>
      </c>
      <c r="J3299" s="97">
        <v>45118</v>
      </c>
      <c r="K3299" s="23">
        <v>3.4999999999999996E-2</v>
      </c>
      <c r="L3299" s="96">
        <v>334</v>
      </c>
      <c r="M3299" s="98">
        <f>Causas[[#This Row],[parada_duracion]]/60</f>
        <v>5.5666666666666664</v>
      </c>
      <c r="N3299" s="19" t="s">
        <v>47</v>
      </c>
      <c r="O3299" s="19" t="s">
        <v>47</v>
      </c>
      <c r="P3299" s="99">
        <f>WEEKNUM(Causas[[#This Row],[resolucion_fecha]],16)</f>
        <v>28</v>
      </c>
      <c r="Q3299" s="99" t="str">
        <f>TEXT(Causas[[#This Row],[resolucion_fecha]],"MMMM")</f>
        <v>julio</v>
      </c>
      <c r="R3299" s="99" t="str">
        <f t="shared" si="51"/>
        <v>N</v>
      </c>
      <c r="S3299" s="19" t="s">
        <v>47</v>
      </c>
      <c r="T3299" s="19" t="s">
        <v>47</v>
      </c>
      <c r="U3299" s="19" t="s">
        <v>47</v>
      </c>
      <c r="V3299" s="19" t="s">
        <v>47</v>
      </c>
      <c r="W3299" s="19" t="s">
        <v>47</v>
      </c>
    </row>
    <row r="3300" spans="1:23" hidden="1" x14ac:dyDescent="0.25">
      <c r="A3300" s="25">
        <v>146526</v>
      </c>
      <c r="B3300" s="25" t="s">
        <v>58</v>
      </c>
      <c r="C3300" s="25" t="s">
        <v>43</v>
      </c>
      <c r="D3300" s="25" t="s">
        <v>59</v>
      </c>
      <c r="E3300" s="24">
        <v>44231</v>
      </c>
      <c r="F3300" s="25" t="s">
        <v>60</v>
      </c>
      <c r="G3300" s="25" t="s">
        <v>46</v>
      </c>
      <c r="H3300" s="24">
        <v>45118</v>
      </c>
      <c r="I3300" s="101">
        <v>6.3842592592592604E-2</v>
      </c>
      <c r="J3300" s="24">
        <v>45118</v>
      </c>
      <c r="K3300" s="101">
        <v>0.15841435185185185</v>
      </c>
      <c r="L3300" s="25">
        <v>8171</v>
      </c>
      <c r="M3300" s="26">
        <f>Causas[[#This Row],[parada_duracion]]/60</f>
        <v>136.18333333333334</v>
      </c>
      <c r="N3300" s="19" t="s">
        <v>62</v>
      </c>
      <c r="O3300" s="16" t="s">
        <v>52</v>
      </c>
      <c r="P3300" s="16">
        <f>WEEKNUM(Causas[[#This Row],[resolucion_fecha]],16)</f>
        <v>28</v>
      </c>
      <c r="Q3300" s="16" t="str">
        <f>TEXT(Causas[[#This Row],[resolucion_fecha]],"MMMM")</f>
        <v>julio</v>
      </c>
      <c r="R3300" s="16" t="str">
        <f t="shared" si="51"/>
        <v>N</v>
      </c>
      <c r="S3300" s="16"/>
      <c r="T3300" s="16" t="s">
        <v>53</v>
      </c>
      <c r="U3300" s="100"/>
      <c r="V3300" s="16"/>
      <c r="W3300" s="16"/>
    </row>
    <row r="3301" spans="1:23" hidden="1" x14ac:dyDescent="0.25">
      <c r="A3301" s="25">
        <v>146532</v>
      </c>
      <c r="B3301" s="25" t="s">
        <v>58</v>
      </c>
      <c r="C3301" s="25" t="s">
        <v>43</v>
      </c>
      <c r="D3301" s="25" t="s">
        <v>59</v>
      </c>
      <c r="E3301" s="24">
        <v>44231</v>
      </c>
      <c r="F3301" s="25" t="s">
        <v>60</v>
      </c>
      <c r="G3301" s="25" t="s">
        <v>46</v>
      </c>
      <c r="H3301" s="24">
        <v>45118</v>
      </c>
      <c r="I3301" s="101">
        <v>0.26515046296296296</v>
      </c>
      <c r="J3301" s="24">
        <v>45118</v>
      </c>
      <c r="K3301" s="101">
        <v>0.26523148148148151</v>
      </c>
      <c r="L3301" s="25">
        <v>7</v>
      </c>
      <c r="M3301" s="26">
        <f>Causas[[#This Row],[parada_duracion]]/60</f>
        <v>0.11666666666666667</v>
      </c>
      <c r="N3301" s="19" t="s">
        <v>47</v>
      </c>
      <c r="O3301" s="19" t="s">
        <v>47</v>
      </c>
      <c r="P3301" s="16">
        <f>WEEKNUM(Causas[[#This Row],[resolucion_fecha]],16)</f>
        <v>28</v>
      </c>
      <c r="Q3301" s="16" t="str">
        <f>TEXT(Causas[[#This Row],[resolucion_fecha]],"MMMM")</f>
        <v>julio</v>
      </c>
      <c r="R3301" s="16" t="str">
        <f t="shared" si="51"/>
        <v>M</v>
      </c>
      <c r="S3301" s="19" t="s">
        <v>47</v>
      </c>
      <c r="T3301" s="19" t="s">
        <v>47</v>
      </c>
      <c r="U3301" s="19" t="s">
        <v>47</v>
      </c>
      <c r="V3301" s="19" t="s">
        <v>47</v>
      </c>
      <c r="W3301" s="19" t="s">
        <v>47</v>
      </c>
    </row>
    <row r="3302" spans="1:23" hidden="1" x14ac:dyDescent="0.25">
      <c r="A3302" s="25">
        <v>146534</v>
      </c>
      <c r="B3302" s="25" t="s">
        <v>58</v>
      </c>
      <c r="C3302" s="25" t="s">
        <v>43</v>
      </c>
      <c r="D3302" s="25" t="s">
        <v>59</v>
      </c>
      <c r="E3302" s="24">
        <v>44231</v>
      </c>
      <c r="F3302" s="25" t="s">
        <v>60</v>
      </c>
      <c r="G3302" s="25" t="s">
        <v>50</v>
      </c>
      <c r="H3302" s="24">
        <v>45118</v>
      </c>
      <c r="I3302" s="101">
        <v>0.26556712962962964</v>
      </c>
      <c r="J3302" s="24">
        <v>45118</v>
      </c>
      <c r="K3302" s="101">
        <v>0.27807870370370369</v>
      </c>
      <c r="L3302" s="25">
        <v>1081</v>
      </c>
      <c r="M3302" s="26">
        <f>Causas[[#This Row],[parada_duracion]]/60</f>
        <v>18.016666666666666</v>
      </c>
      <c r="N3302" s="19" t="s">
        <v>62</v>
      </c>
      <c r="O3302" s="16" t="s">
        <v>52</v>
      </c>
      <c r="P3302" s="16">
        <f>WEEKNUM(Causas[[#This Row],[resolucion_fecha]],16)</f>
        <v>28</v>
      </c>
      <c r="Q3302" s="16" t="str">
        <f>TEXT(Causas[[#This Row],[resolucion_fecha]],"MMMM")</f>
        <v>julio</v>
      </c>
      <c r="R3302" s="16" t="str">
        <f t="shared" si="51"/>
        <v>M</v>
      </c>
      <c r="S3302" s="16"/>
      <c r="T3302" s="16" t="s">
        <v>53</v>
      </c>
      <c r="U3302" s="16"/>
      <c r="V3302" s="16"/>
      <c r="W3302" s="16"/>
    </row>
    <row r="3303" spans="1:23" hidden="1" x14ac:dyDescent="0.25">
      <c r="A3303" s="25">
        <v>146536</v>
      </c>
      <c r="B3303" s="25" t="s">
        <v>42</v>
      </c>
      <c r="C3303" s="25" t="s">
        <v>43</v>
      </c>
      <c r="D3303" s="25" t="s">
        <v>96</v>
      </c>
      <c r="E3303" s="24">
        <v>43405</v>
      </c>
      <c r="F3303" s="25" t="s">
        <v>45</v>
      </c>
      <c r="G3303" s="25" t="s">
        <v>46</v>
      </c>
      <c r="H3303" s="24">
        <v>45118</v>
      </c>
      <c r="I3303" s="101">
        <v>0.27038194444444447</v>
      </c>
      <c r="J3303" s="24">
        <v>45118</v>
      </c>
      <c r="K3303" s="101">
        <v>0.3301736111111111</v>
      </c>
      <c r="L3303" s="25">
        <v>5166</v>
      </c>
      <c r="M3303" s="26">
        <f>Causas[[#This Row],[parada_duracion]]/60</f>
        <v>86.1</v>
      </c>
      <c r="N3303" s="19" t="s">
        <v>1007</v>
      </c>
      <c r="O3303" s="16" t="s">
        <v>72</v>
      </c>
      <c r="P3303" s="16">
        <f>WEEKNUM(Causas[[#This Row],[resolucion_fecha]],16)</f>
        <v>28</v>
      </c>
      <c r="Q3303" s="16" t="str">
        <f>TEXT(Causas[[#This Row],[resolucion_fecha]],"MMMM")</f>
        <v>julio</v>
      </c>
      <c r="R3303" s="16" t="str">
        <f t="shared" si="51"/>
        <v>M</v>
      </c>
      <c r="S3303" s="16"/>
      <c r="T3303" s="16" t="s">
        <v>73</v>
      </c>
      <c r="U3303" s="16"/>
      <c r="V3303" s="16"/>
      <c r="W3303" s="16"/>
    </row>
    <row r="3304" spans="1:23" hidden="1" x14ac:dyDescent="0.25">
      <c r="A3304" s="25">
        <v>146538</v>
      </c>
      <c r="B3304" s="25" t="s">
        <v>61</v>
      </c>
      <c r="C3304" s="25" t="s">
        <v>43</v>
      </c>
      <c r="D3304" s="25" t="s">
        <v>55</v>
      </c>
      <c r="E3304" s="24">
        <v>43881</v>
      </c>
      <c r="F3304" s="25" t="s">
        <v>56</v>
      </c>
      <c r="G3304" s="25" t="s">
        <v>46</v>
      </c>
      <c r="H3304" s="24">
        <v>45118</v>
      </c>
      <c r="I3304" s="101">
        <v>0.27283564814814815</v>
      </c>
      <c r="J3304" s="24">
        <v>45118</v>
      </c>
      <c r="K3304" s="101">
        <v>0.32209490740740737</v>
      </c>
      <c r="L3304" s="25">
        <v>4256</v>
      </c>
      <c r="M3304" s="26">
        <f>Causas[[#This Row],[parada_duracion]]/60</f>
        <v>70.933333333333337</v>
      </c>
      <c r="N3304" s="19" t="s">
        <v>1008</v>
      </c>
      <c r="O3304" s="16" t="s">
        <v>52</v>
      </c>
      <c r="P3304" s="16">
        <f>WEEKNUM(Causas[[#This Row],[resolucion_fecha]],16)</f>
        <v>28</v>
      </c>
      <c r="Q3304" s="16" t="str">
        <f>TEXT(Causas[[#This Row],[resolucion_fecha]],"MMMM")</f>
        <v>julio</v>
      </c>
      <c r="R3304" s="16" t="str">
        <f t="shared" si="51"/>
        <v>M</v>
      </c>
      <c r="S3304" s="16"/>
      <c r="T3304" s="16" t="s">
        <v>53</v>
      </c>
      <c r="U3304" s="16"/>
      <c r="V3304" s="16"/>
      <c r="W3304" s="16"/>
    </row>
    <row r="3305" spans="1:23" hidden="1" x14ac:dyDescent="0.25">
      <c r="A3305" s="25">
        <v>146543</v>
      </c>
      <c r="B3305" s="25" t="s">
        <v>42</v>
      </c>
      <c r="C3305" s="25" t="s">
        <v>43</v>
      </c>
      <c r="D3305" s="25" t="s">
        <v>102</v>
      </c>
      <c r="E3305" s="24">
        <v>43405</v>
      </c>
      <c r="F3305" s="25" t="s">
        <v>45</v>
      </c>
      <c r="G3305" s="25" t="s">
        <v>50</v>
      </c>
      <c r="H3305" s="24">
        <v>45118</v>
      </c>
      <c r="I3305" s="101">
        <v>0.29555555555555557</v>
      </c>
      <c r="J3305" s="24">
        <v>45118</v>
      </c>
      <c r="K3305" s="101">
        <v>0.32490740740740742</v>
      </c>
      <c r="L3305" s="25">
        <v>2536</v>
      </c>
      <c r="M3305" s="26">
        <f>Causas[[#This Row],[parada_duracion]]/60</f>
        <v>42.266666666666666</v>
      </c>
      <c r="N3305" s="19" t="s">
        <v>49</v>
      </c>
      <c r="O3305" s="16" t="s">
        <v>49</v>
      </c>
      <c r="P3305" s="16">
        <f>WEEKNUM(Causas[[#This Row],[resolucion_fecha]],16)</f>
        <v>28</v>
      </c>
      <c r="Q3305" s="16" t="str">
        <f>TEXT(Causas[[#This Row],[resolucion_fecha]],"MMMM")</f>
        <v>julio</v>
      </c>
      <c r="R3305" s="16" t="str">
        <f t="shared" si="51"/>
        <v>M</v>
      </c>
      <c r="S3305" s="19" t="s">
        <v>49</v>
      </c>
      <c r="T3305" s="19" t="s">
        <v>49</v>
      </c>
      <c r="U3305" s="19" t="s">
        <v>49</v>
      </c>
      <c r="V3305" s="19" t="s">
        <v>49</v>
      </c>
      <c r="W3305" s="19" t="s">
        <v>49</v>
      </c>
    </row>
    <row r="3306" spans="1:23" hidden="1" x14ac:dyDescent="0.25">
      <c r="A3306" s="25">
        <v>146547</v>
      </c>
      <c r="B3306" s="25" t="s">
        <v>129</v>
      </c>
      <c r="C3306" s="25" t="s">
        <v>43</v>
      </c>
      <c r="D3306" s="25" t="s">
        <v>64</v>
      </c>
      <c r="E3306" s="24">
        <v>43405</v>
      </c>
      <c r="F3306" s="25" t="s">
        <v>45</v>
      </c>
      <c r="G3306" s="25" t="s">
        <v>50</v>
      </c>
      <c r="H3306" s="24">
        <v>45118</v>
      </c>
      <c r="I3306" s="101">
        <v>0.30518518518518517</v>
      </c>
      <c r="J3306" s="24">
        <v>45118</v>
      </c>
      <c r="K3306" s="101">
        <v>0.38849537037037035</v>
      </c>
      <c r="L3306" s="25">
        <v>7198</v>
      </c>
      <c r="M3306" s="26">
        <f>Causas[[#This Row],[parada_duracion]]/60</f>
        <v>119.96666666666667</v>
      </c>
      <c r="N3306" s="19" t="s">
        <v>1009</v>
      </c>
      <c r="O3306" s="16" t="s">
        <v>52</v>
      </c>
      <c r="P3306" s="16">
        <f>WEEKNUM(Causas[[#This Row],[resolucion_fecha]],16)</f>
        <v>28</v>
      </c>
      <c r="Q3306" s="16" t="str">
        <f>TEXT(Causas[[#This Row],[resolucion_fecha]],"MMMM")</f>
        <v>julio</v>
      </c>
      <c r="R3306" s="16" t="str">
        <f t="shared" si="51"/>
        <v>M</v>
      </c>
      <c r="S3306" s="16"/>
      <c r="T3306" s="16" t="s">
        <v>53</v>
      </c>
      <c r="U3306" s="16"/>
      <c r="V3306" s="16"/>
      <c r="W3306" s="16"/>
    </row>
    <row r="3307" spans="1:23" hidden="1" x14ac:dyDescent="0.25">
      <c r="A3307" s="25">
        <v>146554</v>
      </c>
      <c r="B3307" s="25" t="s">
        <v>95</v>
      </c>
      <c r="C3307" s="25" t="s">
        <v>43</v>
      </c>
      <c r="D3307" s="25" t="s">
        <v>82</v>
      </c>
      <c r="E3307" s="24">
        <v>45063</v>
      </c>
      <c r="F3307" s="25" t="s">
        <v>124</v>
      </c>
      <c r="G3307" s="25" t="s">
        <v>46</v>
      </c>
      <c r="H3307" s="24">
        <v>45118</v>
      </c>
      <c r="I3307" s="101">
        <v>0.33052083333333332</v>
      </c>
      <c r="J3307" s="24">
        <v>45118</v>
      </c>
      <c r="K3307" s="101">
        <v>0.57508101851851856</v>
      </c>
      <c r="L3307" s="25">
        <v>21130</v>
      </c>
      <c r="M3307" s="26">
        <f>Causas[[#This Row],[parada_duracion]]/60</f>
        <v>352.16666666666669</v>
      </c>
      <c r="N3307" s="19" t="s">
        <v>49</v>
      </c>
      <c r="O3307" s="16" t="s">
        <v>49</v>
      </c>
      <c r="P3307" s="16">
        <f>WEEKNUM(Causas[[#This Row],[resolucion_fecha]],16)</f>
        <v>28</v>
      </c>
      <c r="Q3307" s="16" t="str">
        <f>TEXT(Causas[[#This Row],[resolucion_fecha]],"MMMM")</f>
        <v>julio</v>
      </c>
      <c r="R3307" s="16" t="str">
        <f t="shared" si="51"/>
        <v>M</v>
      </c>
      <c r="S3307" s="19" t="s">
        <v>49</v>
      </c>
      <c r="T3307" s="19" t="s">
        <v>49</v>
      </c>
      <c r="U3307" s="19" t="s">
        <v>49</v>
      </c>
      <c r="V3307" s="19" t="s">
        <v>49</v>
      </c>
      <c r="W3307" s="19" t="s">
        <v>49</v>
      </c>
    </row>
    <row r="3308" spans="1:23" hidden="1" x14ac:dyDescent="0.25">
      <c r="A3308" s="25">
        <v>146566</v>
      </c>
      <c r="B3308" s="25" t="s">
        <v>111</v>
      </c>
      <c r="C3308" s="25" t="s">
        <v>43</v>
      </c>
      <c r="D3308" s="25" t="s">
        <v>166</v>
      </c>
      <c r="E3308" s="24">
        <v>44432</v>
      </c>
      <c r="F3308" s="25" t="s">
        <v>325</v>
      </c>
      <c r="G3308" s="25" t="s">
        <v>50</v>
      </c>
      <c r="H3308" s="24">
        <v>45118</v>
      </c>
      <c r="I3308" s="101">
        <v>0.41359953703703706</v>
      </c>
      <c r="J3308" s="24">
        <v>45118</v>
      </c>
      <c r="K3308" s="101">
        <v>0.49777777777777782</v>
      </c>
      <c r="L3308" s="25">
        <v>7273</v>
      </c>
      <c r="M3308" s="26">
        <f>Causas[[#This Row],[parada_duracion]]/60</f>
        <v>121.21666666666667</v>
      </c>
      <c r="N3308" s="19" t="s">
        <v>49</v>
      </c>
      <c r="O3308" s="16" t="s">
        <v>49</v>
      </c>
      <c r="P3308" s="16">
        <f>WEEKNUM(Causas[[#This Row],[resolucion_fecha]],16)</f>
        <v>28</v>
      </c>
      <c r="Q3308" s="16" t="str">
        <f>TEXT(Causas[[#This Row],[resolucion_fecha]],"MMMM")</f>
        <v>julio</v>
      </c>
      <c r="R3308" s="16" t="str">
        <f t="shared" si="51"/>
        <v>M</v>
      </c>
      <c r="S3308" s="19" t="s">
        <v>49</v>
      </c>
      <c r="T3308" s="19" t="s">
        <v>49</v>
      </c>
      <c r="U3308" s="19" t="s">
        <v>49</v>
      </c>
      <c r="V3308" s="19" t="s">
        <v>49</v>
      </c>
      <c r="W3308" s="19" t="s">
        <v>49</v>
      </c>
    </row>
    <row r="3309" spans="1:23" hidden="1" x14ac:dyDescent="0.25">
      <c r="A3309" s="96">
        <v>146572</v>
      </c>
      <c r="B3309" s="96" t="s">
        <v>185</v>
      </c>
      <c r="C3309" s="96" t="s">
        <v>43</v>
      </c>
      <c r="D3309" s="96" t="s">
        <v>143</v>
      </c>
      <c r="E3309" s="97">
        <v>43405</v>
      </c>
      <c r="F3309" s="96" t="s">
        <v>45</v>
      </c>
      <c r="G3309" s="96" t="s">
        <v>46</v>
      </c>
      <c r="H3309" s="97">
        <v>45118</v>
      </c>
      <c r="I3309" s="23">
        <v>0.43927083333333333</v>
      </c>
      <c r="J3309" s="97">
        <v>45118</v>
      </c>
      <c r="K3309" s="23">
        <v>0.44677083333333334</v>
      </c>
      <c r="L3309" s="96">
        <v>648</v>
      </c>
      <c r="M3309" s="98">
        <f>Causas[[#This Row],[parada_duracion]]/60</f>
        <v>10.8</v>
      </c>
      <c r="N3309" s="18" t="s">
        <v>1010</v>
      </c>
      <c r="O3309" s="99" t="s">
        <v>52</v>
      </c>
      <c r="P3309" s="99">
        <f>WEEKNUM(Causas[[#This Row],[resolucion_fecha]],16)</f>
        <v>28</v>
      </c>
      <c r="Q3309" s="99" t="str">
        <f>TEXT(Causas[[#This Row],[resolucion_fecha]],"MMMM")</f>
        <v>julio</v>
      </c>
      <c r="R3309" s="99" t="str">
        <f t="shared" si="51"/>
        <v>M</v>
      </c>
      <c r="S3309" s="99"/>
      <c r="T3309" s="16" t="s">
        <v>53</v>
      </c>
      <c r="U3309" s="16"/>
      <c r="V3309" s="99"/>
      <c r="W3309" s="99"/>
    </row>
    <row r="3310" spans="1:23" hidden="1" x14ac:dyDescent="0.25">
      <c r="A3310" s="96">
        <v>146573</v>
      </c>
      <c r="B3310" s="96" t="s">
        <v>117</v>
      </c>
      <c r="C3310" s="96" t="s">
        <v>43</v>
      </c>
      <c r="D3310" s="96" t="s">
        <v>76</v>
      </c>
      <c r="E3310" s="97">
        <v>43405</v>
      </c>
      <c r="F3310" s="96" t="s">
        <v>45</v>
      </c>
      <c r="G3310" s="96" t="s">
        <v>46</v>
      </c>
      <c r="H3310" s="97">
        <v>45118</v>
      </c>
      <c r="I3310" s="23">
        <v>0.45935185185185184</v>
      </c>
      <c r="J3310" s="97">
        <v>45118</v>
      </c>
      <c r="K3310" s="23">
        <v>0.56127314814814822</v>
      </c>
      <c r="L3310" s="96">
        <v>8806</v>
      </c>
      <c r="M3310" s="98">
        <f>Causas[[#This Row],[parada_duracion]]/60</f>
        <v>146.76666666666668</v>
      </c>
      <c r="N3310" s="18" t="s">
        <v>1011</v>
      </c>
      <c r="O3310" s="99" t="s">
        <v>52</v>
      </c>
      <c r="P3310" s="99">
        <f>WEEKNUM(Causas[[#This Row],[resolucion_fecha]],16)</f>
        <v>28</v>
      </c>
      <c r="Q3310" s="99" t="str">
        <f>TEXT(Causas[[#This Row],[resolucion_fecha]],"MMMM")</f>
        <v>julio</v>
      </c>
      <c r="R3310" s="99" t="str">
        <f t="shared" si="51"/>
        <v>M</v>
      </c>
      <c r="S3310" s="99"/>
      <c r="T3310" s="16" t="s">
        <v>53</v>
      </c>
      <c r="U3310" s="100"/>
      <c r="V3310" s="99"/>
      <c r="W3310" s="99"/>
    </row>
    <row r="3311" spans="1:23" hidden="1" x14ac:dyDescent="0.25">
      <c r="A3311" s="25">
        <v>146574</v>
      </c>
      <c r="B3311" s="25" t="s">
        <v>61</v>
      </c>
      <c r="C3311" s="25" t="s">
        <v>43</v>
      </c>
      <c r="D3311" s="25" t="s">
        <v>55</v>
      </c>
      <c r="E3311" s="24">
        <v>43881</v>
      </c>
      <c r="F3311" s="25" t="s">
        <v>56</v>
      </c>
      <c r="G3311" s="25" t="s">
        <v>46</v>
      </c>
      <c r="H3311" s="24">
        <v>45118</v>
      </c>
      <c r="I3311" s="101">
        <v>0.46119212962962958</v>
      </c>
      <c r="J3311" s="24">
        <v>45118</v>
      </c>
      <c r="K3311" s="101">
        <v>0.50031250000000005</v>
      </c>
      <c r="L3311" s="25">
        <v>3380</v>
      </c>
      <c r="M3311" s="26">
        <f>Causas[[#This Row],[parada_duracion]]/60</f>
        <v>56.333333333333336</v>
      </c>
      <c r="N3311" s="19" t="s">
        <v>49</v>
      </c>
      <c r="O3311" s="16" t="s">
        <v>49</v>
      </c>
      <c r="P3311" s="16">
        <f>WEEKNUM(Causas[[#This Row],[resolucion_fecha]],16)</f>
        <v>28</v>
      </c>
      <c r="Q3311" s="16" t="str">
        <f>TEXT(Causas[[#This Row],[resolucion_fecha]],"MMMM")</f>
        <v>julio</v>
      </c>
      <c r="R3311" s="16" t="str">
        <f t="shared" si="51"/>
        <v>M</v>
      </c>
      <c r="S3311" s="19" t="s">
        <v>49</v>
      </c>
      <c r="T3311" s="19" t="s">
        <v>49</v>
      </c>
      <c r="U3311" s="19" t="s">
        <v>49</v>
      </c>
      <c r="V3311" s="19" t="s">
        <v>49</v>
      </c>
      <c r="W3311" s="19" t="s">
        <v>49</v>
      </c>
    </row>
    <row r="3312" spans="1:23" hidden="1" x14ac:dyDescent="0.25">
      <c r="A3312" s="25">
        <v>146577</v>
      </c>
      <c r="B3312" s="25" t="s">
        <v>146</v>
      </c>
      <c r="C3312" s="25" t="s">
        <v>43</v>
      </c>
      <c r="D3312" s="25" t="s">
        <v>154</v>
      </c>
      <c r="E3312" s="24">
        <v>43746</v>
      </c>
      <c r="F3312" s="25" t="s">
        <v>56</v>
      </c>
      <c r="G3312" s="25" t="s">
        <v>50</v>
      </c>
      <c r="H3312" s="24">
        <v>45118</v>
      </c>
      <c r="I3312" s="101">
        <v>0.49449074074074079</v>
      </c>
      <c r="J3312" s="24">
        <v>45118</v>
      </c>
      <c r="K3312" s="101">
        <v>0.49582175925925925</v>
      </c>
      <c r="L3312" s="25">
        <v>115</v>
      </c>
      <c r="M3312" s="26">
        <f>Causas[[#This Row],[parada_duracion]]/60</f>
        <v>1.9166666666666667</v>
      </c>
      <c r="N3312" s="19" t="s">
        <v>47</v>
      </c>
      <c r="O3312" s="19" t="s">
        <v>47</v>
      </c>
      <c r="P3312" s="16">
        <f>WEEKNUM(Causas[[#This Row],[resolucion_fecha]],16)</f>
        <v>28</v>
      </c>
      <c r="Q3312" s="16" t="str">
        <f>TEXT(Causas[[#This Row],[resolucion_fecha]],"MMMM")</f>
        <v>julio</v>
      </c>
      <c r="R3312" s="16" t="str">
        <f t="shared" si="51"/>
        <v>M</v>
      </c>
      <c r="S3312" s="19" t="s">
        <v>47</v>
      </c>
      <c r="T3312" s="19" t="s">
        <v>47</v>
      </c>
      <c r="U3312" s="19" t="s">
        <v>47</v>
      </c>
      <c r="V3312" s="19" t="s">
        <v>47</v>
      </c>
      <c r="W3312" s="19" t="s">
        <v>47</v>
      </c>
    </row>
    <row r="3313" spans="1:23" ht="30" hidden="1" x14ac:dyDescent="0.25">
      <c r="A3313" s="25">
        <v>146579</v>
      </c>
      <c r="B3313" s="25" t="s">
        <v>42</v>
      </c>
      <c r="C3313" s="25" t="s">
        <v>43</v>
      </c>
      <c r="D3313" s="25" t="s">
        <v>154</v>
      </c>
      <c r="E3313" s="24">
        <v>43405</v>
      </c>
      <c r="F3313" s="25" t="s">
        <v>45</v>
      </c>
      <c r="G3313" s="25" t="s">
        <v>50</v>
      </c>
      <c r="H3313" s="24">
        <v>45118</v>
      </c>
      <c r="I3313" s="101">
        <v>0.50032407407407409</v>
      </c>
      <c r="J3313" s="24">
        <v>45118</v>
      </c>
      <c r="K3313" s="101">
        <v>0.5705324074074074</v>
      </c>
      <c r="L3313" s="25">
        <v>6066</v>
      </c>
      <c r="M3313" s="26">
        <f>Causas[[#This Row],[parada_duracion]]/60</f>
        <v>101.1</v>
      </c>
      <c r="N3313" s="19" t="s">
        <v>1012</v>
      </c>
      <c r="O3313" s="16" t="s">
        <v>52</v>
      </c>
      <c r="P3313" s="16">
        <f>WEEKNUM(Causas[[#This Row],[resolucion_fecha]],16)</f>
        <v>28</v>
      </c>
      <c r="Q3313" s="16" t="str">
        <f>TEXT(Causas[[#This Row],[resolucion_fecha]],"MMMM")</f>
        <v>julio</v>
      </c>
      <c r="R3313" s="16" t="str">
        <f t="shared" si="51"/>
        <v>M</v>
      </c>
      <c r="S3313" s="16"/>
      <c r="T3313" s="16" t="s">
        <v>53</v>
      </c>
      <c r="U3313" s="16"/>
      <c r="V3313" s="16"/>
      <c r="W3313" s="16"/>
    </row>
    <row r="3314" spans="1:23" hidden="1" x14ac:dyDescent="0.25">
      <c r="A3314" s="25">
        <v>146591</v>
      </c>
      <c r="B3314" s="25" t="s">
        <v>42</v>
      </c>
      <c r="C3314" s="25" t="s">
        <v>43</v>
      </c>
      <c r="D3314" s="25" t="s">
        <v>96</v>
      </c>
      <c r="E3314" s="24">
        <v>43405</v>
      </c>
      <c r="F3314" s="25" t="s">
        <v>45</v>
      </c>
      <c r="G3314" s="25" t="s">
        <v>46</v>
      </c>
      <c r="H3314" s="24">
        <v>45118</v>
      </c>
      <c r="I3314" s="101">
        <v>0.5965625</v>
      </c>
      <c r="J3314" s="24">
        <v>45118</v>
      </c>
      <c r="K3314" s="101">
        <v>0.62284722222222222</v>
      </c>
      <c r="L3314" s="25">
        <v>2271</v>
      </c>
      <c r="M3314" s="26">
        <f>Causas[[#This Row],[parada_duracion]]/60</f>
        <v>37.85</v>
      </c>
      <c r="N3314" s="19" t="s">
        <v>1013</v>
      </c>
      <c r="O3314" s="16" t="s">
        <v>72</v>
      </c>
      <c r="P3314" s="16">
        <f>WEEKNUM(Causas[[#This Row],[resolucion_fecha]],16)</f>
        <v>28</v>
      </c>
      <c r="Q3314" s="16" t="str">
        <f>TEXT(Causas[[#This Row],[resolucion_fecha]],"MMMM")</f>
        <v>julio</v>
      </c>
      <c r="R3314" s="16" t="str">
        <f t="shared" si="51"/>
        <v>T</v>
      </c>
      <c r="S3314" s="16"/>
      <c r="T3314" s="16" t="s">
        <v>73</v>
      </c>
      <c r="U3314" s="16"/>
      <c r="V3314" s="16"/>
      <c r="W3314" s="16"/>
    </row>
    <row r="3315" spans="1:23" hidden="1" x14ac:dyDescent="0.25">
      <c r="A3315" s="25">
        <v>146594</v>
      </c>
      <c r="B3315" s="25" t="s">
        <v>58</v>
      </c>
      <c r="C3315" s="25" t="s">
        <v>43</v>
      </c>
      <c r="D3315" s="25" t="s">
        <v>80</v>
      </c>
      <c r="E3315" s="24">
        <v>43405</v>
      </c>
      <c r="F3315" s="25" t="s">
        <v>45</v>
      </c>
      <c r="G3315" s="25" t="s">
        <v>50</v>
      </c>
      <c r="H3315" s="24">
        <v>45118</v>
      </c>
      <c r="I3315" s="101">
        <v>0.61302083333333335</v>
      </c>
      <c r="J3315" s="24">
        <v>45118</v>
      </c>
      <c r="K3315" s="101">
        <v>0.64543981481481483</v>
      </c>
      <c r="L3315" s="25">
        <v>2801</v>
      </c>
      <c r="M3315" s="26">
        <f>Causas[[#This Row],[parada_duracion]]/60</f>
        <v>46.68333333333333</v>
      </c>
      <c r="N3315" s="19" t="s">
        <v>1014</v>
      </c>
      <c r="O3315" s="16" t="s">
        <v>52</v>
      </c>
      <c r="P3315" s="16">
        <f>WEEKNUM(Causas[[#This Row],[resolucion_fecha]],16)</f>
        <v>28</v>
      </c>
      <c r="Q3315" s="16" t="str">
        <f>TEXT(Causas[[#This Row],[resolucion_fecha]],"MMMM")</f>
        <v>julio</v>
      </c>
      <c r="R3315" s="16" t="str">
        <f t="shared" si="51"/>
        <v>T</v>
      </c>
      <c r="S3315" s="16"/>
      <c r="T3315" s="16" t="s">
        <v>53</v>
      </c>
      <c r="U3315" s="16"/>
      <c r="V3315" s="16"/>
      <c r="W3315" s="16"/>
    </row>
    <row r="3316" spans="1:23" hidden="1" x14ac:dyDescent="0.25">
      <c r="A3316" s="25">
        <v>146596</v>
      </c>
      <c r="B3316" s="25" t="s">
        <v>61</v>
      </c>
      <c r="C3316" s="25" t="s">
        <v>43</v>
      </c>
      <c r="D3316" s="25" t="s">
        <v>55</v>
      </c>
      <c r="E3316" s="24">
        <v>43881</v>
      </c>
      <c r="F3316" s="25" t="s">
        <v>56</v>
      </c>
      <c r="G3316" s="25" t="s">
        <v>46</v>
      </c>
      <c r="H3316" s="24">
        <v>45118</v>
      </c>
      <c r="I3316" s="101">
        <v>0.62377314814814822</v>
      </c>
      <c r="J3316" s="24">
        <v>45118</v>
      </c>
      <c r="K3316" s="101">
        <v>0.65178240740740734</v>
      </c>
      <c r="L3316" s="25">
        <v>2420</v>
      </c>
      <c r="M3316" s="26">
        <f>Causas[[#This Row],[parada_duracion]]/60</f>
        <v>40.333333333333336</v>
      </c>
      <c r="N3316" s="19" t="s">
        <v>1015</v>
      </c>
      <c r="O3316" s="16" t="s">
        <v>52</v>
      </c>
      <c r="P3316" s="16">
        <f>WEEKNUM(Causas[[#This Row],[resolucion_fecha]],16)</f>
        <v>28</v>
      </c>
      <c r="Q3316" s="16" t="str">
        <f>TEXT(Causas[[#This Row],[resolucion_fecha]],"MMMM")</f>
        <v>julio</v>
      </c>
      <c r="R3316" s="16" t="str">
        <f t="shared" si="51"/>
        <v>T</v>
      </c>
      <c r="S3316" s="16"/>
      <c r="T3316" s="16" t="s">
        <v>53</v>
      </c>
      <c r="U3316" s="16"/>
      <c r="V3316" s="16"/>
      <c r="W3316" s="16"/>
    </row>
    <row r="3317" spans="1:23" hidden="1" x14ac:dyDescent="0.25">
      <c r="A3317" s="25">
        <v>146601</v>
      </c>
      <c r="B3317" s="25" t="s">
        <v>87</v>
      </c>
      <c r="C3317" s="25" t="s">
        <v>43</v>
      </c>
      <c r="D3317" s="25" t="s">
        <v>166</v>
      </c>
      <c r="E3317" s="24">
        <v>44432</v>
      </c>
      <c r="F3317" s="25" t="s">
        <v>325</v>
      </c>
      <c r="G3317" s="25" t="s">
        <v>46</v>
      </c>
      <c r="H3317" s="24">
        <v>45118</v>
      </c>
      <c r="I3317" s="101">
        <v>0.64945601851851853</v>
      </c>
      <c r="J3317" s="24">
        <v>45118</v>
      </c>
      <c r="K3317" s="101">
        <v>0.66200231481481475</v>
      </c>
      <c r="L3317" s="25">
        <v>1084</v>
      </c>
      <c r="M3317" s="26">
        <f>Causas[[#This Row],[parada_duracion]]/60</f>
        <v>18.066666666666666</v>
      </c>
      <c r="N3317" s="19" t="s">
        <v>132</v>
      </c>
      <c r="O3317" s="16" t="s">
        <v>52</v>
      </c>
      <c r="P3317" s="16">
        <f>WEEKNUM(Causas[[#This Row],[resolucion_fecha]],16)</f>
        <v>28</v>
      </c>
      <c r="Q3317" s="16" t="str">
        <f>TEXT(Causas[[#This Row],[resolucion_fecha]],"MMMM")</f>
        <v>julio</v>
      </c>
      <c r="R3317" s="16" t="str">
        <f t="shared" si="51"/>
        <v>T</v>
      </c>
      <c r="S3317" s="16"/>
      <c r="T3317" s="16" t="s">
        <v>53</v>
      </c>
      <c r="U3317" s="16"/>
      <c r="V3317" s="16"/>
      <c r="W3317" s="16"/>
    </row>
    <row r="3318" spans="1:23" ht="60" hidden="1" x14ac:dyDescent="0.25">
      <c r="A3318" s="96">
        <v>146613</v>
      </c>
      <c r="B3318" s="96" t="s">
        <v>42</v>
      </c>
      <c r="C3318" s="96" t="s">
        <v>43</v>
      </c>
      <c r="D3318" s="96" t="s">
        <v>161</v>
      </c>
      <c r="E3318" s="97">
        <v>43405</v>
      </c>
      <c r="F3318" s="96" t="s">
        <v>45</v>
      </c>
      <c r="G3318" s="96" t="s">
        <v>46</v>
      </c>
      <c r="H3318" s="97">
        <v>45118</v>
      </c>
      <c r="I3318" s="23">
        <v>0.70234953703703706</v>
      </c>
      <c r="J3318" s="97">
        <v>45118</v>
      </c>
      <c r="K3318" s="23">
        <v>0.8162152777777778</v>
      </c>
      <c r="L3318" s="96">
        <v>9838</v>
      </c>
      <c r="M3318" s="98">
        <f>Causas[[#This Row],[parada_duracion]]/60</f>
        <v>163.96666666666667</v>
      </c>
      <c r="N3318" s="18" t="s">
        <v>1016</v>
      </c>
      <c r="O3318" s="99" t="s">
        <v>72</v>
      </c>
      <c r="P3318" s="99">
        <f>WEEKNUM(Causas[[#This Row],[resolucion_fecha]],16)</f>
        <v>28</v>
      </c>
      <c r="Q3318" s="99" t="str">
        <f>TEXT(Causas[[#This Row],[resolucion_fecha]],"MMMM")</f>
        <v>julio</v>
      </c>
      <c r="R3318" s="99" t="str">
        <f t="shared" si="51"/>
        <v>T</v>
      </c>
      <c r="S3318" s="99"/>
      <c r="T3318" s="99" t="s">
        <v>73</v>
      </c>
      <c r="U3318" s="16"/>
      <c r="V3318" s="99"/>
      <c r="W3318" s="99"/>
    </row>
    <row r="3319" spans="1:23" hidden="1" x14ac:dyDescent="0.25">
      <c r="A3319" s="25">
        <v>146614</v>
      </c>
      <c r="B3319" s="25" t="s">
        <v>95</v>
      </c>
      <c r="C3319" s="25" t="s">
        <v>43</v>
      </c>
      <c r="D3319" s="25" t="s">
        <v>96</v>
      </c>
      <c r="E3319" s="24">
        <v>43882</v>
      </c>
      <c r="F3319" s="25" t="s">
        <v>56</v>
      </c>
      <c r="G3319" s="25" t="s">
        <v>46</v>
      </c>
      <c r="H3319" s="24">
        <v>45118</v>
      </c>
      <c r="I3319" s="101">
        <v>0.70618055555555559</v>
      </c>
      <c r="J3319" s="24">
        <v>45118</v>
      </c>
      <c r="K3319" s="101">
        <v>0.73173611111111114</v>
      </c>
      <c r="L3319" s="25">
        <v>2208</v>
      </c>
      <c r="M3319" s="26">
        <f>Causas[[#This Row],[parada_duracion]]/60</f>
        <v>36.799999999999997</v>
      </c>
      <c r="N3319" s="19" t="s">
        <v>49</v>
      </c>
      <c r="O3319" s="16" t="s">
        <v>49</v>
      </c>
      <c r="P3319" s="16">
        <f>WEEKNUM(Causas[[#This Row],[resolucion_fecha]],16)</f>
        <v>28</v>
      </c>
      <c r="Q3319" s="16" t="str">
        <f>TEXT(Causas[[#This Row],[resolucion_fecha]],"MMMM")</f>
        <v>julio</v>
      </c>
      <c r="R3319" s="16" t="str">
        <f t="shared" si="51"/>
        <v>T</v>
      </c>
      <c r="S3319" s="19" t="s">
        <v>49</v>
      </c>
      <c r="T3319" s="19" t="s">
        <v>49</v>
      </c>
      <c r="U3319" s="19" t="s">
        <v>49</v>
      </c>
      <c r="V3319" s="19" t="s">
        <v>49</v>
      </c>
      <c r="W3319" s="19" t="s">
        <v>49</v>
      </c>
    </row>
    <row r="3320" spans="1:23" hidden="1" x14ac:dyDescent="0.25">
      <c r="A3320" s="25">
        <v>146620</v>
      </c>
      <c r="B3320" s="25" t="s">
        <v>87</v>
      </c>
      <c r="C3320" s="25" t="s">
        <v>43</v>
      </c>
      <c r="D3320" s="25" t="s">
        <v>59</v>
      </c>
      <c r="E3320" s="24">
        <v>44231</v>
      </c>
      <c r="F3320" s="25" t="s">
        <v>60</v>
      </c>
      <c r="G3320" s="25" t="s">
        <v>46</v>
      </c>
      <c r="H3320" s="24">
        <v>45118</v>
      </c>
      <c r="I3320" s="101">
        <v>0.72454861111111113</v>
      </c>
      <c r="J3320" s="24">
        <v>45118</v>
      </c>
      <c r="K3320" s="101">
        <v>0.72752314814814811</v>
      </c>
      <c r="L3320" s="25">
        <v>257</v>
      </c>
      <c r="M3320" s="26">
        <f>Causas[[#This Row],[parada_duracion]]/60</f>
        <v>4.2833333333333332</v>
      </c>
      <c r="N3320" s="19" t="s">
        <v>47</v>
      </c>
      <c r="O3320" s="19" t="s">
        <v>47</v>
      </c>
      <c r="P3320" s="16">
        <f>WEEKNUM(Causas[[#This Row],[resolucion_fecha]],16)</f>
        <v>28</v>
      </c>
      <c r="Q3320" s="16" t="str">
        <f>TEXT(Causas[[#This Row],[resolucion_fecha]],"MMMM")</f>
        <v>julio</v>
      </c>
      <c r="R3320" s="16" t="str">
        <f t="shared" si="51"/>
        <v>T</v>
      </c>
      <c r="S3320" s="19" t="s">
        <v>47</v>
      </c>
      <c r="T3320" s="19" t="s">
        <v>47</v>
      </c>
      <c r="U3320" s="19" t="s">
        <v>47</v>
      </c>
      <c r="V3320" s="19" t="s">
        <v>47</v>
      </c>
      <c r="W3320" s="19" t="s">
        <v>47</v>
      </c>
    </row>
    <row r="3321" spans="1:23" hidden="1" x14ac:dyDescent="0.25">
      <c r="A3321" s="96">
        <v>146624</v>
      </c>
      <c r="B3321" s="96" t="s">
        <v>129</v>
      </c>
      <c r="C3321" s="96" t="s">
        <v>43</v>
      </c>
      <c r="D3321" s="96" t="s">
        <v>166</v>
      </c>
      <c r="E3321" s="97">
        <v>43405</v>
      </c>
      <c r="F3321" s="96" t="s">
        <v>45</v>
      </c>
      <c r="G3321" s="96" t="s">
        <v>46</v>
      </c>
      <c r="H3321" s="97">
        <v>45118</v>
      </c>
      <c r="I3321" s="23">
        <v>0.74346064814814816</v>
      </c>
      <c r="J3321" s="97">
        <v>45118</v>
      </c>
      <c r="K3321" s="23">
        <v>0.77861111111111114</v>
      </c>
      <c r="L3321" s="96">
        <v>3037</v>
      </c>
      <c r="M3321" s="98">
        <f>Causas[[#This Row],[parada_duracion]]/60</f>
        <v>50.616666666666667</v>
      </c>
      <c r="N3321" s="19" t="s">
        <v>49</v>
      </c>
      <c r="O3321" s="16" t="s">
        <v>49</v>
      </c>
      <c r="P3321" s="99">
        <f>WEEKNUM(Causas[[#This Row],[resolucion_fecha]],16)</f>
        <v>28</v>
      </c>
      <c r="Q3321" s="99" t="str">
        <f>TEXT(Causas[[#This Row],[resolucion_fecha]],"MMMM")</f>
        <v>julio</v>
      </c>
      <c r="R3321" s="99" t="str">
        <f t="shared" si="51"/>
        <v>T</v>
      </c>
      <c r="S3321" s="19" t="s">
        <v>49</v>
      </c>
      <c r="T3321" s="19" t="s">
        <v>49</v>
      </c>
      <c r="U3321" s="19" t="s">
        <v>49</v>
      </c>
      <c r="V3321" s="19" t="s">
        <v>49</v>
      </c>
      <c r="W3321" s="19" t="s">
        <v>49</v>
      </c>
    </row>
    <row r="3322" spans="1:23" hidden="1" x14ac:dyDescent="0.25">
      <c r="A3322" s="25">
        <v>146625</v>
      </c>
      <c r="B3322" s="25" t="s">
        <v>95</v>
      </c>
      <c r="C3322" s="25" t="s">
        <v>43</v>
      </c>
      <c r="D3322" s="25" t="s">
        <v>96</v>
      </c>
      <c r="E3322" s="24">
        <v>43882</v>
      </c>
      <c r="F3322" s="25" t="s">
        <v>56</v>
      </c>
      <c r="G3322" s="25" t="s">
        <v>46</v>
      </c>
      <c r="H3322" s="24">
        <v>45118</v>
      </c>
      <c r="I3322" s="101">
        <v>0.75782407407407415</v>
      </c>
      <c r="J3322" s="24">
        <v>45118</v>
      </c>
      <c r="K3322" s="101">
        <v>0.79614583333333344</v>
      </c>
      <c r="L3322" s="25">
        <v>3311</v>
      </c>
      <c r="M3322" s="26">
        <f>Causas[[#This Row],[parada_duracion]]/60</f>
        <v>55.18333333333333</v>
      </c>
      <c r="N3322" s="19" t="s">
        <v>792</v>
      </c>
      <c r="O3322" s="16" t="s">
        <v>52</v>
      </c>
      <c r="P3322" s="16">
        <f>WEEKNUM(Causas[[#This Row],[resolucion_fecha]],16)</f>
        <v>28</v>
      </c>
      <c r="Q3322" s="16" t="str">
        <f>TEXT(Causas[[#This Row],[resolucion_fecha]],"MMMM")</f>
        <v>julio</v>
      </c>
      <c r="R3322" s="16" t="str">
        <f t="shared" si="51"/>
        <v>T</v>
      </c>
      <c r="S3322" s="16"/>
      <c r="T3322" s="16" t="s">
        <v>53</v>
      </c>
      <c r="U3322" s="100"/>
      <c r="V3322" s="16"/>
      <c r="W3322" s="16"/>
    </row>
    <row r="3323" spans="1:23" hidden="1" x14ac:dyDescent="0.25">
      <c r="A3323" s="25">
        <v>146627</v>
      </c>
      <c r="B3323" s="25" t="s">
        <v>87</v>
      </c>
      <c r="C3323" s="25" t="s">
        <v>43</v>
      </c>
      <c r="D3323" s="25" t="s">
        <v>59</v>
      </c>
      <c r="E3323" s="24">
        <v>44231</v>
      </c>
      <c r="F3323" s="25" t="s">
        <v>60</v>
      </c>
      <c r="G3323" s="25" t="s">
        <v>46</v>
      </c>
      <c r="H3323" s="24">
        <v>45118</v>
      </c>
      <c r="I3323" s="101">
        <v>0.76496527777777779</v>
      </c>
      <c r="J3323" s="24">
        <v>45118</v>
      </c>
      <c r="K3323" s="101">
        <v>0.76932870370370365</v>
      </c>
      <c r="L3323" s="25">
        <v>377</v>
      </c>
      <c r="M3323" s="26">
        <f>Causas[[#This Row],[parada_duracion]]/60</f>
        <v>6.2833333333333332</v>
      </c>
      <c r="N3323" s="19" t="s">
        <v>47</v>
      </c>
      <c r="O3323" s="19" t="s">
        <v>47</v>
      </c>
      <c r="P3323" s="16">
        <f>WEEKNUM(Causas[[#This Row],[resolucion_fecha]],16)</f>
        <v>28</v>
      </c>
      <c r="Q3323" s="16" t="str">
        <f>TEXT(Causas[[#This Row],[resolucion_fecha]],"MMMM")</f>
        <v>julio</v>
      </c>
      <c r="R3323" s="16" t="str">
        <f t="shared" si="51"/>
        <v>T</v>
      </c>
      <c r="S3323" s="19" t="s">
        <v>47</v>
      </c>
      <c r="T3323" s="19" t="s">
        <v>47</v>
      </c>
      <c r="U3323" s="19" t="s">
        <v>47</v>
      </c>
      <c r="V3323" s="19" t="s">
        <v>47</v>
      </c>
      <c r="W3323" s="19" t="s">
        <v>47</v>
      </c>
    </row>
    <row r="3324" spans="1:23" hidden="1" x14ac:dyDescent="0.25">
      <c r="A3324" s="96">
        <v>146635</v>
      </c>
      <c r="B3324" s="96" t="s">
        <v>95</v>
      </c>
      <c r="C3324" s="96" t="s">
        <v>43</v>
      </c>
      <c r="D3324" s="96" t="s">
        <v>82</v>
      </c>
      <c r="E3324" s="97">
        <v>45063</v>
      </c>
      <c r="F3324" s="96" t="s">
        <v>124</v>
      </c>
      <c r="G3324" s="96" t="s">
        <v>46</v>
      </c>
      <c r="H3324" s="97">
        <v>45118</v>
      </c>
      <c r="I3324" s="23">
        <v>0.83277777777777784</v>
      </c>
      <c r="J3324" s="97">
        <v>45118</v>
      </c>
      <c r="K3324" s="23">
        <v>0.88716435185185183</v>
      </c>
      <c r="L3324" s="96">
        <v>4699</v>
      </c>
      <c r="M3324" s="98">
        <f>Causas[[#This Row],[parada_duracion]]/60</f>
        <v>78.316666666666663</v>
      </c>
      <c r="N3324" s="18" t="s">
        <v>1017</v>
      </c>
      <c r="O3324" s="99" t="s">
        <v>52</v>
      </c>
      <c r="P3324" s="99">
        <f>WEEKNUM(Causas[[#This Row],[resolucion_fecha]],16)</f>
        <v>28</v>
      </c>
      <c r="Q3324" s="99" t="str">
        <f>TEXT(Causas[[#This Row],[resolucion_fecha]],"MMMM")</f>
        <v>julio</v>
      </c>
      <c r="R3324" s="99" t="str">
        <f t="shared" si="51"/>
        <v>T</v>
      </c>
      <c r="S3324" s="99"/>
      <c r="T3324" s="16" t="s">
        <v>53</v>
      </c>
      <c r="U3324" s="16"/>
      <c r="V3324" s="99"/>
      <c r="W3324" s="99"/>
    </row>
    <row r="3325" spans="1:23" ht="60" hidden="1" x14ac:dyDescent="0.25">
      <c r="A3325" s="96">
        <v>146636</v>
      </c>
      <c r="B3325" s="96" t="s">
        <v>42</v>
      </c>
      <c r="C3325" s="96" t="s">
        <v>43</v>
      </c>
      <c r="D3325" s="96" t="s">
        <v>161</v>
      </c>
      <c r="E3325" s="97">
        <v>43405</v>
      </c>
      <c r="F3325" s="96" t="s">
        <v>45</v>
      </c>
      <c r="G3325" s="96" t="s">
        <v>46</v>
      </c>
      <c r="H3325" s="97">
        <v>45118</v>
      </c>
      <c r="I3325" s="23">
        <v>0.85917824074074067</v>
      </c>
      <c r="J3325" s="97">
        <v>45118</v>
      </c>
      <c r="K3325" s="23">
        <v>0.88631944444444455</v>
      </c>
      <c r="L3325" s="96">
        <v>2345</v>
      </c>
      <c r="M3325" s="98">
        <f>Causas[[#This Row],[parada_duracion]]/60</f>
        <v>39.083333333333336</v>
      </c>
      <c r="N3325" s="18" t="s">
        <v>1016</v>
      </c>
      <c r="O3325" s="99" t="s">
        <v>72</v>
      </c>
      <c r="P3325" s="99">
        <f>WEEKNUM(Causas[[#This Row],[resolucion_fecha]],16)</f>
        <v>28</v>
      </c>
      <c r="Q3325" s="99" t="str">
        <f>TEXT(Causas[[#This Row],[resolucion_fecha]],"MMMM")</f>
        <v>julio</v>
      </c>
      <c r="R3325" s="99" t="str">
        <f t="shared" si="51"/>
        <v>T</v>
      </c>
      <c r="S3325" s="99"/>
      <c r="T3325" s="99" t="s">
        <v>73</v>
      </c>
      <c r="U3325" s="100"/>
      <c r="V3325" s="99"/>
      <c r="W3325" s="99"/>
    </row>
    <row r="3326" spans="1:23" hidden="1" x14ac:dyDescent="0.25">
      <c r="A3326" s="25">
        <v>146637</v>
      </c>
      <c r="B3326" s="25" t="s">
        <v>61</v>
      </c>
      <c r="C3326" s="25" t="s">
        <v>43</v>
      </c>
      <c r="D3326" s="25" t="s">
        <v>55</v>
      </c>
      <c r="E3326" s="24">
        <v>43881</v>
      </c>
      <c r="F3326" s="25" t="s">
        <v>56</v>
      </c>
      <c r="G3326" s="25" t="s">
        <v>46</v>
      </c>
      <c r="H3326" s="24">
        <v>45118</v>
      </c>
      <c r="I3326" s="101">
        <v>0.8618865740740741</v>
      </c>
      <c r="J3326" s="24">
        <v>45118</v>
      </c>
      <c r="K3326" s="101">
        <v>0.87415509259259261</v>
      </c>
      <c r="L3326" s="25">
        <v>1060</v>
      </c>
      <c r="M3326" s="26">
        <f>Causas[[#This Row],[parada_duracion]]/60</f>
        <v>17.666666666666668</v>
      </c>
      <c r="N3326" s="19" t="s">
        <v>1018</v>
      </c>
      <c r="O3326" s="16" t="s">
        <v>9</v>
      </c>
      <c r="P3326" s="16">
        <f>WEEKNUM(Causas[[#This Row],[resolucion_fecha]],16)</f>
        <v>28</v>
      </c>
      <c r="Q3326" s="16" t="str">
        <f>TEXT(Causas[[#This Row],[resolucion_fecha]],"MMMM")</f>
        <v>julio</v>
      </c>
      <c r="R3326" s="16" t="str">
        <f t="shared" si="51"/>
        <v>T</v>
      </c>
      <c r="S3326" s="16"/>
      <c r="T3326" s="16" t="s">
        <v>9</v>
      </c>
      <c r="U3326" s="100"/>
      <c r="V3326" s="16"/>
      <c r="W3326" s="16"/>
    </row>
    <row r="3327" spans="1:23" hidden="1" x14ac:dyDescent="0.25">
      <c r="A3327" s="25">
        <v>146639</v>
      </c>
      <c r="B3327" s="25" t="s">
        <v>42</v>
      </c>
      <c r="C3327" s="25" t="s">
        <v>43</v>
      </c>
      <c r="D3327" s="25" t="s">
        <v>164</v>
      </c>
      <c r="E3327" s="24">
        <v>43405</v>
      </c>
      <c r="F3327" s="25" t="s">
        <v>45</v>
      </c>
      <c r="G3327" s="25" t="s">
        <v>46</v>
      </c>
      <c r="H3327" s="24">
        <v>45118</v>
      </c>
      <c r="I3327" s="101">
        <v>0.86246527777777782</v>
      </c>
      <c r="J3327" s="24">
        <v>45118</v>
      </c>
      <c r="K3327" s="101">
        <v>0.87230324074074073</v>
      </c>
      <c r="L3327" s="25">
        <v>850</v>
      </c>
      <c r="M3327" s="26">
        <f>Causas[[#This Row],[parada_duracion]]/60</f>
        <v>14.166666666666666</v>
      </c>
      <c r="N3327" s="19" t="s">
        <v>1019</v>
      </c>
      <c r="O3327" s="16" t="s">
        <v>9</v>
      </c>
      <c r="P3327" s="16">
        <f>WEEKNUM(Causas[[#This Row],[resolucion_fecha]],16)</f>
        <v>28</v>
      </c>
      <c r="Q3327" s="16" t="str">
        <f>TEXT(Causas[[#This Row],[resolucion_fecha]],"MMMM")</f>
        <v>julio</v>
      </c>
      <c r="R3327" s="16" t="str">
        <f t="shared" si="51"/>
        <v>T</v>
      </c>
      <c r="S3327" s="16"/>
      <c r="T3327" s="16" t="s">
        <v>9</v>
      </c>
      <c r="U3327" s="16"/>
      <c r="V3327" s="16"/>
      <c r="W3327" s="16"/>
    </row>
    <row r="3328" spans="1:23" hidden="1" x14ac:dyDescent="0.25">
      <c r="A3328" s="25">
        <v>146642</v>
      </c>
      <c r="B3328" s="25" t="s">
        <v>95</v>
      </c>
      <c r="C3328" s="25" t="s">
        <v>43</v>
      </c>
      <c r="D3328" s="25" t="s">
        <v>166</v>
      </c>
      <c r="E3328" s="24">
        <v>43405</v>
      </c>
      <c r="F3328" s="25" t="s">
        <v>45</v>
      </c>
      <c r="G3328" s="25" t="s">
        <v>46</v>
      </c>
      <c r="H3328" s="24">
        <v>45118</v>
      </c>
      <c r="I3328" s="101">
        <v>0.87679398148148147</v>
      </c>
      <c r="J3328" s="24">
        <v>45118</v>
      </c>
      <c r="K3328" s="101">
        <v>0.89121527777777787</v>
      </c>
      <c r="L3328" s="25">
        <v>1246</v>
      </c>
      <c r="M3328" s="26">
        <f>Causas[[#This Row],[parada_duracion]]/60</f>
        <v>20.766666666666666</v>
      </c>
      <c r="N3328" s="19" t="s">
        <v>1020</v>
      </c>
      <c r="O3328" s="16" t="s">
        <v>52</v>
      </c>
      <c r="P3328" s="16">
        <f>WEEKNUM(Causas[[#This Row],[resolucion_fecha]],16)</f>
        <v>28</v>
      </c>
      <c r="Q3328" s="16" t="str">
        <f>TEXT(Causas[[#This Row],[resolucion_fecha]],"MMMM")</f>
        <v>julio</v>
      </c>
      <c r="R3328" s="16" t="str">
        <f t="shared" si="51"/>
        <v>T</v>
      </c>
      <c r="S3328" s="16"/>
      <c r="T3328" s="16" t="s">
        <v>53</v>
      </c>
      <c r="U3328" s="16"/>
      <c r="V3328" s="16"/>
      <c r="W3328" s="16"/>
    </row>
    <row r="3329" spans="1:23" hidden="1" x14ac:dyDescent="0.25">
      <c r="A3329" s="25">
        <v>146647</v>
      </c>
      <c r="B3329" s="25" t="s">
        <v>83</v>
      </c>
      <c r="C3329" s="25" t="s">
        <v>43</v>
      </c>
      <c r="D3329" s="25" t="s">
        <v>76</v>
      </c>
      <c r="E3329" s="24">
        <v>43405</v>
      </c>
      <c r="F3329" s="25" t="s">
        <v>45</v>
      </c>
      <c r="G3329" s="25" t="s">
        <v>50</v>
      </c>
      <c r="H3329" s="24">
        <v>45118</v>
      </c>
      <c r="I3329" s="101">
        <v>0.89123842592592595</v>
      </c>
      <c r="J3329" s="24">
        <v>45118</v>
      </c>
      <c r="K3329" s="101">
        <v>0.89438657407407407</v>
      </c>
      <c r="L3329" s="25">
        <v>272</v>
      </c>
      <c r="M3329" s="26">
        <f>Causas[[#This Row],[parada_duracion]]/60</f>
        <v>4.5333333333333332</v>
      </c>
      <c r="N3329" s="19" t="s">
        <v>47</v>
      </c>
      <c r="O3329" s="19" t="s">
        <v>47</v>
      </c>
      <c r="P3329" s="16">
        <f>WEEKNUM(Causas[[#This Row],[resolucion_fecha]],16)</f>
        <v>28</v>
      </c>
      <c r="Q3329" s="16" t="str">
        <f>TEXT(Causas[[#This Row],[resolucion_fecha]],"MMMM")</f>
        <v>julio</v>
      </c>
      <c r="R3329" s="16" t="str">
        <f t="shared" si="51"/>
        <v>T</v>
      </c>
      <c r="S3329" s="19" t="s">
        <v>47</v>
      </c>
      <c r="T3329" s="19" t="s">
        <v>47</v>
      </c>
      <c r="U3329" s="19" t="s">
        <v>47</v>
      </c>
      <c r="V3329" s="19" t="s">
        <v>47</v>
      </c>
      <c r="W3329" s="19" t="s">
        <v>47</v>
      </c>
    </row>
    <row r="3330" spans="1:23" hidden="1" x14ac:dyDescent="0.25">
      <c r="A3330" s="96">
        <v>146750</v>
      </c>
      <c r="B3330" s="96" t="s">
        <v>58</v>
      </c>
      <c r="C3330" s="96" t="s">
        <v>43</v>
      </c>
      <c r="D3330" s="96" t="s">
        <v>59</v>
      </c>
      <c r="E3330" s="97">
        <v>44231</v>
      </c>
      <c r="F3330" s="96" t="s">
        <v>60</v>
      </c>
      <c r="G3330" s="96" t="s">
        <v>46</v>
      </c>
      <c r="H3330" s="97">
        <v>45120</v>
      </c>
      <c r="I3330" s="23">
        <v>2.8784722222222225E-2</v>
      </c>
      <c r="J3330" s="97">
        <v>45120</v>
      </c>
      <c r="K3330" s="23">
        <v>3.8715277777777779E-2</v>
      </c>
      <c r="L3330" s="96">
        <v>858</v>
      </c>
      <c r="M3330" s="98">
        <f>Causas[[#This Row],[parada_duracion]]/60</f>
        <v>14.3</v>
      </c>
      <c r="N3330" s="18" t="s">
        <v>49</v>
      </c>
      <c r="O3330" s="18" t="s">
        <v>49</v>
      </c>
      <c r="P3330" s="99">
        <f>WEEKNUM(Causas[[#This Row],[resolucion_fecha]],16)</f>
        <v>28</v>
      </c>
      <c r="Q3330" s="99" t="str">
        <f>TEXT(Causas[[#This Row],[resolucion_fecha]],"MMMM")</f>
        <v>julio</v>
      </c>
      <c r="R3330" s="99" t="str">
        <f t="shared" ref="R3330:R3371" si="52">IF(I3330&gt;TIME(22,0,0),"N",IF(I3330&lt;TIME(6,0,0),"N",IF(I3330&gt;TIME(14,0,0),"T",IF(I3330&gt;=TIME(6,0,0),"M","-"))))</f>
        <v>N</v>
      </c>
      <c r="S3330" s="18" t="s">
        <v>49</v>
      </c>
      <c r="T3330" s="18" t="s">
        <v>49</v>
      </c>
      <c r="U3330" s="18" t="s">
        <v>49</v>
      </c>
      <c r="V3330" s="18" t="s">
        <v>49</v>
      </c>
      <c r="W3330" s="18" t="s">
        <v>49</v>
      </c>
    </row>
    <row r="3331" spans="1:23" hidden="1" x14ac:dyDescent="0.25">
      <c r="A3331" s="96">
        <v>146751</v>
      </c>
      <c r="B3331" s="96" t="s">
        <v>75</v>
      </c>
      <c r="C3331" s="96" t="s">
        <v>43</v>
      </c>
      <c r="D3331" s="96" t="s">
        <v>76</v>
      </c>
      <c r="E3331" s="97">
        <v>44104</v>
      </c>
      <c r="F3331" s="96" t="s">
        <v>56</v>
      </c>
      <c r="G3331" s="96" t="s">
        <v>46</v>
      </c>
      <c r="H3331" s="97">
        <v>45120</v>
      </c>
      <c r="I3331" s="23">
        <v>4.6006944444444448E-2</v>
      </c>
      <c r="J3331" s="97">
        <v>45120</v>
      </c>
      <c r="K3331" s="23">
        <v>5.7916666666666665E-2</v>
      </c>
      <c r="L3331" s="96">
        <v>1029</v>
      </c>
      <c r="M3331" s="98">
        <f>Causas[[#This Row],[parada_duracion]]/60</f>
        <v>17.149999999999999</v>
      </c>
      <c r="N3331" s="18" t="s">
        <v>49</v>
      </c>
      <c r="O3331" s="18" t="s">
        <v>49</v>
      </c>
      <c r="P3331" s="99">
        <f>WEEKNUM(Causas[[#This Row],[resolucion_fecha]],16)</f>
        <v>28</v>
      </c>
      <c r="Q3331" s="99" t="str">
        <f>TEXT(Causas[[#This Row],[resolucion_fecha]],"MMMM")</f>
        <v>julio</v>
      </c>
      <c r="R3331" s="99" t="str">
        <f t="shared" si="52"/>
        <v>N</v>
      </c>
      <c r="S3331" s="18" t="s">
        <v>49</v>
      </c>
      <c r="T3331" s="18" t="s">
        <v>49</v>
      </c>
      <c r="U3331" s="18" t="s">
        <v>49</v>
      </c>
      <c r="V3331" s="18" t="s">
        <v>49</v>
      </c>
      <c r="W3331" s="18" t="s">
        <v>49</v>
      </c>
    </row>
    <row r="3332" spans="1:23" hidden="1" x14ac:dyDescent="0.25">
      <c r="A3332" s="25">
        <v>146752</v>
      </c>
      <c r="B3332" s="25" t="s">
        <v>89</v>
      </c>
      <c r="C3332" s="25" t="s">
        <v>43</v>
      </c>
      <c r="D3332" s="25" t="s">
        <v>90</v>
      </c>
      <c r="E3332" s="24">
        <v>44263</v>
      </c>
      <c r="F3332" s="25" t="s">
        <v>56</v>
      </c>
      <c r="G3332" s="25" t="s">
        <v>46</v>
      </c>
      <c r="H3332" s="24">
        <v>45120</v>
      </c>
      <c r="I3332" s="101">
        <v>0.25222222222222224</v>
      </c>
      <c r="J3332" s="24">
        <v>45120</v>
      </c>
      <c r="K3332" s="101">
        <v>0.27358796296296295</v>
      </c>
      <c r="L3332" s="25">
        <v>1846</v>
      </c>
      <c r="M3332" s="26">
        <f>Causas[[#This Row],[parada_duracion]]/60</f>
        <v>30.766666666666666</v>
      </c>
      <c r="N3332" s="18" t="s">
        <v>49</v>
      </c>
      <c r="O3332" s="18" t="s">
        <v>49</v>
      </c>
      <c r="P3332" s="16">
        <f>WEEKNUM(Causas[[#This Row],[resolucion_fecha]],16)</f>
        <v>28</v>
      </c>
      <c r="Q3332" s="16" t="str">
        <f>TEXT(Causas[[#This Row],[resolucion_fecha]],"MMMM")</f>
        <v>julio</v>
      </c>
      <c r="R3332" s="16" t="str">
        <f t="shared" si="52"/>
        <v>M</v>
      </c>
      <c r="S3332" s="18" t="s">
        <v>49</v>
      </c>
      <c r="T3332" s="18" t="s">
        <v>49</v>
      </c>
      <c r="U3332" s="18" t="s">
        <v>49</v>
      </c>
      <c r="V3332" s="18" t="s">
        <v>49</v>
      </c>
      <c r="W3332" s="18" t="s">
        <v>49</v>
      </c>
    </row>
    <row r="3333" spans="1:23" hidden="1" x14ac:dyDescent="0.25">
      <c r="A3333" s="96">
        <v>146757</v>
      </c>
      <c r="B3333" s="96" t="s">
        <v>129</v>
      </c>
      <c r="C3333" s="96" t="s">
        <v>43</v>
      </c>
      <c r="D3333" s="96" t="s">
        <v>55</v>
      </c>
      <c r="E3333" s="97">
        <v>43405</v>
      </c>
      <c r="F3333" s="96" t="s">
        <v>45</v>
      </c>
      <c r="G3333" s="96" t="s">
        <v>46</v>
      </c>
      <c r="H3333" s="97">
        <v>45120</v>
      </c>
      <c r="I3333" s="23">
        <v>0.26383101851851853</v>
      </c>
      <c r="J3333" s="97">
        <v>45120</v>
      </c>
      <c r="K3333" s="23">
        <v>0.26612268518518517</v>
      </c>
      <c r="L3333" s="96">
        <v>198</v>
      </c>
      <c r="M3333" s="98">
        <f>Causas[[#This Row],[parada_duracion]]/60</f>
        <v>3.3</v>
      </c>
      <c r="N3333" s="18" t="s">
        <v>47</v>
      </c>
      <c r="O3333" s="18" t="s">
        <v>47</v>
      </c>
      <c r="P3333" s="99">
        <f>WEEKNUM(Causas[[#This Row],[resolucion_fecha]],16)</f>
        <v>28</v>
      </c>
      <c r="Q3333" s="99" t="str">
        <f>TEXT(Causas[[#This Row],[resolucion_fecha]],"MMMM")</f>
        <v>julio</v>
      </c>
      <c r="R3333" s="99" t="str">
        <f t="shared" si="52"/>
        <v>M</v>
      </c>
      <c r="S3333" s="18" t="s">
        <v>47</v>
      </c>
      <c r="T3333" s="18" t="s">
        <v>47</v>
      </c>
      <c r="U3333" s="18" t="s">
        <v>47</v>
      </c>
      <c r="V3333" s="18" t="s">
        <v>47</v>
      </c>
      <c r="W3333" s="18" t="s">
        <v>47</v>
      </c>
    </row>
    <row r="3334" spans="1:23" hidden="1" x14ac:dyDescent="0.25">
      <c r="A3334" s="96">
        <v>146758</v>
      </c>
      <c r="B3334" s="96" t="s">
        <v>101</v>
      </c>
      <c r="C3334" s="96" t="s">
        <v>43</v>
      </c>
      <c r="D3334" s="96" t="s">
        <v>82</v>
      </c>
      <c r="E3334" s="97">
        <v>43405</v>
      </c>
      <c r="F3334" s="96" t="s">
        <v>45</v>
      </c>
      <c r="G3334" s="96" t="s">
        <v>50</v>
      </c>
      <c r="H3334" s="97">
        <v>45120</v>
      </c>
      <c r="I3334" s="23">
        <v>0.26481481481481478</v>
      </c>
      <c r="J3334" s="97">
        <v>45120</v>
      </c>
      <c r="K3334" s="23">
        <v>0.2661574074074074</v>
      </c>
      <c r="L3334" s="96">
        <v>116</v>
      </c>
      <c r="M3334" s="98">
        <f>Causas[[#This Row],[parada_duracion]]/60</f>
        <v>1.9333333333333333</v>
      </c>
      <c r="N3334" s="18" t="s">
        <v>47</v>
      </c>
      <c r="O3334" s="18" t="s">
        <v>47</v>
      </c>
      <c r="P3334" s="99">
        <f>WEEKNUM(Causas[[#This Row],[resolucion_fecha]],16)</f>
        <v>28</v>
      </c>
      <c r="Q3334" s="99" t="str">
        <f>TEXT(Causas[[#This Row],[resolucion_fecha]],"MMMM")</f>
        <v>julio</v>
      </c>
      <c r="R3334" s="99" t="str">
        <f t="shared" si="52"/>
        <v>M</v>
      </c>
      <c r="S3334" s="18" t="s">
        <v>47</v>
      </c>
      <c r="T3334" s="18" t="s">
        <v>47</v>
      </c>
      <c r="U3334" s="18" t="s">
        <v>47</v>
      </c>
      <c r="V3334" s="18" t="s">
        <v>47</v>
      </c>
      <c r="W3334" s="18" t="s">
        <v>47</v>
      </c>
    </row>
    <row r="3335" spans="1:23" hidden="1" x14ac:dyDescent="0.25">
      <c r="A3335" s="25">
        <v>146759</v>
      </c>
      <c r="B3335" s="25" t="s">
        <v>101</v>
      </c>
      <c r="C3335" s="25" t="s">
        <v>43</v>
      </c>
      <c r="D3335" s="25" t="s">
        <v>82</v>
      </c>
      <c r="E3335" s="24">
        <v>43405</v>
      </c>
      <c r="F3335" s="25" t="s">
        <v>45</v>
      </c>
      <c r="G3335" s="25" t="s">
        <v>50</v>
      </c>
      <c r="H3335" s="24">
        <v>45120</v>
      </c>
      <c r="I3335" s="101">
        <v>0.26640046296296299</v>
      </c>
      <c r="J3335" s="24">
        <v>45120</v>
      </c>
      <c r="K3335" s="101">
        <v>0.27804398148148146</v>
      </c>
      <c r="L3335" s="25">
        <v>1006</v>
      </c>
      <c r="M3335" s="26">
        <f>Causas[[#This Row],[parada_duracion]]/60</f>
        <v>16.766666666666666</v>
      </c>
      <c r="N3335" s="19" t="s">
        <v>1021</v>
      </c>
      <c r="O3335" s="16" t="s">
        <v>52</v>
      </c>
      <c r="P3335" s="16">
        <f>WEEKNUM(Causas[[#This Row],[resolucion_fecha]],16)</f>
        <v>28</v>
      </c>
      <c r="Q3335" s="16" t="str">
        <f>TEXT(Causas[[#This Row],[resolucion_fecha]],"MMMM")</f>
        <v>julio</v>
      </c>
      <c r="R3335" s="16" t="str">
        <f t="shared" si="52"/>
        <v>M</v>
      </c>
      <c r="S3335" s="16"/>
      <c r="T3335" s="16" t="s">
        <v>53</v>
      </c>
      <c r="U3335" s="100"/>
      <c r="V3335" s="16"/>
      <c r="W3335" s="16"/>
    </row>
    <row r="3336" spans="1:23" hidden="1" x14ac:dyDescent="0.25">
      <c r="A3336" s="96">
        <v>146770</v>
      </c>
      <c r="B3336" s="96" t="s">
        <v>74</v>
      </c>
      <c r="C3336" s="96" t="s">
        <v>43</v>
      </c>
      <c r="D3336" s="96" t="s">
        <v>68</v>
      </c>
      <c r="E3336" s="97">
        <v>44258</v>
      </c>
      <c r="F3336" s="96" t="s">
        <v>56</v>
      </c>
      <c r="G3336" s="96" t="s">
        <v>46</v>
      </c>
      <c r="H3336" s="97">
        <v>45120</v>
      </c>
      <c r="I3336" s="23">
        <v>0.3</v>
      </c>
      <c r="J3336" s="97">
        <v>45120</v>
      </c>
      <c r="K3336" s="23">
        <v>0.35553240740740738</v>
      </c>
      <c r="L3336" s="96">
        <v>4798</v>
      </c>
      <c r="M3336" s="98">
        <f>Causas[[#This Row],[parada_duracion]]/60</f>
        <v>79.966666666666669</v>
      </c>
      <c r="N3336" s="18" t="s">
        <v>49</v>
      </c>
      <c r="O3336" s="18" t="s">
        <v>49</v>
      </c>
      <c r="P3336" s="99">
        <f>WEEKNUM(Causas[[#This Row],[resolucion_fecha]],16)</f>
        <v>28</v>
      </c>
      <c r="Q3336" s="99" t="str">
        <f>TEXT(Causas[[#This Row],[resolucion_fecha]],"MMMM")</f>
        <v>julio</v>
      </c>
      <c r="R3336" s="99" t="str">
        <f t="shared" si="52"/>
        <v>M</v>
      </c>
      <c r="S3336" s="18" t="s">
        <v>49</v>
      </c>
      <c r="T3336" s="18" t="s">
        <v>49</v>
      </c>
      <c r="U3336" s="18" t="s">
        <v>49</v>
      </c>
      <c r="V3336" s="18" t="s">
        <v>49</v>
      </c>
      <c r="W3336" s="18" t="s">
        <v>49</v>
      </c>
    </row>
    <row r="3337" spans="1:23" hidden="1" x14ac:dyDescent="0.25">
      <c r="A3337" s="25">
        <v>146771</v>
      </c>
      <c r="B3337" s="25" t="s">
        <v>95</v>
      </c>
      <c r="C3337" s="25" t="s">
        <v>43</v>
      </c>
      <c r="D3337" s="25" t="s">
        <v>96</v>
      </c>
      <c r="E3337" s="24">
        <v>43882</v>
      </c>
      <c r="F3337" s="25" t="s">
        <v>56</v>
      </c>
      <c r="G3337" s="25" t="s">
        <v>46</v>
      </c>
      <c r="H3337" s="24">
        <v>45120</v>
      </c>
      <c r="I3337" s="101">
        <v>0.30886574074074075</v>
      </c>
      <c r="J3337" s="24">
        <v>45120</v>
      </c>
      <c r="K3337" s="101">
        <v>0.35494212962962962</v>
      </c>
      <c r="L3337" s="25">
        <v>3981</v>
      </c>
      <c r="M3337" s="26">
        <f>Causas[[#This Row],[parada_duracion]]/60</f>
        <v>66.349999999999994</v>
      </c>
      <c r="N3337" s="18" t="s">
        <v>49</v>
      </c>
      <c r="O3337" s="18" t="s">
        <v>49</v>
      </c>
      <c r="P3337" s="16">
        <f>WEEKNUM(Causas[[#This Row],[resolucion_fecha]],16)</f>
        <v>28</v>
      </c>
      <c r="Q3337" s="16" t="str">
        <f>TEXT(Causas[[#This Row],[resolucion_fecha]],"MMMM")</f>
        <v>julio</v>
      </c>
      <c r="R3337" s="16" t="str">
        <f t="shared" si="52"/>
        <v>M</v>
      </c>
      <c r="S3337" s="18" t="s">
        <v>49</v>
      </c>
      <c r="T3337" s="18" t="s">
        <v>49</v>
      </c>
      <c r="U3337" s="18" t="s">
        <v>49</v>
      </c>
      <c r="V3337" s="18" t="s">
        <v>49</v>
      </c>
      <c r="W3337" s="18" t="s">
        <v>49</v>
      </c>
    </row>
    <row r="3338" spans="1:23" hidden="1" x14ac:dyDescent="0.25">
      <c r="A3338" s="25">
        <v>146773</v>
      </c>
      <c r="B3338" s="25" t="s">
        <v>176</v>
      </c>
      <c r="C3338" s="25" t="s">
        <v>43</v>
      </c>
      <c r="D3338" s="25" t="s">
        <v>161</v>
      </c>
      <c r="E3338" s="24">
        <v>43405</v>
      </c>
      <c r="F3338" s="25" t="s">
        <v>45</v>
      </c>
      <c r="G3338" s="25" t="s">
        <v>50</v>
      </c>
      <c r="H3338" s="24">
        <v>45120</v>
      </c>
      <c r="I3338" s="101">
        <v>0.32021990740740741</v>
      </c>
      <c r="J3338" s="24">
        <v>45120</v>
      </c>
      <c r="K3338" s="101">
        <v>0.3241087962962963</v>
      </c>
      <c r="L3338" s="25">
        <v>336</v>
      </c>
      <c r="M3338" s="26">
        <f>Causas[[#This Row],[parada_duracion]]/60</f>
        <v>5.6</v>
      </c>
      <c r="N3338" s="18" t="s">
        <v>47</v>
      </c>
      <c r="O3338" s="18" t="s">
        <v>47</v>
      </c>
      <c r="P3338" s="16">
        <f>WEEKNUM(Causas[[#This Row],[resolucion_fecha]],16)</f>
        <v>28</v>
      </c>
      <c r="Q3338" s="16" t="str">
        <f>TEXT(Causas[[#This Row],[resolucion_fecha]],"MMMM")</f>
        <v>julio</v>
      </c>
      <c r="R3338" s="16" t="str">
        <f t="shared" si="52"/>
        <v>M</v>
      </c>
      <c r="S3338" s="18" t="s">
        <v>47</v>
      </c>
      <c r="T3338" s="18" t="s">
        <v>47</v>
      </c>
      <c r="U3338" s="18" t="s">
        <v>47</v>
      </c>
      <c r="V3338" s="18" t="s">
        <v>47</v>
      </c>
      <c r="W3338" s="18" t="s">
        <v>47</v>
      </c>
    </row>
    <row r="3339" spans="1:23" x14ac:dyDescent="0.25">
      <c r="A3339" s="25">
        <v>146776</v>
      </c>
      <c r="B3339" s="25" t="s">
        <v>61</v>
      </c>
      <c r="C3339" s="25" t="s">
        <v>43</v>
      </c>
      <c r="D3339" s="25" t="s">
        <v>67</v>
      </c>
      <c r="E3339" s="24">
        <v>43405</v>
      </c>
      <c r="F3339" s="25" t="s">
        <v>45</v>
      </c>
      <c r="G3339" s="25" t="s">
        <v>46</v>
      </c>
      <c r="H3339" s="24">
        <v>45120</v>
      </c>
      <c r="I3339" s="101">
        <v>0.33133101851851854</v>
      </c>
      <c r="J3339" s="24">
        <v>45120</v>
      </c>
      <c r="K3339" s="101">
        <v>0.37039351851851854</v>
      </c>
      <c r="L3339" s="25">
        <v>3375</v>
      </c>
      <c r="M3339" s="26">
        <f>Causas[[#This Row],[parada_duracion]]/60</f>
        <v>56.25</v>
      </c>
      <c r="N3339" s="18" t="s">
        <v>49</v>
      </c>
      <c r="O3339" s="18" t="s">
        <v>49</v>
      </c>
      <c r="P3339" s="16">
        <f>WEEKNUM(Causas[[#This Row],[resolucion_fecha]],16)</f>
        <v>28</v>
      </c>
      <c r="Q3339" s="16" t="str">
        <f>TEXT(Causas[[#This Row],[resolucion_fecha]],"MMMM")</f>
        <v>julio</v>
      </c>
      <c r="R3339" s="16" t="str">
        <f t="shared" si="52"/>
        <v>M</v>
      </c>
      <c r="S3339" s="18" t="s">
        <v>49</v>
      </c>
      <c r="T3339" s="18" t="s">
        <v>49</v>
      </c>
      <c r="U3339" s="18" t="s">
        <v>49</v>
      </c>
      <c r="V3339" s="18" t="s">
        <v>49</v>
      </c>
      <c r="W3339" s="18" t="s">
        <v>49</v>
      </c>
    </row>
    <row r="3340" spans="1:23" hidden="1" x14ac:dyDescent="0.25">
      <c r="A3340" s="25">
        <v>146778</v>
      </c>
      <c r="B3340" s="25" t="s">
        <v>86</v>
      </c>
      <c r="C3340" s="25" t="s">
        <v>43</v>
      </c>
      <c r="D3340" s="25" t="s">
        <v>55</v>
      </c>
      <c r="E3340" s="24">
        <v>43881</v>
      </c>
      <c r="F3340" s="25" t="s">
        <v>56</v>
      </c>
      <c r="G3340" s="25" t="s">
        <v>50</v>
      </c>
      <c r="H3340" s="24">
        <v>45120</v>
      </c>
      <c r="I3340" s="101">
        <v>0.3562731481481482</v>
      </c>
      <c r="J3340" s="24">
        <v>45120</v>
      </c>
      <c r="K3340" s="101">
        <v>0.3658912037037037</v>
      </c>
      <c r="L3340" s="25">
        <v>831</v>
      </c>
      <c r="M3340" s="26">
        <f>Causas[[#This Row],[parada_duracion]]/60</f>
        <v>13.85</v>
      </c>
      <c r="N3340" s="18" t="s">
        <v>49</v>
      </c>
      <c r="O3340" s="18" t="s">
        <v>49</v>
      </c>
      <c r="P3340" s="16">
        <f>WEEKNUM(Causas[[#This Row],[resolucion_fecha]],16)</f>
        <v>28</v>
      </c>
      <c r="Q3340" s="16" t="str">
        <f>TEXT(Causas[[#This Row],[resolucion_fecha]],"MMMM")</f>
        <v>julio</v>
      </c>
      <c r="R3340" s="16" t="str">
        <f t="shared" si="52"/>
        <v>M</v>
      </c>
      <c r="S3340" s="18" t="s">
        <v>49</v>
      </c>
      <c r="T3340" s="18" t="s">
        <v>49</v>
      </c>
      <c r="U3340" s="18" t="s">
        <v>49</v>
      </c>
      <c r="V3340" s="18" t="s">
        <v>49</v>
      </c>
      <c r="W3340" s="18" t="s">
        <v>49</v>
      </c>
    </row>
    <row r="3341" spans="1:23" hidden="1" x14ac:dyDescent="0.25">
      <c r="A3341" s="25">
        <v>146785</v>
      </c>
      <c r="B3341" s="25" t="s">
        <v>70</v>
      </c>
      <c r="C3341" s="25" t="s">
        <v>43</v>
      </c>
      <c r="D3341" s="25" t="s">
        <v>64</v>
      </c>
      <c r="E3341" s="24">
        <v>43881</v>
      </c>
      <c r="F3341" s="25" t="s">
        <v>56</v>
      </c>
      <c r="G3341" s="25" t="s">
        <v>46</v>
      </c>
      <c r="H3341" s="24">
        <v>45120</v>
      </c>
      <c r="I3341" s="101">
        <v>0.37248842592592596</v>
      </c>
      <c r="J3341" s="24">
        <v>45120</v>
      </c>
      <c r="K3341" s="101">
        <v>0.37255787037037041</v>
      </c>
      <c r="L3341" s="25">
        <v>6</v>
      </c>
      <c r="M3341" s="26">
        <f>Causas[[#This Row],[parada_duracion]]/60</f>
        <v>0.1</v>
      </c>
      <c r="N3341" s="18" t="s">
        <v>47</v>
      </c>
      <c r="O3341" s="18" t="s">
        <v>47</v>
      </c>
      <c r="P3341" s="16">
        <f>WEEKNUM(Causas[[#This Row],[resolucion_fecha]],16)</f>
        <v>28</v>
      </c>
      <c r="Q3341" s="16" t="str">
        <f>TEXT(Causas[[#This Row],[resolucion_fecha]],"MMMM")</f>
        <v>julio</v>
      </c>
      <c r="R3341" s="16" t="str">
        <f t="shared" si="52"/>
        <v>M</v>
      </c>
      <c r="S3341" s="18" t="s">
        <v>47</v>
      </c>
      <c r="T3341" s="18" t="s">
        <v>47</v>
      </c>
      <c r="U3341" s="18" t="s">
        <v>47</v>
      </c>
      <c r="V3341" s="18" t="s">
        <v>47</v>
      </c>
      <c r="W3341" s="18" t="s">
        <v>47</v>
      </c>
    </row>
    <row r="3342" spans="1:23" hidden="1" x14ac:dyDescent="0.25">
      <c r="A3342" s="96">
        <v>146788</v>
      </c>
      <c r="B3342" s="96" t="s">
        <v>352</v>
      </c>
      <c r="C3342" s="96" t="s">
        <v>43</v>
      </c>
      <c r="D3342" s="96" t="s">
        <v>68</v>
      </c>
      <c r="E3342" s="97">
        <v>44820</v>
      </c>
      <c r="F3342" s="96" t="s">
        <v>140</v>
      </c>
      <c r="G3342" s="96" t="s">
        <v>46</v>
      </c>
      <c r="H3342" s="97">
        <v>45120</v>
      </c>
      <c r="I3342" s="23">
        <v>0.38171296296296298</v>
      </c>
      <c r="J3342" s="97">
        <v>45120</v>
      </c>
      <c r="K3342" s="23">
        <v>0.39546296296296296</v>
      </c>
      <c r="L3342" s="96">
        <v>1188</v>
      </c>
      <c r="M3342" s="98">
        <f>Causas[[#This Row],[parada_duracion]]/60</f>
        <v>19.8</v>
      </c>
      <c r="N3342" t="s">
        <v>1022</v>
      </c>
      <c r="O3342" s="99" t="s">
        <v>52</v>
      </c>
      <c r="P3342" s="99">
        <f>WEEKNUM(Causas[[#This Row],[resolucion_fecha]],16)</f>
        <v>28</v>
      </c>
      <c r="Q3342" s="99" t="str">
        <f>TEXT(Causas[[#This Row],[resolucion_fecha]],"MMMM")</f>
        <v>julio</v>
      </c>
      <c r="R3342" s="99" t="str">
        <f t="shared" si="52"/>
        <v>M</v>
      </c>
      <c r="S3342" s="99" t="s">
        <v>53</v>
      </c>
      <c r="T3342" s="16" t="s">
        <v>53</v>
      </c>
      <c r="U3342" s="16"/>
      <c r="V3342" s="99"/>
      <c r="W3342" s="99"/>
    </row>
    <row r="3343" spans="1:23" hidden="1" x14ac:dyDescent="0.25">
      <c r="A3343" s="96">
        <v>146789</v>
      </c>
      <c r="B3343" s="96" t="s">
        <v>176</v>
      </c>
      <c r="C3343" s="96" t="s">
        <v>43</v>
      </c>
      <c r="D3343" s="96" t="s">
        <v>161</v>
      </c>
      <c r="E3343" s="97">
        <v>43405</v>
      </c>
      <c r="F3343" s="96" t="s">
        <v>45</v>
      </c>
      <c r="G3343" s="96" t="s">
        <v>50</v>
      </c>
      <c r="H3343" s="97">
        <v>45120</v>
      </c>
      <c r="I3343" s="23">
        <v>0.38179398148148147</v>
      </c>
      <c r="J3343" s="97">
        <v>45120</v>
      </c>
      <c r="K3343" s="23">
        <v>0.40467592592592588</v>
      </c>
      <c r="L3343" s="96">
        <v>1977</v>
      </c>
      <c r="M3343" s="98">
        <f>Causas[[#This Row],[parada_duracion]]/60</f>
        <v>32.950000000000003</v>
      </c>
      <c r="N3343" s="18" t="s">
        <v>49</v>
      </c>
      <c r="O3343" s="18" t="s">
        <v>49</v>
      </c>
      <c r="P3343" s="99">
        <f>WEEKNUM(Causas[[#This Row],[resolucion_fecha]],16)</f>
        <v>28</v>
      </c>
      <c r="Q3343" s="99" t="str">
        <f>TEXT(Causas[[#This Row],[resolucion_fecha]],"MMMM")</f>
        <v>julio</v>
      </c>
      <c r="R3343" s="99" t="str">
        <f t="shared" si="52"/>
        <v>M</v>
      </c>
      <c r="S3343" s="18" t="s">
        <v>49</v>
      </c>
      <c r="T3343" s="18" t="s">
        <v>49</v>
      </c>
      <c r="U3343" s="18" t="s">
        <v>49</v>
      </c>
      <c r="V3343" s="18" t="s">
        <v>49</v>
      </c>
      <c r="W3343" s="18" t="s">
        <v>49</v>
      </c>
    </row>
    <row r="3344" spans="1:23" hidden="1" x14ac:dyDescent="0.25">
      <c r="A3344" s="96">
        <v>146790</v>
      </c>
      <c r="B3344" s="96" t="s">
        <v>42</v>
      </c>
      <c r="C3344" s="96" t="s">
        <v>43</v>
      </c>
      <c r="D3344" s="96" t="s">
        <v>164</v>
      </c>
      <c r="E3344" s="97">
        <v>43405</v>
      </c>
      <c r="F3344" s="96" t="s">
        <v>45</v>
      </c>
      <c r="G3344" s="96" t="s">
        <v>46</v>
      </c>
      <c r="H3344" s="97">
        <v>45120</v>
      </c>
      <c r="I3344" s="23">
        <v>0.38219907407407411</v>
      </c>
      <c r="J3344" s="97">
        <v>45120</v>
      </c>
      <c r="K3344" s="23">
        <v>0.395474537037037</v>
      </c>
      <c r="L3344" s="96">
        <v>1147</v>
      </c>
      <c r="M3344" s="98">
        <f>Causas[[#This Row],[parada_duracion]]/60</f>
        <v>19.116666666666667</v>
      </c>
      <c r="N3344" t="s">
        <v>1023</v>
      </c>
      <c r="O3344" s="99" t="s">
        <v>52</v>
      </c>
      <c r="P3344" s="99">
        <f>WEEKNUM(Causas[[#This Row],[resolucion_fecha]],16)</f>
        <v>28</v>
      </c>
      <c r="Q3344" s="99" t="str">
        <f>TEXT(Causas[[#This Row],[resolucion_fecha]],"MMMM")</f>
        <v>julio</v>
      </c>
      <c r="R3344" s="99" t="str">
        <f t="shared" si="52"/>
        <v>M</v>
      </c>
      <c r="S3344" s="99" t="s">
        <v>53</v>
      </c>
      <c r="T3344" s="16" t="s">
        <v>53</v>
      </c>
      <c r="U3344" s="100"/>
      <c r="V3344" s="99"/>
      <c r="W3344" s="99"/>
    </row>
    <row r="3345" spans="1:23" hidden="1" x14ac:dyDescent="0.25">
      <c r="A3345" s="96">
        <v>146791</v>
      </c>
      <c r="B3345" s="96" t="s">
        <v>129</v>
      </c>
      <c r="C3345" s="96" t="s">
        <v>43</v>
      </c>
      <c r="D3345" s="96" t="s">
        <v>55</v>
      </c>
      <c r="E3345" s="97">
        <v>43405</v>
      </c>
      <c r="F3345" s="96" t="s">
        <v>45</v>
      </c>
      <c r="G3345" s="96" t="s">
        <v>46</v>
      </c>
      <c r="H3345" s="97">
        <v>45120</v>
      </c>
      <c r="I3345" s="23">
        <v>0.3869097222222222</v>
      </c>
      <c r="J3345" s="97">
        <v>45120</v>
      </c>
      <c r="K3345" s="23">
        <v>0.38850694444444445</v>
      </c>
      <c r="L3345" s="96">
        <v>138</v>
      </c>
      <c r="M3345" s="98">
        <f>Causas[[#This Row],[parada_duracion]]/60</f>
        <v>2.2999999999999998</v>
      </c>
      <c r="N3345" s="18" t="s">
        <v>47</v>
      </c>
      <c r="O3345" s="18" t="s">
        <v>47</v>
      </c>
      <c r="P3345" s="99">
        <f>WEEKNUM(Causas[[#This Row],[resolucion_fecha]],16)</f>
        <v>28</v>
      </c>
      <c r="Q3345" s="99" t="str">
        <f>TEXT(Causas[[#This Row],[resolucion_fecha]],"MMMM")</f>
        <v>julio</v>
      </c>
      <c r="R3345" s="99" t="str">
        <f t="shared" si="52"/>
        <v>M</v>
      </c>
      <c r="S3345" s="18" t="s">
        <v>47</v>
      </c>
      <c r="T3345" s="18" t="s">
        <v>47</v>
      </c>
      <c r="U3345" s="18" t="s">
        <v>47</v>
      </c>
      <c r="V3345" s="18" t="s">
        <v>47</v>
      </c>
      <c r="W3345" s="18" t="s">
        <v>47</v>
      </c>
    </row>
    <row r="3346" spans="1:23" hidden="1" x14ac:dyDescent="0.25">
      <c r="A3346" s="25">
        <v>146792</v>
      </c>
      <c r="B3346" s="25" t="s">
        <v>61</v>
      </c>
      <c r="C3346" s="25" t="s">
        <v>43</v>
      </c>
      <c r="D3346" s="25" t="s">
        <v>55</v>
      </c>
      <c r="E3346" s="24">
        <v>43881</v>
      </c>
      <c r="F3346" s="25" t="s">
        <v>56</v>
      </c>
      <c r="G3346" s="25" t="s">
        <v>46</v>
      </c>
      <c r="H3346" s="24">
        <v>45120</v>
      </c>
      <c r="I3346" s="101">
        <v>0.38866898148148149</v>
      </c>
      <c r="J3346" s="24">
        <v>45120</v>
      </c>
      <c r="K3346" s="101">
        <v>0.49207175925925922</v>
      </c>
      <c r="L3346" s="25">
        <v>8934</v>
      </c>
      <c r="M3346" s="26">
        <f>Causas[[#This Row],[parada_duracion]]/60</f>
        <v>148.9</v>
      </c>
      <c r="N3346" s="19" t="s">
        <v>1024</v>
      </c>
      <c r="O3346" s="16" t="s">
        <v>52</v>
      </c>
      <c r="P3346" s="16">
        <f>WEEKNUM(Causas[[#This Row],[resolucion_fecha]],16)</f>
        <v>28</v>
      </c>
      <c r="Q3346" s="16" t="str">
        <f>TEXT(Causas[[#This Row],[resolucion_fecha]],"MMMM")</f>
        <v>julio</v>
      </c>
      <c r="R3346" s="16" t="str">
        <f t="shared" si="52"/>
        <v>M</v>
      </c>
      <c r="S3346" s="16"/>
      <c r="T3346" s="16" t="s">
        <v>53</v>
      </c>
      <c r="U3346" s="100"/>
      <c r="V3346" s="16"/>
      <c r="W3346" s="16"/>
    </row>
    <row r="3347" spans="1:23" hidden="1" x14ac:dyDescent="0.25">
      <c r="A3347" s="25">
        <v>146797</v>
      </c>
      <c r="B3347" s="25" t="s">
        <v>111</v>
      </c>
      <c r="C3347" s="25" t="s">
        <v>43</v>
      </c>
      <c r="D3347" s="25" t="s">
        <v>82</v>
      </c>
      <c r="E3347" s="24">
        <v>44756</v>
      </c>
      <c r="F3347" s="25" t="s">
        <v>140</v>
      </c>
      <c r="G3347" s="25" t="s">
        <v>50</v>
      </c>
      <c r="H3347" s="24">
        <v>45120</v>
      </c>
      <c r="I3347" s="101">
        <v>0.39947916666666666</v>
      </c>
      <c r="J3347" s="24">
        <v>45120</v>
      </c>
      <c r="K3347" s="101">
        <v>0.40945601851851854</v>
      </c>
      <c r="L3347" s="25">
        <v>862</v>
      </c>
      <c r="M3347" s="26">
        <f>Causas[[#This Row],[parada_duracion]]/60</f>
        <v>14.366666666666667</v>
      </c>
      <c r="N3347" t="s">
        <v>1025</v>
      </c>
      <c r="O3347" s="16" t="s">
        <v>52</v>
      </c>
      <c r="P3347" s="16">
        <f>WEEKNUM(Causas[[#This Row],[resolucion_fecha]],16)</f>
        <v>28</v>
      </c>
      <c r="Q3347" s="16" t="str">
        <f>TEXT(Causas[[#This Row],[resolucion_fecha]],"MMMM")</f>
        <v>julio</v>
      </c>
      <c r="R3347" s="16" t="str">
        <f t="shared" si="52"/>
        <v>M</v>
      </c>
      <c r="S3347" s="16" t="s">
        <v>53</v>
      </c>
      <c r="T3347" s="16" t="s">
        <v>53</v>
      </c>
      <c r="U3347" s="16"/>
      <c r="V3347" s="16"/>
      <c r="W3347" s="16"/>
    </row>
    <row r="3348" spans="1:23" hidden="1" x14ac:dyDescent="0.25">
      <c r="A3348" s="96">
        <v>146802</v>
      </c>
      <c r="B3348" s="96" t="s">
        <v>111</v>
      </c>
      <c r="C3348" s="96" t="s">
        <v>43</v>
      </c>
      <c r="D3348" s="96" t="s">
        <v>82</v>
      </c>
      <c r="E3348" s="97">
        <v>44756</v>
      </c>
      <c r="F3348" s="96" t="s">
        <v>140</v>
      </c>
      <c r="G3348" s="96" t="s">
        <v>46</v>
      </c>
      <c r="H3348" s="97">
        <v>45120</v>
      </c>
      <c r="I3348" s="23">
        <v>0.40982638888888889</v>
      </c>
      <c r="J3348" s="97">
        <v>45120</v>
      </c>
      <c r="K3348" s="23">
        <v>0.46182870370370371</v>
      </c>
      <c r="L3348" s="96">
        <v>4493</v>
      </c>
      <c r="M3348" s="98">
        <f>Causas[[#This Row],[parada_duracion]]/60</f>
        <v>74.88333333333334</v>
      </c>
      <c r="N3348" t="s">
        <v>1026</v>
      </c>
      <c r="O3348" s="99" t="s">
        <v>72</v>
      </c>
      <c r="P3348" s="99">
        <f>WEEKNUM(Causas[[#This Row],[resolucion_fecha]],16)</f>
        <v>28</v>
      </c>
      <c r="Q3348" s="99" t="str">
        <f>TEXT(Causas[[#This Row],[resolucion_fecha]],"MMMM")</f>
        <v>julio</v>
      </c>
      <c r="R3348" s="99" t="str">
        <f t="shared" si="52"/>
        <v>M</v>
      </c>
      <c r="S3348" s="99"/>
      <c r="T3348" s="16" t="s">
        <v>73</v>
      </c>
      <c r="U3348" s="16"/>
      <c r="V3348" s="99"/>
      <c r="W3348" s="99"/>
    </row>
    <row r="3349" spans="1:23" hidden="1" x14ac:dyDescent="0.25">
      <c r="A3349" s="25">
        <v>146803</v>
      </c>
      <c r="B3349" s="25" t="s">
        <v>203</v>
      </c>
      <c r="C3349" s="25" t="s">
        <v>43</v>
      </c>
      <c r="D3349" s="25" t="s">
        <v>68</v>
      </c>
      <c r="E3349" s="24">
        <v>43731</v>
      </c>
      <c r="F3349" s="25" t="s">
        <v>56</v>
      </c>
      <c r="G3349" s="25" t="s">
        <v>46</v>
      </c>
      <c r="H3349" s="24">
        <v>45120</v>
      </c>
      <c r="I3349" s="101">
        <v>0.41144675925925928</v>
      </c>
      <c r="J3349" s="24">
        <v>45120</v>
      </c>
      <c r="K3349" s="101">
        <v>0.44143518518518521</v>
      </c>
      <c r="L3349" s="25">
        <v>2591</v>
      </c>
      <c r="M3349" s="26">
        <f>Causas[[#This Row],[parada_duracion]]/60</f>
        <v>43.18333333333333</v>
      </c>
      <c r="N3349" s="18" t="s">
        <v>49</v>
      </c>
      <c r="O3349" s="18" t="s">
        <v>49</v>
      </c>
      <c r="P3349" s="16">
        <f>WEEKNUM(Causas[[#This Row],[resolucion_fecha]],16)</f>
        <v>28</v>
      </c>
      <c r="Q3349" s="16" t="str">
        <f>TEXT(Causas[[#This Row],[resolucion_fecha]],"MMMM")</f>
        <v>julio</v>
      </c>
      <c r="R3349" s="16" t="str">
        <f t="shared" si="52"/>
        <v>M</v>
      </c>
      <c r="S3349" s="18" t="s">
        <v>49</v>
      </c>
      <c r="T3349" s="18" t="s">
        <v>49</v>
      </c>
      <c r="U3349" s="18" t="s">
        <v>49</v>
      </c>
      <c r="V3349" s="18" t="s">
        <v>49</v>
      </c>
      <c r="W3349" s="18" t="s">
        <v>49</v>
      </c>
    </row>
    <row r="3350" spans="1:23" hidden="1" x14ac:dyDescent="0.25">
      <c r="A3350" s="96">
        <v>146815</v>
      </c>
      <c r="B3350" s="96" t="s">
        <v>42</v>
      </c>
      <c r="C3350" s="96" t="s">
        <v>43</v>
      </c>
      <c r="D3350" s="96" t="s">
        <v>161</v>
      </c>
      <c r="E3350" s="97">
        <v>43405</v>
      </c>
      <c r="F3350" s="96" t="s">
        <v>45</v>
      </c>
      <c r="G3350" s="96" t="s">
        <v>50</v>
      </c>
      <c r="H3350" s="97">
        <v>45120</v>
      </c>
      <c r="I3350" s="23">
        <v>0.47188657407407408</v>
      </c>
      <c r="J3350" s="97">
        <v>45120</v>
      </c>
      <c r="K3350" s="23">
        <v>0.50480324074074068</v>
      </c>
      <c r="L3350" s="96">
        <v>2844</v>
      </c>
      <c r="M3350" s="98">
        <f>Causas[[#This Row],[parada_duracion]]/60</f>
        <v>47.4</v>
      </c>
      <c r="N3350" s="18" t="s">
        <v>1027</v>
      </c>
      <c r="O3350" s="99" t="s">
        <v>52</v>
      </c>
      <c r="P3350" s="99">
        <f>WEEKNUM(Causas[[#This Row],[resolucion_fecha]],16)</f>
        <v>28</v>
      </c>
      <c r="Q3350" s="99" t="str">
        <f>TEXT(Causas[[#This Row],[resolucion_fecha]],"MMMM")</f>
        <v>julio</v>
      </c>
      <c r="R3350" s="99" t="str">
        <f t="shared" si="52"/>
        <v>M</v>
      </c>
      <c r="S3350" s="99"/>
      <c r="T3350" s="16" t="s">
        <v>53</v>
      </c>
      <c r="U3350" s="16"/>
      <c r="V3350" s="99"/>
      <c r="W3350" s="99"/>
    </row>
    <row r="3351" spans="1:23" hidden="1" x14ac:dyDescent="0.25">
      <c r="A3351" s="25">
        <v>146816</v>
      </c>
      <c r="B3351" s="25" t="s">
        <v>74</v>
      </c>
      <c r="C3351" s="25" t="s">
        <v>43</v>
      </c>
      <c r="D3351" s="25" t="s">
        <v>68</v>
      </c>
      <c r="E3351" s="24">
        <v>44258</v>
      </c>
      <c r="F3351" s="25" t="s">
        <v>56</v>
      </c>
      <c r="G3351" s="25" t="s">
        <v>46</v>
      </c>
      <c r="H3351" s="24">
        <v>45120</v>
      </c>
      <c r="I3351" s="101">
        <v>0.47333333333333333</v>
      </c>
      <c r="J3351" s="24">
        <v>45120</v>
      </c>
      <c r="K3351" s="101">
        <v>0.4956828703703704</v>
      </c>
      <c r="L3351" s="25">
        <v>1931</v>
      </c>
      <c r="M3351" s="26">
        <f>Causas[[#This Row],[parada_duracion]]/60</f>
        <v>32.18333333333333</v>
      </c>
      <c r="N3351" s="18" t="s">
        <v>49</v>
      </c>
      <c r="O3351" s="18" t="s">
        <v>49</v>
      </c>
      <c r="P3351" s="16">
        <f>WEEKNUM(Causas[[#This Row],[resolucion_fecha]],16)</f>
        <v>28</v>
      </c>
      <c r="Q3351" s="16" t="str">
        <f>TEXT(Causas[[#This Row],[resolucion_fecha]],"MMMM")</f>
        <v>julio</v>
      </c>
      <c r="R3351" s="16" t="str">
        <f t="shared" si="52"/>
        <v>M</v>
      </c>
      <c r="S3351" s="18" t="s">
        <v>49</v>
      </c>
      <c r="T3351" s="18" t="s">
        <v>49</v>
      </c>
      <c r="U3351" s="18" t="s">
        <v>49</v>
      </c>
      <c r="V3351" s="18" t="s">
        <v>49</v>
      </c>
      <c r="W3351" s="18" t="s">
        <v>49</v>
      </c>
    </row>
    <row r="3352" spans="1:23" hidden="1" x14ac:dyDescent="0.25">
      <c r="A3352" s="25">
        <v>146823</v>
      </c>
      <c r="B3352" s="25" t="s">
        <v>58</v>
      </c>
      <c r="C3352" s="25" t="s">
        <v>43</v>
      </c>
      <c r="D3352" s="25" t="s">
        <v>324</v>
      </c>
      <c r="E3352" s="24">
        <v>44475</v>
      </c>
      <c r="F3352" s="25" t="s">
        <v>325</v>
      </c>
      <c r="G3352" s="25" t="s">
        <v>50</v>
      </c>
      <c r="H3352" s="24">
        <v>45120</v>
      </c>
      <c r="I3352" s="101">
        <v>0.50162037037037044</v>
      </c>
      <c r="J3352" s="24">
        <v>45120</v>
      </c>
      <c r="K3352" s="101">
        <v>0.59476851851851853</v>
      </c>
      <c r="L3352" s="25">
        <v>8048</v>
      </c>
      <c r="M3352" s="26">
        <f>Causas[[#This Row],[parada_duracion]]/60</f>
        <v>134.13333333333333</v>
      </c>
      <c r="N3352" s="19" t="s">
        <v>928</v>
      </c>
      <c r="O3352" s="16" t="s">
        <v>52</v>
      </c>
      <c r="P3352" s="16">
        <f>WEEKNUM(Causas[[#This Row],[resolucion_fecha]],16)</f>
        <v>28</v>
      </c>
      <c r="Q3352" s="16" t="str">
        <f>TEXT(Causas[[#This Row],[resolucion_fecha]],"MMMM")</f>
        <v>julio</v>
      </c>
      <c r="R3352" s="16" t="str">
        <f t="shared" si="52"/>
        <v>M</v>
      </c>
      <c r="S3352" s="16"/>
      <c r="T3352" s="16" t="s">
        <v>53</v>
      </c>
      <c r="U3352" s="16"/>
      <c r="V3352" s="16"/>
      <c r="W3352" s="16"/>
    </row>
    <row r="3353" spans="1:23" hidden="1" x14ac:dyDescent="0.25">
      <c r="A3353" s="25">
        <v>146825</v>
      </c>
      <c r="B3353" s="25" t="s">
        <v>42</v>
      </c>
      <c r="C3353" s="25" t="s">
        <v>43</v>
      </c>
      <c r="D3353" s="25" t="s">
        <v>80</v>
      </c>
      <c r="E3353" s="24">
        <v>43405</v>
      </c>
      <c r="F3353" s="25" t="s">
        <v>45</v>
      </c>
      <c r="G3353" s="25" t="s">
        <v>50</v>
      </c>
      <c r="H3353" s="24">
        <v>45120</v>
      </c>
      <c r="I3353" s="101">
        <v>0.51476851851851857</v>
      </c>
      <c r="J3353" s="24">
        <v>45120</v>
      </c>
      <c r="K3353" s="101">
        <v>0.5951157407407407</v>
      </c>
      <c r="L3353" s="25">
        <v>6942</v>
      </c>
      <c r="M3353" s="26">
        <f>Causas[[#This Row],[parada_duracion]]/60</f>
        <v>115.7</v>
      </c>
      <c r="N3353" s="19" t="s">
        <v>1028</v>
      </c>
      <c r="O3353" s="16" t="s">
        <v>52</v>
      </c>
      <c r="P3353" s="16">
        <f>WEEKNUM(Causas[[#This Row],[resolucion_fecha]],16)</f>
        <v>28</v>
      </c>
      <c r="Q3353" s="16" t="str">
        <f>TEXT(Causas[[#This Row],[resolucion_fecha]],"MMMM")</f>
        <v>julio</v>
      </c>
      <c r="R3353" s="16" t="str">
        <f t="shared" si="52"/>
        <v>M</v>
      </c>
      <c r="S3353" s="16"/>
      <c r="T3353" s="16" t="s">
        <v>53</v>
      </c>
      <c r="U3353" s="16"/>
      <c r="V3353" s="16"/>
      <c r="W3353" s="16"/>
    </row>
    <row r="3354" spans="1:23" hidden="1" x14ac:dyDescent="0.25">
      <c r="A3354" s="25">
        <v>146827</v>
      </c>
      <c r="B3354" s="25" t="s">
        <v>197</v>
      </c>
      <c r="C3354" s="25" t="s">
        <v>43</v>
      </c>
      <c r="D3354" s="25" t="s">
        <v>90</v>
      </c>
      <c r="E3354" s="24">
        <v>43405</v>
      </c>
      <c r="F3354" s="25" t="s">
        <v>45</v>
      </c>
      <c r="G3354" s="25" t="s">
        <v>46</v>
      </c>
      <c r="H3354" s="24">
        <v>45120</v>
      </c>
      <c r="I3354" s="101">
        <v>0.52716435185185184</v>
      </c>
      <c r="J3354" s="24">
        <v>45120</v>
      </c>
      <c r="K3354" s="101">
        <v>0.53921296296296295</v>
      </c>
      <c r="L3354" s="25">
        <v>1041</v>
      </c>
      <c r="M3354" s="26">
        <f>Causas[[#This Row],[parada_duracion]]/60</f>
        <v>17.350000000000001</v>
      </c>
      <c r="N3354" s="18" t="s">
        <v>49</v>
      </c>
      <c r="O3354" s="18" t="s">
        <v>49</v>
      </c>
      <c r="P3354" s="16">
        <f>WEEKNUM(Causas[[#This Row],[resolucion_fecha]],16)</f>
        <v>28</v>
      </c>
      <c r="Q3354" s="16" t="str">
        <f>TEXT(Causas[[#This Row],[resolucion_fecha]],"MMMM")</f>
        <v>julio</v>
      </c>
      <c r="R3354" s="16" t="str">
        <f t="shared" si="52"/>
        <v>M</v>
      </c>
      <c r="S3354" s="18" t="s">
        <v>49</v>
      </c>
      <c r="T3354" s="18" t="s">
        <v>49</v>
      </c>
      <c r="U3354" s="18" t="s">
        <v>49</v>
      </c>
      <c r="V3354" s="18" t="s">
        <v>49</v>
      </c>
      <c r="W3354" s="18" t="s">
        <v>49</v>
      </c>
    </row>
    <row r="3355" spans="1:23" hidden="1" x14ac:dyDescent="0.25">
      <c r="A3355" s="25">
        <v>146835</v>
      </c>
      <c r="B3355" s="25" t="s">
        <v>42</v>
      </c>
      <c r="C3355" s="25" t="s">
        <v>43</v>
      </c>
      <c r="D3355" s="25" t="s">
        <v>64</v>
      </c>
      <c r="E3355" s="24">
        <v>43405</v>
      </c>
      <c r="F3355" s="25" t="s">
        <v>45</v>
      </c>
      <c r="G3355" s="25" t="s">
        <v>50</v>
      </c>
      <c r="H3355" s="24">
        <v>45120</v>
      </c>
      <c r="I3355" s="101">
        <v>0.60688657407407409</v>
      </c>
      <c r="J3355" s="24">
        <v>45120</v>
      </c>
      <c r="K3355" s="101">
        <v>0.61114583333333339</v>
      </c>
      <c r="L3355" s="25">
        <v>368</v>
      </c>
      <c r="M3355" s="26">
        <f>Causas[[#This Row],[parada_duracion]]/60</f>
        <v>6.1333333333333337</v>
      </c>
      <c r="N3355" s="18" t="s">
        <v>47</v>
      </c>
      <c r="O3355" s="18" t="s">
        <v>47</v>
      </c>
      <c r="P3355" s="16">
        <f>WEEKNUM(Causas[[#This Row],[resolucion_fecha]],16)</f>
        <v>28</v>
      </c>
      <c r="Q3355" s="16" t="str">
        <f>TEXT(Causas[[#This Row],[resolucion_fecha]],"MMMM")</f>
        <v>julio</v>
      </c>
      <c r="R3355" s="16" t="str">
        <f t="shared" si="52"/>
        <v>T</v>
      </c>
      <c r="S3355" s="18" t="s">
        <v>47</v>
      </c>
      <c r="T3355" s="18" t="s">
        <v>47</v>
      </c>
      <c r="U3355" s="18" t="s">
        <v>47</v>
      </c>
      <c r="V3355" s="18" t="s">
        <v>47</v>
      </c>
      <c r="W3355" s="18" t="s">
        <v>47</v>
      </c>
    </row>
    <row r="3356" spans="1:23" hidden="1" x14ac:dyDescent="0.25">
      <c r="A3356" s="25">
        <v>146838</v>
      </c>
      <c r="B3356" s="25" t="s">
        <v>111</v>
      </c>
      <c r="C3356" s="25" t="s">
        <v>43</v>
      </c>
      <c r="D3356" s="25" t="s">
        <v>166</v>
      </c>
      <c r="E3356" s="24">
        <v>44432</v>
      </c>
      <c r="F3356" s="25" t="s">
        <v>325</v>
      </c>
      <c r="G3356" s="25" t="s">
        <v>46</v>
      </c>
      <c r="H3356" s="24">
        <v>45120</v>
      </c>
      <c r="I3356" s="101">
        <v>0.63832175925925927</v>
      </c>
      <c r="J3356" s="24">
        <v>45120</v>
      </c>
      <c r="K3356" s="101">
        <v>0.64884259259259258</v>
      </c>
      <c r="L3356" s="25">
        <v>909</v>
      </c>
      <c r="M3356" s="26">
        <f>Causas[[#This Row],[parada_duracion]]/60</f>
        <v>15.15</v>
      </c>
      <c r="N3356" t="s">
        <v>1029</v>
      </c>
      <c r="O3356" s="16" t="s">
        <v>52</v>
      </c>
      <c r="P3356" s="16">
        <f>WEEKNUM(Causas[[#This Row],[resolucion_fecha]],16)</f>
        <v>28</v>
      </c>
      <c r="Q3356" s="16" t="str">
        <f>TEXT(Causas[[#This Row],[resolucion_fecha]],"MMMM")</f>
        <v>julio</v>
      </c>
      <c r="R3356" s="16" t="str">
        <f t="shared" si="52"/>
        <v>T</v>
      </c>
      <c r="S3356" s="16" t="s">
        <v>53</v>
      </c>
      <c r="T3356" s="16" t="s">
        <v>53</v>
      </c>
      <c r="U3356" s="16"/>
      <c r="V3356" s="16"/>
      <c r="W3356" s="16"/>
    </row>
    <row r="3357" spans="1:23" hidden="1" x14ac:dyDescent="0.25">
      <c r="A3357" s="25">
        <v>146847</v>
      </c>
      <c r="B3357" s="25" t="s">
        <v>79</v>
      </c>
      <c r="C3357" s="25" t="s">
        <v>43</v>
      </c>
      <c r="D3357" s="25" t="s">
        <v>154</v>
      </c>
      <c r="E3357" s="24">
        <v>43405</v>
      </c>
      <c r="F3357" s="25" t="s">
        <v>45</v>
      </c>
      <c r="G3357" s="25" t="s">
        <v>46</v>
      </c>
      <c r="H3357" s="24">
        <v>45120</v>
      </c>
      <c r="I3357" s="101">
        <v>0.70912037037037035</v>
      </c>
      <c r="J3357" s="24">
        <v>45120</v>
      </c>
      <c r="K3357" s="101">
        <v>0.74581018518518516</v>
      </c>
      <c r="L3357" s="25">
        <v>3170</v>
      </c>
      <c r="M3357" s="26">
        <f>Causas[[#This Row],[parada_duracion]]/60</f>
        <v>52.833333333333336</v>
      </c>
      <c r="N3357" s="18" t="s">
        <v>49</v>
      </c>
      <c r="O3357" s="18" t="s">
        <v>49</v>
      </c>
      <c r="P3357" s="16">
        <f>WEEKNUM(Causas[[#This Row],[resolucion_fecha]],16)</f>
        <v>28</v>
      </c>
      <c r="Q3357" s="16" t="str">
        <f>TEXT(Causas[[#This Row],[resolucion_fecha]],"MMMM")</f>
        <v>julio</v>
      </c>
      <c r="R3357" s="16" t="str">
        <f t="shared" si="52"/>
        <v>T</v>
      </c>
      <c r="S3357" s="18" t="s">
        <v>49</v>
      </c>
      <c r="T3357" s="18" t="s">
        <v>49</v>
      </c>
      <c r="U3357" s="18" t="s">
        <v>49</v>
      </c>
      <c r="V3357" s="18" t="s">
        <v>49</v>
      </c>
      <c r="W3357" s="18" t="s">
        <v>49</v>
      </c>
    </row>
    <row r="3358" spans="1:23" hidden="1" x14ac:dyDescent="0.25">
      <c r="A3358" s="96">
        <v>146850</v>
      </c>
      <c r="B3358" s="96" t="s">
        <v>42</v>
      </c>
      <c r="C3358" s="96" t="s">
        <v>43</v>
      </c>
      <c r="D3358" s="96" t="s">
        <v>44</v>
      </c>
      <c r="E3358" s="97">
        <v>43405</v>
      </c>
      <c r="F3358" s="96" t="s">
        <v>45</v>
      </c>
      <c r="G3358" s="96" t="s">
        <v>46</v>
      </c>
      <c r="H3358" s="97">
        <v>45120</v>
      </c>
      <c r="I3358" s="23">
        <v>0.72189814814814823</v>
      </c>
      <c r="J3358" s="97">
        <v>45120</v>
      </c>
      <c r="K3358" s="23">
        <v>0.75925925925925919</v>
      </c>
      <c r="L3358" s="96">
        <v>3228</v>
      </c>
      <c r="M3358" s="98">
        <f>Causas[[#This Row],[parada_duracion]]/60</f>
        <v>53.8</v>
      </c>
      <c r="N3358" s="18" t="s">
        <v>1030</v>
      </c>
      <c r="O3358" s="99" t="s">
        <v>52</v>
      </c>
      <c r="P3358" s="99">
        <f>WEEKNUM(Causas[[#This Row],[resolucion_fecha]],16)</f>
        <v>28</v>
      </c>
      <c r="Q3358" s="99" t="str">
        <f>TEXT(Causas[[#This Row],[resolucion_fecha]],"MMMM")</f>
        <v>julio</v>
      </c>
      <c r="R3358" s="99" t="str">
        <f t="shared" si="52"/>
        <v>T</v>
      </c>
      <c r="S3358" s="99"/>
      <c r="T3358" s="99" t="s">
        <v>53</v>
      </c>
      <c r="U3358" s="16"/>
      <c r="V3358" s="99"/>
      <c r="W3358" s="99"/>
    </row>
    <row r="3359" spans="1:23" hidden="1" x14ac:dyDescent="0.25">
      <c r="A3359" s="96">
        <v>146851</v>
      </c>
      <c r="B3359" s="96" t="s">
        <v>111</v>
      </c>
      <c r="C3359" s="96" t="s">
        <v>43</v>
      </c>
      <c r="D3359" s="96" t="s">
        <v>166</v>
      </c>
      <c r="E3359" s="97">
        <v>44432</v>
      </c>
      <c r="F3359" s="96" t="s">
        <v>325</v>
      </c>
      <c r="G3359" s="96" t="s">
        <v>46</v>
      </c>
      <c r="H3359" s="97">
        <v>45120</v>
      </c>
      <c r="I3359" s="23">
        <v>0.72905092592592602</v>
      </c>
      <c r="J3359" s="97">
        <v>45120</v>
      </c>
      <c r="K3359" s="23">
        <v>0.74866898148148142</v>
      </c>
      <c r="L3359" s="96">
        <v>1695</v>
      </c>
      <c r="M3359" s="98">
        <f>Causas[[#This Row],[parada_duracion]]/60</f>
        <v>28.25</v>
      </c>
      <c r="N3359" s="18" t="s">
        <v>1031</v>
      </c>
      <c r="O3359" s="99" t="s">
        <v>52</v>
      </c>
      <c r="P3359" s="99">
        <f>WEEKNUM(Causas[[#This Row],[resolucion_fecha]],16)</f>
        <v>28</v>
      </c>
      <c r="Q3359" s="99" t="str">
        <f>TEXT(Causas[[#This Row],[resolucion_fecha]],"MMMM")</f>
        <v>julio</v>
      </c>
      <c r="R3359" s="99" t="str">
        <f t="shared" si="52"/>
        <v>T</v>
      </c>
      <c r="S3359" s="99"/>
      <c r="T3359" s="16" t="s">
        <v>53</v>
      </c>
      <c r="U3359" s="100"/>
      <c r="V3359" s="99"/>
      <c r="W3359" s="99"/>
    </row>
    <row r="3360" spans="1:23" hidden="1" x14ac:dyDescent="0.25">
      <c r="A3360" s="25">
        <v>146852</v>
      </c>
      <c r="B3360" s="25" t="s">
        <v>42</v>
      </c>
      <c r="C3360" s="25" t="s">
        <v>43</v>
      </c>
      <c r="D3360" s="25" t="s">
        <v>105</v>
      </c>
      <c r="E3360" s="24">
        <v>43405</v>
      </c>
      <c r="F3360" s="25" t="s">
        <v>45</v>
      </c>
      <c r="G3360" s="25" t="s">
        <v>46</v>
      </c>
      <c r="H3360" s="24">
        <v>45120</v>
      </c>
      <c r="I3360" s="101">
        <v>0.73046296296296298</v>
      </c>
      <c r="J3360" s="24">
        <v>45120</v>
      </c>
      <c r="K3360" s="101">
        <v>0.73303240740740738</v>
      </c>
      <c r="L3360" s="25">
        <v>222</v>
      </c>
      <c r="M3360" s="26">
        <f>Causas[[#This Row],[parada_duracion]]/60</f>
        <v>3.7</v>
      </c>
      <c r="N3360" s="18" t="s">
        <v>47</v>
      </c>
      <c r="O3360" s="18" t="s">
        <v>47</v>
      </c>
      <c r="P3360" s="16">
        <f>WEEKNUM(Causas[[#This Row],[resolucion_fecha]],16)</f>
        <v>28</v>
      </c>
      <c r="Q3360" s="16" t="str">
        <f>TEXT(Causas[[#This Row],[resolucion_fecha]],"MMMM")</f>
        <v>julio</v>
      </c>
      <c r="R3360" s="16" t="str">
        <f t="shared" si="52"/>
        <v>T</v>
      </c>
      <c r="S3360" s="18" t="s">
        <v>47</v>
      </c>
      <c r="T3360" s="18" t="s">
        <v>47</v>
      </c>
      <c r="U3360" s="18" t="s">
        <v>47</v>
      </c>
      <c r="V3360" s="18" t="s">
        <v>47</v>
      </c>
      <c r="W3360" s="18" t="s">
        <v>47</v>
      </c>
    </row>
    <row r="3361" spans="1:23" hidden="1" x14ac:dyDescent="0.25">
      <c r="A3361" s="105">
        <v>146852</v>
      </c>
      <c r="B3361" s="105" t="s">
        <v>42</v>
      </c>
      <c r="C3361" s="105" t="s">
        <v>43</v>
      </c>
      <c r="D3361" s="105" t="s">
        <v>105</v>
      </c>
      <c r="E3361" s="115">
        <v>43405</v>
      </c>
      <c r="F3361" s="105" t="s">
        <v>45</v>
      </c>
      <c r="G3361" s="105" t="s">
        <v>46</v>
      </c>
      <c r="H3361" s="115">
        <v>45120</v>
      </c>
      <c r="I3361" s="117">
        <v>0.73046296296296298</v>
      </c>
      <c r="J3361" s="115">
        <v>45120</v>
      </c>
      <c r="K3361" s="117">
        <v>0.73303240740740738</v>
      </c>
      <c r="L3361" s="105">
        <v>222</v>
      </c>
      <c r="M3361" s="26">
        <f>Causas[[#This Row],[parada_duracion]]/60</f>
        <v>3.7</v>
      </c>
      <c r="N3361" s="118" t="s">
        <v>47</v>
      </c>
      <c r="O3361" s="19" t="s">
        <v>47</v>
      </c>
      <c r="P3361" s="16">
        <f>WEEKNUM(Causas[[#This Row],[resolucion_fecha]],16)</f>
        <v>28</v>
      </c>
      <c r="Q3361" s="16" t="str">
        <f>TEXT(Causas[[#This Row],[resolucion_fecha]],"MMMM")</f>
        <v>julio</v>
      </c>
      <c r="R3361" s="16" t="str">
        <f t="shared" si="52"/>
        <v>T</v>
      </c>
      <c r="S3361" s="19" t="s">
        <v>47</v>
      </c>
      <c r="T3361" s="19" t="s">
        <v>47</v>
      </c>
      <c r="U3361" s="19" t="s">
        <v>47</v>
      </c>
      <c r="V3361" s="19" t="s">
        <v>47</v>
      </c>
      <c r="W3361" s="19" t="s">
        <v>47</v>
      </c>
    </row>
    <row r="3362" spans="1:23" hidden="1" x14ac:dyDescent="0.25">
      <c r="A3362" s="25">
        <v>146855</v>
      </c>
      <c r="B3362" s="25" t="s">
        <v>95</v>
      </c>
      <c r="C3362" s="25" t="s">
        <v>43</v>
      </c>
      <c r="D3362" s="25" t="s">
        <v>82</v>
      </c>
      <c r="E3362" s="24">
        <v>45063</v>
      </c>
      <c r="F3362" s="25" t="s">
        <v>124</v>
      </c>
      <c r="G3362" s="25" t="s">
        <v>46</v>
      </c>
      <c r="H3362" s="24">
        <v>45120</v>
      </c>
      <c r="I3362" s="101">
        <v>0.74498842592592596</v>
      </c>
      <c r="J3362" s="24">
        <v>45120</v>
      </c>
      <c r="K3362" s="101">
        <v>0.75474537037037026</v>
      </c>
      <c r="L3362" s="25">
        <v>843</v>
      </c>
      <c r="M3362" s="26">
        <f>Causas[[#This Row],[parada_duracion]]/60</f>
        <v>14.05</v>
      </c>
      <c r="N3362" t="s">
        <v>1032</v>
      </c>
      <c r="O3362" s="16" t="s">
        <v>52</v>
      </c>
      <c r="P3362" s="16">
        <f>WEEKNUM(Causas[[#This Row],[resolucion_fecha]],16)</f>
        <v>28</v>
      </c>
      <c r="Q3362" s="16" t="str">
        <f>TEXT(Causas[[#This Row],[resolucion_fecha]],"MMMM")</f>
        <v>julio</v>
      </c>
      <c r="R3362" s="16" t="str">
        <f t="shared" si="52"/>
        <v>T</v>
      </c>
      <c r="S3362" s="16" t="s">
        <v>53</v>
      </c>
      <c r="T3362" s="16" t="s">
        <v>53</v>
      </c>
      <c r="U3362" s="16"/>
      <c r="V3362" s="16"/>
      <c r="W3362" s="16"/>
    </row>
    <row r="3363" spans="1:23" hidden="1" x14ac:dyDescent="0.25">
      <c r="A3363" s="105">
        <v>146855</v>
      </c>
      <c r="B3363" s="105" t="s">
        <v>95</v>
      </c>
      <c r="C3363" s="105" t="s">
        <v>43</v>
      </c>
      <c r="D3363" s="105" t="s">
        <v>82</v>
      </c>
      <c r="E3363" s="115">
        <v>45063</v>
      </c>
      <c r="F3363" s="105" t="s">
        <v>124</v>
      </c>
      <c r="G3363" s="105" t="s">
        <v>46</v>
      </c>
      <c r="H3363" s="115">
        <v>45120</v>
      </c>
      <c r="I3363" s="117">
        <v>0.74498842592592596</v>
      </c>
      <c r="J3363" s="115">
        <v>45120</v>
      </c>
      <c r="K3363" s="117">
        <v>0.75474537037037026</v>
      </c>
      <c r="L3363" s="105">
        <v>843</v>
      </c>
      <c r="M3363" s="26">
        <f>Causas[[#This Row],[parada_duracion]]/60</f>
        <v>14.05</v>
      </c>
      <c r="N3363" s="118" t="s">
        <v>49</v>
      </c>
      <c r="O3363" s="19" t="s">
        <v>49</v>
      </c>
      <c r="P3363" s="16">
        <f>WEEKNUM(Causas[[#This Row],[resolucion_fecha]],16)</f>
        <v>28</v>
      </c>
      <c r="Q3363" s="16" t="str">
        <f>TEXT(Causas[[#This Row],[resolucion_fecha]],"MMMM")</f>
        <v>julio</v>
      </c>
      <c r="R3363" s="16" t="str">
        <f t="shared" si="52"/>
        <v>T</v>
      </c>
      <c r="S3363" s="19" t="s">
        <v>49</v>
      </c>
      <c r="T3363" s="19" t="s">
        <v>49</v>
      </c>
      <c r="U3363" s="19" t="s">
        <v>49</v>
      </c>
      <c r="V3363" s="19" t="s">
        <v>49</v>
      </c>
      <c r="W3363" s="19" t="s">
        <v>49</v>
      </c>
    </row>
    <row r="3364" spans="1:23" hidden="1" x14ac:dyDescent="0.25">
      <c r="A3364" s="96">
        <v>146860</v>
      </c>
      <c r="B3364" s="96" t="s">
        <v>95</v>
      </c>
      <c r="C3364" s="96" t="s">
        <v>43</v>
      </c>
      <c r="D3364" s="96" t="s">
        <v>82</v>
      </c>
      <c r="E3364" s="97">
        <v>45063</v>
      </c>
      <c r="F3364" s="96" t="s">
        <v>124</v>
      </c>
      <c r="G3364" s="96" t="s">
        <v>46</v>
      </c>
      <c r="H3364" s="97">
        <v>45120</v>
      </c>
      <c r="I3364" s="23">
        <v>0.77337962962962958</v>
      </c>
      <c r="J3364" s="97">
        <v>45120</v>
      </c>
      <c r="K3364" s="23">
        <v>0.78888888888888886</v>
      </c>
      <c r="L3364" s="96">
        <v>1340</v>
      </c>
      <c r="M3364" s="98">
        <f>Causas[[#This Row],[parada_duracion]]/60</f>
        <v>22.333333333333332</v>
      </c>
      <c r="N3364" t="s">
        <v>132</v>
      </c>
      <c r="O3364" s="99" t="s">
        <v>52</v>
      </c>
      <c r="P3364" s="99">
        <f>WEEKNUM(Causas[[#This Row],[resolucion_fecha]],16)</f>
        <v>28</v>
      </c>
      <c r="Q3364" s="99" t="str">
        <f>TEXT(Causas[[#This Row],[resolucion_fecha]],"MMMM")</f>
        <v>julio</v>
      </c>
      <c r="R3364" s="99" t="str">
        <f t="shared" si="52"/>
        <v>T</v>
      </c>
      <c r="S3364" s="99" t="s">
        <v>53</v>
      </c>
      <c r="T3364" s="16" t="s">
        <v>53</v>
      </c>
      <c r="U3364" s="16"/>
      <c r="V3364" s="99"/>
      <c r="W3364" s="99"/>
    </row>
    <row r="3365" spans="1:23" hidden="1" x14ac:dyDescent="0.25">
      <c r="A3365" s="105">
        <v>146860</v>
      </c>
      <c r="B3365" s="105" t="s">
        <v>95</v>
      </c>
      <c r="C3365" s="105" t="s">
        <v>43</v>
      </c>
      <c r="D3365" s="105" t="s">
        <v>82</v>
      </c>
      <c r="E3365" s="115">
        <v>45063</v>
      </c>
      <c r="F3365" s="105" t="s">
        <v>124</v>
      </c>
      <c r="G3365" s="105" t="s">
        <v>46</v>
      </c>
      <c r="H3365" s="115">
        <v>45120</v>
      </c>
      <c r="I3365" s="117">
        <v>0.77337962962962958</v>
      </c>
      <c r="J3365" s="115">
        <v>45120</v>
      </c>
      <c r="K3365" s="117">
        <v>0.78888888888888886</v>
      </c>
      <c r="L3365" s="105">
        <v>1340</v>
      </c>
      <c r="M3365" s="26">
        <f>Causas[[#This Row],[parada_duracion]]/60</f>
        <v>22.333333333333332</v>
      </c>
      <c r="N3365" s="19" t="s">
        <v>49</v>
      </c>
      <c r="O3365" s="19" t="s">
        <v>49</v>
      </c>
      <c r="P3365" s="16">
        <f>WEEKNUM(Causas[[#This Row],[resolucion_fecha]],16)</f>
        <v>28</v>
      </c>
      <c r="Q3365" s="16" t="str">
        <f>TEXT(Causas[[#This Row],[resolucion_fecha]],"MMMM")</f>
        <v>julio</v>
      </c>
      <c r="R3365" s="16" t="str">
        <f t="shared" si="52"/>
        <v>T</v>
      </c>
      <c r="S3365" s="19" t="s">
        <v>49</v>
      </c>
      <c r="T3365" s="19" t="s">
        <v>49</v>
      </c>
      <c r="U3365" s="103" t="s">
        <v>49</v>
      </c>
      <c r="V3365" s="19" t="s">
        <v>49</v>
      </c>
      <c r="W3365" s="19" t="s">
        <v>49</v>
      </c>
    </row>
    <row r="3366" spans="1:23" hidden="1" x14ac:dyDescent="0.25">
      <c r="A3366" s="20">
        <v>146865</v>
      </c>
      <c r="B3366" s="20" t="s">
        <v>70</v>
      </c>
      <c r="C3366" s="20" t="s">
        <v>43</v>
      </c>
      <c r="D3366" s="20" t="s">
        <v>64</v>
      </c>
      <c r="E3366" s="114">
        <v>43881</v>
      </c>
      <c r="F3366" s="20" t="s">
        <v>56</v>
      </c>
      <c r="G3366" s="20" t="s">
        <v>50</v>
      </c>
      <c r="H3366" s="114">
        <v>45120</v>
      </c>
      <c r="I3366" s="116">
        <v>0.82146990740740744</v>
      </c>
      <c r="J3366" s="114">
        <v>45120</v>
      </c>
      <c r="K3366" s="116">
        <v>0.83216435185185189</v>
      </c>
      <c r="L3366" s="20">
        <v>924</v>
      </c>
      <c r="M3366" s="26">
        <f>Causas[[#This Row],[parada_duracion]]/60</f>
        <v>15.4</v>
      </c>
      <c r="N3366" s="11" t="s">
        <v>1033</v>
      </c>
      <c r="O3366" s="99" t="s">
        <v>52</v>
      </c>
      <c r="P3366" s="16">
        <f>WEEKNUM(Causas[[#This Row],[resolucion_fecha]],16)</f>
        <v>28</v>
      </c>
      <c r="Q3366" s="16" t="str">
        <f>TEXT(Causas[[#This Row],[resolucion_fecha]],"MMMM")</f>
        <v>julio</v>
      </c>
      <c r="R3366" s="16" t="str">
        <f t="shared" si="52"/>
        <v>T</v>
      </c>
      <c r="S3366" s="99" t="s">
        <v>53</v>
      </c>
      <c r="T3366" s="99" t="s">
        <v>53</v>
      </c>
      <c r="U3366" s="99"/>
      <c r="V3366" s="99"/>
      <c r="W3366" s="99"/>
    </row>
    <row r="3367" spans="1:23" hidden="1" x14ac:dyDescent="0.25">
      <c r="A3367">
        <v>146865</v>
      </c>
      <c r="B3367" t="s">
        <v>70</v>
      </c>
      <c r="C3367" t="s">
        <v>43</v>
      </c>
      <c r="D3367" t="s">
        <v>64</v>
      </c>
      <c r="E3367" s="119">
        <v>43881</v>
      </c>
      <c r="F3367" t="s">
        <v>56</v>
      </c>
      <c r="G3367" t="s">
        <v>50</v>
      </c>
      <c r="H3367" s="119">
        <v>45120</v>
      </c>
      <c r="I3367" s="120">
        <v>0.82146990740740744</v>
      </c>
      <c r="J3367" s="119">
        <v>45120</v>
      </c>
      <c r="K3367" s="120">
        <v>0.83216435185185189</v>
      </c>
      <c r="L3367">
        <v>924</v>
      </c>
      <c r="M3367" s="26">
        <f>Causas[[#This Row],[parada_duracion]]/60</f>
        <v>15.4</v>
      </c>
      <c r="N3367" s="18" t="s">
        <v>49</v>
      </c>
      <c r="O3367" s="18" t="s">
        <v>49</v>
      </c>
      <c r="P3367" s="16">
        <f>WEEKNUM(Causas[[#This Row],[resolucion_fecha]],16)</f>
        <v>28</v>
      </c>
      <c r="Q3367" s="16" t="str">
        <f>TEXT(Causas[[#This Row],[resolucion_fecha]],"MMMM")</f>
        <v>julio</v>
      </c>
      <c r="R3367" s="16" t="str">
        <f t="shared" si="52"/>
        <v>T</v>
      </c>
      <c r="S3367" s="18" t="s">
        <v>49</v>
      </c>
      <c r="T3367" s="18" t="s">
        <v>49</v>
      </c>
      <c r="U3367" s="18" t="s">
        <v>49</v>
      </c>
      <c r="V3367" s="18" t="s">
        <v>49</v>
      </c>
      <c r="W3367" s="18" t="s">
        <v>49</v>
      </c>
    </row>
    <row r="3368" spans="1:23" hidden="1" x14ac:dyDescent="0.25">
      <c r="A3368" s="20">
        <v>146868</v>
      </c>
      <c r="B3368" s="20" t="s">
        <v>58</v>
      </c>
      <c r="C3368" s="20" t="s">
        <v>43</v>
      </c>
      <c r="D3368" s="20" t="s">
        <v>324</v>
      </c>
      <c r="E3368" s="114">
        <v>44475</v>
      </c>
      <c r="F3368" s="20" t="s">
        <v>325</v>
      </c>
      <c r="G3368" s="20" t="s">
        <v>50</v>
      </c>
      <c r="H3368" s="114">
        <v>45120</v>
      </c>
      <c r="I3368" s="116">
        <v>0.83718750000000008</v>
      </c>
      <c r="J3368" s="114">
        <v>45120</v>
      </c>
      <c r="K3368" s="116">
        <v>0.8458564814814814</v>
      </c>
      <c r="L3368" s="20">
        <v>749</v>
      </c>
      <c r="M3368" s="26">
        <f>Causas[[#This Row],[parada_duracion]]/60</f>
        <v>12.483333333333333</v>
      </c>
      <c r="N3368" s="11" t="s">
        <v>1034</v>
      </c>
      <c r="O3368" s="99" t="s">
        <v>52</v>
      </c>
      <c r="P3368" s="16">
        <f>WEEKNUM(Causas[[#This Row],[resolucion_fecha]],16)</f>
        <v>28</v>
      </c>
      <c r="Q3368" s="16" t="str">
        <f>TEXT(Causas[[#This Row],[resolucion_fecha]],"MMMM")</f>
        <v>julio</v>
      </c>
      <c r="R3368" s="16" t="str">
        <f t="shared" si="52"/>
        <v>T</v>
      </c>
      <c r="S3368" s="99" t="s">
        <v>53</v>
      </c>
      <c r="T3368" s="99" t="s">
        <v>53</v>
      </c>
      <c r="U3368" s="99"/>
      <c r="V3368" s="99"/>
      <c r="W3368" s="99"/>
    </row>
    <row r="3369" spans="1:23" hidden="1" x14ac:dyDescent="0.25">
      <c r="A3369">
        <v>146868</v>
      </c>
      <c r="B3369" t="s">
        <v>58</v>
      </c>
      <c r="C3369" t="s">
        <v>43</v>
      </c>
      <c r="D3369" t="s">
        <v>324</v>
      </c>
      <c r="E3369" s="119">
        <v>44475</v>
      </c>
      <c r="F3369" t="s">
        <v>325</v>
      </c>
      <c r="G3369" t="s">
        <v>50</v>
      </c>
      <c r="H3369" s="119">
        <v>45120</v>
      </c>
      <c r="I3369" s="120">
        <v>0.83718750000000008</v>
      </c>
      <c r="J3369" s="119">
        <v>45120</v>
      </c>
      <c r="K3369" s="120">
        <v>0.8458564814814814</v>
      </c>
      <c r="L3369">
        <v>749</v>
      </c>
      <c r="M3369" s="26">
        <f>Causas[[#This Row],[parada_duracion]]/60</f>
        <v>12.483333333333333</v>
      </c>
      <c r="N3369" s="18" t="s">
        <v>49</v>
      </c>
      <c r="O3369" s="18" t="s">
        <v>49</v>
      </c>
      <c r="P3369" s="16">
        <f>WEEKNUM(Causas[[#This Row],[resolucion_fecha]],16)</f>
        <v>28</v>
      </c>
      <c r="Q3369" s="16" t="str">
        <f>TEXT(Causas[[#This Row],[resolucion_fecha]],"MMMM")</f>
        <v>julio</v>
      </c>
      <c r="R3369" s="16" t="str">
        <f t="shared" si="52"/>
        <v>T</v>
      </c>
      <c r="S3369" s="18" t="s">
        <v>49</v>
      </c>
      <c r="T3369" s="18" t="s">
        <v>49</v>
      </c>
      <c r="U3369" s="18" t="s">
        <v>49</v>
      </c>
      <c r="V3369" s="18" t="s">
        <v>49</v>
      </c>
      <c r="W3369" s="18" t="s">
        <v>49</v>
      </c>
    </row>
    <row r="3370" spans="1:23" hidden="1" x14ac:dyDescent="0.25">
      <c r="A3370" s="20">
        <v>146869</v>
      </c>
      <c r="B3370" s="20" t="s">
        <v>61</v>
      </c>
      <c r="C3370" s="20" t="s">
        <v>43</v>
      </c>
      <c r="D3370" s="20" t="s">
        <v>55</v>
      </c>
      <c r="E3370" s="114">
        <v>43881</v>
      </c>
      <c r="F3370" s="20" t="s">
        <v>56</v>
      </c>
      <c r="G3370" s="20" t="s">
        <v>46</v>
      </c>
      <c r="H3370" s="114">
        <v>45120</v>
      </c>
      <c r="I3370" s="116">
        <v>0.84130787037037036</v>
      </c>
      <c r="J3370" s="114">
        <v>45120</v>
      </c>
      <c r="K3370" s="116">
        <v>0.85383101851851861</v>
      </c>
      <c r="L3370" s="20">
        <v>1082</v>
      </c>
      <c r="M3370" s="26">
        <f>Causas[[#This Row],[parada_duracion]]/60</f>
        <v>18.033333333333335</v>
      </c>
      <c r="N3370" s="18" t="s">
        <v>9</v>
      </c>
      <c r="O3370" s="99" t="s">
        <v>9</v>
      </c>
      <c r="P3370" s="16">
        <f>WEEKNUM(Causas[[#This Row],[resolucion_fecha]],16)</f>
        <v>28</v>
      </c>
      <c r="Q3370" s="16" t="str">
        <f>TEXT(Causas[[#This Row],[resolucion_fecha]],"MMMM")</f>
        <v>julio</v>
      </c>
      <c r="R3370" s="16" t="str">
        <f t="shared" si="52"/>
        <v>T</v>
      </c>
      <c r="S3370" s="99" t="s">
        <v>9</v>
      </c>
      <c r="T3370" s="99" t="s">
        <v>9</v>
      </c>
      <c r="U3370" s="99"/>
      <c r="V3370" s="99"/>
      <c r="W3370" s="99"/>
    </row>
    <row r="3371" spans="1:23" hidden="1" x14ac:dyDescent="0.25">
      <c r="A3371">
        <v>146869</v>
      </c>
      <c r="B3371" t="s">
        <v>61</v>
      </c>
      <c r="C3371" t="s">
        <v>43</v>
      </c>
      <c r="D3371" t="s">
        <v>55</v>
      </c>
      <c r="E3371" s="119">
        <v>43881</v>
      </c>
      <c r="F3371" t="s">
        <v>56</v>
      </c>
      <c r="G3371" t="s">
        <v>46</v>
      </c>
      <c r="H3371" s="119">
        <v>45120</v>
      </c>
      <c r="I3371" s="120">
        <v>0.84130787037037036</v>
      </c>
      <c r="J3371" s="119">
        <v>45120</v>
      </c>
      <c r="K3371" s="120">
        <v>0.85383101851851861</v>
      </c>
      <c r="L3371">
        <v>1082</v>
      </c>
      <c r="M3371" s="26">
        <f>Causas[[#This Row],[parada_duracion]]/60</f>
        <v>18.033333333333335</v>
      </c>
      <c r="N3371" s="18" t="s">
        <v>1035</v>
      </c>
      <c r="O3371" s="99" t="s">
        <v>52</v>
      </c>
      <c r="P3371" s="16">
        <f>WEEKNUM(Causas[[#This Row],[resolucion_fecha]],16)</f>
        <v>28</v>
      </c>
      <c r="Q3371" s="16" t="str">
        <f>TEXT(Causas[[#This Row],[resolucion_fecha]],"MMMM")</f>
        <v>julio</v>
      </c>
      <c r="R3371" s="16" t="str">
        <f t="shared" si="52"/>
        <v>T</v>
      </c>
      <c r="S3371" s="99"/>
      <c r="T3371" s="16" t="s">
        <v>53</v>
      </c>
      <c r="U3371" s="16"/>
      <c r="V3371" s="99"/>
      <c r="W3371" s="99"/>
    </row>
    <row r="3372" spans="1:23" hidden="1" x14ac:dyDescent="0.25">
      <c r="A3372" s="96">
        <v>146882</v>
      </c>
      <c r="B3372" s="96" t="s">
        <v>84</v>
      </c>
      <c r="C3372" s="96" t="s">
        <v>43</v>
      </c>
      <c r="D3372" s="96" t="s">
        <v>68</v>
      </c>
      <c r="E3372" s="97">
        <v>44012</v>
      </c>
      <c r="F3372" s="96" t="s">
        <v>56</v>
      </c>
      <c r="G3372" s="96" t="s">
        <v>50</v>
      </c>
      <c r="H3372" s="97">
        <v>45121</v>
      </c>
      <c r="I3372" s="23">
        <v>0.27789351851851851</v>
      </c>
      <c r="J3372" s="97">
        <v>45121</v>
      </c>
      <c r="K3372" s="23">
        <v>0.27918981481481481</v>
      </c>
      <c r="L3372" s="96">
        <v>112</v>
      </c>
      <c r="M3372" s="98">
        <f>Causas[[#This Row],[parada_duracion]]/60</f>
        <v>1.8666666666666667</v>
      </c>
      <c r="N3372" s="18" t="s">
        <v>47</v>
      </c>
      <c r="O3372" s="99" t="s">
        <v>47</v>
      </c>
      <c r="P3372" s="99">
        <f>WEEKNUM(Causas[[#This Row],[resolucion_fecha]],16)</f>
        <v>28</v>
      </c>
      <c r="Q3372" s="99" t="str">
        <f>TEXT(Causas[[#This Row],[resolucion_fecha]],"MMMM")</f>
        <v>julio</v>
      </c>
      <c r="R3372" s="99" t="str">
        <f t="shared" ref="R3372:R3435" si="53">IF(I3372&gt;TIME(22,0,0),"N",IF(I3372&lt;TIME(6,0,0),"N",IF(I3372&gt;TIME(14,0,0),"T",IF(I3372&gt;=TIME(6,0,0),"M","-"))))</f>
        <v>M</v>
      </c>
      <c r="S3372" s="18" t="s">
        <v>47</v>
      </c>
      <c r="T3372" s="99" t="s">
        <v>47</v>
      </c>
      <c r="U3372" s="99" t="s">
        <v>47</v>
      </c>
      <c r="V3372" s="99" t="s">
        <v>47</v>
      </c>
      <c r="W3372" s="99" t="s">
        <v>47</v>
      </c>
    </row>
    <row r="3373" spans="1:23" hidden="1" x14ac:dyDescent="0.25">
      <c r="A3373" s="96">
        <v>146883</v>
      </c>
      <c r="B3373" s="96" t="s">
        <v>84</v>
      </c>
      <c r="C3373" s="96" t="s">
        <v>43</v>
      </c>
      <c r="D3373" s="96" t="s">
        <v>68</v>
      </c>
      <c r="E3373" s="97">
        <v>44012</v>
      </c>
      <c r="F3373" s="96" t="s">
        <v>56</v>
      </c>
      <c r="G3373" s="96" t="s">
        <v>46</v>
      </c>
      <c r="H3373" s="97">
        <v>45121</v>
      </c>
      <c r="I3373" s="23">
        <v>0.27931712962962962</v>
      </c>
      <c r="J3373" s="97">
        <v>45121</v>
      </c>
      <c r="K3373" s="23">
        <v>0.32555555555555554</v>
      </c>
      <c r="L3373" s="96">
        <v>3995</v>
      </c>
      <c r="M3373" s="98">
        <f>Causas[[#This Row],[parada_duracion]]/60</f>
        <v>66.583333333333329</v>
      </c>
      <c r="N3373" t="s">
        <v>1036</v>
      </c>
      <c r="O3373" s="99" t="s">
        <v>52</v>
      </c>
      <c r="P3373" s="99">
        <f>WEEKNUM(Causas[[#This Row],[resolucion_fecha]],16)</f>
        <v>28</v>
      </c>
      <c r="Q3373" s="99" t="str">
        <f>TEXT(Causas[[#This Row],[resolucion_fecha]],"MMMM")</f>
        <v>julio</v>
      </c>
      <c r="R3373" s="99" t="str">
        <f t="shared" si="53"/>
        <v>M</v>
      </c>
      <c r="S3373" s="99"/>
      <c r="T3373" s="99" t="s">
        <v>53</v>
      </c>
      <c r="U3373" s="100"/>
      <c r="V3373" s="99"/>
      <c r="W3373" s="99"/>
    </row>
    <row r="3374" spans="1:23" hidden="1" x14ac:dyDescent="0.25">
      <c r="A3374" s="96">
        <v>146884</v>
      </c>
      <c r="B3374" s="96" t="s">
        <v>42</v>
      </c>
      <c r="C3374" s="96" t="s">
        <v>43</v>
      </c>
      <c r="D3374" s="96" t="s">
        <v>96</v>
      </c>
      <c r="E3374" s="97">
        <v>43405</v>
      </c>
      <c r="F3374" s="96" t="s">
        <v>45</v>
      </c>
      <c r="G3374" s="96" t="s">
        <v>50</v>
      </c>
      <c r="H3374" s="97">
        <v>45121</v>
      </c>
      <c r="I3374" s="23">
        <v>0.2795138888888889</v>
      </c>
      <c r="J3374" s="97">
        <v>45121</v>
      </c>
      <c r="K3374" s="23">
        <v>0.29481481481481481</v>
      </c>
      <c r="L3374" s="96">
        <v>1322</v>
      </c>
      <c r="M3374" s="98">
        <f>Causas[[#This Row],[parada_duracion]]/60</f>
        <v>22.033333333333335</v>
      </c>
      <c r="N3374" s="18" t="s">
        <v>49</v>
      </c>
      <c r="O3374" s="18" t="s">
        <v>49</v>
      </c>
      <c r="P3374" s="99">
        <f>WEEKNUM(Causas[[#This Row],[resolucion_fecha]],16)</f>
        <v>28</v>
      </c>
      <c r="Q3374" s="99" t="str">
        <f>TEXT(Causas[[#This Row],[resolucion_fecha]],"MMMM")</f>
        <v>julio</v>
      </c>
      <c r="R3374" s="99" t="str">
        <f t="shared" si="53"/>
        <v>M</v>
      </c>
      <c r="S3374" s="18" t="s">
        <v>49</v>
      </c>
      <c r="T3374" s="18" t="s">
        <v>49</v>
      </c>
      <c r="U3374" s="18" t="s">
        <v>49</v>
      </c>
      <c r="V3374" s="18" t="s">
        <v>49</v>
      </c>
      <c r="W3374" s="18" t="s">
        <v>49</v>
      </c>
    </row>
    <row r="3375" spans="1:23" hidden="1" x14ac:dyDescent="0.25">
      <c r="A3375" s="25">
        <v>146885</v>
      </c>
      <c r="B3375" s="25" t="s">
        <v>197</v>
      </c>
      <c r="C3375" s="25" t="s">
        <v>43</v>
      </c>
      <c r="D3375" s="25" t="s">
        <v>90</v>
      </c>
      <c r="E3375" s="24">
        <v>43405</v>
      </c>
      <c r="F3375" s="25" t="s">
        <v>45</v>
      </c>
      <c r="G3375" s="25" t="s">
        <v>46</v>
      </c>
      <c r="H3375" s="24">
        <v>45121</v>
      </c>
      <c r="I3375" s="101">
        <v>0.28222222222222221</v>
      </c>
      <c r="J3375" s="24">
        <v>45121</v>
      </c>
      <c r="K3375" s="101">
        <v>0.31726851851851851</v>
      </c>
      <c r="L3375" s="25">
        <v>3028</v>
      </c>
      <c r="M3375" s="26">
        <f>Causas[[#This Row],[parada_duracion]]/60</f>
        <v>50.466666666666669</v>
      </c>
      <c r="N3375" s="18" t="s">
        <v>49</v>
      </c>
      <c r="O3375" s="18" t="s">
        <v>49</v>
      </c>
      <c r="P3375" s="16">
        <f>WEEKNUM(Causas[[#This Row],[resolucion_fecha]],16)</f>
        <v>28</v>
      </c>
      <c r="Q3375" s="16" t="str">
        <f>TEXT(Causas[[#This Row],[resolucion_fecha]],"MMMM")</f>
        <v>julio</v>
      </c>
      <c r="R3375" s="16" t="str">
        <f t="shared" si="53"/>
        <v>M</v>
      </c>
      <c r="S3375" s="18" t="s">
        <v>49</v>
      </c>
      <c r="T3375" s="18" t="s">
        <v>49</v>
      </c>
      <c r="U3375" s="18" t="s">
        <v>49</v>
      </c>
      <c r="V3375" s="18" t="s">
        <v>49</v>
      </c>
      <c r="W3375" s="18" t="s">
        <v>49</v>
      </c>
    </row>
    <row r="3376" spans="1:23" hidden="1" x14ac:dyDescent="0.25">
      <c r="A3376" s="25">
        <v>146888</v>
      </c>
      <c r="B3376" s="25" t="s">
        <v>79</v>
      </c>
      <c r="C3376" s="25" t="s">
        <v>43</v>
      </c>
      <c r="D3376" s="25" t="s">
        <v>154</v>
      </c>
      <c r="E3376" s="24">
        <v>43405</v>
      </c>
      <c r="F3376" s="25" t="s">
        <v>45</v>
      </c>
      <c r="G3376" s="25" t="s">
        <v>50</v>
      </c>
      <c r="H3376" s="24">
        <v>45121</v>
      </c>
      <c r="I3376" s="101">
        <v>0.31765046296296295</v>
      </c>
      <c r="J3376" s="24">
        <v>45121</v>
      </c>
      <c r="K3376" s="101">
        <v>0.32792824074074073</v>
      </c>
      <c r="L3376" s="25">
        <v>888</v>
      </c>
      <c r="M3376" s="26">
        <f>Causas[[#This Row],[parada_duracion]]/60</f>
        <v>14.8</v>
      </c>
      <c r="N3376" s="18" t="s">
        <v>49</v>
      </c>
      <c r="O3376" s="18" t="s">
        <v>49</v>
      </c>
      <c r="P3376" s="16">
        <f>WEEKNUM(Causas[[#This Row],[resolucion_fecha]],16)</f>
        <v>28</v>
      </c>
      <c r="Q3376" s="16" t="str">
        <f>TEXT(Causas[[#This Row],[resolucion_fecha]],"MMMM")</f>
        <v>julio</v>
      </c>
      <c r="R3376" s="16" t="str">
        <f t="shared" si="53"/>
        <v>M</v>
      </c>
      <c r="S3376" s="18" t="s">
        <v>49</v>
      </c>
      <c r="T3376" s="18" t="s">
        <v>49</v>
      </c>
      <c r="U3376" s="18" t="s">
        <v>49</v>
      </c>
      <c r="V3376" s="18" t="s">
        <v>49</v>
      </c>
      <c r="W3376" s="18" t="s">
        <v>49</v>
      </c>
    </row>
    <row r="3377" spans="1:23" hidden="1" x14ac:dyDescent="0.25">
      <c r="A3377" s="25">
        <v>146900</v>
      </c>
      <c r="B3377" s="25" t="s">
        <v>95</v>
      </c>
      <c r="C3377" s="25" t="s">
        <v>43</v>
      </c>
      <c r="D3377" s="25" t="s">
        <v>80</v>
      </c>
      <c r="E3377" s="24">
        <v>43405</v>
      </c>
      <c r="F3377" s="25" t="s">
        <v>45</v>
      </c>
      <c r="G3377" s="25" t="s">
        <v>50</v>
      </c>
      <c r="H3377" s="24">
        <v>45121</v>
      </c>
      <c r="I3377" s="101">
        <v>0.44920138888888889</v>
      </c>
      <c r="J3377" s="24">
        <v>45121</v>
      </c>
      <c r="K3377" s="101">
        <v>0.46868055555555554</v>
      </c>
      <c r="L3377" s="25">
        <v>1683</v>
      </c>
      <c r="M3377" s="26">
        <f>Causas[[#This Row],[parada_duracion]]/60</f>
        <v>28.05</v>
      </c>
      <c r="N3377" s="18" t="s">
        <v>49</v>
      </c>
      <c r="O3377" s="18" t="s">
        <v>49</v>
      </c>
      <c r="P3377" s="16">
        <f>WEEKNUM(Causas[[#This Row],[resolucion_fecha]],16)</f>
        <v>28</v>
      </c>
      <c r="Q3377" s="16" t="str">
        <f>TEXT(Causas[[#This Row],[resolucion_fecha]],"MMMM")</f>
        <v>julio</v>
      </c>
      <c r="R3377" s="16" t="str">
        <f t="shared" si="53"/>
        <v>M</v>
      </c>
      <c r="S3377" s="18" t="s">
        <v>49</v>
      </c>
      <c r="T3377" s="18" t="s">
        <v>49</v>
      </c>
      <c r="U3377" s="18" t="s">
        <v>49</v>
      </c>
      <c r="V3377" s="18" t="s">
        <v>49</v>
      </c>
      <c r="W3377" s="18" t="s">
        <v>49</v>
      </c>
    </row>
    <row r="3378" spans="1:23" hidden="1" x14ac:dyDescent="0.25">
      <c r="A3378" s="25">
        <v>146904</v>
      </c>
      <c r="B3378" s="25" t="s">
        <v>42</v>
      </c>
      <c r="C3378" s="25" t="s">
        <v>43</v>
      </c>
      <c r="D3378" s="25" t="s">
        <v>80</v>
      </c>
      <c r="E3378" s="24">
        <v>43405</v>
      </c>
      <c r="F3378" s="25" t="s">
        <v>45</v>
      </c>
      <c r="G3378" s="25" t="s">
        <v>50</v>
      </c>
      <c r="H3378" s="24">
        <v>45121</v>
      </c>
      <c r="I3378" s="101">
        <v>0.46921296296296294</v>
      </c>
      <c r="J3378" s="24">
        <v>45121</v>
      </c>
      <c r="K3378" s="101">
        <v>0.49332175925925931</v>
      </c>
      <c r="L3378" s="25">
        <v>2083</v>
      </c>
      <c r="M3378" s="26">
        <f>Causas[[#This Row],[parada_duracion]]/60</f>
        <v>34.716666666666669</v>
      </c>
      <c r="N3378" s="18" t="s">
        <v>49</v>
      </c>
      <c r="O3378" s="18" t="s">
        <v>49</v>
      </c>
      <c r="P3378" s="16">
        <f>WEEKNUM(Causas[[#This Row],[resolucion_fecha]],16)</f>
        <v>28</v>
      </c>
      <c r="Q3378" s="16" t="str">
        <f>TEXT(Causas[[#This Row],[resolucion_fecha]],"MMMM")</f>
        <v>julio</v>
      </c>
      <c r="R3378" s="16" t="str">
        <f t="shared" si="53"/>
        <v>M</v>
      </c>
      <c r="S3378" s="18" t="s">
        <v>49</v>
      </c>
      <c r="T3378" s="18" t="s">
        <v>49</v>
      </c>
      <c r="U3378" s="18" t="s">
        <v>49</v>
      </c>
      <c r="V3378" s="18" t="s">
        <v>49</v>
      </c>
      <c r="W3378" s="18" t="s">
        <v>49</v>
      </c>
    </row>
    <row r="3379" spans="1:23" hidden="1" x14ac:dyDescent="0.25">
      <c r="A3379" s="96">
        <v>146908</v>
      </c>
      <c r="B3379" s="96" t="s">
        <v>66</v>
      </c>
      <c r="C3379" s="96" t="s">
        <v>43</v>
      </c>
      <c r="D3379" s="96" t="s">
        <v>143</v>
      </c>
      <c r="E3379" s="97">
        <v>43405</v>
      </c>
      <c r="F3379" s="96" t="s">
        <v>45</v>
      </c>
      <c r="G3379" s="96" t="s">
        <v>46</v>
      </c>
      <c r="H3379" s="97">
        <v>45121</v>
      </c>
      <c r="I3379" s="23">
        <v>0.48663194444444446</v>
      </c>
      <c r="J3379" s="97">
        <v>45121</v>
      </c>
      <c r="K3379" s="23">
        <v>0.54182870370370373</v>
      </c>
      <c r="L3379" s="96">
        <v>4769</v>
      </c>
      <c r="M3379" s="98">
        <f>Causas[[#This Row],[parada_duracion]]/60</f>
        <v>79.483333333333334</v>
      </c>
      <c r="N3379" s="18" t="s">
        <v>49</v>
      </c>
      <c r="O3379" s="18" t="s">
        <v>49</v>
      </c>
      <c r="P3379" s="99">
        <f>WEEKNUM(Causas[[#This Row],[resolucion_fecha]],16)</f>
        <v>28</v>
      </c>
      <c r="Q3379" s="99" t="str">
        <f>TEXT(Causas[[#This Row],[resolucion_fecha]],"MMMM")</f>
        <v>julio</v>
      </c>
      <c r="R3379" s="99" t="str">
        <f t="shared" si="53"/>
        <v>M</v>
      </c>
      <c r="S3379" s="18" t="s">
        <v>49</v>
      </c>
      <c r="T3379" s="18" t="s">
        <v>49</v>
      </c>
      <c r="U3379" s="18" t="s">
        <v>49</v>
      </c>
      <c r="V3379" s="18" t="s">
        <v>49</v>
      </c>
      <c r="W3379" s="18" t="s">
        <v>49</v>
      </c>
    </row>
    <row r="3380" spans="1:23" hidden="1" x14ac:dyDescent="0.25">
      <c r="A3380" s="25">
        <v>146909</v>
      </c>
      <c r="B3380" s="25" t="s">
        <v>95</v>
      </c>
      <c r="C3380" s="25" t="s">
        <v>43</v>
      </c>
      <c r="D3380" s="25" t="s">
        <v>80</v>
      </c>
      <c r="E3380" s="24">
        <v>43405</v>
      </c>
      <c r="F3380" s="25" t="s">
        <v>45</v>
      </c>
      <c r="G3380" s="25" t="s">
        <v>50</v>
      </c>
      <c r="H3380" s="24">
        <v>45121</v>
      </c>
      <c r="I3380" s="101">
        <v>0.49344907407407407</v>
      </c>
      <c r="J3380" s="24">
        <v>45121</v>
      </c>
      <c r="K3380" s="101">
        <v>0.505</v>
      </c>
      <c r="L3380" s="25">
        <v>998</v>
      </c>
      <c r="M3380" s="26">
        <f>Causas[[#This Row],[parada_duracion]]/60</f>
        <v>16.633333333333333</v>
      </c>
      <c r="N3380" t="s">
        <v>1037</v>
      </c>
      <c r="O3380" s="16" t="s">
        <v>72</v>
      </c>
      <c r="P3380" s="16">
        <f>WEEKNUM(Causas[[#This Row],[resolucion_fecha]],16)</f>
        <v>28</v>
      </c>
      <c r="Q3380" s="16" t="str">
        <f>TEXT(Causas[[#This Row],[resolucion_fecha]],"MMMM")</f>
        <v>julio</v>
      </c>
      <c r="R3380" s="16" t="str">
        <f t="shared" si="53"/>
        <v>M</v>
      </c>
      <c r="S3380" s="16"/>
      <c r="T3380" s="16" t="s">
        <v>73</v>
      </c>
      <c r="U3380" s="100"/>
      <c r="V3380" s="16"/>
      <c r="W3380" s="16"/>
    </row>
    <row r="3381" spans="1:23" hidden="1" x14ac:dyDescent="0.25">
      <c r="A3381" s="25">
        <v>146925</v>
      </c>
      <c r="B3381" s="25" t="s">
        <v>111</v>
      </c>
      <c r="C3381" s="25" t="s">
        <v>43</v>
      </c>
      <c r="D3381" s="25" t="s">
        <v>166</v>
      </c>
      <c r="E3381" s="24">
        <v>44432</v>
      </c>
      <c r="F3381" s="25" t="s">
        <v>325</v>
      </c>
      <c r="G3381" s="25" t="s">
        <v>46</v>
      </c>
      <c r="H3381" s="24">
        <v>45121</v>
      </c>
      <c r="I3381" s="101">
        <v>0.62718750000000001</v>
      </c>
      <c r="J3381" s="24">
        <v>45121</v>
      </c>
      <c r="K3381" s="101">
        <v>0.64113425925925926</v>
      </c>
      <c r="L3381" s="25">
        <v>1205</v>
      </c>
      <c r="M3381" s="26">
        <f>Causas[[#This Row],[parada_duracion]]/60</f>
        <v>20.083333333333332</v>
      </c>
      <c r="N3381" s="19" t="s">
        <v>62</v>
      </c>
      <c r="O3381" s="16" t="s">
        <v>52</v>
      </c>
      <c r="P3381" s="16">
        <f>WEEKNUM(Causas[[#This Row],[resolucion_fecha]],16)</f>
        <v>28</v>
      </c>
      <c r="Q3381" s="16" t="str">
        <f>TEXT(Causas[[#This Row],[resolucion_fecha]],"MMMM")</f>
        <v>julio</v>
      </c>
      <c r="R3381" s="16" t="str">
        <f t="shared" si="53"/>
        <v>T</v>
      </c>
      <c r="S3381" s="16"/>
      <c r="T3381" s="16" t="s">
        <v>53</v>
      </c>
      <c r="U3381" s="16"/>
      <c r="V3381" s="16"/>
      <c r="W3381" s="16"/>
    </row>
    <row r="3382" spans="1:23" hidden="1" x14ac:dyDescent="0.25">
      <c r="A3382" s="96">
        <v>146928</v>
      </c>
      <c r="B3382" s="96" t="s">
        <v>203</v>
      </c>
      <c r="C3382" s="96" t="s">
        <v>43</v>
      </c>
      <c r="D3382" s="96" t="s">
        <v>102</v>
      </c>
      <c r="E3382" s="97">
        <v>43405</v>
      </c>
      <c r="F3382" s="96" t="s">
        <v>45</v>
      </c>
      <c r="G3382" s="96" t="s">
        <v>46</v>
      </c>
      <c r="H3382" s="97">
        <v>45121</v>
      </c>
      <c r="I3382" s="23">
        <v>0.63932870370370376</v>
      </c>
      <c r="J3382" s="97">
        <v>45121</v>
      </c>
      <c r="K3382" s="23">
        <v>0.64142361111111112</v>
      </c>
      <c r="L3382" s="96">
        <v>181</v>
      </c>
      <c r="M3382" s="98">
        <f>Causas[[#This Row],[parada_duracion]]/60</f>
        <v>3.0166666666666666</v>
      </c>
      <c r="N3382" s="18" t="s">
        <v>47</v>
      </c>
      <c r="O3382" s="99" t="s">
        <v>47</v>
      </c>
      <c r="P3382" s="99">
        <f>WEEKNUM(Causas[[#This Row],[resolucion_fecha]],16)</f>
        <v>28</v>
      </c>
      <c r="Q3382" s="99" t="str">
        <f>TEXT(Causas[[#This Row],[resolucion_fecha]],"MMMM")</f>
        <v>julio</v>
      </c>
      <c r="R3382" s="99" t="str">
        <f t="shared" si="53"/>
        <v>T</v>
      </c>
      <c r="S3382" s="18" t="s">
        <v>47</v>
      </c>
      <c r="T3382" s="99" t="s">
        <v>47</v>
      </c>
      <c r="U3382" s="99" t="s">
        <v>47</v>
      </c>
      <c r="V3382" s="99" t="s">
        <v>47</v>
      </c>
      <c r="W3382" s="99" t="s">
        <v>47</v>
      </c>
    </row>
    <row r="3383" spans="1:23" hidden="1" x14ac:dyDescent="0.25">
      <c r="A3383" s="96">
        <v>146929</v>
      </c>
      <c r="B3383" s="96" t="s">
        <v>203</v>
      </c>
      <c r="C3383" s="96" t="s">
        <v>43</v>
      </c>
      <c r="D3383" s="96" t="s">
        <v>102</v>
      </c>
      <c r="E3383" s="97">
        <v>43405</v>
      </c>
      <c r="F3383" s="96" t="s">
        <v>45</v>
      </c>
      <c r="G3383" s="96" t="s">
        <v>46</v>
      </c>
      <c r="H3383" s="97">
        <v>45121</v>
      </c>
      <c r="I3383" s="23">
        <v>0.64150462962962962</v>
      </c>
      <c r="J3383" s="97">
        <v>45121</v>
      </c>
      <c r="K3383" s="23">
        <v>0.64165509259259257</v>
      </c>
      <c r="L3383" s="96">
        <v>13</v>
      </c>
      <c r="M3383" s="98">
        <f>Causas[[#This Row],[parada_duracion]]/60</f>
        <v>0.21666666666666667</v>
      </c>
      <c r="N3383" s="18" t="s">
        <v>47</v>
      </c>
      <c r="O3383" s="99" t="s">
        <v>47</v>
      </c>
      <c r="P3383" s="99">
        <f>WEEKNUM(Causas[[#This Row],[resolucion_fecha]],16)</f>
        <v>28</v>
      </c>
      <c r="Q3383" s="99" t="str">
        <f>TEXT(Causas[[#This Row],[resolucion_fecha]],"MMMM")</f>
        <v>julio</v>
      </c>
      <c r="R3383" s="99" t="str">
        <f t="shared" si="53"/>
        <v>T</v>
      </c>
      <c r="S3383" s="18" t="s">
        <v>47</v>
      </c>
      <c r="T3383" s="99" t="s">
        <v>47</v>
      </c>
      <c r="U3383" s="99" t="s">
        <v>47</v>
      </c>
      <c r="V3383" s="99" t="s">
        <v>47</v>
      </c>
      <c r="W3383" s="99" t="s">
        <v>47</v>
      </c>
    </row>
    <row r="3384" spans="1:23" hidden="1" x14ac:dyDescent="0.25">
      <c r="A3384" s="25">
        <v>146930</v>
      </c>
      <c r="B3384" s="25" t="s">
        <v>61</v>
      </c>
      <c r="C3384" s="25" t="s">
        <v>43</v>
      </c>
      <c r="D3384" s="25" t="s">
        <v>55</v>
      </c>
      <c r="E3384" s="24">
        <v>43881</v>
      </c>
      <c r="F3384" s="25" t="s">
        <v>56</v>
      </c>
      <c r="G3384" s="25" t="s">
        <v>46</v>
      </c>
      <c r="H3384" s="24">
        <v>45121</v>
      </c>
      <c r="I3384" s="101">
        <v>0.64591435185185186</v>
      </c>
      <c r="J3384" s="24">
        <v>45121</v>
      </c>
      <c r="K3384" s="101">
        <v>0.65591435185185187</v>
      </c>
      <c r="L3384" s="25">
        <v>864</v>
      </c>
      <c r="M3384" s="26">
        <f>Causas[[#This Row],[parada_duracion]]/60</f>
        <v>14.4</v>
      </c>
      <c r="N3384" s="19" t="s">
        <v>1038</v>
      </c>
      <c r="O3384" s="16" t="s">
        <v>52</v>
      </c>
      <c r="P3384" s="16">
        <f>WEEKNUM(Causas[[#This Row],[resolucion_fecha]],16)</f>
        <v>28</v>
      </c>
      <c r="Q3384" s="16" t="str">
        <f>TEXT(Causas[[#This Row],[resolucion_fecha]],"MMMM")</f>
        <v>julio</v>
      </c>
      <c r="R3384" s="16" t="str">
        <f t="shared" si="53"/>
        <v>T</v>
      </c>
      <c r="S3384" s="16"/>
      <c r="T3384" s="16" t="s">
        <v>53</v>
      </c>
      <c r="U3384" s="100"/>
      <c r="V3384" s="16"/>
      <c r="W3384" s="16"/>
    </row>
    <row r="3385" spans="1:23" hidden="1" x14ac:dyDescent="0.25">
      <c r="A3385" s="96">
        <v>146933</v>
      </c>
      <c r="B3385" s="96" t="s">
        <v>176</v>
      </c>
      <c r="C3385" s="96" t="s">
        <v>43</v>
      </c>
      <c r="D3385" s="96" t="s">
        <v>161</v>
      </c>
      <c r="E3385" s="97">
        <v>43405</v>
      </c>
      <c r="F3385" s="96" t="s">
        <v>45</v>
      </c>
      <c r="G3385" s="96" t="s">
        <v>50</v>
      </c>
      <c r="H3385" s="97">
        <v>45121</v>
      </c>
      <c r="I3385" s="23">
        <v>0.66648148148148145</v>
      </c>
      <c r="J3385" s="97">
        <v>45121</v>
      </c>
      <c r="K3385" s="23">
        <v>0.66813657407407412</v>
      </c>
      <c r="L3385" s="96">
        <v>143</v>
      </c>
      <c r="M3385" s="98">
        <f>Causas[[#This Row],[parada_duracion]]/60</f>
        <v>2.3833333333333333</v>
      </c>
      <c r="N3385" s="18" t="s">
        <v>47</v>
      </c>
      <c r="O3385" s="99" t="s">
        <v>47</v>
      </c>
      <c r="P3385" s="99">
        <f>WEEKNUM(Causas[[#This Row],[resolucion_fecha]],16)</f>
        <v>28</v>
      </c>
      <c r="Q3385" s="99" t="str">
        <f>TEXT(Causas[[#This Row],[resolucion_fecha]],"MMMM")</f>
        <v>julio</v>
      </c>
      <c r="R3385" s="99" t="str">
        <f t="shared" si="53"/>
        <v>T</v>
      </c>
      <c r="S3385" s="18" t="s">
        <v>47</v>
      </c>
      <c r="T3385" s="99" t="s">
        <v>47</v>
      </c>
      <c r="U3385" s="99" t="s">
        <v>47</v>
      </c>
      <c r="V3385" s="99" t="s">
        <v>47</v>
      </c>
      <c r="W3385" s="99" t="s">
        <v>47</v>
      </c>
    </row>
    <row r="3386" spans="1:23" hidden="1" x14ac:dyDescent="0.25">
      <c r="A3386" s="25">
        <v>146934</v>
      </c>
      <c r="B3386" s="25" t="s">
        <v>155</v>
      </c>
      <c r="C3386" s="25" t="s">
        <v>43</v>
      </c>
      <c r="D3386" s="25" t="s">
        <v>90</v>
      </c>
      <c r="E3386" s="24">
        <v>43881</v>
      </c>
      <c r="F3386" s="25" t="s">
        <v>56</v>
      </c>
      <c r="G3386" s="25" t="s">
        <v>46</v>
      </c>
      <c r="H3386" s="24">
        <v>45121</v>
      </c>
      <c r="I3386" s="101">
        <v>0.69230324074074068</v>
      </c>
      <c r="J3386" s="24">
        <v>45121</v>
      </c>
      <c r="K3386" s="101">
        <v>0.71464120370370365</v>
      </c>
      <c r="L3386" s="25">
        <v>1930</v>
      </c>
      <c r="M3386" s="26">
        <f>Causas[[#This Row],[parada_duracion]]/60</f>
        <v>32.166666666666664</v>
      </c>
      <c r="N3386" s="19" t="s">
        <v>1039</v>
      </c>
      <c r="O3386" s="16" t="s">
        <v>9</v>
      </c>
      <c r="P3386" s="16">
        <f>WEEKNUM(Causas[[#This Row],[resolucion_fecha]],16)</f>
        <v>28</v>
      </c>
      <c r="Q3386" s="16" t="str">
        <f>TEXT(Causas[[#This Row],[resolucion_fecha]],"MMMM")</f>
        <v>julio</v>
      </c>
      <c r="R3386" s="16" t="str">
        <f t="shared" si="53"/>
        <v>T</v>
      </c>
      <c r="S3386" s="16"/>
      <c r="T3386" s="16" t="s">
        <v>9</v>
      </c>
      <c r="U3386" s="100"/>
      <c r="V3386" s="16"/>
      <c r="W3386" s="16"/>
    </row>
    <row r="3387" spans="1:23" hidden="1" x14ac:dyDescent="0.25">
      <c r="A3387" s="25">
        <v>146937</v>
      </c>
      <c r="B3387" s="25" t="s">
        <v>61</v>
      </c>
      <c r="C3387" s="25" t="s">
        <v>43</v>
      </c>
      <c r="D3387" s="25" t="s">
        <v>55</v>
      </c>
      <c r="E3387" s="24">
        <v>43881</v>
      </c>
      <c r="F3387" s="25" t="s">
        <v>56</v>
      </c>
      <c r="G3387" s="25" t="s">
        <v>46</v>
      </c>
      <c r="H3387" s="24">
        <v>45121</v>
      </c>
      <c r="I3387" s="101">
        <v>0.70476851851851852</v>
      </c>
      <c r="J3387" s="24">
        <v>45121</v>
      </c>
      <c r="K3387" s="101">
        <v>0.705011574074074</v>
      </c>
      <c r="L3387" s="25">
        <v>21</v>
      </c>
      <c r="M3387" s="26">
        <f>Causas[[#This Row],[parada_duracion]]/60</f>
        <v>0.35</v>
      </c>
      <c r="N3387" s="18" t="s">
        <v>47</v>
      </c>
      <c r="O3387" s="99" t="s">
        <v>47</v>
      </c>
      <c r="P3387" s="16">
        <f>WEEKNUM(Causas[[#This Row],[resolucion_fecha]],16)</f>
        <v>28</v>
      </c>
      <c r="Q3387" s="16" t="str">
        <f>TEXT(Causas[[#This Row],[resolucion_fecha]],"MMMM")</f>
        <v>julio</v>
      </c>
      <c r="R3387" s="16" t="str">
        <f t="shared" si="53"/>
        <v>T</v>
      </c>
      <c r="S3387" s="18" t="s">
        <v>47</v>
      </c>
      <c r="T3387" s="99" t="s">
        <v>47</v>
      </c>
      <c r="U3387" s="99" t="s">
        <v>47</v>
      </c>
      <c r="V3387" s="99" t="s">
        <v>47</v>
      </c>
      <c r="W3387" s="99" t="s">
        <v>47</v>
      </c>
    </row>
    <row r="3388" spans="1:23" hidden="1" x14ac:dyDescent="0.25">
      <c r="A3388" s="25">
        <v>146942</v>
      </c>
      <c r="B3388" s="25" t="s">
        <v>557</v>
      </c>
      <c r="C3388" s="25" t="s">
        <v>43</v>
      </c>
      <c r="D3388" s="25" t="s">
        <v>44</v>
      </c>
      <c r="E3388" s="24">
        <v>43405</v>
      </c>
      <c r="F3388" s="25" t="s">
        <v>45</v>
      </c>
      <c r="G3388" s="25" t="s">
        <v>46</v>
      </c>
      <c r="H3388" s="24">
        <v>45121</v>
      </c>
      <c r="I3388" s="101">
        <v>0.72398148148148145</v>
      </c>
      <c r="J3388" s="24">
        <v>45121</v>
      </c>
      <c r="K3388" s="101">
        <v>0.72831018518518509</v>
      </c>
      <c r="L3388" s="25">
        <v>374</v>
      </c>
      <c r="M3388" s="26">
        <f>Causas[[#This Row],[parada_duracion]]/60</f>
        <v>6.2333333333333334</v>
      </c>
      <c r="N3388" s="18" t="s">
        <v>47</v>
      </c>
      <c r="O3388" s="99" t="s">
        <v>47</v>
      </c>
      <c r="P3388" s="16">
        <f>WEEKNUM(Causas[[#This Row],[resolucion_fecha]],16)</f>
        <v>28</v>
      </c>
      <c r="Q3388" s="16" t="str">
        <f>TEXT(Causas[[#This Row],[resolucion_fecha]],"MMMM")</f>
        <v>julio</v>
      </c>
      <c r="R3388" s="16" t="str">
        <f t="shared" si="53"/>
        <v>T</v>
      </c>
      <c r="S3388" s="18" t="s">
        <v>47</v>
      </c>
      <c r="T3388" s="99" t="s">
        <v>47</v>
      </c>
      <c r="U3388" s="99" t="s">
        <v>47</v>
      </c>
      <c r="V3388" s="99" t="s">
        <v>47</v>
      </c>
      <c r="W3388" s="99" t="s">
        <v>47</v>
      </c>
    </row>
    <row r="3389" spans="1:23" hidden="1" x14ac:dyDescent="0.25">
      <c r="A3389" s="25">
        <v>146944</v>
      </c>
      <c r="B3389" s="25" t="s">
        <v>79</v>
      </c>
      <c r="C3389" s="25" t="s">
        <v>43</v>
      </c>
      <c r="D3389" s="25" t="s">
        <v>48</v>
      </c>
      <c r="E3389" s="24">
        <v>43405</v>
      </c>
      <c r="F3389" s="25" t="s">
        <v>45</v>
      </c>
      <c r="G3389" s="25" t="s">
        <v>46</v>
      </c>
      <c r="H3389" s="24">
        <v>45121</v>
      </c>
      <c r="I3389" s="101">
        <v>0.7321643518518518</v>
      </c>
      <c r="J3389" s="24">
        <v>45121</v>
      </c>
      <c r="K3389" s="101">
        <v>0.74423611111111121</v>
      </c>
      <c r="L3389" s="25">
        <v>1043</v>
      </c>
      <c r="M3389" s="26">
        <f>Causas[[#This Row],[parada_duracion]]/60</f>
        <v>17.383333333333333</v>
      </c>
      <c r="N3389" s="19" t="s">
        <v>1040</v>
      </c>
      <c r="O3389" s="16" t="s">
        <v>52</v>
      </c>
      <c r="P3389" s="16">
        <f>WEEKNUM(Causas[[#This Row],[resolucion_fecha]],16)</f>
        <v>28</v>
      </c>
      <c r="Q3389" s="16" t="str">
        <f>TEXT(Causas[[#This Row],[resolucion_fecha]],"MMMM")</f>
        <v>julio</v>
      </c>
      <c r="R3389" s="16" t="str">
        <f t="shared" si="53"/>
        <v>T</v>
      </c>
      <c r="S3389" s="16"/>
      <c r="T3389" s="16" t="s">
        <v>53</v>
      </c>
      <c r="U3389" s="16"/>
      <c r="V3389" s="16"/>
      <c r="W3389" s="16"/>
    </row>
    <row r="3390" spans="1:23" hidden="1" x14ac:dyDescent="0.25">
      <c r="A3390" s="25">
        <v>146950</v>
      </c>
      <c r="B3390" s="25" t="s">
        <v>61</v>
      </c>
      <c r="C3390" s="25" t="s">
        <v>43</v>
      </c>
      <c r="D3390" s="25" t="s">
        <v>55</v>
      </c>
      <c r="E3390" s="24">
        <v>43881</v>
      </c>
      <c r="F3390" s="25" t="s">
        <v>56</v>
      </c>
      <c r="G3390" s="25" t="s">
        <v>50</v>
      </c>
      <c r="H3390" s="24">
        <v>45121</v>
      </c>
      <c r="I3390" s="101">
        <v>0.759699074074074</v>
      </c>
      <c r="J3390" s="24">
        <v>45121</v>
      </c>
      <c r="K3390" s="101">
        <v>0.76326388888888896</v>
      </c>
      <c r="L3390" s="25">
        <v>308</v>
      </c>
      <c r="M3390" s="26">
        <f>Causas[[#This Row],[parada_duracion]]/60</f>
        <v>5.1333333333333337</v>
      </c>
      <c r="N3390" s="18" t="s">
        <v>47</v>
      </c>
      <c r="O3390" s="99" t="s">
        <v>47</v>
      </c>
      <c r="P3390" s="16">
        <f>WEEKNUM(Causas[[#This Row],[resolucion_fecha]],16)</f>
        <v>28</v>
      </c>
      <c r="Q3390" s="16" t="str">
        <f>TEXT(Causas[[#This Row],[resolucion_fecha]],"MMMM")</f>
        <v>julio</v>
      </c>
      <c r="R3390" s="16" t="str">
        <f t="shared" si="53"/>
        <v>T</v>
      </c>
      <c r="S3390" s="18" t="s">
        <v>47</v>
      </c>
      <c r="T3390" s="99" t="s">
        <v>47</v>
      </c>
      <c r="U3390" s="99" t="s">
        <v>47</v>
      </c>
      <c r="V3390" s="99" t="s">
        <v>47</v>
      </c>
      <c r="W3390" s="99" t="s">
        <v>47</v>
      </c>
    </row>
    <row r="3391" spans="1:23" hidden="1" x14ac:dyDescent="0.25">
      <c r="A3391" s="25">
        <v>146952</v>
      </c>
      <c r="B3391" s="25" t="s">
        <v>116</v>
      </c>
      <c r="C3391" s="25" t="s">
        <v>43</v>
      </c>
      <c r="D3391" s="25" t="s">
        <v>96</v>
      </c>
      <c r="E3391" s="24">
        <v>43405</v>
      </c>
      <c r="F3391" s="25" t="s">
        <v>45</v>
      </c>
      <c r="G3391" s="25" t="s">
        <v>46</v>
      </c>
      <c r="H3391" s="24">
        <v>45121</v>
      </c>
      <c r="I3391" s="101">
        <v>0.77346064814814808</v>
      </c>
      <c r="J3391" s="24">
        <v>45121</v>
      </c>
      <c r="K3391" s="101">
        <v>0.80766203703703709</v>
      </c>
      <c r="L3391" s="25">
        <v>2955</v>
      </c>
      <c r="M3391" s="26">
        <f>Causas[[#This Row],[parada_duracion]]/60</f>
        <v>49.25</v>
      </c>
      <c r="N3391" s="19" t="s">
        <v>260</v>
      </c>
      <c r="O3391" s="16" t="s">
        <v>52</v>
      </c>
      <c r="P3391" s="16">
        <f>WEEKNUM(Causas[[#This Row],[resolucion_fecha]],16)</f>
        <v>28</v>
      </c>
      <c r="Q3391" s="16" t="str">
        <f>TEXT(Causas[[#This Row],[resolucion_fecha]],"MMMM")</f>
        <v>julio</v>
      </c>
      <c r="R3391" s="16" t="str">
        <f t="shared" si="53"/>
        <v>T</v>
      </c>
      <c r="S3391" s="16"/>
      <c r="T3391" s="16" t="s">
        <v>53</v>
      </c>
      <c r="U3391" s="16"/>
      <c r="V3391" s="16"/>
      <c r="W3391" s="16"/>
    </row>
    <row r="3392" spans="1:23" hidden="1" x14ac:dyDescent="0.25">
      <c r="A3392" s="25">
        <v>146956</v>
      </c>
      <c r="B3392" s="25" t="s">
        <v>61</v>
      </c>
      <c r="C3392" s="25" t="s">
        <v>43</v>
      </c>
      <c r="D3392" s="25" t="s">
        <v>55</v>
      </c>
      <c r="E3392" s="24">
        <v>43881</v>
      </c>
      <c r="F3392" s="25" t="s">
        <v>56</v>
      </c>
      <c r="G3392" s="25" t="s">
        <v>50</v>
      </c>
      <c r="H3392" s="24">
        <v>45121</v>
      </c>
      <c r="I3392" s="101">
        <v>0.81641203703703702</v>
      </c>
      <c r="J3392" s="24">
        <v>45121</v>
      </c>
      <c r="K3392" s="101">
        <v>0.828125</v>
      </c>
      <c r="L3392" s="25">
        <v>1012</v>
      </c>
      <c r="M3392" s="26">
        <f>Causas[[#This Row],[parada_duracion]]/60</f>
        <v>16.866666666666667</v>
      </c>
      <c r="N3392" s="19" t="s">
        <v>1041</v>
      </c>
      <c r="O3392" s="16" t="s">
        <v>52</v>
      </c>
      <c r="P3392" s="16">
        <f>WEEKNUM(Causas[[#This Row],[resolucion_fecha]],16)</f>
        <v>28</v>
      </c>
      <c r="Q3392" s="16" t="str">
        <f>TEXT(Causas[[#This Row],[resolucion_fecha]],"MMMM")</f>
        <v>julio</v>
      </c>
      <c r="R3392" s="16" t="str">
        <f t="shared" si="53"/>
        <v>T</v>
      </c>
      <c r="S3392" s="16"/>
      <c r="T3392" s="16" t="s">
        <v>53</v>
      </c>
      <c r="U3392" s="16"/>
      <c r="V3392" s="16"/>
      <c r="W3392" s="16"/>
    </row>
    <row r="3393" spans="1:23" hidden="1" x14ac:dyDescent="0.25">
      <c r="A3393" s="96">
        <v>146958</v>
      </c>
      <c r="B3393" s="96" t="s">
        <v>66</v>
      </c>
      <c r="C3393" s="96" t="s">
        <v>43</v>
      </c>
      <c r="D3393" s="96" t="s">
        <v>105</v>
      </c>
      <c r="E3393" s="97">
        <v>43405</v>
      </c>
      <c r="F3393" s="96" t="s">
        <v>45</v>
      </c>
      <c r="G3393" s="96" t="s">
        <v>46</v>
      </c>
      <c r="H3393" s="97">
        <v>45121</v>
      </c>
      <c r="I3393" s="23">
        <v>0.83164351851851848</v>
      </c>
      <c r="J3393" s="97">
        <v>45121</v>
      </c>
      <c r="K3393" s="23">
        <v>0.86199074074074078</v>
      </c>
      <c r="L3393" s="96">
        <v>2622</v>
      </c>
      <c r="M3393" s="98">
        <f>Causas[[#This Row],[parada_duracion]]/60</f>
        <v>43.7</v>
      </c>
      <c r="N3393" s="18" t="s">
        <v>260</v>
      </c>
      <c r="O3393" s="99" t="s">
        <v>52</v>
      </c>
      <c r="P3393" s="99">
        <f>WEEKNUM(Causas[[#This Row],[resolucion_fecha]],16)</f>
        <v>28</v>
      </c>
      <c r="Q3393" s="99" t="str">
        <f>TEXT(Causas[[#This Row],[resolucion_fecha]],"MMMM")</f>
        <v>julio</v>
      </c>
      <c r="R3393" s="99" t="str">
        <f t="shared" si="53"/>
        <v>T</v>
      </c>
      <c r="S3393" s="99"/>
      <c r="T3393" s="99" t="s">
        <v>53</v>
      </c>
      <c r="U3393" s="16"/>
      <c r="V3393" s="99"/>
      <c r="W3393" s="99"/>
    </row>
    <row r="3394" spans="1:23" hidden="1" x14ac:dyDescent="0.25">
      <c r="A3394" s="25">
        <v>146959</v>
      </c>
      <c r="B3394" s="25" t="s">
        <v>130</v>
      </c>
      <c r="C3394" s="25" t="s">
        <v>43</v>
      </c>
      <c r="D3394" s="25" t="s">
        <v>44</v>
      </c>
      <c r="E3394" s="24">
        <v>43405</v>
      </c>
      <c r="F3394" s="25" t="s">
        <v>45</v>
      </c>
      <c r="G3394" s="25" t="s">
        <v>46</v>
      </c>
      <c r="H3394" s="24">
        <v>45121</v>
      </c>
      <c r="I3394" s="101">
        <v>0.83357638888888885</v>
      </c>
      <c r="J3394" s="24">
        <v>45121</v>
      </c>
      <c r="K3394" s="101">
        <v>0.85501157407407413</v>
      </c>
      <c r="L3394" s="25">
        <v>1852</v>
      </c>
      <c r="M3394" s="26">
        <f>Causas[[#This Row],[parada_duracion]]/60</f>
        <v>30.866666666666667</v>
      </c>
      <c r="N3394" s="19" t="s">
        <v>1042</v>
      </c>
      <c r="O3394" s="16" t="s">
        <v>52</v>
      </c>
      <c r="P3394" s="16">
        <f>WEEKNUM(Causas[[#This Row],[resolucion_fecha]],16)</f>
        <v>28</v>
      </c>
      <c r="Q3394" s="16" t="str">
        <f>TEXT(Causas[[#This Row],[resolucion_fecha]],"MMMM")</f>
        <v>julio</v>
      </c>
      <c r="R3394" s="16" t="str">
        <f t="shared" si="53"/>
        <v>T</v>
      </c>
      <c r="S3394" s="16"/>
      <c r="T3394" s="16" t="s">
        <v>53</v>
      </c>
      <c r="U3394" s="100"/>
      <c r="V3394" s="16"/>
      <c r="W3394" s="16"/>
    </row>
    <row r="3395" spans="1:23" hidden="1" x14ac:dyDescent="0.25">
      <c r="A3395" s="25">
        <v>146961</v>
      </c>
      <c r="B3395" s="25" t="s">
        <v>122</v>
      </c>
      <c r="C3395" s="25" t="s">
        <v>43</v>
      </c>
      <c r="D3395" s="25" t="s">
        <v>48</v>
      </c>
      <c r="E3395" s="24">
        <v>43405</v>
      </c>
      <c r="F3395" s="25" t="s">
        <v>45</v>
      </c>
      <c r="G3395" s="25" t="s">
        <v>46</v>
      </c>
      <c r="H3395" s="24">
        <v>45121</v>
      </c>
      <c r="I3395" s="101">
        <v>0.8547569444444445</v>
      </c>
      <c r="J3395" s="24">
        <v>45121</v>
      </c>
      <c r="K3395" s="101">
        <v>0.88166666666666671</v>
      </c>
      <c r="L3395" s="25">
        <v>2325</v>
      </c>
      <c r="M3395" s="26">
        <f>Causas[[#This Row],[parada_duracion]]/60</f>
        <v>38.75</v>
      </c>
      <c r="N3395" s="19" t="s">
        <v>1040</v>
      </c>
      <c r="O3395" s="99" t="s">
        <v>52</v>
      </c>
      <c r="P3395" s="16">
        <f>WEEKNUM(Causas[[#This Row],[resolucion_fecha]],16)</f>
        <v>28</v>
      </c>
      <c r="Q3395" s="16" t="str">
        <f>TEXT(Causas[[#This Row],[resolucion_fecha]],"MMMM")</f>
        <v>julio</v>
      </c>
      <c r="R3395" s="16" t="str">
        <f t="shared" si="53"/>
        <v>T</v>
      </c>
      <c r="S3395" s="16"/>
      <c r="T3395" s="99" t="s">
        <v>53</v>
      </c>
      <c r="U3395" s="16"/>
      <c r="V3395" s="16"/>
      <c r="W3395" s="16"/>
    </row>
    <row r="3396" spans="1:23" hidden="1" x14ac:dyDescent="0.25">
      <c r="A3396" s="96">
        <v>146963</v>
      </c>
      <c r="B3396" s="96" t="s">
        <v>130</v>
      </c>
      <c r="C3396" s="96" t="s">
        <v>43</v>
      </c>
      <c r="D3396" s="96" t="s">
        <v>44</v>
      </c>
      <c r="E3396" s="97">
        <v>43405</v>
      </c>
      <c r="F3396" s="96" t="s">
        <v>45</v>
      </c>
      <c r="G3396" s="96" t="s">
        <v>46</v>
      </c>
      <c r="H3396" s="97">
        <v>45121</v>
      </c>
      <c r="I3396" s="23">
        <v>0.86063657407407401</v>
      </c>
      <c r="J3396" s="97">
        <v>45121</v>
      </c>
      <c r="K3396" s="23">
        <v>0.86574074074074081</v>
      </c>
      <c r="L3396" s="96">
        <v>441</v>
      </c>
      <c r="M3396" s="98">
        <f>Causas[[#This Row],[parada_duracion]]/60</f>
        <v>7.35</v>
      </c>
      <c r="N3396" s="18" t="s">
        <v>47</v>
      </c>
      <c r="O3396" s="99" t="s">
        <v>47</v>
      </c>
      <c r="P3396" s="99">
        <f>WEEKNUM(Causas[[#This Row],[resolucion_fecha]],16)</f>
        <v>28</v>
      </c>
      <c r="Q3396" s="99" t="str">
        <f>TEXT(Causas[[#This Row],[resolucion_fecha]],"MMMM")</f>
        <v>julio</v>
      </c>
      <c r="R3396" s="99" t="str">
        <f t="shared" si="53"/>
        <v>T</v>
      </c>
      <c r="S3396" s="18" t="s">
        <v>47</v>
      </c>
      <c r="T3396" s="99" t="s">
        <v>47</v>
      </c>
      <c r="U3396" s="99" t="s">
        <v>47</v>
      </c>
      <c r="V3396" s="99" t="s">
        <v>47</v>
      </c>
      <c r="W3396" s="99" t="s">
        <v>47</v>
      </c>
    </row>
    <row r="3397" spans="1:23" hidden="1" x14ac:dyDescent="0.25">
      <c r="A3397" s="96">
        <v>146964</v>
      </c>
      <c r="B3397" s="96" t="s">
        <v>42</v>
      </c>
      <c r="C3397" s="96" t="s">
        <v>43</v>
      </c>
      <c r="D3397" s="96" t="s">
        <v>44</v>
      </c>
      <c r="E3397" s="97">
        <v>43405</v>
      </c>
      <c r="F3397" s="96" t="s">
        <v>45</v>
      </c>
      <c r="G3397" s="96" t="s">
        <v>50</v>
      </c>
      <c r="H3397" s="97">
        <v>45121</v>
      </c>
      <c r="I3397" s="23">
        <v>0.87071759259259263</v>
      </c>
      <c r="J3397" s="97">
        <v>45121</v>
      </c>
      <c r="K3397" s="23">
        <v>0.89523148148148157</v>
      </c>
      <c r="L3397" s="96">
        <v>2118</v>
      </c>
      <c r="M3397" s="98">
        <f>Causas[[#This Row],[parada_duracion]]/60</f>
        <v>35.299999999999997</v>
      </c>
      <c r="N3397" s="18" t="s">
        <v>1043</v>
      </c>
      <c r="O3397" s="99" t="s">
        <v>52</v>
      </c>
      <c r="P3397" s="99">
        <f>WEEKNUM(Causas[[#This Row],[resolucion_fecha]],16)</f>
        <v>28</v>
      </c>
      <c r="Q3397" s="99" t="str">
        <f>TEXT(Causas[[#This Row],[resolucion_fecha]],"MMMM")</f>
        <v>julio</v>
      </c>
      <c r="R3397" s="99" t="str">
        <f t="shared" si="53"/>
        <v>T</v>
      </c>
      <c r="S3397" s="99"/>
      <c r="T3397" s="99" t="s">
        <v>53</v>
      </c>
      <c r="U3397" s="100"/>
      <c r="V3397" s="99"/>
      <c r="W3397" s="99"/>
    </row>
    <row r="3398" spans="1:23" hidden="1" x14ac:dyDescent="0.25">
      <c r="A3398" s="96">
        <v>146965</v>
      </c>
      <c r="B3398" s="96" t="s">
        <v>66</v>
      </c>
      <c r="C3398" s="96" t="s">
        <v>43</v>
      </c>
      <c r="D3398" s="96" t="s">
        <v>68</v>
      </c>
      <c r="E3398" s="97">
        <v>43405</v>
      </c>
      <c r="F3398" s="96" t="s">
        <v>45</v>
      </c>
      <c r="G3398" s="96" t="s">
        <v>50</v>
      </c>
      <c r="H3398" s="97">
        <v>45121</v>
      </c>
      <c r="I3398" s="23">
        <v>0.87167824074074074</v>
      </c>
      <c r="J3398" s="97">
        <v>45121</v>
      </c>
      <c r="K3398" s="23">
        <v>0.87177083333333327</v>
      </c>
      <c r="L3398" s="96">
        <v>8</v>
      </c>
      <c r="M3398" s="98">
        <f>Causas[[#This Row],[parada_duracion]]/60</f>
        <v>0.13333333333333333</v>
      </c>
      <c r="N3398" s="18" t="s">
        <v>47</v>
      </c>
      <c r="O3398" s="99" t="s">
        <v>47</v>
      </c>
      <c r="P3398" s="99">
        <f>WEEKNUM(Causas[[#This Row],[resolucion_fecha]],16)</f>
        <v>28</v>
      </c>
      <c r="Q3398" s="99" t="str">
        <f>TEXT(Causas[[#This Row],[resolucion_fecha]],"MMMM")</f>
        <v>julio</v>
      </c>
      <c r="R3398" s="99" t="str">
        <f t="shared" si="53"/>
        <v>T</v>
      </c>
      <c r="S3398" s="18" t="s">
        <v>47</v>
      </c>
      <c r="T3398" s="99" t="s">
        <v>47</v>
      </c>
      <c r="U3398" s="99" t="s">
        <v>47</v>
      </c>
      <c r="V3398" s="99" t="s">
        <v>47</v>
      </c>
      <c r="W3398" s="99" t="s">
        <v>47</v>
      </c>
    </row>
    <row r="3399" spans="1:23" hidden="1" x14ac:dyDescent="0.25">
      <c r="A3399" s="25">
        <v>146966</v>
      </c>
      <c r="B3399" s="25" t="s">
        <v>66</v>
      </c>
      <c r="C3399" s="25" t="s">
        <v>43</v>
      </c>
      <c r="D3399" s="25" t="s">
        <v>68</v>
      </c>
      <c r="E3399" s="24">
        <v>43405</v>
      </c>
      <c r="F3399" s="25" t="s">
        <v>45</v>
      </c>
      <c r="G3399" s="25" t="s">
        <v>50</v>
      </c>
      <c r="H3399" s="24">
        <v>45121</v>
      </c>
      <c r="I3399" s="101">
        <v>0.87184027777777784</v>
      </c>
      <c r="J3399" s="24">
        <v>45121</v>
      </c>
      <c r="K3399" s="101">
        <v>0.87608796296296287</v>
      </c>
      <c r="L3399" s="25">
        <v>367</v>
      </c>
      <c r="M3399" s="26">
        <f>Causas[[#This Row],[parada_duracion]]/60</f>
        <v>6.1166666666666663</v>
      </c>
      <c r="N3399" s="18" t="s">
        <v>47</v>
      </c>
      <c r="O3399" s="99" t="s">
        <v>47</v>
      </c>
      <c r="P3399" s="16">
        <f>WEEKNUM(Causas[[#This Row],[resolucion_fecha]],16)</f>
        <v>28</v>
      </c>
      <c r="Q3399" s="16" t="str">
        <f>TEXT(Causas[[#This Row],[resolucion_fecha]],"MMMM")</f>
        <v>julio</v>
      </c>
      <c r="R3399" s="16" t="str">
        <f t="shared" si="53"/>
        <v>T</v>
      </c>
      <c r="S3399" s="18" t="s">
        <v>47</v>
      </c>
      <c r="T3399" s="99" t="s">
        <v>47</v>
      </c>
      <c r="U3399" s="99" t="s">
        <v>47</v>
      </c>
      <c r="V3399" s="99" t="s">
        <v>47</v>
      </c>
      <c r="W3399" s="99" t="s">
        <v>47</v>
      </c>
    </row>
    <row r="3400" spans="1:23" hidden="1" x14ac:dyDescent="0.25">
      <c r="A3400" s="96">
        <v>147056</v>
      </c>
      <c r="B3400" s="96" t="s">
        <v>42</v>
      </c>
      <c r="C3400" s="96" t="s">
        <v>43</v>
      </c>
      <c r="D3400" s="96" t="s">
        <v>161</v>
      </c>
      <c r="E3400" s="97">
        <v>43405</v>
      </c>
      <c r="F3400" s="96" t="s">
        <v>45</v>
      </c>
      <c r="G3400" s="96" t="s">
        <v>46</v>
      </c>
      <c r="H3400" s="97">
        <v>45124</v>
      </c>
      <c r="I3400" s="23">
        <v>0.2509953703703704</v>
      </c>
      <c r="J3400" s="97">
        <v>45124</v>
      </c>
      <c r="K3400" s="23">
        <v>0.31842592592592595</v>
      </c>
      <c r="L3400" s="96">
        <v>5826</v>
      </c>
      <c r="M3400" s="98">
        <f>Causas[[#This Row],[parada_duracion]]/60</f>
        <v>97.1</v>
      </c>
      <c r="N3400" s="18" t="s">
        <v>49</v>
      </c>
      <c r="O3400" s="99" t="s">
        <v>49</v>
      </c>
      <c r="P3400" s="99">
        <f>WEEKNUM(Causas[[#This Row],[resolucion_fecha]],16)</f>
        <v>29</v>
      </c>
      <c r="Q3400" s="99" t="str">
        <f>TEXT(Causas[[#This Row],[resolucion_fecha]],"MMMM")</f>
        <v>julio</v>
      </c>
      <c r="R3400" s="99" t="str">
        <f t="shared" si="53"/>
        <v>M</v>
      </c>
      <c r="S3400" s="99" t="s">
        <v>49</v>
      </c>
      <c r="T3400" s="99" t="s">
        <v>49</v>
      </c>
      <c r="U3400" s="16" t="s">
        <v>49</v>
      </c>
      <c r="V3400" s="99" t="s">
        <v>49</v>
      </c>
      <c r="W3400" s="99" t="s">
        <v>49</v>
      </c>
    </row>
    <row r="3401" spans="1:23" hidden="1" x14ac:dyDescent="0.25">
      <c r="A3401" s="25">
        <v>147057</v>
      </c>
      <c r="B3401" s="25" t="s">
        <v>66</v>
      </c>
      <c r="C3401" s="25" t="s">
        <v>43</v>
      </c>
      <c r="D3401" s="25" t="s">
        <v>166</v>
      </c>
      <c r="E3401" s="24">
        <v>43405</v>
      </c>
      <c r="F3401" s="25" t="s">
        <v>45</v>
      </c>
      <c r="G3401" s="25" t="s">
        <v>50</v>
      </c>
      <c r="H3401" s="24">
        <v>45124</v>
      </c>
      <c r="I3401" s="101">
        <v>0.25418981481481479</v>
      </c>
      <c r="J3401" s="24">
        <v>45124</v>
      </c>
      <c r="K3401" s="101">
        <v>0.26136574074074076</v>
      </c>
      <c r="L3401" s="25">
        <v>620</v>
      </c>
      <c r="M3401" s="26">
        <f>Causas[[#This Row],[parada_duracion]]/60</f>
        <v>10.333333333333334</v>
      </c>
      <c r="N3401" s="19" t="s">
        <v>1044</v>
      </c>
      <c r="O3401" s="16" t="s">
        <v>52</v>
      </c>
      <c r="P3401" s="16">
        <f>WEEKNUM(Causas[[#This Row],[resolucion_fecha]],16)</f>
        <v>29</v>
      </c>
      <c r="Q3401" s="16" t="str">
        <f>TEXT(Causas[[#This Row],[resolucion_fecha]],"MMMM")</f>
        <v>julio</v>
      </c>
      <c r="R3401" s="16" t="str">
        <f t="shared" si="53"/>
        <v>M</v>
      </c>
      <c r="S3401" s="16"/>
      <c r="T3401" s="16" t="s">
        <v>53</v>
      </c>
      <c r="U3401" s="100"/>
      <c r="V3401" s="16"/>
      <c r="W3401" s="16"/>
    </row>
    <row r="3402" spans="1:23" hidden="1" x14ac:dyDescent="0.25">
      <c r="A3402" s="25">
        <v>147060</v>
      </c>
      <c r="B3402" s="25" t="s">
        <v>54</v>
      </c>
      <c r="C3402" s="25" t="s">
        <v>43</v>
      </c>
      <c r="D3402" s="25" t="s">
        <v>55</v>
      </c>
      <c r="E3402" s="24">
        <v>44120</v>
      </c>
      <c r="F3402" s="25" t="s">
        <v>56</v>
      </c>
      <c r="G3402" s="25" t="s">
        <v>50</v>
      </c>
      <c r="H3402" s="24">
        <v>45124</v>
      </c>
      <c r="I3402" s="101">
        <v>0.25849537037037035</v>
      </c>
      <c r="J3402" s="24">
        <v>45124</v>
      </c>
      <c r="K3402" s="101">
        <v>0.26763888888888887</v>
      </c>
      <c r="L3402" s="25">
        <v>790</v>
      </c>
      <c r="M3402" s="26">
        <f>Causas[[#This Row],[parada_duracion]]/60</f>
        <v>13.166666666666666</v>
      </c>
      <c r="N3402" s="19" t="s">
        <v>1045</v>
      </c>
      <c r="O3402" s="16" t="s">
        <v>52</v>
      </c>
      <c r="P3402" s="16">
        <f>WEEKNUM(Causas[[#This Row],[resolucion_fecha]],16)</f>
        <v>29</v>
      </c>
      <c r="Q3402" s="16" t="str">
        <f>TEXT(Causas[[#This Row],[resolucion_fecha]],"MMMM")</f>
        <v>julio</v>
      </c>
      <c r="R3402" s="16" t="str">
        <f t="shared" si="53"/>
        <v>M</v>
      </c>
      <c r="S3402" s="16"/>
      <c r="T3402" s="16" t="s">
        <v>53</v>
      </c>
      <c r="U3402" s="16"/>
      <c r="V3402" s="16"/>
      <c r="W3402" s="16"/>
    </row>
    <row r="3403" spans="1:23" hidden="1" x14ac:dyDescent="0.25">
      <c r="A3403" s="25">
        <v>147063</v>
      </c>
      <c r="B3403" s="25" t="s">
        <v>61</v>
      </c>
      <c r="C3403" s="25" t="s">
        <v>43</v>
      </c>
      <c r="D3403" s="25" t="s">
        <v>82</v>
      </c>
      <c r="E3403" s="24">
        <v>43405</v>
      </c>
      <c r="F3403" s="25" t="s">
        <v>45</v>
      </c>
      <c r="G3403" s="25" t="s">
        <v>46</v>
      </c>
      <c r="H3403" s="24">
        <v>45124</v>
      </c>
      <c r="I3403" s="101">
        <v>0.26813657407407404</v>
      </c>
      <c r="J3403" s="24">
        <v>45124</v>
      </c>
      <c r="K3403" s="101">
        <v>0.29796296296296293</v>
      </c>
      <c r="L3403" s="25">
        <v>2577</v>
      </c>
      <c r="M3403" s="26">
        <f>Causas[[#This Row],[parada_duracion]]/60</f>
        <v>42.95</v>
      </c>
      <c r="N3403" s="18" t="s">
        <v>49</v>
      </c>
      <c r="O3403" s="99" t="s">
        <v>49</v>
      </c>
      <c r="P3403" s="16">
        <f>WEEKNUM(Causas[[#This Row],[resolucion_fecha]],16)</f>
        <v>29</v>
      </c>
      <c r="Q3403" s="16" t="str">
        <f>TEXT(Causas[[#This Row],[resolucion_fecha]],"MMMM")</f>
        <v>julio</v>
      </c>
      <c r="R3403" s="16" t="str">
        <f t="shared" si="53"/>
        <v>M</v>
      </c>
      <c r="S3403" s="99" t="s">
        <v>49</v>
      </c>
      <c r="T3403" s="99" t="s">
        <v>49</v>
      </c>
      <c r="U3403" s="16" t="s">
        <v>49</v>
      </c>
      <c r="V3403" s="16" t="s">
        <v>49</v>
      </c>
      <c r="W3403" s="99" t="s">
        <v>49</v>
      </c>
    </row>
    <row r="3404" spans="1:23" hidden="1" x14ac:dyDescent="0.25">
      <c r="A3404" s="25">
        <v>147065</v>
      </c>
      <c r="B3404" s="25" t="s">
        <v>74</v>
      </c>
      <c r="C3404" s="25" t="s">
        <v>43</v>
      </c>
      <c r="D3404" s="25" t="s">
        <v>68</v>
      </c>
      <c r="E3404" s="24">
        <v>44258</v>
      </c>
      <c r="F3404" s="25" t="s">
        <v>56</v>
      </c>
      <c r="G3404" s="25" t="s">
        <v>46</v>
      </c>
      <c r="H3404" s="24">
        <v>45124</v>
      </c>
      <c r="I3404" s="101">
        <v>0.27172453703703703</v>
      </c>
      <c r="J3404" s="24">
        <v>45124</v>
      </c>
      <c r="K3404" s="101">
        <v>0.27774305555555556</v>
      </c>
      <c r="L3404" s="25">
        <v>520</v>
      </c>
      <c r="M3404" s="26">
        <f>Causas[[#This Row],[parada_duracion]]/60</f>
        <v>8.6666666666666661</v>
      </c>
      <c r="N3404" s="19" t="s">
        <v>47</v>
      </c>
      <c r="O3404" s="16" t="s">
        <v>47</v>
      </c>
      <c r="P3404" s="16">
        <f>WEEKNUM(Causas[[#This Row],[resolucion_fecha]],16)</f>
        <v>29</v>
      </c>
      <c r="Q3404" s="16" t="str">
        <f>TEXT(Causas[[#This Row],[resolucion_fecha]],"MMMM")</f>
        <v>julio</v>
      </c>
      <c r="R3404" s="16" t="str">
        <f t="shared" si="53"/>
        <v>M</v>
      </c>
      <c r="S3404" s="18" t="s">
        <v>47</v>
      </c>
      <c r="T3404" s="99" t="s">
        <v>47</v>
      </c>
      <c r="U3404" s="99" t="s">
        <v>47</v>
      </c>
      <c r="V3404" s="99" t="s">
        <v>47</v>
      </c>
      <c r="W3404" s="99" t="s">
        <v>47</v>
      </c>
    </row>
    <row r="3405" spans="1:23" hidden="1" x14ac:dyDescent="0.25">
      <c r="A3405" s="25">
        <v>147069</v>
      </c>
      <c r="B3405" s="25" t="s">
        <v>42</v>
      </c>
      <c r="C3405" s="25" t="s">
        <v>43</v>
      </c>
      <c r="D3405" s="25" t="s">
        <v>80</v>
      </c>
      <c r="E3405" s="24">
        <v>43405</v>
      </c>
      <c r="F3405" s="25" t="s">
        <v>45</v>
      </c>
      <c r="G3405" s="25" t="s">
        <v>50</v>
      </c>
      <c r="H3405" s="24">
        <v>45124</v>
      </c>
      <c r="I3405" s="101">
        <v>0.28716435185185185</v>
      </c>
      <c r="J3405" s="24">
        <v>45124</v>
      </c>
      <c r="K3405" s="101">
        <v>0.29362268518518519</v>
      </c>
      <c r="L3405" s="25">
        <v>558</v>
      </c>
      <c r="M3405" s="26">
        <f>Causas[[#This Row],[parada_duracion]]/60</f>
        <v>9.3000000000000007</v>
      </c>
      <c r="N3405" s="19" t="s">
        <v>47</v>
      </c>
      <c r="O3405" s="16" t="s">
        <v>47</v>
      </c>
      <c r="P3405" s="16">
        <f>WEEKNUM(Causas[[#This Row],[resolucion_fecha]],16)</f>
        <v>29</v>
      </c>
      <c r="Q3405" s="16" t="str">
        <f>TEXT(Causas[[#This Row],[resolucion_fecha]],"MMMM")</f>
        <v>julio</v>
      </c>
      <c r="R3405" s="16" t="str">
        <f t="shared" si="53"/>
        <v>M</v>
      </c>
      <c r="S3405" s="18" t="s">
        <v>47</v>
      </c>
      <c r="T3405" s="99" t="s">
        <v>47</v>
      </c>
      <c r="U3405" s="99" t="s">
        <v>47</v>
      </c>
      <c r="V3405" s="99" t="s">
        <v>47</v>
      </c>
      <c r="W3405" s="99" t="s">
        <v>47</v>
      </c>
    </row>
    <row r="3406" spans="1:23" hidden="1" x14ac:dyDescent="0.25">
      <c r="A3406" s="25">
        <v>147071</v>
      </c>
      <c r="B3406" s="25" t="s">
        <v>174</v>
      </c>
      <c r="C3406" s="25" t="s">
        <v>43</v>
      </c>
      <c r="D3406" s="25" t="s">
        <v>76</v>
      </c>
      <c r="E3406" s="24">
        <v>44265</v>
      </c>
      <c r="F3406" s="25" t="s">
        <v>56</v>
      </c>
      <c r="G3406" s="25" t="s">
        <v>46</v>
      </c>
      <c r="H3406" s="24">
        <v>45124</v>
      </c>
      <c r="I3406" s="101">
        <v>0.29359953703703706</v>
      </c>
      <c r="J3406" s="24">
        <v>45124</v>
      </c>
      <c r="K3406" s="101">
        <v>0.29537037037037034</v>
      </c>
      <c r="L3406" s="25">
        <v>153</v>
      </c>
      <c r="M3406" s="26">
        <f>Causas[[#This Row],[parada_duracion]]/60</f>
        <v>2.5499999999999998</v>
      </c>
      <c r="N3406" s="19" t="s">
        <v>47</v>
      </c>
      <c r="O3406" s="16" t="s">
        <v>47</v>
      </c>
      <c r="P3406" s="16">
        <f>WEEKNUM(Causas[[#This Row],[resolucion_fecha]],16)</f>
        <v>29</v>
      </c>
      <c r="Q3406" s="16" t="str">
        <f>TEXT(Causas[[#This Row],[resolucion_fecha]],"MMMM")</f>
        <v>julio</v>
      </c>
      <c r="R3406" s="16" t="str">
        <f t="shared" si="53"/>
        <v>M</v>
      </c>
      <c r="S3406" s="18" t="s">
        <v>47</v>
      </c>
      <c r="T3406" s="99" t="s">
        <v>47</v>
      </c>
      <c r="U3406" s="99" t="s">
        <v>47</v>
      </c>
      <c r="V3406" s="99" t="s">
        <v>47</v>
      </c>
      <c r="W3406" s="99" t="s">
        <v>47</v>
      </c>
    </row>
    <row r="3407" spans="1:23" hidden="1" x14ac:dyDescent="0.25">
      <c r="A3407" s="25">
        <v>147078</v>
      </c>
      <c r="B3407" s="25" t="s">
        <v>42</v>
      </c>
      <c r="C3407" s="25" t="s">
        <v>43</v>
      </c>
      <c r="D3407" s="25" t="s">
        <v>80</v>
      </c>
      <c r="E3407" s="24">
        <v>43405</v>
      </c>
      <c r="F3407" s="25" t="s">
        <v>45</v>
      </c>
      <c r="G3407" s="25" t="s">
        <v>50</v>
      </c>
      <c r="H3407" s="24">
        <v>45124</v>
      </c>
      <c r="I3407" s="101">
        <v>0.31619212962962967</v>
      </c>
      <c r="J3407" s="24">
        <v>45124</v>
      </c>
      <c r="K3407" s="101">
        <v>0.32716435185185183</v>
      </c>
      <c r="L3407" s="25">
        <v>948</v>
      </c>
      <c r="M3407" s="26">
        <f>Causas[[#This Row],[parada_duracion]]/60</f>
        <v>15.8</v>
      </c>
      <c r="N3407" s="18" t="s">
        <v>49</v>
      </c>
      <c r="O3407" s="99" t="s">
        <v>49</v>
      </c>
      <c r="P3407" s="16">
        <f>WEEKNUM(Causas[[#This Row],[resolucion_fecha]],16)</f>
        <v>29</v>
      </c>
      <c r="Q3407" s="16" t="str">
        <f>TEXT(Causas[[#This Row],[resolucion_fecha]],"MMMM")</f>
        <v>julio</v>
      </c>
      <c r="R3407" s="16" t="str">
        <f t="shared" si="53"/>
        <v>M</v>
      </c>
      <c r="S3407" s="99" t="s">
        <v>49</v>
      </c>
      <c r="T3407" s="99" t="s">
        <v>49</v>
      </c>
      <c r="U3407" s="16" t="s">
        <v>49</v>
      </c>
      <c r="V3407" s="16" t="s">
        <v>49</v>
      </c>
      <c r="W3407" s="99" t="s">
        <v>49</v>
      </c>
    </row>
    <row r="3408" spans="1:23" hidden="1" x14ac:dyDescent="0.25">
      <c r="A3408" s="96">
        <v>147080</v>
      </c>
      <c r="B3408" s="96" t="s">
        <v>61</v>
      </c>
      <c r="C3408" s="96" t="s">
        <v>43</v>
      </c>
      <c r="D3408" s="96" t="s">
        <v>55</v>
      </c>
      <c r="E3408" s="97">
        <v>43881</v>
      </c>
      <c r="F3408" s="96" t="s">
        <v>56</v>
      </c>
      <c r="G3408" s="96" t="s">
        <v>46</v>
      </c>
      <c r="H3408" s="97">
        <v>45124</v>
      </c>
      <c r="I3408" s="23">
        <v>0.3250925925925926</v>
      </c>
      <c r="J3408" s="97">
        <v>45124</v>
      </c>
      <c r="K3408" s="23">
        <v>0.32818287037037036</v>
      </c>
      <c r="L3408" s="96">
        <v>267</v>
      </c>
      <c r="M3408" s="98">
        <f>Causas[[#This Row],[parada_duracion]]/60</f>
        <v>4.45</v>
      </c>
      <c r="N3408" s="19" t="s">
        <v>47</v>
      </c>
      <c r="O3408" s="16" t="s">
        <v>47</v>
      </c>
      <c r="P3408" s="99">
        <f>WEEKNUM(Causas[[#This Row],[resolucion_fecha]],16)</f>
        <v>29</v>
      </c>
      <c r="Q3408" s="99" t="str">
        <f>TEXT(Causas[[#This Row],[resolucion_fecha]],"MMMM")</f>
        <v>julio</v>
      </c>
      <c r="R3408" s="99" t="str">
        <f t="shared" si="53"/>
        <v>M</v>
      </c>
      <c r="S3408" s="18" t="s">
        <v>47</v>
      </c>
      <c r="T3408" s="99" t="s">
        <v>47</v>
      </c>
      <c r="U3408" s="99" t="s">
        <v>47</v>
      </c>
      <c r="V3408" s="99" t="s">
        <v>47</v>
      </c>
      <c r="W3408" s="99" t="s">
        <v>47</v>
      </c>
    </row>
    <row r="3409" spans="1:23" hidden="1" x14ac:dyDescent="0.25">
      <c r="A3409" s="25">
        <v>147081</v>
      </c>
      <c r="B3409" s="25" t="s">
        <v>117</v>
      </c>
      <c r="C3409" s="25" t="s">
        <v>43</v>
      </c>
      <c r="D3409" s="25" t="s">
        <v>80</v>
      </c>
      <c r="E3409" s="24">
        <v>43405</v>
      </c>
      <c r="F3409" s="25" t="s">
        <v>45</v>
      </c>
      <c r="G3409" s="25" t="s">
        <v>46</v>
      </c>
      <c r="H3409" s="24">
        <v>45124</v>
      </c>
      <c r="I3409" s="101">
        <v>0.32726851851851851</v>
      </c>
      <c r="J3409" s="24">
        <v>45124</v>
      </c>
      <c r="K3409" s="101">
        <v>0.37097222222222226</v>
      </c>
      <c r="L3409" s="25">
        <v>3776</v>
      </c>
      <c r="M3409" s="26">
        <f>Causas[[#This Row],[parada_duracion]]/60</f>
        <v>62.93333333333333</v>
      </c>
      <c r="N3409" s="18" t="s">
        <v>49</v>
      </c>
      <c r="O3409" s="99" t="s">
        <v>49</v>
      </c>
      <c r="P3409" s="16">
        <f>WEEKNUM(Causas[[#This Row],[resolucion_fecha]],16)</f>
        <v>29</v>
      </c>
      <c r="Q3409" s="16" t="str">
        <f>TEXT(Causas[[#This Row],[resolucion_fecha]],"MMMM")</f>
        <v>julio</v>
      </c>
      <c r="R3409" s="16" t="str">
        <f t="shared" si="53"/>
        <v>M</v>
      </c>
      <c r="S3409" s="99" t="s">
        <v>49</v>
      </c>
      <c r="T3409" s="99" t="s">
        <v>49</v>
      </c>
      <c r="U3409" s="16" t="s">
        <v>49</v>
      </c>
      <c r="V3409" s="16" t="s">
        <v>49</v>
      </c>
      <c r="W3409" s="99" t="s">
        <v>49</v>
      </c>
    </row>
    <row r="3410" spans="1:23" hidden="1" x14ac:dyDescent="0.25">
      <c r="A3410" s="25">
        <v>147084</v>
      </c>
      <c r="B3410" s="25" t="s">
        <v>61</v>
      </c>
      <c r="C3410" s="25" t="s">
        <v>43</v>
      </c>
      <c r="D3410" s="25" t="s">
        <v>82</v>
      </c>
      <c r="E3410" s="24">
        <v>43405</v>
      </c>
      <c r="F3410" s="25" t="s">
        <v>45</v>
      </c>
      <c r="G3410" s="25" t="s">
        <v>46</v>
      </c>
      <c r="H3410" s="24">
        <v>45124</v>
      </c>
      <c r="I3410" s="101">
        <v>0.3583796296296296</v>
      </c>
      <c r="J3410" s="24">
        <v>45124</v>
      </c>
      <c r="K3410" s="101">
        <v>0.41711805555555559</v>
      </c>
      <c r="L3410" s="25">
        <v>5075</v>
      </c>
      <c r="M3410" s="26">
        <f>Causas[[#This Row],[parada_duracion]]/60</f>
        <v>84.583333333333329</v>
      </c>
      <c r="N3410" s="18" t="s">
        <v>49</v>
      </c>
      <c r="O3410" s="99" t="s">
        <v>49</v>
      </c>
      <c r="P3410" s="16">
        <f>WEEKNUM(Causas[[#This Row],[resolucion_fecha]],16)</f>
        <v>29</v>
      </c>
      <c r="Q3410" s="16" t="str">
        <f>TEXT(Causas[[#This Row],[resolucion_fecha]],"MMMM")</f>
        <v>julio</v>
      </c>
      <c r="R3410" s="16" t="str">
        <f t="shared" si="53"/>
        <v>M</v>
      </c>
      <c r="S3410" s="99" t="s">
        <v>49</v>
      </c>
      <c r="T3410" s="99" t="s">
        <v>49</v>
      </c>
      <c r="U3410" s="16" t="s">
        <v>49</v>
      </c>
      <c r="V3410" s="16" t="s">
        <v>49</v>
      </c>
      <c r="W3410" s="99" t="s">
        <v>49</v>
      </c>
    </row>
    <row r="3411" spans="1:23" hidden="1" x14ac:dyDescent="0.25">
      <c r="A3411" s="96">
        <v>147086</v>
      </c>
      <c r="B3411" s="96" t="s">
        <v>42</v>
      </c>
      <c r="C3411" s="96" t="s">
        <v>43</v>
      </c>
      <c r="D3411" s="96" t="s">
        <v>80</v>
      </c>
      <c r="E3411" s="97">
        <v>43405</v>
      </c>
      <c r="F3411" s="96" t="s">
        <v>45</v>
      </c>
      <c r="G3411" s="96" t="s">
        <v>50</v>
      </c>
      <c r="H3411" s="97">
        <v>45124</v>
      </c>
      <c r="I3411" s="23">
        <v>0.37244212962962964</v>
      </c>
      <c r="J3411" s="97">
        <v>45124</v>
      </c>
      <c r="K3411" s="23">
        <v>0.37557870370370372</v>
      </c>
      <c r="L3411" s="96">
        <v>271</v>
      </c>
      <c r="M3411" s="98">
        <f>Causas[[#This Row],[parada_duracion]]/60</f>
        <v>4.5166666666666666</v>
      </c>
      <c r="N3411" s="19" t="s">
        <v>47</v>
      </c>
      <c r="O3411" s="16" t="s">
        <v>47</v>
      </c>
      <c r="P3411" s="99">
        <f>WEEKNUM(Causas[[#This Row],[resolucion_fecha]],16)</f>
        <v>29</v>
      </c>
      <c r="Q3411" s="99" t="str">
        <f>TEXT(Causas[[#This Row],[resolucion_fecha]],"MMMM")</f>
        <v>julio</v>
      </c>
      <c r="R3411" s="99" t="str">
        <f t="shared" si="53"/>
        <v>M</v>
      </c>
      <c r="S3411" s="18" t="s">
        <v>47</v>
      </c>
      <c r="T3411" s="99" t="s">
        <v>47</v>
      </c>
      <c r="U3411" s="99" t="s">
        <v>47</v>
      </c>
      <c r="V3411" s="99" t="s">
        <v>47</v>
      </c>
      <c r="W3411" s="99" t="s">
        <v>47</v>
      </c>
    </row>
    <row r="3412" spans="1:23" hidden="1" x14ac:dyDescent="0.25">
      <c r="A3412" s="96">
        <v>147087</v>
      </c>
      <c r="B3412" s="96" t="s">
        <v>185</v>
      </c>
      <c r="C3412" s="96" t="s">
        <v>43</v>
      </c>
      <c r="D3412" s="96" t="s">
        <v>80</v>
      </c>
      <c r="E3412" s="97">
        <v>43405</v>
      </c>
      <c r="F3412" s="96" t="s">
        <v>45</v>
      </c>
      <c r="G3412" s="96" t="s">
        <v>50</v>
      </c>
      <c r="H3412" s="97">
        <v>45124</v>
      </c>
      <c r="I3412" s="23">
        <v>0.37614583333333335</v>
      </c>
      <c r="J3412" s="97">
        <v>45124</v>
      </c>
      <c r="K3412" s="23">
        <v>0.38608796296296299</v>
      </c>
      <c r="L3412" s="96">
        <v>859</v>
      </c>
      <c r="M3412" s="98">
        <f>Causas[[#This Row],[parada_duracion]]/60</f>
        <v>14.316666666666666</v>
      </c>
      <c r="N3412" s="18" t="s">
        <v>9</v>
      </c>
      <c r="O3412" s="16" t="s">
        <v>9</v>
      </c>
      <c r="P3412" s="99">
        <f>WEEKNUM(Causas[[#This Row],[resolucion_fecha]],16)</f>
        <v>29</v>
      </c>
      <c r="Q3412" s="99" t="str">
        <f>TEXT(Causas[[#This Row],[resolucion_fecha]],"MMMM")</f>
        <v>julio</v>
      </c>
      <c r="R3412" s="99" t="str">
        <f t="shared" si="53"/>
        <v>M</v>
      </c>
      <c r="S3412" s="99"/>
      <c r="T3412" s="99" t="s">
        <v>9</v>
      </c>
      <c r="U3412" s="100"/>
      <c r="V3412" s="99"/>
      <c r="W3412" s="99"/>
    </row>
    <row r="3413" spans="1:23" hidden="1" x14ac:dyDescent="0.25">
      <c r="A3413" s="25">
        <v>147088</v>
      </c>
      <c r="B3413" s="25" t="s">
        <v>185</v>
      </c>
      <c r="C3413" s="25" t="s">
        <v>43</v>
      </c>
      <c r="D3413" s="25" t="s">
        <v>80</v>
      </c>
      <c r="E3413" s="24">
        <v>43405</v>
      </c>
      <c r="F3413" s="25" t="s">
        <v>45</v>
      </c>
      <c r="G3413" s="25" t="s">
        <v>46</v>
      </c>
      <c r="H3413" s="24">
        <v>45124</v>
      </c>
      <c r="I3413" s="101">
        <v>0.38619212962962962</v>
      </c>
      <c r="J3413" s="24">
        <v>45124</v>
      </c>
      <c r="K3413" s="101">
        <v>0.41819444444444448</v>
      </c>
      <c r="L3413" s="25">
        <v>2765</v>
      </c>
      <c r="M3413" s="26">
        <f>Causas[[#This Row],[parada_duracion]]/60</f>
        <v>46.083333333333336</v>
      </c>
      <c r="N3413" s="19" t="s">
        <v>9</v>
      </c>
      <c r="O3413" s="16" t="s">
        <v>9</v>
      </c>
      <c r="P3413" s="16">
        <f>WEEKNUM(Causas[[#This Row],[resolucion_fecha]],16)</f>
        <v>29</v>
      </c>
      <c r="Q3413" s="16" t="str">
        <f>TEXT(Causas[[#This Row],[resolucion_fecha]],"MMMM")</f>
        <v>julio</v>
      </c>
      <c r="R3413" s="16" t="str">
        <f t="shared" si="53"/>
        <v>M</v>
      </c>
      <c r="S3413" s="16"/>
      <c r="T3413" s="16" t="s">
        <v>9</v>
      </c>
      <c r="U3413" s="100"/>
      <c r="V3413" s="16"/>
      <c r="W3413" s="16"/>
    </row>
    <row r="3414" spans="1:23" hidden="1" x14ac:dyDescent="0.25">
      <c r="A3414" s="25">
        <v>147092</v>
      </c>
      <c r="B3414" s="25" t="s">
        <v>84</v>
      </c>
      <c r="C3414" s="25" t="s">
        <v>43</v>
      </c>
      <c r="D3414" s="25" t="s">
        <v>68</v>
      </c>
      <c r="E3414" s="24">
        <v>44012</v>
      </c>
      <c r="F3414" s="25" t="s">
        <v>56</v>
      </c>
      <c r="G3414" s="25" t="s">
        <v>46</v>
      </c>
      <c r="H3414" s="24">
        <v>45124</v>
      </c>
      <c r="I3414" s="101">
        <v>0.40599537037037042</v>
      </c>
      <c r="J3414" s="24">
        <v>45124</v>
      </c>
      <c r="K3414" s="101">
        <v>0.42115740740740742</v>
      </c>
      <c r="L3414" s="25">
        <v>1310</v>
      </c>
      <c r="M3414" s="26">
        <f>Causas[[#This Row],[parada_duracion]]/60</f>
        <v>21.833333333333332</v>
      </c>
      <c r="N3414" s="19" t="s">
        <v>1046</v>
      </c>
      <c r="O3414" s="16" t="s">
        <v>52</v>
      </c>
      <c r="P3414" s="16">
        <f>WEEKNUM(Causas[[#This Row],[resolucion_fecha]],16)</f>
        <v>29</v>
      </c>
      <c r="Q3414" s="16" t="str">
        <f>TEXT(Causas[[#This Row],[resolucion_fecha]],"MMMM")</f>
        <v>julio</v>
      </c>
      <c r="R3414" s="16" t="str">
        <f t="shared" si="53"/>
        <v>M</v>
      </c>
      <c r="S3414" s="16"/>
      <c r="T3414" s="16" t="s">
        <v>53</v>
      </c>
      <c r="U3414" s="16"/>
      <c r="V3414" s="16"/>
      <c r="W3414" s="16"/>
    </row>
    <row r="3415" spans="1:23" hidden="1" x14ac:dyDescent="0.25">
      <c r="A3415" s="25">
        <v>147101</v>
      </c>
      <c r="B3415" s="25" t="s">
        <v>84</v>
      </c>
      <c r="C3415" s="25" t="s">
        <v>43</v>
      </c>
      <c r="D3415" s="25" t="s">
        <v>68</v>
      </c>
      <c r="E3415" s="24">
        <v>44012</v>
      </c>
      <c r="F3415" s="25" t="s">
        <v>56</v>
      </c>
      <c r="G3415" s="25" t="s">
        <v>46</v>
      </c>
      <c r="H3415" s="24">
        <v>45124</v>
      </c>
      <c r="I3415" s="101">
        <v>0.45004629629629633</v>
      </c>
      <c r="J3415" s="24">
        <v>45124</v>
      </c>
      <c r="K3415" s="101">
        <v>0.46221064814814811</v>
      </c>
      <c r="L3415" s="25">
        <v>1051</v>
      </c>
      <c r="M3415" s="26">
        <f>Causas[[#This Row],[parada_duracion]]/60</f>
        <v>17.516666666666666</v>
      </c>
      <c r="N3415" s="18" t="s">
        <v>49</v>
      </c>
      <c r="O3415" s="99" t="s">
        <v>49</v>
      </c>
      <c r="P3415" s="16">
        <f>WEEKNUM(Causas[[#This Row],[resolucion_fecha]],16)</f>
        <v>29</v>
      </c>
      <c r="Q3415" s="16" t="str">
        <f>TEXT(Causas[[#This Row],[resolucion_fecha]],"MMMM")</f>
        <v>julio</v>
      </c>
      <c r="R3415" s="16" t="str">
        <f t="shared" si="53"/>
        <v>M</v>
      </c>
      <c r="S3415" s="99" t="s">
        <v>49</v>
      </c>
      <c r="T3415" s="99" t="s">
        <v>49</v>
      </c>
      <c r="U3415" s="16" t="s">
        <v>49</v>
      </c>
      <c r="V3415" s="16" t="s">
        <v>49</v>
      </c>
      <c r="W3415" s="99" t="s">
        <v>49</v>
      </c>
    </row>
    <row r="3416" spans="1:23" hidden="1" x14ac:dyDescent="0.25">
      <c r="A3416" s="96">
        <v>147104</v>
      </c>
      <c r="B3416" s="96" t="s">
        <v>197</v>
      </c>
      <c r="C3416" s="96" t="s">
        <v>43</v>
      </c>
      <c r="D3416" s="96" t="s">
        <v>90</v>
      </c>
      <c r="E3416" s="97">
        <v>43405</v>
      </c>
      <c r="F3416" s="96" t="s">
        <v>45</v>
      </c>
      <c r="G3416" s="96" t="s">
        <v>46</v>
      </c>
      <c r="H3416" s="97">
        <v>45124</v>
      </c>
      <c r="I3416" s="23">
        <v>0.46263888888888888</v>
      </c>
      <c r="J3416" s="97">
        <v>45124</v>
      </c>
      <c r="K3416" s="23">
        <v>0.50586805555555558</v>
      </c>
      <c r="L3416" s="96">
        <v>3735</v>
      </c>
      <c r="M3416" s="98">
        <f>Causas[[#This Row],[parada_duracion]]/60</f>
        <v>62.25</v>
      </c>
      <c r="N3416" s="18" t="s">
        <v>49</v>
      </c>
      <c r="O3416" s="99" t="s">
        <v>49</v>
      </c>
      <c r="P3416" s="99">
        <f>WEEKNUM(Causas[[#This Row],[resolucion_fecha]],16)</f>
        <v>29</v>
      </c>
      <c r="Q3416" s="99" t="str">
        <f>TEXT(Causas[[#This Row],[resolucion_fecha]],"MMMM")</f>
        <v>julio</v>
      </c>
      <c r="R3416" s="99" t="str">
        <f t="shared" si="53"/>
        <v>M</v>
      </c>
      <c r="S3416" s="99" t="s">
        <v>49</v>
      </c>
      <c r="T3416" s="99" t="s">
        <v>49</v>
      </c>
      <c r="U3416" s="16" t="s">
        <v>49</v>
      </c>
      <c r="V3416" s="16" t="s">
        <v>49</v>
      </c>
      <c r="W3416" s="99" t="s">
        <v>49</v>
      </c>
    </row>
    <row r="3417" spans="1:23" hidden="1" x14ac:dyDescent="0.25">
      <c r="A3417" s="25">
        <v>147105</v>
      </c>
      <c r="B3417" s="25" t="s">
        <v>63</v>
      </c>
      <c r="C3417" s="25" t="s">
        <v>43</v>
      </c>
      <c r="D3417" s="25" t="s">
        <v>64</v>
      </c>
      <c r="E3417" s="24">
        <v>43809</v>
      </c>
      <c r="F3417" s="25" t="s">
        <v>56</v>
      </c>
      <c r="G3417" s="25" t="s">
        <v>46</v>
      </c>
      <c r="H3417" s="24">
        <v>45124</v>
      </c>
      <c r="I3417" s="101">
        <v>0.46665509259259258</v>
      </c>
      <c r="J3417" s="24">
        <v>45124</v>
      </c>
      <c r="K3417" s="101">
        <v>0.4777777777777778</v>
      </c>
      <c r="L3417" s="25">
        <v>961</v>
      </c>
      <c r="M3417" s="26">
        <f>Causas[[#This Row],[parada_duracion]]/60</f>
        <v>16.016666666666666</v>
      </c>
      <c r="N3417" s="18" t="s">
        <v>49</v>
      </c>
      <c r="O3417" s="99" t="s">
        <v>49</v>
      </c>
      <c r="P3417" s="16">
        <f>WEEKNUM(Causas[[#This Row],[resolucion_fecha]],16)</f>
        <v>29</v>
      </c>
      <c r="Q3417" s="16" t="str">
        <f>TEXT(Causas[[#This Row],[resolucion_fecha]],"MMMM")</f>
        <v>julio</v>
      </c>
      <c r="R3417" s="16" t="str">
        <f t="shared" si="53"/>
        <v>M</v>
      </c>
      <c r="S3417" s="99" t="s">
        <v>49</v>
      </c>
      <c r="T3417" s="99" t="s">
        <v>49</v>
      </c>
      <c r="U3417" s="16" t="s">
        <v>49</v>
      </c>
      <c r="V3417" s="16" t="s">
        <v>49</v>
      </c>
      <c r="W3417" s="99" t="s">
        <v>49</v>
      </c>
    </row>
    <row r="3418" spans="1:23" hidden="1" x14ac:dyDescent="0.25">
      <c r="A3418" s="25">
        <v>147108</v>
      </c>
      <c r="B3418" s="25" t="s">
        <v>54</v>
      </c>
      <c r="C3418" s="25" t="s">
        <v>43</v>
      </c>
      <c r="D3418" s="25" t="s">
        <v>55</v>
      </c>
      <c r="E3418" s="24">
        <v>44120</v>
      </c>
      <c r="F3418" s="25" t="s">
        <v>56</v>
      </c>
      <c r="G3418" s="25" t="s">
        <v>50</v>
      </c>
      <c r="H3418" s="24">
        <v>45124</v>
      </c>
      <c r="I3418" s="101">
        <v>0.49190972222222223</v>
      </c>
      <c r="J3418" s="24">
        <v>45124</v>
      </c>
      <c r="K3418" s="101">
        <v>0.50119212962962967</v>
      </c>
      <c r="L3418" s="25">
        <v>802</v>
      </c>
      <c r="M3418" s="26">
        <f>Causas[[#This Row],[parada_duracion]]/60</f>
        <v>13.366666666666667</v>
      </c>
      <c r="N3418" s="18" t="s">
        <v>49</v>
      </c>
      <c r="O3418" s="99" t="s">
        <v>49</v>
      </c>
      <c r="P3418" s="16">
        <f>WEEKNUM(Causas[[#This Row],[resolucion_fecha]],16)</f>
        <v>29</v>
      </c>
      <c r="Q3418" s="16" t="str">
        <f>TEXT(Causas[[#This Row],[resolucion_fecha]],"MMMM")</f>
        <v>julio</v>
      </c>
      <c r="R3418" s="16" t="str">
        <f t="shared" si="53"/>
        <v>M</v>
      </c>
      <c r="S3418" s="99" t="s">
        <v>49</v>
      </c>
      <c r="T3418" s="99" t="s">
        <v>49</v>
      </c>
      <c r="U3418" s="16" t="s">
        <v>49</v>
      </c>
      <c r="V3418" s="16" t="s">
        <v>49</v>
      </c>
      <c r="W3418" s="99" t="s">
        <v>49</v>
      </c>
    </row>
    <row r="3419" spans="1:23" hidden="1" x14ac:dyDescent="0.25">
      <c r="A3419" s="25">
        <v>147113</v>
      </c>
      <c r="B3419" s="25" t="s">
        <v>74</v>
      </c>
      <c r="C3419" s="25" t="s">
        <v>43</v>
      </c>
      <c r="D3419" s="25" t="s">
        <v>68</v>
      </c>
      <c r="E3419" s="24">
        <v>44258</v>
      </c>
      <c r="F3419" s="25" t="s">
        <v>56</v>
      </c>
      <c r="G3419" s="25" t="s">
        <v>46</v>
      </c>
      <c r="H3419" s="24">
        <v>45124</v>
      </c>
      <c r="I3419" s="101">
        <v>0.50893518518518521</v>
      </c>
      <c r="J3419" s="24">
        <v>45124</v>
      </c>
      <c r="K3419" s="101">
        <v>0.53893518518518524</v>
      </c>
      <c r="L3419" s="25">
        <v>2592</v>
      </c>
      <c r="M3419" s="26">
        <f>Causas[[#This Row],[parada_duracion]]/60</f>
        <v>43.2</v>
      </c>
      <c r="N3419" s="18" t="s">
        <v>49</v>
      </c>
      <c r="O3419" s="99" t="s">
        <v>49</v>
      </c>
      <c r="P3419" s="16">
        <f>WEEKNUM(Causas[[#This Row],[resolucion_fecha]],16)</f>
        <v>29</v>
      </c>
      <c r="Q3419" s="16" t="str">
        <f>TEXT(Causas[[#This Row],[resolucion_fecha]],"MMMM")</f>
        <v>julio</v>
      </c>
      <c r="R3419" s="16" t="str">
        <f t="shared" si="53"/>
        <v>M</v>
      </c>
      <c r="S3419" s="99" t="s">
        <v>49</v>
      </c>
      <c r="T3419" s="99" t="s">
        <v>49</v>
      </c>
      <c r="U3419" s="16" t="s">
        <v>49</v>
      </c>
      <c r="V3419" s="16" t="s">
        <v>49</v>
      </c>
      <c r="W3419" s="99" t="s">
        <v>49</v>
      </c>
    </row>
    <row r="3420" spans="1:23" hidden="1" x14ac:dyDescent="0.25">
      <c r="A3420" s="25">
        <v>147119</v>
      </c>
      <c r="B3420" s="25" t="s">
        <v>42</v>
      </c>
      <c r="C3420" s="25" t="s">
        <v>43</v>
      </c>
      <c r="D3420" s="25" t="s">
        <v>76</v>
      </c>
      <c r="E3420" s="24">
        <v>43405</v>
      </c>
      <c r="F3420" s="25" t="s">
        <v>45</v>
      </c>
      <c r="G3420" s="25" t="s">
        <v>46</v>
      </c>
      <c r="H3420" s="24">
        <v>45124</v>
      </c>
      <c r="I3420" s="101">
        <v>0.53421296296296295</v>
      </c>
      <c r="J3420" s="24">
        <v>45124</v>
      </c>
      <c r="K3420" s="101">
        <v>0.55516203703703704</v>
      </c>
      <c r="L3420" s="25">
        <v>1810</v>
      </c>
      <c r="M3420" s="26">
        <f>Causas[[#This Row],[parada_duracion]]/60</f>
        <v>30.166666666666668</v>
      </c>
      <c r="N3420" s="19" t="s">
        <v>1047</v>
      </c>
      <c r="O3420" s="16" t="s">
        <v>52</v>
      </c>
      <c r="P3420" s="16">
        <f>WEEKNUM(Causas[[#This Row],[resolucion_fecha]],16)</f>
        <v>29</v>
      </c>
      <c r="Q3420" s="16" t="str">
        <f>TEXT(Causas[[#This Row],[resolucion_fecha]],"MMMM")</f>
        <v>julio</v>
      </c>
      <c r="R3420" s="16" t="str">
        <f t="shared" si="53"/>
        <v>M</v>
      </c>
      <c r="S3420" s="16"/>
      <c r="T3420" s="16" t="s">
        <v>53</v>
      </c>
      <c r="U3420" s="16"/>
      <c r="V3420" s="16"/>
      <c r="W3420" s="16"/>
    </row>
    <row r="3421" spans="1:23" hidden="1" x14ac:dyDescent="0.25">
      <c r="A3421" s="96">
        <v>147130</v>
      </c>
      <c r="B3421" s="96" t="s">
        <v>54</v>
      </c>
      <c r="C3421" s="96" t="s">
        <v>43</v>
      </c>
      <c r="D3421" s="96" t="s">
        <v>55</v>
      </c>
      <c r="E3421" s="97">
        <v>44120</v>
      </c>
      <c r="F3421" s="96" t="s">
        <v>56</v>
      </c>
      <c r="G3421" s="96" t="s">
        <v>46</v>
      </c>
      <c r="H3421" s="97">
        <v>45124</v>
      </c>
      <c r="I3421" s="23">
        <v>0.59825231481481478</v>
      </c>
      <c r="J3421" s="97">
        <v>45124</v>
      </c>
      <c r="K3421" s="23">
        <v>0.59873842592592597</v>
      </c>
      <c r="L3421" s="96">
        <v>42</v>
      </c>
      <c r="M3421" s="98">
        <f>Causas[[#This Row],[parada_duracion]]/60</f>
        <v>0.7</v>
      </c>
      <c r="N3421" s="19" t="s">
        <v>47</v>
      </c>
      <c r="O3421" s="16" t="s">
        <v>47</v>
      </c>
      <c r="P3421" s="99">
        <f>WEEKNUM(Causas[[#This Row],[resolucion_fecha]],16)</f>
        <v>29</v>
      </c>
      <c r="Q3421" s="99" t="str">
        <f>TEXT(Causas[[#This Row],[resolucion_fecha]],"MMMM")</f>
        <v>julio</v>
      </c>
      <c r="R3421" s="99" t="str">
        <f t="shared" si="53"/>
        <v>T</v>
      </c>
      <c r="S3421" s="18" t="s">
        <v>47</v>
      </c>
      <c r="T3421" s="99" t="s">
        <v>47</v>
      </c>
      <c r="U3421" s="99" t="s">
        <v>47</v>
      </c>
      <c r="V3421" s="99" t="s">
        <v>47</v>
      </c>
      <c r="W3421" s="99" t="s">
        <v>47</v>
      </c>
    </row>
    <row r="3422" spans="1:23" hidden="1" x14ac:dyDescent="0.25">
      <c r="A3422" s="25">
        <v>147131</v>
      </c>
      <c r="B3422" s="25" t="s">
        <v>42</v>
      </c>
      <c r="C3422" s="25" t="s">
        <v>43</v>
      </c>
      <c r="D3422" s="25" t="s">
        <v>55</v>
      </c>
      <c r="E3422" s="24">
        <v>43405</v>
      </c>
      <c r="F3422" s="25" t="s">
        <v>45</v>
      </c>
      <c r="G3422" s="25" t="s">
        <v>46</v>
      </c>
      <c r="H3422" s="24">
        <v>45124</v>
      </c>
      <c r="I3422" s="101">
        <v>0.59920138888888885</v>
      </c>
      <c r="J3422" s="24">
        <v>45124</v>
      </c>
      <c r="K3422" s="101">
        <v>0.60460648148148144</v>
      </c>
      <c r="L3422" s="25">
        <v>467</v>
      </c>
      <c r="M3422" s="26">
        <f>Causas[[#This Row],[parada_duracion]]/60</f>
        <v>7.7833333333333332</v>
      </c>
      <c r="N3422" s="19" t="s">
        <v>47</v>
      </c>
      <c r="O3422" s="16" t="s">
        <v>47</v>
      </c>
      <c r="P3422" s="16">
        <f>WEEKNUM(Causas[[#This Row],[resolucion_fecha]],16)</f>
        <v>29</v>
      </c>
      <c r="Q3422" s="16" t="str">
        <f>TEXT(Causas[[#This Row],[resolucion_fecha]],"MMMM")</f>
        <v>julio</v>
      </c>
      <c r="R3422" s="16" t="str">
        <f t="shared" si="53"/>
        <v>T</v>
      </c>
      <c r="S3422" s="18" t="s">
        <v>47</v>
      </c>
      <c r="T3422" s="99" t="s">
        <v>47</v>
      </c>
      <c r="U3422" s="99" t="s">
        <v>47</v>
      </c>
      <c r="V3422" s="99" t="s">
        <v>47</v>
      </c>
      <c r="W3422" s="99" t="s">
        <v>47</v>
      </c>
    </row>
    <row r="3423" spans="1:23" hidden="1" x14ac:dyDescent="0.25">
      <c r="A3423" s="25">
        <v>147134</v>
      </c>
      <c r="B3423" s="25" t="s">
        <v>42</v>
      </c>
      <c r="C3423" s="25" t="s">
        <v>43</v>
      </c>
      <c r="D3423" s="25" t="s">
        <v>76</v>
      </c>
      <c r="E3423" s="24">
        <v>43405</v>
      </c>
      <c r="F3423" s="25" t="s">
        <v>45</v>
      </c>
      <c r="G3423" s="25" t="s">
        <v>46</v>
      </c>
      <c r="H3423" s="24">
        <v>45124</v>
      </c>
      <c r="I3423" s="101">
        <v>0.60623842592592592</v>
      </c>
      <c r="J3423" s="24">
        <v>45124</v>
      </c>
      <c r="K3423" s="101">
        <v>0.62630787037037039</v>
      </c>
      <c r="L3423" s="25">
        <v>1734</v>
      </c>
      <c r="M3423" s="26">
        <f>Causas[[#This Row],[parada_duracion]]/60</f>
        <v>28.9</v>
      </c>
      <c r="N3423" s="19" t="s">
        <v>1047</v>
      </c>
      <c r="O3423" s="16" t="s">
        <v>52</v>
      </c>
      <c r="P3423" s="16">
        <f>WEEKNUM(Causas[[#This Row],[resolucion_fecha]],16)</f>
        <v>29</v>
      </c>
      <c r="Q3423" s="16" t="str">
        <f>TEXT(Causas[[#This Row],[resolucion_fecha]],"MMMM")</f>
        <v>julio</v>
      </c>
      <c r="R3423" s="16" t="str">
        <f t="shared" si="53"/>
        <v>T</v>
      </c>
      <c r="S3423" s="16"/>
      <c r="T3423" s="16" t="s">
        <v>53</v>
      </c>
      <c r="U3423" s="16"/>
      <c r="V3423" s="16"/>
      <c r="W3423" s="16"/>
    </row>
    <row r="3424" spans="1:23" hidden="1" x14ac:dyDescent="0.25">
      <c r="A3424" s="96">
        <v>147137</v>
      </c>
      <c r="B3424" s="96" t="s">
        <v>79</v>
      </c>
      <c r="C3424" s="96" t="s">
        <v>43</v>
      </c>
      <c r="D3424" s="96" t="s">
        <v>48</v>
      </c>
      <c r="E3424" s="97">
        <v>43405</v>
      </c>
      <c r="F3424" s="96" t="s">
        <v>45</v>
      </c>
      <c r="G3424" s="96" t="s">
        <v>50</v>
      </c>
      <c r="H3424" s="97">
        <v>45124</v>
      </c>
      <c r="I3424" s="23">
        <v>0.61542824074074076</v>
      </c>
      <c r="J3424" s="97">
        <v>45124</v>
      </c>
      <c r="K3424" s="23">
        <v>0.63362268518518516</v>
      </c>
      <c r="L3424" s="96">
        <v>1572</v>
      </c>
      <c r="M3424" s="98">
        <f>Causas[[#This Row],[parada_duracion]]/60</f>
        <v>26.2</v>
      </c>
      <c r="N3424" s="18" t="s">
        <v>1048</v>
      </c>
      <c r="O3424" s="99" t="s">
        <v>52</v>
      </c>
      <c r="P3424" s="99">
        <f>WEEKNUM(Causas[[#This Row],[resolucion_fecha]],16)</f>
        <v>29</v>
      </c>
      <c r="Q3424" s="99" t="str">
        <f>TEXT(Causas[[#This Row],[resolucion_fecha]],"MMMM")</f>
        <v>julio</v>
      </c>
      <c r="R3424" s="99" t="str">
        <f t="shared" si="53"/>
        <v>T</v>
      </c>
      <c r="S3424" s="99"/>
      <c r="T3424" s="16" t="s">
        <v>53</v>
      </c>
      <c r="U3424" s="16"/>
      <c r="V3424" s="99"/>
      <c r="W3424" s="99"/>
    </row>
    <row r="3425" spans="1:23" hidden="1" x14ac:dyDescent="0.25">
      <c r="A3425" s="25">
        <v>147138</v>
      </c>
      <c r="B3425" s="25" t="s">
        <v>42</v>
      </c>
      <c r="C3425" s="25" t="s">
        <v>43</v>
      </c>
      <c r="D3425" s="25" t="s">
        <v>55</v>
      </c>
      <c r="E3425" s="24">
        <v>43405</v>
      </c>
      <c r="F3425" s="25" t="s">
        <v>45</v>
      </c>
      <c r="G3425" s="25" t="s">
        <v>46</v>
      </c>
      <c r="H3425" s="24">
        <v>45124</v>
      </c>
      <c r="I3425" s="101">
        <v>0.61976851851851855</v>
      </c>
      <c r="J3425" s="24">
        <v>45124</v>
      </c>
      <c r="K3425" s="101">
        <v>0.63116898148148148</v>
      </c>
      <c r="L3425" s="25">
        <v>985</v>
      </c>
      <c r="M3425" s="26">
        <f>Causas[[#This Row],[parada_duracion]]/60</f>
        <v>16.416666666666668</v>
      </c>
      <c r="N3425" s="19" t="s">
        <v>1049</v>
      </c>
      <c r="O3425" s="16" t="s">
        <v>52</v>
      </c>
      <c r="P3425" s="16">
        <f>WEEKNUM(Causas[[#This Row],[resolucion_fecha]],16)</f>
        <v>29</v>
      </c>
      <c r="Q3425" s="16" t="str">
        <f>TEXT(Causas[[#This Row],[resolucion_fecha]],"MMMM")</f>
        <v>julio</v>
      </c>
      <c r="R3425" s="16" t="str">
        <f t="shared" si="53"/>
        <v>T</v>
      </c>
      <c r="S3425" s="16"/>
      <c r="T3425" s="16" t="s">
        <v>53</v>
      </c>
      <c r="U3425" s="100"/>
      <c r="V3425" s="16"/>
      <c r="W3425" s="16"/>
    </row>
    <row r="3426" spans="1:23" hidden="1" x14ac:dyDescent="0.25">
      <c r="A3426" s="25">
        <v>147140</v>
      </c>
      <c r="B3426" s="25" t="s">
        <v>66</v>
      </c>
      <c r="C3426" s="25" t="s">
        <v>43</v>
      </c>
      <c r="D3426" s="25" t="s">
        <v>77</v>
      </c>
      <c r="E3426" s="24">
        <v>43405</v>
      </c>
      <c r="F3426" s="25" t="s">
        <v>45</v>
      </c>
      <c r="G3426" s="25" t="s">
        <v>46</v>
      </c>
      <c r="H3426" s="24">
        <v>45124</v>
      </c>
      <c r="I3426" s="101">
        <v>0.62458333333333338</v>
      </c>
      <c r="J3426" s="24">
        <v>45124</v>
      </c>
      <c r="K3426" s="101">
        <v>0.63358796296296294</v>
      </c>
      <c r="L3426" s="25">
        <v>778</v>
      </c>
      <c r="M3426" s="26">
        <f>Causas[[#This Row],[parada_duracion]]/60</f>
        <v>12.966666666666667</v>
      </c>
      <c r="N3426" s="19" t="s">
        <v>1050</v>
      </c>
      <c r="O3426" s="16" t="s">
        <v>52</v>
      </c>
      <c r="P3426" s="16">
        <f>WEEKNUM(Causas[[#This Row],[resolucion_fecha]],16)</f>
        <v>29</v>
      </c>
      <c r="Q3426" s="16" t="str">
        <f>TEXT(Causas[[#This Row],[resolucion_fecha]],"MMMM")</f>
        <v>julio</v>
      </c>
      <c r="R3426" s="16" t="str">
        <f t="shared" si="53"/>
        <v>T</v>
      </c>
      <c r="S3426" s="16"/>
      <c r="T3426" s="16" t="s">
        <v>53</v>
      </c>
      <c r="U3426" s="16"/>
      <c r="V3426" s="16"/>
      <c r="W3426" s="16"/>
    </row>
    <row r="3427" spans="1:23" hidden="1" x14ac:dyDescent="0.25">
      <c r="A3427" s="25">
        <v>147146</v>
      </c>
      <c r="B3427" s="25" t="s">
        <v>75</v>
      </c>
      <c r="C3427" s="25" t="s">
        <v>43</v>
      </c>
      <c r="D3427" s="25" t="s">
        <v>76</v>
      </c>
      <c r="E3427" s="24">
        <v>44104</v>
      </c>
      <c r="F3427" s="25" t="s">
        <v>56</v>
      </c>
      <c r="G3427" s="25" t="s">
        <v>46</v>
      </c>
      <c r="H3427" s="24">
        <v>45124</v>
      </c>
      <c r="I3427" s="101">
        <v>0.65201388888888889</v>
      </c>
      <c r="J3427" s="24">
        <v>45124</v>
      </c>
      <c r="K3427" s="101">
        <v>0.6587615740740741</v>
      </c>
      <c r="L3427" s="25">
        <v>583</v>
      </c>
      <c r="M3427" s="26">
        <f>Causas[[#This Row],[parada_duracion]]/60</f>
        <v>9.7166666666666668</v>
      </c>
      <c r="N3427" s="19" t="s">
        <v>47</v>
      </c>
      <c r="O3427" s="16" t="s">
        <v>47</v>
      </c>
      <c r="P3427" s="16">
        <f>WEEKNUM(Causas[[#This Row],[resolucion_fecha]],16)</f>
        <v>29</v>
      </c>
      <c r="Q3427" s="16" t="str">
        <f>TEXT(Causas[[#This Row],[resolucion_fecha]],"MMMM")</f>
        <v>julio</v>
      </c>
      <c r="R3427" s="16" t="str">
        <f t="shared" si="53"/>
        <v>T</v>
      </c>
      <c r="S3427" s="18" t="s">
        <v>47</v>
      </c>
      <c r="T3427" s="99" t="s">
        <v>47</v>
      </c>
      <c r="U3427" s="99" t="s">
        <v>47</v>
      </c>
      <c r="V3427" s="99" t="s">
        <v>47</v>
      </c>
      <c r="W3427" s="99" t="s">
        <v>47</v>
      </c>
    </row>
    <row r="3428" spans="1:23" hidden="1" x14ac:dyDescent="0.25">
      <c r="A3428" s="96">
        <v>147150</v>
      </c>
      <c r="B3428" s="96" t="s">
        <v>119</v>
      </c>
      <c r="C3428" s="96" t="s">
        <v>43</v>
      </c>
      <c r="D3428" s="96" t="s">
        <v>90</v>
      </c>
      <c r="E3428" s="97">
        <v>43405</v>
      </c>
      <c r="F3428" s="96" t="s">
        <v>45</v>
      </c>
      <c r="G3428" s="96" t="s">
        <v>46</v>
      </c>
      <c r="H3428" s="97">
        <v>45124</v>
      </c>
      <c r="I3428" s="23">
        <v>0.66748842592592583</v>
      </c>
      <c r="J3428" s="97">
        <v>45124</v>
      </c>
      <c r="K3428" s="23">
        <v>0.67469907407407403</v>
      </c>
      <c r="L3428" s="96">
        <v>623</v>
      </c>
      <c r="M3428" s="98">
        <f>Causas[[#This Row],[parada_duracion]]/60</f>
        <v>10.383333333333333</v>
      </c>
      <c r="N3428" s="18" t="s">
        <v>49</v>
      </c>
      <c r="O3428" s="99" t="s">
        <v>49</v>
      </c>
      <c r="P3428" s="99">
        <f>WEEKNUM(Causas[[#This Row],[resolucion_fecha]],16)</f>
        <v>29</v>
      </c>
      <c r="Q3428" s="99" t="str">
        <f>TEXT(Causas[[#This Row],[resolucion_fecha]],"MMMM")</f>
        <v>julio</v>
      </c>
      <c r="R3428" s="99" t="str">
        <f t="shared" si="53"/>
        <v>T</v>
      </c>
      <c r="S3428" s="99" t="s">
        <v>49</v>
      </c>
      <c r="T3428" s="99" t="s">
        <v>49</v>
      </c>
      <c r="U3428" s="16" t="s">
        <v>49</v>
      </c>
      <c r="V3428" s="16" t="s">
        <v>49</v>
      </c>
      <c r="W3428" s="99" t="s">
        <v>49</v>
      </c>
    </row>
    <row r="3429" spans="1:23" hidden="1" x14ac:dyDescent="0.25">
      <c r="A3429" s="25">
        <v>147151</v>
      </c>
      <c r="B3429" s="25" t="s">
        <v>79</v>
      </c>
      <c r="C3429" s="25" t="s">
        <v>43</v>
      </c>
      <c r="D3429" s="25" t="s">
        <v>166</v>
      </c>
      <c r="E3429" s="24">
        <v>43405</v>
      </c>
      <c r="F3429" s="25" t="s">
        <v>45</v>
      </c>
      <c r="G3429" s="25" t="s">
        <v>50</v>
      </c>
      <c r="H3429" s="24">
        <v>45124</v>
      </c>
      <c r="I3429" s="101">
        <v>0.67729166666666663</v>
      </c>
      <c r="J3429" s="24">
        <v>45124</v>
      </c>
      <c r="K3429" s="101">
        <v>0.75516203703703699</v>
      </c>
      <c r="L3429" s="25">
        <v>6728</v>
      </c>
      <c r="M3429" s="26">
        <f>Causas[[#This Row],[parada_duracion]]/60</f>
        <v>112.13333333333334</v>
      </c>
      <c r="N3429" s="19" t="s">
        <v>260</v>
      </c>
      <c r="O3429" s="16" t="s">
        <v>52</v>
      </c>
      <c r="P3429" s="16">
        <f>WEEKNUM(Causas[[#This Row],[resolucion_fecha]],16)</f>
        <v>29</v>
      </c>
      <c r="Q3429" s="16" t="str">
        <f>TEXT(Causas[[#This Row],[resolucion_fecha]],"MMMM")</f>
        <v>julio</v>
      </c>
      <c r="R3429" s="16" t="str">
        <f t="shared" si="53"/>
        <v>T</v>
      </c>
      <c r="S3429" s="16"/>
      <c r="T3429" s="16" t="s">
        <v>53</v>
      </c>
      <c r="U3429" s="100"/>
      <c r="V3429" s="16"/>
      <c r="W3429" s="16"/>
    </row>
    <row r="3430" spans="1:23" hidden="1" x14ac:dyDescent="0.25">
      <c r="A3430" s="96">
        <v>147161</v>
      </c>
      <c r="B3430" s="96" t="s">
        <v>61</v>
      </c>
      <c r="C3430" s="96" t="s">
        <v>43</v>
      </c>
      <c r="D3430" s="96" t="s">
        <v>55</v>
      </c>
      <c r="E3430" s="97">
        <v>43881</v>
      </c>
      <c r="F3430" s="96" t="s">
        <v>56</v>
      </c>
      <c r="G3430" s="96" t="s">
        <v>50</v>
      </c>
      <c r="H3430" s="97">
        <v>45124</v>
      </c>
      <c r="I3430" s="23">
        <v>0.75061342592592595</v>
      </c>
      <c r="J3430" s="97">
        <v>45124</v>
      </c>
      <c r="K3430" s="23">
        <v>0.76445601851851841</v>
      </c>
      <c r="L3430" s="96">
        <v>1196</v>
      </c>
      <c r="M3430" s="98">
        <f>Causas[[#This Row],[parada_duracion]]/60</f>
        <v>19.933333333333334</v>
      </c>
      <c r="N3430" s="18" t="s">
        <v>1051</v>
      </c>
      <c r="O3430" s="16" t="s">
        <v>52</v>
      </c>
      <c r="P3430" s="99">
        <f>WEEKNUM(Causas[[#This Row],[resolucion_fecha]],16)</f>
        <v>29</v>
      </c>
      <c r="Q3430" s="99" t="str">
        <f>TEXT(Causas[[#This Row],[resolucion_fecha]],"MMMM")</f>
        <v>julio</v>
      </c>
      <c r="R3430" s="99" t="str">
        <f t="shared" si="53"/>
        <v>T</v>
      </c>
      <c r="S3430" s="99"/>
      <c r="T3430" s="16" t="s">
        <v>53</v>
      </c>
      <c r="U3430" s="16"/>
      <c r="V3430" s="99"/>
      <c r="W3430" s="99"/>
    </row>
    <row r="3431" spans="1:23" hidden="1" x14ac:dyDescent="0.25">
      <c r="A3431" s="96">
        <v>147162</v>
      </c>
      <c r="B3431" s="96" t="s">
        <v>42</v>
      </c>
      <c r="C3431" s="96" t="s">
        <v>43</v>
      </c>
      <c r="D3431" s="96" t="s">
        <v>76</v>
      </c>
      <c r="E3431" s="97">
        <v>43405</v>
      </c>
      <c r="F3431" s="96" t="s">
        <v>45</v>
      </c>
      <c r="G3431" s="96" t="s">
        <v>46</v>
      </c>
      <c r="H3431" s="97">
        <v>45124</v>
      </c>
      <c r="I3431" s="23">
        <v>0.76561342592592585</v>
      </c>
      <c r="J3431" s="97">
        <v>45124</v>
      </c>
      <c r="K3431" s="23">
        <v>0.7716087962962962</v>
      </c>
      <c r="L3431" s="96">
        <v>518</v>
      </c>
      <c r="M3431" s="98">
        <f>Causas[[#This Row],[parada_duracion]]/60</f>
        <v>8.6333333333333329</v>
      </c>
      <c r="N3431" s="19" t="s">
        <v>47</v>
      </c>
      <c r="O3431" s="16" t="s">
        <v>47</v>
      </c>
      <c r="P3431" s="99">
        <f>WEEKNUM(Causas[[#This Row],[resolucion_fecha]],16)</f>
        <v>29</v>
      </c>
      <c r="Q3431" s="99" t="str">
        <f>TEXT(Causas[[#This Row],[resolucion_fecha]],"MMMM")</f>
        <v>julio</v>
      </c>
      <c r="R3431" s="99" t="str">
        <f t="shared" si="53"/>
        <v>T</v>
      </c>
      <c r="S3431" s="18" t="s">
        <v>47</v>
      </c>
      <c r="T3431" s="99" t="s">
        <v>47</v>
      </c>
      <c r="U3431" s="99" t="s">
        <v>47</v>
      </c>
      <c r="V3431" s="99" t="s">
        <v>47</v>
      </c>
      <c r="W3431" s="99" t="s">
        <v>47</v>
      </c>
    </row>
    <row r="3432" spans="1:23" hidden="1" x14ac:dyDescent="0.25">
      <c r="A3432" s="96">
        <v>147163</v>
      </c>
      <c r="B3432" s="96" t="s">
        <v>61</v>
      </c>
      <c r="C3432" s="96" t="s">
        <v>43</v>
      </c>
      <c r="D3432" s="96" t="s">
        <v>55</v>
      </c>
      <c r="E3432" s="97">
        <v>43881</v>
      </c>
      <c r="F3432" s="96" t="s">
        <v>56</v>
      </c>
      <c r="G3432" s="96" t="s">
        <v>50</v>
      </c>
      <c r="H3432" s="97">
        <v>45124</v>
      </c>
      <c r="I3432" s="23">
        <v>0.77296296296296296</v>
      </c>
      <c r="J3432" s="97">
        <v>45124</v>
      </c>
      <c r="K3432" s="23">
        <v>0.77598379629629621</v>
      </c>
      <c r="L3432" s="96">
        <v>261</v>
      </c>
      <c r="M3432" s="98">
        <f>Causas[[#This Row],[parada_duracion]]/60</f>
        <v>4.3499999999999996</v>
      </c>
      <c r="N3432" s="19" t="s">
        <v>47</v>
      </c>
      <c r="O3432" s="16" t="s">
        <v>47</v>
      </c>
      <c r="P3432" s="99">
        <f>WEEKNUM(Causas[[#This Row],[resolucion_fecha]],16)</f>
        <v>29</v>
      </c>
      <c r="Q3432" s="99" t="str">
        <f>TEXT(Causas[[#This Row],[resolucion_fecha]],"MMMM")</f>
        <v>julio</v>
      </c>
      <c r="R3432" s="99" t="str">
        <f t="shared" si="53"/>
        <v>T</v>
      </c>
      <c r="S3432" s="18" t="s">
        <v>47</v>
      </c>
      <c r="T3432" s="99" t="s">
        <v>47</v>
      </c>
      <c r="U3432" s="99" t="s">
        <v>47</v>
      </c>
      <c r="V3432" s="99" t="s">
        <v>47</v>
      </c>
      <c r="W3432" s="99" t="s">
        <v>47</v>
      </c>
    </row>
    <row r="3433" spans="1:23" hidden="1" x14ac:dyDescent="0.25">
      <c r="A3433" s="25">
        <v>147164</v>
      </c>
      <c r="B3433" s="25" t="s">
        <v>42</v>
      </c>
      <c r="C3433" s="25" t="s">
        <v>43</v>
      </c>
      <c r="D3433" s="25" t="s">
        <v>76</v>
      </c>
      <c r="E3433" s="24">
        <v>43405</v>
      </c>
      <c r="F3433" s="25" t="s">
        <v>45</v>
      </c>
      <c r="G3433" s="25" t="s">
        <v>46</v>
      </c>
      <c r="H3433" s="24">
        <v>45124</v>
      </c>
      <c r="I3433" s="101">
        <v>0.77481481481481485</v>
      </c>
      <c r="J3433" s="24">
        <v>45124</v>
      </c>
      <c r="K3433" s="101">
        <v>0.77774305555555545</v>
      </c>
      <c r="L3433" s="25">
        <v>253</v>
      </c>
      <c r="M3433" s="26">
        <f>Causas[[#This Row],[parada_duracion]]/60</f>
        <v>4.2166666666666668</v>
      </c>
      <c r="N3433" s="19" t="s">
        <v>47</v>
      </c>
      <c r="O3433" s="16" t="s">
        <v>47</v>
      </c>
      <c r="P3433" s="16">
        <f>WEEKNUM(Causas[[#This Row],[resolucion_fecha]],16)</f>
        <v>29</v>
      </c>
      <c r="Q3433" s="16" t="str">
        <f>TEXT(Causas[[#This Row],[resolucion_fecha]],"MMMM")</f>
        <v>julio</v>
      </c>
      <c r="R3433" s="16" t="str">
        <f t="shared" si="53"/>
        <v>T</v>
      </c>
      <c r="S3433" s="18" t="s">
        <v>47</v>
      </c>
      <c r="T3433" s="99" t="s">
        <v>47</v>
      </c>
      <c r="U3433" s="99" t="s">
        <v>47</v>
      </c>
      <c r="V3433" s="99" t="s">
        <v>47</v>
      </c>
      <c r="W3433" s="99" t="s">
        <v>47</v>
      </c>
    </row>
    <row r="3434" spans="1:23" hidden="1" x14ac:dyDescent="0.25">
      <c r="A3434" s="25">
        <v>147166</v>
      </c>
      <c r="B3434" s="25" t="s">
        <v>42</v>
      </c>
      <c r="C3434" s="25" t="s">
        <v>43</v>
      </c>
      <c r="D3434" s="25" t="s">
        <v>76</v>
      </c>
      <c r="E3434" s="24">
        <v>43405</v>
      </c>
      <c r="F3434" s="25" t="s">
        <v>45</v>
      </c>
      <c r="G3434" s="25" t="s">
        <v>46</v>
      </c>
      <c r="H3434" s="24">
        <v>45124</v>
      </c>
      <c r="I3434" s="101">
        <v>0.78149305555555559</v>
      </c>
      <c r="J3434" s="24">
        <v>45124</v>
      </c>
      <c r="K3434" s="101">
        <v>0.79501157407407408</v>
      </c>
      <c r="L3434" s="25">
        <v>1168</v>
      </c>
      <c r="M3434" s="26">
        <f>Causas[[#This Row],[parada_duracion]]/60</f>
        <v>19.466666666666665</v>
      </c>
      <c r="N3434" s="19" t="s">
        <v>1047</v>
      </c>
      <c r="O3434" s="16" t="s">
        <v>52</v>
      </c>
      <c r="P3434" s="16">
        <f>WEEKNUM(Causas[[#This Row],[resolucion_fecha]],16)</f>
        <v>29</v>
      </c>
      <c r="Q3434" s="16" t="str">
        <f>TEXT(Causas[[#This Row],[resolucion_fecha]],"MMMM")</f>
        <v>julio</v>
      </c>
      <c r="R3434" s="16" t="str">
        <f t="shared" si="53"/>
        <v>T</v>
      </c>
      <c r="S3434" s="16"/>
      <c r="T3434" s="16" t="s">
        <v>53</v>
      </c>
      <c r="U3434" s="16"/>
      <c r="V3434" s="16"/>
      <c r="W3434" s="16"/>
    </row>
    <row r="3435" spans="1:23" hidden="1" x14ac:dyDescent="0.25">
      <c r="A3435" s="96">
        <v>147169</v>
      </c>
      <c r="B3435" s="96" t="s">
        <v>95</v>
      </c>
      <c r="C3435" s="96" t="s">
        <v>43</v>
      </c>
      <c r="D3435" s="96" t="s">
        <v>59</v>
      </c>
      <c r="E3435" s="97">
        <v>44231</v>
      </c>
      <c r="F3435" s="96" t="s">
        <v>60</v>
      </c>
      <c r="G3435" s="96" t="s">
        <v>46</v>
      </c>
      <c r="H3435" s="97">
        <v>45124</v>
      </c>
      <c r="I3435" s="23">
        <v>0.81290509259259258</v>
      </c>
      <c r="J3435" s="97">
        <v>45124</v>
      </c>
      <c r="K3435" s="23">
        <v>0.85244212962962962</v>
      </c>
      <c r="L3435" s="96">
        <v>3416</v>
      </c>
      <c r="M3435" s="98">
        <f>Causas[[#This Row],[parada_duracion]]/60</f>
        <v>56.93333333333333</v>
      </c>
      <c r="N3435" s="18" t="s">
        <v>1052</v>
      </c>
      <c r="O3435" s="99" t="s">
        <v>52</v>
      </c>
      <c r="P3435" s="99">
        <f>WEEKNUM(Causas[[#This Row],[resolucion_fecha]],16)</f>
        <v>29</v>
      </c>
      <c r="Q3435" s="99" t="str">
        <f>TEXT(Causas[[#This Row],[resolucion_fecha]],"MMMM")</f>
        <v>julio</v>
      </c>
      <c r="R3435" s="99" t="str">
        <f t="shared" si="53"/>
        <v>T</v>
      </c>
      <c r="S3435" s="99"/>
      <c r="T3435" s="16" t="s">
        <v>53</v>
      </c>
      <c r="U3435" s="16"/>
      <c r="V3435" s="99"/>
      <c r="W3435" s="99"/>
    </row>
    <row r="3436" spans="1:23" hidden="1" x14ac:dyDescent="0.25">
      <c r="A3436" s="25">
        <v>147170</v>
      </c>
      <c r="B3436" s="25" t="s">
        <v>184</v>
      </c>
      <c r="C3436" s="25" t="s">
        <v>43</v>
      </c>
      <c r="D3436" s="25" t="s">
        <v>80</v>
      </c>
      <c r="E3436" s="24">
        <v>43405</v>
      </c>
      <c r="F3436" s="25" t="s">
        <v>45</v>
      </c>
      <c r="G3436" s="25" t="s">
        <v>46</v>
      </c>
      <c r="H3436" s="24">
        <v>45124</v>
      </c>
      <c r="I3436" s="101">
        <v>0.83000000000000007</v>
      </c>
      <c r="J3436" s="24">
        <v>45124</v>
      </c>
      <c r="K3436" s="101">
        <v>0.8556597222222222</v>
      </c>
      <c r="L3436" s="25">
        <v>2217</v>
      </c>
      <c r="M3436" s="26">
        <f>Causas[[#This Row],[parada_duracion]]/60</f>
        <v>36.950000000000003</v>
      </c>
      <c r="N3436" s="19" t="s">
        <v>1053</v>
      </c>
      <c r="O3436" s="16" t="s">
        <v>52</v>
      </c>
      <c r="P3436" s="16">
        <f>WEEKNUM(Causas[[#This Row],[resolucion_fecha]],16)</f>
        <v>29</v>
      </c>
      <c r="Q3436" s="16" t="str">
        <f>TEXT(Causas[[#This Row],[resolucion_fecha]],"MMMM")</f>
        <v>julio</v>
      </c>
      <c r="R3436" s="16" t="str">
        <f t="shared" ref="R3436:R3499" si="54">IF(I3436&gt;TIME(22,0,0),"N",IF(I3436&lt;TIME(6,0,0),"N",IF(I3436&gt;TIME(14,0,0),"T",IF(I3436&gt;=TIME(6,0,0),"M","-"))))</f>
        <v>T</v>
      </c>
      <c r="S3436" s="16"/>
      <c r="T3436" s="16" t="s">
        <v>53</v>
      </c>
      <c r="U3436" s="100"/>
      <c r="V3436" s="16"/>
      <c r="W3436" s="16"/>
    </row>
    <row r="3437" spans="1:23" hidden="1" x14ac:dyDescent="0.25">
      <c r="A3437" s="96">
        <v>147173</v>
      </c>
      <c r="B3437" s="96" t="s">
        <v>74</v>
      </c>
      <c r="C3437" s="96" t="s">
        <v>43</v>
      </c>
      <c r="D3437" s="96" t="s">
        <v>68</v>
      </c>
      <c r="E3437" s="97">
        <v>44258</v>
      </c>
      <c r="F3437" s="96" t="s">
        <v>56</v>
      </c>
      <c r="G3437" s="96" t="s">
        <v>46</v>
      </c>
      <c r="H3437" s="97">
        <v>45124</v>
      </c>
      <c r="I3437" s="23">
        <v>0.87804398148148144</v>
      </c>
      <c r="J3437" s="97">
        <v>45124</v>
      </c>
      <c r="K3437" s="23">
        <v>0.91174768518518512</v>
      </c>
      <c r="L3437" s="96">
        <v>2912</v>
      </c>
      <c r="M3437" s="98">
        <f>Causas[[#This Row],[parada_duracion]]/60</f>
        <v>48.533333333333331</v>
      </c>
      <c r="N3437" s="18" t="s">
        <v>1054</v>
      </c>
      <c r="O3437" s="99" t="s">
        <v>52</v>
      </c>
      <c r="P3437" s="99">
        <f>WEEKNUM(Causas[[#This Row],[resolucion_fecha]],16)</f>
        <v>29</v>
      </c>
      <c r="Q3437" s="99" t="str">
        <f>TEXT(Causas[[#This Row],[resolucion_fecha]],"MMMM")</f>
        <v>julio</v>
      </c>
      <c r="R3437" s="99" t="str">
        <f t="shared" si="54"/>
        <v>T</v>
      </c>
      <c r="S3437" s="99"/>
      <c r="T3437" s="16" t="s">
        <v>53</v>
      </c>
      <c r="U3437" s="16"/>
      <c r="V3437" s="99"/>
      <c r="W3437" s="99"/>
    </row>
    <row r="3438" spans="1:23" hidden="1" x14ac:dyDescent="0.25">
      <c r="A3438" s="25">
        <v>147174</v>
      </c>
      <c r="B3438" s="25" t="s">
        <v>54</v>
      </c>
      <c r="C3438" s="25" t="s">
        <v>43</v>
      </c>
      <c r="D3438" s="25" t="s">
        <v>55</v>
      </c>
      <c r="E3438" s="24">
        <v>44120</v>
      </c>
      <c r="F3438" s="25" t="s">
        <v>56</v>
      </c>
      <c r="G3438" s="25" t="s">
        <v>50</v>
      </c>
      <c r="H3438" s="24">
        <v>45124</v>
      </c>
      <c r="I3438" s="101">
        <v>0.88482638888888887</v>
      </c>
      <c r="J3438" s="24">
        <v>45124</v>
      </c>
      <c r="K3438" s="101">
        <v>0.88984953703703706</v>
      </c>
      <c r="L3438" s="25">
        <v>434</v>
      </c>
      <c r="M3438" s="26">
        <f>Causas[[#This Row],[parada_duracion]]/60</f>
        <v>7.2333333333333334</v>
      </c>
      <c r="N3438" s="19" t="s">
        <v>47</v>
      </c>
      <c r="O3438" s="16" t="s">
        <v>47</v>
      </c>
      <c r="P3438" s="16">
        <f>WEEKNUM(Causas[[#This Row],[resolucion_fecha]],16)</f>
        <v>29</v>
      </c>
      <c r="Q3438" s="16" t="str">
        <f>TEXT(Causas[[#This Row],[resolucion_fecha]],"MMMM")</f>
        <v>julio</v>
      </c>
      <c r="R3438" s="16" t="str">
        <f t="shared" si="54"/>
        <v>T</v>
      </c>
      <c r="S3438" s="18" t="s">
        <v>47</v>
      </c>
      <c r="T3438" s="99" t="s">
        <v>47</v>
      </c>
      <c r="U3438" s="99" t="s">
        <v>47</v>
      </c>
      <c r="V3438" s="99" t="s">
        <v>47</v>
      </c>
      <c r="W3438" s="99" t="s">
        <v>47</v>
      </c>
    </row>
    <row r="3439" spans="1:23" hidden="1" x14ac:dyDescent="0.25">
      <c r="A3439" s="25">
        <v>147178</v>
      </c>
      <c r="B3439" s="25" t="s">
        <v>61</v>
      </c>
      <c r="C3439" s="25" t="s">
        <v>43</v>
      </c>
      <c r="D3439" s="25" t="s">
        <v>55</v>
      </c>
      <c r="E3439" s="24">
        <v>43881</v>
      </c>
      <c r="F3439" s="25" t="s">
        <v>56</v>
      </c>
      <c r="G3439" s="25" t="s">
        <v>46</v>
      </c>
      <c r="H3439" s="24">
        <v>45125</v>
      </c>
      <c r="I3439" s="101">
        <v>0.25918981481481479</v>
      </c>
      <c r="J3439" s="24">
        <v>45125</v>
      </c>
      <c r="K3439" s="101">
        <v>0.28765046296296298</v>
      </c>
      <c r="L3439" s="25">
        <v>2459</v>
      </c>
      <c r="M3439" s="26">
        <f>Causas[[#This Row],[parada_duracion]]/60</f>
        <v>40.983333333333334</v>
      </c>
      <c r="N3439" s="19" t="s">
        <v>49</v>
      </c>
      <c r="O3439" s="16" t="s">
        <v>49</v>
      </c>
      <c r="P3439" s="16">
        <f>WEEKNUM(Causas[[#This Row],[resolucion_fecha]],16)</f>
        <v>29</v>
      </c>
      <c r="Q3439" s="16" t="str">
        <f>TEXT(Causas[[#This Row],[resolucion_fecha]],"MMMM")</f>
        <v>julio</v>
      </c>
      <c r="R3439" s="16" t="str">
        <f t="shared" si="54"/>
        <v>M</v>
      </c>
      <c r="S3439" s="16" t="s">
        <v>49</v>
      </c>
      <c r="T3439" s="16" t="s">
        <v>49</v>
      </c>
      <c r="U3439" s="16" t="s">
        <v>49</v>
      </c>
      <c r="V3439" s="16" t="s">
        <v>49</v>
      </c>
      <c r="W3439" s="16" t="s">
        <v>49</v>
      </c>
    </row>
    <row r="3440" spans="1:23" hidden="1" x14ac:dyDescent="0.25">
      <c r="A3440" s="25">
        <v>147181</v>
      </c>
      <c r="B3440" s="25" t="s">
        <v>130</v>
      </c>
      <c r="C3440" s="25" t="s">
        <v>43</v>
      </c>
      <c r="D3440" s="25" t="s">
        <v>68</v>
      </c>
      <c r="E3440" s="24">
        <v>43405</v>
      </c>
      <c r="F3440" s="25" t="s">
        <v>45</v>
      </c>
      <c r="G3440" s="25" t="s">
        <v>46</v>
      </c>
      <c r="H3440" s="24">
        <v>45125</v>
      </c>
      <c r="I3440" s="101">
        <v>0.27008101851851851</v>
      </c>
      <c r="J3440" s="24">
        <v>45125</v>
      </c>
      <c r="K3440" s="101">
        <v>0.27383101851851849</v>
      </c>
      <c r="L3440" s="25">
        <v>324</v>
      </c>
      <c r="M3440" s="26">
        <f>Causas[[#This Row],[parada_duracion]]/60</f>
        <v>5.4</v>
      </c>
      <c r="N3440" s="19" t="s">
        <v>47</v>
      </c>
      <c r="O3440" s="16" t="s">
        <v>47</v>
      </c>
      <c r="P3440" s="16">
        <f>WEEKNUM(Causas[[#This Row],[resolucion_fecha]],16)</f>
        <v>29</v>
      </c>
      <c r="Q3440" s="16" t="str">
        <f>TEXT(Causas[[#This Row],[resolucion_fecha]],"MMMM")</f>
        <v>julio</v>
      </c>
      <c r="R3440" s="16" t="str">
        <f t="shared" si="54"/>
        <v>M</v>
      </c>
      <c r="S3440" s="16"/>
      <c r="T3440" s="16" t="s">
        <v>47</v>
      </c>
      <c r="U3440" s="16"/>
      <c r="V3440" s="16"/>
      <c r="W3440" s="16"/>
    </row>
    <row r="3441" spans="1:23" hidden="1" x14ac:dyDescent="0.25">
      <c r="A3441" s="96">
        <v>147183</v>
      </c>
      <c r="B3441" s="96" t="s">
        <v>42</v>
      </c>
      <c r="C3441" s="96" t="s">
        <v>43</v>
      </c>
      <c r="D3441" s="96" t="s">
        <v>80</v>
      </c>
      <c r="E3441" s="97">
        <v>43405</v>
      </c>
      <c r="F3441" s="96" t="s">
        <v>45</v>
      </c>
      <c r="G3441" s="96" t="s">
        <v>50</v>
      </c>
      <c r="H3441" s="97">
        <v>45125</v>
      </c>
      <c r="I3441" s="23">
        <v>0.27542824074074074</v>
      </c>
      <c r="J3441" s="97">
        <v>45125</v>
      </c>
      <c r="K3441" s="23">
        <v>0.2898148148148148</v>
      </c>
      <c r="L3441" s="96">
        <v>1243</v>
      </c>
      <c r="M3441" s="98">
        <f>Causas[[#This Row],[parada_duracion]]/60</f>
        <v>20.716666666666665</v>
      </c>
      <c r="N3441" s="18" t="s">
        <v>1055</v>
      </c>
      <c r="O3441" s="99" t="s">
        <v>52</v>
      </c>
      <c r="P3441" s="99">
        <f>WEEKNUM(Causas[[#This Row],[resolucion_fecha]],16)</f>
        <v>29</v>
      </c>
      <c r="Q3441" s="99" t="str">
        <f>TEXT(Causas[[#This Row],[resolucion_fecha]],"MMMM")</f>
        <v>julio</v>
      </c>
      <c r="R3441" s="99" t="str">
        <f t="shared" si="54"/>
        <v>M</v>
      </c>
      <c r="S3441" s="99"/>
      <c r="T3441" s="99" t="s">
        <v>53</v>
      </c>
      <c r="U3441" s="16"/>
      <c r="V3441" s="99"/>
      <c r="W3441" s="99"/>
    </row>
    <row r="3442" spans="1:23" hidden="1" x14ac:dyDescent="0.25">
      <c r="A3442" s="96">
        <v>147184</v>
      </c>
      <c r="B3442" s="96" t="s">
        <v>101</v>
      </c>
      <c r="C3442" s="96" t="s">
        <v>43</v>
      </c>
      <c r="D3442" s="96" t="s">
        <v>68</v>
      </c>
      <c r="E3442" s="97">
        <v>43405</v>
      </c>
      <c r="F3442" s="96" t="s">
        <v>45</v>
      </c>
      <c r="G3442" s="96" t="s">
        <v>50</v>
      </c>
      <c r="H3442" s="97">
        <v>45125</v>
      </c>
      <c r="I3442" s="23">
        <v>0.28248842592592593</v>
      </c>
      <c r="J3442" s="97">
        <v>45125</v>
      </c>
      <c r="K3442" s="23">
        <v>0.2898263888888889</v>
      </c>
      <c r="L3442" s="96">
        <v>634</v>
      </c>
      <c r="M3442" s="98">
        <f>Causas[[#This Row],[parada_duracion]]/60</f>
        <v>10.566666666666666</v>
      </c>
      <c r="N3442" s="19" t="s">
        <v>49</v>
      </c>
      <c r="O3442" s="16" t="s">
        <v>49</v>
      </c>
      <c r="P3442" s="99">
        <f>WEEKNUM(Causas[[#This Row],[resolucion_fecha]],16)</f>
        <v>29</v>
      </c>
      <c r="Q3442" s="99" t="str">
        <f>TEXT(Causas[[#This Row],[resolucion_fecha]],"MMMM")</f>
        <v>julio</v>
      </c>
      <c r="R3442" s="99" t="str">
        <f t="shared" si="54"/>
        <v>M</v>
      </c>
      <c r="S3442" s="16" t="s">
        <v>49</v>
      </c>
      <c r="T3442" s="16" t="s">
        <v>49</v>
      </c>
      <c r="U3442" s="16" t="s">
        <v>49</v>
      </c>
      <c r="V3442" s="16" t="s">
        <v>49</v>
      </c>
      <c r="W3442" s="16" t="s">
        <v>49</v>
      </c>
    </row>
    <row r="3443" spans="1:23" hidden="1" x14ac:dyDescent="0.25">
      <c r="A3443" s="25">
        <v>147185</v>
      </c>
      <c r="B3443" s="25" t="s">
        <v>95</v>
      </c>
      <c r="C3443" s="25" t="s">
        <v>43</v>
      </c>
      <c r="D3443" s="25" t="s">
        <v>82</v>
      </c>
      <c r="E3443" s="24">
        <v>45063</v>
      </c>
      <c r="F3443" s="25" t="s">
        <v>124</v>
      </c>
      <c r="G3443" s="25" t="s">
        <v>50</v>
      </c>
      <c r="H3443" s="24">
        <v>45125</v>
      </c>
      <c r="I3443" s="101">
        <v>0.28495370370370371</v>
      </c>
      <c r="J3443" s="24">
        <v>45125</v>
      </c>
      <c r="K3443" s="101">
        <v>0.30122685185185188</v>
      </c>
      <c r="L3443" s="25">
        <v>1406</v>
      </c>
      <c r="M3443" s="26">
        <f>Causas[[#This Row],[parada_duracion]]/60</f>
        <v>23.433333333333334</v>
      </c>
      <c r="N3443" s="19" t="s">
        <v>49</v>
      </c>
      <c r="O3443" s="16" t="s">
        <v>49</v>
      </c>
      <c r="P3443" s="16">
        <f>WEEKNUM(Causas[[#This Row],[resolucion_fecha]],16)</f>
        <v>29</v>
      </c>
      <c r="Q3443" s="16" t="str">
        <f>TEXT(Causas[[#This Row],[resolucion_fecha]],"MMMM")</f>
        <v>julio</v>
      </c>
      <c r="R3443" s="16" t="str">
        <f t="shared" si="54"/>
        <v>M</v>
      </c>
      <c r="S3443" s="16" t="s">
        <v>49</v>
      </c>
      <c r="T3443" s="16" t="s">
        <v>49</v>
      </c>
      <c r="U3443" s="16" t="s">
        <v>49</v>
      </c>
      <c r="V3443" s="16" t="s">
        <v>49</v>
      </c>
      <c r="W3443" s="16" t="s">
        <v>49</v>
      </c>
    </row>
    <row r="3444" spans="1:23" hidden="1" x14ac:dyDescent="0.25">
      <c r="A3444" s="25">
        <v>147189</v>
      </c>
      <c r="B3444" s="25" t="s">
        <v>74</v>
      </c>
      <c r="C3444" s="25" t="s">
        <v>43</v>
      </c>
      <c r="D3444" s="25" t="s">
        <v>68</v>
      </c>
      <c r="E3444" s="24">
        <v>44258</v>
      </c>
      <c r="F3444" s="25" t="s">
        <v>56</v>
      </c>
      <c r="G3444" s="25" t="s">
        <v>46</v>
      </c>
      <c r="H3444" s="24">
        <v>45125</v>
      </c>
      <c r="I3444" s="101">
        <v>0.31584490740740739</v>
      </c>
      <c r="J3444" s="24">
        <v>45125</v>
      </c>
      <c r="K3444" s="101">
        <v>0.33336805555555554</v>
      </c>
      <c r="L3444" s="25">
        <v>1514</v>
      </c>
      <c r="M3444" s="26">
        <f>Causas[[#This Row],[parada_duracion]]/60</f>
        <v>25.233333333333334</v>
      </c>
      <c r="N3444" s="19" t="s">
        <v>49</v>
      </c>
      <c r="O3444" s="16" t="s">
        <v>49</v>
      </c>
      <c r="P3444" s="16">
        <f>WEEKNUM(Causas[[#This Row],[resolucion_fecha]],16)</f>
        <v>29</v>
      </c>
      <c r="Q3444" s="16" t="str">
        <f>TEXT(Causas[[#This Row],[resolucion_fecha]],"MMMM")</f>
        <v>julio</v>
      </c>
      <c r="R3444" s="16" t="str">
        <f t="shared" si="54"/>
        <v>M</v>
      </c>
      <c r="S3444" s="16" t="s">
        <v>49</v>
      </c>
      <c r="T3444" s="16" t="s">
        <v>49</v>
      </c>
      <c r="U3444" s="16" t="s">
        <v>49</v>
      </c>
      <c r="V3444" s="16" t="s">
        <v>49</v>
      </c>
      <c r="W3444" s="16" t="s">
        <v>49</v>
      </c>
    </row>
    <row r="3445" spans="1:23" hidden="1" x14ac:dyDescent="0.25">
      <c r="A3445" s="96">
        <v>147192</v>
      </c>
      <c r="B3445" s="96" t="s">
        <v>197</v>
      </c>
      <c r="C3445" s="96" t="s">
        <v>43</v>
      </c>
      <c r="D3445" s="96" t="s">
        <v>90</v>
      </c>
      <c r="E3445" s="97">
        <v>43405</v>
      </c>
      <c r="F3445" s="96" t="s">
        <v>45</v>
      </c>
      <c r="G3445" s="96" t="s">
        <v>50</v>
      </c>
      <c r="H3445" s="97">
        <v>45125</v>
      </c>
      <c r="I3445" s="23">
        <v>0.3540625</v>
      </c>
      <c r="J3445" s="97">
        <v>45125</v>
      </c>
      <c r="K3445" s="23">
        <v>0.38092592592592589</v>
      </c>
      <c r="L3445" s="96">
        <v>2321</v>
      </c>
      <c r="M3445" s="98">
        <f>Causas[[#This Row],[parada_duracion]]/60</f>
        <v>38.68333333333333</v>
      </c>
      <c r="N3445" s="19" t="s">
        <v>49</v>
      </c>
      <c r="O3445" s="16" t="s">
        <v>49</v>
      </c>
      <c r="P3445" s="99">
        <f>WEEKNUM(Causas[[#This Row],[resolucion_fecha]],16)</f>
        <v>29</v>
      </c>
      <c r="Q3445" s="99" t="str">
        <f>TEXT(Causas[[#This Row],[resolucion_fecha]],"MMMM")</f>
        <v>julio</v>
      </c>
      <c r="R3445" s="99" t="str">
        <f t="shared" si="54"/>
        <v>M</v>
      </c>
      <c r="S3445" s="16" t="s">
        <v>49</v>
      </c>
      <c r="T3445" s="16" t="s">
        <v>49</v>
      </c>
      <c r="U3445" s="16" t="s">
        <v>49</v>
      </c>
      <c r="V3445" s="16" t="s">
        <v>49</v>
      </c>
      <c r="W3445" s="16" t="s">
        <v>49</v>
      </c>
    </row>
    <row r="3446" spans="1:23" hidden="1" x14ac:dyDescent="0.25">
      <c r="A3446" s="96">
        <v>147193</v>
      </c>
      <c r="B3446" s="96" t="s">
        <v>129</v>
      </c>
      <c r="C3446" s="96" t="s">
        <v>43</v>
      </c>
      <c r="D3446" s="96" t="s">
        <v>55</v>
      </c>
      <c r="E3446" s="97">
        <v>43405</v>
      </c>
      <c r="F3446" s="96" t="s">
        <v>45</v>
      </c>
      <c r="G3446" s="96" t="s">
        <v>46</v>
      </c>
      <c r="H3446" s="97">
        <v>45125</v>
      </c>
      <c r="I3446" s="23">
        <v>0.36365740740740743</v>
      </c>
      <c r="J3446" s="97">
        <v>45125</v>
      </c>
      <c r="K3446" s="23">
        <v>0.36541666666666667</v>
      </c>
      <c r="L3446" s="96">
        <v>152</v>
      </c>
      <c r="M3446" s="98">
        <f>Causas[[#This Row],[parada_duracion]]/60</f>
        <v>2.5333333333333332</v>
      </c>
      <c r="N3446" s="19" t="s">
        <v>47</v>
      </c>
      <c r="O3446" s="16" t="s">
        <v>47</v>
      </c>
      <c r="P3446" s="99">
        <f>WEEKNUM(Causas[[#This Row],[resolucion_fecha]],16)</f>
        <v>29</v>
      </c>
      <c r="Q3446" s="99" t="str">
        <f>TEXT(Causas[[#This Row],[resolucion_fecha]],"MMMM")</f>
        <v>julio</v>
      </c>
      <c r="R3446" s="99" t="str">
        <f t="shared" si="54"/>
        <v>M</v>
      </c>
      <c r="S3446" s="99"/>
      <c r="T3446" s="16" t="s">
        <v>47</v>
      </c>
      <c r="U3446" s="100"/>
      <c r="V3446" s="99"/>
      <c r="W3446" s="99"/>
    </row>
    <row r="3447" spans="1:23" hidden="1" x14ac:dyDescent="0.25">
      <c r="A3447" s="25">
        <v>147194</v>
      </c>
      <c r="B3447" s="25" t="s">
        <v>79</v>
      </c>
      <c r="C3447" s="25" t="s">
        <v>43</v>
      </c>
      <c r="D3447" s="25" t="s">
        <v>166</v>
      </c>
      <c r="E3447" s="24">
        <v>43405</v>
      </c>
      <c r="F3447" s="25" t="s">
        <v>45</v>
      </c>
      <c r="G3447" s="25" t="s">
        <v>50</v>
      </c>
      <c r="H3447" s="24">
        <v>45125</v>
      </c>
      <c r="I3447" s="101">
        <v>0.36486111111111108</v>
      </c>
      <c r="J3447" s="24">
        <v>45125</v>
      </c>
      <c r="K3447" s="101">
        <v>0.45159722222222221</v>
      </c>
      <c r="L3447" s="25">
        <v>7494</v>
      </c>
      <c r="M3447" s="26">
        <f>Causas[[#This Row],[parada_duracion]]/60</f>
        <v>124.9</v>
      </c>
      <c r="N3447" s="19" t="s">
        <v>49</v>
      </c>
      <c r="O3447" s="16" t="s">
        <v>49</v>
      </c>
      <c r="P3447" s="16">
        <f>WEEKNUM(Causas[[#This Row],[resolucion_fecha]],16)</f>
        <v>29</v>
      </c>
      <c r="Q3447" s="16" t="str">
        <f>TEXT(Causas[[#This Row],[resolucion_fecha]],"MMMM")</f>
        <v>julio</v>
      </c>
      <c r="R3447" s="16" t="str">
        <f t="shared" si="54"/>
        <v>M</v>
      </c>
      <c r="S3447" s="16" t="s">
        <v>49</v>
      </c>
      <c r="T3447" s="16" t="s">
        <v>49</v>
      </c>
      <c r="U3447" s="16" t="s">
        <v>49</v>
      </c>
      <c r="V3447" s="16" t="s">
        <v>49</v>
      </c>
      <c r="W3447" s="16" t="s">
        <v>49</v>
      </c>
    </row>
    <row r="3448" spans="1:23" hidden="1" x14ac:dyDescent="0.25">
      <c r="A3448" s="25">
        <v>147197</v>
      </c>
      <c r="B3448" s="25" t="s">
        <v>197</v>
      </c>
      <c r="C3448" s="25" t="s">
        <v>43</v>
      </c>
      <c r="D3448" s="25" t="s">
        <v>90</v>
      </c>
      <c r="E3448" s="24">
        <v>43405</v>
      </c>
      <c r="F3448" s="25" t="s">
        <v>45</v>
      </c>
      <c r="G3448" s="25" t="s">
        <v>50</v>
      </c>
      <c r="H3448" s="24">
        <v>45125</v>
      </c>
      <c r="I3448" s="101">
        <v>0.38099537037037035</v>
      </c>
      <c r="J3448" s="24">
        <v>45125</v>
      </c>
      <c r="K3448" s="101">
        <v>0.41622685185185188</v>
      </c>
      <c r="L3448" s="25">
        <v>3044</v>
      </c>
      <c r="M3448" s="26">
        <f>Causas[[#This Row],[parada_duracion]]/60</f>
        <v>50.733333333333334</v>
      </c>
      <c r="N3448" s="19" t="s">
        <v>49</v>
      </c>
      <c r="O3448" s="16" t="s">
        <v>49</v>
      </c>
      <c r="P3448" s="16">
        <f>WEEKNUM(Causas[[#This Row],[resolucion_fecha]],16)</f>
        <v>29</v>
      </c>
      <c r="Q3448" s="16" t="str">
        <f>TEXT(Causas[[#This Row],[resolucion_fecha]],"MMMM")</f>
        <v>julio</v>
      </c>
      <c r="R3448" s="16" t="str">
        <f t="shared" si="54"/>
        <v>M</v>
      </c>
      <c r="S3448" s="16" t="s">
        <v>49</v>
      </c>
      <c r="T3448" s="16" t="s">
        <v>49</v>
      </c>
      <c r="U3448" s="16" t="s">
        <v>49</v>
      </c>
      <c r="V3448" s="16" t="s">
        <v>49</v>
      </c>
      <c r="W3448" s="16" t="s">
        <v>49</v>
      </c>
    </row>
    <row r="3449" spans="1:23" hidden="1" x14ac:dyDescent="0.25">
      <c r="A3449" s="25">
        <v>147201</v>
      </c>
      <c r="B3449" s="25" t="s">
        <v>61</v>
      </c>
      <c r="C3449" s="25" t="s">
        <v>43</v>
      </c>
      <c r="D3449" s="25" t="s">
        <v>55</v>
      </c>
      <c r="E3449" s="24">
        <v>43881</v>
      </c>
      <c r="F3449" s="25" t="s">
        <v>56</v>
      </c>
      <c r="G3449" s="25" t="s">
        <v>46</v>
      </c>
      <c r="H3449" s="24">
        <v>45125</v>
      </c>
      <c r="I3449" s="101">
        <v>0.39479166666666665</v>
      </c>
      <c r="J3449" s="24">
        <v>45125</v>
      </c>
      <c r="K3449" s="101">
        <v>0.4619907407407407</v>
      </c>
      <c r="L3449" s="25">
        <v>5806</v>
      </c>
      <c r="M3449" s="26">
        <f>Causas[[#This Row],[parada_duracion]]/60</f>
        <v>96.766666666666666</v>
      </c>
      <c r="N3449" s="19" t="s">
        <v>49</v>
      </c>
      <c r="O3449" s="16" t="s">
        <v>49</v>
      </c>
      <c r="P3449" s="16">
        <f>WEEKNUM(Causas[[#This Row],[resolucion_fecha]],16)</f>
        <v>29</v>
      </c>
      <c r="Q3449" s="16" t="str">
        <f>TEXT(Causas[[#This Row],[resolucion_fecha]],"MMMM")</f>
        <v>julio</v>
      </c>
      <c r="R3449" s="16" t="str">
        <f t="shared" si="54"/>
        <v>M</v>
      </c>
      <c r="S3449" s="16" t="s">
        <v>49</v>
      </c>
      <c r="T3449" s="16" t="s">
        <v>49</v>
      </c>
      <c r="U3449" s="16" t="s">
        <v>49</v>
      </c>
      <c r="V3449" s="16" t="s">
        <v>49</v>
      </c>
      <c r="W3449" s="16" t="s">
        <v>49</v>
      </c>
    </row>
    <row r="3450" spans="1:23" hidden="1" x14ac:dyDescent="0.25">
      <c r="A3450" s="25">
        <v>147207</v>
      </c>
      <c r="B3450" s="25" t="s">
        <v>197</v>
      </c>
      <c r="C3450" s="25" t="s">
        <v>43</v>
      </c>
      <c r="D3450" s="25" t="s">
        <v>90</v>
      </c>
      <c r="E3450" s="24">
        <v>43405</v>
      </c>
      <c r="F3450" s="25" t="s">
        <v>45</v>
      </c>
      <c r="G3450" s="25" t="s">
        <v>50</v>
      </c>
      <c r="H3450" s="24">
        <v>45125</v>
      </c>
      <c r="I3450" s="101">
        <v>0.4505439814814815</v>
      </c>
      <c r="J3450" s="24">
        <v>45125</v>
      </c>
      <c r="K3450" s="101">
        <v>0.47263888888888889</v>
      </c>
      <c r="L3450" s="25">
        <v>1909</v>
      </c>
      <c r="M3450" s="26">
        <f>Causas[[#This Row],[parada_duracion]]/60</f>
        <v>31.816666666666666</v>
      </c>
      <c r="N3450" s="19" t="s">
        <v>49</v>
      </c>
      <c r="O3450" s="16" t="s">
        <v>49</v>
      </c>
      <c r="P3450" s="16">
        <f>WEEKNUM(Causas[[#This Row],[resolucion_fecha]],16)</f>
        <v>29</v>
      </c>
      <c r="Q3450" s="16" t="str">
        <f>TEXT(Causas[[#This Row],[resolucion_fecha]],"MMMM")</f>
        <v>julio</v>
      </c>
      <c r="R3450" s="16" t="str">
        <f t="shared" si="54"/>
        <v>M</v>
      </c>
      <c r="S3450" s="16" t="s">
        <v>49</v>
      </c>
      <c r="T3450" s="16" t="s">
        <v>49</v>
      </c>
      <c r="U3450" s="16" t="s">
        <v>49</v>
      </c>
      <c r="V3450" s="16" t="s">
        <v>49</v>
      </c>
      <c r="W3450" s="16" t="s">
        <v>49</v>
      </c>
    </row>
    <row r="3451" spans="1:23" hidden="1" x14ac:dyDescent="0.25">
      <c r="A3451" s="25">
        <v>147210</v>
      </c>
      <c r="B3451" s="25" t="s">
        <v>42</v>
      </c>
      <c r="C3451" s="25" t="s">
        <v>43</v>
      </c>
      <c r="D3451" s="25" t="s">
        <v>64</v>
      </c>
      <c r="E3451" s="24">
        <v>43405</v>
      </c>
      <c r="F3451" s="25" t="s">
        <v>45</v>
      </c>
      <c r="G3451" s="25" t="s">
        <v>50</v>
      </c>
      <c r="H3451" s="24">
        <v>45125</v>
      </c>
      <c r="I3451" s="101">
        <v>0.45429398148148148</v>
      </c>
      <c r="J3451" s="24">
        <v>45125</v>
      </c>
      <c r="K3451" s="101">
        <v>0.45435185185185184</v>
      </c>
      <c r="L3451" s="25">
        <v>5</v>
      </c>
      <c r="M3451" s="26">
        <f>Causas[[#This Row],[parada_duracion]]/60</f>
        <v>8.3333333333333329E-2</v>
      </c>
      <c r="N3451" s="19" t="s">
        <v>47</v>
      </c>
      <c r="O3451" s="16" t="s">
        <v>47</v>
      </c>
      <c r="P3451" s="16">
        <f>WEEKNUM(Causas[[#This Row],[resolucion_fecha]],16)</f>
        <v>29</v>
      </c>
      <c r="Q3451" s="16" t="str">
        <f>TEXT(Causas[[#This Row],[resolucion_fecha]],"MMMM")</f>
        <v>julio</v>
      </c>
      <c r="R3451" s="16" t="str">
        <f t="shared" si="54"/>
        <v>M</v>
      </c>
      <c r="S3451" s="16"/>
      <c r="T3451" s="16" t="s">
        <v>47</v>
      </c>
      <c r="U3451" s="16"/>
      <c r="V3451" s="16"/>
      <c r="W3451" s="16"/>
    </row>
    <row r="3452" spans="1:23" hidden="1" x14ac:dyDescent="0.25">
      <c r="A3452" s="96">
        <v>147212</v>
      </c>
      <c r="B3452" s="96" t="s">
        <v>117</v>
      </c>
      <c r="C3452" s="96" t="s">
        <v>43</v>
      </c>
      <c r="D3452" s="96" t="s">
        <v>96</v>
      </c>
      <c r="E3452" s="97">
        <v>43405</v>
      </c>
      <c r="F3452" s="96" t="s">
        <v>45</v>
      </c>
      <c r="G3452" s="96" t="s">
        <v>50</v>
      </c>
      <c r="H3452" s="97">
        <v>45125</v>
      </c>
      <c r="I3452" s="23">
        <v>0.45681712962962967</v>
      </c>
      <c r="J3452" s="97">
        <v>45125</v>
      </c>
      <c r="K3452" s="23">
        <v>0.46421296296296299</v>
      </c>
      <c r="L3452" s="96">
        <v>639</v>
      </c>
      <c r="M3452" s="98">
        <f>Causas[[#This Row],[parada_duracion]]/60</f>
        <v>10.65</v>
      </c>
      <c r="N3452" s="19" t="s">
        <v>49</v>
      </c>
      <c r="O3452" s="16" t="s">
        <v>49</v>
      </c>
      <c r="P3452" s="99">
        <f>WEEKNUM(Causas[[#This Row],[resolucion_fecha]],16)</f>
        <v>29</v>
      </c>
      <c r="Q3452" s="99" t="str">
        <f>TEXT(Causas[[#This Row],[resolucion_fecha]],"MMMM")</f>
        <v>julio</v>
      </c>
      <c r="R3452" s="99" t="str">
        <f t="shared" si="54"/>
        <v>M</v>
      </c>
      <c r="S3452" s="16" t="s">
        <v>49</v>
      </c>
      <c r="T3452" s="16" t="s">
        <v>49</v>
      </c>
      <c r="U3452" s="16" t="s">
        <v>49</v>
      </c>
      <c r="V3452" s="16" t="s">
        <v>49</v>
      </c>
      <c r="W3452" s="16" t="s">
        <v>49</v>
      </c>
    </row>
    <row r="3453" spans="1:23" x14ac:dyDescent="0.25">
      <c r="A3453" s="25">
        <v>147213</v>
      </c>
      <c r="B3453" s="25" t="s">
        <v>61</v>
      </c>
      <c r="C3453" s="25" t="s">
        <v>43</v>
      </c>
      <c r="D3453" s="25" t="s">
        <v>67</v>
      </c>
      <c r="E3453" s="24">
        <v>43405</v>
      </c>
      <c r="F3453" s="25" t="s">
        <v>45</v>
      </c>
      <c r="G3453" s="25" t="s">
        <v>46</v>
      </c>
      <c r="H3453" s="24">
        <v>45125</v>
      </c>
      <c r="I3453" s="101">
        <v>0.4607060185185185</v>
      </c>
      <c r="J3453" s="24">
        <v>45125</v>
      </c>
      <c r="K3453" s="101">
        <v>0.49887731481481484</v>
      </c>
      <c r="L3453" s="25">
        <v>3298</v>
      </c>
      <c r="M3453" s="26">
        <f>Causas[[#This Row],[parada_duracion]]/60</f>
        <v>54.966666666666669</v>
      </c>
      <c r="N3453" s="19" t="s">
        <v>49</v>
      </c>
      <c r="O3453" s="16" t="s">
        <v>49</v>
      </c>
      <c r="P3453" s="16">
        <f>WEEKNUM(Causas[[#This Row],[resolucion_fecha]],16)</f>
        <v>29</v>
      </c>
      <c r="Q3453" s="16" t="str">
        <f>TEXT(Causas[[#This Row],[resolucion_fecha]],"MMMM")</f>
        <v>julio</v>
      </c>
      <c r="R3453" s="16" t="str">
        <f t="shared" si="54"/>
        <v>M</v>
      </c>
      <c r="S3453" s="16" t="s">
        <v>49</v>
      </c>
      <c r="T3453" s="16" t="s">
        <v>49</v>
      </c>
      <c r="U3453" s="16" t="s">
        <v>49</v>
      </c>
      <c r="V3453" s="16" t="s">
        <v>49</v>
      </c>
      <c r="W3453" s="16" t="s">
        <v>49</v>
      </c>
    </row>
    <row r="3454" spans="1:23" hidden="1" x14ac:dyDescent="0.25">
      <c r="A3454" s="96">
        <v>147217</v>
      </c>
      <c r="B3454" s="96" t="s">
        <v>54</v>
      </c>
      <c r="C3454" s="96" t="s">
        <v>43</v>
      </c>
      <c r="D3454" s="96" t="s">
        <v>55</v>
      </c>
      <c r="E3454" s="97">
        <v>44120</v>
      </c>
      <c r="F3454" s="96" t="s">
        <v>56</v>
      </c>
      <c r="G3454" s="96" t="s">
        <v>50</v>
      </c>
      <c r="H3454" s="97">
        <v>45125</v>
      </c>
      <c r="I3454" s="23">
        <v>0.47613425925925923</v>
      </c>
      <c r="J3454" s="97">
        <v>45125</v>
      </c>
      <c r="K3454" s="23">
        <v>0.4924074074074074</v>
      </c>
      <c r="L3454" s="96">
        <v>1406</v>
      </c>
      <c r="M3454" s="98">
        <f>Causas[[#This Row],[parada_duracion]]/60</f>
        <v>23.433333333333334</v>
      </c>
      <c r="N3454" s="19" t="s">
        <v>49</v>
      </c>
      <c r="O3454" s="16" t="s">
        <v>49</v>
      </c>
      <c r="P3454" s="99">
        <f>WEEKNUM(Causas[[#This Row],[resolucion_fecha]],16)</f>
        <v>29</v>
      </c>
      <c r="Q3454" s="99" t="str">
        <f>TEXT(Causas[[#This Row],[resolucion_fecha]],"MMMM")</f>
        <v>julio</v>
      </c>
      <c r="R3454" s="99" t="str">
        <f t="shared" si="54"/>
        <v>M</v>
      </c>
      <c r="S3454" s="16" t="s">
        <v>49</v>
      </c>
      <c r="T3454" s="16" t="s">
        <v>49</v>
      </c>
      <c r="U3454" s="16" t="s">
        <v>49</v>
      </c>
      <c r="V3454" s="16" t="s">
        <v>49</v>
      </c>
      <c r="W3454" s="16" t="s">
        <v>49</v>
      </c>
    </row>
    <row r="3455" spans="1:23" hidden="1" x14ac:dyDescent="0.25">
      <c r="A3455" s="96">
        <v>147218</v>
      </c>
      <c r="B3455" s="96" t="s">
        <v>58</v>
      </c>
      <c r="C3455" s="96" t="s">
        <v>43</v>
      </c>
      <c r="D3455" s="96" t="s">
        <v>80</v>
      </c>
      <c r="E3455" s="97">
        <v>43405</v>
      </c>
      <c r="F3455" s="96" t="s">
        <v>45</v>
      </c>
      <c r="G3455" s="96" t="s">
        <v>46</v>
      </c>
      <c r="H3455" s="97">
        <v>45125</v>
      </c>
      <c r="I3455" s="23">
        <v>0.47880787037037037</v>
      </c>
      <c r="J3455" s="97">
        <v>45125</v>
      </c>
      <c r="K3455" s="23">
        <v>0.49395833333333333</v>
      </c>
      <c r="L3455" s="96">
        <v>1309</v>
      </c>
      <c r="M3455" s="98">
        <f>Causas[[#This Row],[parada_duracion]]/60</f>
        <v>21.816666666666666</v>
      </c>
      <c r="N3455" s="18" t="s">
        <v>1056</v>
      </c>
      <c r="O3455" s="99" t="s">
        <v>52</v>
      </c>
      <c r="P3455" s="99">
        <f>WEEKNUM(Causas[[#This Row],[resolucion_fecha]],16)</f>
        <v>29</v>
      </c>
      <c r="Q3455" s="99" t="str">
        <f>TEXT(Causas[[#This Row],[resolucion_fecha]],"MMMM")</f>
        <v>julio</v>
      </c>
      <c r="R3455" s="99" t="str">
        <f t="shared" si="54"/>
        <v>M</v>
      </c>
      <c r="S3455" s="99"/>
      <c r="T3455" s="99" t="s">
        <v>53</v>
      </c>
      <c r="U3455" s="100"/>
      <c r="V3455" s="99"/>
      <c r="W3455" s="99"/>
    </row>
    <row r="3456" spans="1:23" hidden="1" x14ac:dyDescent="0.25">
      <c r="A3456" s="25">
        <v>147219</v>
      </c>
      <c r="B3456" s="25" t="s">
        <v>130</v>
      </c>
      <c r="C3456" s="25" t="s">
        <v>43</v>
      </c>
      <c r="D3456" s="25" t="s">
        <v>143</v>
      </c>
      <c r="E3456" s="24">
        <v>43405</v>
      </c>
      <c r="F3456" s="25" t="s">
        <v>45</v>
      </c>
      <c r="G3456" s="25" t="s">
        <v>50</v>
      </c>
      <c r="H3456" s="24">
        <v>45125</v>
      </c>
      <c r="I3456" s="101">
        <v>0.48310185185185189</v>
      </c>
      <c r="J3456" s="24">
        <v>45125</v>
      </c>
      <c r="K3456" s="101">
        <v>0.51886574074074077</v>
      </c>
      <c r="L3456" s="25">
        <v>3090</v>
      </c>
      <c r="M3456" s="26">
        <f>Causas[[#This Row],[parada_duracion]]/60</f>
        <v>51.5</v>
      </c>
      <c r="N3456" s="19" t="s">
        <v>49</v>
      </c>
      <c r="O3456" s="16" t="s">
        <v>49</v>
      </c>
      <c r="P3456" s="16">
        <f>WEEKNUM(Causas[[#This Row],[resolucion_fecha]],16)</f>
        <v>29</v>
      </c>
      <c r="Q3456" s="16" t="str">
        <f>TEXT(Causas[[#This Row],[resolucion_fecha]],"MMMM")</f>
        <v>julio</v>
      </c>
      <c r="R3456" s="16" t="str">
        <f t="shared" si="54"/>
        <v>M</v>
      </c>
      <c r="S3456" s="16" t="s">
        <v>49</v>
      </c>
      <c r="T3456" s="16" t="s">
        <v>49</v>
      </c>
      <c r="U3456" s="16" t="s">
        <v>49</v>
      </c>
      <c r="V3456" s="16" t="s">
        <v>49</v>
      </c>
      <c r="W3456" s="16" t="s">
        <v>49</v>
      </c>
    </row>
    <row r="3457" spans="1:23" hidden="1" x14ac:dyDescent="0.25">
      <c r="A3457" s="96">
        <v>147222</v>
      </c>
      <c r="B3457" s="96" t="s">
        <v>185</v>
      </c>
      <c r="C3457" s="96" t="s">
        <v>43</v>
      </c>
      <c r="D3457" s="96" t="s">
        <v>80</v>
      </c>
      <c r="E3457" s="97">
        <v>43405</v>
      </c>
      <c r="F3457" s="96" t="s">
        <v>45</v>
      </c>
      <c r="G3457" s="96" t="s">
        <v>50</v>
      </c>
      <c r="H3457" s="97">
        <v>45125</v>
      </c>
      <c r="I3457" s="23">
        <v>0.49438657407407405</v>
      </c>
      <c r="J3457" s="97">
        <v>45125</v>
      </c>
      <c r="K3457" s="23">
        <v>0.5183564814814815</v>
      </c>
      <c r="L3457" s="96">
        <v>2071</v>
      </c>
      <c r="M3457" s="98">
        <f>Causas[[#This Row],[parada_duracion]]/60</f>
        <v>34.516666666666666</v>
      </c>
      <c r="N3457" s="19" t="s">
        <v>49</v>
      </c>
      <c r="O3457" s="16" t="s">
        <v>49</v>
      </c>
      <c r="P3457" s="99">
        <f>WEEKNUM(Causas[[#This Row],[resolucion_fecha]],16)</f>
        <v>29</v>
      </c>
      <c r="Q3457" s="99" t="str">
        <f>TEXT(Causas[[#This Row],[resolucion_fecha]],"MMMM")</f>
        <v>julio</v>
      </c>
      <c r="R3457" s="99" t="str">
        <f t="shared" si="54"/>
        <v>M</v>
      </c>
      <c r="S3457" s="16" t="s">
        <v>49</v>
      </c>
      <c r="T3457" s="16" t="s">
        <v>49</v>
      </c>
      <c r="U3457" s="16" t="s">
        <v>49</v>
      </c>
      <c r="V3457" s="16" t="s">
        <v>49</v>
      </c>
      <c r="W3457" s="16" t="s">
        <v>49</v>
      </c>
    </row>
    <row r="3458" spans="1:23" x14ac:dyDescent="0.25">
      <c r="A3458" s="25">
        <v>147223</v>
      </c>
      <c r="B3458" s="25" t="s">
        <v>286</v>
      </c>
      <c r="C3458" s="25" t="s">
        <v>43</v>
      </c>
      <c r="D3458" s="25" t="s">
        <v>67</v>
      </c>
      <c r="E3458" s="24">
        <v>43746</v>
      </c>
      <c r="F3458" s="25" t="s">
        <v>56</v>
      </c>
      <c r="G3458" s="25" t="s">
        <v>50</v>
      </c>
      <c r="H3458" s="24">
        <v>45125</v>
      </c>
      <c r="I3458" s="101">
        <v>0.50008101851851849</v>
      </c>
      <c r="J3458" s="24">
        <v>45125</v>
      </c>
      <c r="K3458" s="101">
        <v>0.52417824074074071</v>
      </c>
      <c r="L3458" s="25">
        <v>2082</v>
      </c>
      <c r="M3458" s="26">
        <f>Causas[[#This Row],[parada_duracion]]/60</f>
        <v>34.700000000000003</v>
      </c>
      <c r="N3458" s="19" t="s">
        <v>49</v>
      </c>
      <c r="O3458" s="16" t="s">
        <v>49</v>
      </c>
      <c r="P3458" s="16">
        <f>WEEKNUM(Causas[[#This Row],[resolucion_fecha]],16)</f>
        <v>29</v>
      </c>
      <c r="Q3458" s="16" t="str">
        <f>TEXT(Causas[[#This Row],[resolucion_fecha]],"MMMM")</f>
        <v>julio</v>
      </c>
      <c r="R3458" s="16" t="str">
        <f t="shared" si="54"/>
        <v>M</v>
      </c>
      <c r="S3458" s="16" t="s">
        <v>49</v>
      </c>
      <c r="T3458" s="16" t="s">
        <v>49</v>
      </c>
      <c r="U3458" s="16" t="s">
        <v>49</v>
      </c>
      <c r="V3458" s="16" t="s">
        <v>49</v>
      </c>
      <c r="W3458" s="16" t="s">
        <v>49</v>
      </c>
    </row>
    <row r="3459" spans="1:23" hidden="1" x14ac:dyDescent="0.25">
      <c r="A3459" s="96">
        <v>147225</v>
      </c>
      <c r="B3459" s="96" t="s">
        <v>54</v>
      </c>
      <c r="C3459" s="96" t="s">
        <v>43</v>
      </c>
      <c r="D3459" s="96" t="s">
        <v>55</v>
      </c>
      <c r="E3459" s="97">
        <v>44120</v>
      </c>
      <c r="F3459" s="96" t="s">
        <v>56</v>
      </c>
      <c r="G3459" s="96" t="s">
        <v>50</v>
      </c>
      <c r="H3459" s="97">
        <v>45125</v>
      </c>
      <c r="I3459" s="23">
        <v>0.51834490740740746</v>
      </c>
      <c r="J3459" s="97">
        <v>45125</v>
      </c>
      <c r="K3459" s="23">
        <v>0.51915509259259263</v>
      </c>
      <c r="L3459" s="96">
        <v>70</v>
      </c>
      <c r="M3459" s="98">
        <f>Causas[[#This Row],[parada_duracion]]/60</f>
        <v>1.1666666666666667</v>
      </c>
      <c r="N3459" s="19" t="s">
        <v>47</v>
      </c>
      <c r="O3459" s="16" t="s">
        <v>47</v>
      </c>
      <c r="P3459" s="99">
        <f>WEEKNUM(Causas[[#This Row],[resolucion_fecha]],16)</f>
        <v>29</v>
      </c>
      <c r="Q3459" s="99" t="str">
        <f>TEXT(Causas[[#This Row],[resolucion_fecha]],"MMMM")</f>
        <v>julio</v>
      </c>
      <c r="R3459" s="99" t="str">
        <f t="shared" si="54"/>
        <v>M</v>
      </c>
      <c r="S3459" s="99"/>
      <c r="T3459" s="16" t="s">
        <v>47</v>
      </c>
      <c r="U3459" s="16"/>
      <c r="V3459" s="99"/>
      <c r="W3459" s="99"/>
    </row>
    <row r="3460" spans="1:23" hidden="1" x14ac:dyDescent="0.25">
      <c r="A3460" s="25">
        <v>147226</v>
      </c>
      <c r="B3460" s="25" t="s">
        <v>88</v>
      </c>
      <c r="C3460" s="25" t="s">
        <v>43</v>
      </c>
      <c r="D3460" s="25" t="s">
        <v>80</v>
      </c>
      <c r="E3460" s="24">
        <v>43843</v>
      </c>
      <c r="F3460" s="25" t="s">
        <v>56</v>
      </c>
      <c r="G3460" s="25" t="s">
        <v>50</v>
      </c>
      <c r="H3460" s="24">
        <v>45125</v>
      </c>
      <c r="I3460" s="101">
        <v>0.52408564814814818</v>
      </c>
      <c r="J3460" s="24">
        <v>45125</v>
      </c>
      <c r="K3460" s="101">
        <v>0.53728009259259257</v>
      </c>
      <c r="L3460" s="25">
        <v>1140</v>
      </c>
      <c r="M3460" s="26">
        <f>Causas[[#This Row],[parada_duracion]]/60</f>
        <v>19</v>
      </c>
      <c r="N3460" s="19" t="s">
        <v>1057</v>
      </c>
      <c r="O3460" s="16" t="s">
        <v>52</v>
      </c>
      <c r="P3460" s="16">
        <f>WEEKNUM(Causas[[#This Row],[resolucion_fecha]],16)</f>
        <v>29</v>
      </c>
      <c r="Q3460" s="16" t="str">
        <f>TEXT(Causas[[#This Row],[resolucion_fecha]],"MMMM")</f>
        <v>julio</v>
      </c>
      <c r="R3460" s="16" t="str">
        <f t="shared" si="54"/>
        <v>M</v>
      </c>
      <c r="S3460" s="16"/>
      <c r="T3460" s="16" t="s">
        <v>53</v>
      </c>
      <c r="U3460" s="100"/>
      <c r="V3460" s="16"/>
      <c r="W3460" s="16"/>
    </row>
    <row r="3461" spans="1:23" hidden="1" x14ac:dyDescent="0.25">
      <c r="A3461" s="96">
        <v>147228</v>
      </c>
      <c r="B3461" s="96" t="s">
        <v>95</v>
      </c>
      <c r="C3461" s="96" t="s">
        <v>43</v>
      </c>
      <c r="D3461" s="96" t="s">
        <v>80</v>
      </c>
      <c r="E3461" s="97">
        <v>43405</v>
      </c>
      <c r="F3461" s="96" t="s">
        <v>45</v>
      </c>
      <c r="G3461" s="96" t="s">
        <v>46</v>
      </c>
      <c r="H3461" s="97">
        <v>45125</v>
      </c>
      <c r="I3461" s="23">
        <v>0.53741898148148148</v>
      </c>
      <c r="J3461" s="97">
        <v>45125</v>
      </c>
      <c r="K3461" s="23">
        <v>0.55136574074074074</v>
      </c>
      <c r="L3461" s="96">
        <v>1205</v>
      </c>
      <c r="M3461" s="98">
        <f>Causas[[#This Row],[parada_duracion]]/60</f>
        <v>20.083333333333332</v>
      </c>
      <c r="N3461" s="19" t="s">
        <v>49</v>
      </c>
      <c r="O3461" s="16" t="s">
        <v>49</v>
      </c>
      <c r="P3461" s="99">
        <f>WEEKNUM(Causas[[#This Row],[resolucion_fecha]],16)</f>
        <v>29</v>
      </c>
      <c r="Q3461" s="99" t="str">
        <f>TEXT(Causas[[#This Row],[resolucion_fecha]],"MMMM")</f>
        <v>julio</v>
      </c>
      <c r="R3461" s="99" t="str">
        <f t="shared" si="54"/>
        <v>M</v>
      </c>
      <c r="S3461" s="16" t="s">
        <v>49</v>
      </c>
      <c r="T3461" s="16" t="s">
        <v>49</v>
      </c>
      <c r="U3461" s="16" t="s">
        <v>49</v>
      </c>
      <c r="V3461" s="16" t="s">
        <v>49</v>
      </c>
      <c r="W3461" s="16" t="s">
        <v>49</v>
      </c>
    </row>
    <row r="3462" spans="1:23" hidden="1" x14ac:dyDescent="0.25">
      <c r="A3462" s="25">
        <v>147229</v>
      </c>
      <c r="B3462" s="25" t="s">
        <v>88</v>
      </c>
      <c r="C3462" s="25" t="s">
        <v>43</v>
      </c>
      <c r="D3462" s="25" t="s">
        <v>80</v>
      </c>
      <c r="E3462" s="24">
        <v>43843</v>
      </c>
      <c r="F3462" s="25" t="s">
        <v>56</v>
      </c>
      <c r="G3462" s="25" t="s">
        <v>50</v>
      </c>
      <c r="H3462" s="24">
        <v>45125</v>
      </c>
      <c r="I3462" s="101">
        <v>0.55153935185185188</v>
      </c>
      <c r="J3462" s="24">
        <v>45125</v>
      </c>
      <c r="K3462" s="101">
        <v>0.57178240740740738</v>
      </c>
      <c r="L3462" s="25">
        <v>1749</v>
      </c>
      <c r="M3462" s="26">
        <f>Causas[[#This Row],[parada_duracion]]/60</f>
        <v>29.15</v>
      </c>
      <c r="N3462" s="19" t="s">
        <v>49</v>
      </c>
      <c r="O3462" s="16" t="s">
        <v>49</v>
      </c>
      <c r="P3462" s="16">
        <f>WEEKNUM(Causas[[#This Row],[resolucion_fecha]],16)</f>
        <v>29</v>
      </c>
      <c r="Q3462" s="16" t="str">
        <f>TEXT(Causas[[#This Row],[resolucion_fecha]],"MMMM")</f>
        <v>julio</v>
      </c>
      <c r="R3462" s="16" t="str">
        <f t="shared" si="54"/>
        <v>M</v>
      </c>
      <c r="S3462" s="16" t="s">
        <v>49</v>
      </c>
      <c r="T3462" s="16" t="s">
        <v>49</v>
      </c>
      <c r="U3462" s="16" t="s">
        <v>49</v>
      </c>
      <c r="V3462" s="16" t="s">
        <v>49</v>
      </c>
      <c r="W3462" s="16" t="s">
        <v>49</v>
      </c>
    </row>
    <row r="3463" spans="1:23" hidden="1" x14ac:dyDescent="0.25">
      <c r="A3463" s="25">
        <v>147238</v>
      </c>
      <c r="B3463" s="25" t="s">
        <v>42</v>
      </c>
      <c r="C3463" s="25" t="s">
        <v>43</v>
      </c>
      <c r="D3463" s="25" t="s">
        <v>96</v>
      </c>
      <c r="E3463" s="24">
        <v>43405</v>
      </c>
      <c r="F3463" s="25" t="s">
        <v>45</v>
      </c>
      <c r="G3463" s="25" t="s">
        <v>46</v>
      </c>
      <c r="H3463" s="24">
        <v>45125</v>
      </c>
      <c r="I3463" s="101">
        <v>0.60802083333333334</v>
      </c>
      <c r="J3463" s="24">
        <v>45125</v>
      </c>
      <c r="K3463" s="101">
        <v>0.64170138888888884</v>
      </c>
      <c r="L3463" s="25">
        <v>2910</v>
      </c>
      <c r="M3463" s="26">
        <f>Causas[[#This Row],[parada_duracion]]/60</f>
        <v>48.5</v>
      </c>
      <c r="N3463" s="19" t="s">
        <v>1058</v>
      </c>
      <c r="O3463" s="16" t="s">
        <v>52</v>
      </c>
      <c r="P3463" s="16">
        <f>WEEKNUM(Causas[[#This Row],[resolucion_fecha]],16)</f>
        <v>29</v>
      </c>
      <c r="Q3463" s="16" t="str">
        <f>TEXT(Causas[[#This Row],[resolucion_fecha]],"MMMM")</f>
        <v>julio</v>
      </c>
      <c r="R3463" s="16" t="str">
        <f t="shared" si="54"/>
        <v>T</v>
      </c>
      <c r="S3463" s="16"/>
      <c r="T3463" s="16" t="s">
        <v>53</v>
      </c>
      <c r="U3463" s="16"/>
      <c r="V3463" s="16"/>
      <c r="W3463" s="16"/>
    </row>
    <row r="3464" spans="1:23" hidden="1" x14ac:dyDescent="0.25">
      <c r="A3464" s="96">
        <v>147242</v>
      </c>
      <c r="B3464" s="96" t="s">
        <v>111</v>
      </c>
      <c r="C3464" s="96" t="s">
        <v>43</v>
      </c>
      <c r="D3464" s="96" t="s">
        <v>166</v>
      </c>
      <c r="E3464" s="97">
        <v>44432</v>
      </c>
      <c r="F3464" s="96" t="s">
        <v>325</v>
      </c>
      <c r="G3464" s="96" t="s">
        <v>46</v>
      </c>
      <c r="H3464" s="97">
        <v>45125</v>
      </c>
      <c r="I3464" s="23">
        <v>0.62981481481481483</v>
      </c>
      <c r="J3464" s="97">
        <v>45125</v>
      </c>
      <c r="K3464" s="23">
        <v>0.6384953703703703</v>
      </c>
      <c r="L3464" s="96">
        <v>750</v>
      </c>
      <c r="M3464" s="98">
        <f>Causas[[#This Row],[parada_duracion]]/60</f>
        <v>12.5</v>
      </c>
      <c r="N3464" s="18" t="s">
        <v>1059</v>
      </c>
      <c r="O3464" s="99" t="s">
        <v>9</v>
      </c>
      <c r="P3464" s="99">
        <f>WEEKNUM(Causas[[#This Row],[resolucion_fecha]],16)</f>
        <v>29</v>
      </c>
      <c r="Q3464" s="99" t="str">
        <f>TEXT(Causas[[#This Row],[resolucion_fecha]],"MMMM")</f>
        <v>julio</v>
      </c>
      <c r="R3464" s="99" t="str">
        <f t="shared" si="54"/>
        <v>T</v>
      </c>
      <c r="S3464" s="99"/>
      <c r="T3464" s="99" t="s">
        <v>53</v>
      </c>
      <c r="U3464" s="16"/>
      <c r="V3464" s="99"/>
      <c r="W3464" s="99"/>
    </row>
    <row r="3465" spans="1:23" hidden="1" x14ac:dyDescent="0.25">
      <c r="A3465" s="25">
        <v>147243</v>
      </c>
      <c r="B3465" s="25" t="s">
        <v>185</v>
      </c>
      <c r="C3465" s="25" t="s">
        <v>43</v>
      </c>
      <c r="D3465" s="25" t="s">
        <v>80</v>
      </c>
      <c r="E3465" s="24">
        <v>43405</v>
      </c>
      <c r="F3465" s="25" t="s">
        <v>45</v>
      </c>
      <c r="G3465" s="25" t="s">
        <v>50</v>
      </c>
      <c r="H3465" s="24">
        <v>45125</v>
      </c>
      <c r="I3465" s="101">
        <v>0.63332175925925926</v>
      </c>
      <c r="J3465" s="24">
        <v>45125</v>
      </c>
      <c r="K3465" s="101">
        <v>0.67199074074074072</v>
      </c>
      <c r="L3465" s="25">
        <v>3341</v>
      </c>
      <c r="M3465" s="26">
        <f>Causas[[#This Row],[parada_duracion]]/60</f>
        <v>55.68333333333333</v>
      </c>
      <c r="N3465" s="19" t="s">
        <v>1060</v>
      </c>
      <c r="O3465" s="16" t="s">
        <v>52</v>
      </c>
      <c r="P3465" s="16">
        <f>WEEKNUM(Causas[[#This Row],[resolucion_fecha]],16)</f>
        <v>29</v>
      </c>
      <c r="Q3465" s="16" t="str">
        <f>TEXT(Causas[[#This Row],[resolucion_fecha]],"MMMM")</f>
        <v>julio</v>
      </c>
      <c r="R3465" s="16" t="str">
        <f t="shared" si="54"/>
        <v>T</v>
      </c>
      <c r="S3465" s="16"/>
      <c r="T3465" s="16" t="s">
        <v>53</v>
      </c>
      <c r="U3465" s="100"/>
      <c r="V3465" s="16"/>
      <c r="W3465" s="16"/>
    </row>
    <row r="3466" spans="1:23" hidden="1" x14ac:dyDescent="0.25">
      <c r="A3466" s="96">
        <v>147248</v>
      </c>
      <c r="B3466" s="96" t="s">
        <v>111</v>
      </c>
      <c r="C3466" s="96" t="s">
        <v>43</v>
      </c>
      <c r="D3466" s="96" t="s">
        <v>166</v>
      </c>
      <c r="E3466" s="97">
        <v>44432</v>
      </c>
      <c r="F3466" s="96" t="s">
        <v>325</v>
      </c>
      <c r="G3466" s="96" t="s">
        <v>46</v>
      </c>
      <c r="H3466" s="97">
        <v>45125</v>
      </c>
      <c r="I3466" s="23">
        <v>0.67633101851851851</v>
      </c>
      <c r="J3466" s="97">
        <v>45125</v>
      </c>
      <c r="K3466" s="23">
        <v>0.70973379629629629</v>
      </c>
      <c r="L3466" s="96">
        <v>2886</v>
      </c>
      <c r="M3466" s="98">
        <f>Causas[[#This Row],[parada_duracion]]/60</f>
        <v>48.1</v>
      </c>
      <c r="N3466" s="19" t="s">
        <v>49</v>
      </c>
      <c r="O3466" s="16" t="s">
        <v>49</v>
      </c>
      <c r="P3466" s="99">
        <f>WEEKNUM(Causas[[#This Row],[resolucion_fecha]],16)</f>
        <v>29</v>
      </c>
      <c r="Q3466" s="99" t="str">
        <f>TEXT(Causas[[#This Row],[resolucion_fecha]],"MMMM")</f>
        <v>julio</v>
      </c>
      <c r="R3466" s="99" t="str">
        <f t="shared" si="54"/>
        <v>T</v>
      </c>
      <c r="S3466" s="16" t="s">
        <v>49</v>
      </c>
      <c r="T3466" s="16" t="s">
        <v>49</v>
      </c>
      <c r="U3466" s="16" t="s">
        <v>49</v>
      </c>
      <c r="V3466" s="16" t="s">
        <v>49</v>
      </c>
      <c r="W3466" s="16" t="s">
        <v>49</v>
      </c>
    </row>
    <row r="3467" spans="1:23" hidden="1" x14ac:dyDescent="0.25">
      <c r="A3467" s="25">
        <v>147249</v>
      </c>
      <c r="B3467" s="25" t="s">
        <v>87</v>
      </c>
      <c r="C3467" s="25" t="s">
        <v>43</v>
      </c>
      <c r="D3467" s="25" t="s">
        <v>59</v>
      </c>
      <c r="E3467" s="24">
        <v>44231</v>
      </c>
      <c r="F3467" s="25" t="s">
        <v>60</v>
      </c>
      <c r="G3467" s="25" t="s">
        <v>46</v>
      </c>
      <c r="H3467" s="24">
        <v>45125</v>
      </c>
      <c r="I3467" s="101">
        <v>0.67841435185185184</v>
      </c>
      <c r="J3467" s="24">
        <v>45125</v>
      </c>
      <c r="K3467" s="101">
        <v>0.69225694444444441</v>
      </c>
      <c r="L3467" s="25">
        <v>1196</v>
      </c>
      <c r="M3467" s="26">
        <f>Causas[[#This Row],[parada_duracion]]/60</f>
        <v>19.933333333333334</v>
      </c>
      <c r="N3467" s="19" t="s">
        <v>49</v>
      </c>
      <c r="O3467" s="16" t="s">
        <v>49</v>
      </c>
      <c r="P3467" s="16">
        <f>WEEKNUM(Causas[[#This Row],[resolucion_fecha]],16)</f>
        <v>29</v>
      </c>
      <c r="Q3467" s="16" t="str">
        <f>TEXT(Causas[[#This Row],[resolucion_fecha]],"MMMM")</f>
        <v>julio</v>
      </c>
      <c r="R3467" s="16" t="str">
        <f t="shared" si="54"/>
        <v>T</v>
      </c>
      <c r="S3467" s="16" t="s">
        <v>49</v>
      </c>
      <c r="T3467" s="16" t="s">
        <v>49</v>
      </c>
      <c r="U3467" s="16" t="s">
        <v>49</v>
      </c>
      <c r="V3467" s="16" t="s">
        <v>49</v>
      </c>
      <c r="W3467" s="16" t="s">
        <v>49</v>
      </c>
    </row>
    <row r="3468" spans="1:23" hidden="1" x14ac:dyDescent="0.25">
      <c r="A3468" s="25">
        <v>147251</v>
      </c>
      <c r="B3468" s="25" t="s">
        <v>66</v>
      </c>
      <c r="C3468" s="25" t="s">
        <v>43</v>
      </c>
      <c r="D3468" s="25" t="s">
        <v>102</v>
      </c>
      <c r="E3468" s="24">
        <v>43746</v>
      </c>
      <c r="F3468" s="25" t="s">
        <v>56</v>
      </c>
      <c r="G3468" s="25" t="s">
        <v>46</v>
      </c>
      <c r="H3468" s="24">
        <v>45125</v>
      </c>
      <c r="I3468" s="101">
        <v>0.69520833333333332</v>
      </c>
      <c r="J3468" s="24">
        <v>45125</v>
      </c>
      <c r="K3468" s="101">
        <v>0.70090277777777776</v>
      </c>
      <c r="L3468" s="25">
        <v>492</v>
      </c>
      <c r="M3468" s="26">
        <f>Causas[[#This Row],[parada_duracion]]/60</f>
        <v>8.1999999999999993</v>
      </c>
      <c r="N3468" s="19" t="s">
        <v>47</v>
      </c>
      <c r="O3468" s="16" t="s">
        <v>47</v>
      </c>
      <c r="P3468" s="16">
        <f>WEEKNUM(Causas[[#This Row],[resolucion_fecha]],16)</f>
        <v>29</v>
      </c>
      <c r="Q3468" s="16" t="str">
        <f>TEXT(Causas[[#This Row],[resolucion_fecha]],"MMMM")</f>
        <v>julio</v>
      </c>
      <c r="R3468" s="16" t="str">
        <f t="shared" si="54"/>
        <v>T</v>
      </c>
      <c r="S3468" s="16"/>
      <c r="T3468" s="16" t="s">
        <v>47</v>
      </c>
      <c r="U3468" s="16"/>
      <c r="V3468" s="16"/>
      <c r="W3468" s="16"/>
    </row>
    <row r="3469" spans="1:23" x14ac:dyDescent="0.25">
      <c r="A3469" s="96">
        <v>147253</v>
      </c>
      <c r="B3469" s="96" t="s">
        <v>42</v>
      </c>
      <c r="C3469" s="96" t="s">
        <v>43</v>
      </c>
      <c r="D3469" s="96" t="s">
        <v>67</v>
      </c>
      <c r="E3469" s="97">
        <v>43405</v>
      </c>
      <c r="F3469" s="96" t="s">
        <v>45</v>
      </c>
      <c r="G3469" s="96" t="s">
        <v>50</v>
      </c>
      <c r="H3469" s="97">
        <v>45125</v>
      </c>
      <c r="I3469" s="23">
        <v>0.7195717592592592</v>
      </c>
      <c r="J3469" s="97">
        <v>45125</v>
      </c>
      <c r="K3469" s="23">
        <v>0.7400810185185186</v>
      </c>
      <c r="L3469" s="96">
        <v>1772</v>
      </c>
      <c r="M3469" s="98">
        <f>Causas[[#This Row],[parada_duracion]]/60</f>
        <v>29.533333333333335</v>
      </c>
      <c r="N3469" s="18" t="s">
        <v>1061</v>
      </c>
      <c r="O3469" s="99" t="s">
        <v>52</v>
      </c>
      <c r="P3469" s="99">
        <f>WEEKNUM(Causas[[#This Row],[resolucion_fecha]],16)</f>
        <v>29</v>
      </c>
      <c r="Q3469" s="99" t="str">
        <f>TEXT(Causas[[#This Row],[resolucion_fecha]],"MMMM")</f>
        <v>julio</v>
      </c>
      <c r="R3469" s="99" t="str">
        <f t="shared" si="54"/>
        <v>T</v>
      </c>
      <c r="S3469" s="99"/>
      <c r="T3469" s="99" t="s">
        <v>53</v>
      </c>
      <c r="U3469" s="16"/>
      <c r="V3469" s="99"/>
      <c r="W3469" s="99"/>
    </row>
    <row r="3470" spans="1:23" hidden="1" x14ac:dyDescent="0.25">
      <c r="A3470" s="25">
        <v>147254</v>
      </c>
      <c r="B3470" s="25" t="s">
        <v>87</v>
      </c>
      <c r="C3470" s="25" t="s">
        <v>43</v>
      </c>
      <c r="D3470" s="25" t="s">
        <v>166</v>
      </c>
      <c r="E3470" s="24">
        <v>44432</v>
      </c>
      <c r="F3470" s="25" t="s">
        <v>325</v>
      </c>
      <c r="G3470" s="25" t="s">
        <v>46</v>
      </c>
      <c r="H3470" s="24">
        <v>45125</v>
      </c>
      <c r="I3470" s="101">
        <v>0.72215277777777775</v>
      </c>
      <c r="J3470" s="24">
        <v>45125</v>
      </c>
      <c r="K3470" s="101">
        <v>0.73381944444444447</v>
      </c>
      <c r="L3470" s="25">
        <v>1008</v>
      </c>
      <c r="M3470" s="26">
        <f>Causas[[#This Row],[parada_duracion]]/60</f>
        <v>16.8</v>
      </c>
      <c r="N3470" s="19" t="s">
        <v>49</v>
      </c>
      <c r="O3470" s="16" t="s">
        <v>49</v>
      </c>
      <c r="P3470" s="16">
        <f>WEEKNUM(Causas[[#This Row],[resolucion_fecha]],16)</f>
        <v>29</v>
      </c>
      <c r="Q3470" s="16" t="str">
        <f>TEXT(Causas[[#This Row],[resolucion_fecha]],"MMMM")</f>
        <v>julio</v>
      </c>
      <c r="R3470" s="16" t="str">
        <f t="shared" si="54"/>
        <v>T</v>
      </c>
      <c r="S3470" s="16" t="s">
        <v>49</v>
      </c>
      <c r="T3470" s="16" t="s">
        <v>49</v>
      </c>
      <c r="U3470" s="16" t="s">
        <v>49</v>
      </c>
      <c r="V3470" s="16" t="s">
        <v>49</v>
      </c>
      <c r="W3470" s="16" t="s">
        <v>49</v>
      </c>
    </row>
    <row r="3471" spans="1:23" x14ac:dyDescent="0.25">
      <c r="A3471" s="25">
        <v>147257</v>
      </c>
      <c r="B3471" s="25" t="s">
        <v>42</v>
      </c>
      <c r="C3471" s="25" t="s">
        <v>43</v>
      </c>
      <c r="D3471" s="25" t="s">
        <v>67</v>
      </c>
      <c r="E3471" s="24">
        <v>43405</v>
      </c>
      <c r="F3471" s="25" t="s">
        <v>45</v>
      </c>
      <c r="G3471" s="25" t="s">
        <v>50</v>
      </c>
      <c r="H3471" s="24">
        <v>45125</v>
      </c>
      <c r="I3471" s="101">
        <v>0.74802083333333336</v>
      </c>
      <c r="J3471" s="24">
        <v>45125</v>
      </c>
      <c r="K3471" s="101">
        <v>0.765162037037037</v>
      </c>
      <c r="L3471" s="25">
        <v>1481</v>
      </c>
      <c r="M3471" s="26">
        <f>Causas[[#This Row],[parada_duracion]]/60</f>
        <v>24.683333333333334</v>
      </c>
      <c r="N3471" s="19" t="s">
        <v>49</v>
      </c>
      <c r="O3471" s="16" t="s">
        <v>49</v>
      </c>
      <c r="P3471" s="16">
        <f>WEEKNUM(Causas[[#This Row],[resolucion_fecha]],16)</f>
        <v>29</v>
      </c>
      <c r="Q3471" s="16" t="str">
        <f>TEXT(Causas[[#This Row],[resolucion_fecha]],"MMMM")</f>
        <v>julio</v>
      </c>
      <c r="R3471" s="16" t="str">
        <f t="shared" si="54"/>
        <v>T</v>
      </c>
      <c r="S3471" s="16" t="s">
        <v>49</v>
      </c>
      <c r="T3471" s="16" t="s">
        <v>49</v>
      </c>
      <c r="U3471" s="16" t="s">
        <v>49</v>
      </c>
      <c r="V3471" s="16" t="s">
        <v>49</v>
      </c>
      <c r="W3471" s="16" t="s">
        <v>49</v>
      </c>
    </row>
    <row r="3472" spans="1:23" hidden="1" x14ac:dyDescent="0.25">
      <c r="A3472" s="25">
        <v>147260</v>
      </c>
      <c r="B3472" s="25" t="s">
        <v>87</v>
      </c>
      <c r="C3472" s="25" t="s">
        <v>43</v>
      </c>
      <c r="D3472" s="25" t="s">
        <v>59</v>
      </c>
      <c r="E3472" s="24">
        <v>44231</v>
      </c>
      <c r="F3472" s="25" t="s">
        <v>60</v>
      </c>
      <c r="G3472" s="25" t="s">
        <v>46</v>
      </c>
      <c r="H3472" s="24">
        <v>45125</v>
      </c>
      <c r="I3472" s="101">
        <v>0.78133101851851849</v>
      </c>
      <c r="J3472" s="24">
        <v>45125</v>
      </c>
      <c r="K3472" s="101">
        <v>0.78822916666666665</v>
      </c>
      <c r="L3472" s="25">
        <v>596</v>
      </c>
      <c r="M3472" s="26">
        <f>Causas[[#This Row],[parada_duracion]]/60</f>
        <v>9.9333333333333336</v>
      </c>
      <c r="N3472" s="19" t="s">
        <v>47</v>
      </c>
      <c r="O3472" s="16" t="s">
        <v>47</v>
      </c>
      <c r="P3472" s="16">
        <f>WEEKNUM(Causas[[#This Row],[resolucion_fecha]],16)</f>
        <v>29</v>
      </c>
      <c r="Q3472" s="16" t="str">
        <f>TEXT(Causas[[#This Row],[resolucion_fecha]],"MMMM")</f>
        <v>julio</v>
      </c>
      <c r="R3472" s="16" t="str">
        <f t="shared" si="54"/>
        <v>T</v>
      </c>
      <c r="S3472" s="16"/>
      <c r="T3472" s="16" t="s">
        <v>47</v>
      </c>
      <c r="U3472" s="16"/>
      <c r="V3472" s="16"/>
      <c r="W3472" s="16"/>
    </row>
    <row r="3473" spans="1:23" hidden="1" x14ac:dyDescent="0.25">
      <c r="A3473" s="96">
        <v>147263</v>
      </c>
      <c r="B3473" s="96" t="s">
        <v>155</v>
      </c>
      <c r="C3473" s="96" t="s">
        <v>43</v>
      </c>
      <c r="D3473" s="96" t="s">
        <v>90</v>
      </c>
      <c r="E3473" s="97">
        <v>43881</v>
      </c>
      <c r="F3473" s="96" t="s">
        <v>56</v>
      </c>
      <c r="G3473" s="96" t="s">
        <v>46</v>
      </c>
      <c r="H3473" s="97">
        <v>45125</v>
      </c>
      <c r="I3473" s="23">
        <v>0.82112268518518527</v>
      </c>
      <c r="J3473" s="97">
        <v>45125</v>
      </c>
      <c r="K3473" s="23">
        <v>0.8393518518518519</v>
      </c>
      <c r="L3473" s="96">
        <v>1575</v>
      </c>
      <c r="M3473" s="98">
        <f>Causas[[#This Row],[parada_duracion]]/60</f>
        <v>26.25</v>
      </c>
      <c r="N3473" s="19" t="s">
        <v>49</v>
      </c>
      <c r="O3473" s="16" t="s">
        <v>49</v>
      </c>
      <c r="P3473" s="99">
        <f>WEEKNUM(Causas[[#This Row],[resolucion_fecha]],16)</f>
        <v>29</v>
      </c>
      <c r="Q3473" s="99" t="str">
        <f>TEXT(Causas[[#This Row],[resolucion_fecha]],"MMMM")</f>
        <v>julio</v>
      </c>
      <c r="R3473" s="99" t="str">
        <f t="shared" si="54"/>
        <v>T</v>
      </c>
      <c r="S3473" s="16" t="s">
        <v>49</v>
      </c>
      <c r="T3473" s="16" t="s">
        <v>49</v>
      </c>
      <c r="U3473" s="16" t="s">
        <v>49</v>
      </c>
      <c r="V3473" s="16" t="s">
        <v>49</v>
      </c>
      <c r="W3473" s="16" t="s">
        <v>49</v>
      </c>
    </row>
    <row r="3474" spans="1:23" hidden="1" x14ac:dyDescent="0.25">
      <c r="A3474" s="25">
        <v>147264</v>
      </c>
      <c r="B3474" s="25" t="s">
        <v>42</v>
      </c>
      <c r="C3474" s="25" t="s">
        <v>43</v>
      </c>
      <c r="D3474" s="25" t="s">
        <v>164</v>
      </c>
      <c r="E3474" s="24">
        <v>43405</v>
      </c>
      <c r="F3474" s="25" t="s">
        <v>45</v>
      </c>
      <c r="G3474" s="25" t="s">
        <v>46</v>
      </c>
      <c r="H3474" s="24">
        <v>45125</v>
      </c>
      <c r="I3474" s="101">
        <v>0.82797453703703694</v>
      </c>
      <c r="J3474" s="24">
        <v>45125</v>
      </c>
      <c r="K3474" s="101">
        <v>0.90686342592592595</v>
      </c>
      <c r="L3474" s="25">
        <v>6816</v>
      </c>
      <c r="M3474" s="26">
        <f>Causas[[#This Row],[parada_duracion]]/60</f>
        <v>113.6</v>
      </c>
      <c r="N3474" s="19" t="s">
        <v>1062</v>
      </c>
      <c r="O3474" s="16" t="s">
        <v>52</v>
      </c>
      <c r="P3474" s="16">
        <f>WEEKNUM(Causas[[#This Row],[resolucion_fecha]],16)</f>
        <v>29</v>
      </c>
      <c r="Q3474" s="16" t="str">
        <f>TEXT(Causas[[#This Row],[resolucion_fecha]],"MMMM")</f>
        <v>julio</v>
      </c>
      <c r="R3474" s="16" t="str">
        <f t="shared" si="54"/>
        <v>T</v>
      </c>
      <c r="S3474" s="16"/>
      <c r="T3474" s="16" t="s">
        <v>53</v>
      </c>
      <c r="U3474" s="100"/>
      <c r="V3474" s="16"/>
      <c r="W3474" s="16"/>
    </row>
    <row r="3475" spans="1:23" hidden="1" x14ac:dyDescent="0.25">
      <c r="A3475" s="25">
        <v>147266</v>
      </c>
      <c r="B3475" s="25" t="s">
        <v>42</v>
      </c>
      <c r="C3475" s="25" t="s">
        <v>43</v>
      </c>
      <c r="D3475" s="25" t="s">
        <v>96</v>
      </c>
      <c r="E3475" s="24">
        <v>43405</v>
      </c>
      <c r="F3475" s="25" t="s">
        <v>45</v>
      </c>
      <c r="G3475" s="25" t="s">
        <v>46</v>
      </c>
      <c r="H3475" s="24">
        <v>45125</v>
      </c>
      <c r="I3475" s="101">
        <v>0.84310185185185194</v>
      </c>
      <c r="J3475" s="24">
        <v>45125</v>
      </c>
      <c r="K3475" s="101">
        <v>0.88696759259259261</v>
      </c>
      <c r="L3475" s="25">
        <v>3790</v>
      </c>
      <c r="M3475" s="26">
        <f>Causas[[#This Row],[parada_duracion]]/60</f>
        <v>63.166666666666664</v>
      </c>
      <c r="N3475" s="19" t="s">
        <v>49</v>
      </c>
      <c r="O3475" s="16" t="s">
        <v>49</v>
      </c>
      <c r="P3475" s="16">
        <f>WEEKNUM(Causas[[#This Row],[resolucion_fecha]],16)</f>
        <v>29</v>
      </c>
      <c r="Q3475" s="16" t="str">
        <f>TEXT(Causas[[#This Row],[resolucion_fecha]],"MMMM")</f>
        <v>julio</v>
      </c>
      <c r="R3475" s="16" t="str">
        <f t="shared" si="54"/>
        <v>T</v>
      </c>
      <c r="S3475" s="16" t="s">
        <v>49</v>
      </c>
      <c r="T3475" s="16" t="s">
        <v>49</v>
      </c>
      <c r="U3475" s="16" t="s">
        <v>49</v>
      </c>
      <c r="V3475" s="16" t="s">
        <v>49</v>
      </c>
      <c r="W3475" s="16" t="s">
        <v>49</v>
      </c>
    </row>
    <row r="3476" spans="1:23" hidden="1" x14ac:dyDescent="0.25">
      <c r="A3476" s="25">
        <v>147269</v>
      </c>
      <c r="B3476" s="25" t="s">
        <v>42</v>
      </c>
      <c r="C3476" s="25" t="s">
        <v>43</v>
      </c>
      <c r="D3476" s="25" t="s">
        <v>59</v>
      </c>
      <c r="E3476" s="24">
        <v>44231</v>
      </c>
      <c r="F3476" s="25" t="s">
        <v>60</v>
      </c>
      <c r="G3476" s="25" t="s">
        <v>46</v>
      </c>
      <c r="H3476" s="24">
        <v>45126</v>
      </c>
      <c r="I3476" s="101">
        <v>6.030092592592593E-3</v>
      </c>
      <c r="J3476" s="24">
        <v>45126</v>
      </c>
      <c r="K3476" s="101">
        <v>0.25074074074074076</v>
      </c>
      <c r="L3476" s="25">
        <v>21143</v>
      </c>
      <c r="M3476" s="26">
        <f>Causas[[#This Row],[parada_duracion]]/60</f>
        <v>352.38333333333333</v>
      </c>
      <c r="N3476" s="19" t="s">
        <v>9</v>
      </c>
      <c r="O3476" s="16" t="s">
        <v>9</v>
      </c>
      <c r="P3476" s="16">
        <f>WEEKNUM(Causas[[#This Row],[resolucion_fecha]],16)</f>
        <v>29</v>
      </c>
      <c r="Q3476" s="16" t="str">
        <f>TEXT(Causas[[#This Row],[resolucion_fecha]],"MMMM")</f>
        <v>julio</v>
      </c>
      <c r="R3476" s="16" t="str">
        <f t="shared" si="54"/>
        <v>N</v>
      </c>
      <c r="S3476" s="16"/>
      <c r="T3476" s="16" t="s">
        <v>9</v>
      </c>
      <c r="U3476" s="16"/>
      <c r="V3476" s="16"/>
      <c r="W3476" s="16"/>
    </row>
    <row r="3477" spans="1:23" x14ac:dyDescent="0.25">
      <c r="A3477" s="25">
        <v>147275</v>
      </c>
      <c r="B3477" s="25" t="s">
        <v>42</v>
      </c>
      <c r="C3477" s="25" t="s">
        <v>43</v>
      </c>
      <c r="D3477" s="25" t="s">
        <v>67</v>
      </c>
      <c r="E3477" s="24">
        <v>43405</v>
      </c>
      <c r="F3477" s="25" t="s">
        <v>45</v>
      </c>
      <c r="G3477" s="25" t="s">
        <v>50</v>
      </c>
      <c r="H3477" s="24">
        <v>45126</v>
      </c>
      <c r="I3477" s="101">
        <v>0.26962962962962961</v>
      </c>
      <c r="J3477" s="24">
        <v>45126</v>
      </c>
      <c r="K3477" s="101">
        <v>0.27071759259259259</v>
      </c>
      <c r="L3477" s="25">
        <v>94</v>
      </c>
      <c r="M3477" s="26">
        <f>Causas[[#This Row],[parada_duracion]]/60</f>
        <v>1.5666666666666667</v>
      </c>
      <c r="N3477" s="19" t="s">
        <v>47</v>
      </c>
      <c r="O3477" s="19" t="s">
        <v>47</v>
      </c>
      <c r="P3477" s="16">
        <f>WEEKNUM(Causas[[#This Row],[resolucion_fecha]],16)</f>
        <v>29</v>
      </c>
      <c r="Q3477" s="16" t="str">
        <f>TEXT(Causas[[#This Row],[resolucion_fecha]],"MMMM")</f>
        <v>julio</v>
      </c>
      <c r="R3477" s="16" t="str">
        <f t="shared" si="54"/>
        <v>M</v>
      </c>
      <c r="S3477" s="16"/>
      <c r="T3477" s="19" t="s">
        <v>47</v>
      </c>
      <c r="U3477" s="16"/>
      <c r="V3477" s="16"/>
      <c r="W3477" s="16"/>
    </row>
    <row r="3478" spans="1:23" x14ac:dyDescent="0.25">
      <c r="A3478" s="25">
        <v>147277</v>
      </c>
      <c r="B3478" s="25" t="s">
        <v>42</v>
      </c>
      <c r="C3478" s="25" t="s">
        <v>43</v>
      </c>
      <c r="D3478" s="25" t="s">
        <v>67</v>
      </c>
      <c r="E3478" s="24">
        <v>43405</v>
      </c>
      <c r="F3478" s="25" t="s">
        <v>45</v>
      </c>
      <c r="G3478" s="25" t="s">
        <v>50</v>
      </c>
      <c r="H3478" s="24">
        <v>45126</v>
      </c>
      <c r="I3478" s="101">
        <v>0.27603009259259259</v>
      </c>
      <c r="J3478" s="24">
        <v>45126</v>
      </c>
      <c r="K3478" s="101">
        <v>0.28650462962962964</v>
      </c>
      <c r="L3478" s="25">
        <v>905</v>
      </c>
      <c r="M3478" s="26">
        <f>Causas[[#This Row],[parada_duracion]]/60</f>
        <v>15.083333333333334</v>
      </c>
      <c r="N3478" s="19" t="s">
        <v>1063</v>
      </c>
      <c r="O3478" s="16" t="s">
        <v>52</v>
      </c>
      <c r="P3478" s="16">
        <f>WEEKNUM(Causas[[#This Row],[resolucion_fecha]],16)</f>
        <v>29</v>
      </c>
      <c r="Q3478" s="16" t="str">
        <f>TEXT(Causas[[#This Row],[resolucion_fecha]],"MMMM")</f>
        <v>julio</v>
      </c>
      <c r="R3478" s="16" t="str">
        <f t="shared" si="54"/>
        <v>M</v>
      </c>
      <c r="S3478" s="16"/>
      <c r="T3478" s="16" t="s">
        <v>53</v>
      </c>
      <c r="U3478" s="16"/>
      <c r="V3478" s="16"/>
      <c r="W3478" s="16"/>
    </row>
    <row r="3479" spans="1:23" hidden="1" x14ac:dyDescent="0.25">
      <c r="A3479" s="96">
        <v>147280</v>
      </c>
      <c r="B3479" s="96" t="s">
        <v>42</v>
      </c>
      <c r="C3479" s="96" t="s">
        <v>43</v>
      </c>
      <c r="D3479" s="96" t="s">
        <v>164</v>
      </c>
      <c r="E3479" s="97">
        <v>43405</v>
      </c>
      <c r="F3479" s="96" t="s">
        <v>45</v>
      </c>
      <c r="G3479" s="96" t="s">
        <v>46</v>
      </c>
      <c r="H3479" s="97">
        <v>45126</v>
      </c>
      <c r="I3479" s="23">
        <v>0.29888888888888893</v>
      </c>
      <c r="J3479" s="97">
        <v>45126</v>
      </c>
      <c r="K3479" s="23">
        <v>0.32938657407407407</v>
      </c>
      <c r="L3479" s="96">
        <v>2635</v>
      </c>
      <c r="M3479" s="98">
        <f>Causas[[#This Row],[parada_duracion]]/60</f>
        <v>43.916666666666664</v>
      </c>
      <c r="N3479" s="18" t="s">
        <v>1064</v>
      </c>
      <c r="O3479" s="16" t="s">
        <v>52</v>
      </c>
      <c r="P3479" s="99">
        <f>WEEKNUM(Causas[[#This Row],[resolucion_fecha]],16)</f>
        <v>29</v>
      </c>
      <c r="Q3479" s="99" t="str">
        <f>TEXT(Causas[[#This Row],[resolucion_fecha]],"MMMM")</f>
        <v>julio</v>
      </c>
      <c r="R3479" s="99" t="str">
        <f t="shared" si="54"/>
        <v>M</v>
      </c>
      <c r="S3479" s="99"/>
      <c r="T3479" s="16" t="s">
        <v>53</v>
      </c>
      <c r="U3479" s="16"/>
      <c r="V3479" s="99"/>
      <c r="W3479" s="99"/>
    </row>
    <row r="3480" spans="1:23" hidden="1" x14ac:dyDescent="0.25">
      <c r="A3480" s="25">
        <v>147281</v>
      </c>
      <c r="B3480" s="25" t="s">
        <v>119</v>
      </c>
      <c r="C3480" s="25" t="s">
        <v>43</v>
      </c>
      <c r="D3480" s="25" t="s">
        <v>64</v>
      </c>
      <c r="E3480" s="24">
        <v>43405</v>
      </c>
      <c r="F3480" s="25" t="s">
        <v>45</v>
      </c>
      <c r="G3480" s="25" t="s">
        <v>50</v>
      </c>
      <c r="H3480" s="24">
        <v>45126</v>
      </c>
      <c r="I3480" s="101">
        <v>0.3054398148148148</v>
      </c>
      <c r="J3480" s="24">
        <v>45126</v>
      </c>
      <c r="K3480" s="101">
        <v>0.31608796296296299</v>
      </c>
      <c r="L3480" s="25">
        <v>920</v>
      </c>
      <c r="M3480" s="26">
        <f>Causas[[#This Row],[parada_duracion]]/60</f>
        <v>15.333333333333334</v>
      </c>
      <c r="N3480" s="19" t="s">
        <v>651</v>
      </c>
      <c r="O3480" s="16" t="s">
        <v>52</v>
      </c>
      <c r="P3480" s="16">
        <f>WEEKNUM(Causas[[#This Row],[resolucion_fecha]],16)</f>
        <v>29</v>
      </c>
      <c r="Q3480" s="16" t="str">
        <f>TEXT(Causas[[#This Row],[resolucion_fecha]],"MMMM")</f>
        <v>julio</v>
      </c>
      <c r="R3480" s="16" t="str">
        <f t="shared" si="54"/>
        <v>M</v>
      </c>
      <c r="S3480" s="16"/>
      <c r="T3480" s="99" t="s">
        <v>53</v>
      </c>
      <c r="U3480" s="100"/>
      <c r="V3480" s="16"/>
      <c r="W3480" s="16"/>
    </row>
    <row r="3481" spans="1:23" x14ac:dyDescent="0.25">
      <c r="A3481" s="96">
        <v>147288</v>
      </c>
      <c r="B3481" s="96" t="s">
        <v>42</v>
      </c>
      <c r="C3481" s="96" t="s">
        <v>43</v>
      </c>
      <c r="D3481" s="96" t="s">
        <v>67</v>
      </c>
      <c r="E3481" s="97">
        <v>43405</v>
      </c>
      <c r="F3481" s="96" t="s">
        <v>45</v>
      </c>
      <c r="G3481" s="96" t="s">
        <v>46</v>
      </c>
      <c r="H3481" s="97">
        <v>45126</v>
      </c>
      <c r="I3481" s="23">
        <v>0.37781250000000005</v>
      </c>
      <c r="J3481" s="97">
        <v>45126</v>
      </c>
      <c r="K3481" s="23">
        <v>0.37791666666666668</v>
      </c>
      <c r="L3481" s="96">
        <v>9</v>
      </c>
      <c r="M3481" s="98">
        <f>Causas[[#This Row],[parada_duracion]]/60</f>
        <v>0.15</v>
      </c>
      <c r="N3481" s="19" t="s">
        <v>47</v>
      </c>
      <c r="O3481" s="19" t="s">
        <v>47</v>
      </c>
      <c r="P3481" s="99">
        <f>WEEKNUM(Causas[[#This Row],[resolucion_fecha]],16)</f>
        <v>29</v>
      </c>
      <c r="Q3481" s="99" t="str">
        <f>TEXT(Causas[[#This Row],[resolucion_fecha]],"MMMM")</f>
        <v>julio</v>
      </c>
      <c r="R3481" s="99" t="str">
        <f t="shared" si="54"/>
        <v>M</v>
      </c>
      <c r="S3481" s="99"/>
      <c r="T3481" s="19" t="s">
        <v>47</v>
      </c>
      <c r="U3481" s="16"/>
      <c r="V3481" s="99"/>
      <c r="W3481" s="99"/>
    </row>
    <row r="3482" spans="1:23" x14ac:dyDescent="0.25">
      <c r="A3482" s="25">
        <v>147289</v>
      </c>
      <c r="B3482" s="25" t="s">
        <v>42</v>
      </c>
      <c r="C3482" s="25" t="s">
        <v>43</v>
      </c>
      <c r="D3482" s="25" t="s">
        <v>67</v>
      </c>
      <c r="E3482" s="24">
        <v>43405</v>
      </c>
      <c r="F3482" s="25" t="s">
        <v>45</v>
      </c>
      <c r="G3482" s="25" t="s">
        <v>50</v>
      </c>
      <c r="H3482" s="24">
        <v>45126</v>
      </c>
      <c r="I3482" s="101">
        <v>0.37799768518518517</v>
      </c>
      <c r="J3482" s="24">
        <v>45126</v>
      </c>
      <c r="K3482" s="101">
        <v>0.39627314814814812</v>
      </c>
      <c r="L3482" s="25">
        <v>1579</v>
      </c>
      <c r="M3482" s="26">
        <f>Causas[[#This Row],[parada_duracion]]/60</f>
        <v>26.316666666666666</v>
      </c>
      <c r="N3482" s="19" t="s">
        <v>1065</v>
      </c>
      <c r="O3482" s="16" t="s">
        <v>52</v>
      </c>
      <c r="P3482" s="16">
        <f>WEEKNUM(Causas[[#This Row],[resolucion_fecha]],16)</f>
        <v>29</v>
      </c>
      <c r="Q3482" s="16" t="str">
        <f>TEXT(Causas[[#This Row],[resolucion_fecha]],"MMMM")</f>
        <v>julio</v>
      </c>
      <c r="R3482" s="16" t="str">
        <f t="shared" si="54"/>
        <v>M</v>
      </c>
      <c r="S3482" s="16"/>
      <c r="T3482" s="16" t="s">
        <v>53</v>
      </c>
      <c r="U3482" s="100"/>
      <c r="V3482" s="16"/>
      <c r="W3482" s="16"/>
    </row>
    <row r="3483" spans="1:23" hidden="1" x14ac:dyDescent="0.25">
      <c r="A3483" s="96">
        <v>147292</v>
      </c>
      <c r="B3483" s="96" t="s">
        <v>42</v>
      </c>
      <c r="C3483" s="96" t="s">
        <v>43</v>
      </c>
      <c r="D3483" s="96" t="s">
        <v>76</v>
      </c>
      <c r="E3483" s="97">
        <v>43405</v>
      </c>
      <c r="F3483" s="96" t="s">
        <v>45</v>
      </c>
      <c r="G3483" s="96" t="s">
        <v>46</v>
      </c>
      <c r="H3483" s="97">
        <v>45126</v>
      </c>
      <c r="I3483" s="23">
        <v>0.39164351851851853</v>
      </c>
      <c r="J3483" s="97">
        <v>45126</v>
      </c>
      <c r="K3483" s="23">
        <v>0.42273148148148149</v>
      </c>
      <c r="L3483" s="96">
        <v>2686</v>
      </c>
      <c r="M3483" s="98">
        <f>Causas[[#This Row],[parada_duracion]]/60</f>
        <v>44.766666666666666</v>
      </c>
      <c r="N3483" s="18" t="s">
        <v>1066</v>
      </c>
      <c r="O3483" s="16" t="s">
        <v>52</v>
      </c>
      <c r="P3483" s="99">
        <f>WEEKNUM(Causas[[#This Row],[resolucion_fecha]],16)</f>
        <v>29</v>
      </c>
      <c r="Q3483" s="99" t="str">
        <f>TEXT(Causas[[#This Row],[resolucion_fecha]],"MMMM")</f>
        <v>julio</v>
      </c>
      <c r="R3483" s="99" t="str">
        <f t="shared" si="54"/>
        <v>M</v>
      </c>
      <c r="S3483" s="99"/>
      <c r="T3483" s="16" t="s">
        <v>53</v>
      </c>
      <c r="U3483" s="16"/>
      <c r="V3483" s="99"/>
      <c r="W3483" s="99"/>
    </row>
    <row r="3484" spans="1:23" hidden="1" x14ac:dyDescent="0.25">
      <c r="A3484" s="96">
        <v>147293</v>
      </c>
      <c r="B3484" s="96" t="s">
        <v>42</v>
      </c>
      <c r="C3484" s="96" t="s">
        <v>43</v>
      </c>
      <c r="D3484" s="96" t="s">
        <v>80</v>
      </c>
      <c r="E3484" s="97">
        <v>43405</v>
      </c>
      <c r="F3484" s="96" t="s">
        <v>45</v>
      </c>
      <c r="G3484" s="96" t="s">
        <v>50</v>
      </c>
      <c r="H3484" s="97">
        <v>45126</v>
      </c>
      <c r="I3484" s="23">
        <v>0.39634259259259258</v>
      </c>
      <c r="J3484" s="97">
        <v>45126</v>
      </c>
      <c r="K3484" s="23">
        <v>0.40096064814814819</v>
      </c>
      <c r="L3484" s="96">
        <v>399</v>
      </c>
      <c r="M3484" s="98">
        <f>Causas[[#This Row],[parada_duracion]]/60</f>
        <v>6.65</v>
      </c>
      <c r="N3484" s="19" t="s">
        <v>47</v>
      </c>
      <c r="O3484" s="19" t="s">
        <v>47</v>
      </c>
      <c r="P3484" s="99">
        <f>WEEKNUM(Causas[[#This Row],[resolucion_fecha]],16)</f>
        <v>29</v>
      </c>
      <c r="Q3484" s="99" t="str">
        <f>TEXT(Causas[[#This Row],[resolucion_fecha]],"MMMM")</f>
        <v>julio</v>
      </c>
      <c r="R3484" s="99" t="str">
        <f t="shared" si="54"/>
        <v>M</v>
      </c>
      <c r="S3484" s="99"/>
      <c r="T3484" s="19" t="s">
        <v>47</v>
      </c>
      <c r="U3484" s="100"/>
      <c r="V3484" s="99"/>
      <c r="W3484" s="99"/>
    </row>
    <row r="3485" spans="1:23" hidden="1" x14ac:dyDescent="0.25">
      <c r="A3485" s="96">
        <v>147294</v>
      </c>
      <c r="B3485" s="96" t="s">
        <v>84</v>
      </c>
      <c r="C3485" s="96" t="s">
        <v>43</v>
      </c>
      <c r="D3485" s="96" t="s">
        <v>68</v>
      </c>
      <c r="E3485" s="97">
        <v>44012</v>
      </c>
      <c r="F3485" s="96" t="s">
        <v>56</v>
      </c>
      <c r="G3485" s="96" t="s">
        <v>46</v>
      </c>
      <c r="H3485" s="97">
        <v>45126</v>
      </c>
      <c r="I3485" s="23">
        <v>0.39797453703703706</v>
      </c>
      <c r="J3485" s="97">
        <v>45126</v>
      </c>
      <c r="K3485" s="23">
        <v>0.4256712962962963</v>
      </c>
      <c r="L3485" s="96">
        <v>2393</v>
      </c>
      <c r="M3485" s="98">
        <f>Causas[[#This Row],[parada_duracion]]/60</f>
        <v>39.883333333333333</v>
      </c>
      <c r="N3485" s="18" t="s">
        <v>62</v>
      </c>
      <c r="O3485" s="16" t="s">
        <v>52</v>
      </c>
      <c r="P3485" s="99">
        <f>WEEKNUM(Causas[[#This Row],[resolucion_fecha]],16)</f>
        <v>29</v>
      </c>
      <c r="Q3485" s="99" t="str">
        <f>TEXT(Causas[[#This Row],[resolucion_fecha]],"MMMM")</f>
        <v>julio</v>
      </c>
      <c r="R3485" s="99" t="str">
        <f t="shared" si="54"/>
        <v>M</v>
      </c>
      <c r="S3485" s="99"/>
      <c r="T3485" s="16" t="s">
        <v>53</v>
      </c>
      <c r="U3485" s="100"/>
      <c r="V3485" s="99"/>
      <c r="W3485" s="99"/>
    </row>
    <row r="3486" spans="1:23" hidden="1" x14ac:dyDescent="0.25">
      <c r="A3486" s="25">
        <v>147295</v>
      </c>
      <c r="B3486" s="25" t="s">
        <v>95</v>
      </c>
      <c r="C3486" s="25" t="s">
        <v>43</v>
      </c>
      <c r="D3486" s="25" t="s">
        <v>80</v>
      </c>
      <c r="E3486" s="24">
        <v>43405</v>
      </c>
      <c r="F3486" s="25" t="s">
        <v>45</v>
      </c>
      <c r="G3486" s="25" t="s">
        <v>46</v>
      </c>
      <c r="H3486" s="24">
        <v>45126</v>
      </c>
      <c r="I3486" s="101">
        <v>0.40113425925925927</v>
      </c>
      <c r="J3486" s="24">
        <v>45126</v>
      </c>
      <c r="K3486" s="101">
        <v>0.41885416666666669</v>
      </c>
      <c r="L3486" s="25">
        <v>1531</v>
      </c>
      <c r="M3486" s="26">
        <f>Causas[[#This Row],[parada_duracion]]/60</f>
        <v>25.516666666666666</v>
      </c>
      <c r="N3486" s="19" t="s">
        <v>62</v>
      </c>
      <c r="O3486" s="16" t="s">
        <v>52</v>
      </c>
      <c r="P3486" s="16">
        <f>WEEKNUM(Causas[[#This Row],[resolucion_fecha]],16)</f>
        <v>29</v>
      </c>
      <c r="Q3486" s="16" t="str">
        <f>TEXT(Causas[[#This Row],[resolucion_fecha]],"MMMM")</f>
        <v>julio</v>
      </c>
      <c r="R3486" s="16" t="str">
        <f t="shared" si="54"/>
        <v>M</v>
      </c>
      <c r="S3486" s="16"/>
      <c r="T3486" s="16" t="s">
        <v>53</v>
      </c>
      <c r="U3486" s="100"/>
      <c r="V3486" s="16"/>
      <c r="W3486" s="16"/>
    </row>
    <row r="3487" spans="1:23" hidden="1" x14ac:dyDescent="0.25">
      <c r="A3487" s="25">
        <v>147300</v>
      </c>
      <c r="B3487" s="25" t="s">
        <v>75</v>
      </c>
      <c r="C3487" s="25" t="s">
        <v>43</v>
      </c>
      <c r="D3487" s="25" t="s">
        <v>76</v>
      </c>
      <c r="E3487" s="24">
        <v>44104</v>
      </c>
      <c r="F3487" s="25" t="s">
        <v>56</v>
      </c>
      <c r="G3487" s="25" t="s">
        <v>50</v>
      </c>
      <c r="H3487" s="24">
        <v>45126</v>
      </c>
      <c r="I3487" s="101">
        <v>0.42296296296296299</v>
      </c>
      <c r="J3487" s="24">
        <v>45126</v>
      </c>
      <c r="K3487" s="101">
        <v>0.43016203703703698</v>
      </c>
      <c r="L3487" s="25">
        <v>622</v>
      </c>
      <c r="M3487" s="26">
        <f>Causas[[#This Row],[parada_duracion]]/60</f>
        <v>10.366666666666667</v>
      </c>
      <c r="N3487" s="19" t="s">
        <v>62</v>
      </c>
      <c r="O3487" s="16" t="s">
        <v>52</v>
      </c>
      <c r="P3487" s="16">
        <f>WEEKNUM(Causas[[#This Row],[resolucion_fecha]],16)</f>
        <v>29</v>
      </c>
      <c r="Q3487" s="16" t="str">
        <f>TEXT(Causas[[#This Row],[resolucion_fecha]],"MMMM")</f>
        <v>julio</v>
      </c>
      <c r="R3487" s="16" t="str">
        <f t="shared" si="54"/>
        <v>M</v>
      </c>
      <c r="S3487" s="16"/>
      <c r="T3487" s="16" t="s">
        <v>53</v>
      </c>
      <c r="U3487" s="16"/>
      <c r="V3487" s="16"/>
      <c r="W3487" s="16"/>
    </row>
    <row r="3488" spans="1:23" hidden="1" x14ac:dyDescent="0.25">
      <c r="A3488" s="25">
        <v>147304</v>
      </c>
      <c r="B3488" s="25" t="s">
        <v>74</v>
      </c>
      <c r="C3488" s="25" t="s">
        <v>43</v>
      </c>
      <c r="D3488" s="25" t="s">
        <v>68</v>
      </c>
      <c r="E3488" s="24">
        <v>44258</v>
      </c>
      <c r="F3488" s="25" t="s">
        <v>56</v>
      </c>
      <c r="G3488" s="25" t="s">
        <v>46</v>
      </c>
      <c r="H3488" s="24">
        <v>45126</v>
      </c>
      <c r="I3488" s="101">
        <v>0.44094907407407408</v>
      </c>
      <c r="J3488" s="24">
        <v>45126</v>
      </c>
      <c r="K3488" s="101">
        <v>0.46962962962962962</v>
      </c>
      <c r="L3488" s="25">
        <v>2478</v>
      </c>
      <c r="M3488" s="26">
        <f>Causas[[#This Row],[parada_duracion]]/60</f>
        <v>41.3</v>
      </c>
      <c r="N3488" s="19" t="s">
        <v>1067</v>
      </c>
      <c r="O3488" s="16" t="s">
        <v>72</v>
      </c>
      <c r="P3488" s="16">
        <f>WEEKNUM(Causas[[#This Row],[resolucion_fecha]],16)</f>
        <v>29</v>
      </c>
      <c r="Q3488" s="16" t="str">
        <f>TEXT(Causas[[#This Row],[resolucion_fecha]],"MMMM")</f>
        <v>julio</v>
      </c>
      <c r="R3488" s="16" t="str">
        <f t="shared" si="54"/>
        <v>M</v>
      </c>
      <c r="S3488" s="16"/>
      <c r="T3488" s="16" t="s">
        <v>73</v>
      </c>
      <c r="U3488" s="16"/>
      <c r="V3488" s="16"/>
      <c r="W3488" s="16"/>
    </row>
    <row r="3489" spans="1:23" hidden="1" x14ac:dyDescent="0.25">
      <c r="A3489" s="25">
        <v>147307</v>
      </c>
      <c r="B3489" s="25" t="s">
        <v>119</v>
      </c>
      <c r="C3489" s="25" t="s">
        <v>43</v>
      </c>
      <c r="D3489" s="25" t="s">
        <v>64</v>
      </c>
      <c r="E3489" s="24">
        <v>43405</v>
      </c>
      <c r="F3489" s="25" t="s">
        <v>45</v>
      </c>
      <c r="G3489" s="25" t="s">
        <v>50</v>
      </c>
      <c r="H3489" s="24">
        <v>45126</v>
      </c>
      <c r="I3489" s="101">
        <v>0.4642592592592592</v>
      </c>
      <c r="J3489" s="24">
        <v>45126</v>
      </c>
      <c r="K3489" s="101">
        <v>0.47687499999999999</v>
      </c>
      <c r="L3489" s="25">
        <v>1090</v>
      </c>
      <c r="M3489" s="26">
        <f>Causas[[#This Row],[parada_duracion]]/60</f>
        <v>18.166666666666668</v>
      </c>
      <c r="N3489" s="19" t="s">
        <v>651</v>
      </c>
      <c r="O3489" s="16" t="s">
        <v>52</v>
      </c>
      <c r="P3489" s="16">
        <f>WEEKNUM(Causas[[#This Row],[resolucion_fecha]],16)</f>
        <v>29</v>
      </c>
      <c r="Q3489" s="16" t="str">
        <f>TEXT(Causas[[#This Row],[resolucion_fecha]],"MMMM")</f>
        <v>julio</v>
      </c>
      <c r="R3489" s="16" t="str">
        <f t="shared" si="54"/>
        <v>M</v>
      </c>
      <c r="S3489" s="16"/>
      <c r="T3489" s="99" t="s">
        <v>53</v>
      </c>
      <c r="U3489" s="16"/>
      <c r="V3489" s="16"/>
      <c r="W3489" s="16"/>
    </row>
    <row r="3490" spans="1:23" hidden="1" x14ac:dyDescent="0.25">
      <c r="A3490" s="25">
        <v>147309</v>
      </c>
      <c r="B3490" s="25" t="s">
        <v>390</v>
      </c>
      <c r="C3490" s="25" t="s">
        <v>43</v>
      </c>
      <c r="D3490" s="25" t="s">
        <v>143</v>
      </c>
      <c r="E3490" s="24">
        <v>43746</v>
      </c>
      <c r="F3490" s="25" t="s">
        <v>56</v>
      </c>
      <c r="G3490" s="25" t="s">
        <v>50</v>
      </c>
      <c r="H3490" s="24">
        <v>45126</v>
      </c>
      <c r="I3490" s="101">
        <v>0.46690972222222221</v>
      </c>
      <c r="J3490" s="24">
        <v>45126</v>
      </c>
      <c r="K3490" s="101">
        <v>0.49552083333333335</v>
      </c>
      <c r="L3490" s="25">
        <v>2472</v>
      </c>
      <c r="M3490" s="26">
        <f>Causas[[#This Row],[parada_duracion]]/60</f>
        <v>41.2</v>
      </c>
      <c r="N3490" s="19" t="s">
        <v>62</v>
      </c>
      <c r="O3490" s="16" t="s">
        <v>52</v>
      </c>
      <c r="P3490" s="16">
        <f>WEEKNUM(Causas[[#This Row],[resolucion_fecha]],16)</f>
        <v>29</v>
      </c>
      <c r="Q3490" s="16" t="str">
        <f>TEXT(Causas[[#This Row],[resolucion_fecha]],"MMMM")</f>
        <v>julio</v>
      </c>
      <c r="R3490" s="16" t="str">
        <f t="shared" si="54"/>
        <v>M</v>
      </c>
      <c r="S3490" s="16"/>
      <c r="T3490" s="16" t="s">
        <v>53</v>
      </c>
      <c r="U3490" s="16"/>
      <c r="V3490" s="16"/>
      <c r="W3490" s="16"/>
    </row>
    <row r="3491" spans="1:23" hidden="1" x14ac:dyDescent="0.25">
      <c r="A3491" s="96">
        <v>147311</v>
      </c>
      <c r="B3491" s="96" t="s">
        <v>61</v>
      </c>
      <c r="C3491" s="96" t="s">
        <v>43</v>
      </c>
      <c r="D3491" s="96" t="s">
        <v>64</v>
      </c>
      <c r="E3491" s="97">
        <v>43405</v>
      </c>
      <c r="F3491" s="96" t="s">
        <v>45</v>
      </c>
      <c r="G3491" s="96" t="s">
        <v>46</v>
      </c>
      <c r="H3491" s="97">
        <v>45126</v>
      </c>
      <c r="I3491" s="23">
        <v>0.47707175925925926</v>
      </c>
      <c r="J3491" s="97">
        <v>45126</v>
      </c>
      <c r="K3491" s="23">
        <v>0.49221064814814813</v>
      </c>
      <c r="L3491" s="96">
        <v>1308</v>
      </c>
      <c r="M3491" s="98">
        <f>Causas[[#This Row],[parada_duracion]]/60</f>
        <v>21.8</v>
      </c>
      <c r="N3491" s="18" t="s">
        <v>1068</v>
      </c>
      <c r="O3491" s="99" t="s">
        <v>52</v>
      </c>
      <c r="P3491" s="99">
        <f>WEEKNUM(Causas[[#This Row],[resolucion_fecha]],16)</f>
        <v>29</v>
      </c>
      <c r="Q3491" s="99" t="str">
        <f>TEXT(Causas[[#This Row],[resolucion_fecha]],"MMMM")</f>
        <v>julio</v>
      </c>
      <c r="R3491" s="99" t="str">
        <f t="shared" si="54"/>
        <v>M</v>
      </c>
      <c r="S3491" s="99"/>
      <c r="T3491" s="99" t="s">
        <v>53</v>
      </c>
      <c r="U3491" s="16"/>
      <c r="V3491" s="99"/>
      <c r="W3491" s="99"/>
    </row>
    <row r="3492" spans="1:23" hidden="1" x14ac:dyDescent="0.25">
      <c r="A3492" s="25">
        <v>147312</v>
      </c>
      <c r="B3492" s="25" t="s">
        <v>155</v>
      </c>
      <c r="C3492" s="25" t="s">
        <v>43</v>
      </c>
      <c r="D3492" s="25" t="s">
        <v>90</v>
      </c>
      <c r="E3492" s="24">
        <v>43881</v>
      </c>
      <c r="F3492" s="25" t="s">
        <v>56</v>
      </c>
      <c r="G3492" s="25" t="s">
        <v>46</v>
      </c>
      <c r="H3492" s="24">
        <v>45126</v>
      </c>
      <c r="I3492" s="101">
        <v>0.48143518518518519</v>
      </c>
      <c r="J3492" s="24">
        <v>45126</v>
      </c>
      <c r="K3492" s="101">
        <v>0.54673611111111109</v>
      </c>
      <c r="L3492" s="25">
        <v>5642</v>
      </c>
      <c r="M3492" s="26">
        <f>Causas[[#This Row],[parada_duracion]]/60</f>
        <v>94.033333333333331</v>
      </c>
      <c r="N3492" s="19" t="s">
        <v>1069</v>
      </c>
      <c r="O3492" s="16" t="s">
        <v>52</v>
      </c>
      <c r="P3492" s="16">
        <f>WEEKNUM(Causas[[#This Row],[resolucion_fecha]],16)</f>
        <v>29</v>
      </c>
      <c r="Q3492" s="16" t="str">
        <f>TEXT(Causas[[#This Row],[resolucion_fecha]],"MMMM")</f>
        <v>julio</v>
      </c>
      <c r="R3492" s="16" t="str">
        <f t="shared" si="54"/>
        <v>M</v>
      </c>
      <c r="S3492" s="16"/>
      <c r="T3492" s="16" t="s">
        <v>53</v>
      </c>
      <c r="U3492" s="100"/>
      <c r="V3492" s="16"/>
      <c r="W3492" s="16"/>
    </row>
    <row r="3493" spans="1:23" ht="30" hidden="1" x14ac:dyDescent="0.25">
      <c r="A3493" s="96">
        <v>147316</v>
      </c>
      <c r="B3493" s="96" t="s">
        <v>84</v>
      </c>
      <c r="C3493" s="96" t="s">
        <v>43</v>
      </c>
      <c r="D3493" s="96" t="s">
        <v>68</v>
      </c>
      <c r="E3493" s="97">
        <v>44012</v>
      </c>
      <c r="F3493" s="96" t="s">
        <v>56</v>
      </c>
      <c r="G3493" s="96" t="s">
        <v>46</v>
      </c>
      <c r="H3493" s="97">
        <v>45126</v>
      </c>
      <c r="I3493" s="23">
        <v>0.48840277777777774</v>
      </c>
      <c r="J3493" s="97">
        <v>45126</v>
      </c>
      <c r="K3493" s="23">
        <v>0.52248842592592593</v>
      </c>
      <c r="L3493" s="96">
        <v>2945</v>
      </c>
      <c r="M3493" s="98">
        <f>Causas[[#This Row],[parada_duracion]]/60</f>
        <v>49.083333333333336</v>
      </c>
      <c r="N3493" s="18" t="s">
        <v>1070</v>
      </c>
      <c r="O3493" s="99" t="s">
        <v>72</v>
      </c>
      <c r="P3493" s="99">
        <f>WEEKNUM(Causas[[#This Row],[resolucion_fecha]],16)</f>
        <v>29</v>
      </c>
      <c r="Q3493" s="99" t="str">
        <f>TEXT(Causas[[#This Row],[resolucion_fecha]],"MMMM")</f>
        <v>julio</v>
      </c>
      <c r="R3493" s="99" t="str">
        <f t="shared" si="54"/>
        <v>M</v>
      </c>
      <c r="S3493" s="99"/>
      <c r="T3493" s="99" t="s">
        <v>53</v>
      </c>
      <c r="U3493" s="16"/>
      <c r="V3493" s="99"/>
      <c r="W3493" s="99"/>
    </row>
    <row r="3494" spans="1:23" hidden="1" x14ac:dyDescent="0.25">
      <c r="A3494" s="25">
        <v>147317</v>
      </c>
      <c r="B3494" s="25" t="s">
        <v>119</v>
      </c>
      <c r="C3494" s="25" t="s">
        <v>43</v>
      </c>
      <c r="D3494" s="25" t="s">
        <v>64</v>
      </c>
      <c r="E3494" s="24">
        <v>43405</v>
      </c>
      <c r="F3494" s="25" t="s">
        <v>45</v>
      </c>
      <c r="G3494" s="25" t="s">
        <v>50</v>
      </c>
      <c r="H3494" s="24">
        <v>45126</v>
      </c>
      <c r="I3494" s="101">
        <v>0.49239583333333337</v>
      </c>
      <c r="J3494" s="24">
        <v>45126</v>
      </c>
      <c r="K3494" s="101">
        <v>0.51990740740740737</v>
      </c>
      <c r="L3494" s="25">
        <v>2377</v>
      </c>
      <c r="M3494" s="26">
        <f>Causas[[#This Row],[parada_duracion]]/60</f>
        <v>39.616666666666667</v>
      </c>
      <c r="N3494" s="19" t="s">
        <v>62</v>
      </c>
      <c r="O3494" s="16" t="s">
        <v>52</v>
      </c>
      <c r="P3494" s="16">
        <f>WEEKNUM(Causas[[#This Row],[resolucion_fecha]],16)</f>
        <v>29</v>
      </c>
      <c r="Q3494" s="16" t="str">
        <f>TEXT(Causas[[#This Row],[resolucion_fecha]],"MMMM")</f>
        <v>julio</v>
      </c>
      <c r="R3494" s="16" t="str">
        <f t="shared" si="54"/>
        <v>M</v>
      </c>
      <c r="S3494" s="16"/>
      <c r="T3494" s="16" t="s">
        <v>53</v>
      </c>
      <c r="U3494" s="100"/>
      <c r="V3494" s="16"/>
      <c r="W3494" s="16"/>
    </row>
    <row r="3495" spans="1:23" hidden="1" x14ac:dyDescent="0.25">
      <c r="A3495" s="96">
        <v>147319</v>
      </c>
      <c r="B3495" s="96" t="s">
        <v>286</v>
      </c>
      <c r="C3495" s="96" t="s">
        <v>43</v>
      </c>
      <c r="D3495" s="96" t="s">
        <v>143</v>
      </c>
      <c r="E3495" s="97">
        <v>43746</v>
      </c>
      <c r="F3495" s="96" t="s">
        <v>56</v>
      </c>
      <c r="G3495" s="96" t="s">
        <v>46</v>
      </c>
      <c r="H3495" s="97">
        <v>45126</v>
      </c>
      <c r="I3495" s="23">
        <v>0.52038194444444441</v>
      </c>
      <c r="J3495" s="97">
        <v>45126</v>
      </c>
      <c r="K3495" s="23">
        <v>0.52243055555555562</v>
      </c>
      <c r="L3495" s="96">
        <v>177</v>
      </c>
      <c r="M3495" s="98">
        <f>Causas[[#This Row],[parada_duracion]]/60</f>
        <v>2.95</v>
      </c>
      <c r="N3495" s="19" t="s">
        <v>47</v>
      </c>
      <c r="O3495" s="19" t="s">
        <v>47</v>
      </c>
      <c r="P3495" s="99">
        <f>WEEKNUM(Causas[[#This Row],[resolucion_fecha]],16)</f>
        <v>29</v>
      </c>
      <c r="Q3495" s="99" t="str">
        <f>TEXT(Causas[[#This Row],[resolucion_fecha]],"MMMM")</f>
        <v>julio</v>
      </c>
      <c r="R3495" s="99" t="str">
        <f t="shared" si="54"/>
        <v>M</v>
      </c>
      <c r="S3495" s="99"/>
      <c r="T3495" s="19" t="s">
        <v>47</v>
      </c>
      <c r="U3495" s="16"/>
      <c r="V3495" s="99"/>
      <c r="W3495" s="99"/>
    </row>
    <row r="3496" spans="1:23" hidden="1" x14ac:dyDescent="0.25">
      <c r="A3496" s="25">
        <v>147320</v>
      </c>
      <c r="B3496" s="25" t="s">
        <v>84</v>
      </c>
      <c r="C3496" s="25" t="s">
        <v>43</v>
      </c>
      <c r="D3496" s="25" t="s">
        <v>68</v>
      </c>
      <c r="E3496" s="24">
        <v>44012</v>
      </c>
      <c r="F3496" s="25" t="s">
        <v>56</v>
      </c>
      <c r="G3496" s="25" t="s">
        <v>46</v>
      </c>
      <c r="H3496" s="24">
        <v>45126</v>
      </c>
      <c r="I3496" s="101">
        <v>0.52774305555555556</v>
      </c>
      <c r="J3496" s="24">
        <v>45126</v>
      </c>
      <c r="K3496" s="101">
        <v>0.56200231481481489</v>
      </c>
      <c r="L3496" s="25">
        <v>2960</v>
      </c>
      <c r="M3496" s="26">
        <f>Causas[[#This Row],[parada_duracion]]/60</f>
        <v>49.333333333333336</v>
      </c>
      <c r="N3496" s="19" t="s">
        <v>62</v>
      </c>
      <c r="O3496" s="16" t="s">
        <v>52</v>
      </c>
      <c r="P3496" s="16">
        <f>WEEKNUM(Causas[[#This Row],[resolucion_fecha]],16)</f>
        <v>29</v>
      </c>
      <c r="Q3496" s="16" t="str">
        <f>TEXT(Causas[[#This Row],[resolucion_fecha]],"MMMM")</f>
        <v>julio</v>
      </c>
      <c r="R3496" s="16" t="str">
        <f t="shared" si="54"/>
        <v>M</v>
      </c>
      <c r="S3496" s="16"/>
      <c r="T3496" s="16" t="s">
        <v>53</v>
      </c>
      <c r="U3496" s="100"/>
      <c r="V3496" s="16"/>
      <c r="W3496" s="16"/>
    </row>
    <row r="3497" spans="1:23" hidden="1" x14ac:dyDescent="0.25">
      <c r="A3497" s="25">
        <v>147323</v>
      </c>
      <c r="B3497" s="25" t="s">
        <v>95</v>
      </c>
      <c r="C3497" s="25" t="s">
        <v>43</v>
      </c>
      <c r="D3497" s="25" t="s">
        <v>96</v>
      </c>
      <c r="E3497" s="24">
        <v>43882</v>
      </c>
      <c r="F3497" s="25" t="s">
        <v>56</v>
      </c>
      <c r="G3497" s="25" t="s">
        <v>46</v>
      </c>
      <c r="H3497" s="24">
        <v>45126</v>
      </c>
      <c r="I3497" s="101">
        <v>0.53773148148148142</v>
      </c>
      <c r="J3497" s="24">
        <v>45126</v>
      </c>
      <c r="K3497" s="101">
        <v>0.5685069444444445</v>
      </c>
      <c r="L3497" s="25">
        <v>2659</v>
      </c>
      <c r="M3497" s="26">
        <f>Causas[[#This Row],[parada_duracion]]/60</f>
        <v>44.31666666666667</v>
      </c>
      <c r="N3497" s="19" t="s">
        <v>1071</v>
      </c>
      <c r="O3497" s="16" t="s">
        <v>52</v>
      </c>
      <c r="P3497" s="16">
        <f>WEEKNUM(Causas[[#This Row],[resolucion_fecha]],16)</f>
        <v>29</v>
      </c>
      <c r="Q3497" s="16" t="str">
        <f>TEXT(Causas[[#This Row],[resolucion_fecha]],"MMMM")</f>
        <v>julio</v>
      </c>
      <c r="R3497" s="16" t="str">
        <f t="shared" si="54"/>
        <v>M</v>
      </c>
      <c r="S3497" s="16"/>
      <c r="T3497" s="99" t="s">
        <v>53</v>
      </c>
      <c r="U3497" s="16"/>
      <c r="V3497" s="16"/>
      <c r="W3497" s="16"/>
    </row>
    <row r="3498" spans="1:23" hidden="1" x14ac:dyDescent="0.25">
      <c r="A3498" s="25">
        <v>147331</v>
      </c>
      <c r="B3498" s="25" t="s">
        <v>42</v>
      </c>
      <c r="C3498" s="25" t="s">
        <v>43</v>
      </c>
      <c r="D3498" s="25" t="s">
        <v>164</v>
      </c>
      <c r="E3498" s="24">
        <v>43405</v>
      </c>
      <c r="F3498" s="25" t="s">
        <v>45</v>
      </c>
      <c r="G3498" s="25" t="s">
        <v>46</v>
      </c>
      <c r="H3498" s="24">
        <v>45126</v>
      </c>
      <c r="I3498" s="101">
        <v>0.62670138888888893</v>
      </c>
      <c r="J3498" s="24">
        <v>45126</v>
      </c>
      <c r="K3498" s="101">
        <v>0.63175925925925924</v>
      </c>
      <c r="L3498" s="25">
        <v>437</v>
      </c>
      <c r="M3498" s="26">
        <f>Causas[[#This Row],[parada_duracion]]/60</f>
        <v>7.2833333333333332</v>
      </c>
      <c r="N3498" s="19" t="s">
        <v>47</v>
      </c>
      <c r="O3498" s="19" t="s">
        <v>47</v>
      </c>
      <c r="P3498" s="16">
        <f>WEEKNUM(Causas[[#This Row],[resolucion_fecha]],16)</f>
        <v>29</v>
      </c>
      <c r="Q3498" s="16" t="str">
        <f>TEXT(Causas[[#This Row],[resolucion_fecha]],"MMMM")</f>
        <v>julio</v>
      </c>
      <c r="R3498" s="16" t="str">
        <f t="shared" si="54"/>
        <v>T</v>
      </c>
      <c r="S3498" s="16"/>
      <c r="T3498" s="19" t="s">
        <v>47</v>
      </c>
      <c r="U3498" s="16"/>
      <c r="V3498" s="16"/>
      <c r="W3498" s="16"/>
    </row>
    <row r="3499" spans="1:23" hidden="1" x14ac:dyDescent="0.25">
      <c r="A3499" s="25">
        <v>147336</v>
      </c>
      <c r="B3499" s="25" t="s">
        <v>66</v>
      </c>
      <c r="C3499" s="25" t="s">
        <v>43</v>
      </c>
      <c r="D3499" s="25" t="s">
        <v>105</v>
      </c>
      <c r="E3499" s="24">
        <v>43405</v>
      </c>
      <c r="F3499" s="25" t="s">
        <v>45</v>
      </c>
      <c r="G3499" s="25" t="s">
        <v>50</v>
      </c>
      <c r="H3499" s="24">
        <v>45126</v>
      </c>
      <c r="I3499" s="101">
        <v>0.66260416666666666</v>
      </c>
      <c r="J3499" s="24">
        <v>45126</v>
      </c>
      <c r="K3499" s="101">
        <v>0.66450231481481481</v>
      </c>
      <c r="L3499" s="25">
        <v>164</v>
      </c>
      <c r="M3499" s="26">
        <f>Causas[[#This Row],[parada_duracion]]/60</f>
        <v>2.7333333333333334</v>
      </c>
      <c r="N3499" s="19" t="s">
        <v>47</v>
      </c>
      <c r="O3499" s="19" t="s">
        <v>47</v>
      </c>
      <c r="P3499" s="16">
        <f>WEEKNUM(Causas[[#This Row],[resolucion_fecha]],16)</f>
        <v>29</v>
      </c>
      <c r="Q3499" s="16" t="str">
        <f>TEXT(Causas[[#This Row],[resolucion_fecha]],"MMMM")</f>
        <v>julio</v>
      </c>
      <c r="R3499" s="16" t="str">
        <f t="shared" si="54"/>
        <v>T</v>
      </c>
      <c r="S3499" s="16"/>
      <c r="T3499" s="19" t="s">
        <v>47</v>
      </c>
      <c r="U3499" s="16"/>
      <c r="V3499" s="16"/>
      <c r="W3499" s="16"/>
    </row>
    <row r="3500" spans="1:23" hidden="1" x14ac:dyDescent="0.25">
      <c r="A3500" s="96">
        <v>147344</v>
      </c>
      <c r="B3500" s="96" t="s">
        <v>63</v>
      </c>
      <c r="C3500" s="96" t="s">
        <v>43</v>
      </c>
      <c r="D3500" s="96" t="s">
        <v>64</v>
      </c>
      <c r="E3500" s="97">
        <v>43809</v>
      </c>
      <c r="F3500" s="96" t="s">
        <v>56</v>
      </c>
      <c r="G3500" s="96" t="s">
        <v>50</v>
      </c>
      <c r="H3500" s="97">
        <v>45126</v>
      </c>
      <c r="I3500" s="23">
        <v>0.69060185185185186</v>
      </c>
      <c r="J3500" s="97">
        <v>45126</v>
      </c>
      <c r="K3500" s="23">
        <v>0.70587962962962969</v>
      </c>
      <c r="L3500" s="96">
        <v>1320</v>
      </c>
      <c r="M3500" s="98">
        <f>Causas[[#This Row],[parada_duracion]]/60</f>
        <v>22</v>
      </c>
      <c r="N3500" s="18" t="s">
        <v>1072</v>
      </c>
      <c r="O3500" s="99" t="s">
        <v>52</v>
      </c>
      <c r="P3500" s="99">
        <f>WEEKNUM(Causas[[#This Row],[resolucion_fecha]],16)</f>
        <v>29</v>
      </c>
      <c r="Q3500" s="99" t="str">
        <f>TEXT(Causas[[#This Row],[resolucion_fecha]],"MMMM")</f>
        <v>julio</v>
      </c>
      <c r="R3500" s="99" t="str">
        <f t="shared" ref="R3500:R3563" si="55">IF(I3500&gt;TIME(22,0,0),"N",IF(I3500&lt;TIME(6,0,0),"N",IF(I3500&gt;TIME(14,0,0),"T",IF(I3500&gt;=TIME(6,0,0),"M","-"))))</f>
        <v>T</v>
      </c>
      <c r="S3500" s="99"/>
      <c r="T3500" s="99" t="s">
        <v>53</v>
      </c>
      <c r="U3500" s="16"/>
      <c r="V3500" s="99"/>
      <c r="W3500" s="99"/>
    </row>
    <row r="3501" spans="1:23" hidden="1" x14ac:dyDescent="0.25">
      <c r="A3501" s="25">
        <v>147345</v>
      </c>
      <c r="B3501" s="25" t="s">
        <v>101</v>
      </c>
      <c r="C3501" s="25" t="s">
        <v>43</v>
      </c>
      <c r="D3501" s="25" t="s">
        <v>82</v>
      </c>
      <c r="E3501" s="24">
        <v>43405</v>
      </c>
      <c r="F3501" s="25" t="s">
        <v>45</v>
      </c>
      <c r="G3501" s="25" t="s">
        <v>50</v>
      </c>
      <c r="H3501" s="24">
        <v>45126</v>
      </c>
      <c r="I3501" s="101">
        <v>0.7006944444444444</v>
      </c>
      <c r="J3501" s="24">
        <v>45126</v>
      </c>
      <c r="K3501" s="101">
        <v>0.71061342592592591</v>
      </c>
      <c r="L3501" s="25">
        <v>857</v>
      </c>
      <c r="M3501" s="26">
        <f>Causas[[#This Row],[parada_duracion]]/60</f>
        <v>14.283333333333333</v>
      </c>
      <c r="N3501" s="19" t="s">
        <v>1073</v>
      </c>
      <c r="O3501" s="16" t="s">
        <v>52</v>
      </c>
      <c r="P3501" s="16">
        <f>WEEKNUM(Causas[[#This Row],[resolucion_fecha]],16)</f>
        <v>29</v>
      </c>
      <c r="Q3501" s="16" t="str">
        <f>TEXT(Causas[[#This Row],[resolucion_fecha]],"MMMM")</f>
        <v>julio</v>
      </c>
      <c r="R3501" s="16" t="str">
        <f t="shared" si="55"/>
        <v>T</v>
      </c>
      <c r="S3501" s="16"/>
      <c r="T3501" s="16" t="s">
        <v>53</v>
      </c>
      <c r="U3501" s="100"/>
      <c r="V3501" s="16"/>
      <c r="W3501" s="16"/>
    </row>
    <row r="3502" spans="1:23" hidden="1" x14ac:dyDescent="0.25">
      <c r="A3502" s="96">
        <v>147351</v>
      </c>
      <c r="B3502" s="96" t="s">
        <v>95</v>
      </c>
      <c r="C3502" s="96" t="s">
        <v>43</v>
      </c>
      <c r="D3502" s="96" t="s">
        <v>166</v>
      </c>
      <c r="E3502" s="97">
        <v>43405</v>
      </c>
      <c r="F3502" s="96" t="s">
        <v>45</v>
      </c>
      <c r="G3502" s="96" t="s">
        <v>46</v>
      </c>
      <c r="H3502" s="97">
        <v>45126</v>
      </c>
      <c r="I3502" s="23">
        <v>0.75037037037037047</v>
      </c>
      <c r="J3502" s="97">
        <v>45126</v>
      </c>
      <c r="K3502" s="23">
        <v>0.77082175925925922</v>
      </c>
      <c r="L3502" s="96">
        <v>1767</v>
      </c>
      <c r="M3502" s="98">
        <f>Causas[[#This Row],[parada_duracion]]/60</f>
        <v>29.45</v>
      </c>
      <c r="N3502" s="18" t="s">
        <v>62</v>
      </c>
      <c r="O3502" s="16" t="s">
        <v>52</v>
      </c>
      <c r="P3502" s="99">
        <f>WEEKNUM(Causas[[#This Row],[resolucion_fecha]],16)</f>
        <v>29</v>
      </c>
      <c r="Q3502" s="99" t="str">
        <f>TEXT(Causas[[#This Row],[resolucion_fecha]],"MMMM")</f>
        <v>julio</v>
      </c>
      <c r="R3502" s="99" t="str">
        <f t="shared" si="55"/>
        <v>T</v>
      </c>
      <c r="S3502" s="99"/>
      <c r="T3502" s="16" t="s">
        <v>53</v>
      </c>
      <c r="U3502" s="16"/>
      <c r="V3502" s="99"/>
      <c r="W3502" s="99"/>
    </row>
    <row r="3503" spans="1:23" hidden="1" x14ac:dyDescent="0.25">
      <c r="A3503" s="25">
        <v>147352</v>
      </c>
      <c r="B3503" s="25" t="s">
        <v>130</v>
      </c>
      <c r="C3503" s="25" t="s">
        <v>43</v>
      </c>
      <c r="D3503" s="25" t="s">
        <v>44</v>
      </c>
      <c r="E3503" s="24">
        <v>43405</v>
      </c>
      <c r="F3503" s="25" t="s">
        <v>45</v>
      </c>
      <c r="G3503" s="25" t="s">
        <v>46</v>
      </c>
      <c r="H3503" s="24">
        <v>45126</v>
      </c>
      <c r="I3503" s="101">
        <v>0.76400462962962967</v>
      </c>
      <c r="J3503" s="24">
        <v>45126</v>
      </c>
      <c r="K3503" s="101">
        <v>0.76555555555555566</v>
      </c>
      <c r="L3503" s="25">
        <v>134</v>
      </c>
      <c r="M3503" s="26">
        <f>Causas[[#This Row],[parada_duracion]]/60</f>
        <v>2.2333333333333334</v>
      </c>
      <c r="N3503" s="19" t="s">
        <v>47</v>
      </c>
      <c r="O3503" s="19" t="s">
        <v>47</v>
      </c>
      <c r="P3503" s="16">
        <f>WEEKNUM(Causas[[#This Row],[resolucion_fecha]],16)</f>
        <v>29</v>
      </c>
      <c r="Q3503" s="16" t="str">
        <f>TEXT(Causas[[#This Row],[resolucion_fecha]],"MMMM")</f>
        <v>julio</v>
      </c>
      <c r="R3503" s="16" t="str">
        <f t="shared" si="55"/>
        <v>T</v>
      </c>
      <c r="S3503" s="16"/>
      <c r="T3503" s="19" t="s">
        <v>47</v>
      </c>
      <c r="U3503" s="100"/>
      <c r="V3503" s="16"/>
      <c r="W3503" s="16"/>
    </row>
    <row r="3504" spans="1:23" hidden="1" x14ac:dyDescent="0.25">
      <c r="A3504" s="96">
        <v>147361</v>
      </c>
      <c r="B3504" s="96" t="s">
        <v>95</v>
      </c>
      <c r="C3504" s="96" t="s">
        <v>43</v>
      </c>
      <c r="D3504" s="96" t="s">
        <v>166</v>
      </c>
      <c r="E3504" s="97">
        <v>43405</v>
      </c>
      <c r="F3504" s="96" t="s">
        <v>45</v>
      </c>
      <c r="G3504" s="96" t="s">
        <v>46</v>
      </c>
      <c r="H3504" s="97">
        <v>45126</v>
      </c>
      <c r="I3504" s="23">
        <v>0.79111111111111121</v>
      </c>
      <c r="J3504" s="97">
        <v>45126</v>
      </c>
      <c r="K3504" s="23">
        <v>0.80688657407407405</v>
      </c>
      <c r="L3504" s="96">
        <v>1363</v>
      </c>
      <c r="M3504" s="98">
        <f>Causas[[#This Row],[parada_duracion]]/60</f>
        <v>22.716666666666665</v>
      </c>
      <c r="N3504" s="18" t="s">
        <v>62</v>
      </c>
      <c r="O3504" s="16" t="s">
        <v>52</v>
      </c>
      <c r="P3504" s="99">
        <f>WEEKNUM(Causas[[#This Row],[resolucion_fecha]],16)</f>
        <v>29</v>
      </c>
      <c r="Q3504" s="99" t="str">
        <f>TEXT(Causas[[#This Row],[resolucion_fecha]],"MMMM")</f>
        <v>julio</v>
      </c>
      <c r="R3504" s="99" t="str">
        <f t="shared" si="55"/>
        <v>T</v>
      </c>
      <c r="S3504" s="99"/>
      <c r="T3504" s="16" t="s">
        <v>53</v>
      </c>
      <c r="U3504" s="16"/>
      <c r="V3504" s="99"/>
      <c r="W3504" s="99"/>
    </row>
    <row r="3505" spans="1:23" hidden="1" x14ac:dyDescent="0.25">
      <c r="A3505" s="25">
        <v>147362</v>
      </c>
      <c r="B3505" s="25" t="s">
        <v>66</v>
      </c>
      <c r="C3505" s="25" t="s">
        <v>43</v>
      </c>
      <c r="D3505" s="25" t="s">
        <v>105</v>
      </c>
      <c r="E3505" s="24">
        <v>43405</v>
      </c>
      <c r="F3505" s="25" t="s">
        <v>45</v>
      </c>
      <c r="G3505" s="25" t="s">
        <v>46</v>
      </c>
      <c r="H3505" s="24">
        <v>45126</v>
      </c>
      <c r="I3505" s="101">
        <v>0.81370370370370371</v>
      </c>
      <c r="J3505" s="24">
        <v>45126</v>
      </c>
      <c r="K3505" s="101">
        <v>0.83331018518518529</v>
      </c>
      <c r="L3505" s="25">
        <v>1694</v>
      </c>
      <c r="M3505" s="26">
        <f>Causas[[#This Row],[parada_duracion]]/60</f>
        <v>28.233333333333334</v>
      </c>
      <c r="N3505" s="19" t="s">
        <v>62</v>
      </c>
      <c r="O3505" s="16" t="s">
        <v>52</v>
      </c>
      <c r="P3505" s="16">
        <f>WEEKNUM(Causas[[#This Row],[resolucion_fecha]],16)</f>
        <v>29</v>
      </c>
      <c r="Q3505" s="16" t="str">
        <f>TEXT(Causas[[#This Row],[resolucion_fecha]],"MMMM")</f>
        <v>julio</v>
      </c>
      <c r="R3505" s="16" t="str">
        <f t="shared" si="55"/>
        <v>T</v>
      </c>
      <c r="S3505" s="16"/>
      <c r="T3505" s="16" t="s">
        <v>53</v>
      </c>
      <c r="U3505" s="100"/>
      <c r="V3505" s="16"/>
      <c r="W3505" s="16"/>
    </row>
    <row r="3506" spans="1:23" hidden="1" x14ac:dyDescent="0.25">
      <c r="A3506" s="25">
        <v>147365</v>
      </c>
      <c r="B3506" s="25" t="s">
        <v>42</v>
      </c>
      <c r="C3506" s="25" t="s">
        <v>43</v>
      </c>
      <c r="D3506" s="25" t="s">
        <v>55</v>
      </c>
      <c r="E3506" s="24">
        <v>43405</v>
      </c>
      <c r="F3506" s="25" t="s">
        <v>45</v>
      </c>
      <c r="G3506" s="25" t="s">
        <v>46</v>
      </c>
      <c r="H3506" s="24">
        <v>45126</v>
      </c>
      <c r="I3506" s="101">
        <v>0.8525462962962963</v>
      </c>
      <c r="J3506" s="24">
        <v>45126</v>
      </c>
      <c r="K3506" s="101">
        <v>0.859375</v>
      </c>
      <c r="L3506" s="25">
        <v>590</v>
      </c>
      <c r="M3506" s="26">
        <f>Causas[[#This Row],[parada_duracion]]/60</f>
        <v>9.8333333333333339</v>
      </c>
      <c r="N3506" s="19" t="s">
        <v>47</v>
      </c>
      <c r="O3506" s="19" t="s">
        <v>47</v>
      </c>
      <c r="P3506" s="16">
        <f>WEEKNUM(Causas[[#This Row],[resolucion_fecha]],16)</f>
        <v>29</v>
      </c>
      <c r="Q3506" s="16" t="str">
        <f>TEXT(Causas[[#This Row],[resolucion_fecha]],"MMMM")</f>
        <v>julio</v>
      </c>
      <c r="R3506" s="16" t="str">
        <f t="shared" si="55"/>
        <v>T</v>
      </c>
      <c r="S3506" s="16"/>
      <c r="T3506" s="19" t="s">
        <v>47</v>
      </c>
      <c r="U3506" s="16"/>
      <c r="V3506" s="16"/>
      <c r="W3506" s="16"/>
    </row>
    <row r="3507" spans="1:23" hidden="1" x14ac:dyDescent="0.25">
      <c r="A3507" s="96">
        <v>147367</v>
      </c>
      <c r="B3507" s="96" t="s">
        <v>42</v>
      </c>
      <c r="C3507" s="96" t="s">
        <v>43</v>
      </c>
      <c r="D3507" s="96" t="s">
        <v>59</v>
      </c>
      <c r="E3507" s="97">
        <v>44231</v>
      </c>
      <c r="F3507" s="96" t="s">
        <v>60</v>
      </c>
      <c r="G3507" s="96" t="s">
        <v>46</v>
      </c>
      <c r="H3507" s="97">
        <v>45126</v>
      </c>
      <c r="I3507" s="23">
        <v>0.88253472222222218</v>
      </c>
      <c r="J3507" s="97">
        <v>45126</v>
      </c>
      <c r="K3507" s="23">
        <v>0.91041666666666676</v>
      </c>
      <c r="L3507" s="96">
        <v>2409</v>
      </c>
      <c r="M3507" s="98">
        <f>Causas[[#This Row],[parada_duracion]]/60</f>
        <v>40.15</v>
      </c>
      <c r="N3507" s="18" t="s">
        <v>49</v>
      </c>
      <c r="O3507" s="18" t="s">
        <v>49</v>
      </c>
      <c r="P3507" s="99">
        <f>WEEKNUM(Causas[[#This Row],[resolucion_fecha]],16)</f>
        <v>29</v>
      </c>
      <c r="Q3507" s="99" t="str">
        <f>TEXT(Causas[[#This Row],[resolucion_fecha]],"MMMM")</f>
        <v>julio</v>
      </c>
      <c r="R3507" s="99" t="str">
        <f t="shared" si="55"/>
        <v>T</v>
      </c>
      <c r="S3507" s="18" t="s">
        <v>49</v>
      </c>
      <c r="T3507" s="18" t="s">
        <v>49</v>
      </c>
      <c r="U3507" s="18" t="s">
        <v>49</v>
      </c>
      <c r="V3507" s="18" t="s">
        <v>49</v>
      </c>
      <c r="W3507" s="18" t="s">
        <v>49</v>
      </c>
    </row>
    <row r="3508" spans="1:23" hidden="1" x14ac:dyDescent="0.25">
      <c r="A3508" s="96">
        <v>147368</v>
      </c>
      <c r="B3508" s="96" t="s">
        <v>42</v>
      </c>
      <c r="C3508" s="96" t="s">
        <v>43</v>
      </c>
      <c r="D3508" s="96" t="s">
        <v>55</v>
      </c>
      <c r="E3508" s="97">
        <v>43405</v>
      </c>
      <c r="F3508" s="96" t="s">
        <v>45</v>
      </c>
      <c r="G3508" s="96" t="s">
        <v>46</v>
      </c>
      <c r="H3508" s="97">
        <v>45126</v>
      </c>
      <c r="I3508" s="23">
        <v>0.8840972222222222</v>
      </c>
      <c r="J3508" s="97">
        <v>45126</v>
      </c>
      <c r="K3508" s="23">
        <v>0.89563657407407404</v>
      </c>
      <c r="L3508" s="96">
        <v>997</v>
      </c>
      <c r="M3508" s="98">
        <f>Causas[[#This Row],[parada_duracion]]/60</f>
        <v>16.616666666666667</v>
      </c>
      <c r="N3508" s="18" t="s">
        <v>1074</v>
      </c>
      <c r="O3508" s="99" t="s">
        <v>52</v>
      </c>
      <c r="P3508" s="99">
        <f>WEEKNUM(Causas[[#This Row],[resolucion_fecha]],16)</f>
        <v>29</v>
      </c>
      <c r="Q3508" s="99" t="str">
        <f>TEXT(Causas[[#This Row],[resolucion_fecha]],"MMMM")</f>
        <v>julio</v>
      </c>
      <c r="R3508" s="99" t="str">
        <f t="shared" si="55"/>
        <v>T</v>
      </c>
      <c r="S3508" s="99"/>
      <c r="T3508" s="99" t="s">
        <v>53</v>
      </c>
      <c r="U3508" s="100"/>
      <c r="V3508" s="99"/>
      <c r="W3508" s="99"/>
    </row>
    <row r="3509" spans="1:23" hidden="1" x14ac:dyDescent="0.25">
      <c r="A3509" s="96">
        <v>147369</v>
      </c>
      <c r="B3509" s="96" t="s">
        <v>61</v>
      </c>
      <c r="C3509" s="96" t="s">
        <v>43</v>
      </c>
      <c r="D3509" s="96" t="s">
        <v>55</v>
      </c>
      <c r="E3509" s="97">
        <v>43881</v>
      </c>
      <c r="F3509" s="96" t="s">
        <v>56</v>
      </c>
      <c r="G3509" s="96" t="s">
        <v>50</v>
      </c>
      <c r="H3509" s="97">
        <v>45126</v>
      </c>
      <c r="I3509" s="23">
        <v>0.89572916666666658</v>
      </c>
      <c r="J3509" s="97">
        <v>45126</v>
      </c>
      <c r="K3509" s="23">
        <v>0.92972222222222223</v>
      </c>
      <c r="L3509" s="96">
        <v>2937</v>
      </c>
      <c r="M3509" s="98">
        <f>Causas[[#This Row],[parada_duracion]]/60</f>
        <v>48.95</v>
      </c>
      <c r="N3509" s="18" t="s">
        <v>1075</v>
      </c>
      <c r="O3509" s="99" t="s">
        <v>72</v>
      </c>
      <c r="P3509" s="99">
        <f>WEEKNUM(Causas[[#This Row],[resolucion_fecha]],16)</f>
        <v>29</v>
      </c>
      <c r="Q3509" s="99" t="str">
        <f>TEXT(Causas[[#This Row],[resolucion_fecha]],"MMMM")</f>
        <v>julio</v>
      </c>
      <c r="R3509" s="99" t="str">
        <f t="shared" si="55"/>
        <v>T</v>
      </c>
      <c r="S3509" s="99"/>
      <c r="T3509" s="99" t="s">
        <v>53</v>
      </c>
      <c r="U3509" s="100"/>
      <c r="V3509" s="99"/>
      <c r="W3509" s="99"/>
    </row>
    <row r="3510" spans="1:23" hidden="1" x14ac:dyDescent="0.25">
      <c r="A3510" s="96">
        <v>147370</v>
      </c>
      <c r="B3510" s="96" t="s">
        <v>117</v>
      </c>
      <c r="C3510" s="96" t="s">
        <v>43</v>
      </c>
      <c r="D3510" s="96" t="s">
        <v>59</v>
      </c>
      <c r="E3510" s="97">
        <v>44231</v>
      </c>
      <c r="F3510" s="96" t="s">
        <v>60</v>
      </c>
      <c r="G3510" s="96" t="s">
        <v>50</v>
      </c>
      <c r="H3510" s="97">
        <v>45127</v>
      </c>
      <c r="I3510" s="23">
        <v>1.951388888888889E-2</v>
      </c>
      <c r="J3510" s="97">
        <v>45127</v>
      </c>
      <c r="K3510" s="23">
        <v>3.6585648148148145E-2</v>
      </c>
      <c r="L3510" s="96">
        <v>1475</v>
      </c>
      <c r="M3510" s="98">
        <f>Causas[[#This Row],[parada_duracion]]/60</f>
        <v>24.583333333333332</v>
      </c>
      <c r="N3510" s="18" t="s">
        <v>62</v>
      </c>
      <c r="O3510" s="99" t="s">
        <v>52</v>
      </c>
      <c r="P3510" s="99">
        <f>WEEKNUM(Causas[[#This Row],[resolucion_fecha]],16)</f>
        <v>29</v>
      </c>
      <c r="Q3510" s="99" t="str">
        <f>TEXT(Causas[[#This Row],[resolucion_fecha]],"MMMM")</f>
        <v>julio</v>
      </c>
      <c r="R3510" s="99" t="str">
        <f t="shared" si="55"/>
        <v>N</v>
      </c>
      <c r="S3510" s="99"/>
      <c r="T3510" s="99" t="s">
        <v>53</v>
      </c>
      <c r="U3510" s="100"/>
      <c r="V3510" s="99"/>
      <c r="W3510" s="99"/>
    </row>
    <row r="3511" spans="1:23" hidden="1" x14ac:dyDescent="0.25">
      <c r="A3511" s="25">
        <v>147371</v>
      </c>
      <c r="B3511" s="25" t="s">
        <v>61</v>
      </c>
      <c r="C3511" s="25" t="s">
        <v>43</v>
      </c>
      <c r="D3511" s="25" t="s">
        <v>55</v>
      </c>
      <c r="E3511" s="24">
        <v>43881</v>
      </c>
      <c r="F3511" s="25" t="s">
        <v>56</v>
      </c>
      <c r="G3511" s="25" t="s">
        <v>46</v>
      </c>
      <c r="H3511" s="24">
        <v>45127</v>
      </c>
      <c r="I3511" s="101">
        <v>0.25115740740740738</v>
      </c>
      <c r="J3511" s="24">
        <v>45127</v>
      </c>
      <c r="K3511" s="101">
        <v>0.37736111111111109</v>
      </c>
      <c r="L3511" s="25">
        <v>10904</v>
      </c>
      <c r="M3511" s="26">
        <f>Causas[[#This Row],[parada_duracion]]/60</f>
        <v>181.73333333333332</v>
      </c>
      <c r="N3511" s="19" t="s">
        <v>1076</v>
      </c>
      <c r="O3511" s="16" t="s">
        <v>52</v>
      </c>
      <c r="P3511" s="16">
        <f>WEEKNUM(Causas[[#This Row],[resolucion_fecha]],16)</f>
        <v>29</v>
      </c>
      <c r="Q3511" s="16" t="str">
        <f>TEXT(Causas[[#This Row],[resolucion_fecha]],"MMMM")</f>
        <v>julio</v>
      </c>
      <c r="R3511" s="16" t="str">
        <f t="shared" si="55"/>
        <v>M</v>
      </c>
      <c r="S3511" s="16"/>
      <c r="T3511" s="16" t="s">
        <v>53</v>
      </c>
      <c r="U3511" s="100"/>
      <c r="V3511" s="16"/>
      <c r="W3511" s="16"/>
    </row>
    <row r="3512" spans="1:23" ht="30" hidden="1" x14ac:dyDescent="0.25">
      <c r="A3512" s="96">
        <v>147379</v>
      </c>
      <c r="B3512" s="96" t="s">
        <v>74</v>
      </c>
      <c r="C3512" s="96" t="s">
        <v>43</v>
      </c>
      <c r="D3512" s="96" t="s">
        <v>68</v>
      </c>
      <c r="E3512" s="97">
        <v>44258</v>
      </c>
      <c r="F3512" s="96" t="s">
        <v>56</v>
      </c>
      <c r="G3512" s="96" t="s">
        <v>46</v>
      </c>
      <c r="H3512" s="97">
        <v>45127</v>
      </c>
      <c r="I3512" s="23">
        <v>0.27987268518518521</v>
      </c>
      <c r="J3512" s="97">
        <v>45127</v>
      </c>
      <c r="K3512" s="23">
        <v>0.29416666666666663</v>
      </c>
      <c r="L3512" s="96">
        <v>1235</v>
      </c>
      <c r="M3512" s="98">
        <f>Causas[[#This Row],[parada_duracion]]/60</f>
        <v>20.583333333333332</v>
      </c>
      <c r="N3512" s="18" t="s">
        <v>1077</v>
      </c>
      <c r="O3512" s="99" t="s">
        <v>52</v>
      </c>
      <c r="P3512" s="99">
        <f>WEEKNUM(Causas[[#This Row],[resolucion_fecha]],16)</f>
        <v>29</v>
      </c>
      <c r="Q3512" s="99" t="str">
        <f>TEXT(Causas[[#This Row],[resolucion_fecha]],"MMMM")</f>
        <v>julio</v>
      </c>
      <c r="R3512" s="99" t="str">
        <f t="shared" si="55"/>
        <v>M</v>
      </c>
      <c r="S3512" s="99"/>
      <c r="T3512" s="99" t="s">
        <v>53</v>
      </c>
      <c r="U3512" s="16"/>
      <c r="V3512" s="99"/>
      <c r="W3512" s="99"/>
    </row>
    <row r="3513" spans="1:23" hidden="1" x14ac:dyDescent="0.25">
      <c r="A3513" s="25">
        <v>147380</v>
      </c>
      <c r="B3513" s="25" t="s">
        <v>42</v>
      </c>
      <c r="C3513" s="25" t="s">
        <v>43</v>
      </c>
      <c r="D3513" s="25" t="s">
        <v>96</v>
      </c>
      <c r="E3513" s="24">
        <v>43405</v>
      </c>
      <c r="F3513" s="25" t="s">
        <v>45</v>
      </c>
      <c r="G3513" s="25" t="s">
        <v>46</v>
      </c>
      <c r="H3513" s="24">
        <v>45127</v>
      </c>
      <c r="I3513" s="101">
        <v>0.27988425925925925</v>
      </c>
      <c r="J3513" s="24">
        <v>45127</v>
      </c>
      <c r="K3513" s="101">
        <v>0.29298611111111111</v>
      </c>
      <c r="L3513" s="25">
        <v>1132</v>
      </c>
      <c r="M3513" s="26">
        <f>Causas[[#This Row],[parada_duracion]]/60</f>
        <v>18.866666666666667</v>
      </c>
      <c r="N3513" s="19" t="s">
        <v>1078</v>
      </c>
      <c r="O3513" s="16" t="s">
        <v>72</v>
      </c>
      <c r="P3513" s="16">
        <f>WEEKNUM(Causas[[#This Row],[resolucion_fecha]],16)</f>
        <v>29</v>
      </c>
      <c r="Q3513" s="16" t="str">
        <f>TEXT(Causas[[#This Row],[resolucion_fecha]],"MMMM")</f>
        <v>julio</v>
      </c>
      <c r="R3513" s="16" t="str">
        <f t="shared" si="55"/>
        <v>M</v>
      </c>
      <c r="S3513" s="16"/>
      <c r="T3513" s="16" t="s">
        <v>73</v>
      </c>
      <c r="U3513" s="100"/>
      <c r="V3513" s="16"/>
      <c r="W3513" s="16"/>
    </row>
    <row r="3514" spans="1:23" hidden="1" x14ac:dyDescent="0.25">
      <c r="A3514" s="96">
        <v>147386</v>
      </c>
      <c r="B3514" s="96" t="s">
        <v>119</v>
      </c>
      <c r="C3514" s="96" t="s">
        <v>43</v>
      </c>
      <c r="D3514" s="96" t="s">
        <v>64</v>
      </c>
      <c r="E3514" s="97">
        <v>43405</v>
      </c>
      <c r="F3514" s="96" t="s">
        <v>45</v>
      </c>
      <c r="G3514" s="96" t="s">
        <v>50</v>
      </c>
      <c r="H3514" s="97">
        <v>45127</v>
      </c>
      <c r="I3514" s="23">
        <v>0.30938657407407405</v>
      </c>
      <c r="J3514" s="97">
        <v>45127</v>
      </c>
      <c r="K3514" s="23">
        <v>0.39732638888888888</v>
      </c>
      <c r="L3514" s="96">
        <v>7598</v>
      </c>
      <c r="M3514" s="98">
        <f>Causas[[#This Row],[parada_duracion]]/60</f>
        <v>126.63333333333334</v>
      </c>
      <c r="N3514" s="18" t="s">
        <v>1079</v>
      </c>
      <c r="O3514" s="99" t="s">
        <v>52</v>
      </c>
      <c r="P3514" s="99">
        <f>WEEKNUM(Causas[[#This Row],[resolucion_fecha]],16)</f>
        <v>29</v>
      </c>
      <c r="Q3514" s="99" t="str">
        <f>TEXT(Causas[[#This Row],[resolucion_fecha]],"MMMM")</f>
        <v>julio</v>
      </c>
      <c r="R3514" s="99" t="str">
        <f t="shared" si="55"/>
        <v>M</v>
      </c>
      <c r="S3514" s="99"/>
      <c r="T3514" s="99" t="s">
        <v>53</v>
      </c>
      <c r="U3514" s="16"/>
      <c r="V3514" s="99"/>
      <c r="W3514" s="99"/>
    </row>
    <row r="3515" spans="1:23" hidden="1" x14ac:dyDescent="0.25">
      <c r="A3515" s="25">
        <v>147387</v>
      </c>
      <c r="B3515" s="25" t="s">
        <v>84</v>
      </c>
      <c r="C3515" s="25" t="s">
        <v>43</v>
      </c>
      <c r="D3515" s="25" t="s">
        <v>68</v>
      </c>
      <c r="E3515" s="24">
        <v>44012</v>
      </c>
      <c r="F3515" s="25" t="s">
        <v>56</v>
      </c>
      <c r="G3515" s="25" t="s">
        <v>46</v>
      </c>
      <c r="H3515" s="24">
        <v>45127</v>
      </c>
      <c r="I3515" s="101">
        <v>0.32079861111111113</v>
      </c>
      <c r="J3515" s="24">
        <v>45127</v>
      </c>
      <c r="K3515" s="101">
        <v>0.34180555555555553</v>
      </c>
      <c r="L3515" s="25">
        <v>1815</v>
      </c>
      <c r="M3515" s="26">
        <f>Causas[[#This Row],[parada_duracion]]/60</f>
        <v>30.25</v>
      </c>
      <c r="N3515" s="19" t="s">
        <v>1080</v>
      </c>
      <c r="O3515" s="99" t="s">
        <v>52</v>
      </c>
      <c r="P3515" s="16">
        <f>WEEKNUM(Causas[[#This Row],[resolucion_fecha]],16)</f>
        <v>29</v>
      </c>
      <c r="Q3515" s="16" t="str">
        <f>TEXT(Causas[[#This Row],[resolucion_fecha]],"MMMM")</f>
        <v>julio</v>
      </c>
      <c r="R3515" s="16" t="str">
        <f t="shared" si="55"/>
        <v>M</v>
      </c>
      <c r="S3515" s="16"/>
      <c r="T3515" s="99" t="s">
        <v>53</v>
      </c>
      <c r="U3515" s="100"/>
      <c r="V3515" s="16"/>
      <c r="W3515" s="16"/>
    </row>
    <row r="3516" spans="1:23" hidden="1" x14ac:dyDescent="0.25">
      <c r="A3516" s="25">
        <v>147395</v>
      </c>
      <c r="B3516" s="25" t="s">
        <v>42</v>
      </c>
      <c r="C3516" s="25" t="s">
        <v>43</v>
      </c>
      <c r="D3516" s="25" t="s">
        <v>44</v>
      </c>
      <c r="E3516" s="24">
        <v>43405</v>
      </c>
      <c r="F3516" s="25" t="s">
        <v>45</v>
      </c>
      <c r="G3516" s="25" t="s">
        <v>50</v>
      </c>
      <c r="H3516" s="24">
        <v>45127</v>
      </c>
      <c r="I3516" s="101">
        <v>0.37172453703703701</v>
      </c>
      <c r="J3516" s="24">
        <v>45127</v>
      </c>
      <c r="K3516" s="101">
        <v>0.3760532407407407</v>
      </c>
      <c r="L3516" s="25">
        <v>374</v>
      </c>
      <c r="M3516" s="26">
        <f>Causas[[#This Row],[parada_duracion]]/60</f>
        <v>6.2333333333333334</v>
      </c>
      <c r="N3516" s="19" t="s">
        <v>47</v>
      </c>
      <c r="O3516" s="19" t="s">
        <v>47</v>
      </c>
      <c r="P3516" s="16">
        <f>WEEKNUM(Causas[[#This Row],[resolucion_fecha]],16)</f>
        <v>29</v>
      </c>
      <c r="Q3516" s="16" t="str">
        <f>TEXT(Causas[[#This Row],[resolucion_fecha]],"MMMM")</f>
        <v>julio</v>
      </c>
      <c r="R3516" s="16" t="str">
        <f t="shared" si="55"/>
        <v>M</v>
      </c>
      <c r="S3516" s="16"/>
      <c r="T3516" s="19" t="s">
        <v>47</v>
      </c>
      <c r="U3516" s="16"/>
      <c r="V3516" s="16"/>
      <c r="W3516" s="16"/>
    </row>
    <row r="3517" spans="1:23" hidden="1" x14ac:dyDescent="0.25">
      <c r="A3517" s="25">
        <v>147400</v>
      </c>
      <c r="B3517" s="25" t="s">
        <v>74</v>
      </c>
      <c r="C3517" s="25" t="s">
        <v>43</v>
      </c>
      <c r="D3517" s="25" t="s">
        <v>68</v>
      </c>
      <c r="E3517" s="24">
        <v>44258</v>
      </c>
      <c r="F3517" s="25" t="s">
        <v>56</v>
      </c>
      <c r="G3517" s="25" t="s">
        <v>46</v>
      </c>
      <c r="H3517" s="24">
        <v>45127</v>
      </c>
      <c r="I3517" s="101">
        <v>0.41045138888888894</v>
      </c>
      <c r="J3517" s="24">
        <v>45127</v>
      </c>
      <c r="K3517" s="101">
        <v>0.43869212962962961</v>
      </c>
      <c r="L3517" s="25">
        <v>2440</v>
      </c>
      <c r="M3517" s="26">
        <f>Causas[[#This Row],[parada_duracion]]/60</f>
        <v>40.666666666666664</v>
      </c>
      <c r="N3517" s="19" t="s">
        <v>1080</v>
      </c>
      <c r="O3517" s="99" t="s">
        <v>52</v>
      </c>
      <c r="P3517" s="16">
        <f>WEEKNUM(Causas[[#This Row],[resolucion_fecha]],16)</f>
        <v>29</v>
      </c>
      <c r="Q3517" s="16" t="str">
        <f>TEXT(Causas[[#This Row],[resolucion_fecha]],"MMMM")</f>
        <v>julio</v>
      </c>
      <c r="R3517" s="16" t="str">
        <f t="shared" si="55"/>
        <v>M</v>
      </c>
      <c r="S3517" s="16"/>
      <c r="T3517" s="99" t="s">
        <v>53</v>
      </c>
      <c r="U3517" s="16"/>
      <c r="V3517" s="16"/>
      <c r="W3517" s="16"/>
    </row>
    <row r="3518" spans="1:23" hidden="1" x14ac:dyDescent="0.25">
      <c r="A3518" s="25">
        <v>147405</v>
      </c>
      <c r="B3518" s="25" t="s">
        <v>84</v>
      </c>
      <c r="C3518" s="25" t="s">
        <v>43</v>
      </c>
      <c r="D3518" s="25" t="s">
        <v>68</v>
      </c>
      <c r="E3518" s="24">
        <v>44012</v>
      </c>
      <c r="F3518" s="25" t="s">
        <v>56</v>
      </c>
      <c r="G3518" s="25" t="s">
        <v>46</v>
      </c>
      <c r="H3518" s="24">
        <v>45127</v>
      </c>
      <c r="I3518" s="101">
        <v>0.4387962962962963</v>
      </c>
      <c r="J3518" s="24">
        <v>45127</v>
      </c>
      <c r="K3518" s="101">
        <v>0.48259259259259263</v>
      </c>
      <c r="L3518" s="25">
        <v>3784</v>
      </c>
      <c r="M3518" s="26">
        <f>Causas[[#This Row],[parada_duracion]]/60</f>
        <v>63.06666666666667</v>
      </c>
      <c r="N3518" s="19" t="s">
        <v>1080</v>
      </c>
      <c r="O3518" s="99" t="s">
        <v>52</v>
      </c>
      <c r="P3518" s="16">
        <f>WEEKNUM(Causas[[#This Row],[resolucion_fecha]],16)</f>
        <v>29</v>
      </c>
      <c r="Q3518" s="16" t="str">
        <f>TEXT(Causas[[#This Row],[resolucion_fecha]],"MMMM")</f>
        <v>julio</v>
      </c>
      <c r="R3518" s="16" t="str">
        <f t="shared" si="55"/>
        <v>M</v>
      </c>
      <c r="S3518" s="16"/>
      <c r="T3518" s="99" t="s">
        <v>53</v>
      </c>
      <c r="U3518" s="16"/>
      <c r="V3518" s="16"/>
      <c r="W3518" s="16"/>
    </row>
    <row r="3519" spans="1:23" hidden="1" x14ac:dyDescent="0.25">
      <c r="A3519" s="25">
        <v>147409</v>
      </c>
      <c r="B3519" s="25" t="s">
        <v>79</v>
      </c>
      <c r="C3519" s="25" t="s">
        <v>43</v>
      </c>
      <c r="D3519" s="25" t="s">
        <v>82</v>
      </c>
      <c r="E3519" s="24">
        <v>43405</v>
      </c>
      <c r="F3519" s="25" t="s">
        <v>45</v>
      </c>
      <c r="G3519" s="25" t="s">
        <v>46</v>
      </c>
      <c r="H3519" s="24">
        <v>45127</v>
      </c>
      <c r="I3519" s="101">
        <v>0.49584490740740739</v>
      </c>
      <c r="J3519" s="24">
        <v>45127</v>
      </c>
      <c r="K3519" s="101">
        <v>0.50627314814814817</v>
      </c>
      <c r="L3519" s="25">
        <v>901</v>
      </c>
      <c r="M3519" s="26">
        <f>Causas[[#This Row],[parada_duracion]]/60</f>
        <v>15.016666666666667</v>
      </c>
      <c r="N3519" s="19" t="s">
        <v>1081</v>
      </c>
      <c r="O3519" s="16" t="s">
        <v>72</v>
      </c>
      <c r="P3519" s="16">
        <f>WEEKNUM(Causas[[#This Row],[resolucion_fecha]],16)</f>
        <v>29</v>
      </c>
      <c r="Q3519" s="16" t="str">
        <f>TEXT(Causas[[#This Row],[resolucion_fecha]],"MMMM")</f>
        <v>julio</v>
      </c>
      <c r="R3519" s="16" t="str">
        <f t="shared" si="55"/>
        <v>M</v>
      </c>
      <c r="S3519" s="16"/>
      <c r="T3519" s="16" t="s">
        <v>53</v>
      </c>
      <c r="U3519" s="16"/>
      <c r="V3519" s="16"/>
      <c r="W3519" s="16"/>
    </row>
    <row r="3520" spans="1:23" hidden="1" x14ac:dyDescent="0.25">
      <c r="A3520" s="96">
        <v>147411</v>
      </c>
      <c r="B3520" s="96" t="s">
        <v>61</v>
      </c>
      <c r="C3520" s="96" t="s">
        <v>43</v>
      </c>
      <c r="D3520" s="96" t="s">
        <v>64</v>
      </c>
      <c r="E3520" s="97">
        <v>43405</v>
      </c>
      <c r="F3520" s="96" t="s">
        <v>45</v>
      </c>
      <c r="G3520" s="96" t="s">
        <v>46</v>
      </c>
      <c r="H3520" s="97">
        <v>45127</v>
      </c>
      <c r="I3520" s="23">
        <v>0.51083333333333336</v>
      </c>
      <c r="J3520" s="97">
        <v>45127</v>
      </c>
      <c r="K3520" s="23">
        <v>0.51179398148148147</v>
      </c>
      <c r="L3520" s="96">
        <v>83</v>
      </c>
      <c r="M3520" s="98">
        <f>Causas[[#This Row],[parada_duracion]]/60</f>
        <v>1.3833333333333333</v>
      </c>
      <c r="N3520" s="19" t="s">
        <v>47</v>
      </c>
      <c r="O3520" s="19" t="s">
        <v>47</v>
      </c>
      <c r="P3520" s="99">
        <f>WEEKNUM(Causas[[#This Row],[resolucion_fecha]],16)</f>
        <v>29</v>
      </c>
      <c r="Q3520" s="99" t="str">
        <f>TEXT(Causas[[#This Row],[resolucion_fecha]],"MMMM")</f>
        <v>julio</v>
      </c>
      <c r="R3520" s="99" t="str">
        <f t="shared" si="55"/>
        <v>M</v>
      </c>
      <c r="S3520" s="99"/>
      <c r="T3520" s="19" t="s">
        <v>47</v>
      </c>
      <c r="U3520" s="16"/>
      <c r="V3520" s="99"/>
      <c r="W3520" s="99"/>
    </row>
    <row r="3521" spans="1:23" hidden="1" x14ac:dyDescent="0.25">
      <c r="A3521" s="25">
        <v>147412</v>
      </c>
      <c r="B3521" s="25" t="s">
        <v>66</v>
      </c>
      <c r="C3521" s="25" t="s">
        <v>43</v>
      </c>
      <c r="D3521" s="25" t="s">
        <v>76</v>
      </c>
      <c r="E3521" s="24">
        <v>45126</v>
      </c>
      <c r="F3521" s="25" t="s">
        <v>124</v>
      </c>
      <c r="G3521" s="25" t="s">
        <v>50</v>
      </c>
      <c r="H3521" s="24">
        <v>45127</v>
      </c>
      <c r="I3521" s="101">
        <v>0.52931712962962962</v>
      </c>
      <c r="J3521" s="24">
        <v>45127</v>
      </c>
      <c r="K3521" s="101">
        <v>0.54023148148148148</v>
      </c>
      <c r="L3521" s="25">
        <v>943</v>
      </c>
      <c r="M3521" s="26">
        <f>Causas[[#This Row],[parada_duracion]]/60</f>
        <v>15.716666666666667</v>
      </c>
      <c r="N3521" s="19" t="s">
        <v>1082</v>
      </c>
      <c r="O3521" s="16" t="s">
        <v>52</v>
      </c>
      <c r="P3521" s="16">
        <f>WEEKNUM(Causas[[#This Row],[resolucion_fecha]],16)</f>
        <v>29</v>
      </c>
      <c r="Q3521" s="16" t="str">
        <f>TEXT(Causas[[#This Row],[resolucion_fecha]],"MMMM")</f>
        <v>julio</v>
      </c>
      <c r="R3521" s="16" t="str">
        <f t="shared" si="55"/>
        <v>M</v>
      </c>
      <c r="S3521" s="16"/>
      <c r="T3521" s="16" t="s">
        <v>53</v>
      </c>
      <c r="U3521" s="100"/>
      <c r="V3521" s="16"/>
      <c r="W3521" s="16"/>
    </row>
    <row r="3522" spans="1:23" hidden="1" x14ac:dyDescent="0.25">
      <c r="A3522" s="25">
        <v>147414</v>
      </c>
      <c r="B3522" s="25" t="s">
        <v>111</v>
      </c>
      <c r="C3522" s="25" t="s">
        <v>43</v>
      </c>
      <c r="D3522" s="25" t="s">
        <v>161</v>
      </c>
      <c r="E3522" s="24">
        <v>43809</v>
      </c>
      <c r="F3522" s="25" t="s">
        <v>56</v>
      </c>
      <c r="G3522" s="25" t="s">
        <v>50</v>
      </c>
      <c r="H3522" s="24">
        <v>45127</v>
      </c>
      <c r="I3522" s="101">
        <v>0.55258101851851849</v>
      </c>
      <c r="J3522" s="24">
        <v>45127</v>
      </c>
      <c r="K3522" s="101">
        <v>0.56255787037037031</v>
      </c>
      <c r="L3522" s="25">
        <v>862</v>
      </c>
      <c r="M3522" s="26">
        <f>Causas[[#This Row],[parada_duracion]]/60</f>
        <v>14.366666666666667</v>
      </c>
      <c r="N3522" s="19" t="s">
        <v>62</v>
      </c>
      <c r="O3522" s="99" t="s">
        <v>52</v>
      </c>
      <c r="P3522" s="16">
        <f>WEEKNUM(Causas[[#This Row],[resolucion_fecha]],16)</f>
        <v>29</v>
      </c>
      <c r="Q3522" s="16" t="str">
        <f>TEXT(Causas[[#This Row],[resolucion_fecha]],"MMMM")</f>
        <v>julio</v>
      </c>
      <c r="R3522" s="16" t="str">
        <f t="shared" si="55"/>
        <v>M</v>
      </c>
      <c r="S3522" s="16"/>
      <c r="T3522" s="99" t="s">
        <v>53</v>
      </c>
      <c r="U3522" s="16"/>
      <c r="V3522" s="16"/>
      <c r="W3522" s="16"/>
    </row>
    <row r="3523" spans="1:23" hidden="1" x14ac:dyDescent="0.25">
      <c r="A3523" s="25">
        <v>147422</v>
      </c>
      <c r="B3523" s="25" t="s">
        <v>66</v>
      </c>
      <c r="C3523" s="25" t="s">
        <v>43</v>
      </c>
      <c r="D3523" s="25" t="s">
        <v>76</v>
      </c>
      <c r="E3523" s="24">
        <v>45126</v>
      </c>
      <c r="F3523" s="25" t="s">
        <v>124</v>
      </c>
      <c r="G3523" s="25" t="s">
        <v>46</v>
      </c>
      <c r="H3523" s="24">
        <v>45127</v>
      </c>
      <c r="I3523" s="101">
        <v>0.6207407407407407</v>
      </c>
      <c r="J3523" s="24">
        <v>45127</v>
      </c>
      <c r="K3523" s="101">
        <v>0.63516203703703711</v>
      </c>
      <c r="L3523" s="25">
        <v>1246</v>
      </c>
      <c r="M3523" s="26">
        <f>Causas[[#This Row],[parada_duracion]]/60</f>
        <v>20.766666666666666</v>
      </c>
      <c r="N3523" s="19" t="s">
        <v>62</v>
      </c>
      <c r="O3523" s="99" t="s">
        <v>52</v>
      </c>
      <c r="P3523" s="16">
        <f>WEEKNUM(Causas[[#This Row],[resolucion_fecha]],16)</f>
        <v>29</v>
      </c>
      <c r="Q3523" s="16" t="str">
        <f>TEXT(Causas[[#This Row],[resolucion_fecha]],"MMMM")</f>
        <v>julio</v>
      </c>
      <c r="R3523" s="16" t="str">
        <f t="shared" si="55"/>
        <v>T</v>
      </c>
      <c r="S3523" s="16"/>
      <c r="T3523" s="99" t="s">
        <v>53</v>
      </c>
      <c r="U3523" s="16"/>
      <c r="V3523" s="16"/>
      <c r="W3523" s="16"/>
    </row>
    <row r="3524" spans="1:23" hidden="1" x14ac:dyDescent="0.25">
      <c r="A3524" s="96">
        <v>147425</v>
      </c>
      <c r="B3524" s="96" t="s">
        <v>117</v>
      </c>
      <c r="C3524" s="96" t="s">
        <v>43</v>
      </c>
      <c r="D3524" s="96" t="s">
        <v>96</v>
      </c>
      <c r="E3524" s="97">
        <v>43405</v>
      </c>
      <c r="F3524" s="96" t="s">
        <v>45</v>
      </c>
      <c r="G3524" s="96" t="s">
        <v>50</v>
      </c>
      <c r="H3524" s="97">
        <v>45127</v>
      </c>
      <c r="I3524" s="23">
        <v>0.6227893518518518</v>
      </c>
      <c r="J3524" s="97">
        <v>45127</v>
      </c>
      <c r="K3524" s="23">
        <v>0.63548611111111108</v>
      </c>
      <c r="L3524" s="96">
        <v>1097</v>
      </c>
      <c r="M3524" s="98">
        <f>Causas[[#This Row],[parada_duracion]]/60</f>
        <v>18.283333333333335</v>
      </c>
      <c r="N3524" s="18" t="s">
        <v>1083</v>
      </c>
      <c r="O3524" s="99" t="s">
        <v>52</v>
      </c>
      <c r="P3524" s="99">
        <f>WEEKNUM(Causas[[#This Row],[resolucion_fecha]],16)</f>
        <v>29</v>
      </c>
      <c r="Q3524" s="99" t="str">
        <f>TEXT(Causas[[#This Row],[resolucion_fecha]],"MMMM")</f>
        <v>julio</v>
      </c>
      <c r="R3524" s="99" t="str">
        <f t="shared" si="55"/>
        <v>T</v>
      </c>
      <c r="S3524" s="99"/>
      <c r="T3524" s="99" t="s">
        <v>53</v>
      </c>
      <c r="U3524" s="16"/>
      <c r="V3524" s="99"/>
      <c r="W3524" s="99"/>
    </row>
    <row r="3525" spans="1:23" hidden="1" x14ac:dyDescent="0.25">
      <c r="A3525" s="96">
        <v>147426</v>
      </c>
      <c r="B3525" s="96" t="s">
        <v>42</v>
      </c>
      <c r="C3525" s="96" t="s">
        <v>43</v>
      </c>
      <c r="D3525" s="96" t="s">
        <v>161</v>
      </c>
      <c r="E3525" s="97">
        <v>43405</v>
      </c>
      <c r="F3525" s="96" t="s">
        <v>45</v>
      </c>
      <c r="G3525" s="96" t="s">
        <v>46</v>
      </c>
      <c r="H3525" s="97">
        <v>45127</v>
      </c>
      <c r="I3525" s="23">
        <v>0.62533564814814813</v>
      </c>
      <c r="J3525" s="97">
        <v>45127</v>
      </c>
      <c r="K3525" s="23">
        <v>0.64527777777777773</v>
      </c>
      <c r="L3525" s="96">
        <v>1723</v>
      </c>
      <c r="M3525" s="98">
        <f>Causas[[#This Row],[parada_duracion]]/60</f>
        <v>28.716666666666665</v>
      </c>
      <c r="N3525" s="18" t="s">
        <v>1084</v>
      </c>
      <c r="O3525" s="99" t="s">
        <v>72</v>
      </c>
      <c r="P3525" s="99">
        <f>WEEKNUM(Causas[[#This Row],[resolucion_fecha]],16)</f>
        <v>29</v>
      </c>
      <c r="Q3525" s="99" t="str">
        <f>TEXT(Causas[[#This Row],[resolucion_fecha]],"MMMM")</f>
        <v>julio</v>
      </c>
      <c r="R3525" s="99" t="str">
        <f t="shared" si="55"/>
        <v>T</v>
      </c>
      <c r="S3525" s="99"/>
      <c r="T3525" s="99" t="s">
        <v>73</v>
      </c>
      <c r="U3525" s="100"/>
      <c r="V3525" s="99"/>
      <c r="W3525" s="99"/>
    </row>
    <row r="3526" spans="1:23" hidden="1" x14ac:dyDescent="0.25">
      <c r="A3526" s="25">
        <v>147427</v>
      </c>
      <c r="B3526" s="25" t="s">
        <v>117</v>
      </c>
      <c r="C3526" s="25" t="s">
        <v>43</v>
      </c>
      <c r="D3526" s="25" t="s">
        <v>166</v>
      </c>
      <c r="E3526" s="24">
        <v>43405</v>
      </c>
      <c r="F3526" s="25" t="s">
        <v>45</v>
      </c>
      <c r="G3526" s="25" t="s">
        <v>46</v>
      </c>
      <c r="H3526" s="24">
        <v>45127</v>
      </c>
      <c r="I3526" s="101">
        <v>0.62693287037037038</v>
      </c>
      <c r="J3526" s="24">
        <v>45127</v>
      </c>
      <c r="K3526" s="101">
        <v>0.63888888888888895</v>
      </c>
      <c r="L3526" s="25">
        <v>1033</v>
      </c>
      <c r="M3526" s="26">
        <f>Causas[[#This Row],[parada_duracion]]/60</f>
        <v>17.216666666666665</v>
      </c>
      <c r="N3526" s="19" t="s">
        <v>1085</v>
      </c>
      <c r="O3526" s="16" t="s">
        <v>52</v>
      </c>
      <c r="P3526" s="16">
        <f>WEEKNUM(Causas[[#This Row],[resolucion_fecha]],16)</f>
        <v>29</v>
      </c>
      <c r="Q3526" s="16" t="str">
        <f>TEXT(Causas[[#This Row],[resolucion_fecha]],"MMMM")</f>
        <v>julio</v>
      </c>
      <c r="R3526" s="16" t="str">
        <f t="shared" si="55"/>
        <v>T</v>
      </c>
      <c r="S3526" s="16"/>
      <c r="T3526" s="16" t="s">
        <v>53</v>
      </c>
      <c r="U3526" s="100"/>
      <c r="V3526" s="16"/>
      <c r="W3526" s="16"/>
    </row>
    <row r="3527" spans="1:23" hidden="1" x14ac:dyDescent="0.25">
      <c r="A3527" s="25">
        <v>147439</v>
      </c>
      <c r="B3527" s="25" t="s">
        <v>116</v>
      </c>
      <c r="C3527" s="25" t="s">
        <v>43</v>
      </c>
      <c r="D3527" s="25" t="s">
        <v>166</v>
      </c>
      <c r="E3527" s="24">
        <v>43405</v>
      </c>
      <c r="F3527" s="25" t="s">
        <v>45</v>
      </c>
      <c r="G3527" s="25" t="s">
        <v>46</v>
      </c>
      <c r="H3527" s="24">
        <v>45127</v>
      </c>
      <c r="I3527" s="101">
        <v>0.69226851851851856</v>
      </c>
      <c r="J3527" s="24">
        <v>45127</v>
      </c>
      <c r="K3527" s="101">
        <v>0.70541666666666669</v>
      </c>
      <c r="L3527" s="25">
        <v>1136</v>
      </c>
      <c r="M3527" s="26">
        <f>Causas[[#This Row],[parada_duracion]]/60</f>
        <v>18.933333333333334</v>
      </c>
      <c r="N3527" s="19" t="s">
        <v>62</v>
      </c>
      <c r="O3527" s="99" t="s">
        <v>52</v>
      </c>
      <c r="P3527" s="16">
        <f>WEEKNUM(Causas[[#This Row],[resolucion_fecha]],16)</f>
        <v>29</v>
      </c>
      <c r="Q3527" s="16" t="str">
        <f>TEXT(Causas[[#This Row],[resolucion_fecha]],"MMMM")</f>
        <v>julio</v>
      </c>
      <c r="R3527" s="16" t="str">
        <f t="shared" si="55"/>
        <v>T</v>
      </c>
      <c r="S3527" s="16"/>
      <c r="T3527" s="99" t="s">
        <v>53</v>
      </c>
      <c r="U3527" s="16"/>
      <c r="V3527" s="16"/>
      <c r="W3527" s="16"/>
    </row>
    <row r="3528" spans="1:23" hidden="1" x14ac:dyDescent="0.25">
      <c r="A3528" s="25">
        <v>147441</v>
      </c>
      <c r="B3528" s="25" t="s">
        <v>42</v>
      </c>
      <c r="C3528" s="25" t="s">
        <v>43</v>
      </c>
      <c r="D3528" s="25" t="s">
        <v>96</v>
      </c>
      <c r="E3528" s="24">
        <v>43405</v>
      </c>
      <c r="F3528" s="25" t="s">
        <v>45</v>
      </c>
      <c r="G3528" s="25" t="s">
        <v>46</v>
      </c>
      <c r="H3528" s="24">
        <v>45127</v>
      </c>
      <c r="I3528" s="101">
        <v>0.70597222222222233</v>
      </c>
      <c r="J3528" s="24">
        <v>45127</v>
      </c>
      <c r="K3528" s="101">
        <v>0.71667824074074071</v>
      </c>
      <c r="L3528" s="25">
        <v>925</v>
      </c>
      <c r="M3528" s="26">
        <f>Causas[[#This Row],[parada_duracion]]/60</f>
        <v>15.416666666666666</v>
      </c>
      <c r="N3528" s="19" t="s">
        <v>1086</v>
      </c>
      <c r="O3528" s="16" t="s">
        <v>52</v>
      </c>
      <c r="P3528" s="16">
        <f>WEEKNUM(Causas[[#This Row],[resolucion_fecha]],16)</f>
        <v>29</v>
      </c>
      <c r="Q3528" s="16" t="str">
        <f>TEXT(Causas[[#This Row],[resolucion_fecha]],"MMMM")</f>
        <v>julio</v>
      </c>
      <c r="R3528" s="16" t="str">
        <f t="shared" si="55"/>
        <v>T</v>
      </c>
      <c r="S3528" s="16"/>
      <c r="T3528" s="16" t="s">
        <v>53</v>
      </c>
      <c r="U3528" s="16"/>
      <c r="V3528" s="16"/>
      <c r="W3528" s="16"/>
    </row>
    <row r="3529" spans="1:23" hidden="1" x14ac:dyDescent="0.25">
      <c r="A3529" s="25">
        <v>147443</v>
      </c>
      <c r="B3529" s="25" t="s">
        <v>176</v>
      </c>
      <c r="C3529" s="25" t="s">
        <v>43</v>
      </c>
      <c r="D3529" s="25" t="s">
        <v>164</v>
      </c>
      <c r="E3529" s="24">
        <v>43405</v>
      </c>
      <c r="F3529" s="25" t="s">
        <v>45</v>
      </c>
      <c r="G3529" s="25" t="s">
        <v>46</v>
      </c>
      <c r="H3529" s="24">
        <v>45127</v>
      </c>
      <c r="I3529" s="101">
        <v>0.73145833333333332</v>
      </c>
      <c r="J3529" s="24">
        <v>45127</v>
      </c>
      <c r="K3529" s="101">
        <v>0.7371875</v>
      </c>
      <c r="L3529" s="25">
        <v>495</v>
      </c>
      <c r="M3529" s="26">
        <f>Causas[[#This Row],[parada_duracion]]/60</f>
        <v>8.25</v>
      </c>
      <c r="N3529" s="19" t="s">
        <v>47</v>
      </c>
      <c r="O3529" s="19" t="s">
        <v>47</v>
      </c>
      <c r="P3529" s="16">
        <f>WEEKNUM(Causas[[#This Row],[resolucion_fecha]],16)</f>
        <v>29</v>
      </c>
      <c r="Q3529" s="16" t="str">
        <f>TEXT(Causas[[#This Row],[resolucion_fecha]],"MMMM")</f>
        <v>julio</v>
      </c>
      <c r="R3529" s="16" t="str">
        <f t="shared" si="55"/>
        <v>T</v>
      </c>
      <c r="S3529" s="16"/>
      <c r="T3529" s="19" t="s">
        <v>47</v>
      </c>
      <c r="U3529" s="16"/>
      <c r="V3529" s="16"/>
      <c r="W3529" s="16"/>
    </row>
    <row r="3530" spans="1:23" hidden="1" x14ac:dyDescent="0.25">
      <c r="A3530" s="25">
        <v>147447</v>
      </c>
      <c r="B3530" s="25" t="s">
        <v>117</v>
      </c>
      <c r="C3530" s="25" t="s">
        <v>43</v>
      </c>
      <c r="D3530" s="25" t="s">
        <v>96</v>
      </c>
      <c r="E3530" s="24">
        <v>43405</v>
      </c>
      <c r="F3530" s="25" t="s">
        <v>45</v>
      </c>
      <c r="G3530" s="25" t="s">
        <v>50</v>
      </c>
      <c r="H3530" s="24">
        <v>45127</v>
      </c>
      <c r="I3530" s="101">
        <v>0.75744212962962953</v>
      </c>
      <c r="J3530" s="24">
        <v>45127</v>
      </c>
      <c r="K3530" s="101">
        <v>0.78472222222222221</v>
      </c>
      <c r="L3530" s="25">
        <v>2357</v>
      </c>
      <c r="M3530" s="26">
        <f>Causas[[#This Row],[parada_duracion]]/60</f>
        <v>39.283333333333331</v>
      </c>
      <c r="N3530" s="19" t="s">
        <v>52</v>
      </c>
      <c r="O3530" s="16" t="s">
        <v>52</v>
      </c>
      <c r="P3530" s="16">
        <f>WEEKNUM(Causas[[#This Row],[resolucion_fecha]],16)</f>
        <v>29</v>
      </c>
      <c r="Q3530" s="16" t="str">
        <f>TEXT(Causas[[#This Row],[resolucion_fecha]],"MMMM")</f>
        <v>julio</v>
      </c>
      <c r="R3530" s="16" t="str">
        <f t="shared" si="55"/>
        <v>T</v>
      </c>
      <c r="S3530" s="16"/>
      <c r="T3530" s="16" t="s">
        <v>53</v>
      </c>
      <c r="U3530" s="16"/>
      <c r="V3530" s="16"/>
      <c r="W3530" s="16"/>
    </row>
    <row r="3531" spans="1:23" hidden="1" x14ac:dyDescent="0.25">
      <c r="A3531" s="25">
        <v>147454</v>
      </c>
      <c r="B3531" s="25" t="s">
        <v>79</v>
      </c>
      <c r="C3531" s="25" t="s">
        <v>43</v>
      </c>
      <c r="D3531" s="25" t="s">
        <v>77</v>
      </c>
      <c r="E3531" s="24">
        <v>43405</v>
      </c>
      <c r="F3531" s="25" t="s">
        <v>45</v>
      </c>
      <c r="G3531" s="25" t="s">
        <v>46</v>
      </c>
      <c r="H3531" s="24">
        <v>45127</v>
      </c>
      <c r="I3531" s="101">
        <v>0.84689814814814823</v>
      </c>
      <c r="J3531" s="24">
        <v>45127</v>
      </c>
      <c r="K3531" s="101">
        <v>0.85668981481481488</v>
      </c>
      <c r="L3531" s="25">
        <v>846</v>
      </c>
      <c r="M3531" s="26">
        <f>Causas[[#This Row],[parada_duracion]]/60</f>
        <v>14.1</v>
      </c>
      <c r="N3531" s="19" t="s">
        <v>62</v>
      </c>
      <c r="O3531" s="99" t="s">
        <v>52</v>
      </c>
      <c r="P3531" s="16">
        <f>WEEKNUM(Causas[[#This Row],[resolucion_fecha]],16)</f>
        <v>29</v>
      </c>
      <c r="Q3531" s="16" t="str">
        <f>TEXT(Causas[[#This Row],[resolucion_fecha]],"MMMM")</f>
        <v>julio</v>
      </c>
      <c r="R3531" s="16" t="str">
        <f t="shared" si="55"/>
        <v>T</v>
      </c>
      <c r="S3531" s="16"/>
      <c r="T3531" s="99" t="s">
        <v>53</v>
      </c>
      <c r="U3531" s="16"/>
      <c r="V3531" s="16"/>
      <c r="W3531" s="16"/>
    </row>
    <row r="3532" spans="1:23" hidden="1" x14ac:dyDescent="0.25">
      <c r="A3532" s="25">
        <v>147456</v>
      </c>
      <c r="B3532" s="25" t="s">
        <v>66</v>
      </c>
      <c r="C3532" s="25" t="s">
        <v>43</v>
      </c>
      <c r="D3532" s="25" t="s">
        <v>76</v>
      </c>
      <c r="E3532" s="24">
        <v>45126</v>
      </c>
      <c r="F3532" s="25" t="s">
        <v>124</v>
      </c>
      <c r="G3532" s="25" t="s">
        <v>50</v>
      </c>
      <c r="H3532" s="24">
        <v>45127</v>
      </c>
      <c r="I3532" s="101">
        <v>0.87162037037037043</v>
      </c>
      <c r="J3532" s="24">
        <v>45127</v>
      </c>
      <c r="K3532" s="101">
        <v>0.90188657407407413</v>
      </c>
      <c r="L3532" s="25">
        <v>2615</v>
      </c>
      <c r="M3532" s="26">
        <f>Causas[[#This Row],[parada_duracion]]/60</f>
        <v>43.583333333333336</v>
      </c>
      <c r="N3532" s="19" t="s">
        <v>1087</v>
      </c>
      <c r="O3532" s="16" t="s">
        <v>72</v>
      </c>
      <c r="P3532" s="16">
        <f>WEEKNUM(Causas[[#This Row],[resolucion_fecha]],16)</f>
        <v>29</v>
      </c>
      <c r="Q3532" s="16" t="str">
        <f>TEXT(Causas[[#This Row],[resolucion_fecha]],"MMMM")</f>
        <v>julio</v>
      </c>
      <c r="R3532" s="16" t="str">
        <f t="shared" si="55"/>
        <v>T</v>
      </c>
      <c r="S3532" s="16"/>
      <c r="T3532" s="16" t="s">
        <v>73</v>
      </c>
      <c r="U3532" s="16"/>
      <c r="V3532" s="16"/>
      <c r="W3532" s="16"/>
    </row>
    <row r="3533" spans="1:23" hidden="1" x14ac:dyDescent="0.25">
      <c r="A3533" s="25">
        <v>147458</v>
      </c>
      <c r="B3533" s="25" t="s">
        <v>58</v>
      </c>
      <c r="C3533" s="25" t="s">
        <v>43</v>
      </c>
      <c r="D3533" s="25" t="s">
        <v>324</v>
      </c>
      <c r="E3533" s="24">
        <v>44475</v>
      </c>
      <c r="F3533" s="25" t="s">
        <v>325</v>
      </c>
      <c r="G3533" s="25" t="s">
        <v>50</v>
      </c>
      <c r="H3533" s="24">
        <v>45127</v>
      </c>
      <c r="I3533" s="101">
        <v>0.88163194444444448</v>
      </c>
      <c r="J3533" s="24">
        <v>45127</v>
      </c>
      <c r="K3533" s="101">
        <v>0.94052083333333336</v>
      </c>
      <c r="L3533" s="25">
        <v>5088</v>
      </c>
      <c r="M3533" s="26">
        <f>Causas[[#This Row],[parada_duracion]]/60</f>
        <v>84.8</v>
      </c>
      <c r="N3533" s="19" t="s">
        <v>1088</v>
      </c>
      <c r="O3533" s="99" t="s">
        <v>52</v>
      </c>
      <c r="P3533" s="16">
        <f>WEEKNUM(Causas[[#This Row],[resolucion_fecha]],16)</f>
        <v>29</v>
      </c>
      <c r="Q3533" s="16" t="str">
        <f>TEXT(Causas[[#This Row],[resolucion_fecha]],"MMMM")</f>
        <v>julio</v>
      </c>
      <c r="R3533" s="16" t="str">
        <f t="shared" si="55"/>
        <v>T</v>
      </c>
      <c r="S3533" s="16"/>
      <c r="T3533" s="99" t="s">
        <v>53</v>
      </c>
      <c r="U3533" s="16"/>
      <c r="V3533" s="16"/>
      <c r="W3533" s="16"/>
    </row>
    <row r="3534" spans="1:23" hidden="1" x14ac:dyDescent="0.25">
      <c r="A3534" s="25">
        <v>147475</v>
      </c>
      <c r="B3534" s="25" t="s">
        <v>75</v>
      </c>
      <c r="C3534" s="25" t="s">
        <v>43</v>
      </c>
      <c r="D3534" s="25" t="s">
        <v>76</v>
      </c>
      <c r="E3534" s="24">
        <v>44104</v>
      </c>
      <c r="F3534" s="25" t="s">
        <v>56</v>
      </c>
      <c r="G3534" s="25" t="s">
        <v>50</v>
      </c>
      <c r="H3534" s="24">
        <v>45128</v>
      </c>
      <c r="I3534" s="101">
        <v>0.28483796296296299</v>
      </c>
      <c r="J3534" s="24">
        <v>45128</v>
      </c>
      <c r="K3534" s="101">
        <v>0.28805555555555556</v>
      </c>
      <c r="L3534" s="25">
        <v>278</v>
      </c>
      <c r="M3534" s="26">
        <f>Causas[[#This Row],[parada_duracion]]/60</f>
        <v>4.6333333333333337</v>
      </c>
      <c r="N3534" s="19" t="s">
        <v>47</v>
      </c>
      <c r="O3534" s="16" t="s">
        <v>47</v>
      </c>
      <c r="P3534" s="16">
        <f>WEEKNUM(Causas[[#This Row],[resolucion_fecha]],16)</f>
        <v>29</v>
      </c>
      <c r="Q3534" s="16" t="str">
        <f>TEXT(Causas[[#This Row],[resolucion_fecha]],"MMMM")</f>
        <v>julio</v>
      </c>
      <c r="R3534" s="16" t="str">
        <f t="shared" si="55"/>
        <v>M</v>
      </c>
      <c r="S3534" s="16"/>
      <c r="T3534" s="19" t="s">
        <v>47</v>
      </c>
      <c r="U3534" s="16"/>
      <c r="V3534" s="16"/>
      <c r="W3534" s="16"/>
    </row>
    <row r="3535" spans="1:23" hidden="1" x14ac:dyDescent="0.25">
      <c r="A3535" s="96">
        <v>147477</v>
      </c>
      <c r="B3535" s="96" t="s">
        <v>42</v>
      </c>
      <c r="C3535" s="96" t="s">
        <v>43</v>
      </c>
      <c r="D3535" s="96" t="s">
        <v>55</v>
      </c>
      <c r="E3535" s="97">
        <v>43405</v>
      </c>
      <c r="F3535" s="96" t="s">
        <v>45</v>
      </c>
      <c r="G3535" s="96" t="s">
        <v>46</v>
      </c>
      <c r="H3535" s="97">
        <v>45128</v>
      </c>
      <c r="I3535" s="23">
        <v>0.28642361111111109</v>
      </c>
      <c r="J3535" s="97">
        <v>45128</v>
      </c>
      <c r="K3535" s="23">
        <v>0.29305555555555557</v>
      </c>
      <c r="L3535" s="96">
        <v>573</v>
      </c>
      <c r="M3535" s="98">
        <f>Causas[[#This Row],[parada_duracion]]/60</f>
        <v>9.5500000000000007</v>
      </c>
      <c r="N3535" s="18" t="s">
        <v>47</v>
      </c>
      <c r="O3535" s="16" t="s">
        <v>47</v>
      </c>
      <c r="P3535" s="99">
        <f>WEEKNUM(Causas[[#This Row],[resolucion_fecha]],16)</f>
        <v>29</v>
      </c>
      <c r="Q3535" s="99" t="str">
        <f>TEXT(Causas[[#This Row],[resolucion_fecha]],"MMMM")</f>
        <v>julio</v>
      </c>
      <c r="R3535" s="99" t="str">
        <f t="shared" si="55"/>
        <v>M</v>
      </c>
      <c r="S3535" s="99"/>
      <c r="T3535" s="19" t="s">
        <v>47</v>
      </c>
      <c r="U3535" s="16"/>
      <c r="V3535" s="99"/>
      <c r="W3535" s="99"/>
    </row>
    <row r="3536" spans="1:23" hidden="1" x14ac:dyDescent="0.25">
      <c r="A3536" s="96">
        <v>147478</v>
      </c>
      <c r="B3536" s="96" t="s">
        <v>66</v>
      </c>
      <c r="C3536" s="96" t="s">
        <v>43</v>
      </c>
      <c r="D3536" s="96" t="s">
        <v>76</v>
      </c>
      <c r="E3536" s="97">
        <v>45126</v>
      </c>
      <c r="F3536" s="96" t="s">
        <v>124</v>
      </c>
      <c r="G3536" s="96" t="s">
        <v>50</v>
      </c>
      <c r="H3536" s="97">
        <v>45128</v>
      </c>
      <c r="I3536" s="23">
        <v>0.28814814814814815</v>
      </c>
      <c r="J3536" s="97">
        <v>45128</v>
      </c>
      <c r="K3536" s="23">
        <v>0.29402777777777778</v>
      </c>
      <c r="L3536" s="96">
        <v>508</v>
      </c>
      <c r="M3536" s="98">
        <f>Causas[[#This Row],[parada_duracion]]/60</f>
        <v>8.4666666666666668</v>
      </c>
      <c r="N3536" s="18" t="s">
        <v>47</v>
      </c>
      <c r="O3536" s="16" t="s">
        <v>47</v>
      </c>
      <c r="P3536" s="99">
        <f>WEEKNUM(Causas[[#This Row],[resolucion_fecha]],16)</f>
        <v>29</v>
      </c>
      <c r="Q3536" s="99" t="str">
        <f>TEXT(Causas[[#This Row],[resolucion_fecha]],"MMMM")</f>
        <v>julio</v>
      </c>
      <c r="R3536" s="99" t="str">
        <f t="shared" si="55"/>
        <v>M</v>
      </c>
      <c r="S3536" s="99"/>
      <c r="T3536" s="19" t="s">
        <v>47</v>
      </c>
      <c r="U3536" s="100"/>
      <c r="V3536" s="99"/>
      <c r="W3536" s="99"/>
    </row>
    <row r="3537" spans="1:23" hidden="1" x14ac:dyDescent="0.25">
      <c r="A3537" s="25">
        <v>147479</v>
      </c>
      <c r="B3537" s="25" t="s">
        <v>111</v>
      </c>
      <c r="C3537" s="25" t="s">
        <v>43</v>
      </c>
      <c r="D3537" s="25" t="s">
        <v>76</v>
      </c>
      <c r="E3537" s="24">
        <v>44239</v>
      </c>
      <c r="F3537" s="25" t="s">
        <v>56</v>
      </c>
      <c r="G3537" s="25" t="s">
        <v>46</v>
      </c>
      <c r="H3537" s="24">
        <v>45128</v>
      </c>
      <c r="I3537" s="101">
        <v>0.30130787037037038</v>
      </c>
      <c r="J3537" s="24">
        <v>45128</v>
      </c>
      <c r="K3537" s="101">
        <v>0.3133333333333333</v>
      </c>
      <c r="L3537" s="25">
        <v>1039</v>
      </c>
      <c r="M3537" s="26">
        <f>Causas[[#This Row],[parada_duracion]]/60</f>
        <v>17.316666666666666</v>
      </c>
      <c r="N3537" s="19" t="s">
        <v>49</v>
      </c>
      <c r="O3537" s="16" t="s">
        <v>49</v>
      </c>
      <c r="P3537" s="16">
        <f>WEEKNUM(Causas[[#This Row],[resolucion_fecha]],16)</f>
        <v>29</v>
      </c>
      <c r="Q3537" s="16" t="str">
        <f>TEXT(Causas[[#This Row],[resolucion_fecha]],"MMMM")</f>
        <v>julio</v>
      </c>
      <c r="R3537" s="16" t="str">
        <f t="shared" si="55"/>
        <v>M</v>
      </c>
      <c r="S3537" s="16"/>
      <c r="T3537" s="16" t="s">
        <v>49</v>
      </c>
      <c r="U3537" s="100"/>
      <c r="V3537" s="16"/>
      <c r="W3537" s="16"/>
    </row>
    <row r="3538" spans="1:23" x14ac:dyDescent="0.25">
      <c r="A3538" s="96">
        <v>147484</v>
      </c>
      <c r="B3538" s="96" t="s">
        <v>390</v>
      </c>
      <c r="C3538" s="96" t="s">
        <v>43</v>
      </c>
      <c r="D3538" s="96" t="s">
        <v>67</v>
      </c>
      <c r="E3538" s="97">
        <v>43746</v>
      </c>
      <c r="F3538" s="96" t="s">
        <v>56</v>
      </c>
      <c r="G3538" s="96" t="s">
        <v>46</v>
      </c>
      <c r="H3538" s="97">
        <v>45128</v>
      </c>
      <c r="I3538" s="23">
        <v>0.32300925925925927</v>
      </c>
      <c r="J3538" s="97">
        <v>45128</v>
      </c>
      <c r="K3538" s="23">
        <v>0.33232638888888888</v>
      </c>
      <c r="L3538" s="96">
        <v>805</v>
      </c>
      <c r="M3538" s="98">
        <f>Causas[[#This Row],[parada_duracion]]/60</f>
        <v>13.416666666666666</v>
      </c>
      <c r="N3538" s="19" t="s">
        <v>49</v>
      </c>
      <c r="O3538" s="16" t="s">
        <v>49</v>
      </c>
      <c r="P3538" s="99">
        <f>WEEKNUM(Causas[[#This Row],[resolucion_fecha]],16)</f>
        <v>29</v>
      </c>
      <c r="Q3538" s="99" t="str">
        <f>TEXT(Causas[[#This Row],[resolucion_fecha]],"MMMM")</f>
        <v>julio</v>
      </c>
      <c r="R3538" s="99" t="str">
        <f t="shared" si="55"/>
        <v>M</v>
      </c>
      <c r="S3538" s="99"/>
      <c r="T3538" s="16" t="s">
        <v>49</v>
      </c>
      <c r="U3538" s="16"/>
      <c r="V3538" s="99"/>
      <c r="W3538" s="99"/>
    </row>
    <row r="3539" spans="1:23" hidden="1" x14ac:dyDescent="0.25">
      <c r="A3539" s="25">
        <v>147485</v>
      </c>
      <c r="B3539" s="25" t="s">
        <v>169</v>
      </c>
      <c r="C3539" s="25" t="s">
        <v>43</v>
      </c>
      <c r="D3539" s="25" t="s">
        <v>82</v>
      </c>
      <c r="E3539" s="24">
        <v>44756</v>
      </c>
      <c r="F3539" s="25" t="s">
        <v>140</v>
      </c>
      <c r="G3539" s="25" t="s">
        <v>50</v>
      </c>
      <c r="H3539" s="24">
        <v>45128</v>
      </c>
      <c r="I3539" s="101">
        <v>0.32603009259259258</v>
      </c>
      <c r="J3539" s="24">
        <v>45128</v>
      </c>
      <c r="K3539" s="101">
        <v>0.33815972222222218</v>
      </c>
      <c r="L3539" s="25">
        <v>1048</v>
      </c>
      <c r="M3539" s="26">
        <f>Causas[[#This Row],[parada_duracion]]/60</f>
        <v>17.466666666666665</v>
      </c>
      <c r="N3539" s="19" t="s">
        <v>49</v>
      </c>
      <c r="O3539" s="16" t="s">
        <v>49</v>
      </c>
      <c r="P3539" s="16">
        <f>WEEKNUM(Causas[[#This Row],[resolucion_fecha]],16)</f>
        <v>29</v>
      </c>
      <c r="Q3539" s="16" t="str">
        <f>TEXT(Causas[[#This Row],[resolucion_fecha]],"MMMM")</f>
        <v>julio</v>
      </c>
      <c r="R3539" s="16" t="str">
        <f t="shared" si="55"/>
        <v>M</v>
      </c>
      <c r="S3539" s="16"/>
      <c r="T3539" s="16" t="s">
        <v>49</v>
      </c>
      <c r="U3539" s="100"/>
      <c r="V3539" s="16"/>
      <c r="W3539" s="16"/>
    </row>
    <row r="3540" spans="1:23" hidden="1" x14ac:dyDescent="0.25">
      <c r="A3540" s="96">
        <v>147487</v>
      </c>
      <c r="B3540" s="96" t="s">
        <v>111</v>
      </c>
      <c r="C3540" s="96" t="s">
        <v>43</v>
      </c>
      <c r="D3540" s="96" t="s">
        <v>59</v>
      </c>
      <c r="E3540" s="97">
        <v>44231</v>
      </c>
      <c r="F3540" s="96" t="s">
        <v>60</v>
      </c>
      <c r="G3540" s="96" t="s">
        <v>50</v>
      </c>
      <c r="H3540" s="97">
        <v>45128</v>
      </c>
      <c r="I3540" s="23">
        <v>0.33023148148148146</v>
      </c>
      <c r="J3540" s="97">
        <v>45128</v>
      </c>
      <c r="K3540" s="23">
        <v>0.35121527777777778</v>
      </c>
      <c r="L3540" s="96">
        <v>1813</v>
      </c>
      <c r="M3540" s="98">
        <f>Causas[[#This Row],[parada_duracion]]/60</f>
        <v>30.216666666666665</v>
      </c>
      <c r="N3540" s="19" t="s">
        <v>49</v>
      </c>
      <c r="O3540" s="16" t="s">
        <v>49</v>
      </c>
      <c r="P3540" s="99">
        <f>WEEKNUM(Causas[[#This Row],[resolucion_fecha]],16)</f>
        <v>29</v>
      </c>
      <c r="Q3540" s="99" t="str">
        <f>TEXT(Causas[[#This Row],[resolucion_fecha]],"MMMM")</f>
        <v>julio</v>
      </c>
      <c r="R3540" s="99" t="str">
        <f t="shared" si="55"/>
        <v>M</v>
      </c>
      <c r="S3540" s="99"/>
      <c r="T3540" s="16" t="s">
        <v>49</v>
      </c>
      <c r="U3540" s="16"/>
      <c r="V3540" s="99"/>
      <c r="W3540" s="99"/>
    </row>
    <row r="3541" spans="1:23" x14ac:dyDescent="0.25">
      <c r="A3541" s="96">
        <v>147488</v>
      </c>
      <c r="B3541" s="96" t="s">
        <v>390</v>
      </c>
      <c r="C3541" s="96" t="s">
        <v>43</v>
      </c>
      <c r="D3541" s="96" t="s">
        <v>67</v>
      </c>
      <c r="E3541" s="97">
        <v>43746</v>
      </c>
      <c r="F3541" s="96" t="s">
        <v>56</v>
      </c>
      <c r="G3541" s="96" t="s">
        <v>50</v>
      </c>
      <c r="H3541" s="97">
        <v>45128</v>
      </c>
      <c r="I3541" s="23">
        <v>0.33240740740740743</v>
      </c>
      <c r="J3541" s="97">
        <v>45128</v>
      </c>
      <c r="K3541" s="23">
        <v>0.3782638888888889</v>
      </c>
      <c r="L3541" s="96">
        <v>3962</v>
      </c>
      <c r="M3541" s="98">
        <f>Causas[[#This Row],[parada_duracion]]/60</f>
        <v>66.033333333333331</v>
      </c>
      <c r="N3541" s="19" t="s">
        <v>49</v>
      </c>
      <c r="O3541" s="16" t="s">
        <v>49</v>
      </c>
      <c r="P3541" s="99">
        <f>WEEKNUM(Causas[[#This Row],[resolucion_fecha]],16)</f>
        <v>29</v>
      </c>
      <c r="Q3541" s="99" t="str">
        <f>TEXT(Causas[[#This Row],[resolucion_fecha]],"MMMM")</f>
        <v>julio</v>
      </c>
      <c r="R3541" s="99" t="str">
        <f t="shared" si="55"/>
        <v>M</v>
      </c>
      <c r="S3541" s="99"/>
      <c r="T3541" s="16" t="s">
        <v>49</v>
      </c>
      <c r="U3541" s="100"/>
      <c r="V3541" s="99"/>
      <c r="W3541" s="99"/>
    </row>
    <row r="3542" spans="1:23" hidden="1" x14ac:dyDescent="0.25">
      <c r="A3542" s="96">
        <v>147489</v>
      </c>
      <c r="B3542" s="96" t="s">
        <v>42</v>
      </c>
      <c r="C3542" s="96" t="s">
        <v>43</v>
      </c>
      <c r="D3542" s="96" t="s">
        <v>80</v>
      </c>
      <c r="E3542" s="97">
        <v>43405</v>
      </c>
      <c r="F3542" s="96" t="s">
        <v>45</v>
      </c>
      <c r="G3542" s="96" t="s">
        <v>50</v>
      </c>
      <c r="H3542" s="97">
        <v>45128</v>
      </c>
      <c r="I3542" s="23">
        <v>0.33596064814814813</v>
      </c>
      <c r="J3542" s="97">
        <v>45128</v>
      </c>
      <c r="K3542" s="23">
        <v>0.35172453703703704</v>
      </c>
      <c r="L3542" s="96">
        <v>1362</v>
      </c>
      <c r="M3542" s="98">
        <f>Causas[[#This Row],[parada_duracion]]/60</f>
        <v>22.7</v>
      </c>
      <c r="N3542" s="19" t="s">
        <v>49</v>
      </c>
      <c r="O3542" s="16" t="s">
        <v>49</v>
      </c>
      <c r="P3542" s="99">
        <f>WEEKNUM(Causas[[#This Row],[resolucion_fecha]],16)</f>
        <v>29</v>
      </c>
      <c r="Q3542" s="99" t="str">
        <f>TEXT(Causas[[#This Row],[resolucion_fecha]],"MMMM")</f>
        <v>julio</v>
      </c>
      <c r="R3542" s="99" t="str">
        <f t="shared" si="55"/>
        <v>M</v>
      </c>
      <c r="S3542" s="99"/>
      <c r="T3542" s="16" t="s">
        <v>49</v>
      </c>
      <c r="U3542" s="100"/>
      <c r="V3542" s="99"/>
      <c r="W3542" s="99"/>
    </row>
    <row r="3543" spans="1:23" hidden="1" x14ac:dyDescent="0.25">
      <c r="A3543" s="25">
        <v>147490</v>
      </c>
      <c r="B3543" s="25" t="s">
        <v>174</v>
      </c>
      <c r="C3543" s="25" t="s">
        <v>43</v>
      </c>
      <c r="D3543" s="25" t="s">
        <v>76</v>
      </c>
      <c r="E3543" s="24">
        <v>44265</v>
      </c>
      <c r="F3543" s="25" t="s">
        <v>56</v>
      </c>
      <c r="G3543" s="25" t="s">
        <v>46</v>
      </c>
      <c r="H3543" s="24">
        <v>45128</v>
      </c>
      <c r="I3543" s="101">
        <v>0.3364583333333333</v>
      </c>
      <c r="J3543" s="24">
        <v>45128</v>
      </c>
      <c r="K3543" s="101">
        <v>0.37843749999999998</v>
      </c>
      <c r="L3543" s="25">
        <v>3627</v>
      </c>
      <c r="M3543" s="26">
        <f>Causas[[#This Row],[parada_duracion]]/60</f>
        <v>60.45</v>
      </c>
      <c r="N3543" s="19" t="s">
        <v>49</v>
      </c>
      <c r="O3543" s="16" t="s">
        <v>49</v>
      </c>
      <c r="P3543" s="16">
        <f>WEEKNUM(Causas[[#This Row],[resolucion_fecha]],16)</f>
        <v>29</v>
      </c>
      <c r="Q3543" s="16" t="str">
        <f>TEXT(Causas[[#This Row],[resolucion_fecha]],"MMMM")</f>
        <v>julio</v>
      </c>
      <c r="R3543" s="16" t="str">
        <f t="shared" si="55"/>
        <v>M</v>
      </c>
      <c r="S3543" s="16"/>
      <c r="T3543" s="16" t="s">
        <v>49</v>
      </c>
      <c r="U3543" s="100"/>
      <c r="V3543" s="16"/>
      <c r="W3543" s="16"/>
    </row>
    <row r="3544" spans="1:23" hidden="1" x14ac:dyDescent="0.25">
      <c r="A3544" s="25">
        <v>147494</v>
      </c>
      <c r="B3544" s="25" t="s">
        <v>42</v>
      </c>
      <c r="C3544" s="25" t="s">
        <v>43</v>
      </c>
      <c r="D3544" s="25" t="s">
        <v>80</v>
      </c>
      <c r="E3544" s="24">
        <v>43405</v>
      </c>
      <c r="F3544" s="25" t="s">
        <v>45</v>
      </c>
      <c r="G3544" s="25" t="s">
        <v>50</v>
      </c>
      <c r="H3544" s="24">
        <v>45128</v>
      </c>
      <c r="I3544" s="101">
        <v>0.35938657407407404</v>
      </c>
      <c r="J3544" s="24">
        <v>45128</v>
      </c>
      <c r="K3544" s="101">
        <v>0.35958333333333337</v>
      </c>
      <c r="L3544" s="25">
        <v>17</v>
      </c>
      <c r="M3544" s="26">
        <f>Causas[[#This Row],[parada_duracion]]/60</f>
        <v>0.28333333333333333</v>
      </c>
      <c r="N3544" s="18" t="s">
        <v>47</v>
      </c>
      <c r="O3544" s="16" t="s">
        <v>47</v>
      </c>
      <c r="P3544" s="16">
        <f>WEEKNUM(Causas[[#This Row],[resolucion_fecha]],16)</f>
        <v>29</v>
      </c>
      <c r="Q3544" s="16" t="str">
        <f>TEXT(Causas[[#This Row],[resolucion_fecha]],"MMMM")</f>
        <v>julio</v>
      </c>
      <c r="R3544" s="16" t="str">
        <f t="shared" si="55"/>
        <v>M</v>
      </c>
      <c r="S3544" s="16"/>
      <c r="T3544" s="19" t="s">
        <v>47</v>
      </c>
      <c r="U3544" s="16"/>
      <c r="V3544" s="16"/>
      <c r="W3544" s="16"/>
    </row>
    <row r="3545" spans="1:23" hidden="1" x14ac:dyDescent="0.25">
      <c r="A3545" s="25">
        <v>147497</v>
      </c>
      <c r="B3545" s="25" t="s">
        <v>87</v>
      </c>
      <c r="C3545" s="25" t="s">
        <v>43</v>
      </c>
      <c r="D3545" s="25" t="s">
        <v>59</v>
      </c>
      <c r="E3545" s="24">
        <v>44231</v>
      </c>
      <c r="F3545" s="25" t="s">
        <v>60</v>
      </c>
      <c r="G3545" s="25" t="s">
        <v>50</v>
      </c>
      <c r="H3545" s="24">
        <v>45128</v>
      </c>
      <c r="I3545" s="101">
        <v>0.38288194444444446</v>
      </c>
      <c r="J3545" s="24">
        <v>45128</v>
      </c>
      <c r="K3545" s="101">
        <v>0.39287037037037037</v>
      </c>
      <c r="L3545" s="25">
        <v>863</v>
      </c>
      <c r="M3545" s="26">
        <f>Causas[[#This Row],[parada_duracion]]/60</f>
        <v>14.383333333333333</v>
      </c>
      <c r="N3545" s="19" t="s">
        <v>49</v>
      </c>
      <c r="O3545" s="16" t="s">
        <v>49</v>
      </c>
      <c r="P3545" s="16">
        <f>WEEKNUM(Causas[[#This Row],[resolucion_fecha]],16)</f>
        <v>29</v>
      </c>
      <c r="Q3545" s="16" t="str">
        <f>TEXT(Causas[[#This Row],[resolucion_fecha]],"MMMM")</f>
        <v>julio</v>
      </c>
      <c r="R3545" s="16" t="str">
        <f t="shared" si="55"/>
        <v>M</v>
      </c>
      <c r="S3545" s="16"/>
      <c r="T3545" s="16" t="s">
        <v>49</v>
      </c>
      <c r="U3545" s="16"/>
      <c r="V3545" s="16"/>
      <c r="W3545" s="16"/>
    </row>
    <row r="3546" spans="1:23" hidden="1" x14ac:dyDescent="0.25">
      <c r="A3546" s="25">
        <v>147500</v>
      </c>
      <c r="B3546" s="25" t="s">
        <v>75</v>
      </c>
      <c r="C3546" s="25" t="s">
        <v>43</v>
      </c>
      <c r="D3546" s="25" t="s">
        <v>76</v>
      </c>
      <c r="E3546" s="24">
        <v>44104</v>
      </c>
      <c r="F3546" s="25" t="s">
        <v>56</v>
      </c>
      <c r="G3546" s="25" t="s">
        <v>46</v>
      </c>
      <c r="H3546" s="24">
        <v>45128</v>
      </c>
      <c r="I3546" s="101">
        <v>0.39940972222222221</v>
      </c>
      <c r="J3546" s="24">
        <v>45128</v>
      </c>
      <c r="K3546" s="101">
        <v>0.41293981481481484</v>
      </c>
      <c r="L3546" s="25">
        <v>1169</v>
      </c>
      <c r="M3546" s="26">
        <f>Causas[[#This Row],[parada_duracion]]/60</f>
        <v>19.483333333333334</v>
      </c>
      <c r="N3546" s="19" t="s">
        <v>1089</v>
      </c>
      <c r="O3546" s="16" t="s">
        <v>72</v>
      </c>
      <c r="P3546" s="16">
        <f>WEEKNUM(Causas[[#This Row],[resolucion_fecha]],16)</f>
        <v>29</v>
      </c>
      <c r="Q3546" s="16" t="str">
        <f>TEXT(Causas[[#This Row],[resolucion_fecha]],"MMMM")</f>
        <v>julio</v>
      </c>
      <c r="R3546" s="16" t="str">
        <f t="shared" si="55"/>
        <v>M</v>
      </c>
      <c r="S3546" s="16"/>
      <c r="T3546" s="16" t="s">
        <v>73</v>
      </c>
      <c r="U3546" s="16"/>
      <c r="V3546" s="16"/>
      <c r="W3546" s="16"/>
    </row>
    <row r="3547" spans="1:23" x14ac:dyDescent="0.25">
      <c r="A3547" s="25">
        <v>147502</v>
      </c>
      <c r="B3547" s="25" t="s">
        <v>61</v>
      </c>
      <c r="C3547" s="25" t="s">
        <v>43</v>
      </c>
      <c r="D3547" s="25" t="s">
        <v>67</v>
      </c>
      <c r="E3547" s="24">
        <v>43405</v>
      </c>
      <c r="F3547" s="25" t="s">
        <v>45</v>
      </c>
      <c r="G3547" s="25" t="s">
        <v>50</v>
      </c>
      <c r="H3547" s="24">
        <v>45128</v>
      </c>
      <c r="I3547" s="101">
        <v>0.40846064814814814</v>
      </c>
      <c r="J3547" s="24">
        <v>45128</v>
      </c>
      <c r="K3547" s="101">
        <v>0.41776620370370371</v>
      </c>
      <c r="L3547" s="25">
        <v>804</v>
      </c>
      <c r="M3547" s="26">
        <f>Causas[[#This Row],[parada_duracion]]/60</f>
        <v>13.4</v>
      </c>
      <c r="N3547" s="19" t="s">
        <v>1090</v>
      </c>
      <c r="O3547" s="16" t="s">
        <v>72</v>
      </c>
      <c r="P3547" s="16">
        <f>WEEKNUM(Causas[[#This Row],[resolucion_fecha]],16)</f>
        <v>29</v>
      </c>
      <c r="Q3547" s="16" t="str">
        <f>TEXT(Causas[[#This Row],[resolucion_fecha]],"MMMM")</f>
        <v>julio</v>
      </c>
      <c r="R3547" s="16" t="str">
        <f t="shared" si="55"/>
        <v>M</v>
      </c>
      <c r="S3547" s="16"/>
      <c r="T3547" s="16" t="s">
        <v>73</v>
      </c>
      <c r="U3547" s="16"/>
      <c r="V3547" s="16"/>
      <c r="W3547" s="16"/>
    </row>
    <row r="3548" spans="1:23" hidden="1" x14ac:dyDescent="0.25">
      <c r="A3548" s="25">
        <v>147504</v>
      </c>
      <c r="B3548" s="25" t="s">
        <v>54</v>
      </c>
      <c r="C3548" s="25" t="s">
        <v>43</v>
      </c>
      <c r="D3548" s="25" t="s">
        <v>55</v>
      </c>
      <c r="E3548" s="24">
        <v>44120</v>
      </c>
      <c r="F3548" s="25" t="s">
        <v>56</v>
      </c>
      <c r="G3548" s="25" t="s">
        <v>46</v>
      </c>
      <c r="H3548" s="24">
        <v>45128</v>
      </c>
      <c r="I3548" s="101">
        <v>0.42005787037037035</v>
      </c>
      <c r="J3548" s="24">
        <v>45128</v>
      </c>
      <c r="K3548" s="101">
        <v>0.71483796296296298</v>
      </c>
      <c r="L3548" s="25">
        <v>25469</v>
      </c>
      <c r="M3548" s="26">
        <f>Causas[[#This Row],[parada_duracion]]/60</f>
        <v>424.48333333333335</v>
      </c>
      <c r="N3548" s="19" t="s">
        <v>1091</v>
      </c>
      <c r="O3548" s="16" t="s">
        <v>72</v>
      </c>
      <c r="P3548" s="16">
        <f>WEEKNUM(Causas[[#This Row],[resolucion_fecha]],16)</f>
        <v>29</v>
      </c>
      <c r="Q3548" s="16" t="str">
        <f>TEXT(Causas[[#This Row],[resolucion_fecha]],"MMMM")</f>
        <v>julio</v>
      </c>
      <c r="R3548" s="16" t="str">
        <f t="shared" si="55"/>
        <v>M</v>
      </c>
      <c r="S3548" s="16"/>
      <c r="T3548" s="16" t="s">
        <v>73</v>
      </c>
      <c r="U3548" s="16"/>
      <c r="V3548" s="16"/>
      <c r="W3548" s="16"/>
    </row>
    <row r="3549" spans="1:23" hidden="1" x14ac:dyDescent="0.25">
      <c r="A3549" s="25">
        <v>147507</v>
      </c>
      <c r="B3549" s="25" t="s">
        <v>42</v>
      </c>
      <c r="C3549" s="25" t="s">
        <v>43</v>
      </c>
      <c r="D3549" s="25" t="s">
        <v>96</v>
      </c>
      <c r="E3549" s="24">
        <v>43405</v>
      </c>
      <c r="F3549" s="25" t="s">
        <v>45</v>
      </c>
      <c r="G3549" s="25" t="s">
        <v>46</v>
      </c>
      <c r="H3549" s="24">
        <v>45128</v>
      </c>
      <c r="I3549" s="101">
        <v>0.45072916666666668</v>
      </c>
      <c r="J3549" s="24">
        <v>45128</v>
      </c>
      <c r="K3549" s="101">
        <v>0.46208333333333335</v>
      </c>
      <c r="L3549" s="25">
        <v>981</v>
      </c>
      <c r="M3549" s="26">
        <f>Causas[[#This Row],[parada_duracion]]/60</f>
        <v>16.350000000000001</v>
      </c>
      <c r="N3549" s="19" t="s">
        <v>49</v>
      </c>
      <c r="O3549" s="16" t="s">
        <v>49</v>
      </c>
      <c r="P3549" s="16">
        <f>WEEKNUM(Causas[[#This Row],[resolucion_fecha]],16)</f>
        <v>29</v>
      </c>
      <c r="Q3549" s="16" t="str">
        <f>TEXT(Causas[[#This Row],[resolucion_fecha]],"MMMM")</f>
        <v>julio</v>
      </c>
      <c r="R3549" s="16" t="str">
        <f t="shared" si="55"/>
        <v>M</v>
      </c>
      <c r="S3549" s="16"/>
      <c r="T3549" s="16" t="s">
        <v>49</v>
      </c>
      <c r="U3549" s="16"/>
      <c r="V3549" s="16"/>
      <c r="W3549" s="16"/>
    </row>
    <row r="3550" spans="1:23" x14ac:dyDescent="0.25">
      <c r="A3550" s="96">
        <v>147514</v>
      </c>
      <c r="B3550" s="96" t="s">
        <v>390</v>
      </c>
      <c r="C3550" s="96" t="s">
        <v>43</v>
      </c>
      <c r="D3550" s="96" t="s">
        <v>67</v>
      </c>
      <c r="E3550" s="97">
        <v>43746</v>
      </c>
      <c r="F3550" s="96" t="s">
        <v>56</v>
      </c>
      <c r="G3550" s="96" t="s">
        <v>46</v>
      </c>
      <c r="H3550" s="97">
        <v>45128</v>
      </c>
      <c r="I3550" s="23">
        <v>0.52212962962962961</v>
      </c>
      <c r="J3550" s="97">
        <v>45128</v>
      </c>
      <c r="K3550" s="23">
        <v>0.53335648148148151</v>
      </c>
      <c r="L3550" s="96">
        <v>970</v>
      </c>
      <c r="M3550" s="98">
        <f>Causas[[#This Row],[parada_duracion]]/60</f>
        <v>16.166666666666668</v>
      </c>
      <c r="N3550" s="19" t="s">
        <v>49</v>
      </c>
      <c r="O3550" s="16" t="s">
        <v>49</v>
      </c>
      <c r="P3550" s="99">
        <f>WEEKNUM(Causas[[#This Row],[resolucion_fecha]],16)</f>
        <v>29</v>
      </c>
      <c r="Q3550" s="99" t="str">
        <f>TEXT(Causas[[#This Row],[resolucion_fecha]],"MMMM")</f>
        <v>julio</v>
      </c>
      <c r="R3550" s="99" t="str">
        <f t="shared" si="55"/>
        <v>M</v>
      </c>
      <c r="S3550" s="99"/>
      <c r="T3550" s="16" t="s">
        <v>49</v>
      </c>
      <c r="U3550" s="16"/>
      <c r="V3550" s="99"/>
      <c r="W3550" s="99"/>
    </row>
    <row r="3551" spans="1:23" hidden="1" x14ac:dyDescent="0.25">
      <c r="A3551" s="96">
        <v>147515</v>
      </c>
      <c r="B3551" s="96" t="s">
        <v>95</v>
      </c>
      <c r="C3551" s="96" t="s">
        <v>43</v>
      </c>
      <c r="D3551" s="96" t="s">
        <v>59</v>
      </c>
      <c r="E3551" s="97">
        <v>44231</v>
      </c>
      <c r="F3551" s="96" t="s">
        <v>60</v>
      </c>
      <c r="G3551" s="96" t="s">
        <v>46</v>
      </c>
      <c r="H3551" s="97">
        <v>45128</v>
      </c>
      <c r="I3551" s="23">
        <v>0.52232638888888883</v>
      </c>
      <c r="J3551" s="97">
        <v>45128</v>
      </c>
      <c r="K3551" s="23">
        <v>0.59947916666666667</v>
      </c>
      <c r="L3551" s="96">
        <v>6666</v>
      </c>
      <c r="M3551" s="98">
        <f>Causas[[#This Row],[parada_duracion]]/60</f>
        <v>111.1</v>
      </c>
      <c r="N3551" s="19" t="s">
        <v>49</v>
      </c>
      <c r="O3551" s="16" t="s">
        <v>49</v>
      </c>
      <c r="P3551" s="99">
        <f>WEEKNUM(Causas[[#This Row],[resolucion_fecha]],16)</f>
        <v>29</v>
      </c>
      <c r="Q3551" s="99" t="str">
        <f>TEXT(Causas[[#This Row],[resolucion_fecha]],"MMMM")</f>
        <v>julio</v>
      </c>
      <c r="R3551" s="99" t="str">
        <f t="shared" si="55"/>
        <v>M</v>
      </c>
      <c r="S3551" s="99"/>
      <c r="T3551" s="16" t="s">
        <v>49</v>
      </c>
      <c r="U3551" s="100"/>
      <c r="V3551" s="99"/>
      <c r="W3551" s="99"/>
    </row>
    <row r="3552" spans="1:23" ht="30" hidden="1" x14ac:dyDescent="0.25">
      <c r="A3552" s="96">
        <v>147516</v>
      </c>
      <c r="B3552" s="96" t="s">
        <v>42</v>
      </c>
      <c r="C3552" s="96" t="s">
        <v>43</v>
      </c>
      <c r="D3552" s="96" t="s">
        <v>80</v>
      </c>
      <c r="E3552" s="97">
        <v>43405</v>
      </c>
      <c r="F3552" s="96" t="s">
        <v>45</v>
      </c>
      <c r="G3552" s="96" t="s">
        <v>46</v>
      </c>
      <c r="H3552" s="97">
        <v>45128</v>
      </c>
      <c r="I3552" s="23">
        <v>0.5257060185185185</v>
      </c>
      <c r="J3552" s="97">
        <v>45128</v>
      </c>
      <c r="K3552" s="23">
        <v>0.54715277777777771</v>
      </c>
      <c r="L3552" s="96">
        <v>1853</v>
      </c>
      <c r="M3552" s="98">
        <f>Causas[[#This Row],[parada_duracion]]/60</f>
        <v>30.883333333333333</v>
      </c>
      <c r="N3552" s="18" t="s">
        <v>1092</v>
      </c>
      <c r="O3552" s="99" t="s">
        <v>52</v>
      </c>
      <c r="P3552" s="99">
        <f>WEEKNUM(Causas[[#This Row],[resolucion_fecha]],16)</f>
        <v>29</v>
      </c>
      <c r="Q3552" s="99" t="str">
        <f>TEXT(Causas[[#This Row],[resolucion_fecha]],"MMMM")</f>
        <v>julio</v>
      </c>
      <c r="R3552" s="99" t="str">
        <f t="shared" si="55"/>
        <v>M</v>
      </c>
      <c r="S3552" s="99"/>
      <c r="T3552" s="99" t="s">
        <v>53</v>
      </c>
      <c r="U3552" s="100"/>
      <c r="V3552" s="99"/>
      <c r="W3552" s="99"/>
    </row>
    <row r="3553" spans="1:23" x14ac:dyDescent="0.25">
      <c r="A3553" s="25">
        <v>147517</v>
      </c>
      <c r="B3553" s="25" t="s">
        <v>390</v>
      </c>
      <c r="C3553" s="25" t="s">
        <v>43</v>
      </c>
      <c r="D3553" s="25" t="s">
        <v>67</v>
      </c>
      <c r="E3553" s="24">
        <v>43746</v>
      </c>
      <c r="F3553" s="25" t="s">
        <v>56</v>
      </c>
      <c r="G3553" s="25" t="s">
        <v>50</v>
      </c>
      <c r="H3553" s="24">
        <v>45128</v>
      </c>
      <c r="I3553" s="101">
        <v>0.53342592592592586</v>
      </c>
      <c r="J3553" s="24">
        <v>45128</v>
      </c>
      <c r="K3553" s="101">
        <v>0.53535879629629635</v>
      </c>
      <c r="L3553" s="25">
        <v>167</v>
      </c>
      <c r="M3553" s="26">
        <f>Causas[[#This Row],[parada_duracion]]/60</f>
        <v>2.7833333333333332</v>
      </c>
      <c r="N3553" s="18" t="s">
        <v>47</v>
      </c>
      <c r="O3553" s="16" t="s">
        <v>47</v>
      </c>
      <c r="P3553" s="16">
        <f>WEEKNUM(Causas[[#This Row],[resolucion_fecha]],16)</f>
        <v>29</v>
      </c>
      <c r="Q3553" s="16" t="str">
        <f>TEXT(Causas[[#This Row],[resolucion_fecha]],"MMMM")</f>
        <v>julio</v>
      </c>
      <c r="R3553" s="16" t="str">
        <f t="shared" si="55"/>
        <v>M</v>
      </c>
      <c r="S3553" s="16"/>
      <c r="T3553" s="19" t="s">
        <v>47</v>
      </c>
      <c r="U3553" s="100"/>
      <c r="V3553" s="16"/>
      <c r="W3553" s="16"/>
    </row>
    <row r="3554" spans="1:23" hidden="1" x14ac:dyDescent="0.25">
      <c r="A3554" s="25">
        <v>147523</v>
      </c>
      <c r="B3554" s="25" t="s">
        <v>66</v>
      </c>
      <c r="C3554" s="25" t="s">
        <v>43</v>
      </c>
      <c r="D3554" s="25" t="s">
        <v>143</v>
      </c>
      <c r="E3554" s="24">
        <v>43405</v>
      </c>
      <c r="F3554" s="25" t="s">
        <v>45</v>
      </c>
      <c r="G3554" s="25" t="s">
        <v>50</v>
      </c>
      <c r="H3554" s="24">
        <v>45128</v>
      </c>
      <c r="I3554" s="101">
        <v>0.60071759259259261</v>
      </c>
      <c r="J3554" s="24">
        <v>45128</v>
      </c>
      <c r="K3554" s="101">
        <v>0.60439814814814818</v>
      </c>
      <c r="L3554" s="25">
        <v>318</v>
      </c>
      <c r="M3554" s="26">
        <f>Causas[[#This Row],[parada_duracion]]/60</f>
        <v>5.3</v>
      </c>
      <c r="N3554" s="18" t="s">
        <v>47</v>
      </c>
      <c r="O3554" s="16" t="s">
        <v>47</v>
      </c>
      <c r="P3554" s="16">
        <f>WEEKNUM(Causas[[#This Row],[resolucion_fecha]],16)</f>
        <v>29</v>
      </c>
      <c r="Q3554" s="16" t="str">
        <f>TEXT(Causas[[#This Row],[resolucion_fecha]],"MMMM")</f>
        <v>julio</v>
      </c>
      <c r="R3554" s="16" t="str">
        <f t="shared" si="55"/>
        <v>T</v>
      </c>
      <c r="S3554" s="16"/>
      <c r="T3554" s="19" t="s">
        <v>47</v>
      </c>
      <c r="U3554" s="16"/>
      <c r="V3554" s="16"/>
      <c r="W3554" s="16"/>
    </row>
    <row r="3555" spans="1:23" hidden="1" x14ac:dyDescent="0.25">
      <c r="A3555" s="25">
        <v>147527</v>
      </c>
      <c r="B3555" s="25" t="s">
        <v>119</v>
      </c>
      <c r="C3555" s="25" t="s">
        <v>43</v>
      </c>
      <c r="D3555" s="25" t="s">
        <v>64</v>
      </c>
      <c r="E3555" s="24">
        <v>43405</v>
      </c>
      <c r="F3555" s="25" t="s">
        <v>45</v>
      </c>
      <c r="G3555" s="25" t="s">
        <v>50</v>
      </c>
      <c r="H3555" s="24">
        <v>45128</v>
      </c>
      <c r="I3555" s="101">
        <v>0.61365740740740737</v>
      </c>
      <c r="J3555" s="24">
        <v>45128</v>
      </c>
      <c r="K3555" s="101">
        <v>0.64172453703703702</v>
      </c>
      <c r="L3555" s="25">
        <v>2425</v>
      </c>
      <c r="M3555" s="26">
        <f>Causas[[#This Row],[parada_duracion]]/60</f>
        <v>40.416666666666664</v>
      </c>
      <c r="N3555" s="19" t="s">
        <v>49</v>
      </c>
      <c r="O3555" s="16" t="s">
        <v>49</v>
      </c>
      <c r="P3555" s="16">
        <f>WEEKNUM(Causas[[#This Row],[resolucion_fecha]],16)</f>
        <v>29</v>
      </c>
      <c r="Q3555" s="16" t="str">
        <f>TEXT(Causas[[#This Row],[resolucion_fecha]],"MMMM")</f>
        <v>julio</v>
      </c>
      <c r="R3555" s="16" t="str">
        <f t="shared" si="55"/>
        <v>T</v>
      </c>
      <c r="S3555" s="16"/>
      <c r="T3555" s="16" t="s">
        <v>49</v>
      </c>
      <c r="U3555" s="16"/>
      <c r="V3555" s="16"/>
      <c r="W3555" s="16"/>
    </row>
    <row r="3556" spans="1:23" hidden="1" x14ac:dyDescent="0.25">
      <c r="A3556" s="25">
        <v>147535</v>
      </c>
      <c r="B3556" s="25" t="s">
        <v>79</v>
      </c>
      <c r="C3556" s="25" t="s">
        <v>43</v>
      </c>
      <c r="D3556" s="25" t="s">
        <v>80</v>
      </c>
      <c r="E3556" s="24">
        <v>43405</v>
      </c>
      <c r="F3556" s="25" t="s">
        <v>45</v>
      </c>
      <c r="G3556" s="25" t="s">
        <v>46</v>
      </c>
      <c r="H3556" s="24">
        <v>45128</v>
      </c>
      <c r="I3556" s="101">
        <v>0.70554398148148145</v>
      </c>
      <c r="J3556" s="24">
        <v>45128</v>
      </c>
      <c r="K3556" s="101">
        <v>0.71452546296296304</v>
      </c>
      <c r="L3556" s="25">
        <v>776</v>
      </c>
      <c r="M3556" s="26">
        <f>Causas[[#This Row],[parada_duracion]]/60</f>
        <v>12.933333333333334</v>
      </c>
      <c r="N3556" s="19" t="s">
        <v>49</v>
      </c>
      <c r="O3556" s="16" t="s">
        <v>49</v>
      </c>
      <c r="P3556" s="16">
        <f>WEEKNUM(Causas[[#This Row],[resolucion_fecha]],16)</f>
        <v>29</v>
      </c>
      <c r="Q3556" s="16" t="str">
        <f>TEXT(Causas[[#This Row],[resolucion_fecha]],"MMMM")</f>
        <v>julio</v>
      </c>
      <c r="R3556" s="16" t="str">
        <f t="shared" si="55"/>
        <v>T</v>
      </c>
      <c r="S3556" s="16"/>
      <c r="T3556" s="16" t="s">
        <v>49</v>
      </c>
      <c r="U3556" s="16"/>
      <c r="V3556" s="16"/>
      <c r="W3556" s="16"/>
    </row>
    <row r="3557" spans="1:23" hidden="1" x14ac:dyDescent="0.25">
      <c r="A3557" s="25">
        <v>147537</v>
      </c>
      <c r="B3557" s="25" t="s">
        <v>79</v>
      </c>
      <c r="C3557" s="25" t="s">
        <v>43</v>
      </c>
      <c r="D3557" s="25" t="s">
        <v>80</v>
      </c>
      <c r="E3557" s="24">
        <v>43405</v>
      </c>
      <c r="F3557" s="25" t="s">
        <v>45</v>
      </c>
      <c r="G3557" s="25" t="s">
        <v>46</v>
      </c>
      <c r="H3557" s="24">
        <v>45128</v>
      </c>
      <c r="I3557" s="101">
        <v>0.71978009259259268</v>
      </c>
      <c r="J3557" s="24">
        <v>45128</v>
      </c>
      <c r="K3557" s="101">
        <v>0.7455208333333333</v>
      </c>
      <c r="L3557" s="25">
        <v>2224</v>
      </c>
      <c r="M3557" s="26">
        <f>Causas[[#This Row],[parada_duracion]]/60</f>
        <v>37.06666666666667</v>
      </c>
      <c r="N3557" s="19" t="s">
        <v>49</v>
      </c>
      <c r="O3557" s="16" t="s">
        <v>49</v>
      </c>
      <c r="P3557" s="16">
        <f>WEEKNUM(Causas[[#This Row],[resolucion_fecha]],16)</f>
        <v>29</v>
      </c>
      <c r="Q3557" s="16" t="str">
        <f>TEXT(Causas[[#This Row],[resolucion_fecha]],"MMMM")</f>
        <v>julio</v>
      </c>
      <c r="R3557" s="16" t="str">
        <f t="shared" si="55"/>
        <v>T</v>
      </c>
      <c r="S3557" s="16"/>
      <c r="T3557" s="16" t="s">
        <v>49</v>
      </c>
      <c r="U3557" s="16"/>
      <c r="V3557" s="16"/>
      <c r="W3557" s="16"/>
    </row>
    <row r="3558" spans="1:23" hidden="1" x14ac:dyDescent="0.25">
      <c r="A3558" s="25">
        <v>147540</v>
      </c>
      <c r="B3558" s="25" t="s">
        <v>79</v>
      </c>
      <c r="C3558" s="25" t="s">
        <v>43</v>
      </c>
      <c r="D3558" s="25" t="s">
        <v>166</v>
      </c>
      <c r="E3558" s="24">
        <v>43405</v>
      </c>
      <c r="F3558" s="25" t="s">
        <v>45</v>
      </c>
      <c r="G3558" s="25" t="s">
        <v>46</v>
      </c>
      <c r="H3558" s="24">
        <v>45128</v>
      </c>
      <c r="I3558" s="101">
        <v>0.74336805555555552</v>
      </c>
      <c r="J3558" s="24">
        <v>45128</v>
      </c>
      <c r="K3558" s="101">
        <v>0.75149305555555557</v>
      </c>
      <c r="L3558" s="25">
        <v>702</v>
      </c>
      <c r="M3558" s="26">
        <f>Causas[[#This Row],[parada_duracion]]/60</f>
        <v>11.7</v>
      </c>
      <c r="N3558" s="19" t="s">
        <v>1093</v>
      </c>
      <c r="O3558" s="16" t="s">
        <v>9</v>
      </c>
      <c r="P3558" s="16">
        <f>WEEKNUM(Causas[[#This Row],[resolucion_fecha]],16)</f>
        <v>29</v>
      </c>
      <c r="Q3558" s="16" t="str">
        <f>TEXT(Causas[[#This Row],[resolucion_fecha]],"MMMM")</f>
        <v>julio</v>
      </c>
      <c r="R3558" s="16" t="str">
        <f t="shared" si="55"/>
        <v>T</v>
      </c>
      <c r="S3558" s="16"/>
      <c r="T3558" s="16" t="s">
        <v>9</v>
      </c>
      <c r="U3558" s="16"/>
      <c r="V3558" s="16"/>
      <c r="W3558" s="16"/>
    </row>
    <row r="3559" spans="1:23" hidden="1" x14ac:dyDescent="0.25">
      <c r="A3559" s="96">
        <v>147547</v>
      </c>
      <c r="B3559" s="96" t="s">
        <v>111</v>
      </c>
      <c r="C3559" s="96" t="s">
        <v>43</v>
      </c>
      <c r="D3559" s="96" t="s">
        <v>166</v>
      </c>
      <c r="E3559" s="97">
        <v>44432</v>
      </c>
      <c r="F3559" s="96" t="s">
        <v>325</v>
      </c>
      <c r="G3559" s="96" t="s">
        <v>46</v>
      </c>
      <c r="H3559" s="97">
        <v>45128</v>
      </c>
      <c r="I3559" s="23">
        <v>0.79707175925925933</v>
      </c>
      <c r="J3559" s="97">
        <v>45128</v>
      </c>
      <c r="K3559" s="23">
        <v>0.81559027777777782</v>
      </c>
      <c r="L3559" s="96">
        <v>1600</v>
      </c>
      <c r="M3559" s="98">
        <f>Causas[[#This Row],[parada_duracion]]/60</f>
        <v>26.666666666666668</v>
      </c>
      <c r="N3559" s="18" t="s">
        <v>49</v>
      </c>
      <c r="O3559" s="16" t="s">
        <v>49</v>
      </c>
      <c r="P3559" s="99">
        <f>WEEKNUM(Causas[[#This Row],[resolucion_fecha]],16)</f>
        <v>29</v>
      </c>
      <c r="Q3559" s="99" t="str">
        <f>TEXT(Causas[[#This Row],[resolucion_fecha]],"MMMM")</f>
        <v>julio</v>
      </c>
      <c r="R3559" s="99" t="str">
        <f t="shared" si="55"/>
        <v>T</v>
      </c>
      <c r="S3559" s="99"/>
      <c r="T3559" s="16" t="s">
        <v>49</v>
      </c>
      <c r="U3559" s="16"/>
      <c r="V3559" s="99"/>
      <c r="W3559" s="99"/>
    </row>
    <row r="3560" spans="1:23" hidden="1" x14ac:dyDescent="0.25">
      <c r="A3560" s="96">
        <v>147548</v>
      </c>
      <c r="B3560" s="96" t="s">
        <v>95</v>
      </c>
      <c r="C3560" s="96" t="s">
        <v>43</v>
      </c>
      <c r="D3560" s="96" t="s">
        <v>59</v>
      </c>
      <c r="E3560" s="97">
        <v>44231</v>
      </c>
      <c r="F3560" s="96" t="s">
        <v>60</v>
      </c>
      <c r="G3560" s="96" t="s">
        <v>46</v>
      </c>
      <c r="H3560" s="97">
        <v>45128</v>
      </c>
      <c r="I3560" s="23">
        <v>0.81354166666666661</v>
      </c>
      <c r="J3560" s="97">
        <v>45128</v>
      </c>
      <c r="K3560" s="23">
        <v>0.84187499999999993</v>
      </c>
      <c r="L3560" s="96">
        <v>2448</v>
      </c>
      <c r="M3560" s="98">
        <f>Causas[[#This Row],[parada_duracion]]/60</f>
        <v>40.799999999999997</v>
      </c>
      <c r="N3560" s="18" t="s">
        <v>49</v>
      </c>
      <c r="O3560" s="16" t="s">
        <v>49</v>
      </c>
      <c r="P3560" s="99">
        <f>WEEKNUM(Causas[[#This Row],[resolucion_fecha]],16)</f>
        <v>29</v>
      </c>
      <c r="Q3560" s="99" t="str">
        <f>TEXT(Causas[[#This Row],[resolucion_fecha]],"MMMM")</f>
        <v>julio</v>
      </c>
      <c r="R3560" s="99" t="str">
        <f t="shared" si="55"/>
        <v>T</v>
      </c>
      <c r="S3560" s="99"/>
      <c r="T3560" s="16" t="s">
        <v>49</v>
      </c>
      <c r="U3560" s="100"/>
      <c r="V3560" s="99"/>
      <c r="W3560" s="99"/>
    </row>
    <row r="3561" spans="1:23" hidden="1" x14ac:dyDescent="0.25">
      <c r="A3561" s="96">
        <v>147549</v>
      </c>
      <c r="B3561" s="96" t="s">
        <v>42</v>
      </c>
      <c r="C3561" s="96" t="s">
        <v>43</v>
      </c>
      <c r="D3561" s="96" t="s">
        <v>44</v>
      </c>
      <c r="E3561" s="97">
        <v>43405</v>
      </c>
      <c r="F3561" s="96" t="s">
        <v>45</v>
      </c>
      <c r="G3561" s="96" t="s">
        <v>46</v>
      </c>
      <c r="H3561" s="97">
        <v>45128</v>
      </c>
      <c r="I3561" s="23">
        <v>0.83333333333333337</v>
      </c>
      <c r="J3561" s="97">
        <v>45128</v>
      </c>
      <c r="K3561" s="23">
        <v>0.83959490740740739</v>
      </c>
      <c r="L3561" s="96">
        <v>541</v>
      </c>
      <c r="M3561" s="98">
        <f>Causas[[#This Row],[parada_duracion]]/60</f>
        <v>9.0166666666666675</v>
      </c>
      <c r="N3561" s="18" t="s">
        <v>47</v>
      </c>
      <c r="O3561" s="16" t="s">
        <v>47</v>
      </c>
      <c r="P3561" s="99">
        <f>WEEKNUM(Causas[[#This Row],[resolucion_fecha]],16)</f>
        <v>29</v>
      </c>
      <c r="Q3561" s="99" t="str">
        <f>TEXT(Causas[[#This Row],[resolucion_fecha]],"MMMM")</f>
        <v>julio</v>
      </c>
      <c r="R3561" s="99" t="str">
        <f t="shared" si="55"/>
        <v>T</v>
      </c>
      <c r="S3561" s="99"/>
      <c r="T3561" s="19" t="s">
        <v>47</v>
      </c>
      <c r="U3561" s="100"/>
      <c r="V3561" s="99"/>
      <c r="W3561" s="99"/>
    </row>
    <row r="3562" spans="1:23" hidden="1" x14ac:dyDescent="0.25">
      <c r="A3562" s="25">
        <v>147550</v>
      </c>
      <c r="B3562" s="25" t="s">
        <v>116</v>
      </c>
      <c r="C3562" s="25" t="s">
        <v>43</v>
      </c>
      <c r="D3562" s="25" t="s">
        <v>96</v>
      </c>
      <c r="E3562" s="24">
        <v>43405</v>
      </c>
      <c r="F3562" s="25" t="s">
        <v>45</v>
      </c>
      <c r="G3562" s="25" t="s">
        <v>46</v>
      </c>
      <c r="H3562" s="24">
        <v>45128</v>
      </c>
      <c r="I3562" s="101">
        <v>0.83622685185185175</v>
      </c>
      <c r="J3562" s="24">
        <v>45128</v>
      </c>
      <c r="K3562" s="101">
        <v>0.8421412037037036</v>
      </c>
      <c r="L3562" s="25">
        <v>511</v>
      </c>
      <c r="M3562" s="26">
        <f>Causas[[#This Row],[parada_duracion]]/60</f>
        <v>8.5166666666666675</v>
      </c>
      <c r="N3562" s="18" t="s">
        <v>47</v>
      </c>
      <c r="O3562" s="16" t="s">
        <v>47</v>
      </c>
      <c r="P3562" s="16">
        <f>WEEKNUM(Causas[[#This Row],[resolucion_fecha]],16)</f>
        <v>29</v>
      </c>
      <c r="Q3562" s="16" t="str">
        <f>TEXT(Causas[[#This Row],[resolucion_fecha]],"MMMM")</f>
        <v>julio</v>
      </c>
      <c r="R3562" s="16" t="str">
        <f t="shared" si="55"/>
        <v>T</v>
      </c>
      <c r="S3562" s="16"/>
      <c r="T3562" s="19" t="s">
        <v>47</v>
      </c>
      <c r="U3562" s="100"/>
      <c r="V3562" s="16"/>
      <c r="W3562" s="16"/>
    </row>
    <row r="3563" spans="1:23" hidden="1" x14ac:dyDescent="0.25">
      <c r="A3563" s="25">
        <v>147599</v>
      </c>
      <c r="B3563" s="25" t="s">
        <v>58</v>
      </c>
      <c r="C3563" s="25" t="s">
        <v>43</v>
      </c>
      <c r="D3563" s="25" t="s">
        <v>96</v>
      </c>
      <c r="E3563" s="24">
        <v>43882</v>
      </c>
      <c r="F3563" s="25" t="s">
        <v>56</v>
      </c>
      <c r="G3563" s="25" t="s">
        <v>46</v>
      </c>
      <c r="H3563" s="24">
        <v>45131</v>
      </c>
      <c r="I3563" s="101">
        <v>0.26689814814814816</v>
      </c>
      <c r="J3563" s="24">
        <v>45131</v>
      </c>
      <c r="K3563" s="101">
        <v>0.28961805555555559</v>
      </c>
      <c r="L3563" s="25">
        <v>1963</v>
      </c>
      <c r="M3563" s="26">
        <f>Causas[[#This Row],[parada_duracion]]/60</f>
        <v>32.716666666666669</v>
      </c>
      <c r="N3563" s="19" t="s">
        <v>49</v>
      </c>
      <c r="O3563" s="16" t="s">
        <v>49</v>
      </c>
      <c r="P3563" s="16">
        <f>WEEKNUM(Causas[[#This Row],[resolucion_fecha]],16)</f>
        <v>30</v>
      </c>
      <c r="Q3563" s="16" t="str">
        <f>TEXT(Causas[[#This Row],[resolucion_fecha]],"MMMM")</f>
        <v>julio</v>
      </c>
      <c r="R3563" s="16" t="str">
        <f t="shared" si="55"/>
        <v>M</v>
      </c>
      <c r="S3563" s="16"/>
      <c r="T3563" s="16" t="s">
        <v>49</v>
      </c>
      <c r="U3563" s="16"/>
      <c r="V3563" s="16"/>
      <c r="W3563" s="16"/>
    </row>
    <row r="3564" spans="1:23" hidden="1" x14ac:dyDescent="0.25">
      <c r="A3564" s="25">
        <v>147602</v>
      </c>
      <c r="B3564" s="25" t="s">
        <v>119</v>
      </c>
      <c r="C3564" s="25" t="s">
        <v>43</v>
      </c>
      <c r="D3564" s="25" t="s">
        <v>64</v>
      </c>
      <c r="E3564" s="24">
        <v>43405</v>
      </c>
      <c r="F3564" s="25" t="s">
        <v>45</v>
      </c>
      <c r="G3564" s="25" t="s">
        <v>50</v>
      </c>
      <c r="H3564" s="24">
        <v>45131</v>
      </c>
      <c r="I3564" s="101">
        <v>0.27444444444444444</v>
      </c>
      <c r="J3564" s="24">
        <v>45131</v>
      </c>
      <c r="K3564" s="101">
        <v>0.27712962962962967</v>
      </c>
      <c r="L3564" s="25">
        <v>232</v>
      </c>
      <c r="M3564" s="26">
        <f>Causas[[#This Row],[parada_duracion]]/60</f>
        <v>3.8666666666666667</v>
      </c>
      <c r="N3564" s="19" t="s">
        <v>47</v>
      </c>
      <c r="O3564" s="16" t="s">
        <v>47</v>
      </c>
      <c r="P3564" s="16">
        <f>WEEKNUM(Causas[[#This Row],[resolucion_fecha]],16)</f>
        <v>30</v>
      </c>
      <c r="Q3564" s="16" t="str">
        <f>TEXT(Causas[[#This Row],[resolucion_fecha]],"MMMM")</f>
        <v>julio</v>
      </c>
      <c r="R3564" s="16" t="str">
        <f t="shared" ref="R3564:R3627" si="56">IF(I3564&gt;TIME(22,0,0),"N",IF(I3564&lt;TIME(6,0,0),"N",IF(I3564&gt;TIME(14,0,0),"T",IF(I3564&gt;=TIME(6,0,0),"M","-"))))</f>
        <v>M</v>
      </c>
      <c r="S3564" s="16"/>
      <c r="T3564" s="19" t="s">
        <v>47</v>
      </c>
      <c r="U3564" s="16"/>
      <c r="V3564" s="16"/>
      <c r="W3564" s="16"/>
    </row>
    <row r="3565" spans="1:23" hidden="1" x14ac:dyDescent="0.25">
      <c r="A3565" s="96">
        <v>147606</v>
      </c>
      <c r="B3565" s="96" t="s">
        <v>130</v>
      </c>
      <c r="C3565" s="96" t="s">
        <v>43</v>
      </c>
      <c r="D3565" s="96" t="s">
        <v>143</v>
      </c>
      <c r="E3565" s="97">
        <v>43405</v>
      </c>
      <c r="F3565" s="96" t="s">
        <v>45</v>
      </c>
      <c r="G3565" s="96" t="s">
        <v>46</v>
      </c>
      <c r="H3565" s="97">
        <v>45131</v>
      </c>
      <c r="I3565" s="23">
        <v>0.29543981481481479</v>
      </c>
      <c r="J3565" s="97">
        <v>45131</v>
      </c>
      <c r="K3565" s="23">
        <v>0.30412037037037037</v>
      </c>
      <c r="L3565" s="96">
        <v>750</v>
      </c>
      <c r="M3565" s="98">
        <f>Causas[[#This Row],[parada_duracion]]/60</f>
        <v>12.5</v>
      </c>
      <c r="N3565" s="19" t="s">
        <v>49</v>
      </c>
      <c r="O3565" s="16" t="s">
        <v>49</v>
      </c>
      <c r="P3565" s="99">
        <f>WEEKNUM(Causas[[#This Row],[resolucion_fecha]],16)</f>
        <v>30</v>
      </c>
      <c r="Q3565" s="99" t="str">
        <f>TEXT(Causas[[#This Row],[resolucion_fecha]],"MMMM")</f>
        <v>julio</v>
      </c>
      <c r="R3565" s="99" t="str">
        <f t="shared" si="56"/>
        <v>M</v>
      </c>
      <c r="S3565" s="99"/>
      <c r="T3565" s="16" t="s">
        <v>49</v>
      </c>
      <c r="U3565" s="16"/>
      <c r="V3565" s="99"/>
      <c r="W3565" s="99"/>
    </row>
    <row r="3566" spans="1:23" hidden="1" x14ac:dyDescent="0.25">
      <c r="A3566" s="25">
        <v>147607</v>
      </c>
      <c r="B3566" s="25" t="s">
        <v>95</v>
      </c>
      <c r="C3566" s="25" t="s">
        <v>43</v>
      </c>
      <c r="D3566" s="25" t="s">
        <v>82</v>
      </c>
      <c r="E3566" s="24">
        <v>45063</v>
      </c>
      <c r="F3566" s="25" t="s">
        <v>124</v>
      </c>
      <c r="G3566" s="25" t="s">
        <v>46</v>
      </c>
      <c r="H3566" s="24">
        <v>45131</v>
      </c>
      <c r="I3566" s="101">
        <v>0.29864583333333333</v>
      </c>
      <c r="J3566" s="24">
        <v>45131</v>
      </c>
      <c r="K3566" s="101">
        <v>0.31635416666666666</v>
      </c>
      <c r="L3566" s="25">
        <v>1530</v>
      </c>
      <c r="M3566" s="26">
        <f>Causas[[#This Row],[parada_duracion]]/60</f>
        <v>25.5</v>
      </c>
      <c r="N3566" s="19" t="s">
        <v>49</v>
      </c>
      <c r="O3566" s="16" t="s">
        <v>49</v>
      </c>
      <c r="P3566" s="16">
        <f>WEEKNUM(Causas[[#This Row],[resolucion_fecha]],16)</f>
        <v>30</v>
      </c>
      <c r="Q3566" s="16" t="str">
        <f>TEXT(Causas[[#This Row],[resolucion_fecha]],"MMMM")</f>
        <v>julio</v>
      </c>
      <c r="R3566" s="16" t="str">
        <f t="shared" si="56"/>
        <v>M</v>
      </c>
      <c r="S3566" s="16"/>
      <c r="T3566" s="16" t="s">
        <v>49</v>
      </c>
      <c r="U3566" s="100"/>
      <c r="V3566" s="16"/>
      <c r="W3566" s="16"/>
    </row>
    <row r="3567" spans="1:23" hidden="1" x14ac:dyDescent="0.25">
      <c r="A3567" s="25">
        <v>147610</v>
      </c>
      <c r="B3567" s="25" t="s">
        <v>42</v>
      </c>
      <c r="C3567" s="25" t="s">
        <v>43</v>
      </c>
      <c r="D3567" s="25" t="s">
        <v>166</v>
      </c>
      <c r="E3567" s="24">
        <v>43405</v>
      </c>
      <c r="F3567" s="25" t="s">
        <v>45</v>
      </c>
      <c r="G3567" s="25" t="s">
        <v>50</v>
      </c>
      <c r="H3567" s="24">
        <v>45131</v>
      </c>
      <c r="I3567" s="101">
        <v>0.31418981481481484</v>
      </c>
      <c r="J3567" s="24">
        <v>45131</v>
      </c>
      <c r="K3567" s="101">
        <v>0.33537037037037037</v>
      </c>
      <c r="L3567" s="25">
        <v>1830</v>
      </c>
      <c r="M3567" s="26">
        <f>Causas[[#This Row],[parada_duracion]]/60</f>
        <v>30.5</v>
      </c>
      <c r="N3567" s="19" t="s">
        <v>1094</v>
      </c>
      <c r="O3567" s="16" t="s">
        <v>52</v>
      </c>
      <c r="P3567" s="16">
        <f>WEEKNUM(Causas[[#This Row],[resolucion_fecha]],16)</f>
        <v>30</v>
      </c>
      <c r="Q3567" s="16" t="str">
        <f>TEXT(Causas[[#This Row],[resolucion_fecha]],"MMMM")</f>
        <v>julio</v>
      </c>
      <c r="R3567" s="16" t="str">
        <f t="shared" si="56"/>
        <v>M</v>
      </c>
      <c r="S3567" s="16"/>
      <c r="T3567" s="99" t="s">
        <v>53</v>
      </c>
      <c r="U3567" s="16"/>
      <c r="V3567" s="16"/>
      <c r="W3567" s="16"/>
    </row>
    <row r="3568" spans="1:23" hidden="1" x14ac:dyDescent="0.25">
      <c r="A3568" s="25">
        <v>147612</v>
      </c>
      <c r="B3568" s="25" t="s">
        <v>130</v>
      </c>
      <c r="C3568" s="25" t="s">
        <v>43</v>
      </c>
      <c r="D3568" s="25" t="s">
        <v>143</v>
      </c>
      <c r="E3568" s="24">
        <v>43405</v>
      </c>
      <c r="F3568" s="25" t="s">
        <v>45</v>
      </c>
      <c r="G3568" s="25" t="s">
        <v>46</v>
      </c>
      <c r="H3568" s="24">
        <v>45131</v>
      </c>
      <c r="I3568" s="101">
        <v>0.36949074074074079</v>
      </c>
      <c r="J3568" s="24">
        <v>45131</v>
      </c>
      <c r="K3568" s="101">
        <v>0.3712037037037037</v>
      </c>
      <c r="L3568" s="25">
        <v>148</v>
      </c>
      <c r="M3568" s="26">
        <f>Causas[[#This Row],[parada_duracion]]/60</f>
        <v>2.4666666666666668</v>
      </c>
      <c r="N3568" s="19" t="s">
        <v>47</v>
      </c>
      <c r="O3568" s="16" t="s">
        <v>47</v>
      </c>
      <c r="P3568" s="16">
        <f>WEEKNUM(Causas[[#This Row],[resolucion_fecha]],16)</f>
        <v>30</v>
      </c>
      <c r="Q3568" s="16" t="str">
        <f>TEXT(Causas[[#This Row],[resolucion_fecha]],"MMMM")</f>
        <v>julio</v>
      </c>
      <c r="R3568" s="16" t="str">
        <f t="shared" si="56"/>
        <v>M</v>
      </c>
      <c r="S3568" s="16"/>
      <c r="T3568" s="19" t="s">
        <v>47</v>
      </c>
      <c r="U3568" s="16"/>
      <c r="V3568" s="16"/>
      <c r="W3568" s="16"/>
    </row>
    <row r="3569" spans="1:23" hidden="1" x14ac:dyDescent="0.25">
      <c r="A3569" s="25">
        <v>147623</v>
      </c>
      <c r="B3569" s="25" t="s">
        <v>79</v>
      </c>
      <c r="C3569" s="25" t="s">
        <v>43</v>
      </c>
      <c r="D3569" s="25" t="s">
        <v>80</v>
      </c>
      <c r="E3569" s="24">
        <v>43405</v>
      </c>
      <c r="F3569" s="25" t="s">
        <v>45</v>
      </c>
      <c r="G3569" s="25" t="s">
        <v>46</v>
      </c>
      <c r="H3569" s="24">
        <v>45131</v>
      </c>
      <c r="I3569" s="101">
        <v>0.46788194444444442</v>
      </c>
      <c r="J3569" s="24">
        <v>45131</v>
      </c>
      <c r="K3569" s="101">
        <v>0.51369212962962962</v>
      </c>
      <c r="L3569" s="25">
        <v>3958</v>
      </c>
      <c r="M3569" s="26">
        <f>Causas[[#This Row],[parada_duracion]]/60</f>
        <v>65.966666666666669</v>
      </c>
      <c r="N3569" s="19" t="s">
        <v>49</v>
      </c>
      <c r="O3569" s="16" t="s">
        <v>49</v>
      </c>
      <c r="P3569" s="16">
        <f>WEEKNUM(Causas[[#This Row],[resolucion_fecha]],16)</f>
        <v>30</v>
      </c>
      <c r="Q3569" s="16" t="str">
        <f>TEXT(Causas[[#This Row],[resolucion_fecha]],"MMMM")</f>
        <v>julio</v>
      </c>
      <c r="R3569" s="16" t="str">
        <f t="shared" si="56"/>
        <v>M</v>
      </c>
      <c r="S3569" s="16"/>
      <c r="T3569" s="16" t="s">
        <v>49</v>
      </c>
      <c r="U3569" s="16"/>
      <c r="V3569" s="16"/>
      <c r="W3569" s="16"/>
    </row>
    <row r="3570" spans="1:23" hidden="1" x14ac:dyDescent="0.25">
      <c r="A3570" s="96">
        <v>147625</v>
      </c>
      <c r="B3570" s="96" t="s">
        <v>42</v>
      </c>
      <c r="C3570" s="96" t="s">
        <v>43</v>
      </c>
      <c r="D3570" s="96" t="s">
        <v>166</v>
      </c>
      <c r="E3570" s="97">
        <v>43405</v>
      </c>
      <c r="F3570" s="96" t="s">
        <v>45</v>
      </c>
      <c r="G3570" s="96" t="s">
        <v>50</v>
      </c>
      <c r="H3570" s="97">
        <v>45131</v>
      </c>
      <c r="I3570" s="23">
        <v>0.47817129629629629</v>
      </c>
      <c r="J3570" s="97">
        <v>45131</v>
      </c>
      <c r="K3570" s="23">
        <v>0.56008101851851855</v>
      </c>
      <c r="L3570" s="96">
        <v>7077</v>
      </c>
      <c r="M3570" s="98">
        <f>Causas[[#This Row],[parada_duracion]]/60</f>
        <v>117.95</v>
      </c>
      <c r="N3570" s="18" t="s">
        <v>1095</v>
      </c>
      <c r="O3570" s="99" t="s">
        <v>52</v>
      </c>
      <c r="P3570" s="99">
        <f>WEEKNUM(Causas[[#This Row],[resolucion_fecha]],16)</f>
        <v>30</v>
      </c>
      <c r="Q3570" s="99" t="str">
        <f>TEXT(Causas[[#This Row],[resolucion_fecha]],"MMMM")</f>
        <v>julio</v>
      </c>
      <c r="R3570" s="99" t="str">
        <f t="shared" si="56"/>
        <v>M</v>
      </c>
      <c r="S3570" s="99"/>
      <c r="T3570" s="99" t="s">
        <v>53</v>
      </c>
      <c r="U3570" s="16"/>
      <c r="V3570" s="99"/>
      <c r="W3570" s="99"/>
    </row>
    <row r="3571" spans="1:23" hidden="1" x14ac:dyDescent="0.25">
      <c r="A3571" s="96">
        <v>147626</v>
      </c>
      <c r="B3571" s="96" t="s">
        <v>95</v>
      </c>
      <c r="C3571" s="96" t="s">
        <v>43</v>
      </c>
      <c r="D3571" s="96" t="s">
        <v>80</v>
      </c>
      <c r="E3571" s="97">
        <v>43405</v>
      </c>
      <c r="F3571" s="96" t="s">
        <v>45</v>
      </c>
      <c r="G3571" s="96" t="s">
        <v>46</v>
      </c>
      <c r="H3571" s="97">
        <v>45131</v>
      </c>
      <c r="I3571" s="23">
        <v>0.52991898148148142</v>
      </c>
      <c r="J3571" s="97">
        <v>45131</v>
      </c>
      <c r="K3571" s="23">
        <v>0.53760416666666666</v>
      </c>
      <c r="L3571" s="96">
        <v>664</v>
      </c>
      <c r="M3571" s="98">
        <f>Causas[[#This Row],[parada_duracion]]/60</f>
        <v>11.066666666666666</v>
      </c>
      <c r="N3571" s="18" t="s">
        <v>62</v>
      </c>
      <c r="O3571" s="99" t="s">
        <v>52</v>
      </c>
      <c r="P3571" s="99">
        <f>WEEKNUM(Causas[[#This Row],[resolucion_fecha]],16)</f>
        <v>30</v>
      </c>
      <c r="Q3571" s="99" t="str">
        <f>TEXT(Causas[[#This Row],[resolucion_fecha]],"MMMM")</f>
        <v>julio</v>
      </c>
      <c r="R3571" s="99" t="str">
        <f t="shared" si="56"/>
        <v>M</v>
      </c>
      <c r="S3571" s="99"/>
      <c r="T3571" s="99" t="s">
        <v>53</v>
      </c>
      <c r="U3571" s="100"/>
      <c r="V3571" s="99"/>
      <c r="W3571" s="99"/>
    </row>
    <row r="3572" spans="1:23" hidden="1" x14ac:dyDescent="0.25">
      <c r="A3572" s="25">
        <v>147627</v>
      </c>
      <c r="B3572" s="25" t="s">
        <v>42</v>
      </c>
      <c r="C3572" s="25" t="s">
        <v>43</v>
      </c>
      <c r="D3572" s="25" t="s">
        <v>80</v>
      </c>
      <c r="E3572" s="24">
        <v>43405</v>
      </c>
      <c r="F3572" s="25" t="s">
        <v>45</v>
      </c>
      <c r="G3572" s="25" t="s">
        <v>50</v>
      </c>
      <c r="H3572" s="24">
        <v>45131</v>
      </c>
      <c r="I3572" s="101">
        <v>0.53771990740740738</v>
      </c>
      <c r="J3572" s="24">
        <v>45131</v>
      </c>
      <c r="K3572" s="101">
        <v>0.54871527777777784</v>
      </c>
      <c r="L3572" s="25">
        <v>950</v>
      </c>
      <c r="M3572" s="26">
        <f>Causas[[#This Row],[parada_duracion]]/60</f>
        <v>15.833333333333334</v>
      </c>
      <c r="N3572" s="19" t="s">
        <v>1096</v>
      </c>
      <c r="O3572" s="16" t="s">
        <v>52</v>
      </c>
      <c r="P3572" s="16">
        <f>WEEKNUM(Causas[[#This Row],[resolucion_fecha]],16)</f>
        <v>30</v>
      </c>
      <c r="Q3572" s="16" t="str">
        <f>TEXT(Causas[[#This Row],[resolucion_fecha]],"MMMM")</f>
        <v>julio</v>
      </c>
      <c r="R3572" s="16" t="str">
        <f t="shared" si="56"/>
        <v>M</v>
      </c>
      <c r="S3572" s="16"/>
      <c r="T3572" s="16" t="s">
        <v>53</v>
      </c>
      <c r="U3572" s="100"/>
      <c r="V3572" s="16"/>
      <c r="W3572" s="16"/>
    </row>
    <row r="3573" spans="1:23" hidden="1" x14ac:dyDescent="0.25">
      <c r="A3573" s="96">
        <v>147629</v>
      </c>
      <c r="B3573" s="96" t="s">
        <v>42</v>
      </c>
      <c r="C3573" s="96" t="s">
        <v>43</v>
      </c>
      <c r="D3573" s="96" t="s">
        <v>55</v>
      </c>
      <c r="E3573" s="97">
        <v>43405</v>
      </c>
      <c r="F3573" s="96" t="s">
        <v>45</v>
      </c>
      <c r="G3573" s="96" t="s">
        <v>46</v>
      </c>
      <c r="H3573" s="97">
        <v>45131</v>
      </c>
      <c r="I3573" s="23">
        <v>0.57690972222222225</v>
      </c>
      <c r="J3573" s="97">
        <v>45131</v>
      </c>
      <c r="K3573" s="23">
        <v>0.5788078703703704</v>
      </c>
      <c r="L3573" s="96">
        <v>164</v>
      </c>
      <c r="M3573" s="98">
        <f>Causas[[#This Row],[parada_duracion]]/60</f>
        <v>2.7333333333333334</v>
      </c>
      <c r="N3573" s="19" t="s">
        <v>47</v>
      </c>
      <c r="O3573" s="16" t="s">
        <v>47</v>
      </c>
      <c r="P3573" s="99">
        <f>WEEKNUM(Causas[[#This Row],[resolucion_fecha]],16)</f>
        <v>30</v>
      </c>
      <c r="Q3573" s="99" t="str">
        <f>TEXT(Causas[[#This Row],[resolucion_fecha]],"MMMM")</f>
        <v>julio</v>
      </c>
      <c r="R3573" s="99" t="str">
        <f t="shared" si="56"/>
        <v>M</v>
      </c>
      <c r="S3573" s="99"/>
      <c r="T3573" s="19" t="s">
        <v>47</v>
      </c>
      <c r="U3573" s="16"/>
      <c r="V3573" s="99"/>
      <c r="W3573" s="99"/>
    </row>
    <row r="3574" spans="1:23" hidden="1" x14ac:dyDescent="0.25">
      <c r="A3574" s="25">
        <v>147630</v>
      </c>
      <c r="B3574" s="25" t="s">
        <v>203</v>
      </c>
      <c r="C3574" s="25" t="s">
        <v>43</v>
      </c>
      <c r="D3574" s="25" t="s">
        <v>55</v>
      </c>
      <c r="E3574" s="24">
        <v>43405</v>
      </c>
      <c r="F3574" s="25" t="s">
        <v>45</v>
      </c>
      <c r="G3574" s="25" t="s">
        <v>50</v>
      </c>
      <c r="H3574" s="24">
        <v>45131</v>
      </c>
      <c r="I3574" s="101">
        <v>0.60375000000000001</v>
      </c>
      <c r="J3574" s="24">
        <v>45131</v>
      </c>
      <c r="K3574" s="101">
        <v>0.60436342592592596</v>
      </c>
      <c r="L3574" s="25">
        <v>53</v>
      </c>
      <c r="M3574" s="26">
        <f>Causas[[#This Row],[parada_duracion]]/60</f>
        <v>0.8833333333333333</v>
      </c>
      <c r="N3574" s="19" t="s">
        <v>47</v>
      </c>
      <c r="O3574" s="16" t="s">
        <v>47</v>
      </c>
      <c r="P3574" s="16">
        <f>WEEKNUM(Causas[[#This Row],[resolucion_fecha]],16)</f>
        <v>30</v>
      </c>
      <c r="Q3574" s="16" t="str">
        <f>TEXT(Causas[[#This Row],[resolucion_fecha]],"MMMM")</f>
        <v>julio</v>
      </c>
      <c r="R3574" s="16" t="str">
        <f t="shared" si="56"/>
        <v>T</v>
      </c>
      <c r="S3574" s="16"/>
      <c r="T3574" s="19" t="s">
        <v>47</v>
      </c>
      <c r="U3574" s="100"/>
      <c r="V3574" s="16"/>
      <c r="W3574" s="16"/>
    </row>
    <row r="3575" spans="1:23" hidden="1" x14ac:dyDescent="0.25">
      <c r="A3575" s="96">
        <v>147632</v>
      </c>
      <c r="B3575" s="96" t="s">
        <v>87</v>
      </c>
      <c r="C3575" s="96" t="s">
        <v>43</v>
      </c>
      <c r="D3575" s="96" t="s">
        <v>166</v>
      </c>
      <c r="E3575" s="97">
        <v>44432</v>
      </c>
      <c r="F3575" s="96" t="s">
        <v>325</v>
      </c>
      <c r="G3575" s="96" t="s">
        <v>46</v>
      </c>
      <c r="H3575" s="97">
        <v>45131</v>
      </c>
      <c r="I3575" s="23">
        <v>0.60811342592592588</v>
      </c>
      <c r="J3575" s="97">
        <v>45131</v>
      </c>
      <c r="K3575" s="23">
        <v>0.60881944444444447</v>
      </c>
      <c r="L3575" s="96">
        <v>61</v>
      </c>
      <c r="M3575" s="98">
        <f>Causas[[#This Row],[parada_duracion]]/60</f>
        <v>1.0166666666666666</v>
      </c>
      <c r="N3575" s="19" t="s">
        <v>47</v>
      </c>
      <c r="O3575" s="16" t="s">
        <v>47</v>
      </c>
      <c r="P3575" s="99">
        <f>WEEKNUM(Causas[[#This Row],[resolucion_fecha]],16)</f>
        <v>30</v>
      </c>
      <c r="Q3575" s="99" t="str">
        <f>TEXT(Causas[[#This Row],[resolucion_fecha]],"MMMM")</f>
        <v>julio</v>
      </c>
      <c r="R3575" s="99" t="str">
        <f t="shared" si="56"/>
        <v>T</v>
      </c>
      <c r="S3575" s="99"/>
      <c r="T3575" s="19" t="s">
        <v>47</v>
      </c>
      <c r="U3575" s="16"/>
      <c r="V3575" s="99"/>
      <c r="W3575" s="99"/>
    </row>
    <row r="3576" spans="1:23" hidden="1" x14ac:dyDescent="0.25">
      <c r="A3576" s="96">
        <v>147633</v>
      </c>
      <c r="B3576" s="96" t="s">
        <v>87</v>
      </c>
      <c r="C3576" s="96" t="s">
        <v>43</v>
      </c>
      <c r="D3576" s="96" t="s">
        <v>166</v>
      </c>
      <c r="E3576" s="97">
        <v>44432</v>
      </c>
      <c r="F3576" s="96" t="s">
        <v>325</v>
      </c>
      <c r="G3576" s="96" t="s">
        <v>46</v>
      </c>
      <c r="H3576" s="97">
        <v>45131</v>
      </c>
      <c r="I3576" s="23">
        <v>0.61216435185185192</v>
      </c>
      <c r="J3576" s="97">
        <v>45131</v>
      </c>
      <c r="K3576" s="23">
        <v>0.62214120370370374</v>
      </c>
      <c r="L3576" s="96">
        <v>862</v>
      </c>
      <c r="M3576" s="98">
        <f>Causas[[#This Row],[parada_duracion]]/60</f>
        <v>14.366666666666667</v>
      </c>
      <c r="N3576" s="18" t="s">
        <v>1097</v>
      </c>
      <c r="O3576" s="99" t="s">
        <v>52</v>
      </c>
      <c r="P3576" s="99">
        <f>WEEKNUM(Causas[[#This Row],[resolucion_fecha]],16)</f>
        <v>30</v>
      </c>
      <c r="Q3576" s="99" t="str">
        <f>TEXT(Causas[[#This Row],[resolucion_fecha]],"MMMM")</f>
        <v>julio</v>
      </c>
      <c r="R3576" s="99" t="str">
        <f t="shared" si="56"/>
        <v>T</v>
      </c>
      <c r="S3576" s="99"/>
      <c r="T3576" s="99" t="s">
        <v>53</v>
      </c>
      <c r="U3576" s="100"/>
      <c r="V3576" s="99"/>
      <c r="W3576" s="99"/>
    </row>
    <row r="3577" spans="1:23" hidden="1" x14ac:dyDescent="0.25">
      <c r="A3577" s="25">
        <v>147634</v>
      </c>
      <c r="B3577" s="25" t="s">
        <v>95</v>
      </c>
      <c r="C3577" s="25" t="s">
        <v>43</v>
      </c>
      <c r="D3577" s="25" t="s">
        <v>166</v>
      </c>
      <c r="E3577" s="24">
        <v>43405</v>
      </c>
      <c r="F3577" s="25" t="s">
        <v>45</v>
      </c>
      <c r="G3577" s="25" t="s">
        <v>46</v>
      </c>
      <c r="H3577" s="24">
        <v>45131</v>
      </c>
      <c r="I3577" s="101">
        <v>0.62586805555555558</v>
      </c>
      <c r="J3577" s="24">
        <v>45131</v>
      </c>
      <c r="K3577" s="101">
        <v>0.63500000000000001</v>
      </c>
      <c r="L3577" s="25">
        <v>789</v>
      </c>
      <c r="M3577" s="26">
        <f>Causas[[#This Row],[parada_duracion]]/60</f>
        <v>13.15</v>
      </c>
      <c r="N3577" s="19" t="s">
        <v>1098</v>
      </c>
      <c r="O3577" s="99" t="s">
        <v>52</v>
      </c>
      <c r="P3577" s="16">
        <f>WEEKNUM(Causas[[#This Row],[resolucion_fecha]],16)</f>
        <v>30</v>
      </c>
      <c r="Q3577" s="16" t="str">
        <f>TEXT(Causas[[#This Row],[resolucion_fecha]],"MMMM")</f>
        <v>julio</v>
      </c>
      <c r="R3577" s="16" t="str">
        <f t="shared" si="56"/>
        <v>T</v>
      </c>
      <c r="S3577" s="16"/>
      <c r="T3577" s="99" t="s">
        <v>53</v>
      </c>
      <c r="U3577" s="100"/>
      <c r="V3577" s="16"/>
      <c r="W3577" s="16"/>
    </row>
    <row r="3578" spans="1:23" hidden="1" x14ac:dyDescent="0.25">
      <c r="A3578" s="25">
        <v>147636</v>
      </c>
      <c r="B3578" s="25" t="s">
        <v>61</v>
      </c>
      <c r="C3578" s="25" t="s">
        <v>43</v>
      </c>
      <c r="D3578" s="25" t="s">
        <v>55</v>
      </c>
      <c r="E3578" s="24">
        <v>43881</v>
      </c>
      <c r="F3578" s="25" t="s">
        <v>56</v>
      </c>
      <c r="G3578" s="25" t="s">
        <v>46</v>
      </c>
      <c r="H3578" s="24">
        <v>45131</v>
      </c>
      <c r="I3578" s="101">
        <v>0.63413194444444443</v>
      </c>
      <c r="J3578" s="24">
        <v>45131</v>
      </c>
      <c r="K3578" s="101">
        <v>0.75343749999999998</v>
      </c>
      <c r="L3578" s="25">
        <v>10308</v>
      </c>
      <c r="M3578" s="26">
        <f>Causas[[#This Row],[parada_duracion]]/60</f>
        <v>171.8</v>
      </c>
      <c r="N3578" s="19" t="s">
        <v>49</v>
      </c>
      <c r="O3578" s="16" t="s">
        <v>49</v>
      </c>
      <c r="P3578" s="16">
        <f>WEEKNUM(Causas[[#This Row],[resolucion_fecha]],16)</f>
        <v>30</v>
      </c>
      <c r="Q3578" s="16" t="str">
        <f>TEXT(Causas[[#This Row],[resolucion_fecha]],"MMMM")</f>
        <v>julio</v>
      </c>
      <c r="R3578" s="16" t="str">
        <f t="shared" si="56"/>
        <v>T</v>
      </c>
      <c r="S3578" s="16"/>
      <c r="T3578" s="16" t="s">
        <v>49</v>
      </c>
      <c r="U3578" s="16"/>
      <c r="V3578" s="16"/>
      <c r="W3578" s="16"/>
    </row>
    <row r="3579" spans="1:23" hidden="1" x14ac:dyDescent="0.25">
      <c r="A3579" s="96">
        <v>147638</v>
      </c>
      <c r="B3579" s="96" t="s">
        <v>197</v>
      </c>
      <c r="C3579" s="96" t="s">
        <v>43</v>
      </c>
      <c r="D3579" s="96" t="s">
        <v>90</v>
      </c>
      <c r="E3579" s="97">
        <v>43405</v>
      </c>
      <c r="F3579" s="96" t="s">
        <v>45</v>
      </c>
      <c r="G3579" s="96" t="s">
        <v>46</v>
      </c>
      <c r="H3579" s="97">
        <v>45131</v>
      </c>
      <c r="I3579" s="23">
        <v>0.64056712962962969</v>
      </c>
      <c r="J3579" s="97">
        <v>45131</v>
      </c>
      <c r="K3579" s="23">
        <v>0.67827546296296293</v>
      </c>
      <c r="L3579" s="96">
        <v>3258</v>
      </c>
      <c r="M3579" s="98">
        <f>Causas[[#This Row],[parada_duracion]]/60</f>
        <v>54.3</v>
      </c>
      <c r="N3579" s="18" t="s">
        <v>62</v>
      </c>
      <c r="O3579" s="99" t="s">
        <v>52</v>
      </c>
      <c r="P3579" s="99">
        <f>WEEKNUM(Causas[[#This Row],[resolucion_fecha]],16)</f>
        <v>30</v>
      </c>
      <c r="Q3579" s="99" t="str">
        <f>TEXT(Causas[[#This Row],[resolucion_fecha]],"MMMM")</f>
        <v>julio</v>
      </c>
      <c r="R3579" s="99" t="str">
        <f t="shared" si="56"/>
        <v>T</v>
      </c>
      <c r="S3579" s="99"/>
      <c r="T3579" s="99" t="s">
        <v>53</v>
      </c>
      <c r="U3579" s="16"/>
      <c r="V3579" s="99"/>
      <c r="W3579" s="99"/>
    </row>
    <row r="3580" spans="1:23" hidden="1" x14ac:dyDescent="0.25">
      <c r="A3580" s="25">
        <v>147639</v>
      </c>
      <c r="B3580" s="25" t="s">
        <v>42</v>
      </c>
      <c r="C3580" s="25" t="s">
        <v>43</v>
      </c>
      <c r="D3580" s="25" t="s">
        <v>105</v>
      </c>
      <c r="E3580" s="24">
        <v>43405</v>
      </c>
      <c r="F3580" s="25" t="s">
        <v>45</v>
      </c>
      <c r="G3580" s="25" t="s">
        <v>46</v>
      </c>
      <c r="H3580" s="24">
        <v>45131</v>
      </c>
      <c r="I3580" s="101">
        <v>0.6462268518518518</v>
      </c>
      <c r="J3580" s="24">
        <v>45131</v>
      </c>
      <c r="K3580" s="101">
        <v>0.64777777777777779</v>
      </c>
      <c r="L3580" s="25">
        <v>134</v>
      </c>
      <c r="M3580" s="26">
        <f>Causas[[#This Row],[parada_duracion]]/60</f>
        <v>2.2333333333333334</v>
      </c>
      <c r="N3580" s="19" t="s">
        <v>47</v>
      </c>
      <c r="O3580" s="16" t="s">
        <v>47</v>
      </c>
      <c r="P3580" s="16">
        <f>WEEKNUM(Causas[[#This Row],[resolucion_fecha]],16)</f>
        <v>30</v>
      </c>
      <c r="Q3580" s="16" t="str">
        <f>TEXT(Causas[[#This Row],[resolucion_fecha]],"MMMM")</f>
        <v>julio</v>
      </c>
      <c r="R3580" s="16" t="str">
        <f t="shared" si="56"/>
        <v>T</v>
      </c>
      <c r="S3580" s="16"/>
      <c r="T3580" s="19" t="s">
        <v>47</v>
      </c>
      <c r="U3580" s="100"/>
      <c r="V3580" s="16"/>
      <c r="W3580" s="16"/>
    </row>
    <row r="3581" spans="1:23" hidden="1" x14ac:dyDescent="0.25">
      <c r="A3581" s="25">
        <v>147643</v>
      </c>
      <c r="B3581" s="25" t="s">
        <v>66</v>
      </c>
      <c r="C3581" s="25" t="s">
        <v>43</v>
      </c>
      <c r="D3581" s="25" t="s">
        <v>143</v>
      </c>
      <c r="E3581" s="24">
        <v>43405</v>
      </c>
      <c r="F3581" s="25" t="s">
        <v>45</v>
      </c>
      <c r="G3581" s="25" t="s">
        <v>46</v>
      </c>
      <c r="H3581" s="24">
        <v>45131</v>
      </c>
      <c r="I3581" s="101">
        <v>0.69783564814814814</v>
      </c>
      <c r="J3581" s="24">
        <v>45131</v>
      </c>
      <c r="K3581" s="101">
        <v>0.70574074074074078</v>
      </c>
      <c r="L3581" s="25">
        <v>683</v>
      </c>
      <c r="M3581" s="26">
        <f>Causas[[#This Row],[parada_duracion]]/60</f>
        <v>11.383333333333333</v>
      </c>
      <c r="N3581" s="19" t="s">
        <v>49</v>
      </c>
      <c r="O3581" s="16" t="s">
        <v>49</v>
      </c>
      <c r="P3581" s="16">
        <f>WEEKNUM(Causas[[#This Row],[resolucion_fecha]],16)</f>
        <v>30</v>
      </c>
      <c r="Q3581" s="16" t="str">
        <f>TEXT(Causas[[#This Row],[resolucion_fecha]],"MMMM")</f>
        <v>julio</v>
      </c>
      <c r="R3581" s="16" t="str">
        <f t="shared" si="56"/>
        <v>T</v>
      </c>
      <c r="S3581" s="16"/>
      <c r="T3581" s="16" t="s">
        <v>49</v>
      </c>
      <c r="U3581" s="16"/>
      <c r="V3581" s="16"/>
      <c r="W3581" s="16"/>
    </row>
    <row r="3582" spans="1:23" hidden="1" x14ac:dyDescent="0.25">
      <c r="A3582" s="96">
        <v>147645</v>
      </c>
      <c r="B3582" s="96" t="s">
        <v>79</v>
      </c>
      <c r="C3582" s="96" t="s">
        <v>43</v>
      </c>
      <c r="D3582" s="96" t="s">
        <v>105</v>
      </c>
      <c r="E3582" s="97">
        <v>43405</v>
      </c>
      <c r="F3582" s="96" t="s">
        <v>45</v>
      </c>
      <c r="G3582" s="96" t="s">
        <v>50</v>
      </c>
      <c r="H3582" s="97">
        <v>45131</v>
      </c>
      <c r="I3582" s="23">
        <v>0.70876157407407403</v>
      </c>
      <c r="J3582" s="97">
        <v>45131</v>
      </c>
      <c r="K3582" s="23">
        <v>0.71842592592592591</v>
      </c>
      <c r="L3582" s="96">
        <v>835</v>
      </c>
      <c r="M3582" s="98">
        <f>Causas[[#This Row],[parada_duracion]]/60</f>
        <v>13.916666666666666</v>
      </c>
      <c r="N3582" s="18" t="s">
        <v>1099</v>
      </c>
      <c r="O3582" s="99" t="s">
        <v>52</v>
      </c>
      <c r="P3582" s="99">
        <f>WEEKNUM(Causas[[#This Row],[resolucion_fecha]],16)</f>
        <v>30</v>
      </c>
      <c r="Q3582" s="99" t="str">
        <f>TEXT(Causas[[#This Row],[resolucion_fecha]],"MMMM")</f>
        <v>julio</v>
      </c>
      <c r="R3582" s="99" t="str">
        <f t="shared" si="56"/>
        <v>T</v>
      </c>
      <c r="S3582" s="99"/>
      <c r="T3582" s="99" t="s">
        <v>53</v>
      </c>
      <c r="U3582" s="16"/>
      <c r="V3582" s="99"/>
      <c r="W3582" s="99"/>
    </row>
    <row r="3583" spans="1:23" hidden="1" x14ac:dyDescent="0.25">
      <c r="A3583" s="96">
        <v>147646</v>
      </c>
      <c r="B3583" s="96" t="s">
        <v>66</v>
      </c>
      <c r="C3583" s="96" t="s">
        <v>43</v>
      </c>
      <c r="D3583" s="96" t="s">
        <v>143</v>
      </c>
      <c r="E3583" s="97">
        <v>43405</v>
      </c>
      <c r="F3583" s="96" t="s">
        <v>45</v>
      </c>
      <c r="G3583" s="96" t="s">
        <v>50</v>
      </c>
      <c r="H3583" s="97">
        <v>45131</v>
      </c>
      <c r="I3583" s="23">
        <v>0.71348379629629621</v>
      </c>
      <c r="J3583" s="97">
        <v>45131</v>
      </c>
      <c r="K3583" s="23">
        <v>0.71358796296296301</v>
      </c>
      <c r="L3583" s="96">
        <v>9</v>
      </c>
      <c r="M3583" s="98">
        <f>Causas[[#This Row],[parada_duracion]]/60</f>
        <v>0.15</v>
      </c>
      <c r="N3583" s="19" t="s">
        <v>47</v>
      </c>
      <c r="O3583" s="16" t="s">
        <v>47</v>
      </c>
      <c r="P3583" s="99">
        <f>WEEKNUM(Causas[[#This Row],[resolucion_fecha]],16)</f>
        <v>30</v>
      </c>
      <c r="Q3583" s="99" t="str">
        <f>TEXT(Causas[[#This Row],[resolucion_fecha]],"MMMM")</f>
        <v>julio</v>
      </c>
      <c r="R3583" s="99" t="str">
        <f t="shared" si="56"/>
        <v>T</v>
      </c>
      <c r="S3583" s="99"/>
      <c r="T3583" s="19" t="s">
        <v>47</v>
      </c>
      <c r="U3583" s="100"/>
      <c r="V3583" s="99"/>
      <c r="W3583" s="99"/>
    </row>
    <row r="3584" spans="1:23" hidden="1" x14ac:dyDescent="0.25">
      <c r="A3584" s="25">
        <v>147647</v>
      </c>
      <c r="B3584" s="25" t="s">
        <v>66</v>
      </c>
      <c r="C3584" s="25" t="s">
        <v>43</v>
      </c>
      <c r="D3584" s="25" t="s">
        <v>143</v>
      </c>
      <c r="E3584" s="24">
        <v>43405</v>
      </c>
      <c r="F3584" s="25" t="s">
        <v>45</v>
      </c>
      <c r="G3584" s="25" t="s">
        <v>46</v>
      </c>
      <c r="H3584" s="24">
        <v>45131</v>
      </c>
      <c r="I3584" s="101">
        <v>0.71368055555555554</v>
      </c>
      <c r="J3584" s="24">
        <v>45131</v>
      </c>
      <c r="K3584" s="101">
        <v>0.7493981481481482</v>
      </c>
      <c r="L3584" s="25">
        <v>3086</v>
      </c>
      <c r="M3584" s="26">
        <f>Causas[[#This Row],[parada_duracion]]/60</f>
        <v>51.43333333333333</v>
      </c>
      <c r="N3584" s="19" t="s">
        <v>49</v>
      </c>
      <c r="O3584" s="16" t="s">
        <v>49</v>
      </c>
      <c r="P3584" s="16">
        <f>WEEKNUM(Causas[[#This Row],[resolucion_fecha]],16)</f>
        <v>30</v>
      </c>
      <c r="Q3584" s="16" t="str">
        <f>TEXT(Causas[[#This Row],[resolucion_fecha]],"MMMM")</f>
        <v>julio</v>
      </c>
      <c r="R3584" s="16" t="str">
        <f t="shared" si="56"/>
        <v>T</v>
      </c>
      <c r="S3584" s="16"/>
      <c r="T3584" s="16" t="s">
        <v>49</v>
      </c>
      <c r="U3584" s="100"/>
      <c r="V3584" s="16"/>
      <c r="W3584" s="16"/>
    </row>
    <row r="3585" spans="1:23" hidden="1" x14ac:dyDescent="0.25">
      <c r="A3585" s="96">
        <v>147651</v>
      </c>
      <c r="B3585" s="96" t="s">
        <v>79</v>
      </c>
      <c r="C3585" s="96" t="s">
        <v>43</v>
      </c>
      <c r="D3585" s="96" t="s">
        <v>166</v>
      </c>
      <c r="E3585" s="97">
        <v>43405</v>
      </c>
      <c r="F3585" s="96" t="s">
        <v>45</v>
      </c>
      <c r="G3585" s="96" t="s">
        <v>46</v>
      </c>
      <c r="H3585" s="97">
        <v>45131</v>
      </c>
      <c r="I3585" s="23">
        <v>0.72296296296296303</v>
      </c>
      <c r="J3585" s="97">
        <v>45131</v>
      </c>
      <c r="K3585" s="23">
        <v>0.84258101851851841</v>
      </c>
      <c r="L3585" s="96">
        <v>10335</v>
      </c>
      <c r="M3585" s="98">
        <f>Causas[[#This Row],[parada_duracion]]/60</f>
        <v>172.25</v>
      </c>
      <c r="N3585" s="19" t="s">
        <v>49</v>
      </c>
      <c r="O3585" s="16" t="s">
        <v>49</v>
      </c>
      <c r="P3585" s="99">
        <f>WEEKNUM(Causas[[#This Row],[resolucion_fecha]],16)</f>
        <v>30</v>
      </c>
      <c r="Q3585" s="99" t="str">
        <f>TEXT(Causas[[#This Row],[resolucion_fecha]],"MMMM")</f>
        <v>julio</v>
      </c>
      <c r="R3585" s="99" t="str">
        <f t="shared" si="56"/>
        <v>T</v>
      </c>
      <c r="S3585" s="99"/>
      <c r="T3585" s="16" t="s">
        <v>49</v>
      </c>
      <c r="U3585" s="16"/>
      <c r="V3585" s="99"/>
      <c r="W3585" s="99"/>
    </row>
    <row r="3586" spans="1:23" hidden="1" x14ac:dyDescent="0.25">
      <c r="A3586" s="25">
        <v>147652</v>
      </c>
      <c r="B3586" s="25" t="s">
        <v>79</v>
      </c>
      <c r="C3586" s="25" t="s">
        <v>43</v>
      </c>
      <c r="D3586" s="25" t="s">
        <v>80</v>
      </c>
      <c r="E3586" s="24">
        <v>43405</v>
      </c>
      <c r="F3586" s="25" t="s">
        <v>45</v>
      </c>
      <c r="G3586" s="25" t="s">
        <v>50</v>
      </c>
      <c r="H3586" s="24">
        <v>45131</v>
      </c>
      <c r="I3586" s="101">
        <v>0.732488425925926</v>
      </c>
      <c r="J3586" s="24">
        <v>45131</v>
      </c>
      <c r="K3586" s="101">
        <v>0.74386574074074074</v>
      </c>
      <c r="L3586" s="25">
        <v>983</v>
      </c>
      <c r="M3586" s="26">
        <f>Causas[[#This Row],[parada_duracion]]/60</f>
        <v>16.383333333333333</v>
      </c>
      <c r="N3586" s="19" t="s">
        <v>1099</v>
      </c>
      <c r="O3586" s="16" t="s">
        <v>52</v>
      </c>
      <c r="P3586" s="16">
        <f>WEEKNUM(Causas[[#This Row],[resolucion_fecha]],16)</f>
        <v>30</v>
      </c>
      <c r="Q3586" s="16" t="str">
        <f>TEXT(Causas[[#This Row],[resolucion_fecha]],"MMMM")</f>
        <v>julio</v>
      </c>
      <c r="R3586" s="16" t="str">
        <f t="shared" si="56"/>
        <v>T</v>
      </c>
      <c r="S3586" s="16"/>
      <c r="T3586" s="99" t="s">
        <v>53</v>
      </c>
      <c r="U3586" s="100"/>
      <c r="V3586" s="16"/>
      <c r="W3586" s="16"/>
    </row>
    <row r="3587" spans="1:23" hidden="1" x14ac:dyDescent="0.25">
      <c r="A3587" s="25">
        <v>147657</v>
      </c>
      <c r="B3587" s="25" t="s">
        <v>42</v>
      </c>
      <c r="C3587" s="25" t="s">
        <v>43</v>
      </c>
      <c r="D3587" s="25" t="s">
        <v>143</v>
      </c>
      <c r="E3587" s="24">
        <v>43405</v>
      </c>
      <c r="F3587" s="25" t="s">
        <v>45</v>
      </c>
      <c r="G3587" s="25" t="s">
        <v>50</v>
      </c>
      <c r="H3587" s="24">
        <v>45131</v>
      </c>
      <c r="I3587" s="101">
        <v>0.74946759259259255</v>
      </c>
      <c r="J3587" s="24">
        <v>45131</v>
      </c>
      <c r="K3587" s="101">
        <v>0.75664351851851841</v>
      </c>
      <c r="L3587" s="25">
        <v>620</v>
      </c>
      <c r="M3587" s="26">
        <f>Causas[[#This Row],[parada_duracion]]/60</f>
        <v>10.333333333333334</v>
      </c>
      <c r="N3587" s="19" t="s">
        <v>49</v>
      </c>
      <c r="O3587" s="16" t="s">
        <v>49</v>
      </c>
      <c r="P3587" s="16">
        <f>WEEKNUM(Causas[[#This Row],[resolucion_fecha]],16)</f>
        <v>30</v>
      </c>
      <c r="Q3587" s="16" t="str">
        <f>TEXT(Causas[[#This Row],[resolucion_fecha]],"MMMM")</f>
        <v>julio</v>
      </c>
      <c r="R3587" s="16" t="str">
        <f t="shared" si="56"/>
        <v>T</v>
      </c>
      <c r="S3587" s="16"/>
      <c r="T3587" s="16" t="s">
        <v>49</v>
      </c>
      <c r="U3587" s="16"/>
      <c r="V3587" s="16"/>
      <c r="W3587" s="16"/>
    </row>
    <row r="3588" spans="1:23" hidden="1" x14ac:dyDescent="0.25">
      <c r="A3588" s="96">
        <v>147666</v>
      </c>
      <c r="B3588" s="96" t="s">
        <v>79</v>
      </c>
      <c r="C3588" s="96" t="s">
        <v>43</v>
      </c>
      <c r="D3588" s="96" t="s">
        <v>76</v>
      </c>
      <c r="E3588" s="97">
        <v>43405</v>
      </c>
      <c r="F3588" s="96" t="s">
        <v>45</v>
      </c>
      <c r="G3588" s="96" t="s">
        <v>50</v>
      </c>
      <c r="H3588" s="97">
        <v>45131</v>
      </c>
      <c r="I3588" s="23">
        <v>0.78070601851851851</v>
      </c>
      <c r="J3588" s="97">
        <v>45131</v>
      </c>
      <c r="K3588" s="23">
        <v>0.78986111111111112</v>
      </c>
      <c r="L3588" s="96">
        <v>791</v>
      </c>
      <c r="M3588" s="98">
        <f>Causas[[#This Row],[parada_duracion]]/60</f>
        <v>13.183333333333334</v>
      </c>
      <c r="N3588" s="19" t="s">
        <v>49</v>
      </c>
      <c r="O3588" s="16" t="s">
        <v>49</v>
      </c>
      <c r="P3588" s="99">
        <f>WEEKNUM(Causas[[#This Row],[resolucion_fecha]],16)</f>
        <v>30</v>
      </c>
      <c r="Q3588" s="99" t="str">
        <f>TEXT(Causas[[#This Row],[resolucion_fecha]],"MMMM")</f>
        <v>julio</v>
      </c>
      <c r="R3588" s="99" t="str">
        <f t="shared" si="56"/>
        <v>T</v>
      </c>
      <c r="S3588" s="99"/>
      <c r="T3588" s="16" t="s">
        <v>49</v>
      </c>
      <c r="U3588" s="16"/>
      <c r="V3588" s="99"/>
      <c r="W3588" s="99"/>
    </row>
    <row r="3589" spans="1:23" hidden="1" x14ac:dyDescent="0.25">
      <c r="A3589" s="25">
        <v>147667</v>
      </c>
      <c r="B3589" s="25" t="s">
        <v>95</v>
      </c>
      <c r="C3589" s="25" t="s">
        <v>43</v>
      </c>
      <c r="D3589" s="25" t="s">
        <v>59</v>
      </c>
      <c r="E3589" s="24">
        <v>44231</v>
      </c>
      <c r="F3589" s="25" t="s">
        <v>60</v>
      </c>
      <c r="G3589" s="25" t="s">
        <v>46</v>
      </c>
      <c r="H3589" s="24">
        <v>45131</v>
      </c>
      <c r="I3589" s="101">
        <v>0.78851851851851851</v>
      </c>
      <c r="J3589" s="24">
        <v>45131</v>
      </c>
      <c r="K3589" s="101">
        <v>0.79836805555555557</v>
      </c>
      <c r="L3589" s="25">
        <v>851</v>
      </c>
      <c r="M3589" s="26">
        <f>Causas[[#This Row],[parada_duracion]]/60</f>
        <v>14.183333333333334</v>
      </c>
      <c r="N3589" s="19" t="s">
        <v>49</v>
      </c>
      <c r="O3589" s="16" t="s">
        <v>49</v>
      </c>
      <c r="P3589" s="16">
        <f>WEEKNUM(Causas[[#This Row],[resolucion_fecha]],16)</f>
        <v>30</v>
      </c>
      <c r="Q3589" s="16" t="str">
        <f>TEXT(Causas[[#This Row],[resolucion_fecha]],"MMMM")</f>
        <v>julio</v>
      </c>
      <c r="R3589" s="16" t="str">
        <f t="shared" si="56"/>
        <v>T</v>
      </c>
      <c r="S3589" s="16"/>
      <c r="T3589" s="16" t="s">
        <v>49</v>
      </c>
      <c r="U3589" s="100"/>
      <c r="V3589" s="16"/>
      <c r="W3589" s="16"/>
    </row>
    <row r="3590" spans="1:23" hidden="1" x14ac:dyDescent="0.25">
      <c r="A3590" s="25">
        <v>147673</v>
      </c>
      <c r="B3590" s="25" t="s">
        <v>58</v>
      </c>
      <c r="C3590" s="25" t="s">
        <v>43</v>
      </c>
      <c r="D3590" s="25" t="s">
        <v>324</v>
      </c>
      <c r="E3590" s="24">
        <v>44475</v>
      </c>
      <c r="F3590" s="25" t="s">
        <v>325</v>
      </c>
      <c r="G3590" s="25" t="s">
        <v>50</v>
      </c>
      <c r="H3590" s="24">
        <v>45131</v>
      </c>
      <c r="I3590" s="101">
        <v>0.84739583333333324</v>
      </c>
      <c r="J3590" s="24">
        <v>45131</v>
      </c>
      <c r="K3590" s="101">
        <v>0.87270833333333331</v>
      </c>
      <c r="L3590" s="25">
        <v>2187</v>
      </c>
      <c r="M3590" s="26">
        <f>Causas[[#This Row],[parada_duracion]]/60</f>
        <v>36.450000000000003</v>
      </c>
      <c r="N3590" s="19" t="s">
        <v>1100</v>
      </c>
      <c r="O3590" s="16" t="s">
        <v>52</v>
      </c>
      <c r="P3590" s="16">
        <f>WEEKNUM(Causas[[#This Row],[resolucion_fecha]],16)</f>
        <v>30</v>
      </c>
      <c r="Q3590" s="16" t="str">
        <f>TEXT(Causas[[#This Row],[resolucion_fecha]],"MMMM")</f>
        <v>julio</v>
      </c>
      <c r="R3590" s="16" t="str">
        <f t="shared" si="56"/>
        <v>T</v>
      </c>
      <c r="S3590" s="16"/>
      <c r="T3590" s="16" t="s">
        <v>53</v>
      </c>
      <c r="U3590" s="16"/>
      <c r="V3590" s="16"/>
      <c r="W3590" s="16"/>
    </row>
    <row r="3591" spans="1:23" hidden="1" x14ac:dyDescent="0.25">
      <c r="A3591" s="96">
        <v>147675</v>
      </c>
      <c r="B3591" s="96" t="s">
        <v>75</v>
      </c>
      <c r="C3591" s="96" t="s">
        <v>43</v>
      </c>
      <c r="D3591" s="96" t="s">
        <v>76</v>
      </c>
      <c r="E3591" s="97">
        <v>44104</v>
      </c>
      <c r="F3591" s="96" t="s">
        <v>56</v>
      </c>
      <c r="G3591" s="96" t="s">
        <v>46</v>
      </c>
      <c r="H3591" s="97">
        <v>45131</v>
      </c>
      <c r="I3591" s="23">
        <v>0.88739583333333327</v>
      </c>
      <c r="J3591" s="97">
        <v>45131</v>
      </c>
      <c r="K3591" s="23">
        <v>0.89512731481481478</v>
      </c>
      <c r="L3591" s="96">
        <v>668</v>
      </c>
      <c r="M3591" s="98">
        <f>Causas[[#This Row],[parada_duracion]]/60</f>
        <v>11.133333333333333</v>
      </c>
      <c r="N3591" s="19" t="s">
        <v>1101</v>
      </c>
      <c r="O3591" s="16" t="s">
        <v>52</v>
      </c>
      <c r="P3591" s="99">
        <f>WEEKNUM(Causas[[#This Row],[resolucion_fecha]],16)</f>
        <v>30</v>
      </c>
      <c r="Q3591" s="99" t="str">
        <f>TEXT(Causas[[#This Row],[resolucion_fecha]],"MMMM")</f>
        <v>julio</v>
      </c>
      <c r="R3591" s="99" t="str">
        <f t="shared" si="56"/>
        <v>T</v>
      </c>
      <c r="S3591" s="99"/>
      <c r="T3591" s="16" t="s">
        <v>53</v>
      </c>
      <c r="U3591" s="16"/>
      <c r="V3591" s="99"/>
      <c r="W3591" s="99"/>
    </row>
    <row r="3592" spans="1:23" hidden="1" x14ac:dyDescent="0.25">
      <c r="A3592" s="25">
        <v>147676</v>
      </c>
      <c r="B3592" s="25" t="s">
        <v>79</v>
      </c>
      <c r="C3592" s="25" t="s">
        <v>43</v>
      </c>
      <c r="D3592" s="25" t="s">
        <v>80</v>
      </c>
      <c r="E3592" s="24">
        <v>43405</v>
      </c>
      <c r="F3592" s="25" t="s">
        <v>45</v>
      </c>
      <c r="G3592" s="25" t="s">
        <v>50</v>
      </c>
      <c r="H3592" s="24">
        <v>45131</v>
      </c>
      <c r="I3592" s="101">
        <v>0.88826388888888896</v>
      </c>
      <c r="J3592" s="24">
        <v>45131</v>
      </c>
      <c r="K3592" s="101">
        <v>0.90680555555555553</v>
      </c>
      <c r="L3592" s="25">
        <v>1602</v>
      </c>
      <c r="M3592" s="26">
        <f>Causas[[#This Row],[parada_duracion]]/60</f>
        <v>26.7</v>
      </c>
      <c r="N3592" s="19" t="s">
        <v>1102</v>
      </c>
      <c r="O3592" s="16" t="s">
        <v>52</v>
      </c>
      <c r="P3592" s="16">
        <f>WEEKNUM(Causas[[#This Row],[resolucion_fecha]],16)</f>
        <v>30</v>
      </c>
      <c r="Q3592" s="16" t="str">
        <f>TEXT(Causas[[#This Row],[resolucion_fecha]],"MMMM")</f>
        <v>julio</v>
      </c>
      <c r="R3592" s="16" t="str">
        <f t="shared" si="56"/>
        <v>T</v>
      </c>
      <c r="S3592" s="16"/>
      <c r="T3592" s="16" t="s">
        <v>53</v>
      </c>
      <c r="U3592" s="100"/>
      <c r="V3592" s="16"/>
      <c r="W3592" s="16"/>
    </row>
    <row r="3593" spans="1:23" hidden="1" x14ac:dyDescent="0.25">
      <c r="A3593" s="25">
        <v>147679</v>
      </c>
      <c r="B3593" s="25" t="s">
        <v>58</v>
      </c>
      <c r="C3593" s="25" t="s">
        <v>43</v>
      </c>
      <c r="D3593" s="25" t="s">
        <v>59</v>
      </c>
      <c r="E3593" s="24">
        <v>44231</v>
      </c>
      <c r="F3593" s="25" t="s">
        <v>60</v>
      </c>
      <c r="G3593" s="25" t="s">
        <v>46</v>
      </c>
      <c r="H3593" s="24">
        <v>45132</v>
      </c>
      <c r="I3593" s="101">
        <v>1.1817129629629629E-2</v>
      </c>
      <c r="J3593" s="24">
        <v>45132</v>
      </c>
      <c r="K3593" s="101">
        <v>3.6099537037037034E-2</v>
      </c>
      <c r="L3593" s="25">
        <v>2098</v>
      </c>
      <c r="M3593" s="26">
        <f>Causas[[#This Row],[parada_duracion]]/60</f>
        <v>34.966666666666669</v>
      </c>
      <c r="N3593" s="19" t="s">
        <v>898</v>
      </c>
      <c r="O3593" s="16" t="s">
        <v>52</v>
      </c>
      <c r="P3593" s="16">
        <f>WEEKNUM(Causas[[#This Row],[resolucion_fecha]],16)</f>
        <v>30</v>
      </c>
      <c r="Q3593" s="16" t="str">
        <f>TEXT(Causas[[#This Row],[resolucion_fecha]],"MMMM")</f>
        <v>julio</v>
      </c>
      <c r="R3593" s="16" t="str">
        <f t="shared" si="56"/>
        <v>N</v>
      </c>
      <c r="S3593" s="16"/>
      <c r="T3593" s="16" t="s">
        <v>53</v>
      </c>
      <c r="U3593" s="16"/>
      <c r="V3593" s="16"/>
      <c r="W3593" s="16"/>
    </row>
    <row r="3594" spans="1:23" hidden="1" x14ac:dyDescent="0.25">
      <c r="A3594" s="96">
        <v>147684</v>
      </c>
      <c r="B3594" s="96" t="s">
        <v>88</v>
      </c>
      <c r="C3594" s="96" t="s">
        <v>43</v>
      </c>
      <c r="D3594" s="96" t="s">
        <v>80</v>
      </c>
      <c r="E3594" s="97">
        <v>43843</v>
      </c>
      <c r="F3594" s="96" t="s">
        <v>56</v>
      </c>
      <c r="G3594" s="96" t="s">
        <v>50</v>
      </c>
      <c r="H3594" s="97">
        <v>45132</v>
      </c>
      <c r="I3594" s="23">
        <v>0.26016203703703705</v>
      </c>
      <c r="J3594" s="97">
        <v>45132</v>
      </c>
      <c r="K3594" s="23">
        <v>0.2825462962962963</v>
      </c>
      <c r="L3594" s="96">
        <v>1934</v>
      </c>
      <c r="M3594" s="98">
        <f>Causas[[#This Row],[parada_duracion]]/60</f>
        <v>32.233333333333334</v>
      </c>
      <c r="N3594" s="18" t="s">
        <v>62</v>
      </c>
      <c r="O3594" s="16" t="s">
        <v>52</v>
      </c>
      <c r="P3594" s="99">
        <f>WEEKNUM(Causas[[#This Row],[resolucion_fecha]],16)</f>
        <v>30</v>
      </c>
      <c r="Q3594" s="99" t="str">
        <f>TEXT(Causas[[#This Row],[resolucion_fecha]],"MMMM")</f>
        <v>julio</v>
      </c>
      <c r="R3594" s="99" t="str">
        <f t="shared" si="56"/>
        <v>M</v>
      </c>
      <c r="S3594" s="99"/>
      <c r="T3594" s="16" t="s">
        <v>53</v>
      </c>
      <c r="U3594" s="16"/>
      <c r="V3594" s="99"/>
      <c r="W3594" s="99"/>
    </row>
    <row r="3595" spans="1:23" hidden="1" x14ac:dyDescent="0.25">
      <c r="A3595" s="25">
        <v>147685</v>
      </c>
      <c r="B3595" s="25" t="s">
        <v>61</v>
      </c>
      <c r="C3595" s="25" t="s">
        <v>43</v>
      </c>
      <c r="D3595" s="25" t="s">
        <v>55</v>
      </c>
      <c r="E3595" s="24">
        <v>43881</v>
      </c>
      <c r="F3595" s="25" t="s">
        <v>56</v>
      </c>
      <c r="G3595" s="25" t="s">
        <v>46</v>
      </c>
      <c r="H3595" s="24">
        <v>45132</v>
      </c>
      <c r="I3595" s="101">
        <v>0.26482638888888888</v>
      </c>
      <c r="J3595" s="24">
        <v>45132</v>
      </c>
      <c r="K3595" s="101">
        <v>0.27974537037037034</v>
      </c>
      <c r="L3595" s="25">
        <v>1289</v>
      </c>
      <c r="M3595" s="26">
        <f>Causas[[#This Row],[parada_duracion]]/60</f>
        <v>21.483333333333334</v>
      </c>
      <c r="N3595" s="19" t="s">
        <v>57</v>
      </c>
      <c r="O3595" s="16" t="s">
        <v>52</v>
      </c>
      <c r="P3595" s="16">
        <f>WEEKNUM(Causas[[#This Row],[resolucion_fecha]],16)</f>
        <v>30</v>
      </c>
      <c r="Q3595" s="16" t="str">
        <f>TEXT(Causas[[#This Row],[resolucion_fecha]],"MMMM")</f>
        <v>julio</v>
      </c>
      <c r="R3595" s="16" t="str">
        <f t="shared" si="56"/>
        <v>M</v>
      </c>
      <c r="S3595" s="16"/>
      <c r="T3595" s="16" t="s">
        <v>53</v>
      </c>
      <c r="U3595" s="100"/>
      <c r="V3595" s="16"/>
      <c r="W3595" s="16"/>
    </row>
    <row r="3596" spans="1:23" hidden="1" x14ac:dyDescent="0.25">
      <c r="A3596" s="96">
        <v>147687</v>
      </c>
      <c r="B3596" s="96" t="s">
        <v>42</v>
      </c>
      <c r="C3596" s="96" t="s">
        <v>43</v>
      </c>
      <c r="D3596" s="96" t="s">
        <v>96</v>
      </c>
      <c r="E3596" s="97">
        <v>43405</v>
      </c>
      <c r="F3596" s="96" t="s">
        <v>45</v>
      </c>
      <c r="G3596" s="96" t="s">
        <v>46</v>
      </c>
      <c r="H3596" s="97">
        <v>45132</v>
      </c>
      <c r="I3596" s="23">
        <v>0.27991898148148148</v>
      </c>
      <c r="J3596" s="97">
        <v>45132</v>
      </c>
      <c r="K3596" s="23">
        <v>0.29255787037037034</v>
      </c>
      <c r="L3596" s="96">
        <v>1092</v>
      </c>
      <c r="M3596" s="98">
        <f>Causas[[#This Row],[parada_duracion]]/60</f>
        <v>18.2</v>
      </c>
      <c r="N3596" s="18" t="s">
        <v>49</v>
      </c>
      <c r="O3596" s="18" t="s">
        <v>49</v>
      </c>
      <c r="P3596" s="99">
        <f>WEEKNUM(Causas[[#This Row],[resolucion_fecha]],16)</f>
        <v>30</v>
      </c>
      <c r="Q3596" s="99" t="str">
        <f>TEXT(Causas[[#This Row],[resolucion_fecha]],"MMMM")</f>
        <v>julio</v>
      </c>
      <c r="R3596" s="99" t="str">
        <f t="shared" si="56"/>
        <v>M</v>
      </c>
      <c r="S3596" s="18" t="s">
        <v>49</v>
      </c>
      <c r="T3596" s="18" t="s">
        <v>49</v>
      </c>
      <c r="U3596" s="18" t="s">
        <v>49</v>
      </c>
      <c r="V3596" s="18" t="s">
        <v>49</v>
      </c>
      <c r="W3596" s="18" t="s">
        <v>49</v>
      </c>
    </row>
    <row r="3597" spans="1:23" hidden="1" x14ac:dyDescent="0.25">
      <c r="A3597" s="25">
        <v>147688</v>
      </c>
      <c r="B3597" s="25" t="s">
        <v>54</v>
      </c>
      <c r="C3597" s="25" t="s">
        <v>43</v>
      </c>
      <c r="D3597" s="25" t="s">
        <v>55</v>
      </c>
      <c r="E3597" s="24">
        <v>44120</v>
      </c>
      <c r="F3597" s="25" t="s">
        <v>56</v>
      </c>
      <c r="G3597" s="25" t="s">
        <v>50</v>
      </c>
      <c r="H3597" s="24">
        <v>45132</v>
      </c>
      <c r="I3597" s="101">
        <v>0.2867824074074074</v>
      </c>
      <c r="J3597" s="24">
        <v>45132</v>
      </c>
      <c r="K3597" s="101">
        <v>0.29570601851851852</v>
      </c>
      <c r="L3597" s="25">
        <v>771</v>
      </c>
      <c r="M3597" s="26">
        <f>Causas[[#This Row],[parada_duracion]]/60</f>
        <v>12.85</v>
      </c>
      <c r="N3597" s="18" t="s">
        <v>49</v>
      </c>
      <c r="O3597" s="18" t="s">
        <v>49</v>
      </c>
      <c r="P3597" s="16">
        <f>WEEKNUM(Causas[[#This Row],[resolucion_fecha]],16)</f>
        <v>30</v>
      </c>
      <c r="Q3597" s="16" t="str">
        <f>TEXT(Causas[[#This Row],[resolucion_fecha]],"MMMM")</f>
        <v>julio</v>
      </c>
      <c r="R3597" s="16" t="str">
        <f t="shared" si="56"/>
        <v>M</v>
      </c>
      <c r="S3597" s="18" t="s">
        <v>49</v>
      </c>
      <c r="T3597" s="18" t="s">
        <v>49</v>
      </c>
      <c r="U3597" s="18" t="s">
        <v>49</v>
      </c>
      <c r="V3597" s="18" t="s">
        <v>49</v>
      </c>
      <c r="W3597" s="18" t="s">
        <v>49</v>
      </c>
    </row>
    <row r="3598" spans="1:23" hidden="1" x14ac:dyDescent="0.25">
      <c r="A3598" s="25">
        <v>147697</v>
      </c>
      <c r="B3598" s="25" t="s">
        <v>79</v>
      </c>
      <c r="C3598" s="25" t="s">
        <v>43</v>
      </c>
      <c r="D3598" s="25" t="s">
        <v>80</v>
      </c>
      <c r="E3598" s="24">
        <v>43405</v>
      </c>
      <c r="F3598" s="25" t="s">
        <v>45</v>
      </c>
      <c r="G3598" s="25" t="s">
        <v>46</v>
      </c>
      <c r="H3598" s="24">
        <v>45132</v>
      </c>
      <c r="I3598" s="101">
        <v>0.32802083333333337</v>
      </c>
      <c r="J3598" s="24">
        <v>45132</v>
      </c>
      <c r="K3598" s="101">
        <v>0.42482638888888885</v>
      </c>
      <c r="L3598" s="25">
        <v>8364</v>
      </c>
      <c r="M3598" s="26">
        <f>Causas[[#This Row],[parada_duracion]]/60</f>
        <v>139.4</v>
      </c>
      <c r="N3598" s="18" t="s">
        <v>49</v>
      </c>
      <c r="O3598" s="18" t="s">
        <v>49</v>
      </c>
      <c r="P3598" s="16">
        <f>WEEKNUM(Causas[[#This Row],[resolucion_fecha]],16)</f>
        <v>30</v>
      </c>
      <c r="Q3598" s="16" t="str">
        <f>TEXT(Causas[[#This Row],[resolucion_fecha]],"MMMM")</f>
        <v>julio</v>
      </c>
      <c r="R3598" s="16" t="str">
        <f t="shared" si="56"/>
        <v>M</v>
      </c>
      <c r="S3598" s="18" t="s">
        <v>49</v>
      </c>
      <c r="T3598" s="18" t="s">
        <v>49</v>
      </c>
      <c r="U3598" s="18" t="s">
        <v>49</v>
      </c>
      <c r="V3598" s="18" t="s">
        <v>49</v>
      </c>
      <c r="W3598" s="18" t="s">
        <v>49</v>
      </c>
    </row>
    <row r="3599" spans="1:23" hidden="1" x14ac:dyDescent="0.25">
      <c r="A3599" s="25">
        <v>147718</v>
      </c>
      <c r="B3599" s="25" t="s">
        <v>111</v>
      </c>
      <c r="C3599" s="25" t="s">
        <v>43</v>
      </c>
      <c r="D3599" s="25" t="s">
        <v>166</v>
      </c>
      <c r="E3599" s="24">
        <v>44432</v>
      </c>
      <c r="F3599" s="25" t="s">
        <v>325</v>
      </c>
      <c r="G3599" s="25" t="s">
        <v>50</v>
      </c>
      <c r="H3599" s="24">
        <v>45132</v>
      </c>
      <c r="I3599" s="101">
        <v>0.41042824074074075</v>
      </c>
      <c r="J3599" s="24">
        <v>45132</v>
      </c>
      <c r="K3599" s="101">
        <v>0.41962962962962963</v>
      </c>
      <c r="L3599" s="25">
        <v>795</v>
      </c>
      <c r="M3599" s="26">
        <f>Causas[[#This Row],[parada_duracion]]/60</f>
        <v>13.25</v>
      </c>
      <c r="N3599" s="18" t="s">
        <v>49</v>
      </c>
      <c r="O3599" s="18" t="s">
        <v>49</v>
      </c>
      <c r="P3599" s="16">
        <f>WEEKNUM(Causas[[#This Row],[resolucion_fecha]],16)</f>
        <v>30</v>
      </c>
      <c r="Q3599" s="16" t="str">
        <f>TEXT(Causas[[#This Row],[resolucion_fecha]],"MMMM")</f>
        <v>julio</v>
      </c>
      <c r="R3599" s="16" t="str">
        <f t="shared" si="56"/>
        <v>M</v>
      </c>
      <c r="S3599" s="18" t="s">
        <v>49</v>
      </c>
      <c r="T3599" s="18" t="s">
        <v>49</v>
      </c>
      <c r="U3599" s="18" t="s">
        <v>49</v>
      </c>
      <c r="V3599" s="18" t="s">
        <v>49</v>
      </c>
      <c r="W3599" s="18" t="s">
        <v>49</v>
      </c>
    </row>
    <row r="3600" spans="1:23" hidden="1" x14ac:dyDescent="0.25">
      <c r="A3600" s="96">
        <v>147720</v>
      </c>
      <c r="B3600" s="96" t="s">
        <v>54</v>
      </c>
      <c r="C3600" s="96" t="s">
        <v>43</v>
      </c>
      <c r="D3600" s="96" t="s">
        <v>55</v>
      </c>
      <c r="E3600" s="97">
        <v>44120</v>
      </c>
      <c r="F3600" s="96" t="s">
        <v>56</v>
      </c>
      <c r="G3600" s="96" t="s">
        <v>50</v>
      </c>
      <c r="H3600" s="97">
        <v>45132</v>
      </c>
      <c r="I3600" s="23">
        <v>0.41591435185185183</v>
      </c>
      <c r="J3600" s="97">
        <v>45132</v>
      </c>
      <c r="K3600" s="23">
        <v>0.42329861111111117</v>
      </c>
      <c r="L3600" s="96">
        <v>638</v>
      </c>
      <c r="M3600" s="98">
        <f>Causas[[#This Row],[parada_duracion]]/60</f>
        <v>10.633333333333333</v>
      </c>
      <c r="N3600" s="18" t="s">
        <v>49</v>
      </c>
      <c r="O3600" s="18" t="s">
        <v>49</v>
      </c>
      <c r="P3600" s="99">
        <f>WEEKNUM(Causas[[#This Row],[resolucion_fecha]],16)</f>
        <v>30</v>
      </c>
      <c r="Q3600" s="99" t="str">
        <f>TEXT(Causas[[#This Row],[resolucion_fecha]],"MMMM")</f>
        <v>julio</v>
      </c>
      <c r="R3600" s="99" t="str">
        <f t="shared" si="56"/>
        <v>M</v>
      </c>
      <c r="S3600" s="18" t="s">
        <v>49</v>
      </c>
      <c r="T3600" s="18" t="s">
        <v>49</v>
      </c>
      <c r="U3600" s="18" t="s">
        <v>49</v>
      </c>
      <c r="V3600" s="18" t="s">
        <v>49</v>
      </c>
      <c r="W3600" s="18" t="s">
        <v>49</v>
      </c>
    </row>
    <row r="3601" spans="1:23" hidden="1" x14ac:dyDescent="0.25">
      <c r="A3601" s="25">
        <v>147721</v>
      </c>
      <c r="B3601" s="25" t="s">
        <v>42</v>
      </c>
      <c r="C3601" s="25" t="s">
        <v>43</v>
      </c>
      <c r="D3601" s="25" t="s">
        <v>102</v>
      </c>
      <c r="E3601" s="24">
        <v>43405</v>
      </c>
      <c r="F3601" s="25" t="s">
        <v>45</v>
      </c>
      <c r="G3601" s="25" t="s">
        <v>46</v>
      </c>
      <c r="H3601" s="24">
        <v>45132</v>
      </c>
      <c r="I3601" s="101">
        <v>0.41605324074074074</v>
      </c>
      <c r="J3601" s="24">
        <v>45132</v>
      </c>
      <c r="K3601" s="101">
        <v>0.43002314814814818</v>
      </c>
      <c r="L3601" s="25">
        <v>1207</v>
      </c>
      <c r="M3601" s="26">
        <f>Causas[[#This Row],[parada_duracion]]/60</f>
        <v>20.116666666666667</v>
      </c>
      <c r="N3601" s="18" t="s">
        <v>49</v>
      </c>
      <c r="O3601" s="18" t="s">
        <v>49</v>
      </c>
      <c r="P3601" s="16">
        <f>WEEKNUM(Causas[[#This Row],[resolucion_fecha]],16)</f>
        <v>30</v>
      </c>
      <c r="Q3601" s="16" t="str">
        <f>TEXT(Causas[[#This Row],[resolucion_fecha]],"MMMM")</f>
        <v>julio</v>
      </c>
      <c r="R3601" s="16" t="str">
        <f t="shared" si="56"/>
        <v>M</v>
      </c>
      <c r="S3601" s="18" t="s">
        <v>49</v>
      </c>
      <c r="T3601" s="18" t="s">
        <v>49</v>
      </c>
      <c r="U3601" s="18" t="s">
        <v>49</v>
      </c>
      <c r="V3601" s="18" t="s">
        <v>49</v>
      </c>
      <c r="W3601" s="18" t="s">
        <v>49</v>
      </c>
    </row>
    <row r="3602" spans="1:23" hidden="1" x14ac:dyDescent="0.25">
      <c r="A3602" s="25">
        <v>147727</v>
      </c>
      <c r="B3602" s="25" t="s">
        <v>54</v>
      </c>
      <c r="C3602" s="25" t="s">
        <v>43</v>
      </c>
      <c r="D3602" s="25" t="s">
        <v>55</v>
      </c>
      <c r="E3602" s="24">
        <v>44120</v>
      </c>
      <c r="F3602" s="25" t="s">
        <v>56</v>
      </c>
      <c r="G3602" s="25" t="s">
        <v>50</v>
      </c>
      <c r="H3602" s="24">
        <v>45132</v>
      </c>
      <c r="I3602" s="101">
        <v>0.43010416666666668</v>
      </c>
      <c r="J3602" s="24">
        <v>45132</v>
      </c>
      <c r="K3602" s="101">
        <v>0.45159722222222221</v>
      </c>
      <c r="L3602" s="25">
        <v>1857</v>
      </c>
      <c r="M3602" s="26">
        <f>Causas[[#This Row],[parada_duracion]]/60</f>
        <v>30.95</v>
      </c>
      <c r="N3602" s="18" t="s">
        <v>49</v>
      </c>
      <c r="O3602" s="18" t="s">
        <v>49</v>
      </c>
      <c r="P3602" s="16">
        <f>WEEKNUM(Causas[[#This Row],[resolucion_fecha]],16)</f>
        <v>30</v>
      </c>
      <c r="Q3602" s="16" t="str">
        <f>TEXT(Causas[[#This Row],[resolucion_fecha]],"MMMM")</f>
        <v>julio</v>
      </c>
      <c r="R3602" s="16" t="str">
        <f t="shared" si="56"/>
        <v>M</v>
      </c>
      <c r="S3602" s="18" t="s">
        <v>49</v>
      </c>
      <c r="T3602" s="18" t="s">
        <v>49</v>
      </c>
      <c r="U3602" s="18" t="s">
        <v>49</v>
      </c>
      <c r="V3602" s="18" t="s">
        <v>49</v>
      </c>
      <c r="W3602" s="18" t="s">
        <v>49</v>
      </c>
    </row>
    <row r="3603" spans="1:23" hidden="1" x14ac:dyDescent="0.25">
      <c r="A3603" s="25">
        <v>147729</v>
      </c>
      <c r="B3603" s="25" t="s">
        <v>119</v>
      </c>
      <c r="C3603" s="25" t="s">
        <v>43</v>
      </c>
      <c r="D3603" s="25" t="s">
        <v>90</v>
      </c>
      <c r="E3603" s="24">
        <v>43405</v>
      </c>
      <c r="F3603" s="25" t="s">
        <v>45</v>
      </c>
      <c r="G3603" s="25" t="s">
        <v>50</v>
      </c>
      <c r="H3603" s="24">
        <v>45132</v>
      </c>
      <c r="I3603" s="101">
        <v>0.44152777777777774</v>
      </c>
      <c r="J3603" s="24">
        <v>45132</v>
      </c>
      <c r="K3603" s="101">
        <v>0.46984953703703702</v>
      </c>
      <c r="L3603" s="25">
        <v>2447</v>
      </c>
      <c r="M3603" s="26">
        <f>Causas[[#This Row],[parada_duracion]]/60</f>
        <v>40.783333333333331</v>
      </c>
      <c r="N3603" s="18" t="s">
        <v>49</v>
      </c>
      <c r="O3603" s="18" t="s">
        <v>49</v>
      </c>
      <c r="P3603" s="16">
        <f>WEEKNUM(Causas[[#This Row],[resolucion_fecha]],16)</f>
        <v>30</v>
      </c>
      <c r="Q3603" s="16" t="str">
        <f>TEXT(Causas[[#This Row],[resolucion_fecha]],"MMMM")</f>
        <v>julio</v>
      </c>
      <c r="R3603" s="16" t="str">
        <f t="shared" si="56"/>
        <v>M</v>
      </c>
      <c r="S3603" s="18" t="s">
        <v>49</v>
      </c>
      <c r="T3603" s="18" t="s">
        <v>49</v>
      </c>
      <c r="U3603" s="18" t="s">
        <v>49</v>
      </c>
      <c r="V3603" s="18" t="s">
        <v>49</v>
      </c>
      <c r="W3603" s="18" t="s">
        <v>49</v>
      </c>
    </row>
    <row r="3604" spans="1:23" hidden="1" x14ac:dyDescent="0.25">
      <c r="A3604" s="25">
        <v>147740</v>
      </c>
      <c r="B3604" s="25" t="s">
        <v>84</v>
      </c>
      <c r="C3604" s="25" t="s">
        <v>43</v>
      </c>
      <c r="D3604" s="25" t="s">
        <v>68</v>
      </c>
      <c r="E3604" s="24">
        <v>44012</v>
      </c>
      <c r="F3604" s="25" t="s">
        <v>56</v>
      </c>
      <c r="G3604" s="25" t="s">
        <v>50</v>
      </c>
      <c r="H3604" s="24">
        <v>45132</v>
      </c>
      <c r="I3604" s="101">
        <v>0.49219907407407404</v>
      </c>
      <c r="J3604" s="24">
        <v>45132</v>
      </c>
      <c r="K3604" s="101">
        <v>0.54697916666666668</v>
      </c>
      <c r="L3604" s="25">
        <v>4733</v>
      </c>
      <c r="M3604" s="26">
        <f>Causas[[#This Row],[parada_duracion]]/60</f>
        <v>78.88333333333334</v>
      </c>
      <c r="N3604" s="18" t="s">
        <v>49</v>
      </c>
      <c r="O3604" s="18" t="s">
        <v>49</v>
      </c>
      <c r="P3604" s="16">
        <f>WEEKNUM(Causas[[#This Row],[resolucion_fecha]],16)</f>
        <v>30</v>
      </c>
      <c r="Q3604" s="16" t="str">
        <f>TEXT(Causas[[#This Row],[resolucion_fecha]],"MMMM")</f>
        <v>julio</v>
      </c>
      <c r="R3604" s="16" t="str">
        <f t="shared" si="56"/>
        <v>M</v>
      </c>
      <c r="S3604" s="18" t="s">
        <v>49</v>
      </c>
      <c r="T3604" s="18" t="s">
        <v>49</v>
      </c>
      <c r="U3604" s="18" t="s">
        <v>49</v>
      </c>
      <c r="V3604" s="18" t="s">
        <v>49</v>
      </c>
      <c r="W3604" s="18" t="s">
        <v>49</v>
      </c>
    </row>
    <row r="3605" spans="1:23" hidden="1" x14ac:dyDescent="0.25">
      <c r="A3605" s="25">
        <v>147742</v>
      </c>
      <c r="B3605" s="25" t="s">
        <v>155</v>
      </c>
      <c r="C3605" s="25" t="s">
        <v>43</v>
      </c>
      <c r="D3605" s="25" t="s">
        <v>90</v>
      </c>
      <c r="E3605" s="24">
        <v>43881</v>
      </c>
      <c r="F3605" s="25" t="s">
        <v>56</v>
      </c>
      <c r="G3605" s="25" t="s">
        <v>50</v>
      </c>
      <c r="H3605" s="24">
        <v>45132</v>
      </c>
      <c r="I3605" s="101">
        <v>0.49343749999999997</v>
      </c>
      <c r="J3605" s="24">
        <v>45132</v>
      </c>
      <c r="K3605" s="101">
        <v>0.55947916666666664</v>
      </c>
      <c r="L3605" s="25">
        <v>5706</v>
      </c>
      <c r="M3605" s="26">
        <f>Causas[[#This Row],[parada_duracion]]/60</f>
        <v>95.1</v>
      </c>
      <c r="N3605" s="18" t="s">
        <v>49</v>
      </c>
      <c r="O3605" s="18" t="s">
        <v>49</v>
      </c>
      <c r="P3605" s="16">
        <f>WEEKNUM(Causas[[#This Row],[resolucion_fecha]],16)</f>
        <v>30</v>
      </c>
      <c r="Q3605" s="16" t="str">
        <f>TEXT(Causas[[#This Row],[resolucion_fecha]],"MMMM")</f>
        <v>julio</v>
      </c>
      <c r="R3605" s="16" t="str">
        <f t="shared" si="56"/>
        <v>M</v>
      </c>
      <c r="S3605" s="18" t="s">
        <v>49</v>
      </c>
      <c r="T3605" s="18" t="s">
        <v>49</v>
      </c>
      <c r="U3605" s="18" t="s">
        <v>49</v>
      </c>
      <c r="V3605" s="18" t="s">
        <v>49</v>
      </c>
      <c r="W3605" s="18" t="s">
        <v>49</v>
      </c>
    </row>
    <row r="3606" spans="1:23" x14ac:dyDescent="0.25">
      <c r="A3606" s="25">
        <v>147750</v>
      </c>
      <c r="B3606" s="25" t="s">
        <v>42</v>
      </c>
      <c r="C3606" s="25" t="s">
        <v>43</v>
      </c>
      <c r="D3606" s="25" t="s">
        <v>67</v>
      </c>
      <c r="E3606" s="24">
        <v>43405</v>
      </c>
      <c r="F3606" s="25" t="s">
        <v>45</v>
      </c>
      <c r="G3606" s="25" t="s">
        <v>46</v>
      </c>
      <c r="H3606" s="24">
        <v>45132</v>
      </c>
      <c r="I3606" s="101">
        <v>0.52780092592592587</v>
      </c>
      <c r="J3606" s="24">
        <v>45132</v>
      </c>
      <c r="K3606" s="101">
        <v>0.55700231481481477</v>
      </c>
      <c r="L3606" s="25">
        <v>2523</v>
      </c>
      <c r="M3606" s="26">
        <f>Causas[[#This Row],[parada_duracion]]/60</f>
        <v>42.05</v>
      </c>
      <c r="N3606" s="18" t="s">
        <v>49</v>
      </c>
      <c r="O3606" s="18" t="s">
        <v>49</v>
      </c>
      <c r="P3606" s="16">
        <f>WEEKNUM(Causas[[#This Row],[resolucion_fecha]],16)</f>
        <v>30</v>
      </c>
      <c r="Q3606" s="16" t="str">
        <f>TEXT(Causas[[#This Row],[resolucion_fecha]],"MMMM")</f>
        <v>julio</v>
      </c>
      <c r="R3606" s="16" t="str">
        <f t="shared" si="56"/>
        <v>M</v>
      </c>
      <c r="S3606" s="18" t="s">
        <v>49</v>
      </c>
      <c r="T3606" s="18" t="s">
        <v>49</v>
      </c>
      <c r="U3606" s="18" t="s">
        <v>49</v>
      </c>
      <c r="V3606" s="18" t="s">
        <v>49</v>
      </c>
      <c r="W3606" s="18" t="s">
        <v>49</v>
      </c>
    </row>
    <row r="3607" spans="1:23" hidden="1" x14ac:dyDescent="0.25">
      <c r="A3607" s="96">
        <v>147752</v>
      </c>
      <c r="B3607" s="96" t="s">
        <v>95</v>
      </c>
      <c r="C3607" s="96" t="s">
        <v>43</v>
      </c>
      <c r="D3607" s="96" t="s">
        <v>80</v>
      </c>
      <c r="E3607" s="97">
        <v>43405</v>
      </c>
      <c r="F3607" s="96" t="s">
        <v>45</v>
      </c>
      <c r="G3607" s="96" t="s">
        <v>50</v>
      </c>
      <c r="H3607" s="97">
        <v>45132</v>
      </c>
      <c r="I3607" s="23">
        <v>0.54144675925925922</v>
      </c>
      <c r="J3607" s="97">
        <v>45132</v>
      </c>
      <c r="K3607" s="23">
        <v>0.54184027777777777</v>
      </c>
      <c r="L3607" s="96">
        <v>34</v>
      </c>
      <c r="M3607" s="98">
        <f>Causas[[#This Row],[parada_duracion]]/60</f>
        <v>0.56666666666666665</v>
      </c>
      <c r="N3607" s="18" t="s">
        <v>49</v>
      </c>
      <c r="O3607" s="18" t="s">
        <v>49</v>
      </c>
      <c r="P3607" s="99">
        <f>WEEKNUM(Causas[[#This Row],[resolucion_fecha]],16)</f>
        <v>30</v>
      </c>
      <c r="Q3607" s="99" t="str">
        <f>TEXT(Causas[[#This Row],[resolucion_fecha]],"MMMM")</f>
        <v>julio</v>
      </c>
      <c r="R3607" s="99" t="str">
        <f t="shared" si="56"/>
        <v>M</v>
      </c>
      <c r="S3607" s="18" t="s">
        <v>49</v>
      </c>
      <c r="T3607" s="18" t="s">
        <v>49</v>
      </c>
      <c r="U3607" s="18" t="s">
        <v>49</v>
      </c>
      <c r="V3607" s="18" t="s">
        <v>49</v>
      </c>
      <c r="W3607" s="18" t="s">
        <v>49</v>
      </c>
    </row>
    <row r="3608" spans="1:23" hidden="1" x14ac:dyDescent="0.25">
      <c r="A3608" s="96">
        <v>147753</v>
      </c>
      <c r="B3608" s="96" t="s">
        <v>61</v>
      </c>
      <c r="C3608" s="96" t="s">
        <v>43</v>
      </c>
      <c r="D3608" s="96" t="s">
        <v>55</v>
      </c>
      <c r="E3608" s="97">
        <v>43881</v>
      </c>
      <c r="F3608" s="96" t="s">
        <v>56</v>
      </c>
      <c r="G3608" s="96" t="s">
        <v>46</v>
      </c>
      <c r="H3608" s="97">
        <v>45132</v>
      </c>
      <c r="I3608" s="23">
        <v>0.54290509259259256</v>
      </c>
      <c r="J3608" s="97">
        <v>45132</v>
      </c>
      <c r="K3608" s="23">
        <v>0.55857638888888894</v>
      </c>
      <c r="L3608" s="96">
        <v>1354</v>
      </c>
      <c r="M3608" s="98">
        <f>Causas[[#This Row],[parada_duracion]]/60</f>
        <v>22.566666666666666</v>
      </c>
      <c r="N3608" s="18" t="s">
        <v>49</v>
      </c>
      <c r="O3608" s="18" t="s">
        <v>49</v>
      </c>
      <c r="P3608" s="99">
        <f>WEEKNUM(Causas[[#This Row],[resolucion_fecha]],16)</f>
        <v>30</v>
      </c>
      <c r="Q3608" s="99" t="str">
        <f>TEXT(Causas[[#This Row],[resolucion_fecha]],"MMMM")</f>
        <v>julio</v>
      </c>
      <c r="R3608" s="99" t="str">
        <f t="shared" si="56"/>
        <v>M</v>
      </c>
      <c r="S3608" s="18" t="s">
        <v>49</v>
      </c>
      <c r="T3608" s="18" t="s">
        <v>49</v>
      </c>
      <c r="U3608" s="18" t="s">
        <v>49</v>
      </c>
      <c r="V3608" s="18" t="s">
        <v>49</v>
      </c>
      <c r="W3608" s="18" t="s">
        <v>49</v>
      </c>
    </row>
    <row r="3609" spans="1:23" hidden="1" x14ac:dyDescent="0.25">
      <c r="A3609" s="96">
        <v>147754</v>
      </c>
      <c r="B3609" s="96" t="s">
        <v>95</v>
      </c>
      <c r="C3609" s="96" t="s">
        <v>43</v>
      </c>
      <c r="D3609" s="96" t="s">
        <v>80</v>
      </c>
      <c r="E3609" s="97">
        <v>43405</v>
      </c>
      <c r="F3609" s="96" t="s">
        <v>45</v>
      </c>
      <c r="G3609" s="96" t="s">
        <v>50</v>
      </c>
      <c r="H3609" s="97">
        <v>45132</v>
      </c>
      <c r="I3609" s="23">
        <v>0.54734953703703704</v>
      </c>
      <c r="J3609" s="97">
        <v>45132</v>
      </c>
      <c r="K3609" s="23">
        <v>0.54947916666666663</v>
      </c>
      <c r="L3609" s="96">
        <v>184</v>
      </c>
      <c r="M3609" s="98">
        <f>Causas[[#This Row],[parada_duracion]]/60</f>
        <v>3.0666666666666669</v>
      </c>
      <c r="N3609" s="18" t="s">
        <v>49</v>
      </c>
      <c r="O3609" s="18" t="s">
        <v>49</v>
      </c>
      <c r="P3609" s="99">
        <f>WEEKNUM(Causas[[#This Row],[resolucion_fecha]],16)</f>
        <v>30</v>
      </c>
      <c r="Q3609" s="99" t="str">
        <f>TEXT(Causas[[#This Row],[resolucion_fecha]],"MMMM")</f>
        <v>julio</v>
      </c>
      <c r="R3609" s="99" t="str">
        <f t="shared" si="56"/>
        <v>M</v>
      </c>
      <c r="S3609" s="18" t="s">
        <v>49</v>
      </c>
      <c r="T3609" s="18" t="s">
        <v>49</v>
      </c>
      <c r="U3609" s="18" t="s">
        <v>49</v>
      </c>
      <c r="V3609" s="18" t="s">
        <v>49</v>
      </c>
      <c r="W3609" s="18" t="s">
        <v>49</v>
      </c>
    </row>
    <row r="3610" spans="1:23" hidden="1" x14ac:dyDescent="0.25">
      <c r="A3610" s="25">
        <v>147755</v>
      </c>
      <c r="B3610" s="25" t="s">
        <v>95</v>
      </c>
      <c r="C3610" s="25" t="s">
        <v>43</v>
      </c>
      <c r="D3610" s="25" t="s">
        <v>80</v>
      </c>
      <c r="E3610" s="24">
        <v>43405</v>
      </c>
      <c r="F3610" s="25" t="s">
        <v>45</v>
      </c>
      <c r="G3610" s="25" t="s">
        <v>46</v>
      </c>
      <c r="H3610" s="24">
        <v>45132</v>
      </c>
      <c r="I3610" s="101">
        <v>0.54956018518518512</v>
      </c>
      <c r="J3610" s="24">
        <v>45132</v>
      </c>
      <c r="K3610" s="101">
        <v>0.55534722222222221</v>
      </c>
      <c r="L3610" s="25">
        <v>500</v>
      </c>
      <c r="M3610" s="26">
        <f>Causas[[#This Row],[parada_duracion]]/60</f>
        <v>8.3333333333333339</v>
      </c>
      <c r="N3610" s="18" t="s">
        <v>49</v>
      </c>
      <c r="O3610" s="18" t="s">
        <v>49</v>
      </c>
      <c r="P3610" s="16">
        <f>WEEKNUM(Causas[[#This Row],[resolucion_fecha]],16)</f>
        <v>30</v>
      </c>
      <c r="Q3610" s="16" t="str">
        <f>TEXT(Causas[[#This Row],[resolucion_fecha]],"MMMM")</f>
        <v>julio</v>
      </c>
      <c r="R3610" s="16" t="str">
        <f t="shared" si="56"/>
        <v>M</v>
      </c>
      <c r="S3610" s="18" t="s">
        <v>49</v>
      </c>
      <c r="T3610" s="18" t="s">
        <v>49</v>
      </c>
      <c r="U3610" s="18" t="s">
        <v>49</v>
      </c>
      <c r="V3610" s="18" t="s">
        <v>49</v>
      </c>
      <c r="W3610" s="18" t="s">
        <v>49</v>
      </c>
    </row>
    <row r="3611" spans="1:23" hidden="1" x14ac:dyDescent="0.25">
      <c r="A3611" s="25">
        <v>147767</v>
      </c>
      <c r="B3611" s="25" t="s">
        <v>66</v>
      </c>
      <c r="C3611" s="25" t="s">
        <v>43</v>
      </c>
      <c r="D3611" s="25" t="s">
        <v>166</v>
      </c>
      <c r="E3611" s="24">
        <v>43405</v>
      </c>
      <c r="F3611" s="25" t="s">
        <v>45</v>
      </c>
      <c r="G3611" s="25" t="s">
        <v>46</v>
      </c>
      <c r="H3611" s="24">
        <v>45132</v>
      </c>
      <c r="I3611" s="101">
        <v>0.64523148148148146</v>
      </c>
      <c r="J3611" s="24">
        <v>45132</v>
      </c>
      <c r="K3611" s="101">
        <v>0.65831018518518525</v>
      </c>
      <c r="L3611" s="25">
        <v>1130</v>
      </c>
      <c r="M3611" s="26">
        <f>Causas[[#This Row],[parada_duracion]]/60</f>
        <v>18.833333333333332</v>
      </c>
      <c r="N3611" s="18" t="s">
        <v>49</v>
      </c>
      <c r="O3611" s="18" t="s">
        <v>49</v>
      </c>
      <c r="P3611" s="16">
        <f>WEEKNUM(Causas[[#This Row],[resolucion_fecha]],16)</f>
        <v>30</v>
      </c>
      <c r="Q3611" s="16" t="str">
        <f>TEXT(Causas[[#This Row],[resolucion_fecha]],"MMMM")</f>
        <v>julio</v>
      </c>
      <c r="R3611" s="16" t="str">
        <f t="shared" si="56"/>
        <v>T</v>
      </c>
      <c r="S3611" s="18" t="s">
        <v>49</v>
      </c>
      <c r="T3611" s="18" t="s">
        <v>49</v>
      </c>
      <c r="U3611" s="18" t="s">
        <v>49</v>
      </c>
      <c r="V3611" s="18" t="s">
        <v>49</v>
      </c>
      <c r="W3611" s="18" t="s">
        <v>49</v>
      </c>
    </row>
    <row r="3612" spans="1:23" hidden="1" x14ac:dyDescent="0.25">
      <c r="A3612" s="96">
        <v>147770</v>
      </c>
      <c r="B3612" s="96" t="s">
        <v>66</v>
      </c>
      <c r="C3612" s="96" t="s">
        <v>43</v>
      </c>
      <c r="D3612" s="96" t="s">
        <v>166</v>
      </c>
      <c r="E3612" s="97">
        <v>43405</v>
      </c>
      <c r="F3612" s="96" t="s">
        <v>45</v>
      </c>
      <c r="G3612" s="96" t="s">
        <v>46</v>
      </c>
      <c r="H3612" s="97">
        <v>45132</v>
      </c>
      <c r="I3612" s="23">
        <v>0.7003935185185185</v>
      </c>
      <c r="J3612" s="97">
        <v>45132</v>
      </c>
      <c r="K3612" s="23">
        <v>0.72777777777777775</v>
      </c>
      <c r="L3612" s="96">
        <v>2366</v>
      </c>
      <c r="M3612" s="98">
        <f>Causas[[#This Row],[parada_duracion]]/60</f>
        <v>39.43333333333333</v>
      </c>
      <c r="N3612" s="18" t="s">
        <v>49</v>
      </c>
      <c r="O3612" s="18" t="s">
        <v>49</v>
      </c>
      <c r="P3612" s="99">
        <f>WEEKNUM(Causas[[#This Row],[resolucion_fecha]],16)</f>
        <v>30</v>
      </c>
      <c r="Q3612" s="99" t="str">
        <f>TEXT(Causas[[#This Row],[resolucion_fecha]],"MMMM")</f>
        <v>julio</v>
      </c>
      <c r="R3612" s="99" t="str">
        <f t="shared" si="56"/>
        <v>T</v>
      </c>
      <c r="S3612" s="18" t="s">
        <v>49</v>
      </c>
      <c r="T3612" s="18" t="s">
        <v>49</v>
      </c>
      <c r="U3612" s="18" t="s">
        <v>49</v>
      </c>
      <c r="V3612" s="18" t="s">
        <v>49</v>
      </c>
      <c r="W3612" s="18" t="s">
        <v>49</v>
      </c>
    </row>
    <row r="3613" spans="1:23" hidden="1" x14ac:dyDescent="0.25">
      <c r="A3613" s="96">
        <v>147771</v>
      </c>
      <c r="B3613" s="96" t="s">
        <v>75</v>
      </c>
      <c r="C3613" s="96" t="s">
        <v>43</v>
      </c>
      <c r="D3613" s="96" t="s">
        <v>76</v>
      </c>
      <c r="E3613" s="97">
        <v>44104</v>
      </c>
      <c r="F3613" s="96" t="s">
        <v>56</v>
      </c>
      <c r="G3613" s="96" t="s">
        <v>46</v>
      </c>
      <c r="H3613" s="97">
        <v>45132</v>
      </c>
      <c r="I3613" s="23">
        <v>0.71554398148148157</v>
      </c>
      <c r="J3613" s="97">
        <v>45132</v>
      </c>
      <c r="K3613" s="23">
        <v>0.72172453703703709</v>
      </c>
      <c r="L3613" s="96">
        <v>534</v>
      </c>
      <c r="M3613" s="98">
        <f>Causas[[#This Row],[parada_duracion]]/60</f>
        <v>8.9</v>
      </c>
      <c r="N3613" s="18" t="s">
        <v>49</v>
      </c>
      <c r="O3613" s="18" t="s">
        <v>49</v>
      </c>
      <c r="P3613" s="99">
        <f>WEEKNUM(Causas[[#This Row],[resolucion_fecha]],16)</f>
        <v>30</v>
      </c>
      <c r="Q3613" s="99" t="str">
        <f>TEXT(Causas[[#This Row],[resolucion_fecha]],"MMMM")</f>
        <v>julio</v>
      </c>
      <c r="R3613" s="99" t="str">
        <f t="shared" si="56"/>
        <v>T</v>
      </c>
      <c r="S3613" s="18" t="s">
        <v>49</v>
      </c>
      <c r="T3613" s="18" t="s">
        <v>49</v>
      </c>
      <c r="U3613" s="18" t="s">
        <v>49</v>
      </c>
      <c r="V3613" s="18" t="s">
        <v>49</v>
      </c>
      <c r="W3613" s="18" t="s">
        <v>49</v>
      </c>
    </row>
    <row r="3614" spans="1:23" hidden="1" x14ac:dyDescent="0.25">
      <c r="A3614" s="25">
        <v>147772</v>
      </c>
      <c r="B3614" s="25" t="s">
        <v>75</v>
      </c>
      <c r="C3614" s="25" t="s">
        <v>43</v>
      </c>
      <c r="D3614" s="25" t="s">
        <v>76</v>
      </c>
      <c r="E3614" s="24">
        <v>44104</v>
      </c>
      <c r="F3614" s="25" t="s">
        <v>56</v>
      </c>
      <c r="G3614" s="25" t="s">
        <v>46</v>
      </c>
      <c r="H3614" s="24">
        <v>45132</v>
      </c>
      <c r="I3614" s="101">
        <v>0.72660879629629627</v>
      </c>
      <c r="J3614" s="24">
        <v>45132</v>
      </c>
      <c r="K3614" s="101">
        <v>0.73454861111111114</v>
      </c>
      <c r="L3614" s="25">
        <v>686</v>
      </c>
      <c r="M3614" s="26">
        <f>Causas[[#This Row],[parada_duracion]]/60</f>
        <v>11.433333333333334</v>
      </c>
      <c r="N3614" s="18" t="s">
        <v>49</v>
      </c>
      <c r="O3614" s="18" t="s">
        <v>49</v>
      </c>
      <c r="P3614" s="16">
        <f>WEEKNUM(Causas[[#This Row],[resolucion_fecha]],16)</f>
        <v>30</v>
      </c>
      <c r="Q3614" s="16" t="str">
        <f>TEXT(Causas[[#This Row],[resolucion_fecha]],"MMMM")</f>
        <v>julio</v>
      </c>
      <c r="R3614" s="16" t="str">
        <f t="shared" si="56"/>
        <v>T</v>
      </c>
      <c r="S3614" s="18" t="s">
        <v>49</v>
      </c>
      <c r="T3614" s="18" t="s">
        <v>49</v>
      </c>
      <c r="U3614" s="18" t="s">
        <v>49</v>
      </c>
      <c r="V3614" s="18" t="s">
        <v>49</v>
      </c>
      <c r="W3614" s="18" t="s">
        <v>49</v>
      </c>
    </row>
    <row r="3615" spans="1:23" hidden="1" x14ac:dyDescent="0.25">
      <c r="A3615" s="96">
        <v>147776</v>
      </c>
      <c r="B3615" s="96" t="s">
        <v>95</v>
      </c>
      <c r="C3615" s="96" t="s">
        <v>43</v>
      </c>
      <c r="D3615" s="96" t="s">
        <v>80</v>
      </c>
      <c r="E3615" s="97">
        <v>43405</v>
      </c>
      <c r="F3615" s="96" t="s">
        <v>45</v>
      </c>
      <c r="G3615" s="96" t="s">
        <v>50</v>
      </c>
      <c r="H3615" s="97">
        <v>45132</v>
      </c>
      <c r="I3615" s="23">
        <v>0.73868055555555545</v>
      </c>
      <c r="J3615" s="97">
        <v>45132</v>
      </c>
      <c r="K3615" s="23">
        <v>0.73959490740740741</v>
      </c>
      <c r="L3615" s="96">
        <v>79</v>
      </c>
      <c r="M3615" s="98">
        <f>Causas[[#This Row],[parada_duracion]]/60</f>
        <v>1.3166666666666667</v>
      </c>
      <c r="N3615" s="18" t="s">
        <v>49</v>
      </c>
      <c r="O3615" s="18" t="s">
        <v>49</v>
      </c>
      <c r="P3615" s="99">
        <f>WEEKNUM(Causas[[#This Row],[resolucion_fecha]],16)</f>
        <v>30</v>
      </c>
      <c r="Q3615" s="99" t="str">
        <f>TEXT(Causas[[#This Row],[resolucion_fecha]],"MMMM")</f>
        <v>julio</v>
      </c>
      <c r="R3615" s="99" t="str">
        <f t="shared" si="56"/>
        <v>T</v>
      </c>
      <c r="S3615" s="18" t="s">
        <v>49</v>
      </c>
      <c r="T3615" s="18" t="s">
        <v>49</v>
      </c>
      <c r="U3615" s="18" t="s">
        <v>49</v>
      </c>
      <c r="V3615" s="18" t="s">
        <v>49</v>
      </c>
      <c r="W3615" s="18" t="s">
        <v>49</v>
      </c>
    </row>
    <row r="3616" spans="1:23" hidden="1" x14ac:dyDescent="0.25">
      <c r="A3616" s="96">
        <v>147777</v>
      </c>
      <c r="B3616" s="96" t="s">
        <v>95</v>
      </c>
      <c r="C3616" s="96" t="s">
        <v>43</v>
      </c>
      <c r="D3616" s="96" t="s">
        <v>80</v>
      </c>
      <c r="E3616" s="97">
        <v>43405</v>
      </c>
      <c r="F3616" s="96" t="s">
        <v>45</v>
      </c>
      <c r="G3616" s="96" t="s">
        <v>46</v>
      </c>
      <c r="H3616" s="97">
        <v>45132</v>
      </c>
      <c r="I3616" s="23">
        <v>0.73980324074074078</v>
      </c>
      <c r="J3616" s="97">
        <v>45132</v>
      </c>
      <c r="K3616" s="23">
        <v>0.77495370370370376</v>
      </c>
      <c r="L3616" s="96">
        <v>3037</v>
      </c>
      <c r="M3616" s="98">
        <f>Causas[[#This Row],[parada_duracion]]/60</f>
        <v>50.616666666666667</v>
      </c>
      <c r="N3616" s="18" t="s">
        <v>49</v>
      </c>
      <c r="O3616" s="18" t="s">
        <v>49</v>
      </c>
      <c r="P3616" s="99">
        <f>WEEKNUM(Causas[[#This Row],[resolucion_fecha]],16)</f>
        <v>30</v>
      </c>
      <c r="Q3616" s="99" t="str">
        <f>TEXT(Causas[[#This Row],[resolucion_fecha]],"MMMM")</f>
        <v>julio</v>
      </c>
      <c r="R3616" s="99" t="str">
        <f t="shared" si="56"/>
        <v>T</v>
      </c>
      <c r="S3616" s="18" t="s">
        <v>49</v>
      </c>
      <c r="T3616" s="18" t="s">
        <v>49</v>
      </c>
      <c r="U3616" s="18" t="s">
        <v>49</v>
      </c>
      <c r="V3616" s="18" t="s">
        <v>49</v>
      </c>
      <c r="W3616" s="18" t="s">
        <v>49</v>
      </c>
    </row>
    <row r="3617" spans="1:23" hidden="1" x14ac:dyDescent="0.25">
      <c r="A3617" s="25">
        <v>147778</v>
      </c>
      <c r="B3617" s="25" t="s">
        <v>111</v>
      </c>
      <c r="C3617" s="25" t="s">
        <v>43</v>
      </c>
      <c r="D3617" s="25" t="s">
        <v>166</v>
      </c>
      <c r="E3617" s="24">
        <v>44432</v>
      </c>
      <c r="F3617" s="25" t="s">
        <v>325</v>
      </c>
      <c r="G3617" s="25" t="s">
        <v>46</v>
      </c>
      <c r="H3617" s="24">
        <v>45132</v>
      </c>
      <c r="I3617" s="101">
        <v>0.74054398148148148</v>
      </c>
      <c r="J3617" s="24">
        <v>45132</v>
      </c>
      <c r="K3617" s="101">
        <v>0.80532407407407414</v>
      </c>
      <c r="L3617" s="25">
        <v>5597</v>
      </c>
      <c r="M3617" s="26">
        <f>Causas[[#This Row],[parada_duracion]]/60</f>
        <v>93.283333333333331</v>
      </c>
      <c r="N3617" s="19" t="s">
        <v>414</v>
      </c>
      <c r="O3617" s="16" t="s">
        <v>52</v>
      </c>
      <c r="P3617" s="16">
        <f>WEEKNUM(Causas[[#This Row],[resolucion_fecha]],16)</f>
        <v>30</v>
      </c>
      <c r="Q3617" s="16" t="str">
        <f>TEXT(Causas[[#This Row],[resolucion_fecha]],"MMMM")</f>
        <v>julio</v>
      </c>
      <c r="R3617" s="16" t="str">
        <f t="shared" si="56"/>
        <v>T</v>
      </c>
      <c r="S3617" s="16"/>
      <c r="T3617" s="16" t="s">
        <v>53</v>
      </c>
      <c r="U3617" s="100"/>
      <c r="V3617" s="16"/>
      <c r="W3617" s="16"/>
    </row>
    <row r="3618" spans="1:23" hidden="1" x14ac:dyDescent="0.25">
      <c r="A3618" s="25">
        <v>147783</v>
      </c>
      <c r="B3618" s="25" t="s">
        <v>176</v>
      </c>
      <c r="C3618" s="25" t="s">
        <v>43</v>
      </c>
      <c r="D3618" s="25" t="s">
        <v>164</v>
      </c>
      <c r="E3618" s="24">
        <v>43405</v>
      </c>
      <c r="F3618" s="25" t="s">
        <v>45</v>
      </c>
      <c r="G3618" s="25" t="s">
        <v>46</v>
      </c>
      <c r="H3618" s="24">
        <v>45132</v>
      </c>
      <c r="I3618" s="101">
        <v>0.76450231481481479</v>
      </c>
      <c r="J3618" s="24">
        <v>45132</v>
      </c>
      <c r="K3618" s="101">
        <v>0.76453703703703713</v>
      </c>
      <c r="L3618" s="25">
        <v>3</v>
      </c>
      <c r="M3618" s="26">
        <f>Causas[[#This Row],[parada_duracion]]/60</f>
        <v>0.05</v>
      </c>
      <c r="N3618" s="18" t="s">
        <v>47</v>
      </c>
      <c r="O3618" s="99" t="s">
        <v>47</v>
      </c>
      <c r="P3618" s="16">
        <f>WEEKNUM(Causas[[#This Row],[resolucion_fecha]],16)</f>
        <v>30</v>
      </c>
      <c r="Q3618" s="16" t="str">
        <f>TEXT(Causas[[#This Row],[resolucion_fecha]],"MMMM")</f>
        <v>julio</v>
      </c>
      <c r="R3618" s="16" t="str">
        <f t="shared" si="56"/>
        <v>T</v>
      </c>
      <c r="S3618" s="16"/>
      <c r="T3618" s="99" t="s">
        <v>47</v>
      </c>
      <c r="U3618" s="16"/>
      <c r="V3618" s="16"/>
      <c r="W3618" s="16"/>
    </row>
    <row r="3619" spans="1:23" hidden="1" x14ac:dyDescent="0.25">
      <c r="A3619" s="96">
        <v>147786</v>
      </c>
      <c r="B3619" s="96" t="s">
        <v>95</v>
      </c>
      <c r="C3619" s="96" t="s">
        <v>43</v>
      </c>
      <c r="D3619" s="96" t="s">
        <v>80</v>
      </c>
      <c r="E3619" s="97">
        <v>43405</v>
      </c>
      <c r="F3619" s="96" t="s">
        <v>45</v>
      </c>
      <c r="G3619" s="96" t="s">
        <v>50</v>
      </c>
      <c r="H3619" s="97">
        <v>45132</v>
      </c>
      <c r="I3619" s="23">
        <v>0.77519675925925924</v>
      </c>
      <c r="J3619" s="97">
        <v>45132</v>
      </c>
      <c r="K3619" s="23">
        <v>0.79126157407407405</v>
      </c>
      <c r="L3619" s="96">
        <v>1388</v>
      </c>
      <c r="M3619" s="98">
        <f>Causas[[#This Row],[parada_duracion]]/60</f>
        <v>23.133333333333333</v>
      </c>
      <c r="N3619" s="18" t="s">
        <v>1103</v>
      </c>
      <c r="O3619" s="99" t="s">
        <v>52</v>
      </c>
      <c r="P3619" s="99">
        <f>WEEKNUM(Causas[[#This Row],[resolucion_fecha]],16)</f>
        <v>30</v>
      </c>
      <c r="Q3619" s="99" t="str">
        <f>TEXT(Causas[[#This Row],[resolucion_fecha]],"MMMM")</f>
        <v>julio</v>
      </c>
      <c r="R3619" s="99" t="str">
        <f t="shared" si="56"/>
        <v>T</v>
      </c>
      <c r="S3619" s="99"/>
      <c r="T3619" s="99" t="s">
        <v>53</v>
      </c>
      <c r="U3619" s="16"/>
      <c r="V3619" s="99"/>
      <c r="W3619" s="99"/>
    </row>
    <row r="3620" spans="1:23" hidden="1" x14ac:dyDescent="0.25">
      <c r="A3620" s="25">
        <v>147787</v>
      </c>
      <c r="B3620" s="25" t="s">
        <v>66</v>
      </c>
      <c r="C3620" s="25" t="s">
        <v>43</v>
      </c>
      <c r="D3620" s="25" t="s">
        <v>96</v>
      </c>
      <c r="E3620" s="24">
        <v>43405</v>
      </c>
      <c r="F3620" s="25" t="s">
        <v>45</v>
      </c>
      <c r="G3620" s="25" t="s">
        <v>46</v>
      </c>
      <c r="H3620" s="24">
        <v>45132</v>
      </c>
      <c r="I3620" s="101">
        <v>0.78373842592592602</v>
      </c>
      <c r="J3620" s="24">
        <v>45132</v>
      </c>
      <c r="K3620" s="101">
        <v>0.78479166666666667</v>
      </c>
      <c r="L3620" s="25">
        <v>91</v>
      </c>
      <c r="M3620" s="26">
        <f>Causas[[#This Row],[parada_duracion]]/60</f>
        <v>1.5166666666666666</v>
      </c>
      <c r="N3620" s="18" t="s">
        <v>47</v>
      </c>
      <c r="O3620" s="99" t="s">
        <v>47</v>
      </c>
      <c r="P3620" s="16">
        <f>WEEKNUM(Causas[[#This Row],[resolucion_fecha]],16)</f>
        <v>30</v>
      </c>
      <c r="Q3620" s="16" t="str">
        <f>TEXT(Causas[[#This Row],[resolucion_fecha]],"MMMM")</f>
        <v>julio</v>
      </c>
      <c r="R3620" s="16" t="str">
        <f t="shared" si="56"/>
        <v>T</v>
      </c>
      <c r="S3620" s="16"/>
      <c r="T3620" s="99" t="s">
        <v>47</v>
      </c>
      <c r="U3620" s="100"/>
      <c r="V3620" s="16"/>
      <c r="W3620" s="16"/>
    </row>
    <row r="3621" spans="1:23" hidden="1" x14ac:dyDescent="0.25">
      <c r="A3621" s="25">
        <v>147791</v>
      </c>
      <c r="B3621" s="25" t="s">
        <v>66</v>
      </c>
      <c r="C3621" s="25" t="s">
        <v>43</v>
      </c>
      <c r="D3621" s="25" t="s">
        <v>96</v>
      </c>
      <c r="E3621" s="24">
        <v>43405</v>
      </c>
      <c r="F3621" s="25" t="s">
        <v>45</v>
      </c>
      <c r="G3621" s="25" t="s">
        <v>46</v>
      </c>
      <c r="H3621" s="24">
        <v>45132</v>
      </c>
      <c r="I3621" s="101">
        <v>0.79118055555555555</v>
      </c>
      <c r="J3621" s="24">
        <v>45132</v>
      </c>
      <c r="K3621" s="101">
        <v>0.79790509259259268</v>
      </c>
      <c r="L3621" s="25">
        <v>581</v>
      </c>
      <c r="M3621" s="26">
        <f>Causas[[#This Row],[parada_duracion]]/60</f>
        <v>9.6833333333333336</v>
      </c>
      <c r="N3621" s="18" t="s">
        <v>47</v>
      </c>
      <c r="O3621" s="99" t="s">
        <v>47</v>
      </c>
      <c r="P3621" s="16">
        <f>WEEKNUM(Causas[[#This Row],[resolucion_fecha]],16)</f>
        <v>30</v>
      </c>
      <c r="Q3621" s="16" t="str">
        <f>TEXT(Causas[[#This Row],[resolucion_fecha]],"MMMM")</f>
        <v>julio</v>
      </c>
      <c r="R3621" s="16" t="str">
        <f t="shared" si="56"/>
        <v>T</v>
      </c>
      <c r="S3621" s="16"/>
      <c r="T3621" s="99" t="s">
        <v>47</v>
      </c>
      <c r="U3621" s="16"/>
      <c r="V3621" s="16"/>
      <c r="W3621" s="16"/>
    </row>
    <row r="3622" spans="1:23" x14ac:dyDescent="0.25">
      <c r="A3622" s="25">
        <v>147795</v>
      </c>
      <c r="B3622" s="25" t="s">
        <v>42</v>
      </c>
      <c r="C3622" s="25" t="s">
        <v>43</v>
      </c>
      <c r="D3622" s="25" t="s">
        <v>67</v>
      </c>
      <c r="E3622" s="24">
        <v>43405</v>
      </c>
      <c r="F3622" s="25" t="s">
        <v>45</v>
      </c>
      <c r="G3622" s="25" t="s">
        <v>46</v>
      </c>
      <c r="H3622" s="24">
        <v>45132</v>
      </c>
      <c r="I3622" s="101">
        <v>0.84410879629629632</v>
      </c>
      <c r="J3622" s="24">
        <v>45132</v>
      </c>
      <c r="K3622" s="101">
        <v>0.86697916666666675</v>
      </c>
      <c r="L3622" s="25">
        <v>1976</v>
      </c>
      <c r="M3622" s="26">
        <f>Causas[[#This Row],[parada_duracion]]/60</f>
        <v>32.93333333333333</v>
      </c>
      <c r="N3622" s="19" t="s">
        <v>1104</v>
      </c>
      <c r="O3622" s="16" t="s">
        <v>52</v>
      </c>
      <c r="P3622" s="16">
        <f>WEEKNUM(Causas[[#This Row],[resolucion_fecha]],16)</f>
        <v>30</v>
      </c>
      <c r="Q3622" s="16" t="str">
        <f>TEXT(Causas[[#This Row],[resolucion_fecha]],"MMMM")</f>
        <v>julio</v>
      </c>
      <c r="R3622" s="16" t="str">
        <f t="shared" si="56"/>
        <v>T</v>
      </c>
      <c r="S3622" s="16"/>
      <c r="T3622" s="16" t="s">
        <v>53</v>
      </c>
      <c r="U3622" s="16"/>
      <c r="V3622" s="16"/>
      <c r="W3622" s="16"/>
    </row>
    <row r="3623" spans="1:23" ht="45" hidden="1" x14ac:dyDescent="0.25">
      <c r="A3623" s="25">
        <v>147797</v>
      </c>
      <c r="B3623" s="25" t="s">
        <v>95</v>
      </c>
      <c r="C3623" s="25" t="s">
        <v>43</v>
      </c>
      <c r="D3623" s="25" t="s">
        <v>80</v>
      </c>
      <c r="E3623" s="24">
        <v>43405</v>
      </c>
      <c r="F3623" s="25" t="s">
        <v>45</v>
      </c>
      <c r="G3623" s="25" t="s">
        <v>50</v>
      </c>
      <c r="H3623" s="24">
        <v>45132</v>
      </c>
      <c r="I3623" s="101">
        <v>0.85643518518518524</v>
      </c>
      <c r="J3623" s="24">
        <v>45132</v>
      </c>
      <c r="K3623" s="101">
        <v>0.87810185185185186</v>
      </c>
      <c r="L3623" s="25">
        <v>1872</v>
      </c>
      <c r="M3623" s="26">
        <f>Causas[[#This Row],[parada_duracion]]/60</f>
        <v>31.2</v>
      </c>
      <c r="N3623" s="19" t="s">
        <v>1105</v>
      </c>
      <c r="O3623" s="16" t="s">
        <v>52</v>
      </c>
      <c r="P3623" s="16">
        <f>WEEKNUM(Causas[[#This Row],[resolucion_fecha]],16)</f>
        <v>30</v>
      </c>
      <c r="Q3623" s="16" t="str">
        <f>TEXT(Causas[[#This Row],[resolucion_fecha]],"MMMM")</f>
        <v>julio</v>
      </c>
      <c r="R3623" s="16" t="str">
        <f t="shared" si="56"/>
        <v>T</v>
      </c>
      <c r="S3623" s="16"/>
      <c r="T3623" s="16" t="s">
        <v>53</v>
      </c>
      <c r="U3623" s="16"/>
      <c r="V3623" s="16"/>
      <c r="W3623" s="16"/>
    </row>
    <row r="3624" spans="1:23" hidden="1" x14ac:dyDescent="0.25">
      <c r="A3624" s="96">
        <v>147800</v>
      </c>
      <c r="B3624" s="96" t="s">
        <v>111</v>
      </c>
      <c r="C3624" s="96" t="s">
        <v>43</v>
      </c>
      <c r="D3624" s="96" t="s">
        <v>82</v>
      </c>
      <c r="E3624" s="97">
        <v>44756</v>
      </c>
      <c r="F3624" s="96" t="s">
        <v>140</v>
      </c>
      <c r="G3624" s="96" t="s">
        <v>50</v>
      </c>
      <c r="H3624" s="97">
        <v>45132</v>
      </c>
      <c r="I3624" s="23">
        <v>0.87362268518518515</v>
      </c>
      <c r="J3624" s="97">
        <v>45132</v>
      </c>
      <c r="K3624" s="23">
        <v>0.88133101851851858</v>
      </c>
      <c r="L3624" s="96">
        <v>666</v>
      </c>
      <c r="M3624" s="98">
        <f>Causas[[#This Row],[parada_duracion]]/60</f>
        <v>11.1</v>
      </c>
      <c r="N3624" s="18" t="s">
        <v>1106</v>
      </c>
      <c r="O3624" s="99" t="s">
        <v>52</v>
      </c>
      <c r="P3624" s="99">
        <f>WEEKNUM(Causas[[#This Row],[resolucion_fecha]],16)</f>
        <v>30</v>
      </c>
      <c r="Q3624" s="99" t="str">
        <f>TEXT(Causas[[#This Row],[resolucion_fecha]],"MMMM")</f>
        <v>julio</v>
      </c>
      <c r="R3624" s="99" t="str">
        <f t="shared" si="56"/>
        <v>T</v>
      </c>
      <c r="S3624" s="99"/>
      <c r="T3624" s="99" t="s">
        <v>53</v>
      </c>
      <c r="U3624" s="16"/>
      <c r="V3624" s="99"/>
      <c r="W3624" s="99"/>
    </row>
    <row r="3625" spans="1:23" hidden="1" x14ac:dyDescent="0.25">
      <c r="A3625" s="25">
        <v>147801</v>
      </c>
      <c r="B3625" s="25" t="s">
        <v>88</v>
      </c>
      <c r="C3625" s="25" t="s">
        <v>43</v>
      </c>
      <c r="D3625" s="25" t="s">
        <v>80</v>
      </c>
      <c r="E3625" s="24">
        <v>43843</v>
      </c>
      <c r="F3625" s="25" t="s">
        <v>56</v>
      </c>
      <c r="G3625" s="25" t="s">
        <v>46</v>
      </c>
      <c r="H3625" s="24">
        <v>45132</v>
      </c>
      <c r="I3625" s="101">
        <v>0.87998842592592597</v>
      </c>
      <c r="J3625" s="24">
        <v>45132</v>
      </c>
      <c r="K3625" s="101">
        <v>0.88581018518518517</v>
      </c>
      <c r="L3625" s="25">
        <v>503</v>
      </c>
      <c r="M3625" s="26">
        <f>Causas[[#This Row],[parada_duracion]]/60</f>
        <v>8.3833333333333329</v>
      </c>
      <c r="N3625" s="18" t="s">
        <v>47</v>
      </c>
      <c r="O3625" s="99" t="s">
        <v>47</v>
      </c>
      <c r="P3625" s="16">
        <f>WEEKNUM(Causas[[#This Row],[resolucion_fecha]],16)</f>
        <v>30</v>
      </c>
      <c r="Q3625" s="16" t="str">
        <f>TEXT(Causas[[#This Row],[resolucion_fecha]],"MMMM")</f>
        <v>julio</v>
      </c>
      <c r="R3625" s="16" t="str">
        <f t="shared" si="56"/>
        <v>T</v>
      </c>
      <c r="S3625" s="16"/>
      <c r="T3625" s="99" t="s">
        <v>47</v>
      </c>
      <c r="U3625" s="100"/>
      <c r="V3625" s="16"/>
      <c r="W3625" s="16"/>
    </row>
    <row r="3626" spans="1:23" hidden="1" x14ac:dyDescent="0.25">
      <c r="A3626" s="25">
        <v>147810</v>
      </c>
      <c r="B3626" s="25" t="s">
        <v>119</v>
      </c>
      <c r="C3626" s="25" t="s">
        <v>43</v>
      </c>
      <c r="D3626" s="25" t="s">
        <v>64</v>
      </c>
      <c r="E3626" s="24">
        <v>43405</v>
      </c>
      <c r="F3626" s="25" t="s">
        <v>45</v>
      </c>
      <c r="G3626" s="25" t="s">
        <v>50</v>
      </c>
      <c r="H3626" s="24">
        <v>45133</v>
      </c>
      <c r="I3626" s="101">
        <v>0.2636458333333333</v>
      </c>
      <c r="J3626" s="24">
        <v>45133</v>
      </c>
      <c r="K3626" s="101">
        <v>0.28032407407407406</v>
      </c>
      <c r="L3626" s="25">
        <v>1441</v>
      </c>
      <c r="M3626" s="26">
        <f>Causas[[#This Row],[parada_duracion]]/60</f>
        <v>24.016666666666666</v>
      </c>
      <c r="N3626" s="19" t="s">
        <v>62</v>
      </c>
      <c r="O3626" s="16" t="s">
        <v>52</v>
      </c>
      <c r="P3626" s="16">
        <f>WEEKNUM(Causas[[#This Row],[resolucion_fecha]],16)</f>
        <v>30</v>
      </c>
      <c r="Q3626" s="16" t="str">
        <f>TEXT(Causas[[#This Row],[resolucion_fecha]],"MMMM")</f>
        <v>julio</v>
      </c>
      <c r="R3626" s="16" t="str">
        <f t="shared" si="56"/>
        <v>M</v>
      </c>
      <c r="S3626" s="16"/>
      <c r="T3626" s="16" t="s">
        <v>53</v>
      </c>
      <c r="U3626" s="16"/>
      <c r="V3626" s="16"/>
      <c r="W3626" s="16"/>
    </row>
    <row r="3627" spans="1:23" hidden="1" x14ac:dyDescent="0.25">
      <c r="A3627" s="25">
        <v>147812</v>
      </c>
      <c r="B3627" s="25" t="s">
        <v>54</v>
      </c>
      <c r="C3627" s="25" t="s">
        <v>43</v>
      </c>
      <c r="D3627" s="25" t="s">
        <v>55</v>
      </c>
      <c r="E3627" s="24">
        <v>44120</v>
      </c>
      <c r="F3627" s="25" t="s">
        <v>56</v>
      </c>
      <c r="G3627" s="25" t="s">
        <v>50</v>
      </c>
      <c r="H3627" s="24">
        <v>45133</v>
      </c>
      <c r="I3627" s="101">
        <v>0.28172453703703704</v>
      </c>
      <c r="J3627" s="24">
        <v>45133</v>
      </c>
      <c r="K3627" s="101">
        <v>0.28677083333333336</v>
      </c>
      <c r="L3627" s="25">
        <v>436</v>
      </c>
      <c r="M3627" s="26">
        <f>Causas[[#This Row],[parada_duracion]]/60</f>
        <v>7.2666666666666666</v>
      </c>
      <c r="N3627" s="19" t="s">
        <v>47</v>
      </c>
      <c r="O3627" s="16" t="s">
        <v>47</v>
      </c>
      <c r="P3627" s="16">
        <f>WEEKNUM(Causas[[#This Row],[resolucion_fecha]],16)</f>
        <v>30</v>
      </c>
      <c r="Q3627" s="16" t="str">
        <f>TEXT(Causas[[#This Row],[resolucion_fecha]],"MMMM")</f>
        <v>julio</v>
      </c>
      <c r="R3627" s="16" t="str">
        <f t="shared" si="56"/>
        <v>M</v>
      </c>
      <c r="S3627" s="16"/>
      <c r="T3627" s="16" t="s">
        <v>47</v>
      </c>
      <c r="U3627" s="16"/>
      <c r="V3627" s="16"/>
      <c r="W3627" s="16"/>
    </row>
    <row r="3628" spans="1:23" hidden="1" x14ac:dyDescent="0.25">
      <c r="A3628" s="25">
        <v>147814</v>
      </c>
      <c r="B3628" s="25" t="s">
        <v>42</v>
      </c>
      <c r="C3628" s="25" t="s">
        <v>43</v>
      </c>
      <c r="D3628" s="25" t="s">
        <v>55</v>
      </c>
      <c r="E3628" s="24">
        <v>43405</v>
      </c>
      <c r="F3628" s="25" t="s">
        <v>45</v>
      </c>
      <c r="G3628" s="25" t="s">
        <v>46</v>
      </c>
      <c r="H3628" s="24">
        <v>45133</v>
      </c>
      <c r="I3628" s="101">
        <v>0.28854166666666664</v>
      </c>
      <c r="J3628" s="24">
        <v>45133</v>
      </c>
      <c r="K3628" s="101">
        <v>0.31376157407407407</v>
      </c>
      <c r="L3628" s="25">
        <v>2179</v>
      </c>
      <c r="M3628" s="26">
        <f>Causas[[#This Row],[parada_duracion]]/60</f>
        <v>36.31666666666667</v>
      </c>
      <c r="N3628" s="19" t="s">
        <v>49</v>
      </c>
      <c r="O3628" s="16" t="s">
        <v>49</v>
      </c>
      <c r="P3628" s="16">
        <f>WEEKNUM(Causas[[#This Row],[resolucion_fecha]],16)</f>
        <v>30</v>
      </c>
      <c r="Q3628" s="16" t="str">
        <f>TEXT(Causas[[#This Row],[resolucion_fecha]],"MMMM")</f>
        <v>julio</v>
      </c>
      <c r="R3628" s="16" t="str">
        <f t="shared" ref="R3628:R3691" si="57">IF(I3628&gt;TIME(22,0,0),"N",IF(I3628&lt;TIME(6,0,0),"N",IF(I3628&gt;TIME(14,0,0),"T",IF(I3628&gt;=TIME(6,0,0),"M","-"))))</f>
        <v>M</v>
      </c>
      <c r="S3628" s="16"/>
      <c r="T3628" s="16" t="s">
        <v>49</v>
      </c>
      <c r="U3628" s="16"/>
      <c r="V3628" s="16"/>
      <c r="W3628" s="16"/>
    </row>
    <row r="3629" spans="1:23" hidden="1" x14ac:dyDescent="0.25">
      <c r="A3629" s="25">
        <v>147824</v>
      </c>
      <c r="B3629" s="25" t="s">
        <v>61</v>
      </c>
      <c r="C3629" s="25" t="s">
        <v>43</v>
      </c>
      <c r="D3629" s="25" t="s">
        <v>55</v>
      </c>
      <c r="E3629" s="24">
        <v>43881</v>
      </c>
      <c r="F3629" s="25" t="s">
        <v>56</v>
      </c>
      <c r="G3629" s="25" t="s">
        <v>46</v>
      </c>
      <c r="H3629" s="24">
        <v>45133</v>
      </c>
      <c r="I3629" s="101">
        <v>0.39318287037037036</v>
      </c>
      <c r="J3629" s="24">
        <v>45133</v>
      </c>
      <c r="K3629" s="101">
        <v>0.40238425925925925</v>
      </c>
      <c r="L3629" s="25">
        <v>795</v>
      </c>
      <c r="M3629" s="26">
        <f>Causas[[#This Row],[parada_duracion]]/60</f>
        <v>13.25</v>
      </c>
      <c r="N3629" s="19" t="s">
        <v>49</v>
      </c>
      <c r="O3629" s="16" t="s">
        <v>49</v>
      </c>
      <c r="P3629" s="16">
        <f>WEEKNUM(Causas[[#This Row],[resolucion_fecha]],16)</f>
        <v>30</v>
      </c>
      <c r="Q3629" s="16" t="str">
        <f>TEXT(Causas[[#This Row],[resolucion_fecha]],"MMMM")</f>
        <v>julio</v>
      </c>
      <c r="R3629" s="16" t="str">
        <f t="shared" si="57"/>
        <v>M</v>
      </c>
      <c r="S3629" s="16"/>
      <c r="T3629" s="16" t="s">
        <v>49</v>
      </c>
      <c r="U3629" s="16"/>
      <c r="V3629" s="16"/>
      <c r="W3629" s="16"/>
    </row>
    <row r="3630" spans="1:23" hidden="1" x14ac:dyDescent="0.25">
      <c r="A3630" s="25">
        <v>147827</v>
      </c>
      <c r="B3630" s="25" t="s">
        <v>61</v>
      </c>
      <c r="C3630" s="25" t="s">
        <v>43</v>
      </c>
      <c r="D3630" s="25" t="s">
        <v>55</v>
      </c>
      <c r="E3630" s="24">
        <v>43881</v>
      </c>
      <c r="F3630" s="25" t="s">
        <v>56</v>
      </c>
      <c r="G3630" s="25" t="s">
        <v>46</v>
      </c>
      <c r="H3630" s="24">
        <v>45133</v>
      </c>
      <c r="I3630" s="101">
        <v>0.41892361111111115</v>
      </c>
      <c r="J3630" s="24">
        <v>45133</v>
      </c>
      <c r="K3630" s="101">
        <v>0.46907407407407403</v>
      </c>
      <c r="L3630" s="25">
        <v>4333</v>
      </c>
      <c r="M3630" s="26">
        <f>Causas[[#This Row],[parada_duracion]]/60</f>
        <v>72.216666666666669</v>
      </c>
      <c r="N3630" s="19" t="s">
        <v>49</v>
      </c>
      <c r="O3630" s="16" t="s">
        <v>49</v>
      </c>
      <c r="P3630" s="16">
        <f>WEEKNUM(Causas[[#This Row],[resolucion_fecha]],16)</f>
        <v>30</v>
      </c>
      <c r="Q3630" s="16" t="str">
        <f>TEXT(Causas[[#This Row],[resolucion_fecha]],"MMMM")</f>
        <v>julio</v>
      </c>
      <c r="R3630" s="16" t="str">
        <f t="shared" si="57"/>
        <v>M</v>
      </c>
      <c r="S3630" s="16"/>
      <c r="T3630" s="16" t="s">
        <v>49</v>
      </c>
      <c r="U3630" s="16"/>
      <c r="V3630" s="16"/>
      <c r="W3630" s="16"/>
    </row>
    <row r="3631" spans="1:23" hidden="1" x14ac:dyDescent="0.25">
      <c r="A3631" s="96">
        <v>147830</v>
      </c>
      <c r="B3631" s="96" t="s">
        <v>66</v>
      </c>
      <c r="C3631" s="96" t="s">
        <v>43</v>
      </c>
      <c r="D3631" s="96" t="s">
        <v>102</v>
      </c>
      <c r="E3631" s="97">
        <v>43746</v>
      </c>
      <c r="F3631" s="96" t="s">
        <v>56</v>
      </c>
      <c r="G3631" s="96" t="s">
        <v>50</v>
      </c>
      <c r="H3631" s="97">
        <v>45133</v>
      </c>
      <c r="I3631" s="23">
        <v>0.42853009259259256</v>
      </c>
      <c r="J3631" s="97">
        <v>45133</v>
      </c>
      <c r="K3631" s="23">
        <v>0.4528240740740741</v>
      </c>
      <c r="L3631" s="96">
        <v>2099</v>
      </c>
      <c r="M3631" s="98">
        <f>Causas[[#This Row],[parada_duracion]]/60</f>
        <v>34.983333333333334</v>
      </c>
      <c r="N3631" s="18" t="s">
        <v>1107</v>
      </c>
      <c r="O3631" s="99" t="s">
        <v>52</v>
      </c>
      <c r="P3631" s="99">
        <f>WEEKNUM(Causas[[#This Row],[resolucion_fecha]],16)</f>
        <v>30</v>
      </c>
      <c r="Q3631" s="99" t="str">
        <f>TEXT(Causas[[#This Row],[resolucion_fecha]],"MMMM")</f>
        <v>julio</v>
      </c>
      <c r="R3631" s="99" t="str">
        <f t="shared" si="57"/>
        <v>M</v>
      </c>
      <c r="S3631" s="99"/>
      <c r="T3631" s="99" t="s">
        <v>53</v>
      </c>
      <c r="U3631" s="16"/>
      <c r="V3631" s="99"/>
      <c r="W3631" s="99"/>
    </row>
    <row r="3632" spans="1:23" hidden="1" x14ac:dyDescent="0.25">
      <c r="A3632" s="25">
        <v>147831</v>
      </c>
      <c r="B3632" s="25" t="s">
        <v>58</v>
      </c>
      <c r="C3632" s="25" t="s">
        <v>43</v>
      </c>
      <c r="D3632" s="25" t="s">
        <v>96</v>
      </c>
      <c r="E3632" s="24">
        <v>43882</v>
      </c>
      <c r="F3632" s="25" t="s">
        <v>56</v>
      </c>
      <c r="G3632" s="25" t="s">
        <v>50</v>
      </c>
      <c r="H3632" s="24">
        <v>45133</v>
      </c>
      <c r="I3632" s="101">
        <v>0.43179398148148151</v>
      </c>
      <c r="J3632" s="24">
        <v>45133</v>
      </c>
      <c r="K3632" s="101">
        <v>0.43604166666666666</v>
      </c>
      <c r="L3632" s="25">
        <v>367</v>
      </c>
      <c r="M3632" s="26">
        <f>Causas[[#This Row],[parada_duracion]]/60</f>
        <v>6.1166666666666663</v>
      </c>
      <c r="N3632" s="19" t="s">
        <v>47</v>
      </c>
      <c r="O3632" s="16" t="s">
        <v>47</v>
      </c>
      <c r="P3632" s="16">
        <f>WEEKNUM(Causas[[#This Row],[resolucion_fecha]],16)</f>
        <v>30</v>
      </c>
      <c r="Q3632" s="16" t="str">
        <f>TEXT(Causas[[#This Row],[resolucion_fecha]],"MMMM")</f>
        <v>julio</v>
      </c>
      <c r="R3632" s="16" t="str">
        <f t="shared" si="57"/>
        <v>M</v>
      </c>
      <c r="S3632" s="16"/>
      <c r="T3632" s="16" t="s">
        <v>47</v>
      </c>
      <c r="U3632" s="100"/>
      <c r="V3632" s="16"/>
      <c r="W3632" s="16"/>
    </row>
    <row r="3633" spans="1:23" hidden="1" x14ac:dyDescent="0.25">
      <c r="A3633" s="25">
        <v>147834</v>
      </c>
      <c r="B3633" s="25" t="s">
        <v>95</v>
      </c>
      <c r="C3633" s="25" t="s">
        <v>43</v>
      </c>
      <c r="D3633" s="25" t="s">
        <v>96</v>
      </c>
      <c r="E3633" s="24">
        <v>43882</v>
      </c>
      <c r="F3633" s="25" t="s">
        <v>56</v>
      </c>
      <c r="G3633" s="25" t="s">
        <v>46</v>
      </c>
      <c r="H3633" s="24">
        <v>45133</v>
      </c>
      <c r="I3633" s="101">
        <v>0.47118055555555555</v>
      </c>
      <c r="J3633" s="24">
        <v>45133</v>
      </c>
      <c r="K3633" s="101">
        <v>0.50951388888888893</v>
      </c>
      <c r="L3633" s="25">
        <v>3312</v>
      </c>
      <c r="M3633" s="26">
        <f>Causas[[#This Row],[parada_duracion]]/60</f>
        <v>55.2</v>
      </c>
      <c r="N3633" s="19" t="s">
        <v>49</v>
      </c>
      <c r="O3633" s="16" t="s">
        <v>49</v>
      </c>
      <c r="P3633" s="16">
        <f>WEEKNUM(Causas[[#This Row],[resolucion_fecha]],16)</f>
        <v>30</v>
      </c>
      <c r="Q3633" s="16" t="str">
        <f>TEXT(Causas[[#This Row],[resolucion_fecha]],"MMMM")</f>
        <v>julio</v>
      </c>
      <c r="R3633" s="16" t="str">
        <f t="shared" si="57"/>
        <v>M</v>
      </c>
      <c r="S3633" s="16"/>
      <c r="T3633" s="16" t="s">
        <v>49</v>
      </c>
      <c r="U3633" s="16"/>
      <c r="V3633" s="16"/>
      <c r="W3633" s="16"/>
    </row>
    <row r="3634" spans="1:23" hidden="1" x14ac:dyDescent="0.25">
      <c r="A3634" s="25">
        <v>147836</v>
      </c>
      <c r="B3634" s="25" t="s">
        <v>61</v>
      </c>
      <c r="C3634" s="25" t="s">
        <v>43</v>
      </c>
      <c r="D3634" s="25" t="s">
        <v>55</v>
      </c>
      <c r="E3634" s="24">
        <v>43881</v>
      </c>
      <c r="F3634" s="25" t="s">
        <v>56</v>
      </c>
      <c r="G3634" s="25" t="s">
        <v>46</v>
      </c>
      <c r="H3634" s="24">
        <v>45133</v>
      </c>
      <c r="I3634" s="101">
        <v>0.48973379629629626</v>
      </c>
      <c r="J3634" s="24">
        <v>45133</v>
      </c>
      <c r="K3634" s="101">
        <v>0.49355324074074075</v>
      </c>
      <c r="L3634" s="25">
        <v>330</v>
      </c>
      <c r="M3634" s="26">
        <f>Causas[[#This Row],[parada_duracion]]/60</f>
        <v>5.5</v>
      </c>
      <c r="N3634" s="19" t="s">
        <v>47</v>
      </c>
      <c r="O3634" s="16" t="s">
        <v>47</v>
      </c>
      <c r="P3634" s="16">
        <f>WEEKNUM(Causas[[#This Row],[resolucion_fecha]],16)</f>
        <v>30</v>
      </c>
      <c r="Q3634" s="16" t="str">
        <f>TEXT(Causas[[#This Row],[resolucion_fecha]],"MMMM")</f>
        <v>julio</v>
      </c>
      <c r="R3634" s="16" t="str">
        <f t="shared" si="57"/>
        <v>M</v>
      </c>
      <c r="S3634" s="16"/>
      <c r="T3634" s="16" t="s">
        <v>47</v>
      </c>
      <c r="U3634" s="16"/>
      <c r="V3634" s="16"/>
      <c r="W3634" s="16"/>
    </row>
    <row r="3635" spans="1:23" hidden="1" x14ac:dyDescent="0.25">
      <c r="A3635" s="25">
        <v>147838</v>
      </c>
      <c r="B3635" s="25" t="s">
        <v>61</v>
      </c>
      <c r="C3635" s="25" t="s">
        <v>43</v>
      </c>
      <c r="D3635" s="25" t="s">
        <v>55</v>
      </c>
      <c r="E3635" s="24">
        <v>43881</v>
      </c>
      <c r="F3635" s="25" t="s">
        <v>56</v>
      </c>
      <c r="G3635" s="25" t="s">
        <v>46</v>
      </c>
      <c r="H3635" s="24">
        <v>45133</v>
      </c>
      <c r="I3635" s="101">
        <v>0.49881944444444443</v>
      </c>
      <c r="J3635" s="24">
        <v>45133</v>
      </c>
      <c r="K3635" s="101">
        <v>0.52621527777777777</v>
      </c>
      <c r="L3635" s="25">
        <v>2367</v>
      </c>
      <c r="M3635" s="26">
        <f>Causas[[#This Row],[parada_duracion]]/60</f>
        <v>39.450000000000003</v>
      </c>
      <c r="N3635" s="19" t="s">
        <v>49</v>
      </c>
      <c r="O3635" s="16" t="s">
        <v>49</v>
      </c>
      <c r="P3635" s="16">
        <f>WEEKNUM(Causas[[#This Row],[resolucion_fecha]],16)</f>
        <v>30</v>
      </c>
      <c r="Q3635" s="16" t="str">
        <f>TEXT(Causas[[#This Row],[resolucion_fecha]],"MMMM")</f>
        <v>julio</v>
      </c>
      <c r="R3635" s="16" t="str">
        <f t="shared" si="57"/>
        <v>M</v>
      </c>
      <c r="S3635" s="16"/>
      <c r="T3635" s="16" t="s">
        <v>49</v>
      </c>
      <c r="U3635" s="16"/>
      <c r="V3635" s="16"/>
      <c r="W3635" s="16"/>
    </row>
    <row r="3636" spans="1:23" hidden="1" x14ac:dyDescent="0.25">
      <c r="A3636" s="25">
        <v>147840</v>
      </c>
      <c r="B3636" s="25" t="s">
        <v>58</v>
      </c>
      <c r="C3636" s="25" t="s">
        <v>43</v>
      </c>
      <c r="D3636" s="25" t="s">
        <v>324</v>
      </c>
      <c r="E3636" s="24">
        <v>44475</v>
      </c>
      <c r="F3636" s="25" t="s">
        <v>325</v>
      </c>
      <c r="G3636" s="25" t="s">
        <v>50</v>
      </c>
      <c r="H3636" s="24">
        <v>45133</v>
      </c>
      <c r="I3636" s="101">
        <v>0.50393518518518521</v>
      </c>
      <c r="J3636" s="24">
        <v>45133</v>
      </c>
      <c r="K3636" s="101">
        <v>0.50543981481481481</v>
      </c>
      <c r="L3636" s="25">
        <v>130</v>
      </c>
      <c r="M3636" s="26">
        <f>Causas[[#This Row],[parada_duracion]]/60</f>
        <v>2.1666666666666665</v>
      </c>
      <c r="N3636" s="19" t="s">
        <v>47</v>
      </c>
      <c r="O3636" s="16" t="s">
        <v>47</v>
      </c>
      <c r="P3636" s="16">
        <f>WEEKNUM(Causas[[#This Row],[resolucion_fecha]],16)</f>
        <v>30</v>
      </c>
      <c r="Q3636" s="16" t="str">
        <f>TEXT(Causas[[#This Row],[resolucion_fecha]],"MMMM")</f>
        <v>julio</v>
      </c>
      <c r="R3636" s="16" t="str">
        <f t="shared" si="57"/>
        <v>M</v>
      </c>
      <c r="S3636" s="16"/>
      <c r="T3636" s="16" t="s">
        <v>47</v>
      </c>
      <c r="U3636" s="16"/>
      <c r="V3636" s="16"/>
      <c r="W3636" s="16"/>
    </row>
    <row r="3637" spans="1:23" hidden="1" x14ac:dyDescent="0.25">
      <c r="A3637" s="96">
        <v>147842</v>
      </c>
      <c r="B3637" s="96" t="s">
        <v>111</v>
      </c>
      <c r="C3637" s="96" t="s">
        <v>43</v>
      </c>
      <c r="D3637" s="96" t="s">
        <v>55</v>
      </c>
      <c r="E3637" s="97">
        <v>43405</v>
      </c>
      <c r="F3637" s="96" t="s">
        <v>45</v>
      </c>
      <c r="G3637" s="96" t="s">
        <v>50</v>
      </c>
      <c r="H3637" s="97">
        <v>45133</v>
      </c>
      <c r="I3637" s="23">
        <v>0.52631944444444445</v>
      </c>
      <c r="J3637" s="97">
        <v>45133</v>
      </c>
      <c r="K3637" s="23">
        <v>0.53674768518518523</v>
      </c>
      <c r="L3637" s="96">
        <v>901</v>
      </c>
      <c r="M3637" s="98">
        <f>Causas[[#This Row],[parada_duracion]]/60</f>
        <v>15.016666666666667</v>
      </c>
      <c r="N3637" s="18" t="s">
        <v>62</v>
      </c>
      <c r="O3637" s="99" t="s">
        <v>52</v>
      </c>
      <c r="P3637" s="99">
        <f>WEEKNUM(Causas[[#This Row],[resolucion_fecha]],16)</f>
        <v>30</v>
      </c>
      <c r="Q3637" s="99" t="str">
        <f>TEXT(Causas[[#This Row],[resolucion_fecha]],"MMMM")</f>
        <v>julio</v>
      </c>
      <c r="R3637" s="99" t="str">
        <f t="shared" si="57"/>
        <v>M</v>
      </c>
      <c r="S3637" s="99"/>
      <c r="T3637" s="99" t="s">
        <v>53</v>
      </c>
      <c r="U3637" s="16"/>
      <c r="V3637" s="99"/>
      <c r="W3637" s="99"/>
    </row>
    <row r="3638" spans="1:23" hidden="1" x14ac:dyDescent="0.25">
      <c r="A3638" s="96">
        <v>147843</v>
      </c>
      <c r="B3638" s="96" t="s">
        <v>95</v>
      </c>
      <c r="C3638" s="96" t="s">
        <v>43</v>
      </c>
      <c r="D3638" s="96" t="s">
        <v>80</v>
      </c>
      <c r="E3638" s="97">
        <v>43405</v>
      </c>
      <c r="F3638" s="96" t="s">
        <v>45</v>
      </c>
      <c r="G3638" s="96" t="s">
        <v>50</v>
      </c>
      <c r="H3638" s="97">
        <v>45133</v>
      </c>
      <c r="I3638" s="23">
        <v>0.54137731481481477</v>
      </c>
      <c r="J3638" s="97">
        <v>45133</v>
      </c>
      <c r="K3638" s="23">
        <v>0.59001157407407401</v>
      </c>
      <c r="L3638" s="96">
        <v>4202</v>
      </c>
      <c r="M3638" s="98">
        <f>Causas[[#This Row],[parada_duracion]]/60</f>
        <v>70.033333333333331</v>
      </c>
      <c r="N3638" s="19" t="s">
        <v>49</v>
      </c>
      <c r="O3638" s="16" t="s">
        <v>49</v>
      </c>
      <c r="P3638" s="99">
        <f>WEEKNUM(Causas[[#This Row],[resolucion_fecha]],16)</f>
        <v>30</v>
      </c>
      <c r="Q3638" s="99" t="str">
        <f>TEXT(Causas[[#This Row],[resolucion_fecha]],"MMMM")</f>
        <v>julio</v>
      </c>
      <c r="R3638" s="99" t="str">
        <f t="shared" si="57"/>
        <v>M</v>
      </c>
      <c r="S3638" s="99"/>
      <c r="T3638" s="16" t="s">
        <v>49</v>
      </c>
      <c r="U3638" s="100"/>
      <c r="V3638" s="99"/>
      <c r="W3638" s="99"/>
    </row>
    <row r="3639" spans="1:23" hidden="1" x14ac:dyDescent="0.25">
      <c r="A3639" s="25">
        <v>147844</v>
      </c>
      <c r="B3639" s="25" t="s">
        <v>95</v>
      </c>
      <c r="C3639" s="25" t="s">
        <v>43</v>
      </c>
      <c r="D3639" s="25" t="s">
        <v>82</v>
      </c>
      <c r="E3639" s="24">
        <v>45063</v>
      </c>
      <c r="F3639" s="25" t="s">
        <v>124</v>
      </c>
      <c r="G3639" s="25" t="s">
        <v>46</v>
      </c>
      <c r="H3639" s="24">
        <v>45133</v>
      </c>
      <c r="I3639" s="101">
        <v>0.54923611111111115</v>
      </c>
      <c r="J3639" s="24">
        <v>45133</v>
      </c>
      <c r="K3639" s="101">
        <v>0.59018518518518526</v>
      </c>
      <c r="L3639" s="25">
        <v>3538</v>
      </c>
      <c r="M3639" s="26">
        <f>Causas[[#This Row],[parada_duracion]]/60</f>
        <v>58.966666666666669</v>
      </c>
      <c r="N3639" s="19" t="s">
        <v>1108</v>
      </c>
      <c r="O3639" s="16" t="s">
        <v>72</v>
      </c>
      <c r="P3639" s="16">
        <f>WEEKNUM(Causas[[#This Row],[resolucion_fecha]],16)</f>
        <v>30</v>
      </c>
      <c r="Q3639" s="16" t="str">
        <f>TEXT(Causas[[#This Row],[resolucion_fecha]],"MMMM")</f>
        <v>julio</v>
      </c>
      <c r="R3639" s="16" t="str">
        <f t="shared" si="57"/>
        <v>M</v>
      </c>
      <c r="S3639" s="16"/>
      <c r="T3639" s="16" t="s">
        <v>73</v>
      </c>
      <c r="U3639" s="100"/>
      <c r="V3639" s="16"/>
      <c r="W3639" s="16"/>
    </row>
    <row r="3640" spans="1:23" hidden="1" x14ac:dyDescent="0.25">
      <c r="A3640" s="25">
        <v>147853</v>
      </c>
      <c r="B3640" s="25" t="s">
        <v>58</v>
      </c>
      <c r="C3640" s="25" t="s">
        <v>43</v>
      </c>
      <c r="D3640" s="25" t="s">
        <v>324</v>
      </c>
      <c r="E3640" s="24">
        <v>44475</v>
      </c>
      <c r="F3640" s="25" t="s">
        <v>325</v>
      </c>
      <c r="G3640" s="25" t="s">
        <v>50</v>
      </c>
      <c r="H3640" s="24">
        <v>45133</v>
      </c>
      <c r="I3640" s="101">
        <v>0.6182523148148148</v>
      </c>
      <c r="J3640" s="24">
        <v>45133</v>
      </c>
      <c r="K3640" s="101">
        <v>0.63629629629629625</v>
      </c>
      <c r="L3640" s="25">
        <v>1559</v>
      </c>
      <c r="M3640" s="26">
        <f>Causas[[#This Row],[parada_duracion]]/60</f>
        <v>25.983333333333334</v>
      </c>
      <c r="N3640" s="19" t="s">
        <v>49</v>
      </c>
      <c r="O3640" s="16" t="s">
        <v>49</v>
      </c>
      <c r="P3640" s="16">
        <f>WEEKNUM(Causas[[#This Row],[resolucion_fecha]],16)</f>
        <v>30</v>
      </c>
      <c r="Q3640" s="16" t="str">
        <f>TEXT(Causas[[#This Row],[resolucion_fecha]],"MMMM")</f>
        <v>julio</v>
      </c>
      <c r="R3640" s="16" t="str">
        <f t="shared" si="57"/>
        <v>T</v>
      </c>
      <c r="S3640" s="16"/>
      <c r="T3640" s="16" t="s">
        <v>49</v>
      </c>
      <c r="U3640" s="16"/>
      <c r="V3640" s="16"/>
      <c r="W3640" s="16"/>
    </row>
    <row r="3641" spans="1:23" ht="30" hidden="1" x14ac:dyDescent="0.25">
      <c r="A3641" s="96">
        <v>147856</v>
      </c>
      <c r="B3641" s="96" t="s">
        <v>54</v>
      </c>
      <c r="C3641" s="96" t="s">
        <v>43</v>
      </c>
      <c r="D3641" s="96" t="s">
        <v>55</v>
      </c>
      <c r="E3641" s="97">
        <v>44120</v>
      </c>
      <c r="F3641" s="96" t="s">
        <v>56</v>
      </c>
      <c r="G3641" s="96" t="s">
        <v>46</v>
      </c>
      <c r="H3641" s="97">
        <v>45133</v>
      </c>
      <c r="I3641" s="23">
        <v>0.62954861111111116</v>
      </c>
      <c r="J3641" s="97">
        <v>45133</v>
      </c>
      <c r="K3641" s="23">
        <v>0.65718750000000004</v>
      </c>
      <c r="L3641" s="96">
        <v>2388</v>
      </c>
      <c r="M3641" s="98">
        <f>Causas[[#This Row],[parada_duracion]]/60</f>
        <v>39.799999999999997</v>
      </c>
      <c r="N3641" s="18" t="s">
        <v>1109</v>
      </c>
      <c r="O3641" s="99" t="s">
        <v>52</v>
      </c>
      <c r="P3641" s="99">
        <f>WEEKNUM(Causas[[#This Row],[resolucion_fecha]],16)</f>
        <v>30</v>
      </c>
      <c r="Q3641" s="99" t="str">
        <f>TEXT(Causas[[#This Row],[resolucion_fecha]],"MMMM")</f>
        <v>julio</v>
      </c>
      <c r="R3641" s="99" t="str">
        <f t="shared" si="57"/>
        <v>T</v>
      </c>
      <c r="S3641" s="99"/>
      <c r="T3641" s="99" t="s">
        <v>53</v>
      </c>
      <c r="U3641" s="16"/>
      <c r="V3641" s="99"/>
      <c r="W3641" s="99"/>
    </row>
    <row r="3642" spans="1:23" hidden="1" x14ac:dyDescent="0.25">
      <c r="A3642" s="25">
        <v>147857</v>
      </c>
      <c r="B3642" s="25" t="s">
        <v>79</v>
      </c>
      <c r="C3642" s="25" t="s">
        <v>43</v>
      </c>
      <c r="D3642" s="25" t="s">
        <v>80</v>
      </c>
      <c r="E3642" s="24">
        <v>43405</v>
      </c>
      <c r="F3642" s="25" t="s">
        <v>45</v>
      </c>
      <c r="G3642" s="25" t="s">
        <v>46</v>
      </c>
      <c r="H3642" s="24">
        <v>45133</v>
      </c>
      <c r="I3642" s="101">
        <v>0.62957175925925923</v>
      </c>
      <c r="J3642" s="24">
        <v>45133</v>
      </c>
      <c r="K3642" s="101">
        <v>0.64682870370370371</v>
      </c>
      <c r="L3642" s="25">
        <v>1491</v>
      </c>
      <c r="M3642" s="26">
        <f>Causas[[#This Row],[parada_duracion]]/60</f>
        <v>24.85</v>
      </c>
      <c r="N3642" s="19" t="s">
        <v>49</v>
      </c>
      <c r="O3642" s="16" t="s">
        <v>49</v>
      </c>
      <c r="P3642" s="16">
        <f>WEEKNUM(Causas[[#This Row],[resolucion_fecha]],16)</f>
        <v>30</v>
      </c>
      <c r="Q3642" s="16" t="str">
        <f>TEXT(Causas[[#This Row],[resolucion_fecha]],"MMMM")</f>
        <v>julio</v>
      </c>
      <c r="R3642" s="16" t="str">
        <f t="shared" si="57"/>
        <v>T</v>
      </c>
      <c r="S3642" s="16"/>
      <c r="T3642" s="16" t="s">
        <v>49</v>
      </c>
      <c r="U3642" s="100"/>
      <c r="V3642" s="16"/>
      <c r="W3642" s="16"/>
    </row>
    <row r="3643" spans="1:23" hidden="1" x14ac:dyDescent="0.25">
      <c r="A3643" s="25">
        <v>147860</v>
      </c>
      <c r="B3643" s="25" t="s">
        <v>95</v>
      </c>
      <c r="C3643" s="25" t="s">
        <v>43</v>
      </c>
      <c r="D3643" s="25" t="s">
        <v>80</v>
      </c>
      <c r="E3643" s="24">
        <v>43405</v>
      </c>
      <c r="F3643" s="25" t="s">
        <v>45</v>
      </c>
      <c r="G3643" s="25" t="s">
        <v>50</v>
      </c>
      <c r="H3643" s="24">
        <v>45133</v>
      </c>
      <c r="I3643" s="101">
        <v>0.64701388888888889</v>
      </c>
      <c r="J3643" s="24">
        <v>45133</v>
      </c>
      <c r="K3643" s="101">
        <v>0.69645833333333329</v>
      </c>
      <c r="L3643" s="25">
        <v>4272</v>
      </c>
      <c r="M3643" s="26">
        <f>Causas[[#This Row],[parada_duracion]]/60</f>
        <v>71.2</v>
      </c>
      <c r="N3643" s="19" t="s">
        <v>49</v>
      </c>
      <c r="O3643" s="16" t="s">
        <v>49</v>
      </c>
      <c r="P3643" s="16">
        <f>WEEKNUM(Causas[[#This Row],[resolucion_fecha]],16)</f>
        <v>30</v>
      </c>
      <c r="Q3643" s="16" t="str">
        <f>TEXT(Causas[[#This Row],[resolucion_fecha]],"MMMM")</f>
        <v>julio</v>
      </c>
      <c r="R3643" s="16" t="str">
        <f t="shared" si="57"/>
        <v>T</v>
      </c>
      <c r="S3643" s="16"/>
      <c r="T3643" s="16" t="s">
        <v>49</v>
      </c>
      <c r="U3643" s="16"/>
      <c r="V3643" s="16"/>
      <c r="W3643" s="16"/>
    </row>
    <row r="3644" spans="1:23" hidden="1" x14ac:dyDescent="0.25">
      <c r="A3644" s="25">
        <v>147862</v>
      </c>
      <c r="B3644" s="25" t="s">
        <v>58</v>
      </c>
      <c r="C3644" s="25" t="s">
        <v>43</v>
      </c>
      <c r="D3644" s="25" t="s">
        <v>324</v>
      </c>
      <c r="E3644" s="24">
        <v>44475</v>
      </c>
      <c r="F3644" s="25" t="s">
        <v>325</v>
      </c>
      <c r="G3644" s="25" t="s">
        <v>50</v>
      </c>
      <c r="H3644" s="24">
        <v>45133</v>
      </c>
      <c r="I3644" s="101">
        <v>0.6566319444444445</v>
      </c>
      <c r="J3644" s="24">
        <v>45133</v>
      </c>
      <c r="K3644" s="101">
        <v>0.74913194444444453</v>
      </c>
      <c r="L3644" s="25">
        <v>7992</v>
      </c>
      <c r="M3644" s="26">
        <f>Causas[[#This Row],[parada_duracion]]/60</f>
        <v>133.19999999999999</v>
      </c>
      <c r="N3644" s="19" t="s">
        <v>49</v>
      </c>
      <c r="O3644" s="16" t="s">
        <v>49</v>
      </c>
      <c r="P3644" s="16">
        <f>WEEKNUM(Causas[[#This Row],[resolucion_fecha]],16)</f>
        <v>30</v>
      </c>
      <c r="Q3644" s="16" t="str">
        <f>TEXT(Causas[[#This Row],[resolucion_fecha]],"MMMM")</f>
        <v>julio</v>
      </c>
      <c r="R3644" s="16" t="str">
        <f t="shared" si="57"/>
        <v>T</v>
      </c>
      <c r="S3644" s="16"/>
      <c r="T3644" s="16" t="s">
        <v>49</v>
      </c>
      <c r="U3644" s="16"/>
      <c r="V3644" s="16"/>
      <c r="W3644" s="16"/>
    </row>
    <row r="3645" spans="1:23" hidden="1" x14ac:dyDescent="0.25">
      <c r="A3645" s="25">
        <v>147868</v>
      </c>
      <c r="B3645" s="25" t="s">
        <v>95</v>
      </c>
      <c r="C3645" s="25" t="s">
        <v>43</v>
      </c>
      <c r="D3645" s="25" t="s">
        <v>80</v>
      </c>
      <c r="E3645" s="24">
        <v>43405</v>
      </c>
      <c r="F3645" s="25" t="s">
        <v>45</v>
      </c>
      <c r="G3645" s="25" t="s">
        <v>50</v>
      </c>
      <c r="H3645" s="24">
        <v>45133</v>
      </c>
      <c r="I3645" s="101">
        <v>0.70497685185185188</v>
      </c>
      <c r="J3645" s="24">
        <v>45133</v>
      </c>
      <c r="K3645" s="101">
        <v>0.7171412037037036</v>
      </c>
      <c r="L3645" s="25">
        <v>1051</v>
      </c>
      <c r="M3645" s="26">
        <f>Causas[[#This Row],[parada_duracion]]/60</f>
        <v>17.516666666666666</v>
      </c>
      <c r="N3645" s="19" t="s">
        <v>1110</v>
      </c>
      <c r="O3645" s="16" t="s">
        <v>52</v>
      </c>
      <c r="P3645" s="16">
        <f>WEEKNUM(Causas[[#This Row],[resolucion_fecha]],16)</f>
        <v>30</v>
      </c>
      <c r="Q3645" s="16" t="str">
        <f>TEXT(Causas[[#This Row],[resolucion_fecha]],"MMMM")</f>
        <v>julio</v>
      </c>
      <c r="R3645" s="16" t="str">
        <f t="shared" si="57"/>
        <v>T</v>
      </c>
      <c r="S3645" s="16"/>
      <c r="T3645" s="16" t="s">
        <v>53</v>
      </c>
      <c r="U3645" s="16"/>
      <c r="V3645" s="16"/>
      <c r="W3645" s="16"/>
    </row>
    <row r="3646" spans="1:23" x14ac:dyDescent="0.25">
      <c r="A3646" s="96">
        <v>147871</v>
      </c>
      <c r="B3646" s="96" t="s">
        <v>42</v>
      </c>
      <c r="C3646" s="96" t="s">
        <v>43</v>
      </c>
      <c r="D3646" s="96" t="s">
        <v>67</v>
      </c>
      <c r="E3646" s="97">
        <v>43405</v>
      </c>
      <c r="F3646" s="96" t="s">
        <v>45</v>
      </c>
      <c r="G3646" s="96" t="s">
        <v>46</v>
      </c>
      <c r="H3646" s="97">
        <v>45133</v>
      </c>
      <c r="I3646" s="23">
        <v>0.70916666666666661</v>
      </c>
      <c r="J3646" s="97">
        <v>45133</v>
      </c>
      <c r="K3646" s="23">
        <v>0.71702546296296299</v>
      </c>
      <c r="L3646" s="96">
        <v>679</v>
      </c>
      <c r="M3646" s="98">
        <f>Causas[[#This Row],[parada_duracion]]/60</f>
        <v>11.316666666666666</v>
      </c>
      <c r="N3646" s="19" t="s">
        <v>49</v>
      </c>
      <c r="O3646" s="16" t="s">
        <v>49</v>
      </c>
      <c r="P3646" s="99">
        <f>WEEKNUM(Causas[[#This Row],[resolucion_fecha]],16)</f>
        <v>30</v>
      </c>
      <c r="Q3646" s="99" t="str">
        <f>TEXT(Causas[[#This Row],[resolucion_fecha]],"MMMM")</f>
        <v>julio</v>
      </c>
      <c r="R3646" s="99" t="str">
        <f t="shared" si="57"/>
        <v>T</v>
      </c>
      <c r="S3646" s="99"/>
      <c r="T3646" s="16" t="s">
        <v>49</v>
      </c>
      <c r="U3646" s="16"/>
      <c r="V3646" s="99"/>
      <c r="W3646" s="99"/>
    </row>
    <row r="3647" spans="1:23" x14ac:dyDescent="0.25">
      <c r="A3647" s="25">
        <v>147872</v>
      </c>
      <c r="B3647" s="25" t="s">
        <v>42</v>
      </c>
      <c r="C3647" s="25" t="s">
        <v>43</v>
      </c>
      <c r="D3647" s="25" t="s">
        <v>67</v>
      </c>
      <c r="E3647" s="24">
        <v>43405</v>
      </c>
      <c r="F3647" s="25" t="s">
        <v>45</v>
      </c>
      <c r="G3647" s="25" t="s">
        <v>46</v>
      </c>
      <c r="H3647" s="24">
        <v>45133</v>
      </c>
      <c r="I3647" s="101">
        <v>0.71775462962962966</v>
      </c>
      <c r="J3647" s="24">
        <v>45133</v>
      </c>
      <c r="K3647" s="101">
        <v>0.77116898148148139</v>
      </c>
      <c r="L3647" s="25">
        <v>4615</v>
      </c>
      <c r="M3647" s="26">
        <f>Causas[[#This Row],[parada_duracion]]/60</f>
        <v>76.916666666666671</v>
      </c>
      <c r="N3647" s="19" t="s">
        <v>49</v>
      </c>
      <c r="O3647" s="16" t="s">
        <v>49</v>
      </c>
      <c r="P3647" s="16">
        <f>WEEKNUM(Causas[[#This Row],[resolucion_fecha]],16)</f>
        <v>30</v>
      </c>
      <c r="Q3647" s="16" t="str">
        <f>TEXT(Causas[[#This Row],[resolucion_fecha]],"MMMM")</f>
        <v>julio</v>
      </c>
      <c r="R3647" s="16" t="str">
        <f t="shared" si="57"/>
        <v>T</v>
      </c>
      <c r="S3647" s="16"/>
      <c r="T3647" s="16" t="s">
        <v>49</v>
      </c>
      <c r="U3647" s="100"/>
      <c r="V3647" s="16"/>
      <c r="W3647" s="16"/>
    </row>
    <row r="3648" spans="1:23" hidden="1" x14ac:dyDescent="0.25">
      <c r="A3648" s="25">
        <v>147874</v>
      </c>
      <c r="B3648" s="25" t="s">
        <v>42</v>
      </c>
      <c r="C3648" s="25" t="s">
        <v>43</v>
      </c>
      <c r="D3648" s="25" t="s">
        <v>166</v>
      </c>
      <c r="E3648" s="24">
        <v>43405</v>
      </c>
      <c r="F3648" s="25" t="s">
        <v>45</v>
      </c>
      <c r="G3648" s="25" t="s">
        <v>50</v>
      </c>
      <c r="H3648" s="24">
        <v>45133</v>
      </c>
      <c r="I3648" s="101">
        <v>0.73861111111111111</v>
      </c>
      <c r="J3648" s="24">
        <v>45133</v>
      </c>
      <c r="K3648" s="101">
        <v>0.791875</v>
      </c>
      <c r="L3648" s="25">
        <v>4602</v>
      </c>
      <c r="M3648" s="26">
        <f>Causas[[#This Row],[parada_duracion]]/60</f>
        <v>76.7</v>
      </c>
      <c r="N3648" s="19" t="s">
        <v>49</v>
      </c>
      <c r="O3648" s="16" t="s">
        <v>49</v>
      </c>
      <c r="P3648" s="16">
        <f>WEEKNUM(Causas[[#This Row],[resolucion_fecha]],16)</f>
        <v>30</v>
      </c>
      <c r="Q3648" s="16" t="str">
        <f>TEXT(Causas[[#This Row],[resolucion_fecha]],"MMMM")</f>
        <v>julio</v>
      </c>
      <c r="R3648" s="16" t="str">
        <f t="shared" si="57"/>
        <v>T</v>
      </c>
      <c r="S3648" s="16"/>
      <c r="T3648" s="16" t="s">
        <v>49</v>
      </c>
      <c r="U3648" s="16"/>
      <c r="V3648" s="16"/>
      <c r="W3648" s="16"/>
    </row>
    <row r="3649" spans="1:23" hidden="1" x14ac:dyDescent="0.25">
      <c r="A3649" s="25">
        <v>147876</v>
      </c>
      <c r="B3649" s="25" t="s">
        <v>95</v>
      </c>
      <c r="C3649" s="25" t="s">
        <v>43</v>
      </c>
      <c r="D3649" s="25" t="s">
        <v>82</v>
      </c>
      <c r="E3649" s="24">
        <v>45063</v>
      </c>
      <c r="F3649" s="25" t="s">
        <v>124</v>
      </c>
      <c r="G3649" s="25" t="s">
        <v>46</v>
      </c>
      <c r="H3649" s="24">
        <v>45133</v>
      </c>
      <c r="I3649" s="101">
        <v>0.75586805555555558</v>
      </c>
      <c r="J3649" s="24">
        <v>45133</v>
      </c>
      <c r="K3649" s="101">
        <v>0.85189814814814813</v>
      </c>
      <c r="L3649" s="25">
        <v>8297</v>
      </c>
      <c r="M3649" s="26">
        <f>Causas[[#This Row],[parada_duracion]]/60</f>
        <v>138.28333333333333</v>
      </c>
      <c r="N3649" s="19" t="s">
        <v>49</v>
      </c>
      <c r="O3649" s="16" t="s">
        <v>49</v>
      </c>
      <c r="P3649" s="16">
        <f>WEEKNUM(Causas[[#This Row],[resolucion_fecha]],16)</f>
        <v>30</v>
      </c>
      <c r="Q3649" s="16" t="str">
        <f>TEXT(Causas[[#This Row],[resolucion_fecha]],"MMMM")</f>
        <v>julio</v>
      </c>
      <c r="R3649" s="16" t="str">
        <f t="shared" si="57"/>
        <v>T</v>
      </c>
      <c r="S3649" s="16"/>
      <c r="T3649" s="16" t="s">
        <v>49</v>
      </c>
      <c r="U3649" s="16"/>
      <c r="V3649" s="16"/>
      <c r="W3649" s="16"/>
    </row>
    <row r="3650" spans="1:23" x14ac:dyDescent="0.25">
      <c r="A3650" s="25">
        <v>147879</v>
      </c>
      <c r="B3650" s="25" t="s">
        <v>42</v>
      </c>
      <c r="C3650" s="25" t="s">
        <v>43</v>
      </c>
      <c r="D3650" s="25" t="s">
        <v>67</v>
      </c>
      <c r="E3650" s="24">
        <v>43405</v>
      </c>
      <c r="F3650" s="25" t="s">
        <v>45</v>
      </c>
      <c r="G3650" s="25" t="s">
        <v>46</v>
      </c>
      <c r="H3650" s="24">
        <v>45133</v>
      </c>
      <c r="I3650" s="101">
        <v>0.7712500000000001</v>
      </c>
      <c r="J3650" s="24">
        <v>45133</v>
      </c>
      <c r="K3650" s="101">
        <v>0.82628472222222227</v>
      </c>
      <c r="L3650" s="25">
        <v>4755</v>
      </c>
      <c r="M3650" s="26">
        <f>Causas[[#This Row],[parada_duracion]]/60</f>
        <v>79.25</v>
      </c>
      <c r="N3650" s="19" t="s">
        <v>1111</v>
      </c>
      <c r="O3650" s="16" t="s">
        <v>52</v>
      </c>
      <c r="P3650" s="16">
        <f>WEEKNUM(Causas[[#This Row],[resolucion_fecha]],16)</f>
        <v>30</v>
      </c>
      <c r="Q3650" s="16" t="str">
        <f>TEXT(Causas[[#This Row],[resolucion_fecha]],"MMMM")</f>
        <v>julio</v>
      </c>
      <c r="R3650" s="16" t="str">
        <f t="shared" si="57"/>
        <v>T</v>
      </c>
      <c r="S3650" s="16"/>
      <c r="T3650" s="16" t="s">
        <v>53</v>
      </c>
      <c r="U3650" s="16"/>
      <c r="V3650" s="16"/>
      <c r="W3650" s="16"/>
    </row>
    <row r="3651" spans="1:23" hidden="1" x14ac:dyDescent="0.25">
      <c r="A3651" s="25">
        <v>147882</v>
      </c>
      <c r="B3651" s="25" t="s">
        <v>95</v>
      </c>
      <c r="C3651" s="25" t="s">
        <v>43</v>
      </c>
      <c r="D3651" s="25" t="s">
        <v>59</v>
      </c>
      <c r="E3651" s="24">
        <v>44231</v>
      </c>
      <c r="F3651" s="25" t="s">
        <v>60</v>
      </c>
      <c r="G3651" s="25" t="s">
        <v>46</v>
      </c>
      <c r="H3651" s="24">
        <v>45133</v>
      </c>
      <c r="I3651" s="101">
        <v>0.80828703703703697</v>
      </c>
      <c r="J3651" s="24">
        <v>45133</v>
      </c>
      <c r="K3651" s="101">
        <v>0.90739583333333329</v>
      </c>
      <c r="L3651" s="25">
        <v>8563</v>
      </c>
      <c r="M3651" s="26">
        <f>Causas[[#This Row],[parada_duracion]]/60</f>
        <v>142.71666666666667</v>
      </c>
      <c r="N3651" s="19" t="s">
        <v>414</v>
      </c>
      <c r="O3651" s="16" t="s">
        <v>52</v>
      </c>
      <c r="P3651" s="16">
        <f>WEEKNUM(Causas[[#This Row],[resolucion_fecha]],16)</f>
        <v>30</v>
      </c>
      <c r="Q3651" s="16" t="str">
        <f>TEXT(Causas[[#This Row],[resolucion_fecha]],"MMMM")</f>
        <v>julio</v>
      </c>
      <c r="R3651" s="16" t="str">
        <f t="shared" si="57"/>
        <v>T</v>
      </c>
      <c r="S3651" s="16"/>
      <c r="T3651" s="16" t="s">
        <v>53</v>
      </c>
      <c r="U3651" s="16"/>
      <c r="V3651" s="16"/>
      <c r="W3651" s="16"/>
    </row>
    <row r="3652" spans="1:23" hidden="1" x14ac:dyDescent="0.25">
      <c r="A3652" s="25">
        <v>147884</v>
      </c>
      <c r="B3652" s="25" t="s">
        <v>42</v>
      </c>
      <c r="C3652" s="25" t="s">
        <v>43</v>
      </c>
      <c r="D3652" s="25" t="s">
        <v>166</v>
      </c>
      <c r="E3652" s="24">
        <v>43405</v>
      </c>
      <c r="F3652" s="25" t="s">
        <v>45</v>
      </c>
      <c r="G3652" s="25" t="s">
        <v>50</v>
      </c>
      <c r="H3652" s="24">
        <v>45133</v>
      </c>
      <c r="I3652" s="101">
        <v>0.83684027777777781</v>
      </c>
      <c r="J3652" s="24">
        <v>45133</v>
      </c>
      <c r="K3652" s="101">
        <v>0.85231481481481486</v>
      </c>
      <c r="L3652" s="25">
        <v>1337</v>
      </c>
      <c r="M3652" s="26">
        <f>Causas[[#This Row],[parada_duracion]]/60</f>
        <v>22.283333333333335</v>
      </c>
      <c r="N3652" s="19" t="s">
        <v>49</v>
      </c>
      <c r="O3652" s="16" t="s">
        <v>49</v>
      </c>
      <c r="P3652" s="16">
        <f>WEEKNUM(Causas[[#This Row],[resolucion_fecha]],16)</f>
        <v>30</v>
      </c>
      <c r="Q3652" s="16" t="str">
        <f>TEXT(Causas[[#This Row],[resolucion_fecha]],"MMMM")</f>
        <v>julio</v>
      </c>
      <c r="R3652" s="16" t="str">
        <f t="shared" si="57"/>
        <v>T</v>
      </c>
      <c r="S3652" s="16"/>
      <c r="T3652" s="16" t="s">
        <v>49</v>
      </c>
      <c r="U3652" s="16"/>
      <c r="V3652" s="16"/>
      <c r="W3652" s="16"/>
    </row>
    <row r="3653" spans="1:23" hidden="1" x14ac:dyDescent="0.25">
      <c r="A3653" s="25">
        <v>147886</v>
      </c>
      <c r="B3653" s="25" t="s">
        <v>95</v>
      </c>
      <c r="C3653" s="25" t="s">
        <v>43</v>
      </c>
      <c r="D3653" s="25" t="s">
        <v>82</v>
      </c>
      <c r="E3653" s="24">
        <v>45063</v>
      </c>
      <c r="F3653" s="25" t="s">
        <v>124</v>
      </c>
      <c r="G3653" s="25" t="s">
        <v>46</v>
      </c>
      <c r="H3653" s="24">
        <v>45133</v>
      </c>
      <c r="I3653" s="101">
        <v>0.85203703703703704</v>
      </c>
      <c r="J3653" s="24">
        <v>45133</v>
      </c>
      <c r="K3653" s="101">
        <v>0.90780092592592598</v>
      </c>
      <c r="L3653" s="25">
        <v>4818</v>
      </c>
      <c r="M3653" s="26">
        <f>Causas[[#This Row],[parada_duracion]]/60</f>
        <v>80.3</v>
      </c>
      <c r="N3653" s="19" t="s">
        <v>62</v>
      </c>
      <c r="O3653" s="16" t="s">
        <v>52</v>
      </c>
      <c r="P3653" s="16">
        <f>WEEKNUM(Causas[[#This Row],[resolucion_fecha]],16)</f>
        <v>30</v>
      </c>
      <c r="Q3653" s="16" t="str">
        <f>TEXT(Causas[[#This Row],[resolucion_fecha]],"MMMM")</f>
        <v>julio</v>
      </c>
      <c r="R3653" s="16" t="str">
        <f t="shared" si="57"/>
        <v>T</v>
      </c>
      <c r="S3653" s="16"/>
      <c r="T3653" s="16" t="s">
        <v>53</v>
      </c>
      <c r="U3653" s="16"/>
      <c r="V3653" s="16"/>
      <c r="W3653" s="16"/>
    </row>
    <row r="3654" spans="1:23" hidden="1" x14ac:dyDescent="0.25">
      <c r="A3654" s="96">
        <v>147888</v>
      </c>
      <c r="B3654" s="96" t="s">
        <v>42</v>
      </c>
      <c r="C3654" s="96" t="s">
        <v>43</v>
      </c>
      <c r="D3654" s="96" t="s">
        <v>166</v>
      </c>
      <c r="E3654" s="97">
        <v>43405</v>
      </c>
      <c r="F3654" s="96" t="s">
        <v>45</v>
      </c>
      <c r="G3654" s="96" t="s">
        <v>46</v>
      </c>
      <c r="H3654" s="97">
        <v>45133</v>
      </c>
      <c r="I3654" s="23">
        <v>0.8523842592592592</v>
      </c>
      <c r="J3654" s="97">
        <v>45133</v>
      </c>
      <c r="K3654" s="23">
        <v>0.89366898148148144</v>
      </c>
      <c r="L3654" s="96">
        <v>3567</v>
      </c>
      <c r="M3654" s="98">
        <f>Causas[[#This Row],[parada_duracion]]/60</f>
        <v>59.45</v>
      </c>
      <c r="N3654" s="18" t="s">
        <v>1112</v>
      </c>
      <c r="O3654" s="99" t="s">
        <v>72</v>
      </c>
      <c r="P3654" s="99">
        <f>WEEKNUM(Causas[[#This Row],[resolucion_fecha]],16)</f>
        <v>30</v>
      </c>
      <c r="Q3654" s="99" t="str">
        <f>TEXT(Causas[[#This Row],[resolucion_fecha]],"MMMM")</f>
        <v>julio</v>
      </c>
      <c r="R3654" s="99" t="str">
        <f t="shared" si="57"/>
        <v>T</v>
      </c>
      <c r="S3654" s="99"/>
      <c r="T3654" s="99" t="s">
        <v>73</v>
      </c>
      <c r="U3654" s="16"/>
      <c r="V3654" s="99"/>
      <c r="W3654" s="99"/>
    </row>
    <row r="3655" spans="1:23" hidden="1" x14ac:dyDescent="0.25">
      <c r="A3655" s="96">
        <v>147889</v>
      </c>
      <c r="B3655" s="96" t="s">
        <v>74</v>
      </c>
      <c r="C3655" s="96" t="s">
        <v>43</v>
      </c>
      <c r="D3655" s="96" t="s">
        <v>68</v>
      </c>
      <c r="E3655" s="97">
        <v>44258</v>
      </c>
      <c r="F3655" s="96" t="s">
        <v>56</v>
      </c>
      <c r="G3655" s="96" t="s">
        <v>46</v>
      </c>
      <c r="H3655" s="97">
        <v>45133</v>
      </c>
      <c r="I3655" s="23">
        <v>0.85248842592592589</v>
      </c>
      <c r="J3655" s="97">
        <v>45134</v>
      </c>
      <c r="K3655" s="23">
        <v>0.25295138888888891</v>
      </c>
      <c r="L3655" s="96">
        <v>34600</v>
      </c>
      <c r="M3655" s="98">
        <f>Causas[[#This Row],[parada_duracion]]/60</f>
        <v>576.66666666666663</v>
      </c>
      <c r="N3655" s="18" t="s">
        <v>1113</v>
      </c>
      <c r="O3655" s="99" t="s">
        <v>52</v>
      </c>
      <c r="P3655" s="99">
        <f>WEEKNUM(Causas[[#This Row],[resolucion_fecha]],16)</f>
        <v>30</v>
      </c>
      <c r="Q3655" s="99" t="str">
        <f>TEXT(Causas[[#This Row],[resolucion_fecha]],"MMMM")</f>
        <v>julio</v>
      </c>
      <c r="R3655" s="99" t="str">
        <f t="shared" si="57"/>
        <v>T</v>
      </c>
      <c r="S3655" s="99"/>
      <c r="T3655" s="99" t="s">
        <v>53</v>
      </c>
      <c r="U3655" s="100"/>
      <c r="V3655" s="99"/>
      <c r="W3655" s="99"/>
    </row>
    <row r="3656" spans="1:23" ht="30" hidden="1" x14ac:dyDescent="0.25">
      <c r="A3656" s="25">
        <v>147890</v>
      </c>
      <c r="B3656" s="25" t="s">
        <v>79</v>
      </c>
      <c r="C3656" s="25" t="s">
        <v>43</v>
      </c>
      <c r="D3656" s="25" t="s">
        <v>105</v>
      </c>
      <c r="E3656" s="24">
        <v>43405</v>
      </c>
      <c r="F3656" s="25" t="s">
        <v>45</v>
      </c>
      <c r="G3656" s="25" t="s">
        <v>46</v>
      </c>
      <c r="H3656" s="24">
        <v>45133</v>
      </c>
      <c r="I3656" s="101">
        <v>0.85895833333333327</v>
      </c>
      <c r="J3656" s="24">
        <v>45134</v>
      </c>
      <c r="K3656" s="101">
        <v>0.25337962962962962</v>
      </c>
      <c r="L3656" s="25">
        <v>34078</v>
      </c>
      <c r="M3656" s="26">
        <f>Causas[[#This Row],[parada_duracion]]/60</f>
        <v>567.9666666666667</v>
      </c>
      <c r="N3656" s="19" t="s">
        <v>1114</v>
      </c>
      <c r="O3656" s="16" t="s">
        <v>52</v>
      </c>
      <c r="P3656" s="16">
        <f>WEEKNUM(Causas[[#This Row],[resolucion_fecha]],16)</f>
        <v>30</v>
      </c>
      <c r="Q3656" s="16" t="str">
        <f>TEXT(Causas[[#This Row],[resolucion_fecha]],"MMMM")</f>
        <v>julio</v>
      </c>
      <c r="R3656" s="16" t="str">
        <f t="shared" si="57"/>
        <v>T</v>
      </c>
      <c r="S3656" s="16"/>
      <c r="T3656" s="16" t="s">
        <v>53</v>
      </c>
      <c r="U3656" s="100"/>
      <c r="V3656" s="16"/>
      <c r="W3656" s="16"/>
    </row>
    <row r="3657" spans="1:23" hidden="1" x14ac:dyDescent="0.25">
      <c r="A3657" s="25">
        <v>147893</v>
      </c>
      <c r="B3657" s="25" t="s">
        <v>129</v>
      </c>
      <c r="C3657" s="25" t="s">
        <v>43</v>
      </c>
      <c r="D3657" s="25" t="s">
        <v>55</v>
      </c>
      <c r="E3657" s="24">
        <v>43405</v>
      </c>
      <c r="F3657" s="25" t="s">
        <v>45</v>
      </c>
      <c r="G3657" s="25" t="s">
        <v>46</v>
      </c>
      <c r="H3657" s="24">
        <v>45133</v>
      </c>
      <c r="I3657" s="101">
        <v>0.99995370370370373</v>
      </c>
      <c r="J3657" s="24">
        <v>45134</v>
      </c>
      <c r="K3657" s="101">
        <v>0.12773148148148147</v>
      </c>
      <c r="L3657" s="25">
        <v>11040</v>
      </c>
      <c r="M3657" s="26">
        <f>Causas[[#This Row],[parada_duracion]]/60</f>
        <v>184</v>
      </c>
      <c r="N3657" s="19" t="s">
        <v>49</v>
      </c>
      <c r="O3657" s="16" t="s">
        <v>49</v>
      </c>
      <c r="P3657" s="16">
        <f>WEEKNUM(Causas[[#This Row],[resolucion_fecha]],16)</f>
        <v>30</v>
      </c>
      <c r="Q3657" s="16" t="str">
        <f>TEXT(Causas[[#This Row],[resolucion_fecha]],"MMMM")</f>
        <v>julio</v>
      </c>
      <c r="R3657" s="16" t="str">
        <f t="shared" si="57"/>
        <v>N</v>
      </c>
      <c r="S3657" s="16"/>
      <c r="T3657" s="16" t="s">
        <v>49</v>
      </c>
      <c r="U3657" s="16"/>
      <c r="V3657" s="16"/>
      <c r="W3657" s="16"/>
    </row>
    <row r="3658" spans="1:23" hidden="1" x14ac:dyDescent="0.25">
      <c r="A3658" s="96">
        <v>147895</v>
      </c>
      <c r="B3658" s="96" t="s">
        <v>95</v>
      </c>
      <c r="C3658" s="96" t="s">
        <v>43</v>
      </c>
      <c r="D3658" s="96" t="s">
        <v>82</v>
      </c>
      <c r="E3658" s="97">
        <v>45063</v>
      </c>
      <c r="F3658" s="96" t="s">
        <v>124</v>
      </c>
      <c r="G3658" s="96" t="s">
        <v>46</v>
      </c>
      <c r="H3658" s="97">
        <v>45134</v>
      </c>
      <c r="I3658" s="23">
        <v>3.4189814814814819E-2</v>
      </c>
      <c r="J3658" s="97">
        <v>45134</v>
      </c>
      <c r="K3658" s="23">
        <v>6.5601851851851856E-2</v>
      </c>
      <c r="L3658" s="96">
        <v>2714</v>
      </c>
      <c r="M3658" s="98">
        <f>Causas[[#This Row],[parada_duracion]]/60</f>
        <v>45.233333333333334</v>
      </c>
      <c r="N3658" s="18" t="s">
        <v>1115</v>
      </c>
      <c r="O3658" s="99" t="s">
        <v>52</v>
      </c>
      <c r="P3658" s="99">
        <f>WEEKNUM(Causas[[#This Row],[resolucion_fecha]],16)</f>
        <v>30</v>
      </c>
      <c r="Q3658" s="99" t="str">
        <f>TEXT(Causas[[#This Row],[resolucion_fecha]],"MMMM")</f>
        <v>julio</v>
      </c>
      <c r="R3658" s="99" t="str">
        <f t="shared" si="57"/>
        <v>N</v>
      </c>
      <c r="S3658" s="99"/>
      <c r="T3658" s="99" t="s">
        <v>53</v>
      </c>
      <c r="U3658" s="16"/>
      <c r="V3658" s="99"/>
      <c r="W3658" s="99"/>
    </row>
    <row r="3659" spans="1:23" ht="60" hidden="1" x14ac:dyDescent="0.25">
      <c r="A3659" s="25">
        <v>147896</v>
      </c>
      <c r="B3659" s="25" t="s">
        <v>95</v>
      </c>
      <c r="C3659" s="25" t="s">
        <v>43</v>
      </c>
      <c r="D3659" s="25" t="s">
        <v>59</v>
      </c>
      <c r="E3659" s="24">
        <v>44231</v>
      </c>
      <c r="F3659" s="25" t="s">
        <v>60</v>
      </c>
      <c r="G3659" s="25" t="s">
        <v>50</v>
      </c>
      <c r="H3659" s="24">
        <v>45134</v>
      </c>
      <c r="I3659" s="101">
        <v>6.8749999999999992E-2</v>
      </c>
      <c r="J3659" s="24">
        <v>45134</v>
      </c>
      <c r="K3659" s="101">
        <v>0.25159722222222219</v>
      </c>
      <c r="L3659" s="25">
        <v>15798</v>
      </c>
      <c r="M3659" s="26">
        <f>Causas[[#This Row],[parada_duracion]]/60</f>
        <v>263.3</v>
      </c>
      <c r="N3659" s="19" t="s">
        <v>1116</v>
      </c>
      <c r="O3659" s="16" t="s">
        <v>52</v>
      </c>
      <c r="P3659" s="16">
        <f>WEEKNUM(Causas[[#This Row],[resolucion_fecha]],16)</f>
        <v>30</v>
      </c>
      <c r="Q3659" s="16" t="str">
        <f>TEXT(Causas[[#This Row],[resolucion_fecha]],"MMMM")</f>
        <v>julio</v>
      </c>
      <c r="R3659" s="16" t="str">
        <f t="shared" si="57"/>
        <v>N</v>
      </c>
      <c r="S3659" s="16"/>
      <c r="T3659" s="99" t="s">
        <v>53</v>
      </c>
      <c r="U3659" s="100"/>
      <c r="V3659" s="16"/>
      <c r="W3659" s="16"/>
    </row>
    <row r="3660" spans="1:23" hidden="1" x14ac:dyDescent="0.25">
      <c r="A3660" s="96">
        <v>147900</v>
      </c>
      <c r="B3660" s="96" t="s">
        <v>79</v>
      </c>
      <c r="C3660" s="96" t="s">
        <v>43</v>
      </c>
      <c r="D3660" s="96" t="s">
        <v>76</v>
      </c>
      <c r="E3660" s="97">
        <v>43405</v>
      </c>
      <c r="F3660" s="96" t="s">
        <v>45</v>
      </c>
      <c r="G3660" s="96" t="s">
        <v>46</v>
      </c>
      <c r="H3660" s="97">
        <v>45134</v>
      </c>
      <c r="I3660" s="23">
        <v>0.26123842592592594</v>
      </c>
      <c r="J3660" s="97">
        <v>45134</v>
      </c>
      <c r="K3660" s="23">
        <v>0.37722222222222218</v>
      </c>
      <c r="L3660" s="96">
        <v>10021</v>
      </c>
      <c r="M3660" s="98">
        <f>Causas[[#This Row],[parada_duracion]]/60</f>
        <v>167.01666666666668</v>
      </c>
      <c r="N3660" s="18" t="s">
        <v>1117</v>
      </c>
      <c r="O3660" s="99" t="s">
        <v>52</v>
      </c>
      <c r="P3660" s="99">
        <f>WEEKNUM(Causas[[#This Row],[resolucion_fecha]],16)</f>
        <v>30</v>
      </c>
      <c r="Q3660" s="99" t="str">
        <f>TEXT(Causas[[#This Row],[resolucion_fecha]],"MMMM")</f>
        <v>julio</v>
      </c>
      <c r="R3660" s="99" t="str">
        <f t="shared" si="57"/>
        <v>M</v>
      </c>
      <c r="S3660" s="99"/>
      <c r="T3660" s="99" t="s">
        <v>53</v>
      </c>
      <c r="U3660" s="16"/>
      <c r="V3660" s="99"/>
      <c r="W3660" s="99"/>
    </row>
    <row r="3661" spans="1:23" hidden="1" x14ac:dyDescent="0.25">
      <c r="A3661" s="25">
        <v>147901</v>
      </c>
      <c r="B3661" s="25" t="s">
        <v>171</v>
      </c>
      <c r="C3661" s="25" t="s">
        <v>43</v>
      </c>
      <c r="D3661" s="25" t="s">
        <v>164</v>
      </c>
      <c r="E3661" s="24">
        <v>43405</v>
      </c>
      <c r="F3661" s="25" t="s">
        <v>45</v>
      </c>
      <c r="G3661" s="25" t="s">
        <v>50</v>
      </c>
      <c r="H3661" s="24">
        <v>45134</v>
      </c>
      <c r="I3661" s="101">
        <v>0.26203703703703701</v>
      </c>
      <c r="J3661" s="24">
        <v>45134</v>
      </c>
      <c r="K3661" s="101">
        <v>0.26371527777777776</v>
      </c>
      <c r="L3661" s="25">
        <v>145</v>
      </c>
      <c r="M3661" s="26">
        <f>Causas[[#This Row],[parada_duracion]]/60</f>
        <v>2.4166666666666665</v>
      </c>
      <c r="N3661" s="19" t="s">
        <v>47</v>
      </c>
      <c r="O3661" s="16" t="s">
        <v>47</v>
      </c>
      <c r="P3661" s="16">
        <f>WEEKNUM(Causas[[#This Row],[resolucion_fecha]],16)</f>
        <v>30</v>
      </c>
      <c r="Q3661" s="16" t="str">
        <f>TEXT(Causas[[#This Row],[resolucion_fecha]],"MMMM")</f>
        <v>julio</v>
      </c>
      <c r="R3661" s="16" t="str">
        <f t="shared" si="57"/>
        <v>M</v>
      </c>
      <c r="S3661" s="16"/>
      <c r="T3661" s="16" t="s">
        <v>47</v>
      </c>
      <c r="U3661" s="100"/>
      <c r="V3661" s="16"/>
      <c r="W3661" s="16"/>
    </row>
    <row r="3662" spans="1:23" hidden="1" x14ac:dyDescent="0.25">
      <c r="A3662" s="25">
        <v>147903</v>
      </c>
      <c r="B3662" s="25" t="s">
        <v>42</v>
      </c>
      <c r="C3662" s="25" t="s">
        <v>43</v>
      </c>
      <c r="D3662" s="25" t="s">
        <v>166</v>
      </c>
      <c r="E3662" s="24">
        <v>43405</v>
      </c>
      <c r="F3662" s="25" t="s">
        <v>45</v>
      </c>
      <c r="G3662" s="25" t="s">
        <v>50</v>
      </c>
      <c r="H3662" s="24">
        <v>45134</v>
      </c>
      <c r="I3662" s="101">
        <v>0.2708564814814815</v>
      </c>
      <c r="J3662" s="24">
        <v>45134</v>
      </c>
      <c r="K3662" s="101">
        <v>0.30299768518518516</v>
      </c>
      <c r="L3662" s="25">
        <v>2777</v>
      </c>
      <c r="M3662" s="26">
        <f>Causas[[#This Row],[parada_duracion]]/60</f>
        <v>46.283333333333331</v>
      </c>
      <c r="N3662" s="19" t="s">
        <v>1118</v>
      </c>
      <c r="O3662" s="16" t="s">
        <v>52</v>
      </c>
      <c r="P3662" s="16">
        <f>WEEKNUM(Causas[[#This Row],[resolucion_fecha]],16)</f>
        <v>30</v>
      </c>
      <c r="Q3662" s="16" t="str">
        <f>TEXT(Causas[[#This Row],[resolucion_fecha]],"MMMM")</f>
        <v>julio</v>
      </c>
      <c r="R3662" s="16" t="str">
        <f t="shared" si="57"/>
        <v>M</v>
      </c>
      <c r="S3662" s="16"/>
      <c r="T3662" s="99" t="s">
        <v>53</v>
      </c>
      <c r="U3662" s="16"/>
      <c r="V3662" s="16"/>
      <c r="W3662" s="16"/>
    </row>
    <row r="3663" spans="1:23" hidden="1" x14ac:dyDescent="0.25">
      <c r="A3663" s="25">
        <v>147905</v>
      </c>
      <c r="B3663" s="25" t="s">
        <v>119</v>
      </c>
      <c r="C3663" s="25" t="s">
        <v>43</v>
      </c>
      <c r="D3663" s="25" t="s">
        <v>64</v>
      </c>
      <c r="E3663" s="24">
        <v>43405</v>
      </c>
      <c r="F3663" s="25" t="s">
        <v>45</v>
      </c>
      <c r="G3663" s="25" t="s">
        <v>50</v>
      </c>
      <c r="H3663" s="24">
        <v>45134</v>
      </c>
      <c r="I3663" s="101">
        <v>0.27472222222222226</v>
      </c>
      <c r="J3663" s="24">
        <v>45134</v>
      </c>
      <c r="K3663" s="101">
        <v>0.29447916666666668</v>
      </c>
      <c r="L3663" s="25">
        <v>1707</v>
      </c>
      <c r="M3663" s="26">
        <f>Causas[[#This Row],[parada_duracion]]/60</f>
        <v>28.45</v>
      </c>
      <c r="N3663" s="19" t="s">
        <v>1119</v>
      </c>
      <c r="O3663" s="16" t="s">
        <v>52</v>
      </c>
      <c r="P3663" s="16">
        <f>WEEKNUM(Causas[[#This Row],[resolucion_fecha]],16)</f>
        <v>30</v>
      </c>
      <c r="Q3663" s="16" t="str">
        <f>TEXT(Causas[[#This Row],[resolucion_fecha]],"MMMM")</f>
        <v>julio</v>
      </c>
      <c r="R3663" s="16" t="str">
        <f t="shared" si="57"/>
        <v>M</v>
      </c>
      <c r="S3663" s="16"/>
      <c r="T3663" s="99" t="s">
        <v>53</v>
      </c>
      <c r="U3663" s="16"/>
      <c r="V3663" s="16"/>
      <c r="W3663" s="16"/>
    </row>
    <row r="3664" spans="1:23" hidden="1" x14ac:dyDescent="0.25">
      <c r="A3664" s="25">
        <v>147907</v>
      </c>
      <c r="B3664" s="25" t="s">
        <v>79</v>
      </c>
      <c r="C3664" s="25" t="s">
        <v>43</v>
      </c>
      <c r="D3664" s="25" t="s">
        <v>105</v>
      </c>
      <c r="E3664" s="24">
        <v>43405</v>
      </c>
      <c r="F3664" s="25" t="s">
        <v>45</v>
      </c>
      <c r="G3664" s="25" t="s">
        <v>50</v>
      </c>
      <c r="H3664" s="24">
        <v>45134</v>
      </c>
      <c r="I3664" s="101">
        <v>0.28670138888888891</v>
      </c>
      <c r="J3664" s="24">
        <v>45134</v>
      </c>
      <c r="K3664" s="101">
        <v>0.36133101851851851</v>
      </c>
      <c r="L3664" s="25">
        <v>6448</v>
      </c>
      <c r="M3664" s="26">
        <f>Causas[[#This Row],[parada_duracion]]/60</f>
        <v>107.46666666666667</v>
      </c>
      <c r="N3664" s="19" t="s">
        <v>1120</v>
      </c>
      <c r="O3664" s="16" t="s">
        <v>52</v>
      </c>
      <c r="P3664" s="16">
        <f>WEEKNUM(Causas[[#This Row],[resolucion_fecha]],16)</f>
        <v>30</v>
      </c>
      <c r="Q3664" s="16" t="str">
        <f>TEXT(Causas[[#This Row],[resolucion_fecha]],"MMMM")</f>
        <v>julio</v>
      </c>
      <c r="R3664" s="16" t="str">
        <f t="shared" si="57"/>
        <v>M</v>
      </c>
      <c r="S3664" s="16"/>
      <c r="T3664" s="99" t="s">
        <v>53</v>
      </c>
      <c r="U3664" s="16"/>
      <c r="V3664" s="16"/>
      <c r="W3664" s="16"/>
    </row>
    <row r="3665" spans="1:23" hidden="1" x14ac:dyDescent="0.25">
      <c r="A3665" s="25">
        <v>147912</v>
      </c>
      <c r="B3665" s="25" t="s">
        <v>129</v>
      </c>
      <c r="C3665" s="25" t="s">
        <v>43</v>
      </c>
      <c r="D3665" s="25" t="s">
        <v>55</v>
      </c>
      <c r="E3665" s="24">
        <v>43405</v>
      </c>
      <c r="F3665" s="25" t="s">
        <v>45</v>
      </c>
      <c r="G3665" s="25" t="s">
        <v>46</v>
      </c>
      <c r="H3665" s="24">
        <v>45134</v>
      </c>
      <c r="I3665" s="101">
        <v>0.30511574074074072</v>
      </c>
      <c r="J3665" s="24">
        <v>45134</v>
      </c>
      <c r="K3665" s="101">
        <v>0.37114583333333334</v>
      </c>
      <c r="L3665" s="25">
        <v>5705</v>
      </c>
      <c r="M3665" s="26">
        <f>Causas[[#This Row],[parada_duracion]]/60</f>
        <v>95.083333333333329</v>
      </c>
      <c r="N3665" s="19" t="s">
        <v>1121</v>
      </c>
      <c r="O3665" s="16" t="s">
        <v>52</v>
      </c>
      <c r="P3665" s="16">
        <f>WEEKNUM(Causas[[#This Row],[resolucion_fecha]],16)</f>
        <v>30</v>
      </c>
      <c r="Q3665" s="16" t="str">
        <f>TEXT(Causas[[#This Row],[resolucion_fecha]],"MMMM")</f>
        <v>julio</v>
      </c>
      <c r="R3665" s="16" t="str">
        <f t="shared" si="57"/>
        <v>M</v>
      </c>
      <c r="S3665" s="16"/>
      <c r="T3665" s="99" t="s">
        <v>53</v>
      </c>
      <c r="U3665" s="16"/>
      <c r="V3665" s="16"/>
      <c r="W3665" s="16"/>
    </row>
    <row r="3666" spans="1:23" hidden="1" x14ac:dyDescent="0.25">
      <c r="A3666" s="25">
        <v>147916</v>
      </c>
      <c r="B3666" s="25" t="s">
        <v>79</v>
      </c>
      <c r="C3666" s="25" t="s">
        <v>43</v>
      </c>
      <c r="D3666" s="25" t="s">
        <v>166</v>
      </c>
      <c r="E3666" s="24">
        <v>43405</v>
      </c>
      <c r="F3666" s="25" t="s">
        <v>45</v>
      </c>
      <c r="G3666" s="25" t="s">
        <v>50</v>
      </c>
      <c r="H3666" s="24">
        <v>45134</v>
      </c>
      <c r="I3666" s="101">
        <v>0.31877314814814817</v>
      </c>
      <c r="J3666" s="24">
        <v>45134</v>
      </c>
      <c r="K3666" s="101">
        <v>0.38770833333333332</v>
      </c>
      <c r="L3666" s="25">
        <v>5956</v>
      </c>
      <c r="M3666" s="26">
        <f>Causas[[#This Row],[parada_duracion]]/60</f>
        <v>99.266666666666666</v>
      </c>
      <c r="N3666" s="19" t="s">
        <v>1122</v>
      </c>
      <c r="O3666" s="16" t="s">
        <v>52</v>
      </c>
      <c r="P3666" s="16">
        <f>WEEKNUM(Causas[[#This Row],[resolucion_fecha]],16)</f>
        <v>30</v>
      </c>
      <c r="Q3666" s="16" t="str">
        <f>TEXT(Causas[[#This Row],[resolucion_fecha]],"MMMM")</f>
        <v>julio</v>
      </c>
      <c r="R3666" s="16" t="str">
        <f t="shared" si="57"/>
        <v>M</v>
      </c>
      <c r="S3666" s="16"/>
      <c r="T3666" s="99" t="s">
        <v>53</v>
      </c>
      <c r="U3666" s="16"/>
      <c r="V3666" s="16"/>
      <c r="W3666" s="16"/>
    </row>
    <row r="3667" spans="1:23" x14ac:dyDescent="0.25">
      <c r="A3667" s="25">
        <v>147928</v>
      </c>
      <c r="B3667" s="25" t="s">
        <v>171</v>
      </c>
      <c r="C3667" s="25" t="s">
        <v>43</v>
      </c>
      <c r="D3667" s="25" t="s">
        <v>67</v>
      </c>
      <c r="E3667" s="24">
        <v>43405</v>
      </c>
      <c r="F3667" s="25" t="s">
        <v>45</v>
      </c>
      <c r="G3667" s="25" t="s">
        <v>46</v>
      </c>
      <c r="H3667" s="24">
        <v>45134</v>
      </c>
      <c r="I3667" s="101">
        <v>0.38924768518518515</v>
      </c>
      <c r="J3667" s="24">
        <v>45134</v>
      </c>
      <c r="K3667" s="101">
        <v>0.45935185185185184</v>
      </c>
      <c r="L3667" s="25">
        <v>6057</v>
      </c>
      <c r="M3667" s="26">
        <f>Causas[[#This Row],[parada_duracion]]/60</f>
        <v>100.95</v>
      </c>
      <c r="N3667" s="19" t="s">
        <v>1123</v>
      </c>
      <c r="O3667" s="16" t="s">
        <v>52</v>
      </c>
      <c r="P3667" s="16">
        <f>WEEKNUM(Causas[[#This Row],[resolucion_fecha]],16)</f>
        <v>30</v>
      </c>
      <c r="Q3667" s="16" t="str">
        <f>TEXT(Causas[[#This Row],[resolucion_fecha]],"MMMM")</f>
        <v>julio</v>
      </c>
      <c r="R3667" s="16" t="str">
        <f t="shared" si="57"/>
        <v>M</v>
      </c>
      <c r="S3667" s="16"/>
      <c r="T3667" s="99" t="s">
        <v>53</v>
      </c>
      <c r="U3667" s="16"/>
      <c r="V3667" s="16"/>
      <c r="W3667" s="16"/>
    </row>
    <row r="3668" spans="1:23" hidden="1" x14ac:dyDescent="0.25">
      <c r="A3668" s="25">
        <v>147933</v>
      </c>
      <c r="B3668" s="25" t="s">
        <v>95</v>
      </c>
      <c r="C3668" s="25" t="s">
        <v>43</v>
      </c>
      <c r="D3668" s="25" t="s">
        <v>80</v>
      </c>
      <c r="E3668" s="24">
        <v>43405</v>
      </c>
      <c r="F3668" s="25" t="s">
        <v>45</v>
      </c>
      <c r="G3668" s="25" t="s">
        <v>50</v>
      </c>
      <c r="H3668" s="24">
        <v>45134</v>
      </c>
      <c r="I3668" s="101">
        <v>0.42032407407407407</v>
      </c>
      <c r="J3668" s="24">
        <v>45134</v>
      </c>
      <c r="K3668" s="101">
        <v>0.45581018518518518</v>
      </c>
      <c r="L3668" s="25">
        <v>3066</v>
      </c>
      <c r="M3668" s="26">
        <f>Causas[[#This Row],[parada_duracion]]/60</f>
        <v>51.1</v>
      </c>
      <c r="N3668" s="19" t="s">
        <v>1124</v>
      </c>
      <c r="O3668" s="16" t="s">
        <v>52</v>
      </c>
      <c r="P3668" s="16">
        <f>WEEKNUM(Causas[[#This Row],[resolucion_fecha]],16)</f>
        <v>30</v>
      </c>
      <c r="Q3668" s="16" t="str">
        <f>TEXT(Causas[[#This Row],[resolucion_fecha]],"MMMM")</f>
        <v>julio</v>
      </c>
      <c r="R3668" s="16" t="str">
        <f t="shared" si="57"/>
        <v>M</v>
      </c>
      <c r="S3668" s="16"/>
      <c r="T3668" s="99" t="s">
        <v>53</v>
      </c>
      <c r="U3668" s="16"/>
      <c r="V3668" s="16"/>
      <c r="W3668" s="16"/>
    </row>
    <row r="3669" spans="1:23" hidden="1" x14ac:dyDescent="0.25">
      <c r="A3669" s="25">
        <v>147937</v>
      </c>
      <c r="B3669" s="25" t="s">
        <v>129</v>
      </c>
      <c r="C3669" s="25" t="s">
        <v>43</v>
      </c>
      <c r="D3669" s="25" t="s">
        <v>64</v>
      </c>
      <c r="E3669" s="24">
        <v>43405</v>
      </c>
      <c r="F3669" s="25" t="s">
        <v>45</v>
      </c>
      <c r="G3669" s="25" t="s">
        <v>50</v>
      </c>
      <c r="H3669" s="24">
        <v>45134</v>
      </c>
      <c r="I3669" s="101">
        <v>0.43476851851851855</v>
      </c>
      <c r="J3669" s="24">
        <v>45134</v>
      </c>
      <c r="K3669" s="101">
        <v>0.450625</v>
      </c>
      <c r="L3669" s="25">
        <v>1370</v>
      </c>
      <c r="M3669" s="26">
        <f>Causas[[#This Row],[parada_duracion]]/60</f>
        <v>22.833333333333332</v>
      </c>
      <c r="N3669" s="19" t="s">
        <v>1125</v>
      </c>
      <c r="O3669" s="16" t="s">
        <v>72</v>
      </c>
      <c r="P3669" s="16">
        <f>WEEKNUM(Causas[[#This Row],[resolucion_fecha]],16)</f>
        <v>30</v>
      </c>
      <c r="Q3669" s="16" t="str">
        <f>TEXT(Causas[[#This Row],[resolucion_fecha]],"MMMM")</f>
        <v>julio</v>
      </c>
      <c r="R3669" s="16" t="str">
        <f t="shared" si="57"/>
        <v>M</v>
      </c>
      <c r="S3669" s="16"/>
      <c r="T3669" s="16" t="s">
        <v>73</v>
      </c>
      <c r="U3669" s="16"/>
      <c r="V3669" s="16"/>
      <c r="W3669" s="16"/>
    </row>
    <row r="3670" spans="1:23" hidden="1" x14ac:dyDescent="0.25">
      <c r="A3670" s="96">
        <v>147940</v>
      </c>
      <c r="B3670" s="96" t="s">
        <v>116</v>
      </c>
      <c r="C3670" s="96" t="s">
        <v>43</v>
      </c>
      <c r="D3670" s="96" t="s">
        <v>76</v>
      </c>
      <c r="E3670" s="97">
        <v>43900</v>
      </c>
      <c r="F3670" s="96" t="s">
        <v>56</v>
      </c>
      <c r="G3670" s="96" t="s">
        <v>50</v>
      </c>
      <c r="H3670" s="97">
        <v>45134</v>
      </c>
      <c r="I3670" s="23">
        <v>0.44591435185185185</v>
      </c>
      <c r="J3670" s="97">
        <v>45134</v>
      </c>
      <c r="K3670" s="23">
        <v>0.46131944444444445</v>
      </c>
      <c r="L3670" s="96">
        <v>1331</v>
      </c>
      <c r="M3670" s="98">
        <f>Causas[[#This Row],[parada_duracion]]/60</f>
        <v>22.183333333333334</v>
      </c>
      <c r="N3670" s="18" t="s">
        <v>1126</v>
      </c>
      <c r="O3670" s="99" t="s">
        <v>52</v>
      </c>
      <c r="P3670" s="99">
        <f>WEEKNUM(Causas[[#This Row],[resolucion_fecha]],16)</f>
        <v>30</v>
      </c>
      <c r="Q3670" s="99" t="str">
        <f>TEXT(Causas[[#This Row],[resolucion_fecha]],"MMMM")</f>
        <v>julio</v>
      </c>
      <c r="R3670" s="99" t="str">
        <f t="shared" si="57"/>
        <v>M</v>
      </c>
      <c r="S3670" s="99"/>
      <c r="T3670" s="99" t="s">
        <v>53</v>
      </c>
      <c r="U3670" s="16"/>
      <c r="V3670" s="99"/>
      <c r="W3670" s="99"/>
    </row>
    <row r="3671" spans="1:23" hidden="1" x14ac:dyDescent="0.25">
      <c r="A3671" s="25">
        <v>147941</v>
      </c>
      <c r="B3671" s="25" t="s">
        <v>129</v>
      </c>
      <c r="C3671" s="25" t="s">
        <v>43</v>
      </c>
      <c r="D3671" s="25" t="s">
        <v>64</v>
      </c>
      <c r="E3671" s="24">
        <v>43405</v>
      </c>
      <c r="F3671" s="25" t="s">
        <v>45</v>
      </c>
      <c r="G3671" s="25" t="s">
        <v>46</v>
      </c>
      <c r="H3671" s="24">
        <v>45134</v>
      </c>
      <c r="I3671" s="101">
        <v>0.45070601851851855</v>
      </c>
      <c r="J3671" s="24">
        <v>45134</v>
      </c>
      <c r="K3671" s="101">
        <v>0.53918981481481476</v>
      </c>
      <c r="L3671" s="25">
        <v>7645</v>
      </c>
      <c r="M3671" s="26">
        <f>Causas[[#This Row],[parada_duracion]]/60</f>
        <v>127.41666666666667</v>
      </c>
      <c r="N3671" s="19" t="s">
        <v>1125</v>
      </c>
      <c r="O3671" s="16" t="s">
        <v>72</v>
      </c>
      <c r="P3671" s="16">
        <f>WEEKNUM(Causas[[#This Row],[resolucion_fecha]],16)</f>
        <v>30</v>
      </c>
      <c r="Q3671" s="16" t="str">
        <f>TEXT(Causas[[#This Row],[resolucion_fecha]],"MMMM")</f>
        <v>julio</v>
      </c>
      <c r="R3671" s="16" t="str">
        <f t="shared" si="57"/>
        <v>M</v>
      </c>
      <c r="S3671" s="16"/>
      <c r="T3671" s="16" t="s">
        <v>73</v>
      </c>
      <c r="U3671" s="100"/>
      <c r="V3671" s="16"/>
      <c r="W3671" s="16"/>
    </row>
    <row r="3672" spans="1:23" hidden="1" x14ac:dyDescent="0.25">
      <c r="A3672" s="25">
        <v>147946</v>
      </c>
      <c r="B3672" s="25" t="s">
        <v>130</v>
      </c>
      <c r="C3672" s="25" t="s">
        <v>43</v>
      </c>
      <c r="D3672" s="25" t="s">
        <v>55</v>
      </c>
      <c r="E3672" s="24">
        <v>43405</v>
      </c>
      <c r="F3672" s="25" t="s">
        <v>45</v>
      </c>
      <c r="G3672" s="25" t="s">
        <v>50</v>
      </c>
      <c r="H3672" s="24">
        <v>45134</v>
      </c>
      <c r="I3672" s="101">
        <v>0.51700231481481485</v>
      </c>
      <c r="J3672" s="24">
        <v>45134</v>
      </c>
      <c r="K3672" s="101">
        <v>0.51710648148148153</v>
      </c>
      <c r="L3672" s="25">
        <v>9</v>
      </c>
      <c r="M3672" s="26">
        <f>Causas[[#This Row],[parada_duracion]]/60</f>
        <v>0.15</v>
      </c>
      <c r="N3672" s="19" t="s">
        <v>47</v>
      </c>
      <c r="O3672" s="16" t="s">
        <v>47</v>
      </c>
      <c r="P3672" s="16">
        <f>WEEKNUM(Causas[[#This Row],[resolucion_fecha]],16)</f>
        <v>30</v>
      </c>
      <c r="Q3672" s="16" t="str">
        <f>TEXT(Causas[[#This Row],[resolucion_fecha]],"MMMM")</f>
        <v>julio</v>
      </c>
      <c r="R3672" s="16" t="str">
        <f t="shared" si="57"/>
        <v>M</v>
      </c>
      <c r="S3672" s="16"/>
      <c r="T3672" s="16" t="s">
        <v>47</v>
      </c>
      <c r="U3672" s="16"/>
      <c r="V3672" s="16"/>
      <c r="W3672" s="16"/>
    </row>
    <row r="3673" spans="1:23" ht="30" hidden="1" x14ac:dyDescent="0.25">
      <c r="A3673" s="25">
        <v>147948</v>
      </c>
      <c r="B3673" s="25" t="s">
        <v>58</v>
      </c>
      <c r="C3673" s="25" t="s">
        <v>43</v>
      </c>
      <c r="D3673" s="25" t="s">
        <v>324</v>
      </c>
      <c r="E3673" s="24">
        <v>44475</v>
      </c>
      <c r="F3673" s="25" t="s">
        <v>325</v>
      </c>
      <c r="G3673" s="25" t="s">
        <v>50</v>
      </c>
      <c r="H3673" s="24">
        <v>45134</v>
      </c>
      <c r="I3673" s="101">
        <v>0.51745370370370369</v>
      </c>
      <c r="J3673" s="24">
        <v>45134</v>
      </c>
      <c r="K3673" s="101">
        <v>0.55054398148148154</v>
      </c>
      <c r="L3673" s="25">
        <v>2859</v>
      </c>
      <c r="M3673" s="26">
        <f>Causas[[#This Row],[parada_duracion]]/60</f>
        <v>47.65</v>
      </c>
      <c r="N3673" s="19" t="s">
        <v>1127</v>
      </c>
      <c r="O3673" s="16" t="s">
        <v>52</v>
      </c>
      <c r="P3673" s="16">
        <f>WEEKNUM(Causas[[#This Row],[resolucion_fecha]],16)</f>
        <v>30</v>
      </c>
      <c r="Q3673" s="16" t="str">
        <f>TEXT(Causas[[#This Row],[resolucion_fecha]],"MMMM")</f>
        <v>julio</v>
      </c>
      <c r="R3673" s="16" t="str">
        <f t="shared" si="57"/>
        <v>M</v>
      </c>
      <c r="S3673" s="16"/>
      <c r="T3673" s="99" t="s">
        <v>53</v>
      </c>
      <c r="U3673" s="16"/>
      <c r="V3673" s="16"/>
      <c r="W3673" s="16"/>
    </row>
    <row r="3674" spans="1:23" hidden="1" x14ac:dyDescent="0.25">
      <c r="A3674" s="25">
        <v>147953</v>
      </c>
      <c r="B3674" s="25" t="s">
        <v>89</v>
      </c>
      <c r="C3674" s="25" t="s">
        <v>43</v>
      </c>
      <c r="D3674" s="25" t="s">
        <v>90</v>
      </c>
      <c r="E3674" s="24">
        <v>44263</v>
      </c>
      <c r="F3674" s="25" t="s">
        <v>56</v>
      </c>
      <c r="G3674" s="25" t="s">
        <v>50</v>
      </c>
      <c r="H3674" s="24">
        <v>45134</v>
      </c>
      <c r="I3674" s="101">
        <v>0.53646990740740741</v>
      </c>
      <c r="J3674" s="24">
        <v>45134</v>
      </c>
      <c r="K3674" s="101">
        <v>0.53851851851851851</v>
      </c>
      <c r="L3674" s="25">
        <v>177</v>
      </c>
      <c r="M3674" s="26">
        <f>Causas[[#This Row],[parada_duracion]]/60</f>
        <v>2.95</v>
      </c>
      <c r="N3674" s="19" t="s">
        <v>47</v>
      </c>
      <c r="O3674" s="16" t="s">
        <v>47</v>
      </c>
      <c r="P3674" s="16">
        <f>WEEKNUM(Causas[[#This Row],[resolucion_fecha]],16)</f>
        <v>30</v>
      </c>
      <c r="Q3674" s="16" t="str">
        <f>TEXT(Causas[[#This Row],[resolucion_fecha]],"MMMM")</f>
        <v>julio</v>
      </c>
      <c r="R3674" s="16" t="str">
        <f t="shared" si="57"/>
        <v>M</v>
      </c>
      <c r="S3674" s="16"/>
      <c r="T3674" s="16" t="s">
        <v>47</v>
      </c>
      <c r="U3674" s="16"/>
      <c r="V3674" s="16"/>
      <c r="W3674" s="16"/>
    </row>
    <row r="3675" spans="1:23" hidden="1" x14ac:dyDescent="0.25">
      <c r="A3675" s="25">
        <v>147962</v>
      </c>
      <c r="B3675" s="25" t="s">
        <v>42</v>
      </c>
      <c r="C3675" s="25" t="s">
        <v>43</v>
      </c>
      <c r="D3675" s="25" t="s">
        <v>166</v>
      </c>
      <c r="E3675" s="24">
        <v>43405</v>
      </c>
      <c r="F3675" s="25" t="s">
        <v>45</v>
      </c>
      <c r="G3675" s="25" t="s">
        <v>50</v>
      </c>
      <c r="H3675" s="24">
        <v>45134</v>
      </c>
      <c r="I3675" s="101">
        <v>0.60152777777777777</v>
      </c>
      <c r="J3675" s="24">
        <v>45134</v>
      </c>
      <c r="K3675" s="101">
        <v>0.62934027777777779</v>
      </c>
      <c r="L3675" s="25">
        <v>2403</v>
      </c>
      <c r="M3675" s="26">
        <f>Causas[[#This Row],[parada_duracion]]/60</f>
        <v>40.049999999999997</v>
      </c>
      <c r="N3675" s="19" t="s">
        <v>1128</v>
      </c>
      <c r="O3675" s="16" t="s">
        <v>52</v>
      </c>
      <c r="P3675" s="16">
        <f>WEEKNUM(Causas[[#This Row],[resolucion_fecha]],16)</f>
        <v>30</v>
      </c>
      <c r="Q3675" s="16" t="str">
        <f>TEXT(Causas[[#This Row],[resolucion_fecha]],"MMMM")</f>
        <v>julio</v>
      </c>
      <c r="R3675" s="16" t="str">
        <f t="shared" si="57"/>
        <v>T</v>
      </c>
      <c r="S3675" s="16"/>
      <c r="T3675" s="99" t="s">
        <v>53</v>
      </c>
      <c r="U3675" s="16"/>
      <c r="V3675" s="16"/>
      <c r="W3675" s="16"/>
    </row>
    <row r="3676" spans="1:23" hidden="1" x14ac:dyDescent="0.25">
      <c r="A3676" s="96">
        <v>147964</v>
      </c>
      <c r="B3676" s="96" t="s">
        <v>42</v>
      </c>
      <c r="C3676" s="96" t="s">
        <v>43</v>
      </c>
      <c r="D3676" s="96" t="s">
        <v>161</v>
      </c>
      <c r="E3676" s="97">
        <v>43405</v>
      </c>
      <c r="F3676" s="96" t="s">
        <v>45</v>
      </c>
      <c r="G3676" s="96" t="s">
        <v>46</v>
      </c>
      <c r="H3676" s="97">
        <v>45134</v>
      </c>
      <c r="I3676" s="23">
        <v>0.61377314814814821</v>
      </c>
      <c r="J3676" s="97">
        <v>45134</v>
      </c>
      <c r="K3676" s="23">
        <v>0.64756944444444442</v>
      </c>
      <c r="L3676" s="96">
        <v>2920</v>
      </c>
      <c r="M3676" s="98">
        <f>Causas[[#This Row],[parada_duracion]]/60</f>
        <v>48.666666666666664</v>
      </c>
      <c r="N3676" s="18" t="s">
        <v>1129</v>
      </c>
      <c r="O3676" s="99" t="s">
        <v>52</v>
      </c>
      <c r="P3676" s="99">
        <f>WEEKNUM(Causas[[#This Row],[resolucion_fecha]],16)</f>
        <v>30</v>
      </c>
      <c r="Q3676" s="99" t="str">
        <f>TEXT(Causas[[#This Row],[resolucion_fecha]],"MMMM")</f>
        <v>julio</v>
      </c>
      <c r="R3676" s="99" t="str">
        <f t="shared" si="57"/>
        <v>T</v>
      </c>
      <c r="S3676" s="99"/>
      <c r="T3676" s="99" t="s">
        <v>53</v>
      </c>
      <c r="U3676" s="16"/>
      <c r="V3676" s="99"/>
      <c r="W3676" s="99"/>
    </row>
    <row r="3677" spans="1:23" hidden="1" x14ac:dyDescent="0.25">
      <c r="A3677" s="96">
        <v>147965</v>
      </c>
      <c r="B3677" s="96" t="s">
        <v>58</v>
      </c>
      <c r="C3677" s="96" t="s">
        <v>43</v>
      </c>
      <c r="D3677" s="96" t="s">
        <v>324</v>
      </c>
      <c r="E3677" s="97">
        <v>44475</v>
      </c>
      <c r="F3677" s="96" t="s">
        <v>325</v>
      </c>
      <c r="G3677" s="96" t="s">
        <v>50</v>
      </c>
      <c r="H3677" s="97">
        <v>45134</v>
      </c>
      <c r="I3677" s="23">
        <v>0.61849537037037039</v>
      </c>
      <c r="J3677" s="97">
        <v>45134</v>
      </c>
      <c r="K3677" s="23">
        <v>0.64788194444444447</v>
      </c>
      <c r="L3677" s="96">
        <v>2539</v>
      </c>
      <c r="M3677" s="98">
        <f>Causas[[#This Row],[parada_duracion]]/60</f>
        <v>42.31666666666667</v>
      </c>
      <c r="N3677" s="18" t="s">
        <v>1130</v>
      </c>
      <c r="O3677" s="99" t="s">
        <v>52</v>
      </c>
      <c r="P3677" s="99">
        <f>WEEKNUM(Causas[[#This Row],[resolucion_fecha]],16)</f>
        <v>30</v>
      </c>
      <c r="Q3677" s="99" t="str">
        <f>TEXT(Causas[[#This Row],[resolucion_fecha]],"MMMM")</f>
        <v>julio</v>
      </c>
      <c r="R3677" s="99" t="str">
        <f t="shared" si="57"/>
        <v>T</v>
      </c>
      <c r="S3677" s="99"/>
      <c r="T3677" s="99" t="s">
        <v>53</v>
      </c>
      <c r="U3677" s="100"/>
      <c r="V3677" s="99"/>
      <c r="W3677" s="99"/>
    </row>
    <row r="3678" spans="1:23" hidden="1" x14ac:dyDescent="0.25">
      <c r="A3678" s="25">
        <v>147966</v>
      </c>
      <c r="B3678" s="25" t="s">
        <v>197</v>
      </c>
      <c r="C3678" s="25" t="s">
        <v>43</v>
      </c>
      <c r="D3678" s="25" t="s">
        <v>90</v>
      </c>
      <c r="E3678" s="24">
        <v>43405</v>
      </c>
      <c r="F3678" s="25" t="s">
        <v>45</v>
      </c>
      <c r="G3678" s="25" t="s">
        <v>46</v>
      </c>
      <c r="H3678" s="24">
        <v>45134</v>
      </c>
      <c r="I3678" s="101">
        <v>0.62390046296296298</v>
      </c>
      <c r="J3678" s="24">
        <v>45134</v>
      </c>
      <c r="K3678" s="101">
        <v>0.64290509259259265</v>
      </c>
      <c r="L3678" s="25">
        <v>1642</v>
      </c>
      <c r="M3678" s="26">
        <f>Causas[[#This Row],[parada_duracion]]/60</f>
        <v>27.366666666666667</v>
      </c>
      <c r="N3678" s="19" t="s">
        <v>1093</v>
      </c>
      <c r="O3678" s="16" t="s">
        <v>9</v>
      </c>
      <c r="P3678" s="16">
        <f>WEEKNUM(Causas[[#This Row],[resolucion_fecha]],16)</f>
        <v>30</v>
      </c>
      <c r="Q3678" s="16" t="str">
        <f>TEXT(Causas[[#This Row],[resolucion_fecha]],"MMMM")</f>
        <v>julio</v>
      </c>
      <c r="R3678" s="16" t="str">
        <f t="shared" si="57"/>
        <v>T</v>
      </c>
      <c r="S3678" s="16"/>
      <c r="T3678" s="16" t="s">
        <v>9</v>
      </c>
      <c r="U3678" s="100"/>
      <c r="V3678" s="16"/>
      <c r="W3678" s="16"/>
    </row>
    <row r="3679" spans="1:23" x14ac:dyDescent="0.25">
      <c r="A3679" s="25">
        <v>147968</v>
      </c>
      <c r="B3679" s="25" t="s">
        <v>42</v>
      </c>
      <c r="C3679" s="25" t="s">
        <v>43</v>
      </c>
      <c r="D3679" s="25" t="s">
        <v>67</v>
      </c>
      <c r="E3679" s="24">
        <v>43405</v>
      </c>
      <c r="F3679" s="25" t="s">
        <v>45</v>
      </c>
      <c r="G3679" s="25" t="s">
        <v>46</v>
      </c>
      <c r="H3679" s="24">
        <v>45134</v>
      </c>
      <c r="I3679" s="101">
        <v>0.66255787037037039</v>
      </c>
      <c r="J3679" s="24">
        <v>45134</v>
      </c>
      <c r="K3679" s="101">
        <v>0.66721064814814823</v>
      </c>
      <c r="L3679" s="25">
        <v>402</v>
      </c>
      <c r="M3679" s="26">
        <f>Causas[[#This Row],[parada_duracion]]/60</f>
        <v>6.7</v>
      </c>
      <c r="N3679" s="19" t="s">
        <v>47</v>
      </c>
      <c r="O3679" s="16" t="s">
        <v>47</v>
      </c>
      <c r="P3679" s="16">
        <f>WEEKNUM(Causas[[#This Row],[resolucion_fecha]],16)</f>
        <v>30</v>
      </c>
      <c r="Q3679" s="16" t="str">
        <f>TEXT(Causas[[#This Row],[resolucion_fecha]],"MMMM")</f>
        <v>julio</v>
      </c>
      <c r="R3679" s="16" t="str">
        <f t="shared" si="57"/>
        <v>T</v>
      </c>
      <c r="S3679" s="16"/>
      <c r="T3679" s="16" t="s">
        <v>47</v>
      </c>
      <c r="U3679" s="16"/>
      <c r="V3679" s="16"/>
      <c r="W3679" s="16"/>
    </row>
    <row r="3680" spans="1:23" hidden="1" x14ac:dyDescent="0.25">
      <c r="A3680" s="96">
        <v>147972</v>
      </c>
      <c r="B3680" s="96" t="s">
        <v>197</v>
      </c>
      <c r="C3680" s="96" t="s">
        <v>43</v>
      </c>
      <c r="D3680" s="96" t="s">
        <v>90</v>
      </c>
      <c r="E3680" s="97">
        <v>43405</v>
      </c>
      <c r="F3680" s="96" t="s">
        <v>45</v>
      </c>
      <c r="G3680" s="96" t="s">
        <v>46</v>
      </c>
      <c r="H3680" s="97">
        <v>45134</v>
      </c>
      <c r="I3680" s="23">
        <v>0.70315972222222223</v>
      </c>
      <c r="J3680" s="97">
        <v>45134</v>
      </c>
      <c r="K3680" s="23">
        <v>0.70688657407407407</v>
      </c>
      <c r="L3680" s="96">
        <v>322</v>
      </c>
      <c r="M3680" s="98">
        <f>Causas[[#This Row],[parada_duracion]]/60</f>
        <v>5.3666666666666663</v>
      </c>
      <c r="N3680" s="19" t="s">
        <v>47</v>
      </c>
      <c r="O3680" s="16" t="s">
        <v>47</v>
      </c>
      <c r="P3680" s="99">
        <f>WEEKNUM(Causas[[#This Row],[resolucion_fecha]],16)</f>
        <v>30</v>
      </c>
      <c r="Q3680" s="99" t="str">
        <f>TEXT(Causas[[#This Row],[resolucion_fecha]],"MMMM")</f>
        <v>julio</v>
      </c>
      <c r="R3680" s="99" t="str">
        <f t="shared" si="57"/>
        <v>T</v>
      </c>
      <c r="S3680" s="99"/>
      <c r="T3680" s="16" t="s">
        <v>47</v>
      </c>
      <c r="U3680" s="16"/>
      <c r="V3680" s="99"/>
      <c r="W3680" s="99"/>
    </row>
    <row r="3681" spans="1:23" hidden="1" x14ac:dyDescent="0.25">
      <c r="A3681" s="96">
        <v>147973</v>
      </c>
      <c r="B3681" s="96" t="s">
        <v>95</v>
      </c>
      <c r="C3681" s="96" t="s">
        <v>43</v>
      </c>
      <c r="D3681" s="96" t="s">
        <v>82</v>
      </c>
      <c r="E3681" s="97">
        <v>45063</v>
      </c>
      <c r="F3681" s="96" t="s">
        <v>124</v>
      </c>
      <c r="G3681" s="96" t="s">
        <v>46</v>
      </c>
      <c r="H3681" s="97">
        <v>45134</v>
      </c>
      <c r="I3681" s="23">
        <v>0.70337962962962963</v>
      </c>
      <c r="J3681" s="97">
        <v>45134</v>
      </c>
      <c r="K3681" s="23">
        <v>0.71562500000000007</v>
      </c>
      <c r="L3681" s="96">
        <v>1058</v>
      </c>
      <c r="M3681" s="98">
        <f>Causas[[#This Row],[parada_duracion]]/60</f>
        <v>17.633333333333333</v>
      </c>
      <c r="N3681" s="18" t="s">
        <v>1131</v>
      </c>
      <c r="O3681" s="99" t="s">
        <v>52</v>
      </c>
      <c r="P3681" s="99">
        <f>WEEKNUM(Causas[[#This Row],[resolucion_fecha]],16)</f>
        <v>30</v>
      </c>
      <c r="Q3681" s="99" t="str">
        <f>TEXT(Causas[[#This Row],[resolucion_fecha]],"MMMM")</f>
        <v>julio</v>
      </c>
      <c r="R3681" s="99" t="str">
        <f t="shared" si="57"/>
        <v>T</v>
      </c>
      <c r="S3681" s="99"/>
      <c r="T3681" s="99" t="s">
        <v>53</v>
      </c>
      <c r="U3681" s="100"/>
      <c r="V3681" s="99"/>
      <c r="W3681" s="99"/>
    </row>
    <row r="3682" spans="1:23" x14ac:dyDescent="0.25">
      <c r="A3682" s="25">
        <v>147974</v>
      </c>
      <c r="B3682" s="25" t="s">
        <v>42</v>
      </c>
      <c r="C3682" s="25" t="s">
        <v>43</v>
      </c>
      <c r="D3682" s="25" t="s">
        <v>67</v>
      </c>
      <c r="E3682" s="24">
        <v>43405</v>
      </c>
      <c r="F3682" s="25" t="s">
        <v>45</v>
      </c>
      <c r="G3682" s="25" t="s">
        <v>46</v>
      </c>
      <c r="H3682" s="24">
        <v>45134</v>
      </c>
      <c r="I3682" s="101">
        <v>0.70974537037037033</v>
      </c>
      <c r="J3682" s="24">
        <v>45134</v>
      </c>
      <c r="K3682" s="101">
        <v>0.72000000000000008</v>
      </c>
      <c r="L3682" s="25">
        <v>886</v>
      </c>
      <c r="M3682" s="26">
        <f>Causas[[#This Row],[parada_duracion]]/60</f>
        <v>14.766666666666667</v>
      </c>
      <c r="N3682" s="19" t="s">
        <v>1132</v>
      </c>
      <c r="O3682" s="16" t="s">
        <v>52</v>
      </c>
      <c r="P3682" s="16">
        <f>WEEKNUM(Causas[[#This Row],[resolucion_fecha]],16)</f>
        <v>30</v>
      </c>
      <c r="Q3682" s="16" t="str">
        <f>TEXT(Causas[[#This Row],[resolucion_fecha]],"MMMM")</f>
        <v>julio</v>
      </c>
      <c r="R3682" s="16" t="str">
        <f t="shared" si="57"/>
        <v>T</v>
      </c>
      <c r="S3682" s="16"/>
      <c r="T3682" s="99" t="s">
        <v>53</v>
      </c>
      <c r="U3682" s="100"/>
      <c r="V3682" s="16"/>
      <c r="W3682" s="16"/>
    </row>
    <row r="3683" spans="1:23" hidden="1" x14ac:dyDescent="0.25">
      <c r="A3683" s="96">
        <v>147976</v>
      </c>
      <c r="B3683" s="96" t="s">
        <v>117</v>
      </c>
      <c r="C3683" s="96" t="s">
        <v>43</v>
      </c>
      <c r="D3683" s="96" t="s">
        <v>166</v>
      </c>
      <c r="E3683" s="97">
        <v>43405</v>
      </c>
      <c r="F3683" s="96" t="s">
        <v>45</v>
      </c>
      <c r="G3683" s="96" t="s">
        <v>46</v>
      </c>
      <c r="H3683" s="97">
        <v>45134</v>
      </c>
      <c r="I3683" s="23">
        <v>0.71902777777777782</v>
      </c>
      <c r="J3683" s="97">
        <v>45134</v>
      </c>
      <c r="K3683" s="23">
        <v>0.73230324074074071</v>
      </c>
      <c r="L3683" s="96">
        <v>1147</v>
      </c>
      <c r="M3683" s="98">
        <f>Causas[[#This Row],[parada_duracion]]/60</f>
        <v>19.116666666666667</v>
      </c>
      <c r="N3683" s="18" t="s">
        <v>893</v>
      </c>
      <c r="O3683" s="99" t="s">
        <v>52</v>
      </c>
      <c r="P3683" s="99">
        <f>WEEKNUM(Causas[[#This Row],[resolucion_fecha]],16)</f>
        <v>30</v>
      </c>
      <c r="Q3683" s="99" t="str">
        <f>TEXT(Causas[[#This Row],[resolucion_fecha]],"MMMM")</f>
        <v>julio</v>
      </c>
      <c r="R3683" s="99" t="str">
        <f t="shared" si="57"/>
        <v>T</v>
      </c>
      <c r="S3683" s="99"/>
      <c r="T3683" s="99" t="s">
        <v>53</v>
      </c>
      <c r="U3683" s="16"/>
      <c r="V3683" s="99"/>
      <c r="W3683" s="99"/>
    </row>
    <row r="3684" spans="1:23" hidden="1" x14ac:dyDescent="0.25">
      <c r="A3684" s="25">
        <v>147977</v>
      </c>
      <c r="B3684" s="25" t="s">
        <v>95</v>
      </c>
      <c r="C3684" s="25" t="s">
        <v>43</v>
      </c>
      <c r="D3684" s="25" t="s">
        <v>80</v>
      </c>
      <c r="E3684" s="24">
        <v>43405</v>
      </c>
      <c r="F3684" s="25" t="s">
        <v>45</v>
      </c>
      <c r="G3684" s="25" t="s">
        <v>50</v>
      </c>
      <c r="H3684" s="24">
        <v>45134</v>
      </c>
      <c r="I3684" s="101">
        <v>0.75582175925925921</v>
      </c>
      <c r="J3684" s="24">
        <v>45134</v>
      </c>
      <c r="K3684" s="101">
        <v>0.76424768518518515</v>
      </c>
      <c r="L3684" s="25">
        <v>728</v>
      </c>
      <c r="M3684" s="26">
        <f>Causas[[#This Row],[parada_duracion]]/60</f>
        <v>12.133333333333333</v>
      </c>
      <c r="N3684" s="19" t="s">
        <v>1133</v>
      </c>
      <c r="O3684" s="16" t="s">
        <v>52</v>
      </c>
      <c r="P3684" s="16">
        <f>WEEKNUM(Causas[[#This Row],[resolucion_fecha]],16)</f>
        <v>30</v>
      </c>
      <c r="Q3684" s="16" t="str">
        <f>TEXT(Causas[[#This Row],[resolucion_fecha]],"MMMM")</f>
        <v>julio</v>
      </c>
      <c r="R3684" s="16" t="str">
        <f t="shared" si="57"/>
        <v>T</v>
      </c>
      <c r="S3684" s="16"/>
      <c r="T3684" s="99" t="s">
        <v>53</v>
      </c>
      <c r="U3684" s="100"/>
      <c r="V3684" s="16"/>
      <c r="W3684" s="16"/>
    </row>
    <row r="3685" spans="1:23" hidden="1" x14ac:dyDescent="0.25">
      <c r="A3685" s="96">
        <v>147979</v>
      </c>
      <c r="B3685" s="96" t="s">
        <v>95</v>
      </c>
      <c r="C3685" s="96" t="s">
        <v>43</v>
      </c>
      <c r="D3685" s="96" t="s">
        <v>80</v>
      </c>
      <c r="E3685" s="97">
        <v>43405</v>
      </c>
      <c r="F3685" s="96" t="s">
        <v>45</v>
      </c>
      <c r="G3685" s="96" t="s">
        <v>50</v>
      </c>
      <c r="H3685" s="97">
        <v>45134</v>
      </c>
      <c r="I3685" s="23">
        <v>0.77148148148148143</v>
      </c>
      <c r="J3685" s="97">
        <v>45135</v>
      </c>
      <c r="K3685" s="23">
        <v>0.25809027777777777</v>
      </c>
      <c r="L3685" s="96">
        <v>42043</v>
      </c>
      <c r="M3685" s="98">
        <f>Causas[[#This Row],[parada_duracion]]/60</f>
        <v>700.7166666666667</v>
      </c>
      <c r="N3685" s="18" t="s">
        <v>1133</v>
      </c>
      <c r="O3685" s="99" t="s">
        <v>52</v>
      </c>
      <c r="P3685" s="99">
        <f>WEEKNUM(Causas[[#This Row],[resolucion_fecha]],16)</f>
        <v>30</v>
      </c>
      <c r="Q3685" s="99" t="str">
        <f>TEXT(Causas[[#This Row],[resolucion_fecha]],"MMMM")</f>
        <v>julio</v>
      </c>
      <c r="R3685" s="99" t="str">
        <f t="shared" si="57"/>
        <v>T</v>
      </c>
      <c r="S3685" s="99"/>
      <c r="T3685" s="99" t="s">
        <v>53</v>
      </c>
      <c r="U3685" s="16"/>
      <c r="V3685" s="99"/>
      <c r="W3685" s="99"/>
    </row>
    <row r="3686" spans="1:23" hidden="1" x14ac:dyDescent="0.25">
      <c r="A3686" s="25">
        <v>147980</v>
      </c>
      <c r="B3686" s="25" t="s">
        <v>58</v>
      </c>
      <c r="C3686" s="25" t="s">
        <v>43</v>
      </c>
      <c r="D3686" s="25" t="s">
        <v>324</v>
      </c>
      <c r="E3686" s="24">
        <v>44475</v>
      </c>
      <c r="F3686" s="25" t="s">
        <v>325</v>
      </c>
      <c r="G3686" s="25" t="s">
        <v>46</v>
      </c>
      <c r="H3686" s="24">
        <v>45134</v>
      </c>
      <c r="I3686" s="101">
        <v>0.77829861111111109</v>
      </c>
      <c r="J3686" s="24">
        <v>45134</v>
      </c>
      <c r="K3686" s="101">
        <v>0.79945601851851855</v>
      </c>
      <c r="L3686" s="25">
        <v>1828</v>
      </c>
      <c r="M3686" s="26">
        <f>Causas[[#This Row],[parada_duracion]]/60</f>
        <v>30.466666666666665</v>
      </c>
      <c r="N3686" s="19" t="s">
        <v>113</v>
      </c>
      <c r="O3686" s="16" t="s">
        <v>52</v>
      </c>
      <c r="P3686" s="16">
        <f>WEEKNUM(Causas[[#This Row],[resolucion_fecha]],16)</f>
        <v>30</v>
      </c>
      <c r="Q3686" s="16" t="str">
        <f>TEXT(Causas[[#This Row],[resolucion_fecha]],"MMMM")</f>
        <v>julio</v>
      </c>
      <c r="R3686" s="16" t="str">
        <f t="shared" si="57"/>
        <v>T</v>
      </c>
      <c r="S3686" s="16"/>
      <c r="T3686" s="99" t="s">
        <v>53</v>
      </c>
      <c r="U3686" s="100"/>
      <c r="V3686" s="16"/>
      <c r="W3686" s="16"/>
    </row>
    <row r="3687" spans="1:23" hidden="1" x14ac:dyDescent="0.25">
      <c r="A3687" s="25">
        <v>147991</v>
      </c>
      <c r="B3687" s="25" t="s">
        <v>95</v>
      </c>
      <c r="C3687" s="25" t="s">
        <v>43</v>
      </c>
      <c r="D3687" s="25" t="s">
        <v>82</v>
      </c>
      <c r="E3687" s="24">
        <v>45063</v>
      </c>
      <c r="F3687" s="25" t="s">
        <v>124</v>
      </c>
      <c r="G3687" s="25" t="s">
        <v>46</v>
      </c>
      <c r="H3687" s="24">
        <v>45135</v>
      </c>
      <c r="I3687" s="101">
        <v>0.29178240740740741</v>
      </c>
      <c r="J3687" s="24">
        <v>45135</v>
      </c>
      <c r="K3687" s="101">
        <v>0.30395833333333333</v>
      </c>
      <c r="L3687" s="25">
        <v>1052</v>
      </c>
      <c r="M3687" s="26">
        <f>Causas[[#This Row],[parada_duracion]]/60</f>
        <v>17.533333333333335</v>
      </c>
      <c r="N3687" s="19" t="s">
        <v>1134</v>
      </c>
      <c r="O3687" s="16" t="s">
        <v>52</v>
      </c>
      <c r="P3687" s="16">
        <f>WEEKNUM(Causas[[#This Row],[resolucion_fecha]],16)</f>
        <v>30</v>
      </c>
      <c r="Q3687" s="16" t="str">
        <f>TEXT(Causas[[#This Row],[resolucion_fecha]],"MMMM")</f>
        <v>julio</v>
      </c>
      <c r="R3687" s="16" t="str">
        <f t="shared" si="57"/>
        <v>M</v>
      </c>
      <c r="S3687" s="16"/>
      <c r="T3687" s="16" t="s">
        <v>53</v>
      </c>
      <c r="U3687" s="16"/>
      <c r="V3687" s="16"/>
      <c r="W3687" s="16"/>
    </row>
    <row r="3688" spans="1:23" hidden="1" x14ac:dyDescent="0.25">
      <c r="A3688" s="96">
        <v>147995</v>
      </c>
      <c r="B3688" s="96" t="s">
        <v>197</v>
      </c>
      <c r="C3688" s="96" t="s">
        <v>43</v>
      </c>
      <c r="D3688" s="96" t="s">
        <v>90</v>
      </c>
      <c r="E3688" s="97">
        <v>43405</v>
      </c>
      <c r="F3688" s="96" t="s">
        <v>45</v>
      </c>
      <c r="G3688" s="96" t="s">
        <v>46</v>
      </c>
      <c r="H3688" s="97">
        <v>45135</v>
      </c>
      <c r="I3688" s="23">
        <v>0.41086805555555556</v>
      </c>
      <c r="J3688" s="97">
        <v>45135</v>
      </c>
      <c r="K3688" s="23">
        <v>0.48553240740740744</v>
      </c>
      <c r="L3688" s="96">
        <v>6451</v>
      </c>
      <c r="M3688" s="98">
        <f>Causas[[#This Row],[parada_duracion]]/60</f>
        <v>107.51666666666667</v>
      </c>
      <c r="N3688" s="18" t="s">
        <v>1135</v>
      </c>
      <c r="O3688" s="99" t="s">
        <v>72</v>
      </c>
      <c r="P3688" s="99">
        <f>WEEKNUM(Causas[[#This Row],[resolucion_fecha]],16)</f>
        <v>30</v>
      </c>
      <c r="Q3688" s="99" t="str">
        <f>TEXT(Causas[[#This Row],[resolucion_fecha]],"MMMM")</f>
        <v>julio</v>
      </c>
      <c r="R3688" s="99" t="str">
        <f t="shared" si="57"/>
        <v>M</v>
      </c>
      <c r="S3688" s="99"/>
      <c r="T3688" s="99" t="s">
        <v>73</v>
      </c>
      <c r="U3688" s="16"/>
      <c r="V3688" s="99"/>
      <c r="W3688" s="99"/>
    </row>
    <row r="3689" spans="1:23" hidden="1" x14ac:dyDescent="0.25">
      <c r="A3689" s="25">
        <v>147996</v>
      </c>
      <c r="B3689" s="25" t="s">
        <v>79</v>
      </c>
      <c r="C3689" s="25" t="s">
        <v>43</v>
      </c>
      <c r="D3689" s="25" t="s">
        <v>77</v>
      </c>
      <c r="E3689" s="24">
        <v>43405</v>
      </c>
      <c r="F3689" s="25" t="s">
        <v>45</v>
      </c>
      <c r="G3689" s="25" t="s">
        <v>46</v>
      </c>
      <c r="H3689" s="24">
        <v>45135</v>
      </c>
      <c r="I3689" s="101">
        <v>0.41184027777777782</v>
      </c>
      <c r="J3689" s="24">
        <v>45135</v>
      </c>
      <c r="K3689" s="101">
        <v>0.47998842592592594</v>
      </c>
      <c r="L3689" s="25">
        <v>5888</v>
      </c>
      <c r="M3689" s="26">
        <f>Causas[[#This Row],[parada_duracion]]/60</f>
        <v>98.13333333333334</v>
      </c>
      <c r="N3689" s="19" t="s">
        <v>1136</v>
      </c>
      <c r="O3689" s="16" t="s">
        <v>52</v>
      </c>
      <c r="P3689" s="16">
        <f>WEEKNUM(Causas[[#This Row],[resolucion_fecha]],16)</f>
        <v>30</v>
      </c>
      <c r="Q3689" s="16" t="str">
        <f>TEXT(Causas[[#This Row],[resolucion_fecha]],"MMMM")</f>
        <v>julio</v>
      </c>
      <c r="R3689" s="16" t="str">
        <f t="shared" si="57"/>
        <v>M</v>
      </c>
      <c r="S3689" s="16"/>
      <c r="T3689" s="16" t="s">
        <v>53</v>
      </c>
      <c r="U3689" s="100"/>
      <c r="V3689" s="16"/>
      <c r="W3689" s="16"/>
    </row>
    <row r="3690" spans="1:23" hidden="1" x14ac:dyDescent="0.25">
      <c r="A3690" s="25">
        <v>148012</v>
      </c>
      <c r="B3690" s="25" t="s">
        <v>42</v>
      </c>
      <c r="C3690" s="25" t="s">
        <v>43</v>
      </c>
      <c r="D3690" s="25" t="s">
        <v>102</v>
      </c>
      <c r="E3690" s="24">
        <v>43405</v>
      </c>
      <c r="F3690" s="25" t="s">
        <v>45</v>
      </c>
      <c r="G3690" s="25" t="s">
        <v>46</v>
      </c>
      <c r="H3690" s="24">
        <v>45135</v>
      </c>
      <c r="I3690" s="101">
        <v>0.51361111111111113</v>
      </c>
      <c r="J3690" s="24">
        <v>45135</v>
      </c>
      <c r="K3690" s="101">
        <v>0.51604166666666662</v>
      </c>
      <c r="L3690" s="25">
        <v>210</v>
      </c>
      <c r="M3690" s="26">
        <f>Causas[[#This Row],[parada_duracion]]/60</f>
        <v>3.5</v>
      </c>
      <c r="N3690" s="19" t="s">
        <v>47</v>
      </c>
      <c r="O3690" s="16" t="s">
        <v>47</v>
      </c>
      <c r="P3690" s="16">
        <f>WEEKNUM(Causas[[#This Row],[resolucion_fecha]],16)</f>
        <v>30</v>
      </c>
      <c r="Q3690" s="16" t="str">
        <f>TEXT(Causas[[#This Row],[resolucion_fecha]],"MMMM")</f>
        <v>julio</v>
      </c>
      <c r="R3690" s="16" t="str">
        <f t="shared" si="57"/>
        <v>M</v>
      </c>
      <c r="S3690" s="16"/>
      <c r="T3690" s="16" t="s">
        <v>47</v>
      </c>
      <c r="U3690" s="16"/>
      <c r="V3690" s="16"/>
      <c r="W3690" s="16"/>
    </row>
    <row r="3691" spans="1:23" hidden="1" x14ac:dyDescent="0.25">
      <c r="A3691" s="96">
        <v>148015</v>
      </c>
      <c r="B3691" s="96" t="s">
        <v>58</v>
      </c>
      <c r="C3691" s="96" t="s">
        <v>43</v>
      </c>
      <c r="D3691" s="96" t="s">
        <v>96</v>
      </c>
      <c r="E3691" s="97">
        <v>43882</v>
      </c>
      <c r="F3691" s="96" t="s">
        <v>56</v>
      </c>
      <c r="G3691" s="96" t="s">
        <v>46</v>
      </c>
      <c r="H3691" s="97">
        <v>45135</v>
      </c>
      <c r="I3691" s="23">
        <v>0.54268518518518516</v>
      </c>
      <c r="J3691" s="97">
        <v>45135</v>
      </c>
      <c r="K3691" s="23">
        <v>0.5447453703703703</v>
      </c>
      <c r="L3691" s="96">
        <v>178</v>
      </c>
      <c r="M3691" s="98">
        <f>Causas[[#This Row],[parada_duracion]]/60</f>
        <v>2.9666666666666668</v>
      </c>
      <c r="N3691" s="19" t="s">
        <v>47</v>
      </c>
      <c r="O3691" s="16" t="s">
        <v>47</v>
      </c>
      <c r="P3691" s="99">
        <f>WEEKNUM(Causas[[#This Row],[resolucion_fecha]],16)</f>
        <v>30</v>
      </c>
      <c r="Q3691" s="99" t="str">
        <f>TEXT(Causas[[#This Row],[resolucion_fecha]],"MMMM")</f>
        <v>julio</v>
      </c>
      <c r="R3691" s="99" t="str">
        <f t="shared" si="57"/>
        <v>M</v>
      </c>
      <c r="S3691" s="99"/>
      <c r="T3691" s="16" t="s">
        <v>47</v>
      </c>
      <c r="U3691" s="16"/>
      <c r="V3691" s="99"/>
      <c r="W3691" s="99"/>
    </row>
    <row r="3692" spans="1:23" hidden="1" x14ac:dyDescent="0.25">
      <c r="A3692" s="25">
        <v>148016</v>
      </c>
      <c r="B3692" s="25" t="s">
        <v>95</v>
      </c>
      <c r="C3692" s="25" t="s">
        <v>43</v>
      </c>
      <c r="D3692" s="25" t="s">
        <v>59</v>
      </c>
      <c r="E3692" s="24">
        <v>44231</v>
      </c>
      <c r="F3692" s="25" t="s">
        <v>60</v>
      </c>
      <c r="G3692" s="25" t="s">
        <v>46</v>
      </c>
      <c r="H3692" s="24">
        <v>45135</v>
      </c>
      <c r="I3692" s="101">
        <v>0.54901620370370374</v>
      </c>
      <c r="J3692" s="24">
        <v>45135</v>
      </c>
      <c r="K3692" s="101">
        <v>0.54972222222222222</v>
      </c>
      <c r="L3692" s="25">
        <v>61</v>
      </c>
      <c r="M3692" s="26">
        <f>Causas[[#This Row],[parada_duracion]]/60</f>
        <v>1.0166666666666666</v>
      </c>
      <c r="N3692" s="19" t="s">
        <v>47</v>
      </c>
      <c r="O3692" s="16" t="s">
        <v>47</v>
      </c>
      <c r="P3692" s="16">
        <f>WEEKNUM(Causas[[#This Row],[resolucion_fecha]],16)</f>
        <v>30</v>
      </c>
      <c r="Q3692" s="16" t="str">
        <f>TEXT(Causas[[#This Row],[resolucion_fecha]],"MMMM")</f>
        <v>julio</v>
      </c>
      <c r="R3692" s="16" t="str">
        <f t="shared" ref="R3692:R3755" si="58">IF(I3692&gt;TIME(22,0,0),"N",IF(I3692&lt;TIME(6,0,0),"N",IF(I3692&gt;TIME(14,0,0),"T",IF(I3692&gt;=TIME(6,0,0),"M","-"))))</f>
        <v>M</v>
      </c>
      <c r="S3692" s="16"/>
      <c r="T3692" s="16" t="s">
        <v>47</v>
      </c>
      <c r="U3692" s="100"/>
      <c r="V3692" s="16"/>
      <c r="W3692" s="16"/>
    </row>
    <row r="3693" spans="1:23" hidden="1" x14ac:dyDescent="0.25">
      <c r="A3693" s="96">
        <v>148024</v>
      </c>
      <c r="B3693" s="96" t="s">
        <v>95</v>
      </c>
      <c r="C3693" s="96" t="s">
        <v>43</v>
      </c>
      <c r="D3693" s="96" t="s">
        <v>59</v>
      </c>
      <c r="E3693" s="97">
        <v>44231</v>
      </c>
      <c r="F3693" s="96" t="s">
        <v>60</v>
      </c>
      <c r="G3693" s="96" t="s">
        <v>46</v>
      </c>
      <c r="H3693" s="97">
        <v>45135</v>
      </c>
      <c r="I3693" s="23">
        <v>0.63086805555555558</v>
      </c>
      <c r="J3693" s="97">
        <v>45135</v>
      </c>
      <c r="K3693" s="23">
        <v>0.68862268518518521</v>
      </c>
      <c r="L3693" s="96">
        <v>4990</v>
      </c>
      <c r="M3693" s="98">
        <f>Causas[[#This Row],[parada_duracion]]/60</f>
        <v>83.166666666666671</v>
      </c>
      <c r="N3693" s="18" t="s">
        <v>132</v>
      </c>
      <c r="O3693" s="99" t="s">
        <v>52</v>
      </c>
      <c r="P3693" s="99">
        <f>WEEKNUM(Causas[[#This Row],[resolucion_fecha]],16)</f>
        <v>30</v>
      </c>
      <c r="Q3693" s="99" t="str">
        <f>TEXT(Causas[[#This Row],[resolucion_fecha]],"MMMM")</f>
        <v>julio</v>
      </c>
      <c r="R3693" s="99" t="str">
        <f t="shared" si="58"/>
        <v>T</v>
      </c>
      <c r="S3693" s="99"/>
      <c r="T3693" s="16" t="s">
        <v>53</v>
      </c>
      <c r="U3693" s="16"/>
      <c r="V3693" s="99"/>
      <c r="W3693" s="99"/>
    </row>
    <row r="3694" spans="1:23" hidden="1" x14ac:dyDescent="0.25">
      <c r="A3694" s="25">
        <v>148025</v>
      </c>
      <c r="B3694" s="25" t="s">
        <v>116</v>
      </c>
      <c r="C3694" s="25" t="s">
        <v>43</v>
      </c>
      <c r="D3694" s="25" t="s">
        <v>166</v>
      </c>
      <c r="E3694" s="24">
        <v>43405</v>
      </c>
      <c r="F3694" s="25" t="s">
        <v>45</v>
      </c>
      <c r="G3694" s="25" t="s">
        <v>50</v>
      </c>
      <c r="H3694" s="24">
        <v>45135</v>
      </c>
      <c r="I3694" s="101">
        <v>0.63181712962962966</v>
      </c>
      <c r="J3694" s="24">
        <v>45135</v>
      </c>
      <c r="K3694" s="101">
        <v>0.63496527777777778</v>
      </c>
      <c r="L3694" s="25">
        <v>272</v>
      </c>
      <c r="M3694" s="26">
        <f>Causas[[#This Row],[parada_duracion]]/60</f>
        <v>4.5333333333333332</v>
      </c>
      <c r="N3694" s="19" t="s">
        <v>47</v>
      </c>
      <c r="O3694" s="16" t="s">
        <v>47</v>
      </c>
      <c r="P3694" s="16">
        <f>WEEKNUM(Causas[[#This Row],[resolucion_fecha]],16)</f>
        <v>30</v>
      </c>
      <c r="Q3694" s="16" t="str">
        <f>TEXT(Causas[[#This Row],[resolucion_fecha]],"MMMM")</f>
        <v>julio</v>
      </c>
      <c r="R3694" s="16" t="str">
        <f t="shared" si="58"/>
        <v>T</v>
      </c>
      <c r="S3694" s="16"/>
      <c r="T3694" s="16" t="s">
        <v>47</v>
      </c>
      <c r="U3694" s="100"/>
      <c r="V3694" s="16"/>
      <c r="W3694" s="16"/>
    </row>
    <row r="3695" spans="1:23" hidden="1" x14ac:dyDescent="0.25">
      <c r="A3695" s="25">
        <v>148035</v>
      </c>
      <c r="B3695" s="25" t="s">
        <v>58</v>
      </c>
      <c r="C3695" s="25" t="s">
        <v>43</v>
      </c>
      <c r="D3695" s="25" t="s">
        <v>96</v>
      </c>
      <c r="E3695" s="24">
        <v>43882</v>
      </c>
      <c r="F3695" s="25" t="s">
        <v>56</v>
      </c>
      <c r="G3695" s="25" t="s">
        <v>46</v>
      </c>
      <c r="H3695" s="24">
        <v>45135</v>
      </c>
      <c r="I3695" s="101">
        <v>0.67765046296296294</v>
      </c>
      <c r="J3695" s="24">
        <v>45135</v>
      </c>
      <c r="K3695" s="101">
        <v>0.70547453703703711</v>
      </c>
      <c r="L3695" s="25">
        <v>2404</v>
      </c>
      <c r="M3695" s="26">
        <f>Causas[[#This Row],[parada_duracion]]/60</f>
        <v>40.06666666666667</v>
      </c>
      <c r="N3695" s="19" t="s">
        <v>1137</v>
      </c>
      <c r="O3695" s="16" t="s">
        <v>72</v>
      </c>
      <c r="P3695" s="16">
        <f>WEEKNUM(Causas[[#This Row],[resolucion_fecha]],16)</f>
        <v>30</v>
      </c>
      <c r="Q3695" s="16" t="str">
        <f>TEXT(Causas[[#This Row],[resolucion_fecha]],"MMMM")</f>
        <v>julio</v>
      </c>
      <c r="R3695" s="16" t="str">
        <f t="shared" si="58"/>
        <v>T</v>
      </c>
      <c r="S3695" s="16"/>
      <c r="T3695" s="99" t="s">
        <v>73</v>
      </c>
      <c r="U3695" s="16"/>
      <c r="V3695" s="16"/>
      <c r="W3695" s="16"/>
    </row>
    <row r="3696" spans="1:23" hidden="1" x14ac:dyDescent="0.25">
      <c r="A3696" s="25">
        <v>148042</v>
      </c>
      <c r="B3696" s="25" t="s">
        <v>111</v>
      </c>
      <c r="C3696" s="25" t="s">
        <v>43</v>
      </c>
      <c r="D3696" s="25" t="s">
        <v>90</v>
      </c>
      <c r="E3696" s="24">
        <v>43405</v>
      </c>
      <c r="F3696" s="25" t="s">
        <v>45</v>
      </c>
      <c r="G3696" s="25" t="s">
        <v>46</v>
      </c>
      <c r="H3696" s="24">
        <v>45135</v>
      </c>
      <c r="I3696" s="101">
        <v>0.73783564814814817</v>
      </c>
      <c r="J3696" s="24">
        <v>45135</v>
      </c>
      <c r="K3696" s="101">
        <v>0.74704861111111109</v>
      </c>
      <c r="L3696" s="25">
        <v>796</v>
      </c>
      <c r="M3696" s="26">
        <f>Causas[[#This Row],[parada_duracion]]/60</f>
        <v>13.266666666666667</v>
      </c>
      <c r="N3696" s="19" t="s">
        <v>1138</v>
      </c>
      <c r="O3696" s="16" t="s">
        <v>52</v>
      </c>
      <c r="P3696" s="16">
        <f>WEEKNUM(Causas[[#This Row],[resolucion_fecha]],16)</f>
        <v>30</v>
      </c>
      <c r="Q3696" s="16" t="str">
        <f>TEXT(Causas[[#This Row],[resolucion_fecha]],"MMMM")</f>
        <v>julio</v>
      </c>
      <c r="R3696" s="16" t="str">
        <f t="shared" si="58"/>
        <v>T</v>
      </c>
      <c r="S3696" s="16"/>
      <c r="T3696" s="16" t="s">
        <v>53</v>
      </c>
      <c r="U3696" s="16"/>
      <c r="V3696" s="16"/>
      <c r="W3696" s="16"/>
    </row>
    <row r="3697" spans="1:23" hidden="1" x14ac:dyDescent="0.25">
      <c r="A3697" s="25">
        <v>148044</v>
      </c>
      <c r="B3697" s="25" t="s">
        <v>95</v>
      </c>
      <c r="C3697" s="25" t="s">
        <v>43</v>
      </c>
      <c r="D3697" s="25" t="s">
        <v>59</v>
      </c>
      <c r="E3697" s="24">
        <v>44231</v>
      </c>
      <c r="F3697" s="25" t="s">
        <v>60</v>
      </c>
      <c r="G3697" s="25" t="s">
        <v>46</v>
      </c>
      <c r="H3697" s="24">
        <v>45135</v>
      </c>
      <c r="I3697" s="101">
        <v>0.74695601851851856</v>
      </c>
      <c r="J3697" s="24">
        <v>45135</v>
      </c>
      <c r="K3697" s="101">
        <v>0.76459490740740732</v>
      </c>
      <c r="L3697" s="25">
        <v>1524</v>
      </c>
      <c r="M3697" s="26">
        <f>Causas[[#This Row],[parada_duracion]]/60</f>
        <v>25.4</v>
      </c>
      <c r="N3697" s="19" t="s">
        <v>1139</v>
      </c>
      <c r="O3697" s="16" t="s">
        <v>52</v>
      </c>
      <c r="P3697" s="16">
        <f>WEEKNUM(Causas[[#This Row],[resolucion_fecha]],16)</f>
        <v>30</v>
      </c>
      <c r="Q3697" s="16" t="str">
        <f>TEXT(Causas[[#This Row],[resolucion_fecha]],"MMMM")</f>
        <v>julio</v>
      </c>
      <c r="R3697" s="16" t="str">
        <f t="shared" si="58"/>
        <v>T</v>
      </c>
      <c r="S3697" s="16"/>
      <c r="T3697" s="16" t="s">
        <v>53</v>
      </c>
      <c r="U3697" s="16"/>
      <c r="V3697" s="16"/>
      <c r="W3697" s="16"/>
    </row>
    <row r="3698" spans="1:23" hidden="1" x14ac:dyDescent="0.25">
      <c r="A3698" s="25">
        <v>148054</v>
      </c>
      <c r="B3698" s="25" t="s">
        <v>61</v>
      </c>
      <c r="C3698" s="25" t="s">
        <v>43</v>
      </c>
      <c r="D3698" s="25" t="s">
        <v>48</v>
      </c>
      <c r="E3698" s="24">
        <v>43405</v>
      </c>
      <c r="F3698" s="25" t="s">
        <v>45</v>
      </c>
      <c r="G3698" s="25" t="s">
        <v>46</v>
      </c>
      <c r="H3698" s="24">
        <v>45135</v>
      </c>
      <c r="I3698" s="101">
        <v>0.8302314814814814</v>
      </c>
      <c r="J3698" s="24">
        <v>45135</v>
      </c>
      <c r="K3698" s="101">
        <v>0.85554398148148147</v>
      </c>
      <c r="L3698" s="25">
        <v>2187</v>
      </c>
      <c r="M3698" s="26">
        <f>Causas[[#This Row],[parada_duracion]]/60</f>
        <v>36.450000000000003</v>
      </c>
      <c r="N3698" s="19" t="s">
        <v>1140</v>
      </c>
      <c r="O3698" s="16" t="s">
        <v>52</v>
      </c>
      <c r="P3698" s="16">
        <f>WEEKNUM(Causas[[#This Row],[resolucion_fecha]],16)</f>
        <v>30</v>
      </c>
      <c r="Q3698" s="16" t="str">
        <f>TEXT(Causas[[#This Row],[resolucion_fecha]],"MMMM")</f>
        <v>julio</v>
      </c>
      <c r="R3698" s="16" t="str">
        <f t="shared" si="58"/>
        <v>T</v>
      </c>
      <c r="S3698" s="16"/>
      <c r="T3698" s="16" t="s">
        <v>53</v>
      </c>
      <c r="U3698" s="16"/>
      <c r="V3698" s="16"/>
      <c r="W3698" s="16"/>
    </row>
    <row r="3699" spans="1:23" x14ac:dyDescent="0.25">
      <c r="A3699" s="25">
        <v>148056</v>
      </c>
      <c r="B3699" s="25" t="s">
        <v>42</v>
      </c>
      <c r="C3699" s="25" t="s">
        <v>43</v>
      </c>
      <c r="D3699" s="25" t="s">
        <v>67</v>
      </c>
      <c r="E3699" s="24">
        <v>43405</v>
      </c>
      <c r="F3699" s="25" t="s">
        <v>45</v>
      </c>
      <c r="G3699" s="25" t="s">
        <v>46</v>
      </c>
      <c r="H3699" s="24">
        <v>45135</v>
      </c>
      <c r="I3699" s="101">
        <v>0.83900462962962974</v>
      </c>
      <c r="J3699" s="24">
        <v>45135</v>
      </c>
      <c r="K3699" s="101">
        <v>0.84337962962962953</v>
      </c>
      <c r="L3699" s="25">
        <v>378</v>
      </c>
      <c r="M3699" s="26">
        <f>Causas[[#This Row],[parada_duracion]]/60</f>
        <v>6.3</v>
      </c>
      <c r="N3699" s="19" t="s">
        <v>47</v>
      </c>
      <c r="O3699" s="16" t="s">
        <v>47</v>
      </c>
      <c r="P3699" s="16">
        <f>WEEKNUM(Causas[[#This Row],[resolucion_fecha]],16)</f>
        <v>30</v>
      </c>
      <c r="Q3699" s="16" t="str">
        <f>TEXT(Causas[[#This Row],[resolucion_fecha]],"MMMM")</f>
        <v>julio</v>
      </c>
      <c r="R3699" s="16" t="str">
        <f t="shared" si="58"/>
        <v>T</v>
      </c>
      <c r="S3699" s="16"/>
      <c r="T3699" s="16" t="s">
        <v>47</v>
      </c>
      <c r="U3699" s="16"/>
      <c r="V3699" s="16"/>
      <c r="W3699" s="16"/>
    </row>
    <row r="3700" spans="1:23" hidden="1" x14ac:dyDescent="0.25">
      <c r="A3700" s="25">
        <v>148059</v>
      </c>
      <c r="B3700" s="25" t="s">
        <v>42</v>
      </c>
      <c r="C3700" s="25" t="s">
        <v>43</v>
      </c>
      <c r="D3700" s="25" t="s">
        <v>164</v>
      </c>
      <c r="E3700" s="24">
        <v>43405</v>
      </c>
      <c r="F3700" s="25" t="s">
        <v>45</v>
      </c>
      <c r="G3700" s="25" t="s">
        <v>46</v>
      </c>
      <c r="H3700" s="24">
        <v>45135</v>
      </c>
      <c r="I3700" s="101">
        <v>0.87429398148148152</v>
      </c>
      <c r="J3700" s="24">
        <v>45135</v>
      </c>
      <c r="K3700" s="101">
        <v>0.89803240740740742</v>
      </c>
      <c r="L3700" s="25">
        <v>2051</v>
      </c>
      <c r="M3700" s="26">
        <f>Causas[[#This Row],[parada_duracion]]/60</f>
        <v>34.18333333333333</v>
      </c>
      <c r="N3700" s="19" t="s">
        <v>1141</v>
      </c>
      <c r="O3700" s="16" t="s">
        <v>52</v>
      </c>
      <c r="P3700" s="16">
        <f>WEEKNUM(Causas[[#This Row],[resolucion_fecha]],16)</f>
        <v>30</v>
      </c>
      <c r="Q3700" s="16" t="str">
        <f>TEXT(Causas[[#This Row],[resolucion_fecha]],"MMMM")</f>
        <v>julio</v>
      </c>
      <c r="R3700" s="16" t="str">
        <f t="shared" si="58"/>
        <v>T</v>
      </c>
      <c r="S3700" s="16"/>
      <c r="T3700" s="16" t="s">
        <v>53</v>
      </c>
      <c r="U3700" s="16"/>
      <c r="V3700" s="16"/>
      <c r="W3700" s="16"/>
    </row>
    <row r="3701" spans="1:23" hidden="1" x14ac:dyDescent="0.25">
      <c r="A3701" s="25">
        <v>148113</v>
      </c>
      <c r="B3701" s="25" t="s">
        <v>84</v>
      </c>
      <c r="C3701" s="25" t="s">
        <v>43</v>
      </c>
      <c r="D3701" s="25" t="s">
        <v>68</v>
      </c>
      <c r="E3701" s="24">
        <v>44012</v>
      </c>
      <c r="F3701" s="25" t="s">
        <v>56</v>
      </c>
      <c r="G3701" s="25" t="s">
        <v>46</v>
      </c>
      <c r="H3701" s="24">
        <v>45138</v>
      </c>
      <c r="I3701" s="101">
        <v>0.27531250000000002</v>
      </c>
      <c r="J3701" s="24">
        <v>45138</v>
      </c>
      <c r="K3701" s="101">
        <v>0.30327546296296298</v>
      </c>
      <c r="L3701" s="25">
        <v>2416</v>
      </c>
      <c r="M3701" s="26">
        <f>Causas[[#This Row],[parada_duracion]]/60</f>
        <v>40.266666666666666</v>
      </c>
      <c r="N3701" s="19" t="s">
        <v>49</v>
      </c>
      <c r="O3701" s="16" t="s">
        <v>49</v>
      </c>
      <c r="P3701" s="16">
        <f>WEEKNUM(Causas[[#This Row],[resolucion_fecha]],16)</f>
        <v>31</v>
      </c>
      <c r="Q3701" s="16" t="str">
        <f>TEXT(Causas[[#This Row],[resolucion_fecha]],"MMMM")</f>
        <v>julio</v>
      </c>
      <c r="R3701" s="16" t="str">
        <f t="shared" si="58"/>
        <v>M</v>
      </c>
      <c r="S3701" s="16"/>
      <c r="T3701" s="16" t="s">
        <v>49</v>
      </c>
      <c r="U3701" s="16"/>
      <c r="V3701" s="16"/>
      <c r="W3701" s="16"/>
    </row>
    <row r="3702" spans="1:23" ht="30" hidden="1" x14ac:dyDescent="0.25">
      <c r="A3702" s="25">
        <v>148116</v>
      </c>
      <c r="B3702" s="25" t="s">
        <v>58</v>
      </c>
      <c r="C3702" s="25" t="s">
        <v>43</v>
      </c>
      <c r="D3702" s="25" t="s">
        <v>324</v>
      </c>
      <c r="E3702" s="24">
        <v>44475</v>
      </c>
      <c r="F3702" s="25" t="s">
        <v>325</v>
      </c>
      <c r="G3702" s="25" t="s">
        <v>50</v>
      </c>
      <c r="H3702" s="24">
        <v>45138</v>
      </c>
      <c r="I3702" s="101">
        <v>0.29017361111111112</v>
      </c>
      <c r="J3702" s="24">
        <v>45138</v>
      </c>
      <c r="K3702" s="101">
        <v>0.32032407407407409</v>
      </c>
      <c r="L3702" s="25">
        <v>2605</v>
      </c>
      <c r="M3702" s="26">
        <f>Causas[[#This Row],[parada_duracion]]/60</f>
        <v>43.416666666666664</v>
      </c>
      <c r="N3702" s="19" t="s">
        <v>1142</v>
      </c>
      <c r="O3702" s="16" t="s">
        <v>52</v>
      </c>
      <c r="P3702" s="16">
        <f>WEEKNUM(Causas[[#This Row],[resolucion_fecha]],16)</f>
        <v>31</v>
      </c>
      <c r="Q3702" s="16" t="str">
        <f>TEXT(Causas[[#This Row],[resolucion_fecha]],"MMMM")</f>
        <v>julio</v>
      </c>
      <c r="R3702" s="16" t="str">
        <f t="shared" si="58"/>
        <v>M</v>
      </c>
      <c r="S3702" s="16"/>
      <c r="T3702" s="16" t="s">
        <v>53</v>
      </c>
      <c r="U3702" s="16"/>
      <c r="V3702" s="16"/>
      <c r="W3702" s="16"/>
    </row>
    <row r="3703" spans="1:23" hidden="1" x14ac:dyDescent="0.25">
      <c r="A3703" s="25">
        <v>148120</v>
      </c>
      <c r="B3703" s="25" t="s">
        <v>83</v>
      </c>
      <c r="C3703" s="25" t="s">
        <v>43</v>
      </c>
      <c r="D3703" s="25" t="s">
        <v>76</v>
      </c>
      <c r="E3703" s="24">
        <v>43405</v>
      </c>
      <c r="F3703" s="25" t="s">
        <v>45</v>
      </c>
      <c r="G3703" s="25" t="s">
        <v>50</v>
      </c>
      <c r="H3703" s="24">
        <v>45138</v>
      </c>
      <c r="I3703" s="101">
        <v>0.29689814814814813</v>
      </c>
      <c r="J3703" s="24">
        <v>45138</v>
      </c>
      <c r="K3703" s="101">
        <v>0.328125</v>
      </c>
      <c r="L3703" s="25">
        <v>2698</v>
      </c>
      <c r="M3703" s="26">
        <f>Causas[[#This Row],[parada_duracion]]/60</f>
        <v>44.966666666666669</v>
      </c>
      <c r="N3703" s="19" t="s">
        <v>57</v>
      </c>
      <c r="O3703" s="16" t="s">
        <v>52</v>
      </c>
      <c r="P3703" s="16">
        <f>WEEKNUM(Causas[[#This Row],[resolucion_fecha]],16)</f>
        <v>31</v>
      </c>
      <c r="Q3703" s="16" t="str">
        <f>TEXT(Causas[[#This Row],[resolucion_fecha]],"MMMM")</f>
        <v>julio</v>
      </c>
      <c r="R3703" s="16" t="str">
        <f t="shared" si="58"/>
        <v>M</v>
      </c>
      <c r="S3703" s="16"/>
      <c r="T3703" s="16" t="s">
        <v>53</v>
      </c>
      <c r="U3703" s="16"/>
      <c r="V3703" s="16"/>
      <c r="W3703" s="16"/>
    </row>
    <row r="3704" spans="1:23" hidden="1" x14ac:dyDescent="0.25">
      <c r="A3704" s="96">
        <v>148122</v>
      </c>
      <c r="B3704" s="96" t="s">
        <v>111</v>
      </c>
      <c r="C3704" s="96" t="s">
        <v>43</v>
      </c>
      <c r="D3704" s="96" t="s">
        <v>55</v>
      </c>
      <c r="E3704" s="97">
        <v>43405</v>
      </c>
      <c r="F3704" s="96" t="s">
        <v>45</v>
      </c>
      <c r="G3704" s="96" t="s">
        <v>50</v>
      </c>
      <c r="H3704" s="97">
        <v>45138</v>
      </c>
      <c r="I3704" s="23">
        <v>0.32640046296296293</v>
      </c>
      <c r="J3704" s="97">
        <v>45138</v>
      </c>
      <c r="K3704" s="23">
        <v>0.33864583333333331</v>
      </c>
      <c r="L3704" s="96">
        <v>1058</v>
      </c>
      <c r="M3704" s="98">
        <f>Causas[[#This Row],[parada_duracion]]/60</f>
        <v>17.633333333333333</v>
      </c>
      <c r="N3704" s="18" t="s">
        <v>525</v>
      </c>
      <c r="O3704" s="99" t="s">
        <v>52</v>
      </c>
      <c r="P3704" s="99">
        <f>WEEKNUM(Causas[[#This Row],[resolucion_fecha]],16)</f>
        <v>31</v>
      </c>
      <c r="Q3704" s="99" t="str">
        <f>TEXT(Causas[[#This Row],[resolucion_fecha]],"MMMM")</f>
        <v>julio</v>
      </c>
      <c r="R3704" s="99" t="str">
        <f t="shared" si="58"/>
        <v>M</v>
      </c>
      <c r="S3704" s="99"/>
      <c r="T3704" s="99" t="s">
        <v>53</v>
      </c>
      <c r="U3704" s="16"/>
      <c r="V3704" s="99"/>
      <c r="W3704" s="99"/>
    </row>
    <row r="3705" spans="1:23" hidden="1" x14ac:dyDescent="0.25">
      <c r="A3705" s="25">
        <v>148123</v>
      </c>
      <c r="B3705" s="25" t="s">
        <v>70</v>
      </c>
      <c r="C3705" s="25" t="s">
        <v>43</v>
      </c>
      <c r="D3705" s="25" t="s">
        <v>64</v>
      </c>
      <c r="E3705" s="24">
        <v>43881</v>
      </c>
      <c r="F3705" s="25" t="s">
        <v>56</v>
      </c>
      <c r="G3705" s="25" t="s">
        <v>50</v>
      </c>
      <c r="H3705" s="24">
        <v>45138</v>
      </c>
      <c r="I3705" s="101">
        <v>0.32931712962962961</v>
      </c>
      <c r="J3705" s="24">
        <v>45138</v>
      </c>
      <c r="K3705" s="101">
        <v>0.38679398148148153</v>
      </c>
      <c r="L3705" s="25">
        <v>4966</v>
      </c>
      <c r="M3705" s="26">
        <f>Causas[[#This Row],[parada_duracion]]/60</f>
        <v>82.766666666666666</v>
      </c>
      <c r="N3705" s="19" t="s">
        <v>1143</v>
      </c>
      <c r="O3705" s="16" t="s">
        <v>52</v>
      </c>
      <c r="P3705" s="16">
        <f>WEEKNUM(Causas[[#This Row],[resolucion_fecha]],16)</f>
        <v>31</v>
      </c>
      <c r="Q3705" s="16" t="str">
        <f>TEXT(Causas[[#This Row],[resolucion_fecha]],"MMMM")</f>
        <v>julio</v>
      </c>
      <c r="R3705" s="16" t="str">
        <f t="shared" si="58"/>
        <v>M</v>
      </c>
      <c r="S3705" s="16"/>
      <c r="T3705" s="16" t="s">
        <v>53</v>
      </c>
      <c r="U3705" s="100"/>
      <c r="V3705" s="16"/>
      <c r="W3705" s="16"/>
    </row>
    <row r="3706" spans="1:23" hidden="1" x14ac:dyDescent="0.25">
      <c r="A3706" s="25">
        <v>148135</v>
      </c>
      <c r="B3706" s="25" t="s">
        <v>42</v>
      </c>
      <c r="C3706" s="25" t="s">
        <v>43</v>
      </c>
      <c r="D3706" s="25" t="s">
        <v>154</v>
      </c>
      <c r="E3706" s="24">
        <v>43405</v>
      </c>
      <c r="F3706" s="25" t="s">
        <v>45</v>
      </c>
      <c r="G3706" s="25" t="s">
        <v>50</v>
      </c>
      <c r="H3706" s="24">
        <v>45138</v>
      </c>
      <c r="I3706" s="101">
        <v>0.40722222222222221</v>
      </c>
      <c r="J3706" s="24">
        <v>45138</v>
      </c>
      <c r="K3706" s="101">
        <v>0.42851851851851852</v>
      </c>
      <c r="L3706" s="25">
        <v>1840</v>
      </c>
      <c r="M3706" s="26">
        <f>Causas[[#This Row],[parada_duracion]]/60</f>
        <v>30.666666666666668</v>
      </c>
      <c r="N3706" s="19" t="s">
        <v>49</v>
      </c>
      <c r="O3706" s="16" t="s">
        <v>49</v>
      </c>
      <c r="P3706" s="16">
        <f>WEEKNUM(Causas[[#This Row],[resolucion_fecha]],16)</f>
        <v>31</v>
      </c>
      <c r="Q3706" s="16" t="str">
        <f>TEXT(Causas[[#This Row],[resolucion_fecha]],"MMMM")</f>
        <v>julio</v>
      </c>
      <c r="R3706" s="16" t="str">
        <f t="shared" si="58"/>
        <v>M</v>
      </c>
      <c r="S3706" s="16"/>
      <c r="T3706" s="16" t="s">
        <v>49</v>
      </c>
      <c r="U3706" s="16"/>
      <c r="V3706" s="16"/>
      <c r="W3706" s="16"/>
    </row>
    <row r="3707" spans="1:23" ht="30" hidden="1" x14ac:dyDescent="0.25">
      <c r="A3707" s="25">
        <v>148138</v>
      </c>
      <c r="B3707" s="25" t="s">
        <v>84</v>
      </c>
      <c r="C3707" s="25" t="s">
        <v>43</v>
      </c>
      <c r="D3707" s="25" t="s">
        <v>68</v>
      </c>
      <c r="E3707" s="24">
        <v>44012</v>
      </c>
      <c r="F3707" s="25" t="s">
        <v>56</v>
      </c>
      <c r="G3707" s="25" t="s">
        <v>46</v>
      </c>
      <c r="H3707" s="24">
        <v>45138</v>
      </c>
      <c r="I3707" s="101">
        <v>0.44267361111111114</v>
      </c>
      <c r="J3707" s="24">
        <v>45138</v>
      </c>
      <c r="K3707" s="101">
        <v>0.50268518518518512</v>
      </c>
      <c r="L3707" s="25">
        <v>5185</v>
      </c>
      <c r="M3707" s="26">
        <f>Causas[[#This Row],[parada_duracion]]/60</f>
        <v>86.416666666666671</v>
      </c>
      <c r="N3707" s="19" t="s">
        <v>1144</v>
      </c>
      <c r="O3707" s="16" t="s">
        <v>72</v>
      </c>
      <c r="P3707" s="16">
        <f>WEEKNUM(Causas[[#This Row],[resolucion_fecha]],16)</f>
        <v>31</v>
      </c>
      <c r="Q3707" s="16" t="str">
        <f>TEXT(Causas[[#This Row],[resolucion_fecha]],"MMMM")</f>
        <v>julio</v>
      </c>
      <c r="R3707" s="16" t="str">
        <f t="shared" si="58"/>
        <v>M</v>
      </c>
      <c r="S3707" s="16"/>
      <c r="T3707" s="16" t="s">
        <v>73</v>
      </c>
      <c r="U3707" s="16"/>
      <c r="V3707" s="16"/>
      <c r="W3707" s="16"/>
    </row>
    <row r="3708" spans="1:23" hidden="1" x14ac:dyDescent="0.25">
      <c r="A3708" s="25">
        <v>148141</v>
      </c>
      <c r="B3708" s="25" t="s">
        <v>42</v>
      </c>
      <c r="C3708" s="25" t="s">
        <v>43</v>
      </c>
      <c r="D3708" s="25" t="s">
        <v>80</v>
      </c>
      <c r="E3708" s="24">
        <v>43405</v>
      </c>
      <c r="F3708" s="25" t="s">
        <v>45</v>
      </c>
      <c r="G3708" s="25" t="s">
        <v>50</v>
      </c>
      <c r="H3708" s="24">
        <v>45138</v>
      </c>
      <c r="I3708" s="101">
        <v>0.44850694444444444</v>
      </c>
      <c r="J3708" s="24">
        <v>45138</v>
      </c>
      <c r="K3708" s="101">
        <v>0.48781249999999998</v>
      </c>
      <c r="L3708" s="25">
        <v>3396</v>
      </c>
      <c r="M3708" s="26">
        <f>Causas[[#This Row],[parada_duracion]]/60</f>
        <v>56.6</v>
      </c>
      <c r="N3708" s="19" t="s">
        <v>49</v>
      </c>
      <c r="O3708" s="16" t="s">
        <v>49</v>
      </c>
      <c r="P3708" s="16">
        <f>WEEKNUM(Causas[[#This Row],[resolucion_fecha]],16)</f>
        <v>31</v>
      </c>
      <c r="Q3708" s="16" t="str">
        <f>TEXT(Causas[[#This Row],[resolucion_fecha]],"MMMM")</f>
        <v>julio</v>
      </c>
      <c r="R3708" s="16" t="str">
        <f t="shared" si="58"/>
        <v>M</v>
      </c>
      <c r="S3708" s="16"/>
      <c r="T3708" s="16" t="s">
        <v>49</v>
      </c>
      <c r="U3708" s="16"/>
      <c r="V3708" s="16"/>
      <c r="W3708" s="16"/>
    </row>
    <row r="3709" spans="1:23" hidden="1" x14ac:dyDescent="0.25">
      <c r="A3709" s="25">
        <v>148148</v>
      </c>
      <c r="B3709" s="25" t="s">
        <v>197</v>
      </c>
      <c r="C3709" s="25" t="s">
        <v>43</v>
      </c>
      <c r="D3709" s="25" t="s">
        <v>90</v>
      </c>
      <c r="E3709" s="24">
        <v>43405</v>
      </c>
      <c r="F3709" s="25" t="s">
        <v>45</v>
      </c>
      <c r="G3709" s="25" t="s">
        <v>46</v>
      </c>
      <c r="H3709" s="24">
        <v>45138</v>
      </c>
      <c r="I3709" s="101">
        <v>0.48835648148148153</v>
      </c>
      <c r="J3709" s="24">
        <v>45138</v>
      </c>
      <c r="K3709" s="101">
        <v>0.56381944444444443</v>
      </c>
      <c r="L3709" s="25">
        <v>6520</v>
      </c>
      <c r="M3709" s="26">
        <f>Causas[[#This Row],[parada_duracion]]/60</f>
        <v>108.66666666666667</v>
      </c>
      <c r="N3709" s="19" t="s">
        <v>49</v>
      </c>
      <c r="O3709" s="16" t="s">
        <v>49</v>
      </c>
      <c r="P3709" s="16">
        <f>WEEKNUM(Causas[[#This Row],[resolucion_fecha]],16)</f>
        <v>31</v>
      </c>
      <c r="Q3709" s="16" t="str">
        <f>TEXT(Causas[[#This Row],[resolucion_fecha]],"MMMM")</f>
        <v>julio</v>
      </c>
      <c r="R3709" s="16" t="str">
        <f t="shared" si="58"/>
        <v>M</v>
      </c>
      <c r="S3709" s="16"/>
      <c r="T3709" s="16" t="s">
        <v>49</v>
      </c>
      <c r="U3709" s="16"/>
      <c r="V3709" s="16"/>
      <c r="W3709" s="16"/>
    </row>
    <row r="3710" spans="1:23" hidden="1" x14ac:dyDescent="0.25">
      <c r="A3710" s="96">
        <v>148166</v>
      </c>
      <c r="B3710" s="96" t="s">
        <v>66</v>
      </c>
      <c r="C3710" s="96" t="s">
        <v>43</v>
      </c>
      <c r="D3710" s="96" t="s">
        <v>105</v>
      </c>
      <c r="E3710" s="97">
        <v>43405</v>
      </c>
      <c r="F3710" s="96" t="s">
        <v>45</v>
      </c>
      <c r="G3710" s="96" t="s">
        <v>46</v>
      </c>
      <c r="H3710" s="97">
        <v>45138</v>
      </c>
      <c r="I3710" s="23">
        <v>0.61049768518518521</v>
      </c>
      <c r="J3710" s="97">
        <v>45138</v>
      </c>
      <c r="K3710" s="23">
        <v>0.64384259259259258</v>
      </c>
      <c r="L3710" s="96">
        <v>2881</v>
      </c>
      <c r="M3710" s="98">
        <f>Causas[[#This Row],[parada_duracion]]/60</f>
        <v>48.016666666666666</v>
      </c>
      <c r="N3710" s="19" t="s">
        <v>49</v>
      </c>
      <c r="O3710" s="16" t="s">
        <v>49</v>
      </c>
      <c r="P3710" s="99">
        <f>WEEKNUM(Causas[[#This Row],[resolucion_fecha]],16)</f>
        <v>31</v>
      </c>
      <c r="Q3710" s="99" t="str">
        <f>TEXT(Causas[[#This Row],[resolucion_fecha]],"MMMM")</f>
        <v>julio</v>
      </c>
      <c r="R3710" s="99" t="str">
        <f t="shared" si="58"/>
        <v>T</v>
      </c>
      <c r="S3710" s="99"/>
      <c r="T3710" s="16" t="s">
        <v>49</v>
      </c>
      <c r="U3710" s="16"/>
      <c r="V3710" s="99"/>
      <c r="W3710" s="99"/>
    </row>
    <row r="3711" spans="1:23" hidden="1" x14ac:dyDescent="0.25">
      <c r="A3711" s="25">
        <v>148167</v>
      </c>
      <c r="B3711" s="25" t="s">
        <v>101</v>
      </c>
      <c r="C3711" s="25" t="s">
        <v>43</v>
      </c>
      <c r="D3711" s="25" t="s">
        <v>90</v>
      </c>
      <c r="E3711" s="24">
        <v>43405</v>
      </c>
      <c r="F3711" s="25" t="s">
        <v>45</v>
      </c>
      <c r="G3711" s="25" t="s">
        <v>46</v>
      </c>
      <c r="H3711" s="24">
        <v>45138</v>
      </c>
      <c r="I3711" s="101">
        <v>0.61268518518518522</v>
      </c>
      <c r="J3711" s="24">
        <v>45138</v>
      </c>
      <c r="K3711" s="101">
        <v>0.62174768518518519</v>
      </c>
      <c r="L3711" s="25">
        <v>783</v>
      </c>
      <c r="M3711" s="26">
        <f>Causas[[#This Row],[parada_duracion]]/60</f>
        <v>13.05</v>
      </c>
      <c r="N3711" s="19" t="s">
        <v>62</v>
      </c>
      <c r="O3711" s="16" t="s">
        <v>52</v>
      </c>
      <c r="P3711" s="16">
        <f>WEEKNUM(Causas[[#This Row],[resolucion_fecha]],16)</f>
        <v>31</v>
      </c>
      <c r="Q3711" s="16" t="str">
        <f>TEXT(Causas[[#This Row],[resolucion_fecha]],"MMMM")</f>
        <v>julio</v>
      </c>
      <c r="R3711" s="16" t="str">
        <f t="shared" si="58"/>
        <v>T</v>
      </c>
      <c r="S3711" s="16"/>
      <c r="T3711" s="16" t="s">
        <v>53</v>
      </c>
      <c r="U3711" s="100"/>
      <c r="V3711" s="16"/>
      <c r="W3711" s="16"/>
    </row>
    <row r="3712" spans="1:23" ht="30" hidden="1" x14ac:dyDescent="0.25">
      <c r="A3712" s="25">
        <v>148174</v>
      </c>
      <c r="B3712" s="25" t="s">
        <v>95</v>
      </c>
      <c r="C3712" s="25" t="s">
        <v>43</v>
      </c>
      <c r="D3712" s="25" t="s">
        <v>59</v>
      </c>
      <c r="E3712" s="24">
        <v>44231</v>
      </c>
      <c r="F3712" s="25" t="s">
        <v>60</v>
      </c>
      <c r="G3712" s="25" t="s">
        <v>46</v>
      </c>
      <c r="H3712" s="24">
        <v>45138</v>
      </c>
      <c r="I3712" s="101">
        <v>0.70217592592592604</v>
      </c>
      <c r="J3712" s="24">
        <v>45138</v>
      </c>
      <c r="K3712" s="101">
        <v>0.78918981481481476</v>
      </c>
      <c r="L3712" s="25">
        <v>7518</v>
      </c>
      <c r="M3712" s="26">
        <f>Causas[[#This Row],[parada_duracion]]/60</f>
        <v>125.3</v>
      </c>
      <c r="N3712" s="19" t="s">
        <v>1145</v>
      </c>
      <c r="O3712" s="16" t="s">
        <v>72</v>
      </c>
      <c r="P3712" s="16">
        <f>WEEKNUM(Causas[[#This Row],[resolucion_fecha]],16)</f>
        <v>31</v>
      </c>
      <c r="Q3712" s="16" t="str">
        <f>TEXT(Causas[[#This Row],[resolucion_fecha]],"MMMM")</f>
        <v>julio</v>
      </c>
      <c r="R3712" s="16" t="str">
        <f t="shared" si="58"/>
        <v>T</v>
      </c>
      <c r="S3712" s="16"/>
      <c r="T3712" s="16" t="s">
        <v>73</v>
      </c>
      <c r="U3712" s="16"/>
      <c r="V3712" s="16"/>
      <c r="W3712" s="16"/>
    </row>
    <row r="3713" spans="1:23" hidden="1" x14ac:dyDescent="0.25">
      <c r="A3713" s="25">
        <v>148187</v>
      </c>
      <c r="B3713" s="25" t="s">
        <v>66</v>
      </c>
      <c r="C3713" s="25" t="s">
        <v>43</v>
      </c>
      <c r="D3713" s="25" t="s">
        <v>105</v>
      </c>
      <c r="E3713" s="24">
        <v>43405</v>
      </c>
      <c r="F3713" s="25" t="s">
        <v>45</v>
      </c>
      <c r="G3713" s="25" t="s">
        <v>46</v>
      </c>
      <c r="H3713" s="24">
        <v>45138</v>
      </c>
      <c r="I3713" s="101">
        <v>0.76314814814814813</v>
      </c>
      <c r="J3713" s="24">
        <v>45138</v>
      </c>
      <c r="K3713" s="101">
        <v>0.78900462962962958</v>
      </c>
      <c r="L3713" s="25">
        <v>2234</v>
      </c>
      <c r="M3713" s="26">
        <f>Causas[[#This Row],[parada_duracion]]/60</f>
        <v>37.233333333333334</v>
      </c>
      <c r="N3713" s="19" t="s">
        <v>49</v>
      </c>
      <c r="O3713" s="16" t="s">
        <v>49</v>
      </c>
      <c r="P3713" s="16">
        <f>WEEKNUM(Causas[[#This Row],[resolucion_fecha]],16)</f>
        <v>31</v>
      </c>
      <c r="Q3713" s="16" t="str">
        <f>TEXT(Causas[[#This Row],[resolucion_fecha]],"MMMM")</f>
        <v>julio</v>
      </c>
      <c r="R3713" s="16" t="str">
        <f t="shared" si="58"/>
        <v>T</v>
      </c>
      <c r="S3713" s="16"/>
      <c r="T3713" s="16" t="s">
        <v>49</v>
      </c>
      <c r="U3713" s="16"/>
      <c r="V3713" s="16"/>
      <c r="W3713" s="16"/>
    </row>
    <row r="3714" spans="1:23" hidden="1" x14ac:dyDescent="0.25">
      <c r="A3714" s="25">
        <v>148192</v>
      </c>
      <c r="B3714" s="25" t="s">
        <v>95</v>
      </c>
      <c r="C3714" s="25" t="s">
        <v>43</v>
      </c>
      <c r="D3714" s="25" t="s">
        <v>59</v>
      </c>
      <c r="E3714" s="24">
        <v>44231</v>
      </c>
      <c r="F3714" s="25" t="s">
        <v>60</v>
      </c>
      <c r="G3714" s="25" t="s">
        <v>46</v>
      </c>
      <c r="H3714" s="24">
        <v>45138</v>
      </c>
      <c r="I3714" s="101">
        <v>0.90511574074074075</v>
      </c>
      <c r="J3714" s="24">
        <v>45139</v>
      </c>
      <c r="K3714" s="101">
        <v>0.25302083333333331</v>
      </c>
      <c r="L3714" s="25">
        <v>30059</v>
      </c>
      <c r="M3714" s="26">
        <f>Causas[[#This Row],[parada_duracion]]/60</f>
        <v>500.98333333333335</v>
      </c>
      <c r="N3714" s="19" t="s">
        <v>1146</v>
      </c>
      <c r="O3714" s="16" t="s">
        <v>72</v>
      </c>
      <c r="P3714" s="16">
        <f>WEEKNUM(Causas[[#This Row],[resolucion_fecha]],16)</f>
        <v>31</v>
      </c>
      <c r="Q3714" s="16" t="str">
        <f>TEXT(Causas[[#This Row],[resolucion_fecha]],"MMMM")</f>
        <v>agosto</v>
      </c>
      <c r="R3714" s="16" t="str">
        <f t="shared" si="58"/>
        <v>T</v>
      </c>
      <c r="S3714" s="16"/>
      <c r="T3714" s="16" t="s">
        <v>73</v>
      </c>
      <c r="U3714" s="16"/>
      <c r="V3714" s="16"/>
      <c r="W3714" s="16"/>
    </row>
    <row r="3715" spans="1:23" hidden="1" x14ac:dyDescent="0.25">
      <c r="A3715" s="96">
        <v>148200</v>
      </c>
      <c r="B3715" s="96" t="s">
        <v>101</v>
      </c>
      <c r="C3715" s="96" t="s">
        <v>43</v>
      </c>
      <c r="D3715" s="96" t="s">
        <v>68</v>
      </c>
      <c r="E3715" s="97">
        <v>43405</v>
      </c>
      <c r="F3715" s="96" t="s">
        <v>45</v>
      </c>
      <c r="G3715" s="96" t="s">
        <v>50</v>
      </c>
      <c r="H3715" s="97">
        <v>45139</v>
      </c>
      <c r="I3715" s="23">
        <v>0.27121527777777776</v>
      </c>
      <c r="J3715" s="97">
        <v>45139</v>
      </c>
      <c r="K3715" s="23">
        <v>0.29093750000000002</v>
      </c>
      <c r="L3715" s="96">
        <v>1704</v>
      </c>
      <c r="M3715" s="98">
        <f>Causas[[#This Row],[parada_duracion]]/60</f>
        <v>28.4</v>
      </c>
      <c r="N3715" s="18" t="s">
        <v>62</v>
      </c>
      <c r="O3715" s="99" t="s">
        <v>52</v>
      </c>
      <c r="P3715" s="99">
        <f>WEEKNUM(Causas[[#This Row],[resolucion_fecha]],16)</f>
        <v>31</v>
      </c>
      <c r="Q3715" s="99" t="str">
        <f>TEXT(Causas[[#This Row],[resolucion_fecha]],"MMMM")</f>
        <v>agosto</v>
      </c>
      <c r="R3715" s="99" t="str">
        <f t="shared" si="58"/>
        <v>M</v>
      </c>
      <c r="S3715" s="99"/>
      <c r="T3715" s="99" t="s">
        <v>53</v>
      </c>
      <c r="U3715" s="16"/>
      <c r="V3715" s="99"/>
      <c r="W3715" s="99"/>
    </row>
    <row r="3716" spans="1:23" hidden="1" x14ac:dyDescent="0.25">
      <c r="A3716" s="25">
        <v>148201</v>
      </c>
      <c r="B3716" s="25" t="s">
        <v>119</v>
      </c>
      <c r="C3716" s="25" t="s">
        <v>43</v>
      </c>
      <c r="D3716" s="25" t="s">
        <v>64</v>
      </c>
      <c r="E3716" s="24">
        <v>43405</v>
      </c>
      <c r="F3716" s="25" t="s">
        <v>45</v>
      </c>
      <c r="G3716" s="25" t="s">
        <v>50</v>
      </c>
      <c r="H3716" s="24">
        <v>45139</v>
      </c>
      <c r="I3716" s="101">
        <v>0.2724537037037037</v>
      </c>
      <c r="J3716" s="24">
        <v>45139</v>
      </c>
      <c r="K3716" s="101">
        <v>0.44083333333333335</v>
      </c>
      <c r="L3716" s="25">
        <v>14548</v>
      </c>
      <c r="M3716" s="26">
        <f>Causas[[#This Row],[parada_duracion]]/60</f>
        <v>242.46666666666667</v>
      </c>
      <c r="N3716" s="19" t="s">
        <v>62</v>
      </c>
      <c r="O3716" s="16" t="s">
        <v>52</v>
      </c>
      <c r="P3716" s="16">
        <f>WEEKNUM(Causas[[#This Row],[resolucion_fecha]],16)</f>
        <v>31</v>
      </c>
      <c r="Q3716" s="16" t="str">
        <f>TEXT(Causas[[#This Row],[resolucion_fecha]],"MMMM")</f>
        <v>agosto</v>
      </c>
      <c r="R3716" s="16" t="str">
        <f t="shared" si="58"/>
        <v>M</v>
      </c>
      <c r="S3716" s="16"/>
      <c r="T3716" s="16" t="s">
        <v>53</v>
      </c>
      <c r="U3716" s="100"/>
      <c r="V3716" s="16"/>
      <c r="W3716" s="16"/>
    </row>
    <row r="3717" spans="1:23" hidden="1" x14ac:dyDescent="0.25">
      <c r="A3717" s="25">
        <v>148203</v>
      </c>
      <c r="B3717" s="25" t="s">
        <v>79</v>
      </c>
      <c r="C3717" s="25" t="s">
        <v>43</v>
      </c>
      <c r="D3717" s="25" t="s">
        <v>82</v>
      </c>
      <c r="E3717" s="24">
        <v>43405</v>
      </c>
      <c r="F3717" s="25" t="s">
        <v>45</v>
      </c>
      <c r="G3717" s="25" t="s">
        <v>50</v>
      </c>
      <c r="H3717" s="24">
        <v>45139</v>
      </c>
      <c r="I3717" s="101">
        <v>0.29153935185185187</v>
      </c>
      <c r="J3717" s="24">
        <v>45139</v>
      </c>
      <c r="K3717" s="101">
        <v>0.29774305555555552</v>
      </c>
      <c r="L3717" s="25">
        <v>536</v>
      </c>
      <c r="M3717" s="26">
        <f>Causas[[#This Row],[parada_duracion]]/60</f>
        <v>8.9333333333333336</v>
      </c>
      <c r="N3717" s="19" t="s">
        <v>47</v>
      </c>
      <c r="O3717" s="16" t="s">
        <v>47</v>
      </c>
      <c r="P3717" s="16">
        <f>WEEKNUM(Causas[[#This Row],[resolucion_fecha]],16)</f>
        <v>31</v>
      </c>
      <c r="Q3717" s="16" t="str">
        <f>TEXT(Causas[[#This Row],[resolucion_fecha]],"MMMM")</f>
        <v>agosto</v>
      </c>
      <c r="R3717" s="16" t="str">
        <f t="shared" si="58"/>
        <v>M</v>
      </c>
      <c r="S3717" s="16"/>
      <c r="T3717" s="16" t="s">
        <v>47</v>
      </c>
      <c r="U3717" s="16"/>
      <c r="V3717" s="16"/>
      <c r="W3717" s="16"/>
    </row>
    <row r="3718" spans="1:23" hidden="1" x14ac:dyDescent="0.25">
      <c r="A3718" s="25">
        <v>148205</v>
      </c>
      <c r="B3718" s="25" t="s">
        <v>95</v>
      </c>
      <c r="C3718" s="25" t="s">
        <v>43</v>
      </c>
      <c r="D3718" s="25" t="s">
        <v>59</v>
      </c>
      <c r="E3718" s="24">
        <v>44231</v>
      </c>
      <c r="F3718" s="25" t="s">
        <v>60</v>
      </c>
      <c r="G3718" s="25" t="s">
        <v>46</v>
      </c>
      <c r="H3718" s="24">
        <v>45139</v>
      </c>
      <c r="I3718" s="101">
        <v>0.3291203703703704</v>
      </c>
      <c r="J3718" s="24">
        <v>45139</v>
      </c>
      <c r="K3718" s="101">
        <v>0.47925925925925927</v>
      </c>
      <c r="L3718" s="25">
        <v>12972</v>
      </c>
      <c r="M3718" s="26">
        <f>Causas[[#This Row],[parada_duracion]]/60</f>
        <v>216.2</v>
      </c>
      <c r="N3718" s="19" t="s">
        <v>1147</v>
      </c>
      <c r="O3718" s="16" t="s">
        <v>72</v>
      </c>
      <c r="P3718" s="16">
        <f>WEEKNUM(Causas[[#This Row],[resolucion_fecha]],16)</f>
        <v>31</v>
      </c>
      <c r="Q3718" s="16" t="str">
        <f>TEXT(Causas[[#This Row],[resolucion_fecha]],"MMMM")</f>
        <v>agosto</v>
      </c>
      <c r="R3718" s="16" t="str">
        <f t="shared" si="58"/>
        <v>M</v>
      </c>
      <c r="S3718" s="16"/>
      <c r="T3718" s="16" t="s">
        <v>73</v>
      </c>
      <c r="U3718" s="16"/>
      <c r="V3718" s="16"/>
      <c r="W3718" s="16"/>
    </row>
    <row r="3719" spans="1:23" hidden="1" x14ac:dyDescent="0.25">
      <c r="A3719" s="25">
        <v>148210</v>
      </c>
      <c r="B3719" s="25" t="s">
        <v>95</v>
      </c>
      <c r="C3719" s="25" t="s">
        <v>43</v>
      </c>
      <c r="D3719" s="25" t="s">
        <v>80</v>
      </c>
      <c r="E3719" s="24">
        <v>43405</v>
      </c>
      <c r="F3719" s="25" t="s">
        <v>45</v>
      </c>
      <c r="G3719" s="25" t="s">
        <v>46</v>
      </c>
      <c r="H3719" s="24">
        <v>45139</v>
      </c>
      <c r="I3719" s="101">
        <v>0.38464120370370369</v>
      </c>
      <c r="J3719" s="24">
        <v>45139</v>
      </c>
      <c r="K3719" s="101">
        <v>0.38603009259259258</v>
      </c>
      <c r="L3719" s="25">
        <v>120</v>
      </c>
      <c r="M3719" s="26">
        <f>Causas[[#This Row],[parada_duracion]]/60</f>
        <v>2</v>
      </c>
      <c r="N3719" s="19" t="s">
        <v>47</v>
      </c>
      <c r="O3719" s="16" t="s">
        <v>47</v>
      </c>
      <c r="P3719" s="16">
        <f>WEEKNUM(Causas[[#This Row],[resolucion_fecha]],16)</f>
        <v>31</v>
      </c>
      <c r="Q3719" s="16" t="str">
        <f>TEXT(Causas[[#This Row],[resolucion_fecha]],"MMMM")</f>
        <v>agosto</v>
      </c>
      <c r="R3719" s="16" t="str">
        <f t="shared" si="58"/>
        <v>M</v>
      </c>
      <c r="S3719" s="16"/>
      <c r="T3719" s="16" t="s">
        <v>47</v>
      </c>
      <c r="U3719" s="16"/>
      <c r="V3719" s="16"/>
      <c r="W3719" s="16"/>
    </row>
    <row r="3720" spans="1:23" hidden="1" x14ac:dyDescent="0.25">
      <c r="A3720" s="25">
        <v>148213</v>
      </c>
      <c r="B3720" s="25" t="s">
        <v>79</v>
      </c>
      <c r="C3720" s="25" t="s">
        <v>43</v>
      </c>
      <c r="D3720" s="25" t="s">
        <v>80</v>
      </c>
      <c r="E3720" s="24">
        <v>43405</v>
      </c>
      <c r="F3720" s="25" t="s">
        <v>45</v>
      </c>
      <c r="G3720" s="25" t="s">
        <v>50</v>
      </c>
      <c r="H3720" s="24">
        <v>45139</v>
      </c>
      <c r="I3720" s="101">
        <v>0.39443287037037034</v>
      </c>
      <c r="J3720" s="24">
        <v>45139</v>
      </c>
      <c r="K3720" s="101">
        <v>0.44107638888888889</v>
      </c>
      <c r="L3720" s="25">
        <v>4030</v>
      </c>
      <c r="M3720" s="26">
        <f>Causas[[#This Row],[parada_duracion]]/60</f>
        <v>67.166666666666671</v>
      </c>
      <c r="N3720" s="19" t="s">
        <v>1148</v>
      </c>
      <c r="O3720" s="16" t="s">
        <v>52</v>
      </c>
      <c r="P3720" s="16">
        <f>WEEKNUM(Causas[[#This Row],[resolucion_fecha]],16)</f>
        <v>31</v>
      </c>
      <c r="Q3720" s="16" t="str">
        <f>TEXT(Causas[[#This Row],[resolucion_fecha]],"MMMM")</f>
        <v>agosto</v>
      </c>
      <c r="R3720" s="16" t="str">
        <f t="shared" si="58"/>
        <v>M</v>
      </c>
      <c r="S3720" s="16"/>
      <c r="T3720" s="16" t="s">
        <v>53</v>
      </c>
      <c r="U3720" s="16"/>
      <c r="V3720" s="16"/>
      <c r="W3720" s="16"/>
    </row>
    <row r="3721" spans="1:23" hidden="1" x14ac:dyDescent="0.25">
      <c r="A3721" s="96">
        <v>148218</v>
      </c>
      <c r="B3721" s="96" t="s">
        <v>74</v>
      </c>
      <c r="C3721" s="96" t="s">
        <v>43</v>
      </c>
      <c r="D3721" s="96" t="s">
        <v>68</v>
      </c>
      <c r="E3721" s="97">
        <v>44258</v>
      </c>
      <c r="F3721" s="96" t="s">
        <v>56</v>
      </c>
      <c r="G3721" s="96" t="s">
        <v>50</v>
      </c>
      <c r="H3721" s="97">
        <v>45139</v>
      </c>
      <c r="I3721" s="23">
        <v>0.44454861111111116</v>
      </c>
      <c r="J3721" s="97">
        <v>45139</v>
      </c>
      <c r="K3721" s="23">
        <v>0.4446180555555555</v>
      </c>
      <c r="L3721" s="96">
        <v>6</v>
      </c>
      <c r="M3721" s="98">
        <f>Causas[[#This Row],[parada_duracion]]/60</f>
        <v>0.1</v>
      </c>
      <c r="N3721" s="19" t="s">
        <v>47</v>
      </c>
      <c r="O3721" s="16" t="s">
        <v>47</v>
      </c>
      <c r="P3721" s="99">
        <f>WEEKNUM(Causas[[#This Row],[resolucion_fecha]],16)</f>
        <v>31</v>
      </c>
      <c r="Q3721" s="99" t="str">
        <f>TEXT(Causas[[#This Row],[resolucion_fecha]],"MMMM")</f>
        <v>agosto</v>
      </c>
      <c r="R3721" s="99" t="str">
        <f t="shared" si="58"/>
        <v>M</v>
      </c>
      <c r="S3721" s="99"/>
      <c r="T3721" s="16" t="s">
        <v>47</v>
      </c>
      <c r="U3721" s="16"/>
      <c r="V3721" s="99"/>
      <c r="W3721" s="99"/>
    </row>
    <row r="3722" spans="1:23" hidden="1" x14ac:dyDescent="0.25">
      <c r="A3722" s="25">
        <v>148219</v>
      </c>
      <c r="B3722" s="25" t="s">
        <v>74</v>
      </c>
      <c r="C3722" s="25" t="s">
        <v>43</v>
      </c>
      <c r="D3722" s="25" t="s">
        <v>68</v>
      </c>
      <c r="E3722" s="24">
        <v>44258</v>
      </c>
      <c r="F3722" s="25" t="s">
        <v>56</v>
      </c>
      <c r="G3722" s="25" t="s">
        <v>46</v>
      </c>
      <c r="H3722" s="24">
        <v>45139</v>
      </c>
      <c r="I3722" s="101">
        <v>0.44476851851851856</v>
      </c>
      <c r="J3722" s="24">
        <v>45139</v>
      </c>
      <c r="K3722" s="101">
        <v>0.46537037037037038</v>
      </c>
      <c r="L3722" s="25">
        <v>1780</v>
      </c>
      <c r="M3722" s="26">
        <f>Causas[[#This Row],[parada_duracion]]/60</f>
        <v>29.666666666666668</v>
      </c>
      <c r="N3722" s="19" t="s">
        <v>62</v>
      </c>
      <c r="O3722" s="16" t="s">
        <v>52</v>
      </c>
      <c r="P3722" s="16">
        <f>WEEKNUM(Causas[[#This Row],[resolucion_fecha]],16)</f>
        <v>31</v>
      </c>
      <c r="Q3722" s="16" t="str">
        <f>TEXT(Causas[[#This Row],[resolucion_fecha]],"MMMM")</f>
        <v>agosto</v>
      </c>
      <c r="R3722" s="16" t="str">
        <f t="shared" si="58"/>
        <v>M</v>
      </c>
      <c r="S3722" s="16"/>
      <c r="T3722" s="16" t="s">
        <v>53</v>
      </c>
      <c r="U3722" s="100"/>
      <c r="V3722" s="16"/>
      <c r="W3722" s="16"/>
    </row>
    <row r="3723" spans="1:23" hidden="1" x14ac:dyDescent="0.25">
      <c r="A3723" s="25">
        <v>148225</v>
      </c>
      <c r="B3723" s="25" t="s">
        <v>95</v>
      </c>
      <c r="C3723" s="25" t="s">
        <v>43</v>
      </c>
      <c r="D3723" s="25" t="s">
        <v>80</v>
      </c>
      <c r="E3723" s="24">
        <v>43405</v>
      </c>
      <c r="F3723" s="25" t="s">
        <v>45</v>
      </c>
      <c r="G3723" s="25" t="s">
        <v>50</v>
      </c>
      <c r="H3723" s="24">
        <v>45139</v>
      </c>
      <c r="I3723" s="101">
        <v>0.47249999999999998</v>
      </c>
      <c r="J3723" s="24">
        <v>45139</v>
      </c>
      <c r="K3723" s="101">
        <v>0.51005787037037031</v>
      </c>
      <c r="L3723" s="25">
        <v>3245</v>
      </c>
      <c r="M3723" s="26">
        <f>Causas[[#This Row],[parada_duracion]]/60</f>
        <v>54.083333333333336</v>
      </c>
      <c r="N3723" s="19" t="s">
        <v>1149</v>
      </c>
      <c r="O3723" s="16" t="s">
        <v>52</v>
      </c>
      <c r="P3723" s="16">
        <f>WEEKNUM(Causas[[#This Row],[resolucion_fecha]],16)</f>
        <v>31</v>
      </c>
      <c r="Q3723" s="16" t="str">
        <f>TEXT(Causas[[#This Row],[resolucion_fecha]],"MMMM")</f>
        <v>agosto</v>
      </c>
      <c r="R3723" s="16" t="str">
        <f t="shared" si="58"/>
        <v>M</v>
      </c>
      <c r="S3723" s="16"/>
      <c r="T3723" s="16" t="s">
        <v>53</v>
      </c>
      <c r="U3723" s="16"/>
      <c r="V3723" s="16"/>
      <c r="W3723" s="16"/>
    </row>
    <row r="3724" spans="1:23" hidden="1" x14ac:dyDescent="0.25">
      <c r="A3724" s="25">
        <v>148228</v>
      </c>
      <c r="B3724" s="25" t="s">
        <v>117</v>
      </c>
      <c r="C3724" s="25" t="s">
        <v>43</v>
      </c>
      <c r="D3724" s="25" t="s">
        <v>96</v>
      </c>
      <c r="E3724" s="24">
        <v>43405</v>
      </c>
      <c r="F3724" s="25" t="s">
        <v>45</v>
      </c>
      <c r="G3724" s="25" t="s">
        <v>50</v>
      </c>
      <c r="H3724" s="24">
        <v>45139</v>
      </c>
      <c r="I3724" s="101">
        <v>0.48092592592592592</v>
      </c>
      <c r="J3724" s="24">
        <v>45139</v>
      </c>
      <c r="K3724" s="101">
        <v>0.49030092592592589</v>
      </c>
      <c r="L3724" s="25">
        <v>810</v>
      </c>
      <c r="M3724" s="26">
        <f>Causas[[#This Row],[parada_duracion]]/60</f>
        <v>13.5</v>
      </c>
      <c r="N3724" s="19" t="s">
        <v>62</v>
      </c>
      <c r="O3724" s="16" t="s">
        <v>52</v>
      </c>
      <c r="P3724" s="16">
        <f>WEEKNUM(Causas[[#This Row],[resolucion_fecha]],16)</f>
        <v>31</v>
      </c>
      <c r="Q3724" s="16" t="str">
        <f>TEXT(Causas[[#This Row],[resolucion_fecha]],"MMMM")</f>
        <v>agosto</v>
      </c>
      <c r="R3724" s="16" t="str">
        <f t="shared" si="58"/>
        <v>M</v>
      </c>
      <c r="S3724" s="16"/>
      <c r="T3724" s="16" t="s">
        <v>53</v>
      </c>
      <c r="U3724" s="16"/>
      <c r="V3724" s="16"/>
      <c r="W3724" s="16"/>
    </row>
    <row r="3725" spans="1:23" hidden="1" x14ac:dyDescent="0.25">
      <c r="A3725" s="25">
        <v>148230</v>
      </c>
      <c r="B3725" s="25" t="s">
        <v>119</v>
      </c>
      <c r="C3725" s="25" t="s">
        <v>43</v>
      </c>
      <c r="D3725" s="25" t="s">
        <v>64</v>
      </c>
      <c r="E3725" s="24">
        <v>43405</v>
      </c>
      <c r="F3725" s="25" t="s">
        <v>45</v>
      </c>
      <c r="G3725" s="25" t="s">
        <v>50</v>
      </c>
      <c r="H3725" s="24">
        <v>45139</v>
      </c>
      <c r="I3725" s="101">
        <v>0.49134259259259255</v>
      </c>
      <c r="J3725" s="24">
        <v>45139</v>
      </c>
      <c r="K3725" s="101">
        <v>0.49967592592592597</v>
      </c>
      <c r="L3725" s="25">
        <v>720</v>
      </c>
      <c r="M3725" s="26">
        <f>Causas[[#This Row],[parada_duracion]]/60</f>
        <v>12</v>
      </c>
      <c r="N3725" s="19" t="s">
        <v>62</v>
      </c>
      <c r="O3725" s="16" t="s">
        <v>52</v>
      </c>
      <c r="P3725" s="16">
        <f>WEEKNUM(Causas[[#This Row],[resolucion_fecha]],16)</f>
        <v>31</v>
      </c>
      <c r="Q3725" s="16" t="str">
        <f>TEXT(Causas[[#This Row],[resolucion_fecha]],"MMMM")</f>
        <v>agosto</v>
      </c>
      <c r="R3725" s="16" t="str">
        <f t="shared" si="58"/>
        <v>M</v>
      </c>
      <c r="S3725" s="16"/>
      <c r="T3725" s="16" t="s">
        <v>53</v>
      </c>
      <c r="U3725" s="16"/>
      <c r="V3725" s="16"/>
      <c r="W3725" s="16"/>
    </row>
    <row r="3726" spans="1:23" hidden="1" x14ac:dyDescent="0.25">
      <c r="A3726" s="25">
        <v>148239</v>
      </c>
      <c r="B3726" s="25" t="s">
        <v>174</v>
      </c>
      <c r="C3726" s="25" t="s">
        <v>43</v>
      </c>
      <c r="D3726" s="25" t="s">
        <v>166</v>
      </c>
      <c r="E3726" s="24">
        <v>45128</v>
      </c>
      <c r="F3726" s="25" t="s">
        <v>124</v>
      </c>
      <c r="G3726" s="25" t="s">
        <v>46</v>
      </c>
      <c r="H3726" s="24">
        <v>45139</v>
      </c>
      <c r="I3726" s="101">
        <v>0.61086805555555557</v>
      </c>
      <c r="J3726" s="24">
        <v>45139</v>
      </c>
      <c r="K3726" s="101">
        <v>0.6328125</v>
      </c>
      <c r="L3726" s="25">
        <v>1896</v>
      </c>
      <c r="M3726" s="26">
        <f>Causas[[#This Row],[parada_duracion]]/60</f>
        <v>31.6</v>
      </c>
      <c r="N3726" s="19" t="s">
        <v>1150</v>
      </c>
      <c r="O3726" s="16" t="s">
        <v>52</v>
      </c>
      <c r="P3726" s="16">
        <f>WEEKNUM(Causas[[#This Row],[resolucion_fecha]],16)</f>
        <v>31</v>
      </c>
      <c r="Q3726" s="16" t="str">
        <f>TEXT(Causas[[#This Row],[resolucion_fecha]],"MMMM")</f>
        <v>agosto</v>
      </c>
      <c r="R3726" s="16" t="str">
        <f t="shared" si="58"/>
        <v>T</v>
      </c>
      <c r="S3726" s="16"/>
      <c r="T3726" s="16" t="s">
        <v>53</v>
      </c>
      <c r="U3726" s="16"/>
      <c r="V3726" s="16"/>
      <c r="W3726" s="16"/>
    </row>
    <row r="3727" spans="1:23" hidden="1" x14ac:dyDescent="0.25">
      <c r="A3727" s="96">
        <v>148241</v>
      </c>
      <c r="B3727" s="96" t="s">
        <v>116</v>
      </c>
      <c r="C3727" s="96" t="s">
        <v>43</v>
      </c>
      <c r="D3727" s="96" t="s">
        <v>96</v>
      </c>
      <c r="E3727" s="97">
        <v>43405</v>
      </c>
      <c r="F3727" s="96" t="s">
        <v>45</v>
      </c>
      <c r="G3727" s="96" t="s">
        <v>46</v>
      </c>
      <c r="H3727" s="97">
        <v>45139</v>
      </c>
      <c r="I3727" s="23">
        <v>0.61436342592592597</v>
      </c>
      <c r="J3727" s="97">
        <v>45139</v>
      </c>
      <c r="K3727" s="23">
        <v>0.61751157407407409</v>
      </c>
      <c r="L3727" s="96">
        <v>272</v>
      </c>
      <c r="M3727" s="98">
        <f>Causas[[#This Row],[parada_duracion]]/60</f>
        <v>4.5333333333333332</v>
      </c>
      <c r="N3727" s="19" t="s">
        <v>47</v>
      </c>
      <c r="O3727" s="16" t="s">
        <v>47</v>
      </c>
      <c r="P3727" s="99">
        <f>WEEKNUM(Causas[[#This Row],[resolucion_fecha]],16)</f>
        <v>31</v>
      </c>
      <c r="Q3727" s="99" t="str">
        <f>TEXT(Causas[[#This Row],[resolucion_fecha]],"MMMM")</f>
        <v>agosto</v>
      </c>
      <c r="R3727" s="99" t="str">
        <f t="shared" si="58"/>
        <v>T</v>
      </c>
      <c r="S3727" s="99"/>
      <c r="T3727" s="16" t="s">
        <v>47</v>
      </c>
      <c r="U3727" s="16"/>
      <c r="V3727" s="99"/>
      <c r="W3727" s="99"/>
    </row>
    <row r="3728" spans="1:23" hidden="1" x14ac:dyDescent="0.25">
      <c r="A3728" s="25">
        <v>148242</v>
      </c>
      <c r="B3728" s="25" t="s">
        <v>42</v>
      </c>
      <c r="C3728" s="25" t="s">
        <v>43</v>
      </c>
      <c r="D3728" s="25" t="s">
        <v>80</v>
      </c>
      <c r="E3728" s="24">
        <v>43405</v>
      </c>
      <c r="F3728" s="25" t="s">
        <v>45</v>
      </c>
      <c r="G3728" s="25" t="s">
        <v>50</v>
      </c>
      <c r="H3728" s="24">
        <v>45139</v>
      </c>
      <c r="I3728" s="101">
        <v>0.61641203703703706</v>
      </c>
      <c r="J3728" s="24">
        <v>45139</v>
      </c>
      <c r="K3728" s="101">
        <v>0.62496527777777777</v>
      </c>
      <c r="L3728" s="25">
        <v>739</v>
      </c>
      <c r="M3728" s="26">
        <f>Causas[[#This Row],[parada_duracion]]/60</f>
        <v>12.316666666666666</v>
      </c>
      <c r="N3728" s="19" t="s">
        <v>1151</v>
      </c>
      <c r="O3728" s="16" t="s">
        <v>9</v>
      </c>
      <c r="P3728" s="16">
        <f>WEEKNUM(Causas[[#This Row],[resolucion_fecha]],16)</f>
        <v>31</v>
      </c>
      <c r="Q3728" s="16" t="str">
        <f>TEXT(Causas[[#This Row],[resolucion_fecha]],"MMMM")</f>
        <v>agosto</v>
      </c>
      <c r="R3728" s="16" t="str">
        <f t="shared" si="58"/>
        <v>T</v>
      </c>
      <c r="S3728" s="16"/>
      <c r="T3728" s="16" t="s">
        <v>9</v>
      </c>
      <c r="U3728" s="100"/>
      <c r="V3728" s="16"/>
      <c r="W3728" s="16"/>
    </row>
    <row r="3729" spans="1:23" hidden="1" x14ac:dyDescent="0.25">
      <c r="A3729" s="25">
        <v>148248</v>
      </c>
      <c r="B3729" s="25" t="s">
        <v>130</v>
      </c>
      <c r="C3729" s="25" t="s">
        <v>43</v>
      </c>
      <c r="D3729" s="25" t="s">
        <v>68</v>
      </c>
      <c r="E3729" s="24">
        <v>43405</v>
      </c>
      <c r="F3729" s="25" t="s">
        <v>45</v>
      </c>
      <c r="G3729" s="25" t="s">
        <v>50</v>
      </c>
      <c r="H3729" s="24">
        <v>45139</v>
      </c>
      <c r="I3729" s="101">
        <v>0.64703703703703697</v>
      </c>
      <c r="J3729" s="24">
        <v>45139</v>
      </c>
      <c r="K3729" s="101">
        <v>0.65778935185185183</v>
      </c>
      <c r="L3729" s="25">
        <v>929</v>
      </c>
      <c r="M3729" s="26">
        <f>Causas[[#This Row],[parada_duracion]]/60</f>
        <v>15.483333333333333</v>
      </c>
      <c r="N3729" s="19" t="s">
        <v>1152</v>
      </c>
      <c r="O3729" s="16" t="s">
        <v>52</v>
      </c>
      <c r="P3729" s="16">
        <f>WEEKNUM(Causas[[#This Row],[resolucion_fecha]],16)</f>
        <v>31</v>
      </c>
      <c r="Q3729" s="16" t="str">
        <f>TEXT(Causas[[#This Row],[resolucion_fecha]],"MMMM")</f>
        <v>agosto</v>
      </c>
      <c r="R3729" s="16" t="str">
        <f t="shared" si="58"/>
        <v>T</v>
      </c>
      <c r="S3729" s="16"/>
      <c r="T3729" s="16" t="s">
        <v>53</v>
      </c>
      <c r="U3729" s="16"/>
      <c r="V3729" s="16"/>
      <c r="W3729" s="16"/>
    </row>
    <row r="3730" spans="1:23" hidden="1" x14ac:dyDescent="0.25">
      <c r="A3730" s="25">
        <v>148250</v>
      </c>
      <c r="B3730" s="25" t="s">
        <v>58</v>
      </c>
      <c r="C3730" s="25" t="s">
        <v>43</v>
      </c>
      <c r="D3730" s="25" t="s">
        <v>59</v>
      </c>
      <c r="E3730" s="24">
        <v>44231</v>
      </c>
      <c r="F3730" s="25" t="s">
        <v>60</v>
      </c>
      <c r="G3730" s="25" t="s">
        <v>46</v>
      </c>
      <c r="H3730" s="24">
        <v>45139</v>
      </c>
      <c r="I3730" s="101">
        <v>0.66273148148148142</v>
      </c>
      <c r="J3730" s="24">
        <v>45139</v>
      </c>
      <c r="K3730" s="101">
        <v>0.68635416666666671</v>
      </c>
      <c r="L3730" s="25">
        <v>2041</v>
      </c>
      <c r="M3730" s="26">
        <f>Causas[[#This Row],[parada_duracion]]/60</f>
        <v>34.016666666666666</v>
      </c>
      <c r="N3730" s="19" t="s">
        <v>1153</v>
      </c>
      <c r="O3730" s="16" t="s">
        <v>52</v>
      </c>
      <c r="P3730" s="16">
        <f>WEEKNUM(Causas[[#This Row],[resolucion_fecha]],16)</f>
        <v>31</v>
      </c>
      <c r="Q3730" s="16" t="str">
        <f>TEXT(Causas[[#This Row],[resolucion_fecha]],"MMMM")</f>
        <v>agosto</v>
      </c>
      <c r="R3730" s="16" t="str">
        <f t="shared" si="58"/>
        <v>T</v>
      </c>
      <c r="S3730" s="16"/>
      <c r="T3730" s="16" t="s">
        <v>53</v>
      </c>
      <c r="U3730" s="16"/>
      <c r="V3730" s="16"/>
      <c r="W3730" s="16"/>
    </row>
    <row r="3731" spans="1:23" hidden="1" x14ac:dyDescent="0.25">
      <c r="A3731" s="25">
        <v>148252</v>
      </c>
      <c r="B3731" s="25" t="s">
        <v>117</v>
      </c>
      <c r="C3731" s="25" t="s">
        <v>43</v>
      </c>
      <c r="D3731" s="25" t="s">
        <v>96</v>
      </c>
      <c r="E3731" s="24">
        <v>43405</v>
      </c>
      <c r="F3731" s="25" t="s">
        <v>45</v>
      </c>
      <c r="G3731" s="25" t="s">
        <v>50</v>
      </c>
      <c r="H3731" s="24">
        <v>45139</v>
      </c>
      <c r="I3731" s="101">
        <v>0.67192129629629627</v>
      </c>
      <c r="J3731" s="24">
        <v>45139</v>
      </c>
      <c r="K3731" s="101">
        <v>0.68092592592592593</v>
      </c>
      <c r="L3731" s="25">
        <v>778</v>
      </c>
      <c r="M3731" s="26">
        <f>Causas[[#This Row],[parada_duracion]]/60</f>
        <v>12.966666666666667</v>
      </c>
      <c r="N3731" s="19" t="s">
        <v>62</v>
      </c>
      <c r="O3731" s="16" t="s">
        <v>52</v>
      </c>
      <c r="P3731" s="16">
        <f>WEEKNUM(Causas[[#This Row],[resolucion_fecha]],16)</f>
        <v>31</v>
      </c>
      <c r="Q3731" s="16" t="str">
        <f>TEXT(Causas[[#This Row],[resolucion_fecha]],"MMMM")</f>
        <v>agosto</v>
      </c>
      <c r="R3731" s="16" t="str">
        <f t="shared" si="58"/>
        <v>T</v>
      </c>
      <c r="S3731" s="16"/>
      <c r="T3731" s="16" t="s">
        <v>53</v>
      </c>
      <c r="U3731" s="16"/>
      <c r="V3731" s="16"/>
      <c r="W3731" s="16"/>
    </row>
    <row r="3732" spans="1:23" hidden="1" x14ac:dyDescent="0.25">
      <c r="A3732" s="96">
        <v>148257</v>
      </c>
      <c r="B3732" s="96" t="s">
        <v>185</v>
      </c>
      <c r="C3732" s="96" t="s">
        <v>43</v>
      </c>
      <c r="D3732" s="96" t="s">
        <v>80</v>
      </c>
      <c r="E3732" s="97">
        <v>43405</v>
      </c>
      <c r="F3732" s="96" t="s">
        <v>45</v>
      </c>
      <c r="G3732" s="96" t="s">
        <v>50</v>
      </c>
      <c r="H3732" s="97">
        <v>45139</v>
      </c>
      <c r="I3732" s="23">
        <v>0.70829861111111114</v>
      </c>
      <c r="J3732" s="97">
        <v>45139</v>
      </c>
      <c r="K3732" s="23">
        <v>0.70834490740740741</v>
      </c>
      <c r="L3732" s="96">
        <v>4</v>
      </c>
      <c r="M3732" s="98">
        <f>Causas[[#This Row],[parada_duracion]]/60</f>
        <v>6.6666666666666666E-2</v>
      </c>
      <c r="N3732" s="19" t="s">
        <v>47</v>
      </c>
      <c r="O3732" s="16" t="s">
        <v>47</v>
      </c>
      <c r="P3732" s="99">
        <f>WEEKNUM(Causas[[#This Row],[resolucion_fecha]],16)</f>
        <v>31</v>
      </c>
      <c r="Q3732" s="99" t="str">
        <f>TEXT(Causas[[#This Row],[resolucion_fecha]],"MMMM")</f>
        <v>agosto</v>
      </c>
      <c r="R3732" s="99" t="str">
        <f t="shared" si="58"/>
        <v>T</v>
      </c>
      <c r="S3732" s="99"/>
      <c r="T3732" s="16" t="s">
        <v>47</v>
      </c>
      <c r="U3732" s="16"/>
      <c r="V3732" s="99"/>
      <c r="W3732" s="99"/>
    </row>
    <row r="3733" spans="1:23" hidden="1" x14ac:dyDescent="0.25">
      <c r="A3733" s="96">
        <v>148258</v>
      </c>
      <c r="B3733" s="96" t="s">
        <v>95</v>
      </c>
      <c r="C3733" s="96" t="s">
        <v>43</v>
      </c>
      <c r="D3733" s="96" t="s">
        <v>80</v>
      </c>
      <c r="E3733" s="97">
        <v>43405</v>
      </c>
      <c r="F3733" s="96" t="s">
        <v>45</v>
      </c>
      <c r="G3733" s="96" t="s">
        <v>46</v>
      </c>
      <c r="H3733" s="97">
        <v>45139</v>
      </c>
      <c r="I3733" s="23">
        <v>0.70844907407407398</v>
      </c>
      <c r="J3733" s="97">
        <v>45139</v>
      </c>
      <c r="K3733" s="23">
        <v>0.70857638888888885</v>
      </c>
      <c r="L3733" s="96">
        <v>11</v>
      </c>
      <c r="M3733" s="98">
        <f>Causas[[#This Row],[parada_duracion]]/60</f>
        <v>0.18333333333333332</v>
      </c>
      <c r="N3733" s="19" t="s">
        <v>47</v>
      </c>
      <c r="O3733" s="16" t="s">
        <v>47</v>
      </c>
      <c r="P3733" s="99">
        <f>WEEKNUM(Causas[[#This Row],[resolucion_fecha]],16)</f>
        <v>31</v>
      </c>
      <c r="Q3733" s="99" t="str">
        <f>TEXT(Causas[[#This Row],[resolucion_fecha]],"MMMM")</f>
        <v>agosto</v>
      </c>
      <c r="R3733" s="99" t="str">
        <f t="shared" si="58"/>
        <v>T</v>
      </c>
      <c r="S3733" s="99"/>
      <c r="T3733" s="16" t="s">
        <v>47</v>
      </c>
      <c r="U3733" s="100"/>
      <c r="V3733" s="99"/>
      <c r="W3733" s="99"/>
    </row>
    <row r="3734" spans="1:23" hidden="1" x14ac:dyDescent="0.25">
      <c r="A3734" s="96">
        <v>148259</v>
      </c>
      <c r="B3734" s="96" t="s">
        <v>185</v>
      </c>
      <c r="C3734" s="96" t="s">
        <v>43</v>
      </c>
      <c r="D3734" s="96" t="s">
        <v>80</v>
      </c>
      <c r="E3734" s="97">
        <v>43405</v>
      </c>
      <c r="F3734" s="96" t="s">
        <v>45</v>
      </c>
      <c r="G3734" s="96" t="s">
        <v>46</v>
      </c>
      <c r="H3734" s="97">
        <v>45139</v>
      </c>
      <c r="I3734" s="23">
        <v>0.70870370370370372</v>
      </c>
      <c r="J3734" s="97">
        <v>45139</v>
      </c>
      <c r="K3734" s="23">
        <v>0.71375</v>
      </c>
      <c r="L3734" s="96">
        <v>436</v>
      </c>
      <c r="M3734" s="98">
        <f>Causas[[#This Row],[parada_duracion]]/60</f>
        <v>7.2666666666666666</v>
      </c>
      <c r="N3734" s="19" t="s">
        <v>47</v>
      </c>
      <c r="O3734" s="16" t="s">
        <v>47</v>
      </c>
      <c r="P3734" s="99">
        <f>WEEKNUM(Causas[[#This Row],[resolucion_fecha]],16)</f>
        <v>31</v>
      </c>
      <c r="Q3734" s="99" t="str">
        <f>TEXT(Causas[[#This Row],[resolucion_fecha]],"MMMM")</f>
        <v>agosto</v>
      </c>
      <c r="R3734" s="99" t="str">
        <f t="shared" si="58"/>
        <v>T</v>
      </c>
      <c r="S3734" s="99"/>
      <c r="T3734" s="16" t="s">
        <v>47</v>
      </c>
      <c r="U3734" s="100"/>
      <c r="V3734" s="99"/>
      <c r="W3734" s="99"/>
    </row>
    <row r="3735" spans="1:23" hidden="1" x14ac:dyDescent="0.25">
      <c r="A3735" s="25">
        <v>148260</v>
      </c>
      <c r="B3735" s="25" t="s">
        <v>174</v>
      </c>
      <c r="C3735" s="25" t="s">
        <v>43</v>
      </c>
      <c r="D3735" s="25" t="s">
        <v>166</v>
      </c>
      <c r="E3735" s="24">
        <v>45128</v>
      </c>
      <c r="F3735" s="25" t="s">
        <v>124</v>
      </c>
      <c r="G3735" s="25" t="s">
        <v>46</v>
      </c>
      <c r="H3735" s="24">
        <v>45139</v>
      </c>
      <c r="I3735" s="101">
        <v>0.71865740740740736</v>
      </c>
      <c r="J3735" s="24">
        <v>45139</v>
      </c>
      <c r="K3735" s="101">
        <v>0.74378472222222225</v>
      </c>
      <c r="L3735" s="25">
        <v>2171</v>
      </c>
      <c r="M3735" s="26">
        <f>Causas[[#This Row],[parada_duracion]]/60</f>
        <v>36.18333333333333</v>
      </c>
      <c r="N3735" s="19" t="s">
        <v>62</v>
      </c>
      <c r="O3735" s="16" t="s">
        <v>52</v>
      </c>
      <c r="P3735" s="16">
        <f>WEEKNUM(Causas[[#This Row],[resolucion_fecha]],16)</f>
        <v>31</v>
      </c>
      <c r="Q3735" s="16" t="str">
        <f>TEXT(Causas[[#This Row],[resolucion_fecha]],"MMMM")</f>
        <v>agosto</v>
      </c>
      <c r="R3735" s="16" t="str">
        <f t="shared" si="58"/>
        <v>T</v>
      </c>
      <c r="S3735" s="16"/>
      <c r="T3735" s="16" t="s">
        <v>53</v>
      </c>
      <c r="U3735" s="100"/>
      <c r="V3735" s="16"/>
      <c r="W3735" s="16"/>
    </row>
    <row r="3736" spans="1:23" hidden="1" x14ac:dyDescent="0.25">
      <c r="A3736" s="25">
        <v>148263</v>
      </c>
      <c r="B3736" s="25" t="s">
        <v>95</v>
      </c>
      <c r="C3736" s="25" t="s">
        <v>43</v>
      </c>
      <c r="D3736" s="25" t="s">
        <v>59</v>
      </c>
      <c r="E3736" s="24">
        <v>44231</v>
      </c>
      <c r="F3736" s="25" t="s">
        <v>60</v>
      </c>
      <c r="G3736" s="25" t="s">
        <v>46</v>
      </c>
      <c r="H3736" s="24">
        <v>45139</v>
      </c>
      <c r="I3736" s="101">
        <v>0.7194328703703704</v>
      </c>
      <c r="J3736" s="24">
        <v>45139</v>
      </c>
      <c r="K3736" s="101">
        <v>0.74793981481481486</v>
      </c>
      <c r="L3736" s="25">
        <v>2463</v>
      </c>
      <c r="M3736" s="26">
        <f>Causas[[#This Row],[parada_duracion]]/60</f>
        <v>41.05</v>
      </c>
      <c r="N3736" s="19" t="s">
        <v>1154</v>
      </c>
      <c r="O3736" s="16" t="s">
        <v>52</v>
      </c>
      <c r="P3736" s="16">
        <f>WEEKNUM(Causas[[#This Row],[resolucion_fecha]],16)</f>
        <v>31</v>
      </c>
      <c r="Q3736" s="16" t="str">
        <f>TEXT(Causas[[#This Row],[resolucion_fecha]],"MMMM")</f>
        <v>agosto</v>
      </c>
      <c r="R3736" s="16" t="str">
        <f t="shared" si="58"/>
        <v>T</v>
      </c>
      <c r="S3736" s="16"/>
      <c r="T3736" s="16" t="s">
        <v>53</v>
      </c>
      <c r="U3736" s="16"/>
      <c r="V3736" s="16"/>
      <c r="W3736" s="16"/>
    </row>
    <row r="3737" spans="1:23" hidden="1" x14ac:dyDescent="0.25">
      <c r="A3737" s="25">
        <v>148265</v>
      </c>
      <c r="B3737" s="25" t="s">
        <v>116</v>
      </c>
      <c r="C3737" s="25" t="s">
        <v>43</v>
      </c>
      <c r="D3737" s="25" t="s">
        <v>96</v>
      </c>
      <c r="E3737" s="24">
        <v>43405</v>
      </c>
      <c r="F3737" s="25" t="s">
        <v>45</v>
      </c>
      <c r="G3737" s="25" t="s">
        <v>50</v>
      </c>
      <c r="H3737" s="24">
        <v>45139</v>
      </c>
      <c r="I3737" s="101">
        <v>0.7477893518518518</v>
      </c>
      <c r="J3737" s="24">
        <v>45139</v>
      </c>
      <c r="K3737" s="101">
        <v>0.75024305555555548</v>
      </c>
      <c r="L3737" s="25">
        <v>212</v>
      </c>
      <c r="M3737" s="26">
        <f>Causas[[#This Row],[parada_duracion]]/60</f>
        <v>3.5333333333333332</v>
      </c>
      <c r="N3737" s="19" t="s">
        <v>47</v>
      </c>
      <c r="O3737" s="16" t="s">
        <v>47</v>
      </c>
      <c r="P3737" s="16">
        <f>WEEKNUM(Causas[[#This Row],[resolucion_fecha]],16)</f>
        <v>31</v>
      </c>
      <c r="Q3737" s="16" t="str">
        <f>TEXT(Causas[[#This Row],[resolucion_fecha]],"MMMM")</f>
        <v>agosto</v>
      </c>
      <c r="R3737" s="16" t="str">
        <f t="shared" si="58"/>
        <v>T</v>
      </c>
      <c r="S3737" s="16"/>
      <c r="T3737" s="16" t="s">
        <v>47</v>
      </c>
      <c r="U3737" s="16"/>
      <c r="V3737" s="16"/>
      <c r="W3737" s="16"/>
    </row>
    <row r="3738" spans="1:23" hidden="1" x14ac:dyDescent="0.25">
      <c r="A3738" s="25">
        <v>148267</v>
      </c>
      <c r="B3738" s="25" t="s">
        <v>58</v>
      </c>
      <c r="C3738" s="25" t="s">
        <v>43</v>
      </c>
      <c r="D3738" s="25" t="s">
        <v>59</v>
      </c>
      <c r="E3738" s="24">
        <v>44231</v>
      </c>
      <c r="F3738" s="25" t="s">
        <v>60</v>
      </c>
      <c r="G3738" s="25" t="s">
        <v>46</v>
      </c>
      <c r="H3738" s="24">
        <v>45139</v>
      </c>
      <c r="I3738" s="101">
        <v>0.77240740740740732</v>
      </c>
      <c r="J3738" s="24">
        <v>45139</v>
      </c>
      <c r="K3738" s="101">
        <v>0.77859953703703699</v>
      </c>
      <c r="L3738" s="25">
        <v>535</v>
      </c>
      <c r="M3738" s="26">
        <f>Causas[[#This Row],[parada_duracion]]/60</f>
        <v>8.9166666666666661</v>
      </c>
      <c r="N3738" s="19" t="s">
        <v>47</v>
      </c>
      <c r="O3738" s="16" t="s">
        <v>47</v>
      </c>
      <c r="P3738" s="16">
        <f>WEEKNUM(Causas[[#This Row],[resolucion_fecha]],16)</f>
        <v>31</v>
      </c>
      <c r="Q3738" s="16" t="str">
        <f>TEXT(Causas[[#This Row],[resolucion_fecha]],"MMMM")</f>
        <v>agosto</v>
      </c>
      <c r="R3738" s="16" t="str">
        <f t="shared" si="58"/>
        <v>T</v>
      </c>
      <c r="S3738" s="16"/>
      <c r="T3738" s="16" t="s">
        <v>47</v>
      </c>
      <c r="U3738" s="16"/>
      <c r="V3738" s="16"/>
      <c r="W3738" s="16"/>
    </row>
    <row r="3739" spans="1:23" hidden="1" x14ac:dyDescent="0.25">
      <c r="A3739" s="96">
        <v>148269</v>
      </c>
      <c r="B3739" s="96" t="s">
        <v>95</v>
      </c>
      <c r="C3739" s="96" t="s">
        <v>43</v>
      </c>
      <c r="D3739" s="96" t="s">
        <v>82</v>
      </c>
      <c r="E3739" s="97">
        <v>45063</v>
      </c>
      <c r="F3739" s="96" t="s">
        <v>124</v>
      </c>
      <c r="G3739" s="96" t="s">
        <v>46</v>
      </c>
      <c r="H3739" s="97">
        <v>45139</v>
      </c>
      <c r="I3739" s="23">
        <v>0.81019675925925927</v>
      </c>
      <c r="J3739" s="97">
        <v>45139</v>
      </c>
      <c r="K3739" s="23">
        <v>0.8111342592592593</v>
      </c>
      <c r="L3739" s="96">
        <v>81</v>
      </c>
      <c r="M3739" s="98">
        <f>Causas[[#This Row],[parada_duracion]]/60</f>
        <v>1.35</v>
      </c>
      <c r="N3739" s="19" t="s">
        <v>47</v>
      </c>
      <c r="O3739" s="16" t="s">
        <v>47</v>
      </c>
      <c r="P3739" s="99">
        <f>WEEKNUM(Causas[[#This Row],[resolucion_fecha]],16)</f>
        <v>31</v>
      </c>
      <c r="Q3739" s="99" t="str">
        <f>TEXT(Causas[[#This Row],[resolucion_fecha]],"MMMM")</f>
        <v>agosto</v>
      </c>
      <c r="R3739" s="99" t="str">
        <f t="shared" si="58"/>
        <v>T</v>
      </c>
      <c r="S3739" s="99"/>
      <c r="T3739" s="16" t="s">
        <v>47</v>
      </c>
      <c r="U3739" s="16"/>
      <c r="V3739" s="99"/>
      <c r="W3739" s="99"/>
    </row>
    <row r="3740" spans="1:23" hidden="1" x14ac:dyDescent="0.25">
      <c r="A3740" s="25">
        <v>148270</v>
      </c>
      <c r="B3740" s="25" t="s">
        <v>95</v>
      </c>
      <c r="C3740" s="25" t="s">
        <v>43</v>
      </c>
      <c r="D3740" s="25" t="s">
        <v>59</v>
      </c>
      <c r="E3740" s="24">
        <v>44231</v>
      </c>
      <c r="F3740" s="25" t="s">
        <v>60</v>
      </c>
      <c r="G3740" s="25" t="s">
        <v>46</v>
      </c>
      <c r="H3740" s="24">
        <v>45139</v>
      </c>
      <c r="I3740" s="101">
        <v>0.81844907407407408</v>
      </c>
      <c r="J3740" s="24">
        <v>45139</v>
      </c>
      <c r="K3740" s="101">
        <v>0.83443287037037039</v>
      </c>
      <c r="L3740" s="25">
        <v>1381</v>
      </c>
      <c r="M3740" s="26">
        <f>Causas[[#This Row],[parada_duracion]]/60</f>
        <v>23.016666666666666</v>
      </c>
      <c r="N3740" s="19" t="s">
        <v>1155</v>
      </c>
      <c r="O3740" s="16" t="s">
        <v>52</v>
      </c>
      <c r="P3740" s="16">
        <f>WEEKNUM(Causas[[#This Row],[resolucion_fecha]],16)</f>
        <v>31</v>
      </c>
      <c r="Q3740" s="16" t="str">
        <f>TEXT(Causas[[#This Row],[resolucion_fecha]],"MMMM")</f>
        <v>agosto</v>
      </c>
      <c r="R3740" s="16" t="str">
        <f t="shared" si="58"/>
        <v>T</v>
      </c>
      <c r="S3740" s="16"/>
      <c r="T3740" s="16" t="s">
        <v>53</v>
      </c>
      <c r="U3740" s="100"/>
      <c r="V3740" s="16"/>
      <c r="W3740" s="16"/>
    </row>
    <row r="3741" spans="1:23" ht="30" hidden="1" x14ac:dyDescent="0.25">
      <c r="A3741" s="25">
        <v>148274</v>
      </c>
      <c r="B3741" s="25" t="s">
        <v>58</v>
      </c>
      <c r="C3741" s="25" t="s">
        <v>43</v>
      </c>
      <c r="D3741" s="25" t="s">
        <v>59</v>
      </c>
      <c r="E3741" s="24">
        <v>44231</v>
      </c>
      <c r="F3741" s="25" t="s">
        <v>60</v>
      </c>
      <c r="G3741" s="25" t="s">
        <v>46</v>
      </c>
      <c r="H3741" s="24">
        <v>45139</v>
      </c>
      <c r="I3741" s="101">
        <v>0.83937499999999998</v>
      </c>
      <c r="J3741" s="24">
        <v>45139</v>
      </c>
      <c r="K3741" s="101">
        <v>0.86824074074074076</v>
      </c>
      <c r="L3741" s="25">
        <v>2494</v>
      </c>
      <c r="M3741" s="26">
        <f>Causas[[#This Row],[parada_duracion]]/60</f>
        <v>41.56666666666667</v>
      </c>
      <c r="N3741" s="19" t="s">
        <v>1156</v>
      </c>
      <c r="O3741" s="16" t="s">
        <v>72</v>
      </c>
      <c r="P3741" s="16">
        <f>WEEKNUM(Causas[[#This Row],[resolucion_fecha]],16)</f>
        <v>31</v>
      </c>
      <c r="Q3741" s="16" t="str">
        <f>TEXT(Causas[[#This Row],[resolucion_fecha]],"MMMM")</f>
        <v>agosto</v>
      </c>
      <c r="R3741" s="16" t="str">
        <f t="shared" si="58"/>
        <v>T</v>
      </c>
      <c r="S3741" s="16"/>
      <c r="T3741" s="16" t="s">
        <v>73</v>
      </c>
      <c r="U3741" s="16"/>
      <c r="V3741" s="16"/>
      <c r="W3741" s="16"/>
    </row>
    <row r="3742" spans="1:23" hidden="1" x14ac:dyDescent="0.25">
      <c r="A3742" s="25">
        <v>148278</v>
      </c>
      <c r="B3742" s="25" t="s">
        <v>95</v>
      </c>
      <c r="C3742" s="25" t="s">
        <v>43</v>
      </c>
      <c r="D3742" s="25" t="s">
        <v>59</v>
      </c>
      <c r="E3742" s="24">
        <v>44231</v>
      </c>
      <c r="F3742" s="25" t="s">
        <v>60</v>
      </c>
      <c r="G3742" s="25" t="s">
        <v>46</v>
      </c>
      <c r="H3742" s="24">
        <v>45139</v>
      </c>
      <c r="I3742" s="101">
        <v>0.9614583333333333</v>
      </c>
      <c r="J3742" s="24">
        <v>45139</v>
      </c>
      <c r="K3742" s="101">
        <v>0.97153935185185192</v>
      </c>
      <c r="L3742" s="25">
        <v>871</v>
      </c>
      <c r="M3742" s="26">
        <f>Causas[[#This Row],[parada_duracion]]/60</f>
        <v>14.516666666666667</v>
      </c>
      <c r="N3742" s="19" t="s">
        <v>62</v>
      </c>
      <c r="O3742" s="16" t="s">
        <v>52</v>
      </c>
      <c r="P3742" s="16">
        <f>WEEKNUM(Causas[[#This Row],[resolucion_fecha]],16)</f>
        <v>31</v>
      </c>
      <c r="Q3742" s="16" t="str">
        <f>TEXT(Causas[[#This Row],[resolucion_fecha]],"MMMM")</f>
        <v>agosto</v>
      </c>
      <c r="R3742" s="16" t="str">
        <f t="shared" si="58"/>
        <v>N</v>
      </c>
      <c r="S3742" s="16"/>
      <c r="T3742" s="16" t="s">
        <v>53</v>
      </c>
      <c r="U3742" s="16"/>
      <c r="V3742" s="16"/>
      <c r="W3742" s="16"/>
    </row>
    <row r="3743" spans="1:23" hidden="1" x14ac:dyDescent="0.25">
      <c r="A3743" s="25">
        <v>148293</v>
      </c>
      <c r="B3743" s="25" t="s">
        <v>119</v>
      </c>
      <c r="C3743" s="25" t="s">
        <v>43</v>
      </c>
      <c r="D3743" s="25" t="s">
        <v>64</v>
      </c>
      <c r="E3743" s="24">
        <v>43405</v>
      </c>
      <c r="F3743" s="25" t="s">
        <v>45</v>
      </c>
      <c r="G3743" s="25" t="s">
        <v>50</v>
      </c>
      <c r="H3743" s="24">
        <v>45140</v>
      </c>
      <c r="I3743" s="101">
        <v>0.32701388888888888</v>
      </c>
      <c r="J3743" s="24">
        <v>45140</v>
      </c>
      <c r="K3743" s="101">
        <v>0.32931712962962961</v>
      </c>
      <c r="L3743" s="25">
        <v>199</v>
      </c>
      <c r="M3743" s="26">
        <f>Causas[[#This Row],[parada_duracion]]/60</f>
        <v>3.3166666666666669</v>
      </c>
      <c r="N3743" s="19" t="s">
        <v>47</v>
      </c>
      <c r="O3743" s="16" t="s">
        <v>47</v>
      </c>
      <c r="P3743" s="16">
        <f>WEEKNUM(Causas[[#This Row],[resolucion_fecha]],16)</f>
        <v>31</v>
      </c>
      <c r="Q3743" s="16" t="str">
        <f>TEXT(Causas[[#This Row],[resolucion_fecha]],"MMMM")</f>
        <v>agosto</v>
      </c>
      <c r="R3743" s="16" t="str">
        <f t="shared" si="58"/>
        <v>M</v>
      </c>
      <c r="S3743" s="16"/>
      <c r="T3743" s="16" t="s">
        <v>47</v>
      </c>
      <c r="U3743" s="16"/>
      <c r="V3743" s="16"/>
      <c r="W3743" s="16"/>
    </row>
    <row r="3744" spans="1:23" x14ac:dyDescent="0.25">
      <c r="A3744" s="96">
        <v>148309</v>
      </c>
      <c r="B3744" s="96" t="s">
        <v>42</v>
      </c>
      <c r="C3744" s="96" t="s">
        <v>43</v>
      </c>
      <c r="D3744" s="96" t="s">
        <v>67</v>
      </c>
      <c r="E3744" s="97">
        <v>43405</v>
      </c>
      <c r="F3744" s="96" t="s">
        <v>45</v>
      </c>
      <c r="G3744" s="96" t="s">
        <v>46</v>
      </c>
      <c r="H3744" s="97">
        <v>45140</v>
      </c>
      <c r="I3744" s="23">
        <v>0.37743055555555555</v>
      </c>
      <c r="J3744" s="97">
        <v>45140</v>
      </c>
      <c r="K3744" s="23">
        <v>0.39932870370370371</v>
      </c>
      <c r="L3744" s="96">
        <v>1892</v>
      </c>
      <c r="M3744" s="98">
        <f>Causas[[#This Row],[parada_duracion]]/60</f>
        <v>31.533333333333335</v>
      </c>
      <c r="N3744" s="18" t="s">
        <v>113</v>
      </c>
      <c r="O3744" s="99" t="s">
        <v>52</v>
      </c>
      <c r="P3744" s="99">
        <f>WEEKNUM(Causas[[#This Row],[resolucion_fecha]],16)</f>
        <v>31</v>
      </c>
      <c r="Q3744" s="99" t="str">
        <f>TEXT(Causas[[#This Row],[resolucion_fecha]],"MMMM")</f>
        <v>agosto</v>
      </c>
      <c r="R3744" s="99" t="str">
        <f t="shared" si="58"/>
        <v>M</v>
      </c>
      <c r="S3744" s="99"/>
      <c r="T3744" s="99" t="s">
        <v>53</v>
      </c>
      <c r="U3744" s="16"/>
      <c r="V3744" s="99"/>
      <c r="W3744" s="99"/>
    </row>
    <row r="3745" spans="1:23" hidden="1" x14ac:dyDescent="0.25">
      <c r="A3745" s="25">
        <v>148310</v>
      </c>
      <c r="B3745" s="25" t="s">
        <v>58</v>
      </c>
      <c r="C3745" s="25" t="s">
        <v>43</v>
      </c>
      <c r="D3745" s="25" t="s">
        <v>59</v>
      </c>
      <c r="E3745" s="24">
        <v>44231</v>
      </c>
      <c r="F3745" s="25" t="s">
        <v>60</v>
      </c>
      <c r="G3745" s="25" t="s">
        <v>46</v>
      </c>
      <c r="H3745" s="24">
        <v>45140</v>
      </c>
      <c r="I3745" s="101">
        <v>0.37798611111111113</v>
      </c>
      <c r="J3745" s="24">
        <v>45140</v>
      </c>
      <c r="K3745" s="101">
        <v>0.39450231481481479</v>
      </c>
      <c r="L3745" s="25">
        <v>1427</v>
      </c>
      <c r="M3745" s="26">
        <f>Causas[[#This Row],[parada_duracion]]/60</f>
        <v>23.783333333333335</v>
      </c>
      <c r="N3745" s="19" t="s">
        <v>1157</v>
      </c>
      <c r="O3745" s="16" t="s">
        <v>52</v>
      </c>
      <c r="P3745" s="16">
        <f>WEEKNUM(Causas[[#This Row],[resolucion_fecha]],16)</f>
        <v>31</v>
      </c>
      <c r="Q3745" s="16" t="str">
        <f>TEXT(Causas[[#This Row],[resolucion_fecha]],"MMMM")</f>
        <v>agosto</v>
      </c>
      <c r="R3745" s="16" t="str">
        <f t="shared" si="58"/>
        <v>M</v>
      </c>
      <c r="S3745" s="16"/>
      <c r="T3745" s="99" t="s">
        <v>53</v>
      </c>
      <c r="U3745" s="100"/>
      <c r="V3745" s="16"/>
      <c r="W3745" s="16"/>
    </row>
    <row r="3746" spans="1:23" hidden="1" x14ac:dyDescent="0.25">
      <c r="A3746" s="96">
        <v>148313</v>
      </c>
      <c r="B3746" s="96" t="s">
        <v>79</v>
      </c>
      <c r="C3746" s="96" t="s">
        <v>43</v>
      </c>
      <c r="D3746" s="96" t="s">
        <v>80</v>
      </c>
      <c r="E3746" s="97">
        <v>43405</v>
      </c>
      <c r="F3746" s="96" t="s">
        <v>45</v>
      </c>
      <c r="G3746" s="96" t="s">
        <v>50</v>
      </c>
      <c r="H3746" s="97">
        <v>45140</v>
      </c>
      <c r="I3746" s="23">
        <v>0.39392361111111113</v>
      </c>
      <c r="J3746" s="97">
        <v>45140</v>
      </c>
      <c r="K3746" s="23">
        <v>0.39577546296296301</v>
      </c>
      <c r="L3746" s="96">
        <v>160</v>
      </c>
      <c r="M3746" s="98">
        <f>Causas[[#This Row],[parada_duracion]]/60</f>
        <v>2.6666666666666665</v>
      </c>
      <c r="N3746" s="19" t="s">
        <v>47</v>
      </c>
      <c r="O3746" s="16" t="s">
        <v>47</v>
      </c>
      <c r="P3746" s="99">
        <f>WEEKNUM(Causas[[#This Row],[resolucion_fecha]],16)</f>
        <v>31</v>
      </c>
      <c r="Q3746" s="99" t="str">
        <f>TEXT(Causas[[#This Row],[resolucion_fecha]],"MMMM")</f>
        <v>agosto</v>
      </c>
      <c r="R3746" s="99" t="str">
        <f t="shared" si="58"/>
        <v>M</v>
      </c>
      <c r="S3746" s="99"/>
      <c r="T3746" s="16" t="s">
        <v>47</v>
      </c>
      <c r="U3746" s="16"/>
      <c r="V3746" s="99"/>
      <c r="W3746" s="99"/>
    </row>
    <row r="3747" spans="1:23" hidden="1" x14ac:dyDescent="0.25">
      <c r="A3747" s="25">
        <v>148314</v>
      </c>
      <c r="B3747" s="25" t="s">
        <v>58</v>
      </c>
      <c r="C3747" s="25" t="s">
        <v>43</v>
      </c>
      <c r="D3747" s="25" t="s">
        <v>59</v>
      </c>
      <c r="E3747" s="24">
        <v>44231</v>
      </c>
      <c r="F3747" s="25" t="s">
        <v>60</v>
      </c>
      <c r="G3747" s="25" t="s">
        <v>50</v>
      </c>
      <c r="H3747" s="24">
        <v>45140</v>
      </c>
      <c r="I3747" s="101">
        <v>0.39491898148148147</v>
      </c>
      <c r="J3747" s="24">
        <v>45140</v>
      </c>
      <c r="K3747" s="101">
        <v>0.43503472222222223</v>
      </c>
      <c r="L3747" s="25">
        <v>3466</v>
      </c>
      <c r="M3747" s="26">
        <f>Causas[[#This Row],[parada_duracion]]/60</f>
        <v>57.766666666666666</v>
      </c>
      <c r="N3747" s="19" t="s">
        <v>1157</v>
      </c>
      <c r="O3747" s="16" t="s">
        <v>52</v>
      </c>
      <c r="P3747" s="16">
        <f>WEEKNUM(Causas[[#This Row],[resolucion_fecha]],16)</f>
        <v>31</v>
      </c>
      <c r="Q3747" s="16" t="str">
        <f>TEXT(Causas[[#This Row],[resolucion_fecha]],"MMMM")</f>
        <v>agosto</v>
      </c>
      <c r="R3747" s="16" t="str">
        <f t="shared" si="58"/>
        <v>M</v>
      </c>
      <c r="S3747" s="16"/>
      <c r="T3747" s="99" t="s">
        <v>53</v>
      </c>
      <c r="U3747" s="100"/>
      <c r="V3747" s="16"/>
      <c r="W3747" s="16"/>
    </row>
    <row r="3748" spans="1:23" hidden="1" x14ac:dyDescent="0.25">
      <c r="A3748" s="25">
        <v>148326</v>
      </c>
      <c r="B3748" s="25" t="s">
        <v>66</v>
      </c>
      <c r="C3748" s="25" t="s">
        <v>43</v>
      </c>
      <c r="D3748" s="25" t="s">
        <v>76</v>
      </c>
      <c r="E3748" s="24">
        <v>45126</v>
      </c>
      <c r="F3748" s="25" t="s">
        <v>124</v>
      </c>
      <c r="G3748" s="25" t="s">
        <v>46</v>
      </c>
      <c r="H3748" s="24">
        <v>45140</v>
      </c>
      <c r="I3748" s="101">
        <v>0.45303240740740741</v>
      </c>
      <c r="J3748" s="24">
        <v>45140</v>
      </c>
      <c r="K3748" s="101">
        <v>0.53333333333333333</v>
      </c>
      <c r="L3748" s="25">
        <v>6938</v>
      </c>
      <c r="M3748" s="26">
        <f>Causas[[#This Row],[parada_duracion]]/60</f>
        <v>115.63333333333334</v>
      </c>
      <c r="N3748" s="19" t="s">
        <v>49</v>
      </c>
      <c r="O3748" s="16" t="s">
        <v>49</v>
      </c>
      <c r="P3748" s="16">
        <f>WEEKNUM(Causas[[#This Row],[resolucion_fecha]],16)</f>
        <v>31</v>
      </c>
      <c r="Q3748" s="16" t="str">
        <f>TEXT(Causas[[#This Row],[resolucion_fecha]],"MMMM")</f>
        <v>agosto</v>
      </c>
      <c r="R3748" s="16" t="str">
        <f t="shared" si="58"/>
        <v>M</v>
      </c>
      <c r="S3748" s="16"/>
      <c r="T3748" s="16" t="s">
        <v>49</v>
      </c>
      <c r="U3748" s="16"/>
      <c r="V3748" s="16"/>
      <c r="W3748" s="16"/>
    </row>
    <row r="3749" spans="1:23" hidden="1" x14ac:dyDescent="0.25">
      <c r="A3749" s="25">
        <v>148330</v>
      </c>
      <c r="B3749" s="25" t="s">
        <v>88</v>
      </c>
      <c r="C3749" s="25" t="s">
        <v>43</v>
      </c>
      <c r="D3749" s="25" t="s">
        <v>80</v>
      </c>
      <c r="E3749" s="24">
        <v>43843</v>
      </c>
      <c r="F3749" s="25" t="s">
        <v>56</v>
      </c>
      <c r="G3749" s="25" t="s">
        <v>50</v>
      </c>
      <c r="H3749" s="24">
        <v>45140</v>
      </c>
      <c r="I3749" s="101">
        <v>0.48135416666666669</v>
      </c>
      <c r="J3749" s="24">
        <v>45140</v>
      </c>
      <c r="K3749" s="101">
        <v>0.49178240740740736</v>
      </c>
      <c r="L3749" s="25">
        <v>901</v>
      </c>
      <c r="M3749" s="26">
        <f>Causas[[#This Row],[parada_duracion]]/60</f>
        <v>15.016666666666667</v>
      </c>
      <c r="N3749" s="19" t="s">
        <v>113</v>
      </c>
      <c r="O3749" s="16" t="s">
        <v>52</v>
      </c>
      <c r="P3749" s="16">
        <f>WEEKNUM(Causas[[#This Row],[resolucion_fecha]],16)</f>
        <v>31</v>
      </c>
      <c r="Q3749" s="16" t="str">
        <f>TEXT(Causas[[#This Row],[resolucion_fecha]],"MMMM")</f>
        <v>agosto</v>
      </c>
      <c r="R3749" s="16" t="str">
        <f t="shared" si="58"/>
        <v>M</v>
      </c>
      <c r="S3749" s="16"/>
      <c r="T3749" s="99" t="s">
        <v>53</v>
      </c>
      <c r="U3749" s="16"/>
      <c r="V3749" s="16"/>
      <c r="W3749" s="16"/>
    </row>
    <row r="3750" spans="1:23" hidden="1" x14ac:dyDescent="0.25">
      <c r="A3750" s="25">
        <v>148332</v>
      </c>
      <c r="B3750" s="25" t="s">
        <v>88</v>
      </c>
      <c r="C3750" s="25" t="s">
        <v>43</v>
      </c>
      <c r="D3750" s="25" t="s">
        <v>80</v>
      </c>
      <c r="E3750" s="24">
        <v>43843</v>
      </c>
      <c r="F3750" s="25" t="s">
        <v>56</v>
      </c>
      <c r="G3750" s="25" t="s">
        <v>50</v>
      </c>
      <c r="H3750" s="24">
        <v>45140</v>
      </c>
      <c r="I3750" s="101">
        <v>0.49604166666666666</v>
      </c>
      <c r="J3750" s="24">
        <v>45140</v>
      </c>
      <c r="K3750" s="101">
        <v>0.56689814814814821</v>
      </c>
      <c r="L3750" s="25">
        <v>6122</v>
      </c>
      <c r="M3750" s="26">
        <f>Causas[[#This Row],[parada_duracion]]/60</f>
        <v>102.03333333333333</v>
      </c>
      <c r="N3750" s="19" t="s">
        <v>62</v>
      </c>
      <c r="O3750" s="16" t="s">
        <v>52</v>
      </c>
      <c r="P3750" s="16">
        <f>WEEKNUM(Causas[[#This Row],[resolucion_fecha]],16)</f>
        <v>31</v>
      </c>
      <c r="Q3750" s="16" t="str">
        <f>TEXT(Causas[[#This Row],[resolucion_fecha]],"MMMM")</f>
        <v>agosto</v>
      </c>
      <c r="R3750" s="16" t="str">
        <f t="shared" si="58"/>
        <v>M</v>
      </c>
      <c r="S3750" s="16"/>
      <c r="T3750" s="99" t="s">
        <v>53</v>
      </c>
      <c r="U3750" s="16"/>
      <c r="V3750" s="16"/>
      <c r="W3750" s="16"/>
    </row>
    <row r="3751" spans="1:23" hidden="1" x14ac:dyDescent="0.25">
      <c r="A3751" s="25">
        <v>148342</v>
      </c>
      <c r="B3751" s="25" t="s">
        <v>75</v>
      </c>
      <c r="C3751" s="25" t="s">
        <v>43</v>
      </c>
      <c r="D3751" s="25" t="s">
        <v>76</v>
      </c>
      <c r="E3751" s="24">
        <v>44104</v>
      </c>
      <c r="F3751" s="25" t="s">
        <v>56</v>
      </c>
      <c r="G3751" s="25" t="s">
        <v>46</v>
      </c>
      <c r="H3751" s="24">
        <v>45140</v>
      </c>
      <c r="I3751" s="101">
        <v>0.53341435185185182</v>
      </c>
      <c r="J3751" s="24">
        <v>45140</v>
      </c>
      <c r="K3751" s="101">
        <v>0.54085648148148147</v>
      </c>
      <c r="L3751" s="25">
        <v>643</v>
      </c>
      <c r="M3751" s="26">
        <f>Causas[[#This Row],[parada_duracion]]/60</f>
        <v>10.716666666666667</v>
      </c>
      <c r="N3751" s="19" t="s">
        <v>113</v>
      </c>
      <c r="O3751" s="16" t="s">
        <v>52</v>
      </c>
      <c r="P3751" s="16">
        <f>WEEKNUM(Causas[[#This Row],[resolucion_fecha]],16)</f>
        <v>31</v>
      </c>
      <c r="Q3751" s="16" t="str">
        <f>TEXT(Causas[[#This Row],[resolucion_fecha]],"MMMM")</f>
        <v>agosto</v>
      </c>
      <c r="R3751" s="16" t="str">
        <f t="shared" si="58"/>
        <v>M</v>
      </c>
      <c r="S3751" s="16"/>
      <c r="T3751" s="99" t="s">
        <v>53</v>
      </c>
      <c r="U3751" s="16"/>
      <c r="V3751" s="16"/>
      <c r="W3751" s="16"/>
    </row>
    <row r="3752" spans="1:23" hidden="1" x14ac:dyDescent="0.25">
      <c r="A3752" s="25">
        <v>148345</v>
      </c>
      <c r="B3752" s="25" t="s">
        <v>94</v>
      </c>
      <c r="C3752" s="25" t="s">
        <v>43</v>
      </c>
      <c r="D3752" s="25" t="s">
        <v>90</v>
      </c>
      <c r="E3752" s="24">
        <v>43405</v>
      </c>
      <c r="F3752" s="25" t="s">
        <v>45</v>
      </c>
      <c r="G3752" s="25" t="s">
        <v>46</v>
      </c>
      <c r="H3752" s="24">
        <v>45140</v>
      </c>
      <c r="I3752" s="101">
        <v>0.53568287037037032</v>
      </c>
      <c r="J3752" s="24">
        <v>45140</v>
      </c>
      <c r="K3752" s="101">
        <v>0.53629629629629627</v>
      </c>
      <c r="L3752" s="25">
        <v>53</v>
      </c>
      <c r="M3752" s="26">
        <f>Causas[[#This Row],[parada_duracion]]/60</f>
        <v>0.8833333333333333</v>
      </c>
      <c r="N3752" s="19" t="s">
        <v>47</v>
      </c>
      <c r="O3752" s="16" t="s">
        <v>47</v>
      </c>
      <c r="P3752" s="16">
        <f>WEEKNUM(Causas[[#This Row],[resolucion_fecha]],16)</f>
        <v>31</v>
      </c>
      <c r="Q3752" s="16" t="str">
        <f>TEXT(Causas[[#This Row],[resolucion_fecha]],"MMMM")</f>
        <v>agosto</v>
      </c>
      <c r="R3752" s="16" t="str">
        <f t="shared" si="58"/>
        <v>M</v>
      </c>
      <c r="S3752" s="16"/>
      <c r="T3752" s="16" t="s">
        <v>47</v>
      </c>
      <c r="U3752" s="16"/>
      <c r="V3752" s="16"/>
      <c r="W3752" s="16"/>
    </row>
    <row r="3753" spans="1:23" hidden="1" x14ac:dyDescent="0.25">
      <c r="A3753" s="25">
        <v>148348</v>
      </c>
      <c r="B3753" s="25" t="s">
        <v>94</v>
      </c>
      <c r="C3753" s="25" t="s">
        <v>43</v>
      </c>
      <c r="D3753" s="25" t="s">
        <v>90</v>
      </c>
      <c r="E3753" s="24">
        <v>43405</v>
      </c>
      <c r="F3753" s="25" t="s">
        <v>45</v>
      </c>
      <c r="G3753" s="25" t="s">
        <v>46</v>
      </c>
      <c r="H3753" s="24">
        <v>45140</v>
      </c>
      <c r="I3753" s="101">
        <v>0.5397453703703704</v>
      </c>
      <c r="J3753" s="24">
        <v>45140</v>
      </c>
      <c r="K3753" s="101">
        <v>0.56712962962962965</v>
      </c>
      <c r="L3753" s="25">
        <v>2366</v>
      </c>
      <c r="M3753" s="26">
        <f>Causas[[#This Row],[parada_duracion]]/60</f>
        <v>39.43333333333333</v>
      </c>
      <c r="N3753" s="19" t="s">
        <v>1158</v>
      </c>
      <c r="O3753" s="16" t="s">
        <v>52</v>
      </c>
      <c r="P3753" s="16">
        <f>WEEKNUM(Causas[[#This Row],[resolucion_fecha]],16)</f>
        <v>31</v>
      </c>
      <c r="Q3753" s="16" t="str">
        <f>TEXT(Causas[[#This Row],[resolucion_fecha]],"MMMM")</f>
        <v>agosto</v>
      </c>
      <c r="R3753" s="16" t="str">
        <f t="shared" si="58"/>
        <v>M</v>
      </c>
      <c r="S3753" s="16"/>
      <c r="T3753" s="99" t="s">
        <v>53</v>
      </c>
      <c r="U3753" s="16"/>
      <c r="V3753" s="16"/>
      <c r="W3753" s="16"/>
    </row>
    <row r="3754" spans="1:23" hidden="1" x14ac:dyDescent="0.25">
      <c r="A3754" s="25">
        <v>148350</v>
      </c>
      <c r="B3754" s="25" t="s">
        <v>75</v>
      </c>
      <c r="C3754" s="25" t="s">
        <v>43</v>
      </c>
      <c r="D3754" s="25" t="s">
        <v>76</v>
      </c>
      <c r="E3754" s="24">
        <v>44104</v>
      </c>
      <c r="F3754" s="25" t="s">
        <v>56</v>
      </c>
      <c r="G3754" s="25" t="s">
        <v>50</v>
      </c>
      <c r="H3754" s="24">
        <v>45140</v>
      </c>
      <c r="I3754" s="101">
        <v>0.55331018518518515</v>
      </c>
      <c r="J3754" s="24">
        <v>45140</v>
      </c>
      <c r="K3754" s="101">
        <v>0.56090277777777775</v>
      </c>
      <c r="L3754" s="25">
        <v>656</v>
      </c>
      <c r="M3754" s="26">
        <f>Causas[[#This Row],[parada_duracion]]/60</f>
        <v>10.933333333333334</v>
      </c>
      <c r="N3754" s="19" t="s">
        <v>113</v>
      </c>
      <c r="O3754" s="16" t="s">
        <v>52</v>
      </c>
      <c r="P3754" s="16">
        <f>WEEKNUM(Causas[[#This Row],[resolucion_fecha]],16)</f>
        <v>31</v>
      </c>
      <c r="Q3754" s="16" t="str">
        <f>TEXT(Causas[[#This Row],[resolucion_fecha]],"MMMM")</f>
        <v>agosto</v>
      </c>
      <c r="R3754" s="16" t="str">
        <f t="shared" si="58"/>
        <v>M</v>
      </c>
      <c r="S3754" s="16"/>
      <c r="T3754" s="99" t="s">
        <v>53</v>
      </c>
      <c r="U3754" s="16"/>
      <c r="V3754" s="16"/>
      <c r="W3754" s="16"/>
    </row>
    <row r="3755" spans="1:23" hidden="1" x14ac:dyDescent="0.25">
      <c r="A3755" s="96">
        <v>148358</v>
      </c>
      <c r="B3755" s="96" t="s">
        <v>94</v>
      </c>
      <c r="C3755" s="96" t="s">
        <v>43</v>
      </c>
      <c r="D3755" s="96" t="s">
        <v>90</v>
      </c>
      <c r="E3755" s="97">
        <v>43405</v>
      </c>
      <c r="F3755" s="96" t="s">
        <v>45</v>
      </c>
      <c r="G3755" s="96" t="s">
        <v>46</v>
      </c>
      <c r="H3755" s="97">
        <v>45140</v>
      </c>
      <c r="I3755" s="23">
        <v>0.60616898148148146</v>
      </c>
      <c r="J3755" s="97">
        <v>45140</v>
      </c>
      <c r="K3755" s="23">
        <v>0.62127314814814816</v>
      </c>
      <c r="L3755" s="96">
        <v>1305</v>
      </c>
      <c r="M3755" s="98">
        <f>Causas[[#This Row],[parada_duracion]]/60</f>
        <v>21.75</v>
      </c>
      <c r="N3755" s="18" t="s">
        <v>1159</v>
      </c>
      <c r="O3755" s="99" t="s">
        <v>52</v>
      </c>
      <c r="P3755" s="99">
        <f>WEEKNUM(Causas[[#This Row],[resolucion_fecha]],16)</f>
        <v>31</v>
      </c>
      <c r="Q3755" s="99" t="str">
        <f>TEXT(Causas[[#This Row],[resolucion_fecha]],"MMMM")</f>
        <v>agosto</v>
      </c>
      <c r="R3755" s="99" t="str">
        <f t="shared" si="58"/>
        <v>T</v>
      </c>
      <c r="S3755" s="99"/>
      <c r="T3755" s="99" t="s">
        <v>53</v>
      </c>
      <c r="U3755" s="16"/>
      <c r="V3755" s="99"/>
      <c r="W3755" s="99"/>
    </row>
    <row r="3756" spans="1:23" hidden="1" x14ac:dyDescent="0.25">
      <c r="A3756" s="25">
        <v>148359</v>
      </c>
      <c r="B3756" s="25" t="s">
        <v>111</v>
      </c>
      <c r="C3756" s="25" t="s">
        <v>43</v>
      </c>
      <c r="D3756" s="25" t="s">
        <v>166</v>
      </c>
      <c r="E3756" s="24">
        <v>44432</v>
      </c>
      <c r="F3756" s="25" t="s">
        <v>325</v>
      </c>
      <c r="G3756" s="25" t="s">
        <v>50</v>
      </c>
      <c r="H3756" s="24">
        <v>45140</v>
      </c>
      <c r="I3756" s="101">
        <v>0.60685185185185186</v>
      </c>
      <c r="J3756" s="24">
        <v>45140</v>
      </c>
      <c r="K3756" s="101">
        <v>0.65315972222222218</v>
      </c>
      <c r="L3756" s="25">
        <v>4001</v>
      </c>
      <c r="M3756" s="26">
        <f>Causas[[#This Row],[parada_duracion]]/60</f>
        <v>66.683333333333337</v>
      </c>
      <c r="N3756" s="19" t="s">
        <v>297</v>
      </c>
      <c r="O3756" s="16" t="s">
        <v>52</v>
      </c>
      <c r="P3756" s="16">
        <f>WEEKNUM(Causas[[#This Row],[resolucion_fecha]],16)</f>
        <v>31</v>
      </c>
      <c r="Q3756" s="16" t="str">
        <f>TEXT(Causas[[#This Row],[resolucion_fecha]],"MMMM")</f>
        <v>agosto</v>
      </c>
      <c r="R3756" s="16" t="str">
        <f t="shared" ref="R3756:R3819" si="59">IF(I3756&gt;TIME(22,0,0),"N",IF(I3756&lt;TIME(6,0,0),"N",IF(I3756&gt;TIME(14,0,0),"T",IF(I3756&gt;=TIME(6,0,0),"M","-"))))</f>
        <v>T</v>
      </c>
      <c r="S3756" s="16"/>
      <c r="T3756" s="99" t="s">
        <v>53</v>
      </c>
      <c r="U3756" s="100"/>
      <c r="V3756" s="16"/>
      <c r="W3756" s="16"/>
    </row>
    <row r="3757" spans="1:23" hidden="1" x14ac:dyDescent="0.25">
      <c r="A3757" s="25">
        <v>148361</v>
      </c>
      <c r="B3757" s="25" t="s">
        <v>42</v>
      </c>
      <c r="C3757" s="25" t="s">
        <v>43</v>
      </c>
      <c r="D3757" s="25" t="s">
        <v>64</v>
      </c>
      <c r="E3757" s="24">
        <v>43405</v>
      </c>
      <c r="F3757" s="25" t="s">
        <v>45</v>
      </c>
      <c r="G3757" s="25" t="s">
        <v>50</v>
      </c>
      <c r="H3757" s="24">
        <v>45140</v>
      </c>
      <c r="I3757" s="101">
        <v>0.61484953703703704</v>
      </c>
      <c r="J3757" s="24">
        <v>45140</v>
      </c>
      <c r="K3757" s="101">
        <v>0.62081018518518516</v>
      </c>
      <c r="L3757" s="25">
        <v>515</v>
      </c>
      <c r="M3757" s="26">
        <f>Causas[[#This Row],[parada_duracion]]/60</f>
        <v>8.5833333333333339</v>
      </c>
      <c r="N3757" s="19" t="s">
        <v>47</v>
      </c>
      <c r="O3757" s="16" t="s">
        <v>47</v>
      </c>
      <c r="P3757" s="16">
        <f>WEEKNUM(Causas[[#This Row],[resolucion_fecha]],16)</f>
        <v>31</v>
      </c>
      <c r="Q3757" s="16" t="str">
        <f>TEXT(Causas[[#This Row],[resolucion_fecha]],"MMMM")</f>
        <v>agosto</v>
      </c>
      <c r="R3757" s="16" t="str">
        <f t="shared" si="59"/>
        <v>T</v>
      </c>
      <c r="S3757" s="16"/>
      <c r="T3757" s="16" t="s">
        <v>47</v>
      </c>
      <c r="U3757" s="16"/>
      <c r="V3757" s="16"/>
      <c r="W3757" s="16"/>
    </row>
    <row r="3758" spans="1:23" hidden="1" x14ac:dyDescent="0.25">
      <c r="A3758" s="25">
        <v>148369</v>
      </c>
      <c r="B3758" s="25" t="s">
        <v>111</v>
      </c>
      <c r="C3758" s="25" t="s">
        <v>43</v>
      </c>
      <c r="D3758" s="25" t="s">
        <v>166</v>
      </c>
      <c r="E3758" s="24">
        <v>44432</v>
      </c>
      <c r="F3758" s="25" t="s">
        <v>325</v>
      </c>
      <c r="G3758" s="25" t="s">
        <v>50</v>
      </c>
      <c r="H3758" s="24">
        <v>45140</v>
      </c>
      <c r="I3758" s="101">
        <v>0.71186342592592589</v>
      </c>
      <c r="J3758" s="24">
        <v>45140</v>
      </c>
      <c r="K3758" s="101">
        <v>0.73636574074074079</v>
      </c>
      <c r="L3758" s="25">
        <v>2117</v>
      </c>
      <c r="M3758" s="26">
        <f>Causas[[#This Row],[parada_duracion]]/60</f>
        <v>35.283333333333331</v>
      </c>
      <c r="N3758" s="19" t="s">
        <v>297</v>
      </c>
      <c r="O3758" s="16" t="s">
        <v>52</v>
      </c>
      <c r="P3758" s="16">
        <f>WEEKNUM(Causas[[#This Row],[resolucion_fecha]],16)</f>
        <v>31</v>
      </c>
      <c r="Q3758" s="16" t="str">
        <f>TEXT(Causas[[#This Row],[resolucion_fecha]],"MMMM")</f>
        <v>agosto</v>
      </c>
      <c r="R3758" s="16" t="str">
        <f t="shared" si="59"/>
        <v>T</v>
      </c>
      <c r="S3758" s="16"/>
      <c r="T3758" s="99" t="s">
        <v>53</v>
      </c>
      <c r="U3758" s="16"/>
      <c r="V3758" s="16"/>
      <c r="W3758" s="16"/>
    </row>
    <row r="3759" spans="1:23" hidden="1" x14ac:dyDescent="0.25">
      <c r="A3759" s="25">
        <v>148371</v>
      </c>
      <c r="B3759" s="25" t="s">
        <v>58</v>
      </c>
      <c r="C3759" s="25" t="s">
        <v>43</v>
      </c>
      <c r="D3759" s="25" t="s">
        <v>59</v>
      </c>
      <c r="E3759" s="24">
        <v>44231</v>
      </c>
      <c r="F3759" s="25" t="s">
        <v>60</v>
      </c>
      <c r="G3759" s="25" t="s">
        <v>50</v>
      </c>
      <c r="H3759" s="24">
        <v>45140</v>
      </c>
      <c r="I3759" s="101">
        <v>0.73651620370370363</v>
      </c>
      <c r="J3759" s="24">
        <v>45140</v>
      </c>
      <c r="K3759" s="101">
        <v>0.74872685185185184</v>
      </c>
      <c r="L3759" s="25">
        <v>1055</v>
      </c>
      <c r="M3759" s="26">
        <f>Causas[[#This Row],[parada_duracion]]/60</f>
        <v>17.583333333333332</v>
      </c>
      <c r="N3759" s="19" t="s">
        <v>1160</v>
      </c>
      <c r="O3759" s="16" t="s">
        <v>52</v>
      </c>
      <c r="P3759" s="16">
        <f>WEEKNUM(Causas[[#This Row],[resolucion_fecha]],16)</f>
        <v>31</v>
      </c>
      <c r="Q3759" s="16" t="str">
        <f>TEXT(Causas[[#This Row],[resolucion_fecha]],"MMMM")</f>
        <v>agosto</v>
      </c>
      <c r="R3759" s="16" t="str">
        <f t="shared" si="59"/>
        <v>T</v>
      </c>
      <c r="S3759" s="16"/>
      <c r="T3759" s="99" t="s">
        <v>53</v>
      </c>
      <c r="U3759" s="16"/>
      <c r="V3759" s="16"/>
      <c r="W3759" s="16"/>
    </row>
    <row r="3760" spans="1:23" hidden="1" x14ac:dyDescent="0.25">
      <c r="A3760" s="96">
        <v>148381</v>
      </c>
      <c r="B3760" s="96" t="s">
        <v>95</v>
      </c>
      <c r="C3760" s="96" t="s">
        <v>43</v>
      </c>
      <c r="D3760" s="96" t="s">
        <v>59</v>
      </c>
      <c r="E3760" s="97">
        <v>44231</v>
      </c>
      <c r="F3760" s="96" t="s">
        <v>60</v>
      </c>
      <c r="G3760" s="96" t="s">
        <v>46</v>
      </c>
      <c r="H3760" s="97">
        <v>45140</v>
      </c>
      <c r="I3760" s="23">
        <v>0.76244212962962965</v>
      </c>
      <c r="J3760" s="97">
        <v>45140</v>
      </c>
      <c r="K3760" s="23">
        <v>0.76761574074074079</v>
      </c>
      <c r="L3760" s="96">
        <v>447</v>
      </c>
      <c r="M3760" s="98">
        <f>Causas[[#This Row],[parada_duracion]]/60</f>
        <v>7.45</v>
      </c>
      <c r="N3760" s="19" t="s">
        <v>47</v>
      </c>
      <c r="O3760" s="16" t="s">
        <v>47</v>
      </c>
      <c r="P3760" s="99">
        <f>WEEKNUM(Causas[[#This Row],[resolucion_fecha]],16)</f>
        <v>31</v>
      </c>
      <c r="Q3760" s="99" t="str">
        <f>TEXT(Causas[[#This Row],[resolucion_fecha]],"MMMM")</f>
        <v>agosto</v>
      </c>
      <c r="R3760" s="99" t="str">
        <f t="shared" si="59"/>
        <v>T</v>
      </c>
      <c r="S3760" s="99"/>
      <c r="T3760" s="16" t="s">
        <v>47</v>
      </c>
      <c r="U3760" s="16"/>
      <c r="V3760" s="99"/>
      <c r="W3760" s="99"/>
    </row>
    <row r="3761" spans="1:23" hidden="1" x14ac:dyDescent="0.25">
      <c r="A3761" s="25">
        <v>148382</v>
      </c>
      <c r="B3761" s="25" t="s">
        <v>111</v>
      </c>
      <c r="C3761" s="25" t="s">
        <v>43</v>
      </c>
      <c r="D3761" s="25" t="s">
        <v>166</v>
      </c>
      <c r="E3761" s="24">
        <v>44432</v>
      </c>
      <c r="F3761" s="25" t="s">
        <v>325</v>
      </c>
      <c r="G3761" s="25" t="s">
        <v>50</v>
      </c>
      <c r="H3761" s="24">
        <v>45140</v>
      </c>
      <c r="I3761" s="101">
        <v>0.76812499999999995</v>
      </c>
      <c r="J3761" s="24">
        <v>45140</v>
      </c>
      <c r="K3761" s="101">
        <v>0.81832175925925921</v>
      </c>
      <c r="L3761" s="25">
        <v>4337</v>
      </c>
      <c r="M3761" s="26">
        <f>Causas[[#This Row],[parada_duracion]]/60</f>
        <v>72.283333333333331</v>
      </c>
      <c r="N3761" s="19" t="s">
        <v>297</v>
      </c>
      <c r="O3761" s="16" t="s">
        <v>52</v>
      </c>
      <c r="P3761" s="16">
        <f>WEEKNUM(Causas[[#This Row],[resolucion_fecha]],16)</f>
        <v>31</v>
      </c>
      <c r="Q3761" s="16" t="str">
        <f>TEXT(Causas[[#This Row],[resolucion_fecha]],"MMMM")</f>
        <v>agosto</v>
      </c>
      <c r="R3761" s="16" t="str">
        <f t="shared" si="59"/>
        <v>T</v>
      </c>
      <c r="S3761" s="16"/>
      <c r="T3761" s="99" t="s">
        <v>53</v>
      </c>
      <c r="U3761" s="100"/>
      <c r="V3761" s="16"/>
      <c r="W3761" s="16"/>
    </row>
    <row r="3762" spans="1:23" hidden="1" x14ac:dyDescent="0.25">
      <c r="A3762" s="96">
        <v>148384</v>
      </c>
      <c r="B3762" s="96" t="s">
        <v>54</v>
      </c>
      <c r="C3762" s="96" t="s">
        <v>43</v>
      </c>
      <c r="D3762" s="96" t="s">
        <v>55</v>
      </c>
      <c r="E3762" s="97">
        <v>44120</v>
      </c>
      <c r="F3762" s="96" t="s">
        <v>56</v>
      </c>
      <c r="G3762" s="96" t="s">
        <v>46</v>
      </c>
      <c r="H3762" s="97">
        <v>45140</v>
      </c>
      <c r="I3762" s="23">
        <v>0.7802662037037037</v>
      </c>
      <c r="J3762" s="97">
        <v>45140</v>
      </c>
      <c r="K3762" s="23">
        <v>0.78608796296296291</v>
      </c>
      <c r="L3762" s="96">
        <v>503</v>
      </c>
      <c r="M3762" s="98">
        <f>Causas[[#This Row],[parada_duracion]]/60</f>
        <v>8.3833333333333329</v>
      </c>
      <c r="N3762" s="19" t="s">
        <v>47</v>
      </c>
      <c r="O3762" s="16" t="s">
        <v>47</v>
      </c>
      <c r="P3762" s="99">
        <f>WEEKNUM(Causas[[#This Row],[resolucion_fecha]],16)</f>
        <v>31</v>
      </c>
      <c r="Q3762" s="99" t="str">
        <f>TEXT(Causas[[#This Row],[resolucion_fecha]],"MMMM")</f>
        <v>agosto</v>
      </c>
      <c r="R3762" s="99" t="str">
        <f t="shared" si="59"/>
        <v>T</v>
      </c>
      <c r="S3762" s="99"/>
      <c r="T3762" s="16" t="s">
        <v>47</v>
      </c>
      <c r="U3762" s="16"/>
      <c r="V3762" s="99"/>
      <c r="W3762" s="99"/>
    </row>
    <row r="3763" spans="1:23" ht="30" hidden="1" x14ac:dyDescent="0.25">
      <c r="A3763" s="25">
        <v>148385</v>
      </c>
      <c r="B3763" s="25" t="s">
        <v>54</v>
      </c>
      <c r="C3763" s="25" t="s">
        <v>43</v>
      </c>
      <c r="D3763" s="25" t="s">
        <v>55</v>
      </c>
      <c r="E3763" s="24">
        <v>44120</v>
      </c>
      <c r="F3763" s="25" t="s">
        <v>56</v>
      </c>
      <c r="G3763" s="25" t="s">
        <v>46</v>
      </c>
      <c r="H3763" s="24">
        <v>45140</v>
      </c>
      <c r="I3763" s="101">
        <v>0.78615740740740747</v>
      </c>
      <c r="J3763" s="24">
        <v>45140</v>
      </c>
      <c r="K3763" s="101">
        <v>0.81042824074074071</v>
      </c>
      <c r="L3763" s="25">
        <v>2097</v>
      </c>
      <c r="M3763" s="26">
        <f>Causas[[#This Row],[parada_duracion]]/60</f>
        <v>34.950000000000003</v>
      </c>
      <c r="N3763" s="19" t="s">
        <v>1161</v>
      </c>
      <c r="O3763" s="16" t="s">
        <v>52</v>
      </c>
      <c r="P3763" s="16">
        <f>WEEKNUM(Causas[[#This Row],[resolucion_fecha]],16)</f>
        <v>31</v>
      </c>
      <c r="Q3763" s="16" t="str">
        <f>TEXT(Causas[[#This Row],[resolucion_fecha]],"MMMM")</f>
        <v>agosto</v>
      </c>
      <c r="R3763" s="16" t="str">
        <f t="shared" si="59"/>
        <v>T</v>
      </c>
      <c r="S3763" s="16"/>
      <c r="T3763" s="16" t="s">
        <v>53</v>
      </c>
      <c r="U3763" s="100"/>
      <c r="V3763" s="16"/>
      <c r="W3763" s="16"/>
    </row>
    <row r="3764" spans="1:23" ht="30" hidden="1" x14ac:dyDescent="0.25">
      <c r="A3764" s="96">
        <v>148389</v>
      </c>
      <c r="B3764" s="96" t="s">
        <v>54</v>
      </c>
      <c r="C3764" s="96" t="s">
        <v>43</v>
      </c>
      <c r="D3764" s="96" t="s">
        <v>55</v>
      </c>
      <c r="E3764" s="97">
        <v>44120</v>
      </c>
      <c r="F3764" s="96" t="s">
        <v>56</v>
      </c>
      <c r="G3764" s="96" t="s">
        <v>46</v>
      </c>
      <c r="H3764" s="97">
        <v>45140</v>
      </c>
      <c r="I3764" s="23">
        <v>0.81193287037037043</v>
      </c>
      <c r="J3764" s="97">
        <v>45141</v>
      </c>
      <c r="K3764" s="23">
        <v>0.25210648148148146</v>
      </c>
      <c r="L3764" s="96">
        <v>38031</v>
      </c>
      <c r="M3764" s="98">
        <f>Causas[[#This Row],[parada_duracion]]/60</f>
        <v>633.85</v>
      </c>
      <c r="N3764" s="18" t="s">
        <v>1161</v>
      </c>
      <c r="O3764" s="99" t="s">
        <v>52</v>
      </c>
      <c r="P3764" s="99">
        <f>WEEKNUM(Causas[[#This Row],[resolucion_fecha]],16)</f>
        <v>31</v>
      </c>
      <c r="Q3764" s="99" t="str">
        <f>TEXT(Causas[[#This Row],[resolucion_fecha]],"MMMM")</f>
        <v>agosto</v>
      </c>
      <c r="R3764" s="99" t="str">
        <f t="shared" si="59"/>
        <v>T</v>
      </c>
      <c r="S3764" s="99"/>
      <c r="T3764" s="99" t="s">
        <v>53</v>
      </c>
      <c r="U3764" s="16"/>
      <c r="V3764" s="99"/>
      <c r="W3764" s="99"/>
    </row>
    <row r="3765" spans="1:23" hidden="1" x14ac:dyDescent="0.25">
      <c r="A3765" s="25">
        <v>148390</v>
      </c>
      <c r="B3765" s="25" t="s">
        <v>95</v>
      </c>
      <c r="C3765" s="25" t="s">
        <v>43</v>
      </c>
      <c r="D3765" s="25" t="s">
        <v>166</v>
      </c>
      <c r="E3765" s="24">
        <v>43405</v>
      </c>
      <c r="F3765" s="25" t="s">
        <v>45</v>
      </c>
      <c r="G3765" s="25" t="s">
        <v>46</v>
      </c>
      <c r="H3765" s="24">
        <v>45140</v>
      </c>
      <c r="I3765" s="101">
        <v>0.818425925925926</v>
      </c>
      <c r="J3765" s="24">
        <v>45140</v>
      </c>
      <c r="K3765" s="101">
        <v>0.82503472222222218</v>
      </c>
      <c r="L3765" s="25">
        <v>571</v>
      </c>
      <c r="M3765" s="26">
        <f>Causas[[#This Row],[parada_duracion]]/60</f>
        <v>9.5166666666666675</v>
      </c>
      <c r="N3765" s="19" t="s">
        <v>47</v>
      </c>
      <c r="O3765" s="16" t="s">
        <v>47</v>
      </c>
      <c r="P3765" s="16">
        <f>WEEKNUM(Causas[[#This Row],[resolucion_fecha]],16)</f>
        <v>31</v>
      </c>
      <c r="Q3765" s="16" t="str">
        <f>TEXT(Causas[[#This Row],[resolucion_fecha]],"MMMM")</f>
        <v>agosto</v>
      </c>
      <c r="R3765" s="16" t="str">
        <f t="shared" si="59"/>
        <v>T</v>
      </c>
      <c r="S3765" s="16"/>
      <c r="T3765" s="16" t="s">
        <v>47</v>
      </c>
      <c r="U3765" s="100"/>
      <c r="V3765" s="16"/>
      <c r="W3765" s="16"/>
    </row>
    <row r="3766" spans="1:23" hidden="1" x14ac:dyDescent="0.25">
      <c r="A3766" s="96">
        <v>148393</v>
      </c>
      <c r="B3766" s="96" t="s">
        <v>111</v>
      </c>
      <c r="C3766" s="96" t="s">
        <v>43</v>
      </c>
      <c r="D3766" s="96" t="s">
        <v>166</v>
      </c>
      <c r="E3766" s="97">
        <v>44432</v>
      </c>
      <c r="F3766" s="96" t="s">
        <v>325</v>
      </c>
      <c r="G3766" s="96" t="s">
        <v>50</v>
      </c>
      <c r="H3766" s="97">
        <v>45140</v>
      </c>
      <c r="I3766" s="23">
        <v>0.82524305555555555</v>
      </c>
      <c r="J3766" s="97">
        <v>45141</v>
      </c>
      <c r="K3766" s="23">
        <v>0.25256944444444446</v>
      </c>
      <c r="L3766" s="96">
        <v>36921</v>
      </c>
      <c r="M3766" s="98">
        <f>Causas[[#This Row],[parada_duracion]]/60</f>
        <v>615.35</v>
      </c>
      <c r="N3766" s="18" t="s">
        <v>1162</v>
      </c>
      <c r="O3766" s="99" t="s">
        <v>52</v>
      </c>
      <c r="P3766" s="99">
        <f>WEEKNUM(Causas[[#This Row],[resolucion_fecha]],16)</f>
        <v>31</v>
      </c>
      <c r="Q3766" s="99" t="str">
        <f>TEXT(Causas[[#This Row],[resolucion_fecha]],"MMMM")</f>
        <v>agosto</v>
      </c>
      <c r="R3766" s="99" t="str">
        <f t="shared" si="59"/>
        <v>T</v>
      </c>
      <c r="S3766" s="99"/>
      <c r="T3766" s="99" t="s">
        <v>53</v>
      </c>
      <c r="U3766" s="16"/>
      <c r="V3766" s="99"/>
      <c r="W3766" s="99"/>
    </row>
    <row r="3767" spans="1:23" hidden="1" x14ac:dyDescent="0.25">
      <c r="A3767" s="25">
        <v>148394</v>
      </c>
      <c r="B3767" s="25" t="s">
        <v>61</v>
      </c>
      <c r="C3767" s="25" t="s">
        <v>43</v>
      </c>
      <c r="D3767" s="25" t="s">
        <v>59</v>
      </c>
      <c r="E3767" s="24">
        <v>44231</v>
      </c>
      <c r="F3767" s="25" t="s">
        <v>60</v>
      </c>
      <c r="G3767" s="25" t="s">
        <v>46</v>
      </c>
      <c r="H3767" s="24">
        <v>45140</v>
      </c>
      <c r="I3767" s="101">
        <v>0.84065972222222218</v>
      </c>
      <c r="J3767" s="24">
        <v>45140</v>
      </c>
      <c r="K3767" s="101">
        <v>0.86324074074074064</v>
      </c>
      <c r="L3767" s="25">
        <v>1951</v>
      </c>
      <c r="M3767" s="26">
        <f>Causas[[#This Row],[parada_duracion]]/60</f>
        <v>32.516666666666666</v>
      </c>
      <c r="N3767" s="19" t="s">
        <v>1163</v>
      </c>
      <c r="O3767" s="16" t="s">
        <v>52</v>
      </c>
      <c r="P3767" s="16">
        <f>WEEKNUM(Causas[[#This Row],[resolucion_fecha]],16)</f>
        <v>31</v>
      </c>
      <c r="Q3767" s="16" t="str">
        <f>TEXT(Causas[[#This Row],[resolucion_fecha]],"MMMM")</f>
        <v>agosto</v>
      </c>
      <c r="R3767" s="16" t="str">
        <f t="shared" si="59"/>
        <v>T</v>
      </c>
      <c r="S3767" s="16"/>
      <c r="T3767" s="99" t="s">
        <v>53</v>
      </c>
      <c r="U3767" s="100"/>
      <c r="V3767" s="16"/>
      <c r="W3767" s="16"/>
    </row>
    <row r="3768" spans="1:23" x14ac:dyDescent="0.25">
      <c r="A3768" s="25">
        <v>148396</v>
      </c>
      <c r="B3768" s="25" t="s">
        <v>42</v>
      </c>
      <c r="C3768" s="25" t="s">
        <v>43</v>
      </c>
      <c r="D3768" s="25" t="s">
        <v>67</v>
      </c>
      <c r="E3768" s="24">
        <v>43405</v>
      </c>
      <c r="F3768" s="25" t="s">
        <v>45</v>
      </c>
      <c r="G3768" s="25" t="s">
        <v>50</v>
      </c>
      <c r="H3768" s="24">
        <v>45140</v>
      </c>
      <c r="I3768" s="101">
        <v>0.85826388888888883</v>
      </c>
      <c r="J3768" s="24">
        <v>45140</v>
      </c>
      <c r="K3768" s="101">
        <v>0.86761574074074066</v>
      </c>
      <c r="L3768" s="25">
        <v>808</v>
      </c>
      <c r="M3768" s="26">
        <f>Causas[[#This Row],[parada_duracion]]/60</f>
        <v>13.466666666666667</v>
      </c>
      <c r="N3768" s="19" t="s">
        <v>1164</v>
      </c>
      <c r="O3768" s="16" t="s">
        <v>52</v>
      </c>
      <c r="P3768" s="16">
        <f>WEEKNUM(Causas[[#This Row],[resolucion_fecha]],16)</f>
        <v>31</v>
      </c>
      <c r="Q3768" s="16" t="str">
        <f>TEXT(Causas[[#This Row],[resolucion_fecha]],"MMMM")</f>
        <v>agosto</v>
      </c>
      <c r="R3768" s="16" t="str">
        <f t="shared" si="59"/>
        <v>T</v>
      </c>
      <c r="S3768" s="16"/>
      <c r="T3768" s="99" t="s">
        <v>53</v>
      </c>
      <c r="U3768" s="16"/>
      <c r="V3768" s="16"/>
      <c r="W3768" s="16"/>
    </row>
    <row r="3769" spans="1:23" hidden="1" x14ac:dyDescent="0.25">
      <c r="A3769" s="25">
        <v>148407</v>
      </c>
      <c r="B3769" s="25" t="s">
        <v>42</v>
      </c>
      <c r="C3769" s="25" t="s">
        <v>43</v>
      </c>
      <c r="D3769" s="25" t="s">
        <v>161</v>
      </c>
      <c r="E3769" s="24">
        <v>43405</v>
      </c>
      <c r="F3769" s="25" t="s">
        <v>45</v>
      </c>
      <c r="G3769" s="25" t="s">
        <v>46</v>
      </c>
      <c r="H3769" s="24">
        <v>45141</v>
      </c>
      <c r="I3769" s="101">
        <v>0.30575231481481485</v>
      </c>
      <c r="J3769" s="24">
        <v>45141</v>
      </c>
      <c r="K3769" s="101">
        <v>0.36249999999999999</v>
      </c>
      <c r="L3769" s="25">
        <v>4903</v>
      </c>
      <c r="M3769" s="26">
        <f>Causas[[#This Row],[parada_duracion]]/60</f>
        <v>81.716666666666669</v>
      </c>
      <c r="N3769" s="19" t="s">
        <v>1165</v>
      </c>
      <c r="O3769" s="16" t="s">
        <v>9</v>
      </c>
      <c r="P3769" s="16">
        <f>WEEKNUM(Causas[[#This Row],[resolucion_fecha]],16)</f>
        <v>31</v>
      </c>
      <c r="Q3769" s="16" t="str">
        <f>TEXT(Causas[[#This Row],[resolucion_fecha]],"MMMM")</f>
        <v>agosto</v>
      </c>
      <c r="R3769" s="16" t="str">
        <f t="shared" si="59"/>
        <v>M</v>
      </c>
      <c r="S3769" s="16"/>
      <c r="T3769" s="16" t="s">
        <v>9</v>
      </c>
      <c r="U3769" s="16"/>
      <c r="V3769" s="16"/>
      <c r="W3769" s="16"/>
    </row>
    <row r="3770" spans="1:23" hidden="1" x14ac:dyDescent="0.25">
      <c r="A3770" s="25">
        <v>148409</v>
      </c>
      <c r="B3770" s="25" t="s">
        <v>117</v>
      </c>
      <c r="C3770" s="25" t="s">
        <v>43</v>
      </c>
      <c r="D3770" s="25" t="s">
        <v>96</v>
      </c>
      <c r="E3770" s="24">
        <v>43405</v>
      </c>
      <c r="F3770" s="25" t="s">
        <v>45</v>
      </c>
      <c r="G3770" s="25" t="s">
        <v>46</v>
      </c>
      <c r="H3770" s="24">
        <v>45141</v>
      </c>
      <c r="I3770" s="101">
        <v>0.3162847222222222</v>
      </c>
      <c r="J3770" s="24">
        <v>45141</v>
      </c>
      <c r="K3770" s="101">
        <v>0.37645833333333334</v>
      </c>
      <c r="L3770" s="25">
        <v>5199</v>
      </c>
      <c r="M3770" s="26">
        <f>Causas[[#This Row],[parada_duracion]]/60</f>
        <v>86.65</v>
      </c>
      <c r="N3770" s="19" t="s">
        <v>1166</v>
      </c>
      <c r="O3770" s="16" t="s">
        <v>52</v>
      </c>
      <c r="P3770" s="16">
        <f>WEEKNUM(Causas[[#This Row],[resolucion_fecha]],16)</f>
        <v>31</v>
      </c>
      <c r="Q3770" s="16" t="str">
        <f>TEXT(Causas[[#This Row],[resolucion_fecha]],"MMMM")</f>
        <v>agosto</v>
      </c>
      <c r="R3770" s="16" t="str">
        <f t="shared" si="59"/>
        <v>M</v>
      </c>
      <c r="S3770" s="16"/>
      <c r="T3770" s="16" t="s">
        <v>53</v>
      </c>
      <c r="U3770" s="16"/>
      <c r="V3770" s="16"/>
      <c r="W3770" s="16"/>
    </row>
    <row r="3771" spans="1:23" hidden="1" x14ac:dyDescent="0.25">
      <c r="A3771" s="25">
        <v>148426</v>
      </c>
      <c r="B3771" s="25" t="s">
        <v>74</v>
      </c>
      <c r="C3771" s="25" t="s">
        <v>43</v>
      </c>
      <c r="D3771" s="25" t="s">
        <v>68</v>
      </c>
      <c r="E3771" s="24">
        <v>44258</v>
      </c>
      <c r="F3771" s="25" t="s">
        <v>56</v>
      </c>
      <c r="G3771" s="25" t="s">
        <v>46</v>
      </c>
      <c r="H3771" s="24">
        <v>45141</v>
      </c>
      <c r="I3771" s="101">
        <v>0.51273148148148151</v>
      </c>
      <c r="J3771" s="24">
        <v>45141</v>
      </c>
      <c r="K3771" s="101">
        <v>0.52749999999999997</v>
      </c>
      <c r="L3771" s="25">
        <v>1276</v>
      </c>
      <c r="M3771" s="26">
        <f>Causas[[#This Row],[parada_duracion]]/60</f>
        <v>21.266666666666666</v>
      </c>
      <c r="N3771" s="19" t="s">
        <v>62</v>
      </c>
      <c r="O3771" s="16" t="s">
        <v>52</v>
      </c>
      <c r="P3771" s="16">
        <f>WEEKNUM(Causas[[#This Row],[resolucion_fecha]],16)</f>
        <v>31</v>
      </c>
      <c r="Q3771" s="16" t="str">
        <f>TEXT(Causas[[#This Row],[resolucion_fecha]],"MMMM")</f>
        <v>agosto</v>
      </c>
      <c r="R3771" s="16" t="str">
        <f t="shared" si="59"/>
        <v>M</v>
      </c>
      <c r="S3771" s="16"/>
      <c r="T3771" s="16" t="s">
        <v>53</v>
      </c>
      <c r="U3771" s="16"/>
      <c r="V3771" s="16"/>
      <c r="W3771" s="16"/>
    </row>
    <row r="3772" spans="1:23" hidden="1" x14ac:dyDescent="0.25">
      <c r="A3772" s="25">
        <v>148429</v>
      </c>
      <c r="B3772" s="25" t="s">
        <v>58</v>
      </c>
      <c r="C3772" s="25" t="s">
        <v>43</v>
      </c>
      <c r="D3772" s="25" t="s">
        <v>59</v>
      </c>
      <c r="E3772" s="24">
        <v>44231</v>
      </c>
      <c r="F3772" s="25" t="s">
        <v>60</v>
      </c>
      <c r="G3772" s="25" t="s">
        <v>50</v>
      </c>
      <c r="H3772" s="24">
        <v>45141</v>
      </c>
      <c r="I3772" s="101">
        <v>0.52884259259259259</v>
      </c>
      <c r="J3772" s="24">
        <v>45141</v>
      </c>
      <c r="K3772" s="101">
        <v>0.62370370370370376</v>
      </c>
      <c r="L3772" s="25">
        <v>8196</v>
      </c>
      <c r="M3772" s="26">
        <f>Causas[[#This Row],[parada_duracion]]/60</f>
        <v>136.6</v>
      </c>
      <c r="N3772" s="18" t="s">
        <v>49</v>
      </c>
      <c r="O3772" s="19" t="s">
        <v>49</v>
      </c>
      <c r="P3772" s="16">
        <f>WEEKNUM(Causas[[#This Row],[resolucion_fecha]],16)</f>
        <v>31</v>
      </c>
      <c r="Q3772" s="16" t="str">
        <f>TEXT(Causas[[#This Row],[resolucion_fecha]],"MMMM")</f>
        <v>agosto</v>
      </c>
      <c r="R3772" s="16" t="str">
        <f t="shared" si="59"/>
        <v>M</v>
      </c>
      <c r="S3772" s="16"/>
      <c r="T3772" s="16" t="s">
        <v>49</v>
      </c>
      <c r="U3772" s="16"/>
      <c r="V3772" s="16"/>
      <c r="W3772" s="16"/>
    </row>
    <row r="3773" spans="1:23" ht="30" hidden="1" x14ac:dyDescent="0.25">
      <c r="A3773" s="25">
        <v>148434</v>
      </c>
      <c r="B3773" s="25" t="s">
        <v>54</v>
      </c>
      <c r="C3773" s="25" t="s">
        <v>43</v>
      </c>
      <c r="D3773" s="25" t="s">
        <v>55</v>
      </c>
      <c r="E3773" s="24">
        <v>44120</v>
      </c>
      <c r="F3773" s="25" t="s">
        <v>56</v>
      </c>
      <c r="G3773" s="25" t="s">
        <v>50</v>
      </c>
      <c r="H3773" s="24">
        <v>45141</v>
      </c>
      <c r="I3773" s="101">
        <v>0.61486111111111108</v>
      </c>
      <c r="J3773" s="24">
        <v>45141</v>
      </c>
      <c r="K3773" s="101">
        <v>0.74096064814814822</v>
      </c>
      <c r="L3773" s="25">
        <v>10895</v>
      </c>
      <c r="M3773" s="26">
        <f>Causas[[#This Row],[parada_duracion]]/60</f>
        <v>181.58333333333334</v>
      </c>
      <c r="N3773" s="19" t="s">
        <v>1167</v>
      </c>
      <c r="O3773" s="16" t="s">
        <v>52</v>
      </c>
      <c r="P3773" s="16">
        <f>WEEKNUM(Causas[[#This Row],[resolucion_fecha]],16)</f>
        <v>31</v>
      </c>
      <c r="Q3773" s="16" t="str">
        <f>TEXT(Causas[[#This Row],[resolucion_fecha]],"MMMM")</f>
        <v>agosto</v>
      </c>
      <c r="R3773" s="16" t="str">
        <f t="shared" si="59"/>
        <v>T</v>
      </c>
      <c r="S3773" s="16"/>
      <c r="T3773" s="16" t="s">
        <v>53</v>
      </c>
      <c r="U3773" s="16"/>
      <c r="V3773" s="16"/>
      <c r="W3773" s="16"/>
    </row>
    <row r="3774" spans="1:23" hidden="1" x14ac:dyDescent="0.25">
      <c r="A3774" s="25">
        <v>148436</v>
      </c>
      <c r="B3774" s="25" t="s">
        <v>95</v>
      </c>
      <c r="C3774" s="25" t="s">
        <v>43</v>
      </c>
      <c r="D3774" s="25" t="s">
        <v>59</v>
      </c>
      <c r="E3774" s="24">
        <v>44231</v>
      </c>
      <c r="F3774" s="25" t="s">
        <v>60</v>
      </c>
      <c r="G3774" s="25" t="s">
        <v>46</v>
      </c>
      <c r="H3774" s="24">
        <v>45141</v>
      </c>
      <c r="I3774" s="101">
        <v>0.63843749999999999</v>
      </c>
      <c r="J3774" s="24">
        <v>45141</v>
      </c>
      <c r="K3774" s="101">
        <v>0.64879629629629632</v>
      </c>
      <c r="L3774" s="25">
        <v>895</v>
      </c>
      <c r="M3774" s="26">
        <f>Causas[[#This Row],[parada_duracion]]/60</f>
        <v>14.916666666666666</v>
      </c>
      <c r="N3774" s="19" t="s">
        <v>1168</v>
      </c>
      <c r="O3774" s="16" t="s">
        <v>52</v>
      </c>
      <c r="P3774" s="16">
        <f>WEEKNUM(Causas[[#This Row],[resolucion_fecha]],16)</f>
        <v>31</v>
      </c>
      <c r="Q3774" s="16" t="str">
        <f>TEXT(Causas[[#This Row],[resolucion_fecha]],"MMMM")</f>
        <v>agosto</v>
      </c>
      <c r="R3774" s="16" t="str">
        <f t="shared" si="59"/>
        <v>T</v>
      </c>
      <c r="S3774" s="16"/>
      <c r="T3774" s="16" t="s">
        <v>53</v>
      </c>
      <c r="U3774" s="16"/>
      <c r="V3774" s="16"/>
      <c r="W3774" s="16"/>
    </row>
    <row r="3775" spans="1:23" hidden="1" x14ac:dyDescent="0.25">
      <c r="A3775" s="25">
        <v>148438</v>
      </c>
      <c r="B3775" s="25" t="s">
        <v>74</v>
      </c>
      <c r="C3775" s="25" t="s">
        <v>43</v>
      </c>
      <c r="D3775" s="25" t="s">
        <v>68</v>
      </c>
      <c r="E3775" s="24">
        <v>44258</v>
      </c>
      <c r="F3775" s="25" t="s">
        <v>56</v>
      </c>
      <c r="G3775" s="25" t="s">
        <v>46</v>
      </c>
      <c r="H3775" s="24">
        <v>45141</v>
      </c>
      <c r="I3775" s="101">
        <v>0.65237268518518521</v>
      </c>
      <c r="J3775" s="24">
        <v>45141</v>
      </c>
      <c r="K3775" s="101">
        <v>0.69525462962962958</v>
      </c>
      <c r="L3775" s="25">
        <v>3705</v>
      </c>
      <c r="M3775" s="26">
        <f>Causas[[#This Row],[parada_duracion]]/60</f>
        <v>61.75</v>
      </c>
      <c r="N3775" s="19" t="s">
        <v>1169</v>
      </c>
      <c r="O3775" s="16" t="s">
        <v>52</v>
      </c>
      <c r="P3775" s="16">
        <f>WEEKNUM(Causas[[#This Row],[resolucion_fecha]],16)</f>
        <v>31</v>
      </c>
      <c r="Q3775" s="16" t="str">
        <f>TEXT(Causas[[#This Row],[resolucion_fecha]],"MMMM")</f>
        <v>agosto</v>
      </c>
      <c r="R3775" s="16" t="str">
        <f t="shared" si="59"/>
        <v>T</v>
      </c>
      <c r="S3775" s="16"/>
      <c r="T3775" s="16" t="s">
        <v>53</v>
      </c>
      <c r="U3775" s="16"/>
      <c r="V3775" s="16"/>
      <c r="W3775" s="16"/>
    </row>
    <row r="3776" spans="1:23" hidden="1" x14ac:dyDescent="0.25">
      <c r="A3776" s="25">
        <v>148448</v>
      </c>
      <c r="B3776" s="25" t="s">
        <v>61</v>
      </c>
      <c r="C3776" s="25" t="s">
        <v>43</v>
      </c>
      <c r="D3776" s="25" t="s">
        <v>82</v>
      </c>
      <c r="E3776" s="24">
        <v>43405</v>
      </c>
      <c r="F3776" s="25" t="s">
        <v>45</v>
      </c>
      <c r="G3776" s="25" t="s">
        <v>46</v>
      </c>
      <c r="H3776" s="24">
        <v>45141</v>
      </c>
      <c r="I3776" s="101">
        <v>0.68217592592592602</v>
      </c>
      <c r="J3776" s="24">
        <v>45141</v>
      </c>
      <c r="K3776" s="101">
        <v>0.6877199074074074</v>
      </c>
      <c r="L3776" s="25">
        <v>479</v>
      </c>
      <c r="M3776" s="26">
        <f>Causas[[#This Row],[parada_duracion]]/60</f>
        <v>7.9833333333333334</v>
      </c>
      <c r="N3776" s="19" t="s">
        <v>47</v>
      </c>
      <c r="O3776" s="16" t="s">
        <v>47</v>
      </c>
      <c r="P3776" s="16">
        <f>WEEKNUM(Causas[[#This Row],[resolucion_fecha]],16)</f>
        <v>31</v>
      </c>
      <c r="Q3776" s="16" t="str">
        <f>TEXT(Causas[[#This Row],[resolucion_fecha]],"MMMM")</f>
        <v>agosto</v>
      </c>
      <c r="R3776" s="16" t="str">
        <f t="shared" si="59"/>
        <v>T</v>
      </c>
      <c r="S3776" s="16"/>
      <c r="T3776" s="16" t="s">
        <v>47</v>
      </c>
      <c r="U3776" s="16"/>
      <c r="V3776" s="16"/>
      <c r="W3776" s="16"/>
    </row>
    <row r="3777" spans="1:23" ht="30" hidden="1" x14ac:dyDescent="0.25">
      <c r="A3777" s="25">
        <v>148453</v>
      </c>
      <c r="B3777" s="25" t="s">
        <v>74</v>
      </c>
      <c r="C3777" s="25" t="s">
        <v>43</v>
      </c>
      <c r="D3777" s="25" t="s">
        <v>68</v>
      </c>
      <c r="E3777" s="24">
        <v>44258</v>
      </c>
      <c r="F3777" s="25" t="s">
        <v>56</v>
      </c>
      <c r="G3777" s="25" t="s">
        <v>46</v>
      </c>
      <c r="H3777" s="24">
        <v>45141</v>
      </c>
      <c r="I3777" s="101">
        <v>0.70545138888888881</v>
      </c>
      <c r="J3777" s="24">
        <v>45141</v>
      </c>
      <c r="K3777" s="101">
        <v>0.72151620370370362</v>
      </c>
      <c r="L3777" s="25">
        <v>1388</v>
      </c>
      <c r="M3777" s="26">
        <f>Causas[[#This Row],[parada_duracion]]/60</f>
        <v>23.133333333333333</v>
      </c>
      <c r="N3777" s="19" t="s">
        <v>1170</v>
      </c>
      <c r="O3777" s="16" t="s">
        <v>52</v>
      </c>
      <c r="P3777" s="16">
        <f>WEEKNUM(Causas[[#This Row],[resolucion_fecha]],16)</f>
        <v>31</v>
      </c>
      <c r="Q3777" s="16" t="str">
        <f>TEXT(Causas[[#This Row],[resolucion_fecha]],"MMMM")</f>
        <v>agosto</v>
      </c>
      <c r="R3777" s="16" t="str">
        <f t="shared" si="59"/>
        <v>T</v>
      </c>
      <c r="S3777" s="16"/>
      <c r="T3777" s="16" t="s">
        <v>53</v>
      </c>
      <c r="U3777" s="16"/>
      <c r="V3777" s="16"/>
      <c r="W3777" s="16"/>
    </row>
    <row r="3778" spans="1:23" hidden="1" x14ac:dyDescent="0.25">
      <c r="A3778" s="25">
        <v>148456</v>
      </c>
      <c r="B3778" s="25" t="s">
        <v>185</v>
      </c>
      <c r="C3778" s="25" t="s">
        <v>43</v>
      </c>
      <c r="D3778" s="25" t="s">
        <v>80</v>
      </c>
      <c r="E3778" s="24">
        <v>43405</v>
      </c>
      <c r="F3778" s="25" t="s">
        <v>45</v>
      </c>
      <c r="G3778" s="25" t="s">
        <v>46</v>
      </c>
      <c r="H3778" s="24">
        <v>45141</v>
      </c>
      <c r="I3778" s="101">
        <v>0.73384259259259255</v>
      </c>
      <c r="J3778" s="24">
        <v>45141</v>
      </c>
      <c r="K3778" s="101">
        <v>0.75293981481481476</v>
      </c>
      <c r="L3778" s="25">
        <v>1650</v>
      </c>
      <c r="M3778" s="26">
        <f>Causas[[#This Row],[parada_duracion]]/60</f>
        <v>27.5</v>
      </c>
      <c r="N3778" s="19" t="s">
        <v>1093</v>
      </c>
      <c r="O3778" s="16" t="s">
        <v>9</v>
      </c>
      <c r="P3778" s="16">
        <f>WEEKNUM(Causas[[#This Row],[resolucion_fecha]],16)</f>
        <v>31</v>
      </c>
      <c r="Q3778" s="16" t="str">
        <f>TEXT(Causas[[#This Row],[resolucion_fecha]],"MMMM")</f>
        <v>agosto</v>
      </c>
      <c r="R3778" s="16" t="str">
        <f t="shared" si="59"/>
        <v>T</v>
      </c>
      <c r="S3778" s="16"/>
      <c r="T3778" s="16" t="s">
        <v>9</v>
      </c>
      <c r="U3778" s="16"/>
      <c r="V3778" s="16"/>
      <c r="W3778" s="16"/>
    </row>
    <row r="3779" spans="1:23" hidden="1" x14ac:dyDescent="0.25">
      <c r="A3779" s="96">
        <v>148463</v>
      </c>
      <c r="B3779" s="96" t="s">
        <v>95</v>
      </c>
      <c r="C3779" s="96" t="s">
        <v>43</v>
      </c>
      <c r="D3779" s="96" t="s">
        <v>59</v>
      </c>
      <c r="E3779" s="97">
        <v>44231</v>
      </c>
      <c r="F3779" s="96" t="s">
        <v>60</v>
      </c>
      <c r="G3779" s="96" t="s">
        <v>46</v>
      </c>
      <c r="H3779" s="97">
        <v>45141</v>
      </c>
      <c r="I3779" s="23">
        <v>0.75839120370370372</v>
      </c>
      <c r="J3779" s="97">
        <v>45141</v>
      </c>
      <c r="K3779" s="23">
        <v>0.77276620370370364</v>
      </c>
      <c r="L3779" s="96">
        <v>1242</v>
      </c>
      <c r="M3779" s="98">
        <f>Causas[[#This Row],[parada_duracion]]/60</f>
        <v>20.7</v>
      </c>
      <c r="N3779" s="18" t="s">
        <v>1171</v>
      </c>
      <c r="O3779" s="99" t="s">
        <v>52</v>
      </c>
      <c r="P3779" s="99">
        <f>WEEKNUM(Causas[[#This Row],[resolucion_fecha]],16)</f>
        <v>31</v>
      </c>
      <c r="Q3779" s="99" t="str">
        <f>TEXT(Causas[[#This Row],[resolucion_fecha]],"MMMM")</f>
        <v>agosto</v>
      </c>
      <c r="R3779" s="99" t="str">
        <f t="shared" si="59"/>
        <v>T</v>
      </c>
      <c r="S3779" s="99"/>
      <c r="T3779" s="16" t="s">
        <v>53</v>
      </c>
      <c r="U3779" s="16"/>
      <c r="V3779" s="99"/>
      <c r="W3779" s="99"/>
    </row>
    <row r="3780" spans="1:23" hidden="1" x14ac:dyDescent="0.25">
      <c r="A3780" s="25">
        <v>148464</v>
      </c>
      <c r="B3780" s="25" t="s">
        <v>95</v>
      </c>
      <c r="C3780" s="25" t="s">
        <v>43</v>
      </c>
      <c r="D3780" s="25" t="s">
        <v>82</v>
      </c>
      <c r="E3780" s="24">
        <v>45063</v>
      </c>
      <c r="F3780" s="25" t="s">
        <v>124</v>
      </c>
      <c r="G3780" s="25" t="s">
        <v>50</v>
      </c>
      <c r="H3780" s="24">
        <v>45141</v>
      </c>
      <c r="I3780" s="101">
        <v>0.75975694444444442</v>
      </c>
      <c r="J3780" s="24">
        <v>45141</v>
      </c>
      <c r="K3780" s="101">
        <v>0.76038194444444451</v>
      </c>
      <c r="L3780" s="25">
        <v>54</v>
      </c>
      <c r="M3780" s="26">
        <f>Causas[[#This Row],[parada_duracion]]/60</f>
        <v>0.9</v>
      </c>
      <c r="N3780" s="19" t="s">
        <v>47</v>
      </c>
      <c r="O3780" s="16" t="s">
        <v>47</v>
      </c>
      <c r="P3780" s="16">
        <f>WEEKNUM(Causas[[#This Row],[resolucion_fecha]],16)</f>
        <v>31</v>
      </c>
      <c r="Q3780" s="16" t="str">
        <f>TEXT(Causas[[#This Row],[resolucion_fecha]],"MMMM")</f>
        <v>agosto</v>
      </c>
      <c r="R3780" s="16" t="str">
        <f t="shared" si="59"/>
        <v>T</v>
      </c>
      <c r="S3780" s="16"/>
      <c r="T3780" s="16" t="s">
        <v>47</v>
      </c>
      <c r="U3780" s="100"/>
      <c r="V3780" s="16"/>
      <c r="W3780" s="16"/>
    </row>
    <row r="3781" spans="1:23" hidden="1" x14ac:dyDescent="0.25">
      <c r="A3781" s="25">
        <v>148471</v>
      </c>
      <c r="B3781" s="25" t="s">
        <v>116</v>
      </c>
      <c r="C3781" s="25" t="s">
        <v>43</v>
      </c>
      <c r="D3781" s="25" t="s">
        <v>59</v>
      </c>
      <c r="E3781" s="24">
        <v>44930</v>
      </c>
      <c r="F3781" s="25" t="s">
        <v>124</v>
      </c>
      <c r="G3781" s="25" t="s">
        <v>46</v>
      </c>
      <c r="H3781" s="24">
        <v>45141</v>
      </c>
      <c r="I3781" s="101">
        <v>0.78093749999999995</v>
      </c>
      <c r="J3781" s="24">
        <v>45141</v>
      </c>
      <c r="K3781" s="101">
        <v>0.78702546296296294</v>
      </c>
      <c r="L3781" s="25">
        <v>526</v>
      </c>
      <c r="M3781" s="26">
        <f>Causas[[#This Row],[parada_duracion]]/60</f>
        <v>8.7666666666666675</v>
      </c>
      <c r="N3781" s="19" t="s">
        <v>47</v>
      </c>
      <c r="O3781" s="16" t="s">
        <v>47</v>
      </c>
      <c r="P3781" s="16">
        <f>WEEKNUM(Causas[[#This Row],[resolucion_fecha]],16)</f>
        <v>31</v>
      </c>
      <c r="Q3781" s="16" t="str">
        <f>TEXT(Causas[[#This Row],[resolucion_fecha]],"MMMM")</f>
        <v>agosto</v>
      </c>
      <c r="R3781" s="16" t="str">
        <f t="shared" si="59"/>
        <v>T</v>
      </c>
      <c r="S3781" s="16"/>
      <c r="T3781" s="16" t="s">
        <v>47</v>
      </c>
      <c r="U3781" s="16"/>
      <c r="V3781" s="16"/>
      <c r="W3781" s="16"/>
    </row>
    <row r="3782" spans="1:23" hidden="1" x14ac:dyDescent="0.25">
      <c r="A3782" s="25">
        <v>148475</v>
      </c>
      <c r="B3782" s="25" t="s">
        <v>130</v>
      </c>
      <c r="C3782" s="25" t="s">
        <v>43</v>
      </c>
      <c r="D3782" s="25" t="s">
        <v>161</v>
      </c>
      <c r="E3782" s="24">
        <v>43405</v>
      </c>
      <c r="F3782" s="25" t="s">
        <v>45</v>
      </c>
      <c r="G3782" s="25" t="s">
        <v>50</v>
      </c>
      <c r="H3782" s="24">
        <v>45141</v>
      </c>
      <c r="I3782" s="101">
        <v>0.7906481481481481</v>
      </c>
      <c r="J3782" s="24">
        <v>45141</v>
      </c>
      <c r="K3782" s="101">
        <v>0.82530092592592597</v>
      </c>
      <c r="L3782" s="25">
        <v>2994</v>
      </c>
      <c r="M3782" s="26">
        <f>Causas[[#This Row],[parada_duracion]]/60</f>
        <v>49.9</v>
      </c>
      <c r="N3782" s="19" t="s">
        <v>1172</v>
      </c>
      <c r="O3782" s="16" t="s">
        <v>52</v>
      </c>
      <c r="P3782" s="16">
        <f>WEEKNUM(Causas[[#This Row],[resolucion_fecha]],16)</f>
        <v>31</v>
      </c>
      <c r="Q3782" s="16" t="str">
        <f>TEXT(Causas[[#This Row],[resolucion_fecha]],"MMMM")</f>
        <v>agosto</v>
      </c>
      <c r="R3782" s="16" t="str">
        <f t="shared" si="59"/>
        <v>T</v>
      </c>
      <c r="S3782" s="16"/>
      <c r="T3782" s="16" t="s">
        <v>53</v>
      </c>
      <c r="U3782" s="16"/>
      <c r="V3782" s="16"/>
      <c r="W3782" s="16"/>
    </row>
    <row r="3783" spans="1:23" hidden="1" x14ac:dyDescent="0.25">
      <c r="A3783" s="25">
        <v>148477</v>
      </c>
      <c r="B3783" s="25" t="s">
        <v>74</v>
      </c>
      <c r="C3783" s="25" t="s">
        <v>43</v>
      </c>
      <c r="D3783" s="25" t="s">
        <v>68</v>
      </c>
      <c r="E3783" s="24">
        <v>44258</v>
      </c>
      <c r="F3783" s="25" t="s">
        <v>56</v>
      </c>
      <c r="G3783" s="25" t="s">
        <v>46</v>
      </c>
      <c r="H3783" s="24">
        <v>45141</v>
      </c>
      <c r="I3783" s="101">
        <v>0.82275462962962964</v>
      </c>
      <c r="J3783" s="24">
        <v>45141</v>
      </c>
      <c r="K3783" s="101">
        <v>0.86706018518518524</v>
      </c>
      <c r="L3783" s="25">
        <v>3828</v>
      </c>
      <c r="M3783" s="26">
        <f>Causas[[#This Row],[parada_duracion]]/60</f>
        <v>63.8</v>
      </c>
      <c r="N3783" s="19" t="s">
        <v>1173</v>
      </c>
      <c r="O3783" s="16" t="s">
        <v>52</v>
      </c>
      <c r="P3783" s="16">
        <f>WEEKNUM(Causas[[#This Row],[resolucion_fecha]],16)</f>
        <v>31</v>
      </c>
      <c r="Q3783" s="16" t="str">
        <f>TEXT(Causas[[#This Row],[resolucion_fecha]],"MMMM")</f>
        <v>agosto</v>
      </c>
      <c r="R3783" s="16" t="str">
        <f t="shared" si="59"/>
        <v>T</v>
      </c>
      <c r="S3783" s="16"/>
      <c r="T3783" s="16" t="s">
        <v>53</v>
      </c>
      <c r="U3783" s="16"/>
      <c r="V3783" s="16"/>
      <c r="W3783" s="16"/>
    </row>
    <row r="3784" spans="1:23" hidden="1" x14ac:dyDescent="0.25">
      <c r="A3784" s="96">
        <v>148481</v>
      </c>
      <c r="B3784" s="96" t="s">
        <v>42</v>
      </c>
      <c r="C3784" s="96" t="s">
        <v>43</v>
      </c>
      <c r="D3784" s="96" t="s">
        <v>77</v>
      </c>
      <c r="E3784" s="97">
        <v>43405</v>
      </c>
      <c r="F3784" s="96" t="s">
        <v>45</v>
      </c>
      <c r="G3784" s="96" t="s">
        <v>50</v>
      </c>
      <c r="H3784" s="97">
        <v>45141</v>
      </c>
      <c r="I3784" s="23">
        <v>0.84293981481481473</v>
      </c>
      <c r="J3784" s="97">
        <v>45141</v>
      </c>
      <c r="K3784" s="23">
        <v>0.84327546296296296</v>
      </c>
      <c r="L3784" s="96">
        <v>29</v>
      </c>
      <c r="M3784" s="98">
        <f>Causas[[#This Row],[parada_duracion]]/60</f>
        <v>0.48333333333333334</v>
      </c>
      <c r="N3784" s="19" t="s">
        <v>47</v>
      </c>
      <c r="O3784" s="16" t="s">
        <v>47</v>
      </c>
      <c r="P3784" s="99">
        <f>WEEKNUM(Causas[[#This Row],[resolucion_fecha]],16)</f>
        <v>31</v>
      </c>
      <c r="Q3784" s="99" t="str">
        <f>TEXT(Causas[[#This Row],[resolucion_fecha]],"MMMM")</f>
        <v>agosto</v>
      </c>
      <c r="R3784" s="99" t="str">
        <f t="shared" si="59"/>
        <v>T</v>
      </c>
      <c r="S3784" s="99"/>
      <c r="T3784" s="16" t="s">
        <v>47</v>
      </c>
      <c r="U3784" s="16"/>
      <c r="V3784" s="99"/>
      <c r="W3784" s="99"/>
    </row>
    <row r="3785" spans="1:23" hidden="1" x14ac:dyDescent="0.25">
      <c r="A3785" s="25">
        <v>148482</v>
      </c>
      <c r="B3785" s="25" t="s">
        <v>174</v>
      </c>
      <c r="C3785" s="25" t="s">
        <v>43</v>
      </c>
      <c r="D3785" s="25" t="s">
        <v>166</v>
      </c>
      <c r="E3785" s="24">
        <v>45128</v>
      </c>
      <c r="F3785" s="25" t="s">
        <v>124</v>
      </c>
      <c r="G3785" s="25" t="s">
        <v>46</v>
      </c>
      <c r="H3785" s="24">
        <v>45141</v>
      </c>
      <c r="I3785" s="101">
        <v>0.84387731481481476</v>
      </c>
      <c r="J3785" s="24">
        <v>45141</v>
      </c>
      <c r="K3785" s="101">
        <v>0.89620370370370372</v>
      </c>
      <c r="L3785" s="25">
        <v>4521</v>
      </c>
      <c r="M3785" s="26">
        <f>Causas[[#This Row],[parada_duracion]]/60</f>
        <v>75.349999999999994</v>
      </c>
      <c r="N3785" s="18" t="s">
        <v>49</v>
      </c>
      <c r="O3785" s="19" t="s">
        <v>49</v>
      </c>
      <c r="P3785" s="16">
        <f>WEEKNUM(Causas[[#This Row],[resolucion_fecha]],16)</f>
        <v>31</v>
      </c>
      <c r="Q3785" s="16" t="str">
        <f>TEXT(Causas[[#This Row],[resolucion_fecha]],"MMMM")</f>
        <v>agosto</v>
      </c>
      <c r="R3785" s="16" t="str">
        <f t="shared" si="59"/>
        <v>T</v>
      </c>
      <c r="S3785" s="16"/>
      <c r="T3785" s="16" t="s">
        <v>49</v>
      </c>
      <c r="U3785" s="100"/>
      <c r="V3785" s="16"/>
      <c r="W3785" s="16"/>
    </row>
    <row r="3786" spans="1:23" hidden="1" x14ac:dyDescent="0.25">
      <c r="A3786" s="25">
        <v>148486</v>
      </c>
      <c r="B3786" s="25" t="s">
        <v>95</v>
      </c>
      <c r="C3786" s="25" t="s">
        <v>43</v>
      </c>
      <c r="D3786" s="25" t="s">
        <v>96</v>
      </c>
      <c r="E3786" s="24">
        <v>43882</v>
      </c>
      <c r="F3786" s="25" t="s">
        <v>56</v>
      </c>
      <c r="G3786" s="25" t="s">
        <v>46</v>
      </c>
      <c r="H3786" s="24">
        <v>45141</v>
      </c>
      <c r="I3786" s="101">
        <v>0.86983796296296301</v>
      </c>
      <c r="J3786" s="24">
        <v>45141</v>
      </c>
      <c r="K3786" s="101">
        <v>0.90924768518518517</v>
      </c>
      <c r="L3786" s="25">
        <v>3405</v>
      </c>
      <c r="M3786" s="26">
        <f>Causas[[#This Row],[parada_duracion]]/60</f>
        <v>56.75</v>
      </c>
      <c r="N3786" s="19" t="s">
        <v>1174</v>
      </c>
      <c r="O3786" s="16" t="s">
        <v>52</v>
      </c>
      <c r="P3786" s="16">
        <f>WEEKNUM(Causas[[#This Row],[resolucion_fecha]],16)</f>
        <v>31</v>
      </c>
      <c r="Q3786" s="16" t="str">
        <f>TEXT(Causas[[#This Row],[resolucion_fecha]],"MMMM")</f>
        <v>agosto</v>
      </c>
      <c r="R3786" s="16" t="str">
        <f t="shared" si="59"/>
        <v>T</v>
      </c>
      <c r="S3786" s="16"/>
      <c r="T3786" s="16" t="s">
        <v>53</v>
      </c>
      <c r="U3786" s="16"/>
      <c r="V3786" s="16"/>
      <c r="W3786" s="16"/>
    </row>
    <row r="3787" spans="1:23" hidden="1" x14ac:dyDescent="0.25">
      <c r="A3787" s="96">
        <v>148489</v>
      </c>
      <c r="B3787" s="96" t="s">
        <v>74</v>
      </c>
      <c r="C3787" s="96" t="s">
        <v>43</v>
      </c>
      <c r="D3787" s="96" t="s">
        <v>68</v>
      </c>
      <c r="E3787" s="97">
        <v>44258</v>
      </c>
      <c r="F3787" s="96" t="s">
        <v>56</v>
      </c>
      <c r="G3787" s="96" t="s">
        <v>46</v>
      </c>
      <c r="H3787" s="97">
        <v>45141</v>
      </c>
      <c r="I3787" s="23">
        <v>0.88738425925925923</v>
      </c>
      <c r="J3787" s="97">
        <v>45141</v>
      </c>
      <c r="K3787" s="23">
        <v>0.95215277777777774</v>
      </c>
      <c r="L3787" s="96">
        <v>5596</v>
      </c>
      <c r="M3787" s="98">
        <f>Causas[[#This Row],[parada_duracion]]/60</f>
        <v>93.266666666666666</v>
      </c>
      <c r="N3787" s="18" t="s">
        <v>1175</v>
      </c>
      <c r="O3787" s="99" t="s">
        <v>52</v>
      </c>
      <c r="P3787" s="99">
        <f>WEEKNUM(Causas[[#This Row],[resolucion_fecha]],16)</f>
        <v>31</v>
      </c>
      <c r="Q3787" s="99" t="str">
        <f>TEXT(Causas[[#This Row],[resolucion_fecha]],"MMMM")</f>
        <v>agosto</v>
      </c>
      <c r="R3787" s="99" t="str">
        <f t="shared" si="59"/>
        <v>T</v>
      </c>
      <c r="S3787" s="99"/>
      <c r="T3787" s="16" t="s">
        <v>53</v>
      </c>
      <c r="U3787" s="16"/>
      <c r="V3787" s="99"/>
      <c r="W3787" s="99"/>
    </row>
    <row r="3788" spans="1:23" hidden="1" x14ac:dyDescent="0.25">
      <c r="A3788" s="96">
        <v>148490</v>
      </c>
      <c r="B3788" s="96" t="s">
        <v>42</v>
      </c>
      <c r="C3788" s="96" t="s">
        <v>43</v>
      </c>
      <c r="D3788" s="96" t="s">
        <v>102</v>
      </c>
      <c r="E3788" s="97">
        <v>43405</v>
      </c>
      <c r="F3788" s="96" t="s">
        <v>45</v>
      </c>
      <c r="G3788" s="96" t="s">
        <v>50</v>
      </c>
      <c r="H3788" s="97">
        <v>45141</v>
      </c>
      <c r="I3788" s="23">
        <v>0.89234953703703701</v>
      </c>
      <c r="J3788" s="97">
        <v>45141</v>
      </c>
      <c r="K3788" s="23">
        <v>0.89241898148148147</v>
      </c>
      <c r="L3788" s="96">
        <v>6</v>
      </c>
      <c r="M3788" s="98">
        <f>Causas[[#This Row],[parada_duracion]]/60</f>
        <v>0.1</v>
      </c>
      <c r="N3788" s="19" t="s">
        <v>47</v>
      </c>
      <c r="O3788" s="16" t="s">
        <v>47</v>
      </c>
      <c r="P3788" s="99">
        <f>WEEKNUM(Causas[[#This Row],[resolucion_fecha]],16)</f>
        <v>31</v>
      </c>
      <c r="Q3788" s="99" t="str">
        <f>TEXT(Causas[[#This Row],[resolucion_fecha]],"MMMM")</f>
        <v>agosto</v>
      </c>
      <c r="R3788" s="99" t="str">
        <f t="shared" si="59"/>
        <v>T</v>
      </c>
      <c r="S3788" s="99"/>
      <c r="T3788" s="16" t="s">
        <v>47</v>
      </c>
      <c r="U3788" s="100"/>
      <c r="V3788" s="99"/>
      <c r="W3788" s="99"/>
    </row>
    <row r="3789" spans="1:23" hidden="1" x14ac:dyDescent="0.25">
      <c r="A3789" s="25">
        <v>148491</v>
      </c>
      <c r="B3789" s="25" t="s">
        <v>42</v>
      </c>
      <c r="C3789" s="25" t="s">
        <v>43</v>
      </c>
      <c r="D3789" s="25" t="s">
        <v>102</v>
      </c>
      <c r="E3789" s="24">
        <v>43405</v>
      </c>
      <c r="F3789" s="25" t="s">
        <v>45</v>
      </c>
      <c r="G3789" s="25" t="s">
        <v>46</v>
      </c>
      <c r="H3789" s="24">
        <v>45141</v>
      </c>
      <c r="I3789" s="101">
        <v>0.89260416666666664</v>
      </c>
      <c r="J3789" s="24">
        <v>45141</v>
      </c>
      <c r="K3789" s="101">
        <v>0.89557870370370374</v>
      </c>
      <c r="L3789" s="25">
        <v>257</v>
      </c>
      <c r="M3789" s="26">
        <f>Causas[[#This Row],[parada_duracion]]/60</f>
        <v>4.2833333333333332</v>
      </c>
      <c r="N3789" s="19" t="s">
        <v>47</v>
      </c>
      <c r="O3789" s="16" t="s">
        <v>47</v>
      </c>
      <c r="P3789" s="16">
        <f>WEEKNUM(Causas[[#This Row],[resolucion_fecha]],16)</f>
        <v>31</v>
      </c>
      <c r="Q3789" s="16" t="str">
        <f>TEXT(Causas[[#This Row],[resolucion_fecha]],"MMMM")</f>
        <v>agosto</v>
      </c>
      <c r="R3789" s="16" t="str">
        <f t="shared" si="59"/>
        <v>T</v>
      </c>
      <c r="S3789" s="16"/>
      <c r="T3789" s="16" t="s">
        <v>47</v>
      </c>
      <c r="U3789" s="100"/>
      <c r="V3789" s="16"/>
      <c r="W3789" s="16"/>
    </row>
    <row r="3790" spans="1:23" hidden="1" x14ac:dyDescent="0.25">
      <c r="A3790" s="25">
        <v>148495</v>
      </c>
      <c r="B3790" s="25" t="s">
        <v>79</v>
      </c>
      <c r="C3790" s="25" t="s">
        <v>43</v>
      </c>
      <c r="D3790" s="25" t="s">
        <v>68</v>
      </c>
      <c r="E3790" s="24">
        <v>43405</v>
      </c>
      <c r="F3790" s="25" t="s">
        <v>45</v>
      </c>
      <c r="G3790" s="25" t="s">
        <v>46</v>
      </c>
      <c r="H3790" s="24">
        <v>45142</v>
      </c>
      <c r="I3790" s="101">
        <v>0.26016203703703705</v>
      </c>
      <c r="J3790" s="24">
        <v>45142</v>
      </c>
      <c r="K3790" s="101">
        <v>0.27899305555555554</v>
      </c>
      <c r="L3790" s="25">
        <v>1627</v>
      </c>
      <c r="M3790" s="26">
        <f>Causas[[#This Row],[parada_duracion]]/60</f>
        <v>27.116666666666667</v>
      </c>
      <c r="N3790" s="19" t="s">
        <v>49</v>
      </c>
      <c r="O3790" s="16" t="s">
        <v>49</v>
      </c>
      <c r="P3790" s="16">
        <f>WEEKNUM(Causas[[#This Row],[resolucion_fecha]],16)</f>
        <v>31</v>
      </c>
      <c r="Q3790" s="16" t="str">
        <f>TEXT(Causas[[#This Row],[resolucion_fecha]],"MMMM")</f>
        <v>agosto</v>
      </c>
      <c r="R3790" s="16" t="str">
        <f t="shared" si="59"/>
        <v>M</v>
      </c>
      <c r="S3790" s="16"/>
      <c r="T3790" s="16" t="s">
        <v>49</v>
      </c>
      <c r="U3790" s="16"/>
      <c r="V3790" s="16"/>
      <c r="W3790" s="16"/>
    </row>
    <row r="3791" spans="1:23" hidden="1" x14ac:dyDescent="0.25">
      <c r="A3791" s="25">
        <v>148500</v>
      </c>
      <c r="B3791" s="25" t="s">
        <v>197</v>
      </c>
      <c r="C3791" s="25" t="s">
        <v>43</v>
      </c>
      <c r="D3791" s="25" t="s">
        <v>68</v>
      </c>
      <c r="E3791" s="24">
        <v>43746</v>
      </c>
      <c r="F3791" s="25" t="s">
        <v>56</v>
      </c>
      <c r="G3791" s="25" t="s">
        <v>46</v>
      </c>
      <c r="H3791" s="24">
        <v>45142</v>
      </c>
      <c r="I3791" s="101">
        <v>0.28056712962962965</v>
      </c>
      <c r="J3791" s="24">
        <v>45142</v>
      </c>
      <c r="K3791" s="101">
        <v>0.28317129629629628</v>
      </c>
      <c r="L3791" s="25">
        <v>225</v>
      </c>
      <c r="M3791" s="26">
        <f>Causas[[#This Row],[parada_duracion]]/60</f>
        <v>3.75</v>
      </c>
      <c r="N3791" s="19" t="s">
        <v>47</v>
      </c>
      <c r="O3791" s="16" t="s">
        <v>47</v>
      </c>
      <c r="P3791" s="16">
        <f>WEEKNUM(Causas[[#This Row],[resolucion_fecha]],16)</f>
        <v>31</v>
      </c>
      <c r="Q3791" s="16" t="str">
        <f>TEXT(Causas[[#This Row],[resolucion_fecha]],"MMMM")</f>
        <v>agosto</v>
      </c>
      <c r="R3791" s="16" t="str">
        <f t="shared" si="59"/>
        <v>M</v>
      </c>
      <c r="S3791" s="16"/>
      <c r="T3791" s="16" t="s">
        <v>47</v>
      </c>
      <c r="U3791" s="16"/>
      <c r="V3791" s="16"/>
      <c r="W3791" s="16"/>
    </row>
    <row r="3792" spans="1:23" hidden="1" x14ac:dyDescent="0.25">
      <c r="A3792" s="25">
        <v>148508</v>
      </c>
      <c r="B3792" s="25" t="s">
        <v>75</v>
      </c>
      <c r="C3792" s="25" t="s">
        <v>43</v>
      </c>
      <c r="D3792" s="25" t="s">
        <v>76</v>
      </c>
      <c r="E3792" s="24">
        <v>44104</v>
      </c>
      <c r="F3792" s="25" t="s">
        <v>56</v>
      </c>
      <c r="G3792" s="25" t="s">
        <v>46</v>
      </c>
      <c r="H3792" s="24">
        <v>45142</v>
      </c>
      <c r="I3792" s="101">
        <v>0.33704861111111112</v>
      </c>
      <c r="J3792" s="24">
        <v>45142</v>
      </c>
      <c r="K3792" s="101">
        <v>0.33901620370370367</v>
      </c>
      <c r="L3792" s="25">
        <v>170</v>
      </c>
      <c r="M3792" s="26">
        <f>Causas[[#This Row],[parada_duracion]]/60</f>
        <v>2.8333333333333335</v>
      </c>
      <c r="N3792" s="19" t="s">
        <v>47</v>
      </c>
      <c r="O3792" s="16" t="s">
        <v>47</v>
      </c>
      <c r="P3792" s="16">
        <f>WEEKNUM(Causas[[#This Row],[resolucion_fecha]],16)</f>
        <v>31</v>
      </c>
      <c r="Q3792" s="16" t="str">
        <f>TEXT(Causas[[#This Row],[resolucion_fecha]],"MMMM")</f>
        <v>agosto</v>
      </c>
      <c r="R3792" s="16" t="str">
        <f t="shared" si="59"/>
        <v>M</v>
      </c>
      <c r="S3792" s="16"/>
      <c r="T3792" s="16" t="s">
        <v>47</v>
      </c>
      <c r="U3792" s="16"/>
      <c r="V3792" s="16"/>
      <c r="W3792" s="16"/>
    </row>
    <row r="3793" spans="1:23" hidden="1" x14ac:dyDescent="0.25">
      <c r="A3793" s="25">
        <v>148511</v>
      </c>
      <c r="B3793" s="25" t="s">
        <v>42</v>
      </c>
      <c r="C3793" s="25" t="s">
        <v>43</v>
      </c>
      <c r="D3793" s="25" t="s">
        <v>164</v>
      </c>
      <c r="E3793" s="24">
        <v>43405</v>
      </c>
      <c r="F3793" s="25" t="s">
        <v>45</v>
      </c>
      <c r="G3793" s="25" t="s">
        <v>46</v>
      </c>
      <c r="H3793" s="24">
        <v>45142</v>
      </c>
      <c r="I3793" s="101">
        <v>0.36016203703703703</v>
      </c>
      <c r="J3793" s="24">
        <v>45142</v>
      </c>
      <c r="K3793" s="101">
        <v>0.3677199074074074</v>
      </c>
      <c r="L3793" s="25">
        <v>653</v>
      </c>
      <c r="M3793" s="26">
        <f>Causas[[#This Row],[parada_duracion]]/60</f>
        <v>10.883333333333333</v>
      </c>
      <c r="N3793" s="19" t="s">
        <v>62</v>
      </c>
      <c r="O3793" s="16" t="s">
        <v>52</v>
      </c>
      <c r="P3793" s="16">
        <f>WEEKNUM(Causas[[#This Row],[resolucion_fecha]],16)</f>
        <v>31</v>
      </c>
      <c r="Q3793" s="16" t="str">
        <f>TEXT(Causas[[#This Row],[resolucion_fecha]],"MMMM")</f>
        <v>agosto</v>
      </c>
      <c r="R3793" s="16" t="str">
        <f t="shared" si="59"/>
        <v>M</v>
      </c>
      <c r="S3793" s="16"/>
      <c r="T3793" s="16" t="s">
        <v>53</v>
      </c>
      <c r="U3793" s="16"/>
      <c r="V3793" s="16"/>
      <c r="W3793" s="16"/>
    </row>
    <row r="3794" spans="1:23" hidden="1" x14ac:dyDescent="0.25">
      <c r="A3794" s="25">
        <v>148517</v>
      </c>
      <c r="B3794" s="25" t="s">
        <v>42</v>
      </c>
      <c r="C3794" s="25" t="s">
        <v>43</v>
      </c>
      <c r="D3794" s="25" t="s">
        <v>59</v>
      </c>
      <c r="E3794" s="24">
        <v>44231</v>
      </c>
      <c r="F3794" s="25" t="s">
        <v>60</v>
      </c>
      <c r="G3794" s="25" t="s">
        <v>50</v>
      </c>
      <c r="H3794" s="24">
        <v>45142</v>
      </c>
      <c r="I3794" s="101">
        <v>0.3805439814814815</v>
      </c>
      <c r="J3794" s="24">
        <v>45142</v>
      </c>
      <c r="K3794" s="101">
        <v>0.38748842592592592</v>
      </c>
      <c r="L3794" s="25">
        <v>600</v>
      </c>
      <c r="M3794" s="26">
        <f>Causas[[#This Row],[parada_duracion]]/60</f>
        <v>10</v>
      </c>
      <c r="N3794" s="19" t="s">
        <v>47</v>
      </c>
      <c r="O3794" s="16" t="s">
        <v>47</v>
      </c>
      <c r="P3794" s="16">
        <f>WEEKNUM(Causas[[#This Row],[resolucion_fecha]],16)</f>
        <v>31</v>
      </c>
      <c r="Q3794" s="16" t="str">
        <f>TEXT(Causas[[#This Row],[resolucion_fecha]],"MMMM")</f>
        <v>agosto</v>
      </c>
      <c r="R3794" s="16" t="str">
        <f t="shared" si="59"/>
        <v>M</v>
      </c>
      <c r="S3794" s="16"/>
      <c r="T3794" s="16" t="s">
        <v>47</v>
      </c>
      <c r="U3794" s="16"/>
      <c r="V3794" s="16"/>
      <c r="W3794" s="16"/>
    </row>
    <row r="3795" spans="1:23" hidden="1" x14ac:dyDescent="0.25">
      <c r="A3795" s="25">
        <v>148527</v>
      </c>
      <c r="B3795" s="25" t="s">
        <v>42</v>
      </c>
      <c r="C3795" s="25" t="s">
        <v>43</v>
      </c>
      <c r="D3795" s="25" t="s">
        <v>80</v>
      </c>
      <c r="E3795" s="24">
        <v>43405</v>
      </c>
      <c r="F3795" s="25" t="s">
        <v>45</v>
      </c>
      <c r="G3795" s="25" t="s">
        <v>46</v>
      </c>
      <c r="H3795" s="24">
        <v>45142</v>
      </c>
      <c r="I3795" s="101">
        <v>0.41315972222222225</v>
      </c>
      <c r="J3795" s="24">
        <v>45142</v>
      </c>
      <c r="K3795" s="101">
        <v>0.46475694444444443</v>
      </c>
      <c r="L3795" s="25">
        <v>4458</v>
      </c>
      <c r="M3795" s="26">
        <f>Causas[[#This Row],[parada_duracion]]/60</f>
        <v>74.3</v>
      </c>
      <c r="N3795" s="19" t="s">
        <v>1176</v>
      </c>
      <c r="O3795" s="16" t="s">
        <v>52</v>
      </c>
      <c r="P3795" s="16">
        <f>WEEKNUM(Causas[[#This Row],[resolucion_fecha]],16)</f>
        <v>31</v>
      </c>
      <c r="Q3795" s="16" t="str">
        <f>TEXT(Causas[[#This Row],[resolucion_fecha]],"MMMM")</f>
        <v>agosto</v>
      </c>
      <c r="R3795" s="16" t="str">
        <f t="shared" si="59"/>
        <v>M</v>
      </c>
      <c r="S3795" s="16"/>
      <c r="T3795" s="16" t="s">
        <v>53</v>
      </c>
      <c r="U3795" s="16"/>
      <c r="V3795" s="16"/>
      <c r="W3795" s="16"/>
    </row>
    <row r="3796" spans="1:23" ht="30" hidden="1" x14ac:dyDescent="0.25">
      <c r="A3796" s="25">
        <v>148548</v>
      </c>
      <c r="B3796" s="25" t="s">
        <v>42</v>
      </c>
      <c r="C3796" s="25" t="s">
        <v>43</v>
      </c>
      <c r="D3796" s="25" t="s">
        <v>59</v>
      </c>
      <c r="E3796" s="24">
        <v>44231</v>
      </c>
      <c r="F3796" s="25" t="s">
        <v>60</v>
      </c>
      <c r="G3796" s="25" t="s">
        <v>46</v>
      </c>
      <c r="H3796" s="24">
        <v>45142</v>
      </c>
      <c r="I3796" s="101">
        <v>0.47664351851851849</v>
      </c>
      <c r="J3796" s="24">
        <v>45142</v>
      </c>
      <c r="K3796" s="101">
        <v>0.59728009259259263</v>
      </c>
      <c r="L3796" s="25">
        <v>10423</v>
      </c>
      <c r="M3796" s="26">
        <f>Causas[[#This Row],[parada_duracion]]/60</f>
        <v>173.71666666666667</v>
      </c>
      <c r="N3796" s="19" t="s">
        <v>1177</v>
      </c>
      <c r="O3796" s="16" t="s">
        <v>72</v>
      </c>
      <c r="P3796" s="16">
        <f>WEEKNUM(Causas[[#This Row],[resolucion_fecha]],16)</f>
        <v>31</v>
      </c>
      <c r="Q3796" s="16" t="str">
        <f>TEXT(Causas[[#This Row],[resolucion_fecha]],"MMMM")</f>
        <v>agosto</v>
      </c>
      <c r="R3796" s="16" t="str">
        <f t="shared" si="59"/>
        <v>M</v>
      </c>
      <c r="S3796" s="16"/>
      <c r="T3796" s="16" t="s">
        <v>73</v>
      </c>
      <c r="U3796" s="16"/>
      <c r="V3796" s="16"/>
      <c r="W3796" s="16"/>
    </row>
    <row r="3797" spans="1:23" hidden="1" x14ac:dyDescent="0.25">
      <c r="A3797" s="25">
        <v>148562</v>
      </c>
      <c r="B3797" s="25" t="s">
        <v>42</v>
      </c>
      <c r="C3797" s="25" t="s">
        <v>43</v>
      </c>
      <c r="D3797" s="25" t="s">
        <v>96</v>
      </c>
      <c r="E3797" s="24">
        <v>43405</v>
      </c>
      <c r="F3797" s="25" t="s">
        <v>45</v>
      </c>
      <c r="G3797" s="25" t="s">
        <v>50</v>
      </c>
      <c r="H3797" s="24">
        <v>45142</v>
      </c>
      <c r="I3797" s="101">
        <v>0.62752314814814814</v>
      </c>
      <c r="J3797" s="24">
        <v>45142</v>
      </c>
      <c r="K3797" s="101">
        <v>0.66267361111111112</v>
      </c>
      <c r="L3797" s="25">
        <v>3037</v>
      </c>
      <c r="M3797" s="26">
        <f>Causas[[#This Row],[parada_duracion]]/60</f>
        <v>50.616666666666667</v>
      </c>
      <c r="N3797" s="19" t="s">
        <v>49</v>
      </c>
      <c r="O3797" s="16" t="s">
        <v>49</v>
      </c>
      <c r="P3797" s="16">
        <f>WEEKNUM(Causas[[#This Row],[resolucion_fecha]],16)</f>
        <v>31</v>
      </c>
      <c r="Q3797" s="16" t="str">
        <f>TEXT(Causas[[#This Row],[resolucion_fecha]],"MMMM")</f>
        <v>agosto</v>
      </c>
      <c r="R3797" s="16" t="str">
        <f t="shared" si="59"/>
        <v>T</v>
      </c>
      <c r="S3797" s="16"/>
      <c r="T3797" s="16" t="s">
        <v>49</v>
      </c>
      <c r="U3797" s="16"/>
      <c r="V3797" s="16"/>
      <c r="W3797" s="16"/>
    </row>
    <row r="3798" spans="1:23" hidden="1" x14ac:dyDescent="0.25">
      <c r="A3798" s="96">
        <v>148566</v>
      </c>
      <c r="B3798" s="96" t="s">
        <v>83</v>
      </c>
      <c r="C3798" s="96" t="s">
        <v>43</v>
      </c>
      <c r="D3798" s="96" t="s">
        <v>76</v>
      </c>
      <c r="E3798" s="97">
        <v>43405</v>
      </c>
      <c r="F3798" s="96" t="s">
        <v>45</v>
      </c>
      <c r="G3798" s="96" t="s">
        <v>50</v>
      </c>
      <c r="H3798" s="97">
        <v>45142</v>
      </c>
      <c r="I3798" s="23">
        <v>0.63232638888888892</v>
      </c>
      <c r="J3798" s="97">
        <v>45142</v>
      </c>
      <c r="K3798" s="23">
        <v>0.6620138888888889</v>
      </c>
      <c r="L3798" s="96">
        <v>2565</v>
      </c>
      <c r="M3798" s="98">
        <f>Causas[[#This Row],[parada_duracion]]/60</f>
        <v>42.75</v>
      </c>
      <c r="N3798" s="19" t="s">
        <v>49</v>
      </c>
      <c r="O3798" s="16" t="s">
        <v>49</v>
      </c>
      <c r="P3798" s="99">
        <f>WEEKNUM(Causas[[#This Row],[resolucion_fecha]],16)</f>
        <v>31</v>
      </c>
      <c r="Q3798" s="99" t="str">
        <f>TEXT(Causas[[#This Row],[resolucion_fecha]],"MMMM")</f>
        <v>agosto</v>
      </c>
      <c r="R3798" s="99" t="str">
        <f t="shared" si="59"/>
        <v>T</v>
      </c>
      <c r="S3798" s="99"/>
      <c r="T3798" s="16" t="s">
        <v>49</v>
      </c>
      <c r="U3798" s="16"/>
      <c r="V3798" s="99"/>
      <c r="W3798" s="99"/>
    </row>
    <row r="3799" spans="1:23" hidden="1" x14ac:dyDescent="0.25">
      <c r="A3799" s="96">
        <v>148567</v>
      </c>
      <c r="B3799" s="96" t="s">
        <v>130</v>
      </c>
      <c r="C3799" s="96" t="s">
        <v>43</v>
      </c>
      <c r="D3799" s="96" t="s">
        <v>68</v>
      </c>
      <c r="E3799" s="97">
        <v>43405</v>
      </c>
      <c r="F3799" s="96" t="s">
        <v>45</v>
      </c>
      <c r="G3799" s="96" t="s">
        <v>50</v>
      </c>
      <c r="H3799" s="97">
        <v>45142</v>
      </c>
      <c r="I3799" s="23">
        <v>0.63638888888888889</v>
      </c>
      <c r="J3799" s="97">
        <v>45142</v>
      </c>
      <c r="K3799" s="23">
        <v>0.663599537037037</v>
      </c>
      <c r="L3799" s="96">
        <v>2351</v>
      </c>
      <c r="M3799" s="98">
        <f>Causas[[#This Row],[parada_duracion]]/60</f>
        <v>39.18333333333333</v>
      </c>
      <c r="N3799" s="19" t="s">
        <v>49</v>
      </c>
      <c r="O3799" s="16" t="s">
        <v>49</v>
      </c>
      <c r="P3799" s="99">
        <f>WEEKNUM(Causas[[#This Row],[resolucion_fecha]],16)</f>
        <v>31</v>
      </c>
      <c r="Q3799" s="99" t="str">
        <f>TEXT(Causas[[#This Row],[resolucion_fecha]],"MMMM")</f>
        <v>agosto</v>
      </c>
      <c r="R3799" s="99" t="str">
        <f t="shared" si="59"/>
        <v>T</v>
      </c>
      <c r="S3799" s="99"/>
      <c r="T3799" s="16" t="s">
        <v>49</v>
      </c>
      <c r="U3799" s="100"/>
      <c r="V3799" s="99"/>
      <c r="W3799" s="99"/>
    </row>
    <row r="3800" spans="1:23" x14ac:dyDescent="0.25">
      <c r="A3800" s="25">
        <v>148568</v>
      </c>
      <c r="B3800" s="25" t="s">
        <v>42</v>
      </c>
      <c r="C3800" s="25" t="s">
        <v>43</v>
      </c>
      <c r="D3800" s="25" t="s">
        <v>67</v>
      </c>
      <c r="E3800" s="24">
        <v>43405</v>
      </c>
      <c r="F3800" s="25" t="s">
        <v>45</v>
      </c>
      <c r="G3800" s="25" t="s">
        <v>46</v>
      </c>
      <c r="H3800" s="24">
        <v>45142</v>
      </c>
      <c r="I3800" s="101">
        <v>0.63717592592592587</v>
      </c>
      <c r="J3800" s="24">
        <v>45142</v>
      </c>
      <c r="K3800" s="101">
        <v>0.6433564814814815</v>
      </c>
      <c r="L3800" s="25">
        <v>534</v>
      </c>
      <c r="M3800" s="26">
        <f>Causas[[#This Row],[parada_duracion]]/60</f>
        <v>8.9</v>
      </c>
      <c r="N3800" s="19" t="s">
        <v>47</v>
      </c>
      <c r="O3800" s="16" t="s">
        <v>47</v>
      </c>
      <c r="P3800" s="16">
        <f>WEEKNUM(Causas[[#This Row],[resolucion_fecha]],16)</f>
        <v>31</v>
      </c>
      <c r="Q3800" s="16" t="str">
        <f>TEXT(Causas[[#This Row],[resolucion_fecha]],"MMMM")</f>
        <v>agosto</v>
      </c>
      <c r="R3800" s="16" t="str">
        <f t="shared" si="59"/>
        <v>T</v>
      </c>
      <c r="S3800" s="16"/>
      <c r="T3800" s="16" t="s">
        <v>47</v>
      </c>
      <c r="U3800" s="100"/>
      <c r="V3800" s="16"/>
      <c r="W3800" s="16"/>
    </row>
    <row r="3801" spans="1:23" hidden="1" x14ac:dyDescent="0.25">
      <c r="A3801" s="25">
        <v>148570</v>
      </c>
      <c r="B3801" s="25" t="s">
        <v>174</v>
      </c>
      <c r="C3801" s="25" t="s">
        <v>43</v>
      </c>
      <c r="D3801" s="25" t="s">
        <v>166</v>
      </c>
      <c r="E3801" s="24">
        <v>45128</v>
      </c>
      <c r="F3801" s="25" t="s">
        <v>124</v>
      </c>
      <c r="G3801" s="25" t="s">
        <v>46</v>
      </c>
      <c r="H3801" s="24">
        <v>45142</v>
      </c>
      <c r="I3801" s="101">
        <v>0.64341435185185192</v>
      </c>
      <c r="J3801" s="24">
        <v>45142</v>
      </c>
      <c r="K3801" s="101">
        <v>0.66637731481481477</v>
      </c>
      <c r="L3801" s="25">
        <v>1984</v>
      </c>
      <c r="M3801" s="26">
        <f>Causas[[#This Row],[parada_duracion]]/60</f>
        <v>33.06666666666667</v>
      </c>
      <c r="N3801" s="19" t="s">
        <v>49</v>
      </c>
      <c r="O3801" s="16" t="s">
        <v>49</v>
      </c>
      <c r="P3801" s="16">
        <f>WEEKNUM(Causas[[#This Row],[resolucion_fecha]],16)</f>
        <v>31</v>
      </c>
      <c r="Q3801" s="16" t="str">
        <f>TEXT(Causas[[#This Row],[resolucion_fecha]],"MMMM")</f>
        <v>agosto</v>
      </c>
      <c r="R3801" s="16" t="str">
        <f t="shared" si="59"/>
        <v>T</v>
      </c>
      <c r="S3801" s="16"/>
      <c r="T3801" s="16" t="s">
        <v>49</v>
      </c>
      <c r="U3801" s="16"/>
      <c r="V3801" s="16"/>
      <c r="W3801" s="16"/>
    </row>
    <row r="3802" spans="1:23" x14ac:dyDescent="0.25">
      <c r="A3802" s="96">
        <v>148572</v>
      </c>
      <c r="B3802" s="96" t="s">
        <v>42</v>
      </c>
      <c r="C3802" s="96" t="s">
        <v>43</v>
      </c>
      <c r="D3802" s="96" t="s">
        <v>67</v>
      </c>
      <c r="E3802" s="97">
        <v>43405</v>
      </c>
      <c r="F3802" s="96" t="s">
        <v>45</v>
      </c>
      <c r="G3802" s="96" t="s">
        <v>50</v>
      </c>
      <c r="H3802" s="97">
        <v>45142</v>
      </c>
      <c r="I3802" s="23">
        <v>0.64347222222222222</v>
      </c>
      <c r="J3802" s="97">
        <v>45142</v>
      </c>
      <c r="K3802" s="23">
        <v>0.66119212962962959</v>
      </c>
      <c r="L3802" s="96">
        <v>1531</v>
      </c>
      <c r="M3802" s="98">
        <f>Causas[[#This Row],[parada_duracion]]/60</f>
        <v>25.516666666666666</v>
      </c>
      <c r="N3802" s="19" t="s">
        <v>49</v>
      </c>
      <c r="O3802" s="16" t="s">
        <v>49</v>
      </c>
      <c r="P3802" s="99">
        <f>WEEKNUM(Causas[[#This Row],[resolucion_fecha]],16)</f>
        <v>31</v>
      </c>
      <c r="Q3802" s="99" t="str">
        <f>TEXT(Causas[[#This Row],[resolucion_fecha]],"MMMM")</f>
        <v>agosto</v>
      </c>
      <c r="R3802" s="99" t="str">
        <f t="shared" si="59"/>
        <v>T</v>
      </c>
      <c r="S3802" s="99"/>
      <c r="T3802" s="16" t="s">
        <v>49</v>
      </c>
      <c r="U3802" s="16"/>
      <c r="V3802" s="99"/>
      <c r="W3802" s="99"/>
    </row>
    <row r="3803" spans="1:23" ht="30" hidden="1" x14ac:dyDescent="0.25">
      <c r="A3803" s="25">
        <v>148573</v>
      </c>
      <c r="B3803" s="25" t="s">
        <v>42</v>
      </c>
      <c r="C3803" s="25" t="s">
        <v>43</v>
      </c>
      <c r="D3803" s="25" t="s">
        <v>55</v>
      </c>
      <c r="E3803" s="24">
        <v>43405</v>
      </c>
      <c r="F3803" s="25" t="s">
        <v>45</v>
      </c>
      <c r="G3803" s="25" t="s">
        <v>46</v>
      </c>
      <c r="H3803" s="24">
        <v>45142</v>
      </c>
      <c r="I3803" s="101">
        <v>0.65162037037037035</v>
      </c>
      <c r="J3803" s="24">
        <v>45142</v>
      </c>
      <c r="K3803" s="101">
        <v>0.66342592592592597</v>
      </c>
      <c r="L3803" s="25">
        <v>1020</v>
      </c>
      <c r="M3803" s="26">
        <f>Causas[[#This Row],[parada_duracion]]/60</f>
        <v>17</v>
      </c>
      <c r="N3803" s="19" t="s">
        <v>1178</v>
      </c>
      <c r="O3803" s="16" t="s">
        <v>52</v>
      </c>
      <c r="P3803" s="16">
        <f>WEEKNUM(Causas[[#This Row],[resolucion_fecha]],16)</f>
        <v>31</v>
      </c>
      <c r="Q3803" s="16" t="str">
        <f>TEXT(Causas[[#This Row],[resolucion_fecha]],"MMMM")</f>
        <v>agosto</v>
      </c>
      <c r="R3803" s="16" t="str">
        <f t="shared" si="59"/>
        <v>T</v>
      </c>
      <c r="S3803" s="16"/>
      <c r="T3803" s="16" t="s">
        <v>53</v>
      </c>
      <c r="U3803" s="100"/>
      <c r="V3803" s="16"/>
      <c r="W3803" s="16"/>
    </row>
    <row r="3804" spans="1:23" hidden="1" x14ac:dyDescent="0.25">
      <c r="A3804" s="96">
        <v>148576</v>
      </c>
      <c r="B3804" s="96" t="s">
        <v>42</v>
      </c>
      <c r="C3804" s="96" t="s">
        <v>43</v>
      </c>
      <c r="D3804" s="96" t="s">
        <v>55</v>
      </c>
      <c r="E3804" s="97">
        <v>43405</v>
      </c>
      <c r="F3804" s="96" t="s">
        <v>45</v>
      </c>
      <c r="G3804" s="96" t="s">
        <v>50</v>
      </c>
      <c r="H3804" s="97">
        <v>45142</v>
      </c>
      <c r="I3804" s="23">
        <v>0.66660879629629632</v>
      </c>
      <c r="J3804" s="97">
        <v>45142</v>
      </c>
      <c r="K3804" s="23">
        <v>0.67413194444444446</v>
      </c>
      <c r="L3804" s="96">
        <v>650</v>
      </c>
      <c r="M3804" s="98">
        <f>Causas[[#This Row],[parada_duracion]]/60</f>
        <v>10.833333333333334</v>
      </c>
      <c r="N3804" s="18" t="s">
        <v>1179</v>
      </c>
      <c r="O3804" s="99" t="s">
        <v>52</v>
      </c>
      <c r="P3804" s="99">
        <f>WEEKNUM(Causas[[#This Row],[resolucion_fecha]],16)</f>
        <v>31</v>
      </c>
      <c r="Q3804" s="99" t="str">
        <f>TEXT(Causas[[#This Row],[resolucion_fecha]],"MMMM")</f>
        <v>agosto</v>
      </c>
      <c r="R3804" s="99" t="str">
        <f t="shared" si="59"/>
        <v>T</v>
      </c>
      <c r="S3804" s="99"/>
      <c r="T3804" s="16" t="s">
        <v>53</v>
      </c>
      <c r="U3804" s="16"/>
      <c r="V3804" s="99"/>
      <c r="W3804" s="99"/>
    </row>
    <row r="3805" spans="1:23" hidden="1" x14ac:dyDescent="0.25">
      <c r="A3805" s="25">
        <v>148577</v>
      </c>
      <c r="B3805" s="25" t="s">
        <v>83</v>
      </c>
      <c r="C3805" s="25" t="s">
        <v>43</v>
      </c>
      <c r="D3805" s="25" t="s">
        <v>76</v>
      </c>
      <c r="E3805" s="24">
        <v>43405</v>
      </c>
      <c r="F3805" s="25" t="s">
        <v>45</v>
      </c>
      <c r="G3805" s="25" t="s">
        <v>50</v>
      </c>
      <c r="H3805" s="24">
        <v>45142</v>
      </c>
      <c r="I3805" s="101">
        <v>0.68587962962962967</v>
      </c>
      <c r="J3805" s="24">
        <v>45142</v>
      </c>
      <c r="K3805" s="101">
        <v>0.68767361111111114</v>
      </c>
      <c r="L3805" s="25">
        <v>155</v>
      </c>
      <c r="M3805" s="26">
        <f>Causas[[#This Row],[parada_duracion]]/60</f>
        <v>2.5833333333333335</v>
      </c>
      <c r="N3805" s="19" t="s">
        <v>47</v>
      </c>
      <c r="O3805" s="16" t="s">
        <v>47</v>
      </c>
      <c r="P3805" s="16">
        <f>WEEKNUM(Causas[[#This Row],[resolucion_fecha]],16)</f>
        <v>31</v>
      </c>
      <c r="Q3805" s="16" t="str">
        <f>TEXT(Causas[[#This Row],[resolucion_fecha]],"MMMM")</f>
        <v>agosto</v>
      </c>
      <c r="R3805" s="16" t="str">
        <f t="shared" si="59"/>
        <v>T</v>
      </c>
      <c r="S3805" s="16"/>
      <c r="T3805" s="16" t="s">
        <v>47</v>
      </c>
      <c r="U3805" s="100"/>
      <c r="V3805" s="16"/>
      <c r="W3805" s="16"/>
    </row>
    <row r="3806" spans="1:23" hidden="1" x14ac:dyDescent="0.25">
      <c r="A3806" s="96">
        <v>148580</v>
      </c>
      <c r="B3806" s="96" t="s">
        <v>42</v>
      </c>
      <c r="C3806" s="96" t="s">
        <v>43</v>
      </c>
      <c r="D3806" s="96" t="s">
        <v>96</v>
      </c>
      <c r="E3806" s="97">
        <v>43405</v>
      </c>
      <c r="F3806" s="96" t="s">
        <v>45</v>
      </c>
      <c r="G3806" s="96" t="s">
        <v>50</v>
      </c>
      <c r="H3806" s="97">
        <v>45142</v>
      </c>
      <c r="I3806" s="23">
        <v>0.69631944444444438</v>
      </c>
      <c r="J3806" s="97">
        <v>45142</v>
      </c>
      <c r="K3806" s="23">
        <v>0.69780092592592602</v>
      </c>
      <c r="L3806" s="96">
        <v>128</v>
      </c>
      <c r="M3806" s="98">
        <f>Causas[[#This Row],[parada_duracion]]/60</f>
        <v>2.1333333333333333</v>
      </c>
      <c r="N3806" s="19" t="s">
        <v>47</v>
      </c>
      <c r="O3806" s="16" t="s">
        <v>47</v>
      </c>
      <c r="P3806" s="99">
        <f>WEEKNUM(Causas[[#This Row],[resolucion_fecha]],16)</f>
        <v>31</v>
      </c>
      <c r="Q3806" s="99" t="str">
        <f>TEXT(Causas[[#This Row],[resolucion_fecha]],"MMMM")</f>
        <v>agosto</v>
      </c>
      <c r="R3806" s="99" t="str">
        <f t="shared" si="59"/>
        <v>T</v>
      </c>
      <c r="S3806" s="99"/>
      <c r="T3806" s="16" t="s">
        <v>47</v>
      </c>
      <c r="U3806" s="16"/>
      <c r="V3806" s="99"/>
      <c r="W3806" s="99"/>
    </row>
    <row r="3807" spans="1:23" hidden="1" x14ac:dyDescent="0.25">
      <c r="A3807" s="25">
        <v>148581</v>
      </c>
      <c r="B3807" s="25" t="s">
        <v>163</v>
      </c>
      <c r="C3807" s="25" t="s">
        <v>43</v>
      </c>
      <c r="D3807" s="25" t="s">
        <v>164</v>
      </c>
      <c r="E3807" s="24">
        <v>43405</v>
      </c>
      <c r="F3807" s="25" t="s">
        <v>45</v>
      </c>
      <c r="G3807" s="25" t="s">
        <v>50</v>
      </c>
      <c r="H3807" s="24">
        <v>45142</v>
      </c>
      <c r="I3807" s="101">
        <v>0.69737268518518514</v>
      </c>
      <c r="J3807" s="24">
        <v>45142</v>
      </c>
      <c r="K3807" s="101">
        <v>0.70059027777777771</v>
      </c>
      <c r="L3807" s="25">
        <v>278</v>
      </c>
      <c r="M3807" s="26">
        <f>Causas[[#This Row],[parada_duracion]]/60</f>
        <v>4.6333333333333337</v>
      </c>
      <c r="N3807" s="19" t="s">
        <v>47</v>
      </c>
      <c r="O3807" s="16" t="s">
        <v>47</v>
      </c>
      <c r="P3807" s="16">
        <f>WEEKNUM(Causas[[#This Row],[resolucion_fecha]],16)</f>
        <v>31</v>
      </c>
      <c r="Q3807" s="16" t="str">
        <f>TEXT(Causas[[#This Row],[resolucion_fecha]],"MMMM")</f>
        <v>agosto</v>
      </c>
      <c r="R3807" s="16" t="str">
        <f t="shared" si="59"/>
        <v>T</v>
      </c>
      <c r="S3807" s="16"/>
      <c r="T3807" s="16" t="s">
        <v>47</v>
      </c>
      <c r="U3807" s="100"/>
      <c r="V3807" s="16"/>
      <c r="W3807" s="16"/>
    </row>
    <row r="3808" spans="1:23" x14ac:dyDescent="0.25">
      <c r="A3808" s="96">
        <v>148584</v>
      </c>
      <c r="B3808" s="96" t="s">
        <v>42</v>
      </c>
      <c r="C3808" s="96" t="s">
        <v>43</v>
      </c>
      <c r="D3808" s="96" t="s">
        <v>67</v>
      </c>
      <c r="E3808" s="97">
        <v>43405</v>
      </c>
      <c r="F3808" s="96" t="s">
        <v>45</v>
      </c>
      <c r="G3808" s="96" t="s">
        <v>50</v>
      </c>
      <c r="H3808" s="97">
        <v>45142</v>
      </c>
      <c r="I3808" s="23">
        <v>0.70239583333333344</v>
      </c>
      <c r="J3808" s="97">
        <v>45142</v>
      </c>
      <c r="K3808" s="23">
        <v>0.70402777777777781</v>
      </c>
      <c r="L3808" s="96">
        <v>141</v>
      </c>
      <c r="M3808" s="98">
        <f>Causas[[#This Row],[parada_duracion]]/60</f>
        <v>2.35</v>
      </c>
      <c r="N3808" s="19" t="s">
        <v>47</v>
      </c>
      <c r="O3808" s="16" t="s">
        <v>47</v>
      </c>
      <c r="P3808" s="99">
        <f>WEEKNUM(Causas[[#This Row],[resolucion_fecha]],16)</f>
        <v>31</v>
      </c>
      <c r="Q3808" s="99" t="str">
        <f>TEXT(Causas[[#This Row],[resolucion_fecha]],"MMMM")</f>
        <v>agosto</v>
      </c>
      <c r="R3808" s="99" t="str">
        <f t="shared" si="59"/>
        <v>T</v>
      </c>
      <c r="S3808" s="99"/>
      <c r="T3808" s="16" t="s">
        <v>47</v>
      </c>
      <c r="U3808" s="16"/>
      <c r="V3808" s="99"/>
      <c r="W3808" s="99"/>
    </row>
    <row r="3809" spans="1:23" hidden="1" x14ac:dyDescent="0.25">
      <c r="A3809" s="96">
        <v>148585</v>
      </c>
      <c r="B3809" s="96" t="s">
        <v>130</v>
      </c>
      <c r="C3809" s="96" t="s">
        <v>43</v>
      </c>
      <c r="D3809" s="96" t="s">
        <v>68</v>
      </c>
      <c r="E3809" s="97">
        <v>43405</v>
      </c>
      <c r="F3809" s="96" t="s">
        <v>45</v>
      </c>
      <c r="G3809" s="96" t="s">
        <v>50</v>
      </c>
      <c r="H3809" s="97">
        <v>45142</v>
      </c>
      <c r="I3809" s="23">
        <v>0.70251157407407405</v>
      </c>
      <c r="J3809" s="97">
        <v>45142</v>
      </c>
      <c r="K3809" s="23">
        <v>0.70916666666666661</v>
      </c>
      <c r="L3809" s="96">
        <v>575</v>
      </c>
      <c r="M3809" s="98">
        <f>Causas[[#This Row],[parada_duracion]]/60</f>
        <v>9.5833333333333339</v>
      </c>
      <c r="N3809" s="19" t="s">
        <v>47</v>
      </c>
      <c r="O3809" s="16" t="s">
        <v>47</v>
      </c>
      <c r="P3809" s="99">
        <f>WEEKNUM(Causas[[#This Row],[resolucion_fecha]],16)</f>
        <v>31</v>
      </c>
      <c r="Q3809" s="99" t="str">
        <f>TEXT(Causas[[#This Row],[resolucion_fecha]],"MMMM")</f>
        <v>agosto</v>
      </c>
      <c r="R3809" s="99" t="str">
        <f t="shared" si="59"/>
        <v>T</v>
      </c>
      <c r="S3809" s="99"/>
      <c r="T3809" s="16" t="s">
        <v>47</v>
      </c>
      <c r="U3809" s="100"/>
      <c r="V3809" s="99"/>
      <c r="W3809" s="99"/>
    </row>
    <row r="3810" spans="1:23" hidden="1" x14ac:dyDescent="0.25">
      <c r="A3810" s="96">
        <v>148586</v>
      </c>
      <c r="B3810" s="96" t="s">
        <v>86</v>
      </c>
      <c r="C3810" s="96" t="s">
        <v>43</v>
      </c>
      <c r="D3810" s="96" t="s">
        <v>55</v>
      </c>
      <c r="E3810" s="97">
        <v>43881</v>
      </c>
      <c r="F3810" s="96" t="s">
        <v>56</v>
      </c>
      <c r="G3810" s="96" t="s">
        <v>50</v>
      </c>
      <c r="H3810" s="97">
        <v>45142</v>
      </c>
      <c r="I3810" s="23">
        <v>0.72334490740740742</v>
      </c>
      <c r="J3810" s="97">
        <v>45142</v>
      </c>
      <c r="K3810" s="23">
        <v>0.74747685185185186</v>
      </c>
      <c r="L3810" s="96">
        <v>2085</v>
      </c>
      <c r="M3810" s="98">
        <f>Causas[[#This Row],[parada_duracion]]/60</f>
        <v>34.75</v>
      </c>
      <c r="N3810" s="18" t="s">
        <v>1180</v>
      </c>
      <c r="O3810" s="99" t="s">
        <v>52</v>
      </c>
      <c r="P3810" s="99">
        <f>WEEKNUM(Causas[[#This Row],[resolucion_fecha]],16)</f>
        <v>31</v>
      </c>
      <c r="Q3810" s="99" t="str">
        <f>TEXT(Causas[[#This Row],[resolucion_fecha]],"MMMM")</f>
        <v>agosto</v>
      </c>
      <c r="R3810" s="99" t="str">
        <f t="shared" si="59"/>
        <v>T</v>
      </c>
      <c r="S3810" s="99"/>
      <c r="T3810" s="99" t="s">
        <v>53</v>
      </c>
      <c r="U3810" s="100"/>
      <c r="V3810" s="99"/>
      <c r="W3810" s="99"/>
    </row>
    <row r="3811" spans="1:23" hidden="1" x14ac:dyDescent="0.25">
      <c r="A3811" s="25">
        <v>148587</v>
      </c>
      <c r="B3811" s="25" t="s">
        <v>42</v>
      </c>
      <c r="C3811" s="25" t="s">
        <v>43</v>
      </c>
      <c r="D3811" s="25" t="s">
        <v>59</v>
      </c>
      <c r="E3811" s="24">
        <v>44231</v>
      </c>
      <c r="F3811" s="25" t="s">
        <v>60</v>
      </c>
      <c r="G3811" s="25" t="s">
        <v>50</v>
      </c>
      <c r="H3811" s="24">
        <v>45142</v>
      </c>
      <c r="I3811" s="101">
        <v>0.72550925925925924</v>
      </c>
      <c r="J3811" s="24">
        <v>45142</v>
      </c>
      <c r="K3811" s="101">
        <v>0.73125000000000007</v>
      </c>
      <c r="L3811" s="25">
        <v>496</v>
      </c>
      <c r="M3811" s="26">
        <f>Causas[[#This Row],[parada_duracion]]/60</f>
        <v>8.2666666666666675</v>
      </c>
      <c r="N3811" s="19" t="s">
        <v>47</v>
      </c>
      <c r="O3811" s="16" t="s">
        <v>47</v>
      </c>
      <c r="P3811" s="16">
        <f>WEEKNUM(Causas[[#This Row],[resolucion_fecha]],16)</f>
        <v>31</v>
      </c>
      <c r="Q3811" s="16" t="str">
        <f>TEXT(Causas[[#This Row],[resolucion_fecha]],"MMMM")</f>
        <v>agosto</v>
      </c>
      <c r="R3811" s="16" t="str">
        <f t="shared" si="59"/>
        <v>T</v>
      </c>
      <c r="S3811" s="16"/>
      <c r="T3811" s="16" t="s">
        <v>47</v>
      </c>
      <c r="U3811" s="100"/>
      <c r="V3811" s="16"/>
      <c r="W3811" s="16"/>
    </row>
    <row r="3812" spans="1:23" hidden="1" x14ac:dyDescent="0.25">
      <c r="A3812" s="25">
        <v>148593</v>
      </c>
      <c r="B3812" s="25" t="s">
        <v>84</v>
      </c>
      <c r="C3812" s="25" t="s">
        <v>43</v>
      </c>
      <c r="D3812" s="25" t="s">
        <v>68</v>
      </c>
      <c r="E3812" s="24">
        <v>44012</v>
      </c>
      <c r="F3812" s="25" t="s">
        <v>56</v>
      </c>
      <c r="G3812" s="25" t="s">
        <v>46</v>
      </c>
      <c r="H3812" s="24">
        <v>45142</v>
      </c>
      <c r="I3812" s="101">
        <v>0.75565972222222222</v>
      </c>
      <c r="J3812" s="24">
        <v>45142</v>
      </c>
      <c r="K3812" s="101">
        <v>0.79427083333333337</v>
      </c>
      <c r="L3812" s="25">
        <v>3336</v>
      </c>
      <c r="M3812" s="26">
        <f>Causas[[#This Row],[parada_duracion]]/60</f>
        <v>55.6</v>
      </c>
      <c r="N3812" s="19" t="s">
        <v>49</v>
      </c>
      <c r="O3812" s="16" t="s">
        <v>49</v>
      </c>
      <c r="P3812" s="16">
        <f>WEEKNUM(Causas[[#This Row],[resolucion_fecha]],16)</f>
        <v>31</v>
      </c>
      <c r="Q3812" s="16" t="str">
        <f>TEXT(Causas[[#This Row],[resolucion_fecha]],"MMMM")</f>
        <v>agosto</v>
      </c>
      <c r="R3812" s="16" t="str">
        <f t="shared" si="59"/>
        <v>T</v>
      </c>
      <c r="S3812" s="16"/>
      <c r="T3812" s="16" t="s">
        <v>49</v>
      </c>
      <c r="U3812" s="16"/>
      <c r="V3812" s="16"/>
      <c r="W3812" s="16"/>
    </row>
    <row r="3813" spans="1:23" hidden="1" x14ac:dyDescent="0.25">
      <c r="A3813" s="25">
        <v>148602</v>
      </c>
      <c r="B3813" s="25" t="s">
        <v>42</v>
      </c>
      <c r="C3813" s="25" t="s">
        <v>43</v>
      </c>
      <c r="D3813" s="25" t="s">
        <v>96</v>
      </c>
      <c r="E3813" s="24">
        <v>43405</v>
      </c>
      <c r="F3813" s="25" t="s">
        <v>45</v>
      </c>
      <c r="G3813" s="25" t="s">
        <v>50</v>
      </c>
      <c r="H3813" s="24">
        <v>45142</v>
      </c>
      <c r="I3813" s="101">
        <v>0.77565972222222224</v>
      </c>
      <c r="J3813" s="24">
        <v>45142</v>
      </c>
      <c r="K3813" s="101">
        <v>0.79594907407407411</v>
      </c>
      <c r="L3813" s="25">
        <v>1753</v>
      </c>
      <c r="M3813" s="26">
        <f>Causas[[#This Row],[parada_duracion]]/60</f>
        <v>29.216666666666665</v>
      </c>
      <c r="N3813" s="19" t="s">
        <v>49</v>
      </c>
      <c r="O3813" s="16" t="s">
        <v>49</v>
      </c>
      <c r="P3813" s="16">
        <f>WEEKNUM(Causas[[#This Row],[resolucion_fecha]],16)</f>
        <v>31</v>
      </c>
      <c r="Q3813" s="16" t="str">
        <f>TEXT(Causas[[#This Row],[resolucion_fecha]],"MMMM")</f>
        <v>agosto</v>
      </c>
      <c r="R3813" s="16" t="str">
        <f t="shared" si="59"/>
        <v>T</v>
      </c>
      <c r="S3813" s="16"/>
      <c r="T3813" s="16" t="s">
        <v>49</v>
      </c>
      <c r="U3813" s="16"/>
      <c r="V3813" s="16"/>
      <c r="W3813" s="16"/>
    </row>
    <row r="3814" spans="1:23" hidden="1" x14ac:dyDescent="0.25">
      <c r="A3814" s="25">
        <v>148605</v>
      </c>
      <c r="B3814" s="25" t="s">
        <v>61</v>
      </c>
      <c r="C3814" s="25" t="s">
        <v>43</v>
      </c>
      <c r="D3814" s="25" t="s">
        <v>55</v>
      </c>
      <c r="E3814" s="24">
        <v>43881</v>
      </c>
      <c r="F3814" s="25" t="s">
        <v>56</v>
      </c>
      <c r="G3814" s="25" t="s">
        <v>50</v>
      </c>
      <c r="H3814" s="24">
        <v>45142</v>
      </c>
      <c r="I3814" s="101">
        <v>0.78429398148148144</v>
      </c>
      <c r="J3814" s="24">
        <v>45142</v>
      </c>
      <c r="K3814" s="101">
        <v>0.78812499999999996</v>
      </c>
      <c r="L3814" s="25">
        <v>331</v>
      </c>
      <c r="M3814" s="26">
        <f>Causas[[#This Row],[parada_duracion]]/60</f>
        <v>5.5166666666666666</v>
      </c>
      <c r="N3814" s="19" t="s">
        <v>47</v>
      </c>
      <c r="O3814" s="16" t="s">
        <v>47</v>
      </c>
      <c r="P3814" s="16">
        <f>WEEKNUM(Causas[[#This Row],[resolucion_fecha]],16)</f>
        <v>31</v>
      </c>
      <c r="Q3814" s="16" t="str">
        <f>TEXT(Causas[[#This Row],[resolucion_fecha]],"MMMM")</f>
        <v>agosto</v>
      </c>
      <c r="R3814" s="16" t="str">
        <f t="shared" si="59"/>
        <v>T</v>
      </c>
      <c r="S3814" s="16"/>
      <c r="T3814" s="16" t="s">
        <v>47</v>
      </c>
      <c r="U3814" s="16"/>
      <c r="V3814" s="16"/>
      <c r="W3814" s="16"/>
    </row>
    <row r="3815" spans="1:23" hidden="1" x14ac:dyDescent="0.25">
      <c r="A3815" s="25">
        <v>148610</v>
      </c>
      <c r="B3815" s="25" t="s">
        <v>42</v>
      </c>
      <c r="C3815" s="25" t="s">
        <v>43</v>
      </c>
      <c r="D3815" s="25" t="s">
        <v>96</v>
      </c>
      <c r="E3815" s="24">
        <v>43405</v>
      </c>
      <c r="F3815" s="25" t="s">
        <v>45</v>
      </c>
      <c r="G3815" s="25" t="s">
        <v>46</v>
      </c>
      <c r="H3815" s="24">
        <v>45142</v>
      </c>
      <c r="I3815" s="101">
        <v>0.85410879629629621</v>
      </c>
      <c r="J3815" s="24">
        <v>45142</v>
      </c>
      <c r="K3815" s="101">
        <v>0.86833333333333329</v>
      </c>
      <c r="L3815" s="25">
        <v>1229</v>
      </c>
      <c r="M3815" s="26">
        <f>Causas[[#This Row],[parada_duracion]]/60</f>
        <v>20.483333333333334</v>
      </c>
      <c r="N3815" s="19" t="s">
        <v>49</v>
      </c>
      <c r="O3815" s="16" t="s">
        <v>49</v>
      </c>
      <c r="P3815" s="16">
        <f>WEEKNUM(Causas[[#This Row],[resolucion_fecha]],16)</f>
        <v>31</v>
      </c>
      <c r="Q3815" s="16" t="str">
        <f>TEXT(Causas[[#This Row],[resolucion_fecha]],"MMMM")</f>
        <v>agosto</v>
      </c>
      <c r="R3815" s="16" t="str">
        <f t="shared" si="59"/>
        <v>T</v>
      </c>
      <c r="S3815" s="16"/>
      <c r="T3815" s="16" t="s">
        <v>49</v>
      </c>
      <c r="U3815" s="16"/>
      <c r="V3815" s="16"/>
      <c r="W3815" s="16"/>
    </row>
    <row r="3816" spans="1:23" hidden="1" x14ac:dyDescent="0.25">
      <c r="A3816" s="25">
        <v>148619</v>
      </c>
      <c r="B3816" s="25" t="s">
        <v>42</v>
      </c>
      <c r="C3816" s="25" t="s">
        <v>43</v>
      </c>
      <c r="D3816" s="25" t="s">
        <v>82</v>
      </c>
      <c r="E3816" s="24">
        <v>43405</v>
      </c>
      <c r="F3816" s="25" t="s">
        <v>45</v>
      </c>
      <c r="G3816" s="25" t="s">
        <v>50</v>
      </c>
      <c r="H3816" s="24">
        <v>45145</v>
      </c>
      <c r="I3816" s="101">
        <v>0.25084490740740739</v>
      </c>
      <c r="J3816" s="24">
        <v>45145</v>
      </c>
      <c r="K3816" s="101">
        <v>0.2580439814814815</v>
      </c>
      <c r="L3816" s="25">
        <v>622</v>
      </c>
      <c r="M3816" s="26">
        <f>Causas[[#This Row],[parada_duracion]]/60</f>
        <v>10.366666666666667</v>
      </c>
      <c r="N3816" s="19" t="s">
        <v>1181</v>
      </c>
      <c r="O3816" s="16" t="s">
        <v>52</v>
      </c>
      <c r="P3816" s="16">
        <f>WEEKNUM(Causas[[#This Row],[resolucion_fecha]],16)</f>
        <v>32</v>
      </c>
      <c r="Q3816" s="16" t="str">
        <f>TEXT(Causas[[#This Row],[resolucion_fecha]],"MMMM")</f>
        <v>agosto</v>
      </c>
      <c r="R3816" s="16" t="str">
        <f t="shared" si="59"/>
        <v>M</v>
      </c>
      <c r="S3816" s="16"/>
      <c r="T3816" s="16" t="s">
        <v>53</v>
      </c>
      <c r="U3816" s="16"/>
      <c r="V3816" s="16"/>
      <c r="W3816" s="16"/>
    </row>
    <row r="3817" spans="1:23" hidden="1" x14ac:dyDescent="0.25">
      <c r="A3817" s="25">
        <v>148621</v>
      </c>
      <c r="B3817" s="25" t="s">
        <v>42</v>
      </c>
      <c r="C3817" s="25" t="s">
        <v>43</v>
      </c>
      <c r="D3817" s="25" t="s">
        <v>96</v>
      </c>
      <c r="E3817" s="24">
        <v>43405</v>
      </c>
      <c r="F3817" s="25" t="s">
        <v>45</v>
      </c>
      <c r="G3817" s="25" t="s">
        <v>50</v>
      </c>
      <c r="H3817" s="24">
        <v>45145</v>
      </c>
      <c r="I3817" s="101">
        <v>0.25270833333333337</v>
      </c>
      <c r="J3817" s="24">
        <v>45145</v>
      </c>
      <c r="K3817" s="101">
        <v>0.26958333333333334</v>
      </c>
      <c r="L3817" s="25">
        <v>1458</v>
      </c>
      <c r="M3817" s="26">
        <f>Causas[[#This Row],[parada_duracion]]/60</f>
        <v>24.3</v>
      </c>
      <c r="N3817" s="19" t="s">
        <v>1182</v>
      </c>
      <c r="O3817" s="16" t="s">
        <v>52</v>
      </c>
      <c r="P3817" s="16">
        <f>WEEKNUM(Causas[[#This Row],[resolucion_fecha]],16)</f>
        <v>32</v>
      </c>
      <c r="Q3817" s="16" t="str">
        <f>TEXT(Causas[[#This Row],[resolucion_fecha]],"MMMM")</f>
        <v>agosto</v>
      </c>
      <c r="R3817" s="16" t="str">
        <f t="shared" si="59"/>
        <v>M</v>
      </c>
      <c r="S3817" s="16"/>
      <c r="T3817" s="16" t="s">
        <v>53</v>
      </c>
      <c r="U3817" s="16"/>
      <c r="V3817" s="16"/>
      <c r="W3817" s="16"/>
    </row>
    <row r="3818" spans="1:23" hidden="1" x14ac:dyDescent="0.25">
      <c r="A3818" s="25">
        <v>148629</v>
      </c>
      <c r="B3818" s="25" t="s">
        <v>203</v>
      </c>
      <c r="C3818" s="25" t="s">
        <v>43</v>
      </c>
      <c r="D3818" s="25" t="s">
        <v>68</v>
      </c>
      <c r="E3818" s="24">
        <v>43731</v>
      </c>
      <c r="F3818" s="25" t="s">
        <v>56</v>
      </c>
      <c r="G3818" s="25" t="s">
        <v>50</v>
      </c>
      <c r="H3818" s="24">
        <v>45145</v>
      </c>
      <c r="I3818" s="101">
        <v>0.27403935185185185</v>
      </c>
      <c r="J3818" s="24">
        <v>45145</v>
      </c>
      <c r="K3818" s="101">
        <v>0.30878472222222225</v>
      </c>
      <c r="L3818" s="25">
        <v>3002</v>
      </c>
      <c r="M3818" s="26">
        <f>Causas[[#This Row],[parada_duracion]]/60</f>
        <v>50.033333333333331</v>
      </c>
      <c r="N3818" s="19" t="s">
        <v>928</v>
      </c>
      <c r="O3818" s="16" t="s">
        <v>52</v>
      </c>
      <c r="P3818" s="16">
        <f>WEEKNUM(Causas[[#This Row],[resolucion_fecha]],16)</f>
        <v>32</v>
      </c>
      <c r="Q3818" s="16" t="str">
        <f>TEXT(Causas[[#This Row],[resolucion_fecha]],"MMMM")</f>
        <v>agosto</v>
      </c>
      <c r="R3818" s="16" t="str">
        <f t="shared" si="59"/>
        <v>M</v>
      </c>
      <c r="S3818" s="16"/>
      <c r="T3818" s="16" t="s">
        <v>53</v>
      </c>
      <c r="U3818" s="16"/>
      <c r="V3818" s="16"/>
      <c r="W3818" s="16"/>
    </row>
    <row r="3819" spans="1:23" hidden="1" x14ac:dyDescent="0.25">
      <c r="A3819" s="25">
        <v>148631</v>
      </c>
      <c r="B3819" s="25" t="s">
        <v>95</v>
      </c>
      <c r="C3819" s="25" t="s">
        <v>43</v>
      </c>
      <c r="D3819" s="25" t="s">
        <v>82</v>
      </c>
      <c r="E3819" s="24">
        <v>45063</v>
      </c>
      <c r="F3819" s="25" t="s">
        <v>124</v>
      </c>
      <c r="G3819" s="25" t="s">
        <v>50</v>
      </c>
      <c r="H3819" s="24">
        <v>45145</v>
      </c>
      <c r="I3819" s="101">
        <v>0.28238425925925925</v>
      </c>
      <c r="J3819" s="24">
        <v>45145</v>
      </c>
      <c r="K3819" s="101">
        <v>0.28533564814814816</v>
      </c>
      <c r="L3819" s="25">
        <v>255</v>
      </c>
      <c r="M3819" s="26">
        <f>Causas[[#This Row],[parada_duracion]]/60</f>
        <v>4.25</v>
      </c>
      <c r="N3819" s="19" t="s">
        <v>47</v>
      </c>
      <c r="O3819" s="16" t="s">
        <v>47</v>
      </c>
      <c r="P3819" s="16">
        <f>WEEKNUM(Causas[[#This Row],[resolucion_fecha]],16)</f>
        <v>32</v>
      </c>
      <c r="Q3819" s="16" t="str">
        <f>TEXT(Causas[[#This Row],[resolucion_fecha]],"MMMM")</f>
        <v>agosto</v>
      </c>
      <c r="R3819" s="16" t="str">
        <f t="shared" si="59"/>
        <v>M</v>
      </c>
      <c r="S3819" s="16"/>
      <c r="T3819" s="16" t="s">
        <v>47</v>
      </c>
      <c r="U3819" s="16"/>
      <c r="V3819" s="16"/>
      <c r="W3819" s="16"/>
    </row>
    <row r="3820" spans="1:23" hidden="1" x14ac:dyDescent="0.25">
      <c r="A3820" s="25">
        <v>148633</v>
      </c>
      <c r="B3820" s="25" t="s">
        <v>42</v>
      </c>
      <c r="C3820" s="25" t="s">
        <v>43</v>
      </c>
      <c r="D3820" s="25" t="s">
        <v>59</v>
      </c>
      <c r="E3820" s="24">
        <v>44231</v>
      </c>
      <c r="F3820" s="25" t="s">
        <v>60</v>
      </c>
      <c r="G3820" s="25" t="s">
        <v>50</v>
      </c>
      <c r="H3820" s="24">
        <v>45145</v>
      </c>
      <c r="I3820" s="101">
        <v>0.28873842592592591</v>
      </c>
      <c r="J3820" s="24">
        <v>45145</v>
      </c>
      <c r="K3820" s="101">
        <v>0.29415509259259259</v>
      </c>
      <c r="L3820" s="25">
        <v>468</v>
      </c>
      <c r="M3820" s="26">
        <f>Causas[[#This Row],[parada_duracion]]/60</f>
        <v>7.8</v>
      </c>
      <c r="N3820" s="19" t="s">
        <v>47</v>
      </c>
      <c r="O3820" s="16" t="s">
        <v>47</v>
      </c>
      <c r="P3820" s="16">
        <f>WEEKNUM(Causas[[#This Row],[resolucion_fecha]],16)</f>
        <v>32</v>
      </c>
      <c r="Q3820" s="16" t="str">
        <f>TEXT(Causas[[#This Row],[resolucion_fecha]],"MMMM")</f>
        <v>agosto</v>
      </c>
      <c r="R3820" s="16" t="str">
        <f t="shared" ref="R3820:R3883" si="60">IF(I3820&gt;TIME(22,0,0),"N",IF(I3820&lt;TIME(6,0,0),"N",IF(I3820&gt;TIME(14,0,0),"T",IF(I3820&gt;=TIME(6,0,0),"M","-"))))</f>
        <v>M</v>
      </c>
      <c r="S3820" s="16"/>
      <c r="T3820" s="16" t="s">
        <v>47</v>
      </c>
      <c r="U3820" s="16"/>
      <c r="V3820" s="16"/>
      <c r="W3820" s="16"/>
    </row>
    <row r="3821" spans="1:23" hidden="1" x14ac:dyDescent="0.25">
      <c r="A3821" s="25">
        <v>148636</v>
      </c>
      <c r="B3821" s="25" t="s">
        <v>66</v>
      </c>
      <c r="C3821" s="25" t="s">
        <v>43</v>
      </c>
      <c r="D3821" s="25" t="s">
        <v>48</v>
      </c>
      <c r="E3821" s="24">
        <v>43405</v>
      </c>
      <c r="F3821" s="25" t="s">
        <v>45</v>
      </c>
      <c r="G3821" s="25" t="s">
        <v>50</v>
      </c>
      <c r="H3821" s="24">
        <v>45145</v>
      </c>
      <c r="I3821" s="101">
        <v>0.30641203703703707</v>
      </c>
      <c r="J3821" s="24">
        <v>45145</v>
      </c>
      <c r="K3821" s="101">
        <v>0.34155092592592595</v>
      </c>
      <c r="L3821" s="25">
        <v>3036</v>
      </c>
      <c r="M3821" s="26">
        <f>Causas[[#This Row],[parada_duracion]]/60</f>
        <v>50.6</v>
      </c>
      <c r="N3821" s="19" t="s">
        <v>1183</v>
      </c>
      <c r="O3821" s="16" t="s">
        <v>52</v>
      </c>
      <c r="P3821" s="16">
        <f>WEEKNUM(Causas[[#This Row],[resolucion_fecha]],16)</f>
        <v>32</v>
      </c>
      <c r="Q3821" s="16" t="str">
        <f>TEXT(Causas[[#This Row],[resolucion_fecha]],"MMMM")</f>
        <v>agosto</v>
      </c>
      <c r="R3821" s="16" t="str">
        <f t="shared" si="60"/>
        <v>M</v>
      </c>
      <c r="S3821" s="16"/>
      <c r="T3821" s="16" t="s">
        <v>53</v>
      </c>
      <c r="U3821" s="16"/>
      <c r="V3821" s="16"/>
      <c r="W3821" s="16"/>
    </row>
    <row r="3822" spans="1:23" hidden="1" x14ac:dyDescent="0.25">
      <c r="A3822" s="25">
        <v>148638</v>
      </c>
      <c r="B3822" s="25" t="s">
        <v>119</v>
      </c>
      <c r="C3822" s="25" t="s">
        <v>43</v>
      </c>
      <c r="D3822" s="25" t="s">
        <v>64</v>
      </c>
      <c r="E3822" s="24">
        <v>43405</v>
      </c>
      <c r="F3822" s="25" t="s">
        <v>45</v>
      </c>
      <c r="G3822" s="25" t="s">
        <v>50</v>
      </c>
      <c r="H3822" s="24">
        <v>45145</v>
      </c>
      <c r="I3822" s="101">
        <v>0.31356481481481485</v>
      </c>
      <c r="J3822" s="24">
        <v>45145</v>
      </c>
      <c r="K3822" s="101">
        <v>0.32134259259259262</v>
      </c>
      <c r="L3822" s="25">
        <v>672</v>
      </c>
      <c r="M3822" s="26">
        <f>Causas[[#This Row],[parada_duracion]]/60</f>
        <v>11.2</v>
      </c>
      <c r="N3822" s="19" t="s">
        <v>1184</v>
      </c>
      <c r="O3822" s="16" t="s">
        <v>52</v>
      </c>
      <c r="P3822" s="16">
        <f>WEEKNUM(Causas[[#This Row],[resolucion_fecha]],16)</f>
        <v>32</v>
      </c>
      <c r="Q3822" s="16" t="str">
        <f>TEXT(Causas[[#This Row],[resolucion_fecha]],"MMMM")</f>
        <v>agosto</v>
      </c>
      <c r="R3822" s="16" t="str">
        <f t="shared" si="60"/>
        <v>M</v>
      </c>
      <c r="S3822" s="16"/>
      <c r="T3822" s="16" t="s">
        <v>53</v>
      </c>
      <c r="U3822" s="16"/>
      <c r="V3822" s="16"/>
      <c r="W3822" s="16"/>
    </row>
    <row r="3823" spans="1:23" hidden="1" x14ac:dyDescent="0.25">
      <c r="A3823" s="96">
        <v>148640</v>
      </c>
      <c r="B3823" s="96" t="s">
        <v>54</v>
      </c>
      <c r="C3823" s="96" t="s">
        <v>43</v>
      </c>
      <c r="D3823" s="96" t="s">
        <v>55</v>
      </c>
      <c r="E3823" s="97">
        <v>44120</v>
      </c>
      <c r="F3823" s="96" t="s">
        <v>56</v>
      </c>
      <c r="G3823" s="96" t="s">
        <v>50</v>
      </c>
      <c r="H3823" s="97">
        <v>45145</v>
      </c>
      <c r="I3823" s="23">
        <v>0.3157638888888889</v>
      </c>
      <c r="J3823" s="97">
        <v>45145</v>
      </c>
      <c r="K3823" s="23">
        <v>0.33788194444444447</v>
      </c>
      <c r="L3823" s="96">
        <v>1911</v>
      </c>
      <c r="M3823" s="98">
        <f>Causas[[#This Row],[parada_duracion]]/60</f>
        <v>31.85</v>
      </c>
      <c r="N3823" s="18" t="s">
        <v>1185</v>
      </c>
      <c r="O3823" s="16" t="s">
        <v>52</v>
      </c>
      <c r="P3823" s="99">
        <f>WEEKNUM(Causas[[#This Row],[resolucion_fecha]],16)</f>
        <v>32</v>
      </c>
      <c r="Q3823" s="99" t="str">
        <f>TEXT(Causas[[#This Row],[resolucion_fecha]],"MMMM")</f>
        <v>agosto</v>
      </c>
      <c r="R3823" s="99" t="str">
        <f t="shared" si="60"/>
        <v>M</v>
      </c>
      <c r="S3823" s="99"/>
      <c r="T3823" s="16" t="s">
        <v>53</v>
      </c>
      <c r="U3823" s="16"/>
      <c r="V3823" s="99"/>
      <c r="W3823" s="99"/>
    </row>
    <row r="3824" spans="1:23" hidden="1" x14ac:dyDescent="0.25">
      <c r="A3824" s="96">
        <v>148641</v>
      </c>
      <c r="B3824" s="96" t="s">
        <v>84</v>
      </c>
      <c r="C3824" s="96" t="s">
        <v>43</v>
      </c>
      <c r="D3824" s="96" t="s">
        <v>68</v>
      </c>
      <c r="E3824" s="97">
        <v>44012</v>
      </c>
      <c r="F3824" s="96" t="s">
        <v>56</v>
      </c>
      <c r="G3824" s="96" t="s">
        <v>46</v>
      </c>
      <c r="H3824" s="97">
        <v>45145</v>
      </c>
      <c r="I3824" s="23">
        <v>0.32025462962962964</v>
      </c>
      <c r="J3824" s="97">
        <v>45145</v>
      </c>
      <c r="K3824" s="23">
        <v>0.33802083333333338</v>
      </c>
      <c r="L3824" s="96">
        <v>1535</v>
      </c>
      <c r="M3824" s="98">
        <f>Causas[[#This Row],[parada_duracion]]/60</f>
        <v>25.583333333333332</v>
      </c>
      <c r="N3824" s="18" t="s">
        <v>1186</v>
      </c>
      <c r="O3824" s="16" t="s">
        <v>52</v>
      </c>
      <c r="P3824" s="99">
        <f>WEEKNUM(Causas[[#This Row],[resolucion_fecha]],16)</f>
        <v>32</v>
      </c>
      <c r="Q3824" s="99" t="str">
        <f>TEXT(Causas[[#This Row],[resolucion_fecha]],"MMMM")</f>
        <v>agosto</v>
      </c>
      <c r="R3824" s="99" t="str">
        <f t="shared" si="60"/>
        <v>M</v>
      </c>
      <c r="S3824" s="99"/>
      <c r="T3824" s="16" t="s">
        <v>53</v>
      </c>
      <c r="U3824" s="100"/>
      <c r="V3824" s="99"/>
      <c r="W3824" s="99"/>
    </row>
    <row r="3825" spans="1:23" hidden="1" x14ac:dyDescent="0.25">
      <c r="A3825" s="25">
        <v>148642</v>
      </c>
      <c r="B3825" s="25" t="s">
        <v>94</v>
      </c>
      <c r="C3825" s="25" t="s">
        <v>43</v>
      </c>
      <c r="D3825" s="25" t="s">
        <v>64</v>
      </c>
      <c r="E3825" s="24">
        <v>43405</v>
      </c>
      <c r="F3825" s="25" t="s">
        <v>45</v>
      </c>
      <c r="G3825" s="25" t="s">
        <v>50</v>
      </c>
      <c r="H3825" s="24">
        <v>45145</v>
      </c>
      <c r="I3825" s="101">
        <v>0.32143518518518516</v>
      </c>
      <c r="J3825" s="24">
        <v>45145</v>
      </c>
      <c r="K3825" s="101">
        <v>0.32902777777777775</v>
      </c>
      <c r="L3825" s="25">
        <v>656</v>
      </c>
      <c r="M3825" s="26">
        <f>Causas[[#This Row],[parada_duracion]]/60</f>
        <v>10.933333333333334</v>
      </c>
      <c r="N3825" s="19" t="s">
        <v>62</v>
      </c>
      <c r="O3825" s="16" t="s">
        <v>52</v>
      </c>
      <c r="P3825" s="16">
        <f>WEEKNUM(Causas[[#This Row],[resolucion_fecha]],16)</f>
        <v>32</v>
      </c>
      <c r="Q3825" s="16" t="str">
        <f>TEXT(Causas[[#This Row],[resolucion_fecha]],"MMMM")</f>
        <v>agosto</v>
      </c>
      <c r="R3825" s="16" t="str">
        <f t="shared" si="60"/>
        <v>M</v>
      </c>
      <c r="S3825" s="16"/>
      <c r="T3825" s="16" t="s">
        <v>53</v>
      </c>
      <c r="U3825" s="100"/>
      <c r="V3825" s="16"/>
      <c r="W3825" s="16"/>
    </row>
    <row r="3826" spans="1:23" hidden="1" x14ac:dyDescent="0.25">
      <c r="A3826" s="25">
        <v>148644</v>
      </c>
      <c r="B3826" s="25" t="s">
        <v>94</v>
      </c>
      <c r="C3826" s="25" t="s">
        <v>43</v>
      </c>
      <c r="D3826" s="25" t="s">
        <v>64</v>
      </c>
      <c r="E3826" s="24">
        <v>43405</v>
      </c>
      <c r="F3826" s="25" t="s">
        <v>45</v>
      </c>
      <c r="G3826" s="25" t="s">
        <v>50</v>
      </c>
      <c r="H3826" s="24">
        <v>45145</v>
      </c>
      <c r="I3826" s="101">
        <v>0.3291203703703704</v>
      </c>
      <c r="J3826" s="24">
        <v>45145</v>
      </c>
      <c r="K3826" s="101">
        <v>0.34013888888888894</v>
      </c>
      <c r="L3826" s="25">
        <v>952</v>
      </c>
      <c r="M3826" s="26">
        <f>Causas[[#This Row],[parada_duracion]]/60</f>
        <v>15.866666666666667</v>
      </c>
      <c r="N3826" s="19" t="s">
        <v>62</v>
      </c>
      <c r="O3826" s="16" t="s">
        <v>52</v>
      </c>
      <c r="P3826" s="16">
        <f>WEEKNUM(Causas[[#This Row],[resolucion_fecha]],16)</f>
        <v>32</v>
      </c>
      <c r="Q3826" s="16" t="str">
        <f>TEXT(Causas[[#This Row],[resolucion_fecha]],"MMMM")</f>
        <v>agosto</v>
      </c>
      <c r="R3826" s="16" t="str">
        <f t="shared" si="60"/>
        <v>M</v>
      </c>
      <c r="S3826" s="16"/>
      <c r="T3826" s="16" t="s">
        <v>53</v>
      </c>
      <c r="U3826" s="16"/>
      <c r="V3826" s="16"/>
      <c r="W3826" s="16"/>
    </row>
    <row r="3827" spans="1:23" hidden="1" x14ac:dyDescent="0.25">
      <c r="A3827" s="96">
        <v>148646</v>
      </c>
      <c r="B3827" s="96" t="s">
        <v>61</v>
      </c>
      <c r="C3827" s="96" t="s">
        <v>43</v>
      </c>
      <c r="D3827" s="96" t="s">
        <v>55</v>
      </c>
      <c r="E3827" s="97">
        <v>43881</v>
      </c>
      <c r="F3827" s="96" t="s">
        <v>56</v>
      </c>
      <c r="G3827" s="96" t="s">
        <v>46</v>
      </c>
      <c r="H3827" s="97">
        <v>45145</v>
      </c>
      <c r="I3827" s="23">
        <v>0.35745370370370372</v>
      </c>
      <c r="J3827" s="97">
        <v>45145</v>
      </c>
      <c r="K3827" s="23">
        <v>0.36440972222222223</v>
      </c>
      <c r="L3827" s="96">
        <v>601</v>
      </c>
      <c r="M3827" s="98">
        <f>Causas[[#This Row],[parada_duracion]]/60</f>
        <v>10.016666666666667</v>
      </c>
      <c r="N3827" s="18" t="s">
        <v>62</v>
      </c>
      <c r="O3827" s="16" t="s">
        <v>52</v>
      </c>
      <c r="P3827" s="99">
        <f>WEEKNUM(Causas[[#This Row],[resolucion_fecha]],16)</f>
        <v>32</v>
      </c>
      <c r="Q3827" s="99" t="str">
        <f>TEXT(Causas[[#This Row],[resolucion_fecha]],"MMMM")</f>
        <v>agosto</v>
      </c>
      <c r="R3827" s="99" t="str">
        <f t="shared" si="60"/>
        <v>M</v>
      </c>
      <c r="S3827" s="99"/>
      <c r="T3827" s="16" t="s">
        <v>53</v>
      </c>
      <c r="U3827" s="16"/>
      <c r="V3827" s="99"/>
      <c r="W3827" s="99"/>
    </row>
    <row r="3828" spans="1:23" hidden="1" x14ac:dyDescent="0.25">
      <c r="A3828" s="25">
        <v>148647</v>
      </c>
      <c r="B3828" s="25" t="s">
        <v>54</v>
      </c>
      <c r="C3828" s="25" t="s">
        <v>43</v>
      </c>
      <c r="D3828" s="25" t="s">
        <v>55</v>
      </c>
      <c r="E3828" s="24">
        <v>44120</v>
      </c>
      <c r="F3828" s="25" t="s">
        <v>56</v>
      </c>
      <c r="G3828" s="25" t="s">
        <v>50</v>
      </c>
      <c r="H3828" s="24">
        <v>45145</v>
      </c>
      <c r="I3828" s="101">
        <v>0.3646064814814815</v>
      </c>
      <c r="J3828" s="24">
        <v>45145</v>
      </c>
      <c r="K3828" s="101">
        <v>0.3663541666666667</v>
      </c>
      <c r="L3828" s="25">
        <v>151</v>
      </c>
      <c r="M3828" s="26">
        <f>Causas[[#This Row],[parada_duracion]]/60</f>
        <v>2.5166666666666666</v>
      </c>
      <c r="N3828" s="19" t="s">
        <v>47</v>
      </c>
      <c r="O3828" s="16" t="s">
        <v>47</v>
      </c>
      <c r="P3828" s="16">
        <f>WEEKNUM(Causas[[#This Row],[resolucion_fecha]],16)</f>
        <v>32</v>
      </c>
      <c r="Q3828" s="16" t="str">
        <f>TEXT(Causas[[#This Row],[resolucion_fecha]],"MMMM")</f>
        <v>agosto</v>
      </c>
      <c r="R3828" s="16" t="str">
        <f t="shared" si="60"/>
        <v>M</v>
      </c>
      <c r="S3828" s="16"/>
      <c r="T3828" s="16" t="s">
        <v>47</v>
      </c>
      <c r="U3828" s="100"/>
      <c r="V3828" s="16"/>
      <c r="W3828" s="16"/>
    </row>
    <row r="3829" spans="1:23" hidden="1" x14ac:dyDescent="0.25">
      <c r="A3829" s="96">
        <v>148649</v>
      </c>
      <c r="B3829" s="96" t="s">
        <v>129</v>
      </c>
      <c r="C3829" s="96" t="s">
        <v>43</v>
      </c>
      <c r="D3829" s="96" t="s">
        <v>55</v>
      </c>
      <c r="E3829" s="97">
        <v>43405</v>
      </c>
      <c r="F3829" s="96" t="s">
        <v>45</v>
      </c>
      <c r="G3829" s="96" t="s">
        <v>50</v>
      </c>
      <c r="H3829" s="97">
        <v>45145</v>
      </c>
      <c r="I3829" s="23">
        <v>0.36670138888888887</v>
      </c>
      <c r="J3829" s="97">
        <v>45145</v>
      </c>
      <c r="K3829" s="23">
        <v>0.45961805555555557</v>
      </c>
      <c r="L3829" s="96">
        <v>8028</v>
      </c>
      <c r="M3829" s="98">
        <f>Causas[[#This Row],[parada_duracion]]/60</f>
        <v>133.80000000000001</v>
      </c>
      <c r="N3829" s="18" t="s">
        <v>49</v>
      </c>
      <c r="O3829" s="99" t="s">
        <v>49</v>
      </c>
      <c r="P3829" s="99">
        <f>WEEKNUM(Causas[[#This Row],[resolucion_fecha]],16)</f>
        <v>32</v>
      </c>
      <c r="Q3829" s="99" t="str">
        <f>TEXT(Causas[[#This Row],[resolucion_fecha]],"MMMM")</f>
        <v>agosto</v>
      </c>
      <c r="R3829" s="99" t="str">
        <f t="shared" si="60"/>
        <v>M</v>
      </c>
      <c r="S3829" s="99"/>
      <c r="T3829" s="99" t="s">
        <v>49</v>
      </c>
      <c r="U3829" s="16"/>
      <c r="V3829" s="99"/>
      <c r="W3829" s="99"/>
    </row>
    <row r="3830" spans="1:23" hidden="1" x14ac:dyDescent="0.25">
      <c r="A3830" s="25">
        <v>148650</v>
      </c>
      <c r="B3830" s="25" t="s">
        <v>84</v>
      </c>
      <c r="C3830" s="25" t="s">
        <v>43</v>
      </c>
      <c r="D3830" s="25" t="s">
        <v>68</v>
      </c>
      <c r="E3830" s="24">
        <v>44012</v>
      </c>
      <c r="F3830" s="25" t="s">
        <v>56</v>
      </c>
      <c r="G3830" s="25" t="s">
        <v>46</v>
      </c>
      <c r="H3830" s="24">
        <v>45145</v>
      </c>
      <c r="I3830" s="101">
        <v>0.37502314814814813</v>
      </c>
      <c r="J3830" s="24">
        <v>45145</v>
      </c>
      <c r="K3830" s="101">
        <v>0.38545138888888886</v>
      </c>
      <c r="L3830" s="25">
        <v>901</v>
      </c>
      <c r="M3830" s="26">
        <f>Causas[[#This Row],[parada_duracion]]/60</f>
        <v>15.016666666666667</v>
      </c>
      <c r="N3830" s="19" t="s">
        <v>1187</v>
      </c>
      <c r="O3830" s="16" t="s">
        <v>52</v>
      </c>
      <c r="P3830" s="16">
        <f>WEEKNUM(Causas[[#This Row],[resolucion_fecha]],16)</f>
        <v>32</v>
      </c>
      <c r="Q3830" s="16" t="str">
        <f>TEXT(Causas[[#This Row],[resolucion_fecha]],"MMMM")</f>
        <v>agosto</v>
      </c>
      <c r="R3830" s="16" t="str">
        <f t="shared" si="60"/>
        <v>M</v>
      </c>
      <c r="S3830" s="16"/>
      <c r="T3830" s="16" t="s">
        <v>53</v>
      </c>
      <c r="U3830" s="100"/>
      <c r="V3830" s="16"/>
      <c r="W3830" s="16"/>
    </row>
    <row r="3831" spans="1:23" ht="30" hidden="1" x14ac:dyDescent="0.25">
      <c r="A3831" s="25">
        <v>148656</v>
      </c>
      <c r="B3831" s="25" t="s">
        <v>117</v>
      </c>
      <c r="C3831" s="25" t="s">
        <v>43</v>
      </c>
      <c r="D3831" s="25" t="s">
        <v>80</v>
      </c>
      <c r="E3831" s="24">
        <v>43405</v>
      </c>
      <c r="F3831" s="25" t="s">
        <v>45</v>
      </c>
      <c r="G3831" s="25" t="s">
        <v>46</v>
      </c>
      <c r="H3831" s="24">
        <v>45145</v>
      </c>
      <c r="I3831" s="101">
        <v>0.3993518518518519</v>
      </c>
      <c r="J3831" s="24">
        <v>45145</v>
      </c>
      <c r="K3831" s="101">
        <v>0.50119212962962967</v>
      </c>
      <c r="L3831" s="25">
        <v>8799</v>
      </c>
      <c r="M3831" s="26">
        <f>Causas[[#This Row],[parada_duracion]]/60</f>
        <v>146.65</v>
      </c>
      <c r="N3831" s="19" t="s">
        <v>1188</v>
      </c>
      <c r="O3831" s="16" t="s">
        <v>52</v>
      </c>
      <c r="P3831" s="16">
        <f>WEEKNUM(Causas[[#This Row],[resolucion_fecha]],16)</f>
        <v>32</v>
      </c>
      <c r="Q3831" s="16" t="str">
        <f>TEXT(Causas[[#This Row],[resolucion_fecha]],"MMMM")</f>
        <v>agosto</v>
      </c>
      <c r="R3831" s="16" t="str">
        <f t="shared" si="60"/>
        <v>M</v>
      </c>
      <c r="S3831" s="16"/>
      <c r="T3831" s="16" t="s">
        <v>53</v>
      </c>
      <c r="U3831" s="16"/>
      <c r="V3831" s="16"/>
      <c r="W3831" s="16"/>
    </row>
    <row r="3832" spans="1:23" ht="30" hidden="1" x14ac:dyDescent="0.25">
      <c r="A3832" s="25">
        <v>148658</v>
      </c>
      <c r="B3832" s="25" t="s">
        <v>174</v>
      </c>
      <c r="C3832" s="25" t="s">
        <v>43</v>
      </c>
      <c r="D3832" s="25" t="s">
        <v>166</v>
      </c>
      <c r="E3832" s="24">
        <v>45128</v>
      </c>
      <c r="F3832" s="25" t="s">
        <v>124</v>
      </c>
      <c r="G3832" s="25" t="s">
        <v>46</v>
      </c>
      <c r="H3832" s="24">
        <v>45145</v>
      </c>
      <c r="I3832" s="101">
        <v>0.40719907407407407</v>
      </c>
      <c r="J3832" s="24">
        <v>45145</v>
      </c>
      <c r="K3832" s="101">
        <v>0.41842592592592592</v>
      </c>
      <c r="L3832" s="25">
        <v>970</v>
      </c>
      <c r="M3832" s="26">
        <f>Causas[[#This Row],[parada_duracion]]/60</f>
        <v>16.166666666666668</v>
      </c>
      <c r="N3832" s="19" t="s">
        <v>1189</v>
      </c>
      <c r="O3832" s="16" t="s">
        <v>9</v>
      </c>
      <c r="P3832" s="16">
        <f>WEEKNUM(Causas[[#This Row],[resolucion_fecha]],16)</f>
        <v>32</v>
      </c>
      <c r="Q3832" s="16" t="str">
        <f>TEXT(Causas[[#This Row],[resolucion_fecha]],"MMMM")</f>
        <v>agosto</v>
      </c>
      <c r="R3832" s="16" t="str">
        <f t="shared" si="60"/>
        <v>M</v>
      </c>
      <c r="S3832" s="16"/>
      <c r="T3832" s="16" t="s">
        <v>9</v>
      </c>
      <c r="U3832" s="16"/>
      <c r="V3832" s="16"/>
      <c r="W3832" s="16"/>
    </row>
    <row r="3833" spans="1:23" hidden="1" x14ac:dyDescent="0.25">
      <c r="A3833" s="96">
        <v>148663</v>
      </c>
      <c r="B3833" s="96" t="s">
        <v>66</v>
      </c>
      <c r="C3833" s="96" t="s">
        <v>43</v>
      </c>
      <c r="D3833" s="96" t="s">
        <v>82</v>
      </c>
      <c r="E3833" s="97">
        <v>43405</v>
      </c>
      <c r="F3833" s="96" t="s">
        <v>45</v>
      </c>
      <c r="G3833" s="96" t="s">
        <v>50</v>
      </c>
      <c r="H3833" s="97">
        <v>45145</v>
      </c>
      <c r="I3833" s="23">
        <v>0.43251157407407409</v>
      </c>
      <c r="J3833" s="97">
        <v>45145</v>
      </c>
      <c r="K3833" s="23">
        <v>0.44658564814814811</v>
      </c>
      <c r="L3833" s="96">
        <v>1216</v>
      </c>
      <c r="M3833" s="98">
        <f>Causas[[#This Row],[parada_duracion]]/60</f>
        <v>20.266666666666666</v>
      </c>
      <c r="N3833" s="18" t="s">
        <v>1190</v>
      </c>
      <c r="O3833" s="99" t="s">
        <v>52</v>
      </c>
      <c r="P3833" s="99">
        <f>WEEKNUM(Causas[[#This Row],[resolucion_fecha]],16)</f>
        <v>32</v>
      </c>
      <c r="Q3833" s="99" t="str">
        <f>TEXT(Causas[[#This Row],[resolucion_fecha]],"MMMM")</f>
        <v>agosto</v>
      </c>
      <c r="R3833" s="99" t="str">
        <f t="shared" si="60"/>
        <v>M</v>
      </c>
      <c r="S3833" s="99"/>
      <c r="T3833" s="16" t="s">
        <v>53</v>
      </c>
      <c r="U3833" s="16"/>
      <c r="V3833" s="99"/>
      <c r="W3833" s="99"/>
    </row>
    <row r="3834" spans="1:23" hidden="1" x14ac:dyDescent="0.25">
      <c r="A3834" s="25">
        <v>148664</v>
      </c>
      <c r="B3834" s="25" t="s">
        <v>70</v>
      </c>
      <c r="C3834" s="25" t="s">
        <v>43</v>
      </c>
      <c r="D3834" s="25" t="s">
        <v>64</v>
      </c>
      <c r="E3834" s="24">
        <v>43881</v>
      </c>
      <c r="F3834" s="25" t="s">
        <v>56</v>
      </c>
      <c r="G3834" s="25" t="s">
        <v>50</v>
      </c>
      <c r="H3834" s="24">
        <v>45145</v>
      </c>
      <c r="I3834" s="101">
        <v>0.43402777777777773</v>
      </c>
      <c r="J3834" s="24">
        <v>45145</v>
      </c>
      <c r="K3834" s="101">
        <v>0.43406250000000002</v>
      </c>
      <c r="L3834" s="25">
        <v>3</v>
      </c>
      <c r="M3834" s="26">
        <f>Causas[[#This Row],[parada_duracion]]/60</f>
        <v>0.05</v>
      </c>
      <c r="N3834" s="19" t="s">
        <v>47</v>
      </c>
      <c r="O3834" s="16" t="s">
        <v>47</v>
      </c>
      <c r="P3834" s="16">
        <f>WEEKNUM(Causas[[#This Row],[resolucion_fecha]],16)</f>
        <v>32</v>
      </c>
      <c r="Q3834" s="16" t="str">
        <f>TEXT(Causas[[#This Row],[resolucion_fecha]],"MMMM")</f>
        <v>agosto</v>
      </c>
      <c r="R3834" s="16" t="str">
        <f t="shared" si="60"/>
        <v>M</v>
      </c>
      <c r="S3834" s="16"/>
      <c r="T3834" s="16" t="s">
        <v>47</v>
      </c>
      <c r="U3834" s="100"/>
      <c r="V3834" s="16"/>
      <c r="W3834" s="16"/>
    </row>
    <row r="3835" spans="1:23" hidden="1" x14ac:dyDescent="0.25">
      <c r="A3835" s="25">
        <v>148666</v>
      </c>
      <c r="B3835" s="25" t="s">
        <v>54</v>
      </c>
      <c r="C3835" s="25" t="s">
        <v>43</v>
      </c>
      <c r="D3835" s="25" t="s">
        <v>55</v>
      </c>
      <c r="E3835" s="24">
        <v>44120</v>
      </c>
      <c r="F3835" s="25" t="s">
        <v>56</v>
      </c>
      <c r="G3835" s="25" t="s">
        <v>50</v>
      </c>
      <c r="H3835" s="24">
        <v>45145</v>
      </c>
      <c r="I3835" s="101">
        <v>0.46608796296296301</v>
      </c>
      <c r="J3835" s="24">
        <v>45145</v>
      </c>
      <c r="K3835" s="101">
        <v>0.46818287037037037</v>
      </c>
      <c r="L3835" s="25">
        <v>181</v>
      </c>
      <c r="M3835" s="26">
        <f>Causas[[#This Row],[parada_duracion]]/60</f>
        <v>3.0166666666666666</v>
      </c>
      <c r="N3835" s="19" t="s">
        <v>47</v>
      </c>
      <c r="O3835" s="16" t="s">
        <v>47</v>
      </c>
      <c r="P3835" s="16">
        <f>WEEKNUM(Causas[[#This Row],[resolucion_fecha]],16)</f>
        <v>32</v>
      </c>
      <c r="Q3835" s="16" t="str">
        <f>TEXT(Causas[[#This Row],[resolucion_fecha]],"MMMM")</f>
        <v>agosto</v>
      </c>
      <c r="R3835" s="16" t="str">
        <f t="shared" si="60"/>
        <v>M</v>
      </c>
      <c r="S3835" s="16"/>
      <c r="T3835" s="16" t="s">
        <v>47</v>
      </c>
      <c r="U3835" s="16"/>
      <c r="V3835" s="16"/>
      <c r="W3835" s="16"/>
    </row>
    <row r="3836" spans="1:23" hidden="1" x14ac:dyDescent="0.25">
      <c r="A3836" s="25">
        <v>148679</v>
      </c>
      <c r="B3836" s="25" t="s">
        <v>54</v>
      </c>
      <c r="C3836" s="25" t="s">
        <v>43</v>
      </c>
      <c r="D3836" s="25" t="s">
        <v>55</v>
      </c>
      <c r="E3836" s="24">
        <v>44120</v>
      </c>
      <c r="F3836" s="25" t="s">
        <v>56</v>
      </c>
      <c r="G3836" s="25" t="s">
        <v>50</v>
      </c>
      <c r="H3836" s="24">
        <v>45145</v>
      </c>
      <c r="I3836" s="101">
        <v>0.52084490740740741</v>
      </c>
      <c r="J3836" s="24">
        <v>45145</v>
      </c>
      <c r="K3836" s="101">
        <v>0.52978009259259262</v>
      </c>
      <c r="L3836" s="25">
        <v>772</v>
      </c>
      <c r="M3836" s="26">
        <f>Causas[[#This Row],[parada_duracion]]/60</f>
        <v>12.866666666666667</v>
      </c>
      <c r="N3836" s="19" t="s">
        <v>755</v>
      </c>
      <c r="O3836" s="16" t="s">
        <v>72</v>
      </c>
      <c r="P3836" s="16">
        <f>WEEKNUM(Causas[[#This Row],[resolucion_fecha]],16)</f>
        <v>32</v>
      </c>
      <c r="Q3836" s="16" t="str">
        <f>TEXT(Causas[[#This Row],[resolucion_fecha]],"MMMM")</f>
        <v>agosto</v>
      </c>
      <c r="R3836" s="16" t="str">
        <f t="shared" si="60"/>
        <v>M</v>
      </c>
      <c r="S3836" s="16"/>
      <c r="T3836" s="16" t="s">
        <v>73</v>
      </c>
      <c r="U3836" s="16"/>
      <c r="V3836" s="16"/>
      <c r="W3836" s="16"/>
    </row>
    <row r="3837" spans="1:23" hidden="1" x14ac:dyDescent="0.25">
      <c r="A3837" s="25">
        <v>148685</v>
      </c>
      <c r="B3837" s="25" t="s">
        <v>42</v>
      </c>
      <c r="C3837" s="25" t="s">
        <v>43</v>
      </c>
      <c r="D3837" s="25" t="s">
        <v>164</v>
      </c>
      <c r="E3837" s="24">
        <v>43405</v>
      </c>
      <c r="F3837" s="25" t="s">
        <v>45</v>
      </c>
      <c r="G3837" s="25" t="s">
        <v>50</v>
      </c>
      <c r="H3837" s="24">
        <v>45145</v>
      </c>
      <c r="I3837" s="101">
        <v>0.62993055555555555</v>
      </c>
      <c r="J3837" s="24">
        <v>45145</v>
      </c>
      <c r="K3837" s="101">
        <v>0.63372685185185185</v>
      </c>
      <c r="L3837" s="25">
        <v>328</v>
      </c>
      <c r="M3837" s="26">
        <f>Causas[[#This Row],[parada_duracion]]/60</f>
        <v>5.4666666666666668</v>
      </c>
      <c r="N3837" s="19" t="s">
        <v>47</v>
      </c>
      <c r="O3837" s="16" t="s">
        <v>47</v>
      </c>
      <c r="P3837" s="16">
        <f>WEEKNUM(Causas[[#This Row],[resolucion_fecha]],16)</f>
        <v>32</v>
      </c>
      <c r="Q3837" s="16" t="str">
        <f>TEXT(Causas[[#This Row],[resolucion_fecha]],"MMMM")</f>
        <v>agosto</v>
      </c>
      <c r="R3837" s="16" t="str">
        <f t="shared" si="60"/>
        <v>T</v>
      </c>
      <c r="S3837" s="16"/>
      <c r="T3837" s="16" t="s">
        <v>47</v>
      </c>
      <c r="U3837" s="16"/>
      <c r="V3837" s="16"/>
      <c r="W3837" s="16"/>
    </row>
    <row r="3838" spans="1:23" hidden="1" x14ac:dyDescent="0.25">
      <c r="A3838" s="25">
        <v>148687</v>
      </c>
      <c r="B3838" s="25" t="s">
        <v>79</v>
      </c>
      <c r="C3838" s="25" t="s">
        <v>43</v>
      </c>
      <c r="D3838" s="25" t="s">
        <v>80</v>
      </c>
      <c r="E3838" s="24">
        <v>43405</v>
      </c>
      <c r="F3838" s="25" t="s">
        <v>45</v>
      </c>
      <c r="G3838" s="25" t="s">
        <v>50</v>
      </c>
      <c r="H3838" s="24">
        <v>45145</v>
      </c>
      <c r="I3838" s="101">
        <v>0.63391203703703702</v>
      </c>
      <c r="J3838" s="24">
        <v>45145</v>
      </c>
      <c r="K3838" s="101">
        <v>0.67402777777777778</v>
      </c>
      <c r="L3838" s="25">
        <v>3466</v>
      </c>
      <c r="M3838" s="26">
        <f>Causas[[#This Row],[parada_duracion]]/60</f>
        <v>57.766666666666666</v>
      </c>
      <c r="N3838" s="19" t="s">
        <v>1191</v>
      </c>
      <c r="O3838" s="16" t="s">
        <v>52</v>
      </c>
      <c r="P3838" s="16">
        <f>WEEKNUM(Causas[[#This Row],[resolucion_fecha]],16)</f>
        <v>32</v>
      </c>
      <c r="Q3838" s="16" t="str">
        <f>TEXT(Causas[[#This Row],[resolucion_fecha]],"MMMM")</f>
        <v>agosto</v>
      </c>
      <c r="R3838" s="16" t="str">
        <f t="shared" si="60"/>
        <v>T</v>
      </c>
      <c r="S3838" s="16"/>
      <c r="T3838" s="16" t="s">
        <v>53</v>
      </c>
      <c r="U3838" s="16"/>
      <c r="V3838" s="16"/>
      <c r="W3838" s="16"/>
    </row>
    <row r="3839" spans="1:23" hidden="1" x14ac:dyDescent="0.25">
      <c r="A3839" s="25">
        <v>148689</v>
      </c>
      <c r="B3839" s="25" t="s">
        <v>95</v>
      </c>
      <c r="C3839" s="25" t="s">
        <v>43</v>
      </c>
      <c r="D3839" s="25" t="s">
        <v>166</v>
      </c>
      <c r="E3839" s="24">
        <v>43405</v>
      </c>
      <c r="F3839" s="25" t="s">
        <v>45</v>
      </c>
      <c r="G3839" s="25" t="s">
        <v>46</v>
      </c>
      <c r="H3839" s="24">
        <v>45145</v>
      </c>
      <c r="I3839" s="101">
        <v>0.64031249999999995</v>
      </c>
      <c r="J3839" s="24">
        <v>45145</v>
      </c>
      <c r="K3839" s="101">
        <v>0.66847222222222225</v>
      </c>
      <c r="L3839" s="25">
        <v>2433</v>
      </c>
      <c r="M3839" s="26">
        <f>Causas[[#This Row],[parada_duracion]]/60</f>
        <v>40.549999999999997</v>
      </c>
      <c r="N3839" s="19" t="s">
        <v>1192</v>
      </c>
      <c r="O3839" s="16" t="s">
        <v>52</v>
      </c>
      <c r="P3839" s="16">
        <f>WEEKNUM(Causas[[#This Row],[resolucion_fecha]],16)</f>
        <v>32</v>
      </c>
      <c r="Q3839" s="16" t="str">
        <f>TEXT(Causas[[#This Row],[resolucion_fecha]],"MMMM")</f>
        <v>agosto</v>
      </c>
      <c r="R3839" s="16" t="str">
        <f t="shared" si="60"/>
        <v>T</v>
      </c>
      <c r="S3839" s="16"/>
      <c r="T3839" s="16" t="s">
        <v>53</v>
      </c>
      <c r="U3839" s="16"/>
      <c r="V3839" s="16"/>
      <c r="W3839" s="16"/>
    </row>
    <row r="3840" spans="1:23" hidden="1" x14ac:dyDescent="0.25">
      <c r="A3840" s="96">
        <v>148691</v>
      </c>
      <c r="B3840" s="96" t="s">
        <v>42</v>
      </c>
      <c r="C3840" s="96" t="s">
        <v>43</v>
      </c>
      <c r="D3840" s="96" t="s">
        <v>59</v>
      </c>
      <c r="E3840" s="97">
        <v>44231</v>
      </c>
      <c r="F3840" s="96" t="s">
        <v>60</v>
      </c>
      <c r="G3840" s="96" t="s">
        <v>50</v>
      </c>
      <c r="H3840" s="97">
        <v>45145</v>
      </c>
      <c r="I3840" s="23">
        <v>0.65012731481481478</v>
      </c>
      <c r="J3840" s="97">
        <v>45145</v>
      </c>
      <c r="K3840" s="23">
        <v>0.66829861111111111</v>
      </c>
      <c r="L3840" s="96">
        <v>1570</v>
      </c>
      <c r="M3840" s="98">
        <f>Causas[[#This Row],[parada_duracion]]/60</f>
        <v>26.166666666666668</v>
      </c>
      <c r="N3840" s="18" t="s">
        <v>1193</v>
      </c>
      <c r="O3840" s="99" t="s">
        <v>52</v>
      </c>
      <c r="P3840" s="99">
        <f>WEEKNUM(Causas[[#This Row],[resolucion_fecha]],16)</f>
        <v>32</v>
      </c>
      <c r="Q3840" s="99" t="str">
        <f>TEXT(Causas[[#This Row],[resolucion_fecha]],"MMMM")</f>
        <v>agosto</v>
      </c>
      <c r="R3840" s="99" t="str">
        <f t="shared" si="60"/>
        <v>T</v>
      </c>
      <c r="S3840" s="99"/>
      <c r="T3840" s="16" t="s">
        <v>53</v>
      </c>
      <c r="U3840" s="16"/>
      <c r="V3840" s="99"/>
      <c r="W3840" s="99"/>
    </row>
    <row r="3841" spans="1:23" ht="30" hidden="1" x14ac:dyDescent="0.25">
      <c r="A3841" s="96">
        <v>148692</v>
      </c>
      <c r="B3841" s="96" t="s">
        <v>79</v>
      </c>
      <c r="C3841" s="96" t="s">
        <v>43</v>
      </c>
      <c r="D3841" s="96" t="s">
        <v>102</v>
      </c>
      <c r="E3841" s="97">
        <v>43405</v>
      </c>
      <c r="F3841" s="96" t="s">
        <v>45</v>
      </c>
      <c r="G3841" s="96" t="s">
        <v>50</v>
      </c>
      <c r="H3841" s="97">
        <v>45145</v>
      </c>
      <c r="I3841" s="23">
        <v>0.65052083333333333</v>
      </c>
      <c r="J3841" s="97">
        <v>45145</v>
      </c>
      <c r="K3841" s="23">
        <v>0.6708101851851852</v>
      </c>
      <c r="L3841" s="96">
        <v>1753</v>
      </c>
      <c r="M3841" s="98">
        <f>Causas[[#This Row],[parada_duracion]]/60</f>
        <v>29.216666666666665</v>
      </c>
      <c r="N3841" s="18" t="s">
        <v>1194</v>
      </c>
      <c r="O3841" s="99" t="s">
        <v>52</v>
      </c>
      <c r="P3841" s="99">
        <f>WEEKNUM(Causas[[#This Row],[resolucion_fecha]],16)</f>
        <v>32</v>
      </c>
      <c r="Q3841" s="99" t="str">
        <f>TEXT(Causas[[#This Row],[resolucion_fecha]],"MMMM")</f>
        <v>agosto</v>
      </c>
      <c r="R3841" s="99" t="str">
        <f t="shared" si="60"/>
        <v>T</v>
      </c>
      <c r="S3841" s="99"/>
      <c r="T3841" s="16" t="s">
        <v>53</v>
      </c>
      <c r="U3841" s="100"/>
      <c r="V3841" s="99"/>
      <c r="W3841" s="99"/>
    </row>
    <row r="3842" spans="1:23" hidden="1" x14ac:dyDescent="0.25">
      <c r="A3842" s="25">
        <v>148693</v>
      </c>
      <c r="B3842" s="25" t="s">
        <v>42</v>
      </c>
      <c r="C3842" s="25" t="s">
        <v>43</v>
      </c>
      <c r="D3842" s="25" t="s">
        <v>44</v>
      </c>
      <c r="E3842" s="24">
        <v>43405</v>
      </c>
      <c r="F3842" s="25" t="s">
        <v>45</v>
      </c>
      <c r="G3842" s="25" t="s">
        <v>50</v>
      </c>
      <c r="H3842" s="24">
        <v>45145</v>
      </c>
      <c r="I3842" s="101">
        <v>0.66923611111111114</v>
      </c>
      <c r="J3842" s="24">
        <v>45145</v>
      </c>
      <c r="K3842" s="101">
        <v>0.67414351851851861</v>
      </c>
      <c r="L3842" s="25">
        <v>424</v>
      </c>
      <c r="M3842" s="26">
        <f>Causas[[#This Row],[parada_duracion]]/60</f>
        <v>7.0666666666666664</v>
      </c>
      <c r="N3842" s="19" t="s">
        <v>47</v>
      </c>
      <c r="O3842" s="16" t="s">
        <v>47</v>
      </c>
      <c r="P3842" s="16">
        <f>WEEKNUM(Causas[[#This Row],[resolucion_fecha]],16)</f>
        <v>32</v>
      </c>
      <c r="Q3842" s="16" t="str">
        <f>TEXT(Causas[[#This Row],[resolucion_fecha]],"MMMM")</f>
        <v>agosto</v>
      </c>
      <c r="R3842" s="16" t="str">
        <f t="shared" si="60"/>
        <v>T</v>
      </c>
      <c r="S3842" s="16"/>
      <c r="T3842" s="16" t="s">
        <v>47</v>
      </c>
      <c r="U3842" s="100"/>
      <c r="V3842" s="16"/>
      <c r="W3842" s="16"/>
    </row>
    <row r="3843" spans="1:23" hidden="1" x14ac:dyDescent="0.25">
      <c r="A3843" s="25">
        <v>148695</v>
      </c>
      <c r="B3843" s="25" t="s">
        <v>79</v>
      </c>
      <c r="C3843" s="25" t="s">
        <v>43</v>
      </c>
      <c r="D3843" s="25" t="s">
        <v>102</v>
      </c>
      <c r="E3843" s="24">
        <v>43405</v>
      </c>
      <c r="F3843" s="25" t="s">
        <v>45</v>
      </c>
      <c r="G3843" s="25" t="s">
        <v>50</v>
      </c>
      <c r="H3843" s="24">
        <v>45145</v>
      </c>
      <c r="I3843" s="101">
        <v>0.69015046296296301</v>
      </c>
      <c r="J3843" s="24">
        <v>45145</v>
      </c>
      <c r="K3843" s="101">
        <v>0.69571759259259258</v>
      </c>
      <c r="L3843" s="25">
        <v>481</v>
      </c>
      <c r="M3843" s="26">
        <f>Causas[[#This Row],[parada_duracion]]/60</f>
        <v>8.0166666666666675</v>
      </c>
      <c r="N3843" s="19" t="s">
        <v>47</v>
      </c>
      <c r="O3843" s="16" t="s">
        <v>47</v>
      </c>
      <c r="P3843" s="16">
        <f>WEEKNUM(Causas[[#This Row],[resolucion_fecha]],16)</f>
        <v>32</v>
      </c>
      <c r="Q3843" s="16" t="str">
        <f>TEXT(Causas[[#This Row],[resolucion_fecha]],"MMMM")</f>
        <v>agosto</v>
      </c>
      <c r="R3843" s="16" t="str">
        <f t="shared" si="60"/>
        <v>T</v>
      </c>
      <c r="S3843" s="16"/>
      <c r="T3843" s="16" t="s">
        <v>47</v>
      </c>
      <c r="U3843" s="16"/>
      <c r="V3843" s="16"/>
      <c r="W3843" s="16"/>
    </row>
    <row r="3844" spans="1:23" hidden="1" x14ac:dyDescent="0.25">
      <c r="A3844" s="25">
        <v>148698</v>
      </c>
      <c r="B3844" s="25" t="s">
        <v>66</v>
      </c>
      <c r="C3844" s="25" t="s">
        <v>43</v>
      </c>
      <c r="D3844" s="25" t="s">
        <v>105</v>
      </c>
      <c r="E3844" s="24">
        <v>43405</v>
      </c>
      <c r="F3844" s="25" t="s">
        <v>45</v>
      </c>
      <c r="G3844" s="25" t="s">
        <v>46</v>
      </c>
      <c r="H3844" s="24">
        <v>45145</v>
      </c>
      <c r="I3844" s="101">
        <v>0.71777777777777774</v>
      </c>
      <c r="J3844" s="24">
        <v>45145</v>
      </c>
      <c r="K3844" s="101">
        <v>0.78260416666666666</v>
      </c>
      <c r="L3844" s="25">
        <v>5601</v>
      </c>
      <c r="M3844" s="26">
        <f>Causas[[#This Row],[parada_duracion]]/60</f>
        <v>93.35</v>
      </c>
      <c r="N3844" s="19" t="s">
        <v>1195</v>
      </c>
      <c r="O3844" s="16" t="s">
        <v>52</v>
      </c>
      <c r="P3844" s="16">
        <f>WEEKNUM(Causas[[#This Row],[resolucion_fecha]],16)</f>
        <v>32</v>
      </c>
      <c r="Q3844" s="16" t="str">
        <f>TEXT(Causas[[#This Row],[resolucion_fecha]],"MMMM")</f>
        <v>agosto</v>
      </c>
      <c r="R3844" s="16" t="str">
        <f t="shared" si="60"/>
        <v>T</v>
      </c>
      <c r="S3844" s="16"/>
      <c r="T3844" s="16" t="s">
        <v>53</v>
      </c>
      <c r="U3844" s="16"/>
      <c r="V3844" s="16"/>
      <c r="W3844" s="16"/>
    </row>
    <row r="3845" spans="1:23" hidden="1" x14ac:dyDescent="0.25">
      <c r="A3845" s="25">
        <v>148702</v>
      </c>
      <c r="B3845" s="25" t="s">
        <v>42</v>
      </c>
      <c r="C3845" s="25" t="s">
        <v>43</v>
      </c>
      <c r="D3845" s="25" t="s">
        <v>59</v>
      </c>
      <c r="E3845" s="24">
        <v>44231</v>
      </c>
      <c r="F3845" s="25" t="s">
        <v>60</v>
      </c>
      <c r="G3845" s="25" t="s">
        <v>50</v>
      </c>
      <c r="H3845" s="24">
        <v>45145</v>
      </c>
      <c r="I3845" s="101">
        <v>0.73504629629629636</v>
      </c>
      <c r="J3845" s="24">
        <v>45145</v>
      </c>
      <c r="K3845" s="101">
        <v>0.74359953703703707</v>
      </c>
      <c r="L3845" s="25">
        <v>739</v>
      </c>
      <c r="M3845" s="26">
        <f>Causas[[#This Row],[parada_duracion]]/60</f>
        <v>12.316666666666666</v>
      </c>
      <c r="N3845" s="19" t="s">
        <v>1193</v>
      </c>
      <c r="O3845" s="16" t="s">
        <v>52</v>
      </c>
      <c r="P3845" s="16">
        <f>WEEKNUM(Causas[[#This Row],[resolucion_fecha]],16)</f>
        <v>32</v>
      </c>
      <c r="Q3845" s="16" t="str">
        <f>TEXT(Causas[[#This Row],[resolucion_fecha]],"MMMM")</f>
        <v>agosto</v>
      </c>
      <c r="R3845" s="16" t="str">
        <f t="shared" si="60"/>
        <v>T</v>
      </c>
      <c r="S3845" s="16"/>
      <c r="T3845" s="16" t="s">
        <v>53</v>
      </c>
      <c r="U3845" s="16"/>
      <c r="V3845" s="16"/>
      <c r="W3845" s="16"/>
    </row>
    <row r="3846" spans="1:23" hidden="1" x14ac:dyDescent="0.25">
      <c r="A3846" s="25">
        <v>148704</v>
      </c>
      <c r="B3846" s="25" t="s">
        <v>79</v>
      </c>
      <c r="C3846" s="25" t="s">
        <v>43</v>
      </c>
      <c r="D3846" s="25" t="s">
        <v>48</v>
      </c>
      <c r="E3846" s="24">
        <v>43405</v>
      </c>
      <c r="F3846" s="25" t="s">
        <v>45</v>
      </c>
      <c r="G3846" s="25" t="s">
        <v>50</v>
      </c>
      <c r="H3846" s="24">
        <v>45145</v>
      </c>
      <c r="I3846" s="101">
        <v>0.74513888888888891</v>
      </c>
      <c r="J3846" s="24">
        <v>45145</v>
      </c>
      <c r="K3846" s="101">
        <v>0.76090277777777782</v>
      </c>
      <c r="L3846" s="25">
        <v>1362</v>
      </c>
      <c r="M3846" s="26">
        <f>Causas[[#This Row],[parada_duracion]]/60</f>
        <v>22.7</v>
      </c>
      <c r="N3846" s="18" t="s">
        <v>49</v>
      </c>
      <c r="O3846" s="99" t="s">
        <v>49</v>
      </c>
      <c r="P3846" s="16">
        <f>WEEKNUM(Causas[[#This Row],[resolucion_fecha]],16)</f>
        <v>32</v>
      </c>
      <c r="Q3846" s="16" t="str">
        <f>TEXT(Causas[[#This Row],[resolucion_fecha]],"MMMM")</f>
        <v>agosto</v>
      </c>
      <c r="R3846" s="16" t="str">
        <f t="shared" si="60"/>
        <v>T</v>
      </c>
      <c r="S3846" s="16"/>
      <c r="T3846" s="99" t="s">
        <v>49</v>
      </c>
      <c r="U3846" s="16"/>
      <c r="V3846" s="16"/>
      <c r="W3846" s="16"/>
    </row>
    <row r="3847" spans="1:23" hidden="1" x14ac:dyDescent="0.25">
      <c r="A3847" s="96">
        <v>148707</v>
      </c>
      <c r="B3847" s="96" t="s">
        <v>197</v>
      </c>
      <c r="C3847" s="96" t="s">
        <v>43</v>
      </c>
      <c r="D3847" s="96" t="s">
        <v>90</v>
      </c>
      <c r="E3847" s="97">
        <v>43405</v>
      </c>
      <c r="F3847" s="96" t="s">
        <v>45</v>
      </c>
      <c r="G3847" s="96" t="s">
        <v>46</v>
      </c>
      <c r="H3847" s="97">
        <v>45145</v>
      </c>
      <c r="I3847" s="23">
        <v>0.78127314814814808</v>
      </c>
      <c r="J3847" s="97">
        <v>45145</v>
      </c>
      <c r="K3847" s="23">
        <v>0.78592592592592592</v>
      </c>
      <c r="L3847" s="96">
        <v>402</v>
      </c>
      <c r="M3847" s="98">
        <f>Causas[[#This Row],[parada_duracion]]/60</f>
        <v>6.7</v>
      </c>
      <c r="N3847" s="19" t="s">
        <v>47</v>
      </c>
      <c r="O3847" s="16" t="s">
        <v>47</v>
      </c>
      <c r="P3847" s="99">
        <f>WEEKNUM(Causas[[#This Row],[resolucion_fecha]],16)</f>
        <v>32</v>
      </c>
      <c r="Q3847" s="99" t="str">
        <f>TEXT(Causas[[#This Row],[resolucion_fecha]],"MMMM")</f>
        <v>agosto</v>
      </c>
      <c r="R3847" s="99" t="str">
        <f t="shared" si="60"/>
        <v>T</v>
      </c>
      <c r="S3847" s="99"/>
      <c r="T3847" s="16" t="s">
        <v>47</v>
      </c>
      <c r="U3847" s="16"/>
      <c r="V3847" s="99"/>
      <c r="W3847" s="99"/>
    </row>
    <row r="3848" spans="1:23" hidden="1" x14ac:dyDescent="0.25">
      <c r="A3848" s="25">
        <v>148708</v>
      </c>
      <c r="B3848" s="25" t="s">
        <v>197</v>
      </c>
      <c r="C3848" s="25" t="s">
        <v>43</v>
      </c>
      <c r="D3848" s="25" t="s">
        <v>90</v>
      </c>
      <c r="E3848" s="24">
        <v>43405</v>
      </c>
      <c r="F3848" s="25" t="s">
        <v>45</v>
      </c>
      <c r="G3848" s="25" t="s">
        <v>46</v>
      </c>
      <c r="H3848" s="24">
        <v>45145</v>
      </c>
      <c r="I3848" s="101">
        <v>0.78858796296296296</v>
      </c>
      <c r="J3848" s="24">
        <v>45145</v>
      </c>
      <c r="K3848" s="101">
        <v>0.79914351851851861</v>
      </c>
      <c r="L3848" s="25">
        <v>912</v>
      </c>
      <c r="M3848" s="26">
        <f>Causas[[#This Row],[parada_duracion]]/60</f>
        <v>15.2</v>
      </c>
      <c r="N3848" s="19" t="s">
        <v>1196</v>
      </c>
      <c r="O3848" s="16" t="s">
        <v>52</v>
      </c>
      <c r="P3848" s="16">
        <f>WEEKNUM(Causas[[#This Row],[resolucion_fecha]],16)</f>
        <v>32</v>
      </c>
      <c r="Q3848" s="16" t="str">
        <f>TEXT(Causas[[#This Row],[resolucion_fecha]],"MMMM")</f>
        <v>agosto</v>
      </c>
      <c r="R3848" s="16" t="str">
        <f t="shared" si="60"/>
        <v>T</v>
      </c>
      <c r="S3848" s="16"/>
      <c r="T3848" s="16" t="s">
        <v>53</v>
      </c>
      <c r="U3848" s="100"/>
      <c r="V3848" s="16"/>
      <c r="W3848" s="16"/>
    </row>
    <row r="3849" spans="1:23" hidden="1" x14ac:dyDescent="0.25">
      <c r="A3849" s="25">
        <v>148711</v>
      </c>
      <c r="B3849" s="25" t="s">
        <v>66</v>
      </c>
      <c r="C3849" s="25" t="s">
        <v>43</v>
      </c>
      <c r="D3849" s="25" t="s">
        <v>48</v>
      </c>
      <c r="E3849" s="24">
        <v>43405</v>
      </c>
      <c r="F3849" s="25" t="s">
        <v>45</v>
      </c>
      <c r="G3849" s="25" t="s">
        <v>46</v>
      </c>
      <c r="H3849" s="24">
        <v>45145</v>
      </c>
      <c r="I3849" s="101">
        <v>0.83384259259259252</v>
      </c>
      <c r="J3849" s="24">
        <v>45145</v>
      </c>
      <c r="K3849" s="101">
        <v>0.87519675925925933</v>
      </c>
      <c r="L3849" s="25">
        <v>3573</v>
      </c>
      <c r="M3849" s="26">
        <f>Causas[[#This Row],[parada_duracion]]/60</f>
        <v>59.55</v>
      </c>
      <c r="N3849" s="19" t="s">
        <v>1195</v>
      </c>
      <c r="O3849" s="16" t="s">
        <v>52</v>
      </c>
      <c r="P3849" s="16">
        <f>WEEKNUM(Causas[[#This Row],[resolucion_fecha]],16)</f>
        <v>32</v>
      </c>
      <c r="Q3849" s="16" t="str">
        <f>TEXT(Causas[[#This Row],[resolucion_fecha]],"MMMM")</f>
        <v>agosto</v>
      </c>
      <c r="R3849" s="16" t="str">
        <f t="shared" si="60"/>
        <v>T</v>
      </c>
      <c r="S3849" s="16"/>
      <c r="T3849" s="16" t="s">
        <v>53</v>
      </c>
      <c r="U3849" s="16"/>
      <c r="V3849" s="16"/>
      <c r="W3849" s="16"/>
    </row>
    <row r="3850" spans="1:23" ht="30" hidden="1" x14ac:dyDescent="0.25">
      <c r="A3850" s="25">
        <v>148719</v>
      </c>
      <c r="B3850" s="25" t="s">
        <v>42</v>
      </c>
      <c r="C3850" s="25" t="s">
        <v>43</v>
      </c>
      <c r="D3850" s="25" t="s">
        <v>55</v>
      </c>
      <c r="E3850" s="24">
        <v>43405</v>
      </c>
      <c r="F3850" s="25" t="s">
        <v>45</v>
      </c>
      <c r="G3850" s="25" t="s">
        <v>46</v>
      </c>
      <c r="H3850" s="24">
        <v>45146</v>
      </c>
      <c r="I3850" s="101">
        <v>9.3888888888888897E-2</v>
      </c>
      <c r="J3850" s="24">
        <v>45146</v>
      </c>
      <c r="K3850" s="101">
        <v>0.25731481481481483</v>
      </c>
      <c r="L3850" s="25">
        <v>14120</v>
      </c>
      <c r="M3850" s="26">
        <f>Causas[[#This Row],[parada_duracion]]/60</f>
        <v>235.33333333333334</v>
      </c>
      <c r="N3850" s="19" t="s">
        <v>1197</v>
      </c>
      <c r="O3850" s="16" t="s">
        <v>52</v>
      </c>
      <c r="P3850" s="16">
        <f>WEEKNUM(Causas[[#This Row],[resolucion_fecha]],16)</f>
        <v>32</v>
      </c>
      <c r="Q3850" s="16" t="str">
        <f>TEXT(Causas[[#This Row],[resolucion_fecha]],"MMMM")</f>
        <v>agosto</v>
      </c>
      <c r="R3850" s="16" t="str">
        <f t="shared" si="60"/>
        <v>N</v>
      </c>
      <c r="S3850" s="16"/>
      <c r="T3850" s="16" t="s">
        <v>53</v>
      </c>
      <c r="U3850" s="16"/>
      <c r="V3850" s="16"/>
      <c r="W3850" s="16"/>
    </row>
    <row r="3851" spans="1:23" ht="30" hidden="1" x14ac:dyDescent="0.25">
      <c r="A3851" s="25">
        <v>148722</v>
      </c>
      <c r="B3851" s="25" t="s">
        <v>42</v>
      </c>
      <c r="C3851" s="25" t="s">
        <v>43</v>
      </c>
      <c r="D3851" s="25" t="s">
        <v>55</v>
      </c>
      <c r="E3851" s="24">
        <v>43405</v>
      </c>
      <c r="F3851" s="25" t="s">
        <v>45</v>
      </c>
      <c r="G3851" s="25" t="s">
        <v>46</v>
      </c>
      <c r="H3851" s="24">
        <v>45146</v>
      </c>
      <c r="I3851" s="101">
        <v>0.25750000000000001</v>
      </c>
      <c r="J3851" s="24">
        <v>45146</v>
      </c>
      <c r="K3851" s="101">
        <v>0.35260416666666666</v>
      </c>
      <c r="L3851" s="25">
        <v>8217</v>
      </c>
      <c r="M3851" s="26">
        <f>Causas[[#This Row],[parada_duracion]]/60</f>
        <v>136.94999999999999</v>
      </c>
      <c r="N3851" s="19" t="s">
        <v>1197</v>
      </c>
      <c r="O3851" s="16" t="s">
        <v>52</v>
      </c>
      <c r="P3851" s="16">
        <f>WEEKNUM(Causas[[#This Row],[resolucion_fecha]],16)</f>
        <v>32</v>
      </c>
      <c r="Q3851" s="16" t="str">
        <f>TEXT(Causas[[#This Row],[resolucion_fecha]],"MMMM")</f>
        <v>agosto</v>
      </c>
      <c r="R3851" s="16" t="str">
        <f t="shared" si="60"/>
        <v>M</v>
      </c>
      <c r="S3851" s="16"/>
      <c r="T3851" s="16" t="s">
        <v>53</v>
      </c>
      <c r="U3851" s="16"/>
      <c r="V3851" s="16"/>
      <c r="W3851" s="16"/>
    </row>
    <row r="3852" spans="1:23" hidden="1" x14ac:dyDescent="0.25">
      <c r="A3852" s="96">
        <v>148730</v>
      </c>
      <c r="B3852" s="96" t="s">
        <v>203</v>
      </c>
      <c r="C3852" s="96" t="s">
        <v>43</v>
      </c>
      <c r="D3852" s="96" t="s">
        <v>68</v>
      </c>
      <c r="E3852" s="97">
        <v>43731</v>
      </c>
      <c r="F3852" s="96" t="s">
        <v>56</v>
      </c>
      <c r="G3852" s="96" t="s">
        <v>50</v>
      </c>
      <c r="H3852" s="97">
        <v>45146</v>
      </c>
      <c r="I3852" s="23">
        <v>0.2795023148148148</v>
      </c>
      <c r="J3852" s="97">
        <v>45146</v>
      </c>
      <c r="K3852" s="23">
        <v>0.38430555555555551</v>
      </c>
      <c r="L3852" s="96">
        <v>9055</v>
      </c>
      <c r="M3852" s="98">
        <f>Causas[[#This Row],[parada_duracion]]/60</f>
        <v>150.91666666666666</v>
      </c>
      <c r="N3852" s="18" t="s">
        <v>49</v>
      </c>
      <c r="O3852" s="99" t="s">
        <v>49</v>
      </c>
      <c r="P3852" s="99">
        <f>WEEKNUM(Causas[[#This Row],[resolucion_fecha]],16)</f>
        <v>32</v>
      </c>
      <c r="Q3852" s="99" t="str">
        <f>TEXT(Causas[[#This Row],[resolucion_fecha]],"MMMM")</f>
        <v>agosto</v>
      </c>
      <c r="R3852" s="99" t="str">
        <f t="shared" si="60"/>
        <v>M</v>
      </c>
      <c r="S3852" s="99"/>
      <c r="T3852" s="99" t="s">
        <v>49</v>
      </c>
      <c r="U3852" s="16"/>
      <c r="V3852" s="99"/>
      <c r="W3852" s="99"/>
    </row>
    <row r="3853" spans="1:23" hidden="1" x14ac:dyDescent="0.25">
      <c r="A3853" s="25">
        <v>148731</v>
      </c>
      <c r="B3853" s="25" t="s">
        <v>42</v>
      </c>
      <c r="C3853" s="25" t="s">
        <v>43</v>
      </c>
      <c r="D3853" s="25" t="s">
        <v>59</v>
      </c>
      <c r="E3853" s="24">
        <v>44231</v>
      </c>
      <c r="F3853" s="25" t="s">
        <v>60</v>
      </c>
      <c r="G3853" s="25" t="s">
        <v>50</v>
      </c>
      <c r="H3853" s="24">
        <v>45146</v>
      </c>
      <c r="I3853" s="101">
        <v>0.28100694444444446</v>
      </c>
      <c r="J3853" s="24">
        <v>45146</v>
      </c>
      <c r="K3853" s="101">
        <v>0.2882291666666667</v>
      </c>
      <c r="L3853" s="25">
        <v>624</v>
      </c>
      <c r="M3853" s="26">
        <f>Causas[[#This Row],[parada_duracion]]/60</f>
        <v>10.4</v>
      </c>
      <c r="N3853" s="19" t="s">
        <v>62</v>
      </c>
      <c r="O3853" s="16" t="s">
        <v>52</v>
      </c>
      <c r="P3853" s="16">
        <f>WEEKNUM(Causas[[#This Row],[resolucion_fecha]],16)</f>
        <v>32</v>
      </c>
      <c r="Q3853" s="16" t="str">
        <f>TEXT(Causas[[#This Row],[resolucion_fecha]],"MMMM")</f>
        <v>agosto</v>
      </c>
      <c r="R3853" s="16" t="str">
        <f t="shared" si="60"/>
        <v>M</v>
      </c>
      <c r="S3853" s="16"/>
      <c r="T3853" s="16" t="s">
        <v>53</v>
      </c>
      <c r="U3853" s="100"/>
      <c r="V3853" s="16"/>
      <c r="W3853" s="16"/>
    </row>
    <row r="3854" spans="1:23" hidden="1" x14ac:dyDescent="0.25">
      <c r="A3854" s="96">
        <v>148749</v>
      </c>
      <c r="B3854" s="96" t="s">
        <v>95</v>
      </c>
      <c r="C3854" s="96" t="s">
        <v>43</v>
      </c>
      <c r="D3854" s="96" t="s">
        <v>166</v>
      </c>
      <c r="E3854" s="97">
        <v>43405</v>
      </c>
      <c r="F3854" s="96" t="s">
        <v>45</v>
      </c>
      <c r="G3854" s="96" t="s">
        <v>50</v>
      </c>
      <c r="H3854" s="97">
        <v>45146</v>
      </c>
      <c r="I3854" s="23">
        <v>0.33280092592592592</v>
      </c>
      <c r="J3854" s="97">
        <v>45146</v>
      </c>
      <c r="K3854" s="23">
        <v>0.35299768518518521</v>
      </c>
      <c r="L3854" s="96">
        <v>1745</v>
      </c>
      <c r="M3854" s="98">
        <f>Causas[[#This Row],[parada_duracion]]/60</f>
        <v>29.083333333333332</v>
      </c>
      <c r="N3854" s="18" t="s">
        <v>49</v>
      </c>
      <c r="O3854" s="99" t="s">
        <v>49</v>
      </c>
      <c r="P3854" s="99">
        <f>WEEKNUM(Causas[[#This Row],[resolucion_fecha]],16)</f>
        <v>32</v>
      </c>
      <c r="Q3854" s="99" t="str">
        <f>TEXT(Causas[[#This Row],[resolucion_fecha]],"MMMM")</f>
        <v>agosto</v>
      </c>
      <c r="R3854" s="99" t="str">
        <f t="shared" si="60"/>
        <v>M</v>
      </c>
      <c r="S3854" s="99"/>
      <c r="T3854" s="99" t="s">
        <v>49</v>
      </c>
      <c r="U3854" s="16"/>
      <c r="V3854" s="99"/>
      <c r="W3854" s="99"/>
    </row>
    <row r="3855" spans="1:23" ht="30" hidden="1" x14ac:dyDescent="0.25">
      <c r="A3855" s="25">
        <v>148750</v>
      </c>
      <c r="B3855" s="25" t="s">
        <v>42</v>
      </c>
      <c r="C3855" s="25" t="s">
        <v>43</v>
      </c>
      <c r="D3855" s="25" t="s">
        <v>59</v>
      </c>
      <c r="E3855" s="24">
        <v>44231</v>
      </c>
      <c r="F3855" s="25" t="s">
        <v>60</v>
      </c>
      <c r="G3855" s="25" t="s">
        <v>50</v>
      </c>
      <c r="H3855" s="24">
        <v>45146</v>
      </c>
      <c r="I3855" s="101">
        <v>0.34285879629629629</v>
      </c>
      <c r="J3855" s="24">
        <v>45146</v>
      </c>
      <c r="K3855" s="101">
        <v>0.38082175925925926</v>
      </c>
      <c r="L3855" s="25">
        <v>3280</v>
      </c>
      <c r="M3855" s="26">
        <f>Causas[[#This Row],[parada_duracion]]/60</f>
        <v>54.666666666666664</v>
      </c>
      <c r="N3855" s="19" t="s">
        <v>1198</v>
      </c>
      <c r="O3855" s="16" t="s">
        <v>52</v>
      </c>
      <c r="P3855" s="16">
        <f>WEEKNUM(Causas[[#This Row],[resolucion_fecha]],16)</f>
        <v>32</v>
      </c>
      <c r="Q3855" s="16" t="str">
        <f>TEXT(Causas[[#This Row],[resolucion_fecha]],"MMMM")</f>
        <v>agosto</v>
      </c>
      <c r="R3855" s="16" t="str">
        <f t="shared" si="60"/>
        <v>M</v>
      </c>
      <c r="S3855" s="16"/>
      <c r="T3855" s="16" t="s">
        <v>53</v>
      </c>
      <c r="U3855" s="100"/>
      <c r="V3855" s="16"/>
      <c r="W3855" s="16"/>
    </row>
    <row r="3856" spans="1:23" hidden="1" x14ac:dyDescent="0.25">
      <c r="A3856" s="25">
        <v>148753</v>
      </c>
      <c r="B3856" s="25" t="s">
        <v>95</v>
      </c>
      <c r="C3856" s="25" t="s">
        <v>43</v>
      </c>
      <c r="D3856" s="25" t="s">
        <v>166</v>
      </c>
      <c r="E3856" s="24">
        <v>43405</v>
      </c>
      <c r="F3856" s="25" t="s">
        <v>45</v>
      </c>
      <c r="G3856" s="25" t="s">
        <v>50</v>
      </c>
      <c r="H3856" s="24">
        <v>45146</v>
      </c>
      <c r="I3856" s="101">
        <v>0.3530787037037037</v>
      </c>
      <c r="J3856" s="24">
        <v>45146</v>
      </c>
      <c r="K3856" s="101">
        <v>0.43952546296296297</v>
      </c>
      <c r="L3856" s="25">
        <v>7469</v>
      </c>
      <c r="M3856" s="26">
        <f>Causas[[#This Row],[parada_duracion]]/60</f>
        <v>124.48333333333333</v>
      </c>
      <c r="N3856" s="18" t="s">
        <v>49</v>
      </c>
      <c r="O3856" s="99" t="s">
        <v>49</v>
      </c>
      <c r="P3856" s="16">
        <f>WEEKNUM(Causas[[#This Row],[resolucion_fecha]],16)</f>
        <v>32</v>
      </c>
      <c r="Q3856" s="16" t="str">
        <f>TEXT(Causas[[#This Row],[resolucion_fecha]],"MMMM")</f>
        <v>agosto</v>
      </c>
      <c r="R3856" s="16" t="str">
        <f t="shared" si="60"/>
        <v>M</v>
      </c>
      <c r="S3856" s="16"/>
      <c r="T3856" s="99" t="s">
        <v>49</v>
      </c>
      <c r="U3856" s="16"/>
      <c r="V3856" s="16"/>
      <c r="W3856" s="16"/>
    </row>
    <row r="3857" spans="1:23" ht="30" hidden="1" x14ac:dyDescent="0.25">
      <c r="A3857" s="25">
        <v>148756</v>
      </c>
      <c r="B3857" s="25" t="s">
        <v>42</v>
      </c>
      <c r="C3857" s="25" t="s">
        <v>43</v>
      </c>
      <c r="D3857" s="25" t="s">
        <v>55</v>
      </c>
      <c r="E3857" s="24">
        <v>43405</v>
      </c>
      <c r="F3857" s="25" t="s">
        <v>45</v>
      </c>
      <c r="G3857" s="25" t="s">
        <v>46</v>
      </c>
      <c r="H3857" s="24">
        <v>45146</v>
      </c>
      <c r="I3857" s="101">
        <v>0.37270833333333336</v>
      </c>
      <c r="J3857" s="24">
        <v>45146</v>
      </c>
      <c r="K3857" s="101">
        <v>0.3937268518518518</v>
      </c>
      <c r="L3857" s="25">
        <v>1816</v>
      </c>
      <c r="M3857" s="26">
        <f>Causas[[#This Row],[parada_duracion]]/60</f>
        <v>30.266666666666666</v>
      </c>
      <c r="N3857" s="19" t="s">
        <v>1199</v>
      </c>
      <c r="O3857" s="16" t="s">
        <v>52</v>
      </c>
      <c r="P3857" s="16">
        <f>WEEKNUM(Causas[[#This Row],[resolucion_fecha]],16)</f>
        <v>32</v>
      </c>
      <c r="Q3857" s="16" t="str">
        <f>TEXT(Causas[[#This Row],[resolucion_fecha]],"MMMM")</f>
        <v>agosto</v>
      </c>
      <c r="R3857" s="16" t="str">
        <f t="shared" si="60"/>
        <v>M</v>
      </c>
      <c r="S3857" s="16"/>
      <c r="T3857" s="16" t="s">
        <v>53</v>
      </c>
      <c r="U3857" s="16"/>
      <c r="V3857" s="16"/>
      <c r="W3857" s="16"/>
    </row>
    <row r="3858" spans="1:23" ht="30" hidden="1" x14ac:dyDescent="0.25">
      <c r="A3858" s="25">
        <v>148760</v>
      </c>
      <c r="B3858" s="25" t="s">
        <v>95</v>
      </c>
      <c r="C3858" s="25" t="s">
        <v>43</v>
      </c>
      <c r="D3858" s="25" t="s">
        <v>59</v>
      </c>
      <c r="E3858" s="24">
        <v>44231</v>
      </c>
      <c r="F3858" s="25" t="s">
        <v>60</v>
      </c>
      <c r="G3858" s="25" t="s">
        <v>46</v>
      </c>
      <c r="H3858" s="24">
        <v>45146</v>
      </c>
      <c r="I3858" s="101">
        <v>0.38143518518518515</v>
      </c>
      <c r="J3858" s="24">
        <v>45146</v>
      </c>
      <c r="K3858" s="101">
        <v>0.40991898148148148</v>
      </c>
      <c r="L3858" s="25">
        <v>2461</v>
      </c>
      <c r="M3858" s="26">
        <f>Causas[[#This Row],[parada_duracion]]/60</f>
        <v>41.016666666666666</v>
      </c>
      <c r="N3858" s="19" t="s">
        <v>1198</v>
      </c>
      <c r="O3858" s="16" t="s">
        <v>52</v>
      </c>
      <c r="P3858" s="16">
        <f>WEEKNUM(Causas[[#This Row],[resolucion_fecha]],16)</f>
        <v>32</v>
      </c>
      <c r="Q3858" s="16" t="str">
        <f>TEXT(Causas[[#This Row],[resolucion_fecha]],"MMMM")</f>
        <v>agosto</v>
      </c>
      <c r="R3858" s="16" t="str">
        <f t="shared" si="60"/>
        <v>M</v>
      </c>
      <c r="S3858" s="16"/>
      <c r="T3858" s="16" t="s">
        <v>53</v>
      </c>
      <c r="U3858" s="16"/>
      <c r="V3858" s="16"/>
      <c r="W3858" s="16"/>
    </row>
    <row r="3859" spans="1:23" hidden="1" x14ac:dyDescent="0.25">
      <c r="A3859" s="25">
        <v>148762</v>
      </c>
      <c r="B3859" s="25" t="s">
        <v>42</v>
      </c>
      <c r="C3859" s="25" t="s">
        <v>43</v>
      </c>
      <c r="D3859" s="25" t="s">
        <v>64</v>
      </c>
      <c r="E3859" s="24">
        <v>43405</v>
      </c>
      <c r="F3859" s="25" t="s">
        <v>45</v>
      </c>
      <c r="G3859" s="25" t="s">
        <v>46</v>
      </c>
      <c r="H3859" s="24">
        <v>45146</v>
      </c>
      <c r="I3859" s="101">
        <v>0.39611111111111108</v>
      </c>
      <c r="J3859" s="24">
        <v>45146</v>
      </c>
      <c r="K3859" s="101">
        <v>0.40162037037037041</v>
      </c>
      <c r="L3859" s="25">
        <v>476</v>
      </c>
      <c r="M3859" s="26">
        <f>Causas[[#This Row],[parada_duracion]]/60</f>
        <v>7.9333333333333336</v>
      </c>
      <c r="N3859" s="19" t="s">
        <v>47</v>
      </c>
      <c r="O3859" s="16" t="s">
        <v>47</v>
      </c>
      <c r="P3859" s="16">
        <f>WEEKNUM(Causas[[#This Row],[resolucion_fecha]],16)</f>
        <v>32</v>
      </c>
      <c r="Q3859" s="16" t="str">
        <f>TEXT(Causas[[#This Row],[resolucion_fecha]],"MMMM")</f>
        <v>agosto</v>
      </c>
      <c r="R3859" s="16" t="str">
        <f t="shared" si="60"/>
        <v>M</v>
      </c>
      <c r="S3859" s="16"/>
      <c r="T3859" s="16" t="s">
        <v>47</v>
      </c>
      <c r="U3859" s="16"/>
      <c r="V3859" s="16"/>
      <c r="W3859" s="16"/>
    </row>
    <row r="3860" spans="1:23" hidden="1" x14ac:dyDescent="0.25">
      <c r="A3860" s="96">
        <v>148767</v>
      </c>
      <c r="B3860" s="96" t="s">
        <v>42</v>
      </c>
      <c r="C3860" s="96" t="s">
        <v>43</v>
      </c>
      <c r="D3860" s="96" t="s">
        <v>59</v>
      </c>
      <c r="E3860" s="97">
        <v>44231</v>
      </c>
      <c r="F3860" s="96" t="s">
        <v>60</v>
      </c>
      <c r="G3860" s="96" t="s">
        <v>50</v>
      </c>
      <c r="H3860" s="97">
        <v>45146</v>
      </c>
      <c r="I3860" s="23">
        <v>0.41027777777777774</v>
      </c>
      <c r="J3860" s="97">
        <v>45146</v>
      </c>
      <c r="K3860" s="23">
        <v>0.4177777777777778</v>
      </c>
      <c r="L3860" s="96">
        <v>648</v>
      </c>
      <c r="M3860" s="98">
        <f>Causas[[#This Row],[parada_duracion]]/60</f>
        <v>10.8</v>
      </c>
      <c r="N3860" s="18" t="s">
        <v>62</v>
      </c>
      <c r="O3860" s="16" t="s">
        <v>52</v>
      </c>
      <c r="P3860" s="99">
        <f>WEEKNUM(Causas[[#This Row],[resolucion_fecha]],16)</f>
        <v>32</v>
      </c>
      <c r="Q3860" s="99" t="str">
        <f>TEXT(Causas[[#This Row],[resolucion_fecha]],"MMMM")</f>
        <v>agosto</v>
      </c>
      <c r="R3860" s="99" t="str">
        <f t="shared" si="60"/>
        <v>M</v>
      </c>
      <c r="S3860" s="99"/>
      <c r="T3860" s="16" t="s">
        <v>53</v>
      </c>
      <c r="U3860" s="16"/>
      <c r="V3860" s="99"/>
      <c r="W3860" s="99"/>
    </row>
    <row r="3861" spans="1:23" hidden="1" x14ac:dyDescent="0.25">
      <c r="A3861" s="25">
        <v>148768</v>
      </c>
      <c r="B3861" s="25" t="s">
        <v>61</v>
      </c>
      <c r="C3861" s="25" t="s">
        <v>43</v>
      </c>
      <c r="D3861" s="25" t="s">
        <v>55</v>
      </c>
      <c r="E3861" s="24">
        <v>43881</v>
      </c>
      <c r="F3861" s="25" t="s">
        <v>56</v>
      </c>
      <c r="G3861" s="25" t="s">
        <v>46</v>
      </c>
      <c r="H3861" s="24">
        <v>45146</v>
      </c>
      <c r="I3861" s="101">
        <v>0.41310185185185189</v>
      </c>
      <c r="J3861" s="24">
        <v>45146</v>
      </c>
      <c r="K3861" s="101">
        <v>0.43775462962962958</v>
      </c>
      <c r="L3861" s="25">
        <v>2130</v>
      </c>
      <c r="M3861" s="26">
        <f>Causas[[#This Row],[parada_duracion]]/60</f>
        <v>35.5</v>
      </c>
      <c r="N3861" s="18" t="s">
        <v>49</v>
      </c>
      <c r="O3861" s="99" t="s">
        <v>49</v>
      </c>
      <c r="P3861" s="16">
        <f>WEEKNUM(Causas[[#This Row],[resolucion_fecha]],16)</f>
        <v>32</v>
      </c>
      <c r="Q3861" s="16" t="str">
        <f>TEXT(Causas[[#This Row],[resolucion_fecha]],"MMMM")</f>
        <v>agosto</v>
      </c>
      <c r="R3861" s="16" t="str">
        <f t="shared" si="60"/>
        <v>M</v>
      </c>
      <c r="S3861" s="16"/>
      <c r="T3861" s="99" t="s">
        <v>49</v>
      </c>
      <c r="U3861" s="100"/>
      <c r="V3861" s="16"/>
      <c r="W3861" s="16"/>
    </row>
    <row r="3862" spans="1:23" hidden="1" x14ac:dyDescent="0.25">
      <c r="A3862" s="25">
        <v>148772</v>
      </c>
      <c r="B3862" s="25" t="s">
        <v>75</v>
      </c>
      <c r="C3862" s="25" t="s">
        <v>43</v>
      </c>
      <c r="D3862" s="25" t="s">
        <v>76</v>
      </c>
      <c r="E3862" s="24">
        <v>44104</v>
      </c>
      <c r="F3862" s="25" t="s">
        <v>56</v>
      </c>
      <c r="G3862" s="25" t="s">
        <v>46</v>
      </c>
      <c r="H3862" s="24">
        <v>45146</v>
      </c>
      <c r="I3862" s="101">
        <v>0.42886574074074074</v>
      </c>
      <c r="J3862" s="24">
        <v>45146</v>
      </c>
      <c r="K3862" s="101">
        <v>0.44640046296296299</v>
      </c>
      <c r="L3862" s="25">
        <v>1515</v>
      </c>
      <c r="M3862" s="26">
        <f>Causas[[#This Row],[parada_duracion]]/60</f>
        <v>25.25</v>
      </c>
      <c r="N3862" s="18" t="s">
        <v>49</v>
      </c>
      <c r="O3862" s="99" t="s">
        <v>49</v>
      </c>
      <c r="P3862" s="16">
        <f>WEEKNUM(Causas[[#This Row],[resolucion_fecha]],16)</f>
        <v>32</v>
      </c>
      <c r="Q3862" s="16" t="str">
        <f>TEXT(Causas[[#This Row],[resolucion_fecha]],"MMMM")</f>
        <v>agosto</v>
      </c>
      <c r="R3862" s="16" t="str">
        <f t="shared" si="60"/>
        <v>M</v>
      </c>
      <c r="S3862" s="16"/>
      <c r="T3862" s="99" t="s">
        <v>49</v>
      </c>
      <c r="U3862" s="16"/>
      <c r="V3862" s="16"/>
      <c r="W3862" s="16"/>
    </row>
    <row r="3863" spans="1:23" x14ac:dyDescent="0.25">
      <c r="A3863" s="25">
        <v>148776</v>
      </c>
      <c r="B3863" s="25" t="s">
        <v>66</v>
      </c>
      <c r="C3863" s="25" t="s">
        <v>43</v>
      </c>
      <c r="D3863" s="25" t="s">
        <v>67</v>
      </c>
      <c r="E3863" s="24">
        <v>43405</v>
      </c>
      <c r="F3863" s="25" t="s">
        <v>45</v>
      </c>
      <c r="G3863" s="25" t="s">
        <v>50</v>
      </c>
      <c r="H3863" s="24">
        <v>45146</v>
      </c>
      <c r="I3863" s="101">
        <v>0.47672453703703704</v>
      </c>
      <c r="J3863" s="24">
        <v>45146</v>
      </c>
      <c r="K3863" s="101">
        <v>0.49729166666666669</v>
      </c>
      <c r="L3863" s="25">
        <v>1777</v>
      </c>
      <c r="M3863" s="26">
        <f>Causas[[#This Row],[parada_duracion]]/60</f>
        <v>29.616666666666667</v>
      </c>
      <c r="N3863" s="19" t="s">
        <v>1200</v>
      </c>
      <c r="O3863" s="16" t="s">
        <v>72</v>
      </c>
      <c r="P3863" s="16">
        <f>WEEKNUM(Causas[[#This Row],[resolucion_fecha]],16)</f>
        <v>32</v>
      </c>
      <c r="Q3863" s="16" t="str">
        <f>TEXT(Causas[[#This Row],[resolucion_fecha]],"MMMM")</f>
        <v>agosto</v>
      </c>
      <c r="R3863" s="16" t="str">
        <f t="shared" si="60"/>
        <v>M</v>
      </c>
      <c r="S3863" s="16"/>
      <c r="T3863" s="16" t="s">
        <v>73</v>
      </c>
      <c r="U3863" s="16"/>
      <c r="V3863" s="16"/>
      <c r="W3863" s="16"/>
    </row>
    <row r="3864" spans="1:23" ht="30" hidden="1" x14ac:dyDescent="0.25">
      <c r="A3864" s="25">
        <v>148799</v>
      </c>
      <c r="B3864" s="25" t="s">
        <v>69</v>
      </c>
      <c r="C3864" s="25" t="s">
        <v>43</v>
      </c>
      <c r="D3864" s="25" t="s">
        <v>55</v>
      </c>
      <c r="E3864" s="24">
        <v>43405</v>
      </c>
      <c r="F3864" s="25" t="s">
        <v>45</v>
      </c>
      <c r="G3864" s="25" t="s">
        <v>46</v>
      </c>
      <c r="H3864" s="24">
        <v>45146</v>
      </c>
      <c r="I3864" s="101">
        <v>0.60497685185185179</v>
      </c>
      <c r="J3864" s="24">
        <v>45146</v>
      </c>
      <c r="K3864" s="101">
        <v>0.62025462962962963</v>
      </c>
      <c r="L3864" s="25">
        <v>1320</v>
      </c>
      <c r="M3864" s="26">
        <f>Causas[[#This Row],[parada_duracion]]/60</f>
        <v>22</v>
      </c>
      <c r="N3864" s="19" t="s">
        <v>1201</v>
      </c>
      <c r="O3864" s="16" t="s">
        <v>52</v>
      </c>
      <c r="P3864" s="16">
        <f>WEEKNUM(Causas[[#This Row],[resolucion_fecha]],16)</f>
        <v>32</v>
      </c>
      <c r="Q3864" s="16" t="str">
        <f>TEXT(Causas[[#This Row],[resolucion_fecha]],"MMMM")</f>
        <v>agosto</v>
      </c>
      <c r="R3864" s="16" t="str">
        <f t="shared" si="60"/>
        <v>T</v>
      </c>
      <c r="S3864" s="16"/>
      <c r="T3864" s="16" t="s">
        <v>53</v>
      </c>
      <c r="U3864" s="16"/>
      <c r="V3864" s="16"/>
      <c r="W3864" s="16"/>
    </row>
    <row r="3865" spans="1:23" hidden="1" x14ac:dyDescent="0.25">
      <c r="A3865" s="96">
        <v>148801</v>
      </c>
      <c r="B3865" s="96" t="s">
        <v>70</v>
      </c>
      <c r="C3865" s="96" t="s">
        <v>43</v>
      </c>
      <c r="D3865" s="96" t="s">
        <v>64</v>
      </c>
      <c r="E3865" s="97">
        <v>43881</v>
      </c>
      <c r="F3865" s="96" t="s">
        <v>56</v>
      </c>
      <c r="G3865" s="96" t="s">
        <v>46</v>
      </c>
      <c r="H3865" s="97">
        <v>45146</v>
      </c>
      <c r="I3865" s="23">
        <v>0.61321759259259256</v>
      </c>
      <c r="J3865" s="97">
        <v>45146</v>
      </c>
      <c r="K3865" s="23">
        <v>0.63173611111111116</v>
      </c>
      <c r="L3865" s="96">
        <v>1600</v>
      </c>
      <c r="M3865" s="98">
        <f>Causas[[#This Row],[parada_duracion]]/60</f>
        <v>26.666666666666668</v>
      </c>
      <c r="N3865" s="18" t="s">
        <v>1202</v>
      </c>
      <c r="O3865" s="99" t="s">
        <v>9</v>
      </c>
      <c r="P3865" s="99">
        <f>WEEKNUM(Causas[[#This Row],[resolucion_fecha]],16)</f>
        <v>32</v>
      </c>
      <c r="Q3865" s="99" t="str">
        <f>TEXT(Causas[[#This Row],[resolucion_fecha]],"MMMM")</f>
        <v>agosto</v>
      </c>
      <c r="R3865" s="99" t="str">
        <f t="shared" si="60"/>
        <v>T</v>
      </c>
      <c r="S3865" s="99"/>
      <c r="T3865" s="99" t="s">
        <v>9</v>
      </c>
      <c r="U3865" s="16"/>
      <c r="V3865" s="99"/>
      <c r="W3865" s="99"/>
    </row>
    <row r="3866" spans="1:23" ht="30" hidden="1" x14ac:dyDescent="0.25">
      <c r="A3866" s="25">
        <v>148802</v>
      </c>
      <c r="B3866" s="25" t="s">
        <v>69</v>
      </c>
      <c r="C3866" s="25" t="s">
        <v>43</v>
      </c>
      <c r="D3866" s="25" t="s">
        <v>55</v>
      </c>
      <c r="E3866" s="24">
        <v>43405</v>
      </c>
      <c r="F3866" s="25" t="s">
        <v>45</v>
      </c>
      <c r="G3866" s="25" t="s">
        <v>46</v>
      </c>
      <c r="H3866" s="24">
        <v>45146</v>
      </c>
      <c r="I3866" s="101">
        <v>0.62163194444444447</v>
      </c>
      <c r="J3866" s="24">
        <v>45146</v>
      </c>
      <c r="K3866" s="101">
        <v>0.6318287037037037</v>
      </c>
      <c r="L3866" s="25">
        <v>881</v>
      </c>
      <c r="M3866" s="26">
        <f>Causas[[#This Row],[parada_duracion]]/60</f>
        <v>14.683333333333334</v>
      </c>
      <c r="N3866" s="19" t="s">
        <v>1201</v>
      </c>
      <c r="O3866" s="16" t="s">
        <v>52</v>
      </c>
      <c r="P3866" s="16">
        <f>WEEKNUM(Causas[[#This Row],[resolucion_fecha]],16)</f>
        <v>32</v>
      </c>
      <c r="Q3866" s="16" t="str">
        <f>TEXT(Causas[[#This Row],[resolucion_fecha]],"MMMM")</f>
        <v>agosto</v>
      </c>
      <c r="R3866" s="16" t="str">
        <f t="shared" si="60"/>
        <v>T</v>
      </c>
      <c r="S3866" s="16"/>
      <c r="T3866" s="16" t="s">
        <v>53</v>
      </c>
      <c r="U3866" s="100"/>
      <c r="V3866" s="16"/>
      <c r="W3866" s="16"/>
    </row>
    <row r="3867" spans="1:23" hidden="1" x14ac:dyDescent="0.25">
      <c r="A3867" s="25">
        <v>148804</v>
      </c>
      <c r="B3867" s="25" t="s">
        <v>69</v>
      </c>
      <c r="C3867" s="25" t="s">
        <v>43</v>
      </c>
      <c r="D3867" s="25" t="s">
        <v>55</v>
      </c>
      <c r="E3867" s="24">
        <v>43405</v>
      </c>
      <c r="F3867" s="25" t="s">
        <v>45</v>
      </c>
      <c r="G3867" s="25" t="s">
        <v>50</v>
      </c>
      <c r="H3867" s="24">
        <v>45146</v>
      </c>
      <c r="I3867" s="101">
        <v>0.63526620370370368</v>
      </c>
      <c r="J3867" s="24">
        <v>45146</v>
      </c>
      <c r="K3867" s="101">
        <v>0.63535879629629632</v>
      </c>
      <c r="L3867" s="25">
        <v>8</v>
      </c>
      <c r="M3867" s="26">
        <f>Causas[[#This Row],[parada_duracion]]/60</f>
        <v>0.13333333333333333</v>
      </c>
      <c r="N3867" s="19" t="s">
        <v>47</v>
      </c>
      <c r="O3867" s="16" t="s">
        <v>47</v>
      </c>
      <c r="P3867" s="16">
        <f>WEEKNUM(Causas[[#This Row],[resolucion_fecha]],16)</f>
        <v>32</v>
      </c>
      <c r="Q3867" s="16" t="str">
        <f>TEXT(Causas[[#This Row],[resolucion_fecha]],"MMMM")</f>
        <v>agosto</v>
      </c>
      <c r="R3867" s="16" t="str">
        <f t="shared" si="60"/>
        <v>T</v>
      </c>
      <c r="S3867" s="16"/>
      <c r="T3867" s="16" t="s">
        <v>47</v>
      </c>
      <c r="U3867" s="16"/>
      <c r="V3867" s="16"/>
      <c r="W3867" s="16"/>
    </row>
    <row r="3868" spans="1:23" hidden="1" x14ac:dyDescent="0.25">
      <c r="A3868" s="25">
        <v>148806</v>
      </c>
      <c r="B3868" s="25" t="s">
        <v>69</v>
      </c>
      <c r="C3868" s="25" t="s">
        <v>43</v>
      </c>
      <c r="D3868" s="25" t="s">
        <v>55</v>
      </c>
      <c r="E3868" s="24">
        <v>43405</v>
      </c>
      <c r="F3868" s="25" t="s">
        <v>45</v>
      </c>
      <c r="G3868" s="25" t="s">
        <v>46</v>
      </c>
      <c r="H3868" s="24">
        <v>45146</v>
      </c>
      <c r="I3868" s="101">
        <v>0.63543981481481482</v>
      </c>
      <c r="J3868" s="24">
        <v>45146</v>
      </c>
      <c r="K3868" s="101">
        <v>0.64415509259259263</v>
      </c>
      <c r="L3868" s="25">
        <v>753</v>
      </c>
      <c r="M3868" s="26">
        <f>Causas[[#This Row],[parada_duracion]]/60</f>
        <v>12.55</v>
      </c>
      <c r="N3868" s="19" t="s">
        <v>1203</v>
      </c>
      <c r="O3868" s="16" t="s">
        <v>52</v>
      </c>
      <c r="P3868" s="16">
        <f>WEEKNUM(Causas[[#This Row],[resolucion_fecha]],16)</f>
        <v>32</v>
      </c>
      <c r="Q3868" s="16" t="str">
        <f>TEXT(Causas[[#This Row],[resolucion_fecha]],"MMMM")</f>
        <v>agosto</v>
      </c>
      <c r="R3868" s="16" t="str">
        <f t="shared" si="60"/>
        <v>T</v>
      </c>
      <c r="S3868" s="16"/>
      <c r="T3868" s="16" t="s">
        <v>53</v>
      </c>
      <c r="U3868" s="16"/>
      <c r="V3868" s="16"/>
      <c r="W3868" s="16"/>
    </row>
    <row r="3869" spans="1:23" hidden="1" x14ac:dyDescent="0.25">
      <c r="A3869" s="25">
        <v>148810</v>
      </c>
      <c r="B3869" s="25" t="s">
        <v>702</v>
      </c>
      <c r="C3869" s="25" t="s">
        <v>43</v>
      </c>
      <c r="D3869" s="25" t="s">
        <v>96</v>
      </c>
      <c r="E3869" s="24">
        <v>43843</v>
      </c>
      <c r="F3869" s="25" t="s">
        <v>56</v>
      </c>
      <c r="G3869" s="25" t="s">
        <v>46</v>
      </c>
      <c r="H3869" s="24">
        <v>45146</v>
      </c>
      <c r="I3869" s="101">
        <v>0.65501157407407407</v>
      </c>
      <c r="J3869" s="24">
        <v>45146</v>
      </c>
      <c r="K3869" s="101">
        <v>0.67193287037037042</v>
      </c>
      <c r="L3869" s="25">
        <v>1462</v>
      </c>
      <c r="M3869" s="26">
        <f>Causas[[#This Row],[parada_duracion]]/60</f>
        <v>24.366666666666667</v>
      </c>
      <c r="N3869" s="18" t="s">
        <v>49</v>
      </c>
      <c r="O3869" s="99" t="s">
        <v>49</v>
      </c>
      <c r="P3869" s="16">
        <f>WEEKNUM(Causas[[#This Row],[resolucion_fecha]],16)</f>
        <v>32</v>
      </c>
      <c r="Q3869" s="16" t="str">
        <f>TEXT(Causas[[#This Row],[resolucion_fecha]],"MMMM")</f>
        <v>agosto</v>
      </c>
      <c r="R3869" s="16" t="str">
        <f t="shared" si="60"/>
        <v>T</v>
      </c>
      <c r="S3869" s="16"/>
      <c r="T3869" s="99" t="s">
        <v>49</v>
      </c>
      <c r="U3869" s="16"/>
      <c r="V3869" s="16"/>
      <c r="W3869" s="16"/>
    </row>
    <row r="3870" spans="1:23" hidden="1" x14ac:dyDescent="0.25">
      <c r="A3870" s="96">
        <v>148813</v>
      </c>
      <c r="B3870" s="96" t="s">
        <v>42</v>
      </c>
      <c r="C3870" s="96" t="s">
        <v>43</v>
      </c>
      <c r="D3870" s="96" t="s">
        <v>96</v>
      </c>
      <c r="E3870" s="97">
        <v>43405</v>
      </c>
      <c r="F3870" s="96" t="s">
        <v>45</v>
      </c>
      <c r="G3870" s="96" t="s">
        <v>46</v>
      </c>
      <c r="H3870" s="97">
        <v>45146</v>
      </c>
      <c r="I3870" s="23">
        <v>0.67210648148148155</v>
      </c>
      <c r="J3870" s="97">
        <v>45146</v>
      </c>
      <c r="K3870" s="23">
        <v>0.70413194444444438</v>
      </c>
      <c r="L3870" s="96">
        <v>2767</v>
      </c>
      <c r="M3870" s="98">
        <f>Causas[[#This Row],[parada_duracion]]/60</f>
        <v>46.116666666666667</v>
      </c>
      <c r="N3870" s="18" t="s">
        <v>49</v>
      </c>
      <c r="O3870" s="99" t="s">
        <v>49</v>
      </c>
      <c r="P3870" s="99">
        <f>WEEKNUM(Causas[[#This Row],[resolucion_fecha]],16)</f>
        <v>32</v>
      </c>
      <c r="Q3870" s="99" t="str">
        <f>TEXT(Causas[[#This Row],[resolucion_fecha]],"MMMM")</f>
        <v>agosto</v>
      </c>
      <c r="R3870" s="99" t="str">
        <f t="shared" si="60"/>
        <v>T</v>
      </c>
      <c r="S3870" s="99"/>
      <c r="T3870" s="99" t="s">
        <v>49</v>
      </c>
      <c r="U3870" s="16"/>
      <c r="V3870" s="99"/>
      <c r="W3870" s="99"/>
    </row>
    <row r="3871" spans="1:23" hidden="1" x14ac:dyDescent="0.25">
      <c r="A3871" s="96">
        <v>148814</v>
      </c>
      <c r="B3871" s="96" t="s">
        <v>87</v>
      </c>
      <c r="C3871" s="96" t="s">
        <v>43</v>
      </c>
      <c r="D3871" s="96" t="s">
        <v>59</v>
      </c>
      <c r="E3871" s="97">
        <v>44231</v>
      </c>
      <c r="F3871" s="96" t="s">
        <v>60</v>
      </c>
      <c r="G3871" s="96" t="s">
        <v>46</v>
      </c>
      <c r="H3871" s="97">
        <v>45146</v>
      </c>
      <c r="I3871" s="23">
        <v>0.67258101851851848</v>
      </c>
      <c r="J3871" s="97">
        <v>45146</v>
      </c>
      <c r="K3871" s="23">
        <v>0.67291666666666661</v>
      </c>
      <c r="L3871" s="96">
        <v>29</v>
      </c>
      <c r="M3871" s="98">
        <f>Causas[[#This Row],[parada_duracion]]/60</f>
        <v>0.48333333333333334</v>
      </c>
      <c r="N3871" s="19" t="s">
        <v>47</v>
      </c>
      <c r="O3871" s="16" t="s">
        <v>47</v>
      </c>
      <c r="P3871" s="99">
        <f>WEEKNUM(Causas[[#This Row],[resolucion_fecha]],16)</f>
        <v>32</v>
      </c>
      <c r="Q3871" s="99" t="str">
        <f>TEXT(Causas[[#This Row],[resolucion_fecha]],"MMMM")</f>
        <v>agosto</v>
      </c>
      <c r="R3871" s="99" t="str">
        <f t="shared" si="60"/>
        <v>T</v>
      </c>
      <c r="S3871" s="99"/>
      <c r="T3871" s="16" t="s">
        <v>47</v>
      </c>
      <c r="U3871" s="100"/>
      <c r="V3871" s="99"/>
      <c r="W3871" s="99"/>
    </row>
    <row r="3872" spans="1:23" hidden="1" x14ac:dyDescent="0.25">
      <c r="A3872" s="25">
        <v>148815</v>
      </c>
      <c r="B3872" s="25" t="s">
        <v>95</v>
      </c>
      <c r="C3872" s="25" t="s">
        <v>43</v>
      </c>
      <c r="D3872" s="25" t="s">
        <v>59</v>
      </c>
      <c r="E3872" s="24">
        <v>44231</v>
      </c>
      <c r="F3872" s="25" t="s">
        <v>60</v>
      </c>
      <c r="G3872" s="25" t="s">
        <v>46</v>
      </c>
      <c r="H3872" s="24">
        <v>45146</v>
      </c>
      <c r="I3872" s="101">
        <v>0.69016203703703705</v>
      </c>
      <c r="J3872" s="24">
        <v>45146</v>
      </c>
      <c r="K3872" s="101">
        <v>0.70203703703703713</v>
      </c>
      <c r="L3872" s="25">
        <v>1026</v>
      </c>
      <c r="M3872" s="26">
        <f>Causas[[#This Row],[parada_duracion]]/60</f>
        <v>17.100000000000001</v>
      </c>
      <c r="N3872" s="19" t="s">
        <v>62</v>
      </c>
      <c r="O3872" s="16" t="s">
        <v>52</v>
      </c>
      <c r="P3872" s="16">
        <f>WEEKNUM(Causas[[#This Row],[resolucion_fecha]],16)</f>
        <v>32</v>
      </c>
      <c r="Q3872" s="16" t="str">
        <f>TEXT(Causas[[#This Row],[resolucion_fecha]],"MMMM")</f>
        <v>agosto</v>
      </c>
      <c r="R3872" s="16" t="str">
        <f t="shared" si="60"/>
        <v>T</v>
      </c>
      <c r="S3872" s="16"/>
      <c r="T3872" s="16" t="s">
        <v>53</v>
      </c>
      <c r="U3872" s="100"/>
      <c r="V3872" s="16"/>
      <c r="W3872" s="16"/>
    </row>
    <row r="3873" spans="1:23" hidden="1" x14ac:dyDescent="0.25">
      <c r="A3873" s="96">
        <v>148817</v>
      </c>
      <c r="B3873" s="96" t="s">
        <v>88</v>
      </c>
      <c r="C3873" s="96" t="s">
        <v>43</v>
      </c>
      <c r="D3873" s="96" t="s">
        <v>80</v>
      </c>
      <c r="E3873" s="97">
        <v>43843</v>
      </c>
      <c r="F3873" s="96" t="s">
        <v>56</v>
      </c>
      <c r="G3873" s="96" t="s">
        <v>50</v>
      </c>
      <c r="H3873" s="97">
        <v>45146</v>
      </c>
      <c r="I3873" s="23">
        <v>0.69262731481481488</v>
      </c>
      <c r="J3873" s="97">
        <v>45146</v>
      </c>
      <c r="K3873" s="23">
        <v>0.74462962962962964</v>
      </c>
      <c r="L3873" s="96">
        <v>4493</v>
      </c>
      <c r="M3873" s="98">
        <f>Causas[[#This Row],[parada_duracion]]/60</f>
        <v>74.88333333333334</v>
      </c>
      <c r="N3873" s="18" t="s">
        <v>49</v>
      </c>
      <c r="O3873" s="99" t="s">
        <v>49</v>
      </c>
      <c r="P3873" s="99">
        <f>WEEKNUM(Causas[[#This Row],[resolucion_fecha]],16)</f>
        <v>32</v>
      </c>
      <c r="Q3873" s="99" t="str">
        <f>TEXT(Causas[[#This Row],[resolucion_fecha]],"MMMM")</f>
        <v>agosto</v>
      </c>
      <c r="R3873" s="99" t="str">
        <f t="shared" si="60"/>
        <v>T</v>
      </c>
      <c r="S3873" s="99"/>
      <c r="T3873" s="99" t="s">
        <v>49</v>
      </c>
      <c r="U3873" s="16"/>
      <c r="V3873" s="99"/>
      <c r="W3873" s="99"/>
    </row>
    <row r="3874" spans="1:23" hidden="1" x14ac:dyDescent="0.25">
      <c r="A3874" s="25">
        <v>148818</v>
      </c>
      <c r="B3874" s="25" t="s">
        <v>95</v>
      </c>
      <c r="C3874" s="25" t="s">
        <v>43</v>
      </c>
      <c r="D3874" s="25" t="s">
        <v>82</v>
      </c>
      <c r="E3874" s="24">
        <v>45063</v>
      </c>
      <c r="F3874" s="25" t="s">
        <v>124</v>
      </c>
      <c r="G3874" s="25" t="s">
        <v>50</v>
      </c>
      <c r="H3874" s="24">
        <v>45146</v>
      </c>
      <c r="I3874" s="101">
        <v>0.69819444444444445</v>
      </c>
      <c r="J3874" s="24">
        <v>45146</v>
      </c>
      <c r="K3874" s="101">
        <v>0.70115740740740751</v>
      </c>
      <c r="L3874" s="25">
        <v>256</v>
      </c>
      <c r="M3874" s="26">
        <f>Causas[[#This Row],[parada_duracion]]/60</f>
        <v>4.2666666666666666</v>
      </c>
      <c r="N3874" s="19" t="s">
        <v>47</v>
      </c>
      <c r="O3874" s="16" t="s">
        <v>47</v>
      </c>
      <c r="P3874" s="16">
        <f>WEEKNUM(Causas[[#This Row],[resolucion_fecha]],16)</f>
        <v>32</v>
      </c>
      <c r="Q3874" s="16" t="str">
        <f>TEXT(Causas[[#This Row],[resolucion_fecha]],"MMMM")</f>
        <v>agosto</v>
      </c>
      <c r="R3874" s="16" t="str">
        <f t="shared" si="60"/>
        <v>T</v>
      </c>
      <c r="S3874" s="16"/>
      <c r="T3874" s="16" t="s">
        <v>47</v>
      </c>
      <c r="U3874" s="100"/>
      <c r="V3874" s="16"/>
      <c r="W3874" s="16"/>
    </row>
    <row r="3875" spans="1:23" hidden="1" x14ac:dyDescent="0.25">
      <c r="A3875" s="25">
        <v>148826</v>
      </c>
      <c r="B3875" s="25" t="s">
        <v>702</v>
      </c>
      <c r="C3875" s="25" t="s">
        <v>43</v>
      </c>
      <c r="D3875" s="25" t="s">
        <v>96</v>
      </c>
      <c r="E3875" s="24">
        <v>43843</v>
      </c>
      <c r="F3875" s="25" t="s">
        <v>56</v>
      </c>
      <c r="G3875" s="25" t="s">
        <v>46</v>
      </c>
      <c r="H3875" s="24">
        <v>45146</v>
      </c>
      <c r="I3875" s="101">
        <v>0.75134259259259262</v>
      </c>
      <c r="J3875" s="24">
        <v>45146</v>
      </c>
      <c r="K3875" s="101">
        <v>0.79376157407407411</v>
      </c>
      <c r="L3875" s="25">
        <v>3665</v>
      </c>
      <c r="M3875" s="26">
        <f>Causas[[#This Row],[parada_duracion]]/60</f>
        <v>61.083333333333336</v>
      </c>
      <c r="N3875" s="18" t="s">
        <v>49</v>
      </c>
      <c r="O3875" s="99" t="s">
        <v>49</v>
      </c>
      <c r="P3875" s="16">
        <f>WEEKNUM(Causas[[#This Row],[resolucion_fecha]],16)</f>
        <v>32</v>
      </c>
      <c r="Q3875" s="16" t="str">
        <f>TEXT(Causas[[#This Row],[resolucion_fecha]],"MMMM")</f>
        <v>agosto</v>
      </c>
      <c r="R3875" s="16" t="str">
        <f t="shared" si="60"/>
        <v>T</v>
      </c>
      <c r="S3875" s="16"/>
      <c r="T3875" s="99" t="s">
        <v>49</v>
      </c>
      <c r="U3875" s="16"/>
      <c r="V3875" s="16"/>
      <c r="W3875" s="16"/>
    </row>
    <row r="3876" spans="1:23" hidden="1" x14ac:dyDescent="0.25">
      <c r="A3876" s="25">
        <v>148832</v>
      </c>
      <c r="B3876" s="25" t="s">
        <v>79</v>
      </c>
      <c r="C3876" s="25" t="s">
        <v>43</v>
      </c>
      <c r="D3876" s="25" t="s">
        <v>68</v>
      </c>
      <c r="E3876" s="24">
        <v>43405</v>
      </c>
      <c r="F3876" s="25" t="s">
        <v>45</v>
      </c>
      <c r="G3876" s="25" t="s">
        <v>46</v>
      </c>
      <c r="H3876" s="24">
        <v>45146</v>
      </c>
      <c r="I3876" s="101">
        <v>0.87809027777777782</v>
      </c>
      <c r="J3876" s="24">
        <v>45146</v>
      </c>
      <c r="K3876" s="101">
        <v>0.89533564814814814</v>
      </c>
      <c r="L3876" s="25">
        <v>1490</v>
      </c>
      <c r="M3876" s="26">
        <f>Causas[[#This Row],[parada_duracion]]/60</f>
        <v>24.833333333333332</v>
      </c>
      <c r="N3876" s="19" t="s">
        <v>1204</v>
      </c>
      <c r="O3876" s="16" t="s">
        <v>72</v>
      </c>
      <c r="P3876" s="16">
        <f>WEEKNUM(Causas[[#This Row],[resolucion_fecha]],16)</f>
        <v>32</v>
      </c>
      <c r="Q3876" s="16" t="str">
        <f>TEXT(Causas[[#This Row],[resolucion_fecha]],"MMMM")</f>
        <v>agosto</v>
      </c>
      <c r="R3876" s="16" t="str">
        <f t="shared" si="60"/>
        <v>T</v>
      </c>
      <c r="S3876" s="16"/>
      <c r="T3876" s="16" t="s">
        <v>73</v>
      </c>
      <c r="U3876" s="16"/>
      <c r="V3876" s="16"/>
      <c r="W3876" s="16"/>
    </row>
    <row r="3877" spans="1:23" hidden="1" x14ac:dyDescent="0.25">
      <c r="A3877" s="25">
        <v>148838</v>
      </c>
      <c r="B3877" s="25" t="s">
        <v>95</v>
      </c>
      <c r="C3877" s="25" t="s">
        <v>43</v>
      </c>
      <c r="D3877" s="25" t="s">
        <v>59</v>
      </c>
      <c r="E3877" s="24">
        <v>44231</v>
      </c>
      <c r="F3877" s="25" t="s">
        <v>60</v>
      </c>
      <c r="G3877" s="25" t="s">
        <v>46</v>
      </c>
      <c r="H3877" s="24">
        <v>45147</v>
      </c>
      <c r="I3877" s="101">
        <v>0.252037037037037</v>
      </c>
      <c r="J3877" s="24">
        <v>45147</v>
      </c>
      <c r="K3877" s="101">
        <v>0.25884259259259262</v>
      </c>
      <c r="L3877" s="25">
        <v>588</v>
      </c>
      <c r="M3877" s="26">
        <f>Causas[[#This Row],[parada_duracion]]/60</f>
        <v>9.8000000000000007</v>
      </c>
      <c r="N3877" s="19" t="s">
        <v>47</v>
      </c>
      <c r="O3877" s="16" t="s">
        <v>47</v>
      </c>
      <c r="P3877" s="16">
        <f>WEEKNUM(Causas[[#This Row],[resolucion_fecha]],16)</f>
        <v>32</v>
      </c>
      <c r="Q3877" s="16" t="str">
        <f>TEXT(Causas[[#This Row],[resolucion_fecha]],"MMMM")</f>
        <v>agosto</v>
      </c>
      <c r="R3877" s="16" t="str">
        <f t="shared" si="60"/>
        <v>M</v>
      </c>
      <c r="S3877" s="16"/>
      <c r="T3877" s="16" t="s">
        <v>47</v>
      </c>
      <c r="U3877" s="16"/>
      <c r="V3877" s="16"/>
      <c r="W3877" s="16"/>
    </row>
    <row r="3878" spans="1:23" hidden="1" x14ac:dyDescent="0.25">
      <c r="A3878" s="25">
        <v>148842</v>
      </c>
      <c r="B3878" s="25" t="s">
        <v>42</v>
      </c>
      <c r="C3878" s="25" t="s">
        <v>43</v>
      </c>
      <c r="D3878" s="25" t="s">
        <v>76</v>
      </c>
      <c r="E3878" s="24">
        <v>43405</v>
      </c>
      <c r="F3878" s="25" t="s">
        <v>45</v>
      </c>
      <c r="G3878" s="25" t="s">
        <v>50</v>
      </c>
      <c r="H3878" s="24">
        <v>45147</v>
      </c>
      <c r="I3878" s="101">
        <v>0.25707175925925924</v>
      </c>
      <c r="J3878" s="24">
        <v>45147</v>
      </c>
      <c r="K3878" s="101">
        <v>0.25995370370370369</v>
      </c>
      <c r="L3878" s="25">
        <v>249</v>
      </c>
      <c r="M3878" s="26">
        <f>Causas[[#This Row],[parada_duracion]]/60</f>
        <v>4.1500000000000004</v>
      </c>
      <c r="N3878" s="19" t="s">
        <v>47</v>
      </c>
      <c r="O3878" s="16" t="s">
        <v>47</v>
      </c>
      <c r="P3878" s="16">
        <f>WEEKNUM(Causas[[#This Row],[resolucion_fecha]],16)</f>
        <v>32</v>
      </c>
      <c r="Q3878" s="16" t="str">
        <f>TEXT(Causas[[#This Row],[resolucion_fecha]],"MMMM")</f>
        <v>agosto</v>
      </c>
      <c r="R3878" s="16" t="str">
        <f t="shared" si="60"/>
        <v>M</v>
      </c>
      <c r="S3878" s="16"/>
      <c r="T3878" s="16" t="s">
        <v>47</v>
      </c>
      <c r="U3878" s="16"/>
      <c r="V3878" s="16"/>
      <c r="W3878" s="16"/>
    </row>
    <row r="3879" spans="1:23" ht="30" hidden="1" x14ac:dyDescent="0.25">
      <c r="A3879" s="25">
        <v>148849</v>
      </c>
      <c r="B3879" s="25" t="s">
        <v>70</v>
      </c>
      <c r="C3879" s="25" t="s">
        <v>43</v>
      </c>
      <c r="D3879" s="25" t="s">
        <v>64</v>
      </c>
      <c r="E3879" s="24">
        <v>43881</v>
      </c>
      <c r="F3879" s="25" t="s">
        <v>56</v>
      </c>
      <c r="G3879" s="25" t="s">
        <v>46</v>
      </c>
      <c r="H3879" s="24">
        <v>45147</v>
      </c>
      <c r="I3879" s="101">
        <v>0.28844907407407411</v>
      </c>
      <c r="J3879" s="24">
        <v>45147</v>
      </c>
      <c r="K3879" s="101">
        <v>0.30973379629629633</v>
      </c>
      <c r="L3879" s="25">
        <v>1839</v>
      </c>
      <c r="M3879" s="26">
        <f>Causas[[#This Row],[parada_duracion]]/60</f>
        <v>30.65</v>
      </c>
      <c r="N3879" s="19" t="s">
        <v>1205</v>
      </c>
      <c r="O3879" s="16" t="s">
        <v>52</v>
      </c>
      <c r="P3879" s="16">
        <f>WEEKNUM(Causas[[#This Row],[resolucion_fecha]],16)</f>
        <v>32</v>
      </c>
      <c r="Q3879" s="16" t="str">
        <f>TEXT(Causas[[#This Row],[resolucion_fecha]],"MMMM")</f>
        <v>agosto</v>
      </c>
      <c r="R3879" s="16" t="str">
        <f t="shared" si="60"/>
        <v>M</v>
      </c>
      <c r="S3879" s="16"/>
      <c r="T3879" s="16" t="s">
        <v>53</v>
      </c>
      <c r="U3879" s="16"/>
      <c r="V3879" s="16"/>
      <c r="W3879" s="16"/>
    </row>
    <row r="3880" spans="1:23" hidden="1" x14ac:dyDescent="0.25">
      <c r="A3880" s="25">
        <v>148856</v>
      </c>
      <c r="B3880" s="25" t="s">
        <v>95</v>
      </c>
      <c r="C3880" s="25" t="s">
        <v>43</v>
      </c>
      <c r="D3880" s="25" t="s">
        <v>59</v>
      </c>
      <c r="E3880" s="24">
        <v>44231</v>
      </c>
      <c r="F3880" s="25" t="s">
        <v>60</v>
      </c>
      <c r="G3880" s="25" t="s">
        <v>46</v>
      </c>
      <c r="H3880" s="24">
        <v>45147</v>
      </c>
      <c r="I3880" s="101">
        <v>0.35031250000000003</v>
      </c>
      <c r="J3880" s="24">
        <v>45147</v>
      </c>
      <c r="K3880" s="101">
        <v>0.35413194444444446</v>
      </c>
      <c r="L3880" s="25">
        <v>330</v>
      </c>
      <c r="M3880" s="26">
        <f>Causas[[#This Row],[parada_duracion]]/60</f>
        <v>5.5</v>
      </c>
      <c r="N3880" s="19" t="s">
        <v>47</v>
      </c>
      <c r="O3880" s="16" t="s">
        <v>47</v>
      </c>
      <c r="P3880" s="16">
        <f>WEEKNUM(Causas[[#This Row],[resolucion_fecha]],16)</f>
        <v>32</v>
      </c>
      <c r="Q3880" s="16" t="str">
        <f>TEXT(Causas[[#This Row],[resolucion_fecha]],"MMMM")</f>
        <v>agosto</v>
      </c>
      <c r="R3880" s="16" t="str">
        <f t="shared" si="60"/>
        <v>M</v>
      </c>
      <c r="S3880" s="16"/>
      <c r="T3880" s="16" t="s">
        <v>47</v>
      </c>
      <c r="U3880" s="16"/>
      <c r="V3880" s="16"/>
      <c r="W3880" s="16"/>
    </row>
    <row r="3881" spans="1:23" hidden="1" x14ac:dyDescent="0.25">
      <c r="A3881" s="96">
        <v>148858</v>
      </c>
      <c r="B3881" s="96" t="s">
        <v>95</v>
      </c>
      <c r="C3881" s="96" t="s">
        <v>43</v>
      </c>
      <c r="D3881" s="96" t="s">
        <v>59</v>
      </c>
      <c r="E3881" s="97">
        <v>44231</v>
      </c>
      <c r="F3881" s="96" t="s">
        <v>60</v>
      </c>
      <c r="G3881" s="96" t="s">
        <v>46</v>
      </c>
      <c r="H3881" s="97">
        <v>45147</v>
      </c>
      <c r="I3881" s="23">
        <v>0.3727199074074074</v>
      </c>
      <c r="J3881" s="97">
        <v>45147</v>
      </c>
      <c r="K3881" s="23">
        <v>0.41478009259259258</v>
      </c>
      <c r="L3881" s="96">
        <v>3634</v>
      </c>
      <c r="M3881" s="98">
        <f>Causas[[#This Row],[parada_duracion]]/60</f>
        <v>60.56666666666667</v>
      </c>
      <c r="N3881" s="18" t="s">
        <v>1206</v>
      </c>
      <c r="O3881" s="99" t="s">
        <v>52</v>
      </c>
      <c r="P3881" s="99">
        <f>WEEKNUM(Causas[[#This Row],[resolucion_fecha]],16)</f>
        <v>32</v>
      </c>
      <c r="Q3881" s="99" t="str">
        <f>TEXT(Causas[[#This Row],[resolucion_fecha]],"MMMM")</f>
        <v>agosto</v>
      </c>
      <c r="R3881" s="99" t="str">
        <f t="shared" si="60"/>
        <v>M</v>
      </c>
      <c r="S3881" s="99"/>
      <c r="T3881" s="99" t="s">
        <v>53</v>
      </c>
      <c r="U3881" s="16"/>
      <c r="V3881" s="99"/>
      <c r="W3881" s="99"/>
    </row>
    <row r="3882" spans="1:23" ht="30" hidden="1" x14ac:dyDescent="0.25">
      <c r="A3882" s="96">
        <v>148859</v>
      </c>
      <c r="B3882" s="96" t="s">
        <v>74</v>
      </c>
      <c r="C3882" s="96" t="s">
        <v>43</v>
      </c>
      <c r="D3882" s="96" t="s">
        <v>68</v>
      </c>
      <c r="E3882" s="97">
        <v>44258</v>
      </c>
      <c r="F3882" s="96" t="s">
        <v>56</v>
      </c>
      <c r="G3882" s="96" t="s">
        <v>46</v>
      </c>
      <c r="H3882" s="97">
        <v>45147</v>
      </c>
      <c r="I3882" s="23">
        <v>0.39319444444444446</v>
      </c>
      <c r="J3882" s="97">
        <v>45147</v>
      </c>
      <c r="K3882" s="23">
        <v>0.4091319444444444</v>
      </c>
      <c r="L3882" s="96">
        <v>1377</v>
      </c>
      <c r="M3882" s="98">
        <f>Causas[[#This Row],[parada_duracion]]/60</f>
        <v>22.95</v>
      </c>
      <c r="N3882" s="18" t="s">
        <v>1207</v>
      </c>
      <c r="O3882" s="99" t="s">
        <v>52</v>
      </c>
      <c r="P3882" s="99">
        <f>WEEKNUM(Causas[[#This Row],[resolucion_fecha]],16)</f>
        <v>32</v>
      </c>
      <c r="Q3882" s="99" t="str">
        <f>TEXT(Causas[[#This Row],[resolucion_fecha]],"MMMM")</f>
        <v>agosto</v>
      </c>
      <c r="R3882" s="99" t="str">
        <f t="shared" si="60"/>
        <v>M</v>
      </c>
      <c r="S3882" s="99"/>
      <c r="T3882" s="99" t="s">
        <v>53</v>
      </c>
      <c r="U3882" s="100"/>
      <c r="V3882" s="99"/>
      <c r="W3882" s="99"/>
    </row>
    <row r="3883" spans="1:23" hidden="1" x14ac:dyDescent="0.25">
      <c r="A3883" s="96">
        <v>148860</v>
      </c>
      <c r="B3883" s="96" t="s">
        <v>42</v>
      </c>
      <c r="C3883" s="96" t="s">
        <v>43</v>
      </c>
      <c r="D3883" s="96" t="s">
        <v>96</v>
      </c>
      <c r="E3883" s="97">
        <v>43405</v>
      </c>
      <c r="F3883" s="96" t="s">
        <v>45</v>
      </c>
      <c r="G3883" s="96" t="s">
        <v>50</v>
      </c>
      <c r="H3883" s="97">
        <v>45147</v>
      </c>
      <c r="I3883" s="23">
        <v>0.39658564814814817</v>
      </c>
      <c r="J3883" s="97">
        <v>45147</v>
      </c>
      <c r="K3883" s="23">
        <v>0.4151157407407407</v>
      </c>
      <c r="L3883" s="96">
        <v>1601</v>
      </c>
      <c r="M3883" s="98">
        <f>Causas[[#This Row],[parada_duracion]]/60</f>
        <v>26.683333333333334</v>
      </c>
      <c r="N3883" s="18" t="s">
        <v>1208</v>
      </c>
      <c r="O3883" s="99" t="s">
        <v>52</v>
      </c>
      <c r="P3883" s="99">
        <f>WEEKNUM(Causas[[#This Row],[resolucion_fecha]],16)</f>
        <v>32</v>
      </c>
      <c r="Q3883" s="99" t="str">
        <f>TEXT(Causas[[#This Row],[resolucion_fecha]],"MMMM")</f>
        <v>agosto</v>
      </c>
      <c r="R3883" s="99" t="str">
        <f t="shared" si="60"/>
        <v>M</v>
      </c>
      <c r="S3883" s="99"/>
      <c r="T3883" s="99" t="s">
        <v>53</v>
      </c>
      <c r="U3883" s="100"/>
      <c r="V3883" s="99"/>
      <c r="W3883" s="99"/>
    </row>
    <row r="3884" spans="1:23" hidden="1" x14ac:dyDescent="0.25">
      <c r="A3884" s="96">
        <v>148861</v>
      </c>
      <c r="B3884" s="96" t="s">
        <v>130</v>
      </c>
      <c r="C3884" s="96" t="s">
        <v>43</v>
      </c>
      <c r="D3884" s="96" t="s">
        <v>68</v>
      </c>
      <c r="E3884" s="97">
        <v>43405</v>
      </c>
      <c r="F3884" s="96" t="s">
        <v>45</v>
      </c>
      <c r="G3884" s="96" t="s">
        <v>50</v>
      </c>
      <c r="H3884" s="97">
        <v>45147</v>
      </c>
      <c r="I3884" s="23">
        <v>0.40925925925925927</v>
      </c>
      <c r="J3884" s="97">
        <v>45147</v>
      </c>
      <c r="K3884" s="23">
        <v>0.40976851851851853</v>
      </c>
      <c r="L3884" s="96">
        <v>44</v>
      </c>
      <c r="M3884" s="98">
        <f>Causas[[#This Row],[parada_duracion]]/60</f>
        <v>0.73333333333333328</v>
      </c>
      <c r="N3884" s="19" t="s">
        <v>47</v>
      </c>
      <c r="O3884" s="16" t="s">
        <v>47</v>
      </c>
      <c r="P3884" s="99">
        <f>WEEKNUM(Causas[[#This Row],[resolucion_fecha]],16)</f>
        <v>32</v>
      </c>
      <c r="Q3884" s="99" t="str">
        <f>TEXT(Causas[[#This Row],[resolucion_fecha]],"MMMM")</f>
        <v>agosto</v>
      </c>
      <c r="R3884" s="99" t="str">
        <f t="shared" ref="R3884:R3947" si="61">IF(I3884&gt;TIME(22,0,0),"N",IF(I3884&lt;TIME(6,0,0),"N",IF(I3884&gt;TIME(14,0,0),"T",IF(I3884&gt;=TIME(6,0,0),"M","-"))))</f>
        <v>M</v>
      </c>
      <c r="S3884" s="99"/>
      <c r="T3884" s="16" t="s">
        <v>47</v>
      </c>
      <c r="U3884" s="100"/>
      <c r="V3884" s="99"/>
      <c r="W3884" s="99"/>
    </row>
    <row r="3885" spans="1:23" hidden="1" x14ac:dyDescent="0.25">
      <c r="A3885" s="25">
        <v>148862</v>
      </c>
      <c r="B3885" s="25" t="s">
        <v>70</v>
      </c>
      <c r="C3885" s="25" t="s">
        <v>43</v>
      </c>
      <c r="D3885" s="25" t="s">
        <v>64</v>
      </c>
      <c r="E3885" s="24">
        <v>43881</v>
      </c>
      <c r="F3885" s="25" t="s">
        <v>56</v>
      </c>
      <c r="G3885" s="25" t="s">
        <v>46</v>
      </c>
      <c r="H3885" s="24">
        <v>45147</v>
      </c>
      <c r="I3885" s="101">
        <v>0.41221064814814817</v>
      </c>
      <c r="J3885" s="24">
        <v>45147</v>
      </c>
      <c r="K3885" s="101">
        <v>0.4149768518518519</v>
      </c>
      <c r="L3885" s="25">
        <v>239</v>
      </c>
      <c r="M3885" s="26">
        <f>Causas[[#This Row],[parada_duracion]]/60</f>
        <v>3.9833333333333334</v>
      </c>
      <c r="N3885" s="19" t="s">
        <v>47</v>
      </c>
      <c r="O3885" s="16" t="s">
        <v>47</v>
      </c>
      <c r="P3885" s="16">
        <f>WEEKNUM(Causas[[#This Row],[resolucion_fecha]],16)</f>
        <v>32</v>
      </c>
      <c r="Q3885" s="16" t="str">
        <f>TEXT(Causas[[#This Row],[resolucion_fecha]],"MMMM")</f>
        <v>agosto</v>
      </c>
      <c r="R3885" s="16" t="str">
        <f t="shared" si="61"/>
        <v>M</v>
      </c>
      <c r="S3885" s="16"/>
      <c r="T3885" s="16" t="s">
        <v>47</v>
      </c>
      <c r="U3885" s="100"/>
      <c r="V3885" s="16"/>
      <c r="W3885" s="16"/>
    </row>
    <row r="3886" spans="1:23" hidden="1" x14ac:dyDescent="0.25">
      <c r="A3886" s="25">
        <v>148864</v>
      </c>
      <c r="B3886" s="25" t="s">
        <v>74</v>
      </c>
      <c r="C3886" s="25" t="s">
        <v>43</v>
      </c>
      <c r="D3886" s="25" t="s">
        <v>68</v>
      </c>
      <c r="E3886" s="24">
        <v>44258</v>
      </c>
      <c r="F3886" s="25" t="s">
        <v>56</v>
      </c>
      <c r="G3886" s="25" t="s">
        <v>46</v>
      </c>
      <c r="H3886" s="24">
        <v>45147</v>
      </c>
      <c r="I3886" s="101">
        <v>0.42254629629629631</v>
      </c>
      <c r="J3886" s="24">
        <v>45147</v>
      </c>
      <c r="K3886" s="101">
        <v>0.42846064814814816</v>
      </c>
      <c r="L3886" s="25">
        <v>511</v>
      </c>
      <c r="M3886" s="26">
        <f>Causas[[#This Row],[parada_duracion]]/60</f>
        <v>8.5166666666666675</v>
      </c>
      <c r="N3886" s="19" t="s">
        <v>47</v>
      </c>
      <c r="O3886" s="16" t="s">
        <v>47</v>
      </c>
      <c r="P3886" s="16">
        <f>WEEKNUM(Causas[[#This Row],[resolucion_fecha]],16)</f>
        <v>32</v>
      </c>
      <c r="Q3886" s="16" t="str">
        <f>TEXT(Causas[[#This Row],[resolucion_fecha]],"MMMM")</f>
        <v>agosto</v>
      </c>
      <c r="R3886" s="16" t="str">
        <f t="shared" si="61"/>
        <v>M</v>
      </c>
      <c r="S3886" s="16"/>
      <c r="T3886" s="16" t="s">
        <v>47</v>
      </c>
      <c r="U3886" s="16"/>
      <c r="V3886" s="16"/>
      <c r="W3886" s="16"/>
    </row>
    <row r="3887" spans="1:23" ht="30" hidden="1" x14ac:dyDescent="0.25">
      <c r="A3887" s="25">
        <v>148866</v>
      </c>
      <c r="B3887" s="25" t="s">
        <v>61</v>
      </c>
      <c r="C3887" s="25" t="s">
        <v>43</v>
      </c>
      <c r="D3887" s="25" t="s">
        <v>55</v>
      </c>
      <c r="E3887" s="24">
        <v>43881</v>
      </c>
      <c r="F3887" s="25" t="s">
        <v>56</v>
      </c>
      <c r="G3887" s="25" t="s">
        <v>46</v>
      </c>
      <c r="H3887" s="24">
        <v>45147</v>
      </c>
      <c r="I3887" s="101">
        <v>0.42526620370370366</v>
      </c>
      <c r="J3887" s="24">
        <v>45147</v>
      </c>
      <c r="K3887" s="101">
        <v>0.57256944444444446</v>
      </c>
      <c r="L3887" s="25">
        <v>12727</v>
      </c>
      <c r="M3887" s="26">
        <f>Causas[[#This Row],[parada_duracion]]/60</f>
        <v>212.11666666666667</v>
      </c>
      <c r="N3887" s="19" t="s">
        <v>1209</v>
      </c>
      <c r="O3887" s="16" t="s">
        <v>52</v>
      </c>
      <c r="P3887" s="16">
        <f>WEEKNUM(Causas[[#This Row],[resolucion_fecha]],16)</f>
        <v>32</v>
      </c>
      <c r="Q3887" s="16" t="str">
        <f>TEXT(Causas[[#This Row],[resolucion_fecha]],"MMMM")</f>
        <v>agosto</v>
      </c>
      <c r="R3887" s="16" t="str">
        <f t="shared" si="61"/>
        <v>M</v>
      </c>
      <c r="S3887" s="16"/>
      <c r="T3887" s="16" t="s">
        <v>53</v>
      </c>
      <c r="U3887" s="16"/>
      <c r="V3887" s="16"/>
      <c r="W3887" s="16"/>
    </row>
    <row r="3888" spans="1:23" hidden="1" x14ac:dyDescent="0.25">
      <c r="A3888" s="96">
        <v>148868</v>
      </c>
      <c r="B3888" s="96" t="s">
        <v>75</v>
      </c>
      <c r="C3888" s="96" t="s">
        <v>43</v>
      </c>
      <c r="D3888" s="96" t="s">
        <v>76</v>
      </c>
      <c r="E3888" s="97">
        <v>44104</v>
      </c>
      <c r="F3888" s="96" t="s">
        <v>56</v>
      </c>
      <c r="G3888" s="96" t="s">
        <v>46</v>
      </c>
      <c r="H3888" s="97">
        <v>45147</v>
      </c>
      <c r="I3888" s="23">
        <v>0.43093749999999997</v>
      </c>
      <c r="J3888" s="97">
        <v>45147</v>
      </c>
      <c r="K3888" s="23">
        <v>0.47366898148148145</v>
      </c>
      <c r="L3888" s="96">
        <v>3692</v>
      </c>
      <c r="M3888" s="98">
        <f>Causas[[#This Row],[parada_duracion]]/60</f>
        <v>61.533333333333331</v>
      </c>
      <c r="N3888" s="18" t="s">
        <v>1210</v>
      </c>
      <c r="O3888" s="99" t="s">
        <v>52</v>
      </c>
      <c r="P3888" s="99">
        <f>WEEKNUM(Causas[[#This Row],[resolucion_fecha]],16)</f>
        <v>32</v>
      </c>
      <c r="Q3888" s="99" t="str">
        <f>TEXT(Causas[[#This Row],[resolucion_fecha]],"MMMM")</f>
        <v>agosto</v>
      </c>
      <c r="R3888" s="99" t="str">
        <f t="shared" si="61"/>
        <v>M</v>
      </c>
      <c r="S3888" s="99"/>
      <c r="T3888" s="99" t="s">
        <v>53</v>
      </c>
      <c r="U3888" s="16"/>
      <c r="V3888" s="99"/>
      <c r="W3888" s="99"/>
    </row>
    <row r="3889" spans="1:23" hidden="1" x14ac:dyDescent="0.25">
      <c r="A3889" s="96">
        <v>148869</v>
      </c>
      <c r="B3889" s="96" t="s">
        <v>42</v>
      </c>
      <c r="C3889" s="96" t="s">
        <v>43</v>
      </c>
      <c r="D3889" s="96" t="s">
        <v>154</v>
      </c>
      <c r="E3889" s="97">
        <v>43405</v>
      </c>
      <c r="F3889" s="96" t="s">
        <v>45</v>
      </c>
      <c r="G3889" s="96" t="s">
        <v>50</v>
      </c>
      <c r="H3889" s="97">
        <v>45147</v>
      </c>
      <c r="I3889" s="23">
        <v>0.44239583333333332</v>
      </c>
      <c r="J3889" s="97">
        <v>45147</v>
      </c>
      <c r="K3889" s="23">
        <v>0.44408564814814816</v>
      </c>
      <c r="L3889" s="96">
        <v>146</v>
      </c>
      <c r="M3889" s="98">
        <f>Causas[[#This Row],[parada_duracion]]/60</f>
        <v>2.4333333333333331</v>
      </c>
      <c r="N3889" s="19" t="s">
        <v>47</v>
      </c>
      <c r="O3889" s="16" t="s">
        <v>47</v>
      </c>
      <c r="P3889" s="99">
        <f>WEEKNUM(Causas[[#This Row],[resolucion_fecha]],16)</f>
        <v>32</v>
      </c>
      <c r="Q3889" s="99" t="str">
        <f>TEXT(Causas[[#This Row],[resolucion_fecha]],"MMMM")</f>
        <v>agosto</v>
      </c>
      <c r="R3889" s="99" t="str">
        <f t="shared" si="61"/>
        <v>M</v>
      </c>
      <c r="S3889" s="99"/>
      <c r="T3889" s="16" t="s">
        <v>47</v>
      </c>
      <c r="U3889" s="100"/>
      <c r="V3889" s="99"/>
      <c r="W3889" s="99"/>
    </row>
    <row r="3890" spans="1:23" ht="30" hidden="1" x14ac:dyDescent="0.25">
      <c r="A3890" s="96">
        <v>148870</v>
      </c>
      <c r="B3890" s="96" t="s">
        <v>74</v>
      </c>
      <c r="C3890" s="96" t="s">
        <v>43</v>
      </c>
      <c r="D3890" s="96" t="s">
        <v>68</v>
      </c>
      <c r="E3890" s="97">
        <v>44258</v>
      </c>
      <c r="F3890" s="96" t="s">
        <v>56</v>
      </c>
      <c r="G3890" s="96" t="s">
        <v>46</v>
      </c>
      <c r="H3890" s="97">
        <v>45147</v>
      </c>
      <c r="I3890" s="23">
        <v>0.45834490740740735</v>
      </c>
      <c r="J3890" s="97">
        <v>45147</v>
      </c>
      <c r="K3890" s="23">
        <v>0.63483796296296291</v>
      </c>
      <c r="L3890" s="96">
        <v>15249</v>
      </c>
      <c r="M3890" s="98">
        <f>Causas[[#This Row],[parada_duracion]]/60</f>
        <v>254.15</v>
      </c>
      <c r="N3890" s="18" t="s">
        <v>1207</v>
      </c>
      <c r="O3890" s="99" t="s">
        <v>52</v>
      </c>
      <c r="P3890" s="99">
        <f>WEEKNUM(Causas[[#This Row],[resolucion_fecha]],16)</f>
        <v>32</v>
      </c>
      <c r="Q3890" s="99" t="str">
        <f>TEXT(Causas[[#This Row],[resolucion_fecha]],"MMMM")</f>
        <v>agosto</v>
      </c>
      <c r="R3890" s="99" t="str">
        <f t="shared" si="61"/>
        <v>M</v>
      </c>
      <c r="S3890" s="99"/>
      <c r="T3890" s="99" t="s">
        <v>53</v>
      </c>
      <c r="U3890" s="100"/>
      <c r="V3890" s="99"/>
      <c r="W3890" s="99"/>
    </row>
    <row r="3891" spans="1:23" hidden="1" x14ac:dyDescent="0.25">
      <c r="A3891" s="25">
        <v>148871</v>
      </c>
      <c r="B3891" s="25" t="s">
        <v>70</v>
      </c>
      <c r="C3891" s="25" t="s">
        <v>43</v>
      </c>
      <c r="D3891" s="25" t="s">
        <v>64</v>
      </c>
      <c r="E3891" s="24">
        <v>43881</v>
      </c>
      <c r="F3891" s="25" t="s">
        <v>56</v>
      </c>
      <c r="G3891" s="25" t="s">
        <v>46</v>
      </c>
      <c r="H3891" s="24">
        <v>45147</v>
      </c>
      <c r="I3891" s="101">
        <v>0.47334490740740742</v>
      </c>
      <c r="J3891" s="24">
        <v>45147</v>
      </c>
      <c r="K3891" s="101">
        <v>0.48732638888888885</v>
      </c>
      <c r="L3891" s="25">
        <v>1208</v>
      </c>
      <c r="M3891" s="26">
        <f>Causas[[#This Row],[parada_duracion]]/60</f>
        <v>20.133333333333333</v>
      </c>
      <c r="N3891" s="19" t="s">
        <v>1211</v>
      </c>
      <c r="O3891" s="16" t="s">
        <v>52</v>
      </c>
      <c r="P3891" s="16">
        <f>WEEKNUM(Causas[[#This Row],[resolucion_fecha]],16)</f>
        <v>32</v>
      </c>
      <c r="Q3891" s="16" t="str">
        <f>TEXT(Causas[[#This Row],[resolucion_fecha]],"MMMM")</f>
        <v>agosto</v>
      </c>
      <c r="R3891" s="16" t="str">
        <f t="shared" si="61"/>
        <v>M</v>
      </c>
      <c r="S3891" s="16"/>
      <c r="T3891" s="16" t="s">
        <v>53</v>
      </c>
      <c r="U3891" s="100"/>
      <c r="V3891" s="16"/>
      <c r="W3891" s="16"/>
    </row>
    <row r="3892" spans="1:23" ht="30" hidden="1" x14ac:dyDescent="0.25">
      <c r="A3892" s="25">
        <v>148873</v>
      </c>
      <c r="B3892" s="25" t="s">
        <v>95</v>
      </c>
      <c r="C3892" s="25" t="s">
        <v>43</v>
      </c>
      <c r="D3892" s="25" t="s">
        <v>59</v>
      </c>
      <c r="E3892" s="24">
        <v>44231</v>
      </c>
      <c r="F3892" s="25" t="s">
        <v>60</v>
      </c>
      <c r="G3892" s="25" t="s">
        <v>46</v>
      </c>
      <c r="H3892" s="24">
        <v>45147</v>
      </c>
      <c r="I3892" s="101">
        <v>0.48732638888888885</v>
      </c>
      <c r="J3892" s="24">
        <v>45147</v>
      </c>
      <c r="K3892" s="101">
        <v>0.50667824074074075</v>
      </c>
      <c r="L3892" s="25">
        <v>1672</v>
      </c>
      <c r="M3892" s="26">
        <f>Causas[[#This Row],[parada_duracion]]/60</f>
        <v>27.866666666666667</v>
      </c>
      <c r="N3892" s="19" t="s">
        <v>1212</v>
      </c>
      <c r="O3892" s="16" t="s">
        <v>52</v>
      </c>
      <c r="P3892" s="16">
        <f>WEEKNUM(Causas[[#This Row],[resolucion_fecha]],16)</f>
        <v>32</v>
      </c>
      <c r="Q3892" s="16" t="str">
        <f>TEXT(Causas[[#This Row],[resolucion_fecha]],"MMMM")</f>
        <v>agosto</v>
      </c>
      <c r="R3892" s="16" t="str">
        <f t="shared" si="61"/>
        <v>M</v>
      </c>
      <c r="S3892" s="16"/>
      <c r="T3892" s="99" t="s">
        <v>53</v>
      </c>
      <c r="U3892" s="16"/>
      <c r="V3892" s="16"/>
      <c r="W3892" s="16"/>
    </row>
    <row r="3893" spans="1:23" hidden="1" x14ac:dyDescent="0.25">
      <c r="A3893" s="25">
        <v>148876</v>
      </c>
      <c r="B3893" s="25" t="s">
        <v>75</v>
      </c>
      <c r="C3893" s="25" t="s">
        <v>43</v>
      </c>
      <c r="D3893" s="25" t="s">
        <v>76</v>
      </c>
      <c r="E3893" s="24">
        <v>44104</v>
      </c>
      <c r="F3893" s="25" t="s">
        <v>56</v>
      </c>
      <c r="G3893" s="25" t="s">
        <v>46</v>
      </c>
      <c r="H3893" s="24">
        <v>45147</v>
      </c>
      <c r="I3893" s="101">
        <v>0.51946759259259256</v>
      </c>
      <c r="J3893" s="24">
        <v>45147</v>
      </c>
      <c r="K3893" s="101">
        <v>0.53142361111111114</v>
      </c>
      <c r="L3893" s="25">
        <v>1033</v>
      </c>
      <c r="M3893" s="26">
        <f>Causas[[#This Row],[parada_duracion]]/60</f>
        <v>17.216666666666665</v>
      </c>
      <c r="N3893" s="19" t="s">
        <v>132</v>
      </c>
      <c r="O3893" s="16" t="s">
        <v>52</v>
      </c>
      <c r="P3893" s="16">
        <f>WEEKNUM(Causas[[#This Row],[resolucion_fecha]],16)</f>
        <v>32</v>
      </c>
      <c r="Q3893" s="16" t="str">
        <f>TEXT(Causas[[#This Row],[resolucion_fecha]],"MMMM")</f>
        <v>agosto</v>
      </c>
      <c r="R3893" s="16" t="str">
        <f t="shared" si="61"/>
        <v>M</v>
      </c>
      <c r="S3893" s="16"/>
      <c r="T3893" s="16" t="s">
        <v>53</v>
      </c>
      <c r="U3893" s="16"/>
      <c r="V3893" s="16"/>
      <c r="W3893" s="16"/>
    </row>
    <row r="3894" spans="1:23" hidden="1" x14ac:dyDescent="0.25">
      <c r="A3894" s="25">
        <v>148884</v>
      </c>
      <c r="B3894" s="25" t="s">
        <v>58</v>
      </c>
      <c r="C3894" s="25" t="s">
        <v>43</v>
      </c>
      <c r="D3894" s="25" t="s">
        <v>324</v>
      </c>
      <c r="E3894" s="24">
        <v>44475</v>
      </c>
      <c r="F3894" s="25" t="s">
        <v>325</v>
      </c>
      <c r="G3894" s="25" t="s">
        <v>46</v>
      </c>
      <c r="H3894" s="24">
        <v>45147</v>
      </c>
      <c r="I3894" s="101">
        <v>0.60453703703703698</v>
      </c>
      <c r="J3894" s="24">
        <v>45147</v>
      </c>
      <c r="K3894" s="101">
        <v>0.60707175925925927</v>
      </c>
      <c r="L3894" s="25">
        <v>219</v>
      </c>
      <c r="M3894" s="26">
        <f>Causas[[#This Row],[parada_duracion]]/60</f>
        <v>3.65</v>
      </c>
      <c r="N3894" s="19" t="s">
        <v>47</v>
      </c>
      <c r="O3894" s="16" t="s">
        <v>47</v>
      </c>
      <c r="P3894" s="16">
        <f>WEEKNUM(Causas[[#This Row],[resolucion_fecha]],16)</f>
        <v>32</v>
      </c>
      <c r="Q3894" s="16" t="str">
        <f>TEXT(Causas[[#This Row],[resolucion_fecha]],"MMMM")</f>
        <v>agosto</v>
      </c>
      <c r="R3894" s="16" t="str">
        <f t="shared" si="61"/>
        <v>T</v>
      </c>
      <c r="S3894" s="16"/>
      <c r="T3894" s="16" t="s">
        <v>47</v>
      </c>
      <c r="U3894" s="16"/>
      <c r="V3894" s="16"/>
      <c r="W3894" s="16"/>
    </row>
    <row r="3895" spans="1:23" hidden="1" x14ac:dyDescent="0.25">
      <c r="A3895" s="25">
        <v>148893</v>
      </c>
      <c r="B3895" s="25" t="s">
        <v>87</v>
      </c>
      <c r="C3895" s="25" t="s">
        <v>43</v>
      </c>
      <c r="D3895" s="25" t="s">
        <v>59</v>
      </c>
      <c r="E3895" s="24">
        <v>44231</v>
      </c>
      <c r="F3895" s="25" t="s">
        <v>60</v>
      </c>
      <c r="G3895" s="25" t="s">
        <v>46</v>
      </c>
      <c r="H3895" s="24">
        <v>45147</v>
      </c>
      <c r="I3895" s="101">
        <v>0.6396412037037037</v>
      </c>
      <c r="J3895" s="24">
        <v>45147</v>
      </c>
      <c r="K3895" s="101">
        <v>0.64953703703703702</v>
      </c>
      <c r="L3895" s="25">
        <v>855</v>
      </c>
      <c r="M3895" s="26">
        <f>Causas[[#This Row],[parada_duracion]]/60</f>
        <v>14.25</v>
      </c>
      <c r="N3895" s="19" t="s">
        <v>1213</v>
      </c>
      <c r="O3895" s="16" t="s">
        <v>72</v>
      </c>
      <c r="P3895" s="16">
        <f>WEEKNUM(Causas[[#This Row],[resolucion_fecha]],16)</f>
        <v>32</v>
      </c>
      <c r="Q3895" s="16" t="str">
        <f>TEXT(Causas[[#This Row],[resolucion_fecha]],"MMMM")</f>
        <v>agosto</v>
      </c>
      <c r="R3895" s="16" t="str">
        <f t="shared" si="61"/>
        <v>T</v>
      </c>
      <c r="S3895" s="16"/>
      <c r="T3895" s="16" t="s">
        <v>73</v>
      </c>
      <c r="U3895" s="16"/>
      <c r="V3895" s="16"/>
      <c r="W3895" s="16"/>
    </row>
    <row r="3896" spans="1:23" hidden="1" x14ac:dyDescent="0.25">
      <c r="A3896" s="96">
        <v>148898</v>
      </c>
      <c r="B3896" s="96" t="s">
        <v>58</v>
      </c>
      <c r="C3896" s="96" t="s">
        <v>43</v>
      </c>
      <c r="D3896" s="96" t="s">
        <v>59</v>
      </c>
      <c r="E3896" s="97">
        <v>44231</v>
      </c>
      <c r="F3896" s="96" t="s">
        <v>60</v>
      </c>
      <c r="G3896" s="96" t="s">
        <v>50</v>
      </c>
      <c r="H3896" s="97">
        <v>45147</v>
      </c>
      <c r="I3896" s="23">
        <v>0.68825231481481486</v>
      </c>
      <c r="J3896" s="97">
        <v>45147</v>
      </c>
      <c r="K3896" s="23">
        <v>0.69763888888888881</v>
      </c>
      <c r="L3896" s="96">
        <v>811</v>
      </c>
      <c r="M3896" s="98">
        <f>Causas[[#This Row],[parada_duracion]]/60</f>
        <v>13.516666666666667</v>
      </c>
      <c r="N3896" s="18" t="s">
        <v>1214</v>
      </c>
      <c r="O3896" s="99" t="s">
        <v>52</v>
      </c>
      <c r="P3896" s="99">
        <f>WEEKNUM(Causas[[#This Row],[resolucion_fecha]],16)</f>
        <v>32</v>
      </c>
      <c r="Q3896" s="99" t="str">
        <f>TEXT(Causas[[#This Row],[resolucion_fecha]],"MMMM")</f>
        <v>agosto</v>
      </c>
      <c r="R3896" s="99" t="str">
        <f t="shared" si="61"/>
        <v>T</v>
      </c>
      <c r="S3896" s="99"/>
      <c r="T3896" s="99" t="s">
        <v>53</v>
      </c>
      <c r="U3896" s="16"/>
      <c r="V3896" s="99"/>
      <c r="W3896" s="99"/>
    </row>
    <row r="3897" spans="1:23" hidden="1" x14ac:dyDescent="0.25">
      <c r="A3897" s="25">
        <v>148899</v>
      </c>
      <c r="B3897" s="25" t="s">
        <v>74</v>
      </c>
      <c r="C3897" s="25" t="s">
        <v>43</v>
      </c>
      <c r="D3897" s="25" t="s">
        <v>68</v>
      </c>
      <c r="E3897" s="24">
        <v>44258</v>
      </c>
      <c r="F3897" s="25" t="s">
        <v>56</v>
      </c>
      <c r="G3897" s="25" t="s">
        <v>50</v>
      </c>
      <c r="H3897" s="24">
        <v>45147</v>
      </c>
      <c r="I3897" s="101">
        <v>0.69347222222222227</v>
      </c>
      <c r="J3897" s="24">
        <v>45147</v>
      </c>
      <c r="K3897" s="101">
        <v>0.74258101851851854</v>
      </c>
      <c r="L3897" s="25">
        <v>4243</v>
      </c>
      <c r="M3897" s="26">
        <f>Causas[[#This Row],[parada_duracion]]/60</f>
        <v>70.716666666666669</v>
      </c>
      <c r="N3897" s="19" t="s">
        <v>1215</v>
      </c>
      <c r="O3897" s="16" t="s">
        <v>52</v>
      </c>
      <c r="P3897" s="16">
        <f>WEEKNUM(Causas[[#This Row],[resolucion_fecha]],16)</f>
        <v>32</v>
      </c>
      <c r="Q3897" s="16" t="str">
        <f>TEXT(Causas[[#This Row],[resolucion_fecha]],"MMMM")</f>
        <v>agosto</v>
      </c>
      <c r="R3897" s="16" t="str">
        <f t="shared" si="61"/>
        <v>T</v>
      </c>
      <c r="S3897" s="16"/>
      <c r="T3897" s="16" t="s">
        <v>53</v>
      </c>
      <c r="U3897" s="100"/>
      <c r="V3897" s="16"/>
      <c r="W3897" s="16"/>
    </row>
    <row r="3898" spans="1:23" hidden="1" x14ac:dyDescent="0.25">
      <c r="A3898" s="25">
        <v>148901</v>
      </c>
      <c r="B3898" s="25" t="s">
        <v>58</v>
      </c>
      <c r="C3898" s="25" t="s">
        <v>43</v>
      </c>
      <c r="D3898" s="25" t="s">
        <v>59</v>
      </c>
      <c r="E3898" s="24">
        <v>44231</v>
      </c>
      <c r="F3898" s="25" t="s">
        <v>60</v>
      </c>
      <c r="G3898" s="25" t="s">
        <v>50</v>
      </c>
      <c r="H3898" s="24">
        <v>45147</v>
      </c>
      <c r="I3898" s="101">
        <v>0.69809027777777777</v>
      </c>
      <c r="J3898" s="24">
        <v>45147</v>
      </c>
      <c r="K3898" s="101">
        <v>0.70379629629629636</v>
      </c>
      <c r="L3898" s="25">
        <v>493</v>
      </c>
      <c r="M3898" s="26">
        <f>Causas[[#This Row],[parada_duracion]]/60</f>
        <v>8.2166666666666668</v>
      </c>
      <c r="N3898" s="19" t="s">
        <v>47</v>
      </c>
      <c r="O3898" s="16" t="s">
        <v>47</v>
      </c>
      <c r="P3898" s="16">
        <f>WEEKNUM(Causas[[#This Row],[resolucion_fecha]],16)</f>
        <v>32</v>
      </c>
      <c r="Q3898" s="16" t="str">
        <f>TEXT(Causas[[#This Row],[resolucion_fecha]],"MMMM")</f>
        <v>agosto</v>
      </c>
      <c r="R3898" s="16" t="str">
        <f t="shared" si="61"/>
        <v>T</v>
      </c>
      <c r="S3898" s="16"/>
      <c r="T3898" s="16" t="s">
        <v>47</v>
      </c>
      <c r="U3898" s="16"/>
      <c r="V3898" s="16"/>
      <c r="W3898" s="16"/>
    </row>
    <row r="3899" spans="1:23" hidden="1" x14ac:dyDescent="0.25">
      <c r="A3899" s="25">
        <v>148904</v>
      </c>
      <c r="B3899" s="25" t="s">
        <v>66</v>
      </c>
      <c r="C3899" s="25" t="s">
        <v>43</v>
      </c>
      <c r="D3899" s="25" t="s">
        <v>102</v>
      </c>
      <c r="E3899" s="24">
        <v>43746</v>
      </c>
      <c r="F3899" s="25" t="s">
        <v>56</v>
      </c>
      <c r="G3899" s="25" t="s">
        <v>50</v>
      </c>
      <c r="H3899" s="24">
        <v>45147</v>
      </c>
      <c r="I3899" s="101">
        <v>0.73202546296296289</v>
      </c>
      <c r="J3899" s="24">
        <v>45147</v>
      </c>
      <c r="K3899" s="101">
        <v>0.74084490740740738</v>
      </c>
      <c r="L3899" s="25">
        <v>762</v>
      </c>
      <c r="M3899" s="26">
        <f>Causas[[#This Row],[parada_duracion]]/60</f>
        <v>12.7</v>
      </c>
      <c r="N3899" s="19" t="s">
        <v>1216</v>
      </c>
      <c r="O3899" s="16" t="s">
        <v>52</v>
      </c>
      <c r="P3899" s="16">
        <f>WEEKNUM(Causas[[#This Row],[resolucion_fecha]],16)</f>
        <v>32</v>
      </c>
      <c r="Q3899" s="16" t="str">
        <f>TEXT(Causas[[#This Row],[resolucion_fecha]],"MMMM")</f>
        <v>agosto</v>
      </c>
      <c r="R3899" s="16" t="str">
        <f t="shared" si="61"/>
        <v>T</v>
      </c>
      <c r="S3899" s="16"/>
      <c r="T3899" s="99" t="s">
        <v>53</v>
      </c>
      <c r="U3899" s="16"/>
      <c r="V3899" s="16"/>
      <c r="W3899" s="16"/>
    </row>
    <row r="3900" spans="1:23" hidden="1" x14ac:dyDescent="0.25">
      <c r="A3900" s="25">
        <v>148908</v>
      </c>
      <c r="B3900" s="25" t="s">
        <v>66</v>
      </c>
      <c r="C3900" s="25" t="s">
        <v>43</v>
      </c>
      <c r="D3900" s="25" t="s">
        <v>102</v>
      </c>
      <c r="E3900" s="24">
        <v>43746</v>
      </c>
      <c r="F3900" s="25" t="s">
        <v>56</v>
      </c>
      <c r="G3900" s="25" t="s">
        <v>50</v>
      </c>
      <c r="H3900" s="24">
        <v>45147</v>
      </c>
      <c r="I3900" s="101">
        <v>0.77249999999999996</v>
      </c>
      <c r="J3900" s="24">
        <v>45147</v>
      </c>
      <c r="K3900" s="101">
        <v>0.77512731481481489</v>
      </c>
      <c r="L3900" s="25">
        <v>227</v>
      </c>
      <c r="M3900" s="26">
        <f>Causas[[#This Row],[parada_duracion]]/60</f>
        <v>3.7833333333333332</v>
      </c>
      <c r="N3900" s="19" t="s">
        <v>47</v>
      </c>
      <c r="O3900" s="16" t="s">
        <v>47</v>
      </c>
      <c r="P3900" s="16">
        <f>WEEKNUM(Causas[[#This Row],[resolucion_fecha]],16)</f>
        <v>32</v>
      </c>
      <c r="Q3900" s="16" t="str">
        <f>TEXT(Causas[[#This Row],[resolucion_fecha]],"MMMM")</f>
        <v>agosto</v>
      </c>
      <c r="R3900" s="16" t="str">
        <f t="shared" si="61"/>
        <v>T</v>
      </c>
      <c r="S3900" s="16"/>
      <c r="T3900" s="16" t="s">
        <v>47</v>
      </c>
      <c r="U3900" s="16"/>
      <c r="V3900" s="16"/>
      <c r="W3900" s="16"/>
    </row>
    <row r="3901" spans="1:23" hidden="1" x14ac:dyDescent="0.25">
      <c r="A3901" s="25">
        <v>148914</v>
      </c>
      <c r="B3901" s="25" t="s">
        <v>88</v>
      </c>
      <c r="C3901" s="25" t="s">
        <v>43</v>
      </c>
      <c r="D3901" s="25" t="s">
        <v>80</v>
      </c>
      <c r="E3901" s="24">
        <v>43843</v>
      </c>
      <c r="F3901" s="25" t="s">
        <v>56</v>
      </c>
      <c r="G3901" s="25" t="s">
        <v>46</v>
      </c>
      <c r="H3901" s="24">
        <v>45147</v>
      </c>
      <c r="I3901" s="101">
        <v>0.85590277777777779</v>
      </c>
      <c r="J3901" s="24">
        <v>45147</v>
      </c>
      <c r="K3901" s="101">
        <v>0.9054861111111111</v>
      </c>
      <c r="L3901" s="25">
        <v>4284</v>
      </c>
      <c r="M3901" s="26">
        <f>Causas[[#This Row],[parada_duracion]]/60</f>
        <v>71.400000000000006</v>
      </c>
      <c r="N3901" s="19" t="s">
        <v>1217</v>
      </c>
      <c r="O3901" s="16" t="s">
        <v>9</v>
      </c>
      <c r="P3901" s="16">
        <f>WEEKNUM(Causas[[#This Row],[resolucion_fecha]],16)</f>
        <v>32</v>
      </c>
      <c r="Q3901" s="16" t="str">
        <f>TEXT(Causas[[#This Row],[resolucion_fecha]],"MMMM")</f>
        <v>agosto</v>
      </c>
      <c r="R3901" s="16" t="str">
        <f t="shared" si="61"/>
        <v>T</v>
      </c>
      <c r="S3901" s="16"/>
      <c r="T3901" s="16" t="s">
        <v>9</v>
      </c>
      <c r="U3901" s="16"/>
      <c r="V3901" s="16"/>
      <c r="W3901" s="16"/>
    </row>
    <row r="3902" spans="1:23" hidden="1" x14ac:dyDescent="0.25">
      <c r="A3902" s="96">
        <v>148925</v>
      </c>
      <c r="B3902" s="96" t="s">
        <v>129</v>
      </c>
      <c r="C3902" s="96" t="s">
        <v>43</v>
      </c>
      <c r="D3902" s="96" t="s">
        <v>55</v>
      </c>
      <c r="E3902" s="97">
        <v>43405</v>
      </c>
      <c r="F3902" s="96" t="s">
        <v>45</v>
      </c>
      <c r="G3902" s="96" t="s">
        <v>46</v>
      </c>
      <c r="H3902" s="97">
        <v>45148</v>
      </c>
      <c r="I3902" s="23">
        <v>0.21307870370370371</v>
      </c>
      <c r="J3902" s="97">
        <v>45148</v>
      </c>
      <c r="K3902" s="23">
        <v>0.21887731481481479</v>
      </c>
      <c r="L3902" s="96">
        <v>501</v>
      </c>
      <c r="M3902" s="98">
        <f>Causas[[#This Row],[parada_duracion]]/60</f>
        <v>8.35</v>
      </c>
      <c r="N3902" s="18" t="s">
        <v>47</v>
      </c>
      <c r="O3902" s="99" t="s">
        <v>47</v>
      </c>
      <c r="P3902" s="99">
        <f>WEEKNUM(Causas[[#This Row],[resolucion_fecha]],16)</f>
        <v>32</v>
      </c>
      <c r="Q3902" s="99" t="str">
        <f>TEXT(Causas[[#This Row],[resolucion_fecha]],"MMMM")</f>
        <v>agosto</v>
      </c>
      <c r="R3902" s="99" t="str">
        <f t="shared" si="61"/>
        <v>N</v>
      </c>
      <c r="S3902" s="99"/>
      <c r="T3902" s="99" t="s">
        <v>47</v>
      </c>
      <c r="U3902" s="16"/>
      <c r="V3902" s="99"/>
      <c r="W3902" s="99"/>
    </row>
    <row r="3903" spans="1:23" hidden="1" x14ac:dyDescent="0.25">
      <c r="A3903" s="25">
        <v>148926</v>
      </c>
      <c r="B3903" s="25" t="s">
        <v>129</v>
      </c>
      <c r="C3903" s="25" t="s">
        <v>43</v>
      </c>
      <c r="D3903" s="25" t="s">
        <v>55</v>
      </c>
      <c r="E3903" s="24">
        <v>43405</v>
      </c>
      <c r="F3903" s="25" t="s">
        <v>45</v>
      </c>
      <c r="G3903" s="25" t="s">
        <v>46</v>
      </c>
      <c r="H3903" s="24">
        <v>45148</v>
      </c>
      <c r="I3903" s="101">
        <v>0.22381944444444446</v>
      </c>
      <c r="J3903" s="24">
        <v>45148</v>
      </c>
      <c r="K3903" s="101">
        <v>0.2270601851851852</v>
      </c>
      <c r="L3903" s="25">
        <v>280</v>
      </c>
      <c r="M3903" s="26">
        <f>Causas[[#This Row],[parada_duracion]]/60</f>
        <v>4.666666666666667</v>
      </c>
      <c r="N3903" s="18" t="s">
        <v>47</v>
      </c>
      <c r="O3903" s="99" t="s">
        <v>47</v>
      </c>
      <c r="P3903" s="16">
        <f>WEEKNUM(Causas[[#This Row],[resolucion_fecha]],16)</f>
        <v>32</v>
      </c>
      <c r="Q3903" s="16" t="str">
        <f>TEXT(Causas[[#This Row],[resolucion_fecha]],"MMMM")</f>
        <v>agosto</v>
      </c>
      <c r="R3903" s="16" t="str">
        <f t="shared" si="61"/>
        <v>N</v>
      </c>
      <c r="S3903" s="16"/>
      <c r="T3903" s="99" t="s">
        <v>47</v>
      </c>
      <c r="U3903" s="100"/>
      <c r="V3903" s="16"/>
      <c r="W3903" s="16"/>
    </row>
    <row r="3904" spans="1:23" ht="30" hidden="1" x14ac:dyDescent="0.25">
      <c r="A3904" s="25">
        <v>148931</v>
      </c>
      <c r="B3904" s="25" t="s">
        <v>66</v>
      </c>
      <c r="C3904" s="25" t="s">
        <v>43</v>
      </c>
      <c r="D3904" s="25" t="s">
        <v>76</v>
      </c>
      <c r="E3904" s="24">
        <v>45126</v>
      </c>
      <c r="F3904" s="25" t="s">
        <v>124</v>
      </c>
      <c r="G3904" s="25" t="s">
        <v>46</v>
      </c>
      <c r="H3904" s="24">
        <v>45148</v>
      </c>
      <c r="I3904" s="101">
        <v>0.2537962962962963</v>
      </c>
      <c r="J3904" s="24">
        <v>45148</v>
      </c>
      <c r="K3904" s="101">
        <v>0.26290509259259259</v>
      </c>
      <c r="L3904" s="25">
        <v>787</v>
      </c>
      <c r="M3904" s="26">
        <f>Causas[[#This Row],[parada_duracion]]/60</f>
        <v>13.116666666666667</v>
      </c>
      <c r="N3904" s="19" t="s">
        <v>1218</v>
      </c>
      <c r="O3904" s="16" t="s">
        <v>52</v>
      </c>
      <c r="P3904" s="16">
        <f>WEEKNUM(Causas[[#This Row],[resolucion_fecha]],16)</f>
        <v>32</v>
      </c>
      <c r="Q3904" s="16" t="str">
        <f>TEXT(Causas[[#This Row],[resolucion_fecha]],"MMMM")</f>
        <v>agosto</v>
      </c>
      <c r="R3904" s="16" t="str">
        <f t="shared" si="61"/>
        <v>M</v>
      </c>
      <c r="S3904" s="16"/>
      <c r="T3904" s="16" t="s">
        <v>53</v>
      </c>
      <c r="U3904" s="16"/>
      <c r="V3904" s="16"/>
      <c r="W3904" s="16"/>
    </row>
    <row r="3905" spans="1:23" ht="30" hidden="1" x14ac:dyDescent="0.25">
      <c r="A3905" s="25">
        <v>148941</v>
      </c>
      <c r="B3905" s="25" t="s">
        <v>70</v>
      </c>
      <c r="C3905" s="25" t="s">
        <v>43</v>
      </c>
      <c r="D3905" s="25" t="s">
        <v>64</v>
      </c>
      <c r="E3905" s="24">
        <v>43881</v>
      </c>
      <c r="F3905" s="25" t="s">
        <v>56</v>
      </c>
      <c r="G3905" s="25" t="s">
        <v>46</v>
      </c>
      <c r="H3905" s="24">
        <v>45148</v>
      </c>
      <c r="I3905" s="101">
        <v>0.27778935185185188</v>
      </c>
      <c r="J3905" s="24">
        <v>45148</v>
      </c>
      <c r="K3905" s="101">
        <v>0.34160879629629631</v>
      </c>
      <c r="L3905" s="25">
        <v>5514</v>
      </c>
      <c r="M3905" s="26">
        <f>Causas[[#This Row],[parada_duracion]]/60</f>
        <v>91.9</v>
      </c>
      <c r="N3905" s="19" t="s">
        <v>1219</v>
      </c>
      <c r="O3905" s="16" t="s">
        <v>52</v>
      </c>
      <c r="P3905" s="16">
        <f>WEEKNUM(Causas[[#This Row],[resolucion_fecha]],16)</f>
        <v>32</v>
      </c>
      <c r="Q3905" s="16" t="str">
        <f>TEXT(Causas[[#This Row],[resolucion_fecha]],"MMMM")</f>
        <v>agosto</v>
      </c>
      <c r="R3905" s="16" t="str">
        <f t="shared" si="61"/>
        <v>M</v>
      </c>
      <c r="S3905" s="16"/>
      <c r="T3905" s="16" t="s">
        <v>53</v>
      </c>
      <c r="U3905" s="16"/>
      <c r="V3905" s="16"/>
      <c r="W3905" s="16"/>
    </row>
    <row r="3906" spans="1:23" hidden="1" x14ac:dyDescent="0.25">
      <c r="A3906" s="25">
        <v>148948</v>
      </c>
      <c r="B3906" s="25" t="s">
        <v>42</v>
      </c>
      <c r="C3906" s="25" t="s">
        <v>43</v>
      </c>
      <c r="D3906" s="25" t="s">
        <v>59</v>
      </c>
      <c r="E3906" s="24">
        <v>44231</v>
      </c>
      <c r="F3906" s="25" t="s">
        <v>60</v>
      </c>
      <c r="G3906" s="25" t="s">
        <v>50</v>
      </c>
      <c r="H3906" s="24">
        <v>45148</v>
      </c>
      <c r="I3906" s="101">
        <v>0.31217592592592591</v>
      </c>
      <c r="J3906" s="24">
        <v>45148</v>
      </c>
      <c r="K3906" s="101">
        <v>0.34004629629629629</v>
      </c>
      <c r="L3906" s="25">
        <v>2408</v>
      </c>
      <c r="M3906" s="26">
        <f>Causas[[#This Row],[parada_duracion]]/60</f>
        <v>40.133333333333333</v>
      </c>
      <c r="N3906" s="19" t="s">
        <v>1220</v>
      </c>
      <c r="O3906" s="16" t="s">
        <v>9</v>
      </c>
      <c r="P3906" s="16">
        <f>WEEKNUM(Causas[[#This Row],[resolucion_fecha]],16)</f>
        <v>32</v>
      </c>
      <c r="Q3906" s="16" t="str">
        <f>TEXT(Causas[[#This Row],[resolucion_fecha]],"MMMM")</f>
        <v>agosto</v>
      </c>
      <c r="R3906" s="16" t="str">
        <f t="shared" si="61"/>
        <v>M</v>
      </c>
      <c r="S3906" s="16"/>
      <c r="T3906" s="16" t="s">
        <v>9</v>
      </c>
      <c r="U3906" s="16"/>
      <c r="V3906" s="16"/>
      <c r="W3906" s="16"/>
    </row>
    <row r="3907" spans="1:23" hidden="1" x14ac:dyDescent="0.25">
      <c r="A3907" s="96">
        <v>148950</v>
      </c>
      <c r="B3907" s="96" t="s">
        <v>74</v>
      </c>
      <c r="C3907" s="96" t="s">
        <v>43</v>
      </c>
      <c r="D3907" s="96" t="s">
        <v>68</v>
      </c>
      <c r="E3907" s="97">
        <v>44258</v>
      </c>
      <c r="F3907" s="96" t="s">
        <v>56</v>
      </c>
      <c r="G3907" s="96" t="s">
        <v>46</v>
      </c>
      <c r="H3907" s="97">
        <v>45148</v>
      </c>
      <c r="I3907" s="23">
        <v>0.3207638888888889</v>
      </c>
      <c r="J3907" s="97">
        <v>45148</v>
      </c>
      <c r="K3907" s="23">
        <v>0.34718749999999998</v>
      </c>
      <c r="L3907" s="96">
        <v>2283</v>
      </c>
      <c r="M3907" s="98">
        <f>Causas[[#This Row],[parada_duracion]]/60</f>
        <v>38.049999999999997</v>
      </c>
      <c r="N3907" s="18" t="s">
        <v>1221</v>
      </c>
      <c r="O3907" s="99" t="s">
        <v>52</v>
      </c>
      <c r="P3907" s="99">
        <f>WEEKNUM(Causas[[#This Row],[resolucion_fecha]],16)</f>
        <v>32</v>
      </c>
      <c r="Q3907" s="99" t="str">
        <f>TEXT(Causas[[#This Row],[resolucion_fecha]],"MMMM")</f>
        <v>agosto</v>
      </c>
      <c r="R3907" s="99" t="str">
        <f t="shared" si="61"/>
        <v>M</v>
      </c>
      <c r="S3907" s="99"/>
      <c r="T3907" s="16" t="s">
        <v>53</v>
      </c>
      <c r="U3907" s="16"/>
      <c r="V3907" s="99"/>
      <c r="W3907" s="99"/>
    </row>
    <row r="3908" spans="1:23" hidden="1" x14ac:dyDescent="0.25">
      <c r="A3908" s="25">
        <v>148951</v>
      </c>
      <c r="B3908" s="25" t="s">
        <v>58</v>
      </c>
      <c r="C3908" s="25" t="s">
        <v>43</v>
      </c>
      <c r="D3908" s="25" t="s">
        <v>80</v>
      </c>
      <c r="E3908" s="24">
        <v>43405</v>
      </c>
      <c r="F3908" s="25" t="s">
        <v>45</v>
      </c>
      <c r="G3908" s="25" t="s">
        <v>46</v>
      </c>
      <c r="H3908" s="24">
        <v>45148</v>
      </c>
      <c r="I3908" s="101">
        <v>0.32572916666666668</v>
      </c>
      <c r="J3908" s="24">
        <v>45148</v>
      </c>
      <c r="K3908" s="101">
        <v>0.33662037037037035</v>
      </c>
      <c r="L3908" s="25">
        <v>941</v>
      </c>
      <c r="M3908" s="26">
        <f>Causas[[#This Row],[parada_duracion]]/60</f>
        <v>15.683333333333334</v>
      </c>
      <c r="N3908" s="19" t="s">
        <v>1222</v>
      </c>
      <c r="O3908" s="16" t="s">
        <v>52</v>
      </c>
      <c r="P3908" s="16">
        <f>WEEKNUM(Causas[[#This Row],[resolucion_fecha]],16)</f>
        <v>32</v>
      </c>
      <c r="Q3908" s="16" t="str">
        <f>TEXT(Causas[[#This Row],[resolucion_fecha]],"MMMM")</f>
        <v>agosto</v>
      </c>
      <c r="R3908" s="16" t="str">
        <f t="shared" si="61"/>
        <v>M</v>
      </c>
      <c r="S3908" s="16"/>
      <c r="T3908" s="16" t="s">
        <v>53</v>
      </c>
      <c r="U3908" s="100"/>
      <c r="V3908" s="16"/>
      <c r="W3908" s="16"/>
    </row>
    <row r="3909" spans="1:23" hidden="1" x14ac:dyDescent="0.25">
      <c r="A3909" s="25">
        <v>148954</v>
      </c>
      <c r="B3909" s="25" t="s">
        <v>116</v>
      </c>
      <c r="C3909" s="25" t="s">
        <v>43</v>
      </c>
      <c r="D3909" s="25" t="s">
        <v>59</v>
      </c>
      <c r="E3909" s="24">
        <v>44930</v>
      </c>
      <c r="F3909" s="25" t="s">
        <v>124</v>
      </c>
      <c r="G3909" s="25" t="s">
        <v>50</v>
      </c>
      <c r="H3909" s="24">
        <v>45148</v>
      </c>
      <c r="I3909" s="101">
        <v>0.34016203703703707</v>
      </c>
      <c r="J3909" s="24">
        <v>45148</v>
      </c>
      <c r="K3909" s="101">
        <v>0.34318287037037037</v>
      </c>
      <c r="L3909" s="25">
        <v>261</v>
      </c>
      <c r="M3909" s="26">
        <f>Causas[[#This Row],[parada_duracion]]/60</f>
        <v>4.3499999999999996</v>
      </c>
      <c r="N3909" s="18" t="s">
        <v>47</v>
      </c>
      <c r="O3909" s="99" t="s">
        <v>47</v>
      </c>
      <c r="P3909" s="16">
        <f>WEEKNUM(Causas[[#This Row],[resolucion_fecha]],16)</f>
        <v>32</v>
      </c>
      <c r="Q3909" s="16" t="str">
        <f>TEXT(Causas[[#This Row],[resolucion_fecha]],"MMMM")</f>
        <v>agosto</v>
      </c>
      <c r="R3909" s="16" t="str">
        <f t="shared" si="61"/>
        <v>M</v>
      </c>
      <c r="S3909" s="16"/>
      <c r="T3909" s="99" t="s">
        <v>47</v>
      </c>
      <c r="U3909" s="16"/>
      <c r="V3909" s="16"/>
      <c r="W3909" s="16"/>
    </row>
    <row r="3910" spans="1:23" hidden="1" x14ac:dyDescent="0.25">
      <c r="A3910" s="25">
        <v>148956</v>
      </c>
      <c r="B3910" s="25" t="s">
        <v>42</v>
      </c>
      <c r="C3910" s="25" t="s">
        <v>43</v>
      </c>
      <c r="D3910" s="25" t="s">
        <v>164</v>
      </c>
      <c r="E3910" s="24">
        <v>43405</v>
      </c>
      <c r="F3910" s="25" t="s">
        <v>45</v>
      </c>
      <c r="G3910" s="25" t="s">
        <v>46</v>
      </c>
      <c r="H3910" s="24">
        <v>45148</v>
      </c>
      <c r="I3910" s="101">
        <v>0.36276620370370366</v>
      </c>
      <c r="J3910" s="24">
        <v>45148</v>
      </c>
      <c r="K3910" s="101">
        <v>0.36678240740740736</v>
      </c>
      <c r="L3910" s="25">
        <v>347</v>
      </c>
      <c r="M3910" s="26">
        <f>Causas[[#This Row],[parada_duracion]]/60</f>
        <v>5.7833333333333332</v>
      </c>
      <c r="N3910" s="18" t="s">
        <v>47</v>
      </c>
      <c r="O3910" s="99" t="s">
        <v>47</v>
      </c>
      <c r="P3910" s="16">
        <f>WEEKNUM(Causas[[#This Row],[resolucion_fecha]],16)</f>
        <v>32</v>
      </c>
      <c r="Q3910" s="16" t="str">
        <f>TEXT(Causas[[#This Row],[resolucion_fecha]],"MMMM")</f>
        <v>agosto</v>
      </c>
      <c r="R3910" s="16" t="str">
        <f t="shared" si="61"/>
        <v>M</v>
      </c>
      <c r="S3910" s="16"/>
      <c r="T3910" s="99" t="s">
        <v>47</v>
      </c>
      <c r="U3910" s="16"/>
      <c r="V3910" s="16"/>
      <c r="W3910" s="16"/>
    </row>
    <row r="3911" spans="1:23" hidden="1" x14ac:dyDescent="0.25">
      <c r="A3911" s="25">
        <v>148960</v>
      </c>
      <c r="B3911" s="25" t="s">
        <v>42</v>
      </c>
      <c r="C3911" s="25" t="s">
        <v>43</v>
      </c>
      <c r="D3911" s="25" t="s">
        <v>59</v>
      </c>
      <c r="E3911" s="24">
        <v>44231</v>
      </c>
      <c r="F3911" s="25" t="s">
        <v>60</v>
      </c>
      <c r="G3911" s="25" t="s">
        <v>46</v>
      </c>
      <c r="H3911" s="24">
        <v>45148</v>
      </c>
      <c r="I3911" s="101">
        <v>0.37072916666666672</v>
      </c>
      <c r="J3911" s="24">
        <v>45148</v>
      </c>
      <c r="K3911" s="101">
        <v>0.37592592592592594</v>
      </c>
      <c r="L3911" s="25">
        <v>449</v>
      </c>
      <c r="M3911" s="26">
        <f>Causas[[#This Row],[parada_duracion]]/60</f>
        <v>7.4833333333333334</v>
      </c>
      <c r="N3911" s="18" t="s">
        <v>47</v>
      </c>
      <c r="O3911" s="99" t="s">
        <v>47</v>
      </c>
      <c r="P3911" s="16">
        <f>WEEKNUM(Causas[[#This Row],[resolucion_fecha]],16)</f>
        <v>32</v>
      </c>
      <c r="Q3911" s="16" t="str">
        <f>TEXT(Causas[[#This Row],[resolucion_fecha]],"MMMM")</f>
        <v>agosto</v>
      </c>
      <c r="R3911" s="16" t="str">
        <f t="shared" si="61"/>
        <v>M</v>
      </c>
      <c r="S3911" s="16"/>
      <c r="T3911" s="99" t="s">
        <v>47</v>
      </c>
      <c r="U3911" s="16"/>
      <c r="V3911" s="16"/>
      <c r="W3911" s="16"/>
    </row>
    <row r="3912" spans="1:23" hidden="1" x14ac:dyDescent="0.25">
      <c r="A3912" s="25">
        <v>148963</v>
      </c>
      <c r="B3912" s="25" t="s">
        <v>83</v>
      </c>
      <c r="C3912" s="25" t="s">
        <v>43</v>
      </c>
      <c r="D3912" s="25" t="s">
        <v>76</v>
      </c>
      <c r="E3912" s="24">
        <v>43405</v>
      </c>
      <c r="F3912" s="25" t="s">
        <v>45</v>
      </c>
      <c r="G3912" s="25" t="s">
        <v>50</v>
      </c>
      <c r="H3912" s="24">
        <v>45148</v>
      </c>
      <c r="I3912" s="101">
        <v>0.3783217592592592</v>
      </c>
      <c r="J3912" s="24">
        <v>45148</v>
      </c>
      <c r="K3912" s="101">
        <v>0.38734953703703701</v>
      </c>
      <c r="L3912" s="25">
        <v>780</v>
      </c>
      <c r="M3912" s="26">
        <f>Causas[[#This Row],[parada_duracion]]/60</f>
        <v>13</v>
      </c>
      <c r="N3912" s="19" t="s">
        <v>1223</v>
      </c>
      <c r="O3912" s="16" t="s">
        <v>52</v>
      </c>
      <c r="P3912" s="16">
        <f>WEEKNUM(Causas[[#This Row],[resolucion_fecha]],16)</f>
        <v>32</v>
      </c>
      <c r="Q3912" s="16" t="str">
        <f>TEXT(Causas[[#This Row],[resolucion_fecha]],"MMMM")</f>
        <v>agosto</v>
      </c>
      <c r="R3912" s="16" t="str">
        <f t="shared" si="61"/>
        <v>M</v>
      </c>
      <c r="S3912" s="16"/>
      <c r="T3912" s="16" t="s">
        <v>53</v>
      </c>
      <c r="U3912" s="16"/>
      <c r="V3912" s="16"/>
      <c r="W3912" s="16"/>
    </row>
    <row r="3913" spans="1:23" hidden="1" x14ac:dyDescent="0.25">
      <c r="A3913" s="25">
        <v>148966</v>
      </c>
      <c r="B3913" s="25" t="s">
        <v>54</v>
      </c>
      <c r="C3913" s="25" t="s">
        <v>43</v>
      </c>
      <c r="D3913" s="25" t="s">
        <v>55</v>
      </c>
      <c r="E3913" s="24">
        <v>44120</v>
      </c>
      <c r="F3913" s="25" t="s">
        <v>56</v>
      </c>
      <c r="G3913" s="25" t="s">
        <v>50</v>
      </c>
      <c r="H3913" s="24">
        <v>45148</v>
      </c>
      <c r="I3913" s="101">
        <v>0.38208333333333333</v>
      </c>
      <c r="J3913" s="24">
        <v>45148</v>
      </c>
      <c r="K3913" s="101">
        <v>0.40077546296296296</v>
      </c>
      <c r="L3913" s="25">
        <v>1615</v>
      </c>
      <c r="M3913" s="26">
        <f>Causas[[#This Row],[parada_duracion]]/60</f>
        <v>26.916666666666668</v>
      </c>
      <c r="N3913" s="19" t="s">
        <v>1224</v>
      </c>
      <c r="O3913" s="16" t="s">
        <v>52</v>
      </c>
      <c r="P3913" s="16">
        <f>WEEKNUM(Causas[[#This Row],[resolucion_fecha]],16)</f>
        <v>32</v>
      </c>
      <c r="Q3913" s="16" t="str">
        <f>TEXT(Causas[[#This Row],[resolucion_fecha]],"MMMM")</f>
        <v>agosto</v>
      </c>
      <c r="R3913" s="16" t="str">
        <f t="shared" si="61"/>
        <v>M</v>
      </c>
      <c r="S3913" s="16"/>
      <c r="T3913" s="16" t="s">
        <v>53</v>
      </c>
      <c r="U3913" s="16"/>
      <c r="V3913" s="16"/>
      <c r="W3913" s="16"/>
    </row>
    <row r="3914" spans="1:23" hidden="1" x14ac:dyDescent="0.25">
      <c r="A3914" s="25">
        <v>148968</v>
      </c>
      <c r="B3914" s="25" t="s">
        <v>95</v>
      </c>
      <c r="C3914" s="25" t="s">
        <v>43</v>
      </c>
      <c r="D3914" s="25" t="s">
        <v>96</v>
      </c>
      <c r="E3914" s="24">
        <v>43882</v>
      </c>
      <c r="F3914" s="25" t="s">
        <v>56</v>
      </c>
      <c r="G3914" s="25" t="s">
        <v>46</v>
      </c>
      <c r="H3914" s="24">
        <v>45148</v>
      </c>
      <c r="I3914" s="101">
        <v>0.39393518518518517</v>
      </c>
      <c r="J3914" s="24">
        <v>45148</v>
      </c>
      <c r="K3914" s="101">
        <v>0.42657407407407405</v>
      </c>
      <c r="L3914" s="25">
        <v>2820</v>
      </c>
      <c r="M3914" s="26">
        <f>Causas[[#This Row],[parada_duracion]]/60</f>
        <v>47</v>
      </c>
      <c r="N3914" s="19" t="s">
        <v>1225</v>
      </c>
      <c r="O3914" s="16" t="s">
        <v>52</v>
      </c>
      <c r="P3914" s="16">
        <f>WEEKNUM(Causas[[#This Row],[resolucion_fecha]],16)</f>
        <v>32</v>
      </c>
      <c r="Q3914" s="16" t="str">
        <f>TEXT(Causas[[#This Row],[resolucion_fecha]],"MMMM")</f>
        <v>agosto</v>
      </c>
      <c r="R3914" s="16" t="str">
        <f t="shared" si="61"/>
        <v>M</v>
      </c>
      <c r="S3914" s="16"/>
      <c r="T3914" s="16" t="s">
        <v>53</v>
      </c>
      <c r="U3914" s="16"/>
      <c r="V3914" s="16"/>
      <c r="W3914" s="16"/>
    </row>
    <row r="3915" spans="1:23" hidden="1" x14ac:dyDescent="0.25">
      <c r="A3915" s="25">
        <v>148970</v>
      </c>
      <c r="B3915" s="25" t="s">
        <v>75</v>
      </c>
      <c r="C3915" s="25" t="s">
        <v>43</v>
      </c>
      <c r="D3915" s="25" t="s">
        <v>76</v>
      </c>
      <c r="E3915" s="24">
        <v>44104</v>
      </c>
      <c r="F3915" s="25" t="s">
        <v>56</v>
      </c>
      <c r="G3915" s="25" t="s">
        <v>50</v>
      </c>
      <c r="H3915" s="24">
        <v>45148</v>
      </c>
      <c r="I3915" s="101">
        <v>0.40086805555555555</v>
      </c>
      <c r="J3915" s="24">
        <v>45148</v>
      </c>
      <c r="K3915" s="101">
        <v>0.42052083333333329</v>
      </c>
      <c r="L3915" s="25">
        <v>1698</v>
      </c>
      <c r="M3915" s="26">
        <f>Causas[[#This Row],[parada_duracion]]/60</f>
        <v>28.3</v>
      </c>
      <c r="N3915" s="19" t="s">
        <v>1226</v>
      </c>
      <c r="O3915" s="16" t="s">
        <v>52</v>
      </c>
      <c r="P3915" s="16">
        <f>WEEKNUM(Causas[[#This Row],[resolucion_fecha]],16)</f>
        <v>32</v>
      </c>
      <c r="Q3915" s="16" t="str">
        <f>TEXT(Causas[[#This Row],[resolucion_fecha]],"MMMM")</f>
        <v>agosto</v>
      </c>
      <c r="R3915" s="16" t="str">
        <f t="shared" si="61"/>
        <v>M</v>
      </c>
      <c r="S3915" s="16"/>
      <c r="T3915" s="16" t="s">
        <v>53</v>
      </c>
      <c r="U3915" s="16"/>
      <c r="V3915" s="16"/>
      <c r="W3915" s="16"/>
    </row>
    <row r="3916" spans="1:23" hidden="1" x14ac:dyDescent="0.25">
      <c r="A3916" s="25">
        <v>148976</v>
      </c>
      <c r="B3916" s="25" t="s">
        <v>75</v>
      </c>
      <c r="C3916" s="25" t="s">
        <v>43</v>
      </c>
      <c r="D3916" s="25" t="s">
        <v>76</v>
      </c>
      <c r="E3916" s="24">
        <v>44104</v>
      </c>
      <c r="F3916" s="25" t="s">
        <v>56</v>
      </c>
      <c r="G3916" s="25" t="s">
        <v>50</v>
      </c>
      <c r="H3916" s="24">
        <v>45148</v>
      </c>
      <c r="I3916" s="101">
        <v>0.4223958333333333</v>
      </c>
      <c r="J3916" s="24">
        <v>45148</v>
      </c>
      <c r="K3916" s="101">
        <v>0.4417476851851852</v>
      </c>
      <c r="L3916" s="25">
        <v>1672</v>
      </c>
      <c r="M3916" s="26">
        <f>Causas[[#This Row],[parada_duracion]]/60</f>
        <v>27.866666666666667</v>
      </c>
      <c r="N3916" s="19" t="s">
        <v>1226</v>
      </c>
      <c r="O3916" s="16" t="s">
        <v>52</v>
      </c>
      <c r="P3916" s="16">
        <f>WEEKNUM(Causas[[#This Row],[resolucion_fecha]],16)</f>
        <v>32</v>
      </c>
      <c r="Q3916" s="16" t="str">
        <f>TEXT(Causas[[#This Row],[resolucion_fecha]],"MMMM")</f>
        <v>agosto</v>
      </c>
      <c r="R3916" s="16" t="str">
        <f t="shared" si="61"/>
        <v>M</v>
      </c>
      <c r="S3916" s="16"/>
      <c r="T3916" s="16" t="s">
        <v>53</v>
      </c>
      <c r="U3916" s="16"/>
      <c r="V3916" s="16"/>
      <c r="W3916" s="16"/>
    </row>
    <row r="3917" spans="1:23" ht="30" hidden="1" x14ac:dyDescent="0.25">
      <c r="A3917" s="25">
        <v>148978</v>
      </c>
      <c r="B3917" s="25" t="s">
        <v>74</v>
      </c>
      <c r="C3917" s="25" t="s">
        <v>43</v>
      </c>
      <c r="D3917" s="25" t="s">
        <v>68</v>
      </c>
      <c r="E3917" s="24">
        <v>44258</v>
      </c>
      <c r="F3917" s="25" t="s">
        <v>56</v>
      </c>
      <c r="G3917" s="25" t="s">
        <v>46</v>
      </c>
      <c r="H3917" s="24">
        <v>45148</v>
      </c>
      <c r="I3917" s="101">
        <v>0.43532407407407409</v>
      </c>
      <c r="J3917" s="24">
        <v>45148</v>
      </c>
      <c r="K3917" s="101">
        <v>0.46133101851851849</v>
      </c>
      <c r="L3917" s="25">
        <v>2247</v>
      </c>
      <c r="M3917" s="26">
        <f>Causas[[#This Row],[parada_duracion]]/60</f>
        <v>37.450000000000003</v>
      </c>
      <c r="N3917" s="19" t="s">
        <v>1227</v>
      </c>
      <c r="O3917" s="16" t="s">
        <v>52</v>
      </c>
      <c r="P3917" s="16">
        <f>WEEKNUM(Causas[[#This Row],[resolucion_fecha]],16)</f>
        <v>32</v>
      </c>
      <c r="Q3917" s="16" t="str">
        <f>TEXT(Causas[[#This Row],[resolucion_fecha]],"MMMM")</f>
        <v>agosto</v>
      </c>
      <c r="R3917" s="16" t="str">
        <f t="shared" si="61"/>
        <v>M</v>
      </c>
      <c r="S3917" s="16"/>
      <c r="T3917" s="16" t="s">
        <v>53</v>
      </c>
      <c r="U3917" s="16"/>
      <c r="V3917" s="16"/>
      <c r="W3917" s="16"/>
    </row>
    <row r="3918" spans="1:23" hidden="1" x14ac:dyDescent="0.25">
      <c r="A3918" s="25">
        <v>148981</v>
      </c>
      <c r="B3918" s="25" t="s">
        <v>42</v>
      </c>
      <c r="C3918" s="25" t="s">
        <v>43</v>
      </c>
      <c r="D3918" s="25" t="s">
        <v>80</v>
      </c>
      <c r="E3918" s="24">
        <v>43405</v>
      </c>
      <c r="F3918" s="25" t="s">
        <v>45</v>
      </c>
      <c r="G3918" s="25" t="s">
        <v>50</v>
      </c>
      <c r="H3918" s="24">
        <v>45148</v>
      </c>
      <c r="I3918" s="101">
        <v>0.448275462962963</v>
      </c>
      <c r="J3918" s="24">
        <v>45148</v>
      </c>
      <c r="K3918" s="101">
        <v>0.45611111111111113</v>
      </c>
      <c r="L3918" s="25">
        <v>677</v>
      </c>
      <c r="M3918" s="26">
        <f>Causas[[#This Row],[parada_duracion]]/60</f>
        <v>11.283333333333333</v>
      </c>
      <c r="N3918" s="19" t="s">
        <v>1021</v>
      </c>
      <c r="O3918" s="16" t="s">
        <v>52</v>
      </c>
      <c r="P3918" s="16">
        <f>WEEKNUM(Causas[[#This Row],[resolucion_fecha]],16)</f>
        <v>32</v>
      </c>
      <c r="Q3918" s="16" t="str">
        <f>TEXT(Causas[[#This Row],[resolucion_fecha]],"MMMM")</f>
        <v>agosto</v>
      </c>
      <c r="R3918" s="16" t="str">
        <f t="shared" si="61"/>
        <v>M</v>
      </c>
      <c r="S3918" s="16"/>
      <c r="T3918" s="16" t="s">
        <v>53</v>
      </c>
      <c r="U3918" s="16"/>
      <c r="V3918" s="16"/>
      <c r="W3918" s="16"/>
    </row>
    <row r="3919" spans="1:23" hidden="1" x14ac:dyDescent="0.25">
      <c r="A3919" s="25">
        <v>148984</v>
      </c>
      <c r="B3919" s="25" t="s">
        <v>95</v>
      </c>
      <c r="C3919" s="25" t="s">
        <v>43</v>
      </c>
      <c r="D3919" s="25" t="s">
        <v>96</v>
      </c>
      <c r="E3919" s="24">
        <v>43882</v>
      </c>
      <c r="F3919" s="25" t="s">
        <v>56</v>
      </c>
      <c r="G3919" s="25" t="s">
        <v>46</v>
      </c>
      <c r="H3919" s="24">
        <v>45148</v>
      </c>
      <c r="I3919" s="101">
        <v>0.45329861111111108</v>
      </c>
      <c r="J3919" s="24">
        <v>45148</v>
      </c>
      <c r="K3919" s="101">
        <v>0.46072916666666663</v>
      </c>
      <c r="L3919" s="25">
        <v>642</v>
      </c>
      <c r="M3919" s="26">
        <f>Causas[[#This Row],[parada_duracion]]/60</f>
        <v>10.7</v>
      </c>
      <c r="N3919" s="19" t="s">
        <v>1228</v>
      </c>
      <c r="O3919" s="99" t="s">
        <v>72</v>
      </c>
      <c r="P3919" s="16">
        <f>WEEKNUM(Causas[[#This Row],[resolucion_fecha]],16)</f>
        <v>32</v>
      </c>
      <c r="Q3919" s="16" t="str">
        <f>TEXT(Causas[[#This Row],[resolucion_fecha]],"MMMM")</f>
        <v>agosto</v>
      </c>
      <c r="R3919" s="16" t="str">
        <f t="shared" si="61"/>
        <v>M</v>
      </c>
      <c r="S3919" s="16"/>
      <c r="T3919" s="16" t="s">
        <v>73</v>
      </c>
      <c r="U3919" s="16"/>
      <c r="V3919" s="16"/>
      <c r="W3919" s="16"/>
    </row>
    <row r="3920" spans="1:23" hidden="1" x14ac:dyDescent="0.25">
      <c r="A3920" s="25">
        <v>148988</v>
      </c>
      <c r="B3920" s="25" t="s">
        <v>70</v>
      </c>
      <c r="C3920" s="25" t="s">
        <v>43</v>
      </c>
      <c r="D3920" s="25" t="s">
        <v>64</v>
      </c>
      <c r="E3920" s="24">
        <v>43881</v>
      </c>
      <c r="F3920" s="25" t="s">
        <v>56</v>
      </c>
      <c r="G3920" s="25" t="s">
        <v>46</v>
      </c>
      <c r="H3920" s="24">
        <v>45148</v>
      </c>
      <c r="I3920" s="101">
        <v>0.46509259259259261</v>
      </c>
      <c r="J3920" s="24">
        <v>45148</v>
      </c>
      <c r="K3920" s="101">
        <v>0.46934027777777776</v>
      </c>
      <c r="L3920" s="25">
        <v>367</v>
      </c>
      <c r="M3920" s="26">
        <f>Causas[[#This Row],[parada_duracion]]/60</f>
        <v>6.1166666666666663</v>
      </c>
      <c r="N3920" s="18" t="s">
        <v>47</v>
      </c>
      <c r="O3920" s="99" t="s">
        <v>47</v>
      </c>
      <c r="P3920" s="16">
        <f>WEEKNUM(Causas[[#This Row],[resolucion_fecha]],16)</f>
        <v>32</v>
      </c>
      <c r="Q3920" s="16" t="str">
        <f>TEXT(Causas[[#This Row],[resolucion_fecha]],"MMMM")</f>
        <v>agosto</v>
      </c>
      <c r="R3920" s="16" t="str">
        <f t="shared" si="61"/>
        <v>M</v>
      </c>
      <c r="S3920" s="16"/>
      <c r="T3920" s="99" t="s">
        <v>47</v>
      </c>
      <c r="U3920" s="16"/>
      <c r="V3920" s="16"/>
      <c r="W3920" s="16"/>
    </row>
    <row r="3921" spans="1:23" hidden="1" x14ac:dyDescent="0.25">
      <c r="A3921" s="25">
        <v>148990</v>
      </c>
      <c r="B3921" s="25" t="s">
        <v>42</v>
      </c>
      <c r="C3921" s="25" t="s">
        <v>43</v>
      </c>
      <c r="D3921" s="25" t="s">
        <v>166</v>
      </c>
      <c r="E3921" s="24">
        <v>43405</v>
      </c>
      <c r="F3921" s="25" t="s">
        <v>45</v>
      </c>
      <c r="G3921" s="25" t="s">
        <v>50</v>
      </c>
      <c r="H3921" s="24">
        <v>45148</v>
      </c>
      <c r="I3921" s="101">
        <v>0.473599537037037</v>
      </c>
      <c r="J3921" s="24">
        <v>45148</v>
      </c>
      <c r="K3921" s="101">
        <v>0.4812731481481482</v>
      </c>
      <c r="L3921" s="25">
        <v>663</v>
      </c>
      <c r="M3921" s="26">
        <f>Causas[[#This Row],[parada_duracion]]/60</f>
        <v>11.05</v>
      </c>
      <c r="N3921" s="19" t="s">
        <v>132</v>
      </c>
      <c r="O3921" s="16" t="s">
        <v>52</v>
      </c>
      <c r="P3921" s="16">
        <f>WEEKNUM(Causas[[#This Row],[resolucion_fecha]],16)</f>
        <v>32</v>
      </c>
      <c r="Q3921" s="16" t="str">
        <f>TEXT(Causas[[#This Row],[resolucion_fecha]],"MMMM")</f>
        <v>agosto</v>
      </c>
      <c r="R3921" s="16" t="str">
        <f t="shared" si="61"/>
        <v>M</v>
      </c>
      <c r="S3921" s="16"/>
      <c r="T3921" s="16" t="s">
        <v>53</v>
      </c>
      <c r="U3921" s="16"/>
      <c r="V3921" s="16"/>
      <c r="W3921" s="16"/>
    </row>
    <row r="3922" spans="1:23" x14ac:dyDescent="0.25">
      <c r="A3922" s="25">
        <v>149003</v>
      </c>
      <c r="B3922" s="25" t="s">
        <v>61</v>
      </c>
      <c r="C3922" s="25" t="s">
        <v>43</v>
      </c>
      <c r="D3922" s="25" t="s">
        <v>67</v>
      </c>
      <c r="E3922" s="24">
        <v>43405</v>
      </c>
      <c r="F3922" s="25" t="s">
        <v>45</v>
      </c>
      <c r="G3922" s="25" t="s">
        <v>46</v>
      </c>
      <c r="H3922" s="24">
        <v>45148</v>
      </c>
      <c r="I3922" s="101">
        <v>0.5279166666666667</v>
      </c>
      <c r="J3922" s="24">
        <v>45148</v>
      </c>
      <c r="K3922" s="101">
        <v>0.53340277777777778</v>
      </c>
      <c r="L3922" s="25">
        <v>474</v>
      </c>
      <c r="M3922" s="26">
        <f>Causas[[#This Row],[parada_duracion]]/60</f>
        <v>7.9</v>
      </c>
      <c r="N3922" s="18" t="s">
        <v>47</v>
      </c>
      <c r="O3922" s="99" t="s">
        <v>47</v>
      </c>
      <c r="P3922" s="16">
        <f>WEEKNUM(Causas[[#This Row],[resolucion_fecha]],16)</f>
        <v>32</v>
      </c>
      <c r="Q3922" s="16" t="str">
        <f>TEXT(Causas[[#This Row],[resolucion_fecha]],"MMMM")</f>
        <v>agosto</v>
      </c>
      <c r="R3922" s="16" t="str">
        <f t="shared" si="61"/>
        <v>M</v>
      </c>
      <c r="S3922" s="16"/>
      <c r="T3922" s="99" t="s">
        <v>47</v>
      </c>
      <c r="U3922" s="16"/>
      <c r="V3922" s="16"/>
      <c r="W3922" s="16"/>
    </row>
    <row r="3923" spans="1:23" ht="30" hidden="1" x14ac:dyDescent="0.25">
      <c r="A3923" s="25">
        <v>149019</v>
      </c>
      <c r="B3923" s="25" t="s">
        <v>61</v>
      </c>
      <c r="C3923" s="25" t="s">
        <v>43</v>
      </c>
      <c r="D3923" s="25" t="s">
        <v>55</v>
      </c>
      <c r="E3923" s="24">
        <v>43881</v>
      </c>
      <c r="F3923" s="25" t="s">
        <v>56</v>
      </c>
      <c r="G3923" s="25" t="s">
        <v>46</v>
      </c>
      <c r="H3923" s="24">
        <v>45148</v>
      </c>
      <c r="I3923" s="101">
        <v>0.63680555555555551</v>
      </c>
      <c r="J3923" s="24">
        <v>45148</v>
      </c>
      <c r="K3923" s="101">
        <v>0.65990740740740739</v>
      </c>
      <c r="L3923" s="25">
        <v>1996</v>
      </c>
      <c r="M3923" s="26">
        <f>Causas[[#This Row],[parada_duracion]]/60</f>
        <v>33.266666666666666</v>
      </c>
      <c r="N3923" s="19" t="s">
        <v>1229</v>
      </c>
      <c r="O3923" s="16" t="s">
        <v>52</v>
      </c>
      <c r="P3923" s="16">
        <f>WEEKNUM(Causas[[#This Row],[resolucion_fecha]],16)</f>
        <v>32</v>
      </c>
      <c r="Q3923" s="16" t="str">
        <f>TEXT(Causas[[#This Row],[resolucion_fecha]],"MMMM")</f>
        <v>agosto</v>
      </c>
      <c r="R3923" s="16" t="str">
        <f t="shared" si="61"/>
        <v>T</v>
      </c>
      <c r="S3923" s="16"/>
      <c r="T3923" s="16" t="s">
        <v>53</v>
      </c>
      <c r="U3923" s="16"/>
      <c r="V3923" s="16"/>
      <c r="W3923" s="16"/>
    </row>
    <row r="3924" spans="1:23" hidden="1" x14ac:dyDescent="0.25">
      <c r="A3924" s="25">
        <v>149022</v>
      </c>
      <c r="B3924" s="25" t="s">
        <v>58</v>
      </c>
      <c r="C3924" s="25" t="s">
        <v>43</v>
      </c>
      <c r="D3924" s="25" t="s">
        <v>59</v>
      </c>
      <c r="E3924" s="24">
        <v>44231</v>
      </c>
      <c r="F3924" s="25" t="s">
        <v>60</v>
      </c>
      <c r="G3924" s="25" t="s">
        <v>46</v>
      </c>
      <c r="H3924" s="24">
        <v>45148</v>
      </c>
      <c r="I3924" s="101">
        <v>0.65920138888888891</v>
      </c>
      <c r="J3924" s="24">
        <v>45148</v>
      </c>
      <c r="K3924" s="101">
        <v>0.66285879629629629</v>
      </c>
      <c r="L3924" s="25">
        <v>316</v>
      </c>
      <c r="M3924" s="26">
        <f>Causas[[#This Row],[parada_duracion]]/60</f>
        <v>5.2666666666666666</v>
      </c>
      <c r="N3924" s="18" t="s">
        <v>47</v>
      </c>
      <c r="O3924" s="99" t="s">
        <v>47</v>
      </c>
      <c r="P3924" s="16">
        <f>WEEKNUM(Causas[[#This Row],[resolucion_fecha]],16)</f>
        <v>32</v>
      </c>
      <c r="Q3924" s="16" t="str">
        <f>TEXT(Causas[[#This Row],[resolucion_fecha]],"MMMM")</f>
        <v>agosto</v>
      </c>
      <c r="R3924" s="16" t="str">
        <f t="shared" si="61"/>
        <v>T</v>
      </c>
      <c r="S3924" s="16"/>
      <c r="T3924" s="99" t="s">
        <v>47</v>
      </c>
      <c r="U3924" s="16"/>
      <c r="V3924" s="16"/>
      <c r="W3924" s="16"/>
    </row>
    <row r="3925" spans="1:23" ht="30" hidden="1" x14ac:dyDescent="0.25">
      <c r="A3925" s="25">
        <v>149025</v>
      </c>
      <c r="B3925" s="25" t="s">
        <v>89</v>
      </c>
      <c r="C3925" s="25" t="s">
        <v>43</v>
      </c>
      <c r="D3925" s="25" t="s">
        <v>90</v>
      </c>
      <c r="E3925" s="24">
        <v>44263</v>
      </c>
      <c r="F3925" s="25" t="s">
        <v>56</v>
      </c>
      <c r="G3925" s="25" t="s">
        <v>46</v>
      </c>
      <c r="H3925" s="24">
        <v>45148</v>
      </c>
      <c r="I3925" s="101">
        <v>0.66640046296296296</v>
      </c>
      <c r="J3925" s="24">
        <v>45148</v>
      </c>
      <c r="K3925" s="101">
        <v>0.6740046296296297</v>
      </c>
      <c r="L3925" s="25">
        <v>657</v>
      </c>
      <c r="M3925" s="26">
        <f>Causas[[#This Row],[parada_duracion]]/60</f>
        <v>10.95</v>
      </c>
      <c r="N3925" s="19" t="s">
        <v>1230</v>
      </c>
      <c r="O3925" s="16" t="s">
        <v>52</v>
      </c>
      <c r="P3925" s="16">
        <f>WEEKNUM(Causas[[#This Row],[resolucion_fecha]],16)</f>
        <v>32</v>
      </c>
      <c r="Q3925" s="16" t="str">
        <f>TEXT(Causas[[#This Row],[resolucion_fecha]],"MMMM")</f>
        <v>agosto</v>
      </c>
      <c r="R3925" s="16" t="str">
        <f t="shared" si="61"/>
        <v>T</v>
      </c>
      <c r="S3925" s="16"/>
      <c r="T3925" s="16" t="s">
        <v>53</v>
      </c>
      <c r="U3925" s="16"/>
      <c r="V3925" s="16"/>
      <c r="W3925" s="16"/>
    </row>
    <row r="3926" spans="1:23" hidden="1" x14ac:dyDescent="0.25">
      <c r="A3926" s="96">
        <v>149031</v>
      </c>
      <c r="B3926" s="96" t="s">
        <v>58</v>
      </c>
      <c r="C3926" s="96" t="s">
        <v>43</v>
      </c>
      <c r="D3926" s="96" t="s">
        <v>324</v>
      </c>
      <c r="E3926" s="97">
        <v>44475</v>
      </c>
      <c r="F3926" s="96" t="s">
        <v>325</v>
      </c>
      <c r="G3926" s="96" t="s">
        <v>46</v>
      </c>
      <c r="H3926" s="97">
        <v>45148</v>
      </c>
      <c r="I3926" s="23">
        <v>0.71378472222222211</v>
      </c>
      <c r="J3926" s="97">
        <v>45148</v>
      </c>
      <c r="K3926" s="23">
        <v>0.72819444444444448</v>
      </c>
      <c r="L3926" s="96">
        <v>1245</v>
      </c>
      <c r="M3926" s="98">
        <f>Causas[[#This Row],[parada_duracion]]/60</f>
        <v>20.75</v>
      </c>
      <c r="N3926" s="18" t="s">
        <v>1231</v>
      </c>
      <c r="O3926" s="99" t="s">
        <v>52</v>
      </c>
      <c r="P3926" s="99">
        <f>WEEKNUM(Causas[[#This Row],[resolucion_fecha]],16)</f>
        <v>32</v>
      </c>
      <c r="Q3926" s="99" t="str">
        <f>TEXT(Causas[[#This Row],[resolucion_fecha]],"MMMM")</f>
        <v>agosto</v>
      </c>
      <c r="R3926" s="99" t="str">
        <f t="shared" si="61"/>
        <v>T</v>
      </c>
      <c r="S3926" s="99"/>
      <c r="T3926" s="16" t="s">
        <v>53</v>
      </c>
      <c r="U3926" s="16"/>
      <c r="V3926" s="99"/>
      <c r="W3926" s="99"/>
    </row>
    <row r="3927" spans="1:23" hidden="1" x14ac:dyDescent="0.25">
      <c r="A3927" s="25">
        <v>149032</v>
      </c>
      <c r="B3927" s="25" t="s">
        <v>88</v>
      </c>
      <c r="C3927" s="25" t="s">
        <v>43</v>
      </c>
      <c r="D3927" s="25" t="s">
        <v>80</v>
      </c>
      <c r="E3927" s="24">
        <v>43843</v>
      </c>
      <c r="F3927" s="25" t="s">
        <v>56</v>
      </c>
      <c r="G3927" s="25" t="s">
        <v>46</v>
      </c>
      <c r="H3927" s="24">
        <v>45148</v>
      </c>
      <c r="I3927" s="101">
        <v>0.71875</v>
      </c>
      <c r="J3927" s="24">
        <v>45148</v>
      </c>
      <c r="K3927" s="101">
        <v>0.72994212962962957</v>
      </c>
      <c r="L3927" s="25">
        <v>967</v>
      </c>
      <c r="M3927" s="26">
        <f>Causas[[#This Row],[parada_duracion]]/60</f>
        <v>16.116666666666667</v>
      </c>
      <c r="N3927" s="19" t="s">
        <v>49</v>
      </c>
      <c r="O3927" s="16" t="s">
        <v>49</v>
      </c>
      <c r="P3927" s="16">
        <f>WEEKNUM(Causas[[#This Row],[resolucion_fecha]],16)</f>
        <v>32</v>
      </c>
      <c r="Q3927" s="16" t="str">
        <f>TEXT(Causas[[#This Row],[resolucion_fecha]],"MMMM")</f>
        <v>agosto</v>
      </c>
      <c r="R3927" s="16" t="str">
        <f t="shared" si="61"/>
        <v>T</v>
      </c>
      <c r="S3927" s="16"/>
      <c r="T3927" s="16" t="s">
        <v>49</v>
      </c>
      <c r="U3927" s="100"/>
      <c r="V3927" s="16"/>
      <c r="W3927" s="16"/>
    </row>
    <row r="3928" spans="1:23" hidden="1" x14ac:dyDescent="0.25">
      <c r="A3928" s="96">
        <v>149035</v>
      </c>
      <c r="B3928" s="96" t="s">
        <v>83</v>
      </c>
      <c r="C3928" s="96" t="s">
        <v>43</v>
      </c>
      <c r="D3928" s="96" t="s">
        <v>80</v>
      </c>
      <c r="E3928" s="97">
        <v>43405</v>
      </c>
      <c r="F3928" s="96" t="s">
        <v>45</v>
      </c>
      <c r="G3928" s="96" t="s">
        <v>46</v>
      </c>
      <c r="H3928" s="97">
        <v>45148</v>
      </c>
      <c r="I3928" s="23">
        <v>0.73004629629629625</v>
      </c>
      <c r="J3928" s="97">
        <v>45148</v>
      </c>
      <c r="K3928" s="23">
        <v>0.76107638888888884</v>
      </c>
      <c r="L3928" s="96">
        <v>2681</v>
      </c>
      <c r="M3928" s="98">
        <f>Causas[[#This Row],[parada_duracion]]/60</f>
        <v>44.68333333333333</v>
      </c>
      <c r="N3928" s="19" t="s">
        <v>49</v>
      </c>
      <c r="O3928" s="16" t="s">
        <v>49</v>
      </c>
      <c r="P3928" s="99">
        <f>WEEKNUM(Causas[[#This Row],[resolucion_fecha]],16)</f>
        <v>32</v>
      </c>
      <c r="Q3928" s="99" t="str">
        <f>TEXT(Causas[[#This Row],[resolucion_fecha]],"MMMM")</f>
        <v>agosto</v>
      </c>
      <c r="R3928" s="99" t="str">
        <f t="shared" si="61"/>
        <v>T</v>
      </c>
      <c r="S3928" s="99"/>
      <c r="T3928" s="16" t="s">
        <v>49</v>
      </c>
      <c r="U3928" s="16"/>
      <c r="V3928" s="99"/>
      <c r="W3928" s="99"/>
    </row>
    <row r="3929" spans="1:23" hidden="1" x14ac:dyDescent="0.25">
      <c r="A3929" s="25">
        <v>149036</v>
      </c>
      <c r="B3929" s="25" t="s">
        <v>174</v>
      </c>
      <c r="C3929" s="25" t="s">
        <v>43</v>
      </c>
      <c r="D3929" s="25" t="s">
        <v>166</v>
      </c>
      <c r="E3929" s="24">
        <v>45128</v>
      </c>
      <c r="F3929" s="25" t="s">
        <v>124</v>
      </c>
      <c r="G3929" s="25" t="s">
        <v>46</v>
      </c>
      <c r="H3929" s="24">
        <v>45148</v>
      </c>
      <c r="I3929" s="101">
        <v>0.74070601851851858</v>
      </c>
      <c r="J3929" s="24">
        <v>45148</v>
      </c>
      <c r="K3929" s="101">
        <v>0.74877314814814822</v>
      </c>
      <c r="L3929" s="25">
        <v>697</v>
      </c>
      <c r="M3929" s="26">
        <f>Causas[[#This Row],[parada_duracion]]/60</f>
        <v>11.616666666666667</v>
      </c>
      <c r="N3929" s="19" t="s">
        <v>49</v>
      </c>
      <c r="O3929" s="16" t="s">
        <v>49</v>
      </c>
      <c r="P3929" s="16">
        <f>WEEKNUM(Causas[[#This Row],[resolucion_fecha]],16)</f>
        <v>32</v>
      </c>
      <c r="Q3929" s="16" t="str">
        <f>TEXT(Causas[[#This Row],[resolucion_fecha]],"MMMM")</f>
        <v>agosto</v>
      </c>
      <c r="R3929" s="16" t="str">
        <f t="shared" si="61"/>
        <v>T</v>
      </c>
      <c r="S3929" s="16"/>
      <c r="T3929" s="16" t="s">
        <v>49</v>
      </c>
      <c r="U3929" s="100"/>
      <c r="V3929" s="16"/>
      <c r="W3929" s="16"/>
    </row>
    <row r="3930" spans="1:23" hidden="1" x14ac:dyDescent="0.25">
      <c r="A3930" s="96">
        <v>149042</v>
      </c>
      <c r="B3930" s="96" t="s">
        <v>174</v>
      </c>
      <c r="C3930" s="96" t="s">
        <v>43</v>
      </c>
      <c r="D3930" s="96" t="s">
        <v>166</v>
      </c>
      <c r="E3930" s="97">
        <v>45128</v>
      </c>
      <c r="F3930" s="96" t="s">
        <v>124</v>
      </c>
      <c r="G3930" s="96" t="s">
        <v>46</v>
      </c>
      <c r="H3930" s="97">
        <v>45148</v>
      </c>
      <c r="I3930" s="23">
        <v>0.77071759259259265</v>
      </c>
      <c r="J3930" s="97">
        <v>45148</v>
      </c>
      <c r="K3930" s="23">
        <v>0.78810185185185189</v>
      </c>
      <c r="L3930" s="96">
        <v>1502</v>
      </c>
      <c r="M3930" s="98">
        <f>Causas[[#This Row],[parada_duracion]]/60</f>
        <v>25.033333333333335</v>
      </c>
      <c r="N3930" s="19" t="s">
        <v>49</v>
      </c>
      <c r="O3930" s="16" t="s">
        <v>49</v>
      </c>
      <c r="P3930" s="99">
        <f>WEEKNUM(Causas[[#This Row],[resolucion_fecha]],16)</f>
        <v>32</v>
      </c>
      <c r="Q3930" s="99" t="str">
        <f>TEXT(Causas[[#This Row],[resolucion_fecha]],"MMMM")</f>
        <v>agosto</v>
      </c>
      <c r="R3930" s="99" t="str">
        <f t="shared" si="61"/>
        <v>T</v>
      </c>
      <c r="S3930" s="99"/>
      <c r="T3930" s="16" t="s">
        <v>49</v>
      </c>
      <c r="U3930" s="16"/>
      <c r="V3930" s="99"/>
      <c r="W3930" s="99"/>
    </row>
    <row r="3931" spans="1:23" hidden="1" x14ac:dyDescent="0.25">
      <c r="A3931" s="96">
        <v>149043</v>
      </c>
      <c r="B3931" s="96" t="s">
        <v>95</v>
      </c>
      <c r="C3931" s="96" t="s">
        <v>43</v>
      </c>
      <c r="D3931" s="96" t="s">
        <v>96</v>
      </c>
      <c r="E3931" s="97">
        <v>43882</v>
      </c>
      <c r="F3931" s="96" t="s">
        <v>56</v>
      </c>
      <c r="G3931" s="96" t="s">
        <v>46</v>
      </c>
      <c r="H3931" s="97">
        <v>45148</v>
      </c>
      <c r="I3931" s="23">
        <v>0.78482638888888889</v>
      </c>
      <c r="J3931" s="97">
        <v>45148</v>
      </c>
      <c r="K3931" s="23">
        <v>0.84304398148148152</v>
      </c>
      <c r="L3931" s="96">
        <v>5030</v>
      </c>
      <c r="M3931" s="98">
        <f>Causas[[#This Row],[parada_duracion]]/60</f>
        <v>83.833333333333329</v>
      </c>
      <c r="N3931" s="18" t="s">
        <v>1232</v>
      </c>
      <c r="O3931" s="99" t="s">
        <v>72</v>
      </c>
      <c r="P3931" s="99">
        <f>WEEKNUM(Causas[[#This Row],[resolucion_fecha]],16)</f>
        <v>32</v>
      </c>
      <c r="Q3931" s="99" t="str">
        <f>TEXT(Causas[[#This Row],[resolucion_fecha]],"MMMM")</f>
        <v>agosto</v>
      </c>
      <c r="R3931" s="99" t="str">
        <f t="shared" si="61"/>
        <v>T</v>
      </c>
      <c r="S3931" s="99"/>
      <c r="T3931" s="99" t="s">
        <v>73</v>
      </c>
      <c r="U3931" s="100"/>
      <c r="V3931" s="99"/>
      <c r="W3931" s="99"/>
    </row>
    <row r="3932" spans="1:23" hidden="1" x14ac:dyDescent="0.25">
      <c r="A3932" s="25">
        <v>149044</v>
      </c>
      <c r="B3932" s="25" t="s">
        <v>54</v>
      </c>
      <c r="C3932" s="25" t="s">
        <v>43</v>
      </c>
      <c r="D3932" s="25" t="s">
        <v>55</v>
      </c>
      <c r="E3932" s="24">
        <v>44120</v>
      </c>
      <c r="F3932" s="25" t="s">
        <v>56</v>
      </c>
      <c r="G3932" s="25" t="s">
        <v>50</v>
      </c>
      <c r="H3932" s="24">
        <v>45148</v>
      </c>
      <c r="I3932" s="101">
        <v>0.7892824074074074</v>
      </c>
      <c r="J3932" s="24">
        <v>45148</v>
      </c>
      <c r="K3932" s="101">
        <v>0.80321759259259251</v>
      </c>
      <c r="L3932" s="25">
        <v>1204</v>
      </c>
      <c r="M3932" s="26">
        <f>Causas[[#This Row],[parada_duracion]]/60</f>
        <v>20.066666666666666</v>
      </c>
      <c r="N3932" s="18" t="s">
        <v>1233</v>
      </c>
      <c r="O3932" s="16" t="s">
        <v>52</v>
      </c>
      <c r="P3932" s="16">
        <f>WEEKNUM(Causas[[#This Row],[resolucion_fecha]],16)</f>
        <v>32</v>
      </c>
      <c r="Q3932" s="16" t="str">
        <f>TEXT(Causas[[#This Row],[resolucion_fecha]],"MMMM")</f>
        <v>agosto</v>
      </c>
      <c r="R3932" s="16" t="str">
        <f t="shared" si="61"/>
        <v>T</v>
      </c>
      <c r="S3932" s="16"/>
      <c r="T3932" s="16" t="s">
        <v>53</v>
      </c>
      <c r="U3932" s="100"/>
      <c r="V3932" s="16"/>
      <c r="W3932" s="16"/>
    </row>
    <row r="3933" spans="1:23" hidden="1" x14ac:dyDescent="0.25">
      <c r="A3933" s="25">
        <v>149048</v>
      </c>
      <c r="B3933" s="25" t="s">
        <v>174</v>
      </c>
      <c r="C3933" s="25" t="s">
        <v>43</v>
      </c>
      <c r="D3933" s="25" t="s">
        <v>166</v>
      </c>
      <c r="E3933" s="24">
        <v>45128</v>
      </c>
      <c r="F3933" s="25" t="s">
        <v>124</v>
      </c>
      <c r="G3933" s="25" t="s">
        <v>46</v>
      </c>
      <c r="H3933" s="24">
        <v>45148</v>
      </c>
      <c r="I3933" s="101">
        <v>0.82510416666666664</v>
      </c>
      <c r="J3933" s="24">
        <v>45148</v>
      </c>
      <c r="K3933" s="101">
        <v>0.83824074074074073</v>
      </c>
      <c r="L3933" s="25">
        <v>1135</v>
      </c>
      <c r="M3933" s="26">
        <f>Causas[[#This Row],[parada_duracion]]/60</f>
        <v>18.916666666666668</v>
      </c>
      <c r="N3933" s="19" t="s">
        <v>1234</v>
      </c>
      <c r="O3933" s="16" t="s">
        <v>52</v>
      </c>
      <c r="P3933" s="16">
        <f>WEEKNUM(Causas[[#This Row],[resolucion_fecha]],16)</f>
        <v>32</v>
      </c>
      <c r="Q3933" s="16" t="str">
        <f>TEXT(Causas[[#This Row],[resolucion_fecha]],"MMMM")</f>
        <v>agosto</v>
      </c>
      <c r="R3933" s="16" t="str">
        <f t="shared" si="61"/>
        <v>T</v>
      </c>
      <c r="S3933" s="16"/>
      <c r="T3933" s="16" t="s">
        <v>53</v>
      </c>
      <c r="U3933" s="16"/>
      <c r="V3933" s="16"/>
      <c r="W3933" s="16"/>
    </row>
    <row r="3934" spans="1:23" hidden="1" x14ac:dyDescent="0.25">
      <c r="A3934" s="25">
        <v>149050</v>
      </c>
      <c r="B3934" s="25" t="s">
        <v>75</v>
      </c>
      <c r="C3934" s="25" t="s">
        <v>43</v>
      </c>
      <c r="D3934" s="25" t="s">
        <v>76</v>
      </c>
      <c r="E3934" s="24">
        <v>44104</v>
      </c>
      <c r="F3934" s="25" t="s">
        <v>56</v>
      </c>
      <c r="G3934" s="25" t="s">
        <v>46</v>
      </c>
      <c r="H3934" s="24">
        <v>45148</v>
      </c>
      <c r="I3934" s="101">
        <v>0.83466435185185184</v>
      </c>
      <c r="J3934" s="24">
        <v>45148</v>
      </c>
      <c r="K3934" s="101">
        <v>0.84259259259259256</v>
      </c>
      <c r="L3934" s="25">
        <v>685</v>
      </c>
      <c r="M3934" s="26">
        <f>Causas[[#This Row],[parada_duracion]]/60</f>
        <v>11.416666666666666</v>
      </c>
      <c r="N3934" s="19" t="s">
        <v>1235</v>
      </c>
      <c r="O3934" s="16" t="s">
        <v>52</v>
      </c>
      <c r="P3934" s="16">
        <f>WEEKNUM(Causas[[#This Row],[resolucion_fecha]],16)</f>
        <v>32</v>
      </c>
      <c r="Q3934" s="16" t="str">
        <f>TEXT(Causas[[#This Row],[resolucion_fecha]],"MMMM")</f>
        <v>agosto</v>
      </c>
      <c r="R3934" s="16" t="str">
        <f t="shared" si="61"/>
        <v>T</v>
      </c>
      <c r="S3934" s="16"/>
      <c r="T3934" s="16" t="s">
        <v>53</v>
      </c>
      <c r="U3934" s="16"/>
      <c r="V3934" s="16"/>
      <c r="W3934" s="16"/>
    </row>
    <row r="3935" spans="1:23" hidden="1" x14ac:dyDescent="0.25">
      <c r="A3935" s="25">
        <v>149059</v>
      </c>
      <c r="B3935" s="25" t="s">
        <v>203</v>
      </c>
      <c r="C3935" s="25" t="s">
        <v>43</v>
      </c>
      <c r="D3935" s="25" t="s">
        <v>68</v>
      </c>
      <c r="E3935" s="24">
        <v>43731</v>
      </c>
      <c r="F3935" s="25" t="s">
        <v>56</v>
      </c>
      <c r="G3935" s="25" t="s">
        <v>50</v>
      </c>
      <c r="H3935" s="24">
        <v>45149</v>
      </c>
      <c r="I3935" s="101">
        <v>0.2528125</v>
      </c>
      <c r="J3935" s="24">
        <v>45149</v>
      </c>
      <c r="K3935" s="101">
        <v>0.28285879629629629</v>
      </c>
      <c r="L3935" s="25">
        <v>2596</v>
      </c>
      <c r="M3935" s="26">
        <f>Causas[[#This Row],[parada_duracion]]/60</f>
        <v>43.266666666666666</v>
      </c>
      <c r="N3935" s="19" t="s">
        <v>49</v>
      </c>
      <c r="O3935" s="16" t="s">
        <v>49</v>
      </c>
      <c r="P3935" s="16">
        <f>WEEKNUM(Causas[[#This Row],[resolucion_fecha]],16)</f>
        <v>32</v>
      </c>
      <c r="Q3935" s="16" t="str">
        <f>TEXT(Causas[[#This Row],[resolucion_fecha]],"MMMM")</f>
        <v>agosto</v>
      </c>
      <c r="R3935" s="16" t="str">
        <f t="shared" si="61"/>
        <v>M</v>
      </c>
      <c r="S3935" s="16"/>
      <c r="T3935" s="16" t="s">
        <v>49</v>
      </c>
      <c r="U3935" s="16"/>
      <c r="V3935" s="16"/>
      <c r="W3935" s="16"/>
    </row>
    <row r="3936" spans="1:23" hidden="1" x14ac:dyDescent="0.25">
      <c r="A3936" s="96">
        <v>149062</v>
      </c>
      <c r="B3936" s="96" t="s">
        <v>70</v>
      </c>
      <c r="C3936" s="96" t="s">
        <v>43</v>
      </c>
      <c r="D3936" s="96" t="s">
        <v>64</v>
      </c>
      <c r="E3936" s="97">
        <v>43881</v>
      </c>
      <c r="F3936" s="96" t="s">
        <v>56</v>
      </c>
      <c r="G3936" s="96" t="s">
        <v>46</v>
      </c>
      <c r="H3936" s="97">
        <v>45149</v>
      </c>
      <c r="I3936" s="23">
        <v>0.26209490740740743</v>
      </c>
      <c r="J3936" s="97">
        <v>45149</v>
      </c>
      <c r="K3936" s="23">
        <v>0.42211805555555554</v>
      </c>
      <c r="L3936" s="96">
        <v>13826</v>
      </c>
      <c r="M3936" s="98">
        <f>Causas[[#This Row],[parada_duracion]]/60</f>
        <v>230.43333333333334</v>
      </c>
      <c r="N3936" s="19" t="s">
        <v>49</v>
      </c>
      <c r="O3936" s="16" t="s">
        <v>49</v>
      </c>
      <c r="P3936" s="99">
        <f>WEEKNUM(Causas[[#This Row],[resolucion_fecha]],16)</f>
        <v>32</v>
      </c>
      <c r="Q3936" s="99" t="str">
        <f>TEXT(Causas[[#This Row],[resolucion_fecha]],"MMMM")</f>
        <v>agosto</v>
      </c>
      <c r="R3936" s="99" t="str">
        <f t="shared" si="61"/>
        <v>M</v>
      </c>
      <c r="S3936" s="99"/>
      <c r="T3936" s="16" t="s">
        <v>49</v>
      </c>
      <c r="U3936" s="16"/>
      <c r="V3936" s="99"/>
      <c r="W3936" s="99"/>
    </row>
    <row r="3937" spans="1:23" x14ac:dyDescent="0.25">
      <c r="A3937" s="96">
        <v>149063</v>
      </c>
      <c r="B3937" s="96" t="s">
        <v>61</v>
      </c>
      <c r="C3937" s="96" t="s">
        <v>43</v>
      </c>
      <c r="D3937" s="96" t="s">
        <v>67</v>
      </c>
      <c r="E3937" s="97">
        <v>43405</v>
      </c>
      <c r="F3937" s="96" t="s">
        <v>45</v>
      </c>
      <c r="G3937" s="96" t="s">
        <v>46</v>
      </c>
      <c r="H3937" s="97">
        <v>45149</v>
      </c>
      <c r="I3937" s="23">
        <v>0.26390046296296293</v>
      </c>
      <c r="J3937" s="97">
        <v>45149</v>
      </c>
      <c r="K3937" s="23">
        <v>0.26547453703703705</v>
      </c>
      <c r="L3937" s="96">
        <v>136</v>
      </c>
      <c r="M3937" s="98">
        <f>Causas[[#This Row],[parada_duracion]]/60</f>
        <v>2.2666666666666666</v>
      </c>
      <c r="N3937" s="18" t="s">
        <v>47</v>
      </c>
      <c r="O3937" s="99" t="s">
        <v>47</v>
      </c>
      <c r="P3937" s="99">
        <f>WEEKNUM(Causas[[#This Row],[resolucion_fecha]],16)</f>
        <v>32</v>
      </c>
      <c r="Q3937" s="99" t="str">
        <f>TEXT(Causas[[#This Row],[resolucion_fecha]],"MMMM")</f>
        <v>agosto</v>
      </c>
      <c r="R3937" s="99" t="str">
        <f t="shared" si="61"/>
        <v>M</v>
      </c>
      <c r="S3937" s="99"/>
      <c r="T3937" s="99" t="s">
        <v>47</v>
      </c>
      <c r="U3937" s="100"/>
      <c r="V3937" s="99"/>
      <c r="W3937" s="99"/>
    </row>
    <row r="3938" spans="1:23" ht="30" hidden="1" x14ac:dyDescent="0.25">
      <c r="A3938" s="96">
        <v>149064</v>
      </c>
      <c r="B3938" s="96" t="s">
        <v>42</v>
      </c>
      <c r="C3938" s="96" t="s">
        <v>43</v>
      </c>
      <c r="D3938" s="96" t="s">
        <v>76</v>
      </c>
      <c r="E3938" s="97">
        <v>43405</v>
      </c>
      <c r="F3938" s="96" t="s">
        <v>45</v>
      </c>
      <c r="G3938" s="96" t="s">
        <v>46</v>
      </c>
      <c r="H3938" s="97">
        <v>45149</v>
      </c>
      <c r="I3938" s="23">
        <v>0.27581018518518519</v>
      </c>
      <c r="J3938" s="97">
        <v>45149</v>
      </c>
      <c r="K3938" s="23">
        <v>0.33203703703703707</v>
      </c>
      <c r="L3938" s="96">
        <v>4858</v>
      </c>
      <c r="M3938" s="98">
        <f>Causas[[#This Row],[parada_duracion]]/60</f>
        <v>80.966666666666669</v>
      </c>
      <c r="N3938" s="18" t="s">
        <v>1236</v>
      </c>
      <c r="O3938" s="99" t="s">
        <v>72</v>
      </c>
      <c r="P3938" s="99">
        <f>WEEKNUM(Causas[[#This Row],[resolucion_fecha]],16)</f>
        <v>32</v>
      </c>
      <c r="Q3938" s="99" t="str">
        <f>TEXT(Causas[[#This Row],[resolucion_fecha]],"MMMM")</f>
        <v>agosto</v>
      </c>
      <c r="R3938" s="99" t="str">
        <f t="shared" si="61"/>
        <v>M</v>
      </c>
      <c r="S3938" s="99"/>
      <c r="T3938" s="99" t="s">
        <v>73</v>
      </c>
      <c r="U3938" s="100"/>
      <c r="V3938" s="99"/>
      <c r="W3938" s="99"/>
    </row>
    <row r="3939" spans="1:23" x14ac:dyDescent="0.25">
      <c r="A3939" s="25">
        <v>149065</v>
      </c>
      <c r="B3939" s="25" t="s">
        <v>61</v>
      </c>
      <c r="C3939" s="25" t="s">
        <v>43</v>
      </c>
      <c r="D3939" s="25" t="s">
        <v>67</v>
      </c>
      <c r="E3939" s="24">
        <v>43405</v>
      </c>
      <c r="F3939" s="25" t="s">
        <v>45</v>
      </c>
      <c r="G3939" s="25" t="s">
        <v>46</v>
      </c>
      <c r="H3939" s="24">
        <v>45149</v>
      </c>
      <c r="I3939" s="101">
        <v>0.27710648148148148</v>
      </c>
      <c r="J3939" s="24">
        <v>45149</v>
      </c>
      <c r="K3939" s="101">
        <v>0.28218749999999998</v>
      </c>
      <c r="L3939" s="25">
        <v>439</v>
      </c>
      <c r="M3939" s="26">
        <f>Causas[[#This Row],[parada_duracion]]/60</f>
        <v>7.3166666666666664</v>
      </c>
      <c r="N3939" s="18" t="s">
        <v>47</v>
      </c>
      <c r="O3939" s="99" t="s">
        <v>47</v>
      </c>
      <c r="P3939" s="16">
        <f>WEEKNUM(Causas[[#This Row],[resolucion_fecha]],16)</f>
        <v>32</v>
      </c>
      <c r="Q3939" s="16" t="str">
        <f>TEXT(Causas[[#This Row],[resolucion_fecha]],"MMMM")</f>
        <v>agosto</v>
      </c>
      <c r="R3939" s="16" t="str">
        <f t="shared" si="61"/>
        <v>M</v>
      </c>
      <c r="S3939" s="16"/>
      <c r="T3939" s="99" t="s">
        <v>47</v>
      </c>
      <c r="U3939" s="100"/>
      <c r="V3939" s="16"/>
      <c r="W3939" s="16"/>
    </row>
    <row r="3940" spans="1:23" ht="30" hidden="1" x14ac:dyDescent="0.25">
      <c r="A3940" s="25">
        <v>149077</v>
      </c>
      <c r="B3940" s="25" t="s">
        <v>54</v>
      </c>
      <c r="C3940" s="25" t="s">
        <v>43</v>
      </c>
      <c r="D3940" s="25" t="s">
        <v>55</v>
      </c>
      <c r="E3940" s="24">
        <v>44120</v>
      </c>
      <c r="F3940" s="25" t="s">
        <v>56</v>
      </c>
      <c r="G3940" s="25" t="s">
        <v>50</v>
      </c>
      <c r="H3940" s="24">
        <v>45149</v>
      </c>
      <c r="I3940" s="101">
        <v>0.34790509259259261</v>
      </c>
      <c r="J3940" s="24">
        <v>45149</v>
      </c>
      <c r="K3940" s="101">
        <v>0.41138888888888886</v>
      </c>
      <c r="L3940" s="25">
        <v>5485</v>
      </c>
      <c r="M3940" s="26">
        <f>Causas[[#This Row],[parada_duracion]]/60</f>
        <v>91.416666666666671</v>
      </c>
      <c r="N3940" s="19" t="s">
        <v>1237</v>
      </c>
      <c r="O3940" s="16" t="s">
        <v>52</v>
      </c>
      <c r="P3940" s="16">
        <f>WEEKNUM(Causas[[#This Row],[resolucion_fecha]],16)</f>
        <v>32</v>
      </c>
      <c r="Q3940" s="16" t="str">
        <f>TEXT(Causas[[#This Row],[resolucion_fecha]],"MMMM")</f>
        <v>agosto</v>
      </c>
      <c r="R3940" s="16" t="str">
        <f t="shared" si="61"/>
        <v>M</v>
      </c>
      <c r="S3940" s="16"/>
      <c r="T3940" s="16" t="s">
        <v>53</v>
      </c>
      <c r="U3940" s="16"/>
      <c r="V3940" s="16"/>
      <c r="W3940" s="16"/>
    </row>
    <row r="3941" spans="1:23" hidden="1" x14ac:dyDescent="0.25">
      <c r="A3941" s="25">
        <v>149079</v>
      </c>
      <c r="B3941" s="25" t="s">
        <v>61</v>
      </c>
      <c r="C3941" s="25" t="s">
        <v>43</v>
      </c>
      <c r="D3941" s="25" t="s">
        <v>68</v>
      </c>
      <c r="E3941" s="24">
        <v>43405</v>
      </c>
      <c r="F3941" s="25" t="s">
        <v>45</v>
      </c>
      <c r="G3941" s="25" t="s">
        <v>46</v>
      </c>
      <c r="H3941" s="24">
        <v>45149</v>
      </c>
      <c r="I3941" s="101">
        <v>0.38114583333333335</v>
      </c>
      <c r="J3941" s="24">
        <v>45149</v>
      </c>
      <c r="K3941" s="101">
        <v>0.39063657407407404</v>
      </c>
      <c r="L3941" s="25">
        <v>820</v>
      </c>
      <c r="M3941" s="26">
        <f>Causas[[#This Row],[parada_duracion]]/60</f>
        <v>13.666666666666666</v>
      </c>
      <c r="N3941" s="19" t="s">
        <v>1238</v>
      </c>
      <c r="O3941" s="16" t="s">
        <v>9</v>
      </c>
      <c r="P3941" s="16">
        <f>WEEKNUM(Causas[[#This Row],[resolucion_fecha]],16)</f>
        <v>32</v>
      </c>
      <c r="Q3941" s="16" t="str">
        <f>TEXT(Causas[[#This Row],[resolucion_fecha]],"MMMM")</f>
        <v>agosto</v>
      </c>
      <c r="R3941" s="16" t="str">
        <f t="shared" si="61"/>
        <v>M</v>
      </c>
      <c r="S3941" s="16"/>
      <c r="T3941" s="16" t="s">
        <v>9</v>
      </c>
      <c r="U3941" s="16"/>
      <c r="V3941" s="16"/>
      <c r="W3941" s="16"/>
    </row>
    <row r="3942" spans="1:23" hidden="1" x14ac:dyDescent="0.25">
      <c r="A3942" s="25">
        <v>149083</v>
      </c>
      <c r="B3942" s="25" t="s">
        <v>66</v>
      </c>
      <c r="C3942" s="25" t="s">
        <v>43</v>
      </c>
      <c r="D3942" s="25" t="s">
        <v>68</v>
      </c>
      <c r="E3942" s="24">
        <v>43405</v>
      </c>
      <c r="F3942" s="25" t="s">
        <v>45</v>
      </c>
      <c r="G3942" s="25" t="s">
        <v>50</v>
      </c>
      <c r="H3942" s="24">
        <v>45149</v>
      </c>
      <c r="I3942" s="101">
        <v>0.40456018518518522</v>
      </c>
      <c r="J3942" s="24">
        <v>45149</v>
      </c>
      <c r="K3942" s="101">
        <v>0.42791666666666667</v>
      </c>
      <c r="L3942" s="25">
        <v>2018</v>
      </c>
      <c r="M3942" s="26">
        <f>Causas[[#This Row],[parada_duracion]]/60</f>
        <v>33.633333333333333</v>
      </c>
      <c r="N3942" s="19" t="s">
        <v>49</v>
      </c>
      <c r="O3942" s="16" t="s">
        <v>49</v>
      </c>
      <c r="P3942" s="16">
        <f>WEEKNUM(Causas[[#This Row],[resolucion_fecha]],16)</f>
        <v>32</v>
      </c>
      <c r="Q3942" s="16" t="str">
        <f>TEXT(Causas[[#This Row],[resolucion_fecha]],"MMMM")</f>
        <v>agosto</v>
      </c>
      <c r="R3942" s="16" t="str">
        <f t="shared" si="61"/>
        <v>M</v>
      </c>
      <c r="S3942" s="16"/>
      <c r="T3942" s="16" t="s">
        <v>49</v>
      </c>
      <c r="U3942" s="16"/>
      <c r="V3942" s="16"/>
      <c r="W3942" s="16"/>
    </row>
    <row r="3943" spans="1:23" hidden="1" x14ac:dyDescent="0.25">
      <c r="A3943" s="25">
        <v>149090</v>
      </c>
      <c r="B3943" s="25" t="s">
        <v>66</v>
      </c>
      <c r="C3943" s="25" t="s">
        <v>43</v>
      </c>
      <c r="D3943" s="25" t="s">
        <v>68</v>
      </c>
      <c r="E3943" s="24">
        <v>43405</v>
      </c>
      <c r="F3943" s="25" t="s">
        <v>45</v>
      </c>
      <c r="G3943" s="25" t="s">
        <v>50</v>
      </c>
      <c r="H3943" s="24">
        <v>45149</v>
      </c>
      <c r="I3943" s="101">
        <v>0.44665509259259256</v>
      </c>
      <c r="J3943" s="24">
        <v>45149</v>
      </c>
      <c r="K3943" s="101">
        <v>0.46439814814814812</v>
      </c>
      <c r="L3943" s="25">
        <v>1533</v>
      </c>
      <c r="M3943" s="26">
        <f>Causas[[#This Row],[parada_duracion]]/60</f>
        <v>25.55</v>
      </c>
      <c r="N3943" s="19" t="s">
        <v>49</v>
      </c>
      <c r="O3943" s="16" t="s">
        <v>49</v>
      </c>
      <c r="P3943" s="16">
        <f>WEEKNUM(Causas[[#This Row],[resolucion_fecha]],16)</f>
        <v>32</v>
      </c>
      <c r="Q3943" s="16" t="str">
        <f>TEXT(Causas[[#This Row],[resolucion_fecha]],"MMMM")</f>
        <v>agosto</v>
      </c>
      <c r="R3943" s="16" t="str">
        <f t="shared" si="61"/>
        <v>M</v>
      </c>
      <c r="S3943" s="16"/>
      <c r="T3943" s="16" t="s">
        <v>49</v>
      </c>
      <c r="U3943" s="16"/>
      <c r="V3943" s="16"/>
      <c r="W3943" s="16"/>
    </row>
    <row r="3944" spans="1:23" hidden="1" x14ac:dyDescent="0.25">
      <c r="A3944" s="25">
        <v>149103</v>
      </c>
      <c r="B3944" s="25" t="s">
        <v>116</v>
      </c>
      <c r="C3944" s="25" t="s">
        <v>43</v>
      </c>
      <c r="D3944" s="25" t="s">
        <v>166</v>
      </c>
      <c r="E3944" s="24">
        <v>43405</v>
      </c>
      <c r="F3944" s="25" t="s">
        <v>45</v>
      </c>
      <c r="G3944" s="25" t="s">
        <v>46</v>
      </c>
      <c r="H3944" s="24">
        <v>45149</v>
      </c>
      <c r="I3944" s="101">
        <v>0.62244212962962964</v>
      </c>
      <c r="J3944" s="24">
        <v>45149</v>
      </c>
      <c r="K3944" s="101">
        <v>0.6371296296296296</v>
      </c>
      <c r="L3944" s="25">
        <v>1269</v>
      </c>
      <c r="M3944" s="26">
        <f>Causas[[#This Row],[parada_duracion]]/60</f>
        <v>21.15</v>
      </c>
      <c r="N3944" s="19" t="s">
        <v>1239</v>
      </c>
      <c r="O3944" s="16" t="s">
        <v>52</v>
      </c>
      <c r="P3944" s="16">
        <f>WEEKNUM(Causas[[#This Row],[resolucion_fecha]],16)</f>
        <v>32</v>
      </c>
      <c r="Q3944" s="16" t="str">
        <f>TEXT(Causas[[#This Row],[resolucion_fecha]],"MMMM")</f>
        <v>agosto</v>
      </c>
      <c r="R3944" s="16" t="str">
        <f t="shared" si="61"/>
        <v>T</v>
      </c>
      <c r="S3944" s="16"/>
      <c r="T3944" s="16" t="s">
        <v>53</v>
      </c>
      <c r="U3944" s="16"/>
      <c r="V3944" s="16"/>
      <c r="W3944" s="16"/>
    </row>
    <row r="3945" spans="1:23" ht="30" hidden="1" x14ac:dyDescent="0.25">
      <c r="A3945" s="96">
        <v>149105</v>
      </c>
      <c r="B3945" s="96" t="s">
        <v>88</v>
      </c>
      <c r="C3945" s="96" t="s">
        <v>43</v>
      </c>
      <c r="D3945" s="96" t="s">
        <v>80</v>
      </c>
      <c r="E3945" s="97">
        <v>43843</v>
      </c>
      <c r="F3945" s="96" t="s">
        <v>56</v>
      </c>
      <c r="G3945" s="96" t="s">
        <v>50</v>
      </c>
      <c r="H3945" s="97">
        <v>45149</v>
      </c>
      <c r="I3945" s="23">
        <v>0.62817129629629631</v>
      </c>
      <c r="J3945" s="97">
        <v>45149</v>
      </c>
      <c r="K3945" s="23">
        <v>0.63678240740740744</v>
      </c>
      <c r="L3945" s="96">
        <v>744</v>
      </c>
      <c r="M3945" s="98">
        <f>Causas[[#This Row],[parada_duracion]]/60</f>
        <v>12.4</v>
      </c>
      <c r="N3945" s="18" t="s">
        <v>1240</v>
      </c>
      <c r="O3945" s="99" t="s">
        <v>52</v>
      </c>
      <c r="P3945" s="99">
        <f>WEEKNUM(Causas[[#This Row],[resolucion_fecha]],16)</f>
        <v>32</v>
      </c>
      <c r="Q3945" s="99" t="str">
        <f>TEXT(Causas[[#This Row],[resolucion_fecha]],"MMMM")</f>
        <v>agosto</v>
      </c>
      <c r="R3945" s="99" t="str">
        <f t="shared" si="61"/>
        <v>T</v>
      </c>
      <c r="S3945" s="99"/>
      <c r="T3945" s="16" t="s">
        <v>53</v>
      </c>
      <c r="U3945" s="16"/>
      <c r="V3945" s="99"/>
      <c r="W3945" s="99"/>
    </row>
    <row r="3946" spans="1:23" hidden="1" x14ac:dyDescent="0.25">
      <c r="A3946" s="25">
        <v>149106</v>
      </c>
      <c r="B3946" s="25" t="s">
        <v>42</v>
      </c>
      <c r="C3946" s="25" t="s">
        <v>43</v>
      </c>
      <c r="D3946" s="25" t="s">
        <v>164</v>
      </c>
      <c r="E3946" s="24">
        <v>43405</v>
      </c>
      <c r="F3946" s="25" t="s">
        <v>45</v>
      </c>
      <c r="G3946" s="25" t="s">
        <v>46</v>
      </c>
      <c r="H3946" s="24">
        <v>45149</v>
      </c>
      <c r="I3946" s="101">
        <v>0.63092592592592589</v>
      </c>
      <c r="J3946" s="24">
        <v>45149</v>
      </c>
      <c r="K3946" s="101">
        <v>0.64209490740740738</v>
      </c>
      <c r="L3946" s="25">
        <v>965</v>
      </c>
      <c r="M3946" s="26">
        <f>Causas[[#This Row],[parada_duracion]]/60</f>
        <v>16.083333333333332</v>
      </c>
      <c r="N3946" s="19" t="s">
        <v>1241</v>
      </c>
      <c r="O3946" s="16" t="s">
        <v>52</v>
      </c>
      <c r="P3946" s="16">
        <f>WEEKNUM(Causas[[#This Row],[resolucion_fecha]],16)</f>
        <v>32</v>
      </c>
      <c r="Q3946" s="16" t="str">
        <f>TEXT(Causas[[#This Row],[resolucion_fecha]],"MMMM")</f>
        <v>agosto</v>
      </c>
      <c r="R3946" s="16" t="str">
        <f t="shared" si="61"/>
        <v>T</v>
      </c>
      <c r="S3946" s="16"/>
      <c r="T3946" s="16" t="s">
        <v>53</v>
      </c>
      <c r="U3946" s="100"/>
      <c r="V3946" s="16"/>
      <c r="W3946" s="16"/>
    </row>
    <row r="3947" spans="1:23" ht="30" hidden="1" x14ac:dyDescent="0.25">
      <c r="A3947" s="96">
        <v>149115</v>
      </c>
      <c r="B3947" s="96" t="s">
        <v>95</v>
      </c>
      <c r="C3947" s="96" t="s">
        <v>43</v>
      </c>
      <c r="D3947" s="96" t="s">
        <v>82</v>
      </c>
      <c r="E3947" s="97">
        <v>45063</v>
      </c>
      <c r="F3947" s="96" t="s">
        <v>124</v>
      </c>
      <c r="G3947" s="96" t="s">
        <v>46</v>
      </c>
      <c r="H3947" s="97">
        <v>45149</v>
      </c>
      <c r="I3947" s="23">
        <v>0.70431712962962967</v>
      </c>
      <c r="J3947" s="97">
        <v>45149</v>
      </c>
      <c r="K3947" s="23">
        <v>0.85745370370370377</v>
      </c>
      <c r="L3947" s="96">
        <v>13231</v>
      </c>
      <c r="M3947" s="98">
        <f>Causas[[#This Row],[parada_duracion]]/60</f>
        <v>220.51666666666668</v>
      </c>
      <c r="N3947" s="18" t="s">
        <v>1242</v>
      </c>
      <c r="O3947" s="99" t="s">
        <v>52</v>
      </c>
      <c r="P3947" s="99">
        <f>WEEKNUM(Causas[[#This Row],[resolucion_fecha]],16)</f>
        <v>32</v>
      </c>
      <c r="Q3947" s="99" t="str">
        <f>TEXT(Causas[[#This Row],[resolucion_fecha]],"MMMM")</f>
        <v>agosto</v>
      </c>
      <c r="R3947" s="99" t="str">
        <f t="shared" si="61"/>
        <v>T</v>
      </c>
      <c r="S3947" s="99"/>
      <c r="T3947" s="16" t="s">
        <v>53</v>
      </c>
      <c r="U3947" s="16"/>
      <c r="V3947" s="99"/>
      <c r="W3947" s="99"/>
    </row>
    <row r="3948" spans="1:23" ht="30" hidden="1" x14ac:dyDescent="0.25">
      <c r="A3948" s="25">
        <v>149116</v>
      </c>
      <c r="B3948" s="25" t="s">
        <v>95</v>
      </c>
      <c r="C3948" s="25" t="s">
        <v>43</v>
      </c>
      <c r="D3948" s="25" t="s">
        <v>59</v>
      </c>
      <c r="E3948" s="24">
        <v>44231</v>
      </c>
      <c r="F3948" s="25" t="s">
        <v>60</v>
      </c>
      <c r="G3948" s="25" t="s">
        <v>46</v>
      </c>
      <c r="H3948" s="24">
        <v>45149</v>
      </c>
      <c r="I3948" s="101">
        <v>0.72363425925925917</v>
      </c>
      <c r="J3948" s="24">
        <v>45149</v>
      </c>
      <c r="K3948" s="101">
        <v>0.85769675925925926</v>
      </c>
      <c r="L3948" s="25">
        <v>11583</v>
      </c>
      <c r="M3948" s="26">
        <f>Causas[[#This Row],[parada_duracion]]/60</f>
        <v>193.05</v>
      </c>
      <c r="N3948" s="19" t="s">
        <v>1243</v>
      </c>
      <c r="O3948" s="16" t="s">
        <v>52</v>
      </c>
      <c r="P3948" s="16">
        <f>WEEKNUM(Causas[[#This Row],[resolucion_fecha]],16)</f>
        <v>32</v>
      </c>
      <c r="Q3948" s="16" t="str">
        <f>TEXT(Causas[[#This Row],[resolucion_fecha]],"MMMM")</f>
        <v>agosto</v>
      </c>
      <c r="R3948" s="16" t="str">
        <f t="shared" ref="R3948:R4011" si="62">IF(I3948&gt;TIME(22,0,0),"N",IF(I3948&lt;TIME(6,0,0),"N",IF(I3948&gt;TIME(14,0,0),"T",IF(I3948&gt;=TIME(6,0,0),"M","-"))))</f>
        <v>T</v>
      </c>
      <c r="S3948" s="16"/>
      <c r="T3948" s="16" t="s">
        <v>53</v>
      </c>
      <c r="U3948" s="100"/>
      <c r="V3948" s="16"/>
      <c r="W3948" s="16"/>
    </row>
    <row r="3949" spans="1:23" hidden="1" x14ac:dyDescent="0.25">
      <c r="A3949" s="25">
        <v>149119</v>
      </c>
      <c r="B3949" s="25" t="s">
        <v>130</v>
      </c>
      <c r="C3949" s="25" t="s">
        <v>43</v>
      </c>
      <c r="D3949" s="25" t="s">
        <v>143</v>
      </c>
      <c r="E3949" s="24">
        <v>43405</v>
      </c>
      <c r="F3949" s="25" t="s">
        <v>45</v>
      </c>
      <c r="G3949" s="25" t="s">
        <v>50</v>
      </c>
      <c r="H3949" s="24">
        <v>45149</v>
      </c>
      <c r="I3949" s="101">
        <v>0.74155092592592586</v>
      </c>
      <c r="J3949" s="24">
        <v>45149</v>
      </c>
      <c r="K3949" s="101">
        <v>0.75048611111111108</v>
      </c>
      <c r="L3949" s="25">
        <v>772</v>
      </c>
      <c r="M3949" s="26">
        <f>Causas[[#This Row],[parada_duracion]]/60</f>
        <v>12.866666666666667</v>
      </c>
      <c r="N3949" s="19" t="s">
        <v>132</v>
      </c>
      <c r="O3949" s="16" t="s">
        <v>52</v>
      </c>
      <c r="P3949" s="16">
        <f>WEEKNUM(Causas[[#This Row],[resolucion_fecha]],16)</f>
        <v>32</v>
      </c>
      <c r="Q3949" s="16" t="str">
        <f>TEXT(Causas[[#This Row],[resolucion_fecha]],"MMMM")</f>
        <v>agosto</v>
      </c>
      <c r="R3949" s="16" t="str">
        <f t="shared" si="62"/>
        <v>T</v>
      </c>
      <c r="S3949" s="16"/>
      <c r="T3949" s="16" t="s">
        <v>53</v>
      </c>
      <c r="U3949" s="16"/>
      <c r="V3949" s="16"/>
      <c r="W3949" s="16"/>
    </row>
    <row r="3950" spans="1:23" hidden="1" x14ac:dyDescent="0.25">
      <c r="A3950" s="25">
        <v>149124</v>
      </c>
      <c r="B3950" s="25" t="s">
        <v>42</v>
      </c>
      <c r="C3950" s="25" t="s">
        <v>43</v>
      </c>
      <c r="D3950" s="25" t="s">
        <v>44</v>
      </c>
      <c r="E3950" s="24">
        <v>43405</v>
      </c>
      <c r="F3950" s="25" t="s">
        <v>45</v>
      </c>
      <c r="G3950" s="25" t="s">
        <v>50</v>
      </c>
      <c r="H3950" s="24">
        <v>45149</v>
      </c>
      <c r="I3950" s="101">
        <v>0.78425925925925932</v>
      </c>
      <c r="J3950" s="24">
        <v>45149</v>
      </c>
      <c r="K3950" s="101">
        <v>0.79942129629629621</v>
      </c>
      <c r="L3950" s="25">
        <v>1310</v>
      </c>
      <c r="M3950" s="26">
        <f>Causas[[#This Row],[parada_duracion]]/60</f>
        <v>21.833333333333332</v>
      </c>
      <c r="N3950" s="19" t="s">
        <v>1244</v>
      </c>
      <c r="O3950" s="16" t="s">
        <v>52</v>
      </c>
      <c r="P3950" s="16">
        <f>WEEKNUM(Causas[[#This Row],[resolucion_fecha]],16)</f>
        <v>32</v>
      </c>
      <c r="Q3950" s="16" t="str">
        <f>TEXT(Causas[[#This Row],[resolucion_fecha]],"MMMM")</f>
        <v>agosto</v>
      </c>
      <c r="R3950" s="16" t="str">
        <f t="shared" si="62"/>
        <v>T</v>
      </c>
      <c r="S3950" s="16"/>
      <c r="T3950" s="16" t="s">
        <v>53</v>
      </c>
      <c r="U3950" s="16"/>
      <c r="V3950" s="16"/>
      <c r="W3950" s="16"/>
    </row>
    <row r="3951" spans="1:23" hidden="1" x14ac:dyDescent="0.25">
      <c r="A3951" s="25">
        <v>149127</v>
      </c>
      <c r="B3951" s="25" t="s">
        <v>42</v>
      </c>
      <c r="C3951" s="25" t="s">
        <v>43</v>
      </c>
      <c r="D3951" s="25" t="s">
        <v>77</v>
      </c>
      <c r="E3951" s="24">
        <v>43405</v>
      </c>
      <c r="F3951" s="25" t="s">
        <v>45</v>
      </c>
      <c r="G3951" s="25" t="s">
        <v>46</v>
      </c>
      <c r="H3951" s="24">
        <v>45149</v>
      </c>
      <c r="I3951" s="101">
        <v>0.80833333333333324</v>
      </c>
      <c r="J3951" s="24">
        <v>45149</v>
      </c>
      <c r="K3951" s="101">
        <v>0.81231481481481482</v>
      </c>
      <c r="L3951" s="25">
        <v>344</v>
      </c>
      <c r="M3951" s="26">
        <f>Causas[[#This Row],[parada_duracion]]/60</f>
        <v>5.7333333333333334</v>
      </c>
      <c r="N3951" s="18" t="s">
        <v>47</v>
      </c>
      <c r="O3951" s="99" t="s">
        <v>47</v>
      </c>
      <c r="P3951" s="16">
        <f>WEEKNUM(Causas[[#This Row],[resolucion_fecha]],16)</f>
        <v>32</v>
      </c>
      <c r="Q3951" s="16" t="str">
        <f>TEXT(Causas[[#This Row],[resolucion_fecha]],"MMMM")</f>
        <v>agosto</v>
      </c>
      <c r="R3951" s="16" t="str">
        <f t="shared" si="62"/>
        <v>T</v>
      </c>
      <c r="S3951" s="16"/>
      <c r="T3951" s="99" t="s">
        <v>47</v>
      </c>
      <c r="U3951" s="16"/>
      <c r="V3951" s="16"/>
      <c r="W3951" s="16"/>
    </row>
    <row r="3952" spans="1:23" hidden="1" x14ac:dyDescent="0.25">
      <c r="A3952" s="25">
        <v>149129</v>
      </c>
      <c r="B3952" s="25" t="s">
        <v>79</v>
      </c>
      <c r="C3952" s="25" t="s">
        <v>43</v>
      </c>
      <c r="D3952" s="25" t="s">
        <v>48</v>
      </c>
      <c r="E3952" s="24">
        <v>43405</v>
      </c>
      <c r="F3952" s="25" t="s">
        <v>45</v>
      </c>
      <c r="G3952" s="25" t="s">
        <v>50</v>
      </c>
      <c r="H3952" s="24">
        <v>45149</v>
      </c>
      <c r="I3952" s="101">
        <v>0.82709490740740732</v>
      </c>
      <c r="J3952" s="24">
        <v>45149</v>
      </c>
      <c r="K3952" s="101">
        <v>0.85828703703703713</v>
      </c>
      <c r="L3952" s="25">
        <v>2695</v>
      </c>
      <c r="M3952" s="26">
        <f>Causas[[#This Row],[parada_duracion]]/60</f>
        <v>44.916666666666664</v>
      </c>
      <c r="N3952" s="19" t="s">
        <v>1245</v>
      </c>
      <c r="O3952" s="16" t="s">
        <v>52</v>
      </c>
      <c r="P3952" s="16">
        <f>WEEKNUM(Causas[[#This Row],[resolucion_fecha]],16)</f>
        <v>32</v>
      </c>
      <c r="Q3952" s="16" t="str">
        <f>TEXT(Causas[[#This Row],[resolucion_fecha]],"MMMM")</f>
        <v>agosto</v>
      </c>
      <c r="R3952" s="16" t="str">
        <f t="shared" si="62"/>
        <v>T</v>
      </c>
      <c r="S3952" s="16"/>
      <c r="T3952" s="16" t="s">
        <v>53</v>
      </c>
      <c r="U3952" s="16"/>
      <c r="V3952" s="16"/>
      <c r="W3952" s="16"/>
    </row>
    <row r="3953" spans="1:23" hidden="1" x14ac:dyDescent="0.25">
      <c r="A3953" s="96">
        <v>149131</v>
      </c>
      <c r="B3953" s="96" t="s">
        <v>75</v>
      </c>
      <c r="C3953" s="96" t="s">
        <v>43</v>
      </c>
      <c r="D3953" s="96" t="s">
        <v>76</v>
      </c>
      <c r="E3953" s="97">
        <v>44104</v>
      </c>
      <c r="F3953" s="96" t="s">
        <v>56</v>
      </c>
      <c r="G3953" s="96" t="s">
        <v>50</v>
      </c>
      <c r="H3953" s="97">
        <v>45149</v>
      </c>
      <c r="I3953" s="23">
        <v>0.8583101851851852</v>
      </c>
      <c r="J3953" s="97">
        <v>45149</v>
      </c>
      <c r="K3953" s="23">
        <v>0.89717592592592599</v>
      </c>
      <c r="L3953" s="96">
        <v>3358</v>
      </c>
      <c r="M3953" s="98">
        <f>Causas[[#This Row],[parada_duracion]]/60</f>
        <v>55.966666666666669</v>
      </c>
      <c r="N3953" s="18" t="s">
        <v>1246</v>
      </c>
      <c r="O3953" s="99" t="s">
        <v>52</v>
      </c>
      <c r="P3953" s="99">
        <f>WEEKNUM(Causas[[#This Row],[resolucion_fecha]],16)</f>
        <v>32</v>
      </c>
      <c r="Q3953" s="99" t="str">
        <f>TEXT(Causas[[#This Row],[resolucion_fecha]],"MMMM")</f>
        <v>agosto</v>
      </c>
      <c r="R3953" s="99" t="str">
        <f t="shared" si="62"/>
        <v>T</v>
      </c>
      <c r="S3953" s="99"/>
      <c r="T3953" s="16" t="s">
        <v>53</v>
      </c>
      <c r="U3953" s="16"/>
      <c r="V3953" s="99"/>
      <c r="W3953" s="99"/>
    </row>
    <row r="3954" spans="1:23" ht="30" hidden="1" x14ac:dyDescent="0.25">
      <c r="A3954" s="25">
        <v>149132</v>
      </c>
      <c r="B3954" s="25" t="s">
        <v>79</v>
      </c>
      <c r="C3954" s="25" t="s">
        <v>43</v>
      </c>
      <c r="D3954" s="25" t="s">
        <v>48</v>
      </c>
      <c r="E3954" s="24">
        <v>43405</v>
      </c>
      <c r="F3954" s="25" t="s">
        <v>45</v>
      </c>
      <c r="G3954" s="25" t="s">
        <v>46</v>
      </c>
      <c r="H3954" s="24">
        <v>45149</v>
      </c>
      <c r="I3954" s="101">
        <v>0.86489583333333331</v>
      </c>
      <c r="J3954" s="24">
        <v>45149</v>
      </c>
      <c r="K3954" s="101">
        <v>0.89379629629629631</v>
      </c>
      <c r="L3954" s="25">
        <v>2497</v>
      </c>
      <c r="M3954" s="26">
        <f>Causas[[#This Row],[parada_duracion]]/60</f>
        <v>41.616666666666667</v>
      </c>
      <c r="N3954" s="19" t="s">
        <v>1247</v>
      </c>
      <c r="O3954" s="16" t="s">
        <v>52</v>
      </c>
      <c r="P3954" s="16">
        <f>WEEKNUM(Causas[[#This Row],[resolucion_fecha]],16)</f>
        <v>32</v>
      </c>
      <c r="Q3954" s="16" t="str">
        <f>TEXT(Causas[[#This Row],[resolucion_fecha]],"MMMM")</f>
        <v>agosto</v>
      </c>
      <c r="R3954" s="16" t="str">
        <f t="shared" si="62"/>
        <v>T</v>
      </c>
      <c r="S3954" s="16"/>
      <c r="T3954" s="16" t="s">
        <v>53</v>
      </c>
      <c r="U3954" s="100"/>
      <c r="V3954" s="16"/>
      <c r="W3954" s="16"/>
    </row>
    <row r="3955" spans="1:23" ht="30" hidden="1" x14ac:dyDescent="0.25">
      <c r="A3955" s="25">
        <v>149139</v>
      </c>
      <c r="B3955" s="25" t="s">
        <v>58</v>
      </c>
      <c r="C3955" s="25" t="s">
        <v>43</v>
      </c>
      <c r="D3955" s="25" t="s">
        <v>80</v>
      </c>
      <c r="E3955" s="24">
        <v>43405</v>
      </c>
      <c r="F3955" s="25" t="s">
        <v>45</v>
      </c>
      <c r="G3955" s="25" t="s">
        <v>46</v>
      </c>
      <c r="H3955" s="24">
        <v>45152</v>
      </c>
      <c r="I3955" s="101">
        <v>0.25585648148148149</v>
      </c>
      <c r="J3955" s="24">
        <v>45152</v>
      </c>
      <c r="K3955" s="101">
        <v>0.30752314814814813</v>
      </c>
      <c r="L3955" s="25">
        <v>4464</v>
      </c>
      <c r="M3955" s="26">
        <f>Causas[[#This Row],[parada_duracion]]/60</f>
        <v>74.400000000000006</v>
      </c>
      <c r="N3955" s="19" t="s">
        <v>1248</v>
      </c>
      <c r="O3955" s="16" t="s">
        <v>52</v>
      </c>
      <c r="P3955" s="16">
        <f>WEEKNUM(Causas[[#This Row],[resolucion_fecha]],16)</f>
        <v>33</v>
      </c>
      <c r="Q3955" s="16" t="str">
        <f>TEXT(Causas[[#This Row],[resolucion_fecha]],"MMMM")</f>
        <v>agosto</v>
      </c>
      <c r="R3955" s="16" t="str">
        <f t="shared" si="62"/>
        <v>M</v>
      </c>
      <c r="S3955" s="16"/>
      <c r="T3955" s="16" t="s">
        <v>53</v>
      </c>
      <c r="U3955" s="16"/>
      <c r="V3955" s="16"/>
      <c r="W3955" s="16"/>
    </row>
    <row r="3956" spans="1:23" hidden="1" x14ac:dyDescent="0.25">
      <c r="A3956" s="25">
        <v>149148</v>
      </c>
      <c r="B3956" s="25" t="s">
        <v>42</v>
      </c>
      <c r="C3956" s="25" t="s">
        <v>43</v>
      </c>
      <c r="D3956" s="25" t="s">
        <v>105</v>
      </c>
      <c r="E3956" s="24">
        <v>43405</v>
      </c>
      <c r="F3956" s="25" t="s">
        <v>45</v>
      </c>
      <c r="G3956" s="25" t="s">
        <v>46</v>
      </c>
      <c r="H3956" s="24">
        <v>45152</v>
      </c>
      <c r="I3956" s="101">
        <v>0.2772337962962963</v>
      </c>
      <c r="J3956" s="24">
        <v>45152</v>
      </c>
      <c r="K3956" s="101">
        <v>0.27869212962962964</v>
      </c>
      <c r="L3956" s="25">
        <v>126</v>
      </c>
      <c r="M3956" s="26">
        <f>Causas[[#This Row],[parada_duracion]]/60</f>
        <v>2.1</v>
      </c>
      <c r="N3956" s="19" t="s">
        <v>47</v>
      </c>
      <c r="O3956" s="16" t="s">
        <v>47</v>
      </c>
      <c r="P3956" s="16">
        <f>WEEKNUM(Causas[[#This Row],[resolucion_fecha]],16)</f>
        <v>33</v>
      </c>
      <c r="Q3956" s="16" t="str">
        <f>TEXT(Causas[[#This Row],[resolucion_fecha]],"MMMM")</f>
        <v>agosto</v>
      </c>
      <c r="R3956" s="16" t="str">
        <f t="shared" si="62"/>
        <v>M</v>
      </c>
      <c r="S3956" s="16"/>
      <c r="T3956" s="16" t="s">
        <v>47</v>
      </c>
      <c r="U3956" s="16"/>
      <c r="V3956" s="16"/>
      <c r="W3956" s="16"/>
    </row>
    <row r="3957" spans="1:23" hidden="1" x14ac:dyDescent="0.25">
      <c r="A3957" s="25">
        <v>149155</v>
      </c>
      <c r="B3957" s="25" t="s">
        <v>184</v>
      </c>
      <c r="C3957" s="25" t="s">
        <v>43</v>
      </c>
      <c r="D3957" s="25" t="s">
        <v>82</v>
      </c>
      <c r="E3957" s="24">
        <v>43405</v>
      </c>
      <c r="F3957" s="25" t="s">
        <v>45</v>
      </c>
      <c r="G3957" s="25" t="s">
        <v>46</v>
      </c>
      <c r="H3957" s="24">
        <v>45152</v>
      </c>
      <c r="I3957" s="101">
        <v>0.29148148148148151</v>
      </c>
      <c r="J3957" s="24">
        <v>45152</v>
      </c>
      <c r="K3957" s="101">
        <v>0.31111111111111112</v>
      </c>
      <c r="L3957" s="25">
        <v>1696</v>
      </c>
      <c r="M3957" s="26">
        <f>Causas[[#This Row],[parada_duracion]]/60</f>
        <v>28.266666666666666</v>
      </c>
      <c r="N3957" s="19" t="s">
        <v>1249</v>
      </c>
      <c r="O3957" s="16" t="s">
        <v>52</v>
      </c>
      <c r="P3957" s="16">
        <f>WEEKNUM(Causas[[#This Row],[resolucion_fecha]],16)</f>
        <v>33</v>
      </c>
      <c r="Q3957" s="16" t="str">
        <f>TEXT(Causas[[#This Row],[resolucion_fecha]],"MMMM")</f>
        <v>agosto</v>
      </c>
      <c r="R3957" s="16" t="str">
        <f t="shared" si="62"/>
        <v>M</v>
      </c>
      <c r="S3957" s="16"/>
      <c r="T3957" s="16" t="s">
        <v>53</v>
      </c>
      <c r="U3957" s="16"/>
      <c r="V3957" s="16"/>
      <c r="W3957" s="16"/>
    </row>
    <row r="3958" spans="1:23" hidden="1" x14ac:dyDescent="0.25">
      <c r="A3958" s="96">
        <v>149165</v>
      </c>
      <c r="B3958" s="96" t="s">
        <v>95</v>
      </c>
      <c r="C3958" s="96" t="s">
        <v>43</v>
      </c>
      <c r="D3958" s="96" t="s">
        <v>96</v>
      </c>
      <c r="E3958" s="97">
        <v>43882</v>
      </c>
      <c r="F3958" s="96" t="s">
        <v>56</v>
      </c>
      <c r="G3958" s="96" t="s">
        <v>50</v>
      </c>
      <c r="H3958" s="97">
        <v>45152</v>
      </c>
      <c r="I3958" s="23">
        <v>0.34172453703703703</v>
      </c>
      <c r="J3958" s="97">
        <v>45152</v>
      </c>
      <c r="K3958" s="23">
        <v>0.37460648148148151</v>
      </c>
      <c r="L3958" s="96">
        <v>2841</v>
      </c>
      <c r="M3958" s="98">
        <f>Causas[[#This Row],[parada_duracion]]/60</f>
        <v>47.35</v>
      </c>
      <c r="N3958" s="18" t="s">
        <v>1250</v>
      </c>
      <c r="O3958" s="99" t="s">
        <v>52</v>
      </c>
      <c r="P3958" s="99">
        <f>WEEKNUM(Causas[[#This Row],[resolucion_fecha]],16)</f>
        <v>33</v>
      </c>
      <c r="Q3958" s="99" t="str">
        <f>TEXT(Causas[[#This Row],[resolucion_fecha]],"MMMM")</f>
        <v>agosto</v>
      </c>
      <c r="R3958" s="99" t="str">
        <f t="shared" si="62"/>
        <v>M</v>
      </c>
      <c r="S3958" s="99"/>
      <c r="T3958" s="16" t="s">
        <v>53</v>
      </c>
      <c r="U3958" s="16"/>
      <c r="V3958" s="99"/>
      <c r="W3958" s="99"/>
    </row>
    <row r="3959" spans="1:23" hidden="1" x14ac:dyDescent="0.25">
      <c r="A3959" s="25">
        <v>149166</v>
      </c>
      <c r="B3959" s="25" t="s">
        <v>95</v>
      </c>
      <c r="C3959" s="25" t="s">
        <v>43</v>
      </c>
      <c r="D3959" s="25" t="s">
        <v>59</v>
      </c>
      <c r="E3959" s="24">
        <v>44231</v>
      </c>
      <c r="F3959" s="25" t="s">
        <v>60</v>
      </c>
      <c r="G3959" s="25" t="s">
        <v>46</v>
      </c>
      <c r="H3959" s="24">
        <v>45152</v>
      </c>
      <c r="I3959" s="101">
        <v>0.34282407407407406</v>
      </c>
      <c r="J3959" s="24">
        <v>45152</v>
      </c>
      <c r="K3959" s="101">
        <v>0.35314814814814816</v>
      </c>
      <c r="L3959" s="25">
        <v>892</v>
      </c>
      <c r="M3959" s="26">
        <f>Causas[[#This Row],[parada_duracion]]/60</f>
        <v>14.866666666666667</v>
      </c>
      <c r="N3959" s="19" t="s">
        <v>132</v>
      </c>
      <c r="O3959" s="16" t="s">
        <v>52</v>
      </c>
      <c r="P3959" s="16">
        <f>WEEKNUM(Causas[[#This Row],[resolucion_fecha]],16)</f>
        <v>33</v>
      </c>
      <c r="Q3959" s="16" t="str">
        <f>TEXT(Causas[[#This Row],[resolucion_fecha]],"MMMM")</f>
        <v>agosto</v>
      </c>
      <c r="R3959" s="16" t="str">
        <f t="shared" si="62"/>
        <v>M</v>
      </c>
      <c r="S3959" s="16"/>
      <c r="T3959" s="16" t="s">
        <v>53</v>
      </c>
      <c r="U3959" s="100"/>
      <c r="V3959" s="16"/>
      <c r="W3959" s="16"/>
    </row>
    <row r="3960" spans="1:23" hidden="1" x14ac:dyDescent="0.25">
      <c r="A3960" s="96">
        <v>149169</v>
      </c>
      <c r="B3960" s="96" t="s">
        <v>117</v>
      </c>
      <c r="C3960" s="96" t="s">
        <v>43</v>
      </c>
      <c r="D3960" s="96" t="s">
        <v>166</v>
      </c>
      <c r="E3960" s="97">
        <v>43405</v>
      </c>
      <c r="F3960" s="96" t="s">
        <v>45</v>
      </c>
      <c r="G3960" s="96" t="s">
        <v>46</v>
      </c>
      <c r="H3960" s="97">
        <v>45152</v>
      </c>
      <c r="I3960" s="23">
        <v>0.35858796296296297</v>
      </c>
      <c r="J3960" s="97">
        <v>45152</v>
      </c>
      <c r="K3960" s="23">
        <v>0.41688657407407409</v>
      </c>
      <c r="L3960" s="96">
        <v>5037</v>
      </c>
      <c r="M3960" s="98">
        <f>Causas[[#This Row],[parada_duracion]]/60</f>
        <v>83.95</v>
      </c>
      <c r="N3960" s="18" t="s">
        <v>49</v>
      </c>
      <c r="O3960" s="99" t="s">
        <v>49</v>
      </c>
      <c r="P3960" s="99">
        <f>WEEKNUM(Causas[[#This Row],[resolucion_fecha]],16)</f>
        <v>33</v>
      </c>
      <c r="Q3960" s="99" t="str">
        <f>TEXT(Causas[[#This Row],[resolucion_fecha]],"MMMM")</f>
        <v>agosto</v>
      </c>
      <c r="R3960" s="99" t="str">
        <f t="shared" si="62"/>
        <v>M</v>
      </c>
      <c r="S3960" s="99"/>
      <c r="T3960" s="99" t="s">
        <v>49</v>
      </c>
      <c r="U3960" s="16"/>
      <c r="V3960" s="99"/>
      <c r="W3960" s="99"/>
    </row>
    <row r="3961" spans="1:23" hidden="1" x14ac:dyDescent="0.25">
      <c r="A3961" s="25">
        <v>149170</v>
      </c>
      <c r="B3961" s="25" t="s">
        <v>95</v>
      </c>
      <c r="C3961" s="25" t="s">
        <v>43</v>
      </c>
      <c r="D3961" s="25" t="s">
        <v>59</v>
      </c>
      <c r="E3961" s="24">
        <v>44231</v>
      </c>
      <c r="F3961" s="25" t="s">
        <v>60</v>
      </c>
      <c r="G3961" s="25" t="s">
        <v>46</v>
      </c>
      <c r="H3961" s="24">
        <v>45152</v>
      </c>
      <c r="I3961" s="101">
        <v>0.36203703703703699</v>
      </c>
      <c r="J3961" s="24">
        <v>45152</v>
      </c>
      <c r="K3961" s="101">
        <v>0.3782638888888889</v>
      </c>
      <c r="L3961" s="25">
        <v>1402</v>
      </c>
      <c r="M3961" s="26">
        <f>Causas[[#This Row],[parada_duracion]]/60</f>
        <v>23.366666666666667</v>
      </c>
      <c r="N3961" s="19" t="s">
        <v>1251</v>
      </c>
      <c r="O3961" s="16" t="s">
        <v>52</v>
      </c>
      <c r="P3961" s="16">
        <f>WEEKNUM(Causas[[#This Row],[resolucion_fecha]],16)</f>
        <v>33</v>
      </c>
      <c r="Q3961" s="16" t="str">
        <f>TEXT(Causas[[#This Row],[resolucion_fecha]],"MMMM")</f>
        <v>agosto</v>
      </c>
      <c r="R3961" s="16" t="str">
        <f t="shared" si="62"/>
        <v>M</v>
      </c>
      <c r="S3961" s="16"/>
      <c r="T3961" s="16" t="s">
        <v>53</v>
      </c>
      <c r="U3961" s="100"/>
      <c r="V3961" s="16"/>
      <c r="W3961" s="16"/>
    </row>
    <row r="3962" spans="1:23" hidden="1" x14ac:dyDescent="0.25">
      <c r="A3962" s="96">
        <v>149172</v>
      </c>
      <c r="B3962" s="96" t="s">
        <v>70</v>
      </c>
      <c r="C3962" s="96" t="s">
        <v>43</v>
      </c>
      <c r="D3962" s="96" t="s">
        <v>64</v>
      </c>
      <c r="E3962" s="97">
        <v>43881</v>
      </c>
      <c r="F3962" s="96" t="s">
        <v>56</v>
      </c>
      <c r="G3962" s="96" t="s">
        <v>46</v>
      </c>
      <c r="H3962" s="97">
        <v>45152</v>
      </c>
      <c r="I3962" s="23">
        <v>0.37641203703703702</v>
      </c>
      <c r="J3962" s="97">
        <v>45152</v>
      </c>
      <c r="K3962" s="23">
        <v>0.41730324074074071</v>
      </c>
      <c r="L3962" s="96">
        <v>3533</v>
      </c>
      <c r="M3962" s="98">
        <f>Causas[[#This Row],[parada_duracion]]/60</f>
        <v>58.883333333333333</v>
      </c>
      <c r="N3962" s="18" t="s">
        <v>1252</v>
      </c>
      <c r="O3962" s="99" t="s">
        <v>72</v>
      </c>
      <c r="P3962" s="99">
        <f>WEEKNUM(Causas[[#This Row],[resolucion_fecha]],16)</f>
        <v>33</v>
      </c>
      <c r="Q3962" s="99" t="str">
        <f>TEXT(Causas[[#This Row],[resolucion_fecha]],"MMMM")</f>
        <v>agosto</v>
      </c>
      <c r="R3962" s="99" t="str">
        <f t="shared" si="62"/>
        <v>M</v>
      </c>
      <c r="S3962" s="99"/>
      <c r="T3962" s="99" t="s">
        <v>73</v>
      </c>
      <c r="U3962" s="16"/>
      <c r="V3962" s="99"/>
      <c r="W3962" s="99"/>
    </row>
    <row r="3963" spans="1:23" hidden="1" x14ac:dyDescent="0.25">
      <c r="A3963" s="25">
        <v>149173</v>
      </c>
      <c r="B3963" s="25" t="s">
        <v>42</v>
      </c>
      <c r="C3963" s="25" t="s">
        <v>43</v>
      </c>
      <c r="D3963" s="25" t="s">
        <v>164</v>
      </c>
      <c r="E3963" s="24">
        <v>43405</v>
      </c>
      <c r="F3963" s="25" t="s">
        <v>45</v>
      </c>
      <c r="G3963" s="25" t="s">
        <v>46</v>
      </c>
      <c r="H3963" s="24">
        <v>45152</v>
      </c>
      <c r="I3963" s="101">
        <v>0.37723379629629633</v>
      </c>
      <c r="J3963" s="24">
        <v>45152</v>
      </c>
      <c r="K3963" s="101">
        <v>0.41635416666666664</v>
      </c>
      <c r="L3963" s="25">
        <v>3380</v>
      </c>
      <c r="M3963" s="26">
        <f>Causas[[#This Row],[parada_duracion]]/60</f>
        <v>56.333333333333336</v>
      </c>
      <c r="N3963" s="19" t="s">
        <v>1253</v>
      </c>
      <c r="O3963" s="16" t="s">
        <v>52</v>
      </c>
      <c r="P3963" s="16">
        <f>WEEKNUM(Causas[[#This Row],[resolucion_fecha]],16)</f>
        <v>33</v>
      </c>
      <c r="Q3963" s="16" t="str">
        <f>TEXT(Causas[[#This Row],[resolucion_fecha]],"MMMM")</f>
        <v>agosto</v>
      </c>
      <c r="R3963" s="16" t="str">
        <f t="shared" si="62"/>
        <v>M</v>
      </c>
      <c r="S3963" s="16"/>
      <c r="T3963" s="16" t="s">
        <v>53</v>
      </c>
      <c r="U3963" s="100"/>
      <c r="V3963" s="16"/>
      <c r="W3963" s="16"/>
    </row>
    <row r="3964" spans="1:23" hidden="1" x14ac:dyDescent="0.25">
      <c r="A3964" s="96">
        <v>149176</v>
      </c>
      <c r="B3964" s="96" t="s">
        <v>61</v>
      </c>
      <c r="C3964" s="96" t="s">
        <v>43</v>
      </c>
      <c r="D3964" s="96" t="s">
        <v>82</v>
      </c>
      <c r="E3964" s="97">
        <v>43405</v>
      </c>
      <c r="F3964" s="96" t="s">
        <v>45</v>
      </c>
      <c r="G3964" s="96" t="s">
        <v>46</v>
      </c>
      <c r="H3964" s="97">
        <v>45152</v>
      </c>
      <c r="I3964" s="23">
        <v>0.37927083333333328</v>
      </c>
      <c r="J3964" s="97">
        <v>45152</v>
      </c>
      <c r="K3964" s="23">
        <v>0.41211805555555553</v>
      </c>
      <c r="L3964" s="96">
        <v>2838</v>
      </c>
      <c r="M3964" s="98">
        <f>Causas[[#This Row],[parada_duracion]]/60</f>
        <v>47.3</v>
      </c>
      <c r="N3964" s="18" t="s">
        <v>49</v>
      </c>
      <c r="O3964" s="99" t="s">
        <v>49</v>
      </c>
      <c r="P3964" s="99">
        <f>WEEKNUM(Causas[[#This Row],[resolucion_fecha]],16)</f>
        <v>33</v>
      </c>
      <c r="Q3964" s="99" t="str">
        <f>TEXT(Causas[[#This Row],[resolucion_fecha]],"MMMM")</f>
        <v>agosto</v>
      </c>
      <c r="R3964" s="99" t="str">
        <f t="shared" si="62"/>
        <v>M</v>
      </c>
      <c r="S3964" s="99"/>
      <c r="T3964" s="99" t="s">
        <v>49</v>
      </c>
      <c r="U3964" s="16"/>
      <c r="V3964" s="99"/>
      <c r="W3964" s="99"/>
    </row>
    <row r="3965" spans="1:23" hidden="1" x14ac:dyDescent="0.25">
      <c r="A3965" s="25">
        <v>149177</v>
      </c>
      <c r="B3965" s="25" t="s">
        <v>95</v>
      </c>
      <c r="C3965" s="25" t="s">
        <v>43</v>
      </c>
      <c r="D3965" s="25" t="s">
        <v>59</v>
      </c>
      <c r="E3965" s="24">
        <v>44231</v>
      </c>
      <c r="F3965" s="25" t="s">
        <v>60</v>
      </c>
      <c r="G3965" s="25" t="s">
        <v>46</v>
      </c>
      <c r="H3965" s="24">
        <v>45152</v>
      </c>
      <c r="I3965" s="101">
        <v>0.38361111111111112</v>
      </c>
      <c r="J3965" s="24">
        <v>45152</v>
      </c>
      <c r="K3965" s="101">
        <v>0.44451388888888888</v>
      </c>
      <c r="L3965" s="25">
        <v>5262</v>
      </c>
      <c r="M3965" s="26">
        <f>Causas[[#This Row],[parada_duracion]]/60</f>
        <v>87.7</v>
      </c>
      <c r="N3965" s="18" t="s">
        <v>49</v>
      </c>
      <c r="O3965" s="99" t="s">
        <v>49</v>
      </c>
      <c r="P3965" s="16">
        <f>WEEKNUM(Causas[[#This Row],[resolucion_fecha]],16)</f>
        <v>33</v>
      </c>
      <c r="Q3965" s="16" t="str">
        <f>TEXT(Causas[[#This Row],[resolucion_fecha]],"MMMM")</f>
        <v>agosto</v>
      </c>
      <c r="R3965" s="16" t="str">
        <f t="shared" si="62"/>
        <v>M</v>
      </c>
      <c r="S3965" s="16"/>
      <c r="T3965" s="99" t="s">
        <v>49</v>
      </c>
      <c r="U3965" s="100"/>
      <c r="V3965" s="16"/>
      <c r="W3965" s="16"/>
    </row>
    <row r="3966" spans="1:23" hidden="1" x14ac:dyDescent="0.25">
      <c r="A3966" s="25">
        <v>149180</v>
      </c>
      <c r="B3966" s="25" t="s">
        <v>88</v>
      </c>
      <c r="C3966" s="25" t="s">
        <v>43</v>
      </c>
      <c r="D3966" s="25" t="s">
        <v>80</v>
      </c>
      <c r="E3966" s="24">
        <v>43843</v>
      </c>
      <c r="F3966" s="25" t="s">
        <v>56</v>
      </c>
      <c r="G3966" s="25" t="s">
        <v>46</v>
      </c>
      <c r="H3966" s="24">
        <v>45152</v>
      </c>
      <c r="I3966" s="101">
        <v>0.40653935185185186</v>
      </c>
      <c r="J3966" s="24">
        <v>45152</v>
      </c>
      <c r="K3966" s="101">
        <v>0.46809027777777779</v>
      </c>
      <c r="L3966" s="25">
        <v>5318</v>
      </c>
      <c r="M3966" s="26">
        <f>Causas[[#This Row],[parada_duracion]]/60</f>
        <v>88.63333333333334</v>
      </c>
      <c r="N3966" s="19" t="s">
        <v>1254</v>
      </c>
      <c r="O3966" s="16" t="s">
        <v>52</v>
      </c>
      <c r="P3966" s="16">
        <f>WEEKNUM(Causas[[#This Row],[resolucion_fecha]],16)</f>
        <v>33</v>
      </c>
      <c r="Q3966" s="16" t="str">
        <f>TEXT(Causas[[#This Row],[resolucion_fecha]],"MMMM")</f>
        <v>agosto</v>
      </c>
      <c r="R3966" s="16" t="str">
        <f t="shared" si="62"/>
        <v>M</v>
      </c>
      <c r="S3966" s="16"/>
      <c r="T3966" s="16" t="s">
        <v>53</v>
      </c>
      <c r="U3966" s="16"/>
      <c r="V3966" s="16"/>
      <c r="W3966" s="16"/>
    </row>
    <row r="3967" spans="1:23" hidden="1" x14ac:dyDescent="0.25">
      <c r="A3967" s="96">
        <v>149183</v>
      </c>
      <c r="B3967" s="96" t="s">
        <v>42</v>
      </c>
      <c r="C3967" s="96" t="s">
        <v>43</v>
      </c>
      <c r="D3967" s="96" t="s">
        <v>77</v>
      </c>
      <c r="E3967" s="97">
        <v>43405</v>
      </c>
      <c r="F3967" s="96" t="s">
        <v>45</v>
      </c>
      <c r="G3967" s="96" t="s">
        <v>50</v>
      </c>
      <c r="H3967" s="97">
        <v>45152</v>
      </c>
      <c r="I3967" s="23">
        <v>0.42123842592592592</v>
      </c>
      <c r="J3967" s="97">
        <v>45152</v>
      </c>
      <c r="K3967" s="23">
        <v>0.42263888888888884</v>
      </c>
      <c r="L3967" s="96">
        <v>121</v>
      </c>
      <c r="M3967" s="98">
        <f>Causas[[#This Row],[parada_duracion]]/60</f>
        <v>2.0166666666666666</v>
      </c>
      <c r="N3967" s="19" t="s">
        <v>47</v>
      </c>
      <c r="O3967" s="16" t="s">
        <v>47</v>
      </c>
      <c r="P3967" s="99">
        <f>WEEKNUM(Causas[[#This Row],[resolucion_fecha]],16)</f>
        <v>33</v>
      </c>
      <c r="Q3967" s="99" t="str">
        <f>TEXT(Causas[[#This Row],[resolucion_fecha]],"MMMM")</f>
        <v>agosto</v>
      </c>
      <c r="R3967" s="99" t="str">
        <f t="shared" si="62"/>
        <v>M</v>
      </c>
      <c r="S3967" s="99"/>
      <c r="T3967" s="16" t="s">
        <v>47</v>
      </c>
      <c r="U3967" s="16"/>
      <c r="V3967" s="99"/>
      <c r="W3967" s="99"/>
    </row>
    <row r="3968" spans="1:23" hidden="1" x14ac:dyDescent="0.25">
      <c r="A3968" s="25">
        <v>149184</v>
      </c>
      <c r="B3968" s="25" t="s">
        <v>42</v>
      </c>
      <c r="C3968" s="25" t="s">
        <v>43</v>
      </c>
      <c r="D3968" s="25" t="s">
        <v>77</v>
      </c>
      <c r="E3968" s="24">
        <v>43405</v>
      </c>
      <c r="F3968" s="25" t="s">
        <v>45</v>
      </c>
      <c r="G3968" s="25" t="s">
        <v>50</v>
      </c>
      <c r="H3968" s="24">
        <v>45152</v>
      </c>
      <c r="I3968" s="101">
        <v>0.42353009259259261</v>
      </c>
      <c r="J3968" s="24">
        <v>45152</v>
      </c>
      <c r="K3968" s="101">
        <v>0.42898148148148146</v>
      </c>
      <c r="L3968" s="25">
        <v>471</v>
      </c>
      <c r="M3968" s="26">
        <f>Causas[[#This Row],[parada_duracion]]/60</f>
        <v>7.85</v>
      </c>
      <c r="N3968" s="19" t="s">
        <v>47</v>
      </c>
      <c r="O3968" s="16" t="s">
        <v>47</v>
      </c>
      <c r="P3968" s="16">
        <f>WEEKNUM(Causas[[#This Row],[resolucion_fecha]],16)</f>
        <v>33</v>
      </c>
      <c r="Q3968" s="16" t="str">
        <f>TEXT(Causas[[#This Row],[resolucion_fecha]],"MMMM")</f>
        <v>agosto</v>
      </c>
      <c r="R3968" s="16" t="str">
        <f t="shared" si="62"/>
        <v>M</v>
      </c>
      <c r="S3968" s="16"/>
      <c r="T3968" s="16" t="s">
        <v>47</v>
      </c>
      <c r="U3968" s="100"/>
      <c r="V3968" s="16"/>
      <c r="W3968" s="16"/>
    </row>
    <row r="3969" spans="1:23" hidden="1" x14ac:dyDescent="0.25">
      <c r="A3969" s="25">
        <v>149186</v>
      </c>
      <c r="B3969" s="25" t="s">
        <v>54</v>
      </c>
      <c r="C3969" s="25" t="s">
        <v>43</v>
      </c>
      <c r="D3969" s="25" t="s">
        <v>55</v>
      </c>
      <c r="E3969" s="24">
        <v>44120</v>
      </c>
      <c r="F3969" s="25" t="s">
        <v>56</v>
      </c>
      <c r="G3969" s="25" t="s">
        <v>50</v>
      </c>
      <c r="H3969" s="24">
        <v>45152</v>
      </c>
      <c r="I3969" s="101">
        <v>0.42729166666666668</v>
      </c>
      <c r="J3969" s="24">
        <v>45152</v>
      </c>
      <c r="K3969" s="101">
        <v>0.44777777777777777</v>
      </c>
      <c r="L3969" s="25">
        <v>1770</v>
      </c>
      <c r="M3969" s="26">
        <f>Causas[[#This Row],[parada_duracion]]/60</f>
        <v>29.5</v>
      </c>
      <c r="N3969" s="19" t="s">
        <v>1045</v>
      </c>
      <c r="O3969" s="16" t="s">
        <v>52</v>
      </c>
      <c r="P3969" s="16">
        <f>WEEKNUM(Causas[[#This Row],[resolucion_fecha]],16)</f>
        <v>33</v>
      </c>
      <c r="Q3969" s="16" t="str">
        <f>TEXT(Causas[[#This Row],[resolucion_fecha]],"MMMM")</f>
        <v>agosto</v>
      </c>
      <c r="R3969" s="16" t="str">
        <f t="shared" si="62"/>
        <v>M</v>
      </c>
      <c r="S3969" s="16"/>
      <c r="T3969" s="16" t="s">
        <v>53</v>
      </c>
      <c r="U3969" s="16"/>
      <c r="V3969" s="16"/>
      <c r="W3969" s="16"/>
    </row>
    <row r="3970" spans="1:23" hidden="1" x14ac:dyDescent="0.25">
      <c r="A3970" s="96">
        <v>149190</v>
      </c>
      <c r="B3970" s="96" t="s">
        <v>42</v>
      </c>
      <c r="C3970" s="96" t="s">
        <v>43</v>
      </c>
      <c r="D3970" s="96" t="s">
        <v>143</v>
      </c>
      <c r="E3970" s="97">
        <v>43405</v>
      </c>
      <c r="F3970" s="96" t="s">
        <v>45</v>
      </c>
      <c r="G3970" s="96" t="s">
        <v>50</v>
      </c>
      <c r="H3970" s="97">
        <v>45152</v>
      </c>
      <c r="I3970" s="23">
        <v>0.44641203703703702</v>
      </c>
      <c r="J3970" s="97">
        <v>45152</v>
      </c>
      <c r="K3970" s="23">
        <v>0.47333333333333333</v>
      </c>
      <c r="L3970" s="96">
        <v>2326</v>
      </c>
      <c r="M3970" s="98">
        <f>Causas[[#This Row],[parada_duracion]]/60</f>
        <v>38.766666666666666</v>
      </c>
      <c r="N3970" s="18" t="s">
        <v>1255</v>
      </c>
      <c r="O3970" s="99" t="s">
        <v>9</v>
      </c>
      <c r="P3970" s="99">
        <f>WEEKNUM(Causas[[#This Row],[resolucion_fecha]],16)</f>
        <v>33</v>
      </c>
      <c r="Q3970" s="99" t="str">
        <f>TEXT(Causas[[#This Row],[resolucion_fecha]],"MMMM")</f>
        <v>agosto</v>
      </c>
      <c r="R3970" s="99" t="str">
        <f t="shared" si="62"/>
        <v>M</v>
      </c>
      <c r="S3970" s="99"/>
      <c r="T3970" s="99" t="s">
        <v>9</v>
      </c>
      <c r="U3970" s="16"/>
      <c r="V3970" s="99"/>
      <c r="W3970" s="99"/>
    </row>
    <row r="3971" spans="1:23" hidden="1" x14ac:dyDescent="0.25">
      <c r="A3971" s="25">
        <v>149191</v>
      </c>
      <c r="B3971" s="25" t="s">
        <v>203</v>
      </c>
      <c r="C3971" s="25" t="s">
        <v>43</v>
      </c>
      <c r="D3971" s="25" t="s">
        <v>55</v>
      </c>
      <c r="E3971" s="24">
        <v>43405</v>
      </c>
      <c r="F3971" s="25" t="s">
        <v>45</v>
      </c>
      <c r="G3971" s="25" t="s">
        <v>50</v>
      </c>
      <c r="H3971" s="24">
        <v>45152</v>
      </c>
      <c r="I3971" s="101">
        <v>0.44890046296296293</v>
      </c>
      <c r="J3971" s="24">
        <v>45152</v>
      </c>
      <c r="K3971" s="101">
        <v>0.45952546296296298</v>
      </c>
      <c r="L3971" s="25">
        <v>918</v>
      </c>
      <c r="M3971" s="26">
        <f>Causas[[#This Row],[parada_duracion]]/60</f>
        <v>15.3</v>
      </c>
      <c r="N3971" s="19" t="s">
        <v>1256</v>
      </c>
      <c r="O3971" s="16" t="s">
        <v>52</v>
      </c>
      <c r="P3971" s="16">
        <f>WEEKNUM(Causas[[#This Row],[resolucion_fecha]],16)</f>
        <v>33</v>
      </c>
      <c r="Q3971" s="16" t="str">
        <f>TEXT(Causas[[#This Row],[resolucion_fecha]],"MMMM")</f>
        <v>agosto</v>
      </c>
      <c r="R3971" s="16" t="str">
        <f t="shared" si="62"/>
        <v>M</v>
      </c>
      <c r="S3971" s="16"/>
      <c r="T3971" s="16" t="s">
        <v>53</v>
      </c>
      <c r="U3971" s="100"/>
      <c r="V3971" s="16"/>
      <c r="W3971" s="16"/>
    </row>
    <row r="3972" spans="1:23" hidden="1" x14ac:dyDescent="0.25">
      <c r="A3972" s="96">
        <v>149193</v>
      </c>
      <c r="B3972" s="96" t="s">
        <v>203</v>
      </c>
      <c r="C3972" s="96" t="s">
        <v>43</v>
      </c>
      <c r="D3972" s="96" t="s">
        <v>55</v>
      </c>
      <c r="E3972" s="97">
        <v>43405</v>
      </c>
      <c r="F3972" s="96" t="s">
        <v>45</v>
      </c>
      <c r="G3972" s="96" t="s">
        <v>50</v>
      </c>
      <c r="H3972" s="97">
        <v>45152</v>
      </c>
      <c r="I3972" s="23">
        <v>0.46599537037037037</v>
      </c>
      <c r="J3972" s="97">
        <v>45152</v>
      </c>
      <c r="K3972" s="23">
        <v>0.47688657407407403</v>
      </c>
      <c r="L3972" s="96">
        <v>941</v>
      </c>
      <c r="M3972" s="98">
        <f>Causas[[#This Row],[parada_duracion]]/60</f>
        <v>15.683333333333334</v>
      </c>
      <c r="N3972" s="18" t="s">
        <v>1256</v>
      </c>
      <c r="O3972" s="99" t="s">
        <v>52</v>
      </c>
      <c r="P3972" s="99">
        <f>WEEKNUM(Causas[[#This Row],[resolucion_fecha]],16)</f>
        <v>33</v>
      </c>
      <c r="Q3972" s="99" t="str">
        <f>TEXT(Causas[[#This Row],[resolucion_fecha]],"MMMM")</f>
        <v>agosto</v>
      </c>
      <c r="R3972" s="99" t="str">
        <f t="shared" si="62"/>
        <v>M</v>
      </c>
      <c r="S3972" s="99"/>
      <c r="T3972" s="16" t="s">
        <v>53</v>
      </c>
      <c r="U3972" s="16"/>
      <c r="V3972" s="99"/>
      <c r="W3972" s="99"/>
    </row>
    <row r="3973" spans="1:23" hidden="1" x14ac:dyDescent="0.25">
      <c r="A3973" s="25">
        <v>149194</v>
      </c>
      <c r="B3973" s="25" t="s">
        <v>58</v>
      </c>
      <c r="C3973" s="25" t="s">
        <v>43</v>
      </c>
      <c r="D3973" s="25" t="s">
        <v>80</v>
      </c>
      <c r="E3973" s="24">
        <v>43405</v>
      </c>
      <c r="F3973" s="25" t="s">
        <v>45</v>
      </c>
      <c r="G3973" s="25" t="s">
        <v>46</v>
      </c>
      <c r="H3973" s="24">
        <v>45152</v>
      </c>
      <c r="I3973" s="101">
        <v>0.4689814814814815</v>
      </c>
      <c r="J3973" s="24">
        <v>45152</v>
      </c>
      <c r="K3973" s="101">
        <v>0.74146990740740737</v>
      </c>
      <c r="L3973" s="25">
        <v>23543</v>
      </c>
      <c r="M3973" s="26">
        <f>Causas[[#This Row],[parada_duracion]]/60</f>
        <v>392.38333333333333</v>
      </c>
      <c r="N3973" s="19" t="s">
        <v>49</v>
      </c>
      <c r="O3973" s="99" t="s">
        <v>49</v>
      </c>
      <c r="P3973" s="16">
        <f>WEEKNUM(Causas[[#This Row],[resolucion_fecha]],16)</f>
        <v>33</v>
      </c>
      <c r="Q3973" s="16" t="str">
        <f>TEXT(Causas[[#This Row],[resolucion_fecha]],"MMMM")</f>
        <v>agosto</v>
      </c>
      <c r="R3973" s="16" t="str">
        <f t="shared" si="62"/>
        <v>M</v>
      </c>
      <c r="S3973" s="16"/>
      <c r="T3973" s="99" t="s">
        <v>49</v>
      </c>
      <c r="U3973" s="100"/>
      <c r="V3973" s="16"/>
      <c r="W3973" s="16"/>
    </row>
    <row r="3974" spans="1:23" hidden="1" x14ac:dyDescent="0.25">
      <c r="A3974" s="96">
        <v>149198</v>
      </c>
      <c r="B3974" s="96" t="s">
        <v>89</v>
      </c>
      <c r="C3974" s="96" t="s">
        <v>43</v>
      </c>
      <c r="D3974" s="96" t="s">
        <v>90</v>
      </c>
      <c r="E3974" s="97">
        <v>44263</v>
      </c>
      <c r="F3974" s="96" t="s">
        <v>56</v>
      </c>
      <c r="G3974" s="96" t="s">
        <v>46</v>
      </c>
      <c r="H3974" s="97">
        <v>45152</v>
      </c>
      <c r="I3974" s="23">
        <v>0.49314814814814811</v>
      </c>
      <c r="J3974" s="97">
        <v>45152</v>
      </c>
      <c r="K3974" s="23">
        <v>0.53440972222222227</v>
      </c>
      <c r="L3974" s="96">
        <v>3565</v>
      </c>
      <c r="M3974" s="98">
        <f>Causas[[#This Row],[parada_duracion]]/60</f>
        <v>59.416666666666664</v>
      </c>
      <c r="N3974" s="18" t="s">
        <v>1257</v>
      </c>
      <c r="O3974" s="99" t="s">
        <v>52</v>
      </c>
      <c r="P3974" s="99">
        <f>WEEKNUM(Causas[[#This Row],[resolucion_fecha]],16)</f>
        <v>33</v>
      </c>
      <c r="Q3974" s="99" t="str">
        <f>TEXT(Causas[[#This Row],[resolucion_fecha]],"MMMM")</f>
        <v>agosto</v>
      </c>
      <c r="R3974" s="99" t="str">
        <f t="shared" si="62"/>
        <v>M</v>
      </c>
      <c r="S3974" s="99"/>
      <c r="T3974" s="16" t="s">
        <v>53</v>
      </c>
      <c r="U3974" s="16"/>
      <c r="V3974" s="99"/>
      <c r="W3974" s="99"/>
    </row>
    <row r="3975" spans="1:23" hidden="1" x14ac:dyDescent="0.25">
      <c r="A3975" s="96">
        <v>149199</v>
      </c>
      <c r="B3975" s="96" t="s">
        <v>174</v>
      </c>
      <c r="C3975" s="96" t="s">
        <v>43</v>
      </c>
      <c r="D3975" s="96" t="s">
        <v>76</v>
      </c>
      <c r="E3975" s="97">
        <v>44265</v>
      </c>
      <c r="F3975" s="96" t="s">
        <v>56</v>
      </c>
      <c r="G3975" s="96" t="s">
        <v>46</v>
      </c>
      <c r="H3975" s="97">
        <v>45152</v>
      </c>
      <c r="I3975" s="23">
        <v>0.50048611111111108</v>
      </c>
      <c r="J3975" s="97">
        <v>45152</v>
      </c>
      <c r="K3975" s="23">
        <v>0.50550925925925927</v>
      </c>
      <c r="L3975" s="96">
        <v>434</v>
      </c>
      <c r="M3975" s="98">
        <f>Causas[[#This Row],[parada_duracion]]/60</f>
        <v>7.2333333333333334</v>
      </c>
      <c r="N3975" s="19" t="s">
        <v>47</v>
      </c>
      <c r="O3975" s="16" t="s">
        <v>47</v>
      </c>
      <c r="P3975" s="99">
        <f>WEEKNUM(Causas[[#This Row],[resolucion_fecha]],16)</f>
        <v>33</v>
      </c>
      <c r="Q3975" s="99" t="str">
        <f>TEXT(Causas[[#This Row],[resolucion_fecha]],"MMMM")</f>
        <v>agosto</v>
      </c>
      <c r="R3975" s="99" t="str">
        <f t="shared" si="62"/>
        <v>M</v>
      </c>
      <c r="S3975" s="99"/>
      <c r="T3975" s="16" t="s">
        <v>47</v>
      </c>
      <c r="U3975" s="100"/>
      <c r="V3975" s="99"/>
      <c r="W3975" s="99"/>
    </row>
    <row r="3976" spans="1:23" hidden="1" x14ac:dyDescent="0.25">
      <c r="A3976" s="25">
        <v>149200</v>
      </c>
      <c r="B3976" s="25" t="s">
        <v>86</v>
      </c>
      <c r="C3976" s="25" t="s">
        <v>43</v>
      </c>
      <c r="D3976" s="25" t="s">
        <v>55</v>
      </c>
      <c r="E3976" s="24">
        <v>43881</v>
      </c>
      <c r="F3976" s="25" t="s">
        <v>56</v>
      </c>
      <c r="G3976" s="25" t="s">
        <v>50</v>
      </c>
      <c r="H3976" s="24">
        <v>45152</v>
      </c>
      <c r="I3976" s="101">
        <v>0.50850694444444444</v>
      </c>
      <c r="J3976" s="24">
        <v>45152</v>
      </c>
      <c r="K3976" s="101">
        <v>0.53684027777777776</v>
      </c>
      <c r="L3976" s="25">
        <v>2448</v>
      </c>
      <c r="M3976" s="26">
        <f>Causas[[#This Row],[parada_duracion]]/60</f>
        <v>40.799999999999997</v>
      </c>
      <c r="N3976" s="19" t="s">
        <v>1134</v>
      </c>
      <c r="O3976" s="16" t="s">
        <v>52</v>
      </c>
      <c r="P3976" s="16">
        <f>WEEKNUM(Causas[[#This Row],[resolucion_fecha]],16)</f>
        <v>33</v>
      </c>
      <c r="Q3976" s="16" t="str">
        <f>TEXT(Causas[[#This Row],[resolucion_fecha]],"MMMM")</f>
        <v>agosto</v>
      </c>
      <c r="R3976" s="16" t="str">
        <f t="shared" si="62"/>
        <v>M</v>
      </c>
      <c r="S3976" s="16"/>
      <c r="T3976" s="16" t="s">
        <v>53</v>
      </c>
      <c r="U3976" s="100"/>
      <c r="V3976" s="16"/>
      <c r="W3976" s="16"/>
    </row>
    <row r="3977" spans="1:23" hidden="1" x14ac:dyDescent="0.25">
      <c r="A3977" s="96">
        <v>149205</v>
      </c>
      <c r="B3977" s="96" t="s">
        <v>197</v>
      </c>
      <c r="C3977" s="96" t="s">
        <v>43</v>
      </c>
      <c r="D3977" s="96" t="s">
        <v>90</v>
      </c>
      <c r="E3977" s="97">
        <v>43405</v>
      </c>
      <c r="F3977" s="96" t="s">
        <v>45</v>
      </c>
      <c r="G3977" s="96" t="s">
        <v>46</v>
      </c>
      <c r="H3977" s="97">
        <v>45152</v>
      </c>
      <c r="I3977" s="23">
        <v>0.53451388888888884</v>
      </c>
      <c r="J3977" s="97">
        <v>45152</v>
      </c>
      <c r="K3977" s="23">
        <v>0.54259259259259263</v>
      </c>
      <c r="L3977" s="96">
        <v>698</v>
      </c>
      <c r="M3977" s="98">
        <f>Causas[[#This Row],[parada_duracion]]/60</f>
        <v>11.633333333333333</v>
      </c>
      <c r="N3977" s="18" t="s">
        <v>1258</v>
      </c>
      <c r="O3977" s="99" t="s">
        <v>9</v>
      </c>
      <c r="P3977" s="99">
        <f>WEEKNUM(Causas[[#This Row],[resolucion_fecha]],16)</f>
        <v>33</v>
      </c>
      <c r="Q3977" s="99" t="str">
        <f>TEXT(Causas[[#This Row],[resolucion_fecha]],"MMMM")</f>
        <v>agosto</v>
      </c>
      <c r="R3977" s="99" t="str">
        <f t="shared" si="62"/>
        <v>M</v>
      </c>
      <c r="S3977" s="99"/>
      <c r="T3977" s="99" t="s">
        <v>9</v>
      </c>
      <c r="U3977" s="16"/>
      <c r="V3977" s="99"/>
      <c r="W3977" s="99"/>
    </row>
    <row r="3978" spans="1:23" hidden="1" x14ac:dyDescent="0.25">
      <c r="A3978" s="96">
        <v>149206</v>
      </c>
      <c r="B3978" s="96" t="s">
        <v>197</v>
      </c>
      <c r="C3978" s="96" t="s">
        <v>43</v>
      </c>
      <c r="D3978" s="96" t="s">
        <v>90</v>
      </c>
      <c r="E3978" s="97">
        <v>43405</v>
      </c>
      <c r="F3978" s="96" t="s">
        <v>45</v>
      </c>
      <c r="G3978" s="96" t="s">
        <v>46</v>
      </c>
      <c r="H3978" s="97">
        <v>45152</v>
      </c>
      <c r="I3978" s="23">
        <v>0.54416666666666669</v>
      </c>
      <c r="J3978" s="97">
        <v>45152</v>
      </c>
      <c r="K3978" s="23">
        <v>0.60759259259259257</v>
      </c>
      <c r="L3978" s="96">
        <v>5480</v>
      </c>
      <c r="M3978" s="98">
        <f>Causas[[#This Row],[parada_duracion]]/60</f>
        <v>91.333333333333329</v>
      </c>
      <c r="N3978" s="18" t="s">
        <v>1258</v>
      </c>
      <c r="O3978" s="99" t="s">
        <v>9</v>
      </c>
      <c r="P3978" s="99">
        <f>WEEKNUM(Causas[[#This Row],[resolucion_fecha]],16)</f>
        <v>33</v>
      </c>
      <c r="Q3978" s="99" t="str">
        <f>TEXT(Causas[[#This Row],[resolucion_fecha]],"MMMM")</f>
        <v>agosto</v>
      </c>
      <c r="R3978" s="99" t="str">
        <f t="shared" si="62"/>
        <v>M</v>
      </c>
      <c r="S3978" s="99"/>
      <c r="T3978" s="99" t="s">
        <v>9</v>
      </c>
      <c r="U3978" s="100"/>
      <c r="V3978" s="99"/>
      <c r="W3978" s="99"/>
    </row>
    <row r="3979" spans="1:23" hidden="1" x14ac:dyDescent="0.25">
      <c r="A3979" s="96">
        <v>149207</v>
      </c>
      <c r="B3979" s="96" t="s">
        <v>42</v>
      </c>
      <c r="C3979" s="96" t="s">
        <v>43</v>
      </c>
      <c r="D3979" s="96" t="s">
        <v>143</v>
      </c>
      <c r="E3979" s="97">
        <v>43405</v>
      </c>
      <c r="F3979" s="96" t="s">
        <v>45</v>
      </c>
      <c r="G3979" s="96" t="s">
        <v>50</v>
      </c>
      <c r="H3979" s="97">
        <v>45152</v>
      </c>
      <c r="I3979" s="23">
        <v>0.55260416666666667</v>
      </c>
      <c r="J3979" s="97">
        <v>45152</v>
      </c>
      <c r="K3979" s="23">
        <v>0.61041666666666672</v>
      </c>
      <c r="L3979" s="96">
        <v>4995</v>
      </c>
      <c r="M3979" s="98">
        <f>Causas[[#This Row],[parada_duracion]]/60</f>
        <v>83.25</v>
      </c>
      <c r="N3979" s="18" t="s">
        <v>1259</v>
      </c>
      <c r="O3979" s="99" t="s">
        <v>52</v>
      </c>
      <c r="P3979" s="99">
        <f>WEEKNUM(Causas[[#This Row],[resolucion_fecha]],16)</f>
        <v>33</v>
      </c>
      <c r="Q3979" s="99" t="str">
        <f>TEXT(Causas[[#This Row],[resolucion_fecha]],"MMMM")</f>
        <v>agosto</v>
      </c>
      <c r="R3979" s="99" t="str">
        <f t="shared" si="62"/>
        <v>M</v>
      </c>
      <c r="S3979" s="99"/>
      <c r="T3979" s="16" t="s">
        <v>53</v>
      </c>
      <c r="U3979" s="100"/>
      <c r="V3979" s="99"/>
      <c r="W3979" s="99"/>
    </row>
    <row r="3980" spans="1:23" hidden="1" x14ac:dyDescent="0.25">
      <c r="A3980" s="25">
        <v>149208</v>
      </c>
      <c r="B3980" s="25" t="s">
        <v>86</v>
      </c>
      <c r="C3980" s="25" t="s">
        <v>43</v>
      </c>
      <c r="D3980" s="25" t="s">
        <v>55</v>
      </c>
      <c r="E3980" s="24">
        <v>43881</v>
      </c>
      <c r="F3980" s="25" t="s">
        <v>56</v>
      </c>
      <c r="G3980" s="25" t="s">
        <v>50</v>
      </c>
      <c r="H3980" s="24">
        <v>45152</v>
      </c>
      <c r="I3980" s="101">
        <v>0.57902777777777781</v>
      </c>
      <c r="J3980" s="24">
        <v>45152</v>
      </c>
      <c r="K3980" s="101">
        <v>0.67709490740740741</v>
      </c>
      <c r="L3980" s="25">
        <v>8473</v>
      </c>
      <c r="M3980" s="26">
        <f>Causas[[#This Row],[parada_duracion]]/60</f>
        <v>141.21666666666667</v>
      </c>
      <c r="N3980" s="19" t="s">
        <v>1134</v>
      </c>
      <c r="O3980" s="16" t="s">
        <v>52</v>
      </c>
      <c r="P3980" s="16">
        <f>WEEKNUM(Causas[[#This Row],[resolucion_fecha]],16)</f>
        <v>33</v>
      </c>
      <c r="Q3980" s="16" t="str">
        <f>TEXT(Causas[[#This Row],[resolucion_fecha]],"MMMM")</f>
        <v>agosto</v>
      </c>
      <c r="R3980" s="16" t="str">
        <f t="shared" si="62"/>
        <v>M</v>
      </c>
      <c r="S3980" s="16"/>
      <c r="T3980" s="16" t="s">
        <v>53</v>
      </c>
      <c r="U3980" s="100"/>
      <c r="V3980" s="16"/>
      <c r="W3980" s="16"/>
    </row>
    <row r="3981" spans="1:23" hidden="1" x14ac:dyDescent="0.25">
      <c r="A3981" s="96">
        <v>149211</v>
      </c>
      <c r="B3981" s="96" t="s">
        <v>89</v>
      </c>
      <c r="C3981" s="96" t="s">
        <v>43</v>
      </c>
      <c r="D3981" s="96" t="s">
        <v>90</v>
      </c>
      <c r="E3981" s="97">
        <v>44263</v>
      </c>
      <c r="F3981" s="96" t="s">
        <v>56</v>
      </c>
      <c r="G3981" s="96" t="s">
        <v>46</v>
      </c>
      <c r="H3981" s="97">
        <v>45152</v>
      </c>
      <c r="I3981" s="23">
        <v>0.60923611111111109</v>
      </c>
      <c r="J3981" s="97">
        <v>45152</v>
      </c>
      <c r="K3981" s="23">
        <v>0.62996527777777778</v>
      </c>
      <c r="L3981" s="96">
        <v>1791</v>
      </c>
      <c r="M3981" s="98">
        <f>Causas[[#This Row],[parada_duracion]]/60</f>
        <v>29.85</v>
      </c>
      <c r="N3981" s="18" t="s">
        <v>1257</v>
      </c>
      <c r="O3981" s="99" t="s">
        <v>52</v>
      </c>
      <c r="P3981" s="99">
        <f>WEEKNUM(Causas[[#This Row],[resolucion_fecha]],16)</f>
        <v>33</v>
      </c>
      <c r="Q3981" s="99" t="str">
        <f>TEXT(Causas[[#This Row],[resolucion_fecha]],"MMMM")</f>
        <v>agosto</v>
      </c>
      <c r="R3981" s="99" t="str">
        <f t="shared" si="62"/>
        <v>T</v>
      </c>
      <c r="S3981" s="99"/>
      <c r="T3981" s="16" t="s">
        <v>53</v>
      </c>
      <c r="U3981" s="16"/>
      <c r="V3981" s="99"/>
      <c r="W3981" s="99"/>
    </row>
    <row r="3982" spans="1:23" hidden="1" x14ac:dyDescent="0.25">
      <c r="A3982" s="96">
        <v>149212</v>
      </c>
      <c r="B3982" s="96" t="s">
        <v>42</v>
      </c>
      <c r="C3982" s="96" t="s">
        <v>43</v>
      </c>
      <c r="D3982" s="96" t="s">
        <v>143</v>
      </c>
      <c r="E3982" s="97">
        <v>43405</v>
      </c>
      <c r="F3982" s="96" t="s">
        <v>45</v>
      </c>
      <c r="G3982" s="96" t="s">
        <v>50</v>
      </c>
      <c r="H3982" s="97">
        <v>45152</v>
      </c>
      <c r="I3982" s="23">
        <v>0.61050925925925925</v>
      </c>
      <c r="J3982" s="97">
        <v>45152</v>
      </c>
      <c r="K3982" s="23">
        <v>0.6242361111111111</v>
      </c>
      <c r="L3982" s="96">
        <v>1186</v>
      </c>
      <c r="M3982" s="98">
        <f>Causas[[#This Row],[parada_duracion]]/60</f>
        <v>19.766666666666666</v>
      </c>
      <c r="N3982" s="18" t="s">
        <v>1259</v>
      </c>
      <c r="O3982" s="99" t="s">
        <v>52</v>
      </c>
      <c r="P3982" s="99">
        <f>WEEKNUM(Causas[[#This Row],[resolucion_fecha]],16)</f>
        <v>33</v>
      </c>
      <c r="Q3982" s="99" t="str">
        <f>TEXT(Causas[[#This Row],[resolucion_fecha]],"MMMM")</f>
        <v>agosto</v>
      </c>
      <c r="R3982" s="99" t="str">
        <f t="shared" si="62"/>
        <v>T</v>
      </c>
      <c r="S3982" s="99"/>
      <c r="T3982" s="16" t="s">
        <v>53</v>
      </c>
      <c r="U3982" s="100"/>
      <c r="V3982" s="99"/>
      <c r="W3982" s="99"/>
    </row>
    <row r="3983" spans="1:23" hidden="1" x14ac:dyDescent="0.25">
      <c r="A3983" s="96">
        <v>149213</v>
      </c>
      <c r="B3983" s="96" t="s">
        <v>79</v>
      </c>
      <c r="C3983" s="96" t="s">
        <v>43</v>
      </c>
      <c r="D3983" s="96" t="s">
        <v>68</v>
      </c>
      <c r="E3983" s="97">
        <v>43405</v>
      </c>
      <c r="F3983" s="96" t="s">
        <v>45</v>
      </c>
      <c r="G3983" s="96" t="s">
        <v>46</v>
      </c>
      <c r="H3983" s="97">
        <v>45152</v>
      </c>
      <c r="I3983" s="23">
        <v>0.63141203703703697</v>
      </c>
      <c r="J3983" s="97">
        <v>45152</v>
      </c>
      <c r="K3983" s="23">
        <v>0.67120370370370364</v>
      </c>
      <c r="L3983" s="96">
        <v>3438</v>
      </c>
      <c r="M3983" s="98">
        <f>Causas[[#This Row],[parada_duracion]]/60</f>
        <v>57.3</v>
      </c>
      <c r="N3983" s="18" t="s">
        <v>1260</v>
      </c>
      <c r="O3983" s="99" t="s">
        <v>72</v>
      </c>
      <c r="P3983" s="99">
        <f>WEEKNUM(Causas[[#This Row],[resolucion_fecha]],16)</f>
        <v>33</v>
      </c>
      <c r="Q3983" s="99" t="str">
        <f>TEXT(Causas[[#This Row],[resolucion_fecha]],"MMMM")</f>
        <v>agosto</v>
      </c>
      <c r="R3983" s="99" t="str">
        <f t="shared" si="62"/>
        <v>T</v>
      </c>
      <c r="S3983" s="99"/>
      <c r="T3983" s="99" t="s">
        <v>73</v>
      </c>
      <c r="U3983" s="100"/>
      <c r="V3983" s="99"/>
      <c r="W3983" s="99"/>
    </row>
    <row r="3984" spans="1:23" hidden="1" x14ac:dyDescent="0.25">
      <c r="A3984" s="25">
        <v>149214</v>
      </c>
      <c r="B3984" s="25" t="s">
        <v>116</v>
      </c>
      <c r="C3984" s="25" t="s">
        <v>43</v>
      </c>
      <c r="D3984" s="25" t="s">
        <v>166</v>
      </c>
      <c r="E3984" s="24">
        <v>43405</v>
      </c>
      <c r="F3984" s="25" t="s">
        <v>45</v>
      </c>
      <c r="G3984" s="25" t="s">
        <v>46</v>
      </c>
      <c r="H3984" s="24">
        <v>45152</v>
      </c>
      <c r="I3984" s="101">
        <v>0.63503472222222224</v>
      </c>
      <c r="J3984" s="24">
        <v>45152</v>
      </c>
      <c r="K3984" s="101">
        <v>0.64505787037037032</v>
      </c>
      <c r="L3984" s="25">
        <v>866</v>
      </c>
      <c r="M3984" s="26">
        <f>Causas[[#This Row],[parada_duracion]]/60</f>
        <v>14.433333333333334</v>
      </c>
      <c r="N3984" s="19" t="s">
        <v>132</v>
      </c>
      <c r="O3984" s="16" t="s">
        <v>52</v>
      </c>
      <c r="P3984" s="16">
        <f>WEEKNUM(Causas[[#This Row],[resolucion_fecha]],16)</f>
        <v>33</v>
      </c>
      <c r="Q3984" s="16" t="str">
        <f>TEXT(Causas[[#This Row],[resolucion_fecha]],"MMMM")</f>
        <v>agosto</v>
      </c>
      <c r="R3984" s="16" t="str">
        <f t="shared" si="62"/>
        <v>T</v>
      </c>
      <c r="S3984" s="16"/>
      <c r="T3984" s="16" t="s">
        <v>53</v>
      </c>
      <c r="U3984" s="100"/>
      <c r="V3984" s="16"/>
      <c r="W3984" s="16"/>
    </row>
    <row r="3985" spans="1:23" ht="30" hidden="1" x14ac:dyDescent="0.25">
      <c r="A3985" s="96">
        <v>149216</v>
      </c>
      <c r="B3985" s="96" t="s">
        <v>42</v>
      </c>
      <c r="C3985" s="96" t="s">
        <v>43</v>
      </c>
      <c r="D3985" s="96" t="s">
        <v>164</v>
      </c>
      <c r="E3985" s="97">
        <v>43405</v>
      </c>
      <c r="F3985" s="96" t="s">
        <v>45</v>
      </c>
      <c r="G3985" s="96" t="s">
        <v>50</v>
      </c>
      <c r="H3985" s="97">
        <v>45152</v>
      </c>
      <c r="I3985" s="23">
        <v>0.65597222222222229</v>
      </c>
      <c r="J3985" s="97">
        <v>45152</v>
      </c>
      <c r="K3985" s="23">
        <v>0.70170138888888889</v>
      </c>
      <c r="L3985" s="96">
        <v>3951</v>
      </c>
      <c r="M3985" s="98">
        <f>Causas[[#This Row],[parada_duracion]]/60</f>
        <v>65.849999999999994</v>
      </c>
      <c r="N3985" s="18" t="s">
        <v>1261</v>
      </c>
      <c r="O3985" s="99" t="s">
        <v>52</v>
      </c>
      <c r="P3985" s="99">
        <f>WEEKNUM(Causas[[#This Row],[resolucion_fecha]],16)</f>
        <v>33</v>
      </c>
      <c r="Q3985" s="99" t="str">
        <f>TEXT(Causas[[#This Row],[resolucion_fecha]],"MMMM")</f>
        <v>agosto</v>
      </c>
      <c r="R3985" s="99" t="str">
        <f t="shared" si="62"/>
        <v>T</v>
      </c>
      <c r="S3985" s="99"/>
      <c r="T3985" s="16" t="s">
        <v>53</v>
      </c>
      <c r="U3985" s="16"/>
      <c r="V3985" s="99"/>
      <c r="W3985" s="99"/>
    </row>
    <row r="3986" spans="1:23" hidden="1" x14ac:dyDescent="0.25">
      <c r="A3986" s="25">
        <v>149217</v>
      </c>
      <c r="B3986" s="25" t="s">
        <v>197</v>
      </c>
      <c r="C3986" s="25" t="s">
        <v>43</v>
      </c>
      <c r="D3986" s="25" t="s">
        <v>90</v>
      </c>
      <c r="E3986" s="24">
        <v>43405</v>
      </c>
      <c r="F3986" s="25" t="s">
        <v>45</v>
      </c>
      <c r="G3986" s="25" t="s">
        <v>46</v>
      </c>
      <c r="H3986" s="24">
        <v>45152</v>
      </c>
      <c r="I3986" s="101">
        <v>0.65740740740740744</v>
      </c>
      <c r="J3986" s="24">
        <v>45152</v>
      </c>
      <c r="K3986" s="101">
        <v>0.68290509259259258</v>
      </c>
      <c r="L3986" s="25">
        <v>2203</v>
      </c>
      <c r="M3986" s="26">
        <f>Causas[[#This Row],[parada_duracion]]/60</f>
        <v>36.716666666666669</v>
      </c>
      <c r="N3986" s="19" t="s">
        <v>1262</v>
      </c>
      <c r="O3986" s="16" t="s">
        <v>52</v>
      </c>
      <c r="P3986" s="16">
        <f>WEEKNUM(Causas[[#This Row],[resolucion_fecha]],16)</f>
        <v>33</v>
      </c>
      <c r="Q3986" s="16" t="str">
        <f>TEXT(Causas[[#This Row],[resolucion_fecha]],"MMMM")</f>
        <v>agosto</v>
      </c>
      <c r="R3986" s="16" t="str">
        <f t="shared" si="62"/>
        <v>T</v>
      </c>
      <c r="S3986" s="16"/>
      <c r="T3986" s="16" t="s">
        <v>53</v>
      </c>
      <c r="U3986" s="100"/>
      <c r="V3986" s="16"/>
      <c r="W3986" s="16"/>
    </row>
    <row r="3987" spans="1:23" hidden="1" x14ac:dyDescent="0.25">
      <c r="A3987" s="96">
        <v>149220</v>
      </c>
      <c r="B3987" s="96" t="s">
        <v>86</v>
      </c>
      <c r="C3987" s="96" t="s">
        <v>43</v>
      </c>
      <c r="D3987" s="96" t="s">
        <v>55</v>
      </c>
      <c r="E3987" s="97">
        <v>43881</v>
      </c>
      <c r="F3987" s="96" t="s">
        <v>56</v>
      </c>
      <c r="G3987" s="96" t="s">
        <v>50</v>
      </c>
      <c r="H3987" s="97">
        <v>45152</v>
      </c>
      <c r="I3987" s="23">
        <v>0.68458333333333332</v>
      </c>
      <c r="J3987" s="97">
        <v>45152</v>
      </c>
      <c r="K3987" s="23">
        <v>0.7015162037037036</v>
      </c>
      <c r="L3987" s="96">
        <v>1463</v>
      </c>
      <c r="M3987" s="98">
        <f>Causas[[#This Row],[parada_duracion]]/60</f>
        <v>24.383333333333333</v>
      </c>
      <c r="N3987" s="18" t="s">
        <v>1134</v>
      </c>
      <c r="O3987" s="99" t="s">
        <v>52</v>
      </c>
      <c r="P3987" s="99">
        <f>WEEKNUM(Causas[[#This Row],[resolucion_fecha]],16)</f>
        <v>33</v>
      </c>
      <c r="Q3987" s="99" t="str">
        <f>TEXT(Causas[[#This Row],[resolucion_fecha]],"MMMM")</f>
        <v>agosto</v>
      </c>
      <c r="R3987" s="99" t="str">
        <f t="shared" si="62"/>
        <v>T</v>
      </c>
      <c r="S3987" s="99"/>
      <c r="T3987" s="16" t="s">
        <v>53</v>
      </c>
      <c r="U3987" s="16"/>
      <c r="V3987" s="99"/>
      <c r="W3987" s="99"/>
    </row>
    <row r="3988" spans="1:23" hidden="1" x14ac:dyDescent="0.25">
      <c r="A3988" s="96">
        <v>149221</v>
      </c>
      <c r="B3988" s="96" t="s">
        <v>42</v>
      </c>
      <c r="C3988" s="96" t="s">
        <v>43</v>
      </c>
      <c r="D3988" s="96" t="s">
        <v>164</v>
      </c>
      <c r="E3988" s="97">
        <v>43405</v>
      </c>
      <c r="F3988" s="96" t="s">
        <v>45</v>
      </c>
      <c r="G3988" s="96" t="s">
        <v>46</v>
      </c>
      <c r="H3988" s="97">
        <v>45152</v>
      </c>
      <c r="I3988" s="23">
        <v>0.70182870370370365</v>
      </c>
      <c r="J3988" s="97">
        <v>45152</v>
      </c>
      <c r="K3988" s="23">
        <v>0.72377314814814808</v>
      </c>
      <c r="L3988" s="96">
        <v>1896</v>
      </c>
      <c r="M3988" s="98">
        <f>Causas[[#This Row],[parada_duracion]]/60</f>
        <v>31.6</v>
      </c>
      <c r="N3988" s="18" t="s">
        <v>132</v>
      </c>
      <c r="O3988" s="99" t="s">
        <v>52</v>
      </c>
      <c r="P3988" s="99">
        <f>WEEKNUM(Causas[[#This Row],[resolucion_fecha]],16)</f>
        <v>33</v>
      </c>
      <c r="Q3988" s="99" t="str">
        <f>TEXT(Causas[[#This Row],[resolucion_fecha]],"MMMM")</f>
        <v>agosto</v>
      </c>
      <c r="R3988" s="99" t="str">
        <f t="shared" si="62"/>
        <v>T</v>
      </c>
      <c r="S3988" s="99"/>
      <c r="T3988" s="16" t="s">
        <v>53</v>
      </c>
      <c r="U3988" s="100"/>
      <c r="V3988" s="99"/>
      <c r="W3988" s="99"/>
    </row>
    <row r="3989" spans="1:23" hidden="1" x14ac:dyDescent="0.25">
      <c r="A3989" s="25">
        <v>149222</v>
      </c>
      <c r="B3989" s="25" t="s">
        <v>111</v>
      </c>
      <c r="C3989" s="25" t="s">
        <v>43</v>
      </c>
      <c r="D3989" s="25" t="s">
        <v>166</v>
      </c>
      <c r="E3989" s="24">
        <v>44432</v>
      </c>
      <c r="F3989" s="25" t="s">
        <v>325</v>
      </c>
      <c r="G3989" s="25" t="s">
        <v>46</v>
      </c>
      <c r="H3989" s="24">
        <v>45152</v>
      </c>
      <c r="I3989" s="101">
        <v>0.70399305555555547</v>
      </c>
      <c r="J3989" s="24">
        <v>45152</v>
      </c>
      <c r="K3989" s="101">
        <v>0.72292824074074069</v>
      </c>
      <c r="L3989" s="25">
        <v>1636</v>
      </c>
      <c r="M3989" s="26">
        <f>Causas[[#This Row],[parada_duracion]]/60</f>
        <v>27.266666666666666</v>
      </c>
      <c r="N3989" s="19" t="s">
        <v>750</v>
      </c>
      <c r="O3989" s="16" t="s">
        <v>9</v>
      </c>
      <c r="P3989" s="16">
        <f>WEEKNUM(Causas[[#This Row],[resolucion_fecha]],16)</f>
        <v>33</v>
      </c>
      <c r="Q3989" s="16" t="str">
        <f>TEXT(Causas[[#This Row],[resolucion_fecha]],"MMMM")</f>
        <v>agosto</v>
      </c>
      <c r="R3989" s="16" t="str">
        <f t="shared" si="62"/>
        <v>T</v>
      </c>
      <c r="S3989" s="16"/>
      <c r="T3989" s="16" t="s">
        <v>9</v>
      </c>
      <c r="U3989" s="100"/>
      <c r="V3989" s="16"/>
      <c r="W3989" s="16"/>
    </row>
    <row r="3990" spans="1:23" hidden="1" x14ac:dyDescent="0.25">
      <c r="A3990" s="25">
        <v>149224</v>
      </c>
      <c r="B3990" s="25" t="s">
        <v>86</v>
      </c>
      <c r="C3990" s="25" t="s">
        <v>43</v>
      </c>
      <c r="D3990" s="25" t="s">
        <v>55</v>
      </c>
      <c r="E3990" s="24">
        <v>43881</v>
      </c>
      <c r="F3990" s="25" t="s">
        <v>56</v>
      </c>
      <c r="G3990" s="25" t="s">
        <v>50</v>
      </c>
      <c r="H3990" s="24">
        <v>45152</v>
      </c>
      <c r="I3990" s="101">
        <v>0.71248842592592598</v>
      </c>
      <c r="J3990" s="24">
        <v>45152</v>
      </c>
      <c r="K3990" s="101">
        <v>0.7310416666666667</v>
      </c>
      <c r="L3990" s="25">
        <v>1603</v>
      </c>
      <c r="M3990" s="26">
        <f>Causas[[#This Row],[parada_duracion]]/60</f>
        <v>26.716666666666665</v>
      </c>
      <c r="N3990" s="19" t="s">
        <v>1134</v>
      </c>
      <c r="O3990" s="16" t="s">
        <v>52</v>
      </c>
      <c r="P3990" s="16">
        <f>WEEKNUM(Causas[[#This Row],[resolucion_fecha]],16)</f>
        <v>33</v>
      </c>
      <c r="Q3990" s="16" t="str">
        <f>TEXT(Causas[[#This Row],[resolucion_fecha]],"MMMM")</f>
        <v>agosto</v>
      </c>
      <c r="R3990" s="16" t="str">
        <f t="shared" si="62"/>
        <v>T</v>
      </c>
      <c r="S3990" s="16"/>
      <c r="T3990" s="16" t="s">
        <v>53</v>
      </c>
      <c r="U3990" s="16"/>
      <c r="V3990" s="16"/>
      <c r="W3990" s="16"/>
    </row>
    <row r="3991" spans="1:23" hidden="1" x14ac:dyDescent="0.25">
      <c r="A3991" s="96">
        <v>149227</v>
      </c>
      <c r="B3991" s="96" t="s">
        <v>197</v>
      </c>
      <c r="C3991" s="96" t="s">
        <v>43</v>
      </c>
      <c r="D3991" s="96" t="s">
        <v>90</v>
      </c>
      <c r="E3991" s="97">
        <v>43405</v>
      </c>
      <c r="F3991" s="96" t="s">
        <v>45</v>
      </c>
      <c r="G3991" s="96" t="s">
        <v>46</v>
      </c>
      <c r="H3991" s="97">
        <v>45152</v>
      </c>
      <c r="I3991" s="23">
        <v>0.7453819444444445</v>
      </c>
      <c r="J3991" s="97">
        <v>45152</v>
      </c>
      <c r="K3991" s="23">
        <v>0.78202546296296294</v>
      </c>
      <c r="L3991" s="96">
        <v>3166</v>
      </c>
      <c r="M3991" s="98">
        <f>Causas[[#This Row],[parada_duracion]]/60</f>
        <v>52.766666666666666</v>
      </c>
      <c r="N3991" s="18" t="s">
        <v>1134</v>
      </c>
      <c r="O3991" s="99" t="s">
        <v>52</v>
      </c>
      <c r="P3991" s="99">
        <f>WEEKNUM(Causas[[#This Row],[resolucion_fecha]],16)</f>
        <v>33</v>
      </c>
      <c r="Q3991" s="99" t="str">
        <f>TEXT(Causas[[#This Row],[resolucion_fecha]],"MMMM")</f>
        <v>agosto</v>
      </c>
      <c r="R3991" s="99" t="str">
        <f t="shared" si="62"/>
        <v>T</v>
      </c>
      <c r="S3991" s="99"/>
      <c r="T3991" s="16" t="s">
        <v>53</v>
      </c>
      <c r="U3991" s="16"/>
      <c r="V3991" s="99"/>
      <c r="W3991" s="99"/>
    </row>
    <row r="3992" spans="1:23" hidden="1" x14ac:dyDescent="0.25">
      <c r="A3992" s="25">
        <v>149228</v>
      </c>
      <c r="B3992" s="25" t="s">
        <v>95</v>
      </c>
      <c r="C3992" s="25" t="s">
        <v>43</v>
      </c>
      <c r="D3992" s="25" t="s">
        <v>82</v>
      </c>
      <c r="E3992" s="24">
        <v>45063</v>
      </c>
      <c r="F3992" s="25" t="s">
        <v>124</v>
      </c>
      <c r="G3992" s="25" t="s">
        <v>46</v>
      </c>
      <c r="H3992" s="24">
        <v>45152</v>
      </c>
      <c r="I3992" s="101">
        <v>0.75848379629629636</v>
      </c>
      <c r="J3992" s="24">
        <v>45152</v>
      </c>
      <c r="K3992" s="101">
        <v>0.77292824074074085</v>
      </c>
      <c r="L3992" s="25">
        <v>1248</v>
      </c>
      <c r="M3992" s="26">
        <f>Causas[[#This Row],[parada_duracion]]/60</f>
        <v>20.8</v>
      </c>
      <c r="N3992" s="19" t="s">
        <v>1263</v>
      </c>
      <c r="O3992" s="16" t="s">
        <v>52</v>
      </c>
      <c r="P3992" s="16">
        <f>WEEKNUM(Causas[[#This Row],[resolucion_fecha]],16)</f>
        <v>33</v>
      </c>
      <c r="Q3992" s="16" t="str">
        <f>TEXT(Causas[[#This Row],[resolucion_fecha]],"MMMM")</f>
        <v>agosto</v>
      </c>
      <c r="R3992" s="16" t="str">
        <f t="shared" si="62"/>
        <v>T</v>
      </c>
      <c r="S3992" s="16"/>
      <c r="T3992" s="16" t="s">
        <v>53</v>
      </c>
      <c r="U3992" s="100"/>
      <c r="V3992" s="16"/>
      <c r="W3992" s="16"/>
    </row>
    <row r="3993" spans="1:23" hidden="1" x14ac:dyDescent="0.25">
      <c r="A3993" s="96">
        <v>149230</v>
      </c>
      <c r="B3993" s="96" t="s">
        <v>116</v>
      </c>
      <c r="C3993" s="96" t="s">
        <v>43</v>
      </c>
      <c r="D3993" s="96" t="s">
        <v>166</v>
      </c>
      <c r="E3993" s="97">
        <v>43405</v>
      </c>
      <c r="F3993" s="96" t="s">
        <v>45</v>
      </c>
      <c r="G3993" s="96" t="s">
        <v>46</v>
      </c>
      <c r="H3993" s="97">
        <v>45152</v>
      </c>
      <c r="I3993" s="23">
        <v>0.76938657407407407</v>
      </c>
      <c r="J3993" s="97">
        <v>45152</v>
      </c>
      <c r="K3993" s="23">
        <v>0.77916666666666667</v>
      </c>
      <c r="L3993" s="96">
        <v>845</v>
      </c>
      <c r="M3993" s="98">
        <f>Causas[[#This Row],[parada_duracion]]/60</f>
        <v>14.083333333333334</v>
      </c>
      <c r="N3993" s="18" t="s">
        <v>1264</v>
      </c>
      <c r="O3993" s="99" t="s">
        <v>52</v>
      </c>
      <c r="P3993" s="99">
        <f>WEEKNUM(Causas[[#This Row],[resolucion_fecha]],16)</f>
        <v>33</v>
      </c>
      <c r="Q3993" s="99" t="str">
        <f>TEXT(Causas[[#This Row],[resolucion_fecha]],"MMMM")</f>
        <v>agosto</v>
      </c>
      <c r="R3993" s="99" t="str">
        <f t="shared" si="62"/>
        <v>T</v>
      </c>
      <c r="S3993" s="99"/>
      <c r="T3993" s="16" t="s">
        <v>53</v>
      </c>
      <c r="U3993" s="16"/>
      <c r="V3993" s="99"/>
      <c r="W3993" s="99"/>
    </row>
    <row r="3994" spans="1:23" hidden="1" x14ac:dyDescent="0.25">
      <c r="A3994" s="25">
        <v>149231</v>
      </c>
      <c r="B3994" s="25" t="s">
        <v>58</v>
      </c>
      <c r="C3994" s="25" t="s">
        <v>43</v>
      </c>
      <c r="D3994" s="25" t="s">
        <v>324</v>
      </c>
      <c r="E3994" s="24">
        <v>44475</v>
      </c>
      <c r="F3994" s="25" t="s">
        <v>325</v>
      </c>
      <c r="G3994" s="25" t="s">
        <v>46</v>
      </c>
      <c r="H3994" s="24">
        <v>45152</v>
      </c>
      <c r="I3994" s="101">
        <v>0.78653935185185186</v>
      </c>
      <c r="J3994" s="24">
        <v>45152</v>
      </c>
      <c r="K3994" s="101">
        <v>0.79090277777777773</v>
      </c>
      <c r="L3994" s="25">
        <v>377</v>
      </c>
      <c r="M3994" s="26">
        <f>Causas[[#This Row],[parada_duracion]]/60</f>
        <v>6.2833333333333332</v>
      </c>
      <c r="N3994" s="19" t="s">
        <v>47</v>
      </c>
      <c r="O3994" s="16" t="s">
        <v>47</v>
      </c>
      <c r="P3994" s="16">
        <f>WEEKNUM(Causas[[#This Row],[resolucion_fecha]],16)</f>
        <v>33</v>
      </c>
      <c r="Q3994" s="16" t="str">
        <f>TEXT(Causas[[#This Row],[resolucion_fecha]],"MMMM")</f>
        <v>agosto</v>
      </c>
      <c r="R3994" s="16" t="str">
        <f t="shared" si="62"/>
        <v>T</v>
      </c>
      <c r="S3994" s="16"/>
      <c r="T3994" s="16" t="s">
        <v>47</v>
      </c>
      <c r="U3994" s="100"/>
      <c r="V3994" s="16"/>
      <c r="W3994" s="16"/>
    </row>
    <row r="3995" spans="1:23" hidden="1" x14ac:dyDescent="0.25">
      <c r="A3995" s="25">
        <v>149238</v>
      </c>
      <c r="B3995" s="25" t="s">
        <v>174</v>
      </c>
      <c r="C3995" s="25" t="s">
        <v>43</v>
      </c>
      <c r="D3995" s="25" t="s">
        <v>166</v>
      </c>
      <c r="E3995" s="24">
        <v>45128</v>
      </c>
      <c r="F3995" s="25" t="s">
        <v>124</v>
      </c>
      <c r="G3995" s="25" t="s">
        <v>46</v>
      </c>
      <c r="H3995" s="24">
        <v>45152</v>
      </c>
      <c r="I3995" s="101">
        <v>0.82570601851851855</v>
      </c>
      <c r="J3995" s="24">
        <v>45152</v>
      </c>
      <c r="K3995" s="101">
        <v>0.8746990740740741</v>
      </c>
      <c r="L3995" s="25">
        <v>4233</v>
      </c>
      <c r="M3995" s="26">
        <f>Causas[[#This Row],[parada_duracion]]/60</f>
        <v>70.55</v>
      </c>
      <c r="N3995" s="19" t="s">
        <v>132</v>
      </c>
      <c r="O3995" s="16" t="s">
        <v>52</v>
      </c>
      <c r="P3995" s="16">
        <f>WEEKNUM(Causas[[#This Row],[resolucion_fecha]],16)</f>
        <v>33</v>
      </c>
      <c r="Q3995" s="16" t="str">
        <f>TEXT(Causas[[#This Row],[resolucion_fecha]],"MMMM")</f>
        <v>agosto</v>
      </c>
      <c r="R3995" s="16" t="str">
        <f t="shared" si="62"/>
        <v>T</v>
      </c>
      <c r="S3995" s="16"/>
      <c r="T3995" s="16" t="s">
        <v>53</v>
      </c>
      <c r="U3995" s="16"/>
      <c r="V3995" s="16"/>
      <c r="W3995" s="16"/>
    </row>
    <row r="3996" spans="1:23" ht="60" hidden="1" x14ac:dyDescent="0.25">
      <c r="A3996" s="25">
        <v>149241</v>
      </c>
      <c r="B3996" s="25" t="s">
        <v>58</v>
      </c>
      <c r="C3996" s="25" t="s">
        <v>43</v>
      </c>
      <c r="D3996" s="25" t="s">
        <v>324</v>
      </c>
      <c r="E3996" s="24">
        <v>44475</v>
      </c>
      <c r="F3996" s="25" t="s">
        <v>325</v>
      </c>
      <c r="G3996" s="25" t="s">
        <v>46</v>
      </c>
      <c r="H3996" s="24">
        <v>45152</v>
      </c>
      <c r="I3996" s="101">
        <v>0.86087962962962961</v>
      </c>
      <c r="J3996" s="24">
        <v>45152</v>
      </c>
      <c r="K3996" s="101">
        <v>0.88578703703703709</v>
      </c>
      <c r="L3996" s="25">
        <v>2152</v>
      </c>
      <c r="M3996" s="26">
        <f>Causas[[#This Row],[parada_duracion]]/60</f>
        <v>35.866666666666667</v>
      </c>
      <c r="N3996" s="19" t="s">
        <v>1265</v>
      </c>
      <c r="O3996" s="16" t="s">
        <v>52</v>
      </c>
      <c r="P3996" s="16">
        <f>WEEKNUM(Causas[[#This Row],[resolucion_fecha]],16)</f>
        <v>33</v>
      </c>
      <c r="Q3996" s="16" t="str">
        <f>TEXT(Causas[[#This Row],[resolucion_fecha]],"MMMM")</f>
        <v>agosto</v>
      </c>
      <c r="R3996" s="16" t="str">
        <f t="shared" si="62"/>
        <v>T</v>
      </c>
      <c r="S3996" s="16"/>
      <c r="T3996" s="16" t="s">
        <v>53</v>
      </c>
      <c r="U3996" s="16"/>
      <c r="V3996" s="16"/>
      <c r="W3996" s="16"/>
    </row>
    <row r="3997" spans="1:23" hidden="1" x14ac:dyDescent="0.25">
      <c r="A3997" s="96">
        <v>149252</v>
      </c>
      <c r="B3997" s="96" t="s">
        <v>119</v>
      </c>
      <c r="C3997" s="96" t="s">
        <v>43</v>
      </c>
      <c r="D3997" s="96" t="s">
        <v>64</v>
      </c>
      <c r="E3997" s="97">
        <v>43405</v>
      </c>
      <c r="F3997" s="96" t="s">
        <v>45</v>
      </c>
      <c r="G3997" s="96" t="s">
        <v>50</v>
      </c>
      <c r="H3997" s="97">
        <v>45153</v>
      </c>
      <c r="I3997" s="23">
        <v>0.26141203703703703</v>
      </c>
      <c r="J3997" s="97">
        <v>45153</v>
      </c>
      <c r="K3997" s="23">
        <v>0.30302083333333335</v>
      </c>
      <c r="L3997" s="96">
        <v>3595</v>
      </c>
      <c r="M3997" s="98">
        <f>Causas[[#This Row],[parada_duracion]]/60</f>
        <v>59.916666666666664</v>
      </c>
      <c r="N3997" s="18" t="s">
        <v>1266</v>
      </c>
      <c r="O3997" s="99" t="s">
        <v>52</v>
      </c>
      <c r="P3997" s="99">
        <f>WEEKNUM(Causas[[#This Row],[resolucion_fecha]],16)</f>
        <v>33</v>
      </c>
      <c r="Q3997" s="99" t="str">
        <f>TEXT(Causas[[#This Row],[resolucion_fecha]],"MMMM")</f>
        <v>agosto</v>
      </c>
      <c r="R3997" s="99" t="str">
        <f t="shared" si="62"/>
        <v>M</v>
      </c>
      <c r="S3997" s="99"/>
      <c r="T3997" s="99" t="s">
        <v>53</v>
      </c>
      <c r="U3997" s="16"/>
      <c r="V3997" s="99"/>
      <c r="W3997" s="99"/>
    </row>
    <row r="3998" spans="1:23" hidden="1" x14ac:dyDescent="0.25">
      <c r="A3998" s="96">
        <v>149253</v>
      </c>
      <c r="B3998" s="96" t="s">
        <v>54</v>
      </c>
      <c r="C3998" s="96" t="s">
        <v>43</v>
      </c>
      <c r="D3998" s="96" t="s">
        <v>55</v>
      </c>
      <c r="E3998" s="97">
        <v>44120</v>
      </c>
      <c r="F3998" s="96" t="s">
        <v>56</v>
      </c>
      <c r="G3998" s="96" t="s">
        <v>50</v>
      </c>
      <c r="H3998" s="97">
        <v>45153</v>
      </c>
      <c r="I3998" s="23">
        <v>0.26337962962962963</v>
      </c>
      <c r="J3998" s="97">
        <v>45153</v>
      </c>
      <c r="K3998" s="23">
        <v>0.29997685185185186</v>
      </c>
      <c r="L3998" s="96">
        <v>3162</v>
      </c>
      <c r="M3998" s="98">
        <f>Causas[[#This Row],[parada_duracion]]/60</f>
        <v>52.7</v>
      </c>
      <c r="N3998" s="18" t="s">
        <v>394</v>
      </c>
      <c r="O3998" s="99" t="s">
        <v>52</v>
      </c>
      <c r="P3998" s="99">
        <f>WEEKNUM(Causas[[#This Row],[resolucion_fecha]],16)</f>
        <v>33</v>
      </c>
      <c r="Q3998" s="99" t="str">
        <f>TEXT(Causas[[#This Row],[resolucion_fecha]],"MMMM")</f>
        <v>agosto</v>
      </c>
      <c r="R3998" s="99" t="str">
        <f t="shared" si="62"/>
        <v>M</v>
      </c>
      <c r="S3998" s="99"/>
      <c r="T3998" s="99" t="s">
        <v>53</v>
      </c>
      <c r="U3998" s="100"/>
      <c r="V3998" s="99"/>
      <c r="W3998" s="99"/>
    </row>
    <row r="3999" spans="1:23" hidden="1" x14ac:dyDescent="0.25">
      <c r="A3999" s="25">
        <v>149254</v>
      </c>
      <c r="B3999" s="25" t="s">
        <v>42</v>
      </c>
      <c r="C3999" s="25" t="s">
        <v>43</v>
      </c>
      <c r="D3999" s="25" t="s">
        <v>44</v>
      </c>
      <c r="E3999" s="24">
        <v>43405</v>
      </c>
      <c r="F3999" s="25" t="s">
        <v>45</v>
      </c>
      <c r="G3999" s="25" t="s">
        <v>50</v>
      </c>
      <c r="H3999" s="24">
        <v>45153</v>
      </c>
      <c r="I3999" s="101">
        <v>0.2648726851851852</v>
      </c>
      <c r="J3999" s="24">
        <v>45153</v>
      </c>
      <c r="K3999" s="101">
        <v>0.28497685185185184</v>
      </c>
      <c r="L3999" s="25">
        <v>1737</v>
      </c>
      <c r="M3999" s="26">
        <f>Causas[[#This Row],[parada_duracion]]/60</f>
        <v>28.95</v>
      </c>
      <c r="N3999" s="19" t="s">
        <v>1093</v>
      </c>
      <c r="O3999" s="16" t="s">
        <v>9</v>
      </c>
      <c r="P3999" s="16">
        <f>WEEKNUM(Causas[[#This Row],[resolucion_fecha]],16)</f>
        <v>33</v>
      </c>
      <c r="Q3999" s="16" t="str">
        <f>TEXT(Causas[[#This Row],[resolucion_fecha]],"MMMM")</f>
        <v>agosto</v>
      </c>
      <c r="R3999" s="16" t="str">
        <f t="shared" si="62"/>
        <v>M</v>
      </c>
      <c r="S3999" s="16"/>
      <c r="T3999" s="16" t="s">
        <v>9</v>
      </c>
      <c r="U3999" s="100"/>
      <c r="V3999" s="16"/>
      <c r="W3999" s="16"/>
    </row>
    <row r="4000" spans="1:23" hidden="1" x14ac:dyDescent="0.25">
      <c r="A4000" s="25">
        <v>149269</v>
      </c>
      <c r="B4000" s="25" t="s">
        <v>42</v>
      </c>
      <c r="C4000" s="25" t="s">
        <v>43</v>
      </c>
      <c r="D4000" s="25" t="s">
        <v>164</v>
      </c>
      <c r="E4000" s="24">
        <v>43405</v>
      </c>
      <c r="F4000" s="25" t="s">
        <v>45</v>
      </c>
      <c r="G4000" s="25" t="s">
        <v>46</v>
      </c>
      <c r="H4000" s="24">
        <v>45153</v>
      </c>
      <c r="I4000" s="101">
        <v>0.32277777777777777</v>
      </c>
      <c r="J4000" s="24">
        <v>45153</v>
      </c>
      <c r="K4000" s="101">
        <v>0.32547453703703705</v>
      </c>
      <c r="L4000" s="25">
        <v>233</v>
      </c>
      <c r="M4000" s="26">
        <f>Causas[[#This Row],[parada_duracion]]/60</f>
        <v>3.8833333333333333</v>
      </c>
      <c r="N4000" s="19" t="s">
        <v>47</v>
      </c>
      <c r="O4000" s="16" t="s">
        <v>47</v>
      </c>
      <c r="P4000" s="16">
        <f>WEEKNUM(Causas[[#This Row],[resolucion_fecha]],16)</f>
        <v>33</v>
      </c>
      <c r="Q4000" s="16" t="str">
        <f>TEXT(Causas[[#This Row],[resolucion_fecha]],"MMMM")</f>
        <v>agosto</v>
      </c>
      <c r="R4000" s="16" t="str">
        <f t="shared" si="62"/>
        <v>M</v>
      </c>
      <c r="S4000" s="16"/>
      <c r="T4000" s="16" t="s">
        <v>47</v>
      </c>
      <c r="U4000" s="16"/>
      <c r="V4000" s="16"/>
      <c r="W4000" s="16"/>
    </row>
    <row r="4001" spans="1:23" hidden="1" x14ac:dyDescent="0.25">
      <c r="A4001" s="96">
        <v>149279</v>
      </c>
      <c r="B4001" s="96" t="s">
        <v>86</v>
      </c>
      <c r="C4001" s="96" t="s">
        <v>43</v>
      </c>
      <c r="D4001" s="96" t="s">
        <v>55</v>
      </c>
      <c r="E4001" s="97">
        <v>43881</v>
      </c>
      <c r="F4001" s="96" t="s">
        <v>56</v>
      </c>
      <c r="G4001" s="96" t="s">
        <v>50</v>
      </c>
      <c r="H4001" s="97">
        <v>45153</v>
      </c>
      <c r="I4001" s="23">
        <v>0.36983796296296295</v>
      </c>
      <c r="J4001" s="97">
        <v>45153</v>
      </c>
      <c r="K4001" s="23">
        <v>0.3752199074074074</v>
      </c>
      <c r="L4001" s="96">
        <v>465</v>
      </c>
      <c r="M4001" s="98">
        <f>Causas[[#This Row],[parada_duracion]]/60</f>
        <v>7.75</v>
      </c>
      <c r="N4001" s="19" t="s">
        <v>47</v>
      </c>
      <c r="O4001" s="16" t="s">
        <v>47</v>
      </c>
      <c r="P4001" s="99">
        <f>WEEKNUM(Causas[[#This Row],[resolucion_fecha]],16)</f>
        <v>33</v>
      </c>
      <c r="Q4001" s="99" t="str">
        <f>TEXT(Causas[[#This Row],[resolucion_fecha]],"MMMM")</f>
        <v>agosto</v>
      </c>
      <c r="R4001" s="99" t="str">
        <f t="shared" si="62"/>
        <v>M</v>
      </c>
      <c r="S4001" s="99"/>
      <c r="T4001" s="16" t="s">
        <v>47</v>
      </c>
      <c r="U4001" s="16"/>
      <c r="V4001" s="99"/>
      <c r="W4001" s="99"/>
    </row>
    <row r="4002" spans="1:23" hidden="1" x14ac:dyDescent="0.25">
      <c r="A4002" s="25">
        <v>149280</v>
      </c>
      <c r="B4002" s="25" t="s">
        <v>70</v>
      </c>
      <c r="C4002" s="25" t="s">
        <v>43</v>
      </c>
      <c r="D4002" s="25" t="s">
        <v>64</v>
      </c>
      <c r="E4002" s="24">
        <v>43881</v>
      </c>
      <c r="F4002" s="25" t="s">
        <v>56</v>
      </c>
      <c r="G4002" s="25" t="s">
        <v>46</v>
      </c>
      <c r="H4002" s="24">
        <v>45153</v>
      </c>
      <c r="I4002" s="101">
        <v>0.37590277777777775</v>
      </c>
      <c r="J4002" s="24">
        <v>45153</v>
      </c>
      <c r="K4002" s="101">
        <v>0.38870370370370372</v>
      </c>
      <c r="L4002" s="25">
        <v>1106</v>
      </c>
      <c r="M4002" s="26">
        <f>Causas[[#This Row],[parada_duracion]]/60</f>
        <v>18.433333333333334</v>
      </c>
      <c r="N4002" s="19" t="s">
        <v>62</v>
      </c>
      <c r="O4002" s="16" t="s">
        <v>52</v>
      </c>
      <c r="P4002" s="16">
        <f>WEEKNUM(Causas[[#This Row],[resolucion_fecha]],16)</f>
        <v>33</v>
      </c>
      <c r="Q4002" s="16" t="str">
        <f>TEXT(Causas[[#This Row],[resolucion_fecha]],"MMMM")</f>
        <v>agosto</v>
      </c>
      <c r="R4002" s="16" t="str">
        <f t="shared" si="62"/>
        <v>M</v>
      </c>
      <c r="S4002" s="16"/>
      <c r="T4002" s="99" t="s">
        <v>53</v>
      </c>
      <c r="U4002" s="100"/>
      <c r="V4002" s="16"/>
      <c r="W4002" s="16"/>
    </row>
    <row r="4003" spans="1:23" hidden="1" x14ac:dyDescent="0.25">
      <c r="A4003" s="25">
        <v>149298</v>
      </c>
      <c r="B4003" s="25" t="s">
        <v>130</v>
      </c>
      <c r="C4003" s="25" t="s">
        <v>43</v>
      </c>
      <c r="D4003" s="25" t="s">
        <v>143</v>
      </c>
      <c r="E4003" s="24">
        <v>43405</v>
      </c>
      <c r="F4003" s="25" t="s">
        <v>45</v>
      </c>
      <c r="G4003" s="25" t="s">
        <v>50</v>
      </c>
      <c r="H4003" s="24">
        <v>45153</v>
      </c>
      <c r="I4003" s="101">
        <v>0.48734953703703704</v>
      </c>
      <c r="J4003" s="24">
        <v>45153</v>
      </c>
      <c r="K4003" s="101">
        <v>0.49938657407407411</v>
      </c>
      <c r="L4003" s="25">
        <v>1040</v>
      </c>
      <c r="M4003" s="26">
        <f>Causas[[#This Row],[parada_duracion]]/60</f>
        <v>17.333333333333332</v>
      </c>
      <c r="N4003" s="19" t="s">
        <v>132</v>
      </c>
      <c r="O4003" s="16" t="s">
        <v>52</v>
      </c>
      <c r="P4003" s="16">
        <f>WEEKNUM(Causas[[#This Row],[resolucion_fecha]],16)</f>
        <v>33</v>
      </c>
      <c r="Q4003" s="16" t="str">
        <f>TEXT(Causas[[#This Row],[resolucion_fecha]],"MMMM")</f>
        <v>agosto</v>
      </c>
      <c r="R4003" s="16" t="str">
        <f t="shared" si="62"/>
        <v>M</v>
      </c>
      <c r="S4003" s="16"/>
      <c r="T4003" s="99" t="s">
        <v>53</v>
      </c>
      <c r="U4003" s="16"/>
      <c r="V4003" s="16"/>
      <c r="W4003" s="16"/>
    </row>
    <row r="4004" spans="1:23" hidden="1" x14ac:dyDescent="0.25">
      <c r="A4004" s="96">
        <v>149300</v>
      </c>
      <c r="B4004" s="96" t="s">
        <v>117</v>
      </c>
      <c r="C4004" s="96" t="s">
        <v>43</v>
      </c>
      <c r="D4004" s="96" t="s">
        <v>96</v>
      </c>
      <c r="E4004" s="97">
        <v>43405</v>
      </c>
      <c r="F4004" s="96" t="s">
        <v>45</v>
      </c>
      <c r="G4004" s="96" t="s">
        <v>46</v>
      </c>
      <c r="H4004" s="97">
        <v>45153</v>
      </c>
      <c r="I4004" s="23">
        <v>0.5145601851851852</v>
      </c>
      <c r="J4004" s="97">
        <v>45153</v>
      </c>
      <c r="K4004" s="23">
        <v>0.52406249999999999</v>
      </c>
      <c r="L4004" s="96">
        <v>821</v>
      </c>
      <c r="M4004" s="98">
        <f>Causas[[#This Row],[parada_duracion]]/60</f>
        <v>13.683333333333334</v>
      </c>
      <c r="N4004" s="18" t="s">
        <v>132</v>
      </c>
      <c r="O4004" s="99" t="s">
        <v>52</v>
      </c>
      <c r="P4004" s="99">
        <f>WEEKNUM(Causas[[#This Row],[resolucion_fecha]],16)</f>
        <v>33</v>
      </c>
      <c r="Q4004" s="99" t="str">
        <f>TEXT(Causas[[#This Row],[resolucion_fecha]],"MMMM")</f>
        <v>agosto</v>
      </c>
      <c r="R4004" s="99" t="str">
        <f t="shared" si="62"/>
        <v>M</v>
      </c>
      <c r="S4004" s="99"/>
      <c r="T4004" s="99" t="s">
        <v>53</v>
      </c>
      <c r="U4004" s="16"/>
      <c r="V4004" s="99"/>
      <c r="W4004" s="99"/>
    </row>
    <row r="4005" spans="1:23" hidden="1" x14ac:dyDescent="0.25">
      <c r="A4005" s="25">
        <v>149301</v>
      </c>
      <c r="B4005" s="25" t="s">
        <v>66</v>
      </c>
      <c r="C4005" s="25" t="s">
        <v>43</v>
      </c>
      <c r="D4005" s="25" t="s">
        <v>96</v>
      </c>
      <c r="E4005" s="24">
        <v>43405</v>
      </c>
      <c r="F4005" s="25" t="s">
        <v>45</v>
      </c>
      <c r="G4005" s="25" t="s">
        <v>46</v>
      </c>
      <c r="H4005" s="24">
        <v>45153</v>
      </c>
      <c r="I4005" s="101">
        <v>0.53126157407407404</v>
      </c>
      <c r="J4005" s="24">
        <v>45153</v>
      </c>
      <c r="K4005" s="101">
        <v>0.58694444444444438</v>
      </c>
      <c r="L4005" s="25">
        <v>4811</v>
      </c>
      <c r="M4005" s="26">
        <f>Causas[[#This Row],[parada_duracion]]/60</f>
        <v>80.183333333333337</v>
      </c>
      <c r="N4005" s="19" t="s">
        <v>49</v>
      </c>
      <c r="O4005" s="16" t="s">
        <v>49</v>
      </c>
      <c r="P4005" s="16">
        <f>WEEKNUM(Causas[[#This Row],[resolucion_fecha]],16)</f>
        <v>33</v>
      </c>
      <c r="Q4005" s="16" t="str">
        <f>TEXT(Causas[[#This Row],[resolucion_fecha]],"MMMM")</f>
        <v>agosto</v>
      </c>
      <c r="R4005" s="16" t="str">
        <f t="shared" si="62"/>
        <v>M</v>
      </c>
      <c r="S4005" s="16"/>
      <c r="T4005" s="16" t="s">
        <v>49</v>
      </c>
      <c r="U4005" s="100"/>
      <c r="V4005" s="16"/>
      <c r="W4005" s="16"/>
    </row>
    <row r="4006" spans="1:23" hidden="1" x14ac:dyDescent="0.25">
      <c r="A4006" s="25">
        <v>149303</v>
      </c>
      <c r="B4006" s="25" t="s">
        <v>42</v>
      </c>
      <c r="C4006" s="25" t="s">
        <v>43</v>
      </c>
      <c r="D4006" s="25" t="s">
        <v>161</v>
      </c>
      <c r="E4006" s="24">
        <v>43405</v>
      </c>
      <c r="F4006" s="25" t="s">
        <v>45</v>
      </c>
      <c r="G4006" s="25" t="s">
        <v>50</v>
      </c>
      <c r="H4006" s="24">
        <v>45153</v>
      </c>
      <c r="I4006" s="101">
        <v>0.55199074074074073</v>
      </c>
      <c r="J4006" s="24">
        <v>45153</v>
      </c>
      <c r="K4006" s="101">
        <v>0.58710648148148148</v>
      </c>
      <c r="L4006" s="25">
        <v>3034</v>
      </c>
      <c r="M4006" s="26">
        <f>Causas[[#This Row],[parada_duracion]]/60</f>
        <v>50.56666666666667</v>
      </c>
      <c r="N4006" s="19" t="s">
        <v>1267</v>
      </c>
      <c r="O4006" s="16" t="s">
        <v>9</v>
      </c>
      <c r="P4006" s="16">
        <f>WEEKNUM(Causas[[#This Row],[resolucion_fecha]],16)</f>
        <v>33</v>
      </c>
      <c r="Q4006" s="16" t="str">
        <f>TEXT(Causas[[#This Row],[resolucion_fecha]],"MMMM")</f>
        <v>agosto</v>
      </c>
      <c r="R4006" s="16" t="str">
        <f t="shared" si="62"/>
        <v>M</v>
      </c>
      <c r="S4006" s="16"/>
      <c r="T4006" s="16" t="s">
        <v>9</v>
      </c>
      <c r="U4006" s="16"/>
      <c r="V4006" s="16"/>
      <c r="W4006" s="16"/>
    </row>
    <row r="4007" spans="1:23" hidden="1" x14ac:dyDescent="0.25">
      <c r="A4007" s="25">
        <v>149309</v>
      </c>
      <c r="B4007" s="25" t="s">
        <v>75</v>
      </c>
      <c r="C4007" s="25" t="s">
        <v>43</v>
      </c>
      <c r="D4007" s="25" t="s">
        <v>76</v>
      </c>
      <c r="E4007" s="24">
        <v>44104</v>
      </c>
      <c r="F4007" s="25" t="s">
        <v>56</v>
      </c>
      <c r="G4007" s="25" t="s">
        <v>50</v>
      </c>
      <c r="H4007" s="24">
        <v>45153</v>
      </c>
      <c r="I4007" s="101">
        <v>0.5977662037037037</v>
      </c>
      <c r="J4007" s="24">
        <v>45153</v>
      </c>
      <c r="K4007" s="101">
        <v>0.59931712962962969</v>
      </c>
      <c r="L4007" s="25">
        <v>134</v>
      </c>
      <c r="M4007" s="26">
        <f>Causas[[#This Row],[parada_duracion]]/60</f>
        <v>2.2333333333333334</v>
      </c>
      <c r="N4007" s="19" t="s">
        <v>47</v>
      </c>
      <c r="O4007" s="16" t="s">
        <v>47</v>
      </c>
      <c r="P4007" s="16">
        <f>WEEKNUM(Causas[[#This Row],[resolucion_fecha]],16)</f>
        <v>33</v>
      </c>
      <c r="Q4007" s="16" t="str">
        <f>TEXT(Causas[[#This Row],[resolucion_fecha]],"MMMM")</f>
        <v>agosto</v>
      </c>
      <c r="R4007" s="16" t="str">
        <f t="shared" si="62"/>
        <v>T</v>
      </c>
      <c r="S4007" s="16"/>
      <c r="T4007" s="16" t="s">
        <v>47</v>
      </c>
      <c r="U4007" s="16"/>
      <c r="V4007" s="16"/>
      <c r="W4007" s="16"/>
    </row>
    <row r="4008" spans="1:23" hidden="1" x14ac:dyDescent="0.25">
      <c r="A4008" s="96">
        <v>149313</v>
      </c>
      <c r="B4008" s="96" t="s">
        <v>174</v>
      </c>
      <c r="C4008" s="96" t="s">
        <v>43</v>
      </c>
      <c r="D4008" s="96" t="s">
        <v>166</v>
      </c>
      <c r="E4008" s="97">
        <v>45128</v>
      </c>
      <c r="F4008" s="96" t="s">
        <v>124</v>
      </c>
      <c r="G4008" s="96" t="s">
        <v>50</v>
      </c>
      <c r="H4008" s="97">
        <v>45153</v>
      </c>
      <c r="I4008" s="23">
        <v>0.61159722222222224</v>
      </c>
      <c r="J4008" s="97">
        <v>45153</v>
      </c>
      <c r="K4008" s="23">
        <v>0.61869212962962961</v>
      </c>
      <c r="L4008" s="96">
        <v>613</v>
      </c>
      <c r="M4008" s="98">
        <f>Causas[[#This Row],[parada_duracion]]/60</f>
        <v>10.216666666666667</v>
      </c>
      <c r="N4008" s="18" t="s">
        <v>1268</v>
      </c>
      <c r="O4008" s="99" t="s">
        <v>52</v>
      </c>
      <c r="P4008" s="99">
        <f>WEEKNUM(Causas[[#This Row],[resolucion_fecha]],16)</f>
        <v>33</v>
      </c>
      <c r="Q4008" s="99" t="str">
        <f>TEXT(Causas[[#This Row],[resolucion_fecha]],"MMMM")</f>
        <v>agosto</v>
      </c>
      <c r="R4008" s="99" t="str">
        <f t="shared" si="62"/>
        <v>T</v>
      </c>
      <c r="S4008" s="99"/>
      <c r="T4008" s="99" t="s">
        <v>53</v>
      </c>
      <c r="U4008" s="16"/>
      <c r="V4008" s="99"/>
      <c r="W4008" s="99"/>
    </row>
    <row r="4009" spans="1:23" hidden="1" x14ac:dyDescent="0.25">
      <c r="A4009" s="96">
        <v>149314</v>
      </c>
      <c r="B4009" s="96" t="s">
        <v>130</v>
      </c>
      <c r="C4009" s="96" t="s">
        <v>43</v>
      </c>
      <c r="D4009" s="96" t="s">
        <v>161</v>
      </c>
      <c r="E4009" s="97">
        <v>43405</v>
      </c>
      <c r="F4009" s="96" t="s">
        <v>45</v>
      </c>
      <c r="G4009" s="96" t="s">
        <v>50</v>
      </c>
      <c r="H4009" s="97">
        <v>45153</v>
      </c>
      <c r="I4009" s="23">
        <v>0.61575231481481485</v>
      </c>
      <c r="J4009" s="97">
        <v>45153</v>
      </c>
      <c r="K4009" s="23">
        <v>0.61927083333333333</v>
      </c>
      <c r="L4009" s="96">
        <v>304</v>
      </c>
      <c r="M4009" s="98">
        <f>Causas[[#This Row],[parada_duracion]]/60</f>
        <v>5.0666666666666664</v>
      </c>
      <c r="N4009" s="19" t="s">
        <v>47</v>
      </c>
      <c r="O4009" s="16" t="s">
        <v>47</v>
      </c>
      <c r="P4009" s="99">
        <f>WEEKNUM(Causas[[#This Row],[resolucion_fecha]],16)</f>
        <v>33</v>
      </c>
      <c r="Q4009" s="99" t="str">
        <f>TEXT(Causas[[#This Row],[resolucion_fecha]],"MMMM")</f>
        <v>agosto</v>
      </c>
      <c r="R4009" s="99" t="str">
        <f t="shared" si="62"/>
        <v>T</v>
      </c>
      <c r="S4009" s="99"/>
      <c r="T4009" s="16" t="s">
        <v>47</v>
      </c>
      <c r="U4009" s="100"/>
      <c r="V4009" s="99"/>
      <c r="W4009" s="99"/>
    </row>
    <row r="4010" spans="1:23" hidden="1" x14ac:dyDescent="0.25">
      <c r="A4010" s="25">
        <v>149315</v>
      </c>
      <c r="B4010" s="25" t="s">
        <v>130</v>
      </c>
      <c r="C4010" s="25" t="s">
        <v>43</v>
      </c>
      <c r="D4010" s="25" t="s">
        <v>44</v>
      </c>
      <c r="E4010" s="24">
        <v>43405</v>
      </c>
      <c r="F4010" s="25" t="s">
        <v>45</v>
      </c>
      <c r="G4010" s="25" t="s">
        <v>50</v>
      </c>
      <c r="H4010" s="24">
        <v>45153</v>
      </c>
      <c r="I4010" s="101">
        <v>0.6219675925925926</v>
      </c>
      <c r="J4010" s="24">
        <v>45153</v>
      </c>
      <c r="K4010" s="101">
        <v>0.63894675925925926</v>
      </c>
      <c r="L4010" s="25">
        <v>1467</v>
      </c>
      <c r="M4010" s="26">
        <f>Causas[[#This Row],[parada_duracion]]/60</f>
        <v>24.45</v>
      </c>
      <c r="N4010" s="19" t="s">
        <v>1269</v>
      </c>
      <c r="O4010" s="16" t="s">
        <v>52</v>
      </c>
      <c r="P4010" s="16">
        <f>WEEKNUM(Causas[[#This Row],[resolucion_fecha]],16)</f>
        <v>33</v>
      </c>
      <c r="Q4010" s="16" t="str">
        <f>TEXT(Causas[[#This Row],[resolucion_fecha]],"MMMM")</f>
        <v>agosto</v>
      </c>
      <c r="R4010" s="16" t="str">
        <f t="shared" si="62"/>
        <v>T</v>
      </c>
      <c r="S4010" s="16"/>
      <c r="T4010" s="99" t="s">
        <v>53</v>
      </c>
      <c r="U4010" s="100"/>
      <c r="V4010" s="16"/>
      <c r="W4010" s="16"/>
    </row>
    <row r="4011" spans="1:23" hidden="1" x14ac:dyDescent="0.25">
      <c r="A4011" s="96">
        <v>149319</v>
      </c>
      <c r="B4011" s="96" t="s">
        <v>58</v>
      </c>
      <c r="C4011" s="96" t="s">
        <v>43</v>
      </c>
      <c r="D4011" s="96" t="s">
        <v>80</v>
      </c>
      <c r="E4011" s="97">
        <v>43405</v>
      </c>
      <c r="F4011" s="96" t="s">
        <v>45</v>
      </c>
      <c r="G4011" s="96" t="s">
        <v>46</v>
      </c>
      <c r="H4011" s="97">
        <v>45153</v>
      </c>
      <c r="I4011" s="23">
        <v>0.63517361111111115</v>
      </c>
      <c r="J4011" s="97">
        <v>45153</v>
      </c>
      <c r="K4011" s="23">
        <v>0.79571759259259256</v>
      </c>
      <c r="L4011" s="96">
        <v>13871</v>
      </c>
      <c r="M4011" s="98">
        <f>Causas[[#This Row],[parada_duracion]]/60</f>
        <v>231.18333333333334</v>
      </c>
      <c r="N4011" s="18" t="s">
        <v>1270</v>
      </c>
      <c r="O4011" s="99" t="s">
        <v>72</v>
      </c>
      <c r="P4011" s="99">
        <f>WEEKNUM(Causas[[#This Row],[resolucion_fecha]],16)</f>
        <v>33</v>
      </c>
      <c r="Q4011" s="99" t="str">
        <f>TEXT(Causas[[#This Row],[resolucion_fecha]],"MMMM")</f>
        <v>agosto</v>
      </c>
      <c r="R4011" s="99" t="str">
        <f t="shared" si="62"/>
        <v>T</v>
      </c>
      <c r="S4011" s="99"/>
      <c r="T4011" s="99" t="s">
        <v>73</v>
      </c>
      <c r="U4011" s="16"/>
      <c r="V4011" s="99"/>
      <c r="W4011" s="99"/>
    </row>
    <row r="4012" spans="1:23" hidden="1" x14ac:dyDescent="0.25">
      <c r="A4012" s="25">
        <v>149320</v>
      </c>
      <c r="B4012" s="25" t="s">
        <v>74</v>
      </c>
      <c r="C4012" s="25" t="s">
        <v>43</v>
      </c>
      <c r="D4012" s="25" t="s">
        <v>68</v>
      </c>
      <c r="E4012" s="24">
        <v>44258</v>
      </c>
      <c r="F4012" s="25" t="s">
        <v>56</v>
      </c>
      <c r="G4012" s="25" t="s">
        <v>50</v>
      </c>
      <c r="H4012" s="24">
        <v>45153</v>
      </c>
      <c r="I4012" s="101">
        <v>0.63843749999999999</v>
      </c>
      <c r="J4012" s="24">
        <v>45153</v>
      </c>
      <c r="K4012" s="101">
        <v>0.6462268518518518</v>
      </c>
      <c r="L4012" s="25">
        <v>673</v>
      </c>
      <c r="M4012" s="26">
        <f>Causas[[#This Row],[parada_duracion]]/60</f>
        <v>11.216666666666667</v>
      </c>
      <c r="N4012" s="19" t="s">
        <v>604</v>
      </c>
      <c r="O4012" s="16" t="s">
        <v>52</v>
      </c>
      <c r="P4012" s="16">
        <f>WEEKNUM(Causas[[#This Row],[resolucion_fecha]],16)</f>
        <v>33</v>
      </c>
      <c r="Q4012" s="16" t="str">
        <f>TEXT(Causas[[#This Row],[resolucion_fecha]],"MMMM")</f>
        <v>agosto</v>
      </c>
      <c r="R4012" s="16" t="str">
        <f t="shared" ref="R4012:R4075" si="63">IF(I4012&gt;TIME(22,0,0),"N",IF(I4012&lt;TIME(6,0,0),"N",IF(I4012&gt;TIME(14,0,0),"T",IF(I4012&gt;=TIME(6,0,0),"M","-"))))</f>
        <v>T</v>
      </c>
      <c r="S4012" s="16"/>
      <c r="T4012" s="99" t="s">
        <v>53</v>
      </c>
      <c r="U4012" s="100"/>
      <c r="V4012" s="16"/>
      <c r="W4012" s="16"/>
    </row>
    <row r="4013" spans="1:23" hidden="1" x14ac:dyDescent="0.25">
      <c r="A4013" s="25">
        <v>149322</v>
      </c>
      <c r="B4013" s="25" t="s">
        <v>95</v>
      </c>
      <c r="C4013" s="25" t="s">
        <v>43</v>
      </c>
      <c r="D4013" s="25" t="s">
        <v>59</v>
      </c>
      <c r="E4013" s="24">
        <v>44231</v>
      </c>
      <c r="F4013" s="25" t="s">
        <v>60</v>
      </c>
      <c r="G4013" s="25" t="s">
        <v>46</v>
      </c>
      <c r="H4013" s="24">
        <v>45153</v>
      </c>
      <c r="I4013" s="101">
        <v>0.64487268518518526</v>
      </c>
      <c r="J4013" s="24">
        <v>45153</v>
      </c>
      <c r="K4013" s="101">
        <v>0.64667824074074076</v>
      </c>
      <c r="L4013" s="25">
        <v>156</v>
      </c>
      <c r="M4013" s="26">
        <f>Causas[[#This Row],[parada_duracion]]/60</f>
        <v>2.6</v>
      </c>
      <c r="N4013" s="19" t="s">
        <v>47</v>
      </c>
      <c r="O4013" s="16" t="s">
        <v>47</v>
      </c>
      <c r="P4013" s="16">
        <f>WEEKNUM(Causas[[#This Row],[resolucion_fecha]],16)</f>
        <v>33</v>
      </c>
      <c r="Q4013" s="16" t="str">
        <f>TEXT(Causas[[#This Row],[resolucion_fecha]],"MMMM")</f>
        <v>agosto</v>
      </c>
      <c r="R4013" s="16" t="str">
        <f t="shared" si="63"/>
        <v>T</v>
      </c>
      <c r="S4013" s="16"/>
      <c r="T4013" s="16" t="s">
        <v>47</v>
      </c>
      <c r="U4013" s="16"/>
      <c r="V4013" s="16"/>
      <c r="W4013" s="16"/>
    </row>
    <row r="4014" spans="1:23" ht="60" hidden="1" x14ac:dyDescent="0.25">
      <c r="A4014" s="25">
        <v>149324</v>
      </c>
      <c r="B4014" s="25" t="s">
        <v>95</v>
      </c>
      <c r="C4014" s="25" t="s">
        <v>43</v>
      </c>
      <c r="D4014" s="25" t="s">
        <v>59</v>
      </c>
      <c r="E4014" s="24">
        <v>44231</v>
      </c>
      <c r="F4014" s="25" t="s">
        <v>60</v>
      </c>
      <c r="G4014" s="25" t="s">
        <v>46</v>
      </c>
      <c r="H4014" s="24">
        <v>45153</v>
      </c>
      <c r="I4014" s="101">
        <v>0.65127314814814818</v>
      </c>
      <c r="J4014" s="24">
        <v>45153</v>
      </c>
      <c r="K4014" s="101">
        <v>0.7074421296296296</v>
      </c>
      <c r="L4014" s="25">
        <v>4853</v>
      </c>
      <c r="M4014" s="26">
        <f>Causas[[#This Row],[parada_duracion]]/60</f>
        <v>80.88333333333334</v>
      </c>
      <c r="N4014" s="19" t="s">
        <v>1271</v>
      </c>
      <c r="O4014" s="16" t="s">
        <v>72</v>
      </c>
      <c r="P4014" s="16">
        <f>WEEKNUM(Causas[[#This Row],[resolucion_fecha]],16)</f>
        <v>33</v>
      </c>
      <c r="Q4014" s="16" t="str">
        <f>TEXT(Causas[[#This Row],[resolucion_fecha]],"MMMM")</f>
        <v>agosto</v>
      </c>
      <c r="R4014" s="16" t="str">
        <f t="shared" si="63"/>
        <v>T</v>
      </c>
      <c r="S4014" s="16"/>
      <c r="T4014" s="16" t="s">
        <v>73</v>
      </c>
      <c r="U4014" s="16"/>
      <c r="V4014" s="16"/>
      <c r="W4014" s="16"/>
    </row>
    <row r="4015" spans="1:23" hidden="1" x14ac:dyDescent="0.25">
      <c r="A4015" s="96">
        <v>149326</v>
      </c>
      <c r="B4015" s="96" t="s">
        <v>74</v>
      </c>
      <c r="C4015" s="96" t="s">
        <v>43</v>
      </c>
      <c r="D4015" s="96" t="s">
        <v>68</v>
      </c>
      <c r="E4015" s="97">
        <v>44258</v>
      </c>
      <c r="F4015" s="96" t="s">
        <v>56</v>
      </c>
      <c r="G4015" s="96" t="s">
        <v>50</v>
      </c>
      <c r="H4015" s="97">
        <v>45153</v>
      </c>
      <c r="I4015" s="23">
        <v>0.65224537037037034</v>
      </c>
      <c r="J4015" s="97">
        <v>45153</v>
      </c>
      <c r="K4015" s="23">
        <v>0.66401620370370373</v>
      </c>
      <c r="L4015" s="96">
        <v>1017</v>
      </c>
      <c r="M4015" s="98">
        <f>Causas[[#This Row],[parada_duracion]]/60</f>
        <v>16.95</v>
      </c>
      <c r="N4015" s="18" t="s">
        <v>604</v>
      </c>
      <c r="O4015" s="99" t="s">
        <v>52</v>
      </c>
      <c r="P4015" s="99">
        <f>WEEKNUM(Causas[[#This Row],[resolucion_fecha]],16)</f>
        <v>33</v>
      </c>
      <c r="Q4015" s="99" t="str">
        <f>TEXT(Causas[[#This Row],[resolucion_fecha]],"MMMM")</f>
        <v>agosto</v>
      </c>
      <c r="R4015" s="99" t="str">
        <f t="shared" si="63"/>
        <v>T</v>
      </c>
      <c r="S4015" s="99"/>
      <c r="T4015" s="99" t="s">
        <v>53</v>
      </c>
      <c r="U4015" s="16"/>
      <c r="V4015" s="99"/>
      <c r="W4015" s="99"/>
    </row>
    <row r="4016" spans="1:23" hidden="1" x14ac:dyDescent="0.25">
      <c r="A4016" s="96">
        <v>149327</v>
      </c>
      <c r="B4016" s="96" t="s">
        <v>61</v>
      </c>
      <c r="C4016" s="96" t="s">
        <v>43</v>
      </c>
      <c r="D4016" s="96" t="s">
        <v>64</v>
      </c>
      <c r="E4016" s="97">
        <v>43405</v>
      </c>
      <c r="F4016" s="96" t="s">
        <v>45</v>
      </c>
      <c r="G4016" s="96" t="s">
        <v>46</v>
      </c>
      <c r="H4016" s="97">
        <v>45153</v>
      </c>
      <c r="I4016" s="23">
        <v>0.65847222222222224</v>
      </c>
      <c r="J4016" s="97">
        <v>45153</v>
      </c>
      <c r="K4016" s="23">
        <v>0.67927083333333327</v>
      </c>
      <c r="L4016" s="96">
        <v>1797</v>
      </c>
      <c r="M4016" s="98">
        <f>Causas[[#This Row],[parada_duracion]]/60</f>
        <v>29.95</v>
      </c>
      <c r="N4016" s="18" t="s">
        <v>1272</v>
      </c>
      <c r="O4016" s="99" t="s">
        <v>52</v>
      </c>
      <c r="P4016" s="99">
        <f>WEEKNUM(Causas[[#This Row],[resolucion_fecha]],16)</f>
        <v>33</v>
      </c>
      <c r="Q4016" s="99" t="str">
        <f>TEXT(Causas[[#This Row],[resolucion_fecha]],"MMMM")</f>
        <v>agosto</v>
      </c>
      <c r="R4016" s="99" t="str">
        <f t="shared" si="63"/>
        <v>T</v>
      </c>
      <c r="S4016" s="99"/>
      <c r="T4016" s="99" t="s">
        <v>53</v>
      </c>
      <c r="U4016" s="100"/>
      <c r="V4016" s="99"/>
      <c r="W4016" s="99"/>
    </row>
    <row r="4017" spans="1:23" hidden="1" x14ac:dyDescent="0.25">
      <c r="A4017" s="25">
        <v>149328</v>
      </c>
      <c r="B4017" s="25" t="s">
        <v>203</v>
      </c>
      <c r="C4017" s="25" t="s">
        <v>43</v>
      </c>
      <c r="D4017" s="25" t="s">
        <v>55</v>
      </c>
      <c r="E4017" s="24">
        <v>43405</v>
      </c>
      <c r="F4017" s="25" t="s">
        <v>45</v>
      </c>
      <c r="G4017" s="25" t="s">
        <v>50</v>
      </c>
      <c r="H4017" s="24">
        <v>45153</v>
      </c>
      <c r="I4017" s="101">
        <v>0.66112268518518513</v>
      </c>
      <c r="J4017" s="24">
        <v>45153</v>
      </c>
      <c r="K4017" s="101">
        <v>0.66343750000000001</v>
      </c>
      <c r="L4017" s="25">
        <v>200</v>
      </c>
      <c r="M4017" s="26">
        <f>Causas[[#This Row],[parada_duracion]]/60</f>
        <v>3.3333333333333335</v>
      </c>
      <c r="N4017" s="19" t="s">
        <v>47</v>
      </c>
      <c r="O4017" s="16" t="s">
        <v>47</v>
      </c>
      <c r="P4017" s="16">
        <f>WEEKNUM(Causas[[#This Row],[resolucion_fecha]],16)</f>
        <v>33</v>
      </c>
      <c r="Q4017" s="16" t="str">
        <f>TEXT(Causas[[#This Row],[resolucion_fecha]],"MMMM")</f>
        <v>agosto</v>
      </c>
      <c r="R4017" s="16" t="str">
        <f t="shared" si="63"/>
        <v>T</v>
      </c>
      <c r="S4017" s="16"/>
      <c r="T4017" s="16" t="s">
        <v>47</v>
      </c>
      <c r="U4017" s="100"/>
      <c r="V4017" s="16"/>
      <c r="W4017" s="16"/>
    </row>
    <row r="4018" spans="1:23" hidden="1" x14ac:dyDescent="0.25">
      <c r="A4018" s="96">
        <v>149339</v>
      </c>
      <c r="B4018" s="96" t="s">
        <v>119</v>
      </c>
      <c r="C4018" s="96" t="s">
        <v>43</v>
      </c>
      <c r="D4018" s="96" t="s">
        <v>64</v>
      </c>
      <c r="E4018" s="97">
        <v>43405</v>
      </c>
      <c r="F4018" s="96" t="s">
        <v>45</v>
      </c>
      <c r="G4018" s="96" t="s">
        <v>50</v>
      </c>
      <c r="H4018" s="97">
        <v>45153</v>
      </c>
      <c r="I4018" s="23">
        <v>0.69895833333333324</v>
      </c>
      <c r="J4018" s="97">
        <v>45153</v>
      </c>
      <c r="K4018" s="23">
        <v>0.71204861111111117</v>
      </c>
      <c r="L4018" s="96">
        <v>1131</v>
      </c>
      <c r="M4018" s="98">
        <f>Causas[[#This Row],[parada_duracion]]/60</f>
        <v>18.850000000000001</v>
      </c>
      <c r="N4018" s="18" t="s">
        <v>1273</v>
      </c>
      <c r="O4018" s="99" t="s">
        <v>52</v>
      </c>
      <c r="P4018" s="99">
        <f>WEEKNUM(Causas[[#This Row],[resolucion_fecha]],16)</f>
        <v>33</v>
      </c>
      <c r="Q4018" s="99" t="str">
        <f>TEXT(Causas[[#This Row],[resolucion_fecha]],"MMMM")</f>
        <v>agosto</v>
      </c>
      <c r="R4018" s="99" t="str">
        <f t="shared" si="63"/>
        <v>T</v>
      </c>
      <c r="S4018" s="99"/>
      <c r="T4018" s="99" t="s">
        <v>53</v>
      </c>
      <c r="U4018" s="16"/>
      <c r="V4018" s="99"/>
      <c r="W4018" s="99"/>
    </row>
    <row r="4019" spans="1:23" hidden="1" x14ac:dyDescent="0.25">
      <c r="A4019" s="96">
        <v>149340</v>
      </c>
      <c r="B4019" s="96" t="s">
        <v>61</v>
      </c>
      <c r="C4019" s="96" t="s">
        <v>43</v>
      </c>
      <c r="D4019" s="96" t="s">
        <v>68</v>
      </c>
      <c r="E4019" s="97">
        <v>43405</v>
      </c>
      <c r="F4019" s="96" t="s">
        <v>45</v>
      </c>
      <c r="G4019" s="96" t="s">
        <v>46</v>
      </c>
      <c r="H4019" s="97">
        <v>45153</v>
      </c>
      <c r="I4019" s="23">
        <v>0.70498842592592592</v>
      </c>
      <c r="J4019" s="97">
        <v>45153</v>
      </c>
      <c r="K4019" s="23">
        <v>0.72700231481481481</v>
      </c>
      <c r="L4019" s="96">
        <v>1902</v>
      </c>
      <c r="M4019" s="98">
        <f>Causas[[#This Row],[parada_duracion]]/60</f>
        <v>31.7</v>
      </c>
      <c r="N4019" s="18" t="s">
        <v>49</v>
      </c>
      <c r="O4019" s="99" t="s">
        <v>49</v>
      </c>
      <c r="P4019" s="99">
        <f>WEEKNUM(Causas[[#This Row],[resolucion_fecha]],16)</f>
        <v>33</v>
      </c>
      <c r="Q4019" s="99" t="str">
        <f>TEXT(Causas[[#This Row],[resolucion_fecha]],"MMMM")</f>
        <v>agosto</v>
      </c>
      <c r="R4019" s="99" t="str">
        <f t="shared" si="63"/>
        <v>T</v>
      </c>
      <c r="S4019" s="99"/>
      <c r="T4019" s="99" t="s">
        <v>49</v>
      </c>
      <c r="U4019" s="100"/>
      <c r="V4019" s="99"/>
      <c r="W4019" s="99"/>
    </row>
    <row r="4020" spans="1:23" ht="60" hidden="1" x14ac:dyDescent="0.25">
      <c r="A4020" s="25">
        <v>149341</v>
      </c>
      <c r="B4020" s="25" t="s">
        <v>95</v>
      </c>
      <c r="C4020" s="25" t="s">
        <v>43</v>
      </c>
      <c r="D4020" s="25" t="s">
        <v>59</v>
      </c>
      <c r="E4020" s="24">
        <v>44231</v>
      </c>
      <c r="F4020" s="25" t="s">
        <v>60</v>
      </c>
      <c r="G4020" s="25" t="s">
        <v>46</v>
      </c>
      <c r="H4020" s="24">
        <v>45153</v>
      </c>
      <c r="I4020" s="101">
        <v>0.70756944444444436</v>
      </c>
      <c r="J4020" s="24">
        <v>45153</v>
      </c>
      <c r="K4020" s="101">
        <v>0.83915509259259258</v>
      </c>
      <c r="L4020" s="25">
        <v>11369</v>
      </c>
      <c r="M4020" s="26">
        <f>Causas[[#This Row],[parada_duracion]]/60</f>
        <v>189.48333333333332</v>
      </c>
      <c r="N4020" s="19" t="s">
        <v>1271</v>
      </c>
      <c r="O4020" s="16" t="s">
        <v>72</v>
      </c>
      <c r="P4020" s="16">
        <f>WEEKNUM(Causas[[#This Row],[resolucion_fecha]],16)</f>
        <v>33</v>
      </c>
      <c r="Q4020" s="16" t="str">
        <f>TEXT(Causas[[#This Row],[resolucion_fecha]],"MMMM")</f>
        <v>agosto</v>
      </c>
      <c r="R4020" s="16" t="str">
        <f t="shared" si="63"/>
        <v>T</v>
      </c>
      <c r="S4020" s="16"/>
      <c r="T4020" s="16" t="s">
        <v>73</v>
      </c>
      <c r="U4020" s="100"/>
      <c r="V4020" s="16"/>
      <c r="W4020" s="16"/>
    </row>
    <row r="4021" spans="1:23" hidden="1" x14ac:dyDescent="0.25">
      <c r="A4021" s="25">
        <v>149347</v>
      </c>
      <c r="B4021" s="25" t="s">
        <v>203</v>
      </c>
      <c r="C4021" s="25" t="s">
        <v>43</v>
      </c>
      <c r="D4021" s="25" t="s">
        <v>55</v>
      </c>
      <c r="E4021" s="24">
        <v>43405</v>
      </c>
      <c r="F4021" s="25" t="s">
        <v>45</v>
      </c>
      <c r="G4021" s="25" t="s">
        <v>46</v>
      </c>
      <c r="H4021" s="24">
        <v>45153</v>
      </c>
      <c r="I4021" s="101">
        <v>0.73635416666666664</v>
      </c>
      <c r="J4021" s="24">
        <v>45153</v>
      </c>
      <c r="K4021" s="101">
        <v>0.76804398148148145</v>
      </c>
      <c r="L4021" s="25">
        <v>2738</v>
      </c>
      <c r="M4021" s="26">
        <f>Causas[[#This Row],[parada_duracion]]/60</f>
        <v>45.633333333333333</v>
      </c>
      <c r="N4021" s="19" t="s">
        <v>260</v>
      </c>
      <c r="O4021" s="16" t="s">
        <v>52</v>
      </c>
      <c r="P4021" s="16">
        <f>WEEKNUM(Causas[[#This Row],[resolucion_fecha]],16)</f>
        <v>33</v>
      </c>
      <c r="Q4021" s="16" t="str">
        <f>TEXT(Causas[[#This Row],[resolucion_fecha]],"MMMM")</f>
        <v>agosto</v>
      </c>
      <c r="R4021" s="16" t="str">
        <f t="shared" si="63"/>
        <v>T</v>
      </c>
      <c r="S4021" s="16"/>
      <c r="T4021" s="99" t="s">
        <v>53</v>
      </c>
      <c r="U4021" s="16"/>
      <c r="V4021" s="16"/>
      <c r="W4021" s="16"/>
    </row>
    <row r="4022" spans="1:23" hidden="1" x14ac:dyDescent="0.25">
      <c r="A4022" s="96">
        <v>149349</v>
      </c>
      <c r="B4022" s="96" t="s">
        <v>79</v>
      </c>
      <c r="C4022" s="96" t="s">
        <v>43</v>
      </c>
      <c r="D4022" s="96" t="s">
        <v>48</v>
      </c>
      <c r="E4022" s="97">
        <v>43405</v>
      </c>
      <c r="F4022" s="96" t="s">
        <v>45</v>
      </c>
      <c r="G4022" s="96" t="s">
        <v>50</v>
      </c>
      <c r="H4022" s="97">
        <v>45153</v>
      </c>
      <c r="I4022" s="23">
        <v>0.76752314814814815</v>
      </c>
      <c r="J4022" s="97">
        <v>45153</v>
      </c>
      <c r="K4022" s="23">
        <v>0.77015046296296286</v>
      </c>
      <c r="L4022" s="96">
        <v>227</v>
      </c>
      <c r="M4022" s="98">
        <f>Causas[[#This Row],[parada_duracion]]/60</f>
        <v>3.7833333333333332</v>
      </c>
      <c r="N4022" s="19" t="s">
        <v>47</v>
      </c>
      <c r="O4022" s="16" t="s">
        <v>47</v>
      </c>
      <c r="P4022" s="99">
        <f>WEEKNUM(Causas[[#This Row],[resolucion_fecha]],16)</f>
        <v>33</v>
      </c>
      <c r="Q4022" s="99" t="str">
        <f>TEXT(Causas[[#This Row],[resolucion_fecha]],"MMMM")</f>
        <v>agosto</v>
      </c>
      <c r="R4022" s="99" t="str">
        <f t="shared" si="63"/>
        <v>T</v>
      </c>
      <c r="S4022" s="99"/>
      <c r="T4022" s="16" t="s">
        <v>47</v>
      </c>
      <c r="U4022" s="16"/>
      <c r="V4022" s="99"/>
      <c r="W4022" s="99"/>
    </row>
    <row r="4023" spans="1:23" hidden="1" x14ac:dyDescent="0.25">
      <c r="A4023" s="25">
        <v>149350</v>
      </c>
      <c r="B4023" s="25" t="s">
        <v>203</v>
      </c>
      <c r="C4023" s="25" t="s">
        <v>43</v>
      </c>
      <c r="D4023" s="25" t="s">
        <v>55</v>
      </c>
      <c r="E4023" s="24">
        <v>43405</v>
      </c>
      <c r="F4023" s="25" t="s">
        <v>45</v>
      </c>
      <c r="G4023" s="25" t="s">
        <v>46</v>
      </c>
      <c r="H4023" s="24">
        <v>45153</v>
      </c>
      <c r="I4023" s="101">
        <v>0.7681365740740741</v>
      </c>
      <c r="J4023" s="24">
        <v>45153</v>
      </c>
      <c r="K4023" s="101">
        <v>0.76818287037037036</v>
      </c>
      <c r="L4023" s="25">
        <v>4</v>
      </c>
      <c r="M4023" s="26">
        <f>Causas[[#This Row],[parada_duracion]]/60</f>
        <v>6.6666666666666666E-2</v>
      </c>
      <c r="N4023" s="19" t="s">
        <v>47</v>
      </c>
      <c r="O4023" s="16" t="s">
        <v>47</v>
      </c>
      <c r="P4023" s="16">
        <f>WEEKNUM(Causas[[#This Row],[resolucion_fecha]],16)</f>
        <v>33</v>
      </c>
      <c r="Q4023" s="16" t="str">
        <f>TEXT(Causas[[#This Row],[resolucion_fecha]],"MMMM")</f>
        <v>agosto</v>
      </c>
      <c r="R4023" s="16" t="str">
        <f t="shared" si="63"/>
        <v>T</v>
      </c>
      <c r="S4023" s="16"/>
      <c r="T4023" s="16" t="s">
        <v>47</v>
      </c>
      <c r="U4023" s="100"/>
      <c r="V4023" s="16"/>
      <c r="W4023" s="16"/>
    </row>
    <row r="4024" spans="1:23" hidden="1" x14ac:dyDescent="0.25">
      <c r="A4024" s="25">
        <v>149354</v>
      </c>
      <c r="B4024" s="25" t="s">
        <v>42</v>
      </c>
      <c r="C4024" s="25" t="s">
        <v>43</v>
      </c>
      <c r="D4024" s="25" t="s">
        <v>76</v>
      </c>
      <c r="E4024" s="24">
        <v>43405</v>
      </c>
      <c r="F4024" s="25" t="s">
        <v>45</v>
      </c>
      <c r="G4024" s="25" t="s">
        <v>46</v>
      </c>
      <c r="H4024" s="24">
        <v>45153</v>
      </c>
      <c r="I4024" s="101">
        <v>0.89743055555555562</v>
      </c>
      <c r="J4024" s="24">
        <v>45153</v>
      </c>
      <c r="K4024" s="101">
        <v>0.90172453703703714</v>
      </c>
      <c r="L4024" s="25">
        <v>371</v>
      </c>
      <c r="M4024" s="26">
        <f>Causas[[#This Row],[parada_duracion]]/60</f>
        <v>6.1833333333333336</v>
      </c>
      <c r="N4024" s="19" t="s">
        <v>47</v>
      </c>
      <c r="O4024" s="16" t="s">
        <v>47</v>
      </c>
      <c r="P4024" s="16">
        <f>WEEKNUM(Causas[[#This Row],[resolucion_fecha]],16)</f>
        <v>33</v>
      </c>
      <c r="Q4024" s="16" t="str">
        <f>TEXT(Causas[[#This Row],[resolucion_fecha]],"MMMM")</f>
        <v>agosto</v>
      </c>
      <c r="R4024" s="16" t="str">
        <f t="shared" si="63"/>
        <v>T</v>
      </c>
      <c r="S4024" s="16"/>
      <c r="T4024" s="16" t="s">
        <v>47</v>
      </c>
      <c r="U4024" s="16"/>
      <c r="V4024" s="16"/>
      <c r="W4024" s="16"/>
    </row>
    <row r="4025" spans="1:23" hidden="1" x14ac:dyDescent="0.25">
      <c r="A4025" s="25">
        <v>149356</v>
      </c>
      <c r="B4025" s="25" t="s">
        <v>54</v>
      </c>
      <c r="C4025" s="25" t="s">
        <v>43</v>
      </c>
      <c r="D4025" s="25" t="s">
        <v>55</v>
      </c>
      <c r="E4025" s="24">
        <v>44120</v>
      </c>
      <c r="F4025" s="25" t="s">
        <v>56</v>
      </c>
      <c r="G4025" s="25" t="s">
        <v>50</v>
      </c>
      <c r="H4025" s="24">
        <v>45153</v>
      </c>
      <c r="I4025" s="101">
        <v>0.97159722222222233</v>
      </c>
      <c r="J4025" s="24">
        <v>45153</v>
      </c>
      <c r="K4025" s="101">
        <v>0.97812500000000002</v>
      </c>
      <c r="L4025" s="25">
        <v>564</v>
      </c>
      <c r="M4025" s="26">
        <f>Causas[[#This Row],[parada_duracion]]/60</f>
        <v>9.4</v>
      </c>
      <c r="N4025" s="19" t="s">
        <v>47</v>
      </c>
      <c r="O4025" s="16" t="s">
        <v>47</v>
      </c>
      <c r="P4025" s="16">
        <f>WEEKNUM(Causas[[#This Row],[resolucion_fecha]],16)</f>
        <v>33</v>
      </c>
      <c r="Q4025" s="16" t="str">
        <f>TEXT(Causas[[#This Row],[resolucion_fecha]],"MMMM")</f>
        <v>agosto</v>
      </c>
      <c r="R4025" s="16" t="str">
        <f t="shared" si="63"/>
        <v>N</v>
      </c>
      <c r="S4025" s="16"/>
      <c r="T4025" s="16" t="s">
        <v>47</v>
      </c>
      <c r="U4025" s="16"/>
      <c r="V4025" s="16"/>
      <c r="W4025" s="16"/>
    </row>
    <row r="4026" spans="1:23" hidden="1" x14ac:dyDescent="0.25">
      <c r="A4026" s="25">
        <v>149364</v>
      </c>
      <c r="B4026" s="25" t="s">
        <v>70</v>
      </c>
      <c r="C4026" s="25" t="s">
        <v>43</v>
      </c>
      <c r="D4026" s="25" t="s">
        <v>64</v>
      </c>
      <c r="E4026" s="24">
        <v>43881</v>
      </c>
      <c r="F4026" s="25" t="s">
        <v>56</v>
      </c>
      <c r="G4026" s="25" t="s">
        <v>46</v>
      </c>
      <c r="H4026" s="24">
        <v>45154</v>
      </c>
      <c r="I4026" s="101">
        <v>0.2630439814814815</v>
      </c>
      <c r="J4026" s="24">
        <v>45154</v>
      </c>
      <c r="K4026" s="101">
        <v>0.29797453703703702</v>
      </c>
      <c r="L4026" s="25">
        <v>3018</v>
      </c>
      <c r="M4026" s="26">
        <f>Causas[[#This Row],[parada_duracion]]/60</f>
        <v>50.3</v>
      </c>
      <c r="N4026" s="19" t="s">
        <v>62</v>
      </c>
      <c r="O4026" s="16" t="s">
        <v>52</v>
      </c>
      <c r="P4026" s="16">
        <f>WEEKNUM(Causas[[#This Row],[resolucion_fecha]],16)</f>
        <v>33</v>
      </c>
      <c r="Q4026" s="16" t="str">
        <f>TEXT(Causas[[#This Row],[resolucion_fecha]],"MMMM")</f>
        <v>agosto</v>
      </c>
      <c r="R4026" s="16" t="str">
        <f t="shared" si="63"/>
        <v>M</v>
      </c>
      <c r="S4026" s="16"/>
      <c r="T4026" s="16" t="s">
        <v>53</v>
      </c>
      <c r="U4026" s="16"/>
      <c r="V4026" s="16"/>
      <c r="W4026" s="16"/>
    </row>
    <row r="4027" spans="1:23" hidden="1" x14ac:dyDescent="0.25">
      <c r="A4027" s="25">
        <v>149367</v>
      </c>
      <c r="B4027" s="25" t="s">
        <v>119</v>
      </c>
      <c r="C4027" s="25" t="s">
        <v>43</v>
      </c>
      <c r="D4027" s="25" t="s">
        <v>90</v>
      </c>
      <c r="E4027" s="24">
        <v>43405</v>
      </c>
      <c r="F4027" s="25" t="s">
        <v>45</v>
      </c>
      <c r="G4027" s="25" t="s">
        <v>50</v>
      </c>
      <c r="H4027" s="24">
        <v>45154</v>
      </c>
      <c r="I4027" s="101">
        <v>0.27953703703703703</v>
      </c>
      <c r="J4027" s="24">
        <v>45154</v>
      </c>
      <c r="K4027" s="101">
        <v>0.27958333333333335</v>
      </c>
      <c r="L4027" s="25">
        <v>4</v>
      </c>
      <c r="M4027" s="26">
        <f>Causas[[#This Row],[parada_duracion]]/60</f>
        <v>6.6666666666666666E-2</v>
      </c>
      <c r="N4027" s="19" t="s">
        <v>47</v>
      </c>
      <c r="O4027" s="16" t="s">
        <v>47</v>
      </c>
      <c r="P4027" s="16">
        <f>WEEKNUM(Causas[[#This Row],[resolucion_fecha]],16)</f>
        <v>33</v>
      </c>
      <c r="Q4027" s="16" t="str">
        <f>TEXT(Causas[[#This Row],[resolucion_fecha]],"MMMM")</f>
        <v>agosto</v>
      </c>
      <c r="R4027" s="16" t="str">
        <f t="shared" si="63"/>
        <v>M</v>
      </c>
      <c r="S4027" s="16"/>
      <c r="T4027" s="16" t="s">
        <v>47</v>
      </c>
      <c r="U4027" s="16"/>
      <c r="V4027" s="16"/>
      <c r="W4027" s="16"/>
    </row>
    <row r="4028" spans="1:23" hidden="1" x14ac:dyDescent="0.25">
      <c r="A4028" s="25">
        <v>149371</v>
      </c>
      <c r="B4028" s="25" t="s">
        <v>42</v>
      </c>
      <c r="C4028" s="25" t="s">
        <v>43</v>
      </c>
      <c r="D4028" s="25" t="s">
        <v>44</v>
      </c>
      <c r="E4028" s="24">
        <v>43405</v>
      </c>
      <c r="F4028" s="25" t="s">
        <v>45</v>
      </c>
      <c r="G4028" s="25" t="s">
        <v>46</v>
      </c>
      <c r="H4028" s="24">
        <v>45154</v>
      </c>
      <c r="I4028" s="101">
        <v>0.29811342592592593</v>
      </c>
      <c r="J4028" s="24">
        <v>45154</v>
      </c>
      <c r="K4028" s="101">
        <v>0.30915509259259261</v>
      </c>
      <c r="L4028" s="25">
        <v>954</v>
      </c>
      <c r="M4028" s="26">
        <f>Causas[[#This Row],[parada_duracion]]/60</f>
        <v>15.9</v>
      </c>
      <c r="N4028" s="19" t="s">
        <v>1274</v>
      </c>
      <c r="O4028" s="16" t="s">
        <v>52</v>
      </c>
      <c r="P4028" s="16">
        <f>WEEKNUM(Causas[[#This Row],[resolucion_fecha]],16)</f>
        <v>33</v>
      </c>
      <c r="Q4028" s="16" t="str">
        <f>TEXT(Causas[[#This Row],[resolucion_fecha]],"MMMM")</f>
        <v>agosto</v>
      </c>
      <c r="R4028" s="16" t="str">
        <f t="shared" si="63"/>
        <v>M</v>
      </c>
      <c r="S4028" s="16"/>
      <c r="T4028" s="16" t="s">
        <v>53</v>
      </c>
      <c r="U4028" s="16"/>
      <c r="V4028" s="16"/>
      <c r="W4028" s="16"/>
    </row>
    <row r="4029" spans="1:23" hidden="1" x14ac:dyDescent="0.25">
      <c r="A4029" s="25">
        <v>149375</v>
      </c>
      <c r="B4029" s="25" t="s">
        <v>70</v>
      </c>
      <c r="C4029" s="25" t="s">
        <v>43</v>
      </c>
      <c r="D4029" s="25" t="s">
        <v>64</v>
      </c>
      <c r="E4029" s="24">
        <v>43881</v>
      </c>
      <c r="F4029" s="25" t="s">
        <v>56</v>
      </c>
      <c r="G4029" s="25" t="s">
        <v>46</v>
      </c>
      <c r="H4029" s="24">
        <v>45154</v>
      </c>
      <c r="I4029" s="101">
        <v>0.318275462962963</v>
      </c>
      <c r="J4029" s="24">
        <v>45154</v>
      </c>
      <c r="K4029" s="101">
        <v>0.325625</v>
      </c>
      <c r="L4029" s="25">
        <v>635</v>
      </c>
      <c r="M4029" s="26">
        <f>Causas[[#This Row],[parada_duracion]]/60</f>
        <v>10.583333333333334</v>
      </c>
      <c r="N4029" s="19" t="s">
        <v>62</v>
      </c>
      <c r="O4029" s="16" t="s">
        <v>52</v>
      </c>
      <c r="P4029" s="16">
        <f>WEEKNUM(Causas[[#This Row],[resolucion_fecha]],16)</f>
        <v>33</v>
      </c>
      <c r="Q4029" s="16" t="str">
        <f>TEXT(Causas[[#This Row],[resolucion_fecha]],"MMMM")</f>
        <v>agosto</v>
      </c>
      <c r="R4029" s="16" t="str">
        <f t="shared" si="63"/>
        <v>M</v>
      </c>
      <c r="S4029" s="16"/>
      <c r="T4029" s="16" t="s">
        <v>53</v>
      </c>
      <c r="U4029" s="16"/>
      <c r="V4029" s="16"/>
      <c r="W4029" s="16"/>
    </row>
    <row r="4030" spans="1:23" hidden="1" x14ac:dyDescent="0.25">
      <c r="A4030" s="25">
        <v>149387</v>
      </c>
      <c r="B4030" s="25" t="s">
        <v>197</v>
      </c>
      <c r="C4030" s="25" t="s">
        <v>43</v>
      </c>
      <c r="D4030" s="25" t="s">
        <v>90</v>
      </c>
      <c r="E4030" s="24">
        <v>43405</v>
      </c>
      <c r="F4030" s="25" t="s">
        <v>45</v>
      </c>
      <c r="G4030" s="25" t="s">
        <v>46</v>
      </c>
      <c r="H4030" s="24">
        <v>45154</v>
      </c>
      <c r="I4030" s="101">
        <v>0.38924768518518515</v>
      </c>
      <c r="J4030" s="24">
        <v>45154</v>
      </c>
      <c r="K4030" s="101">
        <v>0.47559027777777779</v>
      </c>
      <c r="L4030" s="25">
        <v>7460</v>
      </c>
      <c r="M4030" s="26">
        <f>Causas[[#This Row],[parada_duracion]]/60</f>
        <v>124.33333333333333</v>
      </c>
      <c r="N4030" s="19" t="s">
        <v>49</v>
      </c>
      <c r="O4030" s="16" t="s">
        <v>49</v>
      </c>
      <c r="P4030" s="16">
        <f>WEEKNUM(Causas[[#This Row],[resolucion_fecha]],16)</f>
        <v>33</v>
      </c>
      <c r="Q4030" s="16" t="str">
        <f>TEXT(Causas[[#This Row],[resolucion_fecha]],"MMMM")</f>
        <v>agosto</v>
      </c>
      <c r="R4030" s="16" t="str">
        <f t="shared" si="63"/>
        <v>M</v>
      </c>
      <c r="S4030" s="16"/>
      <c r="T4030" s="16" t="s">
        <v>49</v>
      </c>
      <c r="U4030" s="16"/>
      <c r="V4030" s="16"/>
      <c r="W4030" s="16"/>
    </row>
    <row r="4031" spans="1:23" hidden="1" x14ac:dyDescent="0.25">
      <c r="A4031" s="25">
        <v>149389</v>
      </c>
      <c r="B4031" s="25" t="s">
        <v>74</v>
      </c>
      <c r="C4031" s="25" t="s">
        <v>43</v>
      </c>
      <c r="D4031" s="25" t="s">
        <v>68</v>
      </c>
      <c r="E4031" s="24">
        <v>44258</v>
      </c>
      <c r="F4031" s="25" t="s">
        <v>56</v>
      </c>
      <c r="G4031" s="25" t="s">
        <v>50</v>
      </c>
      <c r="H4031" s="24">
        <v>45154</v>
      </c>
      <c r="I4031" s="101">
        <v>0.41944444444444445</v>
      </c>
      <c r="J4031" s="24">
        <v>45154</v>
      </c>
      <c r="K4031" s="101">
        <v>0.43464120370370374</v>
      </c>
      <c r="L4031" s="25">
        <v>1313</v>
      </c>
      <c r="M4031" s="26">
        <f>Causas[[#This Row],[parada_duracion]]/60</f>
        <v>21.883333333333333</v>
      </c>
      <c r="N4031" s="19" t="s">
        <v>1275</v>
      </c>
      <c r="O4031" s="16" t="s">
        <v>52</v>
      </c>
      <c r="P4031" s="16">
        <f>WEEKNUM(Causas[[#This Row],[resolucion_fecha]],16)</f>
        <v>33</v>
      </c>
      <c r="Q4031" s="16" t="str">
        <f>TEXT(Causas[[#This Row],[resolucion_fecha]],"MMMM")</f>
        <v>agosto</v>
      </c>
      <c r="R4031" s="16" t="str">
        <f t="shared" si="63"/>
        <v>M</v>
      </c>
      <c r="S4031" s="16"/>
      <c r="T4031" s="16" t="s">
        <v>53</v>
      </c>
      <c r="U4031" s="16"/>
      <c r="V4031" s="16"/>
      <c r="W4031" s="16"/>
    </row>
    <row r="4032" spans="1:23" hidden="1" x14ac:dyDescent="0.25">
      <c r="A4032" s="96">
        <v>149394</v>
      </c>
      <c r="B4032" s="96" t="s">
        <v>74</v>
      </c>
      <c r="C4032" s="96" t="s">
        <v>43</v>
      </c>
      <c r="D4032" s="96" t="s">
        <v>68</v>
      </c>
      <c r="E4032" s="97">
        <v>44258</v>
      </c>
      <c r="F4032" s="96" t="s">
        <v>56</v>
      </c>
      <c r="G4032" s="96" t="s">
        <v>50</v>
      </c>
      <c r="H4032" s="97">
        <v>45154</v>
      </c>
      <c r="I4032" s="23">
        <v>0.45178240740740744</v>
      </c>
      <c r="J4032" s="97">
        <v>45154</v>
      </c>
      <c r="K4032" s="23">
        <v>0.45431712962962961</v>
      </c>
      <c r="L4032" s="96">
        <v>219</v>
      </c>
      <c r="M4032" s="98">
        <f>Causas[[#This Row],[parada_duracion]]/60</f>
        <v>3.65</v>
      </c>
      <c r="N4032" s="18" t="s">
        <v>47</v>
      </c>
      <c r="O4032" s="99" t="s">
        <v>47</v>
      </c>
      <c r="P4032" s="99">
        <f>WEEKNUM(Causas[[#This Row],[resolucion_fecha]],16)</f>
        <v>33</v>
      </c>
      <c r="Q4032" s="99" t="str">
        <f>TEXT(Causas[[#This Row],[resolucion_fecha]],"MMMM")</f>
        <v>agosto</v>
      </c>
      <c r="R4032" s="99" t="str">
        <f t="shared" si="63"/>
        <v>M</v>
      </c>
      <c r="S4032" s="99"/>
      <c r="T4032" s="99" t="s">
        <v>47</v>
      </c>
      <c r="U4032" s="16"/>
      <c r="V4032" s="99"/>
      <c r="W4032" s="99"/>
    </row>
    <row r="4033" spans="1:23" hidden="1" x14ac:dyDescent="0.25">
      <c r="A4033" s="25">
        <v>149395</v>
      </c>
      <c r="B4033" s="25" t="s">
        <v>74</v>
      </c>
      <c r="C4033" s="25" t="s">
        <v>43</v>
      </c>
      <c r="D4033" s="25" t="s">
        <v>68</v>
      </c>
      <c r="E4033" s="24">
        <v>44258</v>
      </c>
      <c r="F4033" s="25" t="s">
        <v>56</v>
      </c>
      <c r="G4033" s="25" t="s">
        <v>46</v>
      </c>
      <c r="H4033" s="24">
        <v>45154</v>
      </c>
      <c r="I4033" s="101">
        <v>0.4814930555555556</v>
      </c>
      <c r="J4033" s="24">
        <v>45154</v>
      </c>
      <c r="K4033" s="101">
        <v>0.5078125</v>
      </c>
      <c r="L4033" s="25">
        <v>2274</v>
      </c>
      <c r="M4033" s="26">
        <f>Causas[[#This Row],[parada_duracion]]/60</f>
        <v>37.9</v>
      </c>
      <c r="N4033" s="19" t="s">
        <v>1275</v>
      </c>
      <c r="O4033" s="16" t="s">
        <v>52</v>
      </c>
      <c r="P4033" s="16">
        <f>WEEKNUM(Causas[[#This Row],[resolucion_fecha]],16)</f>
        <v>33</v>
      </c>
      <c r="Q4033" s="16" t="str">
        <f>TEXT(Causas[[#This Row],[resolucion_fecha]],"MMMM")</f>
        <v>agosto</v>
      </c>
      <c r="R4033" s="16" t="str">
        <f t="shared" si="63"/>
        <v>M</v>
      </c>
      <c r="S4033" s="16"/>
      <c r="T4033" s="16" t="s">
        <v>53</v>
      </c>
      <c r="U4033" s="100"/>
      <c r="V4033" s="16"/>
      <c r="W4033" s="16"/>
    </row>
    <row r="4034" spans="1:23" hidden="1" x14ac:dyDescent="0.25">
      <c r="A4034" s="96">
        <v>149398</v>
      </c>
      <c r="B4034" s="96" t="s">
        <v>70</v>
      </c>
      <c r="C4034" s="96" t="s">
        <v>43</v>
      </c>
      <c r="D4034" s="96" t="s">
        <v>64</v>
      </c>
      <c r="E4034" s="97">
        <v>43881</v>
      </c>
      <c r="F4034" s="96" t="s">
        <v>56</v>
      </c>
      <c r="G4034" s="96" t="s">
        <v>46</v>
      </c>
      <c r="H4034" s="97">
        <v>45154</v>
      </c>
      <c r="I4034" s="23">
        <v>0.51539351851851845</v>
      </c>
      <c r="J4034" s="97">
        <v>45154</v>
      </c>
      <c r="K4034" s="23">
        <v>0.54130787037037031</v>
      </c>
      <c r="L4034" s="96">
        <v>2239</v>
      </c>
      <c r="M4034" s="98">
        <f>Causas[[#This Row],[parada_duracion]]/60</f>
        <v>37.31666666666667</v>
      </c>
      <c r="N4034" s="19" t="s">
        <v>49</v>
      </c>
      <c r="O4034" s="16" t="s">
        <v>49</v>
      </c>
      <c r="P4034" s="99">
        <f>WEEKNUM(Causas[[#This Row],[resolucion_fecha]],16)</f>
        <v>33</v>
      </c>
      <c r="Q4034" s="99" t="str">
        <f>TEXT(Causas[[#This Row],[resolucion_fecha]],"MMMM")</f>
        <v>agosto</v>
      </c>
      <c r="R4034" s="99" t="str">
        <f t="shared" si="63"/>
        <v>M</v>
      </c>
      <c r="S4034" s="99"/>
      <c r="T4034" s="16" t="s">
        <v>49</v>
      </c>
      <c r="U4034" s="16"/>
      <c r="V4034" s="99"/>
      <c r="W4034" s="99"/>
    </row>
    <row r="4035" spans="1:23" hidden="1" x14ac:dyDescent="0.25">
      <c r="A4035" s="25">
        <v>149399</v>
      </c>
      <c r="B4035" s="25" t="s">
        <v>111</v>
      </c>
      <c r="C4035" s="25" t="s">
        <v>43</v>
      </c>
      <c r="D4035" s="25" t="s">
        <v>166</v>
      </c>
      <c r="E4035" s="24">
        <v>44432</v>
      </c>
      <c r="F4035" s="25" t="s">
        <v>325</v>
      </c>
      <c r="G4035" s="25" t="s">
        <v>50</v>
      </c>
      <c r="H4035" s="24">
        <v>45154</v>
      </c>
      <c r="I4035" s="101">
        <v>0.51803240740740741</v>
      </c>
      <c r="J4035" s="24">
        <v>45154</v>
      </c>
      <c r="K4035" s="101">
        <v>0.53712962962962962</v>
      </c>
      <c r="L4035" s="25">
        <v>1650</v>
      </c>
      <c r="M4035" s="26">
        <f>Causas[[#This Row],[parada_duracion]]/60</f>
        <v>27.5</v>
      </c>
      <c r="N4035" s="19" t="s">
        <v>62</v>
      </c>
      <c r="O4035" s="16" t="s">
        <v>52</v>
      </c>
      <c r="P4035" s="16">
        <f>WEEKNUM(Causas[[#This Row],[resolucion_fecha]],16)</f>
        <v>33</v>
      </c>
      <c r="Q4035" s="16" t="str">
        <f>TEXT(Causas[[#This Row],[resolucion_fecha]],"MMMM")</f>
        <v>agosto</v>
      </c>
      <c r="R4035" s="16" t="str">
        <f t="shared" si="63"/>
        <v>M</v>
      </c>
      <c r="S4035" s="16"/>
      <c r="T4035" s="16" t="s">
        <v>53</v>
      </c>
      <c r="U4035" s="100"/>
      <c r="V4035" s="16"/>
      <c r="W4035" s="16"/>
    </row>
    <row r="4036" spans="1:23" ht="30" hidden="1" x14ac:dyDescent="0.25">
      <c r="A4036" s="25">
        <v>149409</v>
      </c>
      <c r="B4036" s="25" t="s">
        <v>42</v>
      </c>
      <c r="C4036" s="25" t="s">
        <v>43</v>
      </c>
      <c r="D4036" s="25" t="s">
        <v>64</v>
      </c>
      <c r="E4036" s="24">
        <v>43405</v>
      </c>
      <c r="F4036" s="25" t="s">
        <v>45</v>
      </c>
      <c r="G4036" s="25" t="s">
        <v>50</v>
      </c>
      <c r="H4036" s="24">
        <v>45154</v>
      </c>
      <c r="I4036" s="101">
        <v>0.60784722222222221</v>
      </c>
      <c r="J4036" s="24">
        <v>45154</v>
      </c>
      <c r="K4036" s="101">
        <v>0.6542824074074074</v>
      </c>
      <c r="L4036" s="25">
        <v>4012</v>
      </c>
      <c r="M4036" s="26">
        <f>Causas[[#This Row],[parada_duracion]]/60</f>
        <v>66.86666666666666</v>
      </c>
      <c r="N4036" s="19" t="s">
        <v>1276</v>
      </c>
      <c r="O4036" s="16" t="s">
        <v>52</v>
      </c>
      <c r="P4036" s="16">
        <f>WEEKNUM(Causas[[#This Row],[resolucion_fecha]],16)</f>
        <v>33</v>
      </c>
      <c r="Q4036" s="16" t="str">
        <f>TEXT(Causas[[#This Row],[resolucion_fecha]],"MMMM")</f>
        <v>agosto</v>
      </c>
      <c r="R4036" s="16" t="str">
        <f t="shared" si="63"/>
        <v>T</v>
      </c>
      <c r="S4036" s="16"/>
      <c r="T4036" s="16" t="s">
        <v>53</v>
      </c>
      <c r="U4036" s="16"/>
      <c r="V4036" s="16"/>
      <c r="W4036" s="16"/>
    </row>
    <row r="4037" spans="1:23" hidden="1" x14ac:dyDescent="0.25">
      <c r="A4037" s="96">
        <v>149411</v>
      </c>
      <c r="B4037" s="96" t="s">
        <v>42</v>
      </c>
      <c r="C4037" s="96" t="s">
        <v>43</v>
      </c>
      <c r="D4037" s="96" t="s">
        <v>154</v>
      </c>
      <c r="E4037" s="97">
        <v>43405</v>
      </c>
      <c r="F4037" s="96" t="s">
        <v>45</v>
      </c>
      <c r="G4037" s="96" t="s">
        <v>50</v>
      </c>
      <c r="H4037" s="97">
        <v>45154</v>
      </c>
      <c r="I4037" s="23">
        <v>0.61258101851851854</v>
      </c>
      <c r="J4037" s="97">
        <v>45154</v>
      </c>
      <c r="K4037" s="23">
        <v>0.64162037037037034</v>
      </c>
      <c r="L4037" s="96">
        <v>2509</v>
      </c>
      <c r="M4037" s="98">
        <f>Causas[[#This Row],[parada_duracion]]/60</f>
        <v>41.81666666666667</v>
      </c>
      <c r="N4037" s="18" t="s">
        <v>1277</v>
      </c>
      <c r="O4037" s="99" t="s">
        <v>52</v>
      </c>
      <c r="P4037" s="99">
        <f>WEEKNUM(Causas[[#This Row],[resolucion_fecha]],16)</f>
        <v>33</v>
      </c>
      <c r="Q4037" s="99" t="str">
        <f>TEXT(Causas[[#This Row],[resolucion_fecha]],"MMMM")</f>
        <v>agosto</v>
      </c>
      <c r="R4037" s="99" t="str">
        <f t="shared" si="63"/>
        <v>T</v>
      </c>
      <c r="S4037" s="99"/>
      <c r="T4037" s="16" t="s">
        <v>53</v>
      </c>
      <c r="U4037" s="16"/>
      <c r="V4037" s="99"/>
      <c r="W4037" s="99"/>
    </row>
    <row r="4038" spans="1:23" hidden="1" x14ac:dyDescent="0.25">
      <c r="A4038" s="25">
        <v>149412</v>
      </c>
      <c r="B4038" s="25" t="s">
        <v>111</v>
      </c>
      <c r="C4038" s="25" t="s">
        <v>43</v>
      </c>
      <c r="D4038" s="25" t="s">
        <v>166</v>
      </c>
      <c r="E4038" s="24">
        <v>44432</v>
      </c>
      <c r="F4038" s="25" t="s">
        <v>325</v>
      </c>
      <c r="G4038" s="25" t="s">
        <v>50</v>
      </c>
      <c r="H4038" s="24">
        <v>45154</v>
      </c>
      <c r="I4038" s="101">
        <v>0.61434027777777778</v>
      </c>
      <c r="J4038" s="24">
        <v>45154</v>
      </c>
      <c r="K4038" s="101">
        <v>0.63427083333333334</v>
      </c>
      <c r="L4038" s="25">
        <v>1722</v>
      </c>
      <c r="M4038" s="26">
        <f>Causas[[#This Row],[parada_duracion]]/60</f>
        <v>28.7</v>
      </c>
      <c r="N4038" s="19" t="s">
        <v>1278</v>
      </c>
      <c r="O4038" s="16" t="s">
        <v>52</v>
      </c>
      <c r="P4038" s="16">
        <f>WEEKNUM(Causas[[#This Row],[resolucion_fecha]],16)</f>
        <v>33</v>
      </c>
      <c r="Q4038" s="16" t="str">
        <f>TEXT(Causas[[#This Row],[resolucion_fecha]],"MMMM")</f>
        <v>agosto</v>
      </c>
      <c r="R4038" s="16" t="str">
        <f t="shared" si="63"/>
        <v>T</v>
      </c>
      <c r="S4038" s="16"/>
      <c r="T4038" s="16" t="s">
        <v>53</v>
      </c>
      <c r="U4038" s="100"/>
      <c r="V4038" s="16"/>
      <c r="W4038" s="16"/>
    </row>
    <row r="4039" spans="1:23" hidden="1" x14ac:dyDescent="0.25">
      <c r="A4039" s="25">
        <v>149414</v>
      </c>
      <c r="B4039" s="25" t="s">
        <v>79</v>
      </c>
      <c r="C4039" s="25" t="s">
        <v>43</v>
      </c>
      <c r="D4039" s="25" t="s">
        <v>80</v>
      </c>
      <c r="E4039" s="24">
        <v>43405</v>
      </c>
      <c r="F4039" s="25" t="s">
        <v>45</v>
      </c>
      <c r="G4039" s="25" t="s">
        <v>50</v>
      </c>
      <c r="H4039" s="24">
        <v>45154</v>
      </c>
      <c r="I4039" s="101">
        <v>0.62497685185185181</v>
      </c>
      <c r="J4039" s="24">
        <v>45154</v>
      </c>
      <c r="K4039" s="101">
        <v>0.64299768518518519</v>
      </c>
      <c r="L4039" s="25">
        <v>1557</v>
      </c>
      <c r="M4039" s="26">
        <f>Causas[[#This Row],[parada_duracion]]/60</f>
        <v>25.95</v>
      </c>
      <c r="N4039" s="19" t="s">
        <v>1279</v>
      </c>
      <c r="O4039" s="16" t="s">
        <v>52</v>
      </c>
      <c r="P4039" s="16">
        <f>WEEKNUM(Causas[[#This Row],[resolucion_fecha]],16)</f>
        <v>33</v>
      </c>
      <c r="Q4039" s="16" t="str">
        <f>TEXT(Causas[[#This Row],[resolucion_fecha]],"MMMM")</f>
        <v>agosto</v>
      </c>
      <c r="R4039" s="16" t="str">
        <f t="shared" si="63"/>
        <v>T</v>
      </c>
      <c r="S4039" s="16"/>
      <c r="T4039" s="16" t="s">
        <v>53</v>
      </c>
      <c r="U4039" s="16"/>
      <c r="V4039" s="16"/>
      <c r="W4039" s="16"/>
    </row>
    <row r="4040" spans="1:23" x14ac:dyDescent="0.25">
      <c r="A4040" s="96">
        <v>149416</v>
      </c>
      <c r="B4040" s="96" t="s">
        <v>66</v>
      </c>
      <c r="C4040" s="96" t="s">
        <v>43</v>
      </c>
      <c r="D4040" s="96" t="s">
        <v>67</v>
      </c>
      <c r="E4040" s="97">
        <v>43405</v>
      </c>
      <c r="F4040" s="96" t="s">
        <v>45</v>
      </c>
      <c r="G4040" s="96" t="s">
        <v>50</v>
      </c>
      <c r="H4040" s="97">
        <v>45154</v>
      </c>
      <c r="I4040" s="23">
        <v>0.62716435185185182</v>
      </c>
      <c r="J4040" s="97">
        <v>45154</v>
      </c>
      <c r="K4040" s="23">
        <v>0.65103009259259259</v>
      </c>
      <c r="L4040" s="96">
        <v>2062</v>
      </c>
      <c r="M4040" s="98">
        <f>Causas[[#This Row],[parada_duracion]]/60</f>
        <v>34.366666666666667</v>
      </c>
      <c r="N4040" s="18" t="s">
        <v>1280</v>
      </c>
      <c r="O4040" s="99" t="s">
        <v>52</v>
      </c>
      <c r="P4040" s="99">
        <f>WEEKNUM(Causas[[#This Row],[resolucion_fecha]],16)</f>
        <v>33</v>
      </c>
      <c r="Q4040" s="99" t="str">
        <f>TEXT(Causas[[#This Row],[resolucion_fecha]],"MMMM")</f>
        <v>agosto</v>
      </c>
      <c r="R4040" s="99" t="str">
        <f t="shared" si="63"/>
        <v>T</v>
      </c>
      <c r="S4040" s="99"/>
      <c r="T4040" s="16" t="s">
        <v>53</v>
      </c>
      <c r="U4040" s="16"/>
      <c r="V4040" s="99"/>
      <c r="W4040" s="99"/>
    </row>
    <row r="4041" spans="1:23" ht="45" hidden="1" x14ac:dyDescent="0.25">
      <c r="A4041" s="96">
        <v>149417</v>
      </c>
      <c r="B4041" s="96" t="s">
        <v>61</v>
      </c>
      <c r="C4041" s="96" t="s">
        <v>43</v>
      </c>
      <c r="D4041" s="96" t="s">
        <v>55</v>
      </c>
      <c r="E4041" s="97">
        <v>43881</v>
      </c>
      <c r="F4041" s="96" t="s">
        <v>56</v>
      </c>
      <c r="G4041" s="96" t="s">
        <v>46</v>
      </c>
      <c r="H4041" s="97">
        <v>45154</v>
      </c>
      <c r="I4041" s="23">
        <v>0.63041666666666674</v>
      </c>
      <c r="J4041" s="97">
        <v>45154</v>
      </c>
      <c r="K4041" s="23">
        <v>0.75026620370370367</v>
      </c>
      <c r="L4041" s="96">
        <v>10355</v>
      </c>
      <c r="M4041" s="98">
        <f>Causas[[#This Row],[parada_duracion]]/60</f>
        <v>172.58333333333334</v>
      </c>
      <c r="N4041" s="18" t="s">
        <v>1281</v>
      </c>
      <c r="O4041" s="99" t="s">
        <v>72</v>
      </c>
      <c r="P4041" s="99">
        <f>WEEKNUM(Causas[[#This Row],[resolucion_fecha]],16)</f>
        <v>33</v>
      </c>
      <c r="Q4041" s="99" t="str">
        <f>TEXT(Causas[[#This Row],[resolucion_fecha]],"MMMM")</f>
        <v>agosto</v>
      </c>
      <c r="R4041" s="99" t="str">
        <f t="shared" si="63"/>
        <v>T</v>
      </c>
      <c r="S4041" s="99"/>
      <c r="T4041" s="99" t="s">
        <v>73</v>
      </c>
      <c r="U4041" s="100"/>
      <c r="V4041" s="99"/>
      <c r="W4041" s="99"/>
    </row>
    <row r="4042" spans="1:23" hidden="1" x14ac:dyDescent="0.25">
      <c r="A4042" s="96">
        <v>149418</v>
      </c>
      <c r="B4042" s="96" t="s">
        <v>101</v>
      </c>
      <c r="C4042" s="96" t="s">
        <v>43</v>
      </c>
      <c r="D4042" s="96" t="s">
        <v>44</v>
      </c>
      <c r="E4042" s="97">
        <v>43405</v>
      </c>
      <c r="F4042" s="96" t="s">
        <v>45</v>
      </c>
      <c r="G4042" s="96" t="s">
        <v>50</v>
      </c>
      <c r="H4042" s="97">
        <v>45154</v>
      </c>
      <c r="I4042" s="23">
        <v>0.63696759259259261</v>
      </c>
      <c r="J4042" s="97">
        <v>45154</v>
      </c>
      <c r="K4042" s="23">
        <v>0.70748842592592587</v>
      </c>
      <c r="L4042" s="96">
        <v>6093</v>
      </c>
      <c r="M4042" s="98">
        <f>Causas[[#This Row],[parada_duracion]]/60</f>
        <v>101.55</v>
      </c>
      <c r="N4042" s="18" t="s">
        <v>1134</v>
      </c>
      <c r="O4042" s="99" t="s">
        <v>52</v>
      </c>
      <c r="P4042" s="99">
        <f>WEEKNUM(Causas[[#This Row],[resolucion_fecha]],16)</f>
        <v>33</v>
      </c>
      <c r="Q4042" s="99" t="str">
        <f>TEXT(Causas[[#This Row],[resolucion_fecha]],"MMMM")</f>
        <v>agosto</v>
      </c>
      <c r="R4042" s="99" t="str">
        <f t="shared" si="63"/>
        <v>T</v>
      </c>
      <c r="S4042" s="99"/>
      <c r="T4042" s="16" t="s">
        <v>53</v>
      </c>
      <c r="U4042" s="100"/>
      <c r="V4042" s="99"/>
      <c r="W4042" s="99"/>
    </row>
    <row r="4043" spans="1:23" hidden="1" x14ac:dyDescent="0.25">
      <c r="A4043" s="96">
        <v>149419</v>
      </c>
      <c r="B4043" s="96" t="s">
        <v>79</v>
      </c>
      <c r="C4043" s="96" t="s">
        <v>43</v>
      </c>
      <c r="D4043" s="96" t="s">
        <v>80</v>
      </c>
      <c r="E4043" s="97">
        <v>43405</v>
      </c>
      <c r="F4043" s="96" t="s">
        <v>45</v>
      </c>
      <c r="G4043" s="96" t="s">
        <v>46</v>
      </c>
      <c r="H4043" s="97">
        <v>45154</v>
      </c>
      <c r="I4043" s="23">
        <v>0.64314814814814814</v>
      </c>
      <c r="J4043" s="97">
        <v>45154</v>
      </c>
      <c r="K4043" s="23">
        <v>0.66196759259259264</v>
      </c>
      <c r="L4043" s="96">
        <v>1626</v>
      </c>
      <c r="M4043" s="98">
        <f>Causas[[#This Row],[parada_duracion]]/60</f>
        <v>27.1</v>
      </c>
      <c r="N4043" s="18" t="s">
        <v>1279</v>
      </c>
      <c r="O4043" s="99" t="s">
        <v>52</v>
      </c>
      <c r="P4043" s="99">
        <f>WEEKNUM(Causas[[#This Row],[resolucion_fecha]],16)</f>
        <v>33</v>
      </c>
      <c r="Q4043" s="99" t="str">
        <f>TEXT(Causas[[#This Row],[resolucion_fecha]],"MMMM")</f>
        <v>agosto</v>
      </c>
      <c r="R4043" s="99" t="str">
        <f t="shared" si="63"/>
        <v>T</v>
      </c>
      <c r="S4043" s="99"/>
      <c r="T4043" s="16" t="s">
        <v>53</v>
      </c>
      <c r="U4043" s="100"/>
      <c r="V4043" s="99"/>
      <c r="W4043" s="99"/>
    </row>
    <row r="4044" spans="1:23" hidden="1" x14ac:dyDescent="0.25">
      <c r="A4044" s="25">
        <v>149420</v>
      </c>
      <c r="B4044" s="25" t="s">
        <v>66</v>
      </c>
      <c r="C4044" s="25" t="s">
        <v>43</v>
      </c>
      <c r="D4044" s="25" t="s">
        <v>68</v>
      </c>
      <c r="E4044" s="24">
        <v>43405</v>
      </c>
      <c r="F4044" s="25" t="s">
        <v>45</v>
      </c>
      <c r="G4044" s="25" t="s">
        <v>50</v>
      </c>
      <c r="H4044" s="24">
        <v>45154</v>
      </c>
      <c r="I4044" s="101">
        <v>0.65009259259259256</v>
      </c>
      <c r="J4044" s="24">
        <v>45154</v>
      </c>
      <c r="K4044" s="101">
        <v>0.66151620370370368</v>
      </c>
      <c r="L4044" s="25">
        <v>987</v>
      </c>
      <c r="M4044" s="26">
        <f>Causas[[#This Row],[parada_duracion]]/60</f>
        <v>16.45</v>
      </c>
      <c r="N4044" s="19" t="s">
        <v>1134</v>
      </c>
      <c r="O4044" s="16" t="s">
        <v>52</v>
      </c>
      <c r="P4044" s="16">
        <f>WEEKNUM(Causas[[#This Row],[resolucion_fecha]],16)</f>
        <v>33</v>
      </c>
      <c r="Q4044" s="16" t="str">
        <f>TEXT(Causas[[#This Row],[resolucion_fecha]],"MMMM")</f>
        <v>agosto</v>
      </c>
      <c r="R4044" s="16" t="str">
        <f t="shared" si="63"/>
        <v>T</v>
      </c>
      <c r="S4044" s="16"/>
      <c r="T4044" s="16" t="s">
        <v>53</v>
      </c>
      <c r="U4044" s="100"/>
      <c r="V4044" s="16"/>
      <c r="W4044" s="16"/>
    </row>
    <row r="4045" spans="1:23" hidden="1" x14ac:dyDescent="0.25">
      <c r="A4045" s="25">
        <v>149422</v>
      </c>
      <c r="B4045" s="25" t="s">
        <v>197</v>
      </c>
      <c r="C4045" s="25" t="s">
        <v>43</v>
      </c>
      <c r="D4045" s="25" t="s">
        <v>90</v>
      </c>
      <c r="E4045" s="24">
        <v>43405</v>
      </c>
      <c r="F4045" s="25" t="s">
        <v>45</v>
      </c>
      <c r="G4045" s="25" t="s">
        <v>46</v>
      </c>
      <c r="H4045" s="24">
        <v>45154</v>
      </c>
      <c r="I4045" s="101">
        <v>0.65662037037037035</v>
      </c>
      <c r="J4045" s="24">
        <v>45154</v>
      </c>
      <c r="K4045" s="101">
        <v>0.69274305555555549</v>
      </c>
      <c r="L4045" s="25">
        <v>3121</v>
      </c>
      <c r="M4045" s="26">
        <f>Causas[[#This Row],[parada_duracion]]/60</f>
        <v>52.016666666666666</v>
      </c>
      <c r="N4045" s="19" t="s">
        <v>49</v>
      </c>
      <c r="O4045" s="16" t="s">
        <v>49</v>
      </c>
      <c r="P4045" s="16">
        <f>WEEKNUM(Causas[[#This Row],[resolucion_fecha]],16)</f>
        <v>33</v>
      </c>
      <c r="Q4045" s="16" t="str">
        <f>TEXT(Causas[[#This Row],[resolucion_fecha]],"MMMM")</f>
        <v>agosto</v>
      </c>
      <c r="R4045" s="16" t="str">
        <f t="shared" si="63"/>
        <v>T</v>
      </c>
      <c r="S4045" s="16"/>
      <c r="T4045" s="16" t="s">
        <v>49</v>
      </c>
      <c r="U4045" s="16"/>
      <c r="V4045" s="16"/>
      <c r="W4045" s="16"/>
    </row>
    <row r="4046" spans="1:23" hidden="1" x14ac:dyDescent="0.25">
      <c r="A4046" s="25">
        <v>149424</v>
      </c>
      <c r="B4046" s="25" t="s">
        <v>111</v>
      </c>
      <c r="C4046" s="25" t="s">
        <v>43</v>
      </c>
      <c r="D4046" s="25" t="s">
        <v>166</v>
      </c>
      <c r="E4046" s="24">
        <v>44432</v>
      </c>
      <c r="F4046" s="25" t="s">
        <v>325</v>
      </c>
      <c r="G4046" s="25" t="s">
        <v>50</v>
      </c>
      <c r="H4046" s="24">
        <v>45154</v>
      </c>
      <c r="I4046" s="101">
        <v>0.67034722222222232</v>
      </c>
      <c r="J4046" s="24">
        <v>45154</v>
      </c>
      <c r="K4046" s="101">
        <v>0.70370370370370372</v>
      </c>
      <c r="L4046" s="25">
        <v>2882</v>
      </c>
      <c r="M4046" s="26">
        <f>Causas[[#This Row],[parada_duracion]]/60</f>
        <v>48.033333333333331</v>
      </c>
      <c r="N4046" s="19" t="s">
        <v>1282</v>
      </c>
      <c r="O4046" s="16" t="s">
        <v>52</v>
      </c>
      <c r="P4046" s="16">
        <f>WEEKNUM(Causas[[#This Row],[resolucion_fecha]],16)</f>
        <v>33</v>
      </c>
      <c r="Q4046" s="16" t="str">
        <f>TEXT(Causas[[#This Row],[resolucion_fecha]],"MMMM")</f>
        <v>agosto</v>
      </c>
      <c r="R4046" s="16" t="str">
        <f t="shared" si="63"/>
        <v>T</v>
      </c>
      <c r="S4046" s="16"/>
      <c r="T4046" s="16" t="s">
        <v>53</v>
      </c>
      <c r="U4046" s="16"/>
      <c r="V4046" s="16"/>
      <c r="W4046" s="16"/>
    </row>
    <row r="4047" spans="1:23" hidden="1" x14ac:dyDescent="0.25">
      <c r="A4047" s="25">
        <v>149429</v>
      </c>
      <c r="B4047" s="25" t="s">
        <v>42</v>
      </c>
      <c r="C4047" s="25" t="s">
        <v>43</v>
      </c>
      <c r="D4047" s="25" t="s">
        <v>154</v>
      </c>
      <c r="E4047" s="24">
        <v>43405</v>
      </c>
      <c r="F4047" s="25" t="s">
        <v>45</v>
      </c>
      <c r="G4047" s="25" t="s">
        <v>50</v>
      </c>
      <c r="H4047" s="24">
        <v>45154</v>
      </c>
      <c r="I4047" s="101">
        <v>0.73405092592592591</v>
      </c>
      <c r="J4047" s="24">
        <v>45154</v>
      </c>
      <c r="K4047" s="101">
        <v>0.75976851851851857</v>
      </c>
      <c r="L4047" s="25">
        <v>2222</v>
      </c>
      <c r="M4047" s="26">
        <f>Causas[[#This Row],[parada_duracion]]/60</f>
        <v>37.033333333333331</v>
      </c>
      <c r="N4047" s="19" t="s">
        <v>859</v>
      </c>
      <c r="O4047" s="16" t="s">
        <v>52</v>
      </c>
      <c r="P4047" s="16">
        <f>WEEKNUM(Causas[[#This Row],[resolucion_fecha]],16)</f>
        <v>33</v>
      </c>
      <c r="Q4047" s="16" t="str">
        <f>TEXT(Causas[[#This Row],[resolucion_fecha]],"MMMM")</f>
        <v>agosto</v>
      </c>
      <c r="R4047" s="16" t="str">
        <f t="shared" si="63"/>
        <v>T</v>
      </c>
      <c r="S4047" s="16"/>
      <c r="T4047" s="16" t="s">
        <v>53</v>
      </c>
      <c r="U4047" s="16"/>
      <c r="V4047" s="16"/>
      <c r="W4047" s="16"/>
    </row>
    <row r="4048" spans="1:23" hidden="1" x14ac:dyDescent="0.25">
      <c r="A4048" s="25">
        <v>149431</v>
      </c>
      <c r="B4048" s="25" t="s">
        <v>95</v>
      </c>
      <c r="C4048" s="25" t="s">
        <v>43</v>
      </c>
      <c r="D4048" s="25" t="s">
        <v>82</v>
      </c>
      <c r="E4048" s="24">
        <v>45063</v>
      </c>
      <c r="F4048" s="25" t="s">
        <v>124</v>
      </c>
      <c r="G4048" s="25" t="s">
        <v>46</v>
      </c>
      <c r="H4048" s="24">
        <v>45154</v>
      </c>
      <c r="I4048" s="101">
        <v>0.7510648148148148</v>
      </c>
      <c r="J4048" s="24">
        <v>45154</v>
      </c>
      <c r="K4048" s="101">
        <v>0.78182870370370372</v>
      </c>
      <c r="L4048" s="25">
        <v>2658</v>
      </c>
      <c r="M4048" s="26">
        <f>Causas[[#This Row],[parada_duracion]]/60</f>
        <v>44.3</v>
      </c>
      <c r="N4048" s="19" t="s">
        <v>49</v>
      </c>
      <c r="O4048" s="16" t="s">
        <v>49</v>
      </c>
      <c r="P4048" s="16">
        <f>WEEKNUM(Causas[[#This Row],[resolucion_fecha]],16)</f>
        <v>33</v>
      </c>
      <c r="Q4048" s="16" t="str">
        <f>TEXT(Causas[[#This Row],[resolucion_fecha]],"MMMM")</f>
        <v>agosto</v>
      </c>
      <c r="R4048" s="16" t="str">
        <f t="shared" si="63"/>
        <v>T</v>
      </c>
      <c r="S4048" s="16"/>
      <c r="T4048" s="16" t="s">
        <v>49</v>
      </c>
      <c r="U4048" s="16"/>
      <c r="V4048" s="16"/>
      <c r="W4048" s="16"/>
    </row>
    <row r="4049" spans="1:23" hidden="1" x14ac:dyDescent="0.25">
      <c r="A4049" s="25">
        <v>149434</v>
      </c>
      <c r="B4049" s="25" t="s">
        <v>42</v>
      </c>
      <c r="C4049" s="25" t="s">
        <v>43</v>
      </c>
      <c r="D4049" s="25" t="s">
        <v>161</v>
      </c>
      <c r="E4049" s="24">
        <v>43405</v>
      </c>
      <c r="F4049" s="25" t="s">
        <v>45</v>
      </c>
      <c r="G4049" s="25" t="s">
        <v>46</v>
      </c>
      <c r="H4049" s="24">
        <v>45154</v>
      </c>
      <c r="I4049" s="101">
        <v>0.79252314814814817</v>
      </c>
      <c r="J4049" s="24">
        <v>45154</v>
      </c>
      <c r="K4049" s="101">
        <v>0.80177083333333332</v>
      </c>
      <c r="L4049" s="25">
        <v>799</v>
      </c>
      <c r="M4049" s="26">
        <f>Causas[[#This Row],[parada_duracion]]/60</f>
        <v>13.316666666666666</v>
      </c>
      <c r="N4049" s="19" t="s">
        <v>1134</v>
      </c>
      <c r="O4049" s="16" t="s">
        <v>52</v>
      </c>
      <c r="P4049" s="16">
        <f>WEEKNUM(Causas[[#This Row],[resolucion_fecha]],16)</f>
        <v>33</v>
      </c>
      <c r="Q4049" s="16" t="str">
        <f>TEXT(Causas[[#This Row],[resolucion_fecha]],"MMMM")</f>
        <v>agosto</v>
      </c>
      <c r="R4049" s="16" t="str">
        <f t="shared" si="63"/>
        <v>T</v>
      </c>
      <c r="S4049" s="16"/>
      <c r="T4049" s="16" t="s">
        <v>53</v>
      </c>
      <c r="U4049" s="16"/>
      <c r="V4049" s="16"/>
      <c r="W4049" s="16"/>
    </row>
    <row r="4050" spans="1:23" hidden="1" x14ac:dyDescent="0.25">
      <c r="A4050" s="96">
        <v>149436</v>
      </c>
      <c r="B4050" s="96" t="s">
        <v>42</v>
      </c>
      <c r="C4050" s="96" t="s">
        <v>43</v>
      </c>
      <c r="D4050" s="96" t="s">
        <v>154</v>
      </c>
      <c r="E4050" s="97">
        <v>43405</v>
      </c>
      <c r="F4050" s="96" t="s">
        <v>45</v>
      </c>
      <c r="G4050" s="96" t="s">
        <v>50</v>
      </c>
      <c r="H4050" s="97">
        <v>45154</v>
      </c>
      <c r="I4050" s="23">
        <v>0.83190972222222215</v>
      </c>
      <c r="J4050" s="97">
        <v>45154</v>
      </c>
      <c r="K4050" s="23">
        <v>0.83361111111111119</v>
      </c>
      <c r="L4050" s="96">
        <v>147</v>
      </c>
      <c r="M4050" s="98">
        <f>Causas[[#This Row],[parada_duracion]]/60</f>
        <v>2.4500000000000002</v>
      </c>
      <c r="N4050" s="18" t="s">
        <v>47</v>
      </c>
      <c r="O4050" s="99" t="s">
        <v>47</v>
      </c>
      <c r="P4050" s="99">
        <f>WEEKNUM(Causas[[#This Row],[resolucion_fecha]],16)</f>
        <v>33</v>
      </c>
      <c r="Q4050" s="99" t="str">
        <f>TEXT(Causas[[#This Row],[resolucion_fecha]],"MMMM")</f>
        <v>agosto</v>
      </c>
      <c r="R4050" s="99" t="str">
        <f t="shared" si="63"/>
        <v>T</v>
      </c>
      <c r="S4050" s="99"/>
      <c r="T4050" s="99" t="s">
        <v>47</v>
      </c>
      <c r="U4050" s="16"/>
      <c r="V4050" s="99"/>
      <c r="W4050" s="99"/>
    </row>
    <row r="4051" spans="1:23" hidden="1" x14ac:dyDescent="0.25">
      <c r="A4051" s="25">
        <v>149437</v>
      </c>
      <c r="B4051" s="25" t="s">
        <v>111</v>
      </c>
      <c r="C4051" s="25" t="s">
        <v>43</v>
      </c>
      <c r="D4051" s="25" t="s">
        <v>166</v>
      </c>
      <c r="E4051" s="24">
        <v>44432</v>
      </c>
      <c r="F4051" s="25" t="s">
        <v>325</v>
      </c>
      <c r="G4051" s="25" t="s">
        <v>50</v>
      </c>
      <c r="H4051" s="24">
        <v>45154</v>
      </c>
      <c r="I4051" s="101">
        <v>0.84050925925925923</v>
      </c>
      <c r="J4051" s="24">
        <v>45154</v>
      </c>
      <c r="K4051" s="101">
        <v>0.87077546296296304</v>
      </c>
      <c r="L4051" s="25">
        <v>2615</v>
      </c>
      <c r="M4051" s="26">
        <f>Causas[[#This Row],[parada_duracion]]/60</f>
        <v>43.583333333333336</v>
      </c>
      <c r="N4051" s="19" t="s">
        <v>1134</v>
      </c>
      <c r="O4051" s="16" t="s">
        <v>52</v>
      </c>
      <c r="P4051" s="16">
        <f>WEEKNUM(Causas[[#This Row],[resolucion_fecha]],16)</f>
        <v>33</v>
      </c>
      <c r="Q4051" s="16" t="str">
        <f>TEXT(Causas[[#This Row],[resolucion_fecha]],"MMMM")</f>
        <v>agosto</v>
      </c>
      <c r="R4051" s="16" t="str">
        <f t="shared" si="63"/>
        <v>T</v>
      </c>
      <c r="S4051" s="16"/>
      <c r="T4051" s="16" t="s">
        <v>53</v>
      </c>
      <c r="U4051" s="100"/>
      <c r="V4051" s="16"/>
      <c r="W4051" s="16"/>
    </row>
    <row r="4052" spans="1:23" hidden="1" x14ac:dyDescent="0.25">
      <c r="A4052" s="25">
        <v>149449</v>
      </c>
      <c r="B4052" s="25" t="s">
        <v>70</v>
      </c>
      <c r="C4052" s="25" t="s">
        <v>43</v>
      </c>
      <c r="D4052" s="25" t="s">
        <v>64</v>
      </c>
      <c r="E4052" s="24">
        <v>43881</v>
      </c>
      <c r="F4052" s="25" t="s">
        <v>56</v>
      </c>
      <c r="G4052" s="25" t="s">
        <v>46</v>
      </c>
      <c r="H4052" s="24">
        <v>45155</v>
      </c>
      <c r="I4052" s="101">
        <v>0.25418981481481479</v>
      </c>
      <c r="J4052" s="24">
        <v>45155</v>
      </c>
      <c r="K4052" s="101">
        <v>0.30357638888888888</v>
      </c>
      <c r="L4052" s="25">
        <v>4267</v>
      </c>
      <c r="M4052" s="26">
        <f>Causas[[#This Row],[parada_duracion]]/60</f>
        <v>71.11666666666666</v>
      </c>
      <c r="N4052" s="19" t="s">
        <v>49</v>
      </c>
      <c r="O4052" s="16" t="s">
        <v>49</v>
      </c>
      <c r="P4052" s="16">
        <f>WEEKNUM(Causas[[#This Row],[resolucion_fecha]],16)</f>
        <v>33</v>
      </c>
      <c r="Q4052" s="16" t="str">
        <f>TEXT(Causas[[#This Row],[resolucion_fecha]],"MMMM")</f>
        <v>agosto</v>
      </c>
      <c r="R4052" s="16" t="str">
        <f t="shared" si="63"/>
        <v>M</v>
      </c>
      <c r="S4052" s="16"/>
      <c r="T4052" s="16" t="s">
        <v>49</v>
      </c>
      <c r="U4052" s="16"/>
      <c r="V4052" s="16"/>
      <c r="W4052" s="16"/>
    </row>
    <row r="4053" spans="1:23" hidden="1" x14ac:dyDescent="0.25">
      <c r="A4053" s="25">
        <v>149458</v>
      </c>
      <c r="B4053" s="25" t="s">
        <v>111</v>
      </c>
      <c r="C4053" s="25" t="s">
        <v>43</v>
      </c>
      <c r="D4053" s="25" t="s">
        <v>166</v>
      </c>
      <c r="E4053" s="24">
        <v>44432</v>
      </c>
      <c r="F4053" s="25" t="s">
        <v>325</v>
      </c>
      <c r="G4053" s="25" t="s">
        <v>46</v>
      </c>
      <c r="H4053" s="24">
        <v>45155</v>
      </c>
      <c r="I4053" s="101">
        <v>0.29145833333333332</v>
      </c>
      <c r="J4053" s="24">
        <v>45155</v>
      </c>
      <c r="K4053" s="101">
        <v>0.3190162037037037</v>
      </c>
      <c r="L4053" s="25">
        <v>2381</v>
      </c>
      <c r="M4053" s="26">
        <f>Causas[[#This Row],[parada_duracion]]/60</f>
        <v>39.68333333333333</v>
      </c>
      <c r="N4053" s="19" t="s">
        <v>1283</v>
      </c>
      <c r="O4053" s="16" t="s">
        <v>52</v>
      </c>
      <c r="P4053" s="16">
        <f>WEEKNUM(Causas[[#This Row],[resolucion_fecha]],16)</f>
        <v>33</v>
      </c>
      <c r="Q4053" s="16" t="str">
        <f>TEXT(Causas[[#This Row],[resolucion_fecha]],"MMMM")</f>
        <v>agosto</v>
      </c>
      <c r="R4053" s="16" t="str">
        <f t="shared" si="63"/>
        <v>M</v>
      </c>
      <c r="S4053" s="16"/>
      <c r="T4053" s="16" t="s">
        <v>53</v>
      </c>
      <c r="U4053" s="16"/>
      <c r="V4053" s="16"/>
      <c r="W4053" s="16"/>
    </row>
    <row r="4054" spans="1:23" hidden="1" x14ac:dyDescent="0.25">
      <c r="A4054" s="25">
        <v>149462</v>
      </c>
      <c r="B4054" s="25" t="s">
        <v>58</v>
      </c>
      <c r="C4054" s="25" t="s">
        <v>43</v>
      </c>
      <c r="D4054" s="25" t="s">
        <v>324</v>
      </c>
      <c r="E4054" s="24">
        <v>44475</v>
      </c>
      <c r="F4054" s="25" t="s">
        <v>325</v>
      </c>
      <c r="G4054" s="25" t="s">
        <v>50</v>
      </c>
      <c r="H4054" s="24">
        <v>45155</v>
      </c>
      <c r="I4054" s="101">
        <v>0.31018518518518517</v>
      </c>
      <c r="J4054" s="24">
        <v>45155</v>
      </c>
      <c r="K4054" s="101">
        <v>0.32609953703703703</v>
      </c>
      <c r="L4054" s="25">
        <v>1375</v>
      </c>
      <c r="M4054" s="26">
        <f>Causas[[#This Row],[parada_duracion]]/60</f>
        <v>22.916666666666668</v>
      </c>
      <c r="N4054" s="19" t="s">
        <v>62</v>
      </c>
      <c r="O4054" s="16" t="s">
        <v>52</v>
      </c>
      <c r="P4054" s="16">
        <f>WEEKNUM(Causas[[#This Row],[resolucion_fecha]],16)</f>
        <v>33</v>
      </c>
      <c r="Q4054" s="16" t="str">
        <f>TEXT(Causas[[#This Row],[resolucion_fecha]],"MMMM")</f>
        <v>agosto</v>
      </c>
      <c r="R4054" s="16" t="str">
        <f t="shared" si="63"/>
        <v>M</v>
      </c>
      <c r="S4054" s="16"/>
      <c r="T4054" s="16" t="s">
        <v>53</v>
      </c>
      <c r="U4054" s="16"/>
      <c r="V4054" s="16"/>
      <c r="W4054" s="16"/>
    </row>
    <row r="4055" spans="1:23" hidden="1" x14ac:dyDescent="0.25">
      <c r="A4055" s="25">
        <v>149465</v>
      </c>
      <c r="B4055" s="25" t="s">
        <v>66</v>
      </c>
      <c r="C4055" s="25" t="s">
        <v>43</v>
      </c>
      <c r="D4055" s="25" t="s">
        <v>76</v>
      </c>
      <c r="E4055" s="24">
        <v>45126</v>
      </c>
      <c r="F4055" s="25" t="s">
        <v>124</v>
      </c>
      <c r="G4055" s="25" t="s">
        <v>50</v>
      </c>
      <c r="H4055" s="24">
        <v>45155</v>
      </c>
      <c r="I4055" s="101">
        <v>0.32715277777777779</v>
      </c>
      <c r="J4055" s="24">
        <v>45155</v>
      </c>
      <c r="K4055" s="101">
        <v>0.34824074074074068</v>
      </c>
      <c r="L4055" s="25">
        <v>1822</v>
      </c>
      <c r="M4055" s="26">
        <f>Causas[[#This Row],[parada_duracion]]/60</f>
        <v>30.366666666666667</v>
      </c>
      <c r="N4055" s="19" t="s">
        <v>132</v>
      </c>
      <c r="O4055" s="16" t="s">
        <v>52</v>
      </c>
      <c r="P4055" s="16">
        <f>WEEKNUM(Causas[[#This Row],[resolucion_fecha]],16)</f>
        <v>33</v>
      </c>
      <c r="Q4055" s="16" t="str">
        <f>TEXT(Causas[[#This Row],[resolucion_fecha]],"MMMM")</f>
        <v>agosto</v>
      </c>
      <c r="R4055" s="16" t="str">
        <f t="shared" si="63"/>
        <v>M</v>
      </c>
      <c r="S4055" s="16"/>
      <c r="T4055" s="16" t="s">
        <v>53</v>
      </c>
      <c r="U4055" s="16"/>
      <c r="V4055" s="16"/>
      <c r="W4055" s="16"/>
    </row>
    <row r="4056" spans="1:23" hidden="1" x14ac:dyDescent="0.25">
      <c r="A4056" s="96">
        <v>149469</v>
      </c>
      <c r="B4056" s="96" t="s">
        <v>86</v>
      </c>
      <c r="C4056" s="96" t="s">
        <v>43</v>
      </c>
      <c r="D4056" s="96" t="s">
        <v>55</v>
      </c>
      <c r="E4056" s="97">
        <v>43881</v>
      </c>
      <c r="F4056" s="96" t="s">
        <v>56</v>
      </c>
      <c r="G4056" s="96" t="s">
        <v>50</v>
      </c>
      <c r="H4056" s="97">
        <v>45155</v>
      </c>
      <c r="I4056" s="23">
        <v>0.34537037037037038</v>
      </c>
      <c r="J4056" s="97">
        <v>45155</v>
      </c>
      <c r="K4056" s="23">
        <v>0.34699074074074071</v>
      </c>
      <c r="L4056" s="96">
        <v>140</v>
      </c>
      <c r="M4056" s="98">
        <f>Causas[[#This Row],[parada_duracion]]/60</f>
        <v>2.3333333333333335</v>
      </c>
      <c r="N4056" s="18" t="s">
        <v>47</v>
      </c>
      <c r="O4056" s="99" t="s">
        <v>47</v>
      </c>
      <c r="P4056" s="99">
        <f>WEEKNUM(Causas[[#This Row],[resolucion_fecha]],16)</f>
        <v>33</v>
      </c>
      <c r="Q4056" s="99" t="str">
        <f>TEXT(Causas[[#This Row],[resolucion_fecha]],"MMMM")</f>
        <v>agosto</v>
      </c>
      <c r="R4056" s="99" t="str">
        <f t="shared" si="63"/>
        <v>M</v>
      </c>
      <c r="S4056" s="99"/>
      <c r="T4056" s="99" t="s">
        <v>47</v>
      </c>
      <c r="U4056" s="16"/>
      <c r="V4056" s="99"/>
      <c r="W4056" s="99"/>
    </row>
    <row r="4057" spans="1:23" hidden="1" x14ac:dyDescent="0.25">
      <c r="A4057" s="25">
        <v>149470</v>
      </c>
      <c r="B4057" s="25" t="s">
        <v>116</v>
      </c>
      <c r="C4057" s="25" t="s">
        <v>43</v>
      </c>
      <c r="D4057" s="25" t="s">
        <v>76</v>
      </c>
      <c r="E4057" s="24">
        <v>43900</v>
      </c>
      <c r="F4057" s="25" t="s">
        <v>56</v>
      </c>
      <c r="G4057" s="25" t="s">
        <v>50</v>
      </c>
      <c r="H4057" s="24">
        <v>45155</v>
      </c>
      <c r="I4057" s="101">
        <v>0.35335648148148152</v>
      </c>
      <c r="J4057" s="24">
        <v>45155</v>
      </c>
      <c r="K4057" s="101">
        <v>0.36957175925925928</v>
      </c>
      <c r="L4057" s="25">
        <v>1401</v>
      </c>
      <c r="M4057" s="26">
        <f>Causas[[#This Row],[parada_duracion]]/60</f>
        <v>23.35</v>
      </c>
      <c r="N4057" s="19" t="s">
        <v>1284</v>
      </c>
      <c r="O4057" s="16" t="s">
        <v>52</v>
      </c>
      <c r="P4057" s="16">
        <f>WEEKNUM(Causas[[#This Row],[resolucion_fecha]],16)</f>
        <v>33</v>
      </c>
      <c r="Q4057" s="16" t="str">
        <f>TEXT(Causas[[#This Row],[resolucion_fecha]],"MMMM")</f>
        <v>agosto</v>
      </c>
      <c r="R4057" s="16" t="str">
        <f t="shared" si="63"/>
        <v>M</v>
      </c>
      <c r="S4057" s="16"/>
      <c r="T4057" s="16" t="s">
        <v>53</v>
      </c>
      <c r="U4057" s="100"/>
      <c r="V4057" s="16"/>
      <c r="W4057" s="16"/>
    </row>
    <row r="4058" spans="1:23" hidden="1" x14ac:dyDescent="0.25">
      <c r="A4058" s="96">
        <v>149472</v>
      </c>
      <c r="B4058" s="96" t="s">
        <v>70</v>
      </c>
      <c r="C4058" s="96" t="s">
        <v>43</v>
      </c>
      <c r="D4058" s="96" t="s">
        <v>64</v>
      </c>
      <c r="E4058" s="97">
        <v>43881</v>
      </c>
      <c r="F4058" s="96" t="s">
        <v>56</v>
      </c>
      <c r="G4058" s="96" t="s">
        <v>46</v>
      </c>
      <c r="H4058" s="97">
        <v>45155</v>
      </c>
      <c r="I4058" s="23">
        <v>0.3818171296296296</v>
      </c>
      <c r="J4058" s="97">
        <v>45155</v>
      </c>
      <c r="K4058" s="23">
        <v>0.39263888888888893</v>
      </c>
      <c r="L4058" s="96">
        <v>935</v>
      </c>
      <c r="M4058" s="98">
        <f>Causas[[#This Row],[parada_duracion]]/60</f>
        <v>15.583333333333334</v>
      </c>
      <c r="N4058" s="18" t="s">
        <v>1285</v>
      </c>
      <c r="O4058" s="16" t="s">
        <v>52</v>
      </c>
      <c r="P4058" s="99">
        <f>WEEKNUM(Causas[[#This Row],[resolucion_fecha]],16)</f>
        <v>33</v>
      </c>
      <c r="Q4058" s="99" t="str">
        <f>TEXT(Causas[[#This Row],[resolucion_fecha]],"MMMM")</f>
        <v>agosto</v>
      </c>
      <c r="R4058" s="99" t="str">
        <f t="shared" si="63"/>
        <v>M</v>
      </c>
      <c r="S4058" s="99"/>
      <c r="T4058" s="16" t="s">
        <v>53</v>
      </c>
      <c r="U4058" s="16"/>
      <c r="V4058" s="99"/>
      <c r="W4058" s="99"/>
    </row>
    <row r="4059" spans="1:23" hidden="1" x14ac:dyDescent="0.25">
      <c r="A4059" s="25">
        <v>149473</v>
      </c>
      <c r="B4059" s="25" t="s">
        <v>58</v>
      </c>
      <c r="C4059" s="25" t="s">
        <v>43</v>
      </c>
      <c r="D4059" s="25" t="s">
        <v>80</v>
      </c>
      <c r="E4059" s="24">
        <v>43405</v>
      </c>
      <c r="F4059" s="25" t="s">
        <v>45</v>
      </c>
      <c r="G4059" s="25" t="s">
        <v>46</v>
      </c>
      <c r="H4059" s="24">
        <v>45155</v>
      </c>
      <c r="I4059" s="101">
        <v>0.39467592592592587</v>
      </c>
      <c r="J4059" s="24">
        <v>45155</v>
      </c>
      <c r="K4059" s="101">
        <v>0.42840277777777774</v>
      </c>
      <c r="L4059" s="25">
        <v>2914</v>
      </c>
      <c r="M4059" s="26">
        <f>Causas[[#This Row],[parada_duracion]]/60</f>
        <v>48.56666666666667</v>
      </c>
      <c r="N4059" s="19" t="s">
        <v>1286</v>
      </c>
      <c r="O4059" s="16" t="s">
        <v>52</v>
      </c>
      <c r="P4059" s="16">
        <f>WEEKNUM(Causas[[#This Row],[resolucion_fecha]],16)</f>
        <v>33</v>
      </c>
      <c r="Q4059" s="16" t="str">
        <f>TEXT(Causas[[#This Row],[resolucion_fecha]],"MMMM")</f>
        <v>agosto</v>
      </c>
      <c r="R4059" s="16" t="str">
        <f t="shared" si="63"/>
        <v>M</v>
      </c>
      <c r="S4059" s="16"/>
      <c r="T4059" s="16" t="s">
        <v>53</v>
      </c>
      <c r="U4059" s="100"/>
      <c r="V4059" s="16"/>
      <c r="W4059" s="16"/>
    </row>
    <row r="4060" spans="1:23" hidden="1" x14ac:dyDescent="0.25">
      <c r="A4060" s="96">
        <v>149478</v>
      </c>
      <c r="B4060" s="96" t="s">
        <v>111</v>
      </c>
      <c r="C4060" s="96" t="s">
        <v>43</v>
      </c>
      <c r="D4060" s="96" t="s">
        <v>59</v>
      </c>
      <c r="E4060" s="97">
        <v>44231</v>
      </c>
      <c r="F4060" s="96" t="s">
        <v>60</v>
      </c>
      <c r="G4060" s="96" t="s">
        <v>50</v>
      </c>
      <c r="H4060" s="97">
        <v>45155</v>
      </c>
      <c r="I4060" s="23">
        <v>0.41663194444444446</v>
      </c>
      <c r="J4060" s="97">
        <v>45155</v>
      </c>
      <c r="K4060" s="23">
        <v>0.41809027777777774</v>
      </c>
      <c r="L4060" s="96">
        <v>126</v>
      </c>
      <c r="M4060" s="98">
        <f>Causas[[#This Row],[parada_duracion]]/60</f>
        <v>2.1</v>
      </c>
      <c r="N4060" s="18" t="s">
        <v>47</v>
      </c>
      <c r="O4060" s="99" t="s">
        <v>47</v>
      </c>
      <c r="P4060" s="99">
        <f>WEEKNUM(Causas[[#This Row],[resolucion_fecha]],16)</f>
        <v>33</v>
      </c>
      <c r="Q4060" s="99" t="str">
        <f>TEXT(Causas[[#This Row],[resolucion_fecha]],"MMMM")</f>
        <v>agosto</v>
      </c>
      <c r="R4060" s="99" t="str">
        <f t="shared" si="63"/>
        <v>M</v>
      </c>
      <c r="S4060" s="99"/>
      <c r="T4060" s="99" t="s">
        <v>47</v>
      </c>
      <c r="U4060" s="16"/>
      <c r="V4060" s="99"/>
      <c r="W4060" s="99"/>
    </row>
    <row r="4061" spans="1:23" hidden="1" x14ac:dyDescent="0.25">
      <c r="A4061" s="96">
        <v>149479</v>
      </c>
      <c r="B4061" s="96" t="s">
        <v>54</v>
      </c>
      <c r="C4061" s="96" t="s">
        <v>43</v>
      </c>
      <c r="D4061" s="96" t="s">
        <v>55</v>
      </c>
      <c r="E4061" s="97">
        <v>44120</v>
      </c>
      <c r="F4061" s="96" t="s">
        <v>56</v>
      </c>
      <c r="G4061" s="96" t="s">
        <v>50</v>
      </c>
      <c r="H4061" s="97">
        <v>45155</v>
      </c>
      <c r="I4061" s="23">
        <v>0.42237268518518517</v>
      </c>
      <c r="J4061" s="97">
        <v>45155</v>
      </c>
      <c r="K4061" s="23">
        <v>0.42996527777777777</v>
      </c>
      <c r="L4061" s="96">
        <v>656</v>
      </c>
      <c r="M4061" s="98">
        <f>Causas[[#This Row],[parada_duracion]]/60</f>
        <v>10.933333333333334</v>
      </c>
      <c r="N4061" s="18" t="s">
        <v>113</v>
      </c>
      <c r="O4061" s="16" t="s">
        <v>52</v>
      </c>
      <c r="P4061" s="99">
        <f>WEEKNUM(Causas[[#This Row],[resolucion_fecha]],16)</f>
        <v>33</v>
      </c>
      <c r="Q4061" s="99" t="str">
        <f>TEXT(Causas[[#This Row],[resolucion_fecha]],"MMMM")</f>
        <v>agosto</v>
      </c>
      <c r="R4061" s="99" t="str">
        <f t="shared" si="63"/>
        <v>M</v>
      </c>
      <c r="S4061" s="99"/>
      <c r="T4061" s="16" t="s">
        <v>53</v>
      </c>
      <c r="U4061" s="100"/>
      <c r="V4061" s="99"/>
      <c r="W4061" s="99"/>
    </row>
    <row r="4062" spans="1:23" hidden="1" x14ac:dyDescent="0.25">
      <c r="A4062" s="96">
        <v>149480</v>
      </c>
      <c r="B4062" s="96" t="s">
        <v>95</v>
      </c>
      <c r="C4062" s="96" t="s">
        <v>43</v>
      </c>
      <c r="D4062" s="96" t="s">
        <v>96</v>
      </c>
      <c r="E4062" s="97">
        <v>43882</v>
      </c>
      <c r="F4062" s="96" t="s">
        <v>56</v>
      </c>
      <c r="G4062" s="96" t="s">
        <v>46</v>
      </c>
      <c r="H4062" s="97">
        <v>45155</v>
      </c>
      <c r="I4062" s="23">
        <v>0.44168981481481479</v>
      </c>
      <c r="J4062" s="97">
        <v>45155</v>
      </c>
      <c r="K4062" s="23">
        <v>0.47833333333333333</v>
      </c>
      <c r="L4062" s="96">
        <v>3166</v>
      </c>
      <c r="M4062" s="98">
        <f>Causas[[#This Row],[parada_duracion]]/60</f>
        <v>52.766666666666666</v>
      </c>
      <c r="N4062" s="18" t="s">
        <v>113</v>
      </c>
      <c r="O4062" s="16" t="s">
        <v>52</v>
      </c>
      <c r="P4062" s="99">
        <f>WEEKNUM(Causas[[#This Row],[resolucion_fecha]],16)</f>
        <v>33</v>
      </c>
      <c r="Q4062" s="99" t="str">
        <f>TEXT(Causas[[#This Row],[resolucion_fecha]],"MMMM")</f>
        <v>agosto</v>
      </c>
      <c r="R4062" s="99" t="str">
        <f t="shared" si="63"/>
        <v>M</v>
      </c>
      <c r="S4062" s="99"/>
      <c r="T4062" s="16" t="s">
        <v>53</v>
      </c>
      <c r="U4062" s="100"/>
      <c r="V4062" s="99"/>
      <c r="W4062" s="99"/>
    </row>
    <row r="4063" spans="1:23" hidden="1" x14ac:dyDescent="0.25">
      <c r="A4063" s="96">
        <v>149481</v>
      </c>
      <c r="B4063" s="96" t="s">
        <v>86</v>
      </c>
      <c r="C4063" s="96" t="s">
        <v>43</v>
      </c>
      <c r="D4063" s="96" t="s">
        <v>55</v>
      </c>
      <c r="E4063" s="97">
        <v>43881</v>
      </c>
      <c r="F4063" s="96" t="s">
        <v>56</v>
      </c>
      <c r="G4063" s="96" t="s">
        <v>50</v>
      </c>
      <c r="H4063" s="97">
        <v>45155</v>
      </c>
      <c r="I4063" s="23">
        <v>0.44642361111111112</v>
      </c>
      <c r="J4063" s="97">
        <v>45155</v>
      </c>
      <c r="K4063" s="23">
        <v>0.44945601851851852</v>
      </c>
      <c r="L4063" s="96">
        <v>262</v>
      </c>
      <c r="M4063" s="98">
        <f>Causas[[#This Row],[parada_duracion]]/60</f>
        <v>4.3666666666666663</v>
      </c>
      <c r="N4063" s="18" t="s">
        <v>47</v>
      </c>
      <c r="O4063" s="99" t="s">
        <v>47</v>
      </c>
      <c r="P4063" s="99">
        <f>WEEKNUM(Causas[[#This Row],[resolucion_fecha]],16)</f>
        <v>33</v>
      </c>
      <c r="Q4063" s="99" t="str">
        <f>TEXT(Causas[[#This Row],[resolucion_fecha]],"MMMM")</f>
        <v>agosto</v>
      </c>
      <c r="R4063" s="99" t="str">
        <f t="shared" si="63"/>
        <v>M</v>
      </c>
      <c r="S4063" s="99"/>
      <c r="T4063" s="99" t="s">
        <v>47</v>
      </c>
      <c r="U4063" s="100"/>
      <c r="V4063" s="99"/>
      <c r="W4063" s="99"/>
    </row>
    <row r="4064" spans="1:23" hidden="1" x14ac:dyDescent="0.25">
      <c r="A4064" s="96">
        <v>149482</v>
      </c>
      <c r="B4064" s="96" t="s">
        <v>69</v>
      </c>
      <c r="C4064" s="96" t="s">
        <v>43</v>
      </c>
      <c r="D4064" s="96" t="s">
        <v>55</v>
      </c>
      <c r="E4064" s="97">
        <v>43405</v>
      </c>
      <c r="F4064" s="96" t="s">
        <v>45</v>
      </c>
      <c r="G4064" s="96" t="s">
        <v>46</v>
      </c>
      <c r="H4064" s="97">
        <v>45155</v>
      </c>
      <c r="I4064" s="23">
        <v>0.45445601851851852</v>
      </c>
      <c r="J4064" s="97">
        <v>45155</v>
      </c>
      <c r="K4064" s="23">
        <v>0.47809027777777779</v>
      </c>
      <c r="L4064" s="96">
        <v>2042</v>
      </c>
      <c r="M4064" s="98">
        <f>Causas[[#This Row],[parada_duracion]]/60</f>
        <v>34.033333333333331</v>
      </c>
      <c r="N4064" s="19" t="s">
        <v>49</v>
      </c>
      <c r="O4064" s="16" t="s">
        <v>49</v>
      </c>
      <c r="P4064" s="99">
        <f>WEEKNUM(Causas[[#This Row],[resolucion_fecha]],16)</f>
        <v>33</v>
      </c>
      <c r="Q4064" s="99" t="str">
        <f>TEXT(Causas[[#This Row],[resolucion_fecha]],"MMMM")</f>
        <v>agosto</v>
      </c>
      <c r="R4064" s="99" t="str">
        <f t="shared" si="63"/>
        <v>M</v>
      </c>
      <c r="S4064" s="99"/>
      <c r="T4064" s="16" t="s">
        <v>49</v>
      </c>
      <c r="U4064" s="100"/>
      <c r="V4064" s="99"/>
      <c r="W4064" s="99"/>
    </row>
    <row r="4065" spans="1:23" hidden="1" x14ac:dyDescent="0.25">
      <c r="A4065" s="25">
        <v>149483</v>
      </c>
      <c r="B4065" s="25" t="s">
        <v>54</v>
      </c>
      <c r="C4065" s="25" t="s">
        <v>43</v>
      </c>
      <c r="D4065" s="25" t="s">
        <v>55</v>
      </c>
      <c r="E4065" s="24">
        <v>44120</v>
      </c>
      <c r="F4065" s="25" t="s">
        <v>56</v>
      </c>
      <c r="G4065" s="25" t="s">
        <v>50</v>
      </c>
      <c r="H4065" s="24">
        <v>45155</v>
      </c>
      <c r="I4065" s="101">
        <v>0.4785300925925926</v>
      </c>
      <c r="J4065" s="24">
        <v>45155</v>
      </c>
      <c r="K4065" s="101">
        <v>0.48978009259259259</v>
      </c>
      <c r="L4065" s="25">
        <v>972</v>
      </c>
      <c r="M4065" s="26">
        <f>Causas[[#This Row],[parada_duracion]]/60</f>
        <v>16.2</v>
      </c>
      <c r="N4065" s="19" t="s">
        <v>132</v>
      </c>
      <c r="O4065" s="16" t="s">
        <v>52</v>
      </c>
      <c r="P4065" s="16">
        <f>WEEKNUM(Causas[[#This Row],[resolucion_fecha]],16)</f>
        <v>33</v>
      </c>
      <c r="Q4065" s="16" t="str">
        <f>TEXT(Causas[[#This Row],[resolucion_fecha]],"MMMM")</f>
        <v>agosto</v>
      </c>
      <c r="R4065" s="16" t="str">
        <f t="shared" si="63"/>
        <v>M</v>
      </c>
      <c r="S4065" s="16"/>
      <c r="T4065" s="16" t="s">
        <v>53</v>
      </c>
      <c r="U4065" s="100"/>
      <c r="V4065" s="16"/>
      <c r="W4065" s="16"/>
    </row>
    <row r="4066" spans="1:23" hidden="1" x14ac:dyDescent="0.25">
      <c r="A4066" s="25">
        <v>149486</v>
      </c>
      <c r="B4066" s="25" t="s">
        <v>86</v>
      </c>
      <c r="C4066" s="25" t="s">
        <v>43</v>
      </c>
      <c r="D4066" s="25" t="s">
        <v>55</v>
      </c>
      <c r="E4066" s="24">
        <v>43881</v>
      </c>
      <c r="F4066" s="25" t="s">
        <v>56</v>
      </c>
      <c r="G4066" s="25" t="s">
        <v>50</v>
      </c>
      <c r="H4066" s="24">
        <v>45155</v>
      </c>
      <c r="I4066" s="101">
        <v>0.49408564814814815</v>
      </c>
      <c r="J4066" s="24">
        <v>45155</v>
      </c>
      <c r="K4066" s="101">
        <v>0.51288194444444446</v>
      </c>
      <c r="L4066" s="25">
        <v>1624</v>
      </c>
      <c r="M4066" s="26">
        <f>Causas[[#This Row],[parada_duracion]]/60</f>
        <v>27.066666666666666</v>
      </c>
      <c r="N4066" s="19" t="s">
        <v>62</v>
      </c>
      <c r="O4066" s="16" t="s">
        <v>52</v>
      </c>
      <c r="P4066" s="16">
        <f>WEEKNUM(Causas[[#This Row],[resolucion_fecha]],16)</f>
        <v>33</v>
      </c>
      <c r="Q4066" s="16" t="str">
        <f>TEXT(Causas[[#This Row],[resolucion_fecha]],"MMMM")</f>
        <v>agosto</v>
      </c>
      <c r="R4066" s="16" t="str">
        <f t="shared" si="63"/>
        <v>M</v>
      </c>
      <c r="S4066" s="16"/>
      <c r="T4066" s="16" t="s">
        <v>53</v>
      </c>
      <c r="U4066" s="16"/>
      <c r="V4066" s="16"/>
      <c r="W4066" s="16"/>
    </row>
    <row r="4067" spans="1:23" hidden="1" x14ac:dyDescent="0.25">
      <c r="A4067" s="96">
        <v>149490</v>
      </c>
      <c r="B4067" s="96" t="s">
        <v>66</v>
      </c>
      <c r="C4067" s="96" t="s">
        <v>43</v>
      </c>
      <c r="D4067" s="96" t="s">
        <v>105</v>
      </c>
      <c r="E4067" s="97">
        <v>43405</v>
      </c>
      <c r="F4067" s="96" t="s">
        <v>45</v>
      </c>
      <c r="G4067" s="96" t="s">
        <v>46</v>
      </c>
      <c r="H4067" s="97">
        <v>45155</v>
      </c>
      <c r="I4067" s="23">
        <v>0.52329861111111109</v>
      </c>
      <c r="J4067" s="97">
        <v>45155</v>
      </c>
      <c r="K4067" s="23">
        <v>0.59115740740740741</v>
      </c>
      <c r="L4067" s="96">
        <v>5863</v>
      </c>
      <c r="M4067" s="98">
        <f>Causas[[#This Row],[parada_duracion]]/60</f>
        <v>97.716666666666669</v>
      </c>
      <c r="N4067" s="19" t="s">
        <v>49</v>
      </c>
      <c r="O4067" s="16" t="s">
        <v>49</v>
      </c>
      <c r="P4067" s="99">
        <f>WEEKNUM(Causas[[#This Row],[resolucion_fecha]],16)</f>
        <v>33</v>
      </c>
      <c r="Q4067" s="99" t="str">
        <f>TEXT(Causas[[#This Row],[resolucion_fecha]],"MMMM")</f>
        <v>agosto</v>
      </c>
      <c r="R4067" s="99" t="str">
        <f t="shared" si="63"/>
        <v>M</v>
      </c>
      <c r="S4067" s="99"/>
      <c r="T4067" s="16" t="s">
        <v>49</v>
      </c>
      <c r="U4067" s="16"/>
      <c r="V4067" s="99"/>
      <c r="W4067" s="99"/>
    </row>
    <row r="4068" spans="1:23" hidden="1" x14ac:dyDescent="0.25">
      <c r="A4068" s="96">
        <v>149491</v>
      </c>
      <c r="B4068" s="96" t="s">
        <v>54</v>
      </c>
      <c r="C4068" s="96" t="s">
        <v>43</v>
      </c>
      <c r="D4068" s="96" t="s">
        <v>55</v>
      </c>
      <c r="E4068" s="97">
        <v>44120</v>
      </c>
      <c r="F4068" s="96" t="s">
        <v>56</v>
      </c>
      <c r="G4068" s="96" t="s">
        <v>50</v>
      </c>
      <c r="H4068" s="97">
        <v>45155</v>
      </c>
      <c r="I4068" s="23">
        <v>0.52717592592592599</v>
      </c>
      <c r="J4068" s="97">
        <v>45155</v>
      </c>
      <c r="K4068" s="23">
        <v>0.52921296296296294</v>
      </c>
      <c r="L4068" s="96">
        <v>176</v>
      </c>
      <c r="M4068" s="98">
        <f>Causas[[#This Row],[parada_duracion]]/60</f>
        <v>2.9333333333333331</v>
      </c>
      <c r="N4068" s="18" t="s">
        <v>47</v>
      </c>
      <c r="O4068" s="99" t="s">
        <v>47</v>
      </c>
      <c r="P4068" s="99">
        <f>WEEKNUM(Causas[[#This Row],[resolucion_fecha]],16)</f>
        <v>33</v>
      </c>
      <c r="Q4068" s="99" t="str">
        <f>TEXT(Causas[[#This Row],[resolucion_fecha]],"MMMM")</f>
        <v>agosto</v>
      </c>
      <c r="R4068" s="99" t="str">
        <f t="shared" si="63"/>
        <v>M</v>
      </c>
      <c r="S4068" s="99"/>
      <c r="T4068" s="99" t="s">
        <v>47</v>
      </c>
      <c r="U4068" s="100"/>
      <c r="V4068" s="99"/>
      <c r="W4068" s="99"/>
    </row>
    <row r="4069" spans="1:23" hidden="1" x14ac:dyDescent="0.25">
      <c r="A4069" s="25">
        <v>149492</v>
      </c>
      <c r="B4069" s="25" t="s">
        <v>42</v>
      </c>
      <c r="C4069" s="25" t="s">
        <v>43</v>
      </c>
      <c r="D4069" s="25" t="s">
        <v>96</v>
      </c>
      <c r="E4069" s="24">
        <v>43405</v>
      </c>
      <c r="F4069" s="25" t="s">
        <v>45</v>
      </c>
      <c r="G4069" s="25" t="s">
        <v>50</v>
      </c>
      <c r="H4069" s="24">
        <v>45155</v>
      </c>
      <c r="I4069" s="101">
        <v>0.52925925925925921</v>
      </c>
      <c r="J4069" s="24">
        <v>45155</v>
      </c>
      <c r="K4069" s="101">
        <v>0.54940972222222217</v>
      </c>
      <c r="L4069" s="25">
        <v>1741</v>
      </c>
      <c r="M4069" s="26">
        <f>Causas[[#This Row],[parada_duracion]]/60</f>
        <v>29.016666666666666</v>
      </c>
      <c r="N4069" s="19" t="s">
        <v>1287</v>
      </c>
      <c r="O4069" s="16" t="s">
        <v>52</v>
      </c>
      <c r="P4069" s="16">
        <f>WEEKNUM(Causas[[#This Row],[resolucion_fecha]],16)</f>
        <v>33</v>
      </c>
      <c r="Q4069" s="16" t="str">
        <f>TEXT(Causas[[#This Row],[resolucion_fecha]],"MMMM")</f>
        <v>agosto</v>
      </c>
      <c r="R4069" s="16" t="str">
        <f t="shared" si="63"/>
        <v>M</v>
      </c>
      <c r="S4069" s="16"/>
      <c r="T4069" s="16" t="s">
        <v>53</v>
      </c>
      <c r="U4069" s="100"/>
      <c r="V4069" s="16"/>
      <c r="W4069" s="16"/>
    </row>
    <row r="4070" spans="1:23" hidden="1" x14ac:dyDescent="0.25">
      <c r="A4070" s="25">
        <v>149496</v>
      </c>
      <c r="B4070" s="25" t="s">
        <v>83</v>
      </c>
      <c r="C4070" s="25" t="s">
        <v>43</v>
      </c>
      <c r="D4070" s="25" t="s">
        <v>76</v>
      </c>
      <c r="E4070" s="24">
        <v>43405</v>
      </c>
      <c r="F4070" s="25" t="s">
        <v>45</v>
      </c>
      <c r="G4070" s="25" t="s">
        <v>50</v>
      </c>
      <c r="H4070" s="24">
        <v>45155</v>
      </c>
      <c r="I4070" s="101">
        <v>0.53157407407407409</v>
      </c>
      <c r="J4070" s="24">
        <v>45155</v>
      </c>
      <c r="K4070" s="101">
        <v>0.58141203703703703</v>
      </c>
      <c r="L4070" s="25">
        <v>4306</v>
      </c>
      <c r="M4070" s="26">
        <f>Causas[[#This Row],[parada_duracion]]/60</f>
        <v>71.766666666666666</v>
      </c>
      <c r="N4070" s="19" t="s">
        <v>1288</v>
      </c>
      <c r="O4070" s="16" t="s">
        <v>52</v>
      </c>
      <c r="P4070" s="16">
        <f>WEEKNUM(Causas[[#This Row],[resolucion_fecha]],16)</f>
        <v>33</v>
      </c>
      <c r="Q4070" s="16" t="str">
        <f>TEXT(Causas[[#This Row],[resolucion_fecha]],"MMMM")</f>
        <v>agosto</v>
      </c>
      <c r="R4070" s="16" t="str">
        <f t="shared" si="63"/>
        <v>M</v>
      </c>
      <c r="S4070" s="16"/>
      <c r="T4070" s="16" t="s">
        <v>53</v>
      </c>
      <c r="U4070" s="16"/>
      <c r="V4070" s="16"/>
      <c r="W4070" s="16"/>
    </row>
    <row r="4071" spans="1:23" hidden="1" x14ac:dyDescent="0.25">
      <c r="A4071" s="25">
        <v>149510</v>
      </c>
      <c r="B4071" s="25" t="s">
        <v>42</v>
      </c>
      <c r="C4071" s="25" t="s">
        <v>43</v>
      </c>
      <c r="D4071" s="25" t="s">
        <v>96</v>
      </c>
      <c r="E4071" s="24">
        <v>43405</v>
      </c>
      <c r="F4071" s="25" t="s">
        <v>45</v>
      </c>
      <c r="G4071" s="25" t="s">
        <v>46</v>
      </c>
      <c r="H4071" s="24">
        <v>45155</v>
      </c>
      <c r="I4071" s="101">
        <v>0.62212962962962959</v>
      </c>
      <c r="J4071" s="24">
        <v>45155</v>
      </c>
      <c r="K4071" s="101">
        <v>0.67244212962962957</v>
      </c>
      <c r="L4071" s="25">
        <v>4347</v>
      </c>
      <c r="M4071" s="26">
        <f>Causas[[#This Row],[parada_duracion]]/60</f>
        <v>72.45</v>
      </c>
      <c r="N4071" s="19" t="s">
        <v>1289</v>
      </c>
      <c r="O4071" s="16" t="s">
        <v>52</v>
      </c>
      <c r="P4071" s="16">
        <f>WEEKNUM(Causas[[#This Row],[resolucion_fecha]],16)</f>
        <v>33</v>
      </c>
      <c r="Q4071" s="16" t="str">
        <f>TEXT(Causas[[#This Row],[resolucion_fecha]],"MMMM")</f>
        <v>agosto</v>
      </c>
      <c r="R4071" s="16" t="str">
        <f t="shared" si="63"/>
        <v>T</v>
      </c>
      <c r="S4071" s="16"/>
      <c r="T4071" s="16" t="s">
        <v>53</v>
      </c>
      <c r="U4071" s="16"/>
      <c r="V4071" s="16"/>
      <c r="W4071" s="16"/>
    </row>
    <row r="4072" spans="1:23" hidden="1" x14ac:dyDescent="0.25">
      <c r="A4072" s="25">
        <v>149514</v>
      </c>
      <c r="B4072" s="25" t="s">
        <v>54</v>
      </c>
      <c r="C4072" s="25" t="s">
        <v>43</v>
      </c>
      <c r="D4072" s="25" t="s">
        <v>55</v>
      </c>
      <c r="E4072" s="24">
        <v>44120</v>
      </c>
      <c r="F4072" s="25" t="s">
        <v>56</v>
      </c>
      <c r="G4072" s="25" t="s">
        <v>50</v>
      </c>
      <c r="H4072" s="24">
        <v>45155</v>
      </c>
      <c r="I4072" s="101">
        <v>0.67670138888888898</v>
      </c>
      <c r="J4072" s="24">
        <v>45155</v>
      </c>
      <c r="K4072" s="101">
        <v>0.68361111111111106</v>
      </c>
      <c r="L4072" s="25">
        <v>597</v>
      </c>
      <c r="M4072" s="26">
        <f>Causas[[#This Row],[parada_duracion]]/60</f>
        <v>9.9499999999999993</v>
      </c>
      <c r="N4072" s="18" t="s">
        <v>47</v>
      </c>
      <c r="O4072" s="99" t="s">
        <v>47</v>
      </c>
      <c r="P4072" s="16">
        <f>WEEKNUM(Causas[[#This Row],[resolucion_fecha]],16)</f>
        <v>33</v>
      </c>
      <c r="Q4072" s="16" t="str">
        <f>TEXT(Causas[[#This Row],[resolucion_fecha]],"MMMM")</f>
        <v>agosto</v>
      </c>
      <c r="R4072" s="16" t="str">
        <f t="shared" si="63"/>
        <v>T</v>
      </c>
      <c r="S4072" s="16"/>
      <c r="T4072" s="99" t="s">
        <v>47</v>
      </c>
      <c r="U4072" s="16"/>
      <c r="V4072" s="16"/>
      <c r="W4072" s="16"/>
    </row>
    <row r="4073" spans="1:23" hidden="1" x14ac:dyDescent="0.25">
      <c r="A4073" s="96">
        <v>149516</v>
      </c>
      <c r="B4073" s="96" t="s">
        <v>111</v>
      </c>
      <c r="C4073" s="96" t="s">
        <v>43</v>
      </c>
      <c r="D4073" s="96" t="s">
        <v>166</v>
      </c>
      <c r="E4073" s="97">
        <v>44432</v>
      </c>
      <c r="F4073" s="96" t="s">
        <v>325</v>
      </c>
      <c r="G4073" s="96" t="s">
        <v>46</v>
      </c>
      <c r="H4073" s="97">
        <v>45155</v>
      </c>
      <c r="I4073" s="23">
        <v>0.71956018518518527</v>
      </c>
      <c r="J4073" s="97">
        <v>45155</v>
      </c>
      <c r="K4073" s="23">
        <v>0.72501157407407402</v>
      </c>
      <c r="L4073" s="96">
        <v>471</v>
      </c>
      <c r="M4073" s="98">
        <f>Causas[[#This Row],[parada_duracion]]/60</f>
        <v>7.85</v>
      </c>
      <c r="N4073" s="18" t="s">
        <v>47</v>
      </c>
      <c r="O4073" s="99" t="s">
        <v>47</v>
      </c>
      <c r="P4073" s="99">
        <f>WEEKNUM(Causas[[#This Row],[resolucion_fecha]],16)</f>
        <v>33</v>
      </c>
      <c r="Q4073" s="99" t="str">
        <f>TEXT(Causas[[#This Row],[resolucion_fecha]],"MMMM")</f>
        <v>agosto</v>
      </c>
      <c r="R4073" s="99" t="str">
        <f t="shared" si="63"/>
        <v>T</v>
      </c>
      <c r="S4073" s="99"/>
      <c r="T4073" s="99" t="s">
        <v>47</v>
      </c>
      <c r="U4073" s="16"/>
      <c r="V4073" s="99"/>
      <c r="W4073" s="99"/>
    </row>
    <row r="4074" spans="1:23" hidden="1" x14ac:dyDescent="0.25">
      <c r="A4074" s="96">
        <v>149517</v>
      </c>
      <c r="B4074" s="96" t="s">
        <v>95</v>
      </c>
      <c r="C4074" s="96" t="s">
        <v>43</v>
      </c>
      <c r="D4074" s="96" t="s">
        <v>82</v>
      </c>
      <c r="E4074" s="97">
        <v>45063</v>
      </c>
      <c r="F4074" s="96" t="s">
        <v>124</v>
      </c>
      <c r="G4074" s="96" t="s">
        <v>46</v>
      </c>
      <c r="H4074" s="97">
        <v>45155</v>
      </c>
      <c r="I4074" s="23">
        <v>0.7249768518518519</v>
      </c>
      <c r="J4074" s="97">
        <v>45155</v>
      </c>
      <c r="K4074" s="23">
        <v>0.76641203703703698</v>
      </c>
      <c r="L4074" s="96">
        <v>3580</v>
      </c>
      <c r="M4074" s="98">
        <f>Causas[[#This Row],[parada_duracion]]/60</f>
        <v>59.666666666666664</v>
      </c>
      <c r="N4074" s="18" t="s">
        <v>1174</v>
      </c>
      <c r="O4074" s="16" t="s">
        <v>52</v>
      </c>
      <c r="P4074" s="99">
        <f>WEEKNUM(Causas[[#This Row],[resolucion_fecha]],16)</f>
        <v>33</v>
      </c>
      <c r="Q4074" s="99" t="str">
        <f>TEXT(Causas[[#This Row],[resolucion_fecha]],"MMMM")</f>
        <v>agosto</v>
      </c>
      <c r="R4074" s="99" t="str">
        <f t="shared" si="63"/>
        <v>T</v>
      </c>
      <c r="S4074" s="99"/>
      <c r="T4074" s="16" t="s">
        <v>53</v>
      </c>
      <c r="U4074" s="100"/>
      <c r="V4074" s="99"/>
      <c r="W4074" s="99"/>
    </row>
    <row r="4075" spans="1:23" hidden="1" x14ac:dyDescent="0.25">
      <c r="A4075" s="25">
        <v>149518</v>
      </c>
      <c r="B4075" s="25" t="s">
        <v>42</v>
      </c>
      <c r="C4075" s="25" t="s">
        <v>43</v>
      </c>
      <c r="D4075" s="25" t="s">
        <v>154</v>
      </c>
      <c r="E4075" s="24">
        <v>43405</v>
      </c>
      <c r="F4075" s="25" t="s">
        <v>45</v>
      </c>
      <c r="G4075" s="25" t="s">
        <v>50</v>
      </c>
      <c r="H4075" s="24">
        <v>45155</v>
      </c>
      <c r="I4075" s="101">
        <v>0.73384259259259255</v>
      </c>
      <c r="J4075" s="24">
        <v>45155</v>
      </c>
      <c r="K4075" s="101">
        <v>0.806574074074074</v>
      </c>
      <c r="L4075" s="25">
        <v>6284</v>
      </c>
      <c r="M4075" s="26">
        <f>Causas[[#This Row],[parada_duracion]]/60</f>
        <v>104.73333333333333</v>
      </c>
      <c r="N4075" s="19" t="s">
        <v>1290</v>
      </c>
      <c r="O4075" s="16" t="s">
        <v>72</v>
      </c>
      <c r="P4075" s="16">
        <f>WEEKNUM(Causas[[#This Row],[resolucion_fecha]],16)</f>
        <v>33</v>
      </c>
      <c r="Q4075" s="16" t="str">
        <f>TEXT(Causas[[#This Row],[resolucion_fecha]],"MMMM")</f>
        <v>agosto</v>
      </c>
      <c r="R4075" s="16" t="str">
        <f t="shared" si="63"/>
        <v>T</v>
      </c>
      <c r="S4075" s="16"/>
      <c r="T4075" s="16" t="s">
        <v>73</v>
      </c>
      <c r="U4075" s="100"/>
      <c r="V4075" s="16"/>
      <c r="W4075" s="16"/>
    </row>
    <row r="4076" spans="1:23" hidden="1" x14ac:dyDescent="0.25">
      <c r="A4076" s="25">
        <v>149522</v>
      </c>
      <c r="B4076" s="25" t="s">
        <v>42</v>
      </c>
      <c r="C4076" s="25" t="s">
        <v>43</v>
      </c>
      <c r="D4076" s="25" t="s">
        <v>96</v>
      </c>
      <c r="E4076" s="24">
        <v>43405</v>
      </c>
      <c r="F4076" s="25" t="s">
        <v>45</v>
      </c>
      <c r="G4076" s="25" t="s">
        <v>46</v>
      </c>
      <c r="H4076" s="24">
        <v>45155</v>
      </c>
      <c r="I4076" s="101">
        <v>0.7603240740740741</v>
      </c>
      <c r="J4076" s="24">
        <v>45155</v>
      </c>
      <c r="K4076" s="101">
        <v>0.76697916666666666</v>
      </c>
      <c r="L4076" s="25">
        <v>575</v>
      </c>
      <c r="M4076" s="26">
        <f>Causas[[#This Row],[parada_duracion]]/60</f>
        <v>9.5833333333333339</v>
      </c>
      <c r="N4076" s="18" t="s">
        <v>47</v>
      </c>
      <c r="O4076" s="16" t="s">
        <v>47</v>
      </c>
      <c r="P4076" s="16">
        <f>WEEKNUM(Causas[[#This Row],[resolucion_fecha]],16)</f>
        <v>33</v>
      </c>
      <c r="Q4076" s="16" t="str">
        <f>TEXT(Causas[[#This Row],[resolucion_fecha]],"MMMM")</f>
        <v>agosto</v>
      </c>
      <c r="R4076" s="16" t="str">
        <f t="shared" ref="R4076:R4139" si="64">IF(I4076&gt;TIME(22,0,0),"N",IF(I4076&lt;TIME(6,0,0),"N",IF(I4076&gt;TIME(14,0,0),"T",IF(I4076&gt;=TIME(6,0,0),"M","-"))))</f>
        <v>T</v>
      </c>
      <c r="S4076" s="16"/>
      <c r="T4076" s="99" t="s">
        <v>47</v>
      </c>
      <c r="U4076" s="16"/>
      <c r="V4076" s="16"/>
      <c r="W4076" s="16"/>
    </row>
    <row r="4077" spans="1:23" hidden="1" x14ac:dyDescent="0.25">
      <c r="A4077" s="25">
        <v>149527</v>
      </c>
      <c r="B4077" s="25" t="s">
        <v>174</v>
      </c>
      <c r="C4077" s="25" t="s">
        <v>43</v>
      </c>
      <c r="D4077" s="25" t="s">
        <v>166</v>
      </c>
      <c r="E4077" s="24">
        <v>45128</v>
      </c>
      <c r="F4077" s="25" t="s">
        <v>124</v>
      </c>
      <c r="G4077" s="25" t="s">
        <v>46</v>
      </c>
      <c r="H4077" s="24">
        <v>45155</v>
      </c>
      <c r="I4077" s="101">
        <v>0.80344907407407407</v>
      </c>
      <c r="J4077" s="24">
        <v>45155</v>
      </c>
      <c r="K4077" s="101">
        <v>0.845636574074074</v>
      </c>
      <c r="L4077" s="25">
        <v>3645</v>
      </c>
      <c r="M4077" s="26">
        <f>Causas[[#This Row],[parada_duracion]]/60</f>
        <v>60.75</v>
      </c>
      <c r="N4077" s="19" t="s">
        <v>1291</v>
      </c>
      <c r="O4077" s="16" t="s">
        <v>52</v>
      </c>
      <c r="P4077" s="16">
        <f>WEEKNUM(Causas[[#This Row],[resolucion_fecha]],16)</f>
        <v>33</v>
      </c>
      <c r="Q4077" s="16" t="str">
        <f>TEXT(Causas[[#This Row],[resolucion_fecha]],"MMMM")</f>
        <v>agosto</v>
      </c>
      <c r="R4077" s="16" t="str">
        <f t="shared" si="64"/>
        <v>T</v>
      </c>
      <c r="S4077" s="16"/>
      <c r="T4077" s="16" t="s">
        <v>53</v>
      </c>
      <c r="U4077" s="16"/>
      <c r="V4077" s="16"/>
      <c r="W4077" s="16"/>
    </row>
    <row r="4078" spans="1:23" hidden="1" x14ac:dyDescent="0.25">
      <c r="A4078" s="25">
        <v>149529</v>
      </c>
      <c r="B4078" s="25" t="s">
        <v>95</v>
      </c>
      <c r="C4078" s="25" t="s">
        <v>43</v>
      </c>
      <c r="D4078" s="25" t="s">
        <v>82</v>
      </c>
      <c r="E4078" s="24">
        <v>45063</v>
      </c>
      <c r="F4078" s="25" t="s">
        <v>124</v>
      </c>
      <c r="G4078" s="25" t="s">
        <v>46</v>
      </c>
      <c r="H4078" s="24">
        <v>45155</v>
      </c>
      <c r="I4078" s="101">
        <v>0.81255787037037042</v>
      </c>
      <c r="J4078" s="24">
        <v>45155</v>
      </c>
      <c r="K4078" s="101">
        <v>0.8256944444444444</v>
      </c>
      <c r="L4078" s="25">
        <v>1135</v>
      </c>
      <c r="M4078" s="26">
        <f>Causas[[#This Row],[parada_duracion]]/60</f>
        <v>18.916666666666668</v>
      </c>
      <c r="N4078" s="19" t="s">
        <v>1292</v>
      </c>
      <c r="O4078" s="16" t="s">
        <v>52</v>
      </c>
      <c r="P4078" s="16">
        <f>WEEKNUM(Causas[[#This Row],[resolucion_fecha]],16)</f>
        <v>33</v>
      </c>
      <c r="Q4078" s="16" t="str">
        <f>TEXT(Causas[[#This Row],[resolucion_fecha]],"MMMM")</f>
        <v>agosto</v>
      </c>
      <c r="R4078" s="16" t="str">
        <f t="shared" si="64"/>
        <v>T</v>
      </c>
      <c r="S4078" s="16"/>
      <c r="T4078" s="16" t="s">
        <v>53</v>
      </c>
      <c r="U4078" s="16"/>
      <c r="V4078" s="16"/>
      <c r="W4078" s="16"/>
    </row>
    <row r="4079" spans="1:23" hidden="1" x14ac:dyDescent="0.25">
      <c r="A4079" s="25">
        <v>149534</v>
      </c>
      <c r="B4079" s="25" t="s">
        <v>116</v>
      </c>
      <c r="C4079" s="25" t="s">
        <v>43</v>
      </c>
      <c r="D4079" s="25" t="s">
        <v>96</v>
      </c>
      <c r="E4079" s="24">
        <v>43405</v>
      </c>
      <c r="F4079" s="25" t="s">
        <v>45</v>
      </c>
      <c r="G4079" s="25" t="s">
        <v>50</v>
      </c>
      <c r="H4079" s="24">
        <v>45155</v>
      </c>
      <c r="I4079" s="101">
        <v>0.84671296296296295</v>
      </c>
      <c r="J4079" s="24">
        <v>45155</v>
      </c>
      <c r="K4079" s="101">
        <v>0.86947916666666669</v>
      </c>
      <c r="L4079" s="25">
        <v>1967</v>
      </c>
      <c r="M4079" s="26">
        <f>Causas[[#This Row],[parada_duracion]]/60</f>
        <v>32.783333333333331</v>
      </c>
      <c r="N4079" s="19" t="s">
        <v>1293</v>
      </c>
      <c r="O4079" s="16" t="s">
        <v>52</v>
      </c>
      <c r="P4079" s="16">
        <f>WEEKNUM(Causas[[#This Row],[resolucion_fecha]],16)</f>
        <v>33</v>
      </c>
      <c r="Q4079" s="16" t="str">
        <f>TEXT(Causas[[#This Row],[resolucion_fecha]],"MMMM")</f>
        <v>agosto</v>
      </c>
      <c r="R4079" s="16" t="str">
        <f t="shared" si="64"/>
        <v>T</v>
      </c>
      <c r="S4079" s="16"/>
      <c r="T4079" s="16" t="s">
        <v>53</v>
      </c>
      <c r="U4079" s="16"/>
      <c r="V4079" s="16"/>
      <c r="W4079" s="16"/>
    </row>
    <row r="4080" spans="1:23" hidden="1" x14ac:dyDescent="0.25">
      <c r="A4080" s="96">
        <v>149540</v>
      </c>
      <c r="B4080" s="96" t="s">
        <v>129</v>
      </c>
      <c r="C4080" s="96" t="s">
        <v>43</v>
      </c>
      <c r="D4080" s="96" t="s">
        <v>55</v>
      </c>
      <c r="E4080" s="97">
        <v>43405</v>
      </c>
      <c r="F4080" s="96" t="s">
        <v>45</v>
      </c>
      <c r="G4080" s="96" t="s">
        <v>46</v>
      </c>
      <c r="H4080" s="97">
        <v>45156</v>
      </c>
      <c r="I4080" s="23">
        <v>9.150462962962963E-2</v>
      </c>
      <c r="J4080" s="97">
        <v>45156</v>
      </c>
      <c r="K4080" s="23">
        <v>0.11146990740740741</v>
      </c>
      <c r="L4080" s="96">
        <v>1725</v>
      </c>
      <c r="M4080" s="98">
        <f>Causas[[#This Row],[parada_duracion]]/60</f>
        <v>28.75</v>
      </c>
      <c r="N4080" s="18" t="s">
        <v>1294</v>
      </c>
      <c r="O4080" s="99" t="s">
        <v>52</v>
      </c>
      <c r="P4080" s="99">
        <f>WEEKNUM(Causas[[#This Row],[resolucion_fecha]],16)</f>
        <v>33</v>
      </c>
      <c r="Q4080" s="99" t="str">
        <f>TEXT(Causas[[#This Row],[resolucion_fecha]],"MMMM")</f>
        <v>agosto</v>
      </c>
      <c r="R4080" s="99" t="str">
        <f t="shared" si="64"/>
        <v>N</v>
      </c>
      <c r="S4080" s="99"/>
      <c r="T4080" s="99" t="s">
        <v>53</v>
      </c>
      <c r="U4080" s="16"/>
      <c r="V4080" s="99"/>
      <c r="W4080" s="99"/>
    </row>
    <row r="4081" spans="1:23" hidden="1" x14ac:dyDescent="0.25">
      <c r="A4081" s="96">
        <v>149541</v>
      </c>
      <c r="B4081" s="96" t="s">
        <v>129</v>
      </c>
      <c r="C4081" s="96" t="s">
        <v>43</v>
      </c>
      <c r="D4081" s="96" t="s">
        <v>55</v>
      </c>
      <c r="E4081" s="97">
        <v>43405</v>
      </c>
      <c r="F4081" s="96" t="s">
        <v>45</v>
      </c>
      <c r="G4081" s="96" t="s">
        <v>46</v>
      </c>
      <c r="H4081" s="97">
        <v>45156</v>
      </c>
      <c r="I4081" s="23">
        <v>0.11204861111111113</v>
      </c>
      <c r="J4081" s="97">
        <v>45156</v>
      </c>
      <c r="K4081" s="23">
        <v>0.22758101851851853</v>
      </c>
      <c r="L4081" s="96">
        <v>9982</v>
      </c>
      <c r="M4081" s="98">
        <f>Causas[[#This Row],[parada_duracion]]/60</f>
        <v>166.36666666666667</v>
      </c>
      <c r="N4081" s="18" t="s">
        <v>1294</v>
      </c>
      <c r="O4081" s="99" t="s">
        <v>52</v>
      </c>
      <c r="P4081" s="99">
        <f>WEEKNUM(Causas[[#This Row],[resolucion_fecha]],16)</f>
        <v>33</v>
      </c>
      <c r="Q4081" s="99" t="str">
        <f>TEXT(Causas[[#This Row],[resolucion_fecha]],"MMMM")</f>
        <v>agosto</v>
      </c>
      <c r="R4081" s="99" t="str">
        <f t="shared" si="64"/>
        <v>N</v>
      </c>
      <c r="S4081" s="99"/>
      <c r="T4081" s="99" t="s">
        <v>53</v>
      </c>
      <c r="U4081" s="100"/>
      <c r="V4081" s="99"/>
      <c r="W4081" s="99"/>
    </row>
    <row r="4082" spans="1:23" hidden="1" x14ac:dyDescent="0.25">
      <c r="A4082" s="25">
        <v>149542</v>
      </c>
      <c r="B4082" s="25" t="s">
        <v>203</v>
      </c>
      <c r="C4082" s="25" t="s">
        <v>43</v>
      </c>
      <c r="D4082" s="25" t="s">
        <v>55</v>
      </c>
      <c r="E4082" s="24">
        <v>43405</v>
      </c>
      <c r="F4082" s="25" t="s">
        <v>45</v>
      </c>
      <c r="G4082" s="25" t="s">
        <v>50</v>
      </c>
      <c r="H4082" s="24">
        <v>45156</v>
      </c>
      <c r="I4082" s="101">
        <v>0.25844907407407408</v>
      </c>
      <c r="J4082" s="24">
        <v>45156</v>
      </c>
      <c r="K4082" s="101">
        <v>0.29824074074074075</v>
      </c>
      <c r="L4082" s="25">
        <v>3438</v>
      </c>
      <c r="M4082" s="26">
        <f>Causas[[#This Row],[parada_duracion]]/60</f>
        <v>57.3</v>
      </c>
      <c r="N4082" s="19" t="s">
        <v>1134</v>
      </c>
      <c r="O4082" s="16" t="s">
        <v>52</v>
      </c>
      <c r="P4082" s="16">
        <f>WEEKNUM(Causas[[#This Row],[resolucion_fecha]],16)</f>
        <v>33</v>
      </c>
      <c r="Q4082" s="16" t="str">
        <f>TEXT(Causas[[#This Row],[resolucion_fecha]],"MMMM")</f>
        <v>agosto</v>
      </c>
      <c r="R4082" s="16" t="str">
        <f t="shared" si="64"/>
        <v>M</v>
      </c>
      <c r="S4082" s="16"/>
      <c r="T4082" s="99" t="s">
        <v>53</v>
      </c>
      <c r="U4082" s="100"/>
      <c r="V4082" s="16"/>
      <c r="W4082" s="16"/>
    </row>
    <row r="4083" spans="1:23" hidden="1" x14ac:dyDescent="0.25">
      <c r="A4083" s="25">
        <v>149544</v>
      </c>
      <c r="B4083" s="25" t="s">
        <v>42</v>
      </c>
      <c r="C4083" s="25" t="s">
        <v>43</v>
      </c>
      <c r="D4083" s="25" t="s">
        <v>77</v>
      </c>
      <c r="E4083" s="24">
        <v>43405</v>
      </c>
      <c r="F4083" s="25" t="s">
        <v>45</v>
      </c>
      <c r="G4083" s="25" t="s">
        <v>50</v>
      </c>
      <c r="H4083" s="24">
        <v>45156</v>
      </c>
      <c r="I4083" s="101">
        <v>0.27876157407407409</v>
      </c>
      <c r="J4083" s="24">
        <v>45156</v>
      </c>
      <c r="K4083" s="101">
        <v>0.3366319444444445</v>
      </c>
      <c r="L4083" s="25">
        <v>5000</v>
      </c>
      <c r="M4083" s="26">
        <f>Causas[[#This Row],[parada_duracion]]/60</f>
        <v>83.333333333333329</v>
      </c>
      <c r="N4083" s="19" t="s">
        <v>49</v>
      </c>
      <c r="O4083" s="16" t="s">
        <v>49</v>
      </c>
      <c r="P4083" s="16">
        <f>WEEKNUM(Causas[[#This Row],[resolucion_fecha]],16)</f>
        <v>33</v>
      </c>
      <c r="Q4083" s="16" t="str">
        <f>TEXT(Causas[[#This Row],[resolucion_fecha]],"MMMM")</f>
        <v>agosto</v>
      </c>
      <c r="R4083" s="16" t="str">
        <f t="shared" si="64"/>
        <v>M</v>
      </c>
      <c r="S4083" s="16"/>
      <c r="T4083" s="16" t="s">
        <v>49</v>
      </c>
      <c r="U4083" s="16"/>
      <c r="V4083" s="16"/>
      <c r="W4083" s="16"/>
    </row>
    <row r="4084" spans="1:23" hidden="1" x14ac:dyDescent="0.25">
      <c r="A4084" s="25">
        <v>149547</v>
      </c>
      <c r="B4084" s="25" t="s">
        <v>42</v>
      </c>
      <c r="C4084" s="25" t="s">
        <v>43</v>
      </c>
      <c r="D4084" s="25" t="s">
        <v>154</v>
      </c>
      <c r="E4084" s="24">
        <v>43405</v>
      </c>
      <c r="F4084" s="25" t="s">
        <v>45</v>
      </c>
      <c r="G4084" s="25" t="s">
        <v>50</v>
      </c>
      <c r="H4084" s="24">
        <v>45156</v>
      </c>
      <c r="I4084" s="101">
        <v>0.29994212962962963</v>
      </c>
      <c r="J4084" s="24">
        <v>45156</v>
      </c>
      <c r="K4084" s="101">
        <v>0.33023148148148146</v>
      </c>
      <c r="L4084" s="25">
        <v>2617</v>
      </c>
      <c r="M4084" s="26">
        <f>Causas[[#This Row],[parada_duracion]]/60</f>
        <v>43.616666666666667</v>
      </c>
      <c r="N4084" s="19" t="s">
        <v>1295</v>
      </c>
      <c r="O4084" s="16" t="s">
        <v>52</v>
      </c>
      <c r="P4084" s="16">
        <f>WEEKNUM(Causas[[#This Row],[resolucion_fecha]],16)</f>
        <v>33</v>
      </c>
      <c r="Q4084" s="16" t="str">
        <f>TEXT(Causas[[#This Row],[resolucion_fecha]],"MMMM")</f>
        <v>agosto</v>
      </c>
      <c r="R4084" s="16" t="str">
        <f t="shared" si="64"/>
        <v>M</v>
      </c>
      <c r="S4084" s="16"/>
      <c r="T4084" s="99" t="s">
        <v>53</v>
      </c>
      <c r="U4084" s="16"/>
      <c r="V4084" s="16"/>
      <c r="W4084" s="16"/>
    </row>
    <row r="4085" spans="1:23" hidden="1" x14ac:dyDescent="0.25">
      <c r="A4085" s="96">
        <v>149551</v>
      </c>
      <c r="B4085" s="96" t="s">
        <v>95</v>
      </c>
      <c r="C4085" s="96" t="s">
        <v>43</v>
      </c>
      <c r="D4085" s="96" t="s">
        <v>80</v>
      </c>
      <c r="E4085" s="97">
        <v>43405</v>
      </c>
      <c r="F4085" s="96" t="s">
        <v>45</v>
      </c>
      <c r="G4085" s="96" t="s">
        <v>46</v>
      </c>
      <c r="H4085" s="97">
        <v>45156</v>
      </c>
      <c r="I4085" s="23">
        <v>0.3341898148148148</v>
      </c>
      <c r="J4085" s="97">
        <v>45156</v>
      </c>
      <c r="K4085" s="23">
        <v>0.3598263888888889</v>
      </c>
      <c r="L4085" s="96">
        <v>2215</v>
      </c>
      <c r="M4085" s="98">
        <f>Causas[[#This Row],[parada_duracion]]/60</f>
        <v>36.916666666666664</v>
      </c>
      <c r="N4085" s="18" t="s">
        <v>49</v>
      </c>
      <c r="O4085" s="99" t="s">
        <v>49</v>
      </c>
      <c r="P4085" s="99">
        <f>WEEKNUM(Causas[[#This Row],[resolucion_fecha]],16)</f>
        <v>33</v>
      </c>
      <c r="Q4085" s="99" t="str">
        <f>TEXT(Causas[[#This Row],[resolucion_fecha]],"MMMM")</f>
        <v>agosto</v>
      </c>
      <c r="R4085" s="99" t="str">
        <f t="shared" si="64"/>
        <v>M</v>
      </c>
      <c r="S4085" s="99"/>
      <c r="T4085" s="99" t="s">
        <v>49</v>
      </c>
      <c r="U4085" s="16"/>
      <c r="V4085" s="99"/>
      <c r="W4085" s="99"/>
    </row>
    <row r="4086" spans="1:23" hidden="1" x14ac:dyDescent="0.25">
      <c r="A4086" s="25">
        <v>149552</v>
      </c>
      <c r="B4086" s="25" t="s">
        <v>54</v>
      </c>
      <c r="C4086" s="25" t="s">
        <v>43</v>
      </c>
      <c r="D4086" s="25" t="s">
        <v>55</v>
      </c>
      <c r="E4086" s="24">
        <v>44120</v>
      </c>
      <c r="F4086" s="25" t="s">
        <v>56</v>
      </c>
      <c r="G4086" s="25" t="s">
        <v>50</v>
      </c>
      <c r="H4086" s="24">
        <v>45156</v>
      </c>
      <c r="I4086" s="101">
        <v>0.33835648148148145</v>
      </c>
      <c r="J4086" s="24">
        <v>45156</v>
      </c>
      <c r="K4086" s="101">
        <v>0.36682870370370368</v>
      </c>
      <c r="L4086" s="25">
        <v>2460</v>
      </c>
      <c r="M4086" s="26">
        <f>Causas[[#This Row],[parada_duracion]]/60</f>
        <v>41</v>
      </c>
      <c r="N4086" s="19" t="s">
        <v>132</v>
      </c>
      <c r="O4086" s="16" t="s">
        <v>52</v>
      </c>
      <c r="P4086" s="16">
        <f>WEEKNUM(Causas[[#This Row],[resolucion_fecha]],16)</f>
        <v>33</v>
      </c>
      <c r="Q4086" s="16" t="str">
        <f>TEXT(Causas[[#This Row],[resolucion_fecha]],"MMMM")</f>
        <v>agosto</v>
      </c>
      <c r="R4086" s="16" t="str">
        <f t="shared" si="64"/>
        <v>M</v>
      </c>
      <c r="S4086" s="16"/>
      <c r="T4086" s="99" t="s">
        <v>53</v>
      </c>
      <c r="U4086" s="100"/>
      <c r="V4086" s="16"/>
      <c r="W4086" s="16"/>
    </row>
    <row r="4087" spans="1:23" hidden="1" x14ac:dyDescent="0.25">
      <c r="A4087" s="25">
        <v>149561</v>
      </c>
      <c r="B4087" s="25" t="s">
        <v>174</v>
      </c>
      <c r="C4087" s="25" t="s">
        <v>43</v>
      </c>
      <c r="D4087" s="25" t="s">
        <v>166</v>
      </c>
      <c r="E4087" s="24">
        <v>45128</v>
      </c>
      <c r="F4087" s="25" t="s">
        <v>124</v>
      </c>
      <c r="G4087" s="25" t="s">
        <v>46</v>
      </c>
      <c r="H4087" s="24">
        <v>45156</v>
      </c>
      <c r="I4087" s="101">
        <v>0.41328703703703701</v>
      </c>
      <c r="J4087" s="24">
        <v>45156</v>
      </c>
      <c r="K4087" s="101">
        <v>0.53730324074074076</v>
      </c>
      <c r="L4087" s="25">
        <v>10715</v>
      </c>
      <c r="M4087" s="26">
        <f>Causas[[#This Row],[parada_duracion]]/60</f>
        <v>178.58333333333334</v>
      </c>
      <c r="N4087" s="19" t="s">
        <v>1296</v>
      </c>
      <c r="O4087" s="16" t="s">
        <v>72</v>
      </c>
      <c r="P4087" s="16">
        <f>WEEKNUM(Causas[[#This Row],[resolucion_fecha]],16)</f>
        <v>33</v>
      </c>
      <c r="Q4087" s="16" t="str">
        <f>TEXT(Causas[[#This Row],[resolucion_fecha]],"MMMM")</f>
        <v>agosto</v>
      </c>
      <c r="R4087" s="16" t="str">
        <f t="shared" si="64"/>
        <v>M</v>
      </c>
      <c r="S4087" s="16"/>
      <c r="T4087" s="16" t="s">
        <v>73</v>
      </c>
      <c r="U4087" s="16"/>
      <c r="V4087" s="16"/>
      <c r="W4087" s="16"/>
    </row>
    <row r="4088" spans="1:23" hidden="1" x14ac:dyDescent="0.25">
      <c r="A4088" s="25">
        <v>149566</v>
      </c>
      <c r="B4088" s="25" t="s">
        <v>95</v>
      </c>
      <c r="C4088" s="25" t="s">
        <v>43</v>
      </c>
      <c r="D4088" s="25" t="s">
        <v>59</v>
      </c>
      <c r="E4088" s="24">
        <v>44231</v>
      </c>
      <c r="F4088" s="25" t="s">
        <v>60</v>
      </c>
      <c r="G4088" s="25" t="s">
        <v>46</v>
      </c>
      <c r="H4088" s="24">
        <v>45156</v>
      </c>
      <c r="I4088" s="101">
        <v>0.44521990740740741</v>
      </c>
      <c r="J4088" s="24">
        <v>45156</v>
      </c>
      <c r="K4088" s="101">
        <v>0.45856481481481487</v>
      </c>
      <c r="L4088" s="25">
        <v>1153</v>
      </c>
      <c r="M4088" s="26">
        <f>Causas[[#This Row],[parada_duracion]]/60</f>
        <v>19.216666666666665</v>
      </c>
      <c r="N4088" s="19" t="s">
        <v>1297</v>
      </c>
      <c r="O4088" s="16" t="s">
        <v>52</v>
      </c>
      <c r="P4088" s="16">
        <f>WEEKNUM(Causas[[#This Row],[resolucion_fecha]],16)</f>
        <v>33</v>
      </c>
      <c r="Q4088" s="16" t="str">
        <f>TEXT(Causas[[#This Row],[resolucion_fecha]],"MMMM")</f>
        <v>agosto</v>
      </c>
      <c r="R4088" s="16" t="str">
        <f t="shared" si="64"/>
        <v>M</v>
      </c>
      <c r="S4088" s="16"/>
      <c r="T4088" s="99" t="s">
        <v>53</v>
      </c>
      <c r="U4088" s="16"/>
      <c r="V4088" s="16"/>
      <c r="W4088" s="16"/>
    </row>
    <row r="4089" spans="1:23" hidden="1" x14ac:dyDescent="0.25">
      <c r="A4089" s="25">
        <v>149571</v>
      </c>
      <c r="B4089" s="25" t="s">
        <v>75</v>
      </c>
      <c r="C4089" s="25" t="s">
        <v>43</v>
      </c>
      <c r="D4089" s="25" t="s">
        <v>76</v>
      </c>
      <c r="E4089" s="24">
        <v>44104</v>
      </c>
      <c r="F4089" s="25" t="s">
        <v>56</v>
      </c>
      <c r="G4089" s="25" t="s">
        <v>50</v>
      </c>
      <c r="H4089" s="24">
        <v>45156</v>
      </c>
      <c r="I4089" s="101">
        <v>0.45940972222222221</v>
      </c>
      <c r="J4089" s="24">
        <v>45156</v>
      </c>
      <c r="K4089" s="101">
        <v>0.4713310185185185</v>
      </c>
      <c r="L4089" s="25">
        <v>1030</v>
      </c>
      <c r="M4089" s="26">
        <f>Causas[[#This Row],[parada_duracion]]/60</f>
        <v>17.166666666666668</v>
      </c>
      <c r="N4089" s="19" t="s">
        <v>113</v>
      </c>
      <c r="O4089" s="16" t="s">
        <v>52</v>
      </c>
      <c r="P4089" s="16">
        <f>WEEKNUM(Causas[[#This Row],[resolucion_fecha]],16)</f>
        <v>33</v>
      </c>
      <c r="Q4089" s="16" t="str">
        <f>TEXT(Causas[[#This Row],[resolucion_fecha]],"MMMM")</f>
        <v>agosto</v>
      </c>
      <c r="R4089" s="16" t="str">
        <f t="shared" si="64"/>
        <v>M</v>
      </c>
      <c r="S4089" s="16"/>
      <c r="T4089" s="16" t="s">
        <v>53</v>
      </c>
      <c r="U4089" s="16"/>
      <c r="V4089" s="16"/>
      <c r="W4089" s="16"/>
    </row>
    <row r="4090" spans="1:23" hidden="1" x14ac:dyDescent="0.25">
      <c r="A4090" s="25">
        <v>149573</v>
      </c>
      <c r="B4090" s="25" t="s">
        <v>95</v>
      </c>
      <c r="C4090" s="25" t="s">
        <v>43</v>
      </c>
      <c r="D4090" s="25" t="s">
        <v>59</v>
      </c>
      <c r="E4090" s="24">
        <v>44231</v>
      </c>
      <c r="F4090" s="25" t="s">
        <v>60</v>
      </c>
      <c r="G4090" s="25" t="s">
        <v>46</v>
      </c>
      <c r="H4090" s="24">
        <v>45156</v>
      </c>
      <c r="I4090" s="101">
        <v>0.46747685185185189</v>
      </c>
      <c r="J4090" s="24">
        <v>45156</v>
      </c>
      <c r="K4090" s="101">
        <v>0.48013888888888889</v>
      </c>
      <c r="L4090" s="25">
        <v>1094</v>
      </c>
      <c r="M4090" s="26">
        <f>Causas[[#This Row],[parada_duracion]]/60</f>
        <v>18.233333333333334</v>
      </c>
      <c r="N4090" s="19" t="s">
        <v>1298</v>
      </c>
      <c r="O4090" s="16" t="s">
        <v>52</v>
      </c>
      <c r="P4090" s="16">
        <f>WEEKNUM(Causas[[#This Row],[resolucion_fecha]],16)</f>
        <v>33</v>
      </c>
      <c r="Q4090" s="16" t="str">
        <f>TEXT(Causas[[#This Row],[resolucion_fecha]],"MMMM")</f>
        <v>agosto</v>
      </c>
      <c r="R4090" s="16" t="str">
        <f t="shared" si="64"/>
        <v>M</v>
      </c>
      <c r="S4090" s="16"/>
      <c r="T4090" s="16" t="s">
        <v>53</v>
      </c>
      <c r="U4090" s="16"/>
      <c r="V4090" s="16"/>
      <c r="W4090" s="16"/>
    </row>
    <row r="4091" spans="1:23" hidden="1" x14ac:dyDescent="0.25">
      <c r="A4091" s="25">
        <v>149576</v>
      </c>
      <c r="B4091" s="25" t="s">
        <v>54</v>
      </c>
      <c r="C4091" s="25" t="s">
        <v>43</v>
      </c>
      <c r="D4091" s="25" t="s">
        <v>55</v>
      </c>
      <c r="E4091" s="24">
        <v>44120</v>
      </c>
      <c r="F4091" s="25" t="s">
        <v>56</v>
      </c>
      <c r="G4091" s="25" t="s">
        <v>50</v>
      </c>
      <c r="H4091" s="24">
        <v>45156</v>
      </c>
      <c r="I4091" s="101">
        <v>0.47920138888888886</v>
      </c>
      <c r="J4091" s="24">
        <v>45156</v>
      </c>
      <c r="K4091" s="101">
        <v>0.49914351851851851</v>
      </c>
      <c r="L4091" s="25">
        <v>1723</v>
      </c>
      <c r="M4091" s="26">
        <f>Causas[[#This Row],[parada_duracion]]/60</f>
        <v>28.716666666666665</v>
      </c>
      <c r="N4091" s="19" t="s">
        <v>132</v>
      </c>
      <c r="O4091" s="16" t="s">
        <v>52</v>
      </c>
      <c r="P4091" s="16">
        <f>WEEKNUM(Causas[[#This Row],[resolucion_fecha]],16)</f>
        <v>33</v>
      </c>
      <c r="Q4091" s="16" t="str">
        <f>TEXT(Causas[[#This Row],[resolucion_fecha]],"MMMM")</f>
        <v>agosto</v>
      </c>
      <c r="R4091" s="16" t="str">
        <f t="shared" si="64"/>
        <v>M</v>
      </c>
      <c r="S4091" s="16"/>
      <c r="T4091" s="99" t="s">
        <v>53</v>
      </c>
      <c r="U4091" s="16"/>
      <c r="V4091" s="16"/>
      <c r="W4091" s="16"/>
    </row>
    <row r="4092" spans="1:23" hidden="1" x14ac:dyDescent="0.25">
      <c r="A4092" s="96">
        <v>149580</v>
      </c>
      <c r="B4092" s="96" t="s">
        <v>54</v>
      </c>
      <c r="C4092" s="96" t="s">
        <v>43</v>
      </c>
      <c r="D4092" s="96" t="s">
        <v>55</v>
      </c>
      <c r="E4092" s="97">
        <v>44120</v>
      </c>
      <c r="F4092" s="96" t="s">
        <v>56</v>
      </c>
      <c r="G4092" s="96" t="s">
        <v>50</v>
      </c>
      <c r="H4092" s="97">
        <v>45156</v>
      </c>
      <c r="I4092" s="23">
        <v>0.49921296296296297</v>
      </c>
      <c r="J4092" s="97">
        <v>45156</v>
      </c>
      <c r="K4092" s="23">
        <v>0.51787037037037031</v>
      </c>
      <c r="L4092" s="96">
        <v>1612</v>
      </c>
      <c r="M4092" s="98">
        <f>Causas[[#This Row],[parada_duracion]]/60</f>
        <v>26.866666666666667</v>
      </c>
      <c r="N4092" s="18" t="s">
        <v>132</v>
      </c>
      <c r="O4092" s="99" t="s">
        <v>52</v>
      </c>
      <c r="P4092" s="99">
        <f>WEEKNUM(Causas[[#This Row],[resolucion_fecha]],16)</f>
        <v>33</v>
      </c>
      <c r="Q4092" s="99" t="str">
        <f>TEXT(Causas[[#This Row],[resolucion_fecha]],"MMMM")</f>
        <v>agosto</v>
      </c>
      <c r="R4092" s="99" t="str">
        <f t="shared" si="64"/>
        <v>M</v>
      </c>
      <c r="S4092" s="99"/>
      <c r="T4092" s="99" t="s">
        <v>53</v>
      </c>
      <c r="U4092" s="16"/>
      <c r="V4092" s="99"/>
      <c r="W4092" s="99"/>
    </row>
    <row r="4093" spans="1:23" hidden="1" x14ac:dyDescent="0.25">
      <c r="A4093" s="25">
        <v>149581</v>
      </c>
      <c r="B4093" s="25" t="s">
        <v>111</v>
      </c>
      <c r="C4093" s="25" t="s">
        <v>43</v>
      </c>
      <c r="D4093" s="25" t="s">
        <v>59</v>
      </c>
      <c r="E4093" s="24">
        <v>44231</v>
      </c>
      <c r="F4093" s="25" t="s">
        <v>60</v>
      </c>
      <c r="G4093" s="25" t="s">
        <v>46</v>
      </c>
      <c r="H4093" s="24">
        <v>45156</v>
      </c>
      <c r="I4093" s="101">
        <v>0.50094907407407407</v>
      </c>
      <c r="J4093" s="24">
        <v>45156</v>
      </c>
      <c r="K4093" s="101">
        <v>0.51122685185185179</v>
      </c>
      <c r="L4093" s="25">
        <v>888</v>
      </c>
      <c r="M4093" s="26">
        <f>Causas[[#This Row],[parada_duracion]]/60</f>
        <v>14.8</v>
      </c>
      <c r="N4093" s="19" t="s">
        <v>1134</v>
      </c>
      <c r="O4093" s="16" t="s">
        <v>52</v>
      </c>
      <c r="P4093" s="16">
        <f>WEEKNUM(Causas[[#This Row],[resolucion_fecha]],16)</f>
        <v>33</v>
      </c>
      <c r="Q4093" s="16" t="str">
        <f>TEXT(Causas[[#This Row],[resolucion_fecha]],"MMMM")</f>
        <v>agosto</v>
      </c>
      <c r="R4093" s="16" t="str">
        <f t="shared" si="64"/>
        <v>M</v>
      </c>
      <c r="S4093" s="16"/>
      <c r="T4093" s="99" t="s">
        <v>53</v>
      </c>
      <c r="U4093" s="100"/>
      <c r="V4093" s="16"/>
      <c r="W4093" s="16"/>
    </row>
    <row r="4094" spans="1:23" hidden="1" x14ac:dyDescent="0.25">
      <c r="A4094" s="25">
        <v>149589</v>
      </c>
      <c r="B4094" s="25" t="s">
        <v>63</v>
      </c>
      <c r="C4094" s="25" t="s">
        <v>43</v>
      </c>
      <c r="D4094" s="25" t="s">
        <v>64</v>
      </c>
      <c r="E4094" s="24">
        <v>43809</v>
      </c>
      <c r="F4094" s="25" t="s">
        <v>56</v>
      </c>
      <c r="G4094" s="25" t="s">
        <v>46</v>
      </c>
      <c r="H4094" s="24">
        <v>45156</v>
      </c>
      <c r="I4094" s="101">
        <v>0.5352083333333334</v>
      </c>
      <c r="J4094" s="24">
        <v>45156</v>
      </c>
      <c r="K4094" s="101">
        <v>0.55651620370370369</v>
      </c>
      <c r="L4094" s="25">
        <v>1841</v>
      </c>
      <c r="M4094" s="26">
        <f>Causas[[#This Row],[parada_duracion]]/60</f>
        <v>30.683333333333334</v>
      </c>
      <c r="N4094" s="19" t="s">
        <v>49</v>
      </c>
      <c r="O4094" s="16" t="s">
        <v>49</v>
      </c>
      <c r="P4094" s="16">
        <f>WEEKNUM(Causas[[#This Row],[resolucion_fecha]],16)</f>
        <v>33</v>
      </c>
      <c r="Q4094" s="16" t="str">
        <f>TEXT(Causas[[#This Row],[resolucion_fecha]],"MMMM")</f>
        <v>agosto</v>
      </c>
      <c r="R4094" s="16" t="str">
        <f t="shared" si="64"/>
        <v>M</v>
      </c>
      <c r="S4094" s="16"/>
      <c r="T4094" s="16" t="s">
        <v>49</v>
      </c>
      <c r="U4094" s="16"/>
      <c r="V4094" s="16"/>
      <c r="W4094" s="16"/>
    </row>
    <row r="4095" spans="1:23" hidden="1" x14ac:dyDescent="0.25">
      <c r="A4095" s="25">
        <v>149596</v>
      </c>
      <c r="B4095" s="25" t="s">
        <v>61</v>
      </c>
      <c r="C4095" s="25" t="s">
        <v>43</v>
      </c>
      <c r="D4095" s="25" t="s">
        <v>59</v>
      </c>
      <c r="E4095" s="24">
        <v>44231</v>
      </c>
      <c r="F4095" s="25" t="s">
        <v>60</v>
      </c>
      <c r="G4095" s="25" t="s">
        <v>46</v>
      </c>
      <c r="H4095" s="24">
        <v>45156</v>
      </c>
      <c r="I4095" s="101">
        <v>0.62484953703703705</v>
      </c>
      <c r="J4095" s="24">
        <v>45156</v>
      </c>
      <c r="K4095" s="101">
        <v>0.69234953703703705</v>
      </c>
      <c r="L4095" s="25">
        <v>5832</v>
      </c>
      <c r="M4095" s="26">
        <f>Causas[[#This Row],[parada_duracion]]/60</f>
        <v>97.2</v>
      </c>
      <c r="N4095" s="19" t="s">
        <v>1299</v>
      </c>
      <c r="O4095" s="16" t="s">
        <v>72</v>
      </c>
      <c r="P4095" s="16">
        <f>WEEKNUM(Causas[[#This Row],[resolucion_fecha]],16)</f>
        <v>33</v>
      </c>
      <c r="Q4095" s="16" t="str">
        <f>TEXT(Causas[[#This Row],[resolucion_fecha]],"MMMM")</f>
        <v>agosto</v>
      </c>
      <c r="R4095" s="16" t="str">
        <f t="shared" si="64"/>
        <v>T</v>
      </c>
      <c r="S4095" s="16"/>
      <c r="T4095" s="16" t="s">
        <v>73</v>
      </c>
      <c r="U4095" s="16"/>
      <c r="V4095" s="16"/>
      <c r="W4095" s="16"/>
    </row>
    <row r="4096" spans="1:23" hidden="1" x14ac:dyDescent="0.25">
      <c r="A4096" s="25">
        <v>149598</v>
      </c>
      <c r="B4096" s="25" t="s">
        <v>61</v>
      </c>
      <c r="C4096" s="25" t="s">
        <v>43</v>
      </c>
      <c r="D4096" s="25" t="s">
        <v>90</v>
      </c>
      <c r="E4096" s="24">
        <v>43405</v>
      </c>
      <c r="F4096" s="25" t="s">
        <v>45</v>
      </c>
      <c r="G4096" s="25" t="s">
        <v>46</v>
      </c>
      <c r="H4096" s="24">
        <v>45156</v>
      </c>
      <c r="I4096" s="101">
        <v>0.63488425925925929</v>
      </c>
      <c r="J4096" s="24">
        <v>45156</v>
      </c>
      <c r="K4096" s="101">
        <v>0.66501157407407407</v>
      </c>
      <c r="L4096" s="25">
        <v>2603</v>
      </c>
      <c r="M4096" s="26">
        <f>Causas[[#This Row],[parada_duracion]]/60</f>
        <v>43.383333333333333</v>
      </c>
      <c r="N4096" s="19" t="s">
        <v>1300</v>
      </c>
      <c r="O4096" s="16" t="s">
        <v>9</v>
      </c>
      <c r="P4096" s="16">
        <f>WEEKNUM(Causas[[#This Row],[resolucion_fecha]],16)</f>
        <v>33</v>
      </c>
      <c r="Q4096" s="16" t="str">
        <f>TEXT(Causas[[#This Row],[resolucion_fecha]],"MMMM")</f>
        <v>agosto</v>
      </c>
      <c r="R4096" s="16" t="str">
        <f t="shared" si="64"/>
        <v>T</v>
      </c>
      <c r="S4096" s="16"/>
      <c r="T4096" s="16" t="s">
        <v>9</v>
      </c>
      <c r="U4096" s="16"/>
      <c r="V4096" s="16"/>
      <c r="W4096" s="16"/>
    </row>
    <row r="4097" spans="1:23" hidden="1" x14ac:dyDescent="0.25">
      <c r="A4097" s="25">
        <v>149600</v>
      </c>
      <c r="B4097" s="25" t="s">
        <v>42</v>
      </c>
      <c r="C4097" s="25" t="s">
        <v>43</v>
      </c>
      <c r="D4097" s="25" t="s">
        <v>164</v>
      </c>
      <c r="E4097" s="24">
        <v>43405</v>
      </c>
      <c r="F4097" s="25" t="s">
        <v>45</v>
      </c>
      <c r="G4097" s="25" t="s">
        <v>46</v>
      </c>
      <c r="H4097" s="24">
        <v>45156</v>
      </c>
      <c r="I4097" s="101">
        <v>0.65042824074074079</v>
      </c>
      <c r="J4097" s="24">
        <v>45156</v>
      </c>
      <c r="K4097" s="101">
        <v>0.66682870370370362</v>
      </c>
      <c r="L4097" s="25">
        <v>1417</v>
      </c>
      <c r="M4097" s="26">
        <f>Causas[[#This Row],[parada_duracion]]/60</f>
        <v>23.616666666666667</v>
      </c>
      <c r="N4097" s="19" t="s">
        <v>1301</v>
      </c>
      <c r="O4097" s="16" t="s">
        <v>52</v>
      </c>
      <c r="P4097" s="16">
        <f>WEEKNUM(Causas[[#This Row],[resolucion_fecha]],16)</f>
        <v>33</v>
      </c>
      <c r="Q4097" s="16" t="str">
        <f>TEXT(Causas[[#This Row],[resolucion_fecha]],"MMMM")</f>
        <v>agosto</v>
      </c>
      <c r="R4097" s="16" t="str">
        <f t="shared" si="64"/>
        <v>T</v>
      </c>
      <c r="S4097" s="16"/>
      <c r="T4097" s="99" t="s">
        <v>53</v>
      </c>
      <c r="U4097" s="16"/>
      <c r="V4097" s="16"/>
      <c r="W4097" s="16"/>
    </row>
    <row r="4098" spans="1:23" hidden="1" x14ac:dyDescent="0.25">
      <c r="A4098" s="25">
        <v>149603</v>
      </c>
      <c r="B4098" s="25" t="s">
        <v>111</v>
      </c>
      <c r="C4098" s="25" t="s">
        <v>43</v>
      </c>
      <c r="D4098" s="25" t="s">
        <v>166</v>
      </c>
      <c r="E4098" s="24">
        <v>44432</v>
      </c>
      <c r="F4098" s="25" t="s">
        <v>325</v>
      </c>
      <c r="G4098" s="25" t="s">
        <v>46</v>
      </c>
      <c r="H4098" s="24">
        <v>45156</v>
      </c>
      <c r="I4098" s="101">
        <v>0.68518518518518512</v>
      </c>
      <c r="J4098" s="24">
        <v>45156</v>
      </c>
      <c r="K4098" s="101">
        <v>0.6884837962962963</v>
      </c>
      <c r="L4098" s="25">
        <v>285</v>
      </c>
      <c r="M4098" s="26">
        <f>Causas[[#This Row],[parada_duracion]]/60</f>
        <v>4.75</v>
      </c>
      <c r="N4098" s="19" t="s">
        <v>47</v>
      </c>
      <c r="O4098" s="16" t="s">
        <v>47</v>
      </c>
      <c r="P4098" s="16">
        <f>WEEKNUM(Causas[[#This Row],[resolucion_fecha]],16)</f>
        <v>33</v>
      </c>
      <c r="Q4098" s="16" t="str">
        <f>TEXT(Causas[[#This Row],[resolucion_fecha]],"MMMM")</f>
        <v>agosto</v>
      </c>
      <c r="R4098" s="16" t="str">
        <f t="shared" si="64"/>
        <v>T</v>
      </c>
      <c r="S4098" s="16"/>
      <c r="T4098" s="16" t="s">
        <v>47</v>
      </c>
      <c r="U4098" s="16"/>
      <c r="V4098" s="16"/>
      <c r="W4098" s="16"/>
    </row>
    <row r="4099" spans="1:23" hidden="1" x14ac:dyDescent="0.25">
      <c r="A4099" s="96">
        <v>149606</v>
      </c>
      <c r="B4099" s="96" t="s">
        <v>79</v>
      </c>
      <c r="C4099" s="96" t="s">
        <v>43</v>
      </c>
      <c r="D4099" s="96" t="s">
        <v>48</v>
      </c>
      <c r="E4099" s="97">
        <v>43405</v>
      </c>
      <c r="F4099" s="96" t="s">
        <v>45</v>
      </c>
      <c r="G4099" s="96" t="s">
        <v>50</v>
      </c>
      <c r="H4099" s="97">
        <v>45156</v>
      </c>
      <c r="I4099" s="23">
        <v>0.70464120370370376</v>
      </c>
      <c r="J4099" s="97">
        <v>45156</v>
      </c>
      <c r="K4099" s="23">
        <v>0.71934027777777787</v>
      </c>
      <c r="L4099" s="96">
        <v>1270</v>
      </c>
      <c r="M4099" s="98">
        <f>Causas[[#This Row],[parada_duracion]]/60</f>
        <v>21.166666666666668</v>
      </c>
      <c r="N4099" s="18" t="s">
        <v>1302</v>
      </c>
      <c r="O4099" s="99" t="s">
        <v>52</v>
      </c>
      <c r="P4099" s="99">
        <f>WEEKNUM(Causas[[#This Row],[resolucion_fecha]],16)</f>
        <v>33</v>
      </c>
      <c r="Q4099" s="99" t="str">
        <f>TEXT(Causas[[#This Row],[resolucion_fecha]],"MMMM")</f>
        <v>agosto</v>
      </c>
      <c r="R4099" s="99" t="str">
        <f t="shared" si="64"/>
        <v>T</v>
      </c>
      <c r="S4099" s="99"/>
      <c r="T4099" s="99" t="s">
        <v>53</v>
      </c>
      <c r="U4099" s="16"/>
      <c r="V4099" s="99"/>
      <c r="W4099" s="99"/>
    </row>
    <row r="4100" spans="1:23" hidden="1" x14ac:dyDescent="0.25">
      <c r="A4100" s="96">
        <v>149607</v>
      </c>
      <c r="B4100" s="96" t="s">
        <v>111</v>
      </c>
      <c r="C4100" s="96" t="s">
        <v>43</v>
      </c>
      <c r="D4100" s="96" t="s">
        <v>166</v>
      </c>
      <c r="E4100" s="97">
        <v>44432</v>
      </c>
      <c r="F4100" s="96" t="s">
        <v>325</v>
      </c>
      <c r="G4100" s="96" t="s">
        <v>46</v>
      </c>
      <c r="H4100" s="97">
        <v>45156</v>
      </c>
      <c r="I4100" s="23">
        <v>0.71506944444444442</v>
      </c>
      <c r="J4100" s="97">
        <v>45156</v>
      </c>
      <c r="K4100" s="23">
        <v>0.75229166666666669</v>
      </c>
      <c r="L4100" s="96">
        <v>3216</v>
      </c>
      <c r="M4100" s="98">
        <f>Causas[[#This Row],[parada_duracion]]/60</f>
        <v>53.6</v>
      </c>
      <c r="N4100" s="18" t="s">
        <v>132</v>
      </c>
      <c r="O4100" s="99" t="s">
        <v>52</v>
      </c>
      <c r="P4100" s="99">
        <f>WEEKNUM(Causas[[#This Row],[resolucion_fecha]],16)</f>
        <v>33</v>
      </c>
      <c r="Q4100" s="99" t="str">
        <f>TEXT(Causas[[#This Row],[resolucion_fecha]],"MMMM")</f>
        <v>agosto</v>
      </c>
      <c r="R4100" s="99" t="str">
        <f t="shared" si="64"/>
        <v>T</v>
      </c>
      <c r="S4100" s="99"/>
      <c r="T4100" s="99" t="s">
        <v>53</v>
      </c>
      <c r="U4100" s="100"/>
      <c r="V4100" s="99"/>
      <c r="W4100" s="99"/>
    </row>
    <row r="4101" spans="1:23" hidden="1" x14ac:dyDescent="0.25">
      <c r="A4101" s="25">
        <v>149608</v>
      </c>
      <c r="B4101" s="25" t="s">
        <v>146</v>
      </c>
      <c r="C4101" s="25" t="s">
        <v>43</v>
      </c>
      <c r="D4101" s="25" t="s">
        <v>154</v>
      </c>
      <c r="E4101" s="24">
        <v>43746</v>
      </c>
      <c r="F4101" s="25" t="s">
        <v>56</v>
      </c>
      <c r="G4101" s="25" t="s">
        <v>46</v>
      </c>
      <c r="H4101" s="24">
        <v>45156</v>
      </c>
      <c r="I4101" s="101">
        <v>0.73813657407407407</v>
      </c>
      <c r="J4101" s="24">
        <v>45156</v>
      </c>
      <c r="K4101" s="101">
        <v>0.75783564814814808</v>
      </c>
      <c r="L4101" s="25">
        <v>1702</v>
      </c>
      <c r="M4101" s="26">
        <f>Causas[[#This Row],[parada_duracion]]/60</f>
        <v>28.366666666666667</v>
      </c>
      <c r="N4101" s="19" t="s">
        <v>1303</v>
      </c>
      <c r="O4101" s="16" t="s">
        <v>72</v>
      </c>
      <c r="P4101" s="16">
        <f>WEEKNUM(Causas[[#This Row],[resolucion_fecha]],16)</f>
        <v>33</v>
      </c>
      <c r="Q4101" s="16" t="str">
        <f>TEXT(Causas[[#This Row],[resolucion_fecha]],"MMMM")</f>
        <v>agosto</v>
      </c>
      <c r="R4101" s="16" t="str">
        <f t="shared" si="64"/>
        <v>T</v>
      </c>
      <c r="S4101" s="16"/>
      <c r="T4101" s="16" t="s">
        <v>73</v>
      </c>
      <c r="U4101" s="100"/>
      <c r="V4101" s="16"/>
      <c r="W4101" s="16"/>
    </row>
    <row r="4102" spans="1:23" hidden="1" x14ac:dyDescent="0.25">
      <c r="A4102" s="25">
        <v>149611</v>
      </c>
      <c r="B4102" s="25" t="s">
        <v>197</v>
      </c>
      <c r="C4102" s="25" t="s">
        <v>43</v>
      </c>
      <c r="D4102" s="25" t="s">
        <v>90</v>
      </c>
      <c r="E4102" s="24">
        <v>43405</v>
      </c>
      <c r="F4102" s="25" t="s">
        <v>45</v>
      </c>
      <c r="G4102" s="25" t="s">
        <v>46</v>
      </c>
      <c r="H4102" s="24">
        <v>45156</v>
      </c>
      <c r="I4102" s="101">
        <v>0.77429398148148154</v>
      </c>
      <c r="J4102" s="24">
        <v>45156</v>
      </c>
      <c r="K4102" s="101">
        <v>0.7820138888888889</v>
      </c>
      <c r="L4102" s="25">
        <v>667</v>
      </c>
      <c r="M4102" s="26">
        <f>Causas[[#This Row],[parada_duracion]]/60</f>
        <v>11.116666666666667</v>
      </c>
      <c r="N4102" s="19" t="s">
        <v>1300</v>
      </c>
      <c r="O4102" s="16" t="s">
        <v>9</v>
      </c>
      <c r="P4102" s="16">
        <f>WEEKNUM(Causas[[#This Row],[resolucion_fecha]],16)</f>
        <v>33</v>
      </c>
      <c r="Q4102" s="16" t="str">
        <f>TEXT(Causas[[#This Row],[resolucion_fecha]],"MMMM")</f>
        <v>agosto</v>
      </c>
      <c r="R4102" s="16" t="str">
        <f t="shared" si="64"/>
        <v>T</v>
      </c>
      <c r="S4102" s="16"/>
      <c r="T4102" s="16" t="s">
        <v>9</v>
      </c>
      <c r="U4102" s="16"/>
      <c r="V4102" s="16"/>
      <c r="W4102" s="16"/>
    </row>
    <row r="4103" spans="1:23" hidden="1" x14ac:dyDescent="0.25">
      <c r="A4103" s="25">
        <v>149613</v>
      </c>
      <c r="B4103" s="25" t="s">
        <v>61</v>
      </c>
      <c r="C4103" s="25" t="s">
        <v>43</v>
      </c>
      <c r="D4103" s="25" t="s">
        <v>55</v>
      </c>
      <c r="E4103" s="24">
        <v>43881</v>
      </c>
      <c r="F4103" s="25" t="s">
        <v>56</v>
      </c>
      <c r="G4103" s="25" t="s">
        <v>50</v>
      </c>
      <c r="H4103" s="24">
        <v>45156</v>
      </c>
      <c r="I4103" s="101">
        <v>0.77565972222222224</v>
      </c>
      <c r="J4103" s="24">
        <v>45156</v>
      </c>
      <c r="K4103" s="101">
        <v>0.82597222222222222</v>
      </c>
      <c r="L4103" s="25">
        <v>4347</v>
      </c>
      <c r="M4103" s="26">
        <f>Causas[[#This Row],[parada_duracion]]/60</f>
        <v>72.45</v>
      </c>
      <c r="N4103" s="19" t="s">
        <v>1304</v>
      </c>
      <c r="O4103" s="16" t="s">
        <v>52</v>
      </c>
      <c r="P4103" s="16">
        <f>WEEKNUM(Causas[[#This Row],[resolucion_fecha]],16)</f>
        <v>33</v>
      </c>
      <c r="Q4103" s="16" t="str">
        <f>TEXT(Causas[[#This Row],[resolucion_fecha]],"MMMM")</f>
        <v>agosto</v>
      </c>
      <c r="R4103" s="16" t="str">
        <f t="shared" si="64"/>
        <v>T</v>
      </c>
      <c r="S4103" s="16"/>
      <c r="T4103" s="16" t="s">
        <v>53</v>
      </c>
      <c r="U4103" s="16"/>
      <c r="V4103" s="16"/>
      <c r="W4103" s="16"/>
    </row>
    <row r="4104" spans="1:23" hidden="1" x14ac:dyDescent="0.25">
      <c r="A4104" s="96">
        <v>149623</v>
      </c>
      <c r="B4104" s="96" t="s">
        <v>101</v>
      </c>
      <c r="C4104" s="96" t="s">
        <v>43</v>
      </c>
      <c r="D4104" s="96" t="s">
        <v>77</v>
      </c>
      <c r="E4104" s="97">
        <v>43405</v>
      </c>
      <c r="F4104" s="96" t="s">
        <v>45</v>
      </c>
      <c r="G4104" s="96" t="s">
        <v>46</v>
      </c>
      <c r="H4104" s="97">
        <v>45156</v>
      </c>
      <c r="I4104" s="23">
        <v>0.87165509259259266</v>
      </c>
      <c r="J4104" s="97">
        <v>45156</v>
      </c>
      <c r="K4104" s="23">
        <v>0.87244212962962964</v>
      </c>
      <c r="L4104" s="96">
        <v>68</v>
      </c>
      <c r="M4104" s="98">
        <f>Causas[[#This Row],[parada_duracion]]/60</f>
        <v>1.1333333333333333</v>
      </c>
      <c r="N4104" s="19" t="s">
        <v>47</v>
      </c>
      <c r="O4104" s="16" t="s">
        <v>47</v>
      </c>
      <c r="P4104" s="99">
        <f>WEEKNUM(Causas[[#This Row],[resolucion_fecha]],16)</f>
        <v>33</v>
      </c>
      <c r="Q4104" s="99" t="str">
        <f>TEXT(Causas[[#This Row],[resolucion_fecha]],"MMMM")</f>
        <v>agosto</v>
      </c>
      <c r="R4104" s="99" t="str">
        <f t="shared" si="64"/>
        <v>T</v>
      </c>
      <c r="S4104" s="99"/>
      <c r="T4104" s="16" t="s">
        <v>47</v>
      </c>
      <c r="U4104" s="16"/>
      <c r="V4104" s="99"/>
      <c r="W4104" s="99"/>
    </row>
    <row r="4105" spans="1:23" hidden="1" x14ac:dyDescent="0.25">
      <c r="A4105" s="25">
        <v>149624</v>
      </c>
      <c r="B4105" s="25" t="s">
        <v>101</v>
      </c>
      <c r="C4105" s="25" t="s">
        <v>43</v>
      </c>
      <c r="D4105" s="25" t="s">
        <v>77</v>
      </c>
      <c r="E4105" s="24">
        <v>43405</v>
      </c>
      <c r="F4105" s="25" t="s">
        <v>45</v>
      </c>
      <c r="G4105" s="25" t="s">
        <v>46</v>
      </c>
      <c r="H4105" s="24">
        <v>45156</v>
      </c>
      <c r="I4105" s="101">
        <v>0.87362268518518515</v>
      </c>
      <c r="J4105" s="24">
        <v>45156</v>
      </c>
      <c r="K4105" s="101">
        <v>0.87557870370370372</v>
      </c>
      <c r="L4105" s="25">
        <v>169</v>
      </c>
      <c r="M4105" s="26">
        <f>Causas[[#This Row],[parada_duracion]]/60</f>
        <v>2.8166666666666669</v>
      </c>
      <c r="N4105" s="19" t="s">
        <v>47</v>
      </c>
      <c r="O4105" s="16" t="s">
        <v>47</v>
      </c>
      <c r="P4105" s="16">
        <f>WEEKNUM(Causas[[#This Row],[resolucion_fecha]],16)</f>
        <v>33</v>
      </c>
      <c r="Q4105" s="16" t="str">
        <f>TEXT(Causas[[#This Row],[resolucion_fecha]],"MMMM")</f>
        <v>agosto</v>
      </c>
      <c r="R4105" s="16" t="str">
        <f t="shared" si="64"/>
        <v>T</v>
      </c>
      <c r="S4105" s="16"/>
      <c r="T4105" s="16" t="s">
        <v>47</v>
      </c>
      <c r="U4105" s="100"/>
      <c r="V4105" s="16"/>
      <c r="W4105" s="16"/>
    </row>
    <row r="4106" spans="1:23" hidden="1" x14ac:dyDescent="0.25">
      <c r="A4106" s="25">
        <v>149696</v>
      </c>
      <c r="B4106" s="25" t="s">
        <v>95</v>
      </c>
      <c r="C4106" s="25" t="s">
        <v>43</v>
      </c>
      <c r="D4106" s="25" t="s">
        <v>82</v>
      </c>
      <c r="E4106" s="24">
        <v>45063</v>
      </c>
      <c r="F4106" s="25" t="s">
        <v>124</v>
      </c>
      <c r="G4106" s="25" t="s">
        <v>50</v>
      </c>
      <c r="H4106" s="24">
        <v>45160</v>
      </c>
      <c r="I4106" s="101">
        <v>0.2628125</v>
      </c>
      <c r="J4106" s="24">
        <v>45160</v>
      </c>
      <c r="K4106" s="101">
        <v>0.28692129629629631</v>
      </c>
      <c r="L4106" s="25">
        <v>2083</v>
      </c>
      <c r="M4106" s="26">
        <f>Causas[[#This Row],[parada_duracion]]/60</f>
        <v>34.716666666666669</v>
      </c>
      <c r="N4106" s="19" t="s">
        <v>1305</v>
      </c>
      <c r="O4106" s="16" t="s">
        <v>52</v>
      </c>
      <c r="P4106" s="16">
        <f>WEEKNUM(Causas[[#This Row],[resolucion_fecha]],16)</f>
        <v>34</v>
      </c>
      <c r="Q4106" s="16" t="str">
        <f>TEXT(Causas[[#This Row],[resolucion_fecha]],"MMMM")</f>
        <v>agosto</v>
      </c>
      <c r="R4106" s="16" t="str">
        <f t="shared" si="64"/>
        <v>M</v>
      </c>
      <c r="S4106" s="16"/>
      <c r="T4106" s="16" t="s">
        <v>53</v>
      </c>
      <c r="U4106" s="16"/>
      <c r="V4106" s="16"/>
      <c r="W4106" s="16"/>
    </row>
    <row r="4107" spans="1:23" hidden="1" x14ac:dyDescent="0.25">
      <c r="A4107" s="25">
        <v>149699</v>
      </c>
      <c r="B4107" s="25" t="s">
        <v>111</v>
      </c>
      <c r="C4107" s="25" t="s">
        <v>43</v>
      </c>
      <c r="D4107" s="25" t="s">
        <v>166</v>
      </c>
      <c r="E4107" s="24">
        <v>44432</v>
      </c>
      <c r="F4107" s="25" t="s">
        <v>325</v>
      </c>
      <c r="G4107" s="25" t="s">
        <v>50</v>
      </c>
      <c r="H4107" s="24">
        <v>45160</v>
      </c>
      <c r="I4107" s="101">
        <v>0.27657407407407408</v>
      </c>
      <c r="J4107" s="24">
        <v>45160</v>
      </c>
      <c r="K4107" s="101">
        <v>0.40354166666666669</v>
      </c>
      <c r="L4107" s="25">
        <v>10970</v>
      </c>
      <c r="M4107" s="26">
        <f>Causas[[#This Row],[parada_duracion]]/60</f>
        <v>182.83333333333334</v>
      </c>
      <c r="N4107" s="19" t="s">
        <v>676</v>
      </c>
      <c r="O4107" s="16" t="s">
        <v>52</v>
      </c>
      <c r="P4107" s="16">
        <f>WEEKNUM(Causas[[#This Row],[resolucion_fecha]],16)</f>
        <v>34</v>
      </c>
      <c r="Q4107" s="16" t="str">
        <f>TEXT(Causas[[#This Row],[resolucion_fecha]],"MMMM")</f>
        <v>agosto</v>
      </c>
      <c r="R4107" s="16" t="str">
        <f t="shared" si="64"/>
        <v>M</v>
      </c>
      <c r="S4107" s="16"/>
      <c r="T4107" s="16" t="s">
        <v>53</v>
      </c>
      <c r="U4107" s="16"/>
      <c r="V4107" s="16"/>
      <c r="W4107" s="16"/>
    </row>
    <row r="4108" spans="1:23" hidden="1" x14ac:dyDescent="0.25">
      <c r="A4108" s="96">
        <v>149702</v>
      </c>
      <c r="B4108" s="96" t="s">
        <v>42</v>
      </c>
      <c r="C4108" s="96" t="s">
        <v>43</v>
      </c>
      <c r="D4108" s="96" t="s">
        <v>154</v>
      </c>
      <c r="E4108" s="97">
        <v>43405</v>
      </c>
      <c r="F4108" s="96" t="s">
        <v>45</v>
      </c>
      <c r="G4108" s="96" t="s">
        <v>46</v>
      </c>
      <c r="H4108" s="97">
        <v>45160</v>
      </c>
      <c r="I4108" s="23">
        <v>0.30826388888888889</v>
      </c>
      <c r="J4108" s="97">
        <v>45160</v>
      </c>
      <c r="K4108" s="23">
        <v>0.34340277777777778</v>
      </c>
      <c r="L4108" s="96">
        <v>3036</v>
      </c>
      <c r="M4108" s="98">
        <f>Causas[[#This Row],[parada_duracion]]/60</f>
        <v>50.6</v>
      </c>
      <c r="N4108" s="18" t="s">
        <v>49</v>
      </c>
      <c r="O4108" s="99" t="s">
        <v>49</v>
      </c>
      <c r="P4108" s="99">
        <f>WEEKNUM(Causas[[#This Row],[resolucion_fecha]],16)</f>
        <v>34</v>
      </c>
      <c r="Q4108" s="99" t="str">
        <f>TEXT(Causas[[#This Row],[resolucion_fecha]],"MMMM")</f>
        <v>agosto</v>
      </c>
      <c r="R4108" s="99" t="str">
        <f t="shared" si="64"/>
        <v>M</v>
      </c>
      <c r="S4108" s="99"/>
      <c r="T4108" s="99" t="s">
        <v>49</v>
      </c>
      <c r="U4108" s="16"/>
      <c r="V4108" s="99"/>
      <c r="W4108" s="99"/>
    </row>
    <row r="4109" spans="1:23" hidden="1" x14ac:dyDescent="0.25">
      <c r="A4109" s="96">
        <v>149703</v>
      </c>
      <c r="B4109" s="96" t="s">
        <v>42</v>
      </c>
      <c r="C4109" s="96" t="s">
        <v>43</v>
      </c>
      <c r="D4109" s="96" t="s">
        <v>80</v>
      </c>
      <c r="E4109" s="97">
        <v>43405</v>
      </c>
      <c r="F4109" s="96" t="s">
        <v>45</v>
      </c>
      <c r="G4109" s="96" t="s">
        <v>50</v>
      </c>
      <c r="H4109" s="97">
        <v>45160</v>
      </c>
      <c r="I4109" s="23">
        <v>0.30982638888888886</v>
      </c>
      <c r="J4109" s="97">
        <v>45160</v>
      </c>
      <c r="K4109" s="23">
        <v>0.35105324074074074</v>
      </c>
      <c r="L4109" s="96">
        <v>3562</v>
      </c>
      <c r="M4109" s="98">
        <f>Causas[[#This Row],[parada_duracion]]/60</f>
        <v>59.366666666666667</v>
      </c>
      <c r="N4109" s="18" t="s">
        <v>1306</v>
      </c>
      <c r="O4109" s="99" t="s">
        <v>52</v>
      </c>
      <c r="P4109" s="99">
        <f>WEEKNUM(Causas[[#This Row],[resolucion_fecha]],16)</f>
        <v>34</v>
      </c>
      <c r="Q4109" s="99" t="str">
        <f>TEXT(Causas[[#This Row],[resolucion_fecha]],"MMMM")</f>
        <v>agosto</v>
      </c>
      <c r="R4109" s="99" t="str">
        <f t="shared" si="64"/>
        <v>M</v>
      </c>
      <c r="S4109" s="99"/>
      <c r="T4109" s="16" t="s">
        <v>53</v>
      </c>
      <c r="U4109" s="100"/>
      <c r="V4109" s="99"/>
      <c r="W4109" s="99"/>
    </row>
    <row r="4110" spans="1:23" hidden="1" x14ac:dyDescent="0.25">
      <c r="A4110" s="25">
        <v>149704</v>
      </c>
      <c r="B4110" s="25" t="s">
        <v>129</v>
      </c>
      <c r="C4110" s="25" t="s">
        <v>43</v>
      </c>
      <c r="D4110" s="25" t="s">
        <v>143</v>
      </c>
      <c r="E4110" s="24">
        <v>43405</v>
      </c>
      <c r="F4110" s="25" t="s">
        <v>45</v>
      </c>
      <c r="G4110" s="25" t="s">
        <v>46</v>
      </c>
      <c r="H4110" s="24">
        <v>45160</v>
      </c>
      <c r="I4110" s="101">
        <v>0.31085648148148148</v>
      </c>
      <c r="J4110" s="24">
        <v>45160</v>
      </c>
      <c r="K4110" s="101">
        <v>0.36447916666666669</v>
      </c>
      <c r="L4110" s="25">
        <v>4633</v>
      </c>
      <c r="M4110" s="26">
        <f>Causas[[#This Row],[parada_duracion]]/60</f>
        <v>77.216666666666669</v>
      </c>
      <c r="N4110" s="18" t="s">
        <v>49</v>
      </c>
      <c r="O4110" s="99" t="s">
        <v>49</v>
      </c>
      <c r="P4110" s="16">
        <f>WEEKNUM(Causas[[#This Row],[resolucion_fecha]],16)</f>
        <v>34</v>
      </c>
      <c r="Q4110" s="16" t="str">
        <f>TEXT(Causas[[#This Row],[resolucion_fecha]],"MMMM")</f>
        <v>agosto</v>
      </c>
      <c r="R4110" s="16" t="str">
        <f t="shared" si="64"/>
        <v>M</v>
      </c>
      <c r="S4110" s="16"/>
      <c r="T4110" s="99" t="s">
        <v>49</v>
      </c>
      <c r="U4110" s="100"/>
      <c r="V4110" s="16"/>
      <c r="W4110" s="16"/>
    </row>
    <row r="4111" spans="1:23" hidden="1" x14ac:dyDescent="0.25">
      <c r="A4111" s="96">
        <v>149715</v>
      </c>
      <c r="B4111" s="96" t="s">
        <v>42</v>
      </c>
      <c r="C4111" s="96" t="s">
        <v>43</v>
      </c>
      <c r="D4111" s="96" t="s">
        <v>105</v>
      </c>
      <c r="E4111" s="97">
        <v>43405</v>
      </c>
      <c r="F4111" s="96" t="s">
        <v>45</v>
      </c>
      <c r="G4111" s="96" t="s">
        <v>50</v>
      </c>
      <c r="H4111" s="97">
        <v>45160</v>
      </c>
      <c r="I4111" s="23">
        <v>0.42884259259259255</v>
      </c>
      <c r="J4111" s="97">
        <v>45160</v>
      </c>
      <c r="K4111" s="23">
        <v>0.42922453703703706</v>
      </c>
      <c r="L4111" s="96">
        <v>33</v>
      </c>
      <c r="M4111" s="98">
        <f>Causas[[#This Row],[parada_duracion]]/60</f>
        <v>0.55000000000000004</v>
      </c>
      <c r="N4111" s="18" t="s">
        <v>47</v>
      </c>
      <c r="O4111" s="99" t="s">
        <v>47</v>
      </c>
      <c r="P4111" s="99">
        <f>WEEKNUM(Causas[[#This Row],[resolucion_fecha]],16)</f>
        <v>34</v>
      </c>
      <c r="Q4111" s="99" t="str">
        <f>TEXT(Causas[[#This Row],[resolucion_fecha]],"MMMM")</f>
        <v>agosto</v>
      </c>
      <c r="R4111" s="99" t="str">
        <f t="shared" si="64"/>
        <v>M</v>
      </c>
      <c r="S4111" s="99"/>
      <c r="T4111" s="99" t="s">
        <v>47</v>
      </c>
      <c r="U4111" s="16"/>
      <c r="V4111" s="99"/>
      <c r="W4111" s="99"/>
    </row>
    <row r="4112" spans="1:23" hidden="1" x14ac:dyDescent="0.25">
      <c r="A4112" s="96">
        <v>149716</v>
      </c>
      <c r="B4112" s="96" t="s">
        <v>117</v>
      </c>
      <c r="C4112" s="96" t="s">
        <v>43</v>
      </c>
      <c r="D4112" s="96" t="s">
        <v>80</v>
      </c>
      <c r="E4112" s="97">
        <v>43405</v>
      </c>
      <c r="F4112" s="96" t="s">
        <v>45</v>
      </c>
      <c r="G4112" s="96" t="s">
        <v>50</v>
      </c>
      <c r="H4112" s="97">
        <v>45160</v>
      </c>
      <c r="I4112" s="23">
        <v>0.42996527777777777</v>
      </c>
      <c r="J4112" s="97">
        <v>45160</v>
      </c>
      <c r="K4112" s="23">
        <v>0.4490277777777778</v>
      </c>
      <c r="L4112" s="96">
        <v>1647</v>
      </c>
      <c r="M4112" s="98">
        <f>Causas[[#This Row],[parada_duracion]]/60</f>
        <v>27.45</v>
      </c>
      <c r="N4112" s="18" t="s">
        <v>113</v>
      </c>
      <c r="O4112" s="99" t="s">
        <v>52</v>
      </c>
      <c r="P4112" s="99">
        <f>WEEKNUM(Causas[[#This Row],[resolucion_fecha]],16)</f>
        <v>34</v>
      </c>
      <c r="Q4112" s="99" t="str">
        <f>TEXT(Causas[[#This Row],[resolucion_fecha]],"MMMM")</f>
        <v>agosto</v>
      </c>
      <c r="R4112" s="99" t="str">
        <f t="shared" si="64"/>
        <v>M</v>
      </c>
      <c r="S4112" s="99"/>
      <c r="T4112" s="16" t="s">
        <v>53</v>
      </c>
      <c r="U4112" s="100"/>
      <c r="V4112" s="99"/>
      <c r="W4112" s="99"/>
    </row>
    <row r="4113" spans="1:23" hidden="1" x14ac:dyDescent="0.25">
      <c r="A4113" s="25">
        <v>149717</v>
      </c>
      <c r="B4113" s="25" t="s">
        <v>111</v>
      </c>
      <c r="C4113" s="25" t="s">
        <v>43</v>
      </c>
      <c r="D4113" s="25" t="s">
        <v>166</v>
      </c>
      <c r="E4113" s="24">
        <v>44432</v>
      </c>
      <c r="F4113" s="25" t="s">
        <v>325</v>
      </c>
      <c r="G4113" s="25" t="s">
        <v>50</v>
      </c>
      <c r="H4113" s="24">
        <v>45160</v>
      </c>
      <c r="I4113" s="101">
        <v>0.43739583333333337</v>
      </c>
      <c r="J4113" s="24">
        <v>45160</v>
      </c>
      <c r="K4113" s="101">
        <v>0.44500000000000001</v>
      </c>
      <c r="L4113" s="25">
        <v>657</v>
      </c>
      <c r="M4113" s="26">
        <f>Causas[[#This Row],[parada_duracion]]/60</f>
        <v>10.95</v>
      </c>
      <c r="N4113" s="19" t="s">
        <v>62</v>
      </c>
      <c r="O4113" s="16" t="s">
        <v>52</v>
      </c>
      <c r="P4113" s="16">
        <f>WEEKNUM(Causas[[#This Row],[resolucion_fecha]],16)</f>
        <v>34</v>
      </c>
      <c r="Q4113" s="16" t="str">
        <f>TEXT(Causas[[#This Row],[resolucion_fecha]],"MMMM")</f>
        <v>agosto</v>
      </c>
      <c r="R4113" s="16" t="str">
        <f t="shared" si="64"/>
        <v>M</v>
      </c>
      <c r="S4113" s="16"/>
      <c r="T4113" s="16" t="s">
        <v>53</v>
      </c>
      <c r="U4113" s="100"/>
      <c r="V4113" s="16"/>
      <c r="W4113" s="16"/>
    </row>
    <row r="4114" spans="1:23" hidden="1" x14ac:dyDescent="0.25">
      <c r="A4114" s="25">
        <v>149726</v>
      </c>
      <c r="B4114" s="25" t="s">
        <v>70</v>
      </c>
      <c r="C4114" s="25" t="s">
        <v>43</v>
      </c>
      <c r="D4114" s="25" t="s">
        <v>64</v>
      </c>
      <c r="E4114" s="24">
        <v>43881</v>
      </c>
      <c r="F4114" s="25" t="s">
        <v>56</v>
      </c>
      <c r="G4114" s="25" t="s">
        <v>46</v>
      </c>
      <c r="H4114" s="24">
        <v>45160</v>
      </c>
      <c r="I4114" s="101">
        <v>0.46563657407407405</v>
      </c>
      <c r="J4114" s="24">
        <v>45160</v>
      </c>
      <c r="K4114" s="101">
        <v>0.48605324074074074</v>
      </c>
      <c r="L4114" s="25">
        <v>1764</v>
      </c>
      <c r="M4114" s="26">
        <f>Causas[[#This Row],[parada_duracion]]/60</f>
        <v>29.4</v>
      </c>
      <c r="N4114" s="18" t="s">
        <v>49</v>
      </c>
      <c r="O4114" s="99" t="s">
        <v>49</v>
      </c>
      <c r="P4114" s="16">
        <f>WEEKNUM(Causas[[#This Row],[resolucion_fecha]],16)</f>
        <v>34</v>
      </c>
      <c r="Q4114" s="16" t="str">
        <f>TEXT(Causas[[#This Row],[resolucion_fecha]],"MMMM")</f>
        <v>agosto</v>
      </c>
      <c r="R4114" s="16" t="str">
        <f t="shared" si="64"/>
        <v>M</v>
      </c>
      <c r="S4114" s="16"/>
      <c r="T4114" s="99" t="s">
        <v>49</v>
      </c>
      <c r="U4114" s="16"/>
      <c r="V4114" s="16"/>
      <c r="W4114" s="16"/>
    </row>
    <row r="4115" spans="1:23" hidden="1" x14ac:dyDescent="0.25">
      <c r="A4115" s="96">
        <v>149728</v>
      </c>
      <c r="B4115" s="96" t="s">
        <v>70</v>
      </c>
      <c r="C4115" s="96" t="s">
        <v>43</v>
      </c>
      <c r="D4115" s="96" t="s">
        <v>64</v>
      </c>
      <c r="E4115" s="97">
        <v>43881</v>
      </c>
      <c r="F4115" s="96" t="s">
        <v>56</v>
      </c>
      <c r="G4115" s="96" t="s">
        <v>46</v>
      </c>
      <c r="H4115" s="97">
        <v>45160</v>
      </c>
      <c r="I4115" s="23">
        <v>0.50518518518518518</v>
      </c>
      <c r="J4115" s="97">
        <v>45160</v>
      </c>
      <c r="K4115" s="23">
        <v>0.50998842592592586</v>
      </c>
      <c r="L4115" s="96">
        <v>415</v>
      </c>
      <c r="M4115" s="98">
        <f>Causas[[#This Row],[parada_duracion]]/60</f>
        <v>6.916666666666667</v>
      </c>
      <c r="N4115" s="18" t="s">
        <v>47</v>
      </c>
      <c r="O4115" s="99" t="s">
        <v>47</v>
      </c>
      <c r="P4115" s="99">
        <f>WEEKNUM(Causas[[#This Row],[resolucion_fecha]],16)</f>
        <v>34</v>
      </c>
      <c r="Q4115" s="99" t="str">
        <f>TEXT(Causas[[#This Row],[resolucion_fecha]],"MMMM")</f>
        <v>agosto</v>
      </c>
      <c r="R4115" s="99" t="str">
        <f t="shared" si="64"/>
        <v>M</v>
      </c>
      <c r="S4115" s="99"/>
      <c r="T4115" s="99" t="s">
        <v>47</v>
      </c>
      <c r="U4115" s="16"/>
      <c r="V4115" s="99"/>
      <c r="W4115" s="99"/>
    </row>
    <row r="4116" spans="1:23" hidden="1" x14ac:dyDescent="0.25">
      <c r="A4116" s="25">
        <v>149729</v>
      </c>
      <c r="B4116" s="25" t="s">
        <v>54</v>
      </c>
      <c r="C4116" s="25" t="s">
        <v>43</v>
      </c>
      <c r="D4116" s="25" t="s">
        <v>55</v>
      </c>
      <c r="E4116" s="24">
        <v>44120</v>
      </c>
      <c r="F4116" s="25" t="s">
        <v>56</v>
      </c>
      <c r="G4116" s="25" t="s">
        <v>50</v>
      </c>
      <c r="H4116" s="24">
        <v>45160</v>
      </c>
      <c r="I4116" s="101">
        <v>0.51415509259259262</v>
      </c>
      <c r="J4116" s="24">
        <v>45160</v>
      </c>
      <c r="K4116" s="101">
        <v>0.51662037037037034</v>
      </c>
      <c r="L4116" s="25">
        <v>213</v>
      </c>
      <c r="M4116" s="26">
        <f>Causas[[#This Row],[parada_duracion]]/60</f>
        <v>3.55</v>
      </c>
      <c r="N4116" s="18" t="s">
        <v>47</v>
      </c>
      <c r="O4116" s="99" t="s">
        <v>47</v>
      </c>
      <c r="P4116" s="16">
        <f>WEEKNUM(Causas[[#This Row],[resolucion_fecha]],16)</f>
        <v>34</v>
      </c>
      <c r="Q4116" s="16" t="str">
        <f>TEXT(Causas[[#This Row],[resolucion_fecha]],"MMMM")</f>
        <v>agosto</v>
      </c>
      <c r="R4116" s="16" t="str">
        <f t="shared" si="64"/>
        <v>M</v>
      </c>
      <c r="S4116" s="16"/>
      <c r="T4116" s="99" t="s">
        <v>47</v>
      </c>
      <c r="U4116" s="100"/>
      <c r="V4116" s="16"/>
      <c r="W4116" s="16"/>
    </row>
    <row r="4117" spans="1:23" hidden="1" x14ac:dyDescent="0.25">
      <c r="A4117" s="96">
        <v>149732</v>
      </c>
      <c r="B4117" s="96" t="s">
        <v>42</v>
      </c>
      <c r="C4117" s="96" t="s">
        <v>43</v>
      </c>
      <c r="D4117" s="96" t="s">
        <v>55</v>
      </c>
      <c r="E4117" s="97">
        <v>43405</v>
      </c>
      <c r="F4117" s="96" t="s">
        <v>45</v>
      </c>
      <c r="G4117" s="96" t="s">
        <v>46</v>
      </c>
      <c r="H4117" s="97">
        <v>45160</v>
      </c>
      <c r="I4117" s="23">
        <v>0.58760416666666659</v>
      </c>
      <c r="J4117" s="97">
        <v>45160</v>
      </c>
      <c r="K4117" s="23">
        <v>0.59666666666666668</v>
      </c>
      <c r="L4117" s="96">
        <v>783</v>
      </c>
      <c r="M4117" s="98">
        <f>Causas[[#This Row],[parada_duracion]]/60</f>
        <v>13.05</v>
      </c>
      <c r="N4117" s="18" t="s">
        <v>1307</v>
      </c>
      <c r="O4117" s="99" t="s">
        <v>52</v>
      </c>
      <c r="P4117" s="99">
        <f>WEEKNUM(Causas[[#This Row],[resolucion_fecha]],16)</f>
        <v>34</v>
      </c>
      <c r="Q4117" s="99" t="str">
        <f>TEXT(Causas[[#This Row],[resolucion_fecha]],"MMMM")</f>
        <v>agosto</v>
      </c>
      <c r="R4117" s="99" t="str">
        <f t="shared" si="64"/>
        <v>T</v>
      </c>
      <c r="S4117" s="99"/>
      <c r="T4117" s="16" t="s">
        <v>53</v>
      </c>
      <c r="U4117" s="16"/>
      <c r="V4117" s="99"/>
      <c r="W4117" s="99"/>
    </row>
    <row r="4118" spans="1:23" hidden="1" x14ac:dyDescent="0.25">
      <c r="A4118" s="25">
        <v>149733</v>
      </c>
      <c r="B4118" s="25" t="s">
        <v>42</v>
      </c>
      <c r="C4118" s="25" t="s">
        <v>43</v>
      </c>
      <c r="D4118" s="25" t="s">
        <v>55</v>
      </c>
      <c r="E4118" s="24">
        <v>43405</v>
      </c>
      <c r="F4118" s="25" t="s">
        <v>45</v>
      </c>
      <c r="G4118" s="25" t="s">
        <v>46</v>
      </c>
      <c r="H4118" s="24">
        <v>45160</v>
      </c>
      <c r="I4118" s="101">
        <v>0.59675925925925932</v>
      </c>
      <c r="J4118" s="24">
        <v>45160</v>
      </c>
      <c r="K4118" s="101">
        <v>0.60296296296296303</v>
      </c>
      <c r="L4118" s="25">
        <v>536</v>
      </c>
      <c r="M4118" s="26">
        <f>Causas[[#This Row],[parada_duracion]]/60</f>
        <v>8.9333333333333336</v>
      </c>
      <c r="N4118" s="18" t="s">
        <v>47</v>
      </c>
      <c r="O4118" s="99" t="s">
        <v>47</v>
      </c>
      <c r="P4118" s="16">
        <f>WEEKNUM(Causas[[#This Row],[resolucion_fecha]],16)</f>
        <v>34</v>
      </c>
      <c r="Q4118" s="16" t="str">
        <f>TEXT(Causas[[#This Row],[resolucion_fecha]],"MMMM")</f>
        <v>agosto</v>
      </c>
      <c r="R4118" s="16" t="str">
        <f t="shared" si="64"/>
        <v>T</v>
      </c>
      <c r="S4118" s="16"/>
      <c r="T4118" s="99" t="s">
        <v>47</v>
      </c>
      <c r="U4118" s="100"/>
      <c r="V4118" s="16"/>
      <c r="W4118" s="16"/>
    </row>
    <row r="4119" spans="1:23" hidden="1" x14ac:dyDescent="0.25">
      <c r="A4119" s="96">
        <v>149742</v>
      </c>
      <c r="B4119" s="96" t="s">
        <v>129</v>
      </c>
      <c r="C4119" s="96" t="s">
        <v>43</v>
      </c>
      <c r="D4119" s="96" t="s">
        <v>55</v>
      </c>
      <c r="E4119" s="97">
        <v>43405</v>
      </c>
      <c r="F4119" s="96" t="s">
        <v>45</v>
      </c>
      <c r="G4119" s="96" t="s">
        <v>46</v>
      </c>
      <c r="H4119" s="97">
        <v>45160</v>
      </c>
      <c r="I4119" s="23">
        <v>0.63362268518518516</v>
      </c>
      <c r="J4119" s="97">
        <v>45160</v>
      </c>
      <c r="K4119" s="23">
        <v>0.64387731481481481</v>
      </c>
      <c r="L4119" s="96">
        <v>886</v>
      </c>
      <c r="M4119" s="98">
        <f>Causas[[#This Row],[parada_duracion]]/60</f>
        <v>14.766666666666667</v>
      </c>
      <c r="N4119" s="18" t="s">
        <v>1231</v>
      </c>
      <c r="O4119" s="99" t="s">
        <v>52</v>
      </c>
      <c r="P4119" s="99">
        <f>WEEKNUM(Causas[[#This Row],[resolucion_fecha]],16)</f>
        <v>34</v>
      </c>
      <c r="Q4119" s="99" t="str">
        <f>TEXT(Causas[[#This Row],[resolucion_fecha]],"MMMM")</f>
        <v>agosto</v>
      </c>
      <c r="R4119" s="99" t="str">
        <f t="shared" si="64"/>
        <v>T</v>
      </c>
      <c r="S4119" s="99"/>
      <c r="T4119" s="16" t="s">
        <v>53</v>
      </c>
      <c r="U4119" s="16"/>
      <c r="V4119" s="99"/>
      <c r="W4119" s="99"/>
    </row>
    <row r="4120" spans="1:23" hidden="1" x14ac:dyDescent="0.25">
      <c r="A4120" s="96">
        <v>149743</v>
      </c>
      <c r="B4120" s="96" t="s">
        <v>42</v>
      </c>
      <c r="C4120" s="96" t="s">
        <v>43</v>
      </c>
      <c r="D4120" s="96" t="s">
        <v>166</v>
      </c>
      <c r="E4120" s="97">
        <v>43405</v>
      </c>
      <c r="F4120" s="96" t="s">
        <v>45</v>
      </c>
      <c r="G4120" s="96" t="s">
        <v>50</v>
      </c>
      <c r="H4120" s="97">
        <v>45160</v>
      </c>
      <c r="I4120" s="23">
        <v>0.63582175925925932</v>
      </c>
      <c r="J4120" s="97">
        <v>45160</v>
      </c>
      <c r="K4120" s="23">
        <v>0.65939814814814812</v>
      </c>
      <c r="L4120" s="96">
        <v>2037</v>
      </c>
      <c r="M4120" s="98">
        <f>Causas[[#This Row],[parada_duracion]]/60</f>
        <v>33.950000000000003</v>
      </c>
      <c r="N4120" s="18" t="s">
        <v>1308</v>
      </c>
      <c r="O4120" s="99" t="s">
        <v>9</v>
      </c>
      <c r="P4120" s="99">
        <f>WEEKNUM(Causas[[#This Row],[resolucion_fecha]],16)</f>
        <v>34</v>
      </c>
      <c r="Q4120" s="99" t="str">
        <f>TEXT(Causas[[#This Row],[resolucion_fecha]],"MMMM")</f>
        <v>agosto</v>
      </c>
      <c r="R4120" s="99" t="str">
        <f t="shared" si="64"/>
        <v>T</v>
      </c>
      <c r="S4120" s="99"/>
      <c r="T4120" s="99" t="s">
        <v>9</v>
      </c>
      <c r="U4120" s="100"/>
      <c r="V4120" s="99"/>
      <c r="W4120" s="99"/>
    </row>
    <row r="4121" spans="1:23" hidden="1" x14ac:dyDescent="0.25">
      <c r="A4121" s="25">
        <v>149744</v>
      </c>
      <c r="B4121" s="25" t="s">
        <v>42</v>
      </c>
      <c r="C4121" s="25" t="s">
        <v>43</v>
      </c>
      <c r="D4121" s="25" t="s">
        <v>96</v>
      </c>
      <c r="E4121" s="24">
        <v>43405</v>
      </c>
      <c r="F4121" s="25" t="s">
        <v>45</v>
      </c>
      <c r="G4121" s="25" t="s">
        <v>50</v>
      </c>
      <c r="H4121" s="24">
        <v>45160</v>
      </c>
      <c r="I4121" s="101">
        <v>0.64149305555555558</v>
      </c>
      <c r="J4121" s="24">
        <v>45160</v>
      </c>
      <c r="K4121" s="101">
        <v>0.65891203703703705</v>
      </c>
      <c r="L4121" s="25">
        <v>1505</v>
      </c>
      <c r="M4121" s="26">
        <f>Causas[[#This Row],[parada_duracion]]/60</f>
        <v>25.083333333333332</v>
      </c>
      <c r="N4121" s="19" t="s">
        <v>1309</v>
      </c>
      <c r="O4121" s="16" t="s">
        <v>52</v>
      </c>
      <c r="P4121" s="16">
        <f>WEEKNUM(Causas[[#This Row],[resolucion_fecha]],16)</f>
        <v>34</v>
      </c>
      <c r="Q4121" s="16" t="str">
        <f>TEXT(Causas[[#This Row],[resolucion_fecha]],"MMMM")</f>
        <v>agosto</v>
      </c>
      <c r="R4121" s="16" t="str">
        <f t="shared" si="64"/>
        <v>T</v>
      </c>
      <c r="S4121" s="16"/>
      <c r="T4121" s="16" t="s">
        <v>53</v>
      </c>
      <c r="U4121" s="100"/>
      <c r="V4121" s="16"/>
      <c r="W4121" s="16"/>
    </row>
    <row r="4122" spans="1:23" hidden="1" x14ac:dyDescent="0.25">
      <c r="A4122" s="25">
        <v>149746</v>
      </c>
      <c r="B4122" s="25" t="s">
        <v>86</v>
      </c>
      <c r="C4122" s="25" t="s">
        <v>43</v>
      </c>
      <c r="D4122" s="25" t="s">
        <v>55</v>
      </c>
      <c r="E4122" s="24">
        <v>43881</v>
      </c>
      <c r="F4122" s="25" t="s">
        <v>56</v>
      </c>
      <c r="G4122" s="25" t="s">
        <v>50</v>
      </c>
      <c r="H4122" s="24">
        <v>45160</v>
      </c>
      <c r="I4122" s="101">
        <v>0.64828703703703705</v>
      </c>
      <c r="J4122" s="24">
        <v>45160</v>
      </c>
      <c r="K4122" s="101">
        <v>0.6708101851851852</v>
      </c>
      <c r="L4122" s="25">
        <v>1946</v>
      </c>
      <c r="M4122" s="26">
        <f>Causas[[#This Row],[parada_duracion]]/60</f>
        <v>32.43333333333333</v>
      </c>
      <c r="N4122" s="19" t="s">
        <v>880</v>
      </c>
      <c r="O4122" s="16" t="s">
        <v>52</v>
      </c>
      <c r="P4122" s="16">
        <f>WEEKNUM(Causas[[#This Row],[resolucion_fecha]],16)</f>
        <v>34</v>
      </c>
      <c r="Q4122" s="16" t="str">
        <f>TEXT(Causas[[#This Row],[resolucion_fecha]],"MMMM")</f>
        <v>agosto</v>
      </c>
      <c r="R4122" s="16" t="str">
        <f t="shared" si="64"/>
        <v>T</v>
      </c>
      <c r="S4122" s="16"/>
      <c r="T4122" s="16" t="s">
        <v>53</v>
      </c>
      <c r="U4122" s="16"/>
      <c r="V4122" s="16"/>
      <c r="W4122" s="16"/>
    </row>
    <row r="4123" spans="1:23" x14ac:dyDescent="0.25">
      <c r="A4123" s="25">
        <v>149748</v>
      </c>
      <c r="B4123" s="25" t="s">
        <v>42</v>
      </c>
      <c r="C4123" s="25" t="s">
        <v>43</v>
      </c>
      <c r="D4123" s="25" t="s">
        <v>67</v>
      </c>
      <c r="E4123" s="24">
        <v>43405</v>
      </c>
      <c r="F4123" s="25" t="s">
        <v>45</v>
      </c>
      <c r="G4123" s="25" t="s">
        <v>46</v>
      </c>
      <c r="H4123" s="24">
        <v>45160</v>
      </c>
      <c r="I4123" s="101">
        <v>0.65534722222222219</v>
      </c>
      <c r="J4123" s="24">
        <v>45160</v>
      </c>
      <c r="K4123" s="101">
        <v>0.66366898148148146</v>
      </c>
      <c r="L4123" s="25">
        <v>719</v>
      </c>
      <c r="M4123" s="26">
        <f>Causas[[#This Row],[parada_duracion]]/60</f>
        <v>11.983333333333333</v>
      </c>
      <c r="N4123" s="19" t="s">
        <v>1310</v>
      </c>
      <c r="O4123" s="16" t="s">
        <v>52</v>
      </c>
      <c r="P4123" s="16">
        <f>WEEKNUM(Causas[[#This Row],[resolucion_fecha]],16)</f>
        <v>34</v>
      </c>
      <c r="Q4123" s="16" t="str">
        <f>TEXT(Causas[[#This Row],[resolucion_fecha]],"MMMM")</f>
        <v>agosto</v>
      </c>
      <c r="R4123" s="16" t="str">
        <f t="shared" si="64"/>
        <v>T</v>
      </c>
      <c r="S4123" s="16"/>
      <c r="T4123" s="16" t="s">
        <v>53</v>
      </c>
      <c r="U4123" s="16"/>
      <c r="V4123" s="16"/>
      <c r="W4123" s="16"/>
    </row>
    <row r="4124" spans="1:23" x14ac:dyDescent="0.25">
      <c r="A4124" s="96">
        <v>149751</v>
      </c>
      <c r="B4124" s="96" t="s">
        <v>42</v>
      </c>
      <c r="C4124" s="96" t="s">
        <v>43</v>
      </c>
      <c r="D4124" s="96" t="s">
        <v>67</v>
      </c>
      <c r="E4124" s="97">
        <v>43405</v>
      </c>
      <c r="F4124" s="96" t="s">
        <v>45</v>
      </c>
      <c r="G4124" s="96" t="s">
        <v>50</v>
      </c>
      <c r="H4124" s="97">
        <v>45160</v>
      </c>
      <c r="I4124" s="23">
        <v>0.68540509259259252</v>
      </c>
      <c r="J4124" s="97">
        <v>45160</v>
      </c>
      <c r="K4124" s="23">
        <v>0.71467592592592588</v>
      </c>
      <c r="L4124" s="96">
        <v>2529</v>
      </c>
      <c r="M4124" s="98">
        <f>Causas[[#This Row],[parada_duracion]]/60</f>
        <v>42.15</v>
      </c>
      <c r="N4124" s="18" t="s">
        <v>1311</v>
      </c>
      <c r="O4124" s="99" t="s">
        <v>52</v>
      </c>
      <c r="P4124" s="99">
        <f>WEEKNUM(Causas[[#This Row],[resolucion_fecha]],16)</f>
        <v>34</v>
      </c>
      <c r="Q4124" s="99" t="str">
        <f>TEXT(Causas[[#This Row],[resolucion_fecha]],"MMMM")</f>
        <v>agosto</v>
      </c>
      <c r="R4124" s="99" t="str">
        <f t="shared" si="64"/>
        <v>T</v>
      </c>
      <c r="S4124" s="99"/>
      <c r="T4124" s="16" t="s">
        <v>53</v>
      </c>
      <c r="U4124" s="16"/>
      <c r="V4124" s="99"/>
      <c r="W4124" s="99"/>
    </row>
    <row r="4125" spans="1:23" hidden="1" x14ac:dyDescent="0.25">
      <c r="A4125" s="25">
        <v>149752</v>
      </c>
      <c r="B4125" s="25" t="s">
        <v>42</v>
      </c>
      <c r="C4125" s="25" t="s">
        <v>43</v>
      </c>
      <c r="D4125" s="25" t="s">
        <v>96</v>
      </c>
      <c r="E4125" s="24">
        <v>43405</v>
      </c>
      <c r="F4125" s="25" t="s">
        <v>45</v>
      </c>
      <c r="G4125" s="25" t="s">
        <v>50</v>
      </c>
      <c r="H4125" s="24">
        <v>45160</v>
      </c>
      <c r="I4125" s="101">
        <v>0.68844907407407396</v>
      </c>
      <c r="J4125" s="24">
        <v>45160</v>
      </c>
      <c r="K4125" s="101">
        <v>0.70748842592592587</v>
      </c>
      <c r="L4125" s="25">
        <v>1645</v>
      </c>
      <c r="M4125" s="26">
        <f>Causas[[#This Row],[parada_duracion]]/60</f>
        <v>27.416666666666668</v>
      </c>
      <c r="N4125" s="19" t="s">
        <v>1312</v>
      </c>
      <c r="O4125" s="16" t="s">
        <v>9</v>
      </c>
      <c r="P4125" s="16">
        <f>WEEKNUM(Causas[[#This Row],[resolucion_fecha]],16)</f>
        <v>34</v>
      </c>
      <c r="Q4125" s="16" t="str">
        <f>TEXT(Causas[[#This Row],[resolucion_fecha]],"MMMM")</f>
        <v>agosto</v>
      </c>
      <c r="R4125" s="16" t="str">
        <f t="shared" si="64"/>
        <v>T</v>
      </c>
      <c r="S4125" s="16"/>
      <c r="T4125" s="99" t="s">
        <v>9</v>
      </c>
      <c r="U4125" s="100"/>
      <c r="V4125" s="16"/>
      <c r="W4125" s="16"/>
    </row>
    <row r="4126" spans="1:23" hidden="1" x14ac:dyDescent="0.25">
      <c r="A4126" s="25">
        <v>149754</v>
      </c>
      <c r="B4126" s="25" t="s">
        <v>129</v>
      </c>
      <c r="C4126" s="25" t="s">
        <v>43</v>
      </c>
      <c r="D4126" s="25" t="s">
        <v>55</v>
      </c>
      <c r="E4126" s="24">
        <v>43405</v>
      </c>
      <c r="F4126" s="25" t="s">
        <v>45</v>
      </c>
      <c r="G4126" s="25" t="s">
        <v>46</v>
      </c>
      <c r="H4126" s="24">
        <v>45160</v>
      </c>
      <c r="I4126" s="101">
        <v>0.70188657407407407</v>
      </c>
      <c r="J4126" s="24">
        <v>45160</v>
      </c>
      <c r="K4126" s="101">
        <v>0.72966435185185186</v>
      </c>
      <c r="L4126" s="25">
        <v>2400</v>
      </c>
      <c r="M4126" s="26">
        <f>Causas[[#This Row],[parada_duracion]]/60</f>
        <v>40</v>
      </c>
      <c r="N4126" s="19" t="s">
        <v>1313</v>
      </c>
      <c r="O4126" s="16" t="s">
        <v>52</v>
      </c>
      <c r="P4126" s="16">
        <f>WEEKNUM(Causas[[#This Row],[resolucion_fecha]],16)</f>
        <v>34</v>
      </c>
      <c r="Q4126" s="16" t="str">
        <f>TEXT(Causas[[#This Row],[resolucion_fecha]],"MMMM")</f>
        <v>agosto</v>
      </c>
      <c r="R4126" s="16" t="str">
        <f t="shared" si="64"/>
        <v>T</v>
      </c>
      <c r="S4126" s="16"/>
      <c r="T4126" s="16" t="s">
        <v>53</v>
      </c>
      <c r="U4126" s="16"/>
      <c r="V4126" s="16"/>
      <c r="W4126" s="16"/>
    </row>
    <row r="4127" spans="1:23" hidden="1" x14ac:dyDescent="0.25">
      <c r="A4127" s="25">
        <v>149756</v>
      </c>
      <c r="B4127" s="25" t="s">
        <v>88</v>
      </c>
      <c r="C4127" s="25" t="s">
        <v>43</v>
      </c>
      <c r="D4127" s="25" t="s">
        <v>76</v>
      </c>
      <c r="E4127" s="24">
        <v>43843</v>
      </c>
      <c r="F4127" s="25" t="s">
        <v>56</v>
      </c>
      <c r="G4127" s="25" t="s">
        <v>50</v>
      </c>
      <c r="H4127" s="24">
        <v>45160</v>
      </c>
      <c r="I4127" s="101">
        <v>0.7324652777777777</v>
      </c>
      <c r="J4127" s="24">
        <v>45160</v>
      </c>
      <c r="K4127" s="101">
        <v>0.73258101851851853</v>
      </c>
      <c r="L4127" s="25">
        <v>10</v>
      </c>
      <c r="M4127" s="26">
        <f>Causas[[#This Row],[parada_duracion]]/60</f>
        <v>0.16666666666666666</v>
      </c>
      <c r="N4127" s="18" t="s">
        <v>47</v>
      </c>
      <c r="O4127" s="99" t="s">
        <v>47</v>
      </c>
      <c r="P4127" s="16">
        <f>WEEKNUM(Causas[[#This Row],[resolucion_fecha]],16)</f>
        <v>34</v>
      </c>
      <c r="Q4127" s="16" t="str">
        <f>TEXT(Causas[[#This Row],[resolucion_fecha]],"MMMM")</f>
        <v>agosto</v>
      </c>
      <c r="R4127" s="16" t="str">
        <f t="shared" si="64"/>
        <v>T</v>
      </c>
      <c r="S4127" s="16"/>
      <c r="T4127" s="99" t="s">
        <v>47</v>
      </c>
      <c r="U4127" s="16"/>
      <c r="V4127" s="16"/>
      <c r="W4127" s="16"/>
    </row>
    <row r="4128" spans="1:23" hidden="1" x14ac:dyDescent="0.25">
      <c r="A4128" s="25">
        <v>149759</v>
      </c>
      <c r="B4128" s="25" t="s">
        <v>79</v>
      </c>
      <c r="C4128" s="25" t="s">
        <v>43</v>
      </c>
      <c r="D4128" s="25" t="s">
        <v>105</v>
      </c>
      <c r="E4128" s="24">
        <v>43405</v>
      </c>
      <c r="F4128" s="25" t="s">
        <v>45</v>
      </c>
      <c r="G4128" s="25" t="s">
        <v>46</v>
      </c>
      <c r="H4128" s="24">
        <v>45160</v>
      </c>
      <c r="I4128" s="101">
        <v>0.75605324074074076</v>
      </c>
      <c r="J4128" s="24">
        <v>45160</v>
      </c>
      <c r="K4128" s="101">
        <v>0.75947916666666659</v>
      </c>
      <c r="L4128" s="25">
        <v>296</v>
      </c>
      <c r="M4128" s="26">
        <f>Causas[[#This Row],[parada_duracion]]/60</f>
        <v>4.9333333333333336</v>
      </c>
      <c r="N4128" s="18" t="s">
        <v>47</v>
      </c>
      <c r="O4128" s="99" t="s">
        <v>47</v>
      </c>
      <c r="P4128" s="16">
        <f>WEEKNUM(Causas[[#This Row],[resolucion_fecha]],16)</f>
        <v>34</v>
      </c>
      <c r="Q4128" s="16" t="str">
        <f>TEXT(Causas[[#This Row],[resolucion_fecha]],"MMMM")</f>
        <v>agosto</v>
      </c>
      <c r="R4128" s="16" t="str">
        <f t="shared" si="64"/>
        <v>T</v>
      </c>
      <c r="S4128" s="16"/>
      <c r="T4128" s="99" t="s">
        <v>47</v>
      </c>
      <c r="U4128" s="16"/>
      <c r="V4128" s="16"/>
      <c r="W4128" s="16"/>
    </row>
    <row r="4129" spans="1:23" hidden="1" x14ac:dyDescent="0.25">
      <c r="A4129" s="25">
        <v>149761</v>
      </c>
      <c r="B4129" s="25" t="s">
        <v>42</v>
      </c>
      <c r="C4129" s="25" t="s">
        <v>43</v>
      </c>
      <c r="D4129" s="25" t="s">
        <v>44</v>
      </c>
      <c r="E4129" s="24">
        <v>43405</v>
      </c>
      <c r="F4129" s="25" t="s">
        <v>45</v>
      </c>
      <c r="G4129" s="25" t="s">
        <v>46</v>
      </c>
      <c r="H4129" s="24">
        <v>45160</v>
      </c>
      <c r="I4129" s="101">
        <v>0.76687500000000008</v>
      </c>
      <c r="J4129" s="24">
        <v>45160</v>
      </c>
      <c r="K4129" s="101">
        <v>0.78542824074074069</v>
      </c>
      <c r="L4129" s="25">
        <v>1603</v>
      </c>
      <c r="M4129" s="26">
        <f>Causas[[#This Row],[parada_duracion]]/60</f>
        <v>26.716666666666665</v>
      </c>
      <c r="N4129" s="19" t="s">
        <v>113</v>
      </c>
      <c r="O4129" s="16" t="s">
        <v>52</v>
      </c>
      <c r="P4129" s="16">
        <f>WEEKNUM(Causas[[#This Row],[resolucion_fecha]],16)</f>
        <v>34</v>
      </c>
      <c r="Q4129" s="16" t="str">
        <f>TEXT(Causas[[#This Row],[resolucion_fecha]],"MMMM")</f>
        <v>agosto</v>
      </c>
      <c r="R4129" s="16" t="str">
        <f t="shared" si="64"/>
        <v>T</v>
      </c>
      <c r="S4129" s="16"/>
      <c r="T4129" s="16" t="s">
        <v>53</v>
      </c>
      <c r="U4129" s="16"/>
      <c r="V4129" s="16"/>
      <c r="W4129" s="16"/>
    </row>
    <row r="4130" spans="1:23" hidden="1" x14ac:dyDescent="0.25">
      <c r="A4130" s="25">
        <v>149763</v>
      </c>
      <c r="B4130" s="25" t="s">
        <v>95</v>
      </c>
      <c r="C4130" s="25" t="s">
        <v>43</v>
      </c>
      <c r="D4130" s="25" t="s">
        <v>82</v>
      </c>
      <c r="E4130" s="24">
        <v>45063</v>
      </c>
      <c r="F4130" s="25" t="s">
        <v>124</v>
      </c>
      <c r="G4130" s="25" t="s">
        <v>46</v>
      </c>
      <c r="H4130" s="24">
        <v>45160</v>
      </c>
      <c r="I4130" s="101">
        <v>0.77162037037037035</v>
      </c>
      <c r="J4130" s="24">
        <v>45160</v>
      </c>
      <c r="K4130" s="101">
        <v>0.78559027777777779</v>
      </c>
      <c r="L4130" s="25">
        <v>1207</v>
      </c>
      <c r="M4130" s="26">
        <f>Causas[[#This Row],[parada_duracion]]/60</f>
        <v>20.116666666666667</v>
      </c>
      <c r="N4130" s="18" t="s">
        <v>49</v>
      </c>
      <c r="O4130" s="99" t="s">
        <v>49</v>
      </c>
      <c r="P4130" s="16">
        <f>WEEKNUM(Causas[[#This Row],[resolucion_fecha]],16)</f>
        <v>34</v>
      </c>
      <c r="Q4130" s="16" t="str">
        <f>TEXT(Causas[[#This Row],[resolucion_fecha]],"MMMM")</f>
        <v>agosto</v>
      </c>
      <c r="R4130" s="16" t="str">
        <f t="shared" si="64"/>
        <v>T</v>
      </c>
      <c r="S4130" s="16"/>
      <c r="T4130" s="99" t="s">
        <v>49</v>
      </c>
      <c r="U4130" s="16"/>
      <c r="V4130" s="16"/>
      <c r="W4130" s="16"/>
    </row>
    <row r="4131" spans="1:23" hidden="1" x14ac:dyDescent="0.25">
      <c r="A4131" s="25">
        <v>149766</v>
      </c>
      <c r="B4131" s="25" t="s">
        <v>75</v>
      </c>
      <c r="C4131" s="25" t="s">
        <v>43</v>
      </c>
      <c r="D4131" s="25" t="s">
        <v>76</v>
      </c>
      <c r="E4131" s="24">
        <v>44104</v>
      </c>
      <c r="F4131" s="25" t="s">
        <v>56</v>
      </c>
      <c r="G4131" s="25" t="s">
        <v>46</v>
      </c>
      <c r="H4131" s="24">
        <v>45160</v>
      </c>
      <c r="I4131" s="101">
        <v>0.78589120370370369</v>
      </c>
      <c r="J4131" s="24">
        <v>45160</v>
      </c>
      <c r="K4131" s="101">
        <v>0.79701388888888891</v>
      </c>
      <c r="L4131" s="25">
        <v>961</v>
      </c>
      <c r="M4131" s="26">
        <f>Causas[[#This Row],[parada_duracion]]/60</f>
        <v>16.016666666666666</v>
      </c>
      <c r="N4131" s="19" t="s">
        <v>62</v>
      </c>
      <c r="O4131" s="16" t="s">
        <v>52</v>
      </c>
      <c r="P4131" s="16">
        <f>WEEKNUM(Causas[[#This Row],[resolucion_fecha]],16)</f>
        <v>34</v>
      </c>
      <c r="Q4131" s="16" t="str">
        <f>TEXT(Causas[[#This Row],[resolucion_fecha]],"MMMM")</f>
        <v>agosto</v>
      </c>
      <c r="R4131" s="16" t="str">
        <f t="shared" si="64"/>
        <v>T</v>
      </c>
      <c r="S4131" s="16"/>
      <c r="T4131" s="16" t="s">
        <v>53</v>
      </c>
      <c r="U4131" s="16"/>
      <c r="V4131" s="16"/>
      <c r="W4131" s="16"/>
    </row>
    <row r="4132" spans="1:23" hidden="1" x14ac:dyDescent="0.25">
      <c r="A4132" s="96">
        <v>149775</v>
      </c>
      <c r="B4132" s="96" t="s">
        <v>163</v>
      </c>
      <c r="C4132" s="96" t="s">
        <v>43</v>
      </c>
      <c r="D4132" s="96" t="s">
        <v>44</v>
      </c>
      <c r="E4132" s="97">
        <v>43405</v>
      </c>
      <c r="F4132" s="96" t="s">
        <v>45</v>
      </c>
      <c r="G4132" s="96" t="s">
        <v>50</v>
      </c>
      <c r="H4132" s="97">
        <v>45160</v>
      </c>
      <c r="I4132" s="23">
        <v>0.85995370370370372</v>
      </c>
      <c r="J4132" s="97">
        <v>45161</v>
      </c>
      <c r="K4132" s="23">
        <v>5.8750000000000004E-2</v>
      </c>
      <c r="L4132" s="96">
        <v>17176</v>
      </c>
      <c r="M4132" s="98">
        <f>Causas[[#This Row],[parada_duracion]]/60</f>
        <v>286.26666666666665</v>
      </c>
      <c r="N4132" s="18" t="s">
        <v>1314</v>
      </c>
      <c r="O4132" s="99" t="s">
        <v>52</v>
      </c>
      <c r="P4132" s="99">
        <f>WEEKNUM(Causas[[#This Row],[resolucion_fecha]],16)</f>
        <v>34</v>
      </c>
      <c r="Q4132" s="99" t="str">
        <f>TEXT(Causas[[#This Row],[resolucion_fecha]],"MMMM")</f>
        <v>agosto</v>
      </c>
      <c r="R4132" s="99" t="str">
        <f t="shared" si="64"/>
        <v>T</v>
      </c>
      <c r="S4132" s="99"/>
      <c r="T4132" s="16" t="s">
        <v>53</v>
      </c>
      <c r="U4132" s="16"/>
      <c r="V4132" s="99"/>
      <c r="W4132" s="99"/>
    </row>
    <row r="4133" spans="1:23" hidden="1" x14ac:dyDescent="0.25">
      <c r="A4133" s="25">
        <v>149776</v>
      </c>
      <c r="B4133" s="25" t="s">
        <v>95</v>
      </c>
      <c r="C4133" s="25" t="s">
        <v>43</v>
      </c>
      <c r="D4133" s="25" t="s">
        <v>82</v>
      </c>
      <c r="E4133" s="24">
        <v>45063</v>
      </c>
      <c r="F4133" s="25" t="s">
        <v>124</v>
      </c>
      <c r="G4133" s="25" t="s">
        <v>46</v>
      </c>
      <c r="H4133" s="24">
        <v>45160</v>
      </c>
      <c r="I4133" s="101">
        <v>0.86687499999999995</v>
      </c>
      <c r="J4133" s="24">
        <v>45160</v>
      </c>
      <c r="K4133" s="101">
        <v>0.88291666666666668</v>
      </c>
      <c r="L4133" s="25">
        <v>1386</v>
      </c>
      <c r="M4133" s="26">
        <f>Causas[[#This Row],[parada_duracion]]/60</f>
        <v>23.1</v>
      </c>
      <c r="N4133" s="19" t="s">
        <v>1315</v>
      </c>
      <c r="O4133" s="16" t="s">
        <v>52</v>
      </c>
      <c r="P4133" s="16">
        <f>WEEKNUM(Causas[[#This Row],[resolucion_fecha]],16)</f>
        <v>34</v>
      </c>
      <c r="Q4133" s="16" t="str">
        <f>TEXT(Causas[[#This Row],[resolucion_fecha]],"MMMM")</f>
        <v>agosto</v>
      </c>
      <c r="R4133" s="16" t="str">
        <f t="shared" si="64"/>
        <v>T</v>
      </c>
      <c r="S4133" s="16"/>
      <c r="T4133" s="16" t="s">
        <v>53</v>
      </c>
      <c r="U4133" s="100"/>
      <c r="V4133" s="16"/>
      <c r="W4133" s="16"/>
    </row>
    <row r="4134" spans="1:23" hidden="1" x14ac:dyDescent="0.25">
      <c r="A4134" s="96">
        <v>149779</v>
      </c>
      <c r="B4134" s="96" t="s">
        <v>129</v>
      </c>
      <c r="C4134" s="96" t="s">
        <v>43</v>
      </c>
      <c r="D4134" s="96" t="s">
        <v>55</v>
      </c>
      <c r="E4134" s="97">
        <v>43405</v>
      </c>
      <c r="F4134" s="96" t="s">
        <v>45</v>
      </c>
      <c r="G4134" s="96" t="s">
        <v>50</v>
      </c>
      <c r="H4134" s="97">
        <v>45160</v>
      </c>
      <c r="I4134" s="23">
        <v>0.95612268518518517</v>
      </c>
      <c r="J4134" s="97">
        <v>45160</v>
      </c>
      <c r="K4134" s="23">
        <v>0.95728009259259261</v>
      </c>
      <c r="L4134" s="96">
        <v>100</v>
      </c>
      <c r="M4134" s="98">
        <f>Causas[[#This Row],[parada_duracion]]/60</f>
        <v>1.6666666666666667</v>
      </c>
      <c r="N4134" s="18" t="s">
        <v>47</v>
      </c>
      <c r="O4134" s="99" t="s">
        <v>47</v>
      </c>
      <c r="P4134" s="99">
        <f>WEEKNUM(Causas[[#This Row],[resolucion_fecha]],16)</f>
        <v>34</v>
      </c>
      <c r="Q4134" s="99" t="str">
        <f>TEXT(Causas[[#This Row],[resolucion_fecha]],"MMMM")</f>
        <v>agosto</v>
      </c>
      <c r="R4134" s="99" t="str">
        <f t="shared" si="64"/>
        <v>N</v>
      </c>
      <c r="S4134" s="99"/>
      <c r="T4134" s="99" t="s">
        <v>47</v>
      </c>
      <c r="U4134" s="16"/>
      <c r="V4134" s="99"/>
      <c r="W4134" s="99"/>
    </row>
    <row r="4135" spans="1:23" ht="30" hidden="1" x14ac:dyDescent="0.25">
      <c r="A4135" s="25">
        <v>149780</v>
      </c>
      <c r="B4135" s="25" t="s">
        <v>42</v>
      </c>
      <c r="C4135" s="25" t="s">
        <v>43</v>
      </c>
      <c r="D4135" s="25" t="s">
        <v>55</v>
      </c>
      <c r="E4135" s="24">
        <v>43405</v>
      </c>
      <c r="F4135" s="25" t="s">
        <v>45</v>
      </c>
      <c r="G4135" s="25" t="s">
        <v>50</v>
      </c>
      <c r="H4135" s="24">
        <v>45160</v>
      </c>
      <c r="I4135" s="101">
        <v>0.96040509259259255</v>
      </c>
      <c r="J4135" s="24">
        <v>45160</v>
      </c>
      <c r="K4135" s="101">
        <v>0.97341435185185177</v>
      </c>
      <c r="L4135" s="25">
        <v>1124</v>
      </c>
      <c r="M4135" s="26">
        <f>Causas[[#This Row],[parada_duracion]]/60</f>
        <v>18.733333333333334</v>
      </c>
      <c r="N4135" s="19" t="s">
        <v>1316</v>
      </c>
      <c r="O4135" s="16" t="s">
        <v>52</v>
      </c>
      <c r="P4135" s="16">
        <f>WEEKNUM(Causas[[#This Row],[resolucion_fecha]],16)</f>
        <v>34</v>
      </c>
      <c r="Q4135" s="16" t="str">
        <f>TEXT(Causas[[#This Row],[resolucion_fecha]],"MMMM")</f>
        <v>agosto</v>
      </c>
      <c r="R4135" s="16" t="str">
        <f t="shared" si="64"/>
        <v>N</v>
      </c>
      <c r="S4135" s="16"/>
      <c r="T4135" s="16" t="s">
        <v>53</v>
      </c>
      <c r="U4135" s="100"/>
      <c r="V4135" s="16"/>
      <c r="W4135" s="16"/>
    </row>
    <row r="4136" spans="1:23" hidden="1" x14ac:dyDescent="0.25">
      <c r="A4136" s="25">
        <v>149783</v>
      </c>
      <c r="B4136" s="25" t="s">
        <v>54</v>
      </c>
      <c r="C4136" s="25" t="s">
        <v>43</v>
      </c>
      <c r="D4136" s="25" t="s">
        <v>55</v>
      </c>
      <c r="E4136" s="24">
        <v>44120</v>
      </c>
      <c r="F4136" s="25" t="s">
        <v>56</v>
      </c>
      <c r="G4136" s="25" t="s">
        <v>50</v>
      </c>
      <c r="H4136" s="24">
        <v>45161</v>
      </c>
      <c r="I4136" s="101">
        <v>0.19633101851851853</v>
      </c>
      <c r="J4136" s="24">
        <v>45161</v>
      </c>
      <c r="K4136" s="101">
        <v>0.21783564814814815</v>
      </c>
      <c r="L4136" s="25">
        <v>1858</v>
      </c>
      <c r="M4136" s="26">
        <f>Causas[[#This Row],[parada_duracion]]/60</f>
        <v>30.966666666666665</v>
      </c>
      <c r="N4136" s="19" t="s">
        <v>62</v>
      </c>
      <c r="O4136" s="16" t="s">
        <v>52</v>
      </c>
      <c r="P4136" s="16">
        <f>WEEKNUM(Causas[[#This Row],[resolucion_fecha]],16)</f>
        <v>34</v>
      </c>
      <c r="Q4136" s="16" t="str">
        <f>TEXT(Causas[[#This Row],[resolucion_fecha]],"MMMM")</f>
        <v>agosto</v>
      </c>
      <c r="R4136" s="16" t="str">
        <f t="shared" si="64"/>
        <v>N</v>
      </c>
      <c r="S4136" s="16"/>
      <c r="T4136" s="16" t="s">
        <v>53</v>
      </c>
      <c r="U4136" s="16"/>
      <c r="V4136" s="16"/>
      <c r="W4136" s="16"/>
    </row>
    <row r="4137" spans="1:23" hidden="1" x14ac:dyDescent="0.25">
      <c r="A4137" s="96">
        <v>149787</v>
      </c>
      <c r="B4137" s="96" t="s">
        <v>75</v>
      </c>
      <c r="C4137" s="96" t="s">
        <v>43</v>
      </c>
      <c r="D4137" s="96" t="s">
        <v>76</v>
      </c>
      <c r="E4137" s="97">
        <v>44104</v>
      </c>
      <c r="F4137" s="96" t="s">
        <v>56</v>
      </c>
      <c r="G4137" s="96" t="s">
        <v>46</v>
      </c>
      <c r="H4137" s="97">
        <v>45161</v>
      </c>
      <c r="I4137" s="23">
        <v>0.26641203703703703</v>
      </c>
      <c r="J4137" s="97">
        <v>45161</v>
      </c>
      <c r="K4137" s="23">
        <v>0.27869212962962964</v>
      </c>
      <c r="L4137" s="96">
        <v>1061</v>
      </c>
      <c r="M4137" s="98">
        <f>Causas[[#This Row],[parada_duracion]]/60</f>
        <v>17.683333333333334</v>
      </c>
      <c r="N4137" s="18" t="s">
        <v>132</v>
      </c>
      <c r="O4137" s="99" t="s">
        <v>52</v>
      </c>
      <c r="P4137" s="99">
        <f>WEEKNUM(Causas[[#This Row],[resolucion_fecha]],16)</f>
        <v>34</v>
      </c>
      <c r="Q4137" s="99" t="str">
        <f>TEXT(Causas[[#This Row],[resolucion_fecha]],"MMMM")</f>
        <v>agosto</v>
      </c>
      <c r="R4137" s="99" t="str">
        <f t="shared" si="64"/>
        <v>M</v>
      </c>
      <c r="S4137" s="99"/>
      <c r="T4137" s="16" t="s">
        <v>53</v>
      </c>
      <c r="U4137" s="16"/>
      <c r="V4137" s="99"/>
      <c r="W4137" s="99"/>
    </row>
    <row r="4138" spans="1:23" hidden="1" x14ac:dyDescent="0.25">
      <c r="A4138" s="25">
        <v>149788</v>
      </c>
      <c r="B4138" s="25" t="s">
        <v>54</v>
      </c>
      <c r="C4138" s="25" t="s">
        <v>43</v>
      </c>
      <c r="D4138" s="25" t="s">
        <v>55</v>
      </c>
      <c r="E4138" s="24">
        <v>44120</v>
      </c>
      <c r="F4138" s="25" t="s">
        <v>56</v>
      </c>
      <c r="G4138" s="25" t="s">
        <v>50</v>
      </c>
      <c r="H4138" s="24">
        <v>45161</v>
      </c>
      <c r="I4138" s="101">
        <v>0.27376157407407409</v>
      </c>
      <c r="J4138" s="24">
        <v>45161</v>
      </c>
      <c r="K4138" s="101">
        <v>0.29327546296296297</v>
      </c>
      <c r="L4138" s="25">
        <v>1686</v>
      </c>
      <c r="M4138" s="26">
        <f>Causas[[#This Row],[parada_duracion]]/60</f>
        <v>28.1</v>
      </c>
      <c r="N4138" s="19" t="s">
        <v>62</v>
      </c>
      <c r="O4138" s="16" t="s">
        <v>52</v>
      </c>
      <c r="P4138" s="16">
        <f>WEEKNUM(Causas[[#This Row],[resolucion_fecha]],16)</f>
        <v>34</v>
      </c>
      <c r="Q4138" s="16" t="str">
        <f>TEXT(Causas[[#This Row],[resolucion_fecha]],"MMMM")</f>
        <v>agosto</v>
      </c>
      <c r="R4138" s="16" t="str">
        <f t="shared" si="64"/>
        <v>M</v>
      </c>
      <c r="S4138" s="16"/>
      <c r="T4138" s="16" t="s">
        <v>53</v>
      </c>
      <c r="U4138" s="100"/>
      <c r="V4138" s="16"/>
      <c r="W4138" s="16"/>
    </row>
    <row r="4139" spans="1:23" hidden="1" x14ac:dyDescent="0.25">
      <c r="A4139" s="25">
        <v>149791</v>
      </c>
      <c r="B4139" s="25" t="s">
        <v>163</v>
      </c>
      <c r="C4139" s="25" t="s">
        <v>43</v>
      </c>
      <c r="D4139" s="25" t="s">
        <v>44</v>
      </c>
      <c r="E4139" s="24">
        <v>43405</v>
      </c>
      <c r="F4139" s="25" t="s">
        <v>45</v>
      </c>
      <c r="G4139" s="25" t="s">
        <v>50</v>
      </c>
      <c r="H4139" s="24">
        <v>45161</v>
      </c>
      <c r="I4139" s="101">
        <v>0.29018518518518516</v>
      </c>
      <c r="J4139" s="24">
        <v>45161</v>
      </c>
      <c r="K4139" s="101">
        <v>0.43984953703703705</v>
      </c>
      <c r="L4139" s="25">
        <v>12931</v>
      </c>
      <c r="M4139" s="26">
        <f>Causas[[#This Row],[parada_duracion]]/60</f>
        <v>215.51666666666668</v>
      </c>
      <c r="N4139" s="19" t="s">
        <v>1317</v>
      </c>
      <c r="O4139" s="16" t="s">
        <v>72</v>
      </c>
      <c r="P4139" s="16">
        <f>WEEKNUM(Causas[[#This Row],[resolucion_fecha]],16)</f>
        <v>34</v>
      </c>
      <c r="Q4139" s="16" t="str">
        <f>TEXT(Causas[[#This Row],[resolucion_fecha]],"MMMM")</f>
        <v>agosto</v>
      </c>
      <c r="R4139" s="16" t="str">
        <f t="shared" si="64"/>
        <v>M</v>
      </c>
      <c r="S4139" s="16"/>
      <c r="T4139" s="16" t="s">
        <v>73</v>
      </c>
      <c r="U4139" s="16"/>
      <c r="V4139" s="16"/>
      <c r="W4139" s="16"/>
    </row>
    <row r="4140" spans="1:23" hidden="1" x14ac:dyDescent="0.25">
      <c r="A4140" s="25">
        <v>149794</v>
      </c>
      <c r="B4140" s="25" t="s">
        <v>117</v>
      </c>
      <c r="C4140" s="25" t="s">
        <v>43</v>
      </c>
      <c r="D4140" s="25" t="s">
        <v>80</v>
      </c>
      <c r="E4140" s="24">
        <v>43405</v>
      </c>
      <c r="F4140" s="25" t="s">
        <v>45</v>
      </c>
      <c r="G4140" s="25" t="s">
        <v>50</v>
      </c>
      <c r="H4140" s="24">
        <v>45161</v>
      </c>
      <c r="I4140" s="101">
        <v>0.31584490740740739</v>
      </c>
      <c r="J4140" s="24">
        <v>45161</v>
      </c>
      <c r="K4140" s="101">
        <v>0.32908564814814817</v>
      </c>
      <c r="L4140" s="25">
        <v>1144</v>
      </c>
      <c r="M4140" s="26">
        <f>Causas[[#This Row],[parada_duracion]]/60</f>
        <v>19.066666666666666</v>
      </c>
      <c r="N4140" s="19" t="s">
        <v>1318</v>
      </c>
      <c r="O4140" s="16" t="s">
        <v>52</v>
      </c>
      <c r="P4140" s="16">
        <f>WEEKNUM(Causas[[#This Row],[resolucion_fecha]],16)</f>
        <v>34</v>
      </c>
      <c r="Q4140" s="16" t="str">
        <f>TEXT(Causas[[#This Row],[resolucion_fecha]],"MMMM")</f>
        <v>agosto</v>
      </c>
      <c r="R4140" s="16" t="str">
        <f t="shared" ref="R4140:R4203" si="65">IF(I4140&gt;TIME(22,0,0),"N",IF(I4140&lt;TIME(6,0,0),"N",IF(I4140&gt;TIME(14,0,0),"T",IF(I4140&gt;=TIME(6,0,0),"M","-"))))</f>
        <v>M</v>
      </c>
      <c r="S4140" s="16"/>
      <c r="T4140" s="16" t="s">
        <v>53</v>
      </c>
      <c r="U4140" s="16"/>
      <c r="V4140" s="16"/>
      <c r="W4140" s="16"/>
    </row>
    <row r="4141" spans="1:23" hidden="1" x14ac:dyDescent="0.25">
      <c r="A4141" s="96">
        <v>149798</v>
      </c>
      <c r="B4141" s="96" t="s">
        <v>79</v>
      </c>
      <c r="C4141" s="96" t="s">
        <v>43</v>
      </c>
      <c r="D4141" s="96" t="s">
        <v>80</v>
      </c>
      <c r="E4141" s="97">
        <v>43405</v>
      </c>
      <c r="F4141" s="96" t="s">
        <v>45</v>
      </c>
      <c r="G4141" s="96" t="s">
        <v>46</v>
      </c>
      <c r="H4141" s="97">
        <v>45161</v>
      </c>
      <c r="I4141" s="23">
        <v>0.32932870370370371</v>
      </c>
      <c r="J4141" s="97">
        <v>45161</v>
      </c>
      <c r="K4141" s="23">
        <v>0.34225694444444449</v>
      </c>
      <c r="L4141" s="96">
        <v>1117</v>
      </c>
      <c r="M4141" s="98">
        <f>Causas[[#This Row],[parada_duracion]]/60</f>
        <v>18.616666666666667</v>
      </c>
      <c r="N4141" s="18" t="s">
        <v>1134</v>
      </c>
      <c r="O4141" s="99" t="s">
        <v>52</v>
      </c>
      <c r="P4141" s="99">
        <f>WEEKNUM(Causas[[#This Row],[resolucion_fecha]],16)</f>
        <v>34</v>
      </c>
      <c r="Q4141" s="99" t="str">
        <f>TEXT(Causas[[#This Row],[resolucion_fecha]],"MMMM")</f>
        <v>agosto</v>
      </c>
      <c r="R4141" s="99" t="str">
        <f t="shared" si="65"/>
        <v>M</v>
      </c>
      <c r="S4141" s="99"/>
      <c r="T4141" s="16" t="s">
        <v>53</v>
      </c>
      <c r="U4141" s="16"/>
      <c r="V4141" s="99"/>
      <c r="W4141" s="99"/>
    </row>
    <row r="4142" spans="1:23" hidden="1" x14ac:dyDescent="0.25">
      <c r="A4142" s="25">
        <v>149799</v>
      </c>
      <c r="B4142" s="25" t="s">
        <v>79</v>
      </c>
      <c r="C4142" s="25" t="s">
        <v>43</v>
      </c>
      <c r="D4142" s="25" t="s">
        <v>80</v>
      </c>
      <c r="E4142" s="24">
        <v>43405</v>
      </c>
      <c r="F4142" s="25" t="s">
        <v>45</v>
      </c>
      <c r="G4142" s="25" t="s">
        <v>46</v>
      </c>
      <c r="H4142" s="24">
        <v>45161</v>
      </c>
      <c r="I4142" s="101">
        <v>0.38048611111111108</v>
      </c>
      <c r="J4142" s="24">
        <v>45161</v>
      </c>
      <c r="K4142" s="101">
        <v>0.39771990740740742</v>
      </c>
      <c r="L4142" s="25">
        <v>1489</v>
      </c>
      <c r="M4142" s="26">
        <f>Causas[[#This Row],[parada_duracion]]/60</f>
        <v>24.816666666666666</v>
      </c>
      <c r="N4142" s="19" t="s">
        <v>1134</v>
      </c>
      <c r="O4142" s="16" t="s">
        <v>52</v>
      </c>
      <c r="P4142" s="16">
        <f>WEEKNUM(Causas[[#This Row],[resolucion_fecha]],16)</f>
        <v>34</v>
      </c>
      <c r="Q4142" s="16" t="str">
        <f>TEXT(Causas[[#This Row],[resolucion_fecha]],"MMMM")</f>
        <v>agosto</v>
      </c>
      <c r="R4142" s="16" t="str">
        <f t="shared" si="65"/>
        <v>M</v>
      </c>
      <c r="S4142" s="16"/>
      <c r="T4142" s="16" t="s">
        <v>53</v>
      </c>
      <c r="U4142" s="100"/>
      <c r="V4142" s="16"/>
      <c r="W4142" s="16"/>
    </row>
    <row r="4143" spans="1:23" hidden="1" x14ac:dyDescent="0.25">
      <c r="A4143" s="96">
        <v>149803</v>
      </c>
      <c r="B4143" s="96" t="s">
        <v>42</v>
      </c>
      <c r="C4143" s="96" t="s">
        <v>43</v>
      </c>
      <c r="D4143" s="96" t="s">
        <v>55</v>
      </c>
      <c r="E4143" s="97">
        <v>43405</v>
      </c>
      <c r="F4143" s="96" t="s">
        <v>45</v>
      </c>
      <c r="G4143" s="96" t="s">
        <v>50</v>
      </c>
      <c r="H4143" s="97">
        <v>45161</v>
      </c>
      <c r="I4143" s="23">
        <v>0.42121527777777779</v>
      </c>
      <c r="J4143" s="97">
        <v>45161</v>
      </c>
      <c r="K4143" s="23">
        <v>0.42953703703703705</v>
      </c>
      <c r="L4143" s="96">
        <v>719</v>
      </c>
      <c r="M4143" s="98">
        <f>Causas[[#This Row],[parada_duracion]]/60</f>
        <v>11.983333333333333</v>
      </c>
      <c r="N4143" s="18" t="s">
        <v>1319</v>
      </c>
      <c r="O4143" s="99" t="s">
        <v>52</v>
      </c>
      <c r="P4143" s="99">
        <f>WEEKNUM(Causas[[#This Row],[resolucion_fecha]],16)</f>
        <v>34</v>
      </c>
      <c r="Q4143" s="99" t="str">
        <f>TEXT(Causas[[#This Row],[resolucion_fecha]],"MMMM")</f>
        <v>agosto</v>
      </c>
      <c r="R4143" s="99" t="str">
        <f t="shared" si="65"/>
        <v>M</v>
      </c>
      <c r="S4143" s="99"/>
      <c r="T4143" s="16" t="s">
        <v>53</v>
      </c>
      <c r="U4143" s="16"/>
      <c r="V4143" s="99"/>
      <c r="W4143" s="99"/>
    </row>
    <row r="4144" spans="1:23" hidden="1" x14ac:dyDescent="0.25">
      <c r="A4144" s="25">
        <v>149804</v>
      </c>
      <c r="B4144" s="25" t="s">
        <v>42</v>
      </c>
      <c r="C4144" s="25" t="s">
        <v>43</v>
      </c>
      <c r="D4144" s="25" t="s">
        <v>96</v>
      </c>
      <c r="E4144" s="24">
        <v>43405</v>
      </c>
      <c r="F4144" s="25" t="s">
        <v>45</v>
      </c>
      <c r="G4144" s="25" t="s">
        <v>46</v>
      </c>
      <c r="H4144" s="24">
        <v>45161</v>
      </c>
      <c r="I4144" s="101">
        <v>0.42199074074074078</v>
      </c>
      <c r="J4144" s="24">
        <v>45161</v>
      </c>
      <c r="K4144" s="101">
        <v>0.44733796296296297</v>
      </c>
      <c r="L4144" s="25">
        <v>2190</v>
      </c>
      <c r="M4144" s="26">
        <f>Causas[[#This Row],[parada_duracion]]/60</f>
        <v>36.5</v>
      </c>
      <c r="N4144" s="19" t="s">
        <v>1320</v>
      </c>
      <c r="O4144" s="16" t="s">
        <v>52</v>
      </c>
      <c r="P4144" s="16">
        <f>WEEKNUM(Causas[[#This Row],[resolucion_fecha]],16)</f>
        <v>34</v>
      </c>
      <c r="Q4144" s="16" t="str">
        <f>TEXT(Causas[[#This Row],[resolucion_fecha]],"MMMM")</f>
        <v>agosto</v>
      </c>
      <c r="R4144" s="16" t="str">
        <f t="shared" si="65"/>
        <v>M</v>
      </c>
      <c r="S4144" s="16"/>
      <c r="T4144" s="16" t="s">
        <v>53</v>
      </c>
      <c r="U4144" s="100"/>
      <c r="V4144" s="16"/>
      <c r="W4144" s="16"/>
    </row>
    <row r="4145" spans="1:23" hidden="1" x14ac:dyDescent="0.25">
      <c r="A4145" s="96">
        <v>149808</v>
      </c>
      <c r="B4145" s="96" t="s">
        <v>163</v>
      </c>
      <c r="C4145" s="96" t="s">
        <v>43</v>
      </c>
      <c r="D4145" s="96" t="s">
        <v>44</v>
      </c>
      <c r="E4145" s="97">
        <v>43405</v>
      </c>
      <c r="F4145" s="96" t="s">
        <v>45</v>
      </c>
      <c r="G4145" s="96" t="s">
        <v>50</v>
      </c>
      <c r="H4145" s="97">
        <v>45161</v>
      </c>
      <c r="I4145" s="23">
        <v>0.48356481481481484</v>
      </c>
      <c r="J4145" s="97">
        <v>45161</v>
      </c>
      <c r="K4145" s="23">
        <v>0.59982638888888895</v>
      </c>
      <c r="L4145" s="96">
        <v>10045</v>
      </c>
      <c r="M4145" s="98">
        <f>Causas[[#This Row],[parada_duracion]]/60</f>
        <v>167.41666666666666</v>
      </c>
      <c r="N4145" s="18" t="s">
        <v>1317</v>
      </c>
      <c r="O4145" s="16" t="s">
        <v>72</v>
      </c>
      <c r="P4145" s="99">
        <f>WEEKNUM(Causas[[#This Row],[resolucion_fecha]],16)</f>
        <v>34</v>
      </c>
      <c r="Q4145" s="99" t="str">
        <f>TEXT(Causas[[#This Row],[resolucion_fecha]],"MMMM")</f>
        <v>agosto</v>
      </c>
      <c r="R4145" s="99" t="str">
        <f t="shared" si="65"/>
        <v>M</v>
      </c>
      <c r="S4145" s="99"/>
      <c r="T4145" s="99" t="s">
        <v>73</v>
      </c>
      <c r="U4145" s="16"/>
      <c r="V4145" s="99"/>
      <c r="W4145" s="99"/>
    </row>
    <row r="4146" spans="1:23" hidden="1" x14ac:dyDescent="0.25">
      <c r="A4146" s="25">
        <v>149809</v>
      </c>
      <c r="B4146" s="25" t="s">
        <v>42</v>
      </c>
      <c r="C4146" s="25" t="s">
        <v>43</v>
      </c>
      <c r="D4146" s="25" t="s">
        <v>164</v>
      </c>
      <c r="E4146" s="24">
        <v>43405</v>
      </c>
      <c r="F4146" s="25" t="s">
        <v>45</v>
      </c>
      <c r="G4146" s="25" t="s">
        <v>46</v>
      </c>
      <c r="H4146" s="24">
        <v>45161</v>
      </c>
      <c r="I4146" s="101">
        <v>0.53991898148148143</v>
      </c>
      <c r="J4146" s="24">
        <v>45161</v>
      </c>
      <c r="K4146" s="101">
        <v>0.54052083333333334</v>
      </c>
      <c r="L4146" s="25">
        <v>52</v>
      </c>
      <c r="M4146" s="26">
        <f>Causas[[#This Row],[parada_duracion]]/60</f>
        <v>0.8666666666666667</v>
      </c>
      <c r="N4146" s="19" t="s">
        <v>47</v>
      </c>
      <c r="O4146" s="16" t="s">
        <v>47</v>
      </c>
      <c r="P4146" s="16">
        <f>WEEKNUM(Causas[[#This Row],[resolucion_fecha]],16)</f>
        <v>34</v>
      </c>
      <c r="Q4146" s="16" t="str">
        <f>TEXT(Causas[[#This Row],[resolucion_fecha]],"MMMM")</f>
        <v>agosto</v>
      </c>
      <c r="R4146" s="16" t="str">
        <f t="shared" si="65"/>
        <v>M</v>
      </c>
      <c r="S4146" s="16"/>
      <c r="T4146" s="16" t="s">
        <v>47</v>
      </c>
      <c r="U4146" s="100"/>
      <c r="V4146" s="16"/>
      <c r="W4146" s="16"/>
    </row>
    <row r="4147" spans="1:23" hidden="1" x14ac:dyDescent="0.25">
      <c r="A4147" s="25">
        <v>149811</v>
      </c>
      <c r="B4147" s="25" t="s">
        <v>163</v>
      </c>
      <c r="C4147" s="25" t="s">
        <v>43</v>
      </c>
      <c r="D4147" s="25" t="s">
        <v>44</v>
      </c>
      <c r="E4147" s="24">
        <v>43405</v>
      </c>
      <c r="F4147" s="25" t="s">
        <v>45</v>
      </c>
      <c r="G4147" s="25" t="s">
        <v>50</v>
      </c>
      <c r="H4147" s="24">
        <v>45161</v>
      </c>
      <c r="I4147" s="101">
        <v>0.60002314814814817</v>
      </c>
      <c r="J4147" s="24"/>
      <c r="K4147" s="101"/>
      <c r="L4147" s="25">
        <v>83610</v>
      </c>
      <c r="M4147" s="26">
        <f>Causas[[#This Row],[parada_duracion]]/60</f>
        <v>1393.5</v>
      </c>
      <c r="N4147" s="19" t="s">
        <v>1317</v>
      </c>
      <c r="O4147" s="16" t="s">
        <v>72</v>
      </c>
      <c r="P4147" s="16">
        <f>WEEKNUM(Causas[[#This Row],[resolucion_fecha]],16)</f>
        <v>1</v>
      </c>
      <c r="Q4147" s="16" t="str">
        <f>TEXT(Causas[[#This Row],[resolucion_fecha]],"MMMM")</f>
        <v>enero</v>
      </c>
      <c r="R4147" s="16" t="str">
        <f t="shared" si="65"/>
        <v>T</v>
      </c>
      <c r="S4147" s="16"/>
      <c r="T4147" s="16" t="s">
        <v>73</v>
      </c>
      <c r="U4147" s="16"/>
      <c r="V4147" s="16"/>
      <c r="W4147" s="16"/>
    </row>
    <row r="4148" spans="1:23" hidden="1" x14ac:dyDescent="0.25">
      <c r="A4148" s="25">
        <v>149832</v>
      </c>
      <c r="B4148" s="25" t="s">
        <v>95</v>
      </c>
      <c r="C4148" s="25" t="s">
        <v>43</v>
      </c>
      <c r="D4148" s="25" t="s">
        <v>82</v>
      </c>
      <c r="E4148" s="24">
        <v>45063</v>
      </c>
      <c r="F4148" s="25" t="s">
        <v>124</v>
      </c>
      <c r="G4148" s="25" t="s">
        <v>46</v>
      </c>
      <c r="H4148" s="24">
        <v>45161</v>
      </c>
      <c r="I4148" s="101">
        <v>0.8060532407407407</v>
      </c>
      <c r="J4148" s="24">
        <v>45161</v>
      </c>
      <c r="K4148" s="101">
        <v>0.81074074074074076</v>
      </c>
      <c r="L4148" s="25">
        <v>405</v>
      </c>
      <c r="M4148" s="26">
        <f>Causas[[#This Row],[parada_duracion]]/60</f>
        <v>6.75</v>
      </c>
      <c r="N4148" s="19" t="s">
        <v>47</v>
      </c>
      <c r="O4148" s="16" t="s">
        <v>47</v>
      </c>
      <c r="P4148" s="16">
        <f>WEEKNUM(Causas[[#This Row],[resolucion_fecha]],16)</f>
        <v>34</v>
      </c>
      <c r="Q4148" s="16" t="str">
        <f>TEXT(Causas[[#This Row],[resolucion_fecha]],"MMMM")</f>
        <v>agosto</v>
      </c>
      <c r="R4148" s="16" t="str">
        <f t="shared" si="65"/>
        <v>T</v>
      </c>
      <c r="S4148" s="16"/>
      <c r="T4148" s="16" t="s">
        <v>47</v>
      </c>
      <c r="U4148" s="16"/>
      <c r="V4148" s="16"/>
      <c r="W4148" s="16"/>
    </row>
    <row r="4149" spans="1:23" hidden="1" x14ac:dyDescent="0.25">
      <c r="A4149" s="25">
        <v>149834</v>
      </c>
      <c r="B4149" s="25" t="s">
        <v>176</v>
      </c>
      <c r="C4149" s="25" t="s">
        <v>43</v>
      </c>
      <c r="D4149" s="25" t="s">
        <v>161</v>
      </c>
      <c r="E4149" s="24">
        <v>43405</v>
      </c>
      <c r="F4149" s="25" t="s">
        <v>45</v>
      </c>
      <c r="G4149" s="25" t="s">
        <v>50</v>
      </c>
      <c r="H4149" s="24">
        <v>45161</v>
      </c>
      <c r="I4149" s="101">
        <v>0.83266203703703701</v>
      </c>
      <c r="J4149" s="24">
        <v>45161</v>
      </c>
      <c r="K4149" s="101">
        <v>0.84349537037037037</v>
      </c>
      <c r="L4149" s="25">
        <v>936</v>
      </c>
      <c r="M4149" s="26">
        <f>Causas[[#This Row],[parada_duracion]]/60</f>
        <v>15.6</v>
      </c>
      <c r="N4149" s="19" t="s">
        <v>1321</v>
      </c>
      <c r="O4149" s="16" t="s">
        <v>52</v>
      </c>
      <c r="P4149" s="16">
        <f>WEEKNUM(Causas[[#This Row],[resolucion_fecha]],16)</f>
        <v>34</v>
      </c>
      <c r="Q4149" s="16" t="str">
        <f>TEXT(Causas[[#This Row],[resolucion_fecha]],"MMMM")</f>
        <v>agosto</v>
      </c>
      <c r="R4149" s="16" t="str">
        <f t="shared" si="65"/>
        <v>T</v>
      </c>
      <c r="S4149" s="16"/>
      <c r="T4149" s="16" t="s">
        <v>53</v>
      </c>
      <c r="U4149" s="16"/>
      <c r="V4149" s="16"/>
      <c r="W4149" s="16"/>
    </row>
    <row r="4150" spans="1:23" hidden="1" x14ac:dyDescent="0.25">
      <c r="A4150" s="25">
        <v>149837</v>
      </c>
      <c r="B4150" s="25" t="s">
        <v>79</v>
      </c>
      <c r="C4150" s="25" t="s">
        <v>43</v>
      </c>
      <c r="D4150" s="25" t="s">
        <v>80</v>
      </c>
      <c r="E4150" s="24">
        <v>43405</v>
      </c>
      <c r="F4150" s="25" t="s">
        <v>45</v>
      </c>
      <c r="G4150" s="25" t="s">
        <v>50</v>
      </c>
      <c r="H4150" s="24">
        <v>45161</v>
      </c>
      <c r="I4150" s="101">
        <v>0.85281250000000008</v>
      </c>
      <c r="J4150" s="24">
        <v>45161</v>
      </c>
      <c r="K4150" s="101">
        <v>0.86164351851851861</v>
      </c>
      <c r="L4150" s="25">
        <v>763</v>
      </c>
      <c r="M4150" s="26">
        <f>Causas[[#This Row],[parada_duracion]]/60</f>
        <v>12.716666666666667</v>
      </c>
      <c r="N4150" s="19" t="s">
        <v>381</v>
      </c>
      <c r="O4150" s="16" t="s">
        <v>52</v>
      </c>
      <c r="P4150" s="16">
        <f>WEEKNUM(Causas[[#This Row],[resolucion_fecha]],16)</f>
        <v>34</v>
      </c>
      <c r="Q4150" s="16" t="str">
        <f>TEXT(Causas[[#This Row],[resolucion_fecha]],"MMMM")</f>
        <v>agosto</v>
      </c>
      <c r="R4150" s="16" t="str">
        <f t="shared" si="65"/>
        <v>T</v>
      </c>
      <c r="S4150" s="16"/>
      <c r="T4150" s="16" t="s">
        <v>53</v>
      </c>
      <c r="U4150" s="16"/>
      <c r="V4150" s="16"/>
      <c r="W4150" s="16"/>
    </row>
    <row r="4151" spans="1:23" hidden="1" x14ac:dyDescent="0.25">
      <c r="A4151" s="25">
        <v>149855</v>
      </c>
      <c r="B4151" s="25" t="s">
        <v>42</v>
      </c>
      <c r="C4151" s="25" t="s">
        <v>43</v>
      </c>
      <c r="D4151" s="25" t="s">
        <v>80</v>
      </c>
      <c r="E4151" s="24">
        <v>43405</v>
      </c>
      <c r="F4151" s="25" t="s">
        <v>45</v>
      </c>
      <c r="G4151" s="25" t="s">
        <v>50</v>
      </c>
      <c r="H4151" s="24">
        <v>45162</v>
      </c>
      <c r="I4151" s="101">
        <v>0.27224537037037039</v>
      </c>
      <c r="J4151" s="24">
        <v>45162</v>
      </c>
      <c r="K4151" s="101">
        <v>0.28935185185185186</v>
      </c>
      <c r="L4151" s="25">
        <v>1478</v>
      </c>
      <c r="M4151" s="26">
        <f>Causas[[#This Row],[parada_duracion]]/60</f>
        <v>24.633333333333333</v>
      </c>
      <c r="N4151" s="19" t="s">
        <v>306</v>
      </c>
      <c r="O4151" s="16" t="s">
        <v>52</v>
      </c>
      <c r="P4151" s="16">
        <f>WEEKNUM(Causas[[#This Row],[resolucion_fecha]],16)</f>
        <v>34</v>
      </c>
      <c r="Q4151" s="16" t="str">
        <f>TEXT(Causas[[#This Row],[resolucion_fecha]],"MMMM")</f>
        <v>agosto</v>
      </c>
      <c r="R4151" s="16" t="str">
        <f t="shared" si="65"/>
        <v>M</v>
      </c>
      <c r="S4151" s="16"/>
      <c r="T4151" s="16" t="s">
        <v>53</v>
      </c>
      <c r="U4151" s="16"/>
      <c r="V4151" s="16"/>
      <c r="W4151" s="16"/>
    </row>
    <row r="4152" spans="1:23" ht="30" hidden="1" x14ac:dyDescent="0.25">
      <c r="A4152" s="25">
        <v>149857</v>
      </c>
      <c r="B4152" s="25" t="s">
        <v>70</v>
      </c>
      <c r="C4152" s="25" t="s">
        <v>43</v>
      </c>
      <c r="D4152" s="25" t="s">
        <v>64</v>
      </c>
      <c r="E4152" s="24">
        <v>43881</v>
      </c>
      <c r="F4152" s="25" t="s">
        <v>56</v>
      </c>
      <c r="G4152" s="25" t="s">
        <v>46</v>
      </c>
      <c r="H4152" s="24">
        <v>45162</v>
      </c>
      <c r="I4152" s="101">
        <v>0.27971064814814817</v>
      </c>
      <c r="J4152" s="24">
        <v>45162</v>
      </c>
      <c r="K4152" s="101">
        <v>0.34230324074074076</v>
      </c>
      <c r="L4152" s="25">
        <v>5408</v>
      </c>
      <c r="M4152" s="26">
        <f>Causas[[#This Row],[parada_duracion]]/60</f>
        <v>90.13333333333334</v>
      </c>
      <c r="N4152" s="19" t="s">
        <v>1322</v>
      </c>
      <c r="O4152" s="16" t="s">
        <v>52</v>
      </c>
      <c r="P4152" s="16">
        <f>WEEKNUM(Causas[[#This Row],[resolucion_fecha]],16)</f>
        <v>34</v>
      </c>
      <c r="Q4152" s="16" t="str">
        <f>TEXT(Causas[[#This Row],[resolucion_fecha]],"MMMM")</f>
        <v>agosto</v>
      </c>
      <c r="R4152" s="16" t="str">
        <f t="shared" si="65"/>
        <v>M</v>
      </c>
      <c r="S4152" s="16"/>
      <c r="T4152" s="16" t="s">
        <v>53</v>
      </c>
      <c r="U4152" s="16"/>
      <c r="V4152" s="16"/>
      <c r="W4152" s="16"/>
    </row>
    <row r="4153" spans="1:23" hidden="1" x14ac:dyDescent="0.25">
      <c r="A4153" s="25">
        <v>149863</v>
      </c>
      <c r="B4153" s="25" t="s">
        <v>42</v>
      </c>
      <c r="C4153" s="25" t="s">
        <v>43</v>
      </c>
      <c r="D4153" s="25" t="s">
        <v>55</v>
      </c>
      <c r="E4153" s="24">
        <v>43405</v>
      </c>
      <c r="F4153" s="25" t="s">
        <v>45</v>
      </c>
      <c r="G4153" s="25" t="s">
        <v>46</v>
      </c>
      <c r="H4153" s="24">
        <v>45162</v>
      </c>
      <c r="I4153" s="101">
        <v>0.31377314814814816</v>
      </c>
      <c r="J4153" s="24">
        <v>45162</v>
      </c>
      <c r="K4153" s="101">
        <v>0.31738425925925923</v>
      </c>
      <c r="L4153" s="25">
        <v>312</v>
      </c>
      <c r="M4153" s="26">
        <f>Causas[[#This Row],[parada_duracion]]/60</f>
        <v>5.2</v>
      </c>
      <c r="N4153" s="19" t="s">
        <v>47</v>
      </c>
      <c r="O4153" s="16" t="s">
        <v>47</v>
      </c>
      <c r="P4153" s="16">
        <f>WEEKNUM(Causas[[#This Row],[resolucion_fecha]],16)</f>
        <v>34</v>
      </c>
      <c r="Q4153" s="16" t="str">
        <f>TEXT(Causas[[#This Row],[resolucion_fecha]],"MMMM")</f>
        <v>agosto</v>
      </c>
      <c r="R4153" s="16" t="str">
        <f t="shared" si="65"/>
        <v>M</v>
      </c>
      <c r="S4153" s="16"/>
      <c r="T4153" s="16" t="s">
        <v>47</v>
      </c>
      <c r="U4153" s="16"/>
      <c r="V4153" s="16"/>
      <c r="W4153" s="16"/>
    </row>
    <row r="4154" spans="1:23" hidden="1" x14ac:dyDescent="0.25">
      <c r="A4154" s="25">
        <v>149865</v>
      </c>
      <c r="B4154" s="25" t="s">
        <v>83</v>
      </c>
      <c r="C4154" s="25" t="s">
        <v>43</v>
      </c>
      <c r="D4154" s="25" t="s">
        <v>76</v>
      </c>
      <c r="E4154" s="24">
        <v>43405</v>
      </c>
      <c r="F4154" s="25" t="s">
        <v>45</v>
      </c>
      <c r="G4154" s="25" t="s">
        <v>50</v>
      </c>
      <c r="H4154" s="24">
        <v>45162</v>
      </c>
      <c r="I4154" s="101">
        <v>0.31847222222222221</v>
      </c>
      <c r="J4154" s="24">
        <v>45162</v>
      </c>
      <c r="K4154" s="101">
        <v>0.32842592592592595</v>
      </c>
      <c r="L4154" s="25">
        <v>860</v>
      </c>
      <c r="M4154" s="26">
        <f>Causas[[#This Row],[parada_duracion]]/60</f>
        <v>14.333333333333334</v>
      </c>
      <c r="N4154" s="19" t="s">
        <v>132</v>
      </c>
      <c r="O4154" s="16" t="s">
        <v>52</v>
      </c>
      <c r="P4154" s="16">
        <f>WEEKNUM(Causas[[#This Row],[resolucion_fecha]],16)</f>
        <v>34</v>
      </c>
      <c r="Q4154" s="16" t="str">
        <f>TEXT(Causas[[#This Row],[resolucion_fecha]],"MMMM")</f>
        <v>agosto</v>
      </c>
      <c r="R4154" s="16" t="str">
        <f t="shared" si="65"/>
        <v>M</v>
      </c>
      <c r="S4154" s="16"/>
      <c r="T4154" s="16" t="s">
        <v>53</v>
      </c>
      <c r="U4154" s="16"/>
      <c r="V4154" s="16"/>
      <c r="W4154" s="16"/>
    </row>
    <row r="4155" spans="1:23" hidden="1" x14ac:dyDescent="0.25">
      <c r="A4155" s="25">
        <v>149867</v>
      </c>
      <c r="B4155" s="25" t="s">
        <v>117</v>
      </c>
      <c r="C4155" s="25" t="s">
        <v>43</v>
      </c>
      <c r="D4155" s="25" t="s">
        <v>96</v>
      </c>
      <c r="E4155" s="24">
        <v>43405</v>
      </c>
      <c r="F4155" s="25" t="s">
        <v>45</v>
      </c>
      <c r="G4155" s="25" t="s">
        <v>50</v>
      </c>
      <c r="H4155" s="24">
        <v>45162</v>
      </c>
      <c r="I4155" s="101">
        <v>0.33325231481481482</v>
      </c>
      <c r="J4155" s="24">
        <v>45162</v>
      </c>
      <c r="K4155" s="101">
        <v>0.33917824074074071</v>
      </c>
      <c r="L4155" s="25">
        <v>512</v>
      </c>
      <c r="M4155" s="26">
        <f>Causas[[#This Row],[parada_duracion]]/60</f>
        <v>8.5333333333333332</v>
      </c>
      <c r="N4155" s="19" t="s">
        <v>47</v>
      </c>
      <c r="O4155" s="16" t="s">
        <v>47</v>
      </c>
      <c r="P4155" s="16">
        <f>WEEKNUM(Causas[[#This Row],[resolucion_fecha]],16)</f>
        <v>34</v>
      </c>
      <c r="Q4155" s="16" t="str">
        <f>TEXT(Causas[[#This Row],[resolucion_fecha]],"MMMM")</f>
        <v>agosto</v>
      </c>
      <c r="R4155" s="16" t="str">
        <f t="shared" si="65"/>
        <v>M</v>
      </c>
      <c r="S4155" s="16"/>
      <c r="T4155" s="16" t="s">
        <v>47</v>
      </c>
      <c r="U4155" s="16"/>
      <c r="V4155" s="16"/>
      <c r="W4155" s="16"/>
    </row>
    <row r="4156" spans="1:23" hidden="1" x14ac:dyDescent="0.25">
      <c r="A4156" s="96">
        <v>149869</v>
      </c>
      <c r="B4156" s="96" t="s">
        <v>54</v>
      </c>
      <c r="C4156" s="96" t="s">
        <v>43</v>
      </c>
      <c r="D4156" s="96" t="s">
        <v>55</v>
      </c>
      <c r="E4156" s="97">
        <v>44120</v>
      </c>
      <c r="F4156" s="96" t="s">
        <v>56</v>
      </c>
      <c r="G4156" s="96" t="s">
        <v>50</v>
      </c>
      <c r="H4156" s="97">
        <v>45162</v>
      </c>
      <c r="I4156" s="23">
        <v>0.34386574074074078</v>
      </c>
      <c r="J4156" s="97">
        <v>45162</v>
      </c>
      <c r="K4156" s="23">
        <v>0.36465277777777777</v>
      </c>
      <c r="L4156" s="96">
        <v>1796</v>
      </c>
      <c r="M4156" s="98">
        <f>Causas[[#This Row],[parada_duracion]]/60</f>
        <v>29.933333333333334</v>
      </c>
      <c r="N4156" s="18" t="s">
        <v>207</v>
      </c>
      <c r="O4156" s="99" t="s">
        <v>9</v>
      </c>
      <c r="P4156" s="99">
        <f>WEEKNUM(Causas[[#This Row],[resolucion_fecha]],16)</f>
        <v>34</v>
      </c>
      <c r="Q4156" s="99" t="str">
        <f>TEXT(Causas[[#This Row],[resolucion_fecha]],"MMMM")</f>
        <v>agosto</v>
      </c>
      <c r="R4156" s="99" t="str">
        <f t="shared" si="65"/>
        <v>M</v>
      </c>
      <c r="S4156" s="99"/>
      <c r="T4156" s="99" t="s">
        <v>9</v>
      </c>
      <c r="U4156" s="16"/>
      <c r="V4156" s="99"/>
      <c r="W4156" s="99"/>
    </row>
    <row r="4157" spans="1:23" hidden="1" x14ac:dyDescent="0.25">
      <c r="A4157" s="96">
        <v>149870</v>
      </c>
      <c r="B4157" s="96" t="s">
        <v>58</v>
      </c>
      <c r="C4157" s="96" t="s">
        <v>43</v>
      </c>
      <c r="D4157" s="96" t="s">
        <v>96</v>
      </c>
      <c r="E4157" s="97">
        <v>43882</v>
      </c>
      <c r="F4157" s="96" t="s">
        <v>56</v>
      </c>
      <c r="G4157" s="96" t="s">
        <v>46</v>
      </c>
      <c r="H4157" s="97">
        <v>45162</v>
      </c>
      <c r="I4157" s="23">
        <v>0.35943287037037036</v>
      </c>
      <c r="J4157" s="97">
        <v>45162</v>
      </c>
      <c r="K4157" s="23">
        <v>0.3634722222222222</v>
      </c>
      <c r="L4157" s="96">
        <v>349</v>
      </c>
      <c r="M4157" s="98">
        <f>Causas[[#This Row],[parada_duracion]]/60</f>
        <v>5.8166666666666664</v>
      </c>
      <c r="N4157" s="19" t="s">
        <v>47</v>
      </c>
      <c r="O4157" s="16" t="s">
        <v>47</v>
      </c>
      <c r="P4157" s="99">
        <f>WEEKNUM(Causas[[#This Row],[resolucion_fecha]],16)</f>
        <v>34</v>
      </c>
      <c r="Q4157" s="99" t="str">
        <f>TEXT(Causas[[#This Row],[resolucion_fecha]],"MMMM")</f>
        <v>agosto</v>
      </c>
      <c r="R4157" s="99" t="str">
        <f t="shared" si="65"/>
        <v>M</v>
      </c>
      <c r="S4157" s="99"/>
      <c r="T4157" s="16" t="s">
        <v>47</v>
      </c>
      <c r="U4157" s="100"/>
      <c r="V4157" s="99"/>
      <c r="W4157" s="99"/>
    </row>
    <row r="4158" spans="1:23" hidden="1" x14ac:dyDescent="0.25">
      <c r="A4158" s="96">
        <v>149871</v>
      </c>
      <c r="B4158" s="96" t="s">
        <v>42</v>
      </c>
      <c r="C4158" s="96" t="s">
        <v>43</v>
      </c>
      <c r="D4158" s="96" t="s">
        <v>80</v>
      </c>
      <c r="E4158" s="97">
        <v>43405</v>
      </c>
      <c r="F4158" s="96" t="s">
        <v>45</v>
      </c>
      <c r="G4158" s="96" t="s">
        <v>46</v>
      </c>
      <c r="H4158" s="97">
        <v>45162</v>
      </c>
      <c r="I4158" s="23">
        <v>0.36783564814814818</v>
      </c>
      <c r="J4158" s="97">
        <v>45162</v>
      </c>
      <c r="K4158" s="23">
        <v>0.37082175925925925</v>
      </c>
      <c r="L4158" s="96">
        <v>258</v>
      </c>
      <c r="M4158" s="98">
        <f>Causas[[#This Row],[parada_duracion]]/60</f>
        <v>4.3</v>
      </c>
      <c r="N4158" s="19" t="s">
        <v>47</v>
      </c>
      <c r="O4158" s="16" t="s">
        <v>47</v>
      </c>
      <c r="P4158" s="99">
        <f>WEEKNUM(Causas[[#This Row],[resolucion_fecha]],16)</f>
        <v>34</v>
      </c>
      <c r="Q4158" s="99" t="str">
        <f>TEXT(Causas[[#This Row],[resolucion_fecha]],"MMMM")</f>
        <v>agosto</v>
      </c>
      <c r="R4158" s="99" t="str">
        <f t="shared" si="65"/>
        <v>M</v>
      </c>
      <c r="S4158" s="99"/>
      <c r="T4158" s="16" t="s">
        <v>47</v>
      </c>
      <c r="U4158" s="100"/>
      <c r="V4158" s="99"/>
      <c r="W4158" s="99"/>
    </row>
    <row r="4159" spans="1:23" hidden="1" x14ac:dyDescent="0.25">
      <c r="A4159" s="25">
        <v>149872</v>
      </c>
      <c r="B4159" s="25" t="s">
        <v>70</v>
      </c>
      <c r="C4159" s="25" t="s">
        <v>43</v>
      </c>
      <c r="D4159" s="25" t="s">
        <v>64</v>
      </c>
      <c r="E4159" s="24">
        <v>43881</v>
      </c>
      <c r="F4159" s="25" t="s">
        <v>56</v>
      </c>
      <c r="G4159" s="25" t="s">
        <v>46</v>
      </c>
      <c r="H4159" s="24">
        <v>45162</v>
      </c>
      <c r="I4159" s="101">
        <v>0.38501157407407405</v>
      </c>
      <c r="J4159" s="24">
        <v>45162</v>
      </c>
      <c r="K4159" s="101">
        <v>0.41381944444444446</v>
      </c>
      <c r="L4159" s="25">
        <v>2489</v>
      </c>
      <c r="M4159" s="26">
        <f>Causas[[#This Row],[parada_duracion]]/60</f>
        <v>41.483333333333334</v>
      </c>
      <c r="N4159" s="19" t="s">
        <v>1323</v>
      </c>
      <c r="O4159" s="16" t="s">
        <v>52</v>
      </c>
      <c r="P4159" s="16">
        <f>WEEKNUM(Causas[[#This Row],[resolucion_fecha]],16)</f>
        <v>34</v>
      </c>
      <c r="Q4159" s="16" t="str">
        <f>TEXT(Causas[[#This Row],[resolucion_fecha]],"MMMM")</f>
        <v>agosto</v>
      </c>
      <c r="R4159" s="16" t="str">
        <f t="shared" si="65"/>
        <v>M</v>
      </c>
      <c r="S4159" s="16"/>
      <c r="T4159" s="16" t="s">
        <v>53</v>
      </c>
      <c r="U4159" s="100"/>
      <c r="V4159" s="16"/>
      <c r="W4159" s="16"/>
    </row>
    <row r="4160" spans="1:23" hidden="1" x14ac:dyDescent="0.25">
      <c r="A4160" s="25">
        <v>149875</v>
      </c>
      <c r="B4160" s="25" t="s">
        <v>174</v>
      </c>
      <c r="C4160" s="25" t="s">
        <v>43</v>
      </c>
      <c r="D4160" s="25" t="s">
        <v>59</v>
      </c>
      <c r="E4160" s="24">
        <v>44265</v>
      </c>
      <c r="F4160" s="25" t="s">
        <v>56</v>
      </c>
      <c r="G4160" s="25" t="s">
        <v>46</v>
      </c>
      <c r="H4160" s="24">
        <v>45162</v>
      </c>
      <c r="I4160" s="101">
        <v>0.40993055555555552</v>
      </c>
      <c r="J4160" s="24">
        <v>45162</v>
      </c>
      <c r="K4160" s="101">
        <v>0.4216550925925926</v>
      </c>
      <c r="L4160" s="25">
        <v>1013</v>
      </c>
      <c r="M4160" s="26">
        <f>Causas[[#This Row],[parada_duracion]]/60</f>
        <v>16.883333333333333</v>
      </c>
      <c r="N4160" s="19" t="s">
        <v>113</v>
      </c>
      <c r="O4160" s="16" t="s">
        <v>52</v>
      </c>
      <c r="P4160" s="16">
        <f>WEEKNUM(Causas[[#This Row],[resolucion_fecha]],16)</f>
        <v>34</v>
      </c>
      <c r="Q4160" s="16" t="str">
        <f>TEXT(Causas[[#This Row],[resolucion_fecha]],"MMMM")</f>
        <v>agosto</v>
      </c>
      <c r="R4160" s="16" t="str">
        <f t="shared" si="65"/>
        <v>M</v>
      </c>
      <c r="S4160" s="16"/>
      <c r="T4160" s="16" t="s">
        <v>53</v>
      </c>
      <c r="U4160" s="16"/>
      <c r="V4160" s="16"/>
      <c r="W4160" s="16"/>
    </row>
    <row r="4161" spans="1:23" hidden="1" x14ac:dyDescent="0.25">
      <c r="A4161" s="25">
        <v>149878</v>
      </c>
      <c r="B4161" s="25" t="s">
        <v>86</v>
      </c>
      <c r="C4161" s="25" t="s">
        <v>43</v>
      </c>
      <c r="D4161" s="25" t="s">
        <v>55</v>
      </c>
      <c r="E4161" s="24">
        <v>43881</v>
      </c>
      <c r="F4161" s="25" t="s">
        <v>56</v>
      </c>
      <c r="G4161" s="25" t="s">
        <v>50</v>
      </c>
      <c r="H4161" s="24">
        <v>45162</v>
      </c>
      <c r="I4161" s="101">
        <v>0.42818287037037034</v>
      </c>
      <c r="J4161" s="24">
        <v>45162</v>
      </c>
      <c r="K4161" s="101">
        <v>0.4427314814814815</v>
      </c>
      <c r="L4161" s="25">
        <v>1257</v>
      </c>
      <c r="M4161" s="26">
        <f>Causas[[#This Row],[parada_duracion]]/60</f>
        <v>20.95</v>
      </c>
      <c r="N4161" s="19" t="s">
        <v>1185</v>
      </c>
      <c r="O4161" s="16" t="s">
        <v>52</v>
      </c>
      <c r="P4161" s="16">
        <f>WEEKNUM(Causas[[#This Row],[resolucion_fecha]],16)</f>
        <v>34</v>
      </c>
      <c r="Q4161" s="16" t="str">
        <f>TEXT(Causas[[#This Row],[resolucion_fecha]],"MMMM")</f>
        <v>agosto</v>
      </c>
      <c r="R4161" s="16" t="str">
        <f t="shared" si="65"/>
        <v>M</v>
      </c>
      <c r="S4161" s="16"/>
      <c r="T4161" s="16" t="s">
        <v>53</v>
      </c>
      <c r="U4161" s="16"/>
      <c r="V4161" s="16"/>
      <c r="W4161" s="16"/>
    </row>
    <row r="4162" spans="1:23" hidden="1" x14ac:dyDescent="0.25">
      <c r="A4162" s="25">
        <v>149881</v>
      </c>
      <c r="B4162" s="25" t="s">
        <v>95</v>
      </c>
      <c r="C4162" s="25" t="s">
        <v>43</v>
      </c>
      <c r="D4162" s="25" t="s">
        <v>96</v>
      </c>
      <c r="E4162" s="24">
        <v>43882</v>
      </c>
      <c r="F4162" s="25" t="s">
        <v>56</v>
      </c>
      <c r="G4162" s="25" t="s">
        <v>46</v>
      </c>
      <c r="H4162" s="24">
        <v>45162</v>
      </c>
      <c r="I4162" s="101">
        <v>0.44056712962962963</v>
      </c>
      <c r="J4162" s="24">
        <v>45162</v>
      </c>
      <c r="K4162" s="101">
        <v>0.47339120370370374</v>
      </c>
      <c r="L4162" s="25">
        <v>2836</v>
      </c>
      <c r="M4162" s="26">
        <f>Causas[[#This Row],[parada_duracion]]/60</f>
        <v>47.266666666666666</v>
      </c>
      <c r="N4162" s="19" t="s">
        <v>1324</v>
      </c>
      <c r="O4162" s="16" t="s">
        <v>52</v>
      </c>
      <c r="P4162" s="16">
        <f>WEEKNUM(Causas[[#This Row],[resolucion_fecha]],16)</f>
        <v>34</v>
      </c>
      <c r="Q4162" s="16" t="str">
        <f>TEXT(Causas[[#This Row],[resolucion_fecha]],"MMMM")</f>
        <v>agosto</v>
      </c>
      <c r="R4162" s="16" t="str">
        <f t="shared" si="65"/>
        <v>M</v>
      </c>
      <c r="S4162" s="16"/>
      <c r="T4162" s="16" t="s">
        <v>53</v>
      </c>
      <c r="U4162" s="16"/>
      <c r="V4162" s="16"/>
      <c r="W4162" s="16"/>
    </row>
    <row r="4163" spans="1:23" hidden="1" x14ac:dyDescent="0.25">
      <c r="A4163" s="96">
        <v>149885</v>
      </c>
      <c r="B4163" s="96" t="s">
        <v>74</v>
      </c>
      <c r="C4163" s="96" t="s">
        <v>43</v>
      </c>
      <c r="D4163" s="96" t="s">
        <v>68</v>
      </c>
      <c r="E4163" s="97">
        <v>44258</v>
      </c>
      <c r="F4163" s="96" t="s">
        <v>56</v>
      </c>
      <c r="G4163" s="96" t="s">
        <v>46</v>
      </c>
      <c r="H4163" s="97">
        <v>45162</v>
      </c>
      <c r="I4163" s="23">
        <v>0.46210648148148148</v>
      </c>
      <c r="J4163" s="97">
        <v>45162</v>
      </c>
      <c r="K4163" s="23">
        <v>0.48576388888888888</v>
      </c>
      <c r="L4163" s="96">
        <v>2044</v>
      </c>
      <c r="M4163" s="98">
        <f>Causas[[#This Row],[parada_duracion]]/60</f>
        <v>34.06666666666667</v>
      </c>
      <c r="N4163" s="18" t="s">
        <v>1325</v>
      </c>
      <c r="O4163" s="99" t="s">
        <v>72</v>
      </c>
      <c r="P4163" s="99">
        <f>WEEKNUM(Causas[[#This Row],[resolucion_fecha]],16)</f>
        <v>34</v>
      </c>
      <c r="Q4163" s="99" t="str">
        <f>TEXT(Causas[[#This Row],[resolucion_fecha]],"MMMM")</f>
        <v>agosto</v>
      </c>
      <c r="R4163" s="99" t="str">
        <f t="shared" si="65"/>
        <v>M</v>
      </c>
      <c r="S4163" s="99"/>
      <c r="T4163" s="99" t="s">
        <v>73</v>
      </c>
      <c r="U4163" s="16"/>
      <c r="V4163" s="99"/>
      <c r="W4163" s="99"/>
    </row>
    <row r="4164" spans="1:23" hidden="1" x14ac:dyDescent="0.25">
      <c r="A4164" s="25">
        <v>149886</v>
      </c>
      <c r="B4164" s="25" t="s">
        <v>70</v>
      </c>
      <c r="C4164" s="25" t="s">
        <v>43</v>
      </c>
      <c r="D4164" s="25" t="s">
        <v>64</v>
      </c>
      <c r="E4164" s="24">
        <v>43881</v>
      </c>
      <c r="F4164" s="25" t="s">
        <v>56</v>
      </c>
      <c r="G4164" s="25" t="s">
        <v>46</v>
      </c>
      <c r="H4164" s="24">
        <v>45162</v>
      </c>
      <c r="I4164" s="101">
        <v>0.46649305555555554</v>
      </c>
      <c r="J4164" s="24">
        <v>45162</v>
      </c>
      <c r="K4164" s="101">
        <v>0.60020833333333334</v>
      </c>
      <c r="L4164" s="25">
        <v>11553</v>
      </c>
      <c r="M4164" s="26">
        <f>Causas[[#This Row],[parada_duracion]]/60</f>
        <v>192.55</v>
      </c>
      <c r="N4164" s="19" t="s">
        <v>1326</v>
      </c>
      <c r="O4164" s="16" t="s">
        <v>52</v>
      </c>
      <c r="P4164" s="16">
        <f>WEEKNUM(Causas[[#This Row],[resolucion_fecha]],16)</f>
        <v>34</v>
      </c>
      <c r="Q4164" s="16" t="str">
        <f>TEXT(Causas[[#This Row],[resolucion_fecha]],"MMMM")</f>
        <v>agosto</v>
      </c>
      <c r="R4164" s="16" t="str">
        <f t="shared" si="65"/>
        <v>M</v>
      </c>
      <c r="S4164" s="16"/>
      <c r="T4164" s="16" t="s">
        <v>53</v>
      </c>
      <c r="U4164" s="100"/>
      <c r="V4164" s="16"/>
      <c r="W4164" s="16"/>
    </row>
    <row r="4165" spans="1:23" ht="30" hidden="1" x14ac:dyDescent="0.25">
      <c r="A4165" s="25">
        <v>149891</v>
      </c>
      <c r="B4165" s="25" t="s">
        <v>116</v>
      </c>
      <c r="C4165" s="25" t="s">
        <v>43</v>
      </c>
      <c r="D4165" s="25" t="s">
        <v>76</v>
      </c>
      <c r="E4165" s="24">
        <v>43900</v>
      </c>
      <c r="F4165" s="25" t="s">
        <v>56</v>
      </c>
      <c r="G4165" s="25" t="s">
        <v>50</v>
      </c>
      <c r="H4165" s="24">
        <v>45162</v>
      </c>
      <c r="I4165" s="101">
        <v>0.54689814814814819</v>
      </c>
      <c r="J4165" s="24">
        <v>45162</v>
      </c>
      <c r="K4165" s="101">
        <v>0.5634837962962963</v>
      </c>
      <c r="L4165" s="25">
        <v>1433</v>
      </c>
      <c r="M4165" s="26">
        <f>Causas[[#This Row],[parada_duracion]]/60</f>
        <v>23.883333333333333</v>
      </c>
      <c r="N4165" s="19" t="s">
        <v>1327</v>
      </c>
      <c r="O4165" s="16" t="s">
        <v>52</v>
      </c>
      <c r="P4165" s="16">
        <f>WEEKNUM(Causas[[#This Row],[resolucion_fecha]],16)</f>
        <v>34</v>
      </c>
      <c r="Q4165" s="16" t="str">
        <f>TEXT(Causas[[#This Row],[resolucion_fecha]],"MMMM")</f>
        <v>agosto</v>
      </c>
      <c r="R4165" s="16" t="str">
        <f t="shared" si="65"/>
        <v>M</v>
      </c>
      <c r="S4165" s="16"/>
      <c r="T4165" s="16" t="s">
        <v>53</v>
      </c>
      <c r="U4165" s="16"/>
      <c r="V4165" s="16"/>
      <c r="W4165" s="16"/>
    </row>
    <row r="4166" spans="1:23" hidden="1" x14ac:dyDescent="0.25">
      <c r="A4166" s="25">
        <v>149893</v>
      </c>
      <c r="B4166" s="25" t="s">
        <v>130</v>
      </c>
      <c r="C4166" s="25" t="s">
        <v>43</v>
      </c>
      <c r="D4166" s="25" t="s">
        <v>55</v>
      </c>
      <c r="E4166" s="24">
        <v>43405</v>
      </c>
      <c r="F4166" s="25" t="s">
        <v>45</v>
      </c>
      <c r="G4166" s="25" t="s">
        <v>46</v>
      </c>
      <c r="H4166" s="24">
        <v>45162</v>
      </c>
      <c r="I4166" s="101">
        <v>0.55593749999999997</v>
      </c>
      <c r="J4166" s="24">
        <v>45162</v>
      </c>
      <c r="K4166" s="101">
        <v>0.55891203703703707</v>
      </c>
      <c r="L4166" s="25">
        <v>257</v>
      </c>
      <c r="M4166" s="26">
        <f>Causas[[#This Row],[parada_duracion]]/60</f>
        <v>4.2833333333333332</v>
      </c>
      <c r="N4166" s="19" t="s">
        <v>47</v>
      </c>
      <c r="O4166" s="16" t="s">
        <v>47</v>
      </c>
      <c r="P4166" s="16">
        <f>WEEKNUM(Causas[[#This Row],[resolucion_fecha]],16)</f>
        <v>34</v>
      </c>
      <c r="Q4166" s="16" t="str">
        <f>TEXT(Causas[[#This Row],[resolucion_fecha]],"MMMM")</f>
        <v>agosto</v>
      </c>
      <c r="R4166" s="16" t="str">
        <f t="shared" si="65"/>
        <v>M</v>
      </c>
      <c r="S4166" s="16"/>
      <c r="T4166" s="16" t="s">
        <v>47</v>
      </c>
      <c r="U4166" s="16"/>
      <c r="V4166" s="16"/>
      <c r="W4166" s="16"/>
    </row>
    <row r="4167" spans="1:23" hidden="1" x14ac:dyDescent="0.25">
      <c r="A4167" s="25">
        <v>149897</v>
      </c>
      <c r="B4167" s="25" t="s">
        <v>101</v>
      </c>
      <c r="C4167" s="25" t="s">
        <v>43</v>
      </c>
      <c r="D4167" s="25" t="s">
        <v>154</v>
      </c>
      <c r="E4167" s="24">
        <v>43405</v>
      </c>
      <c r="F4167" s="25" t="s">
        <v>45</v>
      </c>
      <c r="G4167" s="25" t="s">
        <v>50</v>
      </c>
      <c r="H4167" s="24">
        <v>45162</v>
      </c>
      <c r="I4167" s="101">
        <v>0.60659722222222223</v>
      </c>
      <c r="J4167" s="24">
        <v>45162</v>
      </c>
      <c r="K4167" s="101">
        <v>0.63347222222222221</v>
      </c>
      <c r="L4167" s="25">
        <v>2322</v>
      </c>
      <c r="M4167" s="26">
        <f>Causas[[#This Row],[parada_duracion]]/60</f>
        <v>38.700000000000003</v>
      </c>
      <c r="N4167" s="19" t="s">
        <v>676</v>
      </c>
      <c r="O4167" s="16" t="s">
        <v>52</v>
      </c>
      <c r="P4167" s="16">
        <f>WEEKNUM(Causas[[#This Row],[resolucion_fecha]],16)</f>
        <v>34</v>
      </c>
      <c r="Q4167" s="16" t="str">
        <f>TEXT(Causas[[#This Row],[resolucion_fecha]],"MMMM")</f>
        <v>agosto</v>
      </c>
      <c r="R4167" s="16" t="str">
        <f t="shared" si="65"/>
        <v>T</v>
      </c>
      <c r="S4167" s="16"/>
      <c r="T4167" s="16" t="s">
        <v>53</v>
      </c>
      <c r="U4167" s="16"/>
      <c r="V4167" s="16"/>
      <c r="W4167" s="16"/>
    </row>
    <row r="4168" spans="1:23" hidden="1" x14ac:dyDescent="0.25">
      <c r="A4168" s="25">
        <v>149902</v>
      </c>
      <c r="B4168" s="25" t="s">
        <v>61</v>
      </c>
      <c r="C4168" s="25" t="s">
        <v>43</v>
      </c>
      <c r="D4168" s="25" t="s">
        <v>82</v>
      </c>
      <c r="E4168" s="24">
        <v>43405</v>
      </c>
      <c r="F4168" s="25" t="s">
        <v>45</v>
      </c>
      <c r="G4168" s="25" t="s">
        <v>46</v>
      </c>
      <c r="H4168" s="24">
        <v>45162</v>
      </c>
      <c r="I4168" s="101">
        <v>0.63748842592592592</v>
      </c>
      <c r="J4168" s="24">
        <v>45162</v>
      </c>
      <c r="K4168" s="101">
        <v>0.70320601851851849</v>
      </c>
      <c r="L4168" s="25">
        <v>5678</v>
      </c>
      <c r="M4168" s="26">
        <f>Causas[[#This Row],[parada_duracion]]/60</f>
        <v>94.63333333333334</v>
      </c>
      <c r="N4168" s="19" t="s">
        <v>1328</v>
      </c>
      <c r="O4168" s="16" t="s">
        <v>52</v>
      </c>
      <c r="P4168" s="16">
        <f>WEEKNUM(Causas[[#This Row],[resolucion_fecha]],16)</f>
        <v>34</v>
      </c>
      <c r="Q4168" s="16" t="str">
        <f>TEXT(Causas[[#This Row],[resolucion_fecha]],"MMMM")</f>
        <v>agosto</v>
      </c>
      <c r="R4168" s="16" t="str">
        <f t="shared" si="65"/>
        <v>T</v>
      </c>
      <c r="S4168" s="16"/>
      <c r="T4168" s="16" t="s">
        <v>53</v>
      </c>
      <c r="U4168" s="16"/>
      <c r="V4168" s="16"/>
      <c r="W4168" s="16"/>
    </row>
    <row r="4169" spans="1:23" hidden="1" x14ac:dyDescent="0.25">
      <c r="A4169" s="25">
        <v>149906</v>
      </c>
      <c r="B4169" s="25" t="s">
        <v>42</v>
      </c>
      <c r="C4169" s="25" t="s">
        <v>43</v>
      </c>
      <c r="D4169" s="25" t="s">
        <v>59</v>
      </c>
      <c r="E4169" s="24">
        <v>44231</v>
      </c>
      <c r="F4169" s="25" t="s">
        <v>60</v>
      </c>
      <c r="G4169" s="25" t="s">
        <v>46</v>
      </c>
      <c r="H4169" s="24">
        <v>45162</v>
      </c>
      <c r="I4169" s="101">
        <v>0.67310185185185178</v>
      </c>
      <c r="J4169" s="24">
        <v>45162</v>
      </c>
      <c r="K4169" s="101">
        <v>0.68012731481481481</v>
      </c>
      <c r="L4169" s="25">
        <v>607</v>
      </c>
      <c r="M4169" s="26">
        <f>Causas[[#This Row],[parada_duracion]]/60</f>
        <v>10.116666666666667</v>
      </c>
      <c r="N4169" s="19" t="s">
        <v>132</v>
      </c>
      <c r="O4169" s="16" t="s">
        <v>52</v>
      </c>
      <c r="P4169" s="16">
        <f>WEEKNUM(Causas[[#This Row],[resolucion_fecha]],16)</f>
        <v>34</v>
      </c>
      <c r="Q4169" s="16" t="str">
        <f>TEXT(Causas[[#This Row],[resolucion_fecha]],"MMMM")</f>
        <v>agosto</v>
      </c>
      <c r="R4169" s="16" t="str">
        <f t="shared" si="65"/>
        <v>T</v>
      </c>
      <c r="S4169" s="16"/>
      <c r="T4169" s="16" t="s">
        <v>53</v>
      </c>
      <c r="U4169" s="16"/>
      <c r="V4169" s="16"/>
      <c r="W4169" s="16"/>
    </row>
    <row r="4170" spans="1:23" hidden="1" x14ac:dyDescent="0.25">
      <c r="A4170" s="25">
        <v>149909</v>
      </c>
      <c r="B4170" s="25" t="s">
        <v>95</v>
      </c>
      <c r="C4170" s="25" t="s">
        <v>43</v>
      </c>
      <c r="D4170" s="25" t="s">
        <v>59</v>
      </c>
      <c r="E4170" s="24">
        <v>44231</v>
      </c>
      <c r="F4170" s="25" t="s">
        <v>60</v>
      </c>
      <c r="G4170" s="25" t="s">
        <v>46</v>
      </c>
      <c r="H4170" s="24">
        <v>45162</v>
      </c>
      <c r="I4170" s="101">
        <v>0.70479166666666659</v>
      </c>
      <c r="J4170" s="24">
        <v>45162</v>
      </c>
      <c r="K4170" s="101">
        <v>0.72880787037037031</v>
      </c>
      <c r="L4170" s="25">
        <v>2075</v>
      </c>
      <c r="M4170" s="26">
        <f>Causas[[#This Row],[parada_duracion]]/60</f>
        <v>34.583333333333336</v>
      </c>
      <c r="N4170" s="19" t="s">
        <v>132</v>
      </c>
      <c r="O4170" s="16" t="s">
        <v>52</v>
      </c>
      <c r="P4170" s="16">
        <f>WEEKNUM(Causas[[#This Row],[resolucion_fecha]],16)</f>
        <v>34</v>
      </c>
      <c r="Q4170" s="16" t="str">
        <f>TEXT(Causas[[#This Row],[resolucion_fecha]],"MMMM")</f>
        <v>agosto</v>
      </c>
      <c r="R4170" s="16" t="str">
        <f t="shared" si="65"/>
        <v>T</v>
      </c>
      <c r="S4170" s="16"/>
      <c r="T4170" s="16" t="s">
        <v>53</v>
      </c>
      <c r="U4170" s="16"/>
      <c r="V4170" s="16"/>
      <c r="W4170" s="16"/>
    </row>
    <row r="4171" spans="1:23" hidden="1" x14ac:dyDescent="0.25">
      <c r="A4171" s="25">
        <v>149911</v>
      </c>
      <c r="B4171" s="25" t="s">
        <v>116</v>
      </c>
      <c r="C4171" s="25" t="s">
        <v>43</v>
      </c>
      <c r="D4171" s="25" t="s">
        <v>166</v>
      </c>
      <c r="E4171" s="24">
        <v>43405</v>
      </c>
      <c r="F4171" s="25" t="s">
        <v>45</v>
      </c>
      <c r="G4171" s="25" t="s">
        <v>46</v>
      </c>
      <c r="H4171" s="24">
        <v>45162</v>
      </c>
      <c r="I4171" s="101">
        <v>0.71305555555555555</v>
      </c>
      <c r="J4171" s="24">
        <v>45162</v>
      </c>
      <c r="K4171" s="101">
        <v>0.73209490740740746</v>
      </c>
      <c r="L4171" s="25">
        <v>1645</v>
      </c>
      <c r="M4171" s="26">
        <f>Causas[[#This Row],[parada_duracion]]/60</f>
        <v>27.416666666666668</v>
      </c>
      <c r="N4171" s="19" t="s">
        <v>333</v>
      </c>
      <c r="O4171" s="16" t="s">
        <v>9</v>
      </c>
      <c r="P4171" s="16">
        <f>WEEKNUM(Causas[[#This Row],[resolucion_fecha]],16)</f>
        <v>34</v>
      </c>
      <c r="Q4171" s="16" t="str">
        <f>TEXT(Causas[[#This Row],[resolucion_fecha]],"MMMM")</f>
        <v>agosto</v>
      </c>
      <c r="R4171" s="16" t="str">
        <f t="shared" si="65"/>
        <v>T</v>
      </c>
      <c r="S4171" s="16"/>
      <c r="T4171" s="16" t="s">
        <v>9</v>
      </c>
      <c r="U4171" s="16"/>
      <c r="V4171" s="16"/>
      <c r="W4171" s="16"/>
    </row>
    <row r="4172" spans="1:23" hidden="1" x14ac:dyDescent="0.25">
      <c r="A4172" s="25">
        <v>149916</v>
      </c>
      <c r="B4172" s="25" t="s">
        <v>61</v>
      </c>
      <c r="C4172" s="25" t="s">
        <v>43</v>
      </c>
      <c r="D4172" s="25" t="s">
        <v>55</v>
      </c>
      <c r="E4172" s="24">
        <v>43881</v>
      </c>
      <c r="F4172" s="25" t="s">
        <v>56</v>
      </c>
      <c r="G4172" s="25" t="s">
        <v>46</v>
      </c>
      <c r="H4172" s="24">
        <v>45162</v>
      </c>
      <c r="I4172" s="101">
        <v>0.77320601851851845</v>
      </c>
      <c r="J4172" s="24">
        <v>45162</v>
      </c>
      <c r="K4172" s="101">
        <v>0.78753472222222232</v>
      </c>
      <c r="L4172" s="25">
        <v>1238</v>
      </c>
      <c r="M4172" s="26">
        <f>Causas[[#This Row],[parada_duracion]]/60</f>
        <v>20.633333333333333</v>
      </c>
      <c r="N4172" s="19" t="s">
        <v>1329</v>
      </c>
      <c r="O4172" s="16" t="s">
        <v>52</v>
      </c>
      <c r="P4172" s="16">
        <f>WEEKNUM(Causas[[#This Row],[resolucion_fecha]],16)</f>
        <v>34</v>
      </c>
      <c r="Q4172" s="16" t="str">
        <f>TEXT(Causas[[#This Row],[resolucion_fecha]],"MMMM")</f>
        <v>agosto</v>
      </c>
      <c r="R4172" s="16" t="str">
        <f t="shared" si="65"/>
        <v>T</v>
      </c>
      <c r="S4172" s="16"/>
      <c r="T4172" s="16" t="s">
        <v>53</v>
      </c>
      <c r="U4172" s="16"/>
      <c r="V4172" s="16"/>
      <c r="W4172" s="16"/>
    </row>
    <row r="4173" spans="1:23" hidden="1" x14ac:dyDescent="0.25">
      <c r="A4173" s="96">
        <v>149921</v>
      </c>
      <c r="B4173" s="96" t="s">
        <v>61</v>
      </c>
      <c r="C4173" s="96" t="s">
        <v>43</v>
      </c>
      <c r="D4173" s="96" t="s">
        <v>82</v>
      </c>
      <c r="E4173" s="97">
        <v>43405</v>
      </c>
      <c r="F4173" s="96" t="s">
        <v>45</v>
      </c>
      <c r="G4173" s="96" t="s">
        <v>50</v>
      </c>
      <c r="H4173" s="97">
        <v>45162</v>
      </c>
      <c r="I4173" s="23">
        <v>0.81527777777777777</v>
      </c>
      <c r="J4173" s="97">
        <v>45162</v>
      </c>
      <c r="K4173" s="23">
        <v>0.82131944444444438</v>
      </c>
      <c r="L4173" s="96">
        <v>522</v>
      </c>
      <c r="M4173" s="98">
        <f>Causas[[#This Row],[parada_duracion]]/60</f>
        <v>8.6999999999999993</v>
      </c>
      <c r="N4173" s="19" t="s">
        <v>47</v>
      </c>
      <c r="O4173" s="16" t="s">
        <v>47</v>
      </c>
      <c r="P4173" s="99">
        <f>WEEKNUM(Causas[[#This Row],[resolucion_fecha]],16)</f>
        <v>34</v>
      </c>
      <c r="Q4173" s="99" t="str">
        <f>TEXT(Causas[[#This Row],[resolucion_fecha]],"MMMM")</f>
        <v>agosto</v>
      </c>
      <c r="R4173" s="99" t="str">
        <f t="shared" si="65"/>
        <v>T</v>
      </c>
      <c r="S4173" s="99"/>
      <c r="T4173" s="16" t="s">
        <v>47</v>
      </c>
      <c r="U4173" s="16"/>
      <c r="V4173" s="99"/>
      <c r="W4173" s="99"/>
    </row>
    <row r="4174" spans="1:23" hidden="1" x14ac:dyDescent="0.25">
      <c r="A4174" s="25">
        <v>149922</v>
      </c>
      <c r="B4174" s="25" t="s">
        <v>66</v>
      </c>
      <c r="C4174" s="25" t="s">
        <v>43</v>
      </c>
      <c r="D4174" s="25" t="s">
        <v>166</v>
      </c>
      <c r="E4174" s="24">
        <v>43405</v>
      </c>
      <c r="F4174" s="25" t="s">
        <v>45</v>
      </c>
      <c r="G4174" s="25" t="s">
        <v>50</v>
      </c>
      <c r="H4174" s="24">
        <v>45162</v>
      </c>
      <c r="I4174" s="101">
        <v>0.81987268518518519</v>
      </c>
      <c r="J4174" s="24">
        <v>45162</v>
      </c>
      <c r="K4174" s="101">
        <v>0.82260416666666669</v>
      </c>
      <c r="L4174" s="25">
        <v>236</v>
      </c>
      <c r="M4174" s="26">
        <f>Causas[[#This Row],[parada_duracion]]/60</f>
        <v>3.9333333333333331</v>
      </c>
      <c r="N4174" s="19" t="s">
        <v>47</v>
      </c>
      <c r="O4174" s="16" t="s">
        <v>47</v>
      </c>
      <c r="P4174" s="16">
        <f>WEEKNUM(Causas[[#This Row],[resolucion_fecha]],16)</f>
        <v>34</v>
      </c>
      <c r="Q4174" s="16" t="str">
        <f>TEXT(Causas[[#This Row],[resolucion_fecha]],"MMMM")</f>
        <v>agosto</v>
      </c>
      <c r="R4174" s="16" t="str">
        <f t="shared" si="65"/>
        <v>T</v>
      </c>
      <c r="S4174" s="16"/>
      <c r="T4174" s="16" t="s">
        <v>47</v>
      </c>
      <c r="U4174" s="100"/>
      <c r="V4174" s="16"/>
      <c r="W4174" s="16"/>
    </row>
    <row r="4175" spans="1:23" hidden="1" x14ac:dyDescent="0.25">
      <c r="A4175" s="96">
        <v>149924</v>
      </c>
      <c r="B4175" s="96" t="s">
        <v>42</v>
      </c>
      <c r="C4175" s="96" t="s">
        <v>43</v>
      </c>
      <c r="D4175" s="96" t="s">
        <v>77</v>
      </c>
      <c r="E4175" s="97">
        <v>43405</v>
      </c>
      <c r="F4175" s="96" t="s">
        <v>45</v>
      </c>
      <c r="G4175" s="96" t="s">
        <v>50</v>
      </c>
      <c r="H4175" s="97">
        <v>45162</v>
      </c>
      <c r="I4175" s="23">
        <v>0.86677083333333327</v>
      </c>
      <c r="J4175" s="97">
        <v>45162</v>
      </c>
      <c r="K4175" s="23">
        <v>0.8800810185185185</v>
      </c>
      <c r="L4175" s="96">
        <v>1150</v>
      </c>
      <c r="M4175" s="98">
        <f>Causas[[#This Row],[parada_duracion]]/60</f>
        <v>19.166666666666668</v>
      </c>
      <c r="N4175" s="18" t="s">
        <v>132</v>
      </c>
      <c r="O4175" s="99" t="s">
        <v>52</v>
      </c>
      <c r="P4175" s="99">
        <f>WEEKNUM(Causas[[#This Row],[resolucion_fecha]],16)</f>
        <v>34</v>
      </c>
      <c r="Q4175" s="99" t="str">
        <f>TEXT(Causas[[#This Row],[resolucion_fecha]],"MMMM")</f>
        <v>agosto</v>
      </c>
      <c r="R4175" s="99" t="str">
        <f t="shared" si="65"/>
        <v>T</v>
      </c>
      <c r="S4175" s="99"/>
      <c r="T4175" s="16" t="s">
        <v>53</v>
      </c>
      <c r="U4175" s="16"/>
      <c r="V4175" s="99"/>
      <c r="W4175" s="99"/>
    </row>
    <row r="4176" spans="1:23" hidden="1" x14ac:dyDescent="0.25">
      <c r="A4176" s="96">
        <v>149925</v>
      </c>
      <c r="B4176" s="96" t="s">
        <v>66</v>
      </c>
      <c r="C4176" s="96" t="s">
        <v>43</v>
      </c>
      <c r="D4176" s="96" t="s">
        <v>48</v>
      </c>
      <c r="E4176" s="97">
        <v>43405</v>
      </c>
      <c r="F4176" s="96" t="s">
        <v>45</v>
      </c>
      <c r="G4176" s="96" t="s">
        <v>46</v>
      </c>
      <c r="H4176" s="97">
        <v>45162</v>
      </c>
      <c r="I4176" s="23">
        <v>0.87990740740740747</v>
      </c>
      <c r="J4176" s="97">
        <v>45162</v>
      </c>
      <c r="K4176" s="23">
        <v>0.88331018518518523</v>
      </c>
      <c r="L4176" s="96">
        <v>294</v>
      </c>
      <c r="M4176" s="98">
        <f>Causas[[#This Row],[parada_duracion]]/60</f>
        <v>4.9000000000000004</v>
      </c>
      <c r="N4176" s="19" t="s">
        <v>47</v>
      </c>
      <c r="O4176" s="16" t="s">
        <v>47</v>
      </c>
      <c r="P4176" s="99">
        <f>WEEKNUM(Causas[[#This Row],[resolucion_fecha]],16)</f>
        <v>34</v>
      </c>
      <c r="Q4176" s="99" t="str">
        <f>TEXT(Causas[[#This Row],[resolucion_fecha]],"MMMM")</f>
        <v>agosto</v>
      </c>
      <c r="R4176" s="99" t="str">
        <f t="shared" si="65"/>
        <v>T</v>
      </c>
      <c r="S4176" s="99"/>
      <c r="T4176" s="16" t="s">
        <v>47</v>
      </c>
      <c r="U4176" s="100"/>
      <c r="V4176" s="99"/>
      <c r="W4176" s="99"/>
    </row>
    <row r="4177" spans="1:23" hidden="1" x14ac:dyDescent="0.25">
      <c r="A4177" s="96">
        <v>149926</v>
      </c>
      <c r="B4177" s="96" t="s">
        <v>129</v>
      </c>
      <c r="C4177" s="96" t="s">
        <v>43</v>
      </c>
      <c r="D4177" s="96" t="s">
        <v>48</v>
      </c>
      <c r="E4177" s="97">
        <v>43405</v>
      </c>
      <c r="F4177" s="96" t="s">
        <v>45</v>
      </c>
      <c r="G4177" s="96" t="s">
        <v>46</v>
      </c>
      <c r="H4177" s="97">
        <v>45162</v>
      </c>
      <c r="I4177" s="23">
        <v>0.88350694444444444</v>
      </c>
      <c r="J4177" s="97">
        <v>45162</v>
      </c>
      <c r="K4177" s="23">
        <v>0.89087962962962963</v>
      </c>
      <c r="L4177" s="96">
        <v>637</v>
      </c>
      <c r="M4177" s="98">
        <f>Causas[[#This Row],[parada_duracion]]/60</f>
        <v>10.616666666666667</v>
      </c>
      <c r="N4177" s="18" t="s">
        <v>113</v>
      </c>
      <c r="O4177" s="99" t="s">
        <v>52</v>
      </c>
      <c r="P4177" s="99">
        <f>WEEKNUM(Causas[[#This Row],[resolucion_fecha]],16)</f>
        <v>34</v>
      </c>
      <c r="Q4177" s="99" t="str">
        <f>TEXT(Causas[[#This Row],[resolucion_fecha]],"MMMM")</f>
        <v>agosto</v>
      </c>
      <c r="R4177" s="99" t="str">
        <f t="shared" si="65"/>
        <v>T</v>
      </c>
      <c r="S4177" s="99"/>
      <c r="T4177" s="16" t="s">
        <v>53</v>
      </c>
      <c r="U4177" s="100"/>
      <c r="V4177" s="99"/>
      <c r="W4177" s="99"/>
    </row>
    <row r="4178" spans="1:23" hidden="1" x14ac:dyDescent="0.25">
      <c r="A4178" s="25">
        <v>149927</v>
      </c>
      <c r="B4178" s="25" t="s">
        <v>66</v>
      </c>
      <c r="C4178" s="25" t="s">
        <v>43</v>
      </c>
      <c r="D4178" s="25" t="s">
        <v>48</v>
      </c>
      <c r="E4178" s="24">
        <v>43405</v>
      </c>
      <c r="F4178" s="25" t="s">
        <v>45</v>
      </c>
      <c r="G4178" s="25" t="s">
        <v>46</v>
      </c>
      <c r="H4178" s="24">
        <v>45162</v>
      </c>
      <c r="I4178" s="101">
        <v>0.89098379629629632</v>
      </c>
      <c r="J4178" s="24">
        <v>45162</v>
      </c>
      <c r="K4178" s="101">
        <v>0.8978356481481482</v>
      </c>
      <c r="L4178" s="25">
        <v>592</v>
      </c>
      <c r="M4178" s="26">
        <f>Causas[[#This Row],[parada_duracion]]/60</f>
        <v>9.8666666666666671</v>
      </c>
      <c r="N4178" s="19" t="s">
        <v>47</v>
      </c>
      <c r="O4178" s="16" t="s">
        <v>47</v>
      </c>
      <c r="P4178" s="16">
        <f>WEEKNUM(Causas[[#This Row],[resolucion_fecha]],16)</f>
        <v>34</v>
      </c>
      <c r="Q4178" s="16" t="str">
        <f>TEXT(Causas[[#This Row],[resolucion_fecha]],"MMMM")</f>
        <v>agosto</v>
      </c>
      <c r="R4178" s="16" t="str">
        <f t="shared" si="65"/>
        <v>T</v>
      </c>
      <c r="S4178" s="16"/>
      <c r="T4178" s="16" t="s">
        <v>47</v>
      </c>
      <c r="U4178" s="100"/>
      <c r="V4178" s="16"/>
      <c r="W4178" s="16"/>
    </row>
    <row r="4179" spans="1:23" hidden="1" x14ac:dyDescent="0.25">
      <c r="A4179" s="25">
        <v>149929</v>
      </c>
      <c r="B4179" s="25" t="s">
        <v>95</v>
      </c>
      <c r="C4179" s="25" t="s">
        <v>43</v>
      </c>
      <c r="D4179" s="25" t="s">
        <v>166</v>
      </c>
      <c r="E4179" s="24">
        <v>43405</v>
      </c>
      <c r="F4179" s="25" t="s">
        <v>45</v>
      </c>
      <c r="G4179" s="25" t="s">
        <v>46</v>
      </c>
      <c r="H4179" s="24">
        <v>45162</v>
      </c>
      <c r="I4179" s="101">
        <v>0.96988425925925925</v>
      </c>
      <c r="J4179" s="24">
        <v>45163</v>
      </c>
      <c r="K4179" s="101">
        <v>0.11876157407407407</v>
      </c>
      <c r="L4179" s="25">
        <v>12863</v>
      </c>
      <c r="M4179" s="26">
        <f>Causas[[#This Row],[parada_duracion]]/60</f>
        <v>214.38333333333333</v>
      </c>
      <c r="N4179" s="19" t="s">
        <v>1330</v>
      </c>
      <c r="O4179" s="16" t="s">
        <v>52</v>
      </c>
      <c r="P4179" s="16">
        <f>WEEKNUM(Causas[[#This Row],[resolucion_fecha]],16)</f>
        <v>34</v>
      </c>
      <c r="Q4179" s="16" t="str">
        <f>TEXT(Causas[[#This Row],[resolucion_fecha]],"MMMM")</f>
        <v>agosto</v>
      </c>
      <c r="R4179" s="16" t="str">
        <f t="shared" si="65"/>
        <v>N</v>
      </c>
      <c r="S4179" s="16"/>
      <c r="T4179" s="16" t="s">
        <v>53</v>
      </c>
      <c r="U4179" s="16"/>
      <c r="V4179" s="16"/>
      <c r="W4179" s="16"/>
    </row>
    <row r="4180" spans="1:23" hidden="1" x14ac:dyDescent="0.25">
      <c r="A4180" s="25">
        <v>149939</v>
      </c>
      <c r="B4180" s="25" t="s">
        <v>174</v>
      </c>
      <c r="C4180" s="25" t="s">
        <v>43</v>
      </c>
      <c r="D4180" s="25" t="s">
        <v>59</v>
      </c>
      <c r="E4180" s="24">
        <v>44265</v>
      </c>
      <c r="F4180" s="25" t="s">
        <v>56</v>
      </c>
      <c r="G4180" s="25" t="s">
        <v>46</v>
      </c>
      <c r="H4180" s="24">
        <v>45163</v>
      </c>
      <c r="I4180" s="101">
        <v>0.28424768518518517</v>
      </c>
      <c r="J4180" s="24">
        <v>45163</v>
      </c>
      <c r="K4180" s="101">
        <v>0.30717592592592591</v>
      </c>
      <c r="L4180" s="25">
        <v>1981</v>
      </c>
      <c r="M4180" s="26">
        <f>Causas[[#This Row],[parada_duracion]]/60</f>
        <v>33.016666666666666</v>
      </c>
      <c r="N4180" s="19" t="s">
        <v>1331</v>
      </c>
      <c r="O4180" s="16" t="s">
        <v>52</v>
      </c>
      <c r="P4180" s="16">
        <f>WEEKNUM(Causas[[#This Row],[resolucion_fecha]],16)</f>
        <v>34</v>
      </c>
      <c r="Q4180" s="16" t="str">
        <f>TEXT(Causas[[#This Row],[resolucion_fecha]],"MMMM")</f>
        <v>agosto</v>
      </c>
      <c r="R4180" s="16" t="str">
        <f t="shared" si="65"/>
        <v>M</v>
      </c>
      <c r="S4180" s="16"/>
      <c r="T4180" s="16" t="s">
        <v>53</v>
      </c>
      <c r="U4180" s="16"/>
      <c r="V4180" s="16"/>
      <c r="W4180" s="16"/>
    </row>
    <row r="4181" spans="1:23" hidden="1" x14ac:dyDescent="0.25">
      <c r="A4181" s="96">
        <v>149954</v>
      </c>
      <c r="B4181" s="96" t="s">
        <v>54</v>
      </c>
      <c r="C4181" s="96" t="s">
        <v>43</v>
      </c>
      <c r="D4181" s="96" t="s">
        <v>55</v>
      </c>
      <c r="E4181" s="97">
        <v>44120</v>
      </c>
      <c r="F4181" s="96" t="s">
        <v>56</v>
      </c>
      <c r="G4181" s="96" t="s">
        <v>50</v>
      </c>
      <c r="H4181" s="97">
        <v>45163</v>
      </c>
      <c r="I4181" s="23">
        <v>0.38961805555555556</v>
      </c>
      <c r="J4181" s="97">
        <v>45163</v>
      </c>
      <c r="K4181" s="23">
        <v>0.41114583333333332</v>
      </c>
      <c r="L4181" s="96">
        <v>1860</v>
      </c>
      <c r="M4181" s="98">
        <f>Causas[[#This Row],[parada_duracion]]/60</f>
        <v>31</v>
      </c>
      <c r="N4181" s="18" t="s">
        <v>1332</v>
      </c>
      <c r="O4181" s="99" t="s">
        <v>72</v>
      </c>
      <c r="P4181" s="99">
        <f>WEEKNUM(Causas[[#This Row],[resolucion_fecha]],16)</f>
        <v>34</v>
      </c>
      <c r="Q4181" s="99" t="str">
        <f>TEXT(Causas[[#This Row],[resolucion_fecha]],"MMMM")</f>
        <v>agosto</v>
      </c>
      <c r="R4181" s="99" t="str">
        <f t="shared" si="65"/>
        <v>M</v>
      </c>
      <c r="S4181" s="99"/>
      <c r="T4181" s="99" t="s">
        <v>73</v>
      </c>
      <c r="U4181" s="16"/>
      <c r="V4181" s="99"/>
      <c r="W4181" s="99"/>
    </row>
    <row r="4182" spans="1:23" hidden="1" x14ac:dyDescent="0.25">
      <c r="A4182" s="25">
        <v>149955</v>
      </c>
      <c r="B4182" s="25" t="s">
        <v>54</v>
      </c>
      <c r="C4182" s="25" t="s">
        <v>43</v>
      </c>
      <c r="D4182" s="25" t="s">
        <v>55</v>
      </c>
      <c r="E4182" s="24">
        <v>44120</v>
      </c>
      <c r="F4182" s="25" t="s">
        <v>56</v>
      </c>
      <c r="G4182" s="25" t="s">
        <v>50</v>
      </c>
      <c r="H4182" s="24">
        <v>45163</v>
      </c>
      <c r="I4182" s="101">
        <v>0.41454861111111113</v>
      </c>
      <c r="J4182" s="24">
        <v>45163</v>
      </c>
      <c r="K4182" s="101">
        <v>0.43908564814814816</v>
      </c>
      <c r="L4182" s="25">
        <v>2120</v>
      </c>
      <c r="M4182" s="26">
        <f>Causas[[#This Row],[parada_duracion]]/60</f>
        <v>35.333333333333336</v>
      </c>
      <c r="N4182" s="18" t="s">
        <v>1332</v>
      </c>
      <c r="O4182" s="16" t="s">
        <v>72</v>
      </c>
      <c r="P4182" s="16">
        <f>WEEKNUM(Causas[[#This Row],[resolucion_fecha]],16)</f>
        <v>34</v>
      </c>
      <c r="Q4182" s="16" t="str">
        <f>TEXT(Causas[[#This Row],[resolucion_fecha]],"MMMM")</f>
        <v>agosto</v>
      </c>
      <c r="R4182" s="16" t="str">
        <f t="shared" si="65"/>
        <v>M</v>
      </c>
      <c r="S4182" s="16"/>
      <c r="T4182" s="16" t="s">
        <v>73</v>
      </c>
      <c r="U4182" s="100"/>
      <c r="V4182" s="16"/>
      <c r="W4182" s="16"/>
    </row>
    <row r="4183" spans="1:23" hidden="1" x14ac:dyDescent="0.25">
      <c r="A4183" s="96">
        <v>149965</v>
      </c>
      <c r="B4183" s="96" t="s">
        <v>42</v>
      </c>
      <c r="C4183" s="96" t="s">
        <v>43</v>
      </c>
      <c r="D4183" s="96" t="s">
        <v>166</v>
      </c>
      <c r="E4183" s="97">
        <v>43405</v>
      </c>
      <c r="F4183" s="96" t="s">
        <v>45</v>
      </c>
      <c r="G4183" s="96" t="s">
        <v>46</v>
      </c>
      <c r="H4183" s="97">
        <v>45163</v>
      </c>
      <c r="I4183" s="23">
        <v>0.51038194444444451</v>
      </c>
      <c r="J4183" s="97">
        <v>45163</v>
      </c>
      <c r="K4183" s="23">
        <v>0.51333333333333331</v>
      </c>
      <c r="L4183" s="96">
        <v>255</v>
      </c>
      <c r="M4183" s="98">
        <f>Causas[[#This Row],[parada_duracion]]/60</f>
        <v>4.25</v>
      </c>
      <c r="N4183" s="18" t="s">
        <v>47</v>
      </c>
      <c r="O4183" s="99" t="s">
        <v>47</v>
      </c>
      <c r="P4183" s="99">
        <f>WEEKNUM(Causas[[#This Row],[resolucion_fecha]],16)</f>
        <v>34</v>
      </c>
      <c r="Q4183" s="99" t="str">
        <f>TEXT(Causas[[#This Row],[resolucion_fecha]],"MMMM")</f>
        <v>agosto</v>
      </c>
      <c r="R4183" s="99" t="str">
        <f t="shared" si="65"/>
        <v>M</v>
      </c>
      <c r="S4183" s="99"/>
      <c r="T4183" s="99" t="s">
        <v>47</v>
      </c>
      <c r="U4183" s="16"/>
      <c r="V4183" s="99"/>
      <c r="W4183" s="99"/>
    </row>
    <row r="4184" spans="1:23" hidden="1" x14ac:dyDescent="0.25">
      <c r="A4184" s="96">
        <v>149966</v>
      </c>
      <c r="B4184" s="96" t="s">
        <v>86</v>
      </c>
      <c r="C4184" s="96" t="s">
        <v>43</v>
      </c>
      <c r="D4184" s="96" t="s">
        <v>55</v>
      </c>
      <c r="E4184" s="97">
        <v>43881</v>
      </c>
      <c r="F4184" s="96" t="s">
        <v>56</v>
      </c>
      <c r="G4184" s="96" t="s">
        <v>50</v>
      </c>
      <c r="H4184" s="97">
        <v>45163</v>
      </c>
      <c r="I4184" s="23">
        <v>0.52042824074074068</v>
      </c>
      <c r="J4184" s="97">
        <v>45163</v>
      </c>
      <c r="K4184" s="23">
        <v>0.54586805555555562</v>
      </c>
      <c r="L4184" s="96">
        <v>2198</v>
      </c>
      <c r="M4184" s="98">
        <f>Causas[[#This Row],[parada_duracion]]/60</f>
        <v>36.633333333333333</v>
      </c>
      <c r="N4184" s="18" t="s">
        <v>1333</v>
      </c>
      <c r="O4184" s="99" t="s">
        <v>52</v>
      </c>
      <c r="P4184" s="99">
        <f>WEEKNUM(Causas[[#This Row],[resolucion_fecha]],16)</f>
        <v>34</v>
      </c>
      <c r="Q4184" s="99" t="str">
        <f>TEXT(Causas[[#This Row],[resolucion_fecha]],"MMMM")</f>
        <v>agosto</v>
      </c>
      <c r="R4184" s="99" t="str">
        <f t="shared" si="65"/>
        <v>M</v>
      </c>
      <c r="S4184" s="99"/>
      <c r="T4184" s="16" t="s">
        <v>53</v>
      </c>
      <c r="U4184" s="100"/>
      <c r="V4184" s="99"/>
      <c r="W4184" s="99"/>
    </row>
    <row r="4185" spans="1:23" hidden="1" x14ac:dyDescent="0.25">
      <c r="A4185" s="25">
        <v>149967</v>
      </c>
      <c r="B4185" s="25" t="s">
        <v>42</v>
      </c>
      <c r="C4185" s="25" t="s">
        <v>43</v>
      </c>
      <c r="D4185" s="25" t="s">
        <v>166</v>
      </c>
      <c r="E4185" s="24">
        <v>43405</v>
      </c>
      <c r="F4185" s="25" t="s">
        <v>45</v>
      </c>
      <c r="G4185" s="25" t="s">
        <v>46</v>
      </c>
      <c r="H4185" s="24">
        <v>45163</v>
      </c>
      <c r="I4185" s="101">
        <v>0.52935185185185185</v>
      </c>
      <c r="J4185" s="24">
        <v>45163</v>
      </c>
      <c r="K4185" s="101">
        <v>0.55688657407407405</v>
      </c>
      <c r="L4185" s="25">
        <v>2379</v>
      </c>
      <c r="M4185" s="26">
        <f>Causas[[#This Row],[parada_duracion]]/60</f>
        <v>39.65</v>
      </c>
      <c r="N4185" s="19" t="s">
        <v>1134</v>
      </c>
      <c r="O4185" s="16" t="s">
        <v>52</v>
      </c>
      <c r="P4185" s="16">
        <f>WEEKNUM(Causas[[#This Row],[resolucion_fecha]],16)</f>
        <v>34</v>
      </c>
      <c r="Q4185" s="16" t="str">
        <f>TEXT(Causas[[#This Row],[resolucion_fecha]],"MMMM")</f>
        <v>agosto</v>
      </c>
      <c r="R4185" s="16" t="str">
        <f t="shared" si="65"/>
        <v>M</v>
      </c>
      <c r="S4185" s="16"/>
      <c r="T4185" s="16" t="s">
        <v>53</v>
      </c>
      <c r="U4185" s="100"/>
      <c r="V4185" s="16"/>
      <c r="W4185" s="16"/>
    </row>
    <row r="4186" spans="1:23" hidden="1" x14ac:dyDescent="0.25">
      <c r="A4186" s="96">
        <v>149972</v>
      </c>
      <c r="B4186" s="96" t="s">
        <v>95</v>
      </c>
      <c r="C4186" s="96" t="s">
        <v>43</v>
      </c>
      <c r="D4186" s="96" t="s">
        <v>96</v>
      </c>
      <c r="E4186" s="97">
        <v>43882</v>
      </c>
      <c r="F4186" s="96" t="s">
        <v>56</v>
      </c>
      <c r="G4186" s="96" t="s">
        <v>46</v>
      </c>
      <c r="H4186" s="97">
        <v>45163</v>
      </c>
      <c r="I4186" s="23">
        <v>0.59607638888888892</v>
      </c>
      <c r="J4186" s="97">
        <v>45163</v>
      </c>
      <c r="K4186" s="23">
        <v>0.59896990740740741</v>
      </c>
      <c r="L4186" s="96">
        <v>250</v>
      </c>
      <c r="M4186" s="98">
        <f>Causas[[#This Row],[parada_duracion]]/60</f>
        <v>4.166666666666667</v>
      </c>
      <c r="N4186" s="18" t="s">
        <v>47</v>
      </c>
      <c r="O4186" s="99" t="s">
        <v>47</v>
      </c>
      <c r="P4186" s="99">
        <f>WEEKNUM(Causas[[#This Row],[resolucion_fecha]],16)</f>
        <v>34</v>
      </c>
      <c r="Q4186" s="99" t="str">
        <f>TEXT(Causas[[#This Row],[resolucion_fecha]],"MMMM")</f>
        <v>agosto</v>
      </c>
      <c r="R4186" s="99" t="str">
        <f t="shared" si="65"/>
        <v>T</v>
      </c>
      <c r="S4186" s="99"/>
      <c r="T4186" s="99" t="s">
        <v>47</v>
      </c>
      <c r="U4186" s="16"/>
      <c r="V4186" s="99"/>
      <c r="W4186" s="99"/>
    </row>
    <row r="4187" spans="1:23" hidden="1" x14ac:dyDescent="0.25">
      <c r="A4187" s="25">
        <v>149973</v>
      </c>
      <c r="B4187" s="25" t="s">
        <v>88</v>
      </c>
      <c r="C4187" s="25" t="s">
        <v>43</v>
      </c>
      <c r="D4187" s="25" t="s">
        <v>80</v>
      </c>
      <c r="E4187" s="24">
        <v>43843</v>
      </c>
      <c r="F4187" s="25" t="s">
        <v>56</v>
      </c>
      <c r="G4187" s="25" t="s">
        <v>50</v>
      </c>
      <c r="H4187" s="24">
        <v>45163</v>
      </c>
      <c r="I4187" s="101">
        <v>0.59960648148148155</v>
      </c>
      <c r="J4187" s="24">
        <v>45163</v>
      </c>
      <c r="K4187" s="101">
        <v>0.60481481481481481</v>
      </c>
      <c r="L4187" s="25">
        <v>450</v>
      </c>
      <c r="M4187" s="26">
        <f>Causas[[#This Row],[parada_duracion]]/60</f>
        <v>7.5</v>
      </c>
      <c r="N4187" s="18" t="s">
        <v>47</v>
      </c>
      <c r="O4187" s="99" t="s">
        <v>47</v>
      </c>
      <c r="P4187" s="16">
        <f>WEEKNUM(Causas[[#This Row],[resolucion_fecha]],16)</f>
        <v>34</v>
      </c>
      <c r="Q4187" s="16" t="str">
        <f>TEXT(Causas[[#This Row],[resolucion_fecha]],"MMMM")</f>
        <v>agosto</v>
      </c>
      <c r="R4187" s="16" t="str">
        <f t="shared" si="65"/>
        <v>T</v>
      </c>
      <c r="S4187" s="16"/>
      <c r="T4187" s="99" t="s">
        <v>47</v>
      </c>
      <c r="U4187" s="100"/>
      <c r="V4187" s="16"/>
      <c r="W4187" s="16"/>
    </row>
    <row r="4188" spans="1:23" hidden="1" x14ac:dyDescent="0.25">
      <c r="A4188" s="25">
        <v>149975</v>
      </c>
      <c r="B4188" s="25" t="s">
        <v>54</v>
      </c>
      <c r="C4188" s="25" t="s">
        <v>43</v>
      </c>
      <c r="D4188" s="25" t="s">
        <v>55</v>
      </c>
      <c r="E4188" s="24">
        <v>44120</v>
      </c>
      <c r="F4188" s="25" t="s">
        <v>56</v>
      </c>
      <c r="G4188" s="25" t="s">
        <v>46</v>
      </c>
      <c r="H4188" s="24">
        <v>45163</v>
      </c>
      <c r="I4188" s="101">
        <v>0.61828703703703702</v>
      </c>
      <c r="J4188" s="24">
        <v>45163</v>
      </c>
      <c r="K4188" s="101">
        <v>0.62406249999999996</v>
      </c>
      <c r="L4188" s="25">
        <v>499</v>
      </c>
      <c r="M4188" s="26">
        <f>Causas[[#This Row],[parada_duracion]]/60</f>
        <v>8.3166666666666664</v>
      </c>
      <c r="N4188" s="18" t="s">
        <v>47</v>
      </c>
      <c r="O4188" s="99" t="s">
        <v>47</v>
      </c>
      <c r="P4188" s="16">
        <f>WEEKNUM(Causas[[#This Row],[resolucion_fecha]],16)</f>
        <v>34</v>
      </c>
      <c r="Q4188" s="16" t="str">
        <f>TEXT(Causas[[#This Row],[resolucion_fecha]],"MMMM")</f>
        <v>agosto</v>
      </c>
      <c r="R4188" s="16" t="str">
        <f t="shared" si="65"/>
        <v>T</v>
      </c>
      <c r="S4188" s="16"/>
      <c r="T4188" s="99" t="s">
        <v>47</v>
      </c>
      <c r="U4188" s="16"/>
      <c r="V4188" s="16"/>
      <c r="W4188" s="16"/>
    </row>
    <row r="4189" spans="1:23" hidden="1" x14ac:dyDescent="0.25">
      <c r="A4189" s="96">
        <v>149977</v>
      </c>
      <c r="B4189" s="96" t="s">
        <v>95</v>
      </c>
      <c r="C4189" s="96" t="s">
        <v>43</v>
      </c>
      <c r="D4189" s="96" t="s">
        <v>166</v>
      </c>
      <c r="E4189" s="97">
        <v>43405</v>
      </c>
      <c r="F4189" s="96" t="s">
        <v>45</v>
      </c>
      <c r="G4189" s="96" t="s">
        <v>46</v>
      </c>
      <c r="H4189" s="97">
        <v>45163</v>
      </c>
      <c r="I4189" s="23">
        <v>0.64785879629629628</v>
      </c>
      <c r="J4189" s="97">
        <v>45163</v>
      </c>
      <c r="K4189" s="23">
        <v>0.70857638888888885</v>
      </c>
      <c r="L4189" s="96">
        <v>5246</v>
      </c>
      <c r="M4189" s="98">
        <f>Causas[[#This Row],[parada_duracion]]/60</f>
        <v>87.433333333333337</v>
      </c>
      <c r="N4189" s="18" t="s">
        <v>132</v>
      </c>
      <c r="O4189" s="99" t="s">
        <v>52</v>
      </c>
      <c r="P4189" s="99">
        <f>WEEKNUM(Causas[[#This Row],[resolucion_fecha]],16)</f>
        <v>34</v>
      </c>
      <c r="Q4189" s="99" t="str">
        <f>TEXT(Causas[[#This Row],[resolucion_fecha]],"MMMM")</f>
        <v>agosto</v>
      </c>
      <c r="R4189" s="99" t="str">
        <f t="shared" si="65"/>
        <v>T</v>
      </c>
      <c r="S4189" s="99"/>
      <c r="T4189" s="16" t="s">
        <v>53</v>
      </c>
      <c r="U4189" s="16"/>
      <c r="V4189" s="99"/>
      <c r="W4189" s="99"/>
    </row>
    <row r="4190" spans="1:23" hidden="1" x14ac:dyDescent="0.25">
      <c r="A4190" s="25">
        <v>149978</v>
      </c>
      <c r="B4190" s="25" t="s">
        <v>54</v>
      </c>
      <c r="C4190" s="25" t="s">
        <v>43</v>
      </c>
      <c r="D4190" s="25" t="s">
        <v>55</v>
      </c>
      <c r="E4190" s="24">
        <v>44120</v>
      </c>
      <c r="F4190" s="25" t="s">
        <v>56</v>
      </c>
      <c r="G4190" s="25" t="s">
        <v>50</v>
      </c>
      <c r="H4190" s="24">
        <v>45163</v>
      </c>
      <c r="I4190" s="101">
        <v>0.64979166666666666</v>
      </c>
      <c r="J4190" s="24">
        <v>45163</v>
      </c>
      <c r="K4190" s="101">
        <v>0.67554398148148154</v>
      </c>
      <c r="L4190" s="25">
        <v>2225</v>
      </c>
      <c r="M4190" s="26">
        <f>Causas[[#This Row],[parada_duracion]]/60</f>
        <v>37.083333333333336</v>
      </c>
      <c r="N4190" s="19" t="s">
        <v>1334</v>
      </c>
      <c r="O4190" s="16" t="s">
        <v>52</v>
      </c>
      <c r="P4190" s="16">
        <f>WEEKNUM(Causas[[#This Row],[resolucion_fecha]],16)</f>
        <v>34</v>
      </c>
      <c r="Q4190" s="16" t="str">
        <f>TEXT(Causas[[#This Row],[resolucion_fecha]],"MMMM")</f>
        <v>agosto</v>
      </c>
      <c r="R4190" s="16" t="str">
        <f t="shared" si="65"/>
        <v>T</v>
      </c>
      <c r="S4190" s="16"/>
      <c r="T4190" s="16" t="s">
        <v>53</v>
      </c>
      <c r="U4190" s="100"/>
      <c r="V4190" s="16"/>
      <c r="W4190" s="16"/>
    </row>
    <row r="4191" spans="1:23" hidden="1" x14ac:dyDescent="0.25">
      <c r="A4191" s="25">
        <v>149982</v>
      </c>
      <c r="B4191" s="25" t="s">
        <v>86</v>
      </c>
      <c r="C4191" s="25" t="s">
        <v>43</v>
      </c>
      <c r="D4191" s="25" t="s">
        <v>55</v>
      </c>
      <c r="E4191" s="24">
        <v>43881</v>
      </c>
      <c r="F4191" s="25" t="s">
        <v>56</v>
      </c>
      <c r="G4191" s="25" t="s">
        <v>50</v>
      </c>
      <c r="H4191" s="24">
        <v>45163</v>
      </c>
      <c r="I4191" s="101">
        <v>0.67565972222222215</v>
      </c>
      <c r="J4191" s="24">
        <v>45163</v>
      </c>
      <c r="K4191" s="101">
        <v>0.70025462962962959</v>
      </c>
      <c r="L4191" s="25">
        <v>2125</v>
      </c>
      <c r="M4191" s="26">
        <f>Causas[[#This Row],[parada_duracion]]/60</f>
        <v>35.416666666666664</v>
      </c>
      <c r="N4191" s="19" t="s">
        <v>1335</v>
      </c>
      <c r="O4191" s="16" t="s">
        <v>52</v>
      </c>
      <c r="P4191" s="16">
        <f>WEEKNUM(Causas[[#This Row],[resolucion_fecha]],16)</f>
        <v>34</v>
      </c>
      <c r="Q4191" s="16" t="str">
        <f>TEXT(Causas[[#This Row],[resolucion_fecha]],"MMMM")</f>
        <v>agosto</v>
      </c>
      <c r="R4191" s="16" t="str">
        <f t="shared" si="65"/>
        <v>T</v>
      </c>
      <c r="S4191" s="16"/>
      <c r="T4191" s="16" t="s">
        <v>53</v>
      </c>
      <c r="U4191" s="16"/>
      <c r="V4191" s="16"/>
      <c r="W4191" s="16"/>
    </row>
    <row r="4192" spans="1:23" hidden="1" x14ac:dyDescent="0.25">
      <c r="A4192" s="25">
        <v>149984</v>
      </c>
      <c r="B4192" s="25" t="s">
        <v>95</v>
      </c>
      <c r="C4192" s="25" t="s">
        <v>43</v>
      </c>
      <c r="D4192" s="25" t="s">
        <v>59</v>
      </c>
      <c r="E4192" s="24">
        <v>44231</v>
      </c>
      <c r="F4192" s="25" t="s">
        <v>60</v>
      </c>
      <c r="G4192" s="25" t="s">
        <v>46</v>
      </c>
      <c r="H4192" s="24">
        <v>45163</v>
      </c>
      <c r="I4192" s="101">
        <v>0.68788194444444439</v>
      </c>
      <c r="J4192" s="24">
        <v>45163</v>
      </c>
      <c r="K4192" s="101">
        <v>0.69773148148148145</v>
      </c>
      <c r="L4192" s="25">
        <v>851</v>
      </c>
      <c r="M4192" s="26">
        <f>Causas[[#This Row],[parada_duracion]]/60</f>
        <v>14.183333333333334</v>
      </c>
      <c r="N4192" s="19" t="s">
        <v>1336</v>
      </c>
      <c r="O4192" s="16" t="s">
        <v>52</v>
      </c>
      <c r="P4192" s="16">
        <f>WEEKNUM(Causas[[#This Row],[resolucion_fecha]],16)</f>
        <v>34</v>
      </c>
      <c r="Q4192" s="16" t="str">
        <f>TEXT(Causas[[#This Row],[resolucion_fecha]],"MMMM")</f>
        <v>agosto</v>
      </c>
      <c r="R4192" s="16" t="str">
        <f t="shared" si="65"/>
        <v>T</v>
      </c>
      <c r="S4192" s="16"/>
      <c r="T4192" s="16" t="s">
        <v>53</v>
      </c>
      <c r="U4192" s="16"/>
      <c r="V4192" s="16"/>
      <c r="W4192" s="16"/>
    </row>
    <row r="4193" spans="1:23" hidden="1" x14ac:dyDescent="0.25">
      <c r="A4193" s="25">
        <v>149986</v>
      </c>
      <c r="B4193" s="25" t="s">
        <v>66</v>
      </c>
      <c r="C4193" s="25" t="s">
        <v>43</v>
      </c>
      <c r="D4193" s="25" t="s">
        <v>48</v>
      </c>
      <c r="E4193" s="24">
        <v>43405</v>
      </c>
      <c r="F4193" s="25" t="s">
        <v>45</v>
      </c>
      <c r="G4193" s="25" t="s">
        <v>46</v>
      </c>
      <c r="H4193" s="24">
        <v>45163</v>
      </c>
      <c r="I4193" s="101">
        <v>0.73136574074074068</v>
      </c>
      <c r="J4193" s="24">
        <v>45163</v>
      </c>
      <c r="K4193" s="101">
        <v>0.76678240740740744</v>
      </c>
      <c r="L4193" s="25">
        <v>3060</v>
      </c>
      <c r="M4193" s="26">
        <f>Causas[[#This Row],[parada_duracion]]/60</f>
        <v>51</v>
      </c>
      <c r="N4193" s="19" t="s">
        <v>317</v>
      </c>
      <c r="O4193" s="16" t="s">
        <v>52</v>
      </c>
      <c r="P4193" s="16">
        <f>WEEKNUM(Causas[[#This Row],[resolucion_fecha]],16)</f>
        <v>34</v>
      </c>
      <c r="Q4193" s="16" t="str">
        <f>TEXT(Causas[[#This Row],[resolucion_fecha]],"MMMM")</f>
        <v>agosto</v>
      </c>
      <c r="R4193" s="16" t="str">
        <f t="shared" si="65"/>
        <v>T</v>
      </c>
      <c r="S4193" s="16"/>
      <c r="T4193" s="16" t="s">
        <v>53</v>
      </c>
      <c r="U4193" s="16"/>
      <c r="V4193" s="16"/>
      <c r="W4193" s="16"/>
    </row>
    <row r="4194" spans="1:23" hidden="1" x14ac:dyDescent="0.25">
      <c r="A4194" s="96">
        <v>149988</v>
      </c>
      <c r="B4194" s="96" t="s">
        <v>58</v>
      </c>
      <c r="C4194" s="96" t="s">
        <v>43</v>
      </c>
      <c r="D4194" s="96" t="s">
        <v>96</v>
      </c>
      <c r="E4194" s="97">
        <v>43882</v>
      </c>
      <c r="F4194" s="96" t="s">
        <v>56</v>
      </c>
      <c r="G4194" s="96" t="s">
        <v>46</v>
      </c>
      <c r="H4194" s="97">
        <v>45163</v>
      </c>
      <c r="I4194" s="23">
        <v>0.74570601851851848</v>
      </c>
      <c r="J4194" s="97">
        <v>45163</v>
      </c>
      <c r="K4194" s="23">
        <v>0.76855324074074083</v>
      </c>
      <c r="L4194" s="96">
        <v>1974</v>
      </c>
      <c r="M4194" s="98">
        <f>Causas[[#This Row],[parada_duracion]]/60</f>
        <v>32.9</v>
      </c>
      <c r="N4194" s="18" t="s">
        <v>238</v>
      </c>
      <c r="O4194" s="99" t="s">
        <v>9</v>
      </c>
      <c r="P4194" s="99">
        <f>WEEKNUM(Causas[[#This Row],[resolucion_fecha]],16)</f>
        <v>34</v>
      </c>
      <c r="Q4194" s="99" t="str">
        <f>TEXT(Causas[[#This Row],[resolucion_fecha]],"MMMM")</f>
        <v>agosto</v>
      </c>
      <c r="R4194" s="99" t="str">
        <f t="shared" si="65"/>
        <v>T</v>
      </c>
      <c r="S4194" s="99"/>
      <c r="T4194" s="99" t="s">
        <v>9</v>
      </c>
      <c r="U4194" s="16"/>
      <c r="V4194" s="99"/>
      <c r="W4194" s="99"/>
    </row>
    <row r="4195" spans="1:23" hidden="1" x14ac:dyDescent="0.25">
      <c r="A4195" s="25">
        <v>149989</v>
      </c>
      <c r="B4195" s="25" t="s">
        <v>42</v>
      </c>
      <c r="C4195" s="25" t="s">
        <v>43</v>
      </c>
      <c r="D4195" s="25" t="s">
        <v>59</v>
      </c>
      <c r="E4195" s="24">
        <v>44231</v>
      </c>
      <c r="F4195" s="25" t="s">
        <v>60</v>
      </c>
      <c r="G4195" s="25" t="s">
        <v>50</v>
      </c>
      <c r="H4195" s="24">
        <v>45163</v>
      </c>
      <c r="I4195" s="101">
        <v>0.77004629629629628</v>
      </c>
      <c r="J4195" s="24">
        <v>45163</v>
      </c>
      <c r="K4195" s="101">
        <v>0.78390046296296301</v>
      </c>
      <c r="L4195" s="25">
        <v>1197</v>
      </c>
      <c r="M4195" s="26">
        <f>Causas[[#This Row],[parada_duracion]]/60</f>
        <v>19.95</v>
      </c>
      <c r="N4195" s="19" t="s">
        <v>1134</v>
      </c>
      <c r="O4195" s="16" t="s">
        <v>52</v>
      </c>
      <c r="P4195" s="16">
        <f>WEEKNUM(Causas[[#This Row],[resolucion_fecha]],16)</f>
        <v>34</v>
      </c>
      <c r="Q4195" s="16" t="str">
        <f>TEXT(Causas[[#This Row],[resolucion_fecha]],"MMMM")</f>
        <v>agosto</v>
      </c>
      <c r="R4195" s="16" t="str">
        <f t="shared" si="65"/>
        <v>T</v>
      </c>
      <c r="S4195" s="16"/>
      <c r="T4195" s="16" t="s">
        <v>53</v>
      </c>
      <c r="U4195" s="100"/>
      <c r="V4195" s="16"/>
      <c r="W4195" s="16"/>
    </row>
    <row r="4196" spans="1:23" hidden="1" x14ac:dyDescent="0.25">
      <c r="A4196" s="96">
        <v>149993</v>
      </c>
      <c r="B4196" s="96" t="s">
        <v>95</v>
      </c>
      <c r="C4196" s="96" t="s">
        <v>43</v>
      </c>
      <c r="D4196" s="96" t="s">
        <v>82</v>
      </c>
      <c r="E4196" s="97">
        <v>45063</v>
      </c>
      <c r="F4196" s="96" t="s">
        <v>124</v>
      </c>
      <c r="G4196" s="96" t="s">
        <v>50</v>
      </c>
      <c r="H4196" s="97">
        <v>45163</v>
      </c>
      <c r="I4196" s="23">
        <v>0.80596064814814816</v>
      </c>
      <c r="J4196" s="97">
        <v>45163</v>
      </c>
      <c r="K4196" s="23">
        <v>0.81229166666666675</v>
      </c>
      <c r="L4196" s="96">
        <v>547</v>
      </c>
      <c r="M4196" s="98">
        <f>Causas[[#This Row],[parada_duracion]]/60</f>
        <v>9.1166666666666671</v>
      </c>
      <c r="N4196" s="18" t="s">
        <v>47</v>
      </c>
      <c r="O4196" s="99" t="s">
        <v>47</v>
      </c>
      <c r="P4196" s="99">
        <f>WEEKNUM(Causas[[#This Row],[resolucion_fecha]],16)</f>
        <v>34</v>
      </c>
      <c r="Q4196" s="99" t="str">
        <f>TEXT(Causas[[#This Row],[resolucion_fecha]],"MMMM")</f>
        <v>agosto</v>
      </c>
      <c r="R4196" s="99" t="str">
        <f t="shared" si="65"/>
        <v>T</v>
      </c>
      <c r="S4196" s="99"/>
      <c r="T4196" s="99" t="s">
        <v>47</v>
      </c>
      <c r="U4196" s="16"/>
      <c r="V4196" s="99"/>
      <c r="W4196" s="99"/>
    </row>
    <row r="4197" spans="1:23" hidden="1" x14ac:dyDescent="0.25">
      <c r="A4197" s="25">
        <v>149994</v>
      </c>
      <c r="B4197" s="25" t="s">
        <v>66</v>
      </c>
      <c r="C4197" s="25" t="s">
        <v>43</v>
      </c>
      <c r="D4197" s="25" t="s">
        <v>48</v>
      </c>
      <c r="E4197" s="24">
        <v>43405</v>
      </c>
      <c r="F4197" s="25" t="s">
        <v>45</v>
      </c>
      <c r="G4197" s="25" t="s">
        <v>46</v>
      </c>
      <c r="H4197" s="24">
        <v>45163</v>
      </c>
      <c r="I4197" s="101">
        <v>0.81079861111111118</v>
      </c>
      <c r="J4197" s="24">
        <v>45163</v>
      </c>
      <c r="K4197" s="101">
        <v>0.8353356481481482</v>
      </c>
      <c r="L4197" s="25">
        <v>2120</v>
      </c>
      <c r="M4197" s="26">
        <f>Causas[[#This Row],[parada_duracion]]/60</f>
        <v>35.333333333333336</v>
      </c>
      <c r="N4197" s="19" t="s">
        <v>317</v>
      </c>
      <c r="O4197" s="16" t="s">
        <v>52</v>
      </c>
      <c r="P4197" s="16">
        <f>WEEKNUM(Causas[[#This Row],[resolucion_fecha]],16)</f>
        <v>34</v>
      </c>
      <c r="Q4197" s="16" t="str">
        <f>TEXT(Causas[[#This Row],[resolucion_fecha]],"MMMM")</f>
        <v>agosto</v>
      </c>
      <c r="R4197" s="16" t="str">
        <f t="shared" si="65"/>
        <v>T</v>
      </c>
      <c r="S4197" s="16"/>
      <c r="T4197" s="16" t="s">
        <v>53</v>
      </c>
      <c r="U4197" s="100"/>
      <c r="V4197" s="16"/>
      <c r="W4197" s="16"/>
    </row>
    <row r="4198" spans="1:23" hidden="1" x14ac:dyDescent="0.25">
      <c r="A4198" s="25">
        <v>149996</v>
      </c>
      <c r="B4198" s="25" t="s">
        <v>95</v>
      </c>
      <c r="C4198" s="25" t="s">
        <v>43</v>
      </c>
      <c r="D4198" s="25" t="s">
        <v>59</v>
      </c>
      <c r="E4198" s="24">
        <v>44231</v>
      </c>
      <c r="F4198" s="25" t="s">
        <v>60</v>
      </c>
      <c r="G4198" s="25" t="s">
        <v>46</v>
      </c>
      <c r="H4198" s="24">
        <v>45163</v>
      </c>
      <c r="I4198" s="101">
        <v>0.84672453703703709</v>
      </c>
      <c r="J4198" s="24">
        <v>45163</v>
      </c>
      <c r="K4198" s="101">
        <v>0.88775462962962959</v>
      </c>
      <c r="L4198" s="25">
        <v>3545</v>
      </c>
      <c r="M4198" s="26">
        <f>Causas[[#This Row],[parada_duracion]]/60</f>
        <v>59.083333333333336</v>
      </c>
      <c r="N4198" s="19" t="s">
        <v>1337</v>
      </c>
      <c r="O4198" s="16" t="s">
        <v>52</v>
      </c>
      <c r="P4198" s="16">
        <f>WEEKNUM(Causas[[#This Row],[resolucion_fecha]],16)</f>
        <v>34</v>
      </c>
      <c r="Q4198" s="16" t="str">
        <f>TEXT(Causas[[#This Row],[resolucion_fecha]],"MMMM")</f>
        <v>agosto</v>
      </c>
      <c r="R4198" s="16" t="str">
        <f t="shared" si="65"/>
        <v>T</v>
      </c>
      <c r="S4198" s="16"/>
      <c r="T4198" s="16" t="s">
        <v>53</v>
      </c>
      <c r="U4198" s="16"/>
      <c r="V4198" s="16"/>
      <c r="W4198" s="16"/>
    </row>
    <row r="4199" spans="1:23" hidden="1" x14ac:dyDescent="0.25">
      <c r="A4199" s="96">
        <v>150001</v>
      </c>
      <c r="B4199" s="96" t="s">
        <v>66</v>
      </c>
      <c r="C4199" s="96" t="s">
        <v>43</v>
      </c>
      <c r="D4199" s="96" t="s">
        <v>76</v>
      </c>
      <c r="E4199" s="97">
        <v>45126</v>
      </c>
      <c r="F4199" s="96" t="s">
        <v>124</v>
      </c>
      <c r="G4199" s="96" t="s">
        <v>50</v>
      </c>
      <c r="H4199" s="97">
        <v>45166</v>
      </c>
      <c r="I4199" s="23">
        <v>0.24682870370370369</v>
      </c>
      <c r="J4199" s="97">
        <v>45166</v>
      </c>
      <c r="K4199" s="23">
        <v>0.25211805555555555</v>
      </c>
      <c r="L4199" s="96">
        <v>457</v>
      </c>
      <c r="M4199" s="98">
        <f>Causas[[#This Row],[parada_duracion]]/60</f>
        <v>7.6166666666666663</v>
      </c>
      <c r="N4199" s="18" t="s">
        <v>47</v>
      </c>
      <c r="O4199" s="99" t="s">
        <v>47</v>
      </c>
      <c r="P4199" s="99">
        <f>WEEKNUM(Causas[[#This Row],[resolucion_fecha]],16)</f>
        <v>35</v>
      </c>
      <c r="Q4199" s="99" t="str">
        <f>TEXT(Causas[[#This Row],[resolucion_fecha]],"MMMM")</f>
        <v>agosto</v>
      </c>
      <c r="R4199" s="99" t="str">
        <f t="shared" si="65"/>
        <v>N</v>
      </c>
      <c r="S4199" s="99"/>
      <c r="T4199" s="99" t="s">
        <v>47</v>
      </c>
      <c r="U4199" s="16"/>
      <c r="V4199" s="99"/>
      <c r="W4199" s="99"/>
    </row>
    <row r="4200" spans="1:23" hidden="1" x14ac:dyDescent="0.25">
      <c r="A4200" s="25">
        <v>150002</v>
      </c>
      <c r="B4200" s="25" t="s">
        <v>75</v>
      </c>
      <c r="C4200" s="25" t="s">
        <v>43</v>
      </c>
      <c r="D4200" s="25" t="s">
        <v>76</v>
      </c>
      <c r="E4200" s="24">
        <v>44104</v>
      </c>
      <c r="F4200" s="25" t="s">
        <v>56</v>
      </c>
      <c r="G4200" s="25" t="s">
        <v>50</v>
      </c>
      <c r="H4200" s="24">
        <v>45166</v>
      </c>
      <c r="I4200" s="101">
        <v>0.2521990740740741</v>
      </c>
      <c r="J4200" s="24">
        <v>45166</v>
      </c>
      <c r="K4200" s="101">
        <v>0.26027777777777777</v>
      </c>
      <c r="L4200" s="25">
        <v>698</v>
      </c>
      <c r="M4200" s="26">
        <f>Causas[[#This Row],[parada_duracion]]/60</f>
        <v>11.633333333333333</v>
      </c>
      <c r="N4200" s="19" t="s">
        <v>132</v>
      </c>
      <c r="O4200" s="16" t="s">
        <v>52</v>
      </c>
      <c r="P4200" s="16">
        <f>WEEKNUM(Causas[[#This Row],[resolucion_fecha]],16)</f>
        <v>35</v>
      </c>
      <c r="Q4200" s="16" t="str">
        <f>TEXT(Causas[[#This Row],[resolucion_fecha]],"MMMM")</f>
        <v>agosto</v>
      </c>
      <c r="R4200" s="16" t="str">
        <f t="shared" si="65"/>
        <v>M</v>
      </c>
      <c r="S4200" s="16"/>
      <c r="T4200" s="16" t="s">
        <v>53</v>
      </c>
      <c r="U4200" s="100"/>
      <c r="V4200" s="16"/>
      <c r="W4200" s="16"/>
    </row>
    <row r="4201" spans="1:23" hidden="1" x14ac:dyDescent="0.25">
      <c r="A4201" s="96">
        <v>150004</v>
      </c>
      <c r="B4201" s="96" t="s">
        <v>58</v>
      </c>
      <c r="C4201" s="96" t="s">
        <v>43</v>
      </c>
      <c r="D4201" s="96" t="s">
        <v>80</v>
      </c>
      <c r="E4201" s="97">
        <v>43405</v>
      </c>
      <c r="F4201" s="96" t="s">
        <v>45</v>
      </c>
      <c r="G4201" s="96" t="s">
        <v>50</v>
      </c>
      <c r="H4201" s="97">
        <v>45166</v>
      </c>
      <c r="I4201" s="23">
        <v>0.26203703703703701</v>
      </c>
      <c r="J4201" s="97">
        <v>45166</v>
      </c>
      <c r="K4201" s="23">
        <v>0.26211805555555556</v>
      </c>
      <c r="L4201" s="96">
        <v>7</v>
      </c>
      <c r="M4201" s="98">
        <f>Causas[[#This Row],[parada_duracion]]/60</f>
        <v>0.11666666666666667</v>
      </c>
      <c r="N4201" s="18" t="s">
        <v>47</v>
      </c>
      <c r="O4201" s="99" t="s">
        <v>47</v>
      </c>
      <c r="P4201" s="99">
        <f>WEEKNUM(Causas[[#This Row],[resolucion_fecha]],16)</f>
        <v>35</v>
      </c>
      <c r="Q4201" s="99" t="str">
        <f>TEXT(Causas[[#This Row],[resolucion_fecha]],"MMMM")</f>
        <v>agosto</v>
      </c>
      <c r="R4201" s="99" t="str">
        <f t="shared" si="65"/>
        <v>M</v>
      </c>
      <c r="S4201" s="99"/>
      <c r="T4201" s="99" t="s">
        <v>47</v>
      </c>
      <c r="U4201" s="16"/>
      <c r="V4201" s="99"/>
      <c r="W4201" s="99"/>
    </row>
    <row r="4202" spans="1:23" hidden="1" x14ac:dyDescent="0.25">
      <c r="A4202" s="25">
        <v>150005</v>
      </c>
      <c r="B4202" s="25" t="s">
        <v>42</v>
      </c>
      <c r="C4202" s="25" t="s">
        <v>43</v>
      </c>
      <c r="D4202" s="25" t="s">
        <v>80</v>
      </c>
      <c r="E4202" s="24">
        <v>43405</v>
      </c>
      <c r="F4202" s="25" t="s">
        <v>45</v>
      </c>
      <c r="G4202" s="25" t="s">
        <v>50</v>
      </c>
      <c r="H4202" s="24">
        <v>45166</v>
      </c>
      <c r="I4202" s="101">
        <v>0.26224537037037038</v>
      </c>
      <c r="J4202" s="24">
        <v>45166</v>
      </c>
      <c r="K4202" s="101">
        <v>0.28425925925925927</v>
      </c>
      <c r="L4202" s="25">
        <v>1902</v>
      </c>
      <c r="M4202" s="26">
        <f>Causas[[#This Row],[parada_duracion]]/60</f>
        <v>31.7</v>
      </c>
      <c r="N4202" s="19" t="s">
        <v>1338</v>
      </c>
      <c r="O4202" s="16" t="s">
        <v>52</v>
      </c>
      <c r="P4202" s="16">
        <f>WEEKNUM(Causas[[#This Row],[resolucion_fecha]],16)</f>
        <v>35</v>
      </c>
      <c r="Q4202" s="16" t="str">
        <f>TEXT(Causas[[#This Row],[resolucion_fecha]],"MMMM")</f>
        <v>agosto</v>
      </c>
      <c r="R4202" s="16" t="str">
        <f t="shared" si="65"/>
        <v>M</v>
      </c>
      <c r="S4202" s="16"/>
      <c r="T4202" s="16" t="s">
        <v>53</v>
      </c>
      <c r="U4202" s="100"/>
      <c r="V4202" s="16"/>
      <c r="W4202" s="16"/>
    </row>
    <row r="4203" spans="1:23" x14ac:dyDescent="0.25">
      <c r="A4203" s="96">
        <v>150008</v>
      </c>
      <c r="B4203" s="96" t="s">
        <v>66</v>
      </c>
      <c r="C4203" s="96" t="s">
        <v>43</v>
      </c>
      <c r="D4203" s="96" t="s">
        <v>67</v>
      </c>
      <c r="E4203" s="97">
        <v>43405</v>
      </c>
      <c r="F4203" s="96" t="s">
        <v>45</v>
      </c>
      <c r="G4203" s="96" t="s">
        <v>50</v>
      </c>
      <c r="H4203" s="97">
        <v>45166</v>
      </c>
      <c r="I4203" s="23">
        <v>0.30480324074074078</v>
      </c>
      <c r="J4203" s="97">
        <v>45166</v>
      </c>
      <c r="K4203" s="23">
        <v>0.34798611111111111</v>
      </c>
      <c r="L4203" s="96">
        <v>3731</v>
      </c>
      <c r="M4203" s="98">
        <f>Causas[[#This Row],[parada_duracion]]/60</f>
        <v>62.18333333333333</v>
      </c>
      <c r="N4203" s="18" t="s">
        <v>1339</v>
      </c>
      <c r="O4203" s="99" t="s">
        <v>52</v>
      </c>
      <c r="P4203" s="99">
        <f>WEEKNUM(Causas[[#This Row],[resolucion_fecha]],16)</f>
        <v>35</v>
      </c>
      <c r="Q4203" s="99" t="str">
        <f>TEXT(Causas[[#This Row],[resolucion_fecha]],"MMMM")</f>
        <v>agosto</v>
      </c>
      <c r="R4203" s="99" t="str">
        <f t="shared" si="65"/>
        <v>M</v>
      </c>
      <c r="S4203" s="99"/>
      <c r="T4203" s="16" t="s">
        <v>53</v>
      </c>
      <c r="U4203" s="16"/>
      <c r="V4203" s="99"/>
      <c r="W4203" s="99"/>
    </row>
    <row r="4204" spans="1:23" hidden="1" x14ac:dyDescent="0.25">
      <c r="A4204" s="96">
        <v>150009</v>
      </c>
      <c r="B4204" s="96" t="s">
        <v>95</v>
      </c>
      <c r="C4204" s="96" t="s">
        <v>43</v>
      </c>
      <c r="D4204" s="96" t="s">
        <v>96</v>
      </c>
      <c r="E4204" s="97">
        <v>43882</v>
      </c>
      <c r="F4204" s="96" t="s">
        <v>56</v>
      </c>
      <c r="G4204" s="96" t="s">
        <v>50</v>
      </c>
      <c r="H4204" s="97">
        <v>45166</v>
      </c>
      <c r="I4204" s="23">
        <v>0.3066666666666667</v>
      </c>
      <c r="J4204" s="97">
        <v>45166</v>
      </c>
      <c r="K4204" s="23">
        <v>0.37070601851851853</v>
      </c>
      <c r="L4204" s="96">
        <v>5533</v>
      </c>
      <c r="M4204" s="98">
        <f>Causas[[#This Row],[parada_duracion]]/60</f>
        <v>92.216666666666669</v>
      </c>
      <c r="N4204" s="18" t="s">
        <v>49</v>
      </c>
      <c r="O4204" s="99" t="s">
        <v>49</v>
      </c>
      <c r="P4204" s="99">
        <f>WEEKNUM(Causas[[#This Row],[resolucion_fecha]],16)</f>
        <v>35</v>
      </c>
      <c r="Q4204" s="99" t="str">
        <f>TEXT(Causas[[#This Row],[resolucion_fecha]],"MMMM")</f>
        <v>agosto</v>
      </c>
      <c r="R4204" s="99" t="str">
        <f t="shared" ref="R4204:R4267" si="66">IF(I4204&gt;TIME(22,0,0),"N",IF(I4204&lt;TIME(6,0,0),"N",IF(I4204&gt;TIME(14,0,0),"T",IF(I4204&gt;=TIME(6,0,0),"M","-"))))</f>
        <v>M</v>
      </c>
      <c r="S4204" s="99"/>
      <c r="T4204" s="99" t="s">
        <v>53</v>
      </c>
      <c r="U4204" s="100"/>
      <c r="V4204" s="99"/>
      <c r="W4204" s="99"/>
    </row>
    <row r="4205" spans="1:23" hidden="1" x14ac:dyDescent="0.25">
      <c r="A4205" s="25">
        <v>150010</v>
      </c>
      <c r="B4205" s="25" t="s">
        <v>174</v>
      </c>
      <c r="C4205" s="25" t="s">
        <v>43</v>
      </c>
      <c r="D4205" s="25" t="s">
        <v>59</v>
      </c>
      <c r="E4205" s="24">
        <v>44265</v>
      </c>
      <c r="F4205" s="25" t="s">
        <v>56</v>
      </c>
      <c r="G4205" s="25" t="s">
        <v>46</v>
      </c>
      <c r="H4205" s="24">
        <v>45166</v>
      </c>
      <c r="I4205" s="101">
        <v>0.31400462962962966</v>
      </c>
      <c r="J4205" s="24">
        <v>45166</v>
      </c>
      <c r="K4205" s="101">
        <v>0.54655092592592591</v>
      </c>
      <c r="L4205" s="25">
        <v>20092</v>
      </c>
      <c r="M4205" s="26">
        <f>Causas[[#This Row],[parada_duracion]]/60</f>
        <v>334.86666666666667</v>
      </c>
      <c r="N4205" s="19" t="s">
        <v>1340</v>
      </c>
      <c r="O4205" s="16" t="s">
        <v>52</v>
      </c>
      <c r="P4205" s="16">
        <f>WEEKNUM(Causas[[#This Row],[resolucion_fecha]],16)</f>
        <v>35</v>
      </c>
      <c r="Q4205" s="16" t="str">
        <f>TEXT(Causas[[#This Row],[resolucion_fecha]],"MMMM")</f>
        <v>agosto</v>
      </c>
      <c r="R4205" s="16" t="str">
        <f t="shared" si="66"/>
        <v>M</v>
      </c>
      <c r="S4205" s="16"/>
      <c r="T4205" s="16" t="s">
        <v>53</v>
      </c>
      <c r="U4205" s="100"/>
      <c r="V4205" s="16"/>
      <c r="W4205" s="16"/>
    </row>
    <row r="4206" spans="1:23" hidden="1" x14ac:dyDescent="0.25">
      <c r="A4206" s="25">
        <v>150012</v>
      </c>
      <c r="B4206" s="25" t="s">
        <v>66</v>
      </c>
      <c r="C4206" s="25" t="s">
        <v>43</v>
      </c>
      <c r="D4206" s="25" t="s">
        <v>154</v>
      </c>
      <c r="E4206" s="24">
        <v>43405</v>
      </c>
      <c r="F4206" s="25" t="s">
        <v>45</v>
      </c>
      <c r="G4206" s="25" t="s">
        <v>50</v>
      </c>
      <c r="H4206" s="24">
        <v>45166</v>
      </c>
      <c r="I4206" s="101">
        <v>0.33809027777777773</v>
      </c>
      <c r="J4206" s="24">
        <v>45166</v>
      </c>
      <c r="K4206" s="101">
        <v>0.34690972222222222</v>
      </c>
      <c r="L4206" s="25">
        <v>762</v>
      </c>
      <c r="M4206" s="26">
        <f>Causas[[#This Row],[parada_duracion]]/60</f>
        <v>12.7</v>
      </c>
      <c r="N4206" s="19" t="s">
        <v>381</v>
      </c>
      <c r="O4206" s="16" t="s">
        <v>52</v>
      </c>
      <c r="P4206" s="16">
        <f>WEEKNUM(Causas[[#This Row],[resolucion_fecha]],16)</f>
        <v>35</v>
      </c>
      <c r="Q4206" s="16" t="str">
        <f>TEXT(Causas[[#This Row],[resolucion_fecha]],"MMMM")</f>
        <v>agosto</v>
      </c>
      <c r="R4206" s="16" t="str">
        <f t="shared" si="66"/>
        <v>M</v>
      </c>
      <c r="S4206" s="16"/>
      <c r="T4206" s="16" t="s">
        <v>53</v>
      </c>
      <c r="U4206" s="16"/>
      <c r="V4206" s="16"/>
      <c r="W4206" s="16"/>
    </row>
    <row r="4207" spans="1:23" hidden="1" x14ac:dyDescent="0.25">
      <c r="A4207" s="96">
        <v>150020</v>
      </c>
      <c r="B4207" s="96" t="s">
        <v>94</v>
      </c>
      <c r="C4207" s="96" t="s">
        <v>43</v>
      </c>
      <c r="D4207" s="96" t="s">
        <v>90</v>
      </c>
      <c r="E4207" s="97">
        <v>43405</v>
      </c>
      <c r="F4207" s="96" t="s">
        <v>45</v>
      </c>
      <c r="G4207" s="96" t="s">
        <v>50</v>
      </c>
      <c r="H4207" s="97">
        <v>45166</v>
      </c>
      <c r="I4207" s="23">
        <v>0.37978009259259254</v>
      </c>
      <c r="J4207" s="97">
        <v>45166</v>
      </c>
      <c r="K4207" s="23">
        <v>0.46274305555555556</v>
      </c>
      <c r="L4207" s="96">
        <v>7168</v>
      </c>
      <c r="M4207" s="98">
        <f>Causas[[#This Row],[parada_duracion]]/60</f>
        <v>119.46666666666667</v>
      </c>
      <c r="N4207" s="18" t="s">
        <v>49</v>
      </c>
      <c r="O4207" s="99" t="s">
        <v>49</v>
      </c>
      <c r="P4207" s="99">
        <f>WEEKNUM(Causas[[#This Row],[resolucion_fecha]],16)</f>
        <v>35</v>
      </c>
      <c r="Q4207" s="99" t="str">
        <f>TEXT(Causas[[#This Row],[resolucion_fecha]],"MMMM")</f>
        <v>agosto</v>
      </c>
      <c r="R4207" s="99" t="str">
        <f t="shared" si="66"/>
        <v>M</v>
      </c>
      <c r="S4207" s="99"/>
      <c r="T4207" s="99" t="s">
        <v>49</v>
      </c>
      <c r="U4207" s="16"/>
      <c r="V4207" s="99"/>
      <c r="W4207" s="99"/>
    </row>
    <row r="4208" spans="1:23" hidden="1" x14ac:dyDescent="0.25">
      <c r="A4208" s="25">
        <v>150021</v>
      </c>
      <c r="B4208" s="25" t="s">
        <v>95</v>
      </c>
      <c r="C4208" s="25" t="s">
        <v>43</v>
      </c>
      <c r="D4208" s="25" t="s">
        <v>96</v>
      </c>
      <c r="E4208" s="24">
        <v>43882</v>
      </c>
      <c r="F4208" s="25" t="s">
        <v>56</v>
      </c>
      <c r="G4208" s="25" t="s">
        <v>50</v>
      </c>
      <c r="H4208" s="24">
        <v>45166</v>
      </c>
      <c r="I4208" s="101">
        <v>0.38665509259259262</v>
      </c>
      <c r="J4208" s="24">
        <v>45166</v>
      </c>
      <c r="K4208" s="101">
        <v>0.42070601851851852</v>
      </c>
      <c r="L4208" s="25">
        <v>2942</v>
      </c>
      <c r="M4208" s="26">
        <f>Causas[[#This Row],[parada_duracion]]/60</f>
        <v>49.033333333333331</v>
      </c>
      <c r="N4208" s="18" t="s">
        <v>49</v>
      </c>
      <c r="O4208" s="99" t="s">
        <v>49</v>
      </c>
      <c r="P4208" s="16">
        <f>WEEKNUM(Causas[[#This Row],[resolucion_fecha]],16)</f>
        <v>35</v>
      </c>
      <c r="Q4208" s="16" t="str">
        <f>TEXT(Causas[[#This Row],[resolucion_fecha]],"MMMM")</f>
        <v>agosto</v>
      </c>
      <c r="R4208" s="16" t="str">
        <f t="shared" si="66"/>
        <v>M</v>
      </c>
      <c r="S4208" s="16"/>
      <c r="T4208" s="99" t="s">
        <v>49</v>
      </c>
      <c r="U4208" s="100"/>
      <c r="V4208" s="16"/>
      <c r="W4208" s="16"/>
    </row>
    <row r="4209" spans="1:23" hidden="1" x14ac:dyDescent="0.25">
      <c r="A4209" s="25">
        <v>150026</v>
      </c>
      <c r="B4209" s="25" t="s">
        <v>42</v>
      </c>
      <c r="C4209" s="25" t="s">
        <v>43</v>
      </c>
      <c r="D4209" s="25" t="s">
        <v>105</v>
      </c>
      <c r="E4209" s="24">
        <v>43405</v>
      </c>
      <c r="F4209" s="25" t="s">
        <v>45</v>
      </c>
      <c r="G4209" s="25" t="s">
        <v>46</v>
      </c>
      <c r="H4209" s="24">
        <v>45166</v>
      </c>
      <c r="I4209" s="101">
        <v>0.44511574074074073</v>
      </c>
      <c r="J4209" s="24">
        <v>45166</v>
      </c>
      <c r="K4209" s="101">
        <v>0.51298611111111114</v>
      </c>
      <c r="L4209" s="25">
        <v>5864</v>
      </c>
      <c r="M4209" s="26">
        <f>Causas[[#This Row],[parada_duracion]]/60</f>
        <v>97.733333333333334</v>
      </c>
      <c r="N4209" s="19" t="s">
        <v>1341</v>
      </c>
      <c r="O4209" s="16" t="s">
        <v>52</v>
      </c>
      <c r="P4209" s="16">
        <f>WEEKNUM(Causas[[#This Row],[resolucion_fecha]],16)</f>
        <v>35</v>
      </c>
      <c r="Q4209" s="16" t="str">
        <f>TEXT(Causas[[#This Row],[resolucion_fecha]],"MMMM")</f>
        <v>agosto</v>
      </c>
      <c r="R4209" s="16" t="str">
        <f t="shared" si="66"/>
        <v>M</v>
      </c>
      <c r="S4209" s="16"/>
      <c r="T4209" s="16" t="s">
        <v>53</v>
      </c>
      <c r="U4209" s="16"/>
      <c r="V4209" s="16"/>
      <c r="W4209" s="16"/>
    </row>
    <row r="4210" spans="1:23" hidden="1" x14ac:dyDescent="0.25">
      <c r="A4210" s="96">
        <v>150038</v>
      </c>
      <c r="B4210" s="96" t="s">
        <v>58</v>
      </c>
      <c r="C4210" s="96" t="s">
        <v>43</v>
      </c>
      <c r="D4210" s="96" t="s">
        <v>96</v>
      </c>
      <c r="E4210" s="97">
        <v>43882</v>
      </c>
      <c r="F4210" s="96" t="s">
        <v>56</v>
      </c>
      <c r="G4210" s="96" t="s">
        <v>46</v>
      </c>
      <c r="H4210" s="97">
        <v>45166</v>
      </c>
      <c r="I4210" s="23">
        <v>0.64778935185185182</v>
      </c>
      <c r="J4210" s="97">
        <v>45166</v>
      </c>
      <c r="K4210" s="23">
        <v>0.67651620370370369</v>
      </c>
      <c r="L4210" s="96">
        <v>2482</v>
      </c>
      <c r="M4210" s="98">
        <f>Causas[[#This Row],[parada_duracion]]/60</f>
        <v>41.366666666666667</v>
      </c>
      <c r="N4210" s="18" t="s">
        <v>1342</v>
      </c>
      <c r="O4210" s="99" t="s">
        <v>52</v>
      </c>
      <c r="P4210" s="99">
        <f>WEEKNUM(Causas[[#This Row],[resolucion_fecha]],16)</f>
        <v>35</v>
      </c>
      <c r="Q4210" s="99" t="str">
        <f>TEXT(Causas[[#This Row],[resolucion_fecha]],"MMMM")</f>
        <v>agosto</v>
      </c>
      <c r="R4210" s="99" t="str">
        <f t="shared" si="66"/>
        <v>T</v>
      </c>
      <c r="S4210" s="99"/>
      <c r="T4210" s="16" t="s">
        <v>53</v>
      </c>
      <c r="U4210" s="16"/>
      <c r="V4210" s="99"/>
      <c r="W4210" s="99"/>
    </row>
    <row r="4211" spans="1:23" hidden="1" x14ac:dyDescent="0.25">
      <c r="A4211" s="25">
        <v>150039</v>
      </c>
      <c r="B4211" s="25" t="s">
        <v>155</v>
      </c>
      <c r="C4211" s="25" t="s">
        <v>43</v>
      </c>
      <c r="D4211" s="25" t="s">
        <v>90</v>
      </c>
      <c r="E4211" s="24">
        <v>43881</v>
      </c>
      <c r="F4211" s="25" t="s">
        <v>56</v>
      </c>
      <c r="G4211" s="25" t="s">
        <v>46</v>
      </c>
      <c r="H4211" s="24">
        <v>45166</v>
      </c>
      <c r="I4211" s="101">
        <v>0.64783564814814809</v>
      </c>
      <c r="J4211" s="24">
        <v>45166</v>
      </c>
      <c r="K4211" s="101">
        <v>0.69665509259259262</v>
      </c>
      <c r="L4211" s="25">
        <v>4218</v>
      </c>
      <c r="M4211" s="26">
        <f>Causas[[#This Row],[parada_duracion]]/60</f>
        <v>70.3</v>
      </c>
      <c r="N4211" s="19" t="s">
        <v>1343</v>
      </c>
      <c r="O4211" s="16" t="s">
        <v>52</v>
      </c>
      <c r="P4211" s="16">
        <f>WEEKNUM(Causas[[#This Row],[resolucion_fecha]],16)</f>
        <v>35</v>
      </c>
      <c r="Q4211" s="16" t="str">
        <f>TEXT(Causas[[#This Row],[resolucion_fecha]],"MMMM")</f>
        <v>agosto</v>
      </c>
      <c r="R4211" s="16" t="str">
        <f t="shared" si="66"/>
        <v>T</v>
      </c>
      <c r="S4211" s="16"/>
      <c r="T4211" s="16" t="s">
        <v>53</v>
      </c>
      <c r="U4211" s="100"/>
      <c r="V4211" s="16"/>
      <c r="W4211" s="16"/>
    </row>
    <row r="4212" spans="1:23" hidden="1" x14ac:dyDescent="0.25">
      <c r="A4212" s="96">
        <v>150043</v>
      </c>
      <c r="B4212" s="96" t="s">
        <v>111</v>
      </c>
      <c r="C4212" s="96" t="s">
        <v>43</v>
      </c>
      <c r="D4212" s="96" t="s">
        <v>166</v>
      </c>
      <c r="E4212" s="97">
        <v>44432</v>
      </c>
      <c r="F4212" s="96" t="s">
        <v>325</v>
      </c>
      <c r="G4212" s="96" t="s">
        <v>46</v>
      </c>
      <c r="H4212" s="97">
        <v>45166</v>
      </c>
      <c r="I4212" s="23">
        <v>0.69293981481481481</v>
      </c>
      <c r="J4212" s="97">
        <v>45166</v>
      </c>
      <c r="K4212" s="23">
        <v>0.70086805555555554</v>
      </c>
      <c r="L4212" s="96">
        <v>685</v>
      </c>
      <c r="M4212" s="98">
        <f>Causas[[#This Row],[parada_duracion]]/60</f>
        <v>11.416666666666666</v>
      </c>
      <c r="N4212" s="18" t="s">
        <v>429</v>
      </c>
      <c r="O4212" s="99" t="s">
        <v>52</v>
      </c>
      <c r="P4212" s="99">
        <f>WEEKNUM(Causas[[#This Row],[resolucion_fecha]],16)</f>
        <v>35</v>
      </c>
      <c r="Q4212" s="99" t="str">
        <f>TEXT(Causas[[#This Row],[resolucion_fecha]],"MMMM")</f>
        <v>agosto</v>
      </c>
      <c r="R4212" s="99" t="str">
        <f t="shared" si="66"/>
        <v>T</v>
      </c>
      <c r="S4212" s="99"/>
      <c r="T4212" s="16" t="s">
        <v>53</v>
      </c>
      <c r="U4212" s="16"/>
      <c r="V4212" s="99"/>
      <c r="W4212" s="99"/>
    </row>
    <row r="4213" spans="1:23" hidden="1" x14ac:dyDescent="0.25">
      <c r="A4213" s="25">
        <v>150044</v>
      </c>
      <c r="B4213" s="25" t="s">
        <v>111</v>
      </c>
      <c r="C4213" s="25" t="s">
        <v>43</v>
      </c>
      <c r="D4213" s="25" t="s">
        <v>166</v>
      </c>
      <c r="E4213" s="24">
        <v>44432</v>
      </c>
      <c r="F4213" s="25" t="s">
        <v>325</v>
      </c>
      <c r="G4213" s="25" t="s">
        <v>46</v>
      </c>
      <c r="H4213" s="24">
        <v>45166</v>
      </c>
      <c r="I4213" s="101">
        <v>0.73305555555555557</v>
      </c>
      <c r="J4213" s="24">
        <v>45166</v>
      </c>
      <c r="K4213" s="101">
        <v>0.76483796296296302</v>
      </c>
      <c r="L4213" s="25">
        <v>2746</v>
      </c>
      <c r="M4213" s="26">
        <f>Causas[[#This Row],[parada_duracion]]/60</f>
        <v>45.766666666666666</v>
      </c>
      <c r="N4213" s="19" t="s">
        <v>429</v>
      </c>
      <c r="O4213" s="16" t="s">
        <v>52</v>
      </c>
      <c r="P4213" s="16">
        <f>WEEKNUM(Causas[[#This Row],[resolucion_fecha]],16)</f>
        <v>35</v>
      </c>
      <c r="Q4213" s="16" t="str">
        <f>TEXT(Causas[[#This Row],[resolucion_fecha]],"MMMM")</f>
        <v>agosto</v>
      </c>
      <c r="R4213" s="16" t="str">
        <f t="shared" si="66"/>
        <v>T</v>
      </c>
      <c r="S4213" s="16"/>
      <c r="T4213" s="16" t="s">
        <v>53</v>
      </c>
      <c r="U4213" s="100"/>
      <c r="V4213" s="16"/>
      <c r="W4213" s="16"/>
    </row>
    <row r="4214" spans="1:23" hidden="1" x14ac:dyDescent="0.25">
      <c r="A4214" s="96">
        <v>150046</v>
      </c>
      <c r="B4214" s="96" t="s">
        <v>119</v>
      </c>
      <c r="C4214" s="96" t="s">
        <v>43</v>
      </c>
      <c r="D4214" s="96" t="s">
        <v>90</v>
      </c>
      <c r="E4214" s="97">
        <v>43405</v>
      </c>
      <c r="F4214" s="96" t="s">
        <v>45</v>
      </c>
      <c r="G4214" s="96" t="s">
        <v>46</v>
      </c>
      <c r="H4214" s="97">
        <v>45166</v>
      </c>
      <c r="I4214" s="23">
        <v>0.75121527777777775</v>
      </c>
      <c r="J4214" s="97">
        <v>45166</v>
      </c>
      <c r="K4214" s="23">
        <v>0.80574074074074076</v>
      </c>
      <c r="L4214" s="96">
        <v>4711</v>
      </c>
      <c r="M4214" s="98">
        <f>Causas[[#This Row],[parada_duracion]]/60</f>
        <v>78.516666666666666</v>
      </c>
      <c r="N4214" s="18" t="s">
        <v>49</v>
      </c>
      <c r="O4214" s="99" t="s">
        <v>49</v>
      </c>
      <c r="P4214" s="99">
        <f>WEEKNUM(Causas[[#This Row],[resolucion_fecha]],16)</f>
        <v>35</v>
      </c>
      <c r="Q4214" s="99" t="str">
        <f>TEXT(Causas[[#This Row],[resolucion_fecha]],"MMMM")</f>
        <v>agosto</v>
      </c>
      <c r="R4214" s="99" t="str">
        <f t="shared" si="66"/>
        <v>T</v>
      </c>
      <c r="S4214" s="99"/>
      <c r="T4214" s="99" t="s">
        <v>49</v>
      </c>
      <c r="U4214" s="16"/>
      <c r="V4214" s="99"/>
      <c r="W4214" s="99"/>
    </row>
    <row r="4215" spans="1:23" hidden="1" x14ac:dyDescent="0.25">
      <c r="A4215" s="96">
        <v>150047</v>
      </c>
      <c r="B4215" s="96" t="s">
        <v>42</v>
      </c>
      <c r="C4215" s="96" t="s">
        <v>43</v>
      </c>
      <c r="D4215" s="96" t="s">
        <v>164</v>
      </c>
      <c r="E4215" s="97">
        <v>43405</v>
      </c>
      <c r="F4215" s="96" t="s">
        <v>45</v>
      </c>
      <c r="G4215" s="96" t="s">
        <v>46</v>
      </c>
      <c r="H4215" s="97">
        <v>45166</v>
      </c>
      <c r="I4215" s="23">
        <v>0.76489583333333344</v>
      </c>
      <c r="J4215" s="97">
        <v>45166</v>
      </c>
      <c r="K4215" s="23">
        <v>0.80009259259259258</v>
      </c>
      <c r="L4215" s="96">
        <v>3041</v>
      </c>
      <c r="M4215" s="98">
        <f>Causas[[#This Row],[parada_duracion]]/60</f>
        <v>50.68333333333333</v>
      </c>
      <c r="N4215" s="18" t="s">
        <v>1344</v>
      </c>
      <c r="O4215" s="99" t="s">
        <v>72</v>
      </c>
      <c r="P4215" s="99">
        <f>WEEKNUM(Causas[[#This Row],[resolucion_fecha]],16)</f>
        <v>35</v>
      </c>
      <c r="Q4215" s="99" t="str">
        <f>TEXT(Causas[[#This Row],[resolucion_fecha]],"MMMM")</f>
        <v>agosto</v>
      </c>
      <c r="R4215" s="99" t="str">
        <f t="shared" si="66"/>
        <v>T</v>
      </c>
      <c r="S4215" s="99"/>
      <c r="T4215" s="99" t="s">
        <v>73</v>
      </c>
      <c r="U4215" s="100"/>
      <c r="V4215" s="99"/>
      <c r="W4215" s="99"/>
    </row>
    <row r="4216" spans="1:23" hidden="1" x14ac:dyDescent="0.25">
      <c r="A4216" s="25">
        <v>150048</v>
      </c>
      <c r="B4216" s="25" t="s">
        <v>42</v>
      </c>
      <c r="C4216" s="25" t="s">
        <v>43</v>
      </c>
      <c r="D4216" s="25" t="s">
        <v>161</v>
      </c>
      <c r="E4216" s="24">
        <v>43405</v>
      </c>
      <c r="F4216" s="25" t="s">
        <v>45</v>
      </c>
      <c r="G4216" s="25" t="s">
        <v>50</v>
      </c>
      <c r="H4216" s="24">
        <v>45166</v>
      </c>
      <c r="I4216" s="101">
        <v>0.76564814814814808</v>
      </c>
      <c r="J4216" s="24">
        <v>45166</v>
      </c>
      <c r="K4216" s="101">
        <v>0.82677083333333334</v>
      </c>
      <c r="L4216" s="25">
        <v>5281</v>
      </c>
      <c r="M4216" s="26">
        <f>Causas[[#This Row],[parada_duracion]]/60</f>
        <v>88.016666666666666</v>
      </c>
      <c r="N4216" s="18" t="s">
        <v>49</v>
      </c>
      <c r="O4216" s="99" t="s">
        <v>49</v>
      </c>
      <c r="P4216" s="16">
        <f>WEEKNUM(Causas[[#This Row],[resolucion_fecha]],16)</f>
        <v>35</v>
      </c>
      <c r="Q4216" s="16" t="str">
        <f>TEXT(Causas[[#This Row],[resolucion_fecha]],"MMMM")</f>
        <v>agosto</v>
      </c>
      <c r="R4216" s="16" t="str">
        <f t="shared" si="66"/>
        <v>T</v>
      </c>
      <c r="S4216" s="16"/>
      <c r="T4216" s="99" t="s">
        <v>49</v>
      </c>
      <c r="U4216" s="100"/>
      <c r="V4216" s="16"/>
      <c r="W4216" s="16"/>
    </row>
    <row r="4217" spans="1:23" hidden="1" x14ac:dyDescent="0.25">
      <c r="A4217" s="96">
        <v>150060</v>
      </c>
      <c r="B4217" s="96" t="s">
        <v>94</v>
      </c>
      <c r="C4217" s="96" t="s">
        <v>43</v>
      </c>
      <c r="D4217" s="96" t="s">
        <v>166</v>
      </c>
      <c r="E4217" s="97">
        <v>43405</v>
      </c>
      <c r="F4217" s="96" t="s">
        <v>45</v>
      </c>
      <c r="G4217" s="96" t="s">
        <v>46</v>
      </c>
      <c r="H4217" s="97">
        <v>45166</v>
      </c>
      <c r="I4217" s="23">
        <v>0.81708333333333327</v>
      </c>
      <c r="J4217" s="97">
        <v>45166</v>
      </c>
      <c r="K4217" s="23">
        <v>0.83265046296296286</v>
      </c>
      <c r="L4217" s="96">
        <v>1345</v>
      </c>
      <c r="M4217" s="98">
        <f>Causas[[#This Row],[parada_duracion]]/60</f>
        <v>22.416666666666668</v>
      </c>
      <c r="N4217" s="18" t="s">
        <v>628</v>
      </c>
      <c r="O4217" s="99" t="s">
        <v>52</v>
      </c>
      <c r="P4217" s="99">
        <f>WEEKNUM(Causas[[#This Row],[resolucion_fecha]],16)</f>
        <v>35</v>
      </c>
      <c r="Q4217" s="99" t="str">
        <f>TEXT(Causas[[#This Row],[resolucion_fecha]],"MMMM")</f>
        <v>agosto</v>
      </c>
      <c r="R4217" s="99" t="str">
        <f t="shared" si="66"/>
        <v>T</v>
      </c>
      <c r="S4217" s="99"/>
      <c r="T4217" s="16" t="s">
        <v>53</v>
      </c>
      <c r="U4217" s="16"/>
      <c r="V4217" s="99"/>
      <c r="W4217" s="99"/>
    </row>
    <row r="4218" spans="1:23" hidden="1" x14ac:dyDescent="0.25">
      <c r="A4218" s="96">
        <v>150061</v>
      </c>
      <c r="B4218" s="96" t="s">
        <v>1345</v>
      </c>
      <c r="C4218" s="96" t="s">
        <v>43</v>
      </c>
      <c r="D4218" s="96" t="s">
        <v>90</v>
      </c>
      <c r="E4218" s="97">
        <v>43405</v>
      </c>
      <c r="F4218" s="96" t="s">
        <v>45</v>
      </c>
      <c r="G4218" s="96" t="s">
        <v>46</v>
      </c>
      <c r="H4218" s="97">
        <v>45166</v>
      </c>
      <c r="I4218" s="23">
        <v>0.83045138888888881</v>
      </c>
      <c r="J4218" s="97">
        <v>45166</v>
      </c>
      <c r="K4218" s="23">
        <v>0.89896990740740745</v>
      </c>
      <c r="L4218" s="96">
        <v>5920</v>
      </c>
      <c r="M4218" s="98">
        <f>Causas[[#This Row],[parada_duracion]]/60</f>
        <v>98.666666666666671</v>
      </c>
      <c r="N4218" s="18" t="s">
        <v>1346</v>
      </c>
      <c r="O4218" s="99" t="s">
        <v>52</v>
      </c>
      <c r="P4218" s="99">
        <f>WEEKNUM(Causas[[#This Row],[resolucion_fecha]],16)</f>
        <v>35</v>
      </c>
      <c r="Q4218" s="99" t="str">
        <f>TEXT(Causas[[#This Row],[resolucion_fecha]],"MMMM")</f>
        <v>agosto</v>
      </c>
      <c r="R4218" s="99" t="str">
        <f t="shared" si="66"/>
        <v>T</v>
      </c>
      <c r="S4218" s="99"/>
      <c r="T4218" s="16" t="s">
        <v>53</v>
      </c>
      <c r="U4218" s="100"/>
      <c r="V4218" s="99"/>
      <c r="W4218" s="99"/>
    </row>
    <row r="4219" spans="1:23" hidden="1" x14ac:dyDescent="0.25">
      <c r="A4219" s="25">
        <v>150062</v>
      </c>
      <c r="B4219" s="25" t="s">
        <v>176</v>
      </c>
      <c r="C4219" s="25" t="s">
        <v>43</v>
      </c>
      <c r="D4219" s="25" t="s">
        <v>161</v>
      </c>
      <c r="E4219" s="24">
        <v>43405</v>
      </c>
      <c r="F4219" s="25" t="s">
        <v>45</v>
      </c>
      <c r="G4219" s="25" t="s">
        <v>50</v>
      </c>
      <c r="H4219" s="24">
        <v>45166</v>
      </c>
      <c r="I4219" s="101">
        <v>0.83672453703703698</v>
      </c>
      <c r="J4219" s="24">
        <v>45166</v>
      </c>
      <c r="K4219" s="101">
        <v>0.89856481481481476</v>
      </c>
      <c r="L4219" s="25">
        <v>5343</v>
      </c>
      <c r="M4219" s="26">
        <f>Causas[[#This Row],[parada_duracion]]/60</f>
        <v>89.05</v>
      </c>
      <c r="N4219" s="19" t="s">
        <v>1347</v>
      </c>
      <c r="O4219" s="16" t="s">
        <v>52</v>
      </c>
      <c r="P4219" s="16">
        <f>WEEKNUM(Causas[[#This Row],[resolucion_fecha]],16)</f>
        <v>35</v>
      </c>
      <c r="Q4219" s="16" t="str">
        <f>TEXT(Causas[[#This Row],[resolucion_fecha]],"MMMM")</f>
        <v>agosto</v>
      </c>
      <c r="R4219" s="16" t="str">
        <f t="shared" si="66"/>
        <v>T</v>
      </c>
      <c r="S4219" s="16"/>
      <c r="T4219" s="16" t="s">
        <v>53</v>
      </c>
      <c r="U4219" s="100"/>
      <c r="V4219" s="16"/>
      <c r="W4219" s="16"/>
    </row>
    <row r="4220" spans="1:23" hidden="1" x14ac:dyDescent="0.25">
      <c r="A4220" s="25">
        <v>150065</v>
      </c>
      <c r="B4220" s="25" t="s">
        <v>79</v>
      </c>
      <c r="C4220" s="25" t="s">
        <v>43</v>
      </c>
      <c r="D4220" s="25" t="s">
        <v>59</v>
      </c>
      <c r="E4220" s="24">
        <v>44231</v>
      </c>
      <c r="F4220" s="25" t="s">
        <v>60</v>
      </c>
      <c r="G4220" s="25" t="s">
        <v>46</v>
      </c>
      <c r="H4220" s="24">
        <v>45166</v>
      </c>
      <c r="I4220" s="101">
        <v>0.85436342592592596</v>
      </c>
      <c r="J4220" s="24">
        <v>45166</v>
      </c>
      <c r="K4220" s="101">
        <v>0.89931712962962962</v>
      </c>
      <c r="L4220" s="25">
        <v>3884</v>
      </c>
      <c r="M4220" s="26">
        <f>Causas[[#This Row],[parada_duracion]]/60</f>
        <v>64.733333333333334</v>
      </c>
      <c r="N4220" s="19" t="s">
        <v>1348</v>
      </c>
      <c r="O4220" s="16" t="s">
        <v>52</v>
      </c>
      <c r="P4220" s="16">
        <f>WEEKNUM(Causas[[#This Row],[resolucion_fecha]],16)</f>
        <v>35</v>
      </c>
      <c r="Q4220" s="16" t="str">
        <f>TEXT(Causas[[#This Row],[resolucion_fecha]],"MMMM")</f>
        <v>agosto</v>
      </c>
      <c r="R4220" s="16" t="str">
        <f t="shared" si="66"/>
        <v>T</v>
      </c>
      <c r="S4220" s="16"/>
      <c r="T4220" s="16" t="s">
        <v>53</v>
      </c>
      <c r="U4220" s="16"/>
      <c r="V4220" s="16"/>
      <c r="W4220" s="16"/>
    </row>
    <row r="4221" spans="1:23" hidden="1" x14ac:dyDescent="0.25">
      <c r="A4221" s="96">
        <v>150072</v>
      </c>
      <c r="B4221" s="96" t="s">
        <v>42</v>
      </c>
      <c r="C4221" s="96" t="s">
        <v>43</v>
      </c>
      <c r="D4221" s="96" t="s">
        <v>64</v>
      </c>
      <c r="E4221" s="97">
        <v>43405</v>
      </c>
      <c r="F4221" s="96" t="s">
        <v>45</v>
      </c>
      <c r="G4221" s="96" t="s">
        <v>46</v>
      </c>
      <c r="H4221" s="97">
        <v>45167</v>
      </c>
      <c r="I4221" s="23">
        <v>0.26740740740740737</v>
      </c>
      <c r="J4221" s="97">
        <v>45167</v>
      </c>
      <c r="K4221" s="23">
        <v>0.26979166666666665</v>
      </c>
      <c r="L4221" s="96">
        <v>206</v>
      </c>
      <c r="M4221" s="98">
        <f>Causas[[#This Row],[parada_duracion]]/60</f>
        <v>3.4333333333333331</v>
      </c>
      <c r="N4221" s="18" t="s">
        <v>47</v>
      </c>
      <c r="O4221" s="99" t="s">
        <v>47</v>
      </c>
      <c r="P4221" s="99">
        <f>WEEKNUM(Causas[[#This Row],[resolucion_fecha]],16)</f>
        <v>35</v>
      </c>
      <c r="Q4221" s="99" t="str">
        <f>TEXT(Causas[[#This Row],[resolucion_fecha]],"MMMM")</f>
        <v>agosto</v>
      </c>
      <c r="R4221" s="99" t="str">
        <f t="shared" si="66"/>
        <v>M</v>
      </c>
      <c r="S4221" s="99"/>
      <c r="T4221" s="99" t="s">
        <v>47</v>
      </c>
      <c r="U4221" s="16"/>
      <c r="V4221" s="99"/>
      <c r="W4221" s="99"/>
    </row>
    <row r="4222" spans="1:23" hidden="1" x14ac:dyDescent="0.25">
      <c r="A4222" s="96">
        <v>150073</v>
      </c>
      <c r="B4222" s="96" t="s">
        <v>54</v>
      </c>
      <c r="C4222" s="96" t="s">
        <v>43</v>
      </c>
      <c r="D4222" s="96" t="s">
        <v>55</v>
      </c>
      <c r="E4222" s="97">
        <v>44120</v>
      </c>
      <c r="F4222" s="96" t="s">
        <v>56</v>
      </c>
      <c r="G4222" s="96" t="s">
        <v>50</v>
      </c>
      <c r="H4222" s="97">
        <v>45167</v>
      </c>
      <c r="I4222" s="23">
        <v>0.267662037037037</v>
      </c>
      <c r="J4222" s="97">
        <v>45167</v>
      </c>
      <c r="K4222" s="23">
        <v>0.26811342592592591</v>
      </c>
      <c r="L4222" s="96">
        <v>39</v>
      </c>
      <c r="M4222" s="98">
        <f>Causas[[#This Row],[parada_duracion]]/60</f>
        <v>0.65</v>
      </c>
      <c r="N4222" s="18" t="s">
        <v>47</v>
      </c>
      <c r="O4222" s="99" t="s">
        <v>47</v>
      </c>
      <c r="P4222" s="99">
        <f>WEEKNUM(Causas[[#This Row],[resolucion_fecha]],16)</f>
        <v>35</v>
      </c>
      <c r="Q4222" s="99" t="str">
        <f>TEXT(Causas[[#This Row],[resolucion_fecha]],"MMMM")</f>
        <v>agosto</v>
      </c>
      <c r="R4222" s="99" t="str">
        <f t="shared" si="66"/>
        <v>M</v>
      </c>
      <c r="S4222" s="99"/>
      <c r="T4222" s="99" t="s">
        <v>47</v>
      </c>
      <c r="U4222" s="100"/>
      <c r="V4222" s="99"/>
      <c r="W4222" s="99"/>
    </row>
    <row r="4223" spans="1:23" hidden="1" x14ac:dyDescent="0.25">
      <c r="A4223" s="25">
        <v>150074</v>
      </c>
      <c r="B4223" s="25" t="s">
        <v>111</v>
      </c>
      <c r="C4223" s="25" t="s">
        <v>43</v>
      </c>
      <c r="D4223" s="25" t="s">
        <v>166</v>
      </c>
      <c r="E4223" s="24">
        <v>44432</v>
      </c>
      <c r="F4223" s="25" t="s">
        <v>325</v>
      </c>
      <c r="G4223" s="25" t="s">
        <v>50</v>
      </c>
      <c r="H4223" s="24">
        <v>45167</v>
      </c>
      <c r="I4223" s="101">
        <v>0.26841435185185186</v>
      </c>
      <c r="J4223" s="24">
        <v>45167</v>
      </c>
      <c r="K4223" s="101">
        <v>0.27702546296296299</v>
      </c>
      <c r="L4223" s="25">
        <v>744</v>
      </c>
      <c r="M4223" s="26">
        <f>Causas[[#This Row],[parada_duracion]]/60</f>
        <v>12.4</v>
      </c>
      <c r="N4223" s="19" t="s">
        <v>1349</v>
      </c>
      <c r="O4223" s="16" t="s">
        <v>52</v>
      </c>
      <c r="P4223" s="16">
        <f>WEEKNUM(Causas[[#This Row],[resolucion_fecha]],16)</f>
        <v>35</v>
      </c>
      <c r="Q4223" s="16" t="str">
        <f>TEXT(Causas[[#This Row],[resolucion_fecha]],"MMMM")</f>
        <v>agosto</v>
      </c>
      <c r="R4223" s="16" t="str">
        <f t="shared" si="66"/>
        <v>M</v>
      </c>
      <c r="S4223" s="16"/>
      <c r="T4223" s="16" t="s">
        <v>53</v>
      </c>
      <c r="U4223" s="100"/>
      <c r="V4223" s="16"/>
      <c r="W4223" s="16"/>
    </row>
    <row r="4224" spans="1:23" hidden="1" x14ac:dyDescent="0.25">
      <c r="A4224" s="25">
        <v>150080</v>
      </c>
      <c r="B4224" s="25" t="s">
        <v>42</v>
      </c>
      <c r="C4224" s="25" t="s">
        <v>43</v>
      </c>
      <c r="D4224" s="25" t="s">
        <v>161</v>
      </c>
      <c r="E4224" s="24">
        <v>43405</v>
      </c>
      <c r="F4224" s="25" t="s">
        <v>45</v>
      </c>
      <c r="G4224" s="25" t="s">
        <v>50</v>
      </c>
      <c r="H4224" s="24">
        <v>45167</v>
      </c>
      <c r="I4224" s="101">
        <v>0.28311342592592592</v>
      </c>
      <c r="J4224" s="24">
        <v>45167</v>
      </c>
      <c r="K4224" s="101">
        <v>0.31430555555555556</v>
      </c>
      <c r="L4224" s="25">
        <v>2695</v>
      </c>
      <c r="M4224" s="26">
        <f>Causas[[#This Row],[parada_duracion]]/60</f>
        <v>44.916666666666664</v>
      </c>
      <c r="N4224" s="19" t="s">
        <v>1350</v>
      </c>
      <c r="O4224" s="16" t="s">
        <v>52</v>
      </c>
      <c r="P4224" s="16">
        <f>WEEKNUM(Causas[[#This Row],[resolucion_fecha]],16)</f>
        <v>35</v>
      </c>
      <c r="Q4224" s="16" t="str">
        <f>TEXT(Causas[[#This Row],[resolucion_fecha]],"MMMM")</f>
        <v>agosto</v>
      </c>
      <c r="R4224" s="16" t="str">
        <f t="shared" si="66"/>
        <v>M</v>
      </c>
      <c r="S4224" s="16"/>
      <c r="T4224" s="16" t="s">
        <v>53</v>
      </c>
      <c r="U4224" s="16"/>
      <c r="V4224" s="16"/>
      <c r="W4224" s="16"/>
    </row>
    <row r="4225" spans="1:23" hidden="1" x14ac:dyDescent="0.25">
      <c r="A4225" s="25">
        <v>150087</v>
      </c>
      <c r="B4225" s="25" t="s">
        <v>119</v>
      </c>
      <c r="C4225" s="25" t="s">
        <v>43</v>
      </c>
      <c r="D4225" s="25" t="s">
        <v>90</v>
      </c>
      <c r="E4225" s="24">
        <v>43405</v>
      </c>
      <c r="F4225" s="25" t="s">
        <v>45</v>
      </c>
      <c r="G4225" s="25" t="s">
        <v>50</v>
      </c>
      <c r="H4225" s="24">
        <v>45167</v>
      </c>
      <c r="I4225" s="101">
        <v>0.31118055555555557</v>
      </c>
      <c r="J4225" s="24">
        <v>45167</v>
      </c>
      <c r="K4225" s="101">
        <v>0.32238425925925923</v>
      </c>
      <c r="L4225" s="25">
        <v>968</v>
      </c>
      <c r="M4225" s="26">
        <f>Causas[[#This Row],[parada_duracion]]/60</f>
        <v>16.133333333333333</v>
      </c>
      <c r="N4225" s="19" t="s">
        <v>1351</v>
      </c>
      <c r="O4225" s="16" t="s">
        <v>52</v>
      </c>
      <c r="P4225" s="16">
        <f>WEEKNUM(Causas[[#This Row],[resolucion_fecha]],16)</f>
        <v>35</v>
      </c>
      <c r="Q4225" s="16" t="str">
        <f>TEXT(Causas[[#This Row],[resolucion_fecha]],"MMMM")</f>
        <v>agosto</v>
      </c>
      <c r="R4225" s="16" t="str">
        <f t="shared" si="66"/>
        <v>M</v>
      </c>
      <c r="S4225" s="16"/>
      <c r="T4225" s="16" t="s">
        <v>53</v>
      </c>
      <c r="U4225" s="16"/>
      <c r="V4225" s="16"/>
      <c r="W4225" s="16"/>
    </row>
    <row r="4226" spans="1:23" hidden="1" x14ac:dyDescent="0.25">
      <c r="A4226" s="25">
        <v>150089</v>
      </c>
      <c r="B4226" s="25" t="s">
        <v>61</v>
      </c>
      <c r="C4226" s="25" t="s">
        <v>43</v>
      </c>
      <c r="D4226" s="25" t="s">
        <v>154</v>
      </c>
      <c r="E4226" s="24">
        <v>43881</v>
      </c>
      <c r="F4226" s="25" t="s">
        <v>56</v>
      </c>
      <c r="G4226" s="25" t="s">
        <v>46</v>
      </c>
      <c r="H4226" s="24">
        <v>45167</v>
      </c>
      <c r="I4226" s="101">
        <v>0.31586805555555558</v>
      </c>
      <c r="J4226" s="24">
        <v>45167</v>
      </c>
      <c r="K4226" s="101">
        <v>0.31738425925925923</v>
      </c>
      <c r="L4226" s="25">
        <v>131</v>
      </c>
      <c r="M4226" s="26">
        <f>Causas[[#This Row],[parada_duracion]]/60</f>
        <v>2.1833333333333331</v>
      </c>
      <c r="N4226" s="18" t="s">
        <v>47</v>
      </c>
      <c r="O4226" s="99" t="s">
        <v>47</v>
      </c>
      <c r="P4226" s="16">
        <f>WEEKNUM(Causas[[#This Row],[resolucion_fecha]],16)</f>
        <v>35</v>
      </c>
      <c r="Q4226" s="16" t="str">
        <f>TEXT(Causas[[#This Row],[resolucion_fecha]],"MMMM")</f>
        <v>agosto</v>
      </c>
      <c r="R4226" s="16" t="str">
        <f t="shared" si="66"/>
        <v>M</v>
      </c>
      <c r="S4226" s="16"/>
      <c r="T4226" s="99" t="s">
        <v>47</v>
      </c>
      <c r="U4226" s="16"/>
      <c r="V4226" s="16"/>
      <c r="W4226" s="16"/>
    </row>
    <row r="4227" spans="1:23" hidden="1" x14ac:dyDescent="0.25">
      <c r="A4227" s="25">
        <v>150091</v>
      </c>
      <c r="B4227" s="25" t="s">
        <v>130</v>
      </c>
      <c r="C4227" s="25" t="s">
        <v>43</v>
      </c>
      <c r="D4227" s="25" t="s">
        <v>68</v>
      </c>
      <c r="E4227" s="24">
        <v>43405</v>
      </c>
      <c r="F4227" s="25" t="s">
        <v>45</v>
      </c>
      <c r="G4227" s="25" t="s">
        <v>50</v>
      </c>
      <c r="H4227" s="24">
        <v>45167</v>
      </c>
      <c r="I4227" s="101">
        <v>0.32005787037037037</v>
      </c>
      <c r="J4227" s="24">
        <v>45167</v>
      </c>
      <c r="K4227" s="101">
        <v>0.37958333333333333</v>
      </c>
      <c r="L4227" s="25">
        <v>5143</v>
      </c>
      <c r="M4227" s="26">
        <f>Causas[[#This Row],[parada_duracion]]/60</f>
        <v>85.716666666666669</v>
      </c>
      <c r="N4227" s="19" t="s">
        <v>1352</v>
      </c>
      <c r="O4227" s="16" t="s">
        <v>52</v>
      </c>
      <c r="P4227" s="16">
        <f>WEEKNUM(Causas[[#This Row],[resolucion_fecha]],16)</f>
        <v>35</v>
      </c>
      <c r="Q4227" s="16" t="str">
        <f>TEXT(Causas[[#This Row],[resolucion_fecha]],"MMMM")</f>
        <v>agosto</v>
      </c>
      <c r="R4227" s="16" t="str">
        <f t="shared" si="66"/>
        <v>M</v>
      </c>
      <c r="S4227" s="16"/>
      <c r="T4227" s="16" t="s">
        <v>53</v>
      </c>
      <c r="U4227" s="16"/>
      <c r="V4227" s="16"/>
      <c r="W4227" s="16"/>
    </row>
    <row r="4228" spans="1:23" ht="30" hidden="1" x14ac:dyDescent="0.25">
      <c r="A4228" s="25">
        <v>150100</v>
      </c>
      <c r="B4228" s="25" t="s">
        <v>42</v>
      </c>
      <c r="C4228" s="25" t="s">
        <v>43</v>
      </c>
      <c r="D4228" s="25" t="s">
        <v>44</v>
      </c>
      <c r="E4228" s="24">
        <v>43405</v>
      </c>
      <c r="F4228" s="25" t="s">
        <v>45</v>
      </c>
      <c r="G4228" s="25" t="s">
        <v>50</v>
      </c>
      <c r="H4228" s="24">
        <v>45167</v>
      </c>
      <c r="I4228" s="101">
        <v>0.35365740740740742</v>
      </c>
      <c r="J4228" s="24">
        <v>45167</v>
      </c>
      <c r="K4228" s="101">
        <v>0.37873842592592594</v>
      </c>
      <c r="L4228" s="25">
        <v>2167</v>
      </c>
      <c r="M4228" s="26">
        <f>Causas[[#This Row],[parada_duracion]]/60</f>
        <v>36.116666666666667</v>
      </c>
      <c r="N4228" s="19" t="s">
        <v>1353</v>
      </c>
      <c r="O4228" s="16" t="s">
        <v>52</v>
      </c>
      <c r="P4228" s="16">
        <f>WEEKNUM(Causas[[#This Row],[resolucion_fecha]],16)</f>
        <v>35</v>
      </c>
      <c r="Q4228" s="16" t="str">
        <f>TEXT(Causas[[#This Row],[resolucion_fecha]],"MMMM")</f>
        <v>agosto</v>
      </c>
      <c r="R4228" s="16" t="str">
        <f t="shared" si="66"/>
        <v>M</v>
      </c>
      <c r="S4228" s="16"/>
      <c r="T4228" s="16" t="s">
        <v>53</v>
      </c>
      <c r="U4228" s="16"/>
      <c r="V4228" s="16"/>
      <c r="W4228" s="16"/>
    </row>
    <row r="4229" spans="1:23" hidden="1" x14ac:dyDescent="0.25">
      <c r="A4229" s="96">
        <v>150102</v>
      </c>
      <c r="B4229" s="96" t="s">
        <v>61</v>
      </c>
      <c r="C4229" s="96" t="s">
        <v>43</v>
      </c>
      <c r="D4229" s="96" t="s">
        <v>102</v>
      </c>
      <c r="E4229" s="97">
        <v>43405</v>
      </c>
      <c r="F4229" s="96" t="s">
        <v>45</v>
      </c>
      <c r="G4229" s="96" t="s">
        <v>46</v>
      </c>
      <c r="H4229" s="97">
        <v>45167</v>
      </c>
      <c r="I4229" s="23">
        <v>0.37077546296296293</v>
      </c>
      <c r="J4229" s="97">
        <v>45167</v>
      </c>
      <c r="K4229" s="23">
        <v>0.40182870370370366</v>
      </c>
      <c r="L4229" s="96">
        <v>2683</v>
      </c>
      <c r="M4229" s="98">
        <f>Causas[[#This Row],[parada_duracion]]/60</f>
        <v>44.716666666666669</v>
      </c>
      <c r="N4229" s="18" t="s">
        <v>1354</v>
      </c>
      <c r="O4229" s="99" t="s">
        <v>52</v>
      </c>
      <c r="P4229" s="99">
        <f>WEEKNUM(Causas[[#This Row],[resolucion_fecha]],16)</f>
        <v>35</v>
      </c>
      <c r="Q4229" s="99" t="str">
        <f>TEXT(Causas[[#This Row],[resolucion_fecha]],"MMMM")</f>
        <v>agosto</v>
      </c>
      <c r="R4229" s="99" t="str">
        <f t="shared" si="66"/>
        <v>M</v>
      </c>
      <c r="S4229" s="99"/>
      <c r="T4229" s="99" t="s">
        <v>53</v>
      </c>
      <c r="U4229" s="16"/>
      <c r="V4229" s="99"/>
      <c r="W4229" s="99"/>
    </row>
    <row r="4230" spans="1:23" hidden="1" x14ac:dyDescent="0.25">
      <c r="A4230" s="96">
        <v>150103</v>
      </c>
      <c r="B4230" s="96" t="s">
        <v>117</v>
      </c>
      <c r="C4230" s="96" t="s">
        <v>43</v>
      </c>
      <c r="D4230" s="96" t="s">
        <v>80</v>
      </c>
      <c r="E4230" s="97">
        <v>43405</v>
      </c>
      <c r="F4230" s="96" t="s">
        <v>45</v>
      </c>
      <c r="G4230" s="96" t="s">
        <v>50</v>
      </c>
      <c r="H4230" s="97">
        <v>45167</v>
      </c>
      <c r="I4230" s="23">
        <v>0.37630787037037039</v>
      </c>
      <c r="J4230" s="97">
        <v>45167</v>
      </c>
      <c r="K4230" s="23">
        <v>0.39266203703703706</v>
      </c>
      <c r="L4230" s="96">
        <v>1413</v>
      </c>
      <c r="M4230" s="98">
        <f>Causas[[#This Row],[parada_duracion]]/60</f>
        <v>23.55</v>
      </c>
      <c r="N4230" s="18" t="s">
        <v>1355</v>
      </c>
      <c r="O4230" s="99" t="s">
        <v>52</v>
      </c>
      <c r="P4230" s="99">
        <f>WEEKNUM(Causas[[#This Row],[resolucion_fecha]],16)</f>
        <v>35</v>
      </c>
      <c r="Q4230" s="99" t="str">
        <f>TEXT(Causas[[#This Row],[resolucion_fecha]],"MMMM")</f>
        <v>agosto</v>
      </c>
      <c r="R4230" s="99" t="str">
        <f t="shared" si="66"/>
        <v>M</v>
      </c>
      <c r="S4230" s="99"/>
      <c r="T4230" s="16" t="s">
        <v>53</v>
      </c>
      <c r="U4230" s="100"/>
      <c r="V4230" s="99"/>
      <c r="W4230" s="99"/>
    </row>
    <row r="4231" spans="1:23" hidden="1" x14ac:dyDescent="0.25">
      <c r="A4231" s="25">
        <v>150104</v>
      </c>
      <c r="B4231" s="25" t="s">
        <v>84</v>
      </c>
      <c r="C4231" s="25" t="s">
        <v>43</v>
      </c>
      <c r="D4231" s="25" t="s">
        <v>68</v>
      </c>
      <c r="E4231" s="24">
        <v>44012</v>
      </c>
      <c r="F4231" s="25" t="s">
        <v>56</v>
      </c>
      <c r="G4231" s="25" t="s">
        <v>46</v>
      </c>
      <c r="H4231" s="24">
        <v>45167</v>
      </c>
      <c r="I4231" s="101">
        <v>0.37973379629629633</v>
      </c>
      <c r="J4231" s="24">
        <v>45167</v>
      </c>
      <c r="K4231" s="101">
        <v>0.4801273148148148</v>
      </c>
      <c r="L4231" s="25">
        <v>8674</v>
      </c>
      <c r="M4231" s="26">
        <f>Causas[[#This Row],[parada_duracion]]/60</f>
        <v>144.56666666666666</v>
      </c>
      <c r="N4231" s="19" t="s">
        <v>1356</v>
      </c>
      <c r="O4231" s="16" t="s">
        <v>52</v>
      </c>
      <c r="P4231" s="16">
        <f>WEEKNUM(Causas[[#This Row],[resolucion_fecha]],16)</f>
        <v>35</v>
      </c>
      <c r="Q4231" s="16" t="str">
        <f>TEXT(Causas[[#This Row],[resolucion_fecha]],"MMMM")</f>
        <v>agosto</v>
      </c>
      <c r="R4231" s="16" t="str">
        <f t="shared" si="66"/>
        <v>M</v>
      </c>
      <c r="S4231" s="16"/>
      <c r="T4231" s="16" t="s">
        <v>53</v>
      </c>
      <c r="U4231" s="100"/>
      <c r="V4231" s="16"/>
      <c r="W4231" s="16"/>
    </row>
    <row r="4232" spans="1:23" hidden="1" x14ac:dyDescent="0.25">
      <c r="A4232" s="25">
        <v>150106</v>
      </c>
      <c r="B4232" s="25" t="s">
        <v>95</v>
      </c>
      <c r="C4232" s="25" t="s">
        <v>43</v>
      </c>
      <c r="D4232" s="25" t="s">
        <v>96</v>
      </c>
      <c r="E4232" s="24">
        <v>43882</v>
      </c>
      <c r="F4232" s="25" t="s">
        <v>56</v>
      </c>
      <c r="G4232" s="25" t="s">
        <v>46</v>
      </c>
      <c r="H4232" s="24">
        <v>45167</v>
      </c>
      <c r="I4232" s="101">
        <v>0.38340277777777776</v>
      </c>
      <c r="J4232" s="24">
        <v>45167</v>
      </c>
      <c r="K4232" s="101">
        <v>0.38425925925925924</v>
      </c>
      <c r="L4232" s="25">
        <v>74</v>
      </c>
      <c r="M4232" s="26">
        <f>Causas[[#This Row],[parada_duracion]]/60</f>
        <v>1.2333333333333334</v>
      </c>
      <c r="N4232" s="18" t="s">
        <v>47</v>
      </c>
      <c r="O4232" s="99" t="s">
        <v>47</v>
      </c>
      <c r="P4232" s="16">
        <f>WEEKNUM(Causas[[#This Row],[resolucion_fecha]],16)</f>
        <v>35</v>
      </c>
      <c r="Q4232" s="16" t="str">
        <f>TEXT(Causas[[#This Row],[resolucion_fecha]],"MMMM")</f>
        <v>agosto</v>
      </c>
      <c r="R4232" s="16" t="str">
        <f t="shared" si="66"/>
        <v>M</v>
      </c>
      <c r="S4232" s="16"/>
      <c r="T4232" s="99" t="s">
        <v>47</v>
      </c>
      <c r="U4232" s="16"/>
      <c r="V4232" s="16"/>
      <c r="W4232" s="16"/>
    </row>
    <row r="4233" spans="1:23" hidden="1" x14ac:dyDescent="0.25">
      <c r="A4233" s="96">
        <v>150108</v>
      </c>
      <c r="B4233" s="96" t="s">
        <v>117</v>
      </c>
      <c r="C4233" s="96" t="s">
        <v>43</v>
      </c>
      <c r="D4233" s="96" t="s">
        <v>80</v>
      </c>
      <c r="E4233" s="97">
        <v>43405</v>
      </c>
      <c r="F4233" s="96" t="s">
        <v>45</v>
      </c>
      <c r="G4233" s="96" t="s">
        <v>46</v>
      </c>
      <c r="H4233" s="97">
        <v>45167</v>
      </c>
      <c r="I4233" s="23">
        <v>0.39304398148148145</v>
      </c>
      <c r="J4233" s="97">
        <v>45167</v>
      </c>
      <c r="K4233" s="23">
        <v>0.40361111111111114</v>
      </c>
      <c r="L4233" s="96">
        <v>913</v>
      </c>
      <c r="M4233" s="98">
        <f>Causas[[#This Row],[parada_duracion]]/60</f>
        <v>15.216666666666667</v>
      </c>
      <c r="N4233" s="18" t="s">
        <v>1355</v>
      </c>
      <c r="O4233" s="99" t="s">
        <v>52</v>
      </c>
      <c r="P4233" s="99">
        <f>WEEKNUM(Causas[[#This Row],[resolucion_fecha]],16)</f>
        <v>35</v>
      </c>
      <c r="Q4233" s="99" t="str">
        <f>TEXT(Causas[[#This Row],[resolucion_fecha]],"MMMM")</f>
        <v>agosto</v>
      </c>
      <c r="R4233" s="99" t="str">
        <f t="shared" si="66"/>
        <v>M</v>
      </c>
      <c r="S4233" s="99"/>
      <c r="T4233" s="16" t="s">
        <v>53</v>
      </c>
      <c r="U4233" s="16"/>
      <c r="V4233" s="99"/>
      <c r="W4233" s="99"/>
    </row>
    <row r="4234" spans="1:23" hidden="1" x14ac:dyDescent="0.25">
      <c r="A4234" s="25">
        <v>150109</v>
      </c>
      <c r="B4234" s="25" t="s">
        <v>63</v>
      </c>
      <c r="C4234" s="25" t="s">
        <v>43</v>
      </c>
      <c r="D4234" s="25" t="s">
        <v>64</v>
      </c>
      <c r="E4234" s="24">
        <v>43809</v>
      </c>
      <c r="F4234" s="25" t="s">
        <v>56</v>
      </c>
      <c r="G4234" s="25" t="s">
        <v>46</v>
      </c>
      <c r="H4234" s="24">
        <v>45167</v>
      </c>
      <c r="I4234" s="101">
        <v>0.39371527777777776</v>
      </c>
      <c r="J4234" s="24">
        <v>45167</v>
      </c>
      <c r="K4234" s="101">
        <v>0.40925925925925927</v>
      </c>
      <c r="L4234" s="25">
        <v>1343</v>
      </c>
      <c r="M4234" s="26">
        <f>Causas[[#This Row],[parada_duracion]]/60</f>
        <v>22.383333333333333</v>
      </c>
      <c r="N4234" s="19" t="s">
        <v>1357</v>
      </c>
      <c r="O4234" s="16" t="s">
        <v>52</v>
      </c>
      <c r="P4234" s="16">
        <f>WEEKNUM(Causas[[#This Row],[resolucion_fecha]],16)</f>
        <v>35</v>
      </c>
      <c r="Q4234" s="16" t="str">
        <f>TEXT(Causas[[#This Row],[resolucion_fecha]],"MMMM")</f>
        <v>agosto</v>
      </c>
      <c r="R4234" s="16" t="str">
        <f t="shared" si="66"/>
        <v>M</v>
      </c>
      <c r="S4234" s="16"/>
      <c r="T4234" s="16" t="s">
        <v>53</v>
      </c>
      <c r="U4234" s="100"/>
      <c r="V4234" s="16"/>
      <c r="W4234" s="16"/>
    </row>
    <row r="4235" spans="1:23" hidden="1" x14ac:dyDescent="0.25">
      <c r="A4235" s="96">
        <v>150111</v>
      </c>
      <c r="B4235" s="96" t="s">
        <v>42</v>
      </c>
      <c r="C4235" s="96" t="s">
        <v>43</v>
      </c>
      <c r="D4235" s="96" t="s">
        <v>44</v>
      </c>
      <c r="E4235" s="97">
        <v>43405</v>
      </c>
      <c r="F4235" s="96" t="s">
        <v>45</v>
      </c>
      <c r="G4235" s="96" t="s">
        <v>50</v>
      </c>
      <c r="H4235" s="97">
        <v>45167</v>
      </c>
      <c r="I4235" s="23">
        <v>0.39567129629629627</v>
      </c>
      <c r="J4235" s="97">
        <v>45167</v>
      </c>
      <c r="K4235" s="23">
        <v>0.39633101851851849</v>
      </c>
      <c r="L4235" s="96">
        <v>57</v>
      </c>
      <c r="M4235" s="98">
        <f>Causas[[#This Row],[parada_duracion]]/60</f>
        <v>0.95</v>
      </c>
      <c r="N4235" s="18" t="s">
        <v>47</v>
      </c>
      <c r="O4235" s="99" t="s">
        <v>47</v>
      </c>
      <c r="P4235" s="99">
        <f>WEEKNUM(Causas[[#This Row],[resolucion_fecha]],16)</f>
        <v>35</v>
      </c>
      <c r="Q4235" s="99" t="str">
        <f>TEXT(Causas[[#This Row],[resolucion_fecha]],"MMMM")</f>
        <v>agosto</v>
      </c>
      <c r="R4235" s="99" t="str">
        <f t="shared" si="66"/>
        <v>M</v>
      </c>
      <c r="S4235" s="99"/>
      <c r="T4235" s="99" t="s">
        <v>47</v>
      </c>
      <c r="U4235" s="16"/>
      <c r="V4235" s="99"/>
      <c r="W4235" s="99"/>
    </row>
    <row r="4236" spans="1:23" hidden="1" x14ac:dyDescent="0.25">
      <c r="A4236" s="25">
        <v>150112</v>
      </c>
      <c r="B4236" s="25" t="s">
        <v>163</v>
      </c>
      <c r="C4236" s="25" t="s">
        <v>43</v>
      </c>
      <c r="D4236" s="25" t="s">
        <v>44</v>
      </c>
      <c r="E4236" s="24">
        <v>43405</v>
      </c>
      <c r="F4236" s="25" t="s">
        <v>45</v>
      </c>
      <c r="G4236" s="25" t="s">
        <v>50</v>
      </c>
      <c r="H4236" s="24">
        <v>45167</v>
      </c>
      <c r="I4236" s="101">
        <v>0.39697916666666666</v>
      </c>
      <c r="J4236" s="24">
        <v>45167</v>
      </c>
      <c r="K4236" s="101">
        <v>0.44402777777777774</v>
      </c>
      <c r="L4236" s="25">
        <v>4065</v>
      </c>
      <c r="M4236" s="26">
        <f>Causas[[#This Row],[parada_duracion]]/60</f>
        <v>67.75</v>
      </c>
      <c r="N4236" s="19" t="s">
        <v>49</v>
      </c>
      <c r="O4236" s="16" t="s">
        <v>49</v>
      </c>
      <c r="P4236" s="16">
        <f>WEEKNUM(Causas[[#This Row],[resolucion_fecha]],16)</f>
        <v>35</v>
      </c>
      <c r="Q4236" s="16" t="str">
        <f>TEXT(Causas[[#This Row],[resolucion_fecha]],"MMMM")</f>
        <v>agosto</v>
      </c>
      <c r="R4236" s="16" t="str">
        <f t="shared" si="66"/>
        <v>M</v>
      </c>
      <c r="S4236" s="16"/>
      <c r="T4236" s="16" t="s">
        <v>49</v>
      </c>
      <c r="U4236" s="100"/>
      <c r="V4236" s="16"/>
      <c r="W4236" s="16"/>
    </row>
    <row r="4237" spans="1:23" hidden="1" x14ac:dyDescent="0.25">
      <c r="A4237" s="96">
        <v>150117</v>
      </c>
      <c r="B4237" s="96" t="s">
        <v>83</v>
      </c>
      <c r="C4237" s="96" t="s">
        <v>43</v>
      </c>
      <c r="D4237" s="96" t="s">
        <v>76</v>
      </c>
      <c r="E4237" s="97">
        <v>43405</v>
      </c>
      <c r="F4237" s="96" t="s">
        <v>45</v>
      </c>
      <c r="G4237" s="96" t="s">
        <v>50</v>
      </c>
      <c r="H4237" s="97">
        <v>45167</v>
      </c>
      <c r="I4237" s="23">
        <v>0.44262731481481482</v>
      </c>
      <c r="J4237" s="97">
        <v>45167</v>
      </c>
      <c r="K4237" s="23">
        <v>0.47409722222222223</v>
      </c>
      <c r="L4237" s="96">
        <v>2719</v>
      </c>
      <c r="M4237" s="98">
        <f>Causas[[#This Row],[parada_duracion]]/60</f>
        <v>45.31666666666667</v>
      </c>
      <c r="N4237" s="18" t="s">
        <v>1358</v>
      </c>
      <c r="O4237" s="99" t="s">
        <v>52</v>
      </c>
      <c r="P4237" s="99">
        <f>WEEKNUM(Causas[[#This Row],[resolucion_fecha]],16)</f>
        <v>35</v>
      </c>
      <c r="Q4237" s="99" t="str">
        <f>TEXT(Causas[[#This Row],[resolucion_fecha]],"MMMM")</f>
        <v>agosto</v>
      </c>
      <c r="R4237" s="99" t="str">
        <f t="shared" si="66"/>
        <v>M</v>
      </c>
      <c r="S4237" s="99"/>
      <c r="T4237" s="16" t="s">
        <v>53</v>
      </c>
      <c r="U4237" s="16"/>
      <c r="V4237" s="99"/>
      <c r="W4237" s="99"/>
    </row>
    <row r="4238" spans="1:23" ht="30" hidden="1" x14ac:dyDescent="0.25">
      <c r="A4238" s="25">
        <v>150118</v>
      </c>
      <c r="B4238" s="25" t="s">
        <v>42</v>
      </c>
      <c r="C4238" s="25" t="s">
        <v>43</v>
      </c>
      <c r="D4238" s="25" t="s">
        <v>44</v>
      </c>
      <c r="E4238" s="24">
        <v>43405</v>
      </c>
      <c r="F4238" s="25" t="s">
        <v>45</v>
      </c>
      <c r="G4238" s="25" t="s">
        <v>50</v>
      </c>
      <c r="H4238" s="24">
        <v>45167</v>
      </c>
      <c r="I4238" s="101">
        <v>0.4440972222222222</v>
      </c>
      <c r="J4238" s="24">
        <v>45167</v>
      </c>
      <c r="K4238" s="101">
        <v>0.52614583333333331</v>
      </c>
      <c r="L4238" s="25">
        <v>7089</v>
      </c>
      <c r="M4238" s="26">
        <f>Causas[[#This Row],[parada_duracion]]/60</f>
        <v>118.15</v>
      </c>
      <c r="N4238" s="19" t="s">
        <v>1353</v>
      </c>
      <c r="O4238" s="16" t="s">
        <v>52</v>
      </c>
      <c r="P4238" s="16">
        <f>WEEKNUM(Causas[[#This Row],[resolucion_fecha]],16)</f>
        <v>35</v>
      </c>
      <c r="Q4238" s="16" t="str">
        <f>TEXT(Causas[[#This Row],[resolucion_fecha]],"MMMM")</f>
        <v>agosto</v>
      </c>
      <c r="R4238" s="16" t="str">
        <f t="shared" si="66"/>
        <v>M</v>
      </c>
      <c r="S4238" s="16"/>
      <c r="T4238" s="16" t="s">
        <v>53</v>
      </c>
      <c r="U4238" s="100"/>
      <c r="V4238" s="16"/>
      <c r="W4238" s="16"/>
    </row>
    <row r="4239" spans="1:23" hidden="1" x14ac:dyDescent="0.25">
      <c r="A4239" s="25">
        <v>150137</v>
      </c>
      <c r="B4239" s="25" t="s">
        <v>84</v>
      </c>
      <c r="C4239" s="25" t="s">
        <v>43</v>
      </c>
      <c r="D4239" s="25" t="s">
        <v>68</v>
      </c>
      <c r="E4239" s="24">
        <v>44012</v>
      </c>
      <c r="F4239" s="25" t="s">
        <v>56</v>
      </c>
      <c r="G4239" s="25" t="s">
        <v>46</v>
      </c>
      <c r="H4239" s="24">
        <v>45167</v>
      </c>
      <c r="I4239" s="101">
        <v>0.51479166666666665</v>
      </c>
      <c r="J4239" s="24">
        <v>45167</v>
      </c>
      <c r="K4239" s="101">
        <v>0.5212268518518518</v>
      </c>
      <c r="L4239" s="25">
        <v>556</v>
      </c>
      <c r="M4239" s="26">
        <f>Causas[[#This Row],[parada_duracion]]/60</f>
        <v>9.2666666666666675</v>
      </c>
      <c r="N4239" s="18" t="s">
        <v>47</v>
      </c>
      <c r="O4239" s="99" t="s">
        <v>47</v>
      </c>
      <c r="P4239" s="16">
        <f>WEEKNUM(Causas[[#This Row],[resolucion_fecha]],16)</f>
        <v>35</v>
      </c>
      <c r="Q4239" s="16" t="str">
        <f>TEXT(Causas[[#This Row],[resolucion_fecha]],"MMMM")</f>
        <v>agosto</v>
      </c>
      <c r="R4239" s="16" t="str">
        <f t="shared" si="66"/>
        <v>M</v>
      </c>
      <c r="S4239" s="16"/>
      <c r="T4239" s="99" t="s">
        <v>47</v>
      </c>
      <c r="U4239" s="16"/>
      <c r="V4239" s="16"/>
      <c r="W4239" s="16"/>
    </row>
    <row r="4240" spans="1:23" hidden="1" x14ac:dyDescent="0.25">
      <c r="A4240" s="25">
        <v>150146</v>
      </c>
      <c r="B4240" s="25" t="s">
        <v>130</v>
      </c>
      <c r="C4240" s="25" t="s">
        <v>43</v>
      </c>
      <c r="D4240" s="25" t="s">
        <v>164</v>
      </c>
      <c r="E4240" s="24">
        <v>43405</v>
      </c>
      <c r="F4240" s="25" t="s">
        <v>45</v>
      </c>
      <c r="G4240" s="25" t="s">
        <v>50</v>
      </c>
      <c r="H4240" s="24">
        <v>45167</v>
      </c>
      <c r="I4240" s="101">
        <v>0.54574074074074075</v>
      </c>
      <c r="J4240" s="24">
        <v>45167</v>
      </c>
      <c r="K4240" s="101">
        <v>0.54594907407407411</v>
      </c>
      <c r="L4240" s="25">
        <v>18</v>
      </c>
      <c r="M4240" s="26">
        <f>Causas[[#This Row],[parada_duracion]]/60</f>
        <v>0.3</v>
      </c>
      <c r="N4240" s="18" t="s">
        <v>47</v>
      </c>
      <c r="O4240" s="99" t="s">
        <v>47</v>
      </c>
      <c r="P4240" s="16">
        <f>WEEKNUM(Causas[[#This Row],[resolucion_fecha]],16)</f>
        <v>35</v>
      </c>
      <c r="Q4240" s="16" t="str">
        <f>TEXT(Causas[[#This Row],[resolucion_fecha]],"MMMM")</f>
        <v>agosto</v>
      </c>
      <c r="R4240" s="16" t="str">
        <f t="shared" si="66"/>
        <v>M</v>
      </c>
      <c r="S4240" s="16"/>
      <c r="T4240" s="99" t="s">
        <v>47</v>
      </c>
      <c r="U4240" s="16"/>
      <c r="V4240" s="16"/>
      <c r="W4240" s="16"/>
    </row>
    <row r="4241" spans="1:23" hidden="1" x14ac:dyDescent="0.25">
      <c r="A4241" s="96">
        <v>150149</v>
      </c>
      <c r="B4241" s="96" t="s">
        <v>42</v>
      </c>
      <c r="C4241" s="96" t="s">
        <v>43</v>
      </c>
      <c r="D4241" s="96" t="s">
        <v>44</v>
      </c>
      <c r="E4241" s="97">
        <v>43405</v>
      </c>
      <c r="F4241" s="96" t="s">
        <v>45</v>
      </c>
      <c r="G4241" s="96" t="s">
        <v>50</v>
      </c>
      <c r="H4241" s="97">
        <v>45167</v>
      </c>
      <c r="I4241" s="23">
        <v>0.60010416666666666</v>
      </c>
      <c r="J4241" s="97">
        <v>45168</v>
      </c>
      <c r="K4241" s="23">
        <v>0.27178240740740739</v>
      </c>
      <c r="L4241" s="96">
        <v>58033</v>
      </c>
      <c r="M4241" s="98">
        <f>Causas[[#This Row],[parada_duracion]]/60</f>
        <v>967.2166666666667</v>
      </c>
      <c r="N4241" s="18" t="s">
        <v>1359</v>
      </c>
      <c r="O4241" s="99" t="s">
        <v>72</v>
      </c>
      <c r="P4241" s="99">
        <f>WEEKNUM(Causas[[#This Row],[resolucion_fecha]],16)</f>
        <v>35</v>
      </c>
      <c r="Q4241" s="99" t="str">
        <f>TEXT(Causas[[#This Row],[resolucion_fecha]],"MMMM")</f>
        <v>agosto</v>
      </c>
      <c r="R4241" s="99" t="str">
        <f t="shared" si="66"/>
        <v>T</v>
      </c>
      <c r="S4241" s="99"/>
      <c r="T4241" s="99" t="s">
        <v>73</v>
      </c>
      <c r="U4241" s="16"/>
      <c r="V4241" s="99"/>
      <c r="W4241" s="99"/>
    </row>
    <row r="4242" spans="1:23" hidden="1" x14ac:dyDescent="0.25">
      <c r="A4242" s="25">
        <v>150150</v>
      </c>
      <c r="B4242" s="25" t="s">
        <v>42</v>
      </c>
      <c r="C4242" s="25" t="s">
        <v>43</v>
      </c>
      <c r="D4242" s="25" t="s">
        <v>59</v>
      </c>
      <c r="E4242" s="24">
        <v>44231</v>
      </c>
      <c r="F4242" s="25" t="s">
        <v>60</v>
      </c>
      <c r="G4242" s="25" t="s">
        <v>50</v>
      </c>
      <c r="H4242" s="24">
        <v>45167</v>
      </c>
      <c r="I4242" s="101">
        <v>0.60052083333333328</v>
      </c>
      <c r="J4242" s="24">
        <v>45167</v>
      </c>
      <c r="K4242" s="101">
        <v>0.68568287037037035</v>
      </c>
      <c r="L4242" s="25">
        <v>7358</v>
      </c>
      <c r="M4242" s="26">
        <f>Causas[[#This Row],[parada_duracion]]/60</f>
        <v>122.63333333333334</v>
      </c>
      <c r="N4242" s="19" t="s">
        <v>1360</v>
      </c>
      <c r="O4242" s="16" t="s">
        <v>52</v>
      </c>
      <c r="P4242" s="16">
        <f>WEEKNUM(Causas[[#This Row],[resolucion_fecha]],16)</f>
        <v>35</v>
      </c>
      <c r="Q4242" s="16" t="str">
        <f>TEXT(Causas[[#This Row],[resolucion_fecha]],"MMMM")</f>
        <v>agosto</v>
      </c>
      <c r="R4242" s="16" t="str">
        <f t="shared" si="66"/>
        <v>T</v>
      </c>
      <c r="S4242" s="16"/>
      <c r="T4242" s="16" t="s">
        <v>53</v>
      </c>
      <c r="U4242" s="100"/>
      <c r="V4242" s="16"/>
      <c r="W4242" s="16"/>
    </row>
    <row r="4243" spans="1:23" hidden="1" x14ac:dyDescent="0.25">
      <c r="A4243" s="25">
        <v>150152</v>
      </c>
      <c r="B4243" s="25" t="s">
        <v>94</v>
      </c>
      <c r="C4243" s="25" t="s">
        <v>43</v>
      </c>
      <c r="D4243" s="25" t="s">
        <v>64</v>
      </c>
      <c r="E4243" s="24">
        <v>43405</v>
      </c>
      <c r="F4243" s="25" t="s">
        <v>45</v>
      </c>
      <c r="G4243" s="25" t="s">
        <v>46</v>
      </c>
      <c r="H4243" s="24">
        <v>45167</v>
      </c>
      <c r="I4243" s="101">
        <v>0.61373842592592587</v>
      </c>
      <c r="J4243" s="24">
        <v>45167</v>
      </c>
      <c r="K4243" s="101">
        <v>0.69172453703703696</v>
      </c>
      <c r="L4243" s="25">
        <v>6738</v>
      </c>
      <c r="M4243" s="26">
        <f>Causas[[#This Row],[parada_duracion]]/60</f>
        <v>112.3</v>
      </c>
      <c r="N4243" s="19" t="s">
        <v>1361</v>
      </c>
      <c r="O4243" s="16" t="s">
        <v>52</v>
      </c>
      <c r="P4243" s="16">
        <f>WEEKNUM(Causas[[#This Row],[resolucion_fecha]],16)</f>
        <v>35</v>
      </c>
      <c r="Q4243" s="16" t="str">
        <f>TEXT(Causas[[#This Row],[resolucion_fecha]],"MMMM")</f>
        <v>agosto</v>
      </c>
      <c r="R4243" s="16" t="str">
        <f t="shared" si="66"/>
        <v>T</v>
      </c>
      <c r="S4243" s="16"/>
      <c r="T4243" s="16" t="s">
        <v>53</v>
      </c>
      <c r="U4243" s="16"/>
      <c r="V4243" s="16"/>
      <c r="W4243" s="16"/>
    </row>
    <row r="4244" spans="1:23" hidden="1" x14ac:dyDescent="0.25">
      <c r="A4244" s="96">
        <v>150154</v>
      </c>
      <c r="B4244" s="96" t="s">
        <v>197</v>
      </c>
      <c r="C4244" s="96" t="s">
        <v>43</v>
      </c>
      <c r="D4244" s="96" t="s">
        <v>90</v>
      </c>
      <c r="E4244" s="97">
        <v>43405</v>
      </c>
      <c r="F4244" s="96" t="s">
        <v>45</v>
      </c>
      <c r="G4244" s="96" t="s">
        <v>46</v>
      </c>
      <c r="H4244" s="97">
        <v>45167</v>
      </c>
      <c r="I4244" s="23">
        <v>0.64509259259259266</v>
      </c>
      <c r="J4244" s="97">
        <v>45167</v>
      </c>
      <c r="K4244" s="23">
        <v>0.66052083333333333</v>
      </c>
      <c r="L4244" s="96">
        <v>1333</v>
      </c>
      <c r="M4244" s="98">
        <f>Causas[[#This Row],[parada_duracion]]/60</f>
        <v>22.216666666666665</v>
      </c>
      <c r="N4244" s="18" t="s">
        <v>756</v>
      </c>
      <c r="O4244" s="99" t="s">
        <v>9</v>
      </c>
      <c r="P4244" s="99">
        <f>WEEKNUM(Causas[[#This Row],[resolucion_fecha]],16)</f>
        <v>35</v>
      </c>
      <c r="Q4244" s="99" t="str">
        <f>TEXT(Causas[[#This Row],[resolucion_fecha]],"MMMM")</f>
        <v>agosto</v>
      </c>
      <c r="R4244" s="99" t="str">
        <f t="shared" si="66"/>
        <v>T</v>
      </c>
      <c r="S4244" s="99"/>
      <c r="T4244" s="99" t="s">
        <v>9</v>
      </c>
      <c r="U4244" s="16"/>
      <c r="V4244" s="99"/>
      <c r="W4244" s="99"/>
    </row>
    <row r="4245" spans="1:23" hidden="1" x14ac:dyDescent="0.25">
      <c r="A4245" s="25">
        <v>150155</v>
      </c>
      <c r="B4245" s="25" t="s">
        <v>88</v>
      </c>
      <c r="C4245" s="25" t="s">
        <v>43</v>
      </c>
      <c r="D4245" s="25" t="s">
        <v>80</v>
      </c>
      <c r="E4245" s="24">
        <v>43843</v>
      </c>
      <c r="F4245" s="25" t="s">
        <v>56</v>
      </c>
      <c r="G4245" s="25" t="s">
        <v>50</v>
      </c>
      <c r="H4245" s="24">
        <v>45167</v>
      </c>
      <c r="I4245" s="101">
        <v>0.64636574074074071</v>
      </c>
      <c r="J4245" s="24">
        <v>45167</v>
      </c>
      <c r="K4245" s="101">
        <v>0.68929398148148147</v>
      </c>
      <c r="L4245" s="25">
        <v>3709</v>
      </c>
      <c r="M4245" s="26">
        <f>Causas[[#This Row],[parada_duracion]]/60</f>
        <v>61.81666666666667</v>
      </c>
      <c r="N4245" s="19" t="s">
        <v>57</v>
      </c>
      <c r="O4245" s="16" t="s">
        <v>52</v>
      </c>
      <c r="P4245" s="16">
        <f>WEEKNUM(Causas[[#This Row],[resolucion_fecha]],16)</f>
        <v>35</v>
      </c>
      <c r="Q4245" s="16" t="str">
        <f>TEXT(Causas[[#This Row],[resolucion_fecha]],"MMMM")</f>
        <v>agosto</v>
      </c>
      <c r="R4245" s="16" t="str">
        <f t="shared" si="66"/>
        <v>T</v>
      </c>
      <c r="S4245" s="16"/>
      <c r="T4245" s="16" t="s">
        <v>53</v>
      </c>
      <c r="U4245" s="100"/>
      <c r="V4245" s="16"/>
      <c r="W4245" s="16"/>
    </row>
    <row r="4246" spans="1:23" hidden="1" x14ac:dyDescent="0.25">
      <c r="A4246" s="96">
        <v>150157</v>
      </c>
      <c r="B4246" s="96" t="s">
        <v>74</v>
      </c>
      <c r="C4246" s="96" t="s">
        <v>43</v>
      </c>
      <c r="D4246" s="96" t="s">
        <v>68</v>
      </c>
      <c r="E4246" s="97">
        <v>44258</v>
      </c>
      <c r="F4246" s="96" t="s">
        <v>56</v>
      </c>
      <c r="G4246" s="96" t="s">
        <v>50</v>
      </c>
      <c r="H4246" s="97">
        <v>45167</v>
      </c>
      <c r="I4246" s="23">
        <v>0.65939814814814812</v>
      </c>
      <c r="J4246" s="97">
        <v>45167</v>
      </c>
      <c r="K4246" s="23">
        <v>0.65950231481481481</v>
      </c>
      <c r="L4246" s="96">
        <v>9</v>
      </c>
      <c r="M4246" s="98">
        <f>Causas[[#This Row],[parada_duracion]]/60</f>
        <v>0.15</v>
      </c>
      <c r="N4246" s="18" t="s">
        <v>47</v>
      </c>
      <c r="O4246" s="99" t="s">
        <v>47</v>
      </c>
      <c r="P4246" s="99">
        <f>WEEKNUM(Causas[[#This Row],[resolucion_fecha]],16)</f>
        <v>35</v>
      </c>
      <c r="Q4246" s="99" t="str">
        <f>TEXT(Causas[[#This Row],[resolucion_fecha]],"MMMM")</f>
        <v>agosto</v>
      </c>
      <c r="R4246" s="99" t="str">
        <f t="shared" si="66"/>
        <v>T</v>
      </c>
      <c r="S4246" s="99"/>
      <c r="T4246" s="99" t="s">
        <v>47</v>
      </c>
      <c r="U4246" s="16"/>
      <c r="V4246" s="99"/>
      <c r="W4246" s="99"/>
    </row>
    <row r="4247" spans="1:23" hidden="1" x14ac:dyDescent="0.25">
      <c r="A4247" s="25">
        <v>150158</v>
      </c>
      <c r="B4247" s="25" t="s">
        <v>74</v>
      </c>
      <c r="C4247" s="25" t="s">
        <v>43</v>
      </c>
      <c r="D4247" s="25" t="s">
        <v>68</v>
      </c>
      <c r="E4247" s="24">
        <v>44258</v>
      </c>
      <c r="F4247" s="25" t="s">
        <v>56</v>
      </c>
      <c r="G4247" s="25" t="s">
        <v>46</v>
      </c>
      <c r="H4247" s="24">
        <v>45167</v>
      </c>
      <c r="I4247" s="101">
        <v>0.6595833333333333</v>
      </c>
      <c r="J4247" s="24">
        <v>45167</v>
      </c>
      <c r="K4247" s="101">
        <v>0.70379629629629636</v>
      </c>
      <c r="L4247" s="25">
        <v>3820</v>
      </c>
      <c r="M4247" s="26">
        <f>Causas[[#This Row],[parada_duracion]]/60</f>
        <v>63.666666666666664</v>
      </c>
      <c r="N4247" s="19" t="s">
        <v>49</v>
      </c>
      <c r="O4247" s="16" t="s">
        <v>49</v>
      </c>
      <c r="P4247" s="16">
        <f>WEEKNUM(Causas[[#This Row],[resolucion_fecha]],16)</f>
        <v>35</v>
      </c>
      <c r="Q4247" s="16" t="str">
        <f>TEXT(Causas[[#This Row],[resolucion_fecha]],"MMMM")</f>
        <v>agosto</v>
      </c>
      <c r="R4247" s="16" t="str">
        <f t="shared" si="66"/>
        <v>T</v>
      </c>
      <c r="S4247" s="16"/>
      <c r="T4247" s="16" t="s">
        <v>49</v>
      </c>
      <c r="U4247" s="100"/>
      <c r="V4247" s="16"/>
      <c r="W4247" s="16"/>
    </row>
    <row r="4248" spans="1:23" ht="30" hidden="1" x14ac:dyDescent="0.25">
      <c r="A4248" s="25">
        <v>150163</v>
      </c>
      <c r="B4248" s="25" t="s">
        <v>84</v>
      </c>
      <c r="C4248" s="25" t="s">
        <v>43</v>
      </c>
      <c r="D4248" s="25" t="s">
        <v>68</v>
      </c>
      <c r="E4248" s="24">
        <v>44012</v>
      </c>
      <c r="F4248" s="25" t="s">
        <v>56</v>
      </c>
      <c r="G4248" s="25" t="s">
        <v>46</v>
      </c>
      <c r="H4248" s="24">
        <v>45167</v>
      </c>
      <c r="I4248" s="101">
        <v>0.70870370370370372</v>
      </c>
      <c r="J4248" s="24">
        <v>45167</v>
      </c>
      <c r="K4248" s="101">
        <v>0.75929398148148142</v>
      </c>
      <c r="L4248" s="25">
        <v>4371</v>
      </c>
      <c r="M4248" s="26">
        <f>Causas[[#This Row],[parada_duracion]]/60</f>
        <v>72.849999999999994</v>
      </c>
      <c r="N4248" s="19" t="s">
        <v>1362</v>
      </c>
      <c r="O4248" s="16" t="s">
        <v>52</v>
      </c>
      <c r="P4248" s="16">
        <f>WEEKNUM(Causas[[#This Row],[resolucion_fecha]],16)</f>
        <v>35</v>
      </c>
      <c r="Q4248" s="16" t="str">
        <f>TEXT(Causas[[#This Row],[resolucion_fecha]],"MMMM")</f>
        <v>agosto</v>
      </c>
      <c r="R4248" s="16" t="str">
        <f t="shared" si="66"/>
        <v>T</v>
      </c>
      <c r="S4248" s="16"/>
      <c r="T4248" s="16" t="s">
        <v>53</v>
      </c>
      <c r="U4248" s="16"/>
      <c r="V4248" s="16"/>
      <c r="W4248" s="16"/>
    </row>
    <row r="4249" spans="1:23" hidden="1" x14ac:dyDescent="0.25">
      <c r="A4249" s="25">
        <v>150175</v>
      </c>
      <c r="B4249" s="25" t="s">
        <v>58</v>
      </c>
      <c r="C4249" s="25" t="s">
        <v>43</v>
      </c>
      <c r="D4249" s="25" t="s">
        <v>96</v>
      </c>
      <c r="E4249" s="24">
        <v>43882</v>
      </c>
      <c r="F4249" s="25" t="s">
        <v>56</v>
      </c>
      <c r="G4249" s="25" t="s">
        <v>46</v>
      </c>
      <c r="H4249" s="24">
        <v>45167</v>
      </c>
      <c r="I4249" s="101">
        <v>0.7431712962962963</v>
      </c>
      <c r="J4249" s="24">
        <v>45167</v>
      </c>
      <c r="K4249" s="101">
        <v>0.76356481481481486</v>
      </c>
      <c r="L4249" s="25">
        <v>1762</v>
      </c>
      <c r="M4249" s="26">
        <f>Causas[[#This Row],[parada_duracion]]/60</f>
        <v>29.366666666666667</v>
      </c>
      <c r="N4249" s="19" t="s">
        <v>207</v>
      </c>
      <c r="O4249" s="16" t="s">
        <v>9</v>
      </c>
      <c r="P4249" s="16">
        <f>WEEKNUM(Causas[[#This Row],[resolucion_fecha]],16)</f>
        <v>35</v>
      </c>
      <c r="Q4249" s="16" t="str">
        <f>TEXT(Causas[[#This Row],[resolucion_fecha]],"MMMM")</f>
        <v>agosto</v>
      </c>
      <c r="R4249" s="16" t="str">
        <f t="shared" si="66"/>
        <v>T</v>
      </c>
      <c r="S4249" s="16"/>
      <c r="T4249" s="16" t="s">
        <v>9</v>
      </c>
      <c r="U4249" s="16"/>
      <c r="V4249" s="16"/>
      <c r="W4249" s="16"/>
    </row>
    <row r="4250" spans="1:23" hidden="1" x14ac:dyDescent="0.25">
      <c r="A4250" s="96">
        <v>150184</v>
      </c>
      <c r="B4250" s="96" t="s">
        <v>42</v>
      </c>
      <c r="C4250" s="96" t="s">
        <v>43</v>
      </c>
      <c r="D4250" s="96" t="s">
        <v>55</v>
      </c>
      <c r="E4250" s="97">
        <v>43405</v>
      </c>
      <c r="F4250" s="96" t="s">
        <v>45</v>
      </c>
      <c r="G4250" s="96" t="s">
        <v>50</v>
      </c>
      <c r="H4250" s="97">
        <v>45167</v>
      </c>
      <c r="I4250" s="23">
        <v>0.8081828703703704</v>
      </c>
      <c r="J4250" s="97">
        <v>45167</v>
      </c>
      <c r="K4250" s="23">
        <v>0.80981481481481488</v>
      </c>
      <c r="L4250" s="96">
        <v>141</v>
      </c>
      <c r="M4250" s="98">
        <f>Causas[[#This Row],[parada_duracion]]/60</f>
        <v>2.35</v>
      </c>
      <c r="N4250" s="18" t="s">
        <v>47</v>
      </c>
      <c r="O4250" s="99" t="s">
        <v>47</v>
      </c>
      <c r="P4250" s="99">
        <f>WEEKNUM(Causas[[#This Row],[resolucion_fecha]],16)</f>
        <v>35</v>
      </c>
      <c r="Q4250" s="99" t="str">
        <f>TEXT(Causas[[#This Row],[resolucion_fecha]],"MMMM")</f>
        <v>agosto</v>
      </c>
      <c r="R4250" s="99" t="str">
        <f t="shared" si="66"/>
        <v>T</v>
      </c>
      <c r="S4250" s="99"/>
      <c r="T4250" s="99" t="s">
        <v>47</v>
      </c>
      <c r="U4250" s="16"/>
      <c r="V4250" s="99"/>
      <c r="W4250" s="99"/>
    </row>
    <row r="4251" spans="1:23" hidden="1" x14ac:dyDescent="0.25">
      <c r="A4251" s="96">
        <v>150185</v>
      </c>
      <c r="B4251" s="96" t="s">
        <v>79</v>
      </c>
      <c r="C4251" s="96" t="s">
        <v>43</v>
      </c>
      <c r="D4251" s="96" t="s">
        <v>82</v>
      </c>
      <c r="E4251" s="97">
        <v>43405</v>
      </c>
      <c r="F4251" s="96" t="s">
        <v>45</v>
      </c>
      <c r="G4251" s="96" t="s">
        <v>46</v>
      </c>
      <c r="H4251" s="97">
        <v>45167</v>
      </c>
      <c r="I4251" s="23">
        <v>0.81975694444444447</v>
      </c>
      <c r="J4251" s="97">
        <v>45167</v>
      </c>
      <c r="K4251" s="23">
        <v>0.82430555555555562</v>
      </c>
      <c r="L4251" s="96">
        <v>393</v>
      </c>
      <c r="M4251" s="98">
        <f>Causas[[#This Row],[parada_duracion]]/60</f>
        <v>6.55</v>
      </c>
      <c r="N4251" s="18" t="s">
        <v>47</v>
      </c>
      <c r="O4251" s="99" t="s">
        <v>47</v>
      </c>
      <c r="P4251" s="99">
        <f>WEEKNUM(Causas[[#This Row],[resolucion_fecha]],16)</f>
        <v>35</v>
      </c>
      <c r="Q4251" s="99" t="str">
        <f>TEXT(Causas[[#This Row],[resolucion_fecha]],"MMMM")</f>
        <v>agosto</v>
      </c>
      <c r="R4251" s="99" t="str">
        <f t="shared" si="66"/>
        <v>T</v>
      </c>
      <c r="S4251" s="99"/>
      <c r="T4251" s="99" t="s">
        <v>47</v>
      </c>
      <c r="U4251" s="100"/>
      <c r="V4251" s="99"/>
      <c r="W4251" s="99"/>
    </row>
    <row r="4252" spans="1:23" x14ac:dyDescent="0.25">
      <c r="A4252" s="25">
        <v>150186</v>
      </c>
      <c r="B4252" s="25" t="s">
        <v>42</v>
      </c>
      <c r="C4252" s="25" t="s">
        <v>43</v>
      </c>
      <c r="D4252" s="25" t="s">
        <v>67</v>
      </c>
      <c r="E4252" s="24">
        <v>43405</v>
      </c>
      <c r="F4252" s="25" t="s">
        <v>45</v>
      </c>
      <c r="G4252" s="25" t="s">
        <v>46</v>
      </c>
      <c r="H4252" s="24">
        <v>45167</v>
      </c>
      <c r="I4252" s="101">
        <v>0.82216435185185188</v>
      </c>
      <c r="J4252" s="24">
        <v>45167</v>
      </c>
      <c r="K4252" s="101">
        <v>0.83490740740740732</v>
      </c>
      <c r="L4252" s="25">
        <v>1101</v>
      </c>
      <c r="M4252" s="26">
        <f>Causas[[#This Row],[parada_duracion]]/60</f>
        <v>18.350000000000001</v>
      </c>
      <c r="N4252" s="19" t="s">
        <v>1363</v>
      </c>
      <c r="O4252" s="16" t="s">
        <v>52</v>
      </c>
      <c r="P4252" s="16">
        <f>WEEKNUM(Causas[[#This Row],[resolucion_fecha]],16)</f>
        <v>35</v>
      </c>
      <c r="Q4252" s="16" t="str">
        <f>TEXT(Causas[[#This Row],[resolucion_fecha]],"MMMM")</f>
        <v>agosto</v>
      </c>
      <c r="R4252" s="16" t="str">
        <f t="shared" si="66"/>
        <v>T</v>
      </c>
      <c r="S4252" s="16"/>
      <c r="T4252" s="16" t="s">
        <v>53</v>
      </c>
      <c r="U4252" s="100"/>
      <c r="V4252" s="16"/>
      <c r="W4252" s="16"/>
    </row>
    <row r="4253" spans="1:23" hidden="1" x14ac:dyDescent="0.25">
      <c r="A4253" s="25">
        <v>150197</v>
      </c>
      <c r="B4253" s="25" t="s">
        <v>42</v>
      </c>
      <c r="C4253" s="25" t="s">
        <v>43</v>
      </c>
      <c r="D4253" s="25" t="s">
        <v>44</v>
      </c>
      <c r="E4253" s="24">
        <v>43405</v>
      </c>
      <c r="F4253" s="25" t="s">
        <v>45</v>
      </c>
      <c r="G4253" s="25" t="s">
        <v>50</v>
      </c>
      <c r="H4253" s="24">
        <v>45168</v>
      </c>
      <c r="I4253" s="101">
        <v>0.27186342592592594</v>
      </c>
      <c r="J4253" s="24"/>
      <c r="K4253" s="101"/>
      <c r="L4253" s="25">
        <v>110670</v>
      </c>
      <c r="M4253" s="26">
        <f>Causas[[#This Row],[parada_duracion]]/60</f>
        <v>1844.5</v>
      </c>
      <c r="N4253" s="19" t="s">
        <v>1359</v>
      </c>
      <c r="O4253" s="16" t="s">
        <v>72</v>
      </c>
      <c r="P4253" s="16">
        <f>WEEKNUM(Causas[[#This Row],[resolucion_fecha]],16)</f>
        <v>1</v>
      </c>
      <c r="Q4253" s="16" t="str">
        <f>TEXT(Causas[[#This Row],[resolucion_fecha]],"MMMM")</f>
        <v>enero</v>
      </c>
      <c r="R4253" s="16" t="str">
        <f t="shared" si="66"/>
        <v>M</v>
      </c>
      <c r="S4253" s="16"/>
      <c r="T4253" s="16" t="s">
        <v>73</v>
      </c>
      <c r="U4253" s="16"/>
      <c r="V4253" s="16"/>
      <c r="W4253" s="16"/>
    </row>
    <row r="4254" spans="1:23" hidden="1" x14ac:dyDescent="0.25">
      <c r="A4254" s="96">
        <v>150217</v>
      </c>
      <c r="B4254" s="96" t="s">
        <v>95</v>
      </c>
      <c r="C4254" s="96" t="s">
        <v>43</v>
      </c>
      <c r="D4254" s="96" t="s">
        <v>82</v>
      </c>
      <c r="E4254" s="97">
        <v>45063</v>
      </c>
      <c r="F4254" s="96" t="s">
        <v>124</v>
      </c>
      <c r="G4254" s="96" t="s">
        <v>46</v>
      </c>
      <c r="H4254" s="97">
        <v>45168</v>
      </c>
      <c r="I4254" s="23">
        <v>0.40686342592592589</v>
      </c>
      <c r="J4254" s="97">
        <v>45168</v>
      </c>
      <c r="K4254" s="23">
        <v>0.46349537037037036</v>
      </c>
      <c r="L4254" s="96">
        <v>4893</v>
      </c>
      <c r="M4254" s="98">
        <f>Causas[[#This Row],[parada_duracion]]/60</f>
        <v>81.55</v>
      </c>
      <c r="N4254" s="18" t="s">
        <v>49</v>
      </c>
      <c r="O4254" s="99" t="s">
        <v>49</v>
      </c>
      <c r="P4254" s="99">
        <f>WEEKNUM(Causas[[#This Row],[resolucion_fecha]],16)</f>
        <v>35</v>
      </c>
      <c r="Q4254" s="99" t="str">
        <f>TEXT(Causas[[#This Row],[resolucion_fecha]],"MMMM")</f>
        <v>agosto</v>
      </c>
      <c r="R4254" s="99" t="str">
        <f t="shared" si="66"/>
        <v>M</v>
      </c>
      <c r="S4254" s="99"/>
      <c r="T4254" s="99" t="s">
        <v>49</v>
      </c>
      <c r="U4254" s="16"/>
      <c r="V4254" s="99"/>
      <c r="W4254" s="99"/>
    </row>
    <row r="4255" spans="1:23" ht="30" hidden="1" x14ac:dyDescent="0.25">
      <c r="A4255" s="25">
        <v>150218</v>
      </c>
      <c r="B4255" s="25" t="s">
        <v>42</v>
      </c>
      <c r="C4255" s="25" t="s">
        <v>43</v>
      </c>
      <c r="D4255" s="25" t="s">
        <v>64</v>
      </c>
      <c r="E4255" s="24">
        <v>43405</v>
      </c>
      <c r="F4255" s="25" t="s">
        <v>45</v>
      </c>
      <c r="G4255" s="25" t="s">
        <v>46</v>
      </c>
      <c r="H4255" s="24">
        <v>45168</v>
      </c>
      <c r="I4255" s="101">
        <v>0.40854166666666664</v>
      </c>
      <c r="J4255" s="24">
        <v>45168</v>
      </c>
      <c r="K4255" s="101">
        <v>0.49437500000000001</v>
      </c>
      <c r="L4255" s="25">
        <v>7416</v>
      </c>
      <c r="M4255" s="26">
        <f>Causas[[#This Row],[parada_duracion]]/60</f>
        <v>123.6</v>
      </c>
      <c r="N4255" s="19" t="s">
        <v>1364</v>
      </c>
      <c r="O4255" s="16" t="s">
        <v>9</v>
      </c>
      <c r="P4255" s="16">
        <f>WEEKNUM(Causas[[#This Row],[resolucion_fecha]],16)</f>
        <v>35</v>
      </c>
      <c r="Q4255" s="16" t="str">
        <f>TEXT(Causas[[#This Row],[resolucion_fecha]],"MMMM")</f>
        <v>agosto</v>
      </c>
      <c r="R4255" s="16" t="str">
        <f t="shared" si="66"/>
        <v>M</v>
      </c>
      <c r="S4255" s="16"/>
      <c r="T4255" s="16" t="s">
        <v>9</v>
      </c>
      <c r="U4255" s="100"/>
      <c r="V4255" s="16"/>
      <c r="W4255" s="16"/>
    </row>
    <row r="4256" spans="1:23" hidden="1" x14ac:dyDescent="0.25">
      <c r="A4256" s="96">
        <v>150227</v>
      </c>
      <c r="B4256" s="96" t="s">
        <v>54</v>
      </c>
      <c r="C4256" s="96" t="s">
        <v>43</v>
      </c>
      <c r="D4256" s="96" t="s">
        <v>55</v>
      </c>
      <c r="E4256" s="97">
        <v>44120</v>
      </c>
      <c r="F4256" s="96" t="s">
        <v>56</v>
      </c>
      <c r="G4256" s="96" t="s">
        <v>50</v>
      </c>
      <c r="H4256" s="97">
        <v>45168</v>
      </c>
      <c r="I4256" s="23">
        <v>0.48483796296296294</v>
      </c>
      <c r="J4256" s="97">
        <v>45168</v>
      </c>
      <c r="K4256" s="23">
        <v>0.49141203703703701</v>
      </c>
      <c r="L4256" s="96">
        <v>568</v>
      </c>
      <c r="M4256" s="98">
        <f>Causas[[#This Row],[parada_duracion]]/60</f>
        <v>9.4666666666666668</v>
      </c>
      <c r="N4256" s="18" t="s">
        <v>47</v>
      </c>
      <c r="O4256" s="99" t="s">
        <v>47</v>
      </c>
      <c r="P4256" s="99">
        <f>WEEKNUM(Causas[[#This Row],[resolucion_fecha]],16)</f>
        <v>35</v>
      </c>
      <c r="Q4256" s="99" t="str">
        <f>TEXT(Causas[[#This Row],[resolucion_fecha]],"MMMM")</f>
        <v>agosto</v>
      </c>
      <c r="R4256" s="99" t="str">
        <f t="shared" si="66"/>
        <v>M</v>
      </c>
      <c r="S4256" s="99"/>
      <c r="T4256" s="99" t="s">
        <v>47</v>
      </c>
      <c r="U4256" s="16"/>
      <c r="V4256" s="99"/>
      <c r="W4256" s="99"/>
    </row>
    <row r="4257" spans="1:23" hidden="1" x14ac:dyDescent="0.25">
      <c r="A4257" s="25">
        <v>150228</v>
      </c>
      <c r="B4257" s="25" t="s">
        <v>61</v>
      </c>
      <c r="C4257" s="25" t="s">
        <v>43</v>
      </c>
      <c r="D4257" s="25" t="s">
        <v>55</v>
      </c>
      <c r="E4257" s="24">
        <v>43881</v>
      </c>
      <c r="F4257" s="25" t="s">
        <v>56</v>
      </c>
      <c r="G4257" s="25" t="s">
        <v>46</v>
      </c>
      <c r="H4257" s="24">
        <v>45168</v>
      </c>
      <c r="I4257" s="101">
        <v>0.49678240740740742</v>
      </c>
      <c r="J4257" s="24">
        <v>45168</v>
      </c>
      <c r="K4257" s="101">
        <v>0.50133101851851858</v>
      </c>
      <c r="L4257" s="25">
        <v>393</v>
      </c>
      <c r="M4257" s="26">
        <f>Causas[[#This Row],[parada_duracion]]/60</f>
        <v>6.55</v>
      </c>
      <c r="N4257" s="19" t="s">
        <v>47</v>
      </c>
      <c r="O4257" s="16" t="s">
        <v>47</v>
      </c>
      <c r="P4257" s="16">
        <f>WEEKNUM(Causas[[#This Row],[resolucion_fecha]],16)</f>
        <v>35</v>
      </c>
      <c r="Q4257" s="16" t="str">
        <f>TEXT(Causas[[#This Row],[resolucion_fecha]],"MMMM")</f>
        <v>agosto</v>
      </c>
      <c r="R4257" s="16" t="str">
        <f t="shared" si="66"/>
        <v>M</v>
      </c>
      <c r="S4257" s="16"/>
      <c r="T4257" s="16" t="s">
        <v>47</v>
      </c>
      <c r="U4257" s="100"/>
      <c r="V4257" s="16"/>
      <c r="W4257" s="16"/>
    </row>
    <row r="4258" spans="1:23" hidden="1" x14ac:dyDescent="0.25">
      <c r="A4258" s="25">
        <v>150231</v>
      </c>
      <c r="B4258" s="25" t="s">
        <v>54</v>
      </c>
      <c r="C4258" s="25" t="s">
        <v>43</v>
      </c>
      <c r="D4258" s="25" t="s">
        <v>55</v>
      </c>
      <c r="E4258" s="24">
        <v>44120</v>
      </c>
      <c r="F4258" s="25" t="s">
        <v>56</v>
      </c>
      <c r="G4258" s="25" t="s">
        <v>50</v>
      </c>
      <c r="H4258" s="24">
        <v>45168</v>
      </c>
      <c r="I4258" s="101">
        <v>0.51521990740740742</v>
      </c>
      <c r="J4258" s="24">
        <v>45168</v>
      </c>
      <c r="K4258" s="101">
        <v>0.58202546296296298</v>
      </c>
      <c r="L4258" s="25">
        <v>5772</v>
      </c>
      <c r="M4258" s="26">
        <f>Causas[[#This Row],[parada_duracion]]/60</f>
        <v>96.2</v>
      </c>
      <c r="N4258" s="19" t="s">
        <v>1365</v>
      </c>
      <c r="O4258" s="16" t="s">
        <v>52</v>
      </c>
      <c r="P4258" s="16">
        <f>WEEKNUM(Causas[[#This Row],[resolucion_fecha]],16)</f>
        <v>35</v>
      </c>
      <c r="Q4258" s="16" t="str">
        <f>TEXT(Causas[[#This Row],[resolucion_fecha]],"MMMM")</f>
        <v>agosto</v>
      </c>
      <c r="R4258" s="16" t="str">
        <f t="shared" si="66"/>
        <v>M</v>
      </c>
      <c r="S4258" s="16"/>
      <c r="T4258" s="16" t="s">
        <v>53</v>
      </c>
      <c r="U4258" s="16"/>
      <c r="V4258" s="16"/>
      <c r="W4258" s="16"/>
    </row>
    <row r="4259" spans="1:23" hidden="1" x14ac:dyDescent="0.25">
      <c r="A4259" s="96">
        <v>150241</v>
      </c>
      <c r="B4259" s="96" t="s">
        <v>83</v>
      </c>
      <c r="C4259" s="96" t="s">
        <v>43</v>
      </c>
      <c r="D4259" s="96" t="s">
        <v>76</v>
      </c>
      <c r="E4259" s="97">
        <v>43405</v>
      </c>
      <c r="F4259" s="96" t="s">
        <v>45</v>
      </c>
      <c r="G4259" s="96" t="s">
        <v>46</v>
      </c>
      <c r="H4259" s="97">
        <v>45168</v>
      </c>
      <c r="I4259" s="23">
        <v>0.60468749999999993</v>
      </c>
      <c r="J4259" s="97">
        <v>45168</v>
      </c>
      <c r="K4259" s="23">
        <v>0.62775462962962958</v>
      </c>
      <c r="L4259" s="96">
        <v>1993</v>
      </c>
      <c r="M4259" s="98">
        <f>Causas[[#This Row],[parada_duracion]]/60</f>
        <v>33.216666666666669</v>
      </c>
      <c r="N4259" s="18" t="s">
        <v>1366</v>
      </c>
      <c r="O4259" s="99" t="s">
        <v>52</v>
      </c>
      <c r="P4259" s="99">
        <f>WEEKNUM(Causas[[#This Row],[resolucion_fecha]],16)</f>
        <v>35</v>
      </c>
      <c r="Q4259" s="99" t="str">
        <f>TEXT(Causas[[#This Row],[resolucion_fecha]],"MMMM")</f>
        <v>agosto</v>
      </c>
      <c r="R4259" s="99" t="str">
        <f t="shared" si="66"/>
        <v>T</v>
      </c>
      <c r="S4259" s="99"/>
      <c r="T4259" s="99" t="s">
        <v>53</v>
      </c>
      <c r="U4259" s="16"/>
      <c r="V4259" s="99"/>
      <c r="W4259" s="99"/>
    </row>
    <row r="4260" spans="1:23" hidden="1" x14ac:dyDescent="0.25">
      <c r="A4260" s="25">
        <v>150242</v>
      </c>
      <c r="B4260" s="25" t="s">
        <v>1345</v>
      </c>
      <c r="C4260" s="25" t="s">
        <v>43</v>
      </c>
      <c r="D4260" s="25" t="s">
        <v>90</v>
      </c>
      <c r="E4260" s="24">
        <v>43405</v>
      </c>
      <c r="F4260" s="25" t="s">
        <v>45</v>
      </c>
      <c r="G4260" s="25" t="s">
        <v>46</v>
      </c>
      <c r="H4260" s="24">
        <v>45168</v>
      </c>
      <c r="I4260" s="101">
        <v>0.61393518518518519</v>
      </c>
      <c r="J4260" s="24">
        <v>45168</v>
      </c>
      <c r="K4260" s="101">
        <v>0.62665509259259256</v>
      </c>
      <c r="L4260" s="25">
        <v>1099</v>
      </c>
      <c r="M4260" s="26">
        <f>Causas[[#This Row],[parada_duracion]]/60</f>
        <v>18.316666666666666</v>
      </c>
      <c r="N4260" s="19" t="s">
        <v>1367</v>
      </c>
      <c r="O4260" s="16" t="s">
        <v>52</v>
      </c>
      <c r="P4260" s="16">
        <f>WEEKNUM(Causas[[#This Row],[resolucion_fecha]],16)</f>
        <v>35</v>
      </c>
      <c r="Q4260" s="16" t="str">
        <f>TEXT(Causas[[#This Row],[resolucion_fecha]],"MMMM")</f>
        <v>agosto</v>
      </c>
      <c r="R4260" s="16" t="str">
        <f t="shared" si="66"/>
        <v>T</v>
      </c>
      <c r="S4260" s="16"/>
      <c r="T4260" s="99" t="s">
        <v>53</v>
      </c>
      <c r="U4260" s="100"/>
      <c r="V4260" s="16"/>
      <c r="W4260" s="16"/>
    </row>
    <row r="4261" spans="1:23" hidden="1" x14ac:dyDescent="0.25">
      <c r="A4261" s="96">
        <v>150244</v>
      </c>
      <c r="B4261" s="96" t="s">
        <v>1345</v>
      </c>
      <c r="C4261" s="96" t="s">
        <v>43</v>
      </c>
      <c r="D4261" s="96" t="s">
        <v>90</v>
      </c>
      <c r="E4261" s="97">
        <v>43405</v>
      </c>
      <c r="F4261" s="96" t="s">
        <v>45</v>
      </c>
      <c r="G4261" s="96" t="s">
        <v>50</v>
      </c>
      <c r="H4261" s="97">
        <v>45168</v>
      </c>
      <c r="I4261" s="23">
        <v>0.6267476851851852</v>
      </c>
      <c r="J4261" s="97">
        <v>45168</v>
      </c>
      <c r="K4261" s="23">
        <v>0.63694444444444442</v>
      </c>
      <c r="L4261" s="96">
        <v>881</v>
      </c>
      <c r="M4261" s="98">
        <f>Causas[[#This Row],[parada_duracion]]/60</f>
        <v>14.683333333333334</v>
      </c>
      <c r="N4261" s="18" t="s">
        <v>1367</v>
      </c>
      <c r="O4261" s="99" t="s">
        <v>52</v>
      </c>
      <c r="P4261" s="99">
        <f>WEEKNUM(Causas[[#This Row],[resolucion_fecha]],16)</f>
        <v>35</v>
      </c>
      <c r="Q4261" s="99" t="str">
        <f>TEXT(Causas[[#This Row],[resolucion_fecha]],"MMMM")</f>
        <v>agosto</v>
      </c>
      <c r="R4261" s="99" t="str">
        <f t="shared" si="66"/>
        <v>T</v>
      </c>
      <c r="S4261" s="99"/>
      <c r="T4261" s="99" t="s">
        <v>53</v>
      </c>
      <c r="U4261" s="16"/>
      <c r="V4261" s="99"/>
      <c r="W4261" s="99"/>
    </row>
    <row r="4262" spans="1:23" hidden="1" x14ac:dyDescent="0.25">
      <c r="A4262" s="25">
        <v>150245</v>
      </c>
      <c r="B4262" s="25" t="s">
        <v>61</v>
      </c>
      <c r="C4262" s="25" t="s">
        <v>43</v>
      </c>
      <c r="D4262" s="25" t="s">
        <v>55</v>
      </c>
      <c r="E4262" s="24">
        <v>43881</v>
      </c>
      <c r="F4262" s="25" t="s">
        <v>56</v>
      </c>
      <c r="G4262" s="25" t="s">
        <v>46</v>
      </c>
      <c r="H4262" s="24">
        <v>45168</v>
      </c>
      <c r="I4262" s="101">
        <v>0.63496527777777778</v>
      </c>
      <c r="J4262" s="24">
        <v>45168</v>
      </c>
      <c r="K4262" s="101">
        <v>0.65107638888888886</v>
      </c>
      <c r="L4262" s="25">
        <v>1392</v>
      </c>
      <c r="M4262" s="26">
        <f>Causas[[#This Row],[parada_duracion]]/60</f>
        <v>23.2</v>
      </c>
      <c r="N4262" s="19" t="s">
        <v>1368</v>
      </c>
      <c r="O4262" s="16" t="s">
        <v>72</v>
      </c>
      <c r="P4262" s="16">
        <f>WEEKNUM(Causas[[#This Row],[resolucion_fecha]],16)</f>
        <v>35</v>
      </c>
      <c r="Q4262" s="16" t="str">
        <f>TEXT(Causas[[#This Row],[resolucion_fecha]],"MMMM")</f>
        <v>agosto</v>
      </c>
      <c r="R4262" s="16" t="str">
        <f t="shared" si="66"/>
        <v>T</v>
      </c>
      <c r="S4262" s="16"/>
      <c r="T4262" s="16" t="s">
        <v>73</v>
      </c>
      <c r="U4262" s="100"/>
      <c r="V4262" s="16"/>
      <c r="W4262" s="16"/>
    </row>
    <row r="4263" spans="1:23" hidden="1" x14ac:dyDescent="0.25">
      <c r="A4263" s="25">
        <v>150254</v>
      </c>
      <c r="B4263" s="25" t="s">
        <v>203</v>
      </c>
      <c r="C4263" s="25" t="s">
        <v>43</v>
      </c>
      <c r="D4263" s="25" t="s">
        <v>55</v>
      </c>
      <c r="E4263" s="24">
        <v>43405</v>
      </c>
      <c r="F4263" s="25" t="s">
        <v>45</v>
      </c>
      <c r="G4263" s="25" t="s">
        <v>46</v>
      </c>
      <c r="H4263" s="24">
        <v>45168</v>
      </c>
      <c r="I4263" s="101">
        <v>0.69090277777777775</v>
      </c>
      <c r="J4263" s="24">
        <v>45168</v>
      </c>
      <c r="K4263" s="101">
        <v>0.69143518518518521</v>
      </c>
      <c r="L4263" s="25">
        <v>46</v>
      </c>
      <c r="M4263" s="26">
        <f>Causas[[#This Row],[parada_duracion]]/60</f>
        <v>0.76666666666666672</v>
      </c>
      <c r="N4263" s="19" t="s">
        <v>47</v>
      </c>
      <c r="O4263" s="16" t="s">
        <v>47</v>
      </c>
      <c r="P4263" s="16">
        <f>WEEKNUM(Causas[[#This Row],[resolucion_fecha]],16)</f>
        <v>35</v>
      </c>
      <c r="Q4263" s="16" t="str">
        <f>TEXT(Causas[[#This Row],[resolucion_fecha]],"MMMM")</f>
        <v>agosto</v>
      </c>
      <c r="R4263" s="16" t="str">
        <f t="shared" si="66"/>
        <v>T</v>
      </c>
      <c r="S4263" s="16"/>
      <c r="T4263" s="16" t="s">
        <v>47</v>
      </c>
      <c r="U4263" s="16"/>
      <c r="V4263" s="16"/>
      <c r="W4263" s="16"/>
    </row>
    <row r="4264" spans="1:23" hidden="1" x14ac:dyDescent="0.25">
      <c r="A4264" s="96">
        <v>150257</v>
      </c>
      <c r="B4264" s="96" t="s">
        <v>203</v>
      </c>
      <c r="C4264" s="96" t="s">
        <v>43</v>
      </c>
      <c r="D4264" s="96" t="s">
        <v>55</v>
      </c>
      <c r="E4264" s="97">
        <v>43405</v>
      </c>
      <c r="F4264" s="96" t="s">
        <v>45</v>
      </c>
      <c r="G4264" s="96" t="s">
        <v>46</v>
      </c>
      <c r="H4264" s="97">
        <v>45168</v>
      </c>
      <c r="I4264" s="23">
        <v>0.70506944444444442</v>
      </c>
      <c r="J4264" s="97">
        <v>45168</v>
      </c>
      <c r="K4264" s="23">
        <v>0.71931712962962957</v>
      </c>
      <c r="L4264" s="96">
        <v>1231</v>
      </c>
      <c r="M4264" s="98">
        <f>Causas[[#This Row],[parada_duracion]]/60</f>
        <v>20.516666666666666</v>
      </c>
      <c r="N4264" s="18" t="s">
        <v>667</v>
      </c>
      <c r="O4264" s="99" t="s">
        <v>72</v>
      </c>
      <c r="P4264" s="99">
        <f>WEEKNUM(Causas[[#This Row],[resolucion_fecha]],16)</f>
        <v>35</v>
      </c>
      <c r="Q4264" s="99" t="str">
        <f>TEXT(Causas[[#This Row],[resolucion_fecha]],"MMMM")</f>
        <v>agosto</v>
      </c>
      <c r="R4264" s="99" t="str">
        <f t="shared" si="66"/>
        <v>T</v>
      </c>
      <c r="S4264" s="99"/>
      <c r="T4264" s="99" t="s">
        <v>73</v>
      </c>
      <c r="U4264" s="16"/>
      <c r="V4264" s="99"/>
      <c r="W4264" s="99"/>
    </row>
    <row r="4265" spans="1:23" hidden="1" x14ac:dyDescent="0.25">
      <c r="A4265" s="96">
        <v>150258</v>
      </c>
      <c r="B4265" s="96" t="s">
        <v>79</v>
      </c>
      <c r="C4265" s="96" t="s">
        <v>43</v>
      </c>
      <c r="D4265" s="96" t="s">
        <v>82</v>
      </c>
      <c r="E4265" s="97">
        <v>43405</v>
      </c>
      <c r="F4265" s="96" t="s">
        <v>45</v>
      </c>
      <c r="G4265" s="96" t="s">
        <v>50</v>
      </c>
      <c r="H4265" s="97">
        <v>45168</v>
      </c>
      <c r="I4265" s="23">
        <v>0.72340277777777784</v>
      </c>
      <c r="J4265" s="97">
        <v>45168</v>
      </c>
      <c r="K4265" s="23">
        <v>0.73430555555555566</v>
      </c>
      <c r="L4265" s="96">
        <v>942</v>
      </c>
      <c r="M4265" s="98">
        <f>Causas[[#This Row],[parada_duracion]]/60</f>
        <v>15.7</v>
      </c>
      <c r="N4265" s="18" t="s">
        <v>132</v>
      </c>
      <c r="O4265" s="99" t="s">
        <v>52</v>
      </c>
      <c r="P4265" s="99">
        <f>WEEKNUM(Causas[[#This Row],[resolucion_fecha]],16)</f>
        <v>35</v>
      </c>
      <c r="Q4265" s="99" t="str">
        <f>TEXT(Causas[[#This Row],[resolucion_fecha]],"MMMM")</f>
        <v>agosto</v>
      </c>
      <c r="R4265" s="99" t="str">
        <f t="shared" si="66"/>
        <v>T</v>
      </c>
      <c r="S4265" s="99"/>
      <c r="T4265" s="99" t="s">
        <v>53</v>
      </c>
      <c r="U4265" s="100"/>
      <c r="V4265" s="99"/>
      <c r="W4265" s="99"/>
    </row>
    <row r="4266" spans="1:23" hidden="1" x14ac:dyDescent="0.25">
      <c r="A4266" s="96">
        <v>150259</v>
      </c>
      <c r="B4266" s="96" t="s">
        <v>352</v>
      </c>
      <c r="C4266" s="96" t="s">
        <v>43</v>
      </c>
      <c r="D4266" s="96" t="s">
        <v>55</v>
      </c>
      <c r="E4266" s="97">
        <v>43881</v>
      </c>
      <c r="F4266" s="96" t="s">
        <v>56</v>
      </c>
      <c r="G4266" s="96" t="s">
        <v>46</v>
      </c>
      <c r="H4266" s="97">
        <v>45168</v>
      </c>
      <c r="I4266" s="23">
        <v>0.72600694444444447</v>
      </c>
      <c r="J4266" s="97">
        <v>45168</v>
      </c>
      <c r="K4266" s="23">
        <v>0.73679398148148145</v>
      </c>
      <c r="L4266" s="96">
        <v>932</v>
      </c>
      <c r="M4266" s="98">
        <f>Causas[[#This Row],[parada_duracion]]/60</f>
        <v>15.533333333333333</v>
      </c>
      <c r="N4266" s="18" t="s">
        <v>132</v>
      </c>
      <c r="O4266" s="99" t="s">
        <v>52</v>
      </c>
      <c r="P4266" s="99">
        <f>WEEKNUM(Causas[[#This Row],[resolucion_fecha]],16)</f>
        <v>35</v>
      </c>
      <c r="Q4266" s="99" t="str">
        <f>TEXT(Causas[[#This Row],[resolucion_fecha]],"MMMM")</f>
        <v>agosto</v>
      </c>
      <c r="R4266" s="99" t="str">
        <f t="shared" si="66"/>
        <v>T</v>
      </c>
      <c r="S4266" s="99"/>
      <c r="T4266" s="99" t="s">
        <v>53</v>
      </c>
      <c r="U4266" s="100"/>
      <c r="V4266" s="99"/>
      <c r="W4266" s="99"/>
    </row>
    <row r="4267" spans="1:23" hidden="1" x14ac:dyDescent="0.25">
      <c r="A4267" s="96">
        <v>150260</v>
      </c>
      <c r="B4267" s="96" t="s">
        <v>42</v>
      </c>
      <c r="C4267" s="96" t="s">
        <v>43</v>
      </c>
      <c r="D4267" s="96" t="s">
        <v>55</v>
      </c>
      <c r="E4267" s="97">
        <v>43405</v>
      </c>
      <c r="F4267" s="96" t="s">
        <v>45</v>
      </c>
      <c r="G4267" s="96" t="s">
        <v>46</v>
      </c>
      <c r="H4267" s="97">
        <v>45168</v>
      </c>
      <c r="I4267" s="23">
        <v>0.74101851851851863</v>
      </c>
      <c r="J4267" s="97">
        <v>45168</v>
      </c>
      <c r="K4267" s="23">
        <v>0.76880787037037035</v>
      </c>
      <c r="L4267" s="96">
        <v>2401</v>
      </c>
      <c r="M4267" s="98">
        <f>Causas[[#This Row],[parada_duracion]]/60</f>
        <v>40.016666666666666</v>
      </c>
      <c r="N4267" s="18" t="s">
        <v>1369</v>
      </c>
      <c r="O4267" s="99" t="s">
        <v>52</v>
      </c>
      <c r="P4267" s="99">
        <f>WEEKNUM(Causas[[#This Row],[resolucion_fecha]],16)</f>
        <v>35</v>
      </c>
      <c r="Q4267" s="99" t="str">
        <f>TEXT(Causas[[#This Row],[resolucion_fecha]],"MMMM")</f>
        <v>agosto</v>
      </c>
      <c r="R4267" s="99" t="str">
        <f t="shared" si="66"/>
        <v>T</v>
      </c>
      <c r="S4267" s="99"/>
      <c r="T4267" s="99" t="s">
        <v>53</v>
      </c>
      <c r="U4267" s="100"/>
      <c r="V4267" s="99"/>
      <c r="W4267" s="99"/>
    </row>
    <row r="4268" spans="1:23" hidden="1" x14ac:dyDescent="0.25">
      <c r="A4268" s="25">
        <v>150261</v>
      </c>
      <c r="B4268" s="25" t="s">
        <v>79</v>
      </c>
      <c r="C4268" s="25" t="s">
        <v>43</v>
      </c>
      <c r="D4268" s="25" t="s">
        <v>82</v>
      </c>
      <c r="E4268" s="24">
        <v>43405</v>
      </c>
      <c r="F4268" s="25" t="s">
        <v>45</v>
      </c>
      <c r="G4268" s="25" t="s">
        <v>46</v>
      </c>
      <c r="H4268" s="24">
        <v>45168</v>
      </c>
      <c r="I4268" s="101">
        <v>0.7628935185185185</v>
      </c>
      <c r="J4268" s="24">
        <v>45168</v>
      </c>
      <c r="K4268" s="101">
        <v>0.779363425925926</v>
      </c>
      <c r="L4268" s="25">
        <v>1423</v>
      </c>
      <c r="M4268" s="26">
        <f>Causas[[#This Row],[parada_duracion]]/60</f>
        <v>23.716666666666665</v>
      </c>
      <c r="N4268" s="19" t="s">
        <v>132</v>
      </c>
      <c r="O4268" s="16" t="s">
        <v>52</v>
      </c>
      <c r="P4268" s="16">
        <f>WEEKNUM(Causas[[#This Row],[resolucion_fecha]],16)</f>
        <v>35</v>
      </c>
      <c r="Q4268" s="16" t="str">
        <f>TEXT(Causas[[#This Row],[resolucion_fecha]],"MMMM")</f>
        <v>agosto</v>
      </c>
      <c r="R4268" s="16" t="str">
        <f t="shared" ref="R4268:R4331" si="67">IF(I4268&gt;TIME(22,0,0),"N",IF(I4268&lt;TIME(6,0,0),"N",IF(I4268&gt;TIME(14,0,0),"T",IF(I4268&gt;=TIME(6,0,0),"M","-"))))</f>
        <v>T</v>
      </c>
      <c r="S4268" s="16"/>
      <c r="T4268" s="99" t="s">
        <v>53</v>
      </c>
      <c r="U4268" s="100"/>
      <c r="V4268" s="16"/>
      <c r="W4268" s="16"/>
    </row>
    <row r="4269" spans="1:23" hidden="1" x14ac:dyDescent="0.25">
      <c r="A4269" s="25">
        <v>150273</v>
      </c>
      <c r="B4269" s="25" t="s">
        <v>61</v>
      </c>
      <c r="C4269" s="25" t="s">
        <v>43</v>
      </c>
      <c r="D4269" s="25" t="s">
        <v>55</v>
      </c>
      <c r="E4269" s="24">
        <v>43881</v>
      </c>
      <c r="F4269" s="25" t="s">
        <v>56</v>
      </c>
      <c r="G4269" s="25" t="s">
        <v>46</v>
      </c>
      <c r="H4269" s="24">
        <v>45168</v>
      </c>
      <c r="I4269" s="101">
        <v>0.79556712962962972</v>
      </c>
      <c r="J4269" s="24">
        <v>45168</v>
      </c>
      <c r="K4269" s="101">
        <v>0.81005787037037036</v>
      </c>
      <c r="L4269" s="25">
        <v>1252</v>
      </c>
      <c r="M4269" s="26">
        <f>Causas[[#This Row],[parada_duracion]]/60</f>
        <v>20.866666666666667</v>
      </c>
      <c r="N4269" s="19" t="s">
        <v>1368</v>
      </c>
      <c r="O4269" s="16" t="s">
        <v>72</v>
      </c>
      <c r="P4269" s="16">
        <f>WEEKNUM(Causas[[#This Row],[resolucion_fecha]],16)</f>
        <v>35</v>
      </c>
      <c r="Q4269" s="16" t="str">
        <f>TEXT(Causas[[#This Row],[resolucion_fecha]],"MMMM")</f>
        <v>agosto</v>
      </c>
      <c r="R4269" s="16" t="str">
        <f t="shared" si="67"/>
        <v>T</v>
      </c>
      <c r="S4269" s="16"/>
      <c r="T4269" s="16" t="s">
        <v>73</v>
      </c>
      <c r="U4269" s="16"/>
      <c r="V4269" s="16"/>
      <c r="W4269" s="16"/>
    </row>
    <row r="4270" spans="1:23" hidden="1" x14ac:dyDescent="0.25">
      <c r="A4270" s="25">
        <v>150278</v>
      </c>
      <c r="B4270" s="25" t="s">
        <v>42</v>
      </c>
      <c r="C4270" s="25" t="s">
        <v>43</v>
      </c>
      <c r="D4270" s="25" t="s">
        <v>105</v>
      </c>
      <c r="E4270" s="24">
        <v>43405</v>
      </c>
      <c r="F4270" s="25" t="s">
        <v>45</v>
      </c>
      <c r="G4270" s="25" t="s">
        <v>46</v>
      </c>
      <c r="H4270" s="24">
        <v>45168</v>
      </c>
      <c r="I4270" s="101">
        <v>0.88891203703703703</v>
      </c>
      <c r="J4270" s="24">
        <v>45168</v>
      </c>
      <c r="K4270" s="101">
        <v>0.90298611111111116</v>
      </c>
      <c r="L4270" s="25">
        <v>1216</v>
      </c>
      <c r="M4270" s="26">
        <f>Causas[[#This Row],[parada_duracion]]/60</f>
        <v>20.266666666666666</v>
      </c>
      <c r="N4270" s="19" t="s">
        <v>1370</v>
      </c>
      <c r="O4270" s="16" t="s">
        <v>52</v>
      </c>
      <c r="P4270" s="16">
        <f>WEEKNUM(Causas[[#This Row],[resolucion_fecha]],16)</f>
        <v>35</v>
      </c>
      <c r="Q4270" s="16" t="str">
        <f>TEXT(Causas[[#This Row],[resolucion_fecha]],"MMMM")</f>
        <v>agosto</v>
      </c>
      <c r="R4270" s="16" t="str">
        <f t="shared" si="67"/>
        <v>T</v>
      </c>
      <c r="S4270" s="16"/>
      <c r="T4270" s="99" t="s">
        <v>53</v>
      </c>
      <c r="U4270" s="16"/>
      <c r="V4270" s="16"/>
      <c r="W4270" s="16"/>
    </row>
    <row r="4271" spans="1:23" hidden="1" x14ac:dyDescent="0.25">
      <c r="A4271" s="25">
        <v>150281</v>
      </c>
      <c r="B4271" s="25" t="s">
        <v>101</v>
      </c>
      <c r="C4271" s="25" t="s">
        <v>43</v>
      </c>
      <c r="D4271" s="25" t="s">
        <v>48</v>
      </c>
      <c r="E4271" s="24">
        <v>43405</v>
      </c>
      <c r="F4271" s="25" t="s">
        <v>45</v>
      </c>
      <c r="G4271" s="25" t="s">
        <v>46</v>
      </c>
      <c r="H4271" s="24">
        <v>45168</v>
      </c>
      <c r="I4271" s="101">
        <v>0.96430555555555564</v>
      </c>
      <c r="J4271" s="24">
        <v>45168</v>
      </c>
      <c r="K4271" s="101">
        <v>0.9652546296296296</v>
      </c>
      <c r="L4271" s="25">
        <v>82</v>
      </c>
      <c r="M4271" s="26">
        <f>Causas[[#This Row],[parada_duracion]]/60</f>
        <v>1.3666666666666667</v>
      </c>
      <c r="N4271" s="19" t="s">
        <v>47</v>
      </c>
      <c r="O4271" s="16" t="s">
        <v>47</v>
      </c>
      <c r="P4271" s="16">
        <f>WEEKNUM(Causas[[#This Row],[resolucion_fecha]],16)</f>
        <v>35</v>
      </c>
      <c r="Q4271" s="16" t="str">
        <f>TEXT(Causas[[#This Row],[resolucion_fecha]],"MMMM")</f>
        <v>agosto</v>
      </c>
      <c r="R4271" s="16" t="str">
        <f t="shared" si="67"/>
        <v>N</v>
      </c>
      <c r="S4271" s="16"/>
      <c r="T4271" s="16" t="s">
        <v>47</v>
      </c>
      <c r="U4271" s="16"/>
      <c r="V4271" s="16"/>
      <c r="W4271" s="16"/>
    </row>
    <row r="4272" spans="1:23" x14ac:dyDescent="0.25">
      <c r="A4272" s="96">
        <v>150282</v>
      </c>
      <c r="B4272" s="96" t="s">
        <v>61</v>
      </c>
      <c r="C4272" s="96" t="s">
        <v>43</v>
      </c>
      <c r="D4272" s="96" t="s">
        <v>67</v>
      </c>
      <c r="E4272" s="97">
        <v>43405</v>
      </c>
      <c r="F4272" s="96" t="s">
        <v>45</v>
      </c>
      <c r="G4272" s="96" t="s">
        <v>46</v>
      </c>
      <c r="H4272" s="97">
        <v>45169</v>
      </c>
      <c r="I4272" s="23">
        <v>1.0983796296296297E-2</v>
      </c>
      <c r="J4272" s="97">
        <v>45169</v>
      </c>
      <c r="K4272" s="23">
        <v>4.4259259259259255E-2</v>
      </c>
      <c r="L4272" s="96">
        <v>2875</v>
      </c>
      <c r="M4272" s="98">
        <f>Causas[[#This Row],[parada_duracion]]/60</f>
        <v>47.916666666666664</v>
      </c>
      <c r="N4272" s="18" t="s">
        <v>49</v>
      </c>
      <c r="O4272" s="99" t="s">
        <v>49</v>
      </c>
      <c r="P4272" s="99">
        <f>WEEKNUM(Causas[[#This Row],[resolucion_fecha]],16)</f>
        <v>35</v>
      </c>
      <c r="Q4272" s="99" t="str">
        <f>TEXT(Causas[[#This Row],[resolucion_fecha]],"MMMM")</f>
        <v>agosto</v>
      </c>
      <c r="R4272" s="99" t="str">
        <f t="shared" si="67"/>
        <v>N</v>
      </c>
      <c r="S4272" s="99"/>
      <c r="T4272" s="99" t="s">
        <v>49</v>
      </c>
      <c r="U4272" s="16"/>
      <c r="V4272" s="99"/>
      <c r="W4272" s="99"/>
    </row>
    <row r="4273" spans="1:23" hidden="1" x14ac:dyDescent="0.25">
      <c r="A4273" s="96">
        <v>150283</v>
      </c>
      <c r="B4273" s="96" t="s">
        <v>84</v>
      </c>
      <c r="C4273" s="96" t="s">
        <v>43</v>
      </c>
      <c r="D4273" s="96" t="s">
        <v>68</v>
      </c>
      <c r="E4273" s="97">
        <v>44012</v>
      </c>
      <c r="F4273" s="96" t="s">
        <v>56</v>
      </c>
      <c r="G4273" s="96" t="s">
        <v>46</v>
      </c>
      <c r="H4273" s="97">
        <v>45169</v>
      </c>
      <c r="I4273" s="23">
        <v>1.2777777777777777E-2</v>
      </c>
      <c r="J4273" s="97">
        <v>45169</v>
      </c>
      <c r="K4273" s="23">
        <v>2.4872685185185189E-2</v>
      </c>
      <c r="L4273" s="96">
        <v>1045</v>
      </c>
      <c r="M4273" s="98">
        <f>Causas[[#This Row],[parada_duracion]]/60</f>
        <v>17.416666666666668</v>
      </c>
      <c r="N4273" s="18" t="s">
        <v>49</v>
      </c>
      <c r="O4273" s="99" t="s">
        <v>49</v>
      </c>
      <c r="P4273" s="99">
        <f>WEEKNUM(Causas[[#This Row],[resolucion_fecha]],16)</f>
        <v>35</v>
      </c>
      <c r="Q4273" s="99" t="str">
        <f>TEXT(Causas[[#This Row],[resolucion_fecha]],"MMMM")</f>
        <v>agosto</v>
      </c>
      <c r="R4273" s="99" t="str">
        <f t="shared" si="67"/>
        <v>N</v>
      </c>
      <c r="S4273" s="99"/>
      <c r="T4273" s="99" t="s">
        <v>49</v>
      </c>
      <c r="U4273" s="100"/>
      <c r="V4273" s="99"/>
      <c r="W4273" s="99"/>
    </row>
    <row r="4274" spans="1:23" hidden="1" x14ac:dyDescent="0.25">
      <c r="A4274" s="96">
        <v>150284</v>
      </c>
      <c r="B4274" s="96" t="s">
        <v>101</v>
      </c>
      <c r="C4274" s="96" t="s">
        <v>43</v>
      </c>
      <c r="D4274" s="96" t="s">
        <v>48</v>
      </c>
      <c r="E4274" s="97">
        <v>43405</v>
      </c>
      <c r="F4274" s="96" t="s">
        <v>45</v>
      </c>
      <c r="G4274" s="96" t="s">
        <v>50</v>
      </c>
      <c r="H4274" s="97">
        <v>45169</v>
      </c>
      <c r="I4274" s="23">
        <v>2.8310185185185185E-2</v>
      </c>
      <c r="J4274" s="97">
        <v>45169</v>
      </c>
      <c r="K4274" s="23">
        <v>4.7766203703703707E-2</v>
      </c>
      <c r="L4274" s="96">
        <v>1681</v>
      </c>
      <c r="M4274" s="98">
        <f>Causas[[#This Row],[parada_duracion]]/60</f>
        <v>28.016666666666666</v>
      </c>
      <c r="N4274" s="18" t="s">
        <v>49</v>
      </c>
      <c r="O4274" s="99" t="s">
        <v>49</v>
      </c>
      <c r="P4274" s="99">
        <f>WEEKNUM(Causas[[#This Row],[resolucion_fecha]],16)</f>
        <v>35</v>
      </c>
      <c r="Q4274" s="99" t="str">
        <f>TEXT(Causas[[#This Row],[resolucion_fecha]],"MMMM")</f>
        <v>agosto</v>
      </c>
      <c r="R4274" s="99" t="str">
        <f t="shared" si="67"/>
        <v>N</v>
      </c>
      <c r="S4274" s="99"/>
      <c r="T4274" s="99" t="s">
        <v>49</v>
      </c>
      <c r="U4274" s="100"/>
      <c r="V4274" s="99"/>
      <c r="W4274" s="99"/>
    </row>
    <row r="4275" spans="1:23" hidden="1" x14ac:dyDescent="0.25">
      <c r="A4275" s="96">
        <v>150285</v>
      </c>
      <c r="B4275" s="96" t="s">
        <v>101</v>
      </c>
      <c r="C4275" s="96" t="s">
        <v>43</v>
      </c>
      <c r="D4275" s="96" t="s">
        <v>48</v>
      </c>
      <c r="E4275" s="97">
        <v>43405</v>
      </c>
      <c r="F4275" s="96" t="s">
        <v>45</v>
      </c>
      <c r="G4275" s="96" t="s">
        <v>46</v>
      </c>
      <c r="H4275" s="97">
        <v>45169</v>
      </c>
      <c r="I4275" s="23">
        <v>4.7835648148148148E-2</v>
      </c>
      <c r="J4275" s="97">
        <v>45169</v>
      </c>
      <c r="K4275" s="23">
        <v>5.0648148148148144E-2</v>
      </c>
      <c r="L4275" s="96">
        <v>243</v>
      </c>
      <c r="M4275" s="98">
        <f>Causas[[#This Row],[parada_duracion]]/60</f>
        <v>4.05</v>
      </c>
      <c r="N4275" s="18" t="s">
        <v>47</v>
      </c>
      <c r="O4275" s="99" t="s">
        <v>47</v>
      </c>
      <c r="P4275" s="99">
        <f>WEEKNUM(Causas[[#This Row],[resolucion_fecha]],16)</f>
        <v>35</v>
      </c>
      <c r="Q4275" s="99" t="str">
        <f>TEXT(Causas[[#This Row],[resolucion_fecha]],"MMMM")</f>
        <v>agosto</v>
      </c>
      <c r="R4275" s="99" t="str">
        <f t="shared" si="67"/>
        <v>N</v>
      </c>
      <c r="S4275" s="99"/>
      <c r="T4275" s="99" t="s">
        <v>47</v>
      </c>
      <c r="U4275" s="100"/>
      <c r="V4275" s="99"/>
      <c r="W4275" s="99"/>
    </row>
    <row r="4276" spans="1:23" hidden="1" x14ac:dyDescent="0.25">
      <c r="A4276" s="25">
        <v>150286</v>
      </c>
      <c r="B4276" s="25" t="s">
        <v>66</v>
      </c>
      <c r="C4276" s="25" t="s">
        <v>43</v>
      </c>
      <c r="D4276" s="25" t="s">
        <v>76</v>
      </c>
      <c r="E4276" s="24">
        <v>45126</v>
      </c>
      <c r="F4276" s="25" t="s">
        <v>124</v>
      </c>
      <c r="G4276" s="25" t="s">
        <v>50</v>
      </c>
      <c r="H4276" s="24">
        <v>45169</v>
      </c>
      <c r="I4276" s="101">
        <v>0.25263888888888891</v>
      </c>
      <c r="J4276" s="24">
        <v>45169</v>
      </c>
      <c r="K4276" s="101">
        <v>0.26469907407407406</v>
      </c>
      <c r="L4276" s="25">
        <v>1042</v>
      </c>
      <c r="M4276" s="26">
        <f>Causas[[#This Row],[parada_duracion]]/60</f>
        <v>17.366666666666667</v>
      </c>
      <c r="N4276" s="18" t="s">
        <v>49</v>
      </c>
      <c r="O4276" s="99" t="s">
        <v>49</v>
      </c>
      <c r="P4276" s="16">
        <f>WEEKNUM(Causas[[#This Row],[resolucion_fecha]],16)</f>
        <v>35</v>
      </c>
      <c r="Q4276" s="16" t="str">
        <f>TEXT(Causas[[#This Row],[resolucion_fecha]],"MMMM")</f>
        <v>agosto</v>
      </c>
      <c r="R4276" s="16" t="str">
        <f t="shared" si="67"/>
        <v>M</v>
      </c>
      <c r="S4276" s="16"/>
      <c r="T4276" s="99" t="s">
        <v>49</v>
      </c>
      <c r="U4276" s="100"/>
      <c r="V4276" s="16"/>
      <c r="W4276" s="16"/>
    </row>
    <row r="4277" spans="1:23" hidden="1" x14ac:dyDescent="0.25">
      <c r="A4277" s="25">
        <v>150301</v>
      </c>
      <c r="B4277" s="25" t="s">
        <v>42</v>
      </c>
      <c r="C4277" s="25" t="s">
        <v>43</v>
      </c>
      <c r="D4277" s="25" t="s">
        <v>59</v>
      </c>
      <c r="E4277" s="24">
        <v>44231</v>
      </c>
      <c r="F4277" s="25" t="s">
        <v>60</v>
      </c>
      <c r="G4277" s="25" t="s">
        <v>50</v>
      </c>
      <c r="H4277" s="24">
        <v>45169</v>
      </c>
      <c r="I4277" s="101">
        <v>0.3777430555555556</v>
      </c>
      <c r="J4277" s="24">
        <v>45169</v>
      </c>
      <c r="K4277" s="101">
        <v>0.37783564814814818</v>
      </c>
      <c r="L4277" s="25">
        <v>8</v>
      </c>
      <c r="M4277" s="26">
        <f>Causas[[#This Row],[parada_duracion]]/60</f>
        <v>0.13333333333333333</v>
      </c>
      <c r="N4277" s="18" t="s">
        <v>47</v>
      </c>
      <c r="O4277" s="99" t="s">
        <v>47</v>
      </c>
      <c r="P4277" s="16">
        <f>WEEKNUM(Causas[[#This Row],[resolucion_fecha]],16)</f>
        <v>35</v>
      </c>
      <c r="Q4277" s="16" t="str">
        <f>TEXT(Causas[[#This Row],[resolucion_fecha]],"MMMM")</f>
        <v>agosto</v>
      </c>
      <c r="R4277" s="16" t="str">
        <f t="shared" si="67"/>
        <v>M</v>
      </c>
      <c r="S4277" s="16"/>
      <c r="T4277" s="99" t="s">
        <v>47</v>
      </c>
      <c r="U4277" s="16"/>
      <c r="V4277" s="16"/>
      <c r="W4277" s="16"/>
    </row>
    <row r="4278" spans="1:23" hidden="1" x14ac:dyDescent="0.25">
      <c r="A4278" s="25">
        <v>150318</v>
      </c>
      <c r="B4278" s="25" t="s">
        <v>95</v>
      </c>
      <c r="C4278" s="25" t="s">
        <v>43</v>
      </c>
      <c r="D4278" s="25" t="s">
        <v>96</v>
      </c>
      <c r="E4278" s="24">
        <v>43882</v>
      </c>
      <c r="F4278" s="25" t="s">
        <v>56</v>
      </c>
      <c r="G4278" s="25" t="s">
        <v>50</v>
      </c>
      <c r="H4278" s="24">
        <v>45169</v>
      </c>
      <c r="I4278" s="101">
        <v>0.42583333333333334</v>
      </c>
      <c r="J4278" s="24">
        <v>45169</v>
      </c>
      <c r="K4278" s="101">
        <v>0.44753472222222218</v>
      </c>
      <c r="L4278" s="25">
        <v>1875</v>
      </c>
      <c r="M4278" s="26">
        <f>Causas[[#This Row],[parada_duracion]]/60</f>
        <v>31.25</v>
      </c>
      <c r="N4278" s="19" t="s">
        <v>1371</v>
      </c>
      <c r="O4278" s="16" t="s">
        <v>52</v>
      </c>
      <c r="P4278" s="16">
        <f>WEEKNUM(Causas[[#This Row],[resolucion_fecha]],16)</f>
        <v>35</v>
      </c>
      <c r="Q4278" s="16" t="str">
        <f>TEXT(Causas[[#This Row],[resolucion_fecha]],"MMMM")</f>
        <v>agosto</v>
      </c>
      <c r="R4278" s="16" t="str">
        <f t="shared" si="67"/>
        <v>M</v>
      </c>
      <c r="S4278" s="16"/>
      <c r="T4278" s="16" t="s">
        <v>53</v>
      </c>
      <c r="U4278" s="16"/>
      <c r="V4278" s="16"/>
      <c r="W4278" s="16"/>
    </row>
    <row r="4279" spans="1:23" hidden="1" x14ac:dyDescent="0.25">
      <c r="A4279" s="25">
        <v>150323</v>
      </c>
      <c r="B4279" s="25" t="s">
        <v>95</v>
      </c>
      <c r="C4279" s="25" t="s">
        <v>43</v>
      </c>
      <c r="D4279" s="25" t="s">
        <v>96</v>
      </c>
      <c r="E4279" s="24">
        <v>43882</v>
      </c>
      <c r="F4279" s="25" t="s">
        <v>56</v>
      </c>
      <c r="G4279" s="25" t="s">
        <v>46</v>
      </c>
      <c r="H4279" s="24">
        <v>45169</v>
      </c>
      <c r="I4279" s="101">
        <v>0.44760416666666664</v>
      </c>
      <c r="J4279" s="24">
        <v>45169</v>
      </c>
      <c r="K4279" s="101">
        <v>0.45862268518518517</v>
      </c>
      <c r="L4279" s="25">
        <v>952</v>
      </c>
      <c r="M4279" s="26">
        <f>Causas[[#This Row],[parada_duracion]]/60</f>
        <v>15.866666666666667</v>
      </c>
      <c r="N4279" s="19" t="s">
        <v>1371</v>
      </c>
      <c r="O4279" s="16" t="s">
        <v>52</v>
      </c>
      <c r="P4279" s="16">
        <f>WEEKNUM(Causas[[#This Row],[resolucion_fecha]],16)</f>
        <v>35</v>
      </c>
      <c r="Q4279" s="16" t="str">
        <f>TEXT(Causas[[#This Row],[resolucion_fecha]],"MMMM")</f>
        <v>agosto</v>
      </c>
      <c r="R4279" s="16" t="str">
        <f t="shared" si="67"/>
        <v>M</v>
      </c>
      <c r="S4279" s="16"/>
      <c r="T4279" s="16" t="s">
        <v>53</v>
      </c>
      <c r="U4279" s="16"/>
      <c r="V4279" s="16"/>
      <c r="W4279" s="16"/>
    </row>
    <row r="4280" spans="1:23" hidden="1" x14ac:dyDescent="0.25">
      <c r="A4280" s="25">
        <v>150326</v>
      </c>
      <c r="B4280" s="25" t="s">
        <v>42</v>
      </c>
      <c r="C4280" s="25" t="s">
        <v>43</v>
      </c>
      <c r="D4280" s="25" t="s">
        <v>164</v>
      </c>
      <c r="E4280" s="24">
        <v>43405</v>
      </c>
      <c r="F4280" s="25" t="s">
        <v>45</v>
      </c>
      <c r="G4280" s="25" t="s">
        <v>50</v>
      </c>
      <c r="H4280" s="24">
        <v>45169</v>
      </c>
      <c r="I4280" s="101">
        <v>0.49424768518518519</v>
      </c>
      <c r="J4280" s="24">
        <v>45169</v>
      </c>
      <c r="K4280" s="101">
        <v>0.59689814814814812</v>
      </c>
      <c r="L4280" s="25">
        <v>8869</v>
      </c>
      <c r="M4280" s="26">
        <f>Causas[[#This Row],[parada_duracion]]/60</f>
        <v>147.81666666666666</v>
      </c>
      <c r="N4280" s="18" t="s">
        <v>49</v>
      </c>
      <c r="O4280" s="99" t="s">
        <v>49</v>
      </c>
      <c r="P4280" s="16">
        <f>WEEKNUM(Causas[[#This Row],[resolucion_fecha]],16)</f>
        <v>35</v>
      </c>
      <c r="Q4280" s="16" t="str">
        <f>TEXT(Causas[[#This Row],[resolucion_fecha]],"MMMM")</f>
        <v>agosto</v>
      </c>
      <c r="R4280" s="16" t="str">
        <f t="shared" si="67"/>
        <v>M</v>
      </c>
      <c r="S4280" s="16"/>
      <c r="T4280" s="99" t="s">
        <v>49</v>
      </c>
      <c r="U4280" s="16"/>
      <c r="V4280" s="16"/>
      <c r="W4280" s="16"/>
    </row>
    <row r="4281" spans="1:23" hidden="1" x14ac:dyDescent="0.25">
      <c r="A4281" s="25">
        <v>150331</v>
      </c>
      <c r="B4281" s="25" t="s">
        <v>42</v>
      </c>
      <c r="C4281" s="25" t="s">
        <v>43</v>
      </c>
      <c r="D4281" s="25" t="s">
        <v>80</v>
      </c>
      <c r="E4281" s="24">
        <v>43405</v>
      </c>
      <c r="F4281" s="25" t="s">
        <v>45</v>
      </c>
      <c r="G4281" s="25" t="s">
        <v>50</v>
      </c>
      <c r="H4281" s="24">
        <v>45169</v>
      </c>
      <c r="I4281" s="101">
        <v>0.51292824074074073</v>
      </c>
      <c r="J4281" s="24">
        <v>45169</v>
      </c>
      <c r="K4281" s="101">
        <v>0.52273148148148152</v>
      </c>
      <c r="L4281" s="25">
        <v>847</v>
      </c>
      <c r="M4281" s="26">
        <f>Causas[[#This Row],[parada_duracion]]/60</f>
        <v>14.116666666666667</v>
      </c>
      <c r="N4281" s="19" t="s">
        <v>1372</v>
      </c>
      <c r="O4281" s="16" t="s">
        <v>52</v>
      </c>
      <c r="P4281" s="16">
        <f>WEEKNUM(Causas[[#This Row],[resolucion_fecha]],16)</f>
        <v>35</v>
      </c>
      <c r="Q4281" s="16" t="str">
        <f>TEXT(Causas[[#This Row],[resolucion_fecha]],"MMMM")</f>
        <v>agosto</v>
      </c>
      <c r="R4281" s="16" t="str">
        <f t="shared" si="67"/>
        <v>M</v>
      </c>
      <c r="S4281" s="16"/>
      <c r="T4281" s="16" t="s">
        <v>53</v>
      </c>
      <c r="U4281" s="16"/>
      <c r="V4281" s="16"/>
      <c r="W4281" s="16"/>
    </row>
    <row r="4282" spans="1:23" x14ac:dyDescent="0.25">
      <c r="A4282" s="25">
        <v>150337</v>
      </c>
      <c r="B4282" s="25" t="s">
        <v>66</v>
      </c>
      <c r="C4282" s="25" t="s">
        <v>43</v>
      </c>
      <c r="D4282" s="25" t="s">
        <v>67</v>
      </c>
      <c r="E4282" s="24">
        <v>43405</v>
      </c>
      <c r="F4282" s="25" t="s">
        <v>45</v>
      </c>
      <c r="G4282" s="25" t="s">
        <v>46</v>
      </c>
      <c r="H4282" s="24">
        <v>45169</v>
      </c>
      <c r="I4282" s="101">
        <v>0.54758101851851848</v>
      </c>
      <c r="J4282" s="24">
        <v>45169</v>
      </c>
      <c r="K4282" s="101">
        <v>0.57267361111111115</v>
      </c>
      <c r="L4282" s="25">
        <v>2168</v>
      </c>
      <c r="M4282" s="26">
        <f>Causas[[#This Row],[parada_duracion]]/60</f>
        <v>36.133333333333333</v>
      </c>
      <c r="N4282" s="19" t="s">
        <v>273</v>
      </c>
      <c r="O4282" s="16" t="s">
        <v>72</v>
      </c>
      <c r="P4282" s="16">
        <f>WEEKNUM(Causas[[#This Row],[resolucion_fecha]],16)</f>
        <v>35</v>
      </c>
      <c r="Q4282" s="16" t="str">
        <f>TEXT(Causas[[#This Row],[resolucion_fecha]],"MMMM")</f>
        <v>agosto</v>
      </c>
      <c r="R4282" s="16" t="str">
        <f t="shared" si="67"/>
        <v>M</v>
      </c>
      <c r="S4282" s="16"/>
      <c r="T4282" s="16" t="s">
        <v>73</v>
      </c>
      <c r="U4282" s="16"/>
      <c r="V4282" s="16"/>
      <c r="W4282" s="16"/>
    </row>
    <row r="4283" spans="1:23" hidden="1" x14ac:dyDescent="0.25">
      <c r="A4283" s="96">
        <v>150339</v>
      </c>
      <c r="B4283" s="96" t="s">
        <v>111</v>
      </c>
      <c r="C4283" s="96" t="s">
        <v>43</v>
      </c>
      <c r="D4283" s="96" t="s">
        <v>55</v>
      </c>
      <c r="E4283" s="97">
        <v>43405</v>
      </c>
      <c r="F4283" s="96" t="s">
        <v>45</v>
      </c>
      <c r="G4283" s="96" t="s">
        <v>50</v>
      </c>
      <c r="H4283" s="97">
        <v>45169</v>
      </c>
      <c r="I4283" s="23">
        <v>0.55234953703703704</v>
      </c>
      <c r="J4283" s="97">
        <v>45169</v>
      </c>
      <c r="K4283" s="23">
        <v>0.55883101851851846</v>
      </c>
      <c r="L4283" s="96">
        <v>560</v>
      </c>
      <c r="M4283" s="98">
        <f>Causas[[#This Row],[parada_duracion]]/60</f>
        <v>9.3333333333333339</v>
      </c>
      <c r="N4283" s="18" t="s">
        <v>47</v>
      </c>
      <c r="O4283" s="99" t="s">
        <v>47</v>
      </c>
      <c r="P4283" s="99">
        <f>WEEKNUM(Causas[[#This Row],[resolucion_fecha]],16)</f>
        <v>35</v>
      </c>
      <c r="Q4283" s="99" t="str">
        <f>TEXT(Causas[[#This Row],[resolucion_fecha]],"MMMM")</f>
        <v>agosto</v>
      </c>
      <c r="R4283" s="99" t="str">
        <f t="shared" si="67"/>
        <v>M</v>
      </c>
      <c r="S4283" s="99"/>
      <c r="T4283" s="99" t="s">
        <v>47</v>
      </c>
      <c r="U4283" s="16"/>
      <c r="V4283" s="99"/>
      <c r="W4283" s="99"/>
    </row>
    <row r="4284" spans="1:23" hidden="1" x14ac:dyDescent="0.25">
      <c r="A4284" s="96">
        <v>150340</v>
      </c>
      <c r="B4284" s="96" t="s">
        <v>111</v>
      </c>
      <c r="C4284" s="96" t="s">
        <v>43</v>
      </c>
      <c r="D4284" s="96" t="s">
        <v>55</v>
      </c>
      <c r="E4284" s="97">
        <v>43405</v>
      </c>
      <c r="F4284" s="96" t="s">
        <v>45</v>
      </c>
      <c r="G4284" s="96" t="s">
        <v>50</v>
      </c>
      <c r="H4284" s="97">
        <v>45169</v>
      </c>
      <c r="I4284" s="23">
        <v>0.5589467592592593</v>
      </c>
      <c r="J4284" s="97">
        <v>45169</v>
      </c>
      <c r="K4284" s="23">
        <v>0.57032407407407404</v>
      </c>
      <c r="L4284" s="96">
        <v>983</v>
      </c>
      <c r="M4284" s="98">
        <f>Causas[[#This Row],[parada_duracion]]/60</f>
        <v>16.383333333333333</v>
      </c>
      <c r="N4284" s="18" t="s">
        <v>1368</v>
      </c>
      <c r="O4284" s="99" t="s">
        <v>72</v>
      </c>
      <c r="P4284" s="99">
        <f>WEEKNUM(Causas[[#This Row],[resolucion_fecha]],16)</f>
        <v>35</v>
      </c>
      <c r="Q4284" s="99" t="str">
        <f>TEXT(Causas[[#This Row],[resolucion_fecha]],"MMMM")</f>
        <v>agosto</v>
      </c>
      <c r="R4284" s="99" t="str">
        <f t="shared" si="67"/>
        <v>M</v>
      </c>
      <c r="S4284" s="99"/>
      <c r="T4284" s="16" t="s">
        <v>73</v>
      </c>
      <c r="U4284" s="100"/>
      <c r="V4284" s="99"/>
      <c r="W4284" s="99"/>
    </row>
    <row r="4285" spans="1:23" hidden="1" x14ac:dyDescent="0.25">
      <c r="A4285" s="96">
        <v>150341</v>
      </c>
      <c r="B4285" s="96" t="s">
        <v>111</v>
      </c>
      <c r="C4285" s="96" t="s">
        <v>43</v>
      </c>
      <c r="D4285" s="96" t="s">
        <v>55</v>
      </c>
      <c r="E4285" s="97">
        <v>43405</v>
      </c>
      <c r="F4285" s="96" t="s">
        <v>45</v>
      </c>
      <c r="G4285" s="96" t="s">
        <v>50</v>
      </c>
      <c r="H4285" s="97">
        <v>45169</v>
      </c>
      <c r="I4285" s="23">
        <v>0.58478009259259256</v>
      </c>
      <c r="J4285" s="97">
        <v>45169</v>
      </c>
      <c r="K4285" s="23">
        <v>0.59815972222222225</v>
      </c>
      <c r="L4285" s="96">
        <v>1156</v>
      </c>
      <c r="M4285" s="98">
        <f>Causas[[#This Row],[parada_duracion]]/60</f>
        <v>19.266666666666666</v>
      </c>
      <c r="N4285" s="18" t="s">
        <v>1365</v>
      </c>
      <c r="O4285" s="99" t="s">
        <v>52</v>
      </c>
      <c r="P4285" s="99">
        <f>WEEKNUM(Causas[[#This Row],[resolucion_fecha]],16)</f>
        <v>35</v>
      </c>
      <c r="Q4285" s="99" t="str">
        <f>TEXT(Causas[[#This Row],[resolucion_fecha]],"MMMM")</f>
        <v>agosto</v>
      </c>
      <c r="R4285" s="99" t="str">
        <f t="shared" si="67"/>
        <v>T</v>
      </c>
      <c r="S4285" s="99"/>
      <c r="T4285" s="99" t="s">
        <v>53</v>
      </c>
      <c r="U4285" s="100"/>
      <c r="V4285" s="99"/>
      <c r="W4285" s="99"/>
    </row>
    <row r="4286" spans="1:23" hidden="1" x14ac:dyDescent="0.25">
      <c r="A4286" s="96">
        <v>150342</v>
      </c>
      <c r="B4286" s="96" t="s">
        <v>54</v>
      </c>
      <c r="C4286" s="96" t="s">
        <v>43</v>
      </c>
      <c r="D4286" s="96" t="s">
        <v>55</v>
      </c>
      <c r="E4286" s="97">
        <v>44120</v>
      </c>
      <c r="F4286" s="96" t="s">
        <v>56</v>
      </c>
      <c r="G4286" s="96" t="s">
        <v>50</v>
      </c>
      <c r="H4286" s="97">
        <v>45169</v>
      </c>
      <c r="I4286" s="23">
        <v>0.59829861111111116</v>
      </c>
      <c r="J4286" s="97">
        <v>45169</v>
      </c>
      <c r="K4286" s="23">
        <v>0.63579861111111113</v>
      </c>
      <c r="L4286" s="96">
        <v>3240</v>
      </c>
      <c r="M4286" s="98">
        <f>Causas[[#This Row],[parada_duracion]]/60</f>
        <v>54</v>
      </c>
      <c r="N4286" s="18" t="s">
        <v>628</v>
      </c>
      <c r="O4286" s="99" t="s">
        <v>52</v>
      </c>
      <c r="P4286" s="99">
        <f>WEEKNUM(Causas[[#This Row],[resolucion_fecha]],16)</f>
        <v>35</v>
      </c>
      <c r="Q4286" s="99" t="str">
        <f>TEXT(Causas[[#This Row],[resolucion_fecha]],"MMMM")</f>
        <v>agosto</v>
      </c>
      <c r="R4286" s="99" t="str">
        <f t="shared" si="67"/>
        <v>T</v>
      </c>
      <c r="S4286" s="99"/>
      <c r="T4286" s="16" t="s">
        <v>53</v>
      </c>
      <c r="U4286" s="100"/>
      <c r="V4286" s="99"/>
      <c r="W4286" s="99"/>
    </row>
    <row r="4287" spans="1:23" ht="30" hidden="1" x14ac:dyDescent="0.25">
      <c r="A4287" s="25">
        <v>150343</v>
      </c>
      <c r="B4287" s="25" t="s">
        <v>119</v>
      </c>
      <c r="C4287" s="25" t="s">
        <v>43</v>
      </c>
      <c r="D4287" s="25" t="s">
        <v>90</v>
      </c>
      <c r="E4287" s="24">
        <v>43405</v>
      </c>
      <c r="F4287" s="25" t="s">
        <v>45</v>
      </c>
      <c r="G4287" s="25" t="s">
        <v>46</v>
      </c>
      <c r="H4287" s="24">
        <v>45169</v>
      </c>
      <c r="I4287" s="101">
        <v>0.61703703703703705</v>
      </c>
      <c r="J4287" s="24">
        <v>45169</v>
      </c>
      <c r="K4287" s="101">
        <v>0.63932870370370376</v>
      </c>
      <c r="L4287" s="25">
        <v>1926</v>
      </c>
      <c r="M4287" s="26">
        <f>Causas[[#This Row],[parada_duracion]]/60</f>
        <v>32.1</v>
      </c>
      <c r="N4287" s="19" t="s">
        <v>1373</v>
      </c>
      <c r="O4287" s="16" t="s">
        <v>52</v>
      </c>
      <c r="P4287" s="16">
        <f>WEEKNUM(Causas[[#This Row],[resolucion_fecha]],16)</f>
        <v>35</v>
      </c>
      <c r="Q4287" s="16" t="str">
        <f>TEXT(Causas[[#This Row],[resolucion_fecha]],"MMMM")</f>
        <v>agosto</v>
      </c>
      <c r="R4287" s="16" t="str">
        <f t="shared" si="67"/>
        <v>T</v>
      </c>
      <c r="S4287" s="16"/>
      <c r="T4287" s="16" t="s">
        <v>53</v>
      </c>
      <c r="U4287" s="100"/>
      <c r="V4287" s="16"/>
      <c r="W4287" s="16"/>
    </row>
    <row r="4288" spans="1:23" hidden="1" x14ac:dyDescent="0.25">
      <c r="A4288" s="25">
        <v>150346</v>
      </c>
      <c r="B4288" s="25" t="s">
        <v>54</v>
      </c>
      <c r="C4288" s="25" t="s">
        <v>43</v>
      </c>
      <c r="D4288" s="25" t="s">
        <v>55</v>
      </c>
      <c r="E4288" s="24">
        <v>44120</v>
      </c>
      <c r="F4288" s="25" t="s">
        <v>56</v>
      </c>
      <c r="G4288" s="25" t="s">
        <v>50</v>
      </c>
      <c r="H4288" s="24">
        <v>45169</v>
      </c>
      <c r="I4288" s="101">
        <v>0.63629629629629625</v>
      </c>
      <c r="J4288" s="24">
        <v>45169</v>
      </c>
      <c r="K4288" s="101">
        <v>0.6426736111111111</v>
      </c>
      <c r="L4288" s="25">
        <v>551</v>
      </c>
      <c r="M4288" s="26">
        <f>Causas[[#This Row],[parada_duracion]]/60</f>
        <v>9.1833333333333336</v>
      </c>
      <c r="N4288" s="18" t="s">
        <v>47</v>
      </c>
      <c r="O4288" s="99" t="s">
        <v>47</v>
      </c>
      <c r="P4288" s="16">
        <f>WEEKNUM(Causas[[#This Row],[resolucion_fecha]],16)</f>
        <v>35</v>
      </c>
      <c r="Q4288" s="16" t="str">
        <f>TEXT(Causas[[#This Row],[resolucion_fecha]],"MMMM")</f>
        <v>agosto</v>
      </c>
      <c r="R4288" s="16" t="str">
        <f t="shared" si="67"/>
        <v>T</v>
      </c>
      <c r="S4288" s="16"/>
      <c r="T4288" s="99" t="s">
        <v>47</v>
      </c>
      <c r="U4288" s="16"/>
      <c r="V4288" s="16"/>
      <c r="W4288" s="16"/>
    </row>
    <row r="4289" spans="1:23" hidden="1" x14ac:dyDescent="0.25">
      <c r="A4289" s="25">
        <v>150348</v>
      </c>
      <c r="B4289" s="25" t="s">
        <v>86</v>
      </c>
      <c r="C4289" s="25" t="s">
        <v>43</v>
      </c>
      <c r="D4289" s="25" t="s">
        <v>55</v>
      </c>
      <c r="E4289" s="24">
        <v>43881</v>
      </c>
      <c r="F4289" s="25" t="s">
        <v>56</v>
      </c>
      <c r="G4289" s="25" t="s">
        <v>50</v>
      </c>
      <c r="H4289" s="24">
        <v>45169</v>
      </c>
      <c r="I4289" s="101">
        <v>0.64883101851851854</v>
      </c>
      <c r="J4289" s="24">
        <v>45169</v>
      </c>
      <c r="K4289" s="101">
        <v>0.65305555555555561</v>
      </c>
      <c r="L4289" s="25">
        <v>365</v>
      </c>
      <c r="M4289" s="26">
        <f>Causas[[#This Row],[parada_duracion]]/60</f>
        <v>6.083333333333333</v>
      </c>
      <c r="N4289" s="18" t="s">
        <v>47</v>
      </c>
      <c r="O4289" s="99" t="s">
        <v>47</v>
      </c>
      <c r="P4289" s="16">
        <f>WEEKNUM(Causas[[#This Row],[resolucion_fecha]],16)</f>
        <v>35</v>
      </c>
      <c r="Q4289" s="16" t="str">
        <f>TEXT(Causas[[#This Row],[resolucion_fecha]],"MMMM")</f>
        <v>agosto</v>
      </c>
      <c r="R4289" s="16" t="str">
        <f t="shared" si="67"/>
        <v>T</v>
      </c>
      <c r="S4289" s="16"/>
      <c r="T4289" s="99" t="s">
        <v>47</v>
      </c>
      <c r="U4289" s="16"/>
      <c r="V4289" s="16"/>
      <c r="W4289" s="16"/>
    </row>
    <row r="4290" spans="1:23" hidden="1" x14ac:dyDescent="0.25">
      <c r="A4290" s="96">
        <v>150350</v>
      </c>
      <c r="B4290" s="96" t="s">
        <v>129</v>
      </c>
      <c r="C4290" s="96" t="s">
        <v>43</v>
      </c>
      <c r="D4290" s="96" t="s">
        <v>48</v>
      </c>
      <c r="E4290" s="97">
        <v>43405</v>
      </c>
      <c r="F4290" s="96" t="s">
        <v>45</v>
      </c>
      <c r="G4290" s="96" t="s">
        <v>46</v>
      </c>
      <c r="H4290" s="97">
        <v>45169</v>
      </c>
      <c r="I4290" s="23">
        <v>0.65614583333333332</v>
      </c>
      <c r="J4290" s="97">
        <v>45169</v>
      </c>
      <c r="K4290" s="23">
        <v>0.66597222222222219</v>
      </c>
      <c r="L4290" s="96">
        <v>849</v>
      </c>
      <c r="M4290" s="98">
        <f>Causas[[#This Row],[parada_duracion]]/60</f>
        <v>14.15</v>
      </c>
      <c r="N4290" s="18" t="s">
        <v>113</v>
      </c>
      <c r="O4290" s="99" t="s">
        <v>52</v>
      </c>
      <c r="P4290" s="99">
        <f>WEEKNUM(Causas[[#This Row],[resolucion_fecha]],16)</f>
        <v>35</v>
      </c>
      <c r="Q4290" s="99" t="str">
        <f>TEXT(Causas[[#This Row],[resolucion_fecha]],"MMMM")</f>
        <v>agosto</v>
      </c>
      <c r="R4290" s="99" t="str">
        <f t="shared" si="67"/>
        <v>T</v>
      </c>
      <c r="S4290" s="99"/>
      <c r="T4290" s="16" t="s">
        <v>53</v>
      </c>
      <c r="U4290" s="16"/>
      <c r="V4290" s="99"/>
      <c r="W4290" s="99"/>
    </row>
    <row r="4291" spans="1:23" hidden="1" x14ac:dyDescent="0.25">
      <c r="A4291" s="25">
        <v>150351</v>
      </c>
      <c r="B4291" s="25" t="s">
        <v>86</v>
      </c>
      <c r="C4291" s="25" t="s">
        <v>43</v>
      </c>
      <c r="D4291" s="25" t="s">
        <v>55</v>
      </c>
      <c r="E4291" s="24">
        <v>43881</v>
      </c>
      <c r="F4291" s="25" t="s">
        <v>56</v>
      </c>
      <c r="G4291" s="25" t="s">
        <v>50</v>
      </c>
      <c r="H4291" s="24">
        <v>45169</v>
      </c>
      <c r="I4291" s="101">
        <v>0.65615740740740736</v>
      </c>
      <c r="J4291" s="24">
        <v>45169</v>
      </c>
      <c r="K4291" s="101">
        <v>0.66216435185185185</v>
      </c>
      <c r="L4291" s="25">
        <v>519</v>
      </c>
      <c r="M4291" s="26">
        <f>Causas[[#This Row],[parada_duracion]]/60</f>
        <v>8.65</v>
      </c>
      <c r="N4291" s="18" t="s">
        <v>47</v>
      </c>
      <c r="O4291" s="99" t="s">
        <v>47</v>
      </c>
      <c r="P4291" s="16">
        <f>WEEKNUM(Causas[[#This Row],[resolucion_fecha]],16)</f>
        <v>35</v>
      </c>
      <c r="Q4291" s="16" t="str">
        <f>TEXT(Causas[[#This Row],[resolucion_fecha]],"MMMM")</f>
        <v>agosto</v>
      </c>
      <c r="R4291" s="16" t="str">
        <f t="shared" si="67"/>
        <v>T</v>
      </c>
      <c r="S4291" s="16"/>
      <c r="T4291" s="99" t="s">
        <v>47</v>
      </c>
      <c r="U4291" s="100"/>
      <c r="V4291" s="16"/>
      <c r="W4291" s="16"/>
    </row>
    <row r="4292" spans="1:23" hidden="1" x14ac:dyDescent="0.25">
      <c r="A4292" s="96">
        <v>150353</v>
      </c>
      <c r="B4292" s="96" t="s">
        <v>61</v>
      </c>
      <c r="C4292" s="96" t="s">
        <v>43</v>
      </c>
      <c r="D4292" s="96" t="s">
        <v>55</v>
      </c>
      <c r="E4292" s="97">
        <v>43881</v>
      </c>
      <c r="F4292" s="96" t="s">
        <v>56</v>
      </c>
      <c r="G4292" s="96" t="s">
        <v>50</v>
      </c>
      <c r="H4292" s="97">
        <v>45169</v>
      </c>
      <c r="I4292" s="23">
        <v>0.66607638888888887</v>
      </c>
      <c r="J4292" s="97">
        <v>45169</v>
      </c>
      <c r="K4292" s="23">
        <v>0.66625000000000001</v>
      </c>
      <c r="L4292" s="96">
        <v>15</v>
      </c>
      <c r="M4292" s="98">
        <f>Causas[[#This Row],[parada_duracion]]/60</f>
        <v>0.25</v>
      </c>
      <c r="N4292" s="18" t="s">
        <v>47</v>
      </c>
      <c r="O4292" s="99" t="s">
        <v>47</v>
      </c>
      <c r="P4292" s="99">
        <f>WEEKNUM(Causas[[#This Row],[resolucion_fecha]],16)</f>
        <v>35</v>
      </c>
      <c r="Q4292" s="99" t="str">
        <f>TEXT(Causas[[#This Row],[resolucion_fecha]],"MMMM")</f>
        <v>agosto</v>
      </c>
      <c r="R4292" s="99" t="str">
        <f t="shared" si="67"/>
        <v>T</v>
      </c>
      <c r="S4292" s="99"/>
      <c r="T4292" s="99" t="s">
        <v>47</v>
      </c>
      <c r="U4292" s="16"/>
      <c r="V4292" s="99"/>
      <c r="W4292" s="99"/>
    </row>
    <row r="4293" spans="1:23" hidden="1" x14ac:dyDescent="0.25">
      <c r="A4293" s="25">
        <v>150354</v>
      </c>
      <c r="B4293" s="25" t="s">
        <v>86</v>
      </c>
      <c r="C4293" s="25" t="s">
        <v>43</v>
      </c>
      <c r="D4293" s="25" t="s">
        <v>55</v>
      </c>
      <c r="E4293" s="24">
        <v>43881</v>
      </c>
      <c r="F4293" s="25" t="s">
        <v>56</v>
      </c>
      <c r="G4293" s="25" t="s">
        <v>50</v>
      </c>
      <c r="H4293" s="24">
        <v>45169</v>
      </c>
      <c r="I4293" s="101">
        <v>0.66638888888888892</v>
      </c>
      <c r="J4293" s="24">
        <v>45169</v>
      </c>
      <c r="K4293" s="101">
        <v>0.67251157407407414</v>
      </c>
      <c r="L4293" s="25">
        <v>529</v>
      </c>
      <c r="M4293" s="26">
        <f>Causas[[#This Row],[parada_duracion]]/60</f>
        <v>8.8166666666666664</v>
      </c>
      <c r="N4293" s="18" t="s">
        <v>47</v>
      </c>
      <c r="O4293" s="99" t="s">
        <v>47</v>
      </c>
      <c r="P4293" s="16">
        <f>WEEKNUM(Causas[[#This Row],[resolucion_fecha]],16)</f>
        <v>35</v>
      </c>
      <c r="Q4293" s="16" t="str">
        <f>TEXT(Causas[[#This Row],[resolucion_fecha]],"MMMM")</f>
        <v>agosto</v>
      </c>
      <c r="R4293" s="16" t="str">
        <f t="shared" si="67"/>
        <v>T</v>
      </c>
      <c r="S4293" s="16"/>
      <c r="T4293" s="99" t="s">
        <v>47</v>
      </c>
      <c r="U4293" s="100"/>
      <c r="V4293" s="16"/>
      <c r="W4293" s="16"/>
    </row>
    <row r="4294" spans="1:23" hidden="1" x14ac:dyDescent="0.25">
      <c r="A4294" s="25">
        <v>150357</v>
      </c>
      <c r="B4294" s="25" t="s">
        <v>129</v>
      </c>
      <c r="C4294" s="25" t="s">
        <v>43</v>
      </c>
      <c r="D4294" s="25" t="s">
        <v>48</v>
      </c>
      <c r="E4294" s="24">
        <v>43405</v>
      </c>
      <c r="F4294" s="25" t="s">
        <v>45</v>
      </c>
      <c r="G4294" s="25" t="s">
        <v>46</v>
      </c>
      <c r="H4294" s="24">
        <v>45169</v>
      </c>
      <c r="I4294" s="101">
        <v>0.6925810185185185</v>
      </c>
      <c r="J4294" s="24">
        <v>45169</v>
      </c>
      <c r="K4294" s="101">
        <v>0.74084490740740738</v>
      </c>
      <c r="L4294" s="25">
        <v>4170</v>
      </c>
      <c r="M4294" s="26">
        <f>Causas[[#This Row],[parada_duracion]]/60</f>
        <v>69.5</v>
      </c>
      <c r="N4294" s="19" t="s">
        <v>113</v>
      </c>
      <c r="O4294" s="16" t="s">
        <v>52</v>
      </c>
      <c r="P4294" s="16">
        <f>WEEKNUM(Causas[[#This Row],[resolucion_fecha]],16)</f>
        <v>35</v>
      </c>
      <c r="Q4294" s="16" t="str">
        <f>TEXT(Causas[[#This Row],[resolucion_fecha]],"MMMM")</f>
        <v>agosto</v>
      </c>
      <c r="R4294" s="16" t="str">
        <f t="shared" si="67"/>
        <v>T</v>
      </c>
      <c r="S4294" s="16"/>
      <c r="T4294" s="16" t="s">
        <v>53</v>
      </c>
      <c r="U4294" s="16"/>
      <c r="V4294" s="16"/>
      <c r="W4294" s="16"/>
    </row>
    <row r="4295" spans="1:23" hidden="1" x14ac:dyDescent="0.25">
      <c r="A4295" s="25">
        <v>150359</v>
      </c>
      <c r="B4295" s="25" t="s">
        <v>95</v>
      </c>
      <c r="C4295" s="25" t="s">
        <v>43</v>
      </c>
      <c r="D4295" s="25" t="s">
        <v>166</v>
      </c>
      <c r="E4295" s="24">
        <v>43405</v>
      </c>
      <c r="F4295" s="25" t="s">
        <v>45</v>
      </c>
      <c r="G4295" s="25" t="s">
        <v>46</v>
      </c>
      <c r="H4295" s="24">
        <v>45169</v>
      </c>
      <c r="I4295" s="101">
        <v>0.70187499999999992</v>
      </c>
      <c r="J4295" s="24">
        <v>45169</v>
      </c>
      <c r="K4295" s="101">
        <v>0.75842592592592595</v>
      </c>
      <c r="L4295" s="25">
        <v>4886</v>
      </c>
      <c r="M4295" s="26">
        <f>Causas[[#This Row],[parada_duracion]]/60</f>
        <v>81.433333333333337</v>
      </c>
      <c r="N4295" s="18" t="s">
        <v>49</v>
      </c>
      <c r="O4295" s="99" t="s">
        <v>49</v>
      </c>
      <c r="P4295" s="16">
        <f>WEEKNUM(Causas[[#This Row],[resolucion_fecha]],16)</f>
        <v>35</v>
      </c>
      <c r="Q4295" s="16" t="str">
        <f>TEXT(Causas[[#This Row],[resolucion_fecha]],"MMMM")</f>
        <v>agosto</v>
      </c>
      <c r="R4295" s="16" t="str">
        <f t="shared" si="67"/>
        <v>T</v>
      </c>
      <c r="S4295" s="16"/>
      <c r="T4295" s="99" t="s">
        <v>49</v>
      </c>
      <c r="U4295" s="16"/>
      <c r="V4295" s="16"/>
      <c r="W4295" s="16"/>
    </row>
    <row r="4296" spans="1:23" hidden="1" x14ac:dyDescent="0.25">
      <c r="A4296" s="96">
        <v>150362</v>
      </c>
      <c r="B4296" s="96" t="s">
        <v>54</v>
      </c>
      <c r="C4296" s="96" t="s">
        <v>43</v>
      </c>
      <c r="D4296" s="96" t="s">
        <v>55</v>
      </c>
      <c r="E4296" s="97">
        <v>44120</v>
      </c>
      <c r="F4296" s="96" t="s">
        <v>56</v>
      </c>
      <c r="G4296" s="96" t="s">
        <v>50</v>
      </c>
      <c r="H4296" s="97">
        <v>45169</v>
      </c>
      <c r="I4296" s="23">
        <v>0.76234953703703701</v>
      </c>
      <c r="J4296" s="97">
        <v>45169</v>
      </c>
      <c r="K4296" s="23">
        <v>0.81305555555555553</v>
      </c>
      <c r="L4296" s="96">
        <v>4381</v>
      </c>
      <c r="M4296" s="98">
        <f>Causas[[#This Row],[parada_duracion]]/60</f>
        <v>73.016666666666666</v>
      </c>
      <c r="N4296" s="18" t="s">
        <v>628</v>
      </c>
      <c r="O4296" s="99" t="s">
        <v>52</v>
      </c>
      <c r="P4296" s="99">
        <f>WEEKNUM(Causas[[#This Row],[resolucion_fecha]],16)</f>
        <v>35</v>
      </c>
      <c r="Q4296" s="99" t="str">
        <f>TEXT(Causas[[#This Row],[resolucion_fecha]],"MMMM")</f>
        <v>agosto</v>
      </c>
      <c r="R4296" s="99" t="str">
        <f t="shared" si="67"/>
        <v>T</v>
      </c>
      <c r="S4296" s="99"/>
      <c r="T4296" s="16" t="s">
        <v>53</v>
      </c>
      <c r="U4296" s="16"/>
      <c r="V4296" s="99"/>
      <c r="W4296" s="99"/>
    </row>
    <row r="4297" spans="1:23" x14ac:dyDescent="0.25">
      <c r="A4297" s="25">
        <v>150363</v>
      </c>
      <c r="B4297" s="25" t="s">
        <v>79</v>
      </c>
      <c r="C4297" s="25" t="s">
        <v>43</v>
      </c>
      <c r="D4297" s="25" t="s">
        <v>67</v>
      </c>
      <c r="E4297" s="24">
        <v>43405</v>
      </c>
      <c r="F4297" s="25" t="s">
        <v>45</v>
      </c>
      <c r="G4297" s="25" t="s">
        <v>50</v>
      </c>
      <c r="H4297" s="24">
        <v>45169</v>
      </c>
      <c r="I4297" s="101">
        <v>0.81511574074074078</v>
      </c>
      <c r="J4297" s="24">
        <v>45169</v>
      </c>
      <c r="K4297" s="101">
        <v>0.83208333333333329</v>
      </c>
      <c r="L4297" s="25">
        <v>1466</v>
      </c>
      <c r="M4297" s="26">
        <f>Causas[[#This Row],[parada_duracion]]/60</f>
        <v>24.433333333333334</v>
      </c>
      <c r="N4297" s="18" t="s">
        <v>49</v>
      </c>
      <c r="O4297" s="99" t="s">
        <v>49</v>
      </c>
      <c r="P4297" s="16">
        <f>WEEKNUM(Causas[[#This Row],[resolucion_fecha]],16)</f>
        <v>35</v>
      </c>
      <c r="Q4297" s="16" t="str">
        <f>TEXT(Causas[[#This Row],[resolucion_fecha]],"MMMM")</f>
        <v>agosto</v>
      </c>
      <c r="R4297" s="16" t="str">
        <f t="shared" si="67"/>
        <v>T</v>
      </c>
      <c r="S4297" s="16"/>
      <c r="T4297" s="99" t="s">
        <v>49</v>
      </c>
      <c r="U4297" s="100"/>
      <c r="V4297" s="16"/>
      <c r="W4297" s="16"/>
    </row>
    <row r="4298" spans="1:23" hidden="1" x14ac:dyDescent="0.25">
      <c r="A4298" s="25">
        <v>150372</v>
      </c>
      <c r="B4298" s="25" t="s">
        <v>95</v>
      </c>
      <c r="C4298" s="25" t="s">
        <v>43</v>
      </c>
      <c r="D4298" s="25" t="s">
        <v>59</v>
      </c>
      <c r="E4298" s="24">
        <v>44231</v>
      </c>
      <c r="F4298" s="25" t="s">
        <v>60</v>
      </c>
      <c r="G4298" s="25" t="s">
        <v>46</v>
      </c>
      <c r="H4298" s="24">
        <v>45170</v>
      </c>
      <c r="I4298" s="101">
        <v>0.29016203703703702</v>
      </c>
      <c r="J4298" s="24">
        <v>45170</v>
      </c>
      <c r="K4298" s="101">
        <v>0.2958796296296296</v>
      </c>
      <c r="L4298" s="25">
        <v>494</v>
      </c>
      <c r="M4298" s="26">
        <f>Causas[[#This Row],[parada_duracion]]/60</f>
        <v>8.2333333333333325</v>
      </c>
      <c r="N4298" s="19" t="s">
        <v>47</v>
      </c>
      <c r="O4298" s="16" t="s">
        <v>47</v>
      </c>
      <c r="P4298" s="16">
        <f>WEEKNUM(Causas[[#This Row],[resolucion_fecha]],16)</f>
        <v>35</v>
      </c>
      <c r="Q4298" s="16" t="str">
        <f>TEXT(Causas[[#This Row],[resolucion_fecha]],"MMMM")</f>
        <v>septiembre</v>
      </c>
      <c r="R4298" s="16" t="str">
        <f t="shared" si="67"/>
        <v>M</v>
      </c>
      <c r="S4298" s="16"/>
      <c r="T4298" s="16" t="s">
        <v>47</v>
      </c>
      <c r="U4298" s="16"/>
      <c r="V4298" s="16"/>
      <c r="W4298" s="16"/>
    </row>
    <row r="4299" spans="1:23" hidden="1" x14ac:dyDescent="0.25">
      <c r="A4299" s="25">
        <v>150382</v>
      </c>
      <c r="B4299" s="25" t="s">
        <v>54</v>
      </c>
      <c r="C4299" s="25" t="s">
        <v>43</v>
      </c>
      <c r="D4299" s="25" t="s">
        <v>55</v>
      </c>
      <c r="E4299" s="24">
        <v>44120</v>
      </c>
      <c r="F4299" s="25" t="s">
        <v>56</v>
      </c>
      <c r="G4299" s="25" t="s">
        <v>50</v>
      </c>
      <c r="H4299" s="24">
        <v>45170</v>
      </c>
      <c r="I4299" s="101">
        <v>0.37275462962962963</v>
      </c>
      <c r="J4299" s="24">
        <v>45170</v>
      </c>
      <c r="K4299" s="101">
        <v>0.39068287037037036</v>
      </c>
      <c r="L4299" s="25">
        <v>1549</v>
      </c>
      <c r="M4299" s="26">
        <f>Causas[[#This Row],[parada_duracion]]/60</f>
        <v>25.816666666666666</v>
      </c>
      <c r="N4299" s="19" t="s">
        <v>628</v>
      </c>
      <c r="O4299" s="16" t="s">
        <v>52</v>
      </c>
      <c r="P4299" s="16">
        <f>WEEKNUM(Causas[[#This Row],[resolucion_fecha]],16)</f>
        <v>35</v>
      </c>
      <c r="Q4299" s="16" t="str">
        <f>TEXT(Causas[[#This Row],[resolucion_fecha]],"MMMM")</f>
        <v>septiembre</v>
      </c>
      <c r="R4299" s="16" t="str">
        <f t="shared" si="67"/>
        <v>M</v>
      </c>
      <c r="S4299" s="16"/>
      <c r="T4299" s="16" t="s">
        <v>53</v>
      </c>
      <c r="U4299" s="16"/>
      <c r="V4299" s="16"/>
      <c r="W4299" s="16"/>
    </row>
    <row r="4300" spans="1:23" ht="30" hidden="1" x14ac:dyDescent="0.25">
      <c r="A4300" s="96">
        <v>150385</v>
      </c>
      <c r="B4300" s="96" t="s">
        <v>101</v>
      </c>
      <c r="C4300" s="96" t="s">
        <v>43</v>
      </c>
      <c r="D4300" s="96" t="s">
        <v>77</v>
      </c>
      <c r="E4300" s="97">
        <v>43405</v>
      </c>
      <c r="F4300" s="96" t="s">
        <v>45</v>
      </c>
      <c r="G4300" s="96" t="s">
        <v>46</v>
      </c>
      <c r="H4300" s="97">
        <v>45170</v>
      </c>
      <c r="I4300" s="23">
        <v>0.40031250000000002</v>
      </c>
      <c r="J4300" s="97">
        <v>45170</v>
      </c>
      <c r="K4300" s="23">
        <v>0.54159722222222217</v>
      </c>
      <c r="L4300" s="96">
        <v>12207</v>
      </c>
      <c r="M4300" s="98">
        <f>Causas[[#This Row],[parada_duracion]]/60</f>
        <v>203.45</v>
      </c>
      <c r="N4300" s="18" t="s">
        <v>1374</v>
      </c>
      <c r="O4300" s="99" t="s">
        <v>72</v>
      </c>
      <c r="P4300" s="99">
        <f>WEEKNUM(Causas[[#This Row],[resolucion_fecha]],16)</f>
        <v>35</v>
      </c>
      <c r="Q4300" s="99" t="str">
        <f>TEXT(Causas[[#This Row],[resolucion_fecha]],"MMMM")</f>
        <v>septiembre</v>
      </c>
      <c r="R4300" s="99" t="str">
        <f t="shared" si="67"/>
        <v>M</v>
      </c>
      <c r="S4300" s="99"/>
      <c r="T4300" s="99" t="s">
        <v>73</v>
      </c>
      <c r="U4300" s="16"/>
      <c r="V4300" s="99"/>
      <c r="W4300" s="99"/>
    </row>
    <row r="4301" spans="1:23" hidden="1" x14ac:dyDescent="0.25">
      <c r="A4301" s="96">
        <v>150386</v>
      </c>
      <c r="B4301" s="96" t="s">
        <v>95</v>
      </c>
      <c r="C4301" s="96" t="s">
        <v>43</v>
      </c>
      <c r="D4301" s="96" t="s">
        <v>59</v>
      </c>
      <c r="E4301" s="97">
        <v>44231</v>
      </c>
      <c r="F4301" s="96" t="s">
        <v>60</v>
      </c>
      <c r="G4301" s="96" t="s">
        <v>46</v>
      </c>
      <c r="H4301" s="97">
        <v>45170</v>
      </c>
      <c r="I4301" s="23">
        <v>0.40931712962962963</v>
      </c>
      <c r="J4301" s="97">
        <v>45170</v>
      </c>
      <c r="K4301" s="23">
        <v>0.46505787037037033</v>
      </c>
      <c r="L4301" s="96">
        <v>4816</v>
      </c>
      <c r="M4301" s="98">
        <f>Causas[[#This Row],[parada_duracion]]/60</f>
        <v>80.266666666666666</v>
      </c>
      <c r="N4301" s="18" t="s">
        <v>1305</v>
      </c>
      <c r="O4301" s="99" t="s">
        <v>52</v>
      </c>
      <c r="P4301" s="99">
        <f>WEEKNUM(Causas[[#This Row],[resolucion_fecha]],16)</f>
        <v>35</v>
      </c>
      <c r="Q4301" s="99" t="str">
        <f>TEXT(Causas[[#This Row],[resolucion_fecha]],"MMMM")</f>
        <v>septiembre</v>
      </c>
      <c r="R4301" s="99" t="str">
        <f t="shared" si="67"/>
        <v>M</v>
      </c>
      <c r="S4301" s="99"/>
      <c r="T4301" s="99" t="s">
        <v>53</v>
      </c>
      <c r="U4301" s="100"/>
      <c r="V4301" s="99"/>
      <c r="W4301" s="99"/>
    </row>
    <row r="4302" spans="1:23" hidden="1" x14ac:dyDescent="0.25">
      <c r="A4302" s="25">
        <v>150387</v>
      </c>
      <c r="B4302" s="25" t="s">
        <v>79</v>
      </c>
      <c r="C4302" s="25" t="s">
        <v>43</v>
      </c>
      <c r="D4302" s="25" t="s">
        <v>80</v>
      </c>
      <c r="E4302" s="24">
        <v>43405</v>
      </c>
      <c r="F4302" s="25" t="s">
        <v>45</v>
      </c>
      <c r="G4302" s="25" t="s">
        <v>46</v>
      </c>
      <c r="H4302" s="24">
        <v>45170</v>
      </c>
      <c r="I4302" s="101">
        <v>0.4195949074074074</v>
      </c>
      <c r="J4302" s="24">
        <v>45170</v>
      </c>
      <c r="K4302" s="101">
        <v>0.44578703703703698</v>
      </c>
      <c r="L4302" s="25">
        <v>2263</v>
      </c>
      <c r="M4302" s="26">
        <f>Causas[[#This Row],[parada_duracion]]/60</f>
        <v>37.716666666666669</v>
      </c>
      <c r="N4302" s="19" t="s">
        <v>1375</v>
      </c>
      <c r="O4302" s="16" t="s">
        <v>52</v>
      </c>
      <c r="P4302" s="16">
        <f>WEEKNUM(Causas[[#This Row],[resolucion_fecha]],16)</f>
        <v>35</v>
      </c>
      <c r="Q4302" s="16" t="str">
        <f>TEXT(Causas[[#This Row],[resolucion_fecha]],"MMMM")</f>
        <v>septiembre</v>
      </c>
      <c r="R4302" s="16" t="str">
        <f t="shared" si="67"/>
        <v>M</v>
      </c>
      <c r="S4302" s="16"/>
      <c r="T4302" s="16" t="s">
        <v>53</v>
      </c>
      <c r="U4302" s="100"/>
      <c r="V4302" s="16"/>
      <c r="W4302" s="16"/>
    </row>
    <row r="4303" spans="1:23" ht="30" hidden="1" x14ac:dyDescent="0.25">
      <c r="A4303" s="96">
        <v>150397</v>
      </c>
      <c r="B4303" s="96" t="s">
        <v>119</v>
      </c>
      <c r="C4303" s="96" t="s">
        <v>43</v>
      </c>
      <c r="D4303" s="96" t="s">
        <v>90</v>
      </c>
      <c r="E4303" s="97">
        <v>43405</v>
      </c>
      <c r="F4303" s="96" t="s">
        <v>45</v>
      </c>
      <c r="G4303" s="96" t="s">
        <v>50</v>
      </c>
      <c r="H4303" s="97">
        <v>45170</v>
      </c>
      <c r="I4303" s="23">
        <v>0.47009259259259256</v>
      </c>
      <c r="J4303" s="97">
        <v>45170</v>
      </c>
      <c r="K4303" s="23">
        <v>0.60387731481481477</v>
      </c>
      <c r="L4303" s="96">
        <v>11559</v>
      </c>
      <c r="M4303" s="98">
        <f>Causas[[#This Row],[parada_duracion]]/60</f>
        <v>192.65</v>
      </c>
      <c r="N4303" s="18" t="s">
        <v>1376</v>
      </c>
      <c r="O4303" s="99" t="s">
        <v>52</v>
      </c>
      <c r="P4303" s="99">
        <f>WEEKNUM(Causas[[#This Row],[resolucion_fecha]],16)</f>
        <v>35</v>
      </c>
      <c r="Q4303" s="99" t="str">
        <f>TEXT(Causas[[#This Row],[resolucion_fecha]],"MMMM")</f>
        <v>septiembre</v>
      </c>
      <c r="R4303" s="99" t="str">
        <f t="shared" si="67"/>
        <v>M</v>
      </c>
      <c r="S4303" s="99"/>
      <c r="T4303" s="99" t="s">
        <v>53</v>
      </c>
      <c r="U4303" s="16"/>
      <c r="V4303" s="99"/>
      <c r="W4303" s="99"/>
    </row>
    <row r="4304" spans="1:23" hidden="1" x14ac:dyDescent="0.25">
      <c r="A4304" s="25">
        <v>150398</v>
      </c>
      <c r="B4304" s="25" t="s">
        <v>79</v>
      </c>
      <c r="C4304" s="25" t="s">
        <v>43</v>
      </c>
      <c r="D4304" s="25" t="s">
        <v>80</v>
      </c>
      <c r="E4304" s="24">
        <v>43405</v>
      </c>
      <c r="F4304" s="25" t="s">
        <v>45</v>
      </c>
      <c r="G4304" s="25" t="s">
        <v>46</v>
      </c>
      <c r="H4304" s="24">
        <v>45170</v>
      </c>
      <c r="I4304" s="101">
        <v>0.48271990740740739</v>
      </c>
      <c r="J4304" s="24">
        <v>45170</v>
      </c>
      <c r="K4304" s="101">
        <v>0.60371527777777778</v>
      </c>
      <c r="L4304" s="25">
        <v>10454</v>
      </c>
      <c r="M4304" s="26">
        <f>Causas[[#This Row],[parada_duracion]]/60</f>
        <v>174.23333333333332</v>
      </c>
      <c r="N4304" s="19" t="s">
        <v>1375</v>
      </c>
      <c r="O4304" s="16" t="s">
        <v>52</v>
      </c>
      <c r="P4304" s="16">
        <f>WEEKNUM(Causas[[#This Row],[resolucion_fecha]],16)</f>
        <v>35</v>
      </c>
      <c r="Q4304" s="16" t="str">
        <f>TEXT(Causas[[#This Row],[resolucion_fecha]],"MMMM")</f>
        <v>septiembre</v>
      </c>
      <c r="R4304" s="16" t="str">
        <f t="shared" si="67"/>
        <v>M</v>
      </c>
      <c r="S4304" s="16"/>
      <c r="T4304" s="16" t="s">
        <v>53</v>
      </c>
      <c r="U4304" s="100"/>
      <c r="V4304" s="16"/>
      <c r="W4304" s="16"/>
    </row>
    <row r="4305" spans="1:23" hidden="1" x14ac:dyDescent="0.25">
      <c r="A4305" s="96">
        <v>150411</v>
      </c>
      <c r="B4305" s="96" t="s">
        <v>66</v>
      </c>
      <c r="C4305" s="96" t="s">
        <v>43</v>
      </c>
      <c r="D4305" s="96" t="s">
        <v>166</v>
      </c>
      <c r="E4305" s="97">
        <v>43405</v>
      </c>
      <c r="F4305" s="96" t="s">
        <v>45</v>
      </c>
      <c r="G4305" s="96" t="s">
        <v>46</v>
      </c>
      <c r="H4305" s="97">
        <v>45170</v>
      </c>
      <c r="I4305" s="23">
        <v>0.63244212962962965</v>
      </c>
      <c r="J4305" s="97">
        <v>45170</v>
      </c>
      <c r="K4305" s="23">
        <v>0.79850694444444448</v>
      </c>
      <c r="L4305" s="96">
        <v>14348</v>
      </c>
      <c r="M4305" s="98">
        <f>Causas[[#This Row],[parada_duracion]]/60</f>
        <v>239.13333333333333</v>
      </c>
      <c r="N4305" s="18" t="s">
        <v>1377</v>
      </c>
      <c r="O4305" s="99" t="s">
        <v>52</v>
      </c>
      <c r="P4305" s="99">
        <f>WEEKNUM(Causas[[#This Row],[resolucion_fecha]],16)</f>
        <v>35</v>
      </c>
      <c r="Q4305" s="99" t="str">
        <f>TEXT(Causas[[#This Row],[resolucion_fecha]],"MMMM")</f>
        <v>septiembre</v>
      </c>
      <c r="R4305" s="99" t="str">
        <f t="shared" si="67"/>
        <v>T</v>
      </c>
      <c r="S4305" s="99"/>
      <c r="T4305" s="99" t="s">
        <v>53</v>
      </c>
      <c r="U4305" s="16"/>
      <c r="V4305" s="99"/>
      <c r="W4305" s="99"/>
    </row>
    <row r="4306" spans="1:23" hidden="1" x14ac:dyDescent="0.25">
      <c r="A4306" s="96">
        <v>150412</v>
      </c>
      <c r="B4306" s="96" t="s">
        <v>88</v>
      </c>
      <c r="C4306" s="96" t="s">
        <v>43</v>
      </c>
      <c r="D4306" s="96" t="s">
        <v>80</v>
      </c>
      <c r="E4306" s="97">
        <v>43843</v>
      </c>
      <c r="F4306" s="96" t="s">
        <v>56</v>
      </c>
      <c r="G4306" s="96" t="s">
        <v>46</v>
      </c>
      <c r="H4306" s="97">
        <v>45170</v>
      </c>
      <c r="I4306" s="23">
        <v>0.63623842592592594</v>
      </c>
      <c r="J4306" s="97">
        <v>45170</v>
      </c>
      <c r="K4306" s="23">
        <v>0.65546296296296302</v>
      </c>
      <c r="L4306" s="96">
        <v>1661</v>
      </c>
      <c r="M4306" s="98">
        <f>Causas[[#This Row],[parada_duracion]]/60</f>
        <v>27.683333333333334</v>
      </c>
      <c r="N4306" s="18" t="s">
        <v>49</v>
      </c>
      <c r="O4306" s="99" t="s">
        <v>49</v>
      </c>
      <c r="P4306" s="99">
        <f>WEEKNUM(Causas[[#This Row],[resolucion_fecha]],16)</f>
        <v>35</v>
      </c>
      <c r="Q4306" s="99" t="str">
        <f>TEXT(Causas[[#This Row],[resolucion_fecha]],"MMMM")</f>
        <v>septiembre</v>
      </c>
      <c r="R4306" s="99" t="str">
        <f t="shared" si="67"/>
        <v>T</v>
      </c>
      <c r="S4306" s="99"/>
      <c r="T4306" s="99" t="s">
        <v>49</v>
      </c>
      <c r="U4306" s="100"/>
      <c r="V4306" s="99"/>
      <c r="W4306" s="99"/>
    </row>
    <row r="4307" spans="1:23" hidden="1" x14ac:dyDescent="0.25">
      <c r="A4307" s="25">
        <v>150413</v>
      </c>
      <c r="B4307" s="25" t="s">
        <v>95</v>
      </c>
      <c r="C4307" s="25" t="s">
        <v>43</v>
      </c>
      <c r="D4307" s="25" t="s">
        <v>59</v>
      </c>
      <c r="E4307" s="24">
        <v>44231</v>
      </c>
      <c r="F4307" s="25" t="s">
        <v>60</v>
      </c>
      <c r="G4307" s="25" t="s">
        <v>46</v>
      </c>
      <c r="H4307" s="24">
        <v>45170</v>
      </c>
      <c r="I4307" s="101">
        <v>0.65212962962962961</v>
      </c>
      <c r="J4307" s="24">
        <v>45170</v>
      </c>
      <c r="K4307" s="101">
        <v>0.66321759259259261</v>
      </c>
      <c r="L4307" s="25">
        <v>958</v>
      </c>
      <c r="M4307" s="26">
        <f>Causas[[#This Row],[parada_duracion]]/60</f>
        <v>15.966666666666667</v>
      </c>
      <c r="N4307" s="19" t="s">
        <v>1378</v>
      </c>
      <c r="O4307" s="16" t="s">
        <v>52</v>
      </c>
      <c r="P4307" s="16">
        <f>WEEKNUM(Causas[[#This Row],[resolucion_fecha]],16)</f>
        <v>35</v>
      </c>
      <c r="Q4307" s="16" t="str">
        <f>TEXT(Causas[[#This Row],[resolucion_fecha]],"MMMM")</f>
        <v>septiembre</v>
      </c>
      <c r="R4307" s="16" t="str">
        <f t="shared" si="67"/>
        <v>T</v>
      </c>
      <c r="S4307" s="16"/>
      <c r="T4307" s="99" t="s">
        <v>53</v>
      </c>
      <c r="U4307" s="100"/>
      <c r="V4307" s="16"/>
      <c r="W4307" s="16"/>
    </row>
    <row r="4308" spans="1:23" hidden="1" x14ac:dyDescent="0.25">
      <c r="A4308" s="96">
        <v>150417</v>
      </c>
      <c r="B4308" s="96" t="s">
        <v>79</v>
      </c>
      <c r="C4308" s="96" t="s">
        <v>43</v>
      </c>
      <c r="D4308" s="96" t="s">
        <v>48</v>
      </c>
      <c r="E4308" s="97">
        <v>43405</v>
      </c>
      <c r="F4308" s="96" t="s">
        <v>45</v>
      </c>
      <c r="G4308" s="96" t="s">
        <v>46</v>
      </c>
      <c r="H4308" s="97">
        <v>45170</v>
      </c>
      <c r="I4308" s="23">
        <v>0.68722222222222218</v>
      </c>
      <c r="J4308" s="97">
        <v>45170</v>
      </c>
      <c r="K4308" s="23">
        <v>0.69009259259259259</v>
      </c>
      <c r="L4308" s="96">
        <v>248</v>
      </c>
      <c r="M4308" s="98">
        <f>Causas[[#This Row],[parada_duracion]]/60</f>
        <v>4.1333333333333337</v>
      </c>
      <c r="N4308" s="19" t="s">
        <v>47</v>
      </c>
      <c r="O4308" s="16" t="s">
        <v>47</v>
      </c>
      <c r="P4308" s="99">
        <f>WEEKNUM(Causas[[#This Row],[resolucion_fecha]],16)</f>
        <v>35</v>
      </c>
      <c r="Q4308" s="99" t="str">
        <f>TEXT(Causas[[#This Row],[resolucion_fecha]],"MMMM")</f>
        <v>septiembre</v>
      </c>
      <c r="R4308" s="99" t="str">
        <f t="shared" si="67"/>
        <v>T</v>
      </c>
      <c r="S4308" s="99"/>
      <c r="T4308" s="16" t="s">
        <v>47</v>
      </c>
      <c r="U4308" s="16"/>
      <c r="V4308" s="99"/>
      <c r="W4308" s="99"/>
    </row>
    <row r="4309" spans="1:23" hidden="1" x14ac:dyDescent="0.25">
      <c r="A4309" s="25">
        <v>150418</v>
      </c>
      <c r="B4309" s="25" t="s">
        <v>42</v>
      </c>
      <c r="C4309" s="25" t="s">
        <v>43</v>
      </c>
      <c r="D4309" s="25" t="s">
        <v>59</v>
      </c>
      <c r="E4309" s="24">
        <v>44231</v>
      </c>
      <c r="F4309" s="25" t="s">
        <v>60</v>
      </c>
      <c r="G4309" s="25" t="s">
        <v>46</v>
      </c>
      <c r="H4309" s="24">
        <v>45170</v>
      </c>
      <c r="I4309" s="101">
        <v>0.70351851851851854</v>
      </c>
      <c r="J4309" s="24">
        <v>45170</v>
      </c>
      <c r="K4309" s="101">
        <v>0.72106481481481488</v>
      </c>
      <c r="L4309" s="25">
        <v>1516</v>
      </c>
      <c r="M4309" s="26">
        <f>Causas[[#This Row],[parada_duracion]]/60</f>
        <v>25.266666666666666</v>
      </c>
      <c r="N4309" s="18" t="s">
        <v>49</v>
      </c>
      <c r="O4309" s="99" t="s">
        <v>49</v>
      </c>
      <c r="P4309" s="16">
        <f>WEEKNUM(Causas[[#This Row],[resolucion_fecha]],16)</f>
        <v>35</v>
      </c>
      <c r="Q4309" s="16" t="str">
        <f>TEXT(Causas[[#This Row],[resolucion_fecha]],"MMMM")</f>
        <v>septiembre</v>
      </c>
      <c r="R4309" s="16" t="str">
        <f t="shared" si="67"/>
        <v>T</v>
      </c>
      <c r="S4309" s="16"/>
      <c r="T4309" s="99" t="s">
        <v>49</v>
      </c>
      <c r="U4309" s="100"/>
      <c r="V4309" s="16"/>
      <c r="W4309" s="16"/>
    </row>
    <row r="4310" spans="1:23" hidden="1" x14ac:dyDescent="0.25">
      <c r="A4310" s="25">
        <v>150425</v>
      </c>
      <c r="B4310" s="25" t="s">
        <v>75</v>
      </c>
      <c r="C4310" s="25" t="s">
        <v>43</v>
      </c>
      <c r="D4310" s="25" t="s">
        <v>76</v>
      </c>
      <c r="E4310" s="24">
        <v>44104</v>
      </c>
      <c r="F4310" s="25" t="s">
        <v>56</v>
      </c>
      <c r="G4310" s="25" t="s">
        <v>46</v>
      </c>
      <c r="H4310" s="24">
        <v>45170</v>
      </c>
      <c r="I4310" s="101">
        <v>0.78284722222222225</v>
      </c>
      <c r="J4310" s="24">
        <v>45170</v>
      </c>
      <c r="K4310" s="101">
        <v>0.78738425925925926</v>
      </c>
      <c r="L4310" s="25">
        <v>392</v>
      </c>
      <c r="M4310" s="26">
        <f>Causas[[#This Row],[parada_duracion]]/60</f>
        <v>6.5333333333333332</v>
      </c>
      <c r="N4310" s="19" t="s">
        <v>47</v>
      </c>
      <c r="O4310" s="16" t="s">
        <v>47</v>
      </c>
      <c r="P4310" s="16">
        <f>WEEKNUM(Causas[[#This Row],[resolucion_fecha]],16)</f>
        <v>35</v>
      </c>
      <c r="Q4310" s="16" t="str">
        <f>TEXT(Causas[[#This Row],[resolucion_fecha]],"MMMM")</f>
        <v>septiembre</v>
      </c>
      <c r="R4310" s="16" t="str">
        <f t="shared" si="67"/>
        <v>T</v>
      </c>
      <c r="S4310" s="16"/>
      <c r="T4310" s="16" t="s">
        <v>47</v>
      </c>
      <c r="U4310" s="16"/>
      <c r="V4310" s="16"/>
      <c r="W4310" s="16"/>
    </row>
    <row r="4311" spans="1:23" hidden="1" x14ac:dyDescent="0.25">
      <c r="A4311" s="96">
        <v>150427</v>
      </c>
      <c r="B4311" s="96" t="s">
        <v>111</v>
      </c>
      <c r="C4311" s="96" t="s">
        <v>43</v>
      </c>
      <c r="D4311" s="96" t="s">
        <v>166</v>
      </c>
      <c r="E4311" s="97">
        <v>44432</v>
      </c>
      <c r="F4311" s="96" t="s">
        <v>325</v>
      </c>
      <c r="G4311" s="96" t="s">
        <v>46</v>
      </c>
      <c r="H4311" s="97">
        <v>45170</v>
      </c>
      <c r="I4311" s="23">
        <v>0.79862268518518509</v>
      </c>
      <c r="J4311" s="97">
        <v>45170</v>
      </c>
      <c r="K4311" s="23">
        <v>0.80995370370370379</v>
      </c>
      <c r="L4311" s="96">
        <v>979</v>
      </c>
      <c r="M4311" s="98">
        <f>Causas[[#This Row],[parada_duracion]]/60</f>
        <v>16.316666666666666</v>
      </c>
      <c r="N4311" s="18" t="s">
        <v>1379</v>
      </c>
      <c r="O4311" s="99" t="s">
        <v>52</v>
      </c>
      <c r="P4311" s="99">
        <f>WEEKNUM(Causas[[#This Row],[resolucion_fecha]],16)</f>
        <v>35</v>
      </c>
      <c r="Q4311" s="99" t="str">
        <f>TEXT(Causas[[#This Row],[resolucion_fecha]],"MMMM")</f>
        <v>septiembre</v>
      </c>
      <c r="R4311" s="99" t="str">
        <f t="shared" si="67"/>
        <v>T</v>
      </c>
      <c r="S4311" s="99"/>
      <c r="T4311" s="99" t="s">
        <v>53</v>
      </c>
      <c r="U4311" s="16"/>
      <c r="V4311" s="99"/>
      <c r="W4311" s="99"/>
    </row>
    <row r="4312" spans="1:23" hidden="1" x14ac:dyDescent="0.25">
      <c r="A4312" s="96">
        <v>150428</v>
      </c>
      <c r="B4312" s="96" t="s">
        <v>79</v>
      </c>
      <c r="C4312" s="96" t="s">
        <v>43</v>
      </c>
      <c r="D4312" s="96" t="s">
        <v>80</v>
      </c>
      <c r="E4312" s="97">
        <v>43405</v>
      </c>
      <c r="F4312" s="96" t="s">
        <v>45</v>
      </c>
      <c r="G4312" s="96" t="s">
        <v>46</v>
      </c>
      <c r="H4312" s="97">
        <v>45170</v>
      </c>
      <c r="I4312" s="23">
        <v>0.82085648148148149</v>
      </c>
      <c r="J4312" s="97">
        <v>45170</v>
      </c>
      <c r="K4312" s="23">
        <v>0.83174768518518516</v>
      </c>
      <c r="L4312" s="96">
        <v>941</v>
      </c>
      <c r="M4312" s="98">
        <f>Causas[[#This Row],[parada_duracion]]/60</f>
        <v>15.683333333333334</v>
      </c>
      <c r="N4312" s="18" t="s">
        <v>1380</v>
      </c>
      <c r="O4312" s="99" t="s">
        <v>9</v>
      </c>
      <c r="P4312" s="99">
        <f>WEEKNUM(Causas[[#This Row],[resolucion_fecha]],16)</f>
        <v>35</v>
      </c>
      <c r="Q4312" s="99" t="str">
        <f>TEXT(Causas[[#This Row],[resolucion_fecha]],"MMMM")</f>
        <v>septiembre</v>
      </c>
      <c r="R4312" s="99" t="str">
        <f t="shared" si="67"/>
        <v>T</v>
      </c>
      <c r="S4312" s="99"/>
      <c r="T4312" s="99" t="s">
        <v>9</v>
      </c>
      <c r="U4312" s="100"/>
      <c r="V4312" s="99"/>
      <c r="W4312" s="99"/>
    </row>
    <row r="4313" spans="1:23" x14ac:dyDescent="0.25">
      <c r="A4313" s="25">
        <v>150429</v>
      </c>
      <c r="B4313" s="25" t="s">
        <v>42</v>
      </c>
      <c r="C4313" s="25" t="s">
        <v>43</v>
      </c>
      <c r="D4313" s="25" t="s">
        <v>67</v>
      </c>
      <c r="E4313" s="24">
        <v>43405</v>
      </c>
      <c r="F4313" s="25" t="s">
        <v>45</v>
      </c>
      <c r="G4313" s="25" t="s">
        <v>50</v>
      </c>
      <c r="H4313" s="24">
        <v>45170</v>
      </c>
      <c r="I4313" s="101">
        <v>0.82997685185185188</v>
      </c>
      <c r="J4313" s="24">
        <v>45170</v>
      </c>
      <c r="K4313" s="101">
        <v>0.84509259259259262</v>
      </c>
      <c r="L4313" s="25">
        <v>1306</v>
      </c>
      <c r="M4313" s="26">
        <f>Causas[[#This Row],[parada_duracion]]/60</f>
        <v>21.766666666666666</v>
      </c>
      <c r="N4313" s="19" t="s">
        <v>1381</v>
      </c>
      <c r="O4313" s="16" t="s">
        <v>52</v>
      </c>
      <c r="P4313" s="16">
        <f>WEEKNUM(Causas[[#This Row],[resolucion_fecha]],16)</f>
        <v>35</v>
      </c>
      <c r="Q4313" s="16" t="str">
        <f>TEXT(Causas[[#This Row],[resolucion_fecha]],"MMMM")</f>
        <v>septiembre</v>
      </c>
      <c r="R4313" s="16" t="str">
        <f t="shared" si="67"/>
        <v>T</v>
      </c>
      <c r="S4313" s="16"/>
      <c r="T4313" s="16" t="s">
        <v>53</v>
      </c>
      <c r="U4313" s="100"/>
      <c r="V4313" s="16"/>
      <c r="W4313" s="16"/>
    </row>
    <row r="4314" spans="1:23" hidden="1" x14ac:dyDescent="0.25">
      <c r="A4314" s="96">
        <v>150431</v>
      </c>
      <c r="B4314" s="96" t="s">
        <v>98</v>
      </c>
      <c r="C4314" s="96" t="s">
        <v>43</v>
      </c>
      <c r="D4314" s="96" t="s">
        <v>48</v>
      </c>
      <c r="E4314" s="97">
        <v>43405</v>
      </c>
      <c r="F4314" s="96" t="s">
        <v>45</v>
      </c>
      <c r="G4314" s="96" t="s">
        <v>46</v>
      </c>
      <c r="H4314" s="97">
        <v>45170</v>
      </c>
      <c r="I4314" s="23">
        <v>0.87378472222222225</v>
      </c>
      <c r="J4314" s="97">
        <v>45170</v>
      </c>
      <c r="K4314" s="23">
        <v>0.88657407407407407</v>
      </c>
      <c r="L4314" s="96">
        <v>1105</v>
      </c>
      <c r="M4314" s="98">
        <f>Causas[[#This Row],[parada_duracion]]/60</f>
        <v>18.416666666666668</v>
      </c>
      <c r="N4314" s="18" t="s">
        <v>1382</v>
      </c>
      <c r="O4314" s="99" t="s">
        <v>52</v>
      </c>
      <c r="P4314" s="99">
        <f>WEEKNUM(Causas[[#This Row],[resolucion_fecha]],16)</f>
        <v>35</v>
      </c>
      <c r="Q4314" s="99" t="str">
        <f>TEXT(Causas[[#This Row],[resolucion_fecha]],"MMMM")</f>
        <v>septiembre</v>
      </c>
      <c r="R4314" s="99" t="str">
        <f t="shared" si="67"/>
        <v>T</v>
      </c>
      <c r="S4314" s="99"/>
      <c r="T4314" s="16" t="s">
        <v>53</v>
      </c>
      <c r="U4314" s="16"/>
      <c r="V4314" s="99"/>
      <c r="W4314" s="99"/>
    </row>
    <row r="4315" spans="1:23" x14ac:dyDescent="0.25">
      <c r="A4315" s="25">
        <v>150432</v>
      </c>
      <c r="B4315" s="25" t="s">
        <v>66</v>
      </c>
      <c r="C4315" s="25" t="s">
        <v>43</v>
      </c>
      <c r="D4315" s="25" t="s">
        <v>67</v>
      </c>
      <c r="E4315" s="24">
        <v>43405</v>
      </c>
      <c r="F4315" s="25" t="s">
        <v>45</v>
      </c>
      <c r="G4315" s="25" t="s">
        <v>50</v>
      </c>
      <c r="H4315" s="24">
        <v>45170</v>
      </c>
      <c r="I4315" s="101">
        <v>0.88725694444444436</v>
      </c>
      <c r="J4315" s="24">
        <v>45170</v>
      </c>
      <c r="K4315" s="101">
        <v>0.90437499999999993</v>
      </c>
      <c r="L4315" s="25">
        <v>1479</v>
      </c>
      <c r="M4315" s="26">
        <f>Causas[[#This Row],[parada_duracion]]/60</f>
        <v>24.65</v>
      </c>
      <c r="N4315" s="19" t="s">
        <v>1383</v>
      </c>
      <c r="O4315" s="16" t="s">
        <v>52</v>
      </c>
      <c r="P4315" s="16">
        <f>WEEKNUM(Causas[[#This Row],[resolucion_fecha]],16)</f>
        <v>35</v>
      </c>
      <c r="Q4315" s="16" t="str">
        <f>TEXT(Causas[[#This Row],[resolucion_fecha]],"MMMM")</f>
        <v>septiembre</v>
      </c>
      <c r="R4315" s="16" t="str">
        <f t="shared" si="67"/>
        <v>T</v>
      </c>
      <c r="S4315" s="16"/>
      <c r="T4315" s="16" t="s">
        <v>53</v>
      </c>
      <c r="U4315" s="100"/>
      <c r="V4315" s="16"/>
      <c r="W4315" s="16"/>
    </row>
    <row r="4316" spans="1:23" x14ac:dyDescent="0.25">
      <c r="A4316" s="25">
        <v>150436</v>
      </c>
      <c r="B4316" s="25" t="s">
        <v>146</v>
      </c>
      <c r="C4316" s="25" t="s">
        <v>43</v>
      </c>
      <c r="D4316" s="25" t="s">
        <v>67</v>
      </c>
      <c r="E4316" s="24">
        <v>43746</v>
      </c>
      <c r="F4316" s="25" t="s">
        <v>56</v>
      </c>
      <c r="G4316" s="25" t="s">
        <v>50</v>
      </c>
      <c r="H4316" s="24">
        <v>45170</v>
      </c>
      <c r="I4316" s="101">
        <v>0.9523611111111111</v>
      </c>
      <c r="J4316" s="24">
        <v>45171</v>
      </c>
      <c r="K4316" s="101">
        <v>3.9016203703703699E-2</v>
      </c>
      <c r="L4316" s="25">
        <v>7487</v>
      </c>
      <c r="M4316" s="26">
        <f>Causas[[#This Row],[parada_duracion]]/60</f>
        <v>124.78333333333333</v>
      </c>
      <c r="N4316" s="18" t="s">
        <v>49</v>
      </c>
      <c r="O4316" s="99" t="s">
        <v>49</v>
      </c>
      <c r="P4316" s="16">
        <f>WEEKNUM(Causas[[#This Row],[resolucion_fecha]],16)</f>
        <v>36</v>
      </c>
      <c r="Q4316" s="16" t="str">
        <f>TEXT(Causas[[#This Row],[resolucion_fecha]],"MMMM")</f>
        <v>septiembre</v>
      </c>
      <c r="R4316" s="16" t="str">
        <f t="shared" si="67"/>
        <v>N</v>
      </c>
      <c r="S4316" s="16"/>
      <c r="T4316" s="99" t="s">
        <v>49</v>
      </c>
      <c r="U4316" s="16"/>
      <c r="V4316" s="16"/>
      <c r="W4316" s="16"/>
    </row>
    <row r="4317" spans="1:23" ht="30" hidden="1" x14ac:dyDescent="0.25">
      <c r="A4317" s="25">
        <v>150447</v>
      </c>
      <c r="B4317" s="25" t="s">
        <v>42</v>
      </c>
      <c r="C4317" s="25" t="s">
        <v>43</v>
      </c>
      <c r="D4317" s="25" t="s">
        <v>48</v>
      </c>
      <c r="E4317" s="24">
        <v>43405</v>
      </c>
      <c r="F4317" s="25" t="s">
        <v>45</v>
      </c>
      <c r="G4317" s="25" t="s">
        <v>46</v>
      </c>
      <c r="H4317" s="24">
        <v>45173</v>
      </c>
      <c r="I4317" s="101">
        <v>0.27292824074074074</v>
      </c>
      <c r="J4317" s="24">
        <v>45173</v>
      </c>
      <c r="K4317" s="101">
        <v>0.31422453703703707</v>
      </c>
      <c r="L4317" s="25">
        <v>3568</v>
      </c>
      <c r="M4317" s="26">
        <f>Causas[[#This Row],[parada_duracion]]/60</f>
        <v>59.466666666666669</v>
      </c>
      <c r="N4317" s="19" t="s">
        <v>1384</v>
      </c>
      <c r="O4317" s="16" t="s">
        <v>72</v>
      </c>
      <c r="P4317" s="16">
        <f>WEEKNUM(Causas[[#This Row],[resolucion_fecha]],16)</f>
        <v>36</v>
      </c>
      <c r="Q4317" s="16" t="str">
        <f>TEXT(Causas[[#This Row],[resolucion_fecha]],"MMMM")</f>
        <v>septiembre</v>
      </c>
      <c r="R4317" s="16" t="str">
        <f t="shared" si="67"/>
        <v>M</v>
      </c>
      <c r="S4317" s="16"/>
      <c r="T4317" s="16" t="s">
        <v>73</v>
      </c>
      <c r="U4317" s="16"/>
      <c r="V4317" s="16"/>
      <c r="W4317" s="16"/>
    </row>
    <row r="4318" spans="1:23" hidden="1" x14ac:dyDescent="0.25">
      <c r="A4318" s="25">
        <v>150449</v>
      </c>
      <c r="B4318" s="25" t="s">
        <v>117</v>
      </c>
      <c r="C4318" s="25" t="s">
        <v>43</v>
      </c>
      <c r="D4318" s="25" t="s">
        <v>76</v>
      </c>
      <c r="E4318" s="24">
        <v>43405</v>
      </c>
      <c r="F4318" s="25" t="s">
        <v>45</v>
      </c>
      <c r="G4318" s="25" t="s">
        <v>50</v>
      </c>
      <c r="H4318" s="24">
        <v>45173</v>
      </c>
      <c r="I4318" s="101">
        <v>0.2860300925925926</v>
      </c>
      <c r="J4318" s="24">
        <v>45173</v>
      </c>
      <c r="K4318" s="101">
        <v>0.29453703703703704</v>
      </c>
      <c r="L4318" s="25">
        <v>735</v>
      </c>
      <c r="M4318" s="26">
        <f>Causas[[#This Row],[parada_duracion]]/60</f>
        <v>12.25</v>
      </c>
      <c r="N4318" s="19" t="s">
        <v>1385</v>
      </c>
      <c r="O4318" s="16" t="s">
        <v>52</v>
      </c>
      <c r="P4318" s="16">
        <f>WEEKNUM(Causas[[#This Row],[resolucion_fecha]],16)</f>
        <v>36</v>
      </c>
      <c r="Q4318" s="16" t="str">
        <f>TEXT(Causas[[#This Row],[resolucion_fecha]],"MMMM")</f>
        <v>septiembre</v>
      </c>
      <c r="R4318" s="16" t="str">
        <f t="shared" si="67"/>
        <v>M</v>
      </c>
      <c r="S4318" s="16"/>
      <c r="T4318" s="16" t="s">
        <v>53</v>
      </c>
      <c r="U4318" s="16"/>
      <c r="V4318" s="16"/>
      <c r="W4318" s="16"/>
    </row>
    <row r="4319" spans="1:23" x14ac:dyDescent="0.25">
      <c r="A4319" s="25">
        <v>150454</v>
      </c>
      <c r="B4319" s="25" t="s">
        <v>61</v>
      </c>
      <c r="C4319" s="25" t="s">
        <v>43</v>
      </c>
      <c r="D4319" s="25" t="s">
        <v>67</v>
      </c>
      <c r="E4319" s="24">
        <v>43405</v>
      </c>
      <c r="F4319" s="25" t="s">
        <v>45</v>
      </c>
      <c r="G4319" s="25" t="s">
        <v>46</v>
      </c>
      <c r="H4319" s="24">
        <v>45173</v>
      </c>
      <c r="I4319" s="101">
        <v>0.29966435185185186</v>
      </c>
      <c r="J4319" s="24">
        <v>45173</v>
      </c>
      <c r="K4319" s="101">
        <v>0.31122685185185184</v>
      </c>
      <c r="L4319" s="25">
        <v>999</v>
      </c>
      <c r="M4319" s="26">
        <f>Causas[[#This Row],[parada_duracion]]/60</f>
        <v>16.649999999999999</v>
      </c>
      <c r="N4319" s="19" t="s">
        <v>1386</v>
      </c>
      <c r="O4319" s="16" t="s">
        <v>52</v>
      </c>
      <c r="P4319" s="16">
        <f>WEEKNUM(Causas[[#This Row],[resolucion_fecha]],16)</f>
        <v>36</v>
      </c>
      <c r="Q4319" s="16" t="str">
        <f>TEXT(Causas[[#This Row],[resolucion_fecha]],"MMMM")</f>
        <v>septiembre</v>
      </c>
      <c r="R4319" s="16" t="str">
        <f t="shared" si="67"/>
        <v>M</v>
      </c>
      <c r="S4319" s="16"/>
      <c r="T4319" s="16" t="s">
        <v>53</v>
      </c>
      <c r="U4319" s="16"/>
      <c r="V4319" s="16"/>
      <c r="W4319" s="16"/>
    </row>
    <row r="4320" spans="1:23" hidden="1" x14ac:dyDescent="0.25">
      <c r="A4320" s="25">
        <v>150457</v>
      </c>
      <c r="B4320" s="25" t="s">
        <v>54</v>
      </c>
      <c r="C4320" s="25" t="s">
        <v>43</v>
      </c>
      <c r="D4320" s="25" t="s">
        <v>55</v>
      </c>
      <c r="E4320" s="24">
        <v>44120</v>
      </c>
      <c r="F4320" s="25" t="s">
        <v>56</v>
      </c>
      <c r="G4320" s="25" t="s">
        <v>46</v>
      </c>
      <c r="H4320" s="24">
        <v>45173</v>
      </c>
      <c r="I4320" s="101">
        <v>0.31311342592592589</v>
      </c>
      <c r="J4320" s="24">
        <v>45173</v>
      </c>
      <c r="K4320" s="101">
        <v>0.35655092592592591</v>
      </c>
      <c r="L4320" s="25">
        <v>3753</v>
      </c>
      <c r="M4320" s="26">
        <f>Causas[[#This Row],[parada_duracion]]/60</f>
        <v>62.55</v>
      </c>
      <c r="N4320" s="19" t="s">
        <v>1387</v>
      </c>
      <c r="O4320" s="16" t="s">
        <v>52</v>
      </c>
      <c r="P4320" s="16">
        <f>WEEKNUM(Causas[[#This Row],[resolucion_fecha]],16)</f>
        <v>36</v>
      </c>
      <c r="Q4320" s="16" t="str">
        <f>TEXT(Causas[[#This Row],[resolucion_fecha]],"MMMM")</f>
        <v>septiembre</v>
      </c>
      <c r="R4320" s="16" t="str">
        <f t="shared" si="67"/>
        <v>M</v>
      </c>
      <c r="S4320" s="16"/>
      <c r="T4320" s="16" t="s">
        <v>53</v>
      </c>
      <c r="U4320" s="16"/>
      <c r="V4320" s="16"/>
      <c r="W4320" s="16"/>
    </row>
    <row r="4321" spans="1:23" hidden="1" x14ac:dyDescent="0.25">
      <c r="A4321" s="25">
        <v>150467</v>
      </c>
      <c r="B4321" s="25" t="s">
        <v>79</v>
      </c>
      <c r="C4321" s="25" t="s">
        <v>43</v>
      </c>
      <c r="D4321" s="25" t="s">
        <v>80</v>
      </c>
      <c r="E4321" s="24">
        <v>43405</v>
      </c>
      <c r="F4321" s="25" t="s">
        <v>45</v>
      </c>
      <c r="G4321" s="25" t="s">
        <v>46</v>
      </c>
      <c r="H4321" s="24">
        <v>45173</v>
      </c>
      <c r="I4321" s="101">
        <v>0.41542824074074075</v>
      </c>
      <c r="J4321" s="24">
        <v>45173</v>
      </c>
      <c r="K4321" s="101">
        <v>0.44375000000000003</v>
      </c>
      <c r="L4321" s="25">
        <v>2447</v>
      </c>
      <c r="M4321" s="26">
        <f>Causas[[#This Row],[parada_duracion]]/60</f>
        <v>40.783333333333331</v>
      </c>
      <c r="N4321" s="19" t="s">
        <v>1388</v>
      </c>
      <c r="O4321" s="16" t="s">
        <v>52</v>
      </c>
      <c r="P4321" s="16">
        <f>WEEKNUM(Causas[[#This Row],[resolucion_fecha]],16)</f>
        <v>36</v>
      </c>
      <c r="Q4321" s="16" t="str">
        <f>TEXT(Causas[[#This Row],[resolucion_fecha]],"MMMM")</f>
        <v>septiembre</v>
      </c>
      <c r="R4321" s="16" t="str">
        <f t="shared" si="67"/>
        <v>M</v>
      </c>
      <c r="S4321" s="16"/>
      <c r="T4321" s="16" t="s">
        <v>53</v>
      </c>
      <c r="U4321" s="16"/>
      <c r="V4321" s="16"/>
      <c r="W4321" s="16"/>
    </row>
    <row r="4322" spans="1:23" hidden="1" x14ac:dyDescent="0.25">
      <c r="A4322" s="25">
        <v>150470</v>
      </c>
      <c r="B4322" s="25" t="s">
        <v>42</v>
      </c>
      <c r="C4322" s="25" t="s">
        <v>43</v>
      </c>
      <c r="D4322" s="25" t="s">
        <v>154</v>
      </c>
      <c r="E4322" s="24">
        <v>43405</v>
      </c>
      <c r="F4322" s="25" t="s">
        <v>45</v>
      </c>
      <c r="G4322" s="25" t="s">
        <v>50</v>
      </c>
      <c r="H4322" s="24">
        <v>45173</v>
      </c>
      <c r="I4322" s="101">
        <v>0.43908564814814816</v>
      </c>
      <c r="J4322" s="24">
        <v>45173</v>
      </c>
      <c r="K4322" s="101">
        <v>0.44651620370370365</v>
      </c>
      <c r="L4322" s="25">
        <v>642</v>
      </c>
      <c r="M4322" s="26">
        <f>Causas[[#This Row],[parada_duracion]]/60</f>
        <v>10.7</v>
      </c>
      <c r="N4322" s="19" t="s">
        <v>536</v>
      </c>
      <c r="O4322" s="16" t="s">
        <v>52</v>
      </c>
      <c r="P4322" s="16">
        <f>WEEKNUM(Causas[[#This Row],[resolucion_fecha]],16)</f>
        <v>36</v>
      </c>
      <c r="Q4322" s="16" t="str">
        <f>TEXT(Causas[[#This Row],[resolucion_fecha]],"MMMM")</f>
        <v>septiembre</v>
      </c>
      <c r="R4322" s="16" t="str">
        <f t="shared" si="67"/>
        <v>M</v>
      </c>
      <c r="S4322" s="16"/>
      <c r="T4322" s="16" t="s">
        <v>53</v>
      </c>
      <c r="U4322" s="16"/>
      <c r="V4322" s="16"/>
      <c r="W4322" s="16"/>
    </row>
    <row r="4323" spans="1:23" hidden="1" x14ac:dyDescent="0.25">
      <c r="A4323" s="25">
        <v>150472</v>
      </c>
      <c r="B4323" s="25" t="s">
        <v>42</v>
      </c>
      <c r="C4323" s="25" t="s">
        <v>43</v>
      </c>
      <c r="D4323" s="25" t="s">
        <v>154</v>
      </c>
      <c r="E4323" s="24">
        <v>43405</v>
      </c>
      <c r="F4323" s="25" t="s">
        <v>45</v>
      </c>
      <c r="G4323" s="25" t="s">
        <v>50</v>
      </c>
      <c r="H4323" s="24">
        <v>45173</v>
      </c>
      <c r="I4323" s="101">
        <v>0.44778935185185187</v>
      </c>
      <c r="J4323" s="24">
        <v>45173</v>
      </c>
      <c r="K4323" s="101">
        <v>0.46567129629629633</v>
      </c>
      <c r="L4323" s="25">
        <v>1545</v>
      </c>
      <c r="M4323" s="26">
        <f>Causas[[#This Row],[parada_duracion]]/60</f>
        <v>25.75</v>
      </c>
      <c r="N4323" s="19" t="s">
        <v>536</v>
      </c>
      <c r="O4323" s="16" t="s">
        <v>52</v>
      </c>
      <c r="P4323" s="16">
        <f>WEEKNUM(Causas[[#This Row],[resolucion_fecha]],16)</f>
        <v>36</v>
      </c>
      <c r="Q4323" s="16" t="str">
        <f>TEXT(Causas[[#This Row],[resolucion_fecha]],"MMMM")</f>
        <v>septiembre</v>
      </c>
      <c r="R4323" s="16" t="str">
        <f t="shared" si="67"/>
        <v>M</v>
      </c>
      <c r="S4323" s="16"/>
      <c r="T4323" s="16" t="s">
        <v>53</v>
      </c>
      <c r="U4323" s="16"/>
      <c r="V4323" s="16"/>
      <c r="W4323" s="16"/>
    </row>
    <row r="4324" spans="1:23" hidden="1" x14ac:dyDescent="0.25">
      <c r="A4324" s="96">
        <v>150474</v>
      </c>
      <c r="B4324" s="96" t="s">
        <v>54</v>
      </c>
      <c r="C4324" s="96" t="s">
        <v>43</v>
      </c>
      <c r="D4324" s="96" t="s">
        <v>55</v>
      </c>
      <c r="E4324" s="97">
        <v>44120</v>
      </c>
      <c r="F4324" s="96" t="s">
        <v>56</v>
      </c>
      <c r="G4324" s="96" t="s">
        <v>50</v>
      </c>
      <c r="H4324" s="97">
        <v>45173</v>
      </c>
      <c r="I4324" s="23">
        <v>0.46289351851851851</v>
      </c>
      <c r="J4324" s="97">
        <v>45173</v>
      </c>
      <c r="K4324" s="23">
        <v>0.47479166666666667</v>
      </c>
      <c r="L4324" s="96">
        <v>1028</v>
      </c>
      <c r="M4324" s="98">
        <f>Causas[[#This Row],[parada_duracion]]/60</f>
        <v>17.133333333333333</v>
      </c>
      <c r="N4324" s="18" t="s">
        <v>1389</v>
      </c>
      <c r="O4324" s="99" t="s">
        <v>52</v>
      </c>
      <c r="P4324" s="99">
        <f>WEEKNUM(Causas[[#This Row],[resolucion_fecha]],16)</f>
        <v>36</v>
      </c>
      <c r="Q4324" s="99" t="str">
        <f>TEXT(Causas[[#This Row],[resolucion_fecha]],"MMMM")</f>
        <v>septiembre</v>
      </c>
      <c r="R4324" s="99" t="str">
        <f t="shared" si="67"/>
        <v>M</v>
      </c>
      <c r="S4324" s="99"/>
      <c r="T4324" s="99" t="s">
        <v>53</v>
      </c>
      <c r="U4324" s="16"/>
      <c r="V4324" s="99"/>
      <c r="W4324" s="99"/>
    </row>
    <row r="4325" spans="1:23" hidden="1" x14ac:dyDescent="0.25">
      <c r="A4325" s="25">
        <v>150475</v>
      </c>
      <c r="B4325" s="25" t="s">
        <v>54</v>
      </c>
      <c r="C4325" s="25" t="s">
        <v>43</v>
      </c>
      <c r="D4325" s="25" t="s">
        <v>55</v>
      </c>
      <c r="E4325" s="24">
        <v>44120</v>
      </c>
      <c r="F4325" s="25" t="s">
        <v>56</v>
      </c>
      <c r="G4325" s="25" t="s">
        <v>50</v>
      </c>
      <c r="H4325" s="24">
        <v>45173</v>
      </c>
      <c r="I4325" s="101">
        <v>0.47487268518518522</v>
      </c>
      <c r="J4325" s="24">
        <v>45173</v>
      </c>
      <c r="K4325" s="101">
        <v>0.49321759259259257</v>
      </c>
      <c r="L4325" s="25">
        <v>1585</v>
      </c>
      <c r="M4325" s="26">
        <f>Causas[[#This Row],[parada_duracion]]/60</f>
        <v>26.416666666666668</v>
      </c>
      <c r="N4325" s="19" t="s">
        <v>1389</v>
      </c>
      <c r="O4325" s="16" t="s">
        <v>52</v>
      </c>
      <c r="P4325" s="16">
        <f>WEEKNUM(Causas[[#This Row],[resolucion_fecha]],16)</f>
        <v>36</v>
      </c>
      <c r="Q4325" s="16" t="str">
        <f>TEXT(Causas[[#This Row],[resolucion_fecha]],"MMMM")</f>
        <v>septiembre</v>
      </c>
      <c r="R4325" s="16" t="str">
        <f t="shared" si="67"/>
        <v>M</v>
      </c>
      <c r="S4325" s="16"/>
      <c r="T4325" s="16" t="s">
        <v>53</v>
      </c>
      <c r="U4325" s="100"/>
      <c r="V4325" s="16"/>
      <c r="W4325" s="16"/>
    </row>
    <row r="4326" spans="1:23" hidden="1" x14ac:dyDescent="0.25">
      <c r="A4326" s="25">
        <v>150497</v>
      </c>
      <c r="B4326" s="25" t="s">
        <v>119</v>
      </c>
      <c r="C4326" s="25" t="s">
        <v>43</v>
      </c>
      <c r="D4326" s="25" t="s">
        <v>90</v>
      </c>
      <c r="E4326" s="24">
        <v>43405</v>
      </c>
      <c r="F4326" s="25" t="s">
        <v>45</v>
      </c>
      <c r="G4326" s="25" t="s">
        <v>46</v>
      </c>
      <c r="H4326" s="24">
        <v>45173</v>
      </c>
      <c r="I4326" s="101">
        <v>0.70068287037037036</v>
      </c>
      <c r="J4326" s="24">
        <v>45173</v>
      </c>
      <c r="K4326" s="101">
        <v>0.71060185185185187</v>
      </c>
      <c r="L4326" s="25">
        <v>857</v>
      </c>
      <c r="M4326" s="26">
        <f>Causas[[#This Row],[parada_duracion]]/60</f>
        <v>14.283333333333333</v>
      </c>
      <c r="N4326" s="19" t="s">
        <v>113</v>
      </c>
      <c r="O4326" s="16" t="s">
        <v>52</v>
      </c>
      <c r="P4326" s="16">
        <f>WEEKNUM(Causas[[#This Row],[resolucion_fecha]],16)</f>
        <v>36</v>
      </c>
      <c r="Q4326" s="16" t="str">
        <f>TEXT(Causas[[#This Row],[resolucion_fecha]],"MMMM")</f>
        <v>septiembre</v>
      </c>
      <c r="R4326" s="16" t="str">
        <f t="shared" si="67"/>
        <v>T</v>
      </c>
      <c r="S4326" s="16"/>
      <c r="T4326" s="16" t="s">
        <v>53</v>
      </c>
      <c r="U4326" s="16"/>
      <c r="V4326" s="16"/>
      <c r="W4326" s="16"/>
    </row>
    <row r="4327" spans="1:23" hidden="1" x14ac:dyDescent="0.25">
      <c r="A4327" s="25">
        <v>150500</v>
      </c>
      <c r="B4327" s="25" t="s">
        <v>95</v>
      </c>
      <c r="C4327" s="25" t="s">
        <v>43</v>
      </c>
      <c r="D4327" s="25" t="s">
        <v>80</v>
      </c>
      <c r="E4327" s="24">
        <v>43405</v>
      </c>
      <c r="F4327" s="25" t="s">
        <v>45</v>
      </c>
      <c r="G4327" s="25" t="s">
        <v>46</v>
      </c>
      <c r="H4327" s="24">
        <v>45173</v>
      </c>
      <c r="I4327" s="101">
        <v>0.74226851851851849</v>
      </c>
      <c r="J4327" s="24">
        <v>45173</v>
      </c>
      <c r="K4327" s="101">
        <v>0.75809027777777782</v>
      </c>
      <c r="L4327" s="25">
        <v>1367</v>
      </c>
      <c r="M4327" s="26">
        <f>Causas[[#This Row],[parada_duracion]]/60</f>
        <v>22.783333333333335</v>
      </c>
      <c r="N4327" s="19" t="s">
        <v>792</v>
      </c>
      <c r="O4327" s="16" t="s">
        <v>52</v>
      </c>
      <c r="P4327" s="16">
        <f>WEEKNUM(Causas[[#This Row],[resolucion_fecha]],16)</f>
        <v>36</v>
      </c>
      <c r="Q4327" s="16" t="str">
        <f>TEXT(Causas[[#This Row],[resolucion_fecha]],"MMMM")</f>
        <v>septiembre</v>
      </c>
      <c r="R4327" s="16" t="str">
        <f t="shared" si="67"/>
        <v>T</v>
      </c>
      <c r="S4327" s="16"/>
      <c r="T4327" s="16" t="s">
        <v>53</v>
      </c>
      <c r="U4327" s="16"/>
      <c r="V4327" s="16"/>
      <c r="W4327" s="16"/>
    </row>
    <row r="4328" spans="1:23" hidden="1" x14ac:dyDescent="0.25">
      <c r="A4328" s="25">
        <v>150502</v>
      </c>
      <c r="B4328" s="25" t="s">
        <v>42</v>
      </c>
      <c r="C4328" s="25" t="s">
        <v>43</v>
      </c>
      <c r="D4328" s="25" t="s">
        <v>55</v>
      </c>
      <c r="E4328" s="24">
        <v>43405</v>
      </c>
      <c r="F4328" s="25" t="s">
        <v>45</v>
      </c>
      <c r="G4328" s="25" t="s">
        <v>46</v>
      </c>
      <c r="H4328" s="24">
        <v>45173</v>
      </c>
      <c r="I4328" s="101">
        <v>0.75393518518518521</v>
      </c>
      <c r="J4328" s="24">
        <v>45173</v>
      </c>
      <c r="K4328" s="101">
        <v>0.75483796296296291</v>
      </c>
      <c r="L4328" s="25">
        <v>78</v>
      </c>
      <c r="M4328" s="26">
        <f>Causas[[#This Row],[parada_duracion]]/60</f>
        <v>1.3</v>
      </c>
      <c r="N4328" s="19" t="s">
        <v>47</v>
      </c>
      <c r="O4328" s="16" t="s">
        <v>47</v>
      </c>
      <c r="P4328" s="16">
        <f>WEEKNUM(Causas[[#This Row],[resolucion_fecha]],16)</f>
        <v>36</v>
      </c>
      <c r="Q4328" s="16" t="str">
        <f>TEXT(Causas[[#This Row],[resolucion_fecha]],"MMMM")</f>
        <v>septiembre</v>
      </c>
      <c r="R4328" s="16" t="str">
        <f t="shared" si="67"/>
        <v>T</v>
      </c>
      <c r="S4328" s="16"/>
      <c r="T4328" s="16" t="s">
        <v>47</v>
      </c>
      <c r="U4328" s="16"/>
      <c r="V4328" s="16"/>
      <c r="W4328" s="16"/>
    </row>
    <row r="4329" spans="1:23" hidden="1" x14ac:dyDescent="0.25">
      <c r="A4329" s="96">
        <v>150505</v>
      </c>
      <c r="B4329" s="96" t="s">
        <v>42</v>
      </c>
      <c r="C4329" s="96" t="s">
        <v>43</v>
      </c>
      <c r="D4329" s="96" t="s">
        <v>96</v>
      </c>
      <c r="E4329" s="97">
        <v>43405</v>
      </c>
      <c r="F4329" s="96" t="s">
        <v>45</v>
      </c>
      <c r="G4329" s="96" t="s">
        <v>50</v>
      </c>
      <c r="H4329" s="97">
        <v>45173</v>
      </c>
      <c r="I4329" s="23">
        <v>0.78513888888888894</v>
      </c>
      <c r="J4329" s="97">
        <v>45173</v>
      </c>
      <c r="K4329" s="23">
        <v>0.78541666666666676</v>
      </c>
      <c r="L4329" s="96">
        <v>24</v>
      </c>
      <c r="M4329" s="98">
        <f>Causas[[#This Row],[parada_duracion]]/60</f>
        <v>0.4</v>
      </c>
      <c r="N4329" s="18" t="s">
        <v>47</v>
      </c>
      <c r="O4329" s="99" t="s">
        <v>47</v>
      </c>
      <c r="P4329" s="99">
        <f>WEEKNUM(Causas[[#This Row],[resolucion_fecha]],16)</f>
        <v>36</v>
      </c>
      <c r="Q4329" s="99" t="str">
        <f>TEXT(Causas[[#This Row],[resolucion_fecha]],"MMMM")</f>
        <v>septiembre</v>
      </c>
      <c r="R4329" s="99" t="str">
        <f t="shared" si="67"/>
        <v>T</v>
      </c>
      <c r="S4329" s="99"/>
      <c r="T4329" s="99" t="s">
        <v>47</v>
      </c>
      <c r="U4329" s="16"/>
      <c r="V4329" s="99"/>
      <c r="W4329" s="99"/>
    </row>
    <row r="4330" spans="1:23" hidden="1" x14ac:dyDescent="0.25">
      <c r="A4330" s="25">
        <v>150506</v>
      </c>
      <c r="B4330" s="25" t="s">
        <v>117</v>
      </c>
      <c r="C4330" s="25" t="s">
        <v>43</v>
      </c>
      <c r="D4330" s="25" t="s">
        <v>96</v>
      </c>
      <c r="E4330" s="24">
        <v>43405</v>
      </c>
      <c r="F4330" s="25" t="s">
        <v>45</v>
      </c>
      <c r="G4330" s="25" t="s">
        <v>46</v>
      </c>
      <c r="H4330" s="24">
        <v>45173</v>
      </c>
      <c r="I4330" s="101">
        <v>0.78576388888888893</v>
      </c>
      <c r="J4330" s="24">
        <v>45173</v>
      </c>
      <c r="K4330" s="101">
        <v>0.80339120370370365</v>
      </c>
      <c r="L4330" s="25">
        <v>1523</v>
      </c>
      <c r="M4330" s="26">
        <f>Causas[[#This Row],[parada_duracion]]/60</f>
        <v>25.383333333333333</v>
      </c>
      <c r="N4330" s="19" t="s">
        <v>1390</v>
      </c>
      <c r="O4330" s="16" t="s">
        <v>72</v>
      </c>
      <c r="P4330" s="16">
        <f>WEEKNUM(Causas[[#This Row],[resolucion_fecha]],16)</f>
        <v>36</v>
      </c>
      <c r="Q4330" s="16" t="str">
        <f>TEXT(Causas[[#This Row],[resolucion_fecha]],"MMMM")</f>
        <v>septiembre</v>
      </c>
      <c r="R4330" s="16" t="str">
        <f t="shared" si="67"/>
        <v>T</v>
      </c>
      <c r="S4330" s="16"/>
      <c r="T4330" s="16" t="s">
        <v>73</v>
      </c>
      <c r="U4330" s="100"/>
      <c r="V4330" s="16"/>
      <c r="W4330" s="16"/>
    </row>
    <row r="4331" spans="1:23" hidden="1" x14ac:dyDescent="0.25">
      <c r="A4331" s="96">
        <v>150510</v>
      </c>
      <c r="B4331" s="96" t="s">
        <v>116</v>
      </c>
      <c r="C4331" s="96" t="s">
        <v>43</v>
      </c>
      <c r="D4331" s="96" t="s">
        <v>166</v>
      </c>
      <c r="E4331" s="97">
        <v>43405</v>
      </c>
      <c r="F4331" s="96" t="s">
        <v>45</v>
      </c>
      <c r="G4331" s="96" t="s">
        <v>46</v>
      </c>
      <c r="H4331" s="97">
        <v>45173</v>
      </c>
      <c r="I4331" s="23">
        <v>0.81484953703703711</v>
      </c>
      <c r="J4331" s="97">
        <v>45173</v>
      </c>
      <c r="K4331" s="23">
        <v>0.81502314814814814</v>
      </c>
      <c r="L4331" s="96">
        <v>15</v>
      </c>
      <c r="M4331" s="98">
        <f>Causas[[#This Row],[parada_duracion]]/60</f>
        <v>0.25</v>
      </c>
      <c r="N4331" s="18" t="s">
        <v>47</v>
      </c>
      <c r="O4331" s="99" t="s">
        <v>47</v>
      </c>
      <c r="P4331" s="99">
        <f>WEEKNUM(Causas[[#This Row],[resolucion_fecha]],16)</f>
        <v>36</v>
      </c>
      <c r="Q4331" s="99" t="str">
        <f>TEXT(Causas[[#This Row],[resolucion_fecha]],"MMMM")</f>
        <v>septiembre</v>
      </c>
      <c r="R4331" s="99" t="str">
        <f t="shared" si="67"/>
        <v>T</v>
      </c>
      <c r="S4331" s="99"/>
      <c r="T4331" s="99" t="s">
        <v>47</v>
      </c>
      <c r="U4331" s="16"/>
      <c r="V4331" s="99"/>
      <c r="W4331" s="99"/>
    </row>
    <row r="4332" spans="1:23" ht="30" hidden="1" x14ac:dyDescent="0.25">
      <c r="A4332" s="25">
        <v>150511</v>
      </c>
      <c r="B4332" s="25" t="s">
        <v>116</v>
      </c>
      <c r="C4332" s="25" t="s">
        <v>43</v>
      </c>
      <c r="D4332" s="25" t="s">
        <v>166</v>
      </c>
      <c r="E4332" s="24">
        <v>43405</v>
      </c>
      <c r="F4332" s="25" t="s">
        <v>45</v>
      </c>
      <c r="G4332" s="25" t="s">
        <v>50</v>
      </c>
      <c r="H4332" s="24">
        <v>45173</v>
      </c>
      <c r="I4332" s="101">
        <v>0.81511574074074078</v>
      </c>
      <c r="J4332" s="24">
        <v>45173</v>
      </c>
      <c r="K4332" s="101">
        <v>0.82633101851851853</v>
      </c>
      <c r="L4332" s="25">
        <v>969</v>
      </c>
      <c r="M4332" s="26">
        <f>Causas[[#This Row],[parada_duracion]]/60</f>
        <v>16.149999999999999</v>
      </c>
      <c r="N4332" s="19" t="s">
        <v>1391</v>
      </c>
      <c r="O4332" s="16" t="s">
        <v>72</v>
      </c>
      <c r="P4332" s="16">
        <f>WEEKNUM(Causas[[#This Row],[resolucion_fecha]],16)</f>
        <v>36</v>
      </c>
      <c r="Q4332" s="16" t="str">
        <f>TEXT(Causas[[#This Row],[resolucion_fecha]],"MMMM")</f>
        <v>septiembre</v>
      </c>
      <c r="R4332" s="16" t="str">
        <f t="shared" ref="R4332:R4395" si="68">IF(I4332&gt;TIME(22,0,0),"N",IF(I4332&lt;TIME(6,0,0),"N",IF(I4332&gt;TIME(14,0,0),"T",IF(I4332&gt;=TIME(6,0,0),"M","-"))))</f>
        <v>T</v>
      </c>
      <c r="S4332" s="16"/>
      <c r="T4332" s="16" t="s">
        <v>73</v>
      </c>
      <c r="U4332" s="100"/>
      <c r="V4332" s="16"/>
      <c r="W4332" s="16"/>
    </row>
    <row r="4333" spans="1:23" ht="30" hidden="1" x14ac:dyDescent="0.25">
      <c r="A4333" s="96">
        <v>150515</v>
      </c>
      <c r="B4333" s="96" t="s">
        <v>116</v>
      </c>
      <c r="C4333" s="96" t="s">
        <v>43</v>
      </c>
      <c r="D4333" s="96" t="s">
        <v>166</v>
      </c>
      <c r="E4333" s="97">
        <v>43405</v>
      </c>
      <c r="F4333" s="96" t="s">
        <v>45</v>
      </c>
      <c r="G4333" s="96" t="s">
        <v>50</v>
      </c>
      <c r="H4333" s="97">
        <v>45173</v>
      </c>
      <c r="I4333" s="23">
        <v>0.84966435185185185</v>
      </c>
      <c r="J4333" s="97">
        <v>45173</v>
      </c>
      <c r="K4333" s="23">
        <v>0.88467592592592592</v>
      </c>
      <c r="L4333" s="96">
        <v>3025</v>
      </c>
      <c r="M4333" s="98">
        <f>Causas[[#This Row],[parada_duracion]]/60</f>
        <v>50.416666666666664</v>
      </c>
      <c r="N4333" s="18" t="s">
        <v>1391</v>
      </c>
      <c r="O4333" s="99" t="s">
        <v>72</v>
      </c>
      <c r="P4333" s="99">
        <f>WEEKNUM(Causas[[#This Row],[resolucion_fecha]],16)</f>
        <v>36</v>
      </c>
      <c r="Q4333" s="99" t="str">
        <f>TEXT(Causas[[#This Row],[resolucion_fecha]],"MMMM")</f>
        <v>septiembre</v>
      </c>
      <c r="R4333" s="99" t="str">
        <f t="shared" si="68"/>
        <v>T</v>
      </c>
      <c r="S4333" s="99"/>
      <c r="T4333" s="99" t="s">
        <v>73</v>
      </c>
      <c r="U4333" s="16"/>
      <c r="V4333" s="99"/>
      <c r="W4333" s="99"/>
    </row>
    <row r="4334" spans="1:23" hidden="1" x14ac:dyDescent="0.25">
      <c r="A4334" s="25">
        <v>150516</v>
      </c>
      <c r="B4334" s="25" t="s">
        <v>95</v>
      </c>
      <c r="C4334" s="25" t="s">
        <v>43</v>
      </c>
      <c r="D4334" s="25" t="s">
        <v>96</v>
      </c>
      <c r="E4334" s="24">
        <v>43882</v>
      </c>
      <c r="F4334" s="25" t="s">
        <v>56</v>
      </c>
      <c r="G4334" s="25" t="s">
        <v>46</v>
      </c>
      <c r="H4334" s="24">
        <v>45173</v>
      </c>
      <c r="I4334" s="101">
        <v>0.86591435185185184</v>
      </c>
      <c r="J4334" s="24">
        <v>45173</v>
      </c>
      <c r="K4334" s="101">
        <v>0.88539351851851855</v>
      </c>
      <c r="L4334" s="25">
        <v>1683</v>
      </c>
      <c r="M4334" s="26">
        <f>Causas[[#This Row],[parada_duracion]]/60</f>
        <v>28.05</v>
      </c>
      <c r="N4334" s="19" t="s">
        <v>1390</v>
      </c>
      <c r="O4334" s="16" t="s">
        <v>72</v>
      </c>
      <c r="P4334" s="16">
        <f>WEEKNUM(Causas[[#This Row],[resolucion_fecha]],16)</f>
        <v>36</v>
      </c>
      <c r="Q4334" s="16" t="str">
        <f>TEXT(Causas[[#This Row],[resolucion_fecha]],"MMMM")</f>
        <v>septiembre</v>
      </c>
      <c r="R4334" s="16" t="str">
        <f t="shared" si="68"/>
        <v>T</v>
      </c>
      <c r="S4334" s="16"/>
      <c r="T4334" s="16" t="s">
        <v>73</v>
      </c>
      <c r="U4334" s="100"/>
      <c r="V4334" s="16"/>
      <c r="W4334" s="16"/>
    </row>
    <row r="4335" spans="1:23" ht="30" hidden="1" x14ac:dyDescent="0.25">
      <c r="A4335" s="25">
        <v>150518</v>
      </c>
      <c r="B4335" s="25" t="s">
        <v>42</v>
      </c>
      <c r="C4335" s="25" t="s">
        <v>43</v>
      </c>
      <c r="D4335" s="25" t="s">
        <v>161</v>
      </c>
      <c r="E4335" s="24">
        <v>43405</v>
      </c>
      <c r="F4335" s="25" t="s">
        <v>45</v>
      </c>
      <c r="G4335" s="25" t="s">
        <v>50</v>
      </c>
      <c r="H4335" s="24">
        <v>45173</v>
      </c>
      <c r="I4335" s="101">
        <v>0.88222222222222213</v>
      </c>
      <c r="J4335" s="24">
        <v>45173</v>
      </c>
      <c r="K4335" s="101">
        <v>0.9006481481481482</v>
      </c>
      <c r="L4335" s="25">
        <v>1592</v>
      </c>
      <c r="M4335" s="26">
        <f>Causas[[#This Row],[parada_duracion]]/60</f>
        <v>26.533333333333335</v>
      </c>
      <c r="N4335" s="19" t="s">
        <v>1392</v>
      </c>
      <c r="O4335" s="16" t="s">
        <v>52</v>
      </c>
      <c r="P4335" s="16">
        <f>WEEKNUM(Causas[[#This Row],[resolucion_fecha]],16)</f>
        <v>36</v>
      </c>
      <c r="Q4335" s="16" t="str">
        <f>TEXT(Causas[[#This Row],[resolucion_fecha]],"MMMM")</f>
        <v>septiembre</v>
      </c>
      <c r="R4335" s="16" t="str">
        <f t="shared" si="68"/>
        <v>T</v>
      </c>
      <c r="S4335" s="16"/>
      <c r="T4335" s="16" t="s">
        <v>53</v>
      </c>
      <c r="U4335" s="16"/>
      <c r="V4335" s="16"/>
      <c r="W4335" s="16"/>
    </row>
    <row r="4336" spans="1:23" hidden="1" x14ac:dyDescent="0.25">
      <c r="A4336" s="96">
        <v>150523</v>
      </c>
      <c r="B4336" s="96" t="s">
        <v>95</v>
      </c>
      <c r="C4336" s="96" t="s">
        <v>43</v>
      </c>
      <c r="D4336" s="96" t="s">
        <v>80</v>
      </c>
      <c r="E4336" s="97">
        <v>43405</v>
      </c>
      <c r="F4336" s="96" t="s">
        <v>45</v>
      </c>
      <c r="G4336" s="96" t="s">
        <v>46</v>
      </c>
      <c r="H4336" s="97">
        <v>45174</v>
      </c>
      <c r="I4336" s="23">
        <v>5.5358796296296288E-2</v>
      </c>
      <c r="J4336" s="97">
        <v>45174</v>
      </c>
      <c r="K4336" s="23">
        <v>6.3275462962962964E-2</v>
      </c>
      <c r="L4336" s="96">
        <v>684</v>
      </c>
      <c r="M4336" s="98">
        <f>Causas[[#This Row],[parada_duracion]]/60</f>
        <v>11.4</v>
      </c>
      <c r="N4336" s="18" t="s">
        <v>792</v>
      </c>
      <c r="O4336" s="99" t="s">
        <v>52</v>
      </c>
      <c r="P4336" s="99">
        <f>WEEKNUM(Causas[[#This Row],[resolucion_fecha]],16)</f>
        <v>36</v>
      </c>
      <c r="Q4336" s="99" t="str">
        <f>TEXT(Causas[[#This Row],[resolucion_fecha]],"MMMM")</f>
        <v>septiembre</v>
      </c>
      <c r="R4336" s="99" t="str">
        <f t="shared" si="68"/>
        <v>N</v>
      </c>
      <c r="S4336" s="99"/>
      <c r="T4336" s="99" t="s">
        <v>53</v>
      </c>
      <c r="U4336" s="16"/>
      <c r="V4336" s="99"/>
      <c r="W4336" s="99"/>
    </row>
    <row r="4337" spans="1:23" hidden="1" x14ac:dyDescent="0.25">
      <c r="A4337" s="25">
        <v>150524</v>
      </c>
      <c r="B4337" s="25" t="s">
        <v>66</v>
      </c>
      <c r="C4337" s="25" t="s">
        <v>43</v>
      </c>
      <c r="D4337" s="25" t="s">
        <v>76</v>
      </c>
      <c r="E4337" s="24">
        <v>45126</v>
      </c>
      <c r="F4337" s="25" t="s">
        <v>124</v>
      </c>
      <c r="G4337" s="25" t="s">
        <v>50</v>
      </c>
      <c r="H4337" s="24">
        <v>45174</v>
      </c>
      <c r="I4337" s="101">
        <v>0.25481481481481483</v>
      </c>
      <c r="J4337" s="24">
        <v>45174</v>
      </c>
      <c r="K4337" s="101">
        <v>0.2722222222222222</v>
      </c>
      <c r="L4337" s="25">
        <v>1504</v>
      </c>
      <c r="M4337" s="26">
        <f>Causas[[#This Row],[parada_duracion]]/60</f>
        <v>25.066666666666666</v>
      </c>
      <c r="N4337" s="18" t="s">
        <v>49</v>
      </c>
      <c r="O4337" s="16" t="s">
        <v>49</v>
      </c>
      <c r="P4337" s="16">
        <f>WEEKNUM(Causas[[#This Row],[resolucion_fecha]],16)</f>
        <v>36</v>
      </c>
      <c r="Q4337" s="16" t="str">
        <f>TEXT(Causas[[#This Row],[resolucion_fecha]],"MMMM")</f>
        <v>septiembre</v>
      </c>
      <c r="R4337" s="16" t="str">
        <f t="shared" si="68"/>
        <v>M</v>
      </c>
      <c r="S4337" s="16"/>
      <c r="T4337" s="16" t="s">
        <v>49</v>
      </c>
      <c r="U4337" s="100"/>
      <c r="V4337" s="16"/>
      <c r="W4337" s="16"/>
    </row>
    <row r="4338" spans="1:23" hidden="1" x14ac:dyDescent="0.25">
      <c r="A4338" s="25">
        <v>150528</v>
      </c>
      <c r="B4338" s="25" t="s">
        <v>75</v>
      </c>
      <c r="C4338" s="25" t="s">
        <v>43</v>
      </c>
      <c r="D4338" s="25" t="s">
        <v>76</v>
      </c>
      <c r="E4338" s="24">
        <v>44104</v>
      </c>
      <c r="F4338" s="25" t="s">
        <v>56</v>
      </c>
      <c r="G4338" s="25" t="s">
        <v>46</v>
      </c>
      <c r="H4338" s="24">
        <v>45174</v>
      </c>
      <c r="I4338" s="101">
        <v>0.29756944444444444</v>
      </c>
      <c r="J4338" s="24">
        <v>45174</v>
      </c>
      <c r="K4338" s="101">
        <v>0.31722222222222224</v>
      </c>
      <c r="L4338" s="25">
        <v>1698</v>
      </c>
      <c r="M4338" s="26">
        <f>Causas[[#This Row],[parada_duracion]]/60</f>
        <v>28.3</v>
      </c>
      <c r="N4338" s="19" t="s">
        <v>1393</v>
      </c>
      <c r="O4338" s="16" t="s">
        <v>52</v>
      </c>
      <c r="P4338" s="16">
        <f>WEEKNUM(Causas[[#This Row],[resolucion_fecha]],16)</f>
        <v>36</v>
      </c>
      <c r="Q4338" s="16" t="str">
        <f>TEXT(Causas[[#This Row],[resolucion_fecha]],"MMMM")</f>
        <v>septiembre</v>
      </c>
      <c r="R4338" s="16" t="str">
        <f t="shared" si="68"/>
        <v>M</v>
      </c>
      <c r="S4338" s="16"/>
      <c r="T4338" s="99" t="s">
        <v>53</v>
      </c>
      <c r="U4338" s="16"/>
      <c r="V4338" s="16"/>
      <c r="W4338" s="16"/>
    </row>
    <row r="4339" spans="1:23" hidden="1" x14ac:dyDescent="0.25">
      <c r="A4339" s="96">
        <v>150533</v>
      </c>
      <c r="B4339" s="96" t="s">
        <v>95</v>
      </c>
      <c r="C4339" s="96" t="s">
        <v>43</v>
      </c>
      <c r="D4339" s="96" t="s">
        <v>96</v>
      </c>
      <c r="E4339" s="97">
        <v>43882</v>
      </c>
      <c r="F4339" s="96" t="s">
        <v>56</v>
      </c>
      <c r="G4339" s="96" t="s">
        <v>46</v>
      </c>
      <c r="H4339" s="97">
        <v>45174</v>
      </c>
      <c r="I4339" s="23">
        <v>0.39629629629629631</v>
      </c>
      <c r="J4339" s="97">
        <v>45174</v>
      </c>
      <c r="K4339" s="23">
        <v>0.40666666666666668</v>
      </c>
      <c r="L4339" s="96">
        <v>896</v>
      </c>
      <c r="M4339" s="98">
        <f>Causas[[#This Row],[parada_duracion]]/60</f>
        <v>14.933333333333334</v>
      </c>
      <c r="N4339" s="18" t="s">
        <v>1394</v>
      </c>
      <c r="O4339" s="99" t="s">
        <v>52</v>
      </c>
      <c r="P4339" s="99">
        <f>WEEKNUM(Causas[[#This Row],[resolucion_fecha]],16)</f>
        <v>36</v>
      </c>
      <c r="Q4339" s="99" t="str">
        <f>TEXT(Causas[[#This Row],[resolucion_fecha]],"MMMM")</f>
        <v>septiembre</v>
      </c>
      <c r="R4339" s="99" t="str">
        <f t="shared" si="68"/>
        <v>M</v>
      </c>
      <c r="S4339" s="99"/>
      <c r="T4339" s="99" t="s">
        <v>53</v>
      </c>
      <c r="U4339" s="16"/>
      <c r="V4339" s="99"/>
      <c r="W4339" s="99"/>
    </row>
    <row r="4340" spans="1:23" hidden="1" x14ac:dyDescent="0.25">
      <c r="A4340" s="25">
        <v>150534</v>
      </c>
      <c r="B4340" s="25" t="s">
        <v>95</v>
      </c>
      <c r="C4340" s="25" t="s">
        <v>43</v>
      </c>
      <c r="D4340" s="25" t="s">
        <v>96</v>
      </c>
      <c r="E4340" s="24">
        <v>43882</v>
      </c>
      <c r="F4340" s="25" t="s">
        <v>56</v>
      </c>
      <c r="G4340" s="25" t="s">
        <v>50</v>
      </c>
      <c r="H4340" s="24">
        <v>45174</v>
      </c>
      <c r="I4340" s="101">
        <v>0.40680555555555559</v>
      </c>
      <c r="J4340" s="24">
        <v>45174</v>
      </c>
      <c r="K4340" s="101">
        <v>0.41381944444444446</v>
      </c>
      <c r="L4340" s="25">
        <v>606</v>
      </c>
      <c r="M4340" s="26">
        <f>Causas[[#This Row],[parada_duracion]]/60</f>
        <v>10.1</v>
      </c>
      <c r="N4340" s="19" t="s">
        <v>1394</v>
      </c>
      <c r="O4340" s="16" t="s">
        <v>52</v>
      </c>
      <c r="P4340" s="16">
        <f>WEEKNUM(Causas[[#This Row],[resolucion_fecha]],16)</f>
        <v>36</v>
      </c>
      <c r="Q4340" s="16" t="str">
        <f>TEXT(Causas[[#This Row],[resolucion_fecha]],"MMMM")</f>
        <v>septiembre</v>
      </c>
      <c r="R4340" s="16" t="str">
        <f t="shared" si="68"/>
        <v>M</v>
      </c>
      <c r="S4340" s="16"/>
      <c r="T4340" s="99" t="s">
        <v>53</v>
      </c>
      <c r="U4340" s="100"/>
      <c r="V4340" s="16"/>
      <c r="W4340" s="16"/>
    </row>
    <row r="4341" spans="1:23" hidden="1" x14ac:dyDescent="0.25">
      <c r="A4341" s="25">
        <v>150536</v>
      </c>
      <c r="B4341" s="25" t="s">
        <v>66</v>
      </c>
      <c r="C4341" s="25" t="s">
        <v>43</v>
      </c>
      <c r="D4341" s="25" t="s">
        <v>143</v>
      </c>
      <c r="E4341" s="24">
        <v>43405</v>
      </c>
      <c r="F4341" s="25" t="s">
        <v>45</v>
      </c>
      <c r="G4341" s="25" t="s">
        <v>46</v>
      </c>
      <c r="H4341" s="24">
        <v>45174</v>
      </c>
      <c r="I4341" s="101">
        <v>0.41295138888888888</v>
      </c>
      <c r="J4341" s="24">
        <v>45174</v>
      </c>
      <c r="K4341" s="101">
        <v>0.4255902777777778</v>
      </c>
      <c r="L4341" s="25">
        <v>1092</v>
      </c>
      <c r="M4341" s="26">
        <f>Causas[[#This Row],[parada_duracion]]/60</f>
        <v>18.2</v>
      </c>
      <c r="N4341" s="19" t="s">
        <v>1395</v>
      </c>
      <c r="O4341" s="16" t="s">
        <v>52</v>
      </c>
      <c r="P4341" s="16">
        <f>WEEKNUM(Causas[[#This Row],[resolucion_fecha]],16)</f>
        <v>36</v>
      </c>
      <c r="Q4341" s="16" t="str">
        <f>TEXT(Causas[[#This Row],[resolucion_fecha]],"MMMM")</f>
        <v>septiembre</v>
      </c>
      <c r="R4341" s="16" t="str">
        <f t="shared" si="68"/>
        <v>M</v>
      </c>
      <c r="S4341" s="16"/>
      <c r="T4341" s="99" t="s">
        <v>53</v>
      </c>
      <c r="U4341" s="16"/>
      <c r="V4341" s="16"/>
      <c r="W4341" s="16"/>
    </row>
    <row r="4342" spans="1:23" hidden="1" x14ac:dyDescent="0.25">
      <c r="A4342" s="96">
        <v>150538</v>
      </c>
      <c r="B4342" s="96" t="s">
        <v>75</v>
      </c>
      <c r="C4342" s="96" t="s">
        <v>43</v>
      </c>
      <c r="D4342" s="96" t="s">
        <v>76</v>
      </c>
      <c r="E4342" s="97">
        <v>44104</v>
      </c>
      <c r="F4342" s="96" t="s">
        <v>56</v>
      </c>
      <c r="G4342" s="96" t="s">
        <v>46</v>
      </c>
      <c r="H4342" s="97">
        <v>45174</v>
      </c>
      <c r="I4342" s="23">
        <v>0.44101851851851853</v>
      </c>
      <c r="J4342" s="97">
        <v>45174</v>
      </c>
      <c r="K4342" s="23">
        <v>0.46085648148148151</v>
      </c>
      <c r="L4342" s="96">
        <v>1714</v>
      </c>
      <c r="M4342" s="98">
        <f>Causas[[#This Row],[parada_duracion]]/60</f>
        <v>28.566666666666666</v>
      </c>
      <c r="N4342" s="18" t="s">
        <v>1396</v>
      </c>
      <c r="O4342" s="99" t="s">
        <v>52</v>
      </c>
      <c r="P4342" s="99">
        <f>WEEKNUM(Causas[[#This Row],[resolucion_fecha]],16)</f>
        <v>36</v>
      </c>
      <c r="Q4342" s="99" t="str">
        <f>TEXT(Causas[[#This Row],[resolucion_fecha]],"MMMM")</f>
        <v>septiembre</v>
      </c>
      <c r="R4342" s="99" t="str">
        <f t="shared" si="68"/>
        <v>M</v>
      </c>
      <c r="S4342" s="99"/>
      <c r="T4342" s="99" t="s">
        <v>53</v>
      </c>
      <c r="U4342" s="16"/>
      <c r="V4342" s="99"/>
      <c r="W4342" s="99"/>
    </row>
    <row r="4343" spans="1:23" hidden="1" x14ac:dyDescent="0.25">
      <c r="A4343" s="96">
        <v>150539</v>
      </c>
      <c r="B4343" s="96" t="s">
        <v>79</v>
      </c>
      <c r="C4343" s="96" t="s">
        <v>43</v>
      </c>
      <c r="D4343" s="96" t="s">
        <v>80</v>
      </c>
      <c r="E4343" s="97">
        <v>43405</v>
      </c>
      <c r="F4343" s="96" t="s">
        <v>45</v>
      </c>
      <c r="G4343" s="96" t="s">
        <v>50</v>
      </c>
      <c r="H4343" s="97">
        <v>45174</v>
      </c>
      <c r="I4343" s="23">
        <v>0.45241898148148146</v>
      </c>
      <c r="J4343" s="97">
        <v>45174</v>
      </c>
      <c r="K4343" s="23">
        <v>0.48582175925925924</v>
      </c>
      <c r="L4343" s="96">
        <v>2886</v>
      </c>
      <c r="M4343" s="98">
        <f>Causas[[#This Row],[parada_duracion]]/60</f>
        <v>48.1</v>
      </c>
      <c r="N4343" s="18" t="s">
        <v>113</v>
      </c>
      <c r="O4343" s="99" t="s">
        <v>52</v>
      </c>
      <c r="P4343" s="99">
        <f>WEEKNUM(Causas[[#This Row],[resolucion_fecha]],16)</f>
        <v>36</v>
      </c>
      <c r="Q4343" s="99" t="str">
        <f>TEXT(Causas[[#This Row],[resolucion_fecha]],"MMMM")</f>
        <v>septiembre</v>
      </c>
      <c r="R4343" s="99" t="str">
        <f t="shared" si="68"/>
        <v>M</v>
      </c>
      <c r="S4343" s="99"/>
      <c r="T4343" s="99" t="s">
        <v>53</v>
      </c>
      <c r="U4343" s="100"/>
      <c r="V4343" s="99"/>
      <c r="W4343" s="99"/>
    </row>
    <row r="4344" spans="1:23" hidden="1" x14ac:dyDescent="0.25">
      <c r="A4344" s="25">
        <v>150540</v>
      </c>
      <c r="B4344" s="25" t="s">
        <v>42</v>
      </c>
      <c r="C4344" s="25" t="s">
        <v>43</v>
      </c>
      <c r="D4344" s="25" t="s">
        <v>102</v>
      </c>
      <c r="E4344" s="24">
        <v>43405</v>
      </c>
      <c r="F4344" s="25" t="s">
        <v>45</v>
      </c>
      <c r="G4344" s="25" t="s">
        <v>46</v>
      </c>
      <c r="H4344" s="24">
        <v>45174</v>
      </c>
      <c r="I4344" s="101">
        <v>0.45803240740740742</v>
      </c>
      <c r="J4344" s="24">
        <v>45174</v>
      </c>
      <c r="K4344" s="101">
        <v>0.54670138888888886</v>
      </c>
      <c r="L4344" s="25">
        <v>7661</v>
      </c>
      <c r="M4344" s="26">
        <f>Causas[[#This Row],[parada_duracion]]/60</f>
        <v>127.68333333333334</v>
      </c>
      <c r="N4344" s="18" t="s">
        <v>49</v>
      </c>
      <c r="O4344" s="16" t="s">
        <v>49</v>
      </c>
      <c r="P4344" s="16">
        <f>WEEKNUM(Causas[[#This Row],[resolucion_fecha]],16)</f>
        <v>36</v>
      </c>
      <c r="Q4344" s="16" t="str">
        <f>TEXT(Causas[[#This Row],[resolucion_fecha]],"MMMM")</f>
        <v>septiembre</v>
      </c>
      <c r="R4344" s="16" t="str">
        <f t="shared" si="68"/>
        <v>M</v>
      </c>
      <c r="S4344" s="16"/>
      <c r="T4344" s="16" t="s">
        <v>49</v>
      </c>
      <c r="U4344" s="100"/>
      <c r="V4344" s="16"/>
      <c r="W4344" s="16"/>
    </row>
    <row r="4345" spans="1:23" hidden="1" x14ac:dyDescent="0.25">
      <c r="A4345" s="96">
        <v>150542</v>
      </c>
      <c r="B4345" s="96" t="s">
        <v>75</v>
      </c>
      <c r="C4345" s="96" t="s">
        <v>43</v>
      </c>
      <c r="D4345" s="96" t="s">
        <v>76</v>
      </c>
      <c r="E4345" s="97">
        <v>44104</v>
      </c>
      <c r="F4345" s="96" t="s">
        <v>56</v>
      </c>
      <c r="G4345" s="96" t="s">
        <v>46</v>
      </c>
      <c r="H4345" s="97">
        <v>45174</v>
      </c>
      <c r="I4345" s="23">
        <v>0.47895833333333332</v>
      </c>
      <c r="J4345" s="97">
        <v>45174</v>
      </c>
      <c r="K4345" s="23">
        <v>0.48440972222222217</v>
      </c>
      <c r="L4345" s="96">
        <v>471</v>
      </c>
      <c r="M4345" s="98">
        <f>Causas[[#This Row],[parada_duracion]]/60</f>
        <v>7.85</v>
      </c>
      <c r="N4345" s="18" t="s">
        <v>47</v>
      </c>
      <c r="O4345" s="99" t="s">
        <v>47</v>
      </c>
      <c r="P4345" s="99">
        <f>WEEKNUM(Causas[[#This Row],[resolucion_fecha]],16)</f>
        <v>36</v>
      </c>
      <c r="Q4345" s="99" t="str">
        <f>TEXT(Causas[[#This Row],[resolucion_fecha]],"MMMM")</f>
        <v>septiembre</v>
      </c>
      <c r="R4345" s="99" t="str">
        <f t="shared" si="68"/>
        <v>M</v>
      </c>
      <c r="S4345" s="99"/>
      <c r="T4345" s="99" t="s">
        <v>47</v>
      </c>
      <c r="U4345" s="16"/>
      <c r="V4345" s="99"/>
      <c r="W4345" s="99"/>
    </row>
    <row r="4346" spans="1:23" hidden="1" x14ac:dyDescent="0.25">
      <c r="A4346" s="96">
        <v>150543</v>
      </c>
      <c r="B4346" s="96" t="s">
        <v>75</v>
      </c>
      <c r="C4346" s="96" t="s">
        <v>43</v>
      </c>
      <c r="D4346" s="96" t="s">
        <v>76</v>
      </c>
      <c r="E4346" s="97">
        <v>44104</v>
      </c>
      <c r="F4346" s="96" t="s">
        <v>56</v>
      </c>
      <c r="G4346" s="96" t="s">
        <v>46</v>
      </c>
      <c r="H4346" s="97">
        <v>45174</v>
      </c>
      <c r="I4346" s="23">
        <v>0.48663194444444446</v>
      </c>
      <c r="J4346" s="97">
        <v>45174</v>
      </c>
      <c r="K4346" s="23">
        <v>0.50648148148148142</v>
      </c>
      <c r="L4346" s="96">
        <v>1715</v>
      </c>
      <c r="M4346" s="98">
        <f>Causas[[#This Row],[parada_duracion]]/60</f>
        <v>28.583333333333332</v>
      </c>
      <c r="N4346" s="18" t="s">
        <v>1396</v>
      </c>
      <c r="O4346" s="99" t="s">
        <v>52</v>
      </c>
      <c r="P4346" s="99">
        <f>WEEKNUM(Causas[[#This Row],[resolucion_fecha]],16)</f>
        <v>36</v>
      </c>
      <c r="Q4346" s="99" t="str">
        <f>TEXT(Causas[[#This Row],[resolucion_fecha]],"MMMM")</f>
        <v>septiembre</v>
      </c>
      <c r="R4346" s="99" t="str">
        <f t="shared" si="68"/>
        <v>M</v>
      </c>
      <c r="S4346" s="99"/>
      <c r="T4346" s="99" t="s">
        <v>53</v>
      </c>
      <c r="U4346" s="100"/>
      <c r="V4346" s="99"/>
      <c r="W4346" s="99"/>
    </row>
    <row r="4347" spans="1:23" hidden="1" x14ac:dyDescent="0.25">
      <c r="A4347" s="96">
        <v>150544</v>
      </c>
      <c r="B4347" s="96" t="s">
        <v>79</v>
      </c>
      <c r="C4347" s="96" t="s">
        <v>43</v>
      </c>
      <c r="D4347" s="96" t="s">
        <v>80</v>
      </c>
      <c r="E4347" s="97">
        <v>43405</v>
      </c>
      <c r="F4347" s="96" t="s">
        <v>45</v>
      </c>
      <c r="G4347" s="96" t="s">
        <v>50</v>
      </c>
      <c r="H4347" s="97">
        <v>45174</v>
      </c>
      <c r="I4347" s="23">
        <v>0.48730324074074072</v>
      </c>
      <c r="J4347" s="97">
        <v>45174</v>
      </c>
      <c r="K4347" s="23">
        <v>0.49726851851851855</v>
      </c>
      <c r="L4347" s="96">
        <v>861</v>
      </c>
      <c r="M4347" s="98">
        <f>Causas[[#This Row],[parada_duracion]]/60</f>
        <v>14.35</v>
      </c>
      <c r="N4347" s="18" t="s">
        <v>113</v>
      </c>
      <c r="O4347" s="99" t="s">
        <v>52</v>
      </c>
      <c r="P4347" s="99">
        <f>WEEKNUM(Causas[[#This Row],[resolucion_fecha]],16)</f>
        <v>36</v>
      </c>
      <c r="Q4347" s="99" t="str">
        <f>TEXT(Causas[[#This Row],[resolucion_fecha]],"MMMM")</f>
        <v>septiembre</v>
      </c>
      <c r="R4347" s="99" t="str">
        <f t="shared" si="68"/>
        <v>M</v>
      </c>
      <c r="S4347" s="99"/>
      <c r="T4347" s="99" t="s">
        <v>53</v>
      </c>
      <c r="U4347" s="100"/>
      <c r="V4347" s="99"/>
      <c r="W4347" s="99"/>
    </row>
    <row r="4348" spans="1:23" hidden="1" x14ac:dyDescent="0.25">
      <c r="A4348" s="25">
        <v>150545</v>
      </c>
      <c r="B4348" s="25" t="s">
        <v>197</v>
      </c>
      <c r="C4348" s="25" t="s">
        <v>43</v>
      </c>
      <c r="D4348" s="25" t="s">
        <v>90</v>
      </c>
      <c r="E4348" s="24">
        <v>43405</v>
      </c>
      <c r="F4348" s="25" t="s">
        <v>45</v>
      </c>
      <c r="G4348" s="25" t="s">
        <v>46</v>
      </c>
      <c r="H4348" s="24">
        <v>45174</v>
      </c>
      <c r="I4348" s="101">
        <v>0.49489583333333331</v>
      </c>
      <c r="J4348" s="24">
        <v>45174</v>
      </c>
      <c r="K4348" s="101">
        <v>0.51129629629629625</v>
      </c>
      <c r="L4348" s="25">
        <v>1417</v>
      </c>
      <c r="M4348" s="26">
        <f>Causas[[#This Row],[parada_duracion]]/60</f>
        <v>23.616666666666667</v>
      </c>
      <c r="N4348" s="19" t="s">
        <v>1397</v>
      </c>
      <c r="O4348" s="16" t="s">
        <v>52</v>
      </c>
      <c r="P4348" s="16">
        <f>WEEKNUM(Causas[[#This Row],[resolucion_fecha]],16)</f>
        <v>36</v>
      </c>
      <c r="Q4348" s="16" t="str">
        <f>TEXT(Causas[[#This Row],[resolucion_fecha]],"MMMM")</f>
        <v>septiembre</v>
      </c>
      <c r="R4348" s="16" t="str">
        <f t="shared" si="68"/>
        <v>M</v>
      </c>
      <c r="S4348" s="16"/>
      <c r="T4348" s="99" t="s">
        <v>53</v>
      </c>
      <c r="U4348" s="100"/>
      <c r="V4348" s="16"/>
      <c r="W4348" s="16"/>
    </row>
    <row r="4349" spans="1:23" hidden="1" x14ac:dyDescent="0.25">
      <c r="A4349" s="25">
        <v>150547</v>
      </c>
      <c r="B4349" s="25" t="s">
        <v>58</v>
      </c>
      <c r="C4349" s="25" t="s">
        <v>43</v>
      </c>
      <c r="D4349" s="25" t="s">
        <v>324</v>
      </c>
      <c r="E4349" s="24">
        <v>44475</v>
      </c>
      <c r="F4349" s="25" t="s">
        <v>325</v>
      </c>
      <c r="G4349" s="25" t="s">
        <v>46</v>
      </c>
      <c r="H4349" s="24">
        <v>45174</v>
      </c>
      <c r="I4349" s="101">
        <v>0.51087962962962963</v>
      </c>
      <c r="J4349" s="24">
        <v>45174</v>
      </c>
      <c r="K4349" s="101">
        <v>0.5788888888888889</v>
      </c>
      <c r="L4349" s="25">
        <v>5876</v>
      </c>
      <c r="M4349" s="26">
        <f>Causas[[#This Row],[parada_duracion]]/60</f>
        <v>97.933333333333337</v>
      </c>
      <c r="N4349" s="18" t="s">
        <v>49</v>
      </c>
      <c r="O4349" s="16" t="s">
        <v>49</v>
      </c>
      <c r="P4349" s="16">
        <f>WEEKNUM(Causas[[#This Row],[resolucion_fecha]],16)</f>
        <v>36</v>
      </c>
      <c r="Q4349" s="16" t="str">
        <f>TEXT(Causas[[#This Row],[resolucion_fecha]],"MMMM")</f>
        <v>septiembre</v>
      </c>
      <c r="R4349" s="16" t="str">
        <f t="shared" si="68"/>
        <v>M</v>
      </c>
      <c r="S4349" s="16"/>
      <c r="T4349" s="16" t="s">
        <v>49</v>
      </c>
      <c r="U4349" s="16"/>
      <c r="V4349" s="16"/>
      <c r="W4349" s="16"/>
    </row>
    <row r="4350" spans="1:23" ht="30" hidden="1" x14ac:dyDescent="0.25">
      <c r="A4350" s="25">
        <v>150549</v>
      </c>
      <c r="B4350" s="25" t="s">
        <v>111</v>
      </c>
      <c r="C4350" s="25" t="s">
        <v>43</v>
      </c>
      <c r="D4350" s="25" t="s">
        <v>161</v>
      </c>
      <c r="E4350" s="24">
        <v>43809</v>
      </c>
      <c r="F4350" s="25" t="s">
        <v>56</v>
      </c>
      <c r="G4350" s="25" t="s">
        <v>46</v>
      </c>
      <c r="H4350" s="24">
        <v>45174</v>
      </c>
      <c r="I4350" s="101">
        <v>0.52159722222222216</v>
      </c>
      <c r="J4350" s="24">
        <v>45174</v>
      </c>
      <c r="K4350" s="101">
        <v>0.57871527777777776</v>
      </c>
      <c r="L4350" s="25">
        <v>4935</v>
      </c>
      <c r="M4350" s="26">
        <f>Causas[[#This Row],[parada_duracion]]/60</f>
        <v>82.25</v>
      </c>
      <c r="N4350" s="19" t="s">
        <v>1398</v>
      </c>
      <c r="O4350" s="16" t="s">
        <v>9</v>
      </c>
      <c r="P4350" s="16">
        <f>WEEKNUM(Causas[[#This Row],[resolucion_fecha]],16)</f>
        <v>36</v>
      </c>
      <c r="Q4350" s="16" t="str">
        <f>TEXT(Causas[[#This Row],[resolucion_fecha]],"MMMM")</f>
        <v>septiembre</v>
      </c>
      <c r="R4350" s="16" t="str">
        <f t="shared" si="68"/>
        <v>M</v>
      </c>
      <c r="S4350" s="16"/>
      <c r="T4350" s="16" t="s">
        <v>9</v>
      </c>
      <c r="U4350" s="16"/>
      <c r="V4350" s="16"/>
      <c r="W4350" s="16"/>
    </row>
    <row r="4351" spans="1:23" hidden="1" x14ac:dyDescent="0.25">
      <c r="A4351" s="25">
        <v>150551</v>
      </c>
      <c r="B4351" s="25" t="s">
        <v>79</v>
      </c>
      <c r="C4351" s="25" t="s">
        <v>43</v>
      </c>
      <c r="D4351" s="25" t="s">
        <v>80</v>
      </c>
      <c r="E4351" s="24">
        <v>43405</v>
      </c>
      <c r="F4351" s="25" t="s">
        <v>45</v>
      </c>
      <c r="G4351" s="25" t="s">
        <v>50</v>
      </c>
      <c r="H4351" s="24">
        <v>45174</v>
      </c>
      <c r="I4351" s="101">
        <v>0.53199074074074071</v>
      </c>
      <c r="J4351" s="24">
        <v>45174</v>
      </c>
      <c r="K4351" s="101">
        <v>0.57815972222222223</v>
      </c>
      <c r="L4351" s="25">
        <v>3989</v>
      </c>
      <c r="M4351" s="26">
        <f>Causas[[#This Row],[parada_duracion]]/60</f>
        <v>66.483333333333334</v>
      </c>
      <c r="N4351" s="19" t="s">
        <v>113</v>
      </c>
      <c r="O4351" s="16" t="s">
        <v>52</v>
      </c>
      <c r="P4351" s="16">
        <f>WEEKNUM(Causas[[#This Row],[resolucion_fecha]],16)</f>
        <v>36</v>
      </c>
      <c r="Q4351" s="16" t="str">
        <f>TEXT(Causas[[#This Row],[resolucion_fecha]],"MMMM")</f>
        <v>septiembre</v>
      </c>
      <c r="R4351" s="16" t="str">
        <f t="shared" si="68"/>
        <v>M</v>
      </c>
      <c r="S4351" s="16"/>
      <c r="T4351" s="16" t="s">
        <v>53</v>
      </c>
      <c r="U4351" s="16"/>
      <c r="V4351" s="16"/>
      <c r="W4351" s="16"/>
    </row>
    <row r="4352" spans="1:23" hidden="1" x14ac:dyDescent="0.25">
      <c r="A4352" s="25">
        <v>150553</v>
      </c>
      <c r="B4352" s="25" t="s">
        <v>116</v>
      </c>
      <c r="C4352" s="25" t="s">
        <v>43</v>
      </c>
      <c r="D4352" s="25" t="s">
        <v>59</v>
      </c>
      <c r="E4352" s="24">
        <v>44930</v>
      </c>
      <c r="F4352" s="25" t="s">
        <v>124</v>
      </c>
      <c r="G4352" s="25" t="s">
        <v>50</v>
      </c>
      <c r="H4352" s="24">
        <v>45174</v>
      </c>
      <c r="I4352" s="101">
        <v>0.54039351851851858</v>
      </c>
      <c r="J4352" s="24">
        <v>45174</v>
      </c>
      <c r="K4352" s="101">
        <v>0.57844907407407409</v>
      </c>
      <c r="L4352" s="25">
        <v>3288</v>
      </c>
      <c r="M4352" s="26">
        <f>Causas[[#This Row],[parada_duracion]]/60</f>
        <v>54.8</v>
      </c>
      <c r="N4352" s="18" t="s">
        <v>49</v>
      </c>
      <c r="O4352" s="16" t="s">
        <v>49</v>
      </c>
      <c r="P4352" s="16">
        <f>WEEKNUM(Causas[[#This Row],[resolucion_fecha]],16)</f>
        <v>36</v>
      </c>
      <c r="Q4352" s="16" t="str">
        <f>TEXT(Causas[[#This Row],[resolucion_fecha]],"MMMM")</f>
        <v>septiembre</v>
      </c>
      <c r="R4352" s="16" t="str">
        <f t="shared" si="68"/>
        <v>M</v>
      </c>
      <c r="S4352" s="16"/>
      <c r="T4352" s="16" t="s">
        <v>49</v>
      </c>
      <c r="U4352" s="16"/>
      <c r="V4352" s="16"/>
      <c r="W4352" s="16"/>
    </row>
    <row r="4353" spans="1:23" hidden="1" x14ac:dyDescent="0.25">
      <c r="A4353" s="25">
        <v>150556</v>
      </c>
      <c r="B4353" s="25" t="s">
        <v>42</v>
      </c>
      <c r="C4353" s="25" t="s">
        <v>43</v>
      </c>
      <c r="D4353" s="25" t="s">
        <v>55</v>
      </c>
      <c r="E4353" s="24">
        <v>43405</v>
      </c>
      <c r="F4353" s="25" t="s">
        <v>45</v>
      </c>
      <c r="G4353" s="25" t="s">
        <v>46</v>
      </c>
      <c r="H4353" s="24">
        <v>45174</v>
      </c>
      <c r="I4353" s="101">
        <v>0.59292824074074069</v>
      </c>
      <c r="J4353" s="24">
        <v>45174</v>
      </c>
      <c r="K4353" s="101">
        <v>0.60289351851851858</v>
      </c>
      <c r="L4353" s="25">
        <v>861</v>
      </c>
      <c r="M4353" s="26">
        <f>Causas[[#This Row],[parada_duracion]]/60</f>
        <v>14.35</v>
      </c>
      <c r="N4353" s="19" t="s">
        <v>1389</v>
      </c>
      <c r="O4353" s="16" t="s">
        <v>52</v>
      </c>
      <c r="P4353" s="16">
        <f>WEEKNUM(Causas[[#This Row],[resolucion_fecha]],16)</f>
        <v>36</v>
      </c>
      <c r="Q4353" s="16" t="str">
        <f>TEXT(Causas[[#This Row],[resolucion_fecha]],"MMMM")</f>
        <v>septiembre</v>
      </c>
      <c r="R4353" s="16" t="str">
        <f t="shared" si="68"/>
        <v>T</v>
      </c>
      <c r="S4353" s="16"/>
      <c r="T4353" s="16" t="s">
        <v>53</v>
      </c>
      <c r="U4353" s="16"/>
      <c r="V4353" s="16"/>
      <c r="W4353" s="16"/>
    </row>
    <row r="4354" spans="1:23" hidden="1" x14ac:dyDescent="0.25">
      <c r="A4354" s="96">
        <v>150558</v>
      </c>
      <c r="B4354" s="96" t="s">
        <v>42</v>
      </c>
      <c r="C4354" s="96" t="s">
        <v>43</v>
      </c>
      <c r="D4354" s="96" t="s">
        <v>55</v>
      </c>
      <c r="E4354" s="97">
        <v>43405</v>
      </c>
      <c r="F4354" s="96" t="s">
        <v>45</v>
      </c>
      <c r="G4354" s="96" t="s">
        <v>46</v>
      </c>
      <c r="H4354" s="97">
        <v>45174</v>
      </c>
      <c r="I4354" s="23">
        <v>0.60299768518518515</v>
      </c>
      <c r="J4354" s="97">
        <v>45174</v>
      </c>
      <c r="K4354" s="23">
        <v>0.66188657407407414</v>
      </c>
      <c r="L4354" s="96">
        <v>5088</v>
      </c>
      <c r="M4354" s="98">
        <f>Causas[[#This Row],[parada_duracion]]/60</f>
        <v>84.8</v>
      </c>
      <c r="N4354" s="18" t="s">
        <v>1389</v>
      </c>
      <c r="O4354" s="99" t="s">
        <v>52</v>
      </c>
      <c r="P4354" s="99">
        <f>WEEKNUM(Causas[[#This Row],[resolucion_fecha]],16)</f>
        <v>36</v>
      </c>
      <c r="Q4354" s="99" t="str">
        <f>TEXT(Causas[[#This Row],[resolucion_fecha]],"MMMM")</f>
        <v>septiembre</v>
      </c>
      <c r="R4354" s="99" t="str">
        <f t="shared" si="68"/>
        <v>T</v>
      </c>
      <c r="S4354" s="99"/>
      <c r="T4354" s="16" t="s">
        <v>53</v>
      </c>
      <c r="U4354" s="16"/>
      <c r="V4354" s="99"/>
      <c r="W4354" s="99"/>
    </row>
    <row r="4355" spans="1:23" hidden="1" x14ac:dyDescent="0.25">
      <c r="A4355" s="96">
        <v>150559</v>
      </c>
      <c r="B4355" s="96" t="s">
        <v>130</v>
      </c>
      <c r="C4355" s="96" t="s">
        <v>43</v>
      </c>
      <c r="D4355" s="96" t="s">
        <v>164</v>
      </c>
      <c r="E4355" s="97">
        <v>43405</v>
      </c>
      <c r="F4355" s="96" t="s">
        <v>45</v>
      </c>
      <c r="G4355" s="96" t="s">
        <v>46</v>
      </c>
      <c r="H4355" s="97">
        <v>45174</v>
      </c>
      <c r="I4355" s="23">
        <v>0.60420138888888886</v>
      </c>
      <c r="J4355" s="97">
        <v>45174</v>
      </c>
      <c r="K4355" s="23">
        <v>0.60659722222222223</v>
      </c>
      <c r="L4355" s="96">
        <v>207</v>
      </c>
      <c r="M4355" s="98">
        <f>Causas[[#This Row],[parada_duracion]]/60</f>
        <v>3.45</v>
      </c>
      <c r="N4355" s="18" t="s">
        <v>47</v>
      </c>
      <c r="O4355" s="99" t="s">
        <v>47</v>
      </c>
      <c r="P4355" s="99">
        <f>WEEKNUM(Causas[[#This Row],[resolucion_fecha]],16)</f>
        <v>36</v>
      </c>
      <c r="Q4355" s="99" t="str">
        <f>TEXT(Causas[[#This Row],[resolucion_fecha]],"MMMM")</f>
        <v>septiembre</v>
      </c>
      <c r="R4355" s="99" t="str">
        <f t="shared" si="68"/>
        <v>T</v>
      </c>
      <c r="S4355" s="99"/>
      <c r="T4355" s="99" t="s">
        <v>47</v>
      </c>
      <c r="U4355" s="100"/>
      <c r="V4355" s="99"/>
      <c r="W4355" s="99"/>
    </row>
    <row r="4356" spans="1:23" hidden="1" x14ac:dyDescent="0.25">
      <c r="A4356" s="25">
        <v>150560</v>
      </c>
      <c r="B4356" s="25" t="s">
        <v>130</v>
      </c>
      <c r="C4356" s="25" t="s">
        <v>43</v>
      </c>
      <c r="D4356" s="25" t="s">
        <v>164</v>
      </c>
      <c r="E4356" s="24">
        <v>43405</v>
      </c>
      <c r="F4356" s="25" t="s">
        <v>45</v>
      </c>
      <c r="G4356" s="25" t="s">
        <v>46</v>
      </c>
      <c r="H4356" s="24">
        <v>45174</v>
      </c>
      <c r="I4356" s="101">
        <v>0.60665509259259254</v>
      </c>
      <c r="J4356" s="24">
        <v>45174</v>
      </c>
      <c r="K4356" s="101">
        <v>0.63232638888888892</v>
      </c>
      <c r="L4356" s="25">
        <v>2218</v>
      </c>
      <c r="M4356" s="26">
        <f>Causas[[#This Row],[parada_duracion]]/60</f>
        <v>36.966666666666669</v>
      </c>
      <c r="N4356" s="19" t="s">
        <v>1399</v>
      </c>
      <c r="O4356" s="16" t="s">
        <v>52</v>
      </c>
      <c r="P4356" s="16">
        <f>WEEKNUM(Causas[[#This Row],[resolucion_fecha]],16)</f>
        <v>36</v>
      </c>
      <c r="Q4356" s="16" t="str">
        <f>TEXT(Causas[[#This Row],[resolucion_fecha]],"MMMM")</f>
        <v>septiembre</v>
      </c>
      <c r="R4356" s="16" t="str">
        <f t="shared" si="68"/>
        <v>T</v>
      </c>
      <c r="S4356" s="16"/>
      <c r="T4356" s="16" t="s">
        <v>53</v>
      </c>
      <c r="U4356" s="100"/>
      <c r="V4356" s="16"/>
      <c r="W4356" s="16"/>
    </row>
    <row r="4357" spans="1:23" hidden="1" x14ac:dyDescent="0.25">
      <c r="A4357" s="96">
        <v>150569</v>
      </c>
      <c r="B4357" s="96" t="s">
        <v>116</v>
      </c>
      <c r="C4357" s="96" t="s">
        <v>43</v>
      </c>
      <c r="D4357" s="96" t="s">
        <v>166</v>
      </c>
      <c r="E4357" s="97">
        <v>43405</v>
      </c>
      <c r="F4357" s="96" t="s">
        <v>45</v>
      </c>
      <c r="G4357" s="96" t="s">
        <v>50</v>
      </c>
      <c r="H4357" s="97">
        <v>45174</v>
      </c>
      <c r="I4357" s="23">
        <v>0.68879629629629635</v>
      </c>
      <c r="J4357" s="97">
        <v>45174</v>
      </c>
      <c r="K4357" s="23">
        <v>0.70960648148148142</v>
      </c>
      <c r="L4357" s="96">
        <v>1798</v>
      </c>
      <c r="M4357" s="98">
        <f>Causas[[#This Row],[parada_duracion]]/60</f>
        <v>29.966666666666665</v>
      </c>
      <c r="N4357" s="18" t="s">
        <v>1400</v>
      </c>
      <c r="O4357" s="99" t="s">
        <v>72</v>
      </c>
      <c r="P4357" s="99">
        <f>WEEKNUM(Causas[[#This Row],[resolucion_fecha]],16)</f>
        <v>36</v>
      </c>
      <c r="Q4357" s="99" t="str">
        <f>TEXT(Causas[[#This Row],[resolucion_fecha]],"MMMM")</f>
        <v>septiembre</v>
      </c>
      <c r="R4357" s="99" t="str">
        <f t="shared" si="68"/>
        <v>T</v>
      </c>
      <c r="S4357" s="99"/>
      <c r="T4357" s="99" t="s">
        <v>73</v>
      </c>
      <c r="U4357" s="16"/>
      <c r="V4357" s="99"/>
      <c r="W4357" s="99"/>
    </row>
    <row r="4358" spans="1:23" hidden="1" x14ac:dyDescent="0.25">
      <c r="A4358" s="25">
        <v>150570</v>
      </c>
      <c r="B4358" s="25" t="s">
        <v>130</v>
      </c>
      <c r="C4358" s="25" t="s">
        <v>43</v>
      </c>
      <c r="D4358" s="25" t="s">
        <v>164</v>
      </c>
      <c r="E4358" s="24">
        <v>43405</v>
      </c>
      <c r="F4358" s="25" t="s">
        <v>45</v>
      </c>
      <c r="G4358" s="25" t="s">
        <v>46</v>
      </c>
      <c r="H4358" s="24">
        <v>45174</v>
      </c>
      <c r="I4358" s="101">
        <v>0.69273148148148145</v>
      </c>
      <c r="J4358" s="24">
        <v>45174</v>
      </c>
      <c r="K4358" s="101">
        <v>0.71590277777777789</v>
      </c>
      <c r="L4358" s="25">
        <v>2002</v>
      </c>
      <c r="M4358" s="26">
        <f>Causas[[#This Row],[parada_duracion]]/60</f>
        <v>33.366666666666667</v>
      </c>
      <c r="N4358" s="19" t="s">
        <v>1399</v>
      </c>
      <c r="O4358" s="16" t="s">
        <v>52</v>
      </c>
      <c r="P4358" s="16">
        <f>WEEKNUM(Causas[[#This Row],[resolucion_fecha]],16)</f>
        <v>36</v>
      </c>
      <c r="Q4358" s="16" t="str">
        <f>TEXT(Causas[[#This Row],[resolucion_fecha]],"MMMM")</f>
        <v>septiembre</v>
      </c>
      <c r="R4358" s="16" t="str">
        <f t="shared" si="68"/>
        <v>T</v>
      </c>
      <c r="S4358" s="16"/>
      <c r="T4358" s="16" t="s">
        <v>53</v>
      </c>
      <c r="U4358" s="100"/>
      <c r="V4358" s="16"/>
      <c r="W4358" s="16"/>
    </row>
    <row r="4359" spans="1:23" hidden="1" x14ac:dyDescent="0.25">
      <c r="A4359" s="96">
        <v>150572</v>
      </c>
      <c r="B4359" s="96" t="s">
        <v>95</v>
      </c>
      <c r="C4359" s="96" t="s">
        <v>43</v>
      </c>
      <c r="D4359" s="96" t="s">
        <v>80</v>
      </c>
      <c r="E4359" s="97">
        <v>43405</v>
      </c>
      <c r="F4359" s="96" t="s">
        <v>45</v>
      </c>
      <c r="G4359" s="96" t="s">
        <v>46</v>
      </c>
      <c r="H4359" s="97">
        <v>45174</v>
      </c>
      <c r="I4359" s="23">
        <v>0.69366898148148148</v>
      </c>
      <c r="J4359" s="97">
        <v>45174</v>
      </c>
      <c r="K4359" s="23">
        <v>0.71265046296296297</v>
      </c>
      <c r="L4359" s="96">
        <v>1640</v>
      </c>
      <c r="M4359" s="98">
        <f>Causas[[#This Row],[parada_duracion]]/60</f>
        <v>27.333333333333332</v>
      </c>
      <c r="N4359" s="18" t="s">
        <v>49</v>
      </c>
      <c r="O4359" s="16" t="s">
        <v>49</v>
      </c>
      <c r="P4359" s="99">
        <f>WEEKNUM(Causas[[#This Row],[resolucion_fecha]],16)</f>
        <v>36</v>
      </c>
      <c r="Q4359" s="99" t="str">
        <f>TEXT(Causas[[#This Row],[resolucion_fecha]],"MMMM")</f>
        <v>septiembre</v>
      </c>
      <c r="R4359" s="99" t="str">
        <f t="shared" si="68"/>
        <v>T</v>
      </c>
      <c r="S4359" s="99"/>
      <c r="T4359" s="16" t="s">
        <v>49</v>
      </c>
      <c r="U4359" s="16"/>
      <c r="V4359" s="99"/>
      <c r="W4359" s="99"/>
    </row>
    <row r="4360" spans="1:23" hidden="1" x14ac:dyDescent="0.25">
      <c r="A4360" s="25">
        <v>150573</v>
      </c>
      <c r="B4360" s="25" t="s">
        <v>95</v>
      </c>
      <c r="C4360" s="25" t="s">
        <v>43</v>
      </c>
      <c r="D4360" s="25" t="s">
        <v>82</v>
      </c>
      <c r="E4360" s="24">
        <v>45063</v>
      </c>
      <c r="F4360" s="25" t="s">
        <v>124</v>
      </c>
      <c r="G4360" s="25" t="s">
        <v>46</v>
      </c>
      <c r="H4360" s="24">
        <v>45174</v>
      </c>
      <c r="I4360" s="101">
        <v>0.70160879629629624</v>
      </c>
      <c r="J4360" s="24">
        <v>45174</v>
      </c>
      <c r="K4360" s="101">
        <v>0.70822916666666658</v>
      </c>
      <c r="L4360" s="25">
        <v>572</v>
      </c>
      <c r="M4360" s="26">
        <f>Causas[[#This Row],[parada_duracion]]/60</f>
        <v>9.5333333333333332</v>
      </c>
      <c r="N4360" s="19" t="s">
        <v>47</v>
      </c>
      <c r="O4360" s="16" t="s">
        <v>47</v>
      </c>
      <c r="P4360" s="16">
        <f>WEEKNUM(Causas[[#This Row],[resolucion_fecha]],16)</f>
        <v>36</v>
      </c>
      <c r="Q4360" s="16" t="str">
        <f>TEXT(Causas[[#This Row],[resolucion_fecha]],"MMMM")</f>
        <v>septiembre</v>
      </c>
      <c r="R4360" s="16" t="str">
        <f t="shared" si="68"/>
        <v>T</v>
      </c>
      <c r="S4360" s="16"/>
      <c r="T4360" s="16" t="s">
        <v>47</v>
      </c>
      <c r="U4360" s="100"/>
      <c r="V4360" s="16"/>
      <c r="W4360" s="16"/>
    </row>
    <row r="4361" spans="1:23" hidden="1" x14ac:dyDescent="0.25">
      <c r="A4361" s="25">
        <v>150578</v>
      </c>
      <c r="B4361" s="25" t="s">
        <v>95</v>
      </c>
      <c r="C4361" s="25" t="s">
        <v>43</v>
      </c>
      <c r="D4361" s="25" t="s">
        <v>59</v>
      </c>
      <c r="E4361" s="24">
        <v>44231</v>
      </c>
      <c r="F4361" s="25" t="s">
        <v>60</v>
      </c>
      <c r="G4361" s="25" t="s">
        <v>46</v>
      </c>
      <c r="H4361" s="24">
        <v>45174</v>
      </c>
      <c r="I4361" s="101">
        <v>0.75283564814814818</v>
      </c>
      <c r="J4361" s="24">
        <v>45174</v>
      </c>
      <c r="K4361" s="101">
        <v>0.75687499999999996</v>
      </c>
      <c r="L4361" s="25">
        <v>349</v>
      </c>
      <c r="M4361" s="26">
        <f>Causas[[#This Row],[parada_duracion]]/60</f>
        <v>5.8166666666666664</v>
      </c>
      <c r="N4361" s="19" t="s">
        <v>47</v>
      </c>
      <c r="O4361" s="16" t="s">
        <v>47</v>
      </c>
      <c r="P4361" s="16">
        <f>WEEKNUM(Causas[[#This Row],[resolucion_fecha]],16)</f>
        <v>36</v>
      </c>
      <c r="Q4361" s="16" t="str">
        <f>TEXT(Causas[[#This Row],[resolucion_fecha]],"MMMM")</f>
        <v>septiembre</v>
      </c>
      <c r="R4361" s="16" t="str">
        <f t="shared" si="68"/>
        <v>T</v>
      </c>
      <c r="S4361" s="16"/>
      <c r="T4361" s="16" t="s">
        <v>47</v>
      </c>
      <c r="U4361" s="16"/>
      <c r="V4361" s="16"/>
      <c r="W4361" s="16"/>
    </row>
    <row r="4362" spans="1:23" ht="30" hidden="1" x14ac:dyDescent="0.25">
      <c r="A4362" s="96">
        <v>150580</v>
      </c>
      <c r="B4362" s="96" t="s">
        <v>42</v>
      </c>
      <c r="C4362" s="96" t="s">
        <v>43</v>
      </c>
      <c r="D4362" s="96" t="s">
        <v>59</v>
      </c>
      <c r="E4362" s="97">
        <v>44231</v>
      </c>
      <c r="F4362" s="96" t="s">
        <v>60</v>
      </c>
      <c r="G4362" s="96" t="s">
        <v>46</v>
      </c>
      <c r="H4362" s="97">
        <v>45174</v>
      </c>
      <c r="I4362" s="23">
        <v>0.76282407407407404</v>
      </c>
      <c r="J4362" s="97">
        <v>45174</v>
      </c>
      <c r="K4362" s="23">
        <v>0.78559027777777779</v>
      </c>
      <c r="L4362" s="96">
        <v>1967</v>
      </c>
      <c r="M4362" s="98">
        <f>Causas[[#This Row],[parada_duracion]]/60</f>
        <v>32.783333333333331</v>
      </c>
      <c r="N4362" s="18" t="s">
        <v>1401</v>
      </c>
      <c r="O4362" s="99" t="s">
        <v>72</v>
      </c>
      <c r="P4362" s="99">
        <f>WEEKNUM(Causas[[#This Row],[resolucion_fecha]],16)</f>
        <v>36</v>
      </c>
      <c r="Q4362" s="99" t="str">
        <f>TEXT(Causas[[#This Row],[resolucion_fecha]],"MMMM")</f>
        <v>septiembre</v>
      </c>
      <c r="R4362" s="99" t="str">
        <f t="shared" si="68"/>
        <v>T</v>
      </c>
      <c r="S4362" s="99"/>
      <c r="T4362" s="99" t="s">
        <v>73</v>
      </c>
      <c r="U4362" s="16"/>
      <c r="V4362" s="99"/>
      <c r="W4362" s="99"/>
    </row>
    <row r="4363" spans="1:23" hidden="1" x14ac:dyDescent="0.25">
      <c r="A4363" s="96">
        <v>150581</v>
      </c>
      <c r="B4363" s="96" t="s">
        <v>95</v>
      </c>
      <c r="C4363" s="96" t="s">
        <v>43</v>
      </c>
      <c r="D4363" s="96" t="s">
        <v>80</v>
      </c>
      <c r="E4363" s="97">
        <v>43405</v>
      </c>
      <c r="F4363" s="96" t="s">
        <v>45</v>
      </c>
      <c r="G4363" s="96" t="s">
        <v>46</v>
      </c>
      <c r="H4363" s="97">
        <v>45174</v>
      </c>
      <c r="I4363" s="23">
        <v>0.76302083333333337</v>
      </c>
      <c r="J4363" s="97">
        <v>45174</v>
      </c>
      <c r="K4363" s="23">
        <v>0.84047453703703701</v>
      </c>
      <c r="L4363" s="96">
        <v>6692</v>
      </c>
      <c r="M4363" s="98">
        <f>Causas[[#This Row],[parada_duracion]]/60</f>
        <v>111.53333333333333</v>
      </c>
      <c r="N4363" s="18" t="s">
        <v>1402</v>
      </c>
      <c r="O4363" s="99" t="s">
        <v>72</v>
      </c>
      <c r="P4363" s="99">
        <f>WEEKNUM(Causas[[#This Row],[resolucion_fecha]],16)</f>
        <v>36</v>
      </c>
      <c r="Q4363" s="99" t="str">
        <f>TEXT(Causas[[#This Row],[resolucion_fecha]],"MMMM")</f>
        <v>septiembre</v>
      </c>
      <c r="R4363" s="99" t="str">
        <f t="shared" si="68"/>
        <v>T</v>
      </c>
      <c r="S4363" s="99"/>
      <c r="T4363" s="99" t="s">
        <v>73</v>
      </c>
      <c r="U4363" s="100"/>
      <c r="V4363" s="99"/>
      <c r="W4363" s="99"/>
    </row>
    <row r="4364" spans="1:23" hidden="1" x14ac:dyDescent="0.25">
      <c r="A4364" s="25">
        <v>150582</v>
      </c>
      <c r="B4364" s="25" t="s">
        <v>95</v>
      </c>
      <c r="C4364" s="25" t="s">
        <v>43</v>
      </c>
      <c r="D4364" s="25" t="s">
        <v>82</v>
      </c>
      <c r="E4364" s="24">
        <v>45063</v>
      </c>
      <c r="F4364" s="25" t="s">
        <v>124</v>
      </c>
      <c r="G4364" s="25" t="s">
        <v>46</v>
      </c>
      <c r="H4364" s="24">
        <v>45174</v>
      </c>
      <c r="I4364" s="101">
        <v>0.76363425925925921</v>
      </c>
      <c r="J4364" s="24">
        <v>45174</v>
      </c>
      <c r="K4364" s="101">
        <v>0.7992824074074073</v>
      </c>
      <c r="L4364" s="25">
        <v>3080</v>
      </c>
      <c r="M4364" s="26">
        <f>Causas[[#This Row],[parada_duracion]]/60</f>
        <v>51.333333333333336</v>
      </c>
      <c r="N4364" s="19" t="s">
        <v>909</v>
      </c>
      <c r="O4364" s="16" t="s">
        <v>52</v>
      </c>
      <c r="P4364" s="16">
        <f>WEEKNUM(Causas[[#This Row],[resolucion_fecha]],16)</f>
        <v>36</v>
      </c>
      <c r="Q4364" s="16" t="str">
        <f>TEXT(Causas[[#This Row],[resolucion_fecha]],"MMMM")</f>
        <v>septiembre</v>
      </c>
      <c r="R4364" s="16" t="str">
        <f t="shared" si="68"/>
        <v>T</v>
      </c>
      <c r="S4364" s="16"/>
      <c r="T4364" s="16" t="s">
        <v>53</v>
      </c>
      <c r="U4364" s="100"/>
      <c r="V4364" s="16"/>
      <c r="W4364" s="16"/>
    </row>
    <row r="4365" spans="1:23" hidden="1" x14ac:dyDescent="0.25">
      <c r="A4365" s="25">
        <v>150584</v>
      </c>
      <c r="B4365" s="25" t="s">
        <v>83</v>
      </c>
      <c r="C4365" s="25" t="s">
        <v>43</v>
      </c>
      <c r="D4365" s="25" t="s">
        <v>76</v>
      </c>
      <c r="E4365" s="24">
        <v>43405</v>
      </c>
      <c r="F4365" s="25" t="s">
        <v>45</v>
      </c>
      <c r="G4365" s="25" t="s">
        <v>46</v>
      </c>
      <c r="H4365" s="24">
        <v>45174</v>
      </c>
      <c r="I4365" s="101">
        <v>0.77401620370370372</v>
      </c>
      <c r="J4365" s="24">
        <v>45174</v>
      </c>
      <c r="K4365" s="101">
        <v>0.8040856481481482</v>
      </c>
      <c r="L4365" s="25">
        <v>2598</v>
      </c>
      <c r="M4365" s="26">
        <f>Causas[[#This Row],[parada_duracion]]/60</f>
        <v>43.3</v>
      </c>
      <c r="N4365" s="19" t="s">
        <v>1403</v>
      </c>
      <c r="O4365" s="16" t="s">
        <v>52</v>
      </c>
      <c r="P4365" s="16">
        <f>WEEKNUM(Causas[[#This Row],[resolucion_fecha]],16)</f>
        <v>36</v>
      </c>
      <c r="Q4365" s="16" t="str">
        <f>TEXT(Causas[[#This Row],[resolucion_fecha]],"MMMM")</f>
        <v>septiembre</v>
      </c>
      <c r="R4365" s="16" t="str">
        <f t="shared" si="68"/>
        <v>T</v>
      </c>
      <c r="S4365" s="16"/>
      <c r="T4365" s="16" t="s">
        <v>53</v>
      </c>
      <c r="U4365" s="16"/>
      <c r="V4365" s="16"/>
      <c r="W4365" s="16"/>
    </row>
    <row r="4366" spans="1:23" hidden="1" x14ac:dyDescent="0.25">
      <c r="A4366" s="25">
        <v>150588</v>
      </c>
      <c r="B4366" s="25" t="s">
        <v>95</v>
      </c>
      <c r="C4366" s="25" t="s">
        <v>43</v>
      </c>
      <c r="D4366" s="25" t="s">
        <v>82</v>
      </c>
      <c r="E4366" s="24">
        <v>45063</v>
      </c>
      <c r="F4366" s="25" t="s">
        <v>124</v>
      </c>
      <c r="G4366" s="25" t="s">
        <v>46</v>
      </c>
      <c r="H4366" s="24">
        <v>45174</v>
      </c>
      <c r="I4366" s="101">
        <v>0.8159953703703704</v>
      </c>
      <c r="J4366" s="24">
        <v>45174</v>
      </c>
      <c r="K4366" s="101">
        <v>0.82431712962962955</v>
      </c>
      <c r="L4366" s="25">
        <v>719</v>
      </c>
      <c r="M4366" s="26">
        <f>Causas[[#This Row],[parada_duracion]]/60</f>
        <v>11.983333333333333</v>
      </c>
      <c r="N4366" s="19" t="s">
        <v>1404</v>
      </c>
      <c r="O4366" s="16" t="s">
        <v>52</v>
      </c>
      <c r="P4366" s="16">
        <f>WEEKNUM(Causas[[#This Row],[resolucion_fecha]],16)</f>
        <v>36</v>
      </c>
      <c r="Q4366" s="16" t="str">
        <f>TEXT(Causas[[#This Row],[resolucion_fecha]],"MMMM")</f>
        <v>septiembre</v>
      </c>
      <c r="R4366" s="16" t="str">
        <f t="shared" si="68"/>
        <v>T</v>
      </c>
      <c r="S4366" s="16"/>
      <c r="T4366" s="16" t="s">
        <v>53</v>
      </c>
      <c r="U4366" s="16"/>
      <c r="V4366" s="16"/>
      <c r="W4366" s="16"/>
    </row>
    <row r="4367" spans="1:23" hidden="1" x14ac:dyDescent="0.25">
      <c r="A4367" s="96">
        <v>150595</v>
      </c>
      <c r="B4367" s="96" t="s">
        <v>174</v>
      </c>
      <c r="C4367" s="96" t="s">
        <v>43</v>
      </c>
      <c r="D4367" s="96" t="s">
        <v>59</v>
      </c>
      <c r="E4367" s="97">
        <v>44265</v>
      </c>
      <c r="F4367" s="96" t="s">
        <v>56</v>
      </c>
      <c r="G4367" s="96" t="s">
        <v>46</v>
      </c>
      <c r="H4367" s="97">
        <v>45174</v>
      </c>
      <c r="I4367" s="23">
        <v>0.8687962962962964</v>
      </c>
      <c r="J4367" s="97">
        <v>45174</v>
      </c>
      <c r="K4367" s="23">
        <v>0.88853009259259252</v>
      </c>
      <c r="L4367" s="96">
        <v>1705</v>
      </c>
      <c r="M4367" s="98">
        <f>Causas[[#This Row],[parada_duracion]]/60</f>
        <v>28.416666666666668</v>
      </c>
      <c r="N4367" s="18" t="s">
        <v>1405</v>
      </c>
      <c r="O4367" s="99" t="s">
        <v>52</v>
      </c>
      <c r="P4367" s="99">
        <f>WEEKNUM(Causas[[#This Row],[resolucion_fecha]],16)</f>
        <v>36</v>
      </c>
      <c r="Q4367" s="99" t="str">
        <f>TEXT(Causas[[#This Row],[resolucion_fecha]],"MMMM")</f>
        <v>septiembre</v>
      </c>
      <c r="R4367" s="99" t="str">
        <f t="shared" si="68"/>
        <v>T</v>
      </c>
      <c r="S4367" s="99"/>
      <c r="T4367" s="99" t="s">
        <v>53</v>
      </c>
      <c r="U4367" s="16"/>
      <c r="V4367" s="99"/>
      <c r="W4367" s="99"/>
    </row>
    <row r="4368" spans="1:23" hidden="1" x14ac:dyDescent="0.25">
      <c r="A4368" s="96">
        <v>150596</v>
      </c>
      <c r="B4368" s="96" t="s">
        <v>66</v>
      </c>
      <c r="C4368" s="96" t="s">
        <v>43</v>
      </c>
      <c r="D4368" s="96" t="s">
        <v>48</v>
      </c>
      <c r="E4368" s="97">
        <v>43405</v>
      </c>
      <c r="F4368" s="96" t="s">
        <v>45</v>
      </c>
      <c r="G4368" s="96" t="s">
        <v>50</v>
      </c>
      <c r="H4368" s="97">
        <v>45174</v>
      </c>
      <c r="I4368" s="23">
        <v>0.86915509259259249</v>
      </c>
      <c r="J4368" s="97">
        <v>45174</v>
      </c>
      <c r="K4368" s="23">
        <v>0.86918981481481483</v>
      </c>
      <c r="L4368" s="96">
        <v>3</v>
      </c>
      <c r="M4368" s="98">
        <f>Causas[[#This Row],[parada_duracion]]/60</f>
        <v>0.05</v>
      </c>
      <c r="N4368" s="18" t="s">
        <v>47</v>
      </c>
      <c r="O4368" s="99" t="s">
        <v>47</v>
      </c>
      <c r="P4368" s="99">
        <f>WEEKNUM(Causas[[#This Row],[resolucion_fecha]],16)</f>
        <v>36</v>
      </c>
      <c r="Q4368" s="99" t="str">
        <f>TEXT(Causas[[#This Row],[resolucion_fecha]],"MMMM")</f>
        <v>septiembre</v>
      </c>
      <c r="R4368" s="99" t="str">
        <f t="shared" si="68"/>
        <v>T</v>
      </c>
      <c r="S4368" s="99"/>
      <c r="T4368" s="99" t="s">
        <v>47</v>
      </c>
      <c r="U4368" s="100"/>
      <c r="V4368" s="99"/>
      <c r="W4368" s="99"/>
    </row>
    <row r="4369" spans="1:23" hidden="1" x14ac:dyDescent="0.25">
      <c r="A4369" s="25">
        <v>150597</v>
      </c>
      <c r="B4369" s="25" t="s">
        <v>66</v>
      </c>
      <c r="C4369" s="25" t="s">
        <v>43</v>
      </c>
      <c r="D4369" s="25" t="s">
        <v>48</v>
      </c>
      <c r="E4369" s="24">
        <v>43405</v>
      </c>
      <c r="F4369" s="25" t="s">
        <v>45</v>
      </c>
      <c r="G4369" s="25" t="s">
        <v>46</v>
      </c>
      <c r="H4369" s="24">
        <v>45174</v>
      </c>
      <c r="I4369" s="101">
        <v>0.86925925925925929</v>
      </c>
      <c r="J4369" s="24">
        <v>45174</v>
      </c>
      <c r="K4369" s="101">
        <v>0.87143518518518526</v>
      </c>
      <c r="L4369" s="25">
        <v>188</v>
      </c>
      <c r="M4369" s="26">
        <f>Causas[[#This Row],[parada_duracion]]/60</f>
        <v>3.1333333333333333</v>
      </c>
      <c r="N4369" s="19" t="s">
        <v>47</v>
      </c>
      <c r="O4369" s="16" t="s">
        <v>47</v>
      </c>
      <c r="P4369" s="16">
        <f>WEEKNUM(Causas[[#This Row],[resolucion_fecha]],16)</f>
        <v>36</v>
      </c>
      <c r="Q4369" s="16" t="str">
        <f>TEXT(Causas[[#This Row],[resolucion_fecha]],"MMMM")</f>
        <v>septiembre</v>
      </c>
      <c r="R4369" s="16" t="str">
        <f t="shared" si="68"/>
        <v>T</v>
      </c>
      <c r="S4369" s="16"/>
      <c r="T4369" s="16" t="s">
        <v>47</v>
      </c>
      <c r="U4369" s="100"/>
      <c r="V4369" s="16"/>
      <c r="W4369" s="16"/>
    </row>
    <row r="4370" spans="1:23" hidden="1" x14ac:dyDescent="0.25">
      <c r="A4370" s="25">
        <v>150601</v>
      </c>
      <c r="B4370" s="25" t="s">
        <v>95</v>
      </c>
      <c r="C4370" s="25" t="s">
        <v>43</v>
      </c>
      <c r="D4370" s="25" t="s">
        <v>80</v>
      </c>
      <c r="E4370" s="24">
        <v>43405</v>
      </c>
      <c r="F4370" s="25" t="s">
        <v>45</v>
      </c>
      <c r="G4370" s="25" t="s">
        <v>46</v>
      </c>
      <c r="H4370" s="24">
        <v>45174</v>
      </c>
      <c r="I4370" s="101">
        <v>0.89020833333333327</v>
      </c>
      <c r="J4370" s="24">
        <v>45174</v>
      </c>
      <c r="K4370" s="101">
        <v>0.99091435185185184</v>
      </c>
      <c r="L4370" s="25">
        <v>8701</v>
      </c>
      <c r="M4370" s="26">
        <f>Causas[[#This Row],[parada_duracion]]/60</f>
        <v>145.01666666666668</v>
      </c>
      <c r="N4370" s="19" t="s">
        <v>49</v>
      </c>
      <c r="O4370" s="16" t="s">
        <v>49</v>
      </c>
      <c r="P4370" s="16">
        <f>WEEKNUM(Causas[[#This Row],[resolucion_fecha]],16)</f>
        <v>36</v>
      </c>
      <c r="Q4370" s="16" t="str">
        <f>TEXT(Causas[[#This Row],[resolucion_fecha]],"MMMM")</f>
        <v>septiembre</v>
      </c>
      <c r="R4370" s="16" t="str">
        <f t="shared" si="68"/>
        <v>T</v>
      </c>
      <c r="S4370" s="16"/>
      <c r="T4370" s="16" t="s">
        <v>49</v>
      </c>
      <c r="U4370" s="16"/>
      <c r="V4370" s="16"/>
      <c r="W4370" s="16"/>
    </row>
    <row r="4371" spans="1:23" hidden="1" x14ac:dyDescent="0.25">
      <c r="A4371" s="25">
        <v>150603</v>
      </c>
      <c r="B4371" s="25" t="s">
        <v>95</v>
      </c>
      <c r="C4371" s="25" t="s">
        <v>43</v>
      </c>
      <c r="D4371" s="25" t="s">
        <v>80</v>
      </c>
      <c r="E4371" s="24">
        <v>43405</v>
      </c>
      <c r="F4371" s="25" t="s">
        <v>45</v>
      </c>
      <c r="G4371" s="25" t="s">
        <v>46</v>
      </c>
      <c r="H4371" s="24">
        <v>45175</v>
      </c>
      <c r="I4371" s="101">
        <v>1.1539351851851851E-2</v>
      </c>
      <c r="J4371" s="24">
        <v>45175</v>
      </c>
      <c r="K4371" s="101">
        <v>5.5740740740740737E-2</v>
      </c>
      <c r="L4371" s="25">
        <v>3819</v>
      </c>
      <c r="M4371" s="26">
        <f>Causas[[#This Row],[parada_duracion]]/60</f>
        <v>63.65</v>
      </c>
      <c r="N4371" s="19" t="s">
        <v>1402</v>
      </c>
      <c r="O4371" s="16" t="s">
        <v>72</v>
      </c>
      <c r="P4371" s="16">
        <f>WEEKNUM(Causas[[#This Row],[resolucion_fecha]],16)</f>
        <v>36</v>
      </c>
      <c r="Q4371" s="16" t="str">
        <f>TEXT(Causas[[#This Row],[resolucion_fecha]],"MMMM")</f>
        <v>septiembre</v>
      </c>
      <c r="R4371" s="16" t="str">
        <f t="shared" si="68"/>
        <v>N</v>
      </c>
      <c r="S4371" s="16"/>
      <c r="T4371" s="16" t="s">
        <v>73</v>
      </c>
      <c r="U4371" s="16"/>
      <c r="V4371" s="16"/>
      <c r="W4371" s="16"/>
    </row>
    <row r="4372" spans="1:23" x14ac:dyDescent="0.25">
      <c r="A4372" s="25">
        <v>150611</v>
      </c>
      <c r="B4372" s="25" t="s">
        <v>61</v>
      </c>
      <c r="C4372" s="25" t="s">
        <v>43</v>
      </c>
      <c r="D4372" s="25" t="s">
        <v>67</v>
      </c>
      <c r="E4372" s="24">
        <v>43405</v>
      </c>
      <c r="F4372" s="25" t="s">
        <v>45</v>
      </c>
      <c r="G4372" s="25" t="s">
        <v>46</v>
      </c>
      <c r="H4372" s="24">
        <v>45175</v>
      </c>
      <c r="I4372" s="101">
        <v>0.34318287037037037</v>
      </c>
      <c r="J4372" s="24">
        <v>45175</v>
      </c>
      <c r="K4372" s="101">
        <v>0.39664351851851848</v>
      </c>
      <c r="L4372" s="25">
        <v>4619</v>
      </c>
      <c r="M4372" s="26">
        <f>Causas[[#This Row],[parada_duracion]]/60</f>
        <v>76.983333333333334</v>
      </c>
      <c r="N4372" s="19" t="s">
        <v>1406</v>
      </c>
      <c r="O4372" s="16" t="s">
        <v>72</v>
      </c>
      <c r="P4372" s="16">
        <f>WEEKNUM(Causas[[#This Row],[resolucion_fecha]],16)</f>
        <v>36</v>
      </c>
      <c r="Q4372" s="16" t="str">
        <f>TEXT(Causas[[#This Row],[resolucion_fecha]],"MMMM")</f>
        <v>septiembre</v>
      </c>
      <c r="R4372" s="16" t="str">
        <f t="shared" si="68"/>
        <v>M</v>
      </c>
      <c r="S4372" s="16"/>
      <c r="T4372" s="16" t="s">
        <v>73</v>
      </c>
      <c r="U4372" s="16"/>
      <c r="V4372" s="16"/>
      <c r="W4372" s="16"/>
    </row>
    <row r="4373" spans="1:23" ht="30" hidden="1" x14ac:dyDescent="0.25">
      <c r="A4373" s="25">
        <v>150621</v>
      </c>
      <c r="B4373" s="25" t="s">
        <v>79</v>
      </c>
      <c r="C4373" s="25" t="s">
        <v>43</v>
      </c>
      <c r="D4373" s="25" t="s">
        <v>80</v>
      </c>
      <c r="E4373" s="24">
        <v>43405</v>
      </c>
      <c r="F4373" s="25" t="s">
        <v>45</v>
      </c>
      <c r="G4373" s="25" t="s">
        <v>46</v>
      </c>
      <c r="H4373" s="24">
        <v>45175</v>
      </c>
      <c r="I4373" s="101">
        <v>0.41490740740740745</v>
      </c>
      <c r="J4373" s="24">
        <v>45175</v>
      </c>
      <c r="K4373" s="101">
        <v>0.6056597222222222</v>
      </c>
      <c r="L4373" s="25">
        <v>16481</v>
      </c>
      <c r="M4373" s="26">
        <f>Causas[[#This Row],[parada_duracion]]/60</f>
        <v>274.68333333333334</v>
      </c>
      <c r="N4373" s="19" t="s">
        <v>1407</v>
      </c>
      <c r="O4373" s="16" t="s">
        <v>52</v>
      </c>
      <c r="P4373" s="16">
        <f>WEEKNUM(Causas[[#This Row],[resolucion_fecha]],16)</f>
        <v>36</v>
      </c>
      <c r="Q4373" s="16" t="str">
        <f>TEXT(Causas[[#This Row],[resolucion_fecha]],"MMMM")</f>
        <v>septiembre</v>
      </c>
      <c r="R4373" s="16" t="str">
        <f t="shared" si="68"/>
        <v>M</v>
      </c>
      <c r="S4373" s="16"/>
      <c r="T4373" s="16" t="s">
        <v>53</v>
      </c>
      <c r="U4373" s="16"/>
      <c r="V4373" s="16"/>
      <c r="W4373" s="16"/>
    </row>
    <row r="4374" spans="1:23" ht="30" hidden="1" x14ac:dyDescent="0.25">
      <c r="A4374" s="25">
        <v>150627</v>
      </c>
      <c r="B4374" s="25" t="s">
        <v>89</v>
      </c>
      <c r="C4374" s="25" t="s">
        <v>43</v>
      </c>
      <c r="D4374" s="25" t="s">
        <v>90</v>
      </c>
      <c r="E4374" s="24">
        <v>44263</v>
      </c>
      <c r="F4374" s="25" t="s">
        <v>56</v>
      </c>
      <c r="G4374" s="25" t="s">
        <v>46</v>
      </c>
      <c r="H4374" s="24">
        <v>45175</v>
      </c>
      <c r="I4374" s="101">
        <v>0.43725694444444446</v>
      </c>
      <c r="J4374" s="24">
        <v>45175</v>
      </c>
      <c r="K4374" s="101">
        <v>0.47636574074074073</v>
      </c>
      <c r="L4374" s="25">
        <v>3379</v>
      </c>
      <c r="M4374" s="26">
        <f>Causas[[#This Row],[parada_duracion]]/60</f>
        <v>56.31666666666667</v>
      </c>
      <c r="N4374" s="19" t="s">
        <v>1408</v>
      </c>
      <c r="O4374" s="16" t="s">
        <v>72</v>
      </c>
      <c r="P4374" s="16">
        <f>WEEKNUM(Causas[[#This Row],[resolucion_fecha]],16)</f>
        <v>36</v>
      </c>
      <c r="Q4374" s="16" t="str">
        <f>TEXT(Causas[[#This Row],[resolucion_fecha]],"MMMM")</f>
        <v>septiembre</v>
      </c>
      <c r="R4374" s="16" t="str">
        <f t="shared" si="68"/>
        <v>M</v>
      </c>
      <c r="S4374" s="16"/>
      <c r="T4374" s="16" t="s">
        <v>73</v>
      </c>
      <c r="U4374" s="16"/>
      <c r="V4374" s="16"/>
      <c r="W4374" s="16"/>
    </row>
    <row r="4375" spans="1:23" hidden="1" x14ac:dyDescent="0.25">
      <c r="A4375" s="25">
        <v>150631</v>
      </c>
      <c r="B4375" s="25" t="s">
        <v>95</v>
      </c>
      <c r="C4375" s="25" t="s">
        <v>43</v>
      </c>
      <c r="D4375" s="25" t="s">
        <v>82</v>
      </c>
      <c r="E4375" s="24">
        <v>45063</v>
      </c>
      <c r="F4375" s="25" t="s">
        <v>124</v>
      </c>
      <c r="G4375" s="25" t="s">
        <v>46</v>
      </c>
      <c r="H4375" s="24">
        <v>45175</v>
      </c>
      <c r="I4375" s="101">
        <v>0.54988425925925932</v>
      </c>
      <c r="J4375" s="24">
        <v>45175</v>
      </c>
      <c r="K4375" s="101">
        <v>0.56137731481481479</v>
      </c>
      <c r="L4375" s="25">
        <v>993</v>
      </c>
      <c r="M4375" s="26">
        <f>Causas[[#This Row],[parada_duracion]]/60</f>
        <v>16.55</v>
      </c>
      <c r="N4375" s="19" t="s">
        <v>1409</v>
      </c>
      <c r="O4375" s="16" t="s">
        <v>52</v>
      </c>
      <c r="P4375" s="16">
        <f>WEEKNUM(Causas[[#This Row],[resolucion_fecha]],16)</f>
        <v>36</v>
      </c>
      <c r="Q4375" s="16" t="str">
        <f>TEXT(Causas[[#This Row],[resolucion_fecha]],"MMMM")</f>
        <v>septiembre</v>
      </c>
      <c r="R4375" s="16" t="str">
        <f t="shared" si="68"/>
        <v>M</v>
      </c>
      <c r="S4375" s="16"/>
      <c r="T4375" s="16" t="s">
        <v>53</v>
      </c>
      <c r="U4375" s="16"/>
      <c r="V4375" s="16"/>
      <c r="W4375" s="16"/>
    </row>
    <row r="4376" spans="1:23" hidden="1" x14ac:dyDescent="0.25">
      <c r="A4376" s="96">
        <v>150638</v>
      </c>
      <c r="B4376" s="96" t="s">
        <v>174</v>
      </c>
      <c r="C4376" s="96" t="s">
        <v>43</v>
      </c>
      <c r="D4376" s="96" t="s">
        <v>76</v>
      </c>
      <c r="E4376" s="97">
        <v>44265</v>
      </c>
      <c r="F4376" s="96" t="s">
        <v>56</v>
      </c>
      <c r="G4376" s="96" t="s">
        <v>46</v>
      </c>
      <c r="H4376" s="97">
        <v>45175</v>
      </c>
      <c r="I4376" s="23">
        <v>0.60850694444444442</v>
      </c>
      <c r="J4376" s="97">
        <v>45175</v>
      </c>
      <c r="K4376" s="23">
        <v>0.61239583333333336</v>
      </c>
      <c r="L4376" s="96">
        <v>336</v>
      </c>
      <c r="M4376" s="98">
        <f>Causas[[#This Row],[parada_duracion]]/60</f>
        <v>5.6</v>
      </c>
      <c r="N4376" s="18" t="s">
        <v>47</v>
      </c>
      <c r="O4376" s="99" t="s">
        <v>47</v>
      </c>
      <c r="P4376" s="99">
        <f>WEEKNUM(Causas[[#This Row],[resolucion_fecha]],16)</f>
        <v>36</v>
      </c>
      <c r="Q4376" s="99" t="str">
        <f>TEXT(Causas[[#This Row],[resolucion_fecha]],"MMMM")</f>
        <v>septiembre</v>
      </c>
      <c r="R4376" s="99" t="str">
        <f t="shared" si="68"/>
        <v>T</v>
      </c>
      <c r="S4376" s="99"/>
      <c r="T4376" s="99" t="s">
        <v>47</v>
      </c>
      <c r="U4376" s="16"/>
      <c r="V4376" s="99"/>
      <c r="W4376" s="99"/>
    </row>
    <row r="4377" spans="1:23" hidden="1" x14ac:dyDescent="0.25">
      <c r="A4377" s="25">
        <v>150639</v>
      </c>
      <c r="B4377" s="25" t="s">
        <v>42</v>
      </c>
      <c r="C4377" s="25" t="s">
        <v>43</v>
      </c>
      <c r="D4377" s="25" t="s">
        <v>48</v>
      </c>
      <c r="E4377" s="24">
        <v>43405</v>
      </c>
      <c r="F4377" s="25" t="s">
        <v>45</v>
      </c>
      <c r="G4377" s="25" t="s">
        <v>46</v>
      </c>
      <c r="H4377" s="24">
        <v>45175</v>
      </c>
      <c r="I4377" s="101">
        <v>0.61486111111111108</v>
      </c>
      <c r="J4377" s="24">
        <v>45175</v>
      </c>
      <c r="K4377" s="101">
        <v>0.62309027777777781</v>
      </c>
      <c r="L4377" s="25">
        <v>711</v>
      </c>
      <c r="M4377" s="26">
        <f>Causas[[#This Row],[parada_duracion]]/60</f>
        <v>11.85</v>
      </c>
      <c r="N4377" s="19" t="s">
        <v>1410</v>
      </c>
      <c r="O4377" s="16" t="s">
        <v>52</v>
      </c>
      <c r="P4377" s="16">
        <f>WEEKNUM(Causas[[#This Row],[resolucion_fecha]],16)</f>
        <v>36</v>
      </c>
      <c r="Q4377" s="16" t="str">
        <f>TEXT(Causas[[#This Row],[resolucion_fecha]],"MMMM")</f>
        <v>septiembre</v>
      </c>
      <c r="R4377" s="16" t="str">
        <f t="shared" si="68"/>
        <v>T</v>
      </c>
      <c r="S4377" s="16"/>
      <c r="T4377" s="16" t="s">
        <v>53</v>
      </c>
      <c r="U4377" s="100"/>
      <c r="V4377" s="16"/>
      <c r="W4377" s="16"/>
    </row>
    <row r="4378" spans="1:23" hidden="1" x14ac:dyDescent="0.25">
      <c r="A4378" s="25">
        <v>150642</v>
      </c>
      <c r="B4378" s="25" t="s">
        <v>174</v>
      </c>
      <c r="C4378" s="25" t="s">
        <v>43</v>
      </c>
      <c r="D4378" s="25" t="s">
        <v>76</v>
      </c>
      <c r="E4378" s="24">
        <v>44265</v>
      </c>
      <c r="F4378" s="25" t="s">
        <v>56</v>
      </c>
      <c r="G4378" s="25" t="s">
        <v>46</v>
      </c>
      <c r="H4378" s="24">
        <v>45175</v>
      </c>
      <c r="I4378" s="101">
        <v>0.62251157407407409</v>
      </c>
      <c r="J4378" s="24">
        <v>45175</v>
      </c>
      <c r="K4378" s="101">
        <v>0.63291666666666668</v>
      </c>
      <c r="L4378" s="25">
        <v>899</v>
      </c>
      <c r="M4378" s="26">
        <f>Causas[[#This Row],[parada_duracion]]/60</f>
        <v>14.983333333333333</v>
      </c>
      <c r="N4378" s="19" t="s">
        <v>132</v>
      </c>
      <c r="O4378" s="16" t="s">
        <v>52</v>
      </c>
      <c r="P4378" s="16">
        <f>WEEKNUM(Causas[[#This Row],[resolucion_fecha]],16)</f>
        <v>36</v>
      </c>
      <c r="Q4378" s="16" t="str">
        <f>TEXT(Causas[[#This Row],[resolucion_fecha]],"MMMM")</f>
        <v>septiembre</v>
      </c>
      <c r="R4378" s="16" t="str">
        <f t="shared" si="68"/>
        <v>T</v>
      </c>
      <c r="S4378" s="16"/>
      <c r="T4378" s="16" t="s">
        <v>53</v>
      </c>
      <c r="U4378" s="16"/>
      <c r="V4378" s="16"/>
      <c r="W4378" s="16"/>
    </row>
    <row r="4379" spans="1:23" hidden="1" x14ac:dyDescent="0.25">
      <c r="A4379" s="96">
        <v>150645</v>
      </c>
      <c r="B4379" s="96" t="s">
        <v>66</v>
      </c>
      <c r="C4379" s="96" t="s">
        <v>43</v>
      </c>
      <c r="D4379" s="96" t="s">
        <v>105</v>
      </c>
      <c r="E4379" s="97">
        <v>43405</v>
      </c>
      <c r="F4379" s="96" t="s">
        <v>45</v>
      </c>
      <c r="G4379" s="96" t="s">
        <v>50</v>
      </c>
      <c r="H4379" s="97">
        <v>45175</v>
      </c>
      <c r="I4379" s="23">
        <v>0.68769675925925933</v>
      </c>
      <c r="J4379" s="97">
        <v>45175</v>
      </c>
      <c r="K4379" s="23">
        <v>0.68936342592592592</v>
      </c>
      <c r="L4379" s="96">
        <v>144</v>
      </c>
      <c r="M4379" s="98">
        <f>Causas[[#This Row],[parada_duracion]]/60</f>
        <v>2.4</v>
      </c>
      <c r="N4379" s="18" t="s">
        <v>47</v>
      </c>
      <c r="O4379" s="99" t="s">
        <v>47</v>
      </c>
      <c r="P4379" s="99">
        <f>WEEKNUM(Causas[[#This Row],[resolucion_fecha]],16)</f>
        <v>36</v>
      </c>
      <c r="Q4379" s="99" t="str">
        <f>TEXT(Causas[[#This Row],[resolucion_fecha]],"MMMM")</f>
        <v>septiembre</v>
      </c>
      <c r="R4379" s="99" t="str">
        <f t="shared" si="68"/>
        <v>T</v>
      </c>
      <c r="S4379" s="99"/>
      <c r="T4379" s="99" t="s">
        <v>47</v>
      </c>
      <c r="U4379" s="16"/>
      <c r="V4379" s="99"/>
      <c r="W4379" s="99"/>
    </row>
    <row r="4380" spans="1:23" hidden="1" x14ac:dyDescent="0.25">
      <c r="A4380" s="96">
        <v>150646</v>
      </c>
      <c r="B4380" s="96" t="s">
        <v>95</v>
      </c>
      <c r="C4380" s="96" t="s">
        <v>43</v>
      </c>
      <c r="D4380" s="96" t="s">
        <v>166</v>
      </c>
      <c r="E4380" s="97">
        <v>43405</v>
      </c>
      <c r="F4380" s="96" t="s">
        <v>45</v>
      </c>
      <c r="G4380" s="96" t="s">
        <v>46</v>
      </c>
      <c r="H4380" s="97">
        <v>45175</v>
      </c>
      <c r="I4380" s="23">
        <v>0.70231481481481473</v>
      </c>
      <c r="J4380" s="97">
        <v>45175</v>
      </c>
      <c r="K4380" s="23">
        <v>0.82568287037037036</v>
      </c>
      <c r="L4380" s="96">
        <v>10659</v>
      </c>
      <c r="M4380" s="98">
        <f>Causas[[#This Row],[parada_duracion]]/60</f>
        <v>177.65</v>
      </c>
      <c r="N4380" s="18" t="s">
        <v>1411</v>
      </c>
      <c r="O4380" s="99" t="s">
        <v>52</v>
      </c>
      <c r="P4380" s="99">
        <f>WEEKNUM(Causas[[#This Row],[resolucion_fecha]],16)</f>
        <v>36</v>
      </c>
      <c r="Q4380" s="99" t="str">
        <f>TEXT(Causas[[#This Row],[resolucion_fecha]],"MMMM")</f>
        <v>septiembre</v>
      </c>
      <c r="R4380" s="99" t="str">
        <f t="shared" si="68"/>
        <v>T</v>
      </c>
      <c r="S4380" s="99"/>
      <c r="T4380" s="99" t="s">
        <v>53</v>
      </c>
      <c r="U4380" s="100"/>
      <c r="V4380" s="99"/>
      <c r="W4380" s="99"/>
    </row>
    <row r="4381" spans="1:23" hidden="1" x14ac:dyDescent="0.25">
      <c r="A4381" s="25">
        <v>150647</v>
      </c>
      <c r="B4381" s="25" t="s">
        <v>129</v>
      </c>
      <c r="C4381" s="25" t="s">
        <v>43</v>
      </c>
      <c r="D4381" s="25" t="s">
        <v>55</v>
      </c>
      <c r="E4381" s="24">
        <v>43405</v>
      </c>
      <c r="F4381" s="25" t="s">
        <v>45</v>
      </c>
      <c r="G4381" s="25" t="s">
        <v>46</v>
      </c>
      <c r="H4381" s="24">
        <v>45175</v>
      </c>
      <c r="I4381" s="101">
        <v>0.70791666666666664</v>
      </c>
      <c r="J4381" s="24">
        <v>45175</v>
      </c>
      <c r="K4381" s="101">
        <v>0.72548611111111105</v>
      </c>
      <c r="L4381" s="25">
        <v>1518</v>
      </c>
      <c r="M4381" s="26">
        <f>Causas[[#This Row],[parada_duracion]]/60</f>
        <v>25.3</v>
      </c>
      <c r="N4381" s="19" t="s">
        <v>1412</v>
      </c>
      <c r="O4381" s="16" t="s">
        <v>52</v>
      </c>
      <c r="P4381" s="16">
        <f>WEEKNUM(Causas[[#This Row],[resolucion_fecha]],16)</f>
        <v>36</v>
      </c>
      <c r="Q4381" s="16" t="str">
        <f>TEXT(Causas[[#This Row],[resolucion_fecha]],"MMMM")</f>
        <v>septiembre</v>
      </c>
      <c r="R4381" s="16" t="str">
        <f t="shared" si="68"/>
        <v>T</v>
      </c>
      <c r="S4381" s="16"/>
      <c r="T4381" s="16" t="s">
        <v>53</v>
      </c>
      <c r="U4381" s="100"/>
      <c r="V4381" s="16"/>
      <c r="W4381" s="16"/>
    </row>
    <row r="4382" spans="1:23" hidden="1" x14ac:dyDescent="0.25">
      <c r="A4382" s="25">
        <v>150651</v>
      </c>
      <c r="B4382" s="25" t="s">
        <v>42</v>
      </c>
      <c r="C4382" s="25" t="s">
        <v>43</v>
      </c>
      <c r="D4382" s="25" t="s">
        <v>105</v>
      </c>
      <c r="E4382" s="24">
        <v>43405</v>
      </c>
      <c r="F4382" s="25" t="s">
        <v>45</v>
      </c>
      <c r="G4382" s="25" t="s">
        <v>50</v>
      </c>
      <c r="H4382" s="24">
        <v>45175</v>
      </c>
      <c r="I4382" s="101">
        <v>0.77612268518518512</v>
      </c>
      <c r="J4382" s="24">
        <v>45175</v>
      </c>
      <c r="K4382" s="101">
        <v>0.78182870370370372</v>
      </c>
      <c r="L4382" s="25">
        <v>493</v>
      </c>
      <c r="M4382" s="26">
        <f>Causas[[#This Row],[parada_duracion]]/60</f>
        <v>8.2166666666666668</v>
      </c>
      <c r="N4382" s="19" t="s">
        <v>47</v>
      </c>
      <c r="O4382" s="16" t="s">
        <v>47</v>
      </c>
      <c r="P4382" s="16">
        <f>WEEKNUM(Causas[[#This Row],[resolucion_fecha]],16)</f>
        <v>36</v>
      </c>
      <c r="Q4382" s="16" t="str">
        <f>TEXT(Causas[[#This Row],[resolucion_fecha]],"MMMM")</f>
        <v>septiembre</v>
      </c>
      <c r="R4382" s="16" t="str">
        <f t="shared" si="68"/>
        <v>T</v>
      </c>
      <c r="S4382" s="16"/>
      <c r="T4382" s="16" t="s">
        <v>47</v>
      </c>
      <c r="U4382" s="16"/>
      <c r="V4382" s="16"/>
      <c r="W4382" s="16"/>
    </row>
    <row r="4383" spans="1:23" hidden="1" x14ac:dyDescent="0.25">
      <c r="A4383" s="96">
        <v>150658</v>
      </c>
      <c r="B4383" s="96" t="s">
        <v>95</v>
      </c>
      <c r="C4383" s="96" t="s">
        <v>43</v>
      </c>
      <c r="D4383" s="96" t="s">
        <v>82</v>
      </c>
      <c r="E4383" s="97">
        <v>45063</v>
      </c>
      <c r="F4383" s="96" t="s">
        <v>124</v>
      </c>
      <c r="G4383" s="96" t="s">
        <v>46</v>
      </c>
      <c r="H4383" s="97">
        <v>45175</v>
      </c>
      <c r="I4383" s="23">
        <v>0.82545138888888892</v>
      </c>
      <c r="J4383" s="97">
        <v>45176</v>
      </c>
      <c r="K4383" s="23">
        <v>2.0717592592592593E-3</v>
      </c>
      <c r="L4383" s="96">
        <v>15260</v>
      </c>
      <c r="M4383" s="98">
        <f>Causas[[#This Row],[parada_duracion]]/60</f>
        <v>254.33333333333334</v>
      </c>
      <c r="N4383" s="18" t="s">
        <v>49</v>
      </c>
      <c r="O4383" s="99" t="s">
        <v>49</v>
      </c>
      <c r="P4383" s="99">
        <f>WEEKNUM(Causas[[#This Row],[resolucion_fecha]],16)</f>
        <v>36</v>
      </c>
      <c r="Q4383" s="99" t="str">
        <f>TEXT(Causas[[#This Row],[resolucion_fecha]],"MMMM")</f>
        <v>septiembre</v>
      </c>
      <c r="R4383" s="99" t="str">
        <f t="shared" si="68"/>
        <v>T</v>
      </c>
      <c r="S4383" s="99"/>
      <c r="T4383" s="99" t="s">
        <v>49</v>
      </c>
      <c r="U4383" s="16"/>
      <c r="V4383" s="99"/>
      <c r="W4383" s="99"/>
    </row>
    <row r="4384" spans="1:23" hidden="1" x14ac:dyDescent="0.25">
      <c r="A4384" s="25">
        <v>150659</v>
      </c>
      <c r="B4384" s="25" t="s">
        <v>95</v>
      </c>
      <c r="C4384" s="25" t="s">
        <v>43</v>
      </c>
      <c r="D4384" s="25" t="s">
        <v>166</v>
      </c>
      <c r="E4384" s="24">
        <v>43405</v>
      </c>
      <c r="F4384" s="25" t="s">
        <v>45</v>
      </c>
      <c r="G4384" s="25" t="s">
        <v>46</v>
      </c>
      <c r="H4384" s="24">
        <v>45175</v>
      </c>
      <c r="I4384" s="101">
        <v>0.82581018518518512</v>
      </c>
      <c r="J4384" s="24">
        <v>45175</v>
      </c>
      <c r="K4384" s="101">
        <v>0.8706828703703704</v>
      </c>
      <c r="L4384" s="25">
        <v>3877</v>
      </c>
      <c r="M4384" s="26">
        <f>Causas[[#This Row],[parada_duracion]]/60</f>
        <v>64.61666666666666</v>
      </c>
      <c r="N4384" s="19" t="s">
        <v>49</v>
      </c>
      <c r="O4384" s="16" t="s">
        <v>49</v>
      </c>
      <c r="P4384" s="16">
        <f>WEEKNUM(Causas[[#This Row],[resolucion_fecha]],16)</f>
        <v>36</v>
      </c>
      <c r="Q4384" s="16" t="str">
        <f>TEXT(Causas[[#This Row],[resolucion_fecha]],"MMMM")</f>
        <v>septiembre</v>
      </c>
      <c r="R4384" s="16" t="str">
        <f t="shared" si="68"/>
        <v>T</v>
      </c>
      <c r="S4384" s="16"/>
      <c r="T4384" s="16" t="s">
        <v>49</v>
      </c>
      <c r="U4384" s="100"/>
      <c r="V4384" s="16"/>
      <c r="W4384" s="16"/>
    </row>
    <row r="4385" spans="1:23" hidden="1" x14ac:dyDescent="0.25">
      <c r="A4385" s="25">
        <v>150661</v>
      </c>
      <c r="B4385" s="25" t="s">
        <v>42</v>
      </c>
      <c r="C4385" s="25" t="s">
        <v>43</v>
      </c>
      <c r="D4385" s="25" t="s">
        <v>55</v>
      </c>
      <c r="E4385" s="24">
        <v>43405</v>
      </c>
      <c r="F4385" s="25" t="s">
        <v>45</v>
      </c>
      <c r="G4385" s="25" t="s">
        <v>46</v>
      </c>
      <c r="H4385" s="24">
        <v>45176</v>
      </c>
      <c r="I4385" s="101">
        <v>2.1145833333333332E-2</v>
      </c>
      <c r="J4385" s="24">
        <v>45176</v>
      </c>
      <c r="K4385" s="101">
        <v>3.4780092592592592E-2</v>
      </c>
      <c r="L4385" s="25">
        <v>1178</v>
      </c>
      <c r="M4385" s="26">
        <f>Causas[[#This Row],[parada_duracion]]/60</f>
        <v>19.633333333333333</v>
      </c>
      <c r="N4385" s="18" t="s">
        <v>113</v>
      </c>
      <c r="O4385" s="16" t="s">
        <v>52</v>
      </c>
      <c r="P4385" s="16">
        <f>WEEKNUM(Causas[[#This Row],[resolucion_fecha]],16)</f>
        <v>36</v>
      </c>
      <c r="Q4385" s="16" t="str">
        <f>TEXT(Causas[[#This Row],[resolucion_fecha]],"MMMM")</f>
        <v>septiembre</v>
      </c>
      <c r="R4385" s="16" t="str">
        <f t="shared" si="68"/>
        <v>N</v>
      </c>
      <c r="S4385" s="16"/>
      <c r="T4385" s="16" t="s">
        <v>53</v>
      </c>
      <c r="U4385" s="16"/>
      <c r="V4385" s="16"/>
      <c r="W4385" s="16"/>
    </row>
    <row r="4386" spans="1:23" hidden="1" x14ac:dyDescent="0.25">
      <c r="A4386" s="25">
        <v>150675</v>
      </c>
      <c r="B4386" s="25" t="s">
        <v>88</v>
      </c>
      <c r="C4386" s="25" t="s">
        <v>43</v>
      </c>
      <c r="D4386" s="25" t="s">
        <v>80</v>
      </c>
      <c r="E4386" s="24">
        <v>43843</v>
      </c>
      <c r="F4386" s="25" t="s">
        <v>56</v>
      </c>
      <c r="G4386" s="25" t="s">
        <v>50</v>
      </c>
      <c r="H4386" s="24">
        <v>45176</v>
      </c>
      <c r="I4386" s="101">
        <v>0.31714120370370369</v>
      </c>
      <c r="J4386" s="24">
        <v>45176</v>
      </c>
      <c r="K4386" s="101">
        <v>0.32982638888888888</v>
      </c>
      <c r="L4386" s="25">
        <v>1096</v>
      </c>
      <c r="M4386" s="26">
        <f>Causas[[#This Row],[parada_duracion]]/60</f>
        <v>18.266666666666666</v>
      </c>
      <c r="N4386" s="19" t="s">
        <v>1413</v>
      </c>
      <c r="O4386" s="16" t="s">
        <v>52</v>
      </c>
      <c r="P4386" s="16">
        <f>WEEKNUM(Causas[[#This Row],[resolucion_fecha]],16)</f>
        <v>36</v>
      </c>
      <c r="Q4386" s="16" t="str">
        <f>TEXT(Causas[[#This Row],[resolucion_fecha]],"MMMM")</f>
        <v>septiembre</v>
      </c>
      <c r="R4386" s="16" t="str">
        <f t="shared" si="68"/>
        <v>M</v>
      </c>
      <c r="S4386" s="16"/>
      <c r="T4386" s="16" t="s">
        <v>53</v>
      </c>
      <c r="U4386" s="16"/>
      <c r="V4386" s="16"/>
      <c r="W4386" s="16"/>
    </row>
    <row r="4387" spans="1:23" hidden="1" x14ac:dyDescent="0.25">
      <c r="A4387" s="25">
        <v>150678</v>
      </c>
      <c r="B4387" s="25" t="s">
        <v>54</v>
      </c>
      <c r="C4387" s="25" t="s">
        <v>43</v>
      </c>
      <c r="D4387" s="25" t="s">
        <v>55</v>
      </c>
      <c r="E4387" s="24">
        <v>44120</v>
      </c>
      <c r="F4387" s="25" t="s">
        <v>56</v>
      </c>
      <c r="G4387" s="25" t="s">
        <v>50</v>
      </c>
      <c r="H4387" s="24">
        <v>45176</v>
      </c>
      <c r="I4387" s="101">
        <v>0.32903935185185185</v>
      </c>
      <c r="J4387" s="24">
        <v>45176</v>
      </c>
      <c r="K4387" s="101">
        <v>0.35055555555555556</v>
      </c>
      <c r="L4387" s="25">
        <v>1859</v>
      </c>
      <c r="M4387" s="26">
        <f>Causas[[#This Row],[parada_duracion]]/60</f>
        <v>30.983333333333334</v>
      </c>
      <c r="N4387" s="19" t="s">
        <v>1414</v>
      </c>
      <c r="O4387" s="16" t="s">
        <v>52</v>
      </c>
      <c r="P4387" s="16">
        <f>WEEKNUM(Causas[[#This Row],[resolucion_fecha]],16)</f>
        <v>36</v>
      </c>
      <c r="Q4387" s="16" t="str">
        <f>TEXT(Causas[[#This Row],[resolucion_fecha]],"MMMM")</f>
        <v>septiembre</v>
      </c>
      <c r="R4387" s="16" t="str">
        <f t="shared" si="68"/>
        <v>M</v>
      </c>
      <c r="S4387" s="16"/>
      <c r="T4387" s="16" t="s">
        <v>53</v>
      </c>
      <c r="U4387" s="16"/>
      <c r="V4387" s="16"/>
      <c r="W4387" s="16"/>
    </row>
    <row r="4388" spans="1:23" hidden="1" x14ac:dyDescent="0.25">
      <c r="A4388" s="25">
        <v>150680</v>
      </c>
      <c r="B4388" s="25" t="s">
        <v>61</v>
      </c>
      <c r="C4388" s="25" t="s">
        <v>43</v>
      </c>
      <c r="D4388" s="25" t="s">
        <v>55</v>
      </c>
      <c r="E4388" s="24">
        <v>43881</v>
      </c>
      <c r="F4388" s="25" t="s">
        <v>56</v>
      </c>
      <c r="G4388" s="25" t="s">
        <v>46</v>
      </c>
      <c r="H4388" s="24">
        <v>45176</v>
      </c>
      <c r="I4388" s="101">
        <v>0.36568287037037034</v>
      </c>
      <c r="J4388" s="24">
        <v>45176</v>
      </c>
      <c r="K4388" s="101">
        <v>0.38959490740740743</v>
      </c>
      <c r="L4388" s="25">
        <v>2066</v>
      </c>
      <c r="M4388" s="26">
        <f>Causas[[#This Row],[parada_duracion]]/60</f>
        <v>34.43333333333333</v>
      </c>
      <c r="N4388" s="19" t="s">
        <v>1415</v>
      </c>
      <c r="O4388" s="16" t="s">
        <v>72</v>
      </c>
      <c r="P4388" s="16">
        <f>WEEKNUM(Causas[[#This Row],[resolucion_fecha]],16)</f>
        <v>36</v>
      </c>
      <c r="Q4388" s="16" t="str">
        <f>TEXT(Causas[[#This Row],[resolucion_fecha]],"MMMM")</f>
        <v>septiembre</v>
      </c>
      <c r="R4388" s="16" t="str">
        <f t="shared" si="68"/>
        <v>M</v>
      </c>
      <c r="S4388" s="16"/>
      <c r="T4388" s="16" t="s">
        <v>73</v>
      </c>
      <c r="U4388" s="16"/>
      <c r="V4388" s="16"/>
      <c r="W4388" s="16"/>
    </row>
    <row r="4389" spans="1:23" hidden="1" x14ac:dyDescent="0.25">
      <c r="A4389" s="25">
        <v>150682</v>
      </c>
      <c r="B4389" s="25" t="s">
        <v>58</v>
      </c>
      <c r="C4389" s="25" t="s">
        <v>43</v>
      </c>
      <c r="D4389" s="25" t="s">
        <v>324</v>
      </c>
      <c r="E4389" s="24">
        <v>44475</v>
      </c>
      <c r="F4389" s="25" t="s">
        <v>325</v>
      </c>
      <c r="G4389" s="25" t="s">
        <v>46</v>
      </c>
      <c r="H4389" s="24">
        <v>45176</v>
      </c>
      <c r="I4389" s="101">
        <v>0.37141203703703707</v>
      </c>
      <c r="J4389" s="24">
        <v>45176</v>
      </c>
      <c r="K4389" s="101">
        <v>0.39452546296296293</v>
      </c>
      <c r="L4389" s="25">
        <v>1997</v>
      </c>
      <c r="M4389" s="26">
        <f>Causas[[#This Row],[parada_duracion]]/60</f>
        <v>33.283333333333331</v>
      </c>
      <c r="N4389" s="19" t="s">
        <v>92</v>
      </c>
      <c r="O4389" s="16" t="s">
        <v>9</v>
      </c>
      <c r="P4389" s="16">
        <f>WEEKNUM(Causas[[#This Row],[resolucion_fecha]],16)</f>
        <v>36</v>
      </c>
      <c r="Q4389" s="16" t="str">
        <f>TEXT(Causas[[#This Row],[resolucion_fecha]],"MMMM")</f>
        <v>septiembre</v>
      </c>
      <c r="R4389" s="16" t="str">
        <f t="shared" si="68"/>
        <v>M</v>
      </c>
      <c r="S4389" s="16"/>
      <c r="T4389" s="16" t="s">
        <v>9</v>
      </c>
      <c r="U4389" s="16"/>
      <c r="V4389" s="16"/>
      <c r="W4389" s="16"/>
    </row>
    <row r="4390" spans="1:23" ht="30" hidden="1" x14ac:dyDescent="0.25">
      <c r="A4390" s="25">
        <v>150687</v>
      </c>
      <c r="B4390" s="25" t="s">
        <v>197</v>
      </c>
      <c r="C4390" s="25" t="s">
        <v>43</v>
      </c>
      <c r="D4390" s="25" t="s">
        <v>90</v>
      </c>
      <c r="E4390" s="24">
        <v>43405</v>
      </c>
      <c r="F4390" s="25" t="s">
        <v>45</v>
      </c>
      <c r="G4390" s="25" t="s">
        <v>46</v>
      </c>
      <c r="H4390" s="24">
        <v>45176</v>
      </c>
      <c r="I4390" s="101">
        <v>0.39284722222222218</v>
      </c>
      <c r="J4390" s="24">
        <v>45176</v>
      </c>
      <c r="K4390" s="101">
        <v>0.44626157407407407</v>
      </c>
      <c r="L4390" s="25">
        <v>4615</v>
      </c>
      <c r="M4390" s="26">
        <f>Causas[[#This Row],[parada_duracion]]/60</f>
        <v>76.916666666666671</v>
      </c>
      <c r="N4390" s="19" t="s">
        <v>1416</v>
      </c>
      <c r="O4390" s="16" t="s">
        <v>72</v>
      </c>
      <c r="P4390" s="16">
        <f>WEEKNUM(Causas[[#This Row],[resolucion_fecha]],16)</f>
        <v>36</v>
      </c>
      <c r="Q4390" s="16" t="str">
        <f>TEXT(Causas[[#This Row],[resolucion_fecha]],"MMMM")</f>
        <v>septiembre</v>
      </c>
      <c r="R4390" s="16" t="str">
        <f t="shared" si="68"/>
        <v>M</v>
      </c>
      <c r="S4390" s="16"/>
      <c r="T4390" s="16" t="s">
        <v>73</v>
      </c>
      <c r="U4390" s="16"/>
      <c r="V4390" s="16"/>
      <c r="W4390" s="16"/>
    </row>
    <row r="4391" spans="1:23" hidden="1" x14ac:dyDescent="0.25">
      <c r="A4391" s="96">
        <v>150690</v>
      </c>
      <c r="B4391" s="96" t="s">
        <v>527</v>
      </c>
      <c r="C4391" s="96" t="s">
        <v>43</v>
      </c>
      <c r="D4391" s="96" t="s">
        <v>166</v>
      </c>
      <c r="E4391" s="97">
        <v>44104</v>
      </c>
      <c r="F4391" s="96" t="s">
        <v>56</v>
      </c>
      <c r="G4391" s="96" t="s">
        <v>50</v>
      </c>
      <c r="H4391" s="97">
        <v>45176</v>
      </c>
      <c r="I4391" s="23">
        <v>0.42439814814814819</v>
      </c>
      <c r="J4391" s="97">
        <v>45176</v>
      </c>
      <c r="K4391" s="23">
        <v>0.45410879629629625</v>
      </c>
      <c r="L4391" s="96">
        <v>2567</v>
      </c>
      <c r="M4391" s="98">
        <f>Causas[[#This Row],[parada_duracion]]/60</f>
        <v>42.783333333333331</v>
      </c>
      <c r="N4391" s="18" t="s">
        <v>1417</v>
      </c>
      <c r="O4391" s="99" t="s">
        <v>72</v>
      </c>
      <c r="P4391" s="99">
        <f>WEEKNUM(Causas[[#This Row],[resolucion_fecha]],16)</f>
        <v>36</v>
      </c>
      <c r="Q4391" s="99" t="str">
        <f>TEXT(Causas[[#This Row],[resolucion_fecha]],"MMMM")</f>
        <v>septiembre</v>
      </c>
      <c r="R4391" s="99" t="str">
        <f t="shared" si="68"/>
        <v>M</v>
      </c>
      <c r="S4391" s="99"/>
      <c r="T4391" s="99" t="s">
        <v>73</v>
      </c>
      <c r="U4391" s="16"/>
      <c r="V4391" s="99"/>
      <c r="W4391" s="99"/>
    </row>
    <row r="4392" spans="1:23" x14ac:dyDescent="0.25">
      <c r="A4392" s="25">
        <v>150691</v>
      </c>
      <c r="B4392" s="25" t="s">
        <v>185</v>
      </c>
      <c r="C4392" s="25" t="s">
        <v>43</v>
      </c>
      <c r="D4392" s="25" t="s">
        <v>67</v>
      </c>
      <c r="E4392" s="24">
        <v>43405</v>
      </c>
      <c r="F4392" s="25" t="s">
        <v>45</v>
      </c>
      <c r="G4392" s="25" t="s">
        <v>46</v>
      </c>
      <c r="H4392" s="24">
        <v>45176</v>
      </c>
      <c r="I4392" s="101">
        <v>0.42495370370370367</v>
      </c>
      <c r="J4392" s="24">
        <v>45176</v>
      </c>
      <c r="K4392" s="101">
        <v>0.45104166666666662</v>
      </c>
      <c r="L4392" s="25">
        <v>2254</v>
      </c>
      <c r="M4392" s="26">
        <f>Causas[[#This Row],[parada_duracion]]/60</f>
        <v>37.56666666666667</v>
      </c>
      <c r="N4392" s="19" t="s">
        <v>49</v>
      </c>
      <c r="O4392" s="16" t="s">
        <v>49</v>
      </c>
      <c r="P4392" s="16">
        <f>WEEKNUM(Causas[[#This Row],[resolucion_fecha]],16)</f>
        <v>36</v>
      </c>
      <c r="Q4392" s="16" t="str">
        <f>TEXT(Causas[[#This Row],[resolucion_fecha]],"MMMM")</f>
        <v>septiembre</v>
      </c>
      <c r="R4392" s="16" t="str">
        <f t="shared" si="68"/>
        <v>M</v>
      </c>
      <c r="S4392" s="16"/>
      <c r="T4392" s="16" t="s">
        <v>49</v>
      </c>
      <c r="U4392" s="100"/>
      <c r="V4392" s="16"/>
      <c r="W4392" s="16"/>
    </row>
    <row r="4393" spans="1:23" hidden="1" x14ac:dyDescent="0.25">
      <c r="A4393" s="96">
        <v>150697</v>
      </c>
      <c r="B4393" s="96" t="s">
        <v>101</v>
      </c>
      <c r="C4393" s="96" t="s">
        <v>43</v>
      </c>
      <c r="D4393" s="96" t="s">
        <v>68</v>
      </c>
      <c r="E4393" s="97">
        <v>43405</v>
      </c>
      <c r="F4393" s="96" t="s">
        <v>45</v>
      </c>
      <c r="G4393" s="96" t="s">
        <v>50</v>
      </c>
      <c r="H4393" s="97">
        <v>45176</v>
      </c>
      <c r="I4393" s="23">
        <v>0.48699074074074072</v>
      </c>
      <c r="J4393" s="97">
        <v>45176</v>
      </c>
      <c r="K4393" s="23">
        <v>0.52435185185185185</v>
      </c>
      <c r="L4393" s="96">
        <v>3228</v>
      </c>
      <c r="M4393" s="98">
        <f>Causas[[#This Row],[parada_duracion]]/60</f>
        <v>53.8</v>
      </c>
      <c r="N4393" s="19" t="s">
        <v>49</v>
      </c>
      <c r="O4393" s="16" t="s">
        <v>49</v>
      </c>
      <c r="P4393" s="99">
        <f>WEEKNUM(Causas[[#This Row],[resolucion_fecha]],16)</f>
        <v>36</v>
      </c>
      <c r="Q4393" s="99" t="str">
        <f>TEXT(Causas[[#This Row],[resolucion_fecha]],"MMMM")</f>
        <v>septiembre</v>
      </c>
      <c r="R4393" s="99" t="str">
        <f t="shared" si="68"/>
        <v>M</v>
      </c>
      <c r="S4393" s="99"/>
      <c r="T4393" s="16" t="s">
        <v>49</v>
      </c>
      <c r="U4393" s="16"/>
      <c r="V4393" s="99"/>
      <c r="W4393" s="99"/>
    </row>
    <row r="4394" spans="1:23" hidden="1" x14ac:dyDescent="0.25">
      <c r="A4394" s="96">
        <v>150698</v>
      </c>
      <c r="B4394" s="96" t="s">
        <v>42</v>
      </c>
      <c r="C4394" s="96" t="s">
        <v>43</v>
      </c>
      <c r="D4394" s="96" t="s">
        <v>166</v>
      </c>
      <c r="E4394" s="97">
        <v>43405</v>
      </c>
      <c r="F4394" s="96" t="s">
        <v>45</v>
      </c>
      <c r="G4394" s="96" t="s">
        <v>46</v>
      </c>
      <c r="H4394" s="97">
        <v>45176</v>
      </c>
      <c r="I4394" s="23">
        <v>0.49597222222222226</v>
      </c>
      <c r="J4394" s="97">
        <v>45176</v>
      </c>
      <c r="K4394" s="23">
        <v>0.53166666666666662</v>
      </c>
      <c r="L4394" s="96">
        <v>3084</v>
      </c>
      <c r="M4394" s="98">
        <f>Causas[[#This Row],[parada_duracion]]/60</f>
        <v>51.4</v>
      </c>
      <c r="N4394" s="19" t="s">
        <v>49</v>
      </c>
      <c r="O4394" s="16" t="s">
        <v>49</v>
      </c>
      <c r="P4394" s="99">
        <f>WEEKNUM(Causas[[#This Row],[resolucion_fecha]],16)</f>
        <v>36</v>
      </c>
      <c r="Q4394" s="99" t="str">
        <f>TEXT(Causas[[#This Row],[resolucion_fecha]],"MMMM")</f>
        <v>septiembre</v>
      </c>
      <c r="R4394" s="99" t="str">
        <f t="shared" si="68"/>
        <v>M</v>
      </c>
      <c r="S4394" s="99"/>
      <c r="T4394" s="16" t="s">
        <v>49</v>
      </c>
      <c r="U4394" s="100"/>
      <c r="V4394" s="99"/>
      <c r="W4394" s="99"/>
    </row>
    <row r="4395" spans="1:23" hidden="1" x14ac:dyDescent="0.25">
      <c r="A4395" s="25">
        <v>150699</v>
      </c>
      <c r="B4395" s="25" t="s">
        <v>129</v>
      </c>
      <c r="C4395" s="25" t="s">
        <v>43</v>
      </c>
      <c r="D4395" s="25" t="s">
        <v>55</v>
      </c>
      <c r="E4395" s="24">
        <v>43405</v>
      </c>
      <c r="F4395" s="25" t="s">
        <v>45</v>
      </c>
      <c r="G4395" s="25" t="s">
        <v>46</v>
      </c>
      <c r="H4395" s="24">
        <v>45176</v>
      </c>
      <c r="I4395" s="101">
        <v>0.49903935185185189</v>
      </c>
      <c r="J4395" s="24">
        <v>45176</v>
      </c>
      <c r="K4395" s="101">
        <v>0.54340277777777779</v>
      </c>
      <c r="L4395" s="25">
        <v>3833</v>
      </c>
      <c r="M4395" s="26">
        <f>Causas[[#This Row],[parada_duracion]]/60</f>
        <v>63.883333333333333</v>
      </c>
      <c r="N4395" s="19" t="s">
        <v>49</v>
      </c>
      <c r="O4395" s="16" t="s">
        <v>49</v>
      </c>
      <c r="P4395" s="16">
        <f>WEEKNUM(Causas[[#This Row],[resolucion_fecha]],16)</f>
        <v>36</v>
      </c>
      <c r="Q4395" s="16" t="str">
        <f>TEXT(Causas[[#This Row],[resolucion_fecha]],"MMMM")</f>
        <v>septiembre</v>
      </c>
      <c r="R4395" s="16" t="str">
        <f t="shared" si="68"/>
        <v>M</v>
      </c>
      <c r="S4395" s="16"/>
      <c r="T4395" s="16" t="s">
        <v>49</v>
      </c>
      <c r="U4395" s="100"/>
      <c r="V4395" s="16"/>
      <c r="W4395" s="16"/>
    </row>
    <row r="4396" spans="1:23" hidden="1" x14ac:dyDescent="0.25">
      <c r="A4396" s="25">
        <v>150701</v>
      </c>
      <c r="B4396" s="25" t="s">
        <v>95</v>
      </c>
      <c r="C4396" s="25" t="s">
        <v>43</v>
      </c>
      <c r="D4396" s="25" t="s">
        <v>82</v>
      </c>
      <c r="E4396" s="24">
        <v>45063</v>
      </c>
      <c r="F4396" s="25" t="s">
        <v>124</v>
      </c>
      <c r="G4396" s="25" t="s">
        <v>46</v>
      </c>
      <c r="H4396" s="24">
        <v>45176</v>
      </c>
      <c r="I4396" s="101">
        <v>0.5149421296296296</v>
      </c>
      <c r="J4396" s="24">
        <v>45176</v>
      </c>
      <c r="K4396" s="101">
        <v>0.51501157407407405</v>
      </c>
      <c r="L4396" s="25">
        <v>6</v>
      </c>
      <c r="M4396" s="26">
        <f>Causas[[#This Row],[parada_duracion]]/60</f>
        <v>0.1</v>
      </c>
      <c r="N4396" s="19" t="s">
        <v>47</v>
      </c>
      <c r="O4396" s="16" t="s">
        <v>47</v>
      </c>
      <c r="P4396" s="16">
        <f>WEEKNUM(Causas[[#This Row],[resolucion_fecha]],16)</f>
        <v>36</v>
      </c>
      <c r="Q4396" s="16" t="str">
        <f>TEXT(Causas[[#This Row],[resolucion_fecha]],"MMMM")</f>
        <v>septiembre</v>
      </c>
      <c r="R4396" s="16" t="str">
        <f t="shared" ref="R4396:R4459" si="69">IF(I4396&gt;TIME(22,0,0),"N",IF(I4396&lt;TIME(6,0,0),"N",IF(I4396&gt;TIME(14,0,0),"T",IF(I4396&gt;=TIME(6,0,0),"M","-"))))</f>
        <v>M</v>
      </c>
      <c r="S4396" s="16"/>
      <c r="T4396" s="16" t="s">
        <v>47</v>
      </c>
      <c r="U4396" s="16"/>
      <c r="V4396" s="16"/>
      <c r="W4396" s="16"/>
    </row>
    <row r="4397" spans="1:23" hidden="1" x14ac:dyDescent="0.25">
      <c r="A4397" s="96">
        <v>150703</v>
      </c>
      <c r="B4397" s="96" t="s">
        <v>88</v>
      </c>
      <c r="C4397" s="96" t="s">
        <v>43</v>
      </c>
      <c r="D4397" s="96" t="s">
        <v>80</v>
      </c>
      <c r="E4397" s="97">
        <v>43843</v>
      </c>
      <c r="F4397" s="96" t="s">
        <v>56</v>
      </c>
      <c r="G4397" s="96" t="s">
        <v>50</v>
      </c>
      <c r="H4397" s="97">
        <v>45176</v>
      </c>
      <c r="I4397" s="23">
        <v>0.52591435185185187</v>
      </c>
      <c r="J4397" s="97">
        <v>45176</v>
      </c>
      <c r="K4397" s="23">
        <v>0.54616898148148152</v>
      </c>
      <c r="L4397" s="96">
        <v>1750</v>
      </c>
      <c r="M4397" s="98">
        <f>Causas[[#This Row],[parada_duracion]]/60</f>
        <v>29.166666666666668</v>
      </c>
      <c r="N4397" s="18" t="s">
        <v>113</v>
      </c>
      <c r="O4397" s="99" t="s">
        <v>52</v>
      </c>
      <c r="P4397" s="99">
        <f>WEEKNUM(Causas[[#This Row],[resolucion_fecha]],16)</f>
        <v>36</v>
      </c>
      <c r="Q4397" s="99" t="str">
        <f>TEXT(Causas[[#This Row],[resolucion_fecha]],"MMMM")</f>
        <v>septiembre</v>
      </c>
      <c r="R4397" s="99" t="str">
        <f t="shared" si="69"/>
        <v>M</v>
      </c>
      <c r="S4397" s="99"/>
      <c r="T4397" s="99" t="s">
        <v>53</v>
      </c>
      <c r="U4397" s="16"/>
      <c r="V4397" s="99"/>
      <c r="W4397" s="99"/>
    </row>
    <row r="4398" spans="1:23" hidden="1" x14ac:dyDescent="0.25">
      <c r="A4398" s="25">
        <v>150704</v>
      </c>
      <c r="B4398" s="25" t="s">
        <v>83</v>
      </c>
      <c r="C4398" s="25" t="s">
        <v>43</v>
      </c>
      <c r="D4398" s="25" t="s">
        <v>76</v>
      </c>
      <c r="E4398" s="24">
        <v>43405</v>
      </c>
      <c r="F4398" s="25" t="s">
        <v>45</v>
      </c>
      <c r="G4398" s="25" t="s">
        <v>50</v>
      </c>
      <c r="H4398" s="24">
        <v>45176</v>
      </c>
      <c r="I4398" s="101">
        <v>0.52894675925925927</v>
      </c>
      <c r="J4398" s="24">
        <v>45176</v>
      </c>
      <c r="K4398" s="101">
        <v>0.54636574074074074</v>
      </c>
      <c r="L4398" s="25">
        <v>1505</v>
      </c>
      <c r="M4398" s="26">
        <f>Causas[[#This Row],[parada_duracion]]/60</f>
        <v>25.083333333333332</v>
      </c>
      <c r="N4398" s="19" t="s">
        <v>113</v>
      </c>
      <c r="O4398" s="99" t="s">
        <v>52</v>
      </c>
      <c r="P4398" s="16">
        <f>WEEKNUM(Causas[[#This Row],[resolucion_fecha]],16)</f>
        <v>36</v>
      </c>
      <c r="Q4398" s="16" t="str">
        <f>TEXT(Causas[[#This Row],[resolucion_fecha]],"MMMM")</f>
        <v>septiembre</v>
      </c>
      <c r="R4398" s="16" t="str">
        <f t="shared" si="69"/>
        <v>M</v>
      </c>
      <c r="S4398" s="16"/>
      <c r="T4398" s="16" t="s">
        <v>53</v>
      </c>
      <c r="U4398" s="100"/>
      <c r="V4398" s="16"/>
      <c r="W4398" s="16"/>
    </row>
    <row r="4399" spans="1:23" hidden="1" x14ac:dyDescent="0.25">
      <c r="A4399" s="25">
        <v>150706</v>
      </c>
      <c r="B4399" s="25" t="s">
        <v>61</v>
      </c>
      <c r="C4399" s="25" t="s">
        <v>43</v>
      </c>
      <c r="D4399" s="25" t="s">
        <v>55</v>
      </c>
      <c r="E4399" s="24">
        <v>43881</v>
      </c>
      <c r="F4399" s="25" t="s">
        <v>56</v>
      </c>
      <c r="G4399" s="25" t="s">
        <v>46</v>
      </c>
      <c r="H4399" s="24">
        <v>45176</v>
      </c>
      <c r="I4399" s="101">
        <v>0.54356481481481478</v>
      </c>
      <c r="J4399" s="24">
        <v>45176</v>
      </c>
      <c r="K4399" s="101">
        <v>0.59523148148148153</v>
      </c>
      <c r="L4399" s="25">
        <v>4464</v>
      </c>
      <c r="M4399" s="26">
        <f>Causas[[#This Row],[parada_duracion]]/60</f>
        <v>74.400000000000006</v>
      </c>
      <c r="N4399" s="19" t="s">
        <v>1093</v>
      </c>
      <c r="O4399" s="16" t="s">
        <v>9</v>
      </c>
      <c r="P4399" s="16">
        <f>WEEKNUM(Causas[[#This Row],[resolucion_fecha]],16)</f>
        <v>36</v>
      </c>
      <c r="Q4399" s="16" t="str">
        <f>TEXT(Causas[[#This Row],[resolucion_fecha]],"MMMM")</f>
        <v>septiembre</v>
      </c>
      <c r="R4399" s="16" t="str">
        <f t="shared" si="69"/>
        <v>M</v>
      </c>
      <c r="S4399" s="16"/>
      <c r="T4399" s="16" t="s">
        <v>9</v>
      </c>
      <c r="U4399" s="16"/>
      <c r="V4399" s="16"/>
      <c r="W4399" s="16"/>
    </row>
    <row r="4400" spans="1:23" hidden="1" x14ac:dyDescent="0.25">
      <c r="A4400" s="96">
        <v>150708</v>
      </c>
      <c r="B4400" s="96" t="s">
        <v>95</v>
      </c>
      <c r="C4400" s="96" t="s">
        <v>43</v>
      </c>
      <c r="D4400" s="96" t="s">
        <v>82</v>
      </c>
      <c r="E4400" s="97">
        <v>45063</v>
      </c>
      <c r="F4400" s="96" t="s">
        <v>124</v>
      </c>
      <c r="G4400" s="96" t="s">
        <v>46</v>
      </c>
      <c r="H4400" s="97">
        <v>45176</v>
      </c>
      <c r="I4400" s="23">
        <v>0.54768518518518516</v>
      </c>
      <c r="J4400" s="97">
        <v>45176</v>
      </c>
      <c r="K4400" s="23">
        <v>0.59086805555555555</v>
      </c>
      <c r="L4400" s="96">
        <v>3731</v>
      </c>
      <c r="M4400" s="98">
        <f>Causas[[#This Row],[parada_duracion]]/60</f>
        <v>62.18333333333333</v>
      </c>
      <c r="N4400" s="18" t="s">
        <v>49</v>
      </c>
      <c r="O4400" s="99" t="s">
        <v>49</v>
      </c>
      <c r="P4400" s="99">
        <f>WEEKNUM(Causas[[#This Row],[resolucion_fecha]],16)</f>
        <v>36</v>
      </c>
      <c r="Q4400" s="99" t="str">
        <f>TEXT(Causas[[#This Row],[resolucion_fecha]],"MMMM")</f>
        <v>septiembre</v>
      </c>
      <c r="R4400" s="99" t="str">
        <f t="shared" si="69"/>
        <v>M</v>
      </c>
      <c r="S4400" s="99"/>
      <c r="T4400" s="99" t="s">
        <v>49</v>
      </c>
      <c r="U4400" s="16"/>
      <c r="V4400" s="99"/>
      <c r="W4400" s="99"/>
    </row>
    <row r="4401" spans="1:23" hidden="1" x14ac:dyDescent="0.25">
      <c r="A4401" s="25">
        <v>150709</v>
      </c>
      <c r="B4401" s="25" t="s">
        <v>42</v>
      </c>
      <c r="C4401" s="25" t="s">
        <v>43</v>
      </c>
      <c r="D4401" s="25" t="s">
        <v>166</v>
      </c>
      <c r="E4401" s="24">
        <v>43405</v>
      </c>
      <c r="F4401" s="25" t="s">
        <v>45</v>
      </c>
      <c r="G4401" s="25" t="s">
        <v>46</v>
      </c>
      <c r="H4401" s="24">
        <v>45176</v>
      </c>
      <c r="I4401" s="101">
        <v>0.55579861111111117</v>
      </c>
      <c r="J4401" s="24">
        <v>45176</v>
      </c>
      <c r="K4401" s="101">
        <v>0.59137731481481481</v>
      </c>
      <c r="L4401" s="25">
        <v>3074</v>
      </c>
      <c r="M4401" s="26">
        <f>Causas[[#This Row],[parada_duracion]]/60</f>
        <v>51.233333333333334</v>
      </c>
      <c r="N4401" s="18" t="s">
        <v>49</v>
      </c>
      <c r="O4401" s="99" t="s">
        <v>49</v>
      </c>
      <c r="P4401" s="16">
        <f>WEEKNUM(Causas[[#This Row],[resolucion_fecha]],16)</f>
        <v>36</v>
      </c>
      <c r="Q4401" s="16" t="str">
        <f>TEXT(Causas[[#This Row],[resolucion_fecha]],"MMMM")</f>
        <v>septiembre</v>
      </c>
      <c r="R4401" s="16" t="str">
        <f t="shared" si="69"/>
        <v>M</v>
      </c>
      <c r="S4401" s="16"/>
      <c r="T4401" s="99" t="s">
        <v>49</v>
      </c>
      <c r="U4401" s="100"/>
      <c r="V4401" s="16"/>
      <c r="W4401" s="16"/>
    </row>
    <row r="4402" spans="1:23" hidden="1" x14ac:dyDescent="0.25">
      <c r="A4402" s="96">
        <v>150712</v>
      </c>
      <c r="B4402" s="96" t="s">
        <v>176</v>
      </c>
      <c r="C4402" s="96" t="s">
        <v>43</v>
      </c>
      <c r="D4402" s="96" t="s">
        <v>164</v>
      </c>
      <c r="E4402" s="97">
        <v>43405</v>
      </c>
      <c r="F4402" s="96" t="s">
        <v>45</v>
      </c>
      <c r="G4402" s="96" t="s">
        <v>46</v>
      </c>
      <c r="H4402" s="97">
        <v>45176</v>
      </c>
      <c r="I4402" s="23">
        <v>0.60736111111111113</v>
      </c>
      <c r="J4402" s="97">
        <v>45176</v>
      </c>
      <c r="K4402" s="23">
        <v>0.64214120370370364</v>
      </c>
      <c r="L4402" s="96">
        <v>3005</v>
      </c>
      <c r="M4402" s="98">
        <f>Causas[[#This Row],[parada_duracion]]/60</f>
        <v>50.083333333333336</v>
      </c>
      <c r="N4402" s="18" t="s">
        <v>92</v>
      </c>
      <c r="O4402" s="99" t="s">
        <v>9</v>
      </c>
      <c r="P4402" s="99">
        <f>WEEKNUM(Causas[[#This Row],[resolucion_fecha]],16)</f>
        <v>36</v>
      </c>
      <c r="Q4402" s="99" t="str">
        <f>TEXT(Causas[[#This Row],[resolucion_fecha]],"MMMM")</f>
        <v>septiembre</v>
      </c>
      <c r="R4402" s="99" t="str">
        <f t="shared" si="69"/>
        <v>T</v>
      </c>
      <c r="S4402" s="99"/>
      <c r="T4402" s="99" t="s">
        <v>9</v>
      </c>
      <c r="U4402" s="16"/>
      <c r="V4402" s="99"/>
      <c r="W4402" s="99"/>
    </row>
    <row r="4403" spans="1:23" hidden="1" x14ac:dyDescent="0.25">
      <c r="A4403" s="25">
        <v>150713</v>
      </c>
      <c r="B4403" s="25" t="s">
        <v>95</v>
      </c>
      <c r="C4403" s="25" t="s">
        <v>43</v>
      </c>
      <c r="D4403" s="25" t="s">
        <v>166</v>
      </c>
      <c r="E4403" s="24">
        <v>43405</v>
      </c>
      <c r="F4403" s="25" t="s">
        <v>45</v>
      </c>
      <c r="G4403" s="25" t="s">
        <v>46</v>
      </c>
      <c r="H4403" s="24">
        <v>45176</v>
      </c>
      <c r="I4403" s="101">
        <v>0.60793981481481485</v>
      </c>
      <c r="J4403" s="24">
        <v>45176</v>
      </c>
      <c r="K4403" s="101">
        <v>0.75078703703703698</v>
      </c>
      <c r="L4403" s="25">
        <v>12342</v>
      </c>
      <c r="M4403" s="26">
        <f>Causas[[#This Row],[parada_duracion]]/60</f>
        <v>205.7</v>
      </c>
      <c r="N4403" s="19" t="s">
        <v>792</v>
      </c>
      <c r="O4403" s="16" t="s">
        <v>52</v>
      </c>
      <c r="P4403" s="16">
        <f>WEEKNUM(Causas[[#This Row],[resolucion_fecha]],16)</f>
        <v>36</v>
      </c>
      <c r="Q4403" s="16" t="str">
        <f>TEXT(Causas[[#This Row],[resolucion_fecha]],"MMMM")</f>
        <v>septiembre</v>
      </c>
      <c r="R4403" s="16" t="str">
        <f t="shared" si="69"/>
        <v>T</v>
      </c>
      <c r="S4403" s="16"/>
      <c r="T4403" s="16" t="s">
        <v>53</v>
      </c>
      <c r="U4403" s="100"/>
      <c r="V4403" s="16"/>
      <c r="W4403" s="16"/>
    </row>
    <row r="4404" spans="1:23" hidden="1" x14ac:dyDescent="0.25">
      <c r="A4404" s="25">
        <v>150722</v>
      </c>
      <c r="B4404" s="25" t="s">
        <v>61</v>
      </c>
      <c r="C4404" s="25" t="s">
        <v>43</v>
      </c>
      <c r="D4404" s="25" t="s">
        <v>90</v>
      </c>
      <c r="E4404" s="24">
        <v>43405</v>
      </c>
      <c r="F4404" s="25" t="s">
        <v>45</v>
      </c>
      <c r="G4404" s="25" t="s">
        <v>46</v>
      </c>
      <c r="H4404" s="24">
        <v>45176</v>
      </c>
      <c r="I4404" s="101">
        <v>0.70621527777777782</v>
      </c>
      <c r="J4404" s="24">
        <v>45176</v>
      </c>
      <c r="K4404" s="101">
        <v>0.73402777777777783</v>
      </c>
      <c r="L4404" s="25">
        <v>2403</v>
      </c>
      <c r="M4404" s="26">
        <f>Causas[[#This Row],[parada_duracion]]/60</f>
        <v>40.049999999999997</v>
      </c>
      <c r="N4404" s="19" t="s">
        <v>1418</v>
      </c>
      <c r="O4404" s="16" t="s">
        <v>72</v>
      </c>
      <c r="P4404" s="16">
        <f>WEEKNUM(Causas[[#This Row],[resolucion_fecha]],16)</f>
        <v>36</v>
      </c>
      <c r="Q4404" s="16" t="str">
        <f>TEXT(Causas[[#This Row],[resolucion_fecha]],"MMMM")</f>
        <v>septiembre</v>
      </c>
      <c r="R4404" s="16" t="str">
        <f t="shared" si="69"/>
        <v>T</v>
      </c>
      <c r="S4404" s="16"/>
      <c r="T4404" s="16" t="s">
        <v>73</v>
      </c>
      <c r="U4404" s="16"/>
      <c r="V4404" s="16"/>
      <c r="W4404" s="16"/>
    </row>
    <row r="4405" spans="1:23" hidden="1" x14ac:dyDescent="0.25">
      <c r="A4405" s="25">
        <v>150724</v>
      </c>
      <c r="B4405" s="25" t="s">
        <v>61</v>
      </c>
      <c r="C4405" s="25" t="s">
        <v>43</v>
      </c>
      <c r="D4405" s="25" t="s">
        <v>55</v>
      </c>
      <c r="E4405" s="24">
        <v>43881</v>
      </c>
      <c r="F4405" s="25" t="s">
        <v>56</v>
      </c>
      <c r="G4405" s="25" t="s">
        <v>46</v>
      </c>
      <c r="H4405" s="24">
        <v>45176</v>
      </c>
      <c r="I4405" s="101">
        <v>0.71438657407407413</v>
      </c>
      <c r="J4405" s="24">
        <v>45176</v>
      </c>
      <c r="K4405" s="101">
        <v>0.71730324074074081</v>
      </c>
      <c r="L4405" s="25">
        <v>252</v>
      </c>
      <c r="M4405" s="26">
        <f>Causas[[#This Row],[parada_duracion]]/60</f>
        <v>4.2</v>
      </c>
      <c r="N4405" s="19" t="s">
        <v>47</v>
      </c>
      <c r="O4405" s="16" t="s">
        <v>47</v>
      </c>
      <c r="P4405" s="16">
        <f>WEEKNUM(Causas[[#This Row],[resolucion_fecha]],16)</f>
        <v>36</v>
      </c>
      <c r="Q4405" s="16" t="str">
        <f>TEXT(Causas[[#This Row],[resolucion_fecha]],"MMMM")</f>
        <v>septiembre</v>
      </c>
      <c r="R4405" s="16" t="str">
        <f t="shared" si="69"/>
        <v>T</v>
      </c>
      <c r="S4405" s="16"/>
      <c r="T4405" s="16" t="s">
        <v>47</v>
      </c>
      <c r="U4405" s="16"/>
      <c r="V4405" s="16"/>
      <c r="W4405" s="16"/>
    </row>
    <row r="4406" spans="1:23" hidden="1" x14ac:dyDescent="0.25">
      <c r="A4406" s="25">
        <v>150726</v>
      </c>
      <c r="B4406" s="25" t="s">
        <v>111</v>
      </c>
      <c r="C4406" s="25" t="s">
        <v>43</v>
      </c>
      <c r="D4406" s="25" t="s">
        <v>76</v>
      </c>
      <c r="E4406" s="24">
        <v>44239</v>
      </c>
      <c r="F4406" s="25" t="s">
        <v>56</v>
      </c>
      <c r="G4406" s="25" t="s">
        <v>50</v>
      </c>
      <c r="H4406" s="24">
        <v>45176</v>
      </c>
      <c r="I4406" s="101">
        <v>0.74854166666666666</v>
      </c>
      <c r="J4406" s="24">
        <v>45176</v>
      </c>
      <c r="K4406" s="101">
        <v>0.74938657407407405</v>
      </c>
      <c r="L4406" s="25">
        <v>73</v>
      </c>
      <c r="M4406" s="26">
        <f>Causas[[#This Row],[parada_duracion]]/60</f>
        <v>1.2166666666666666</v>
      </c>
      <c r="N4406" s="19" t="s">
        <v>47</v>
      </c>
      <c r="O4406" s="16" t="s">
        <v>47</v>
      </c>
      <c r="P4406" s="16">
        <f>WEEKNUM(Causas[[#This Row],[resolucion_fecha]],16)</f>
        <v>36</v>
      </c>
      <c r="Q4406" s="16" t="str">
        <f>TEXT(Causas[[#This Row],[resolucion_fecha]],"MMMM")</f>
        <v>septiembre</v>
      </c>
      <c r="R4406" s="16" t="str">
        <f t="shared" si="69"/>
        <v>T</v>
      </c>
      <c r="S4406" s="16"/>
      <c r="T4406" s="16" t="s">
        <v>47</v>
      </c>
      <c r="U4406" s="16"/>
      <c r="V4406" s="16"/>
      <c r="W4406" s="16"/>
    </row>
    <row r="4407" spans="1:23" hidden="1" x14ac:dyDescent="0.25">
      <c r="A4407" s="25">
        <v>150732</v>
      </c>
      <c r="B4407" s="25" t="s">
        <v>87</v>
      </c>
      <c r="C4407" s="25" t="s">
        <v>43</v>
      </c>
      <c r="D4407" s="25" t="s">
        <v>59</v>
      </c>
      <c r="E4407" s="24">
        <v>44231</v>
      </c>
      <c r="F4407" s="25" t="s">
        <v>60</v>
      </c>
      <c r="G4407" s="25" t="s">
        <v>46</v>
      </c>
      <c r="H4407" s="24">
        <v>45176</v>
      </c>
      <c r="I4407" s="101">
        <v>0.8260185185185186</v>
      </c>
      <c r="J4407" s="24">
        <v>45176</v>
      </c>
      <c r="K4407" s="101">
        <v>0.83081018518518512</v>
      </c>
      <c r="L4407" s="25">
        <v>414</v>
      </c>
      <c r="M4407" s="26">
        <f>Causas[[#This Row],[parada_duracion]]/60</f>
        <v>6.9</v>
      </c>
      <c r="N4407" s="19" t="s">
        <v>47</v>
      </c>
      <c r="O4407" s="16" t="s">
        <v>47</v>
      </c>
      <c r="P4407" s="16">
        <f>WEEKNUM(Causas[[#This Row],[resolucion_fecha]],16)</f>
        <v>36</v>
      </c>
      <c r="Q4407" s="16" t="str">
        <f>TEXT(Causas[[#This Row],[resolucion_fecha]],"MMMM")</f>
        <v>septiembre</v>
      </c>
      <c r="R4407" s="16" t="str">
        <f t="shared" si="69"/>
        <v>T</v>
      </c>
      <c r="S4407" s="16"/>
      <c r="T4407" s="16" t="s">
        <v>47</v>
      </c>
      <c r="U4407" s="16"/>
      <c r="V4407" s="16"/>
      <c r="W4407" s="16"/>
    </row>
    <row r="4408" spans="1:23" hidden="1" x14ac:dyDescent="0.25">
      <c r="A4408" s="25">
        <v>150735</v>
      </c>
      <c r="B4408" s="25" t="s">
        <v>42</v>
      </c>
      <c r="C4408" s="25" t="s">
        <v>43</v>
      </c>
      <c r="D4408" s="25" t="s">
        <v>77</v>
      </c>
      <c r="E4408" s="24">
        <v>43405</v>
      </c>
      <c r="F4408" s="25" t="s">
        <v>45</v>
      </c>
      <c r="G4408" s="25" t="s">
        <v>46</v>
      </c>
      <c r="H4408" s="24">
        <v>45176</v>
      </c>
      <c r="I4408" s="101">
        <v>0.85128472222222218</v>
      </c>
      <c r="J4408" s="24">
        <v>45176</v>
      </c>
      <c r="K4408" s="101">
        <v>0.87445601851851851</v>
      </c>
      <c r="L4408" s="25">
        <v>2002</v>
      </c>
      <c r="M4408" s="26">
        <f>Causas[[#This Row],[parada_duracion]]/60</f>
        <v>33.366666666666667</v>
      </c>
      <c r="N4408" s="19" t="s">
        <v>1419</v>
      </c>
      <c r="O4408" s="16" t="s">
        <v>52</v>
      </c>
      <c r="P4408" s="16">
        <f>WEEKNUM(Causas[[#This Row],[resolucion_fecha]],16)</f>
        <v>36</v>
      </c>
      <c r="Q4408" s="16" t="str">
        <f>TEXT(Causas[[#This Row],[resolucion_fecha]],"MMMM")</f>
        <v>septiembre</v>
      </c>
      <c r="R4408" s="16" t="str">
        <f t="shared" si="69"/>
        <v>T</v>
      </c>
      <c r="S4408" s="16"/>
      <c r="T4408" s="16" t="s">
        <v>53</v>
      </c>
      <c r="U4408" s="16"/>
      <c r="V4408" s="16"/>
      <c r="W4408" s="16"/>
    </row>
    <row r="4409" spans="1:23" hidden="1" x14ac:dyDescent="0.25">
      <c r="A4409" s="25">
        <v>150737</v>
      </c>
      <c r="B4409" s="25" t="s">
        <v>42</v>
      </c>
      <c r="C4409" s="25" t="s">
        <v>43</v>
      </c>
      <c r="D4409" s="25" t="s">
        <v>77</v>
      </c>
      <c r="E4409" s="24">
        <v>43405</v>
      </c>
      <c r="F4409" s="25" t="s">
        <v>45</v>
      </c>
      <c r="G4409" s="25" t="s">
        <v>46</v>
      </c>
      <c r="H4409" s="24">
        <v>45176</v>
      </c>
      <c r="I4409" s="101">
        <v>0.90141203703703709</v>
      </c>
      <c r="J4409" s="24">
        <v>45176</v>
      </c>
      <c r="K4409" s="101">
        <v>0.90241898148148147</v>
      </c>
      <c r="L4409" s="25">
        <v>87</v>
      </c>
      <c r="M4409" s="26">
        <f>Causas[[#This Row],[parada_duracion]]/60</f>
        <v>1.45</v>
      </c>
      <c r="N4409" s="19" t="s">
        <v>47</v>
      </c>
      <c r="O4409" s="16" t="s">
        <v>47</v>
      </c>
      <c r="P4409" s="16">
        <f>WEEKNUM(Causas[[#This Row],[resolucion_fecha]],16)</f>
        <v>36</v>
      </c>
      <c r="Q4409" s="16" t="str">
        <f>TEXT(Causas[[#This Row],[resolucion_fecha]],"MMMM")</f>
        <v>septiembre</v>
      </c>
      <c r="R4409" s="16" t="str">
        <f t="shared" si="69"/>
        <v>T</v>
      </c>
      <c r="S4409" s="16"/>
      <c r="T4409" s="16" t="s">
        <v>47</v>
      </c>
      <c r="U4409" s="16"/>
      <c r="V4409" s="16"/>
      <c r="W4409" s="16"/>
    </row>
    <row r="4410" spans="1:23" hidden="1" x14ac:dyDescent="0.25">
      <c r="A4410" s="25">
        <v>150739</v>
      </c>
      <c r="B4410" s="25" t="s">
        <v>66</v>
      </c>
      <c r="C4410" s="25" t="s">
        <v>43</v>
      </c>
      <c r="D4410" s="25" t="s">
        <v>96</v>
      </c>
      <c r="E4410" s="24">
        <v>43405</v>
      </c>
      <c r="F4410" s="25" t="s">
        <v>45</v>
      </c>
      <c r="G4410" s="25" t="s">
        <v>50</v>
      </c>
      <c r="H4410" s="24">
        <v>45176</v>
      </c>
      <c r="I4410" s="101">
        <v>0.98925925925925917</v>
      </c>
      <c r="J4410" s="24">
        <v>45176</v>
      </c>
      <c r="K4410" s="101">
        <v>0.99780092592592595</v>
      </c>
      <c r="L4410" s="25">
        <v>738</v>
      </c>
      <c r="M4410" s="26">
        <f>Causas[[#This Row],[parada_duracion]]/60</f>
        <v>12.3</v>
      </c>
      <c r="N4410" s="19" t="s">
        <v>113</v>
      </c>
      <c r="O4410" s="16" t="s">
        <v>52</v>
      </c>
      <c r="P4410" s="16">
        <f>WEEKNUM(Causas[[#This Row],[resolucion_fecha]],16)</f>
        <v>36</v>
      </c>
      <c r="Q4410" s="16" t="str">
        <f>TEXT(Causas[[#This Row],[resolucion_fecha]],"MMMM")</f>
        <v>septiembre</v>
      </c>
      <c r="R4410" s="16" t="str">
        <f t="shared" si="69"/>
        <v>N</v>
      </c>
      <c r="S4410" s="16"/>
      <c r="T4410" s="16" t="s">
        <v>53</v>
      </c>
      <c r="U4410" s="16"/>
      <c r="V4410" s="16"/>
      <c r="W4410" s="16"/>
    </row>
    <row r="4411" spans="1:23" hidden="1" x14ac:dyDescent="0.25">
      <c r="A4411" s="25">
        <v>150740</v>
      </c>
      <c r="B4411" s="25" t="s">
        <v>66</v>
      </c>
      <c r="C4411" s="25" t="s">
        <v>43</v>
      </c>
      <c r="D4411" s="25" t="s">
        <v>96</v>
      </c>
      <c r="E4411" s="24">
        <v>43405</v>
      </c>
      <c r="F4411" s="25" t="s">
        <v>45</v>
      </c>
      <c r="G4411" s="25" t="s">
        <v>46</v>
      </c>
      <c r="H4411" s="24">
        <v>45177</v>
      </c>
      <c r="I4411" s="101">
        <v>1.8576388888888889E-2</v>
      </c>
      <c r="J4411" s="24">
        <v>45177</v>
      </c>
      <c r="K4411" s="101">
        <v>3.3993055555555561E-2</v>
      </c>
      <c r="L4411" s="25">
        <v>1332</v>
      </c>
      <c r="M4411" s="26">
        <f>Causas[[#This Row],[parada_duracion]]/60</f>
        <v>22.2</v>
      </c>
      <c r="N4411" s="19" t="s">
        <v>1420</v>
      </c>
      <c r="O4411" s="16" t="s">
        <v>52</v>
      </c>
      <c r="P4411" s="16">
        <f>WEEKNUM(Causas[[#This Row],[resolucion_fecha]],16)</f>
        <v>36</v>
      </c>
      <c r="Q4411" s="16" t="str">
        <f>TEXT(Causas[[#This Row],[resolucion_fecha]],"MMMM")</f>
        <v>septiembre</v>
      </c>
      <c r="R4411" s="16" t="str">
        <f t="shared" si="69"/>
        <v>N</v>
      </c>
      <c r="S4411" s="16"/>
      <c r="T4411" s="16" t="s">
        <v>53</v>
      </c>
      <c r="U4411" s="16"/>
      <c r="V4411" s="16"/>
      <c r="W4411" s="16"/>
    </row>
    <row r="4412" spans="1:23" ht="30" hidden="1" x14ac:dyDescent="0.25">
      <c r="A4412" s="96">
        <v>150744</v>
      </c>
      <c r="B4412" s="96" t="s">
        <v>42</v>
      </c>
      <c r="C4412" s="96" t="s">
        <v>43</v>
      </c>
      <c r="D4412" s="96" t="s">
        <v>77</v>
      </c>
      <c r="E4412" s="97">
        <v>43405</v>
      </c>
      <c r="F4412" s="96" t="s">
        <v>45</v>
      </c>
      <c r="G4412" s="96" t="s">
        <v>46</v>
      </c>
      <c r="H4412" s="97">
        <v>45177</v>
      </c>
      <c r="I4412" s="23">
        <v>0.25873842592592594</v>
      </c>
      <c r="J4412" s="97">
        <v>45177</v>
      </c>
      <c r="K4412" s="23">
        <v>0.26587962962962963</v>
      </c>
      <c r="L4412" s="96">
        <v>617</v>
      </c>
      <c r="M4412" s="98">
        <f>Causas[[#This Row],[parada_duracion]]/60</f>
        <v>10.283333333333333</v>
      </c>
      <c r="N4412" s="18" t="s">
        <v>1421</v>
      </c>
      <c r="O4412" s="99" t="s">
        <v>72</v>
      </c>
      <c r="P4412" s="99">
        <f>WEEKNUM(Causas[[#This Row],[resolucion_fecha]],16)</f>
        <v>36</v>
      </c>
      <c r="Q4412" s="99" t="str">
        <f>TEXT(Causas[[#This Row],[resolucion_fecha]],"MMMM")</f>
        <v>septiembre</v>
      </c>
      <c r="R4412" s="99" t="str">
        <f t="shared" si="69"/>
        <v>M</v>
      </c>
      <c r="S4412" s="99"/>
      <c r="T4412" s="99" t="s">
        <v>73</v>
      </c>
      <c r="U4412" s="16"/>
      <c r="V4412" s="99"/>
      <c r="W4412" s="99"/>
    </row>
    <row r="4413" spans="1:23" hidden="1" x14ac:dyDescent="0.25">
      <c r="A4413" s="96">
        <v>150745</v>
      </c>
      <c r="B4413" s="96" t="s">
        <v>70</v>
      </c>
      <c r="C4413" s="96" t="s">
        <v>43</v>
      </c>
      <c r="D4413" s="96" t="s">
        <v>64</v>
      </c>
      <c r="E4413" s="97">
        <v>43881</v>
      </c>
      <c r="F4413" s="96" t="s">
        <v>56</v>
      </c>
      <c r="G4413" s="96" t="s">
        <v>46</v>
      </c>
      <c r="H4413" s="97">
        <v>45177</v>
      </c>
      <c r="I4413" s="23">
        <v>0.26217592592592592</v>
      </c>
      <c r="J4413" s="97">
        <v>45177</v>
      </c>
      <c r="K4413" s="23">
        <v>0.27747685185185184</v>
      </c>
      <c r="L4413" s="96">
        <v>1322</v>
      </c>
      <c r="M4413" s="98">
        <f>Causas[[#This Row],[parada_duracion]]/60</f>
        <v>22.033333333333335</v>
      </c>
      <c r="N4413" s="18" t="s">
        <v>1422</v>
      </c>
      <c r="O4413" s="99" t="s">
        <v>52</v>
      </c>
      <c r="P4413" s="99">
        <f>WEEKNUM(Causas[[#This Row],[resolucion_fecha]],16)</f>
        <v>36</v>
      </c>
      <c r="Q4413" s="99" t="str">
        <f>TEXT(Causas[[#This Row],[resolucion_fecha]],"MMMM")</f>
        <v>septiembre</v>
      </c>
      <c r="R4413" s="99" t="str">
        <f t="shared" si="69"/>
        <v>M</v>
      </c>
      <c r="S4413" s="99"/>
      <c r="T4413" s="16" t="s">
        <v>53</v>
      </c>
      <c r="U4413" s="100"/>
      <c r="V4413" s="99"/>
      <c r="W4413" s="99"/>
    </row>
    <row r="4414" spans="1:23" ht="30" hidden="1" x14ac:dyDescent="0.25">
      <c r="A4414" s="25">
        <v>150746</v>
      </c>
      <c r="B4414" s="25" t="s">
        <v>42</v>
      </c>
      <c r="C4414" s="25" t="s">
        <v>43</v>
      </c>
      <c r="D4414" s="25" t="s">
        <v>77</v>
      </c>
      <c r="E4414" s="24">
        <v>43405</v>
      </c>
      <c r="F4414" s="25" t="s">
        <v>45</v>
      </c>
      <c r="G4414" s="25" t="s">
        <v>50</v>
      </c>
      <c r="H4414" s="24">
        <v>45177</v>
      </c>
      <c r="I4414" s="101">
        <v>0.26597222222222222</v>
      </c>
      <c r="J4414" s="24">
        <v>45177</v>
      </c>
      <c r="K4414" s="101">
        <v>0.33506944444444442</v>
      </c>
      <c r="L4414" s="25">
        <v>5970</v>
      </c>
      <c r="M4414" s="26">
        <f>Causas[[#This Row],[parada_duracion]]/60</f>
        <v>99.5</v>
      </c>
      <c r="N4414" s="19" t="s">
        <v>1421</v>
      </c>
      <c r="O4414" s="16" t="s">
        <v>72</v>
      </c>
      <c r="P4414" s="16">
        <f>WEEKNUM(Causas[[#This Row],[resolucion_fecha]],16)</f>
        <v>36</v>
      </c>
      <c r="Q4414" s="16" t="str">
        <f>TEXT(Causas[[#This Row],[resolucion_fecha]],"MMMM")</f>
        <v>septiembre</v>
      </c>
      <c r="R4414" s="16" t="str">
        <f t="shared" si="69"/>
        <v>M</v>
      </c>
      <c r="S4414" s="16"/>
      <c r="T4414" s="99" t="s">
        <v>73</v>
      </c>
      <c r="U4414" s="100"/>
      <c r="V4414" s="16"/>
      <c r="W4414" s="16"/>
    </row>
    <row r="4415" spans="1:23" hidden="1" x14ac:dyDescent="0.25">
      <c r="A4415" s="25">
        <v>150756</v>
      </c>
      <c r="B4415" s="25" t="s">
        <v>42</v>
      </c>
      <c r="C4415" s="25" t="s">
        <v>43</v>
      </c>
      <c r="D4415" s="25" t="s">
        <v>77</v>
      </c>
      <c r="E4415" s="24">
        <v>43405</v>
      </c>
      <c r="F4415" s="25" t="s">
        <v>45</v>
      </c>
      <c r="G4415" s="25" t="s">
        <v>50</v>
      </c>
      <c r="H4415" s="24">
        <v>45177</v>
      </c>
      <c r="I4415" s="101">
        <v>0.34119212962962964</v>
      </c>
      <c r="J4415" s="24">
        <v>45177</v>
      </c>
      <c r="K4415" s="101">
        <v>0.34452546296296299</v>
      </c>
      <c r="L4415" s="25">
        <v>288</v>
      </c>
      <c r="M4415" s="26">
        <f>Causas[[#This Row],[parada_duracion]]/60</f>
        <v>4.8</v>
      </c>
      <c r="N4415" s="19" t="s">
        <v>47</v>
      </c>
      <c r="O4415" s="16" t="s">
        <v>47</v>
      </c>
      <c r="P4415" s="16">
        <f>WEEKNUM(Causas[[#This Row],[resolucion_fecha]],16)</f>
        <v>36</v>
      </c>
      <c r="Q4415" s="16" t="str">
        <f>TEXT(Causas[[#This Row],[resolucion_fecha]],"MMMM")</f>
        <v>septiembre</v>
      </c>
      <c r="R4415" s="16" t="str">
        <f t="shared" si="69"/>
        <v>M</v>
      </c>
      <c r="S4415" s="16"/>
      <c r="T4415" s="16" t="s">
        <v>47</v>
      </c>
      <c r="U4415" s="16"/>
      <c r="V4415" s="16"/>
      <c r="W4415" s="16"/>
    </row>
    <row r="4416" spans="1:23" hidden="1" x14ac:dyDescent="0.25">
      <c r="A4416" s="25">
        <v>150758</v>
      </c>
      <c r="B4416" s="25" t="s">
        <v>42</v>
      </c>
      <c r="C4416" s="25" t="s">
        <v>43</v>
      </c>
      <c r="D4416" s="25" t="s">
        <v>77</v>
      </c>
      <c r="E4416" s="24">
        <v>43405</v>
      </c>
      <c r="F4416" s="25" t="s">
        <v>45</v>
      </c>
      <c r="G4416" s="25" t="s">
        <v>50</v>
      </c>
      <c r="H4416" s="24">
        <v>45177</v>
      </c>
      <c r="I4416" s="101">
        <v>0.3541435185185185</v>
      </c>
      <c r="J4416" s="24">
        <v>45177</v>
      </c>
      <c r="K4416" s="101">
        <v>0.36106481481481478</v>
      </c>
      <c r="L4416" s="25">
        <v>598</v>
      </c>
      <c r="M4416" s="26">
        <f>Causas[[#This Row],[parada_duracion]]/60</f>
        <v>9.9666666666666668</v>
      </c>
      <c r="N4416" s="19" t="s">
        <v>47</v>
      </c>
      <c r="O4416" s="16" t="s">
        <v>47</v>
      </c>
      <c r="P4416" s="16">
        <f>WEEKNUM(Causas[[#This Row],[resolucion_fecha]],16)</f>
        <v>36</v>
      </c>
      <c r="Q4416" s="16" t="str">
        <f>TEXT(Causas[[#This Row],[resolucion_fecha]],"MMMM")</f>
        <v>septiembre</v>
      </c>
      <c r="R4416" s="16" t="str">
        <f t="shared" si="69"/>
        <v>M</v>
      </c>
      <c r="S4416" s="16"/>
      <c r="T4416" s="16" t="s">
        <v>47</v>
      </c>
      <c r="U4416" s="16"/>
      <c r="V4416" s="16"/>
      <c r="W4416" s="16"/>
    </row>
    <row r="4417" spans="1:23" hidden="1" x14ac:dyDescent="0.25">
      <c r="A4417" s="25">
        <v>150762</v>
      </c>
      <c r="B4417" s="25" t="s">
        <v>42</v>
      </c>
      <c r="C4417" s="25" t="s">
        <v>43</v>
      </c>
      <c r="D4417" s="25" t="s">
        <v>105</v>
      </c>
      <c r="E4417" s="24">
        <v>43405</v>
      </c>
      <c r="F4417" s="25" t="s">
        <v>45</v>
      </c>
      <c r="G4417" s="25" t="s">
        <v>50</v>
      </c>
      <c r="H4417" s="24">
        <v>45177</v>
      </c>
      <c r="I4417" s="101">
        <v>0.3895717592592593</v>
      </c>
      <c r="J4417" s="24">
        <v>45177</v>
      </c>
      <c r="K4417" s="101">
        <v>0.39689814814814817</v>
      </c>
      <c r="L4417" s="25">
        <v>633</v>
      </c>
      <c r="M4417" s="26">
        <f>Causas[[#This Row],[parada_duracion]]/60</f>
        <v>10.55</v>
      </c>
      <c r="N4417" s="19" t="s">
        <v>1423</v>
      </c>
      <c r="O4417" s="16" t="s">
        <v>52</v>
      </c>
      <c r="P4417" s="16">
        <f>WEEKNUM(Causas[[#This Row],[resolucion_fecha]],16)</f>
        <v>36</v>
      </c>
      <c r="Q4417" s="16" t="str">
        <f>TEXT(Causas[[#This Row],[resolucion_fecha]],"MMMM")</f>
        <v>septiembre</v>
      </c>
      <c r="R4417" s="16" t="str">
        <f t="shared" si="69"/>
        <v>M</v>
      </c>
      <c r="S4417" s="16"/>
      <c r="T4417" s="16" t="s">
        <v>53</v>
      </c>
      <c r="U4417" s="16"/>
      <c r="V4417" s="16"/>
      <c r="W4417" s="16"/>
    </row>
    <row r="4418" spans="1:23" ht="30" hidden="1" x14ac:dyDescent="0.25">
      <c r="A4418" s="25">
        <v>150766</v>
      </c>
      <c r="B4418" s="25" t="s">
        <v>95</v>
      </c>
      <c r="C4418" s="25" t="s">
        <v>43</v>
      </c>
      <c r="D4418" s="25" t="s">
        <v>82</v>
      </c>
      <c r="E4418" s="24">
        <v>45063</v>
      </c>
      <c r="F4418" s="25" t="s">
        <v>124</v>
      </c>
      <c r="G4418" s="25" t="s">
        <v>46</v>
      </c>
      <c r="H4418" s="24">
        <v>45177</v>
      </c>
      <c r="I4418" s="101">
        <v>0.4251388888888889</v>
      </c>
      <c r="J4418" s="24">
        <v>45177</v>
      </c>
      <c r="K4418" s="101">
        <v>0.48033564814814816</v>
      </c>
      <c r="L4418" s="25">
        <v>4769</v>
      </c>
      <c r="M4418" s="26">
        <f>Causas[[#This Row],[parada_duracion]]/60</f>
        <v>79.483333333333334</v>
      </c>
      <c r="N4418" s="19" t="s">
        <v>1424</v>
      </c>
      <c r="O4418" s="16" t="s">
        <v>52</v>
      </c>
      <c r="P4418" s="16">
        <f>WEEKNUM(Causas[[#This Row],[resolucion_fecha]],16)</f>
        <v>36</v>
      </c>
      <c r="Q4418" s="16" t="str">
        <f>TEXT(Causas[[#This Row],[resolucion_fecha]],"MMMM")</f>
        <v>septiembre</v>
      </c>
      <c r="R4418" s="16" t="str">
        <f t="shared" si="69"/>
        <v>M</v>
      </c>
      <c r="S4418" s="16"/>
      <c r="T4418" s="16" t="s">
        <v>53</v>
      </c>
      <c r="U4418" s="16"/>
      <c r="V4418" s="16"/>
      <c r="W4418" s="16"/>
    </row>
    <row r="4419" spans="1:23" ht="30" hidden="1" x14ac:dyDescent="0.25">
      <c r="A4419" s="96">
        <v>150774</v>
      </c>
      <c r="B4419" s="96" t="s">
        <v>95</v>
      </c>
      <c r="C4419" s="96" t="s">
        <v>43</v>
      </c>
      <c r="D4419" s="96" t="s">
        <v>82</v>
      </c>
      <c r="E4419" s="97">
        <v>45063</v>
      </c>
      <c r="F4419" s="96" t="s">
        <v>124</v>
      </c>
      <c r="G4419" s="96" t="s">
        <v>46</v>
      </c>
      <c r="H4419" s="97">
        <v>45177</v>
      </c>
      <c r="I4419" s="23">
        <v>0.4934837962962963</v>
      </c>
      <c r="J4419" s="97">
        <v>45177</v>
      </c>
      <c r="K4419" s="23">
        <v>0.52995370370370376</v>
      </c>
      <c r="L4419" s="96">
        <v>3151</v>
      </c>
      <c r="M4419" s="98">
        <f>Causas[[#This Row],[parada_duracion]]/60</f>
        <v>52.516666666666666</v>
      </c>
      <c r="N4419" s="18" t="s">
        <v>1424</v>
      </c>
      <c r="O4419" s="99" t="s">
        <v>52</v>
      </c>
      <c r="P4419" s="99">
        <f>WEEKNUM(Causas[[#This Row],[resolucion_fecha]],16)</f>
        <v>36</v>
      </c>
      <c r="Q4419" s="99" t="str">
        <f>TEXT(Causas[[#This Row],[resolucion_fecha]],"MMMM")</f>
        <v>septiembre</v>
      </c>
      <c r="R4419" s="99" t="str">
        <f t="shared" si="69"/>
        <v>M</v>
      </c>
      <c r="S4419" s="99"/>
      <c r="T4419" s="16" t="s">
        <v>53</v>
      </c>
      <c r="U4419" s="16"/>
      <c r="V4419" s="99"/>
      <c r="W4419" s="99"/>
    </row>
    <row r="4420" spans="1:23" hidden="1" x14ac:dyDescent="0.25">
      <c r="A4420" s="96">
        <v>150775</v>
      </c>
      <c r="B4420" s="96" t="s">
        <v>116</v>
      </c>
      <c r="C4420" s="96" t="s">
        <v>43</v>
      </c>
      <c r="D4420" s="96" t="s">
        <v>96</v>
      </c>
      <c r="E4420" s="97">
        <v>43405</v>
      </c>
      <c r="F4420" s="96" t="s">
        <v>45</v>
      </c>
      <c r="G4420" s="96" t="s">
        <v>50</v>
      </c>
      <c r="H4420" s="97">
        <v>45177</v>
      </c>
      <c r="I4420" s="23">
        <v>0.52391203703703704</v>
      </c>
      <c r="J4420" s="97">
        <v>45177</v>
      </c>
      <c r="K4420" s="23">
        <v>0.54453703703703704</v>
      </c>
      <c r="L4420" s="96">
        <v>1782</v>
      </c>
      <c r="M4420" s="98">
        <f>Causas[[#This Row],[parada_duracion]]/60</f>
        <v>29.7</v>
      </c>
      <c r="N4420" s="18" t="s">
        <v>113</v>
      </c>
      <c r="O4420" s="99" t="s">
        <v>52</v>
      </c>
      <c r="P4420" s="99">
        <f>WEEKNUM(Causas[[#This Row],[resolucion_fecha]],16)</f>
        <v>36</v>
      </c>
      <c r="Q4420" s="99" t="str">
        <f>TEXT(Causas[[#This Row],[resolucion_fecha]],"MMMM")</f>
        <v>septiembre</v>
      </c>
      <c r="R4420" s="99" t="str">
        <f t="shared" si="69"/>
        <v>M</v>
      </c>
      <c r="S4420" s="99"/>
      <c r="T4420" s="16" t="s">
        <v>53</v>
      </c>
      <c r="U4420" s="100"/>
      <c r="V4420" s="99"/>
      <c r="W4420" s="99"/>
    </row>
    <row r="4421" spans="1:23" hidden="1" x14ac:dyDescent="0.25">
      <c r="A4421" s="96">
        <v>150776</v>
      </c>
      <c r="B4421" s="96" t="s">
        <v>117</v>
      </c>
      <c r="C4421" s="96" t="s">
        <v>43</v>
      </c>
      <c r="D4421" s="96" t="s">
        <v>59</v>
      </c>
      <c r="E4421" s="97">
        <v>44231</v>
      </c>
      <c r="F4421" s="96" t="s">
        <v>60</v>
      </c>
      <c r="G4421" s="96" t="s">
        <v>50</v>
      </c>
      <c r="H4421" s="97">
        <v>45177</v>
      </c>
      <c r="I4421" s="23">
        <v>0.52643518518518517</v>
      </c>
      <c r="J4421" s="97">
        <v>45177</v>
      </c>
      <c r="K4421" s="23">
        <v>0.52651620370370367</v>
      </c>
      <c r="L4421" s="96">
        <v>7</v>
      </c>
      <c r="M4421" s="98">
        <f>Causas[[#This Row],[parada_duracion]]/60</f>
        <v>0.11666666666666667</v>
      </c>
      <c r="N4421" s="19" t="s">
        <v>47</v>
      </c>
      <c r="O4421" s="16" t="s">
        <v>47</v>
      </c>
      <c r="P4421" s="99">
        <f>WEEKNUM(Causas[[#This Row],[resolucion_fecha]],16)</f>
        <v>36</v>
      </c>
      <c r="Q4421" s="99" t="str">
        <f>TEXT(Causas[[#This Row],[resolucion_fecha]],"MMMM")</f>
        <v>septiembre</v>
      </c>
      <c r="R4421" s="99" t="str">
        <f t="shared" si="69"/>
        <v>M</v>
      </c>
      <c r="S4421" s="99"/>
      <c r="T4421" s="16" t="s">
        <v>47</v>
      </c>
      <c r="U4421" s="100"/>
      <c r="V4421" s="99"/>
      <c r="W4421" s="99"/>
    </row>
    <row r="4422" spans="1:23" hidden="1" x14ac:dyDescent="0.25">
      <c r="A4422" s="25">
        <v>150777</v>
      </c>
      <c r="B4422" s="25" t="s">
        <v>117</v>
      </c>
      <c r="C4422" s="25" t="s">
        <v>43</v>
      </c>
      <c r="D4422" s="25" t="s">
        <v>59</v>
      </c>
      <c r="E4422" s="24">
        <v>44231</v>
      </c>
      <c r="F4422" s="25" t="s">
        <v>60</v>
      </c>
      <c r="G4422" s="25" t="s">
        <v>46</v>
      </c>
      <c r="H4422" s="24">
        <v>45177</v>
      </c>
      <c r="I4422" s="101">
        <v>0.5269907407407407</v>
      </c>
      <c r="J4422" s="24">
        <v>45177</v>
      </c>
      <c r="K4422" s="101">
        <v>0.53505787037037034</v>
      </c>
      <c r="L4422" s="25">
        <v>697</v>
      </c>
      <c r="M4422" s="26">
        <f>Causas[[#This Row],[parada_duracion]]/60</f>
        <v>11.616666666666667</v>
      </c>
      <c r="N4422" s="19" t="s">
        <v>113</v>
      </c>
      <c r="O4422" s="16" t="s">
        <v>52</v>
      </c>
      <c r="P4422" s="16">
        <f>WEEKNUM(Causas[[#This Row],[resolucion_fecha]],16)</f>
        <v>36</v>
      </c>
      <c r="Q4422" s="16" t="str">
        <f>TEXT(Causas[[#This Row],[resolucion_fecha]],"MMMM")</f>
        <v>septiembre</v>
      </c>
      <c r="R4422" s="16" t="str">
        <f t="shared" si="69"/>
        <v>M</v>
      </c>
      <c r="S4422" s="16"/>
      <c r="T4422" s="16" t="s">
        <v>53</v>
      </c>
      <c r="U4422" s="100"/>
      <c r="V4422" s="16"/>
      <c r="W4422" s="16"/>
    </row>
    <row r="4423" spans="1:23" hidden="1" x14ac:dyDescent="0.25">
      <c r="A4423" s="96">
        <v>150783</v>
      </c>
      <c r="B4423" s="96" t="s">
        <v>95</v>
      </c>
      <c r="C4423" s="96" t="s">
        <v>43</v>
      </c>
      <c r="D4423" s="96" t="s">
        <v>82</v>
      </c>
      <c r="E4423" s="97">
        <v>45063</v>
      </c>
      <c r="F4423" s="96" t="s">
        <v>124</v>
      </c>
      <c r="G4423" s="96" t="s">
        <v>46</v>
      </c>
      <c r="H4423" s="97">
        <v>45177</v>
      </c>
      <c r="I4423" s="23">
        <v>0.62035879629629631</v>
      </c>
      <c r="J4423" s="97">
        <v>45177</v>
      </c>
      <c r="K4423" s="23">
        <v>0.6589814814814815</v>
      </c>
      <c r="L4423" s="96">
        <v>3337</v>
      </c>
      <c r="M4423" s="98">
        <f>Causas[[#This Row],[parada_duracion]]/60</f>
        <v>55.616666666666667</v>
      </c>
      <c r="N4423" s="18" t="s">
        <v>1425</v>
      </c>
      <c r="O4423" s="99" t="s">
        <v>9</v>
      </c>
      <c r="P4423" s="99">
        <f>WEEKNUM(Causas[[#This Row],[resolucion_fecha]],16)</f>
        <v>36</v>
      </c>
      <c r="Q4423" s="99" t="str">
        <f>TEXT(Causas[[#This Row],[resolucion_fecha]],"MMMM")</f>
        <v>septiembre</v>
      </c>
      <c r="R4423" s="99" t="str">
        <f t="shared" si="69"/>
        <v>T</v>
      </c>
      <c r="S4423" s="99"/>
      <c r="T4423" s="99" t="s">
        <v>9</v>
      </c>
      <c r="U4423" s="16"/>
      <c r="V4423" s="99"/>
      <c r="W4423" s="99"/>
    </row>
    <row r="4424" spans="1:23" hidden="1" x14ac:dyDescent="0.25">
      <c r="A4424" s="96">
        <v>150784</v>
      </c>
      <c r="B4424" s="96" t="s">
        <v>111</v>
      </c>
      <c r="C4424" s="96" t="s">
        <v>43</v>
      </c>
      <c r="D4424" s="96" t="s">
        <v>166</v>
      </c>
      <c r="E4424" s="97">
        <v>44432</v>
      </c>
      <c r="F4424" s="96" t="s">
        <v>325</v>
      </c>
      <c r="G4424" s="96" t="s">
        <v>50</v>
      </c>
      <c r="H4424" s="97">
        <v>45177</v>
      </c>
      <c r="I4424" s="23">
        <v>0.62312500000000004</v>
      </c>
      <c r="J4424" s="97">
        <v>45177</v>
      </c>
      <c r="K4424" s="23">
        <v>0.62583333333333335</v>
      </c>
      <c r="L4424" s="96">
        <v>234</v>
      </c>
      <c r="M4424" s="98">
        <f>Causas[[#This Row],[parada_duracion]]/60</f>
        <v>3.9</v>
      </c>
      <c r="N4424" s="19" t="s">
        <v>47</v>
      </c>
      <c r="O4424" s="16" t="s">
        <v>47</v>
      </c>
      <c r="P4424" s="99">
        <f>WEEKNUM(Causas[[#This Row],[resolucion_fecha]],16)</f>
        <v>36</v>
      </c>
      <c r="Q4424" s="99" t="str">
        <f>TEXT(Causas[[#This Row],[resolucion_fecha]],"MMMM")</f>
        <v>septiembre</v>
      </c>
      <c r="R4424" s="99" t="str">
        <f t="shared" si="69"/>
        <v>T</v>
      </c>
      <c r="S4424" s="99"/>
      <c r="T4424" s="16" t="s">
        <v>47</v>
      </c>
      <c r="U4424" s="100"/>
      <c r="V4424" s="99"/>
      <c r="W4424" s="99"/>
    </row>
    <row r="4425" spans="1:23" ht="45" x14ac:dyDescent="0.25">
      <c r="A4425" s="25">
        <v>150785</v>
      </c>
      <c r="B4425" s="25" t="s">
        <v>185</v>
      </c>
      <c r="C4425" s="25" t="s">
        <v>43</v>
      </c>
      <c r="D4425" s="25" t="s">
        <v>67</v>
      </c>
      <c r="E4425" s="24">
        <v>43405</v>
      </c>
      <c r="F4425" s="25" t="s">
        <v>45</v>
      </c>
      <c r="G4425" s="25" t="s">
        <v>50</v>
      </c>
      <c r="H4425" s="24">
        <v>45177</v>
      </c>
      <c r="I4425" s="101">
        <v>0.63571759259259253</v>
      </c>
      <c r="J4425" s="24">
        <v>45177</v>
      </c>
      <c r="K4425" s="101">
        <v>0.69247685185185182</v>
      </c>
      <c r="L4425" s="25">
        <v>4904</v>
      </c>
      <c r="M4425" s="26">
        <f>Causas[[#This Row],[parada_duracion]]/60</f>
        <v>81.733333333333334</v>
      </c>
      <c r="N4425" s="19" t="s">
        <v>1426</v>
      </c>
      <c r="O4425" s="16" t="s">
        <v>52</v>
      </c>
      <c r="P4425" s="16">
        <f>WEEKNUM(Causas[[#This Row],[resolucion_fecha]],16)</f>
        <v>36</v>
      </c>
      <c r="Q4425" s="16" t="str">
        <f>TEXT(Causas[[#This Row],[resolucion_fecha]],"MMMM")</f>
        <v>septiembre</v>
      </c>
      <c r="R4425" s="16" t="str">
        <f t="shared" si="69"/>
        <v>T</v>
      </c>
      <c r="S4425" s="16"/>
      <c r="T4425" s="16" t="s">
        <v>53</v>
      </c>
      <c r="U4425" s="100"/>
      <c r="V4425" s="16"/>
      <c r="W4425" s="16"/>
    </row>
    <row r="4426" spans="1:23" ht="30" hidden="1" x14ac:dyDescent="0.25">
      <c r="A4426" s="25">
        <v>150790</v>
      </c>
      <c r="B4426" s="25" t="s">
        <v>95</v>
      </c>
      <c r="C4426" s="25" t="s">
        <v>43</v>
      </c>
      <c r="D4426" s="25" t="s">
        <v>82</v>
      </c>
      <c r="E4426" s="24">
        <v>45063</v>
      </c>
      <c r="F4426" s="25" t="s">
        <v>124</v>
      </c>
      <c r="G4426" s="25" t="s">
        <v>46</v>
      </c>
      <c r="H4426" s="24">
        <v>45177</v>
      </c>
      <c r="I4426" s="101">
        <v>0.68850694444444438</v>
      </c>
      <c r="J4426" s="24">
        <v>45177</v>
      </c>
      <c r="K4426" s="101">
        <v>0.79689814814814808</v>
      </c>
      <c r="L4426" s="25">
        <v>9365</v>
      </c>
      <c r="M4426" s="26">
        <f>Causas[[#This Row],[parada_duracion]]/60</f>
        <v>156.08333333333334</v>
      </c>
      <c r="N4426" s="19" t="s">
        <v>1427</v>
      </c>
      <c r="O4426" s="16" t="s">
        <v>52</v>
      </c>
      <c r="P4426" s="16">
        <f>WEEKNUM(Causas[[#This Row],[resolucion_fecha]],16)</f>
        <v>36</v>
      </c>
      <c r="Q4426" s="16" t="str">
        <f>TEXT(Causas[[#This Row],[resolucion_fecha]],"MMMM")</f>
        <v>septiembre</v>
      </c>
      <c r="R4426" s="16" t="str">
        <f t="shared" si="69"/>
        <v>T</v>
      </c>
      <c r="S4426" s="16"/>
      <c r="T4426" s="16" t="s">
        <v>53</v>
      </c>
      <c r="U4426" s="16"/>
      <c r="V4426" s="16"/>
      <c r="W4426" s="16"/>
    </row>
    <row r="4427" spans="1:23" ht="45" x14ac:dyDescent="0.25">
      <c r="A4427" s="25">
        <v>150792</v>
      </c>
      <c r="B4427" s="25" t="s">
        <v>185</v>
      </c>
      <c r="C4427" s="25" t="s">
        <v>43</v>
      </c>
      <c r="D4427" s="25" t="s">
        <v>67</v>
      </c>
      <c r="E4427" s="24">
        <v>43405</v>
      </c>
      <c r="F4427" s="25" t="s">
        <v>45</v>
      </c>
      <c r="G4427" s="25" t="s">
        <v>46</v>
      </c>
      <c r="H4427" s="24">
        <v>45177</v>
      </c>
      <c r="I4427" s="101">
        <v>0.69660879629629635</v>
      </c>
      <c r="J4427" s="24">
        <v>45177</v>
      </c>
      <c r="K4427" s="101">
        <v>0.84637731481481471</v>
      </c>
      <c r="L4427" s="25">
        <v>12940</v>
      </c>
      <c r="M4427" s="26">
        <f>Causas[[#This Row],[parada_duracion]]/60</f>
        <v>215.66666666666666</v>
      </c>
      <c r="N4427" s="19" t="s">
        <v>1426</v>
      </c>
      <c r="O4427" s="16" t="s">
        <v>52</v>
      </c>
      <c r="P4427" s="16">
        <f>WEEKNUM(Causas[[#This Row],[resolucion_fecha]],16)</f>
        <v>36</v>
      </c>
      <c r="Q4427" s="16" t="str">
        <f>TEXT(Causas[[#This Row],[resolucion_fecha]],"MMMM")</f>
        <v>septiembre</v>
      </c>
      <c r="R4427" s="16" t="str">
        <f t="shared" si="69"/>
        <v>T</v>
      </c>
      <c r="S4427" s="16"/>
      <c r="T4427" s="16" t="s">
        <v>53</v>
      </c>
      <c r="U4427" s="16"/>
      <c r="V4427" s="16"/>
      <c r="W4427" s="16"/>
    </row>
    <row r="4428" spans="1:23" hidden="1" x14ac:dyDescent="0.25">
      <c r="A4428" s="96">
        <v>150796</v>
      </c>
      <c r="B4428" s="96" t="s">
        <v>61</v>
      </c>
      <c r="C4428" s="96" t="s">
        <v>43</v>
      </c>
      <c r="D4428" s="96" t="s">
        <v>59</v>
      </c>
      <c r="E4428" s="97">
        <v>44231</v>
      </c>
      <c r="F4428" s="96" t="s">
        <v>60</v>
      </c>
      <c r="G4428" s="96" t="s">
        <v>46</v>
      </c>
      <c r="H4428" s="97">
        <v>45177</v>
      </c>
      <c r="I4428" s="23">
        <v>0.73268518518518511</v>
      </c>
      <c r="J4428" s="97">
        <v>45177</v>
      </c>
      <c r="K4428" s="23">
        <v>0.78943287037037047</v>
      </c>
      <c r="L4428" s="96">
        <v>4903</v>
      </c>
      <c r="M4428" s="98">
        <f>Causas[[#This Row],[parada_duracion]]/60</f>
        <v>81.716666666666669</v>
      </c>
      <c r="N4428" s="18" t="s">
        <v>1428</v>
      </c>
      <c r="O4428" s="99" t="s">
        <v>52</v>
      </c>
      <c r="P4428" s="99">
        <f>WEEKNUM(Causas[[#This Row],[resolucion_fecha]],16)</f>
        <v>36</v>
      </c>
      <c r="Q4428" s="99" t="str">
        <f>TEXT(Causas[[#This Row],[resolucion_fecha]],"MMMM")</f>
        <v>septiembre</v>
      </c>
      <c r="R4428" s="99" t="str">
        <f t="shared" si="69"/>
        <v>T</v>
      </c>
      <c r="S4428" s="99"/>
      <c r="T4428" s="99" t="s">
        <v>53</v>
      </c>
      <c r="U4428" s="16"/>
      <c r="V4428" s="99"/>
      <c r="W4428" s="99"/>
    </row>
    <row r="4429" spans="1:23" hidden="1" x14ac:dyDescent="0.25">
      <c r="A4429" s="25">
        <v>150797</v>
      </c>
      <c r="B4429" s="25" t="s">
        <v>116</v>
      </c>
      <c r="C4429" s="25" t="s">
        <v>43</v>
      </c>
      <c r="D4429" s="25" t="s">
        <v>96</v>
      </c>
      <c r="E4429" s="24">
        <v>43405</v>
      </c>
      <c r="F4429" s="25" t="s">
        <v>45</v>
      </c>
      <c r="G4429" s="25" t="s">
        <v>46</v>
      </c>
      <c r="H4429" s="24">
        <v>45177</v>
      </c>
      <c r="I4429" s="101">
        <v>0.73305555555555557</v>
      </c>
      <c r="J4429" s="24">
        <v>45177</v>
      </c>
      <c r="K4429" s="101">
        <v>0.73476851851851854</v>
      </c>
      <c r="L4429" s="25">
        <v>148</v>
      </c>
      <c r="M4429" s="26">
        <f>Causas[[#This Row],[parada_duracion]]/60</f>
        <v>2.4666666666666668</v>
      </c>
      <c r="N4429" s="19" t="s">
        <v>47</v>
      </c>
      <c r="O4429" s="16" t="s">
        <v>47</v>
      </c>
      <c r="P4429" s="16">
        <f>WEEKNUM(Causas[[#This Row],[resolucion_fecha]],16)</f>
        <v>36</v>
      </c>
      <c r="Q4429" s="16" t="str">
        <f>TEXT(Causas[[#This Row],[resolucion_fecha]],"MMMM")</f>
        <v>septiembre</v>
      </c>
      <c r="R4429" s="16" t="str">
        <f t="shared" si="69"/>
        <v>T</v>
      </c>
      <c r="S4429" s="16"/>
      <c r="T4429" s="16" t="s">
        <v>47</v>
      </c>
      <c r="U4429" s="100"/>
      <c r="V4429" s="16"/>
      <c r="W4429" s="16"/>
    </row>
    <row r="4430" spans="1:23" hidden="1" x14ac:dyDescent="0.25">
      <c r="A4430" s="25">
        <v>150804</v>
      </c>
      <c r="B4430" s="25" t="s">
        <v>75</v>
      </c>
      <c r="C4430" s="25" t="s">
        <v>43</v>
      </c>
      <c r="D4430" s="25" t="s">
        <v>76</v>
      </c>
      <c r="E4430" s="24">
        <v>44104</v>
      </c>
      <c r="F4430" s="25" t="s">
        <v>56</v>
      </c>
      <c r="G4430" s="25" t="s">
        <v>46</v>
      </c>
      <c r="H4430" s="24">
        <v>45177</v>
      </c>
      <c r="I4430" s="101">
        <v>0.81648148148148147</v>
      </c>
      <c r="J4430" s="24">
        <v>45177</v>
      </c>
      <c r="K4430" s="101">
        <v>0.82824074074074072</v>
      </c>
      <c r="L4430" s="25">
        <v>1016</v>
      </c>
      <c r="M4430" s="26">
        <f>Causas[[#This Row],[parada_duracion]]/60</f>
        <v>16.933333333333334</v>
      </c>
      <c r="N4430" s="19" t="s">
        <v>1429</v>
      </c>
      <c r="O4430" s="16" t="s">
        <v>52</v>
      </c>
      <c r="P4430" s="16">
        <f>WEEKNUM(Causas[[#This Row],[resolucion_fecha]],16)</f>
        <v>36</v>
      </c>
      <c r="Q4430" s="16" t="str">
        <f>TEXT(Causas[[#This Row],[resolucion_fecha]],"MMMM")</f>
        <v>septiembre</v>
      </c>
      <c r="R4430" s="16" t="str">
        <f t="shared" si="69"/>
        <v>T</v>
      </c>
      <c r="S4430" s="16"/>
      <c r="T4430" s="16" t="s">
        <v>53</v>
      </c>
      <c r="U4430" s="16"/>
      <c r="V4430" s="16"/>
      <c r="W4430" s="16"/>
    </row>
    <row r="4431" spans="1:23" hidden="1" x14ac:dyDescent="0.25">
      <c r="A4431" s="96">
        <v>150807</v>
      </c>
      <c r="B4431" s="96" t="s">
        <v>61</v>
      </c>
      <c r="C4431" s="96" t="s">
        <v>43</v>
      </c>
      <c r="D4431" s="96" t="s">
        <v>59</v>
      </c>
      <c r="E4431" s="97">
        <v>44231</v>
      </c>
      <c r="F4431" s="96" t="s">
        <v>60</v>
      </c>
      <c r="G4431" s="96" t="s">
        <v>46</v>
      </c>
      <c r="H4431" s="97">
        <v>45177</v>
      </c>
      <c r="I4431" s="23">
        <v>0.83105324074074083</v>
      </c>
      <c r="J4431" s="97">
        <v>45177</v>
      </c>
      <c r="K4431" s="23">
        <v>0.8378472222222223</v>
      </c>
      <c r="L4431" s="96">
        <v>587</v>
      </c>
      <c r="M4431" s="98">
        <f>Causas[[#This Row],[parada_duracion]]/60</f>
        <v>9.7833333333333332</v>
      </c>
      <c r="N4431" s="19" t="s">
        <v>47</v>
      </c>
      <c r="O4431" s="16" t="s">
        <v>47</v>
      </c>
      <c r="P4431" s="99">
        <f>WEEKNUM(Causas[[#This Row],[resolucion_fecha]],16)</f>
        <v>36</v>
      </c>
      <c r="Q4431" s="99" t="str">
        <f>TEXT(Causas[[#This Row],[resolucion_fecha]],"MMMM")</f>
        <v>septiembre</v>
      </c>
      <c r="R4431" s="99" t="str">
        <f t="shared" si="69"/>
        <v>T</v>
      </c>
      <c r="S4431" s="99"/>
      <c r="T4431" s="16" t="s">
        <v>47</v>
      </c>
      <c r="U4431" s="16"/>
      <c r="V4431" s="99"/>
      <c r="W4431" s="99"/>
    </row>
    <row r="4432" spans="1:23" hidden="1" x14ac:dyDescent="0.25">
      <c r="A4432" s="96">
        <v>150808</v>
      </c>
      <c r="B4432" s="96" t="s">
        <v>61</v>
      </c>
      <c r="C4432" s="96" t="s">
        <v>43</v>
      </c>
      <c r="D4432" s="96" t="s">
        <v>59</v>
      </c>
      <c r="E4432" s="97">
        <v>44231</v>
      </c>
      <c r="F4432" s="96" t="s">
        <v>60</v>
      </c>
      <c r="G4432" s="96" t="s">
        <v>46</v>
      </c>
      <c r="H4432" s="97">
        <v>45177</v>
      </c>
      <c r="I4432" s="23">
        <v>0.84024305555555545</v>
      </c>
      <c r="J4432" s="97">
        <v>45177</v>
      </c>
      <c r="K4432" s="23">
        <v>0.84361111111111109</v>
      </c>
      <c r="L4432" s="96">
        <v>291</v>
      </c>
      <c r="M4432" s="98">
        <f>Causas[[#This Row],[parada_duracion]]/60</f>
        <v>4.8499999999999996</v>
      </c>
      <c r="N4432" s="19" t="s">
        <v>47</v>
      </c>
      <c r="O4432" s="16" t="s">
        <v>47</v>
      </c>
      <c r="P4432" s="99">
        <f>WEEKNUM(Causas[[#This Row],[resolucion_fecha]],16)</f>
        <v>36</v>
      </c>
      <c r="Q4432" s="99" t="str">
        <f>TEXT(Causas[[#This Row],[resolucion_fecha]],"MMMM")</f>
        <v>septiembre</v>
      </c>
      <c r="R4432" s="99" t="str">
        <f t="shared" si="69"/>
        <v>T</v>
      </c>
      <c r="S4432" s="99"/>
      <c r="T4432" s="16" t="s">
        <v>47</v>
      </c>
      <c r="U4432" s="100"/>
      <c r="V4432" s="99"/>
      <c r="W4432" s="99"/>
    </row>
    <row r="4433" spans="1:23" hidden="1" x14ac:dyDescent="0.25">
      <c r="A4433" s="25">
        <v>150809</v>
      </c>
      <c r="B4433" s="25" t="s">
        <v>174</v>
      </c>
      <c r="C4433" s="25" t="s">
        <v>43</v>
      </c>
      <c r="D4433" s="25" t="s">
        <v>59</v>
      </c>
      <c r="E4433" s="24">
        <v>44265</v>
      </c>
      <c r="F4433" s="25" t="s">
        <v>56</v>
      </c>
      <c r="G4433" s="25" t="s">
        <v>46</v>
      </c>
      <c r="H4433" s="24">
        <v>45177</v>
      </c>
      <c r="I4433" s="101">
        <v>0.87414351851851846</v>
      </c>
      <c r="J4433" s="24">
        <v>45177</v>
      </c>
      <c r="K4433" s="101">
        <v>0.87914351851851846</v>
      </c>
      <c r="L4433" s="25">
        <v>432</v>
      </c>
      <c r="M4433" s="26">
        <f>Causas[[#This Row],[parada_duracion]]/60</f>
        <v>7.2</v>
      </c>
      <c r="N4433" s="19" t="s">
        <v>47</v>
      </c>
      <c r="O4433" s="16" t="s">
        <v>47</v>
      </c>
      <c r="P4433" s="16">
        <f>WEEKNUM(Causas[[#This Row],[resolucion_fecha]],16)</f>
        <v>36</v>
      </c>
      <c r="Q4433" s="16" t="str">
        <f>TEXT(Causas[[#This Row],[resolucion_fecha]],"MMMM")</f>
        <v>septiembre</v>
      </c>
      <c r="R4433" s="16" t="str">
        <f t="shared" si="69"/>
        <v>T</v>
      </c>
      <c r="S4433" s="16"/>
      <c r="T4433" s="16" t="s">
        <v>47</v>
      </c>
      <c r="U4433" s="100"/>
      <c r="V4433" s="16"/>
      <c r="W4433" s="16"/>
    </row>
    <row r="4434" spans="1:23" ht="30" hidden="1" x14ac:dyDescent="0.25">
      <c r="A4434" s="25">
        <v>150810</v>
      </c>
      <c r="B4434" s="25" t="s">
        <v>42</v>
      </c>
      <c r="C4434" s="25" t="s">
        <v>43</v>
      </c>
      <c r="D4434" s="25" t="s">
        <v>76</v>
      </c>
      <c r="E4434" s="24">
        <v>43405</v>
      </c>
      <c r="F4434" s="25" t="s">
        <v>45</v>
      </c>
      <c r="G4434" s="25" t="s">
        <v>50</v>
      </c>
      <c r="H4434" s="24">
        <v>45180</v>
      </c>
      <c r="I4434" s="101">
        <v>0.26094907407407408</v>
      </c>
      <c r="J4434" s="24">
        <v>45180</v>
      </c>
      <c r="K4434" s="101">
        <v>0.30931712962962959</v>
      </c>
      <c r="L4434" s="25">
        <v>4179</v>
      </c>
      <c r="M4434" s="26">
        <f>Causas[[#This Row],[parada_duracion]]/60</f>
        <v>69.650000000000006</v>
      </c>
      <c r="N4434" s="19" t="s">
        <v>1430</v>
      </c>
      <c r="O4434" s="16" t="s">
        <v>52</v>
      </c>
      <c r="P4434" s="16">
        <f>WEEKNUM(Causas[[#This Row],[resolucion_fecha]],16)</f>
        <v>37</v>
      </c>
      <c r="Q4434" s="16" t="str">
        <f>TEXT(Causas[[#This Row],[resolucion_fecha]],"MMMM")</f>
        <v>septiembre</v>
      </c>
      <c r="R4434" s="16" t="str">
        <f t="shared" si="69"/>
        <v>M</v>
      </c>
      <c r="S4434" s="16"/>
      <c r="T4434" s="16" t="s">
        <v>53</v>
      </c>
      <c r="U4434" s="16"/>
      <c r="V4434" s="16"/>
      <c r="W4434" s="16"/>
    </row>
    <row r="4435" spans="1:23" hidden="1" x14ac:dyDescent="0.25">
      <c r="A4435" s="25">
        <v>150815</v>
      </c>
      <c r="B4435" s="25" t="s">
        <v>75</v>
      </c>
      <c r="C4435" s="25" t="s">
        <v>43</v>
      </c>
      <c r="D4435" s="25" t="s">
        <v>76</v>
      </c>
      <c r="E4435" s="24">
        <v>44104</v>
      </c>
      <c r="F4435" s="25" t="s">
        <v>56</v>
      </c>
      <c r="G4435" s="25" t="s">
        <v>46</v>
      </c>
      <c r="H4435" s="24">
        <v>45180</v>
      </c>
      <c r="I4435" s="101">
        <v>0.30945601851851851</v>
      </c>
      <c r="J4435" s="24">
        <v>45180</v>
      </c>
      <c r="K4435" s="101">
        <v>0.31291666666666668</v>
      </c>
      <c r="L4435" s="25">
        <v>299</v>
      </c>
      <c r="M4435" s="26">
        <f>Causas[[#This Row],[parada_duracion]]/60</f>
        <v>4.9833333333333334</v>
      </c>
      <c r="N4435" s="19" t="s">
        <v>47</v>
      </c>
      <c r="O4435" s="16" t="s">
        <v>47</v>
      </c>
      <c r="P4435" s="16">
        <f>WEEKNUM(Causas[[#This Row],[resolucion_fecha]],16)</f>
        <v>37</v>
      </c>
      <c r="Q4435" s="16" t="str">
        <f>TEXT(Causas[[#This Row],[resolucion_fecha]],"MMMM")</f>
        <v>septiembre</v>
      </c>
      <c r="R4435" s="16" t="str">
        <f t="shared" si="69"/>
        <v>M</v>
      </c>
      <c r="S4435" s="16"/>
      <c r="T4435" s="16" t="s">
        <v>47</v>
      </c>
      <c r="U4435" s="16"/>
      <c r="V4435" s="16"/>
      <c r="W4435" s="16"/>
    </row>
    <row r="4436" spans="1:23" hidden="1" x14ac:dyDescent="0.25">
      <c r="A4436" s="25">
        <v>150817</v>
      </c>
      <c r="B4436" s="25" t="s">
        <v>61</v>
      </c>
      <c r="C4436" s="25" t="s">
        <v>43</v>
      </c>
      <c r="D4436" s="25" t="s">
        <v>59</v>
      </c>
      <c r="E4436" s="24">
        <v>44231</v>
      </c>
      <c r="F4436" s="25" t="s">
        <v>60</v>
      </c>
      <c r="G4436" s="25" t="s">
        <v>46</v>
      </c>
      <c r="H4436" s="24">
        <v>45180</v>
      </c>
      <c r="I4436" s="101">
        <v>0.34475694444444444</v>
      </c>
      <c r="J4436" s="24">
        <v>45180</v>
      </c>
      <c r="K4436" s="101">
        <v>0.40062500000000001</v>
      </c>
      <c r="L4436" s="25">
        <v>4827</v>
      </c>
      <c r="M4436" s="26">
        <f>Causas[[#This Row],[parada_duracion]]/60</f>
        <v>80.45</v>
      </c>
      <c r="N4436" s="19" t="s">
        <v>1431</v>
      </c>
      <c r="O4436" s="16" t="s">
        <v>52</v>
      </c>
      <c r="P4436" s="16">
        <f>WEEKNUM(Causas[[#This Row],[resolucion_fecha]],16)</f>
        <v>37</v>
      </c>
      <c r="Q4436" s="16" t="str">
        <f>TEXT(Causas[[#This Row],[resolucion_fecha]],"MMMM")</f>
        <v>septiembre</v>
      </c>
      <c r="R4436" s="16" t="str">
        <f t="shared" si="69"/>
        <v>M</v>
      </c>
      <c r="S4436" s="16"/>
      <c r="T4436" s="16" t="s">
        <v>53</v>
      </c>
      <c r="U4436" s="16"/>
      <c r="V4436" s="16"/>
      <c r="W4436" s="16"/>
    </row>
    <row r="4437" spans="1:23" hidden="1" x14ac:dyDescent="0.25">
      <c r="A4437" s="96">
        <v>150820</v>
      </c>
      <c r="B4437" s="96" t="s">
        <v>66</v>
      </c>
      <c r="C4437" s="96" t="s">
        <v>43</v>
      </c>
      <c r="D4437" s="96" t="s">
        <v>76</v>
      </c>
      <c r="E4437" s="97">
        <v>45126</v>
      </c>
      <c r="F4437" s="96" t="s">
        <v>124</v>
      </c>
      <c r="G4437" s="96" t="s">
        <v>50</v>
      </c>
      <c r="H4437" s="97">
        <v>45180</v>
      </c>
      <c r="I4437" s="23">
        <v>0.37125000000000002</v>
      </c>
      <c r="J4437" s="97">
        <v>45180</v>
      </c>
      <c r="K4437" s="23">
        <v>0.40282407407407406</v>
      </c>
      <c r="L4437" s="96">
        <v>2728</v>
      </c>
      <c r="M4437" s="98">
        <f>Causas[[#This Row],[parada_duracion]]/60</f>
        <v>45.466666666666669</v>
      </c>
      <c r="N4437" s="18" t="s">
        <v>1432</v>
      </c>
      <c r="O4437" s="99" t="s">
        <v>9</v>
      </c>
      <c r="P4437" s="99">
        <f>WEEKNUM(Causas[[#This Row],[resolucion_fecha]],16)</f>
        <v>37</v>
      </c>
      <c r="Q4437" s="99" t="str">
        <f>TEXT(Causas[[#This Row],[resolucion_fecha]],"MMMM")</f>
        <v>septiembre</v>
      </c>
      <c r="R4437" s="99" t="str">
        <f t="shared" si="69"/>
        <v>M</v>
      </c>
      <c r="S4437" s="99"/>
      <c r="T4437" s="99" t="s">
        <v>9</v>
      </c>
      <c r="U4437" s="16"/>
      <c r="V4437" s="99"/>
      <c r="W4437" s="99"/>
    </row>
    <row r="4438" spans="1:23" hidden="1" x14ac:dyDescent="0.25">
      <c r="A4438" s="25">
        <v>150821</v>
      </c>
      <c r="B4438" s="25" t="s">
        <v>61</v>
      </c>
      <c r="C4438" s="25" t="s">
        <v>43</v>
      </c>
      <c r="D4438" s="25" t="s">
        <v>82</v>
      </c>
      <c r="E4438" s="24">
        <v>43405</v>
      </c>
      <c r="F4438" s="25" t="s">
        <v>45</v>
      </c>
      <c r="G4438" s="25" t="s">
        <v>50</v>
      </c>
      <c r="H4438" s="24">
        <v>45180</v>
      </c>
      <c r="I4438" s="101">
        <v>0.38135416666666666</v>
      </c>
      <c r="J4438" s="24">
        <v>45180</v>
      </c>
      <c r="K4438" s="101">
        <v>0.44185185185185188</v>
      </c>
      <c r="L4438" s="25">
        <v>5227</v>
      </c>
      <c r="M4438" s="26">
        <f>Causas[[#This Row],[parada_duracion]]/60</f>
        <v>87.11666666666666</v>
      </c>
      <c r="N4438" s="19" t="s">
        <v>49</v>
      </c>
      <c r="O4438" s="16" t="s">
        <v>49</v>
      </c>
      <c r="P4438" s="16">
        <f>WEEKNUM(Causas[[#This Row],[resolucion_fecha]],16)</f>
        <v>37</v>
      </c>
      <c r="Q4438" s="16" t="str">
        <f>TEXT(Causas[[#This Row],[resolucion_fecha]],"MMMM")</f>
        <v>septiembre</v>
      </c>
      <c r="R4438" s="16" t="str">
        <f t="shared" si="69"/>
        <v>M</v>
      </c>
      <c r="S4438" s="16"/>
      <c r="T4438" s="16" t="s">
        <v>49</v>
      </c>
      <c r="U4438" s="100"/>
      <c r="V4438" s="16"/>
      <c r="W4438" s="16"/>
    </row>
    <row r="4439" spans="1:23" hidden="1" x14ac:dyDescent="0.25">
      <c r="A4439" s="25">
        <v>150830</v>
      </c>
      <c r="B4439" s="25" t="s">
        <v>111</v>
      </c>
      <c r="C4439" s="25" t="s">
        <v>43</v>
      </c>
      <c r="D4439" s="25" t="s">
        <v>82</v>
      </c>
      <c r="E4439" s="24">
        <v>44756</v>
      </c>
      <c r="F4439" s="25" t="s">
        <v>140</v>
      </c>
      <c r="G4439" s="25" t="s">
        <v>50</v>
      </c>
      <c r="H4439" s="24">
        <v>45180</v>
      </c>
      <c r="I4439" s="101">
        <v>0.44335648148148149</v>
      </c>
      <c r="J4439" s="24">
        <v>45180</v>
      </c>
      <c r="K4439" s="101">
        <v>0.60056712962962966</v>
      </c>
      <c r="L4439" s="25">
        <v>13583</v>
      </c>
      <c r="M4439" s="26">
        <f>Causas[[#This Row],[parada_duracion]]/60</f>
        <v>226.38333333333333</v>
      </c>
      <c r="N4439" s="19" t="s">
        <v>49</v>
      </c>
      <c r="O4439" s="16" t="s">
        <v>49</v>
      </c>
      <c r="P4439" s="16">
        <f>WEEKNUM(Causas[[#This Row],[resolucion_fecha]],16)</f>
        <v>37</v>
      </c>
      <c r="Q4439" s="16" t="str">
        <f>TEXT(Causas[[#This Row],[resolucion_fecha]],"MMMM")</f>
        <v>septiembre</v>
      </c>
      <c r="R4439" s="16" t="str">
        <f t="shared" si="69"/>
        <v>M</v>
      </c>
      <c r="S4439" s="16"/>
      <c r="T4439" s="16" t="s">
        <v>49</v>
      </c>
      <c r="U4439" s="16"/>
      <c r="V4439" s="16"/>
      <c r="W4439" s="16"/>
    </row>
    <row r="4440" spans="1:23" hidden="1" x14ac:dyDescent="0.25">
      <c r="A4440" s="96">
        <v>150834</v>
      </c>
      <c r="B4440" s="96" t="s">
        <v>66</v>
      </c>
      <c r="C4440" s="96" t="s">
        <v>43</v>
      </c>
      <c r="D4440" s="96" t="s">
        <v>154</v>
      </c>
      <c r="E4440" s="97">
        <v>43405</v>
      </c>
      <c r="F4440" s="96" t="s">
        <v>45</v>
      </c>
      <c r="G4440" s="96" t="s">
        <v>50</v>
      </c>
      <c r="H4440" s="97">
        <v>45180</v>
      </c>
      <c r="I4440" s="23">
        <v>0.49216435185185187</v>
      </c>
      <c r="J4440" s="97">
        <v>45180</v>
      </c>
      <c r="K4440" s="23">
        <v>0.57678240740740738</v>
      </c>
      <c r="L4440" s="96">
        <v>7311</v>
      </c>
      <c r="M4440" s="98">
        <f>Causas[[#This Row],[parada_duracion]]/60</f>
        <v>121.85</v>
      </c>
      <c r="N4440" s="19" t="s">
        <v>49</v>
      </c>
      <c r="O4440" s="16" t="s">
        <v>49</v>
      </c>
      <c r="P4440" s="99">
        <f>WEEKNUM(Causas[[#This Row],[resolucion_fecha]],16)</f>
        <v>37</v>
      </c>
      <c r="Q4440" s="99" t="str">
        <f>TEXT(Causas[[#This Row],[resolucion_fecha]],"MMMM")</f>
        <v>septiembre</v>
      </c>
      <c r="R4440" s="99" t="str">
        <f t="shared" si="69"/>
        <v>M</v>
      </c>
      <c r="S4440" s="99"/>
      <c r="T4440" s="16" t="s">
        <v>49</v>
      </c>
      <c r="U4440" s="16"/>
      <c r="V4440" s="99"/>
      <c r="W4440" s="99"/>
    </row>
    <row r="4441" spans="1:23" hidden="1" x14ac:dyDescent="0.25">
      <c r="A4441" s="25">
        <v>150835</v>
      </c>
      <c r="B4441" s="25" t="s">
        <v>54</v>
      </c>
      <c r="C4441" s="25" t="s">
        <v>43</v>
      </c>
      <c r="D4441" s="25" t="s">
        <v>55</v>
      </c>
      <c r="E4441" s="24">
        <v>44120</v>
      </c>
      <c r="F4441" s="25" t="s">
        <v>56</v>
      </c>
      <c r="G4441" s="25" t="s">
        <v>50</v>
      </c>
      <c r="H4441" s="24">
        <v>45180</v>
      </c>
      <c r="I4441" s="101">
        <v>0.49239583333333337</v>
      </c>
      <c r="J4441" s="24">
        <v>45180</v>
      </c>
      <c r="K4441" s="101">
        <v>0.49546296296296299</v>
      </c>
      <c r="L4441" s="25">
        <v>265</v>
      </c>
      <c r="M4441" s="26">
        <f>Causas[[#This Row],[parada_duracion]]/60</f>
        <v>4.416666666666667</v>
      </c>
      <c r="N4441" s="19" t="s">
        <v>47</v>
      </c>
      <c r="O4441" s="16" t="s">
        <v>47</v>
      </c>
      <c r="P4441" s="16">
        <f>WEEKNUM(Causas[[#This Row],[resolucion_fecha]],16)</f>
        <v>37</v>
      </c>
      <c r="Q4441" s="16" t="str">
        <f>TEXT(Causas[[#This Row],[resolucion_fecha]],"MMMM")</f>
        <v>septiembre</v>
      </c>
      <c r="R4441" s="16" t="str">
        <f t="shared" si="69"/>
        <v>M</v>
      </c>
      <c r="S4441" s="16"/>
      <c r="T4441" s="16" t="s">
        <v>47</v>
      </c>
      <c r="U4441" s="100"/>
      <c r="V4441" s="16"/>
      <c r="W4441" s="16"/>
    </row>
    <row r="4442" spans="1:23" hidden="1" x14ac:dyDescent="0.25">
      <c r="A4442" s="96">
        <v>150838</v>
      </c>
      <c r="B4442" s="96" t="s">
        <v>155</v>
      </c>
      <c r="C4442" s="96" t="s">
        <v>43</v>
      </c>
      <c r="D4442" s="96" t="s">
        <v>90</v>
      </c>
      <c r="E4442" s="97">
        <v>43881</v>
      </c>
      <c r="F4442" s="96" t="s">
        <v>56</v>
      </c>
      <c r="G4442" s="96" t="s">
        <v>50</v>
      </c>
      <c r="H4442" s="97">
        <v>45180</v>
      </c>
      <c r="I4442" s="23">
        <v>0.52809027777777773</v>
      </c>
      <c r="J4442" s="97">
        <v>45180</v>
      </c>
      <c r="K4442" s="23">
        <v>0.60009259259259262</v>
      </c>
      <c r="L4442" s="96">
        <v>6221</v>
      </c>
      <c r="M4442" s="98">
        <f>Causas[[#This Row],[parada_duracion]]/60</f>
        <v>103.68333333333334</v>
      </c>
      <c r="N4442" s="18" t="s">
        <v>755</v>
      </c>
      <c r="O4442" s="99" t="s">
        <v>72</v>
      </c>
      <c r="P4442" s="99">
        <f>WEEKNUM(Causas[[#This Row],[resolucion_fecha]],16)</f>
        <v>37</v>
      </c>
      <c r="Q4442" s="99" t="str">
        <f>TEXT(Causas[[#This Row],[resolucion_fecha]],"MMMM")</f>
        <v>septiembre</v>
      </c>
      <c r="R4442" s="99" t="str">
        <f t="shared" si="69"/>
        <v>M</v>
      </c>
      <c r="S4442" s="99"/>
      <c r="T4442" s="99" t="s">
        <v>73</v>
      </c>
      <c r="U4442" s="16"/>
      <c r="V4442" s="99"/>
      <c r="W4442" s="99"/>
    </row>
    <row r="4443" spans="1:23" hidden="1" x14ac:dyDescent="0.25">
      <c r="A4443" s="96">
        <v>150839</v>
      </c>
      <c r="B4443" s="96" t="s">
        <v>61</v>
      </c>
      <c r="C4443" s="96" t="s">
        <v>43</v>
      </c>
      <c r="D4443" s="96" t="s">
        <v>55</v>
      </c>
      <c r="E4443" s="97">
        <v>43881</v>
      </c>
      <c r="F4443" s="96" t="s">
        <v>56</v>
      </c>
      <c r="G4443" s="96" t="s">
        <v>46</v>
      </c>
      <c r="H4443" s="97">
        <v>45180</v>
      </c>
      <c r="I4443" s="23">
        <v>0.53106481481481482</v>
      </c>
      <c r="J4443" s="97">
        <v>45180</v>
      </c>
      <c r="K4443" s="23">
        <v>0.54543981481481485</v>
      </c>
      <c r="L4443" s="96">
        <v>1242</v>
      </c>
      <c r="M4443" s="98">
        <f>Causas[[#This Row],[parada_duracion]]/60</f>
        <v>20.7</v>
      </c>
      <c r="N4443" s="19" t="s">
        <v>49</v>
      </c>
      <c r="O4443" s="16" t="s">
        <v>49</v>
      </c>
      <c r="P4443" s="99">
        <f>WEEKNUM(Causas[[#This Row],[resolucion_fecha]],16)</f>
        <v>37</v>
      </c>
      <c r="Q4443" s="99" t="str">
        <f>TEXT(Causas[[#This Row],[resolucion_fecha]],"MMMM")</f>
        <v>septiembre</v>
      </c>
      <c r="R4443" s="99" t="str">
        <f t="shared" si="69"/>
        <v>M</v>
      </c>
      <c r="S4443" s="99"/>
      <c r="T4443" s="16" t="s">
        <v>49</v>
      </c>
      <c r="U4443" s="100"/>
      <c r="V4443" s="99"/>
      <c r="W4443" s="99"/>
    </row>
    <row r="4444" spans="1:23" hidden="1" x14ac:dyDescent="0.25">
      <c r="A4444" s="25">
        <v>150840</v>
      </c>
      <c r="B4444" s="25" t="s">
        <v>42</v>
      </c>
      <c r="C4444" s="25" t="s">
        <v>43</v>
      </c>
      <c r="D4444" s="25" t="s">
        <v>64</v>
      </c>
      <c r="E4444" s="24">
        <v>43405</v>
      </c>
      <c r="F4444" s="25" t="s">
        <v>45</v>
      </c>
      <c r="G4444" s="25" t="s">
        <v>46</v>
      </c>
      <c r="H4444" s="24">
        <v>45180</v>
      </c>
      <c r="I4444" s="101">
        <v>0.54008101851851853</v>
      </c>
      <c r="J4444" s="24">
        <v>45180</v>
      </c>
      <c r="K4444" s="101">
        <v>0.60108796296296296</v>
      </c>
      <c r="L4444" s="25">
        <v>5271</v>
      </c>
      <c r="M4444" s="26">
        <f>Causas[[#This Row],[parada_duracion]]/60</f>
        <v>87.85</v>
      </c>
      <c r="N4444" s="19" t="s">
        <v>1433</v>
      </c>
      <c r="O4444" s="16" t="s">
        <v>72</v>
      </c>
      <c r="P4444" s="16">
        <f>WEEKNUM(Causas[[#This Row],[resolucion_fecha]],16)</f>
        <v>37</v>
      </c>
      <c r="Q4444" s="16" t="str">
        <f>TEXT(Causas[[#This Row],[resolucion_fecha]],"MMMM")</f>
        <v>septiembre</v>
      </c>
      <c r="R4444" s="16" t="str">
        <f t="shared" si="69"/>
        <v>M</v>
      </c>
      <c r="S4444" s="16"/>
      <c r="T4444" s="16" t="s">
        <v>73</v>
      </c>
      <c r="U4444" s="100"/>
      <c r="V4444" s="16"/>
      <c r="W4444" s="16"/>
    </row>
    <row r="4445" spans="1:23" hidden="1" x14ac:dyDescent="0.25">
      <c r="A4445" s="96">
        <v>150848</v>
      </c>
      <c r="B4445" s="96" t="s">
        <v>83</v>
      </c>
      <c r="C4445" s="96" t="s">
        <v>43</v>
      </c>
      <c r="D4445" s="96" t="s">
        <v>76</v>
      </c>
      <c r="E4445" s="97">
        <v>43405</v>
      </c>
      <c r="F4445" s="96" t="s">
        <v>45</v>
      </c>
      <c r="G4445" s="96" t="s">
        <v>46</v>
      </c>
      <c r="H4445" s="97">
        <v>45180</v>
      </c>
      <c r="I4445" s="23">
        <v>0.64509259259259266</v>
      </c>
      <c r="J4445" s="97">
        <v>45180</v>
      </c>
      <c r="K4445" s="23">
        <v>0.66405092592592596</v>
      </c>
      <c r="L4445" s="96">
        <v>1638</v>
      </c>
      <c r="M4445" s="98">
        <f>Causas[[#This Row],[parada_duracion]]/60</f>
        <v>27.3</v>
      </c>
      <c r="N4445" s="18" t="s">
        <v>1434</v>
      </c>
      <c r="O4445" s="99" t="s">
        <v>52</v>
      </c>
      <c r="P4445" s="99">
        <f>WEEKNUM(Causas[[#This Row],[resolucion_fecha]],16)</f>
        <v>37</v>
      </c>
      <c r="Q4445" s="99" t="str">
        <f>TEXT(Causas[[#This Row],[resolucion_fecha]],"MMMM")</f>
        <v>septiembre</v>
      </c>
      <c r="R4445" s="99" t="str">
        <f t="shared" si="69"/>
        <v>T</v>
      </c>
      <c r="S4445" s="99"/>
      <c r="T4445" s="16" t="s">
        <v>53</v>
      </c>
      <c r="U4445" s="16"/>
      <c r="V4445" s="99"/>
      <c r="W4445" s="99"/>
    </row>
    <row r="4446" spans="1:23" hidden="1" x14ac:dyDescent="0.25">
      <c r="A4446" s="96">
        <v>150849</v>
      </c>
      <c r="B4446" s="96" t="s">
        <v>155</v>
      </c>
      <c r="C4446" s="96" t="s">
        <v>43</v>
      </c>
      <c r="D4446" s="96" t="s">
        <v>90</v>
      </c>
      <c r="E4446" s="97">
        <v>43881</v>
      </c>
      <c r="F4446" s="96" t="s">
        <v>56</v>
      </c>
      <c r="G4446" s="96" t="s">
        <v>50</v>
      </c>
      <c r="H4446" s="97">
        <v>45180</v>
      </c>
      <c r="I4446" s="23">
        <v>0.64923611111111112</v>
      </c>
      <c r="J4446" s="97">
        <v>45180</v>
      </c>
      <c r="K4446" s="23">
        <v>0.65547453703703706</v>
      </c>
      <c r="L4446" s="96">
        <v>539</v>
      </c>
      <c r="M4446" s="98">
        <f>Causas[[#This Row],[parada_duracion]]/60</f>
        <v>8.9833333333333325</v>
      </c>
      <c r="N4446" s="19" t="s">
        <v>47</v>
      </c>
      <c r="O4446" s="16" t="s">
        <v>47</v>
      </c>
      <c r="P4446" s="99">
        <f>WEEKNUM(Causas[[#This Row],[resolucion_fecha]],16)</f>
        <v>37</v>
      </c>
      <c r="Q4446" s="99" t="str">
        <f>TEXT(Causas[[#This Row],[resolucion_fecha]],"MMMM")</f>
        <v>septiembre</v>
      </c>
      <c r="R4446" s="99" t="str">
        <f t="shared" si="69"/>
        <v>T</v>
      </c>
      <c r="S4446" s="99"/>
      <c r="T4446" s="16" t="s">
        <v>47</v>
      </c>
      <c r="U4446" s="100"/>
      <c r="V4446" s="99"/>
      <c r="W4446" s="99"/>
    </row>
    <row r="4447" spans="1:23" hidden="1" x14ac:dyDescent="0.25">
      <c r="A4447" s="96">
        <v>150850</v>
      </c>
      <c r="B4447" s="96" t="s">
        <v>155</v>
      </c>
      <c r="C4447" s="96" t="s">
        <v>43</v>
      </c>
      <c r="D4447" s="96" t="s">
        <v>90</v>
      </c>
      <c r="E4447" s="97">
        <v>43881</v>
      </c>
      <c r="F4447" s="96" t="s">
        <v>56</v>
      </c>
      <c r="G4447" s="96" t="s">
        <v>50</v>
      </c>
      <c r="H4447" s="97">
        <v>45180</v>
      </c>
      <c r="I4447" s="23">
        <v>0.65615740740740736</v>
      </c>
      <c r="J4447" s="97">
        <v>45180</v>
      </c>
      <c r="K4447" s="23">
        <v>0.6622569444444445</v>
      </c>
      <c r="L4447" s="96">
        <v>527</v>
      </c>
      <c r="M4447" s="98">
        <f>Causas[[#This Row],[parada_duracion]]/60</f>
        <v>8.7833333333333332</v>
      </c>
      <c r="N4447" s="19" t="s">
        <v>47</v>
      </c>
      <c r="O4447" s="16" t="s">
        <v>47</v>
      </c>
      <c r="P4447" s="99">
        <f>WEEKNUM(Causas[[#This Row],[resolucion_fecha]],16)</f>
        <v>37</v>
      </c>
      <c r="Q4447" s="99" t="str">
        <f>TEXT(Causas[[#This Row],[resolucion_fecha]],"MMMM")</f>
        <v>septiembre</v>
      </c>
      <c r="R4447" s="99" t="str">
        <f t="shared" si="69"/>
        <v>T</v>
      </c>
      <c r="S4447" s="99"/>
      <c r="T4447" s="16" t="s">
        <v>47</v>
      </c>
      <c r="U4447" s="100"/>
      <c r="V4447" s="99"/>
      <c r="W4447" s="99"/>
    </row>
    <row r="4448" spans="1:23" hidden="1" x14ac:dyDescent="0.25">
      <c r="A4448" s="25">
        <v>150851</v>
      </c>
      <c r="B4448" s="25" t="s">
        <v>42</v>
      </c>
      <c r="C4448" s="25" t="s">
        <v>43</v>
      </c>
      <c r="D4448" s="25" t="s">
        <v>166</v>
      </c>
      <c r="E4448" s="24">
        <v>43405</v>
      </c>
      <c r="F4448" s="25" t="s">
        <v>45</v>
      </c>
      <c r="G4448" s="25" t="s">
        <v>50</v>
      </c>
      <c r="H4448" s="24">
        <v>45180</v>
      </c>
      <c r="I4448" s="101">
        <v>0.65891203703703705</v>
      </c>
      <c r="J4448" s="24">
        <v>45180</v>
      </c>
      <c r="K4448" s="101">
        <v>0.69915509259259256</v>
      </c>
      <c r="L4448" s="25">
        <v>3477</v>
      </c>
      <c r="M4448" s="26">
        <f>Causas[[#This Row],[parada_duracion]]/60</f>
        <v>57.95</v>
      </c>
      <c r="N4448" s="19" t="s">
        <v>1435</v>
      </c>
      <c r="O4448" s="16" t="s">
        <v>52</v>
      </c>
      <c r="P4448" s="16">
        <f>WEEKNUM(Causas[[#This Row],[resolucion_fecha]],16)</f>
        <v>37</v>
      </c>
      <c r="Q4448" s="16" t="str">
        <f>TEXT(Causas[[#This Row],[resolucion_fecha]],"MMMM")</f>
        <v>septiembre</v>
      </c>
      <c r="R4448" s="16" t="str">
        <f t="shared" si="69"/>
        <v>T</v>
      </c>
      <c r="S4448" s="16"/>
      <c r="T4448" s="16" t="s">
        <v>53</v>
      </c>
      <c r="U4448" s="100"/>
      <c r="V4448" s="16"/>
      <c r="W4448" s="16"/>
    </row>
    <row r="4449" spans="1:23" hidden="1" x14ac:dyDescent="0.25">
      <c r="A4449" s="96">
        <v>150853</v>
      </c>
      <c r="B4449" s="96" t="s">
        <v>129</v>
      </c>
      <c r="C4449" s="96" t="s">
        <v>43</v>
      </c>
      <c r="D4449" s="96" t="s">
        <v>96</v>
      </c>
      <c r="E4449" s="97">
        <v>43405</v>
      </c>
      <c r="F4449" s="96" t="s">
        <v>45</v>
      </c>
      <c r="G4449" s="96" t="s">
        <v>50</v>
      </c>
      <c r="H4449" s="97">
        <v>45180</v>
      </c>
      <c r="I4449" s="23">
        <v>0.66107638888888887</v>
      </c>
      <c r="J4449" s="97">
        <v>45180</v>
      </c>
      <c r="K4449" s="23">
        <v>0.67203703703703699</v>
      </c>
      <c r="L4449" s="96">
        <v>947</v>
      </c>
      <c r="M4449" s="98">
        <f>Causas[[#This Row],[parada_duracion]]/60</f>
        <v>15.783333333333333</v>
      </c>
      <c r="N4449" s="18" t="s">
        <v>132</v>
      </c>
      <c r="O4449" s="99" t="s">
        <v>52</v>
      </c>
      <c r="P4449" s="99">
        <f>WEEKNUM(Causas[[#This Row],[resolucion_fecha]],16)</f>
        <v>37</v>
      </c>
      <c r="Q4449" s="99" t="str">
        <f>TEXT(Causas[[#This Row],[resolucion_fecha]],"MMMM")</f>
        <v>septiembre</v>
      </c>
      <c r="R4449" s="99" t="str">
        <f t="shared" si="69"/>
        <v>T</v>
      </c>
      <c r="S4449" s="99"/>
      <c r="T4449" s="16" t="s">
        <v>53</v>
      </c>
      <c r="U4449" s="16"/>
      <c r="V4449" s="99"/>
      <c r="W4449" s="99"/>
    </row>
    <row r="4450" spans="1:23" hidden="1" x14ac:dyDescent="0.25">
      <c r="A4450" s="25">
        <v>150854</v>
      </c>
      <c r="B4450" s="25" t="s">
        <v>94</v>
      </c>
      <c r="C4450" s="25" t="s">
        <v>43</v>
      </c>
      <c r="D4450" s="25" t="s">
        <v>76</v>
      </c>
      <c r="E4450" s="24">
        <v>43405</v>
      </c>
      <c r="F4450" s="25" t="s">
        <v>45</v>
      </c>
      <c r="G4450" s="25" t="s">
        <v>46</v>
      </c>
      <c r="H4450" s="24">
        <v>45180</v>
      </c>
      <c r="I4450" s="101">
        <v>0.66409722222222223</v>
      </c>
      <c r="J4450" s="24">
        <v>45180</v>
      </c>
      <c r="K4450" s="101">
        <v>0.66537037037037039</v>
      </c>
      <c r="L4450" s="25">
        <v>110</v>
      </c>
      <c r="M4450" s="26">
        <f>Causas[[#This Row],[parada_duracion]]/60</f>
        <v>1.8333333333333333</v>
      </c>
      <c r="N4450" s="19" t="s">
        <v>47</v>
      </c>
      <c r="O4450" s="16" t="s">
        <v>47</v>
      </c>
      <c r="P4450" s="16">
        <f>WEEKNUM(Causas[[#This Row],[resolucion_fecha]],16)</f>
        <v>37</v>
      </c>
      <c r="Q4450" s="16" t="str">
        <f>TEXT(Causas[[#This Row],[resolucion_fecha]],"MMMM")</f>
        <v>septiembre</v>
      </c>
      <c r="R4450" s="16" t="str">
        <f t="shared" si="69"/>
        <v>T</v>
      </c>
      <c r="S4450" s="16"/>
      <c r="T4450" s="16" t="s">
        <v>47</v>
      </c>
      <c r="U4450" s="100"/>
      <c r="V4450" s="16"/>
      <c r="W4450" s="16"/>
    </row>
    <row r="4451" spans="1:23" hidden="1" x14ac:dyDescent="0.25">
      <c r="A4451" s="96">
        <v>150858</v>
      </c>
      <c r="B4451" s="96" t="s">
        <v>79</v>
      </c>
      <c r="C4451" s="96" t="s">
        <v>43</v>
      </c>
      <c r="D4451" s="96" t="s">
        <v>82</v>
      </c>
      <c r="E4451" s="97">
        <v>43405</v>
      </c>
      <c r="F4451" s="96" t="s">
        <v>45</v>
      </c>
      <c r="G4451" s="96" t="s">
        <v>46</v>
      </c>
      <c r="H4451" s="97">
        <v>45180</v>
      </c>
      <c r="I4451" s="23">
        <v>0.68304398148148149</v>
      </c>
      <c r="J4451" s="97">
        <v>45180</v>
      </c>
      <c r="K4451" s="23">
        <v>0.69207175925925923</v>
      </c>
      <c r="L4451" s="96">
        <v>780</v>
      </c>
      <c r="M4451" s="98">
        <f>Causas[[#This Row],[parada_duracion]]/60</f>
        <v>13</v>
      </c>
      <c r="N4451" s="18" t="s">
        <v>113</v>
      </c>
      <c r="O4451" s="99" t="s">
        <v>52</v>
      </c>
      <c r="P4451" s="99">
        <f>WEEKNUM(Causas[[#This Row],[resolucion_fecha]],16)</f>
        <v>37</v>
      </c>
      <c r="Q4451" s="99" t="str">
        <f>TEXT(Causas[[#This Row],[resolucion_fecha]],"MMMM")</f>
        <v>septiembre</v>
      </c>
      <c r="R4451" s="99" t="str">
        <f t="shared" si="69"/>
        <v>T</v>
      </c>
      <c r="S4451" s="99"/>
      <c r="T4451" s="16" t="s">
        <v>53</v>
      </c>
      <c r="U4451" s="16"/>
      <c r="V4451" s="99"/>
      <c r="W4451" s="99"/>
    </row>
    <row r="4452" spans="1:23" hidden="1" x14ac:dyDescent="0.25">
      <c r="A4452" s="96">
        <v>150859</v>
      </c>
      <c r="B4452" s="96" t="s">
        <v>66</v>
      </c>
      <c r="C4452" s="96" t="s">
        <v>43</v>
      </c>
      <c r="D4452" s="96" t="s">
        <v>77</v>
      </c>
      <c r="E4452" s="97">
        <v>43405</v>
      </c>
      <c r="F4452" s="96" t="s">
        <v>45</v>
      </c>
      <c r="G4452" s="96" t="s">
        <v>46</v>
      </c>
      <c r="H4452" s="97">
        <v>45180</v>
      </c>
      <c r="I4452" s="23">
        <v>0.68877314814814816</v>
      </c>
      <c r="J4452" s="97">
        <v>45180</v>
      </c>
      <c r="K4452" s="23">
        <v>0.69035879629629626</v>
      </c>
      <c r="L4452" s="96">
        <v>137</v>
      </c>
      <c r="M4452" s="98">
        <f>Causas[[#This Row],[parada_duracion]]/60</f>
        <v>2.2833333333333332</v>
      </c>
      <c r="N4452" s="19" t="s">
        <v>47</v>
      </c>
      <c r="O4452" s="16" t="s">
        <v>47</v>
      </c>
      <c r="P4452" s="99">
        <f>WEEKNUM(Causas[[#This Row],[resolucion_fecha]],16)</f>
        <v>37</v>
      </c>
      <c r="Q4452" s="99" t="str">
        <f>TEXT(Causas[[#This Row],[resolucion_fecha]],"MMMM")</f>
        <v>septiembre</v>
      </c>
      <c r="R4452" s="99" t="str">
        <f t="shared" si="69"/>
        <v>T</v>
      </c>
      <c r="S4452" s="99"/>
      <c r="T4452" s="16" t="s">
        <v>47</v>
      </c>
      <c r="U4452" s="100"/>
      <c r="V4452" s="99"/>
      <c r="W4452" s="99"/>
    </row>
    <row r="4453" spans="1:23" hidden="1" x14ac:dyDescent="0.25">
      <c r="A4453" s="96">
        <v>150860</v>
      </c>
      <c r="B4453" s="96" t="s">
        <v>66</v>
      </c>
      <c r="C4453" s="96" t="s">
        <v>43</v>
      </c>
      <c r="D4453" s="96" t="s">
        <v>77</v>
      </c>
      <c r="E4453" s="97">
        <v>43405</v>
      </c>
      <c r="F4453" s="96" t="s">
        <v>45</v>
      </c>
      <c r="G4453" s="96" t="s">
        <v>46</v>
      </c>
      <c r="H4453" s="97">
        <v>45180</v>
      </c>
      <c r="I4453" s="23">
        <v>0.69041666666666668</v>
      </c>
      <c r="J4453" s="97">
        <v>45180</v>
      </c>
      <c r="K4453" s="23">
        <v>0.74653935185185183</v>
      </c>
      <c r="L4453" s="96">
        <v>4849</v>
      </c>
      <c r="M4453" s="98">
        <f>Causas[[#This Row],[parada_duracion]]/60</f>
        <v>80.816666666666663</v>
      </c>
      <c r="N4453" s="19" t="s">
        <v>49</v>
      </c>
      <c r="O4453" s="16" t="s">
        <v>49</v>
      </c>
      <c r="P4453" s="99">
        <f>WEEKNUM(Causas[[#This Row],[resolucion_fecha]],16)</f>
        <v>37</v>
      </c>
      <c r="Q4453" s="99" t="str">
        <f>TEXT(Causas[[#This Row],[resolucion_fecha]],"MMMM")</f>
        <v>septiembre</v>
      </c>
      <c r="R4453" s="99" t="str">
        <f t="shared" si="69"/>
        <v>T</v>
      </c>
      <c r="S4453" s="99"/>
      <c r="T4453" s="16" t="s">
        <v>49</v>
      </c>
      <c r="U4453" s="100"/>
      <c r="V4453" s="99"/>
      <c r="W4453" s="99"/>
    </row>
    <row r="4454" spans="1:23" hidden="1" x14ac:dyDescent="0.25">
      <c r="A4454" s="25">
        <v>150861</v>
      </c>
      <c r="B4454" s="25" t="s">
        <v>42</v>
      </c>
      <c r="C4454" s="25" t="s">
        <v>43</v>
      </c>
      <c r="D4454" s="25" t="s">
        <v>96</v>
      </c>
      <c r="E4454" s="24">
        <v>43405</v>
      </c>
      <c r="F4454" s="25" t="s">
        <v>45</v>
      </c>
      <c r="G4454" s="25" t="s">
        <v>46</v>
      </c>
      <c r="H4454" s="24">
        <v>45180</v>
      </c>
      <c r="I4454" s="101">
        <v>0.6990277777777778</v>
      </c>
      <c r="J4454" s="24">
        <v>45180</v>
      </c>
      <c r="K4454" s="101">
        <v>0.7534953703703704</v>
      </c>
      <c r="L4454" s="25">
        <v>4706</v>
      </c>
      <c r="M4454" s="26">
        <f>Causas[[#This Row],[parada_duracion]]/60</f>
        <v>78.433333333333337</v>
      </c>
      <c r="N4454" s="19" t="s">
        <v>1436</v>
      </c>
      <c r="O4454" s="16" t="s">
        <v>52</v>
      </c>
      <c r="P4454" s="16">
        <f>WEEKNUM(Causas[[#This Row],[resolucion_fecha]],16)</f>
        <v>37</v>
      </c>
      <c r="Q4454" s="16" t="str">
        <f>TEXT(Causas[[#This Row],[resolucion_fecha]],"MMMM")</f>
        <v>septiembre</v>
      </c>
      <c r="R4454" s="16" t="str">
        <f t="shared" si="69"/>
        <v>T</v>
      </c>
      <c r="S4454" s="16"/>
      <c r="T4454" s="16" t="s">
        <v>53</v>
      </c>
      <c r="U4454" s="100"/>
      <c r="V4454" s="16"/>
      <c r="W4454" s="16"/>
    </row>
    <row r="4455" spans="1:23" hidden="1" x14ac:dyDescent="0.25">
      <c r="A4455" s="96">
        <v>150863</v>
      </c>
      <c r="B4455" s="96" t="s">
        <v>42</v>
      </c>
      <c r="C4455" s="96" t="s">
        <v>43</v>
      </c>
      <c r="D4455" s="96" t="s">
        <v>59</v>
      </c>
      <c r="E4455" s="97">
        <v>44231</v>
      </c>
      <c r="F4455" s="96" t="s">
        <v>60</v>
      </c>
      <c r="G4455" s="96" t="s">
        <v>46</v>
      </c>
      <c r="H4455" s="97">
        <v>45180</v>
      </c>
      <c r="I4455" s="23">
        <v>0.73615740740740743</v>
      </c>
      <c r="J4455" s="97">
        <v>45180</v>
      </c>
      <c r="K4455" s="23">
        <v>0.74844907407407402</v>
      </c>
      <c r="L4455" s="96">
        <v>1062</v>
      </c>
      <c r="M4455" s="98">
        <f>Causas[[#This Row],[parada_duracion]]/60</f>
        <v>17.7</v>
      </c>
      <c r="N4455" s="18" t="s">
        <v>1437</v>
      </c>
      <c r="O4455" s="99" t="s">
        <v>9</v>
      </c>
      <c r="P4455" s="99">
        <f>WEEKNUM(Causas[[#This Row],[resolucion_fecha]],16)</f>
        <v>37</v>
      </c>
      <c r="Q4455" s="99" t="str">
        <f>TEXT(Causas[[#This Row],[resolucion_fecha]],"MMMM")</f>
        <v>septiembre</v>
      </c>
      <c r="R4455" s="99" t="str">
        <f t="shared" si="69"/>
        <v>T</v>
      </c>
      <c r="S4455" s="99"/>
      <c r="T4455" s="99" t="s">
        <v>9</v>
      </c>
      <c r="U4455" s="16"/>
      <c r="V4455" s="99"/>
      <c r="W4455" s="99"/>
    </row>
    <row r="4456" spans="1:23" hidden="1" x14ac:dyDescent="0.25">
      <c r="A4456" s="96">
        <v>150864</v>
      </c>
      <c r="B4456" s="96" t="s">
        <v>66</v>
      </c>
      <c r="C4456" s="96" t="s">
        <v>43</v>
      </c>
      <c r="D4456" s="96" t="s">
        <v>77</v>
      </c>
      <c r="E4456" s="97">
        <v>43405</v>
      </c>
      <c r="F4456" s="96" t="s">
        <v>45</v>
      </c>
      <c r="G4456" s="96" t="s">
        <v>46</v>
      </c>
      <c r="H4456" s="97">
        <v>45180</v>
      </c>
      <c r="I4456" s="23">
        <v>0.75047453703703704</v>
      </c>
      <c r="J4456" s="97">
        <v>45180</v>
      </c>
      <c r="K4456" s="23">
        <v>0.83552083333333327</v>
      </c>
      <c r="L4456" s="96">
        <v>7348</v>
      </c>
      <c r="M4456" s="98">
        <f>Causas[[#This Row],[parada_duracion]]/60</f>
        <v>122.46666666666667</v>
      </c>
      <c r="N4456" s="19" t="s">
        <v>49</v>
      </c>
      <c r="O4456" s="16" t="s">
        <v>49</v>
      </c>
      <c r="P4456" s="99">
        <f>WEEKNUM(Causas[[#This Row],[resolucion_fecha]],16)</f>
        <v>37</v>
      </c>
      <c r="Q4456" s="99" t="str">
        <f>TEXT(Causas[[#This Row],[resolucion_fecha]],"MMMM")</f>
        <v>septiembre</v>
      </c>
      <c r="R4456" s="99" t="str">
        <f t="shared" si="69"/>
        <v>T</v>
      </c>
      <c r="S4456" s="99"/>
      <c r="T4456" s="16" t="s">
        <v>49</v>
      </c>
      <c r="U4456" s="100"/>
      <c r="V4456" s="99"/>
      <c r="W4456" s="99"/>
    </row>
    <row r="4457" spans="1:23" hidden="1" x14ac:dyDescent="0.25">
      <c r="A4457" s="25">
        <v>150865</v>
      </c>
      <c r="B4457" s="25" t="s">
        <v>87</v>
      </c>
      <c r="C4457" s="25" t="s">
        <v>43</v>
      </c>
      <c r="D4457" s="25" t="s">
        <v>59</v>
      </c>
      <c r="E4457" s="24">
        <v>44231</v>
      </c>
      <c r="F4457" s="25" t="s">
        <v>60</v>
      </c>
      <c r="G4457" s="25" t="s">
        <v>46</v>
      </c>
      <c r="H4457" s="24">
        <v>45180</v>
      </c>
      <c r="I4457" s="101">
        <v>0.76118055555555564</v>
      </c>
      <c r="J4457" s="24">
        <v>45180</v>
      </c>
      <c r="K4457" s="101">
        <v>0.83009259259259249</v>
      </c>
      <c r="L4457" s="25">
        <v>5954</v>
      </c>
      <c r="M4457" s="26">
        <f>Causas[[#This Row],[parada_duracion]]/60</f>
        <v>99.233333333333334</v>
      </c>
      <c r="N4457" s="19" t="s">
        <v>1438</v>
      </c>
      <c r="O4457" s="16" t="s">
        <v>52</v>
      </c>
      <c r="P4457" s="16">
        <f>WEEKNUM(Causas[[#This Row],[resolucion_fecha]],16)</f>
        <v>37</v>
      </c>
      <c r="Q4457" s="16" t="str">
        <f>TEXT(Causas[[#This Row],[resolucion_fecha]],"MMMM")</f>
        <v>septiembre</v>
      </c>
      <c r="R4457" s="16" t="str">
        <f t="shared" si="69"/>
        <v>T</v>
      </c>
      <c r="S4457" s="16"/>
      <c r="T4457" s="16" t="s">
        <v>53</v>
      </c>
      <c r="U4457" s="100"/>
      <c r="V4457" s="16"/>
      <c r="W4457" s="16"/>
    </row>
    <row r="4458" spans="1:23" hidden="1" x14ac:dyDescent="0.25">
      <c r="A4458" s="25">
        <v>150867</v>
      </c>
      <c r="B4458" s="25" t="s">
        <v>42</v>
      </c>
      <c r="C4458" s="25" t="s">
        <v>43</v>
      </c>
      <c r="D4458" s="25" t="s">
        <v>82</v>
      </c>
      <c r="E4458" s="24">
        <v>43405</v>
      </c>
      <c r="F4458" s="25" t="s">
        <v>45</v>
      </c>
      <c r="G4458" s="25" t="s">
        <v>46</v>
      </c>
      <c r="H4458" s="24">
        <v>45180</v>
      </c>
      <c r="I4458" s="101">
        <v>0.76832175925925927</v>
      </c>
      <c r="J4458" s="24">
        <v>45180</v>
      </c>
      <c r="K4458" s="101">
        <v>0.81946759259259261</v>
      </c>
      <c r="L4458" s="25">
        <v>4419</v>
      </c>
      <c r="M4458" s="26">
        <f>Causas[[#This Row],[parada_duracion]]/60</f>
        <v>73.650000000000006</v>
      </c>
      <c r="N4458" s="19" t="s">
        <v>49</v>
      </c>
      <c r="O4458" s="16" t="s">
        <v>49</v>
      </c>
      <c r="P4458" s="16">
        <f>WEEKNUM(Causas[[#This Row],[resolucion_fecha]],16)</f>
        <v>37</v>
      </c>
      <c r="Q4458" s="16" t="str">
        <f>TEXT(Causas[[#This Row],[resolucion_fecha]],"MMMM")</f>
        <v>septiembre</v>
      </c>
      <c r="R4458" s="16" t="str">
        <f t="shared" si="69"/>
        <v>T</v>
      </c>
      <c r="S4458" s="16"/>
      <c r="T4458" s="16" t="s">
        <v>49</v>
      </c>
      <c r="U4458" s="16"/>
      <c r="V4458" s="16"/>
      <c r="W4458" s="16"/>
    </row>
    <row r="4459" spans="1:23" hidden="1" x14ac:dyDescent="0.25">
      <c r="A4459" s="96">
        <v>150869</v>
      </c>
      <c r="B4459" s="96" t="s">
        <v>66</v>
      </c>
      <c r="C4459" s="96" t="s">
        <v>43</v>
      </c>
      <c r="D4459" s="96" t="s">
        <v>105</v>
      </c>
      <c r="E4459" s="97">
        <v>43405</v>
      </c>
      <c r="F4459" s="96" t="s">
        <v>45</v>
      </c>
      <c r="G4459" s="96" t="s">
        <v>50</v>
      </c>
      <c r="H4459" s="97">
        <v>45180</v>
      </c>
      <c r="I4459" s="23">
        <v>0.7805671296296296</v>
      </c>
      <c r="J4459" s="97">
        <v>45180</v>
      </c>
      <c r="K4459" s="23">
        <v>0.84232638888888889</v>
      </c>
      <c r="L4459" s="96">
        <v>5336</v>
      </c>
      <c r="M4459" s="98">
        <f>Causas[[#This Row],[parada_duracion]]/60</f>
        <v>88.933333333333337</v>
      </c>
      <c r="N4459" s="18" t="s">
        <v>92</v>
      </c>
      <c r="O4459" s="99" t="s">
        <v>9</v>
      </c>
      <c r="P4459" s="99">
        <f>WEEKNUM(Causas[[#This Row],[resolucion_fecha]],16)</f>
        <v>37</v>
      </c>
      <c r="Q4459" s="99" t="str">
        <f>TEXT(Causas[[#This Row],[resolucion_fecha]],"MMMM")</f>
        <v>septiembre</v>
      </c>
      <c r="R4459" s="99" t="str">
        <f t="shared" si="69"/>
        <v>T</v>
      </c>
      <c r="S4459" s="99"/>
      <c r="T4459" s="99" t="s">
        <v>9</v>
      </c>
      <c r="U4459" s="16"/>
      <c r="V4459" s="99"/>
      <c r="W4459" s="99"/>
    </row>
    <row r="4460" spans="1:23" hidden="1" x14ac:dyDescent="0.25">
      <c r="A4460" s="25">
        <v>150870</v>
      </c>
      <c r="B4460" s="25" t="s">
        <v>130</v>
      </c>
      <c r="C4460" s="25" t="s">
        <v>43</v>
      </c>
      <c r="D4460" s="25" t="s">
        <v>55</v>
      </c>
      <c r="E4460" s="24">
        <v>43405</v>
      </c>
      <c r="F4460" s="25" t="s">
        <v>45</v>
      </c>
      <c r="G4460" s="25" t="s">
        <v>50</v>
      </c>
      <c r="H4460" s="24">
        <v>45180</v>
      </c>
      <c r="I4460" s="101">
        <v>0.78835648148148152</v>
      </c>
      <c r="J4460" s="24">
        <v>45180</v>
      </c>
      <c r="K4460" s="101">
        <v>0.84400462962962963</v>
      </c>
      <c r="L4460" s="25">
        <v>4808</v>
      </c>
      <c r="M4460" s="26">
        <f>Causas[[#This Row],[parada_duracion]]/60</f>
        <v>80.13333333333334</v>
      </c>
      <c r="N4460" s="19" t="s">
        <v>1439</v>
      </c>
      <c r="O4460" s="16" t="s">
        <v>52</v>
      </c>
      <c r="P4460" s="16">
        <f>WEEKNUM(Causas[[#This Row],[resolucion_fecha]],16)</f>
        <v>37</v>
      </c>
      <c r="Q4460" s="16" t="str">
        <f>TEXT(Causas[[#This Row],[resolucion_fecha]],"MMMM")</f>
        <v>septiembre</v>
      </c>
      <c r="R4460" s="16" t="str">
        <f t="shared" ref="R4460:R4523" si="70">IF(I4460&gt;TIME(22,0,0),"N",IF(I4460&lt;TIME(6,0,0),"N",IF(I4460&gt;TIME(14,0,0),"T",IF(I4460&gt;=TIME(6,0,0),"M","-"))))</f>
        <v>T</v>
      </c>
      <c r="S4460" s="16"/>
      <c r="T4460" s="16" t="s">
        <v>53</v>
      </c>
      <c r="U4460" s="100"/>
      <c r="V4460" s="16"/>
      <c r="W4460" s="16"/>
    </row>
    <row r="4461" spans="1:23" hidden="1" x14ac:dyDescent="0.25">
      <c r="A4461" s="25">
        <v>150872</v>
      </c>
      <c r="B4461" s="25" t="s">
        <v>79</v>
      </c>
      <c r="C4461" s="25" t="s">
        <v>43</v>
      </c>
      <c r="D4461" s="25" t="s">
        <v>82</v>
      </c>
      <c r="E4461" s="24">
        <v>43405</v>
      </c>
      <c r="F4461" s="25" t="s">
        <v>45</v>
      </c>
      <c r="G4461" s="25" t="s">
        <v>46</v>
      </c>
      <c r="H4461" s="24">
        <v>45180</v>
      </c>
      <c r="I4461" s="101">
        <v>0.80337962962962972</v>
      </c>
      <c r="J4461" s="24">
        <v>45180</v>
      </c>
      <c r="K4461" s="101">
        <v>0.81956018518518514</v>
      </c>
      <c r="L4461" s="25">
        <v>1398</v>
      </c>
      <c r="M4461" s="26">
        <f>Causas[[#This Row],[parada_duracion]]/60</f>
        <v>23.3</v>
      </c>
      <c r="N4461" s="19" t="s">
        <v>1440</v>
      </c>
      <c r="O4461" s="16" t="s">
        <v>52</v>
      </c>
      <c r="P4461" s="16">
        <f>WEEKNUM(Causas[[#This Row],[resolucion_fecha]],16)</f>
        <v>37</v>
      </c>
      <c r="Q4461" s="16" t="str">
        <f>TEXT(Causas[[#This Row],[resolucion_fecha]],"MMMM")</f>
        <v>septiembre</v>
      </c>
      <c r="R4461" s="16" t="str">
        <f t="shared" si="70"/>
        <v>T</v>
      </c>
      <c r="S4461" s="16"/>
      <c r="T4461" s="16" t="s">
        <v>53</v>
      </c>
      <c r="U4461" s="16"/>
      <c r="V4461" s="16"/>
      <c r="W4461" s="16"/>
    </row>
    <row r="4462" spans="1:23" hidden="1" x14ac:dyDescent="0.25">
      <c r="A4462" s="96">
        <v>150875</v>
      </c>
      <c r="B4462" s="96" t="s">
        <v>79</v>
      </c>
      <c r="C4462" s="96" t="s">
        <v>43</v>
      </c>
      <c r="D4462" s="96" t="s">
        <v>82</v>
      </c>
      <c r="E4462" s="97">
        <v>43405</v>
      </c>
      <c r="F4462" s="96" t="s">
        <v>45</v>
      </c>
      <c r="G4462" s="96" t="s">
        <v>46</v>
      </c>
      <c r="H4462" s="97">
        <v>45180</v>
      </c>
      <c r="I4462" s="23">
        <v>0.85730324074074071</v>
      </c>
      <c r="J4462" s="97">
        <v>45180</v>
      </c>
      <c r="K4462" s="23">
        <v>0.85866898148148152</v>
      </c>
      <c r="L4462" s="96">
        <v>118</v>
      </c>
      <c r="M4462" s="98">
        <f>Causas[[#This Row],[parada_duracion]]/60</f>
        <v>1.9666666666666666</v>
      </c>
      <c r="N4462" s="19" t="s">
        <v>47</v>
      </c>
      <c r="O4462" s="16" t="s">
        <v>47</v>
      </c>
      <c r="P4462" s="99">
        <f>WEEKNUM(Causas[[#This Row],[resolucion_fecha]],16)</f>
        <v>37</v>
      </c>
      <c r="Q4462" s="99" t="str">
        <f>TEXT(Causas[[#This Row],[resolucion_fecha]],"MMMM")</f>
        <v>septiembre</v>
      </c>
      <c r="R4462" s="99" t="str">
        <f t="shared" si="70"/>
        <v>T</v>
      </c>
      <c r="S4462" s="99"/>
      <c r="T4462" s="16" t="s">
        <v>47</v>
      </c>
      <c r="U4462" s="16"/>
      <c r="V4462" s="99"/>
      <c r="W4462" s="99"/>
    </row>
    <row r="4463" spans="1:23" hidden="1" x14ac:dyDescent="0.25">
      <c r="A4463" s="25">
        <v>150876</v>
      </c>
      <c r="B4463" s="25" t="s">
        <v>87</v>
      </c>
      <c r="C4463" s="25" t="s">
        <v>43</v>
      </c>
      <c r="D4463" s="25" t="s">
        <v>59</v>
      </c>
      <c r="E4463" s="24">
        <v>44231</v>
      </c>
      <c r="F4463" s="25" t="s">
        <v>60</v>
      </c>
      <c r="G4463" s="25" t="s">
        <v>46</v>
      </c>
      <c r="H4463" s="24">
        <v>45180</v>
      </c>
      <c r="I4463" s="101">
        <v>0.86554398148148148</v>
      </c>
      <c r="J4463" s="24">
        <v>45180</v>
      </c>
      <c r="K4463" s="101">
        <v>0.88105324074074076</v>
      </c>
      <c r="L4463" s="25">
        <v>1340</v>
      </c>
      <c r="M4463" s="26">
        <f>Causas[[#This Row],[parada_duracion]]/60</f>
        <v>22.333333333333332</v>
      </c>
      <c r="N4463" s="19" t="s">
        <v>1438</v>
      </c>
      <c r="O4463" s="16" t="s">
        <v>52</v>
      </c>
      <c r="P4463" s="16">
        <f>WEEKNUM(Causas[[#This Row],[resolucion_fecha]],16)</f>
        <v>37</v>
      </c>
      <c r="Q4463" s="16" t="str">
        <f>TEXT(Causas[[#This Row],[resolucion_fecha]],"MMMM")</f>
        <v>septiembre</v>
      </c>
      <c r="R4463" s="16" t="str">
        <f t="shared" si="70"/>
        <v>T</v>
      </c>
      <c r="S4463" s="16"/>
      <c r="T4463" s="16" t="s">
        <v>53</v>
      </c>
      <c r="U4463" s="100"/>
      <c r="V4463" s="16"/>
      <c r="W4463" s="16"/>
    </row>
    <row r="4464" spans="1:23" hidden="1" x14ac:dyDescent="0.25">
      <c r="A4464" s="25">
        <v>150883</v>
      </c>
      <c r="B4464" s="25" t="s">
        <v>75</v>
      </c>
      <c r="C4464" s="25" t="s">
        <v>43</v>
      </c>
      <c r="D4464" s="25" t="s">
        <v>76</v>
      </c>
      <c r="E4464" s="24">
        <v>44104</v>
      </c>
      <c r="F4464" s="25" t="s">
        <v>56</v>
      </c>
      <c r="G4464" s="25" t="s">
        <v>46</v>
      </c>
      <c r="H4464" s="24">
        <v>45181</v>
      </c>
      <c r="I4464" s="101">
        <v>0.29054398148148147</v>
      </c>
      <c r="J4464" s="24">
        <v>45181</v>
      </c>
      <c r="K4464" s="101">
        <v>0.35828703703703701</v>
      </c>
      <c r="L4464" s="25">
        <v>5853</v>
      </c>
      <c r="M4464" s="26">
        <f>Causas[[#This Row],[parada_duracion]]/60</f>
        <v>97.55</v>
      </c>
      <c r="N4464" s="19" t="s">
        <v>49</v>
      </c>
      <c r="O4464" s="16" t="s">
        <v>49</v>
      </c>
      <c r="P4464" s="16">
        <f>WEEKNUM(Causas[[#This Row],[resolucion_fecha]],16)</f>
        <v>37</v>
      </c>
      <c r="Q4464" s="16" t="str">
        <f>TEXT(Causas[[#This Row],[resolucion_fecha]],"MMMM")</f>
        <v>septiembre</v>
      </c>
      <c r="R4464" s="16" t="str">
        <f t="shared" si="70"/>
        <v>M</v>
      </c>
      <c r="S4464" s="16"/>
      <c r="T4464" s="16" t="s">
        <v>49</v>
      </c>
      <c r="U4464" s="16"/>
      <c r="V4464" s="16"/>
      <c r="W4464" s="16"/>
    </row>
    <row r="4465" spans="1:23" hidden="1" x14ac:dyDescent="0.25">
      <c r="A4465" s="96">
        <v>150887</v>
      </c>
      <c r="B4465" s="96" t="s">
        <v>95</v>
      </c>
      <c r="C4465" s="96" t="s">
        <v>43</v>
      </c>
      <c r="D4465" s="96" t="s">
        <v>82</v>
      </c>
      <c r="E4465" s="97">
        <v>45063</v>
      </c>
      <c r="F4465" s="96" t="s">
        <v>124</v>
      </c>
      <c r="G4465" s="96" t="s">
        <v>46</v>
      </c>
      <c r="H4465" s="97">
        <v>45181</v>
      </c>
      <c r="I4465" s="23">
        <v>0.30622685185185183</v>
      </c>
      <c r="J4465" s="97">
        <v>45181</v>
      </c>
      <c r="K4465" s="23">
        <v>0.31726851851851851</v>
      </c>
      <c r="L4465" s="96">
        <v>954</v>
      </c>
      <c r="M4465" s="98">
        <f>Causas[[#This Row],[parada_duracion]]/60</f>
        <v>15.9</v>
      </c>
      <c r="N4465" s="18" t="s">
        <v>113</v>
      </c>
      <c r="O4465" s="99" t="s">
        <v>52</v>
      </c>
      <c r="P4465" s="99">
        <f>WEEKNUM(Causas[[#This Row],[resolucion_fecha]],16)</f>
        <v>37</v>
      </c>
      <c r="Q4465" s="99" t="str">
        <f>TEXT(Causas[[#This Row],[resolucion_fecha]],"MMMM")</f>
        <v>septiembre</v>
      </c>
      <c r="R4465" s="99" t="str">
        <f t="shared" si="70"/>
        <v>M</v>
      </c>
      <c r="S4465" s="99"/>
      <c r="T4465" s="99" t="s">
        <v>53</v>
      </c>
      <c r="U4465" s="16"/>
      <c r="V4465" s="99"/>
      <c r="W4465" s="99"/>
    </row>
    <row r="4466" spans="1:23" hidden="1" x14ac:dyDescent="0.25">
      <c r="A4466" s="25">
        <v>150888</v>
      </c>
      <c r="B4466" s="25" t="s">
        <v>95</v>
      </c>
      <c r="C4466" s="25" t="s">
        <v>43</v>
      </c>
      <c r="D4466" s="25" t="s">
        <v>82</v>
      </c>
      <c r="E4466" s="24">
        <v>45063</v>
      </c>
      <c r="F4466" s="25" t="s">
        <v>124</v>
      </c>
      <c r="G4466" s="25" t="s">
        <v>50</v>
      </c>
      <c r="H4466" s="24">
        <v>45181</v>
      </c>
      <c r="I4466" s="101">
        <v>0.31736111111111115</v>
      </c>
      <c r="J4466" s="24">
        <v>45181</v>
      </c>
      <c r="K4466" s="101">
        <v>0.33508101851851851</v>
      </c>
      <c r="L4466" s="25">
        <v>1531</v>
      </c>
      <c r="M4466" s="26">
        <f>Causas[[#This Row],[parada_duracion]]/60</f>
        <v>25.516666666666666</v>
      </c>
      <c r="N4466" s="19" t="s">
        <v>113</v>
      </c>
      <c r="O4466" s="16" t="s">
        <v>52</v>
      </c>
      <c r="P4466" s="16">
        <f>WEEKNUM(Causas[[#This Row],[resolucion_fecha]],16)</f>
        <v>37</v>
      </c>
      <c r="Q4466" s="16" t="str">
        <f>TEXT(Causas[[#This Row],[resolucion_fecha]],"MMMM")</f>
        <v>septiembre</v>
      </c>
      <c r="R4466" s="16" t="str">
        <f t="shared" si="70"/>
        <v>M</v>
      </c>
      <c r="S4466" s="16"/>
      <c r="T4466" s="99" t="s">
        <v>53</v>
      </c>
      <c r="U4466" s="100"/>
      <c r="V4466" s="16"/>
      <c r="W4466" s="16"/>
    </row>
    <row r="4467" spans="1:23" hidden="1" x14ac:dyDescent="0.25">
      <c r="A4467" s="25">
        <v>150895</v>
      </c>
      <c r="B4467" s="25" t="s">
        <v>42</v>
      </c>
      <c r="C4467" s="25" t="s">
        <v>43</v>
      </c>
      <c r="D4467" s="25" t="s">
        <v>154</v>
      </c>
      <c r="E4467" s="24">
        <v>43405</v>
      </c>
      <c r="F4467" s="25" t="s">
        <v>45</v>
      </c>
      <c r="G4467" s="25" t="s">
        <v>50</v>
      </c>
      <c r="H4467" s="24">
        <v>45181</v>
      </c>
      <c r="I4467" s="101">
        <v>0.40789351851851857</v>
      </c>
      <c r="J4467" s="24">
        <v>45181</v>
      </c>
      <c r="K4467" s="101">
        <v>0.42409722222222218</v>
      </c>
      <c r="L4467" s="25">
        <v>1400</v>
      </c>
      <c r="M4467" s="26">
        <f>Causas[[#This Row],[parada_duracion]]/60</f>
        <v>23.333333333333332</v>
      </c>
      <c r="N4467" s="19" t="s">
        <v>49</v>
      </c>
      <c r="O4467" s="16" t="s">
        <v>49</v>
      </c>
      <c r="P4467" s="16">
        <f>WEEKNUM(Causas[[#This Row],[resolucion_fecha]],16)</f>
        <v>37</v>
      </c>
      <c r="Q4467" s="16" t="str">
        <f>TEXT(Causas[[#This Row],[resolucion_fecha]],"MMMM")</f>
        <v>septiembre</v>
      </c>
      <c r="R4467" s="16" t="str">
        <f t="shared" si="70"/>
        <v>M</v>
      </c>
      <c r="S4467" s="16"/>
      <c r="T4467" s="16" t="s">
        <v>49</v>
      </c>
      <c r="U4467" s="16"/>
      <c r="V4467" s="16"/>
      <c r="W4467" s="16"/>
    </row>
    <row r="4468" spans="1:23" x14ac:dyDescent="0.25">
      <c r="A4468" s="25">
        <v>150901</v>
      </c>
      <c r="B4468" s="25" t="s">
        <v>185</v>
      </c>
      <c r="C4468" s="25" t="s">
        <v>43</v>
      </c>
      <c r="D4468" s="25" t="s">
        <v>67</v>
      </c>
      <c r="E4468" s="24">
        <v>43405</v>
      </c>
      <c r="F4468" s="25" t="s">
        <v>45</v>
      </c>
      <c r="G4468" s="25" t="s">
        <v>46</v>
      </c>
      <c r="H4468" s="24">
        <v>45181</v>
      </c>
      <c r="I4468" s="101">
        <v>0.44134259259259262</v>
      </c>
      <c r="J4468" s="24">
        <v>45181</v>
      </c>
      <c r="K4468" s="101">
        <v>0.489224537037037</v>
      </c>
      <c r="L4468" s="25">
        <v>4137</v>
      </c>
      <c r="M4468" s="26">
        <f>Causas[[#This Row],[parada_duracion]]/60</f>
        <v>68.95</v>
      </c>
      <c r="N4468" s="19" t="s">
        <v>49</v>
      </c>
      <c r="O4468" s="16" t="s">
        <v>49</v>
      </c>
      <c r="P4468" s="16">
        <f>WEEKNUM(Causas[[#This Row],[resolucion_fecha]],16)</f>
        <v>37</v>
      </c>
      <c r="Q4468" s="16" t="str">
        <f>TEXT(Causas[[#This Row],[resolucion_fecha]],"MMMM")</f>
        <v>septiembre</v>
      </c>
      <c r="R4468" s="16" t="str">
        <f t="shared" si="70"/>
        <v>M</v>
      </c>
      <c r="S4468" s="16"/>
      <c r="T4468" s="16" t="s">
        <v>49</v>
      </c>
      <c r="U4468" s="16"/>
      <c r="V4468" s="16"/>
      <c r="W4468" s="16"/>
    </row>
    <row r="4469" spans="1:23" x14ac:dyDescent="0.25">
      <c r="A4469" s="25">
        <v>150905</v>
      </c>
      <c r="B4469" s="25" t="s">
        <v>185</v>
      </c>
      <c r="C4469" s="25" t="s">
        <v>43</v>
      </c>
      <c r="D4469" s="25" t="s">
        <v>67</v>
      </c>
      <c r="E4469" s="24">
        <v>43405</v>
      </c>
      <c r="F4469" s="25" t="s">
        <v>45</v>
      </c>
      <c r="G4469" s="25" t="s">
        <v>46</v>
      </c>
      <c r="H4469" s="24">
        <v>45181</v>
      </c>
      <c r="I4469" s="101">
        <v>0.49850694444444449</v>
      </c>
      <c r="J4469" s="24">
        <v>45181</v>
      </c>
      <c r="K4469" s="101">
        <v>0.58106481481481487</v>
      </c>
      <c r="L4469" s="25">
        <v>7133</v>
      </c>
      <c r="M4469" s="26">
        <f>Causas[[#This Row],[parada_duracion]]/60</f>
        <v>118.88333333333334</v>
      </c>
      <c r="N4469" s="19" t="s">
        <v>49</v>
      </c>
      <c r="O4469" s="16" t="s">
        <v>49</v>
      </c>
      <c r="P4469" s="16">
        <f>WEEKNUM(Causas[[#This Row],[resolucion_fecha]],16)</f>
        <v>37</v>
      </c>
      <c r="Q4469" s="16" t="str">
        <f>TEXT(Causas[[#This Row],[resolucion_fecha]],"MMMM")</f>
        <v>septiembre</v>
      </c>
      <c r="R4469" s="16" t="str">
        <f t="shared" si="70"/>
        <v>M</v>
      </c>
      <c r="S4469" s="16"/>
      <c r="T4469" s="16" t="s">
        <v>49</v>
      </c>
      <c r="U4469" s="16"/>
      <c r="V4469" s="16"/>
      <c r="W4469" s="16"/>
    </row>
    <row r="4470" spans="1:23" hidden="1" x14ac:dyDescent="0.25">
      <c r="A4470" s="96">
        <v>150908</v>
      </c>
      <c r="B4470" s="96" t="s">
        <v>61</v>
      </c>
      <c r="C4470" s="96" t="s">
        <v>43</v>
      </c>
      <c r="D4470" s="96" t="s">
        <v>64</v>
      </c>
      <c r="E4470" s="97">
        <v>43405</v>
      </c>
      <c r="F4470" s="96" t="s">
        <v>45</v>
      </c>
      <c r="G4470" s="96" t="s">
        <v>46</v>
      </c>
      <c r="H4470" s="97">
        <v>45181</v>
      </c>
      <c r="I4470" s="23">
        <v>0.54469907407407414</v>
      </c>
      <c r="J4470" s="97">
        <v>45181</v>
      </c>
      <c r="K4470" s="23">
        <v>0.56201388888888892</v>
      </c>
      <c r="L4470" s="96">
        <v>1496</v>
      </c>
      <c r="M4470" s="98">
        <f>Causas[[#This Row],[parada_duracion]]/60</f>
        <v>24.933333333333334</v>
      </c>
      <c r="N4470" s="19" t="s">
        <v>49</v>
      </c>
      <c r="O4470" s="16" t="s">
        <v>49</v>
      </c>
      <c r="P4470" s="99">
        <f>WEEKNUM(Causas[[#This Row],[resolucion_fecha]],16)</f>
        <v>37</v>
      </c>
      <c r="Q4470" s="99" t="str">
        <f>TEXT(Causas[[#This Row],[resolucion_fecha]],"MMMM")</f>
        <v>septiembre</v>
      </c>
      <c r="R4470" s="99" t="str">
        <f t="shared" si="70"/>
        <v>M</v>
      </c>
      <c r="S4470" s="99"/>
      <c r="T4470" s="16" t="s">
        <v>49</v>
      </c>
      <c r="U4470" s="16"/>
      <c r="V4470" s="99"/>
      <c r="W4470" s="99"/>
    </row>
    <row r="4471" spans="1:23" hidden="1" x14ac:dyDescent="0.25">
      <c r="A4471" s="25">
        <v>150909</v>
      </c>
      <c r="B4471" s="25" t="s">
        <v>42</v>
      </c>
      <c r="C4471" s="25" t="s">
        <v>43</v>
      </c>
      <c r="D4471" s="25" t="s">
        <v>1441</v>
      </c>
      <c r="E4471" s="24">
        <v>43732</v>
      </c>
      <c r="F4471" s="25" t="s">
        <v>325</v>
      </c>
      <c r="G4471" s="25" t="s">
        <v>50</v>
      </c>
      <c r="H4471" s="24">
        <v>45181</v>
      </c>
      <c r="I4471" s="101">
        <v>0.54520833333333341</v>
      </c>
      <c r="J4471" s="24">
        <v>45181</v>
      </c>
      <c r="K4471" s="101">
        <v>0.55478009259259264</v>
      </c>
      <c r="L4471" s="25">
        <v>827</v>
      </c>
      <c r="M4471" s="26">
        <f>Causas[[#This Row],[parada_duracion]]/60</f>
        <v>13.783333333333333</v>
      </c>
      <c r="N4471" s="19" t="s">
        <v>1442</v>
      </c>
      <c r="O4471" s="16" t="s">
        <v>52</v>
      </c>
      <c r="P4471" s="16">
        <f>WEEKNUM(Causas[[#This Row],[resolucion_fecha]],16)</f>
        <v>37</v>
      </c>
      <c r="Q4471" s="16" t="str">
        <f>TEXT(Causas[[#This Row],[resolucion_fecha]],"MMMM")</f>
        <v>septiembre</v>
      </c>
      <c r="R4471" s="16" t="str">
        <f t="shared" si="70"/>
        <v>M</v>
      </c>
      <c r="S4471" s="16"/>
      <c r="T4471" s="99" t="s">
        <v>53</v>
      </c>
      <c r="U4471" s="100"/>
      <c r="V4471" s="16"/>
      <c r="W4471" s="16"/>
    </row>
    <row r="4472" spans="1:23" hidden="1" x14ac:dyDescent="0.25">
      <c r="A4472" s="25">
        <v>150912</v>
      </c>
      <c r="B4472" s="25" t="s">
        <v>111</v>
      </c>
      <c r="C4472" s="25" t="s">
        <v>43</v>
      </c>
      <c r="D4472" s="25" t="s">
        <v>55</v>
      </c>
      <c r="E4472" s="24">
        <v>43405</v>
      </c>
      <c r="F4472" s="25" t="s">
        <v>45</v>
      </c>
      <c r="G4472" s="25" t="s">
        <v>50</v>
      </c>
      <c r="H4472" s="24">
        <v>45181</v>
      </c>
      <c r="I4472" s="101">
        <v>0.56692129629629628</v>
      </c>
      <c r="J4472" s="24">
        <v>45181</v>
      </c>
      <c r="K4472" s="101">
        <v>0.58071759259259259</v>
      </c>
      <c r="L4472" s="25">
        <v>1192</v>
      </c>
      <c r="M4472" s="26">
        <f>Causas[[#This Row],[parada_duracion]]/60</f>
        <v>19.866666666666667</v>
      </c>
      <c r="N4472" s="19" t="s">
        <v>1443</v>
      </c>
      <c r="O4472" s="16" t="s">
        <v>52</v>
      </c>
      <c r="P4472" s="16">
        <f>WEEKNUM(Causas[[#This Row],[resolucion_fecha]],16)</f>
        <v>37</v>
      </c>
      <c r="Q4472" s="16" t="str">
        <f>TEXT(Causas[[#This Row],[resolucion_fecha]],"MMMM")</f>
        <v>septiembre</v>
      </c>
      <c r="R4472" s="16" t="str">
        <f t="shared" si="70"/>
        <v>M</v>
      </c>
      <c r="S4472" s="16"/>
      <c r="T4472" s="99" t="s">
        <v>53</v>
      </c>
      <c r="U4472" s="16"/>
      <c r="V4472" s="16"/>
      <c r="W4472" s="16"/>
    </row>
    <row r="4473" spans="1:23" hidden="1" x14ac:dyDescent="0.25">
      <c r="A4473" s="96">
        <v>150915</v>
      </c>
      <c r="B4473" s="96" t="s">
        <v>66</v>
      </c>
      <c r="C4473" s="96" t="s">
        <v>43</v>
      </c>
      <c r="D4473" s="96" t="s">
        <v>77</v>
      </c>
      <c r="E4473" s="97">
        <v>43405</v>
      </c>
      <c r="F4473" s="96" t="s">
        <v>45</v>
      </c>
      <c r="G4473" s="96" t="s">
        <v>50</v>
      </c>
      <c r="H4473" s="97">
        <v>45181</v>
      </c>
      <c r="I4473" s="23">
        <v>0.60364583333333333</v>
      </c>
      <c r="J4473" s="97">
        <v>45181</v>
      </c>
      <c r="K4473" s="23">
        <v>0.60745370370370366</v>
      </c>
      <c r="L4473" s="96">
        <v>329</v>
      </c>
      <c r="M4473" s="98">
        <f>Causas[[#This Row],[parada_duracion]]/60</f>
        <v>5.4833333333333334</v>
      </c>
      <c r="N4473" s="18" t="s">
        <v>47</v>
      </c>
      <c r="O4473" s="99" t="s">
        <v>47</v>
      </c>
      <c r="P4473" s="99">
        <f>WEEKNUM(Causas[[#This Row],[resolucion_fecha]],16)</f>
        <v>37</v>
      </c>
      <c r="Q4473" s="99" t="str">
        <f>TEXT(Causas[[#This Row],[resolucion_fecha]],"MMMM")</f>
        <v>septiembre</v>
      </c>
      <c r="R4473" s="99" t="str">
        <f t="shared" si="70"/>
        <v>T</v>
      </c>
      <c r="S4473" s="99"/>
      <c r="T4473" s="99" t="s">
        <v>47</v>
      </c>
      <c r="U4473" s="16"/>
      <c r="V4473" s="99"/>
      <c r="W4473" s="99"/>
    </row>
    <row r="4474" spans="1:23" hidden="1" x14ac:dyDescent="0.25">
      <c r="A4474" s="25">
        <v>150916</v>
      </c>
      <c r="B4474" s="25" t="s">
        <v>70</v>
      </c>
      <c r="C4474" s="25" t="s">
        <v>43</v>
      </c>
      <c r="D4474" s="25" t="s">
        <v>64</v>
      </c>
      <c r="E4474" s="24">
        <v>43881</v>
      </c>
      <c r="F4474" s="25" t="s">
        <v>56</v>
      </c>
      <c r="G4474" s="25" t="s">
        <v>50</v>
      </c>
      <c r="H4474" s="24">
        <v>45181</v>
      </c>
      <c r="I4474" s="101">
        <v>0.60693287037037036</v>
      </c>
      <c r="J4474" s="24">
        <v>45181</v>
      </c>
      <c r="K4474" s="101">
        <v>0.63780092592592597</v>
      </c>
      <c r="L4474" s="25">
        <v>2667</v>
      </c>
      <c r="M4474" s="26">
        <f>Causas[[#This Row],[parada_duracion]]/60</f>
        <v>44.45</v>
      </c>
      <c r="N4474" s="19" t="s">
        <v>49</v>
      </c>
      <c r="O4474" s="16" t="s">
        <v>49</v>
      </c>
      <c r="P4474" s="16">
        <f>WEEKNUM(Causas[[#This Row],[resolucion_fecha]],16)</f>
        <v>37</v>
      </c>
      <c r="Q4474" s="16" t="str">
        <f>TEXT(Causas[[#This Row],[resolucion_fecha]],"MMMM")</f>
        <v>septiembre</v>
      </c>
      <c r="R4474" s="16" t="str">
        <f t="shared" si="70"/>
        <v>T</v>
      </c>
      <c r="S4474" s="16"/>
      <c r="T4474" s="16" t="s">
        <v>49</v>
      </c>
      <c r="U4474" s="100"/>
      <c r="V4474" s="16"/>
      <c r="W4474" s="16"/>
    </row>
    <row r="4475" spans="1:23" hidden="1" x14ac:dyDescent="0.25">
      <c r="A4475" s="25">
        <v>150918</v>
      </c>
      <c r="B4475" s="25" t="s">
        <v>42</v>
      </c>
      <c r="C4475" s="25" t="s">
        <v>43</v>
      </c>
      <c r="D4475" s="25" t="s">
        <v>166</v>
      </c>
      <c r="E4475" s="24">
        <v>43405</v>
      </c>
      <c r="F4475" s="25" t="s">
        <v>45</v>
      </c>
      <c r="G4475" s="25" t="s">
        <v>46</v>
      </c>
      <c r="H4475" s="24">
        <v>45181</v>
      </c>
      <c r="I4475" s="101">
        <v>0.61431712962962959</v>
      </c>
      <c r="J4475" s="24">
        <v>45181</v>
      </c>
      <c r="K4475" s="101">
        <v>0.62652777777777779</v>
      </c>
      <c r="L4475" s="25">
        <v>1055</v>
      </c>
      <c r="M4475" s="26">
        <f>Causas[[#This Row],[parada_duracion]]/60</f>
        <v>17.583333333333332</v>
      </c>
      <c r="N4475" s="19" t="s">
        <v>1444</v>
      </c>
      <c r="O4475" s="16" t="s">
        <v>52</v>
      </c>
      <c r="P4475" s="16">
        <f>WEEKNUM(Causas[[#This Row],[resolucion_fecha]],16)</f>
        <v>37</v>
      </c>
      <c r="Q4475" s="16" t="str">
        <f>TEXT(Causas[[#This Row],[resolucion_fecha]],"MMMM")</f>
        <v>septiembre</v>
      </c>
      <c r="R4475" s="16" t="str">
        <f t="shared" si="70"/>
        <v>T</v>
      </c>
      <c r="S4475" s="16"/>
      <c r="T4475" s="16" t="s">
        <v>53</v>
      </c>
      <c r="U4475" s="16"/>
      <c r="V4475" s="16"/>
      <c r="W4475" s="16"/>
    </row>
    <row r="4476" spans="1:23" hidden="1" x14ac:dyDescent="0.25">
      <c r="A4476" s="96">
        <v>150921</v>
      </c>
      <c r="B4476" s="96" t="s">
        <v>79</v>
      </c>
      <c r="C4476" s="96" t="s">
        <v>43</v>
      </c>
      <c r="D4476" s="96" t="s">
        <v>154</v>
      </c>
      <c r="E4476" s="97">
        <v>43405</v>
      </c>
      <c r="F4476" s="96" t="s">
        <v>45</v>
      </c>
      <c r="G4476" s="96" t="s">
        <v>46</v>
      </c>
      <c r="H4476" s="97">
        <v>45181</v>
      </c>
      <c r="I4476" s="23">
        <v>0.63504629629629628</v>
      </c>
      <c r="J4476" s="97">
        <v>45181</v>
      </c>
      <c r="K4476" s="23">
        <v>0.64478009259259261</v>
      </c>
      <c r="L4476" s="96">
        <v>841</v>
      </c>
      <c r="M4476" s="98">
        <f>Causas[[#This Row],[parada_duracion]]/60</f>
        <v>14.016666666666667</v>
      </c>
      <c r="N4476" s="18" t="s">
        <v>1099</v>
      </c>
      <c r="O4476" s="99" t="s">
        <v>52</v>
      </c>
      <c r="P4476" s="99">
        <f>WEEKNUM(Causas[[#This Row],[resolucion_fecha]],16)</f>
        <v>37</v>
      </c>
      <c r="Q4476" s="99" t="str">
        <f>TEXT(Causas[[#This Row],[resolucion_fecha]],"MMMM")</f>
        <v>septiembre</v>
      </c>
      <c r="R4476" s="99" t="str">
        <f t="shared" si="70"/>
        <v>T</v>
      </c>
      <c r="S4476" s="99"/>
      <c r="T4476" s="99" t="s">
        <v>53</v>
      </c>
      <c r="U4476" s="16"/>
      <c r="V4476" s="99"/>
      <c r="W4476" s="99"/>
    </row>
    <row r="4477" spans="1:23" ht="30" hidden="1" x14ac:dyDescent="0.25">
      <c r="A4477" s="25">
        <v>150922</v>
      </c>
      <c r="B4477" s="25" t="s">
        <v>70</v>
      </c>
      <c r="C4477" s="25" t="s">
        <v>43</v>
      </c>
      <c r="D4477" s="25" t="s">
        <v>64</v>
      </c>
      <c r="E4477" s="24">
        <v>43881</v>
      </c>
      <c r="F4477" s="25" t="s">
        <v>56</v>
      </c>
      <c r="G4477" s="25" t="s">
        <v>50</v>
      </c>
      <c r="H4477" s="24">
        <v>45181</v>
      </c>
      <c r="I4477" s="101">
        <v>0.63791666666666669</v>
      </c>
      <c r="J4477" s="24">
        <v>45181</v>
      </c>
      <c r="K4477" s="101">
        <v>0.73818287037037045</v>
      </c>
      <c r="L4477" s="25">
        <v>8663</v>
      </c>
      <c r="M4477" s="26">
        <f>Causas[[#This Row],[parada_duracion]]/60</f>
        <v>144.38333333333333</v>
      </c>
      <c r="N4477" s="19" t="s">
        <v>1445</v>
      </c>
      <c r="O4477" s="16" t="s">
        <v>72</v>
      </c>
      <c r="P4477" s="16">
        <f>WEEKNUM(Causas[[#This Row],[resolucion_fecha]],16)</f>
        <v>37</v>
      </c>
      <c r="Q4477" s="16" t="str">
        <f>TEXT(Causas[[#This Row],[resolucion_fecha]],"MMMM")</f>
        <v>septiembre</v>
      </c>
      <c r="R4477" s="16" t="str">
        <f t="shared" si="70"/>
        <v>T</v>
      </c>
      <c r="S4477" s="16"/>
      <c r="T4477" s="16" t="s">
        <v>73</v>
      </c>
      <c r="U4477" s="100"/>
      <c r="V4477" s="16"/>
      <c r="W4477" s="16"/>
    </row>
    <row r="4478" spans="1:23" hidden="1" x14ac:dyDescent="0.25">
      <c r="A4478" s="25">
        <v>150930</v>
      </c>
      <c r="B4478" s="25" t="s">
        <v>89</v>
      </c>
      <c r="C4478" s="25" t="s">
        <v>43</v>
      </c>
      <c r="D4478" s="25" t="s">
        <v>90</v>
      </c>
      <c r="E4478" s="24">
        <v>44263</v>
      </c>
      <c r="F4478" s="25" t="s">
        <v>56</v>
      </c>
      <c r="G4478" s="25" t="s">
        <v>46</v>
      </c>
      <c r="H4478" s="24">
        <v>45181</v>
      </c>
      <c r="I4478" s="101">
        <v>0.76043981481481471</v>
      </c>
      <c r="J4478" s="24">
        <v>45181</v>
      </c>
      <c r="K4478" s="101">
        <v>0.76049768518518512</v>
      </c>
      <c r="L4478" s="25">
        <v>5</v>
      </c>
      <c r="M4478" s="26">
        <f>Causas[[#This Row],[parada_duracion]]/60</f>
        <v>8.3333333333333329E-2</v>
      </c>
      <c r="N4478" s="18" t="s">
        <v>47</v>
      </c>
      <c r="O4478" s="99" t="s">
        <v>47</v>
      </c>
      <c r="P4478" s="16">
        <f>WEEKNUM(Causas[[#This Row],[resolucion_fecha]],16)</f>
        <v>37</v>
      </c>
      <c r="Q4478" s="16" t="str">
        <f>TEXT(Causas[[#This Row],[resolucion_fecha]],"MMMM")</f>
        <v>septiembre</v>
      </c>
      <c r="R4478" s="16" t="str">
        <f t="shared" si="70"/>
        <v>T</v>
      </c>
      <c r="S4478" s="16"/>
      <c r="T4478" s="99" t="s">
        <v>47</v>
      </c>
      <c r="U4478" s="16"/>
      <c r="V4478" s="16"/>
      <c r="W4478" s="16"/>
    </row>
    <row r="4479" spans="1:23" hidden="1" x14ac:dyDescent="0.25">
      <c r="A4479" s="25">
        <v>150936</v>
      </c>
      <c r="B4479" s="25" t="s">
        <v>95</v>
      </c>
      <c r="C4479" s="25" t="s">
        <v>43</v>
      </c>
      <c r="D4479" s="25" t="s">
        <v>59</v>
      </c>
      <c r="E4479" s="24">
        <v>44231</v>
      </c>
      <c r="F4479" s="25" t="s">
        <v>60</v>
      </c>
      <c r="G4479" s="25" t="s">
        <v>46</v>
      </c>
      <c r="H4479" s="24">
        <v>45181</v>
      </c>
      <c r="I4479" s="101">
        <v>0.81018518518518512</v>
      </c>
      <c r="J4479" s="24">
        <v>45181</v>
      </c>
      <c r="K4479" s="101">
        <v>0.81082175925925926</v>
      </c>
      <c r="L4479" s="25">
        <v>55</v>
      </c>
      <c r="M4479" s="26">
        <f>Causas[[#This Row],[parada_duracion]]/60</f>
        <v>0.91666666666666663</v>
      </c>
      <c r="N4479" s="18" t="s">
        <v>47</v>
      </c>
      <c r="O4479" s="99" t="s">
        <v>47</v>
      </c>
      <c r="P4479" s="16">
        <f>WEEKNUM(Causas[[#This Row],[resolucion_fecha]],16)</f>
        <v>37</v>
      </c>
      <c r="Q4479" s="16" t="str">
        <f>TEXT(Causas[[#This Row],[resolucion_fecha]],"MMMM")</f>
        <v>septiembre</v>
      </c>
      <c r="R4479" s="16" t="str">
        <f t="shared" si="70"/>
        <v>T</v>
      </c>
      <c r="S4479" s="16"/>
      <c r="T4479" s="99" t="s">
        <v>47</v>
      </c>
      <c r="U4479" s="16"/>
      <c r="V4479" s="16"/>
      <c r="W4479" s="16"/>
    </row>
    <row r="4480" spans="1:23" hidden="1" x14ac:dyDescent="0.25">
      <c r="A4480" s="96">
        <v>150938</v>
      </c>
      <c r="B4480" s="96" t="s">
        <v>75</v>
      </c>
      <c r="C4480" s="96" t="s">
        <v>43</v>
      </c>
      <c r="D4480" s="96" t="s">
        <v>76</v>
      </c>
      <c r="E4480" s="97">
        <v>44104</v>
      </c>
      <c r="F4480" s="96" t="s">
        <v>56</v>
      </c>
      <c r="G4480" s="96" t="s">
        <v>46</v>
      </c>
      <c r="H4480" s="97">
        <v>45181</v>
      </c>
      <c r="I4480" s="23">
        <v>0.8238078703703704</v>
      </c>
      <c r="J4480" s="97">
        <v>45181</v>
      </c>
      <c r="K4480" s="23">
        <v>0.85689814814814813</v>
      </c>
      <c r="L4480" s="96">
        <v>2859</v>
      </c>
      <c r="M4480" s="98">
        <f>Causas[[#This Row],[parada_duracion]]/60</f>
        <v>47.65</v>
      </c>
      <c r="N4480" s="18" t="s">
        <v>1446</v>
      </c>
      <c r="O4480" s="99" t="s">
        <v>52</v>
      </c>
      <c r="P4480" s="99">
        <f>WEEKNUM(Causas[[#This Row],[resolucion_fecha]],16)</f>
        <v>37</v>
      </c>
      <c r="Q4480" s="99" t="str">
        <f>TEXT(Causas[[#This Row],[resolucion_fecha]],"MMMM")</f>
        <v>septiembre</v>
      </c>
      <c r="R4480" s="99" t="str">
        <f t="shared" si="70"/>
        <v>T</v>
      </c>
      <c r="S4480" s="99"/>
      <c r="T4480" s="99" t="s">
        <v>53</v>
      </c>
      <c r="U4480" s="16"/>
      <c r="V4480" s="99"/>
      <c r="W4480" s="99"/>
    </row>
    <row r="4481" spans="1:23" hidden="1" x14ac:dyDescent="0.25">
      <c r="A4481" s="96">
        <v>150939</v>
      </c>
      <c r="B4481" s="96" t="s">
        <v>116</v>
      </c>
      <c r="C4481" s="96" t="s">
        <v>43</v>
      </c>
      <c r="D4481" s="96" t="s">
        <v>59</v>
      </c>
      <c r="E4481" s="97">
        <v>44930</v>
      </c>
      <c r="F4481" s="96" t="s">
        <v>124</v>
      </c>
      <c r="G4481" s="96" t="s">
        <v>50</v>
      </c>
      <c r="H4481" s="97">
        <v>45181</v>
      </c>
      <c r="I4481" s="23">
        <v>0.84228009259259251</v>
      </c>
      <c r="J4481" s="97">
        <v>45181</v>
      </c>
      <c r="K4481" s="23">
        <v>0.85322916666666659</v>
      </c>
      <c r="L4481" s="96">
        <v>946</v>
      </c>
      <c r="M4481" s="98">
        <f>Causas[[#This Row],[parada_duracion]]/60</f>
        <v>15.766666666666667</v>
      </c>
      <c r="N4481" s="18" t="s">
        <v>113</v>
      </c>
      <c r="O4481" s="99" t="s">
        <v>52</v>
      </c>
      <c r="P4481" s="99">
        <f>WEEKNUM(Causas[[#This Row],[resolucion_fecha]],16)</f>
        <v>37</v>
      </c>
      <c r="Q4481" s="99" t="str">
        <f>TEXT(Causas[[#This Row],[resolucion_fecha]],"MMMM")</f>
        <v>septiembre</v>
      </c>
      <c r="R4481" s="99" t="str">
        <f t="shared" si="70"/>
        <v>T</v>
      </c>
      <c r="S4481" s="99"/>
      <c r="T4481" s="99" t="s">
        <v>53</v>
      </c>
      <c r="U4481" s="100"/>
      <c r="V4481" s="99"/>
      <c r="W4481" s="99"/>
    </row>
    <row r="4482" spans="1:23" hidden="1" x14ac:dyDescent="0.25">
      <c r="A4482" s="96">
        <v>150940</v>
      </c>
      <c r="B4482" s="96" t="s">
        <v>87</v>
      </c>
      <c r="C4482" s="96" t="s">
        <v>43</v>
      </c>
      <c r="D4482" s="96" t="s">
        <v>59</v>
      </c>
      <c r="E4482" s="97">
        <v>44231</v>
      </c>
      <c r="F4482" s="96" t="s">
        <v>60</v>
      </c>
      <c r="G4482" s="96" t="s">
        <v>50</v>
      </c>
      <c r="H4482" s="97">
        <v>45181</v>
      </c>
      <c r="I4482" s="23">
        <v>0.85807870370370365</v>
      </c>
      <c r="J4482" s="97">
        <v>45181</v>
      </c>
      <c r="K4482" s="23">
        <v>0.90609953703703694</v>
      </c>
      <c r="L4482" s="96">
        <v>4149</v>
      </c>
      <c r="M4482" s="98">
        <f>Causas[[#This Row],[parada_duracion]]/60</f>
        <v>69.150000000000006</v>
      </c>
      <c r="N4482" s="18" t="s">
        <v>1447</v>
      </c>
      <c r="O4482" s="99" t="s">
        <v>72</v>
      </c>
      <c r="P4482" s="99">
        <f>WEEKNUM(Causas[[#This Row],[resolucion_fecha]],16)</f>
        <v>37</v>
      </c>
      <c r="Q4482" s="99" t="str">
        <f>TEXT(Causas[[#This Row],[resolucion_fecha]],"MMMM")</f>
        <v>septiembre</v>
      </c>
      <c r="R4482" s="99" t="str">
        <f t="shared" si="70"/>
        <v>T</v>
      </c>
      <c r="S4482" s="99"/>
      <c r="T4482" s="16" t="s">
        <v>73</v>
      </c>
      <c r="U4482" s="100"/>
      <c r="V4482" s="99"/>
      <c r="W4482" s="99"/>
    </row>
    <row r="4483" spans="1:23" hidden="1" x14ac:dyDescent="0.25">
      <c r="A4483" s="96">
        <v>150941</v>
      </c>
      <c r="B4483" s="96" t="s">
        <v>75</v>
      </c>
      <c r="C4483" s="96" t="s">
        <v>43</v>
      </c>
      <c r="D4483" s="96" t="s">
        <v>76</v>
      </c>
      <c r="E4483" s="97">
        <v>44104</v>
      </c>
      <c r="F4483" s="96" t="s">
        <v>56</v>
      </c>
      <c r="G4483" s="96" t="s">
        <v>50</v>
      </c>
      <c r="H4483" s="97">
        <v>45181</v>
      </c>
      <c r="I4483" s="23">
        <v>0.86883101851851852</v>
      </c>
      <c r="J4483" s="97">
        <v>45181</v>
      </c>
      <c r="K4483" s="23">
        <v>0.86886574074074074</v>
      </c>
      <c r="L4483" s="96">
        <v>3</v>
      </c>
      <c r="M4483" s="98">
        <f>Causas[[#This Row],[parada_duracion]]/60</f>
        <v>0.05</v>
      </c>
      <c r="N4483" s="18" t="s">
        <v>47</v>
      </c>
      <c r="O4483" s="99" t="s">
        <v>47</v>
      </c>
      <c r="P4483" s="99">
        <f>WEEKNUM(Causas[[#This Row],[resolucion_fecha]],16)</f>
        <v>37</v>
      </c>
      <c r="Q4483" s="99" t="str">
        <f>TEXT(Causas[[#This Row],[resolucion_fecha]],"MMMM")</f>
        <v>septiembre</v>
      </c>
      <c r="R4483" s="99" t="str">
        <f t="shared" si="70"/>
        <v>T</v>
      </c>
      <c r="S4483" s="99"/>
      <c r="T4483" s="99" t="s">
        <v>47</v>
      </c>
      <c r="U4483" s="100"/>
      <c r="V4483" s="99"/>
      <c r="W4483" s="99"/>
    </row>
    <row r="4484" spans="1:23" hidden="1" x14ac:dyDescent="0.25">
      <c r="A4484" s="96">
        <v>150942</v>
      </c>
      <c r="B4484" s="96" t="s">
        <v>75</v>
      </c>
      <c r="C4484" s="96" t="s">
        <v>43</v>
      </c>
      <c r="D4484" s="96" t="s">
        <v>76</v>
      </c>
      <c r="E4484" s="97">
        <v>44104</v>
      </c>
      <c r="F4484" s="96" t="s">
        <v>56</v>
      </c>
      <c r="G4484" s="96" t="s">
        <v>46</v>
      </c>
      <c r="H4484" s="97">
        <v>45181</v>
      </c>
      <c r="I4484" s="23">
        <v>0.86892361111111116</v>
      </c>
      <c r="J4484" s="97">
        <v>45182</v>
      </c>
      <c r="K4484" s="23">
        <v>0.25658564814814816</v>
      </c>
      <c r="L4484" s="96">
        <v>33494</v>
      </c>
      <c r="M4484" s="98">
        <f>Causas[[#This Row],[parada_duracion]]/60</f>
        <v>558.23333333333335</v>
      </c>
      <c r="N4484" s="18" t="s">
        <v>1446</v>
      </c>
      <c r="O4484" s="99" t="s">
        <v>52</v>
      </c>
      <c r="P4484" s="99">
        <f>WEEKNUM(Causas[[#This Row],[resolucion_fecha]],16)</f>
        <v>37</v>
      </c>
      <c r="Q4484" s="99" t="str">
        <f>TEXT(Causas[[#This Row],[resolucion_fecha]],"MMMM")</f>
        <v>septiembre</v>
      </c>
      <c r="R4484" s="99" t="str">
        <f t="shared" si="70"/>
        <v>T</v>
      </c>
      <c r="S4484" s="99"/>
      <c r="T4484" s="99" t="s">
        <v>53</v>
      </c>
      <c r="U4484" s="100"/>
      <c r="V4484" s="99"/>
      <c r="W4484" s="99"/>
    </row>
    <row r="4485" spans="1:23" hidden="1" x14ac:dyDescent="0.25">
      <c r="A4485" s="96">
        <v>150943</v>
      </c>
      <c r="B4485" s="96" t="s">
        <v>54</v>
      </c>
      <c r="C4485" s="96" t="s">
        <v>43</v>
      </c>
      <c r="D4485" s="96" t="s">
        <v>55</v>
      </c>
      <c r="E4485" s="97">
        <v>44120</v>
      </c>
      <c r="F4485" s="96" t="s">
        <v>56</v>
      </c>
      <c r="G4485" s="96" t="s">
        <v>50</v>
      </c>
      <c r="H4485" s="97">
        <v>45181</v>
      </c>
      <c r="I4485" s="23">
        <v>0.87032407407407408</v>
      </c>
      <c r="J4485" s="97">
        <v>45181</v>
      </c>
      <c r="K4485" s="23">
        <v>0.87829861111111107</v>
      </c>
      <c r="L4485" s="96">
        <v>689</v>
      </c>
      <c r="M4485" s="98">
        <f>Causas[[#This Row],[parada_duracion]]/60</f>
        <v>11.483333333333333</v>
      </c>
      <c r="N4485" s="18" t="s">
        <v>1448</v>
      </c>
      <c r="O4485" s="99" t="s">
        <v>52</v>
      </c>
      <c r="P4485" s="99">
        <f>WEEKNUM(Causas[[#This Row],[resolucion_fecha]],16)</f>
        <v>37</v>
      </c>
      <c r="Q4485" s="99" t="str">
        <f>TEXT(Causas[[#This Row],[resolucion_fecha]],"MMMM")</f>
        <v>septiembre</v>
      </c>
      <c r="R4485" s="99" t="str">
        <f t="shared" si="70"/>
        <v>T</v>
      </c>
      <c r="S4485" s="99"/>
      <c r="T4485" s="99" t="s">
        <v>53</v>
      </c>
      <c r="U4485" s="100"/>
      <c r="V4485" s="99"/>
      <c r="W4485" s="99"/>
    </row>
    <row r="4486" spans="1:23" hidden="1" x14ac:dyDescent="0.25">
      <c r="A4486" s="25">
        <v>150944</v>
      </c>
      <c r="B4486" s="25" t="s">
        <v>42</v>
      </c>
      <c r="C4486" s="25" t="s">
        <v>43</v>
      </c>
      <c r="D4486" s="25" t="s">
        <v>102</v>
      </c>
      <c r="E4486" s="24">
        <v>43405</v>
      </c>
      <c r="F4486" s="25" t="s">
        <v>45</v>
      </c>
      <c r="G4486" s="25" t="s">
        <v>50</v>
      </c>
      <c r="H4486" s="24">
        <v>45181</v>
      </c>
      <c r="I4486" s="101">
        <v>0.87615740740740744</v>
      </c>
      <c r="J4486" s="24">
        <v>45181</v>
      </c>
      <c r="K4486" s="101">
        <v>0.90083333333333337</v>
      </c>
      <c r="L4486" s="25">
        <v>2132</v>
      </c>
      <c r="M4486" s="26">
        <f>Causas[[#This Row],[parada_duracion]]/60</f>
        <v>35.533333333333331</v>
      </c>
      <c r="N4486" s="19" t="s">
        <v>1449</v>
      </c>
      <c r="O4486" s="16" t="s">
        <v>52</v>
      </c>
      <c r="P4486" s="16">
        <f>WEEKNUM(Causas[[#This Row],[resolucion_fecha]],16)</f>
        <v>37</v>
      </c>
      <c r="Q4486" s="16" t="str">
        <f>TEXT(Causas[[#This Row],[resolucion_fecha]],"MMMM")</f>
        <v>septiembre</v>
      </c>
      <c r="R4486" s="16" t="str">
        <f t="shared" si="70"/>
        <v>T</v>
      </c>
      <c r="S4486" s="16"/>
      <c r="T4486" s="99" t="s">
        <v>53</v>
      </c>
      <c r="U4486" s="100"/>
      <c r="V4486" s="16"/>
      <c r="W4486" s="16"/>
    </row>
    <row r="4487" spans="1:23" hidden="1" x14ac:dyDescent="0.25">
      <c r="A4487" s="96">
        <v>150949</v>
      </c>
      <c r="B4487" s="96" t="s">
        <v>119</v>
      </c>
      <c r="C4487" s="96" t="s">
        <v>43</v>
      </c>
      <c r="D4487" s="96" t="s">
        <v>64</v>
      </c>
      <c r="E4487" s="97">
        <v>43405</v>
      </c>
      <c r="F4487" s="96" t="s">
        <v>45</v>
      </c>
      <c r="G4487" s="96" t="s">
        <v>50</v>
      </c>
      <c r="H4487" s="97">
        <v>45182</v>
      </c>
      <c r="I4487" s="23">
        <v>0.2679050925925926</v>
      </c>
      <c r="J4487" s="97">
        <v>45182</v>
      </c>
      <c r="K4487" s="23">
        <v>0.27401620370370372</v>
      </c>
      <c r="L4487" s="96">
        <v>528</v>
      </c>
      <c r="M4487" s="98">
        <f>Causas[[#This Row],[parada_duracion]]/60</f>
        <v>8.8000000000000007</v>
      </c>
      <c r="N4487" s="18" t="s">
        <v>47</v>
      </c>
      <c r="O4487" s="99" t="s">
        <v>47</v>
      </c>
      <c r="P4487" s="99">
        <f>WEEKNUM(Causas[[#This Row],[resolucion_fecha]],16)</f>
        <v>37</v>
      </c>
      <c r="Q4487" s="99" t="str">
        <f>TEXT(Causas[[#This Row],[resolucion_fecha]],"MMMM")</f>
        <v>septiembre</v>
      </c>
      <c r="R4487" s="99" t="str">
        <f t="shared" si="70"/>
        <v>M</v>
      </c>
      <c r="S4487" s="99"/>
      <c r="T4487" s="99" t="s">
        <v>47</v>
      </c>
      <c r="U4487" s="16"/>
      <c r="V4487" s="99"/>
      <c r="W4487" s="99"/>
    </row>
    <row r="4488" spans="1:23" hidden="1" x14ac:dyDescent="0.25">
      <c r="A4488" s="25">
        <v>150950</v>
      </c>
      <c r="B4488" s="25" t="s">
        <v>111</v>
      </c>
      <c r="C4488" s="25" t="s">
        <v>43</v>
      </c>
      <c r="D4488" s="25" t="s">
        <v>82</v>
      </c>
      <c r="E4488" s="24">
        <v>44756</v>
      </c>
      <c r="F4488" s="25" t="s">
        <v>140</v>
      </c>
      <c r="G4488" s="25" t="s">
        <v>50</v>
      </c>
      <c r="H4488" s="24">
        <v>45182</v>
      </c>
      <c r="I4488" s="101">
        <v>0.26993055555555556</v>
      </c>
      <c r="J4488" s="24">
        <v>45182</v>
      </c>
      <c r="K4488" s="101">
        <v>0.27281250000000001</v>
      </c>
      <c r="L4488" s="25">
        <v>249</v>
      </c>
      <c r="M4488" s="26">
        <f>Causas[[#This Row],[parada_duracion]]/60</f>
        <v>4.1500000000000004</v>
      </c>
      <c r="N4488" s="19" t="s">
        <v>47</v>
      </c>
      <c r="O4488" s="16" t="s">
        <v>47</v>
      </c>
      <c r="P4488" s="16">
        <f>WEEKNUM(Causas[[#This Row],[resolucion_fecha]],16)</f>
        <v>37</v>
      </c>
      <c r="Q4488" s="16" t="str">
        <f>TEXT(Causas[[#This Row],[resolucion_fecha]],"MMMM")</f>
        <v>septiembre</v>
      </c>
      <c r="R4488" s="16" t="str">
        <f t="shared" si="70"/>
        <v>M</v>
      </c>
      <c r="S4488" s="16"/>
      <c r="T4488" s="16" t="s">
        <v>47</v>
      </c>
      <c r="U4488" s="100"/>
      <c r="V4488" s="16"/>
      <c r="W4488" s="16"/>
    </row>
    <row r="4489" spans="1:23" hidden="1" x14ac:dyDescent="0.25">
      <c r="A4489" s="96">
        <v>150954</v>
      </c>
      <c r="B4489" s="96" t="s">
        <v>42</v>
      </c>
      <c r="C4489" s="96" t="s">
        <v>43</v>
      </c>
      <c r="D4489" s="96" t="s">
        <v>1441</v>
      </c>
      <c r="E4489" s="97">
        <v>43732</v>
      </c>
      <c r="F4489" s="96" t="s">
        <v>325</v>
      </c>
      <c r="G4489" s="96" t="s">
        <v>46</v>
      </c>
      <c r="H4489" s="97">
        <v>45182</v>
      </c>
      <c r="I4489" s="23">
        <v>0.29993055555555553</v>
      </c>
      <c r="J4489" s="97">
        <v>45182</v>
      </c>
      <c r="K4489" s="23">
        <v>0.30961805555555555</v>
      </c>
      <c r="L4489" s="96">
        <v>837</v>
      </c>
      <c r="M4489" s="98">
        <f>Causas[[#This Row],[parada_duracion]]/60</f>
        <v>13.95</v>
      </c>
      <c r="N4489" s="18" t="s">
        <v>1450</v>
      </c>
      <c r="O4489" s="99" t="s">
        <v>72</v>
      </c>
      <c r="P4489" s="99">
        <f>WEEKNUM(Causas[[#This Row],[resolucion_fecha]],16)</f>
        <v>37</v>
      </c>
      <c r="Q4489" s="99" t="str">
        <f>TEXT(Causas[[#This Row],[resolucion_fecha]],"MMMM")</f>
        <v>septiembre</v>
      </c>
      <c r="R4489" s="99" t="str">
        <f t="shared" si="70"/>
        <v>M</v>
      </c>
      <c r="S4489" s="99"/>
      <c r="T4489" s="99" t="s">
        <v>73</v>
      </c>
      <c r="U4489" s="16"/>
      <c r="V4489" s="99"/>
      <c r="W4489" s="99"/>
    </row>
    <row r="4490" spans="1:23" hidden="1" x14ac:dyDescent="0.25">
      <c r="A4490" s="96">
        <v>150955</v>
      </c>
      <c r="B4490" s="96" t="s">
        <v>197</v>
      </c>
      <c r="C4490" s="96" t="s">
        <v>43</v>
      </c>
      <c r="D4490" s="96" t="s">
        <v>90</v>
      </c>
      <c r="E4490" s="97">
        <v>43405</v>
      </c>
      <c r="F4490" s="96" t="s">
        <v>45</v>
      </c>
      <c r="G4490" s="96" t="s">
        <v>50</v>
      </c>
      <c r="H4490" s="97">
        <v>45182</v>
      </c>
      <c r="I4490" s="23">
        <v>0.31005787037037036</v>
      </c>
      <c r="J4490" s="97">
        <v>45182</v>
      </c>
      <c r="K4490" s="23">
        <v>0.39068287037037036</v>
      </c>
      <c r="L4490" s="96">
        <v>6966</v>
      </c>
      <c r="M4490" s="98">
        <f>Causas[[#This Row],[parada_duracion]]/60</f>
        <v>116.1</v>
      </c>
      <c r="N4490" s="18" t="s">
        <v>1451</v>
      </c>
      <c r="O4490" s="99" t="s">
        <v>52</v>
      </c>
      <c r="P4490" s="99">
        <f>WEEKNUM(Causas[[#This Row],[resolucion_fecha]],16)</f>
        <v>37</v>
      </c>
      <c r="Q4490" s="99" t="str">
        <f>TEXT(Causas[[#This Row],[resolucion_fecha]],"MMMM")</f>
        <v>septiembre</v>
      </c>
      <c r="R4490" s="99" t="str">
        <f t="shared" si="70"/>
        <v>M</v>
      </c>
      <c r="S4490" s="99"/>
      <c r="T4490" s="99" t="s">
        <v>53</v>
      </c>
      <c r="U4490" s="100"/>
      <c r="V4490" s="99"/>
      <c r="W4490" s="99"/>
    </row>
    <row r="4491" spans="1:23" hidden="1" x14ac:dyDescent="0.25">
      <c r="A4491" s="25">
        <v>150956</v>
      </c>
      <c r="B4491" s="25" t="s">
        <v>129</v>
      </c>
      <c r="C4491" s="25" t="s">
        <v>43</v>
      </c>
      <c r="D4491" s="25" t="s">
        <v>64</v>
      </c>
      <c r="E4491" s="24">
        <v>43405</v>
      </c>
      <c r="F4491" s="25" t="s">
        <v>45</v>
      </c>
      <c r="G4491" s="25" t="s">
        <v>50</v>
      </c>
      <c r="H4491" s="24">
        <v>45182</v>
      </c>
      <c r="I4491" s="101">
        <v>0.32666666666666666</v>
      </c>
      <c r="J4491" s="24">
        <v>45182</v>
      </c>
      <c r="K4491" s="101">
        <v>0.33998842592592587</v>
      </c>
      <c r="L4491" s="25">
        <v>1151</v>
      </c>
      <c r="M4491" s="26">
        <f>Causas[[#This Row],[parada_duracion]]/60</f>
        <v>19.183333333333334</v>
      </c>
      <c r="N4491" s="19" t="s">
        <v>1452</v>
      </c>
      <c r="O4491" s="16" t="s">
        <v>52</v>
      </c>
      <c r="P4491" s="16">
        <f>WEEKNUM(Causas[[#This Row],[resolucion_fecha]],16)</f>
        <v>37</v>
      </c>
      <c r="Q4491" s="16" t="str">
        <f>TEXT(Causas[[#This Row],[resolucion_fecha]],"MMMM")</f>
        <v>septiembre</v>
      </c>
      <c r="R4491" s="16" t="str">
        <f t="shared" si="70"/>
        <v>M</v>
      </c>
      <c r="S4491" s="16"/>
      <c r="T4491" s="16" t="s">
        <v>53</v>
      </c>
      <c r="U4491" s="100"/>
      <c r="V4491" s="16"/>
      <c r="W4491" s="16"/>
    </row>
    <row r="4492" spans="1:23" hidden="1" x14ac:dyDescent="0.25">
      <c r="A4492" s="25">
        <v>150964</v>
      </c>
      <c r="B4492" s="25" t="s">
        <v>117</v>
      </c>
      <c r="C4492" s="25" t="s">
        <v>43</v>
      </c>
      <c r="D4492" s="25" t="s">
        <v>166</v>
      </c>
      <c r="E4492" s="24">
        <v>43405</v>
      </c>
      <c r="F4492" s="25" t="s">
        <v>45</v>
      </c>
      <c r="G4492" s="25" t="s">
        <v>50</v>
      </c>
      <c r="H4492" s="24">
        <v>45182</v>
      </c>
      <c r="I4492" s="101">
        <v>0.37776620370370373</v>
      </c>
      <c r="J4492" s="24">
        <v>45182</v>
      </c>
      <c r="K4492" s="101">
        <v>0.40106481481481482</v>
      </c>
      <c r="L4492" s="25">
        <v>2013</v>
      </c>
      <c r="M4492" s="26">
        <f>Causas[[#This Row],[parada_duracion]]/60</f>
        <v>33.549999999999997</v>
      </c>
      <c r="N4492" s="19" t="s">
        <v>1447</v>
      </c>
      <c r="O4492" s="16" t="s">
        <v>72</v>
      </c>
      <c r="P4492" s="16">
        <f>WEEKNUM(Causas[[#This Row],[resolucion_fecha]],16)</f>
        <v>37</v>
      </c>
      <c r="Q4492" s="16" t="str">
        <f>TEXT(Causas[[#This Row],[resolucion_fecha]],"MMMM")</f>
        <v>septiembre</v>
      </c>
      <c r="R4492" s="16" t="str">
        <f t="shared" si="70"/>
        <v>M</v>
      </c>
      <c r="S4492" s="16"/>
      <c r="T4492" s="16" t="s">
        <v>73</v>
      </c>
      <c r="U4492" s="16"/>
      <c r="V4492" s="16"/>
      <c r="W4492" s="16"/>
    </row>
    <row r="4493" spans="1:23" hidden="1" x14ac:dyDescent="0.25">
      <c r="A4493" s="25">
        <v>150966</v>
      </c>
      <c r="B4493" s="25" t="s">
        <v>155</v>
      </c>
      <c r="C4493" s="25" t="s">
        <v>43</v>
      </c>
      <c r="D4493" s="25" t="s">
        <v>90</v>
      </c>
      <c r="E4493" s="24">
        <v>43881</v>
      </c>
      <c r="F4493" s="25" t="s">
        <v>56</v>
      </c>
      <c r="G4493" s="25" t="s">
        <v>50</v>
      </c>
      <c r="H4493" s="24">
        <v>45182</v>
      </c>
      <c r="I4493" s="101">
        <v>0.41173611111111108</v>
      </c>
      <c r="J4493" s="24">
        <v>45182</v>
      </c>
      <c r="K4493" s="101">
        <v>0.44628472222222221</v>
      </c>
      <c r="L4493" s="25">
        <v>2985</v>
      </c>
      <c r="M4493" s="26">
        <f>Causas[[#This Row],[parada_duracion]]/60</f>
        <v>49.75</v>
      </c>
      <c r="N4493" s="19" t="s">
        <v>1453</v>
      </c>
      <c r="O4493" s="16" t="s">
        <v>72</v>
      </c>
      <c r="P4493" s="16">
        <f>WEEKNUM(Causas[[#This Row],[resolucion_fecha]],16)</f>
        <v>37</v>
      </c>
      <c r="Q4493" s="16" t="str">
        <f>TEXT(Causas[[#This Row],[resolucion_fecha]],"MMMM")</f>
        <v>septiembre</v>
      </c>
      <c r="R4493" s="16" t="str">
        <f t="shared" si="70"/>
        <v>M</v>
      </c>
      <c r="S4493" s="16"/>
      <c r="T4493" s="16" t="s">
        <v>73</v>
      </c>
      <c r="U4493" s="16"/>
      <c r="V4493" s="16"/>
      <c r="W4493" s="16"/>
    </row>
    <row r="4494" spans="1:23" hidden="1" x14ac:dyDescent="0.25">
      <c r="A4494" s="96">
        <v>150968</v>
      </c>
      <c r="B4494" s="96" t="s">
        <v>111</v>
      </c>
      <c r="C4494" s="96" t="s">
        <v>43</v>
      </c>
      <c r="D4494" s="96" t="s">
        <v>76</v>
      </c>
      <c r="E4494" s="97">
        <v>44239</v>
      </c>
      <c r="F4494" s="96" t="s">
        <v>56</v>
      </c>
      <c r="G4494" s="96" t="s">
        <v>50</v>
      </c>
      <c r="H4494" s="97">
        <v>45182</v>
      </c>
      <c r="I4494" s="23">
        <v>0.43462962962962964</v>
      </c>
      <c r="J4494" s="97">
        <v>45182</v>
      </c>
      <c r="K4494" s="23">
        <v>0.48040509259259262</v>
      </c>
      <c r="L4494" s="96">
        <v>3955</v>
      </c>
      <c r="M4494" s="98">
        <f>Causas[[#This Row],[parada_duracion]]/60</f>
        <v>65.916666666666671</v>
      </c>
      <c r="N4494" s="18" t="s">
        <v>1454</v>
      </c>
      <c r="O4494" s="99" t="s">
        <v>9</v>
      </c>
      <c r="P4494" s="99">
        <f>WEEKNUM(Causas[[#This Row],[resolucion_fecha]],16)</f>
        <v>37</v>
      </c>
      <c r="Q4494" s="99" t="str">
        <f>TEXT(Causas[[#This Row],[resolucion_fecha]],"MMMM")</f>
        <v>septiembre</v>
      </c>
      <c r="R4494" s="99" t="str">
        <f t="shared" si="70"/>
        <v>M</v>
      </c>
      <c r="S4494" s="99"/>
      <c r="T4494" s="99" t="s">
        <v>9</v>
      </c>
      <c r="U4494" s="16"/>
      <c r="V4494" s="99"/>
      <c r="W4494" s="99"/>
    </row>
    <row r="4495" spans="1:23" hidden="1" x14ac:dyDescent="0.25">
      <c r="A4495" s="96">
        <v>150969</v>
      </c>
      <c r="B4495" s="96" t="s">
        <v>117</v>
      </c>
      <c r="C4495" s="96" t="s">
        <v>43</v>
      </c>
      <c r="D4495" s="96" t="s">
        <v>166</v>
      </c>
      <c r="E4495" s="97">
        <v>43405</v>
      </c>
      <c r="F4495" s="96" t="s">
        <v>45</v>
      </c>
      <c r="G4495" s="96" t="s">
        <v>50</v>
      </c>
      <c r="H4495" s="97">
        <v>45182</v>
      </c>
      <c r="I4495" s="23">
        <v>0.45598379629629626</v>
      </c>
      <c r="J4495" s="97">
        <v>45182</v>
      </c>
      <c r="K4495" s="23">
        <v>0.4820949074074074</v>
      </c>
      <c r="L4495" s="96">
        <v>2256</v>
      </c>
      <c r="M4495" s="98">
        <f>Causas[[#This Row],[parada_duracion]]/60</f>
        <v>37.6</v>
      </c>
      <c r="N4495" s="18" t="s">
        <v>1455</v>
      </c>
      <c r="O4495" s="99" t="s">
        <v>52</v>
      </c>
      <c r="P4495" s="99">
        <f>WEEKNUM(Causas[[#This Row],[resolucion_fecha]],16)</f>
        <v>37</v>
      </c>
      <c r="Q4495" s="99" t="str">
        <f>TEXT(Causas[[#This Row],[resolucion_fecha]],"MMMM")</f>
        <v>septiembre</v>
      </c>
      <c r="R4495" s="99" t="str">
        <f t="shared" si="70"/>
        <v>M</v>
      </c>
      <c r="S4495" s="99"/>
      <c r="T4495" s="99" t="s">
        <v>53</v>
      </c>
      <c r="U4495" s="100"/>
      <c r="V4495" s="99"/>
      <c r="W4495" s="99"/>
    </row>
    <row r="4496" spans="1:23" hidden="1" x14ac:dyDescent="0.25">
      <c r="A4496" s="25">
        <v>150970</v>
      </c>
      <c r="B4496" s="25" t="s">
        <v>117</v>
      </c>
      <c r="C4496" s="25" t="s">
        <v>43</v>
      </c>
      <c r="D4496" s="25" t="s">
        <v>59</v>
      </c>
      <c r="E4496" s="24">
        <v>44231</v>
      </c>
      <c r="F4496" s="25" t="s">
        <v>60</v>
      </c>
      <c r="G4496" s="25" t="s">
        <v>46</v>
      </c>
      <c r="H4496" s="24">
        <v>45182</v>
      </c>
      <c r="I4496" s="101">
        <v>0.45754629629629634</v>
      </c>
      <c r="J4496" s="24">
        <v>45182</v>
      </c>
      <c r="K4496" s="101">
        <v>0.50114583333333329</v>
      </c>
      <c r="L4496" s="25">
        <v>3767</v>
      </c>
      <c r="M4496" s="26">
        <f>Causas[[#This Row],[parada_duracion]]/60</f>
        <v>62.783333333333331</v>
      </c>
      <c r="N4496" s="19" t="s">
        <v>49</v>
      </c>
      <c r="O4496" s="16" t="s">
        <v>49</v>
      </c>
      <c r="P4496" s="16">
        <f>WEEKNUM(Causas[[#This Row],[resolucion_fecha]],16)</f>
        <v>37</v>
      </c>
      <c r="Q4496" s="16" t="str">
        <f>TEXT(Causas[[#This Row],[resolucion_fecha]],"MMMM")</f>
        <v>septiembre</v>
      </c>
      <c r="R4496" s="16" t="str">
        <f t="shared" si="70"/>
        <v>M</v>
      </c>
      <c r="S4496" s="16"/>
      <c r="T4496" s="16" t="s">
        <v>49</v>
      </c>
      <c r="U4496" s="100"/>
      <c r="V4496" s="16"/>
      <c r="W4496" s="16"/>
    </row>
    <row r="4497" spans="1:23" hidden="1" x14ac:dyDescent="0.25">
      <c r="A4497" s="25">
        <v>150972</v>
      </c>
      <c r="B4497" s="25" t="s">
        <v>94</v>
      </c>
      <c r="C4497" s="25" t="s">
        <v>43</v>
      </c>
      <c r="D4497" s="25" t="s">
        <v>90</v>
      </c>
      <c r="E4497" s="24">
        <v>43405</v>
      </c>
      <c r="F4497" s="25" t="s">
        <v>45</v>
      </c>
      <c r="G4497" s="25" t="s">
        <v>50</v>
      </c>
      <c r="H4497" s="24">
        <v>45182</v>
      </c>
      <c r="I4497" s="101">
        <v>0.46155092592592589</v>
      </c>
      <c r="J4497" s="24">
        <v>45182</v>
      </c>
      <c r="K4497" s="101">
        <v>0.46313657407407405</v>
      </c>
      <c r="L4497" s="25">
        <v>137</v>
      </c>
      <c r="M4497" s="26">
        <f>Causas[[#This Row],[parada_duracion]]/60</f>
        <v>2.2833333333333332</v>
      </c>
      <c r="N4497" s="19" t="s">
        <v>47</v>
      </c>
      <c r="O4497" s="16" t="s">
        <v>47</v>
      </c>
      <c r="P4497" s="16">
        <f>WEEKNUM(Causas[[#This Row],[resolucion_fecha]],16)</f>
        <v>37</v>
      </c>
      <c r="Q4497" s="16" t="str">
        <f>TEXT(Causas[[#This Row],[resolucion_fecha]],"MMMM")</f>
        <v>septiembre</v>
      </c>
      <c r="R4497" s="16" t="str">
        <f t="shared" si="70"/>
        <v>M</v>
      </c>
      <c r="S4497" s="16"/>
      <c r="T4497" s="16" t="s">
        <v>47</v>
      </c>
      <c r="U4497" s="16"/>
      <c r="V4497" s="16"/>
      <c r="W4497" s="16"/>
    </row>
    <row r="4498" spans="1:23" hidden="1" x14ac:dyDescent="0.25">
      <c r="A4498" s="25">
        <v>150974</v>
      </c>
      <c r="B4498" s="25" t="s">
        <v>94</v>
      </c>
      <c r="C4498" s="25" t="s">
        <v>43</v>
      </c>
      <c r="D4498" s="25" t="s">
        <v>90</v>
      </c>
      <c r="E4498" s="24">
        <v>43405</v>
      </c>
      <c r="F4498" s="25" t="s">
        <v>45</v>
      </c>
      <c r="G4498" s="25" t="s">
        <v>50</v>
      </c>
      <c r="H4498" s="24">
        <v>45182</v>
      </c>
      <c r="I4498" s="101">
        <v>0.46401620370370367</v>
      </c>
      <c r="J4498" s="24">
        <v>45182</v>
      </c>
      <c r="K4498" s="101">
        <v>0.48812499999999998</v>
      </c>
      <c r="L4498" s="25">
        <v>2083</v>
      </c>
      <c r="M4498" s="26">
        <f>Causas[[#This Row],[parada_duracion]]/60</f>
        <v>34.716666666666669</v>
      </c>
      <c r="N4498" s="19" t="s">
        <v>1456</v>
      </c>
      <c r="O4498" s="16" t="s">
        <v>52</v>
      </c>
      <c r="P4498" s="16">
        <f>WEEKNUM(Causas[[#This Row],[resolucion_fecha]],16)</f>
        <v>37</v>
      </c>
      <c r="Q4498" s="16" t="str">
        <f>TEXT(Causas[[#This Row],[resolucion_fecha]],"MMMM")</f>
        <v>septiembre</v>
      </c>
      <c r="R4498" s="16" t="str">
        <f t="shared" si="70"/>
        <v>M</v>
      </c>
      <c r="S4498" s="16"/>
      <c r="T4498" s="16" t="s">
        <v>53</v>
      </c>
      <c r="U4498" s="16"/>
      <c r="V4498" s="16"/>
      <c r="W4498" s="16"/>
    </row>
    <row r="4499" spans="1:23" hidden="1" x14ac:dyDescent="0.25">
      <c r="A4499" s="96">
        <v>150977</v>
      </c>
      <c r="B4499" s="96" t="s">
        <v>155</v>
      </c>
      <c r="C4499" s="96" t="s">
        <v>43</v>
      </c>
      <c r="D4499" s="96" t="s">
        <v>90</v>
      </c>
      <c r="E4499" s="97">
        <v>43881</v>
      </c>
      <c r="F4499" s="96" t="s">
        <v>56</v>
      </c>
      <c r="G4499" s="96" t="s">
        <v>50</v>
      </c>
      <c r="H4499" s="97">
        <v>45182</v>
      </c>
      <c r="I4499" s="23">
        <v>0.5273958333333334</v>
      </c>
      <c r="J4499" s="97">
        <v>45182</v>
      </c>
      <c r="K4499" s="23">
        <v>0.64236111111111105</v>
      </c>
      <c r="L4499" s="96">
        <v>9933</v>
      </c>
      <c r="M4499" s="98">
        <f>Causas[[#This Row],[parada_duracion]]/60</f>
        <v>165.55</v>
      </c>
      <c r="N4499" s="18" t="s">
        <v>1457</v>
      </c>
      <c r="O4499" s="99" t="s">
        <v>52</v>
      </c>
      <c r="P4499" s="99">
        <f>WEEKNUM(Causas[[#This Row],[resolucion_fecha]],16)</f>
        <v>37</v>
      </c>
      <c r="Q4499" s="99" t="str">
        <f>TEXT(Causas[[#This Row],[resolucion_fecha]],"MMMM")</f>
        <v>septiembre</v>
      </c>
      <c r="R4499" s="99" t="str">
        <f t="shared" si="70"/>
        <v>M</v>
      </c>
      <c r="S4499" s="99"/>
      <c r="T4499" s="99" t="s">
        <v>53</v>
      </c>
      <c r="U4499" s="16"/>
      <c r="V4499" s="99"/>
      <c r="W4499" s="99"/>
    </row>
    <row r="4500" spans="1:23" hidden="1" x14ac:dyDescent="0.25">
      <c r="A4500" s="25">
        <v>150978</v>
      </c>
      <c r="B4500" s="25" t="s">
        <v>42</v>
      </c>
      <c r="C4500" s="25" t="s">
        <v>43</v>
      </c>
      <c r="D4500" s="25" t="s">
        <v>1441</v>
      </c>
      <c r="E4500" s="24">
        <v>43732</v>
      </c>
      <c r="F4500" s="25" t="s">
        <v>325</v>
      </c>
      <c r="G4500" s="25" t="s">
        <v>50</v>
      </c>
      <c r="H4500" s="24">
        <v>45182</v>
      </c>
      <c r="I4500" s="101">
        <v>0.54986111111111113</v>
      </c>
      <c r="J4500" s="24">
        <v>45182</v>
      </c>
      <c r="K4500" s="101">
        <v>0.57103009259259252</v>
      </c>
      <c r="L4500" s="25">
        <v>1829</v>
      </c>
      <c r="M4500" s="26">
        <f>Causas[[#This Row],[parada_duracion]]/60</f>
        <v>30.483333333333334</v>
      </c>
      <c r="N4500" s="19" t="s">
        <v>49</v>
      </c>
      <c r="O4500" s="16" t="s">
        <v>49</v>
      </c>
      <c r="P4500" s="16">
        <f>WEEKNUM(Causas[[#This Row],[resolucion_fecha]],16)</f>
        <v>37</v>
      </c>
      <c r="Q4500" s="16" t="str">
        <f>TEXT(Causas[[#This Row],[resolucion_fecha]],"MMMM")</f>
        <v>septiembre</v>
      </c>
      <c r="R4500" s="16" t="str">
        <f t="shared" si="70"/>
        <v>M</v>
      </c>
      <c r="S4500" s="16"/>
      <c r="T4500" s="16" t="s">
        <v>49</v>
      </c>
      <c r="U4500" s="100"/>
      <c r="V4500" s="16"/>
      <c r="W4500" s="16"/>
    </row>
    <row r="4501" spans="1:23" hidden="1" x14ac:dyDescent="0.25">
      <c r="A4501" s="25">
        <v>150983</v>
      </c>
      <c r="B4501" s="25" t="s">
        <v>42</v>
      </c>
      <c r="C4501" s="25" t="s">
        <v>43</v>
      </c>
      <c r="D4501" s="25" t="s">
        <v>166</v>
      </c>
      <c r="E4501" s="24">
        <v>43405</v>
      </c>
      <c r="F4501" s="25" t="s">
        <v>45</v>
      </c>
      <c r="G4501" s="25" t="s">
        <v>46</v>
      </c>
      <c r="H4501" s="24">
        <v>45182</v>
      </c>
      <c r="I4501" s="101">
        <v>0.62883101851851853</v>
      </c>
      <c r="J4501" s="24">
        <v>45182</v>
      </c>
      <c r="K4501" s="101">
        <v>0.63943287037037033</v>
      </c>
      <c r="L4501" s="25">
        <v>916</v>
      </c>
      <c r="M4501" s="26">
        <f>Causas[[#This Row],[parada_duracion]]/60</f>
        <v>15.266666666666667</v>
      </c>
      <c r="N4501" s="19" t="s">
        <v>1458</v>
      </c>
      <c r="O4501" s="16" t="s">
        <v>52</v>
      </c>
      <c r="P4501" s="16">
        <f>WEEKNUM(Causas[[#This Row],[resolucion_fecha]],16)</f>
        <v>37</v>
      </c>
      <c r="Q4501" s="16" t="str">
        <f>TEXT(Causas[[#This Row],[resolucion_fecha]],"MMMM")</f>
        <v>septiembre</v>
      </c>
      <c r="R4501" s="16" t="str">
        <f t="shared" si="70"/>
        <v>T</v>
      </c>
      <c r="S4501" s="16"/>
      <c r="T4501" s="16" t="s">
        <v>53</v>
      </c>
      <c r="U4501" s="16"/>
      <c r="V4501" s="16"/>
      <c r="W4501" s="16"/>
    </row>
    <row r="4502" spans="1:23" hidden="1" x14ac:dyDescent="0.25">
      <c r="A4502" s="25">
        <v>150987</v>
      </c>
      <c r="B4502" s="25" t="s">
        <v>61</v>
      </c>
      <c r="C4502" s="25" t="s">
        <v>43</v>
      </c>
      <c r="D4502" s="25" t="s">
        <v>77</v>
      </c>
      <c r="E4502" s="24">
        <v>43405</v>
      </c>
      <c r="F4502" s="25" t="s">
        <v>45</v>
      </c>
      <c r="G4502" s="25" t="s">
        <v>46</v>
      </c>
      <c r="H4502" s="24">
        <v>45182</v>
      </c>
      <c r="I4502" s="101">
        <v>0.66291666666666671</v>
      </c>
      <c r="J4502" s="24">
        <v>45182</v>
      </c>
      <c r="K4502" s="101">
        <v>0.676875</v>
      </c>
      <c r="L4502" s="25">
        <v>1206</v>
      </c>
      <c r="M4502" s="26">
        <f>Causas[[#This Row],[parada_duracion]]/60</f>
        <v>20.100000000000001</v>
      </c>
      <c r="N4502" s="19" t="s">
        <v>49</v>
      </c>
      <c r="O4502" s="16" t="s">
        <v>49</v>
      </c>
      <c r="P4502" s="16">
        <f>WEEKNUM(Causas[[#This Row],[resolucion_fecha]],16)</f>
        <v>37</v>
      </c>
      <c r="Q4502" s="16" t="str">
        <f>TEXT(Causas[[#This Row],[resolucion_fecha]],"MMMM")</f>
        <v>septiembre</v>
      </c>
      <c r="R4502" s="16" t="str">
        <f t="shared" si="70"/>
        <v>T</v>
      </c>
      <c r="S4502" s="16"/>
      <c r="T4502" s="16" t="s">
        <v>49</v>
      </c>
      <c r="U4502" s="16"/>
      <c r="V4502" s="16"/>
      <c r="W4502" s="16"/>
    </row>
    <row r="4503" spans="1:23" ht="30" hidden="1" x14ac:dyDescent="0.25">
      <c r="A4503" s="96">
        <v>150990</v>
      </c>
      <c r="B4503" s="96" t="s">
        <v>42</v>
      </c>
      <c r="C4503" s="96" t="s">
        <v>43</v>
      </c>
      <c r="D4503" s="96" t="s">
        <v>96</v>
      </c>
      <c r="E4503" s="97">
        <v>43405</v>
      </c>
      <c r="F4503" s="96" t="s">
        <v>45</v>
      </c>
      <c r="G4503" s="96" t="s">
        <v>46</v>
      </c>
      <c r="H4503" s="97">
        <v>45182</v>
      </c>
      <c r="I4503" s="23">
        <v>0.69633101851851853</v>
      </c>
      <c r="J4503" s="97">
        <v>45182</v>
      </c>
      <c r="K4503" s="23">
        <v>0.87730324074074073</v>
      </c>
      <c r="L4503" s="96">
        <v>15636</v>
      </c>
      <c r="M4503" s="98">
        <f>Causas[[#This Row],[parada_duracion]]/60</f>
        <v>260.60000000000002</v>
      </c>
      <c r="N4503" s="18" t="s">
        <v>1459</v>
      </c>
      <c r="O4503" s="99" t="s">
        <v>52</v>
      </c>
      <c r="P4503" s="99">
        <f>WEEKNUM(Causas[[#This Row],[resolucion_fecha]],16)</f>
        <v>37</v>
      </c>
      <c r="Q4503" s="99" t="str">
        <f>TEXT(Causas[[#This Row],[resolucion_fecha]],"MMMM")</f>
        <v>septiembre</v>
      </c>
      <c r="R4503" s="99" t="str">
        <f t="shared" si="70"/>
        <v>T</v>
      </c>
      <c r="S4503" s="99"/>
      <c r="T4503" s="99" t="s">
        <v>53</v>
      </c>
      <c r="U4503" s="16"/>
      <c r="V4503" s="99"/>
      <c r="W4503" s="99"/>
    </row>
    <row r="4504" spans="1:23" hidden="1" x14ac:dyDescent="0.25">
      <c r="A4504" s="96">
        <v>150991</v>
      </c>
      <c r="B4504" s="96" t="s">
        <v>111</v>
      </c>
      <c r="C4504" s="96" t="s">
        <v>43</v>
      </c>
      <c r="D4504" s="96" t="s">
        <v>166</v>
      </c>
      <c r="E4504" s="97">
        <v>44432</v>
      </c>
      <c r="F4504" s="96" t="s">
        <v>325</v>
      </c>
      <c r="G4504" s="96" t="s">
        <v>50</v>
      </c>
      <c r="H4504" s="97">
        <v>45182</v>
      </c>
      <c r="I4504" s="23">
        <v>0.70912037037037035</v>
      </c>
      <c r="J4504" s="97">
        <v>45182</v>
      </c>
      <c r="K4504" s="23">
        <v>0.77134259259259252</v>
      </c>
      <c r="L4504" s="96">
        <v>5376</v>
      </c>
      <c r="M4504" s="98">
        <f>Causas[[#This Row],[parada_duracion]]/60</f>
        <v>89.6</v>
      </c>
      <c r="N4504" s="18" t="s">
        <v>49</v>
      </c>
      <c r="O4504" s="99" t="s">
        <v>49</v>
      </c>
      <c r="P4504" s="99">
        <f>WEEKNUM(Causas[[#This Row],[resolucion_fecha]],16)</f>
        <v>37</v>
      </c>
      <c r="Q4504" s="99" t="str">
        <f>TEXT(Causas[[#This Row],[resolucion_fecha]],"MMMM")</f>
        <v>septiembre</v>
      </c>
      <c r="R4504" s="99" t="str">
        <f t="shared" si="70"/>
        <v>T</v>
      </c>
      <c r="S4504" s="99"/>
      <c r="T4504" s="99" t="s">
        <v>49</v>
      </c>
      <c r="U4504" s="100"/>
      <c r="V4504" s="99"/>
      <c r="W4504" s="99"/>
    </row>
    <row r="4505" spans="1:23" hidden="1" x14ac:dyDescent="0.25">
      <c r="A4505" s="25">
        <v>150992</v>
      </c>
      <c r="B4505" s="25" t="s">
        <v>42</v>
      </c>
      <c r="C4505" s="25" t="s">
        <v>43</v>
      </c>
      <c r="D4505" s="25" t="s">
        <v>77</v>
      </c>
      <c r="E4505" s="24">
        <v>43405</v>
      </c>
      <c r="F4505" s="25" t="s">
        <v>45</v>
      </c>
      <c r="G4505" s="25" t="s">
        <v>50</v>
      </c>
      <c r="H4505" s="24">
        <v>45182</v>
      </c>
      <c r="I4505" s="101">
        <v>0.72484953703703703</v>
      </c>
      <c r="J4505" s="24">
        <v>45182</v>
      </c>
      <c r="K4505" s="101">
        <v>0.73438657407407415</v>
      </c>
      <c r="L4505" s="25">
        <v>824</v>
      </c>
      <c r="M4505" s="26">
        <f>Causas[[#This Row],[parada_duracion]]/60</f>
        <v>13.733333333333333</v>
      </c>
      <c r="N4505" s="19" t="s">
        <v>1460</v>
      </c>
      <c r="O4505" s="16" t="s">
        <v>52</v>
      </c>
      <c r="P4505" s="16">
        <f>WEEKNUM(Causas[[#This Row],[resolucion_fecha]],16)</f>
        <v>37</v>
      </c>
      <c r="Q4505" s="16" t="str">
        <f>TEXT(Causas[[#This Row],[resolucion_fecha]],"MMMM")</f>
        <v>septiembre</v>
      </c>
      <c r="R4505" s="16" t="str">
        <f t="shared" si="70"/>
        <v>T</v>
      </c>
      <c r="S4505" s="16"/>
      <c r="T4505" s="16" t="s">
        <v>53</v>
      </c>
      <c r="U4505" s="100"/>
      <c r="V4505" s="16"/>
      <c r="W4505" s="16"/>
    </row>
    <row r="4506" spans="1:23" hidden="1" x14ac:dyDescent="0.25">
      <c r="A4506" s="96">
        <v>150994</v>
      </c>
      <c r="B4506" s="96" t="s">
        <v>70</v>
      </c>
      <c r="C4506" s="96" t="s">
        <v>43</v>
      </c>
      <c r="D4506" s="96" t="s">
        <v>64</v>
      </c>
      <c r="E4506" s="97">
        <v>43881</v>
      </c>
      <c r="F4506" s="96" t="s">
        <v>56</v>
      </c>
      <c r="G4506" s="96" t="s">
        <v>46</v>
      </c>
      <c r="H4506" s="97">
        <v>45182</v>
      </c>
      <c r="I4506" s="23">
        <v>0.76998842592592587</v>
      </c>
      <c r="J4506" s="97">
        <v>45182</v>
      </c>
      <c r="K4506" s="23">
        <v>0.77960648148148148</v>
      </c>
      <c r="L4506" s="96">
        <v>831</v>
      </c>
      <c r="M4506" s="98">
        <f>Causas[[#This Row],[parada_duracion]]/60</f>
        <v>13.85</v>
      </c>
      <c r="N4506" s="18" t="s">
        <v>1461</v>
      </c>
      <c r="O4506" s="99" t="s">
        <v>52</v>
      </c>
      <c r="P4506" s="99">
        <f>WEEKNUM(Causas[[#This Row],[resolucion_fecha]],16)</f>
        <v>37</v>
      </c>
      <c r="Q4506" s="99" t="str">
        <f>TEXT(Causas[[#This Row],[resolucion_fecha]],"MMMM")</f>
        <v>septiembre</v>
      </c>
      <c r="R4506" s="99" t="str">
        <f t="shared" si="70"/>
        <v>T</v>
      </c>
      <c r="S4506" s="99"/>
      <c r="T4506" s="99" t="s">
        <v>53</v>
      </c>
      <c r="U4506" s="16"/>
      <c r="V4506" s="99"/>
      <c r="W4506" s="99"/>
    </row>
    <row r="4507" spans="1:23" hidden="1" x14ac:dyDescent="0.25">
      <c r="A4507" s="25">
        <v>150995</v>
      </c>
      <c r="B4507" s="25" t="s">
        <v>95</v>
      </c>
      <c r="C4507" s="25" t="s">
        <v>43</v>
      </c>
      <c r="D4507" s="25" t="s">
        <v>59</v>
      </c>
      <c r="E4507" s="24">
        <v>44231</v>
      </c>
      <c r="F4507" s="25" t="s">
        <v>60</v>
      </c>
      <c r="G4507" s="25" t="s">
        <v>46</v>
      </c>
      <c r="H4507" s="24">
        <v>45182</v>
      </c>
      <c r="I4507" s="101">
        <v>0.78506944444444438</v>
      </c>
      <c r="J4507" s="24">
        <v>45182</v>
      </c>
      <c r="K4507" s="101">
        <v>0.79952546296296301</v>
      </c>
      <c r="L4507" s="25">
        <v>1249</v>
      </c>
      <c r="M4507" s="26">
        <f>Causas[[#This Row],[parada_duracion]]/60</f>
        <v>20.816666666666666</v>
      </c>
      <c r="N4507" s="19" t="s">
        <v>132</v>
      </c>
      <c r="O4507" s="16" t="s">
        <v>52</v>
      </c>
      <c r="P4507" s="16">
        <f>WEEKNUM(Causas[[#This Row],[resolucion_fecha]],16)</f>
        <v>37</v>
      </c>
      <c r="Q4507" s="16" t="str">
        <f>TEXT(Causas[[#This Row],[resolucion_fecha]],"MMMM")</f>
        <v>septiembre</v>
      </c>
      <c r="R4507" s="16" t="str">
        <f t="shared" si="70"/>
        <v>T</v>
      </c>
      <c r="S4507" s="16"/>
      <c r="T4507" s="16" t="s">
        <v>53</v>
      </c>
      <c r="U4507" s="100"/>
      <c r="V4507" s="16"/>
      <c r="W4507" s="16"/>
    </row>
    <row r="4508" spans="1:23" hidden="1" x14ac:dyDescent="0.25">
      <c r="A4508" s="25">
        <v>150999</v>
      </c>
      <c r="B4508" s="25" t="s">
        <v>42</v>
      </c>
      <c r="C4508" s="25" t="s">
        <v>43</v>
      </c>
      <c r="D4508" s="25" t="s">
        <v>55</v>
      </c>
      <c r="E4508" s="24">
        <v>43405</v>
      </c>
      <c r="F4508" s="25" t="s">
        <v>45</v>
      </c>
      <c r="G4508" s="25" t="s">
        <v>46</v>
      </c>
      <c r="H4508" s="24">
        <v>45182</v>
      </c>
      <c r="I4508" s="101">
        <v>0.84734953703703697</v>
      </c>
      <c r="J4508" s="24">
        <v>45182</v>
      </c>
      <c r="K4508" s="101">
        <v>0.8699189814814815</v>
      </c>
      <c r="L4508" s="25">
        <v>1950</v>
      </c>
      <c r="M4508" s="26">
        <f>Causas[[#This Row],[parada_duracion]]/60</f>
        <v>32.5</v>
      </c>
      <c r="N4508" s="19" t="s">
        <v>1462</v>
      </c>
      <c r="O4508" s="16" t="s">
        <v>72</v>
      </c>
      <c r="P4508" s="16">
        <f>WEEKNUM(Causas[[#This Row],[resolucion_fecha]],16)</f>
        <v>37</v>
      </c>
      <c r="Q4508" s="16" t="str">
        <f>TEXT(Causas[[#This Row],[resolucion_fecha]],"MMMM")</f>
        <v>septiembre</v>
      </c>
      <c r="R4508" s="16" t="str">
        <f t="shared" si="70"/>
        <v>T</v>
      </c>
      <c r="S4508" s="16"/>
      <c r="T4508" s="16" t="s">
        <v>73</v>
      </c>
      <c r="U4508" s="16"/>
      <c r="V4508" s="16"/>
      <c r="W4508" s="16"/>
    </row>
    <row r="4509" spans="1:23" hidden="1" x14ac:dyDescent="0.25">
      <c r="A4509" s="25">
        <v>151005</v>
      </c>
      <c r="B4509" s="25" t="s">
        <v>79</v>
      </c>
      <c r="C4509" s="25" t="s">
        <v>43</v>
      </c>
      <c r="D4509" s="25" t="s">
        <v>105</v>
      </c>
      <c r="E4509" s="24">
        <v>43405</v>
      </c>
      <c r="F4509" s="25" t="s">
        <v>45</v>
      </c>
      <c r="G4509" s="25" t="s">
        <v>46</v>
      </c>
      <c r="H4509" s="24">
        <v>45182</v>
      </c>
      <c r="I4509" s="101">
        <v>0.90173611111111107</v>
      </c>
      <c r="J4509" s="24">
        <v>45182</v>
      </c>
      <c r="K4509" s="101">
        <v>0.91188657407407403</v>
      </c>
      <c r="L4509" s="25">
        <v>877</v>
      </c>
      <c r="M4509" s="26">
        <f>Causas[[#This Row],[parada_duracion]]/60</f>
        <v>14.616666666666667</v>
      </c>
      <c r="N4509" s="19" t="s">
        <v>1463</v>
      </c>
      <c r="O4509" s="16" t="s">
        <v>52</v>
      </c>
      <c r="P4509" s="16">
        <f>WEEKNUM(Causas[[#This Row],[resolucion_fecha]],16)</f>
        <v>37</v>
      </c>
      <c r="Q4509" s="16" t="str">
        <f>TEXT(Causas[[#This Row],[resolucion_fecha]],"MMMM")</f>
        <v>septiembre</v>
      </c>
      <c r="R4509" s="16" t="str">
        <f t="shared" si="70"/>
        <v>T</v>
      </c>
      <c r="S4509" s="16"/>
      <c r="T4509" s="16" t="s">
        <v>53</v>
      </c>
      <c r="U4509" s="16"/>
      <c r="V4509" s="16"/>
      <c r="W4509" s="16"/>
    </row>
    <row r="4510" spans="1:23" hidden="1" x14ac:dyDescent="0.25">
      <c r="A4510" s="25">
        <v>151007</v>
      </c>
      <c r="B4510" s="25" t="s">
        <v>54</v>
      </c>
      <c r="C4510" s="25" t="s">
        <v>43</v>
      </c>
      <c r="D4510" s="25" t="s">
        <v>55</v>
      </c>
      <c r="E4510" s="24">
        <v>44120</v>
      </c>
      <c r="F4510" s="25" t="s">
        <v>56</v>
      </c>
      <c r="G4510" s="25" t="s">
        <v>50</v>
      </c>
      <c r="H4510" s="24">
        <v>45183</v>
      </c>
      <c r="I4510" s="101">
        <v>0.26124999999999998</v>
      </c>
      <c r="J4510" s="24">
        <v>45183</v>
      </c>
      <c r="K4510" s="101">
        <v>0.27719907407407407</v>
      </c>
      <c r="L4510" s="25">
        <v>1378</v>
      </c>
      <c r="M4510" s="26">
        <f>Causas[[#This Row],[parada_duracion]]/60</f>
        <v>22.966666666666665</v>
      </c>
      <c r="N4510" s="19" t="s">
        <v>113</v>
      </c>
      <c r="O4510" s="16" t="s">
        <v>52</v>
      </c>
      <c r="P4510" s="16">
        <f>WEEKNUM(Causas[[#This Row],[resolucion_fecha]],16)</f>
        <v>37</v>
      </c>
      <c r="Q4510" s="16" t="str">
        <f>TEXT(Causas[[#This Row],[resolucion_fecha]],"MMMM")</f>
        <v>septiembre</v>
      </c>
      <c r="R4510" s="16" t="str">
        <f t="shared" si="70"/>
        <v>M</v>
      </c>
      <c r="S4510" s="16"/>
      <c r="T4510" s="16" t="s">
        <v>53</v>
      </c>
      <c r="U4510" s="16"/>
      <c r="V4510" s="16"/>
      <c r="W4510" s="16"/>
    </row>
    <row r="4511" spans="1:23" hidden="1" x14ac:dyDescent="0.25">
      <c r="A4511" s="25">
        <v>151009</v>
      </c>
      <c r="B4511" s="25" t="s">
        <v>42</v>
      </c>
      <c r="C4511" s="25" t="s">
        <v>43</v>
      </c>
      <c r="D4511" s="25" t="s">
        <v>161</v>
      </c>
      <c r="E4511" s="24">
        <v>43405</v>
      </c>
      <c r="F4511" s="25" t="s">
        <v>45</v>
      </c>
      <c r="G4511" s="25" t="s">
        <v>50</v>
      </c>
      <c r="H4511" s="24">
        <v>45183</v>
      </c>
      <c r="I4511" s="101">
        <v>0.26710648148148147</v>
      </c>
      <c r="J4511" s="24">
        <v>45183</v>
      </c>
      <c r="K4511" s="101">
        <v>0.42625000000000002</v>
      </c>
      <c r="L4511" s="25">
        <v>13750</v>
      </c>
      <c r="M4511" s="26">
        <f>Causas[[#This Row],[parada_duracion]]/60</f>
        <v>229.16666666666666</v>
      </c>
      <c r="N4511" s="19" t="s">
        <v>1464</v>
      </c>
      <c r="O4511" s="16" t="s">
        <v>72</v>
      </c>
      <c r="P4511" s="16">
        <f>WEEKNUM(Causas[[#This Row],[resolucion_fecha]],16)</f>
        <v>37</v>
      </c>
      <c r="Q4511" s="16" t="str">
        <f>TEXT(Causas[[#This Row],[resolucion_fecha]],"MMMM")</f>
        <v>septiembre</v>
      </c>
      <c r="R4511" s="16" t="str">
        <f t="shared" si="70"/>
        <v>M</v>
      </c>
      <c r="S4511" s="16"/>
      <c r="T4511" s="16" t="s">
        <v>73</v>
      </c>
      <c r="U4511" s="16"/>
      <c r="V4511" s="16"/>
      <c r="W4511" s="16"/>
    </row>
    <row r="4512" spans="1:23" hidden="1" x14ac:dyDescent="0.25">
      <c r="A4512" s="25">
        <v>151013</v>
      </c>
      <c r="B4512" s="25" t="s">
        <v>54</v>
      </c>
      <c r="C4512" s="25" t="s">
        <v>43</v>
      </c>
      <c r="D4512" s="25" t="s">
        <v>55</v>
      </c>
      <c r="E4512" s="24">
        <v>44120</v>
      </c>
      <c r="F4512" s="25" t="s">
        <v>56</v>
      </c>
      <c r="G4512" s="25" t="s">
        <v>50</v>
      </c>
      <c r="H4512" s="24">
        <v>45183</v>
      </c>
      <c r="I4512" s="101">
        <v>0.28717592592592595</v>
      </c>
      <c r="J4512" s="24">
        <v>45183</v>
      </c>
      <c r="K4512" s="101">
        <v>0.35093749999999996</v>
      </c>
      <c r="L4512" s="25">
        <v>5509</v>
      </c>
      <c r="M4512" s="26">
        <f>Causas[[#This Row],[parada_duracion]]/60</f>
        <v>91.816666666666663</v>
      </c>
      <c r="N4512" s="19" t="s">
        <v>1465</v>
      </c>
      <c r="O4512" s="16" t="s">
        <v>52</v>
      </c>
      <c r="P4512" s="16">
        <f>WEEKNUM(Causas[[#This Row],[resolucion_fecha]],16)</f>
        <v>37</v>
      </c>
      <c r="Q4512" s="16" t="str">
        <f>TEXT(Causas[[#This Row],[resolucion_fecha]],"MMMM")</f>
        <v>septiembre</v>
      </c>
      <c r="R4512" s="16" t="str">
        <f t="shared" si="70"/>
        <v>M</v>
      </c>
      <c r="S4512" s="16"/>
      <c r="T4512" s="16" t="s">
        <v>53</v>
      </c>
      <c r="U4512" s="16"/>
      <c r="V4512" s="16"/>
      <c r="W4512" s="16"/>
    </row>
    <row r="4513" spans="1:23" hidden="1" x14ac:dyDescent="0.25">
      <c r="A4513" s="96">
        <v>151029</v>
      </c>
      <c r="B4513" s="96" t="s">
        <v>54</v>
      </c>
      <c r="C4513" s="96" t="s">
        <v>43</v>
      </c>
      <c r="D4513" s="96" t="s">
        <v>55</v>
      </c>
      <c r="E4513" s="97">
        <v>44120</v>
      </c>
      <c r="F4513" s="96" t="s">
        <v>56</v>
      </c>
      <c r="G4513" s="96" t="s">
        <v>50</v>
      </c>
      <c r="H4513" s="97">
        <v>45183</v>
      </c>
      <c r="I4513" s="23">
        <v>0.39850694444444446</v>
      </c>
      <c r="J4513" s="97">
        <v>45183</v>
      </c>
      <c r="K4513" s="23">
        <v>0.40641203703703704</v>
      </c>
      <c r="L4513" s="96">
        <v>683</v>
      </c>
      <c r="M4513" s="98">
        <f>Causas[[#This Row],[parada_duracion]]/60</f>
        <v>11.383333333333333</v>
      </c>
      <c r="N4513" s="18" t="s">
        <v>1466</v>
      </c>
      <c r="O4513" s="99" t="s">
        <v>52</v>
      </c>
      <c r="P4513" s="99">
        <f>WEEKNUM(Causas[[#This Row],[resolucion_fecha]],16)</f>
        <v>37</v>
      </c>
      <c r="Q4513" s="99" t="str">
        <f>TEXT(Causas[[#This Row],[resolucion_fecha]],"MMMM")</f>
        <v>septiembre</v>
      </c>
      <c r="R4513" s="99" t="str">
        <f t="shared" si="70"/>
        <v>M</v>
      </c>
      <c r="S4513" s="99"/>
      <c r="T4513" s="99" t="s">
        <v>53</v>
      </c>
      <c r="U4513" s="16"/>
      <c r="V4513" s="99"/>
      <c r="W4513" s="99"/>
    </row>
    <row r="4514" spans="1:23" hidden="1" x14ac:dyDescent="0.25">
      <c r="A4514" s="25">
        <v>151030</v>
      </c>
      <c r="B4514" s="25" t="s">
        <v>129</v>
      </c>
      <c r="C4514" s="25" t="s">
        <v>43</v>
      </c>
      <c r="D4514" s="25" t="s">
        <v>64</v>
      </c>
      <c r="E4514" s="24">
        <v>43405</v>
      </c>
      <c r="F4514" s="25" t="s">
        <v>45</v>
      </c>
      <c r="G4514" s="25" t="s">
        <v>50</v>
      </c>
      <c r="H4514" s="24">
        <v>45183</v>
      </c>
      <c r="I4514" s="101">
        <v>0.40496527777777774</v>
      </c>
      <c r="J4514" s="24">
        <v>45183</v>
      </c>
      <c r="K4514" s="101">
        <v>0.4138310185185185</v>
      </c>
      <c r="L4514" s="25">
        <v>766</v>
      </c>
      <c r="M4514" s="26">
        <f>Causas[[#This Row],[parada_duracion]]/60</f>
        <v>12.766666666666667</v>
      </c>
      <c r="N4514" s="19" t="s">
        <v>1467</v>
      </c>
      <c r="O4514" s="16" t="s">
        <v>52</v>
      </c>
      <c r="P4514" s="16">
        <f>WEEKNUM(Causas[[#This Row],[resolucion_fecha]],16)</f>
        <v>37</v>
      </c>
      <c r="Q4514" s="16" t="str">
        <f>TEXT(Causas[[#This Row],[resolucion_fecha]],"MMMM")</f>
        <v>septiembre</v>
      </c>
      <c r="R4514" s="16" t="str">
        <f t="shared" si="70"/>
        <v>M</v>
      </c>
      <c r="S4514" s="16"/>
      <c r="T4514" s="16" t="s">
        <v>53</v>
      </c>
      <c r="U4514" s="100"/>
      <c r="V4514" s="16"/>
      <c r="W4514" s="16"/>
    </row>
    <row r="4515" spans="1:23" hidden="1" x14ac:dyDescent="0.25">
      <c r="A4515" s="25">
        <v>151033</v>
      </c>
      <c r="B4515" s="25" t="s">
        <v>79</v>
      </c>
      <c r="C4515" s="25" t="s">
        <v>43</v>
      </c>
      <c r="D4515" s="25" t="s">
        <v>105</v>
      </c>
      <c r="E4515" s="24">
        <v>43405</v>
      </c>
      <c r="F4515" s="25" t="s">
        <v>45</v>
      </c>
      <c r="G4515" s="25" t="s">
        <v>46</v>
      </c>
      <c r="H4515" s="24">
        <v>45183</v>
      </c>
      <c r="I4515" s="101">
        <v>0.42141203703703706</v>
      </c>
      <c r="J4515" s="24">
        <v>45183</v>
      </c>
      <c r="K4515" s="101">
        <v>0.43479166666666669</v>
      </c>
      <c r="L4515" s="25">
        <v>1156</v>
      </c>
      <c r="M4515" s="26">
        <f>Causas[[#This Row],[parada_duracion]]/60</f>
        <v>19.266666666666666</v>
      </c>
      <c r="N4515" s="19" t="s">
        <v>1468</v>
      </c>
      <c r="O4515" s="16" t="s">
        <v>52</v>
      </c>
      <c r="P4515" s="16">
        <f>WEEKNUM(Causas[[#This Row],[resolucion_fecha]],16)</f>
        <v>37</v>
      </c>
      <c r="Q4515" s="16" t="str">
        <f>TEXT(Causas[[#This Row],[resolucion_fecha]],"MMMM")</f>
        <v>septiembre</v>
      </c>
      <c r="R4515" s="16" t="str">
        <f t="shared" si="70"/>
        <v>M</v>
      </c>
      <c r="S4515" s="16"/>
      <c r="T4515" s="16" t="s">
        <v>53</v>
      </c>
      <c r="U4515" s="16"/>
      <c r="V4515" s="16"/>
      <c r="W4515" s="16"/>
    </row>
    <row r="4516" spans="1:23" hidden="1" x14ac:dyDescent="0.25">
      <c r="A4516" s="25">
        <v>151051</v>
      </c>
      <c r="B4516" s="25" t="s">
        <v>95</v>
      </c>
      <c r="C4516" s="25" t="s">
        <v>43</v>
      </c>
      <c r="D4516" s="25" t="s">
        <v>96</v>
      </c>
      <c r="E4516" s="24">
        <v>43882</v>
      </c>
      <c r="F4516" s="25" t="s">
        <v>56</v>
      </c>
      <c r="G4516" s="25" t="s">
        <v>46</v>
      </c>
      <c r="H4516" s="24">
        <v>45183</v>
      </c>
      <c r="I4516" s="101">
        <v>0.67137731481481477</v>
      </c>
      <c r="J4516" s="24">
        <v>45183</v>
      </c>
      <c r="K4516" s="101">
        <v>0.67256944444444444</v>
      </c>
      <c r="L4516" s="25">
        <v>103</v>
      </c>
      <c r="M4516" s="26">
        <f>Causas[[#This Row],[parada_duracion]]/60</f>
        <v>1.7166666666666666</v>
      </c>
      <c r="N4516" s="19" t="s">
        <v>47</v>
      </c>
      <c r="O4516" s="16" t="s">
        <v>47</v>
      </c>
      <c r="P4516" s="16">
        <f>WEEKNUM(Causas[[#This Row],[resolucion_fecha]],16)</f>
        <v>37</v>
      </c>
      <c r="Q4516" s="16" t="str">
        <f>TEXT(Causas[[#This Row],[resolucion_fecha]],"MMMM")</f>
        <v>septiembre</v>
      </c>
      <c r="R4516" s="16" t="str">
        <f t="shared" si="70"/>
        <v>T</v>
      </c>
      <c r="S4516" s="16"/>
      <c r="T4516" s="16" t="s">
        <v>47</v>
      </c>
      <c r="U4516" s="16"/>
      <c r="V4516" s="16"/>
      <c r="W4516" s="16"/>
    </row>
    <row r="4517" spans="1:23" hidden="1" x14ac:dyDescent="0.25">
      <c r="A4517" s="96">
        <v>151056</v>
      </c>
      <c r="B4517" s="96" t="s">
        <v>169</v>
      </c>
      <c r="C4517" s="96" t="s">
        <v>43</v>
      </c>
      <c r="D4517" s="96" t="s">
        <v>82</v>
      </c>
      <c r="E4517" s="97">
        <v>44756</v>
      </c>
      <c r="F4517" s="96" t="s">
        <v>140</v>
      </c>
      <c r="G4517" s="96" t="s">
        <v>46</v>
      </c>
      <c r="H4517" s="97">
        <v>45183</v>
      </c>
      <c r="I4517" s="23">
        <v>0.70548611111111104</v>
      </c>
      <c r="J4517" s="97">
        <v>45183</v>
      </c>
      <c r="K4517" s="23">
        <v>0.71133101851851854</v>
      </c>
      <c r="L4517" s="96">
        <v>505</v>
      </c>
      <c r="M4517" s="98">
        <f>Causas[[#This Row],[parada_duracion]]/60</f>
        <v>8.4166666666666661</v>
      </c>
      <c r="N4517" s="19" t="s">
        <v>47</v>
      </c>
      <c r="O4517" s="16" t="s">
        <v>47</v>
      </c>
      <c r="P4517" s="99">
        <f>WEEKNUM(Causas[[#This Row],[resolucion_fecha]],16)</f>
        <v>37</v>
      </c>
      <c r="Q4517" s="99" t="str">
        <f>TEXT(Causas[[#This Row],[resolucion_fecha]],"MMMM")</f>
        <v>septiembre</v>
      </c>
      <c r="R4517" s="99" t="str">
        <f t="shared" si="70"/>
        <v>T</v>
      </c>
      <c r="S4517" s="99"/>
      <c r="T4517" s="16" t="s">
        <v>47</v>
      </c>
      <c r="U4517" s="16"/>
      <c r="V4517" s="99"/>
      <c r="W4517" s="99"/>
    </row>
    <row r="4518" spans="1:23" hidden="1" x14ac:dyDescent="0.25">
      <c r="A4518" s="96">
        <v>151057</v>
      </c>
      <c r="B4518" s="96" t="s">
        <v>66</v>
      </c>
      <c r="C4518" s="96" t="s">
        <v>43</v>
      </c>
      <c r="D4518" s="96" t="s">
        <v>48</v>
      </c>
      <c r="E4518" s="97">
        <v>43405</v>
      </c>
      <c r="F4518" s="96" t="s">
        <v>45</v>
      </c>
      <c r="G4518" s="96" t="s">
        <v>46</v>
      </c>
      <c r="H4518" s="97">
        <v>45183</v>
      </c>
      <c r="I4518" s="23">
        <v>0.7276273148148148</v>
      </c>
      <c r="J4518" s="97">
        <v>45183</v>
      </c>
      <c r="K4518" s="23">
        <v>0.76733796296296297</v>
      </c>
      <c r="L4518" s="96">
        <v>3431</v>
      </c>
      <c r="M4518" s="98">
        <f>Causas[[#This Row],[parada_duracion]]/60</f>
        <v>57.18333333333333</v>
      </c>
      <c r="N4518" s="18" t="s">
        <v>113</v>
      </c>
      <c r="O4518" s="99" t="s">
        <v>52</v>
      </c>
      <c r="P4518" s="99">
        <f>WEEKNUM(Causas[[#This Row],[resolucion_fecha]],16)</f>
        <v>37</v>
      </c>
      <c r="Q4518" s="99" t="str">
        <f>TEXT(Causas[[#This Row],[resolucion_fecha]],"MMMM")</f>
        <v>septiembre</v>
      </c>
      <c r="R4518" s="99" t="str">
        <f t="shared" si="70"/>
        <v>T</v>
      </c>
      <c r="S4518" s="99"/>
      <c r="T4518" s="16" t="s">
        <v>53</v>
      </c>
      <c r="U4518" s="100"/>
      <c r="V4518" s="99"/>
      <c r="W4518" s="99"/>
    </row>
    <row r="4519" spans="1:23" x14ac:dyDescent="0.25">
      <c r="A4519" s="25">
        <v>151058</v>
      </c>
      <c r="B4519" s="25" t="s">
        <v>42</v>
      </c>
      <c r="C4519" s="25" t="s">
        <v>43</v>
      </c>
      <c r="D4519" s="25" t="s">
        <v>67</v>
      </c>
      <c r="E4519" s="24">
        <v>43405</v>
      </c>
      <c r="F4519" s="25" t="s">
        <v>45</v>
      </c>
      <c r="G4519" s="25" t="s">
        <v>46</v>
      </c>
      <c r="H4519" s="24">
        <v>45183</v>
      </c>
      <c r="I4519" s="101">
        <v>0.73319444444444448</v>
      </c>
      <c r="J4519" s="24">
        <v>45183</v>
      </c>
      <c r="K4519" s="101">
        <v>0.73763888888888884</v>
      </c>
      <c r="L4519" s="25">
        <v>384</v>
      </c>
      <c r="M4519" s="26">
        <f>Causas[[#This Row],[parada_duracion]]/60</f>
        <v>6.4</v>
      </c>
      <c r="N4519" s="19" t="s">
        <v>47</v>
      </c>
      <c r="O4519" s="16" t="s">
        <v>47</v>
      </c>
      <c r="P4519" s="16">
        <f>WEEKNUM(Causas[[#This Row],[resolucion_fecha]],16)</f>
        <v>37</v>
      </c>
      <c r="Q4519" s="16" t="str">
        <f>TEXT(Causas[[#This Row],[resolucion_fecha]],"MMMM")</f>
        <v>septiembre</v>
      </c>
      <c r="R4519" s="16" t="str">
        <f t="shared" si="70"/>
        <v>T</v>
      </c>
      <c r="S4519" s="16"/>
      <c r="T4519" s="16" t="s">
        <v>47</v>
      </c>
      <c r="U4519" s="100"/>
      <c r="V4519" s="16"/>
      <c r="W4519" s="16"/>
    </row>
    <row r="4520" spans="1:23" hidden="1" x14ac:dyDescent="0.25">
      <c r="A4520" s="96">
        <v>151061</v>
      </c>
      <c r="B4520" s="96" t="s">
        <v>84</v>
      </c>
      <c r="C4520" s="96" t="s">
        <v>43</v>
      </c>
      <c r="D4520" s="96" t="s">
        <v>68</v>
      </c>
      <c r="E4520" s="97">
        <v>44012</v>
      </c>
      <c r="F4520" s="96" t="s">
        <v>56</v>
      </c>
      <c r="G4520" s="96" t="s">
        <v>46</v>
      </c>
      <c r="H4520" s="97">
        <v>45183</v>
      </c>
      <c r="I4520" s="23">
        <v>0.74428240740740748</v>
      </c>
      <c r="J4520" s="97">
        <v>45183</v>
      </c>
      <c r="K4520" s="23">
        <v>0.77388888888888896</v>
      </c>
      <c r="L4520" s="96">
        <v>2558</v>
      </c>
      <c r="M4520" s="98">
        <f>Causas[[#This Row],[parada_duracion]]/60</f>
        <v>42.633333333333333</v>
      </c>
      <c r="N4520" s="18" t="s">
        <v>1469</v>
      </c>
      <c r="O4520" s="99" t="s">
        <v>52</v>
      </c>
      <c r="P4520" s="99">
        <f>WEEKNUM(Causas[[#This Row],[resolucion_fecha]],16)</f>
        <v>37</v>
      </c>
      <c r="Q4520" s="99" t="str">
        <f>TEXT(Causas[[#This Row],[resolucion_fecha]],"MMMM")</f>
        <v>septiembre</v>
      </c>
      <c r="R4520" s="99" t="str">
        <f t="shared" si="70"/>
        <v>T</v>
      </c>
      <c r="S4520" s="99"/>
      <c r="T4520" s="16" t="s">
        <v>53</v>
      </c>
      <c r="U4520" s="16"/>
      <c r="V4520" s="99"/>
      <c r="W4520" s="99"/>
    </row>
    <row r="4521" spans="1:23" hidden="1" x14ac:dyDescent="0.25">
      <c r="A4521" s="25">
        <v>151062</v>
      </c>
      <c r="B4521" s="25" t="s">
        <v>58</v>
      </c>
      <c r="C4521" s="25" t="s">
        <v>43</v>
      </c>
      <c r="D4521" s="25" t="s">
        <v>80</v>
      </c>
      <c r="E4521" s="24">
        <v>43405</v>
      </c>
      <c r="F4521" s="25" t="s">
        <v>45</v>
      </c>
      <c r="G4521" s="25" t="s">
        <v>46</v>
      </c>
      <c r="H4521" s="24">
        <v>45183</v>
      </c>
      <c r="I4521" s="101">
        <v>0.74517361111111102</v>
      </c>
      <c r="J4521" s="24">
        <v>45183</v>
      </c>
      <c r="K4521" s="101">
        <v>0.79207175925925932</v>
      </c>
      <c r="L4521" s="25">
        <v>4052</v>
      </c>
      <c r="M4521" s="26">
        <f>Causas[[#This Row],[parada_duracion]]/60</f>
        <v>67.533333333333331</v>
      </c>
      <c r="N4521" s="19" t="s">
        <v>1470</v>
      </c>
      <c r="O4521" s="16" t="s">
        <v>52</v>
      </c>
      <c r="P4521" s="16">
        <f>WEEKNUM(Causas[[#This Row],[resolucion_fecha]],16)</f>
        <v>37</v>
      </c>
      <c r="Q4521" s="16" t="str">
        <f>TEXT(Causas[[#This Row],[resolucion_fecha]],"MMMM")</f>
        <v>septiembre</v>
      </c>
      <c r="R4521" s="16" t="str">
        <f t="shared" si="70"/>
        <v>T</v>
      </c>
      <c r="S4521" s="16"/>
      <c r="T4521" s="16" t="s">
        <v>53</v>
      </c>
      <c r="U4521" s="100"/>
      <c r="V4521" s="16"/>
      <c r="W4521" s="16"/>
    </row>
    <row r="4522" spans="1:23" hidden="1" x14ac:dyDescent="0.25">
      <c r="A4522" s="96">
        <v>151066</v>
      </c>
      <c r="B4522" s="96" t="s">
        <v>54</v>
      </c>
      <c r="C4522" s="96" t="s">
        <v>43</v>
      </c>
      <c r="D4522" s="96" t="s">
        <v>55</v>
      </c>
      <c r="E4522" s="97">
        <v>44120</v>
      </c>
      <c r="F4522" s="96" t="s">
        <v>56</v>
      </c>
      <c r="G4522" s="96" t="s">
        <v>50</v>
      </c>
      <c r="H4522" s="97">
        <v>45183</v>
      </c>
      <c r="I4522" s="23">
        <v>0.75550925925925927</v>
      </c>
      <c r="J4522" s="97">
        <v>45183</v>
      </c>
      <c r="K4522" s="23">
        <v>0.76195601851851846</v>
      </c>
      <c r="L4522" s="96">
        <v>557</v>
      </c>
      <c r="M4522" s="98">
        <f>Causas[[#This Row],[parada_duracion]]/60</f>
        <v>9.2833333333333332</v>
      </c>
      <c r="N4522" s="19" t="s">
        <v>47</v>
      </c>
      <c r="O4522" s="16" t="s">
        <v>47</v>
      </c>
      <c r="P4522" s="99">
        <f>WEEKNUM(Causas[[#This Row],[resolucion_fecha]],16)</f>
        <v>37</v>
      </c>
      <c r="Q4522" s="99" t="str">
        <f>TEXT(Causas[[#This Row],[resolucion_fecha]],"MMMM")</f>
        <v>septiembre</v>
      </c>
      <c r="R4522" s="99" t="str">
        <f t="shared" si="70"/>
        <v>T</v>
      </c>
      <c r="S4522" s="99"/>
      <c r="T4522" s="16" t="s">
        <v>47</v>
      </c>
      <c r="U4522" s="16"/>
      <c r="V4522" s="99"/>
      <c r="W4522" s="99"/>
    </row>
    <row r="4523" spans="1:23" hidden="1" x14ac:dyDescent="0.25">
      <c r="A4523" s="25">
        <v>151067</v>
      </c>
      <c r="B4523" s="25" t="s">
        <v>95</v>
      </c>
      <c r="C4523" s="25" t="s">
        <v>43</v>
      </c>
      <c r="D4523" s="25" t="s">
        <v>82</v>
      </c>
      <c r="E4523" s="24">
        <v>45063</v>
      </c>
      <c r="F4523" s="25" t="s">
        <v>124</v>
      </c>
      <c r="G4523" s="25" t="s">
        <v>46</v>
      </c>
      <c r="H4523" s="24">
        <v>45183</v>
      </c>
      <c r="I4523" s="101">
        <v>0.75930555555555557</v>
      </c>
      <c r="J4523" s="24">
        <v>45183</v>
      </c>
      <c r="K4523" s="101">
        <v>0.79118055555555555</v>
      </c>
      <c r="L4523" s="25">
        <v>2754</v>
      </c>
      <c r="M4523" s="26">
        <f>Causas[[#This Row],[parada_duracion]]/60</f>
        <v>45.9</v>
      </c>
      <c r="N4523" s="19" t="s">
        <v>113</v>
      </c>
      <c r="O4523" s="16" t="s">
        <v>52</v>
      </c>
      <c r="P4523" s="16">
        <f>WEEKNUM(Causas[[#This Row],[resolucion_fecha]],16)</f>
        <v>37</v>
      </c>
      <c r="Q4523" s="16" t="str">
        <f>TEXT(Causas[[#This Row],[resolucion_fecha]],"MMMM")</f>
        <v>septiembre</v>
      </c>
      <c r="R4523" s="16" t="str">
        <f t="shared" si="70"/>
        <v>T</v>
      </c>
      <c r="S4523" s="16"/>
      <c r="T4523" s="16" t="s">
        <v>53</v>
      </c>
      <c r="U4523" s="100"/>
      <c r="V4523" s="16"/>
      <c r="W4523" s="16"/>
    </row>
    <row r="4524" spans="1:23" hidden="1" x14ac:dyDescent="0.25">
      <c r="A4524" s="25">
        <v>151069</v>
      </c>
      <c r="B4524" s="25" t="s">
        <v>42</v>
      </c>
      <c r="C4524" s="25" t="s">
        <v>43</v>
      </c>
      <c r="D4524" s="25" t="s">
        <v>64</v>
      </c>
      <c r="E4524" s="24">
        <v>43405</v>
      </c>
      <c r="F4524" s="25" t="s">
        <v>45</v>
      </c>
      <c r="G4524" s="25" t="s">
        <v>46</v>
      </c>
      <c r="H4524" s="24">
        <v>45183</v>
      </c>
      <c r="I4524" s="101">
        <v>0.76658564814814811</v>
      </c>
      <c r="J4524" s="24">
        <v>45183</v>
      </c>
      <c r="K4524" s="101">
        <v>0.77049768518518524</v>
      </c>
      <c r="L4524" s="25">
        <v>338</v>
      </c>
      <c r="M4524" s="26">
        <f>Causas[[#This Row],[parada_duracion]]/60</f>
        <v>5.6333333333333337</v>
      </c>
      <c r="N4524" s="19" t="s">
        <v>47</v>
      </c>
      <c r="O4524" s="16" t="s">
        <v>47</v>
      </c>
      <c r="P4524" s="16">
        <f>WEEKNUM(Causas[[#This Row],[resolucion_fecha]],16)</f>
        <v>37</v>
      </c>
      <c r="Q4524" s="16" t="str">
        <f>TEXT(Causas[[#This Row],[resolucion_fecha]],"MMMM")</f>
        <v>septiembre</v>
      </c>
      <c r="R4524" s="16" t="str">
        <f t="shared" ref="R4524:R4587" si="71">IF(I4524&gt;TIME(22,0,0),"N",IF(I4524&lt;TIME(6,0,0),"N",IF(I4524&gt;TIME(14,0,0),"T",IF(I4524&gt;=TIME(6,0,0),"M","-"))))</f>
        <v>T</v>
      </c>
      <c r="S4524" s="16"/>
      <c r="T4524" s="16" t="s">
        <v>47</v>
      </c>
      <c r="U4524" s="16"/>
      <c r="V4524" s="16"/>
      <c r="W4524" s="16"/>
    </row>
    <row r="4525" spans="1:23" hidden="1" x14ac:dyDescent="0.25">
      <c r="A4525" s="25">
        <v>151071</v>
      </c>
      <c r="B4525" s="25" t="s">
        <v>66</v>
      </c>
      <c r="C4525" s="25" t="s">
        <v>43</v>
      </c>
      <c r="D4525" s="25" t="s">
        <v>48</v>
      </c>
      <c r="E4525" s="24">
        <v>43405</v>
      </c>
      <c r="F4525" s="25" t="s">
        <v>45</v>
      </c>
      <c r="G4525" s="25" t="s">
        <v>46</v>
      </c>
      <c r="H4525" s="24">
        <v>45183</v>
      </c>
      <c r="I4525" s="101">
        <v>0.76744212962962965</v>
      </c>
      <c r="J4525" s="24">
        <v>45183</v>
      </c>
      <c r="K4525" s="101">
        <v>0.79008101851851853</v>
      </c>
      <c r="L4525" s="25">
        <v>1956</v>
      </c>
      <c r="M4525" s="26">
        <f>Causas[[#This Row],[parada_duracion]]/60</f>
        <v>32.6</v>
      </c>
      <c r="N4525" s="19" t="s">
        <v>113</v>
      </c>
      <c r="O4525" s="16" t="s">
        <v>52</v>
      </c>
      <c r="P4525" s="16">
        <f>WEEKNUM(Causas[[#This Row],[resolucion_fecha]],16)</f>
        <v>37</v>
      </c>
      <c r="Q4525" s="16" t="str">
        <f>TEXT(Causas[[#This Row],[resolucion_fecha]],"MMMM")</f>
        <v>septiembre</v>
      </c>
      <c r="R4525" s="16" t="str">
        <f t="shared" si="71"/>
        <v>T</v>
      </c>
      <c r="S4525" s="16"/>
      <c r="T4525" s="16" t="s">
        <v>53</v>
      </c>
      <c r="U4525" s="16"/>
      <c r="V4525" s="16"/>
      <c r="W4525" s="16"/>
    </row>
    <row r="4526" spans="1:23" hidden="1" x14ac:dyDescent="0.25">
      <c r="A4526" s="96">
        <v>151075</v>
      </c>
      <c r="B4526" s="96" t="s">
        <v>111</v>
      </c>
      <c r="C4526" s="96" t="s">
        <v>43</v>
      </c>
      <c r="D4526" s="96" t="s">
        <v>55</v>
      </c>
      <c r="E4526" s="97">
        <v>43405</v>
      </c>
      <c r="F4526" s="96" t="s">
        <v>45</v>
      </c>
      <c r="G4526" s="96" t="s">
        <v>50</v>
      </c>
      <c r="H4526" s="97">
        <v>45183</v>
      </c>
      <c r="I4526" s="23">
        <v>0.80504629629629632</v>
      </c>
      <c r="J4526" s="97">
        <v>45183</v>
      </c>
      <c r="K4526" s="23">
        <v>0.81398148148148142</v>
      </c>
      <c r="L4526" s="96">
        <v>772</v>
      </c>
      <c r="M4526" s="98">
        <f>Causas[[#This Row],[parada_duracion]]/60</f>
        <v>12.866666666666667</v>
      </c>
      <c r="N4526" s="18" t="s">
        <v>603</v>
      </c>
      <c r="O4526" s="99" t="s">
        <v>52</v>
      </c>
      <c r="P4526" s="99">
        <f>WEEKNUM(Causas[[#This Row],[resolucion_fecha]],16)</f>
        <v>37</v>
      </c>
      <c r="Q4526" s="99" t="str">
        <f>TEXT(Causas[[#This Row],[resolucion_fecha]],"MMMM")</f>
        <v>septiembre</v>
      </c>
      <c r="R4526" s="99" t="str">
        <f t="shared" si="71"/>
        <v>T</v>
      </c>
      <c r="S4526" s="99"/>
      <c r="T4526" s="16" t="s">
        <v>53</v>
      </c>
      <c r="U4526" s="16"/>
      <c r="V4526" s="99"/>
      <c r="W4526" s="99"/>
    </row>
    <row r="4527" spans="1:23" hidden="1" x14ac:dyDescent="0.25">
      <c r="A4527" s="25">
        <v>151076</v>
      </c>
      <c r="B4527" s="25" t="s">
        <v>119</v>
      </c>
      <c r="C4527" s="25" t="s">
        <v>43</v>
      </c>
      <c r="D4527" s="25" t="s">
        <v>64</v>
      </c>
      <c r="E4527" s="24">
        <v>43405</v>
      </c>
      <c r="F4527" s="25" t="s">
        <v>45</v>
      </c>
      <c r="G4527" s="25" t="s">
        <v>46</v>
      </c>
      <c r="H4527" s="24">
        <v>45183</v>
      </c>
      <c r="I4527" s="101">
        <v>0.81813657407407403</v>
      </c>
      <c r="J4527" s="24">
        <v>45183</v>
      </c>
      <c r="K4527" s="101">
        <v>0.82997685185185188</v>
      </c>
      <c r="L4527" s="25">
        <v>1023</v>
      </c>
      <c r="M4527" s="26">
        <f>Causas[[#This Row],[parada_duracion]]/60</f>
        <v>17.05</v>
      </c>
      <c r="N4527" s="19" t="s">
        <v>1471</v>
      </c>
      <c r="O4527" s="16" t="s">
        <v>52</v>
      </c>
      <c r="P4527" s="16">
        <f>WEEKNUM(Causas[[#This Row],[resolucion_fecha]],16)</f>
        <v>37</v>
      </c>
      <c r="Q4527" s="16" t="str">
        <f>TEXT(Causas[[#This Row],[resolucion_fecha]],"MMMM")</f>
        <v>septiembre</v>
      </c>
      <c r="R4527" s="16" t="str">
        <f t="shared" si="71"/>
        <v>T</v>
      </c>
      <c r="S4527" s="16"/>
      <c r="T4527" s="16" t="s">
        <v>53</v>
      </c>
      <c r="U4527" s="100"/>
      <c r="V4527" s="16"/>
      <c r="W4527" s="16"/>
    </row>
    <row r="4528" spans="1:23" hidden="1" x14ac:dyDescent="0.25">
      <c r="A4528" s="25">
        <v>151079</v>
      </c>
      <c r="B4528" s="25" t="s">
        <v>58</v>
      </c>
      <c r="C4528" s="25" t="s">
        <v>43</v>
      </c>
      <c r="D4528" s="25" t="s">
        <v>59</v>
      </c>
      <c r="E4528" s="24">
        <v>44231</v>
      </c>
      <c r="F4528" s="25" t="s">
        <v>60</v>
      </c>
      <c r="G4528" s="25" t="s">
        <v>46</v>
      </c>
      <c r="H4528" s="24">
        <v>45183</v>
      </c>
      <c r="I4528" s="101">
        <v>0.85015046296296293</v>
      </c>
      <c r="J4528" s="24">
        <v>45183</v>
      </c>
      <c r="K4528" s="101">
        <v>0.85586805555555545</v>
      </c>
      <c r="L4528" s="25">
        <v>494</v>
      </c>
      <c r="M4528" s="26">
        <f>Causas[[#This Row],[parada_duracion]]/60</f>
        <v>8.2333333333333325</v>
      </c>
      <c r="N4528" s="19" t="s">
        <v>47</v>
      </c>
      <c r="O4528" s="16" t="s">
        <v>47</v>
      </c>
      <c r="P4528" s="16">
        <f>WEEKNUM(Causas[[#This Row],[resolucion_fecha]],16)</f>
        <v>37</v>
      </c>
      <c r="Q4528" s="16" t="str">
        <f>TEXT(Causas[[#This Row],[resolucion_fecha]],"MMMM")</f>
        <v>septiembre</v>
      </c>
      <c r="R4528" s="16" t="str">
        <f t="shared" si="71"/>
        <v>T</v>
      </c>
      <c r="S4528" s="16"/>
      <c r="T4528" s="16" t="s">
        <v>47</v>
      </c>
      <c r="U4528" s="16"/>
      <c r="V4528" s="16"/>
      <c r="W4528" s="16"/>
    </row>
    <row r="4529" spans="1:23" hidden="1" x14ac:dyDescent="0.25">
      <c r="A4529" s="25">
        <v>151081</v>
      </c>
      <c r="B4529" s="25" t="s">
        <v>129</v>
      </c>
      <c r="C4529" s="25" t="s">
        <v>43</v>
      </c>
      <c r="D4529" s="25" t="s">
        <v>55</v>
      </c>
      <c r="E4529" s="24">
        <v>43405</v>
      </c>
      <c r="F4529" s="25" t="s">
        <v>45</v>
      </c>
      <c r="G4529" s="25" t="s">
        <v>46</v>
      </c>
      <c r="H4529" s="24">
        <v>45183</v>
      </c>
      <c r="I4529" s="101">
        <v>0.93751157407407415</v>
      </c>
      <c r="J4529" s="24">
        <v>45183</v>
      </c>
      <c r="K4529" s="101">
        <v>0.99541666666666673</v>
      </c>
      <c r="L4529" s="25">
        <v>5003</v>
      </c>
      <c r="M4529" s="26">
        <f>Causas[[#This Row],[parada_duracion]]/60</f>
        <v>83.38333333333334</v>
      </c>
      <c r="N4529" s="19" t="s">
        <v>49</v>
      </c>
      <c r="O4529" s="16" t="s">
        <v>49</v>
      </c>
      <c r="P4529" s="16">
        <f>WEEKNUM(Causas[[#This Row],[resolucion_fecha]],16)</f>
        <v>37</v>
      </c>
      <c r="Q4529" s="16" t="str">
        <f>TEXT(Causas[[#This Row],[resolucion_fecha]],"MMMM")</f>
        <v>septiembre</v>
      </c>
      <c r="R4529" s="16" t="str">
        <f t="shared" si="71"/>
        <v>N</v>
      </c>
      <c r="S4529" s="16"/>
      <c r="T4529" s="16" t="s">
        <v>49</v>
      </c>
      <c r="U4529" s="16"/>
      <c r="V4529" s="16"/>
      <c r="W4529" s="16"/>
    </row>
    <row r="4530" spans="1:23" hidden="1" x14ac:dyDescent="0.25">
      <c r="A4530" s="25">
        <v>151082</v>
      </c>
      <c r="B4530" s="25" t="s">
        <v>203</v>
      </c>
      <c r="C4530" s="25" t="s">
        <v>43</v>
      </c>
      <c r="D4530" s="25" t="s">
        <v>55</v>
      </c>
      <c r="E4530" s="24">
        <v>43405</v>
      </c>
      <c r="F4530" s="25" t="s">
        <v>45</v>
      </c>
      <c r="G4530" s="25" t="s">
        <v>50</v>
      </c>
      <c r="H4530" s="24">
        <v>45184</v>
      </c>
      <c r="I4530" s="101">
        <v>0.25597222222222221</v>
      </c>
      <c r="J4530" s="24">
        <v>45184</v>
      </c>
      <c r="K4530" s="101">
        <v>0.25769675925925922</v>
      </c>
      <c r="L4530" s="25">
        <v>149</v>
      </c>
      <c r="M4530" s="26">
        <f>Causas[[#This Row],[parada_duracion]]/60</f>
        <v>2.4833333333333334</v>
      </c>
      <c r="N4530" s="19" t="s">
        <v>47</v>
      </c>
      <c r="O4530" s="16" t="s">
        <v>47</v>
      </c>
      <c r="P4530" s="16">
        <f>WEEKNUM(Causas[[#This Row],[resolucion_fecha]],16)</f>
        <v>37</v>
      </c>
      <c r="Q4530" s="16" t="str">
        <f>TEXT(Causas[[#This Row],[resolucion_fecha]],"MMMM")</f>
        <v>septiembre</v>
      </c>
      <c r="R4530" s="16" t="str">
        <f t="shared" si="71"/>
        <v>M</v>
      </c>
      <c r="S4530" s="16"/>
      <c r="T4530" s="16" t="s">
        <v>47</v>
      </c>
      <c r="U4530" s="16"/>
      <c r="V4530" s="16"/>
      <c r="W4530" s="16"/>
    </row>
    <row r="4531" spans="1:23" hidden="1" x14ac:dyDescent="0.25">
      <c r="A4531" s="25">
        <v>151086</v>
      </c>
      <c r="B4531" s="25" t="s">
        <v>203</v>
      </c>
      <c r="C4531" s="25" t="s">
        <v>43</v>
      </c>
      <c r="D4531" s="25" t="s">
        <v>55</v>
      </c>
      <c r="E4531" s="24">
        <v>43405</v>
      </c>
      <c r="F4531" s="25" t="s">
        <v>45</v>
      </c>
      <c r="G4531" s="25" t="s">
        <v>46</v>
      </c>
      <c r="H4531" s="24">
        <v>45184</v>
      </c>
      <c r="I4531" s="101">
        <v>0.26158564814814816</v>
      </c>
      <c r="J4531" s="24">
        <v>45184</v>
      </c>
      <c r="K4531" s="101">
        <v>0.2636574074074074</v>
      </c>
      <c r="L4531" s="25">
        <v>179</v>
      </c>
      <c r="M4531" s="26">
        <f>Causas[[#This Row],[parada_duracion]]/60</f>
        <v>2.9833333333333334</v>
      </c>
      <c r="N4531" s="19" t="s">
        <v>47</v>
      </c>
      <c r="O4531" s="16" t="s">
        <v>47</v>
      </c>
      <c r="P4531" s="16">
        <f>WEEKNUM(Causas[[#This Row],[resolucion_fecha]],16)</f>
        <v>37</v>
      </c>
      <c r="Q4531" s="16" t="str">
        <f>TEXT(Causas[[#This Row],[resolucion_fecha]],"MMMM")</f>
        <v>septiembre</v>
      </c>
      <c r="R4531" s="16" t="str">
        <f t="shared" si="71"/>
        <v>M</v>
      </c>
      <c r="S4531" s="16"/>
      <c r="T4531" s="16" t="s">
        <v>47</v>
      </c>
      <c r="U4531" s="16"/>
      <c r="V4531" s="16"/>
      <c r="W4531" s="16"/>
    </row>
    <row r="4532" spans="1:23" hidden="1" x14ac:dyDescent="0.25">
      <c r="A4532" s="96">
        <v>151092</v>
      </c>
      <c r="B4532" s="96" t="s">
        <v>87</v>
      </c>
      <c r="C4532" s="96" t="s">
        <v>43</v>
      </c>
      <c r="D4532" s="96" t="s">
        <v>166</v>
      </c>
      <c r="E4532" s="97">
        <v>44432</v>
      </c>
      <c r="F4532" s="96" t="s">
        <v>325</v>
      </c>
      <c r="G4532" s="96" t="s">
        <v>46</v>
      </c>
      <c r="H4532" s="97">
        <v>45184</v>
      </c>
      <c r="I4532" s="23">
        <v>0.28059027777777779</v>
      </c>
      <c r="J4532" s="97">
        <v>45184</v>
      </c>
      <c r="K4532" s="23">
        <v>0.28284722222222219</v>
      </c>
      <c r="L4532" s="96">
        <v>195</v>
      </c>
      <c r="M4532" s="98">
        <f>Causas[[#This Row],[parada_duracion]]/60</f>
        <v>3.25</v>
      </c>
      <c r="N4532" s="19" t="s">
        <v>47</v>
      </c>
      <c r="O4532" s="16" t="s">
        <v>47</v>
      </c>
      <c r="P4532" s="99">
        <f>WEEKNUM(Causas[[#This Row],[resolucion_fecha]],16)</f>
        <v>37</v>
      </c>
      <c r="Q4532" s="99" t="str">
        <f>TEXT(Causas[[#This Row],[resolucion_fecha]],"MMMM")</f>
        <v>septiembre</v>
      </c>
      <c r="R4532" s="99" t="str">
        <f t="shared" si="71"/>
        <v>M</v>
      </c>
      <c r="S4532" s="99"/>
      <c r="T4532" s="16" t="s">
        <v>47</v>
      </c>
      <c r="U4532" s="16"/>
      <c r="V4532" s="99"/>
      <c r="W4532" s="99"/>
    </row>
    <row r="4533" spans="1:23" hidden="1" x14ac:dyDescent="0.25">
      <c r="A4533" s="96">
        <v>151093</v>
      </c>
      <c r="B4533" s="96" t="s">
        <v>87</v>
      </c>
      <c r="C4533" s="96" t="s">
        <v>43</v>
      </c>
      <c r="D4533" s="96" t="s">
        <v>166</v>
      </c>
      <c r="E4533" s="97">
        <v>44432</v>
      </c>
      <c r="F4533" s="96" t="s">
        <v>325</v>
      </c>
      <c r="G4533" s="96" t="s">
        <v>50</v>
      </c>
      <c r="H4533" s="97">
        <v>45184</v>
      </c>
      <c r="I4533" s="23">
        <v>0.28293981481481484</v>
      </c>
      <c r="J4533" s="97">
        <v>45184</v>
      </c>
      <c r="K4533" s="23">
        <v>0.3052199074074074</v>
      </c>
      <c r="L4533" s="96">
        <v>1925</v>
      </c>
      <c r="M4533" s="98">
        <f>Causas[[#This Row],[parada_duracion]]/60</f>
        <v>32.083333333333336</v>
      </c>
      <c r="N4533" s="18" t="s">
        <v>49</v>
      </c>
      <c r="O4533" s="99" t="s">
        <v>49</v>
      </c>
      <c r="P4533" s="99">
        <f>WEEKNUM(Causas[[#This Row],[resolucion_fecha]],16)</f>
        <v>37</v>
      </c>
      <c r="Q4533" s="99" t="str">
        <f>TEXT(Causas[[#This Row],[resolucion_fecha]],"MMMM")</f>
        <v>septiembre</v>
      </c>
      <c r="R4533" s="99" t="str">
        <f t="shared" si="71"/>
        <v>M</v>
      </c>
      <c r="S4533" s="99"/>
      <c r="T4533" s="99" t="s">
        <v>49</v>
      </c>
      <c r="U4533" s="100"/>
      <c r="V4533" s="99"/>
      <c r="W4533" s="99"/>
    </row>
    <row r="4534" spans="1:23" hidden="1" x14ac:dyDescent="0.25">
      <c r="A4534" s="25">
        <v>151094</v>
      </c>
      <c r="B4534" s="25" t="s">
        <v>61</v>
      </c>
      <c r="C4534" s="25" t="s">
        <v>43</v>
      </c>
      <c r="D4534" s="25" t="s">
        <v>55</v>
      </c>
      <c r="E4534" s="24">
        <v>43881</v>
      </c>
      <c r="F4534" s="25" t="s">
        <v>56</v>
      </c>
      <c r="G4534" s="25" t="s">
        <v>46</v>
      </c>
      <c r="H4534" s="24">
        <v>45184</v>
      </c>
      <c r="I4534" s="101">
        <v>0.29204861111111108</v>
      </c>
      <c r="J4534" s="24">
        <v>45184</v>
      </c>
      <c r="K4534" s="101">
        <v>0.29927083333333332</v>
      </c>
      <c r="L4534" s="25">
        <v>624</v>
      </c>
      <c r="M4534" s="26">
        <f>Causas[[#This Row],[parada_duracion]]/60</f>
        <v>10.4</v>
      </c>
      <c r="N4534" s="18" t="s">
        <v>49</v>
      </c>
      <c r="O4534" s="99" t="s">
        <v>49</v>
      </c>
      <c r="P4534" s="16">
        <f>WEEKNUM(Causas[[#This Row],[resolucion_fecha]],16)</f>
        <v>37</v>
      </c>
      <c r="Q4534" s="16" t="str">
        <f>TEXT(Causas[[#This Row],[resolucion_fecha]],"MMMM")</f>
        <v>septiembre</v>
      </c>
      <c r="R4534" s="16" t="str">
        <f t="shared" si="71"/>
        <v>M</v>
      </c>
      <c r="S4534" s="16"/>
      <c r="T4534" s="99" t="s">
        <v>49</v>
      </c>
      <c r="U4534" s="100"/>
      <c r="V4534" s="16"/>
      <c r="W4534" s="16"/>
    </row>
    <row r="4535" spans="1:23" hidden="1" x14ac:dyDescent="0.25">
      <c r="A4535" s="25">
        <v>151098</v>
      </c>
      <c r="B4535" s="25" t="s">
        <v>61</v>
      </c>
      <c r="C4535" s="25" t="s">
        <v>43</v>
      </c>
      <c r="D4535" s="25" t="s">
        <v>55</v>
      </c>
      <c r="E4535" s="24">
        <v>43881</v>
      </c>
      <c r="F4535" s="25" t="s">
        <v>56</v>
      </c>
      <c r="G4535" s="25" t="s">
        <v>46</v>
      </c>
      <c r="H4535" s="24">
        <v>45184</v>
      </c>
      <c r="I4535" s="101">
        <v>0.30710648148148151</v>
      </c>
      <c r="J4535" s="24">
        <v>45184</v>
      </c>
      <c r="K4535" s="101">
        <v>0.32511574074074073</v>
      </c>
      <c r="L4535" s="25">
        <v>1556</v>
      </c>
      <c r="M4535" s="26">
        <f>Causas[[#This Row],[parada_duracion]]/60</f>
        <v>25.933333333333334</v>
      </c>
      <c r="N4535" s="18" t="s">
        <v>49</v>
      </c>
      <c r="O4535" s="99" t="s">
        <v>49</v>
      </c>
      <c r="P4535" s="16">
        <f>WEEKNUM(Causas[[#This Row],[resolucion_fecha]],16)</f>
        <v>37</v>
      </c>
      <c r="Q4535" s="16" t="str">
        <f>TEXT(Causas[[#This Row],[resolucion_fecha]],"MMMM")</f>
        <v>septiembre</v>
      </c>
      <c r="R4535" s="16" t="str">
        <f t="shared" si="71"/>
        <v>M</v>
      </c>
      <c r="S4535" s="16"/>
      <c r="T4535" s="99" t="s">
        <v>49</v>
      </c>
      <c r="U4535" s="16"/>
      <c r="V4535" s="16"/>
      <c r="W4535" s="16"/>
    </row>
    <row r="4536" spans="1:23" hidden="1" x14ac:dyDescent="0.25">
      <c r="A4536" s="25">
        <v>151100</v>
      </c>
      <c r="B4536" s="25" t="s">
        <v>42</v>
      </c>
      <c r="C4536" s="25" t="s">
        <v>43</v>
      </c>
      <c r="D4536" s="25" t="s">
        <v>164</v>
      </c>
      <c r="E4536" s="24">
        <v>43405</v>
      </c>
      <c r="F4536" s="25" t="s">
        <v>45</v>
      </c>
      <c r="G4536" s="25" t="s">
        <v>46</v>
      </c>
      <c r="H4536" s="24">
        <v>45184</v>
      </c>
      <c r="I4536" s="101">
        <v>0.31318287037037035</v>
      </c>
      <c r="J4536" s="24">
        <v>45184</v>
      </c>
      <c r="K4536" s="101">
        <v>0.3300925925925926</v>
      </c>
      <c r="L4536" s="25">
        <v>1461</v>
      </c>
      <c r="M4536" s="26">
        <f>Causas[[#This Row],[parada_duracion]]/60</f>
        <v>24.35</v>
      </c>
      <c r="N4536" s="18" t="s">
        <v>49</v>
      </c>
      <c r="O4536" s="99" t="s">
        <v>49</v>
      </c>
      <c r="P4536" s="16">
        <f>WEEKNUM(Causas[[#This Row],[resolucion_fecha]],16)</f>
        <v>37</v>
      </c>
      <c r="Q4536" s="16" t="str">
        <f>TEXT(Causas[[#This Row],[resolucion_fecha]],"MMMM")</f>
        <v>septiembre</v>
      </c>
      <c r="R4536" s="16" t="str">
        <f t="shared" si="71"/>
        <v>M</v>
      </c>
      <c r="S4536" s="16"/>
      <c r="T4536" s="99" t="s">
        <v>49</v>
      </c>
      <c r="U4536" s="16"/>
      <c r="V4536" s="16"/>
      <c r="W4536" s="16"/>
    </row>
    <row r="4537" spans="1:23" hidden="1" x14ac:dyDescent="0.25">
      <c r="A4537" s="25">
        <v>151102</v>
      </c>
      <c r="B4537" s="25" t="s">
        <v>84</v>
      </c>
      <c r="C4537" s="25" t="s">
        <v>43</v>
      </c>
      <c r="D4537" s="25" t="s">
        <v>68</v>
      </c>
      <c r="E4537" s="24">
        <v>44012</v>
      </c>
      <c r="F4537" s="25" t="s">
        <v>56</v>
      </c>
      <c r="G4537" s="25" t="s">
        <v>46</v>
      </c>
      <c r="H4537" s="24">
        <v>45184</v>
      </c>
      <c r="I4537" s="101">
        <v>0.34429398148148144</v>
      </c>
      <c r="J4537" s="24">
        <v>45184</v>
      </c>
      <c r="K4537" s="101">
        <v>0.36017361111111112</v>
      </c>
      <c r="L4537" s="25">
        <v>1372</v>
      </c>
      <c r="M4537" s="26">
        <f>Causas[[#This Row],[parada_duracion]]/60</f>
        <v>22.866666666666667</v>
      </c>
      <c r="N4537" s="19" t="s">
        <v>1472</v>
      </c>
      <c r="O4537" s="16" t="s">
        <v>52</v>
      </c>
      <c r="P4537" s="16">
        <f>WEEKNUM(Causas[[#This Row],[resolucion_fecha]],16)</f>
        <v>37</v>
      </c>
      <c r="Q4537" s="16" t="str">
        <f>TEXT(Causas[[#This Row],[resolucion_fecha]],"MMMM")</f>
        <v>septiembre</v>
      </c>
      <c r="R4537" s="16" t="str">
        <f t="shared" si="71"/>
        <v>M</v>
      </c>
      <c r="S4537" s="16"/>
      <c r="T4537" s="16" t="s">
        <v>53</v>
      </c>
      <c r="U4537" s="16"/>
      <c r="V4537" s="16"/>
      <c r="W4537" s="16"/>
    </row>
    <row r="4538" spans="1:23" hidden="1" x14ac:dyDescent="0.25">
      <c r="A4538" s="96">
        <v>151104</v>
      </c>
      <c r="B4538" s="96" t="s">
        <v>61</v>
      </c>
      <c r="C4538" s="96" t="s">
        <v>43</v>
      </c>
      <c r="D4538" s="96" t="s">
        <v>55</v>
      </c>
      <c r="E4538" s="97">
        <v>43881</v>
      </c>
      <c r="F4538" s="96" t="s">
        <v>56</v>
      </c>
      <c r="G4538" s="96" t="s">
        <v>46</v>
      </c>
      <c r="H4538" s="97">
        <v>45184</v>
      </c>
      <c r="I4538" s="23">
        <v>0.36094907407407412</v>
      </c>
      <c r="J4538" s="97">
        <v>45184</v>
      </c>
      <c r="K4538" s="23">
        <v>0.40265046296296297</v>
      </c>
      <c r="L4538" s="96">
        <v>3603</v>
      </c>
      <c r="M4538" s="98">
        <f>Causas[[#This Row],[parada_duracion]]/60</f>
        <v>60.05</v>
      </c>
      <c r="N4538" s="18" t="s">
        <v>49</v>
      </c>
      <c r="O4538" s="99" t="s">
        <v>49</v>
      </c>
      <c r="P4538" s="99">
        <f>WEEKNUM(Causas[[#This Row],[resolucion_fecha]],16)</f>
        <v>37</v>
      </c>
      <c r="Q4538" s="99" t="str">
        <f>TEXT(Causas[[#This Row],[resolucion_fecha]],"MMMM")</f>
        <v>septiembre</v>
      </c>
      <c r="R4538" s="99" t="str">
        <f t="shared" si="71"/>
        <v>M</v>
      </c>
      <c r="S4538" s="99"/>
      <c r="T4538" s="99" t="s">
        <v>49</v>
      </c>
      <c r="U4538" s="16"/>
      <c r="V4538" s="99"/>
      <c r="W4538" s="99"/>
    </row>
    <row r="4539" spans="1:23" hidden="1" x14ac:dyDescent="0.25">
      <c r="A4539" s="96">
        <v>151105</v>
      </c>
      <c r="B4539" s="96" t="s">
        <v>111</v>
      </c>
      <c r="C4539" s="96" t="s">
        <v>43</v>
      </c>
      <c r="D4539" s="96" t="s">
        <v>82</v>
      </c>
      <c r="E4539" s="97">
        <v>44756</v>
      </c>
      <c r="F4539" s="96" t="s">
        <v>140</v>
      </c>
      <c r="G4539" s="96" t="s">
        <v>46</v>
      </c>
      <c r="H4539" s="97">
        <v>45184</v>
      </c>
      <c r="I4539" s="23">
        <v>0.36488425925925921</v>
      </c>
      <c r="J4539" s="97">
        <v>45184</v>
      </c>
      <c r="K4539" s="23">
        <v>0.3727199074074074</v>
      </c>
      <c r="L4539" s="96">
        <v>677</v>
      </c>
      <c r="M4539" s="98">
        <f>Causas[[#This Row],[parada_duracion]]/60</f>
        <v>11.283333333333333</v>
      </c>
      <c r="N4539" s="18" t="s">
        <v>49</v>
      </c>
      <c r="O4539" s="99" t="s">
        <v>49</v>
      </c>
      <c r="P4539" s="99">
        <f>WEEKNUM(Causas[[#This Row],[resolucion_fecha]],16)</f>
        <v>37</v>
      </c>
      <c r="Q4539" s="99" t="str">
        <f>TEXT(Causas[[#This Row],[resolucion_fecha]],"MMMM")</f>
        <v>septiembre</v>
      </c>
      <c r="R4539" s="99" t="str">
        <f t="shared" si="71"/>
        <v>M</v>
      </c>
      <c r="S4539" s="99"/>
      <c r="T4539" s="99" t="s">
        <v>49</v>
      </c>
      <c r="U4539" s="100"/>
      <c r="V4539" s="99"/>
      <c r="W4539" s="99"/>
    </row>
    <row r="4540" spans="1:23" hidden="1" x14ac:dyDescent="0.25">
      <c r="A4540" s="25">
        <v>151106</v>
      </c>
      <c r="B4540" s="25" t="s">
        <v>58</v>
      </c>
      <c r="C4540" s="25" t="s">
        <v>43</v>
      </c>
      <c r="D4540" s="25" t="s">
        <v>96</v>
      </c>
      <c r="E4540" s="24">
        <v>43882</v>
      </c>
      <c r="F4540" s="25" t="s">
        <v>56</v>
      </c>
      <c r="G4540" s="25" t="s">
        <v>46</v>
      </c>
      <c r="H4540" s="24">
        <v>45184</v>
      </c>
      <c r="I4540" s="101">
        <v>0.36781250000000004</v>
      </c>
      <c r="J4540" s="24">
        <v>45184</v>
      </c>
      <c r="K4540" s="101">
        <v>0.37729166666666664</v>
      </c>
      <c r="L4540" s="25">
        <v>819</v>
      </c>
      <c r="M4540" s="26">
        <f>Causas[[#This Row],[parada_duracion]]/60</f>
        <v>13.65</v>
      </c>
      <c r="N4540" s="18" t="s">
        <v>49</v>
      </c>
      <c r="O4540" s="99" t="s">
        <v>49</v>
      </c>
      <c r="P4540" s="16">
        <f>WEEKNUM(Causas[[#This Row],[resolucion_fecha]],16)</f>
        <v>37</v>
      </c>
      <c r="Q4540" s="16" t="str">
        <f>TEXT(Causas[[#This Row],[resolucion_fecha]],"MMMM")</f>
        <v>septiembre</v>
      </c>
      <c r="R4540" s="16" t="str">
        <f t="shared" si="71"/>
        <v>M</v>
      </c>
      <c r="S4540" s="16"/>
      <c r="T4540" s="99" t="s">
        <v>49</v>
      </c>
      <c r="U4540" s="100"/>
      <c r="V4540" s="16"/>
      <c r="W4540" s="16"/>
    </row>
    <row r="4541" spans="1:23" hidden="1" x14ac:dyDescent="0.25">
      <c r="A4541" s="25">
        <v>151108</v>
      </c>
      <c r="B4541" s="25" t="s">
        <v>84</v>
      </c>
      <c r="C4541" s="25" t="s">
        <v>43</v>
      </c>
      <c r="D4541" s="25" t="s">
        <v>68</v>
      </c>
      <c r="E4541" s="24">
        <v>44012</v>
      </c>
      <c r="F4541" s="25" t="s">
        <v>56</v>
      </c>
      <c r="G4541" s="25" t="s">
        <v>46</v>
      </c>
      <c r="H4541" s="24">
        <v>45184</v>
      </c>
      <c r="I4541" s="101">
        <v>0.37844907407407408</v>
      </c>
      <c r="J4541" s="24">
        <v>45184</v>
      </c>
      <c r="K4541" s="101">
        <v>0.43530092592592595</v>
      </c>
      <c r="L4541" s="25">
        <v>4912</v>
      </c>
      <c r="M4541" s="26">
        <f>Causas[[#This Row],[parada_duracion]]/60</f>
        <v>81.86666666666666</v>
      </c>
      <c r="N4541" s="19" t="s">
        <v>1472</v>
      </c>
      <c r="O4541" s="16" t="s">
        <v>52</v>
      </c>
      <c r="P4541" s="16">
        <f>WEEKNUM(Causas[[#This Row],[resolucion_fecha]],16)</f>
        <v>37</v>
      </c>
      <c r="Q4541" s="16" t="str">
        <f>TEXT(Causas[[#This Row],[resolucion_fecha]],"MMMM")</f>
        <v>septiembre</v>
      </c>
      <c r="R4541" s="16" t="str">
        <f t="shared" si="71"/>
        <v>M</v>
      </c>
      <c r="S4541" s="16"/>
      <c r="T4541" s="16" t="s">
        <v>53</v>
      </c>
      <c r="U4541" s="16"/>
      <c r="V4541" s="16"/>
      <c r="W4541" s="16"/>
    </row>
    <row r="4542" spans="1:23" x14ac:dyDescent="0.25">
      <c r="A4542" s="25">
        <v>151114</v>
      </c>
      <c r="B4542" s="25" t="s">
        <v>42</v>
      </c>
      <c r="C4542" s="25" t="s">
        <v>43</v>
      </c>
      <c r="D4542" s="25" t="s">
        <v>67</v>
      </c>
      <c r="E4542" s="24">
        <v>43405</v>
      </c>
      <c r="F4542" s="25" t="s">
        <v>45</v>
      </c>
      <c r="G4542" s="25" t="s">
        <v>46</v>
      </c>
      <c r="H4542" s="24">
        <v>45184</v>
      </c>
      <c r="I4542" s="101">
        <v>0.44500000000000001</v>
      </c>
      <c r="J4542" s="24">
        <v>45184</v>
      </c>
      <c r="K4542" s="101">
        <v>0.48553240740740744</v>
      </c>
      <c r="L4542" s="25">
        <v>3502</v>
      </c>
      <c r="M4542" s="26">
        <f>Causas[[#This Row],[parada_duracion]]/60</f>
        <v>58.366666666666667</v>
      </c>
      <c r="N4542" s="19" t="s">
        <v>49</v>
      </c>
      <c r="O4542" s="16" t="s">
        <v>49</v>
      </c>
      <c r="P4542" s="16">
        <f>WEEKNUM(Causas[[#This Row],[resolucion_fecha]],16)</f>
        <v>37</v>
      </c>
      <c r="Q4542" s="16" t="str">
        <f>TEXT(Causas[[#This Row],[resolucion_fecha]],"MMMM")</f>
        <v>septiembre</v>
      </c>
      <c r="R4542" s="16" t="str">
        <f t="shared" si="71"/>
        <v>M</v>
      </c>
      <c r="S4542" s="16"/>
      <c r="T4542" s="99" t="s">
        <v>49</v>
      </c>
      <c r="U4542" s="16"/>
      <c r="V4542" s="16"/>
      <c r="W4542" s="16"/>
    </row>
    <row r="4543" spans="1:23" hidden="1" x14ac:dyDescent="0.25">
      <c r="A4543" s="25">
        <v>151117</v>
      </c>
      <c r="B4543" s="25" t="s">
        <v>42</v>
      </c>
      <c r="C4543" s="25" t="s">
        <v>43</v>
      </c>
      <c r="D4543" s="25" t="s">
        <v>82</v>
      </c>
      <c r="E4543" s="24">
        <v>43405</v>
      </c>
      <c r="F4543" s="25" t="s">
        <v>45</v>
      </c>
      <c r="G4543" s="25" t="s">
        <v>46</v>
      </c>
      <c r="H4543" s="24">
        <v>45184</v>
      </c>
      <c r="I4543" s="101">
        <v>0.47361111111111115</v>
      </c>
      <c r="J4543" s="24">
        <v>45184</v>
      </c>
      <c r="K4543" s="101">
        <v>0.48949074074074073</v>
      </c>
      <c r="L4543" s="25">
        <v>1372</v>
      </c>
      <c r="M4543" s="26">
        <f>Causas[[#This Row],[parada_duracion]]/60</f>
        <v>22.866666666666667</v>
      </c>
      <c r="N4543" s="19" t="s">
        <v>49</v>
      </c>
      <c r="O4543" s="16" t="s">
        <v>49</v>
      </c>
      <c r="P4543" s="16">
        <f>WEEKNUM(Causas[[#This Row],[resolucion_fecha]],16)</f>
        <v>37</v>
      </c>
      <c r="Q4543" s="16" t="str">
        <f>TEXT(Causas[[#This Row],[resolucion_fecha]],"MMMM")</f>
        <v>septiembre</v>
      </c>
      <c r="R4543" s="16" t="str">
        <f t="shared" si="71"/>
        <v>M</v>
      </c>
      <c r="S4543" s="16"/>
      <c r="T4543" s="99" t="s">
        <v>49</v>
      </c>
      <c r="U4543" s="16"/>
      <c r="V4543" s="16"/>
      <c r="W4543" s="16"/>
    </row>
    <row r="4544" spans="1:23" hidden="1" x14ac:dyDescent="0.25">
      <c r="A4544" s="25">
        <v>151124</v>
      </c>
      <c r="B4544" s="25" t="s">
        <v>66</v>
      </c>
      <c r="C4544" s="25" t="s">
        <v>43</v>
      </c>
      <c r="D4544" s="25" t="s">
        <v>76</v>
      </c>
      <c r="E4544" s="24">
        <v>45126</v>
      </c>
      <c r="F4544" s="25" t="s">
        <v>124</v>
      </c>
      <c r="G4544" s="25" t="s">
        <v>50</v>
      </c>
      <c r="H4544" s="24">
        <v>45184</v>
      </c>
      <c r="I4544" s="101">
        <v>0.52790509259259266</v>
      </c>
      <c r="J4544" s="24">
        <v>45184</v>
      </c>
      <c r="K4544" s="101">
        <v>0.58026620370370374</v>
      </c>
      <c r="L4544" s="25">
        <v>4524</v>
      </c>
      <c r="M4544" s="26">
        <f>Causas[[#This Row],[parada_duracion]]/60</f>
        <v>75.400000000000006</v>
      </c>
      <c r="N4544" s="19" t="s">
        <v>49</v>
      </c>
      <c r="O4544" s="16" t="s">
        <v>49</v>
      </c>
      <c r="P4544" s="16">
        <f>WEEKNUM(Causas[[#This Row],[resolucion_fecha]],16)</f>
        <v>37</v>
      </c>
      <c r="Q4544" s="16" t="str">
        <f>TEXT(Causas[[#This Row],[resolucion_fecha]],"MMMM")</f>
        <v>septiembre</v>
      </c>
      <c r="R4544" s="16" t="str">
        <f t="shared" si="71"/>
        <v>M</v>
      </c>
      <c r="S4544" s="16"/>
      <c r="T4544" s="99" t="s">
        <v>49</v>
      </c>
      <c r="U4544" s="16"/>
      <c r="V4544" s="16"/>
      <c r="W4544" s="16"/>
    </row>
    <row r="4545" spans="1:23" hidden="1" x14ac:dyDescent="0.25">
      <c r="A4545" s="25">
        <v>151129</v>
      </c>
      <c r="B4545" s="25" t="s">
        <v>69</v>
      </c>
      <c r="C4545" s="25" t="s">
        <v>43</v>
      </c>
      <c r="D4545" s="25" t="s">
        <v>55</v>
      </c>
      <c r="E4545" s="24">
        <v>43405</v>
      </c>
      <c r="F4545" s="25" t="s">
        <v>45</v>
      </c>
      <c r="G4545" s="25" t="s">
        <v>46</v>
      </c>
      <c r="H4545" s="24">
        <v>45184</v>
      </c>
      <c r="I4545" s="101">
        <v>0.54421296296296295</v>
      </c>
      <c r="J4545" s="24">
        <v>45184</v>
      </c>
      <c r="K4545" s="101">
        <v>0.55034722222222221</v>
      </c>
      <c r="L4545" s="25">
        <v>530</v>
      </c>
      <c r="M4545" s="26">
        <f>Causas[[#This Row],[parada_duracion]]/60</f>
        <v>8.8333333333333339</v>
      </c>
      <c r="N4545" s="19" t="s">
        <v>47</v>
      </c>
      <c r="O4545" s="16" t="s">
        <v>47</v>
      </c>
      <c r="P4545" s="16">
        <f>WEEKNUM(Causas[[#This Row],[resolucion_fecha]],16)</f>
        <v>37</v>
      </c>
      <c r="Q4545" s="16" t="str">
        <f>TEXT(Causas[[#This Row],[resolucion_fecha]],"MMMM")</f>
        <v>septiembre</v>
      </c>
      <c r="R4545" s="16" t="str">
        <f t="shared" si="71"/>
        <v>M</v>
      </c>
      <c r="S4545" s="16"/>
      <c r="T4545" s="16" t="s">
        <v>47</v>
      </c>
      <c r="U4545" s="16"/>
      <c r="V4545" s="16"/>
      <c r="W4545" s="16"/>
    </row>
    <row r="4546" spans="1:23" hidden="1" x14ac:dyDescent="0.25">
      <c r="A4546" s="25">
        <v>151134</v>
      </c>
      <c r="B4546" s="25" t="s">
        <v>42</v>
      </c>
      <c r="C4546" s="25" t="s">
        <v>43</v>
      </c>
      <c r="D4546" s="25" t="s">
        <v>59</v>
      </c>
      <c r="E4546" s="24">
        <v>44231</v>
      </c>
      <c r="F4546" s="25" t="s">
        <v>60</v>
      </c>
      <c r="G4546" s="25" t="s">
        <v>46</v>
      </c>
      <c r="H4546" s="24">
        <v>45184</v>
      </c>
      <c r="I4546" s="101">
        <v>0.61342592592592593</v>
      </c>
      <c r="J4546" s="24">
        <v>45184</v>
      </c>
      <c r="K4546" s="101">
        <v>0.63121527777777775</v>
      </c>
      <c r="L4546" s="25">
        <v>1537</v>
      </c>
      <c r="M4546" s="26">
        <f>Causas[[#This Row],[parada_duracion]]/60</f>
        <v>25.616666666666667</v>
      </c>
      <c r="N4546" s="19" t="s">
        <v>1473</v>
      </c>
      <c r="O4546" s="16" t="s">
        <v>52</v>
      </c>
      <c r="P4546" s="16">
        <f>WEEKNUM(Causas[[#This Row],[resolucion_fecha]],16)</f>
        <v>37</v>
      </c>
      <c r="Q4546" s="16" t="str">
        <f>TEXT(Causas[[#This Row],[resolucion_fecha]],"MMMM")</f>
        <v>septiembre</v>
      </c>
      <c r="R4546" s="16" t="str">
        <f t="shared" si="71"/>
        <v>T</v>
      </c>
      <c r="S4546" s="16"/>
      <c r="T4546" s="16" t="s">
        <v>53</v>
      </c>
      <c r="U4546" s="16"/>
      <c r="V4546" s="16"/>
      <c r="W4546" s="16"/>
    </row>
    <row r="4547" spans="1:23" hidden="1" x14ac:dyDescent="0.25">
      <c r="A4547" s="25">
        <v>151145</v>
      </c>
      <c r="B4547" s="25" t="s">
        <v>58</v>
      </c>
      <c r="C4547" s="25" t="s">
        <v>43</v>
      </c>
      <c r="D4547" s="25" t="s">
        <v>80</v>
      </c>
      <c r="E4547" s="24">
        <v>43405</v>
      </c>
      <c r="F4547" s="25" t="s">
        <v>45</v>
      </c>
      <c r="G4547" s="25" t="s">
        <v>46</v>
      </c>
      <c r="H4547" s="24">
        <v>45184</v>
      </c>
      <c r="I4547" s="101">
        <v>0.67134259259259255</v>
      </c>
      <c r="J4547" s="24">
        <v>45184</v>
      </c>
      <c r="K4547" s="101">
        <v>0.68013888888888896</v>
      </c>
      <c r="L4547" s="25">
        <v>760</v>
      </c>
      <c r="M4547" s="26">
        <f>Causas[[#This Row],[parada_duracion]]/60</f>
        <v>12.666666666666666</v>
      </c>
      <c r="N4547" s="19" t="s">
        <v>1474</v>
      </c>
      <c r="O4547" s="16" t="s">
        <v>52</v>
      </c>
      <c r="P4547" s="16">
        <f>WEEKNUM(Causas[[#This Row],[resolucion_fecha]],16)</f>
        <v>37</v>
      </c>
      <c r="Q4547" s="16" t="str">
        <f>TEXT(Causas[[#This Row],[resolucion_fecha]],"MMMM")</f>
        <v>septiembre</v>
      </c>
      <c r="R4547" s="16" t="str">
        <f t="shared" si="71"/>
        <v>T</v>
      </c>
      <c r="S4547" s="16"/>
      <c r="T4547" s="16" t="s">
        <v>53</v>
      </c>
      <c r="U4547" s="16"/>
      <c r="V4547" s="16"/>
      <c r="W4547" s="16"/>
    </row>
    <row r="4548" spans="1:23" hidden="1" x14ac:dyDescent="0.25">
      <c r="A4548" s="25">
        <v>151150</v>
      </c>
      <c r="B4548" s="25" t="s">
        <v>155</v>
      </c>
      <c r="C4548" s="25" t="s">
        <v>43</v>
      </c>
      <c r="D4548" s="25" t="s">
        <v>90</v>
      </c>
      <c r="E4548" s="24">
        <v>43881</v>
      </c>
      <c r="F4548" s="25" t="s">
        <v>56</v>
      </c>
      <c r="G4548" s="25" t="s">
        <v>50</v>
      </c>
      <c r="H4548" s="24">
        <v>45184</v>
      </c>
      <c r="I4548" s="101">
        <v>0.75359953703703697</v>
      </c>
      <c r="J4548" s="24">
        <v>45184</v>
      </c>
      <c r="K4548" s="101">
        <v>0.75809027777777782</v>
      </c>
      <c r="L4548" s="25">
        <v>388</v>
      </c>
      <c r="M4548" s="26">
        <f>Causas[[#This Row],[parada_duracion]]/60</f>
        <v>6.4666666666666668</v>
      </c>
      <c r="N4548" s="19" t="s">
        <v>47</v>
      </c>
      <c r="O4548" s="16" t="s">
        <v>47</v>
      </c>
      <c r="P4548" s="16">
        <f>WEEKNUM(Causas[[#This Row],[resolucion_fecha]],16)</f>
        <v>37</v>
      </c>
      <c r="Q4548" s="16" t="str">
        <f>TEXT(Causas[[#This Row],[resolucion_fecha]],"MMMM")</f>
        <v>septiembre</v>
      </c>
      <c r="R4548" s="16" t="str">
        <f t="shared" si="71"/>
        <v>T</v>
      </c>
      <c r="S4548" s="16"/>
      <c r="T4548" s="16" t="s">
        <v>47</v>
      </c>
      <c r="U4548" s="16"/>
      <c r="V4548" s="16"/>
      <c r="W4548" s="16"/>
    </row>
    <row r="4549" spans="1:23" hidden="1" x14ac:dyDescent="0.25">
      <c r="A4549" s="25">
        <v>151153</v>
      </c>
      <c r="B4549" s="25" t="s">
        <v>111</v>
      </c>
      <c r="C4549" s="25" t="s">
        <v>43</v>
      </c>
      <c r="D4549" s="25" t="s">
        <v>166</v>
      </c>
      <c r="E4549" s="24">
        <v>44432</v>
      </c>
      <c r="F4549" s="25" t="s">
        <v>325</v>
      </c>
      <c r="G4549" s="25" t="s">
        <v>46</v>
      </c>
      <c r="H4549" s="24">
        <v>45184</v>
      </c>
      <c r="I4549" s="101">
        <v>0.7672337962962964</v>
      </c>
      <c r="J4549" s="24">
        <v>45184</v>
      </c>
      <c r="K4549" s="101">
        <v>0.79056712962962961</v>
      </c>
      <c r="L4549" s="25">
        <v>2016</v>
      </c>
      <c r="M4549" s="26">
        <f>Causas[[#This Row],[parada_duracion]]/60</f>
        <v>33.6</v>
      </c>
      <c r="N4549" s="19" t="s">
        <v>1475</v>
      </c>
      <c r="O4549" s="16" t="s">
        <v>52</v>
      </c>
      <c r="P4549" s="16">
        <f>WEEKNUM(Causas[[#This Row],[resolucion_fecha]],16)</f>
        <v>37</v>
      </c>
      <c r="Q4549" s="16" t="str">
        <f>TEXT(Causas[[#This Row],[resolucion_fecha]],"MMMM")</f>
        <v>septiembre</v>
      </c>
      <c r="R4549" s="16" t="str">
        <f t="shared" si="71"/>
        <v>T</v>
      </c>
      <c r="S4549" s="16"/>
      <c r="T4549" s="16" t="s">
        <v>53</v>
      </c>
      <c r="U4549" s="16"/>
      <c r="V4549" s="16"/>
      <c r="W4549" s="16"/>
    </row>
    <row r="4550" spans="1:23" hidden="1" x14ac:dyDescent="0.25">
      <c r="A4550" s="96">
        <v>151158</v>
      </c>
      <c r="B4550" s="96" t="s">
        <v>111</v>
      </c>
      <c r="C4550" s="96" t="s">
        <v>43</v>
      </c>
      <c r="D4550" s="96" t="s">
        <v>166</v>
      </c>
      <c r="E4550" s="97">
        <v>44432</v>
      </c>
      <c r="F4550" s="96" t="s">
        <v>325</v>
      </c>
      <c r="G4550" s="96" t="s">
        <v>50</v>
      </c>
      <c r="H4550" s="97">
        <v>45184</v>
      </c>
      <c r="I4550" s="23">
        <v>0.79350694444444436</v>
      </c>
      <c r="J4550" s="97">
        <v>45184</v>
      </c>
      <c r="K4550" s="23">
        <v>0.79355324074074074</v>
      </c>
      <c r="L4550" s="96">
        <v>4</v>
      </c>
      <c r="M4550" s="98">
        <f>Causas[[#This Row],[parada_duracion]]/60</f>
        <v>6.6666666666666666E-2</v>
      </c>
      <c r="N4550" s="19" t="s">
        <v>47</v>
      </c>
      <c r="O4550" s="16" t="s">
        <v>47</v>
      </c>
      <c r="P4550" s="99">
        <f>WEEKNUM(Causas[[#This Row],[resolucion_fecha]],16)</f>
        <v>37</v>
      </c>
      <c r="Q4550" s="99" t="str">
        <f>TEXT(Causas[[#This Row],[resolucion_fecha]],"MMMM")</f>
        <v>septiembre</v>
      </c>
      <c r="R4550" s="99" t="str">
        <f t="shared" si="71"/>
        <v>T</v>
      </c>
      <c r="S4550" s="99"/>
      <c r="T4550" s="16" t="s">
        <v>47</v>
      </c>
      <c r="U4550" s="16"/>
      <c r="V4550" s="99"/>
      <c r="W4550" s="99"/>
    </row>
    <row r="4551" spans="1:23" hidden="1" x14ac:dyDescent="0.25">
      <c r="A4551" s="25">
        <v>151159</v>
      </c>
      <c r="B4551" s="25" t="s">
        <v>111</v>
      </c>
      <c r="C4551" s="25" t="s">
        <v>43</v>
      </c>
      <c r="D4551" s="25" t="s">
        <v>166</v>
      </c>
      <c r="E4551" s="24">
        <v>44432</v>
      </c>
      <c r="F4551" s="25" t="s">
        <v>325</v>
      </c>
      <c r="G4551" s="25" t="s">
        <v>46</v>
      </c>
      <c r="H4551" s="24">
        <v>45184</v>
      </c>
      <c r="I4551" s="101">
        <v>0.79362268518518519</v>
      </c>
      <c r="J4551" s="24">
        <v>45184</v>
      </c>
      <c r="K4551" s="101">
        <v>0.79734953703703704</v>
      </c>
      <c r="L4551" s="25">
        <v>322</v>
      </c>
      <c r="M4551" s="26">
        <f>Causas[[#This Row],[parada_duracion]]/60</f>
        <v>5.3666666666666663</v>
      </c>
      <c r="N4551" s="19" t="s">
        <v>47</v>
      </c>
      <c r="O4551" s="16" t="s">
        <v>47</v>
      </c>
      <c r="P4551" s="16">
        <f>WEEKNUM(Causas[[#This Row],[resolucion_fecha]],16)</f>
        <v>37</v>
      </c>
      <c r="Q4551" s="16" t="str">
        <f>TEXT(Causas[[#This Row],[resolucion_fecha]],"MMMM")</f>
        <v>septiembre</v>
      </c>
      <c r="R4551" s="16" t="str">
        <f t="shared" si="71"/>
        <v>T</v>
      </c>
      <c r="S4551" s="16"/>
      <c r="T4551" s="16" t="s">
        <v>47</v>
      </c>
      <c r="U4551" s="100"/>
      <c r="V4551" s="16"/>
      <c r="W4551" s="16"/>
    </row>
    <row r="4552" spans="1:23" hidden="1" x14ac:dyDescent="0.25">
      <c r="A4552" s="25">
        <v>151162</v>
      </c>
      <c r="B4552" s="25" t="s">
        <v>111</v>
      </c>
      <c r="C4552" s="25" t="s">
        <v>43</v>
      </c>
      <c r="D4552" s="25" t="s">
        <v>166</v>
      </c>
      <c r="E4552" s="24">
        <v>44432</v>
      </c>
      <c r="F4552" s="25" t="s">
        <v>325</v>
      </c>
      <c r="G4552" s="25" t="s">
        <v>46</v>
      </c>
      <c r="H4552" s="24">
        <v>45184</v>
      </c>
      <c r="I4552" s="101">
        <v>0.87471064814814825</v>
      </c>
      <c r="J4552" s="24">
        <v>45184</v>
      </c>
      <c r="K4552" s="101">
        <v>0.88613425925925926</v>
      </c>
      <c r="L4552" s="25">
        <v>987</v>
      </c>
      <c r="M4552" s="26">
        <f>Causas[[#This Row],[parada_duracion]]/60</f>
        <v>16.45</v>
      </c>
      <c r="N4552" s="19" t="s">
        <v>1476</v>
      </c>
      <c r="O4552" s="16" t="s">
        <v>52</v>
      </c>
      <c r="P4552" s="16">
        <f>WEEKNUM(Causas[[#This Row],[resolucion_fecha]],16)</f>
        <v>37</v>
      </c>
      <c r="Q4552" s="16" t="str">
        <f>TEXT(Causas[[#This Row],[resolucion_fecha]],"MMMM")</f>
        <v>septiembre</v>
      </c>
      <c r="R4552" s="16" t="str">
        <f t="shared" si="71"/>
        <v>T</v>
      </c>
      <c r="S4552" s="16"/>
      <c r="T4552" s="16" t="s">
        <v>53</v>
      </c>
      <c r="U4552" s="16"/>
      <c r="V4552" s="16"/>
      <c r="W4552" s="16"/>
    </row>
    <row r="4553" spans="1:23" hidden="1" x14ac:dyDescent="0.25">
      <c r="A4553" s="25">
        <v>151220</v>
      </c>
      <c r="B4553" s="25" t="s">
        <v>75</v>
      </c>
      <c r="C4553" s="25" t="s">
        <v>43</v>
      </c>
      <c r="D4553" s="25" t="s">
        <v>76</v>
      </c>
      <c r="E4553" s="24">
        <v>44104</v>
      </c>
      <c r="F4553" s="25" t="s">
        <v>56</v>
      </c>
      <c r="G4553" s="25" t="s">
        <v>46</v>
      </c>
      <c r="H4553" s="24">
        <v>45188</v>
      </c>
      <c r="I4553" s="101">
        <v>0.28895833333333337</v>
      </c>
      <c r="J4553" s="24">
        <v>45188</v>
      </c>
      <c r="K4553" s="101">
        <v>0.30127314814814815</v>
      </c>
      <c r="L4553" s="25">
        <v>1064</v>
      </c>
      <c r="M4553" s="26">
        <f>Causas[[#This Row],[parada_duracion]]/60</f>
        <v>17.733333333333334</v>
      </c>
      <c r="N4553" s="19" t="s">
        <v>113</v>
      </c>
      <c r="O4553" s="16" t="s">
        <v>52</v>
      </c>
      <c r="P4553" s="16">
        <f>WEEKNUM(Causas[[#This Row],[resolucion_fecha]],16)</f>
        <v>38</v>
      </c>
      <c r="Q4553" s="16" t="str">
        <f>TEXT(Causas[[#This Row],[resolucion_fecha]],"MMMM")</f>
        <v>septiembre</v>
      </c>
      <c r="R4553" s="16" t="str">
        <f t="shared" si="71"/>
        <v>M</v>
      </c>
      <c r="S4553" s="16"/>
      <c r="T4553" s="16" t="s">
        <v>53</v>
      </c>
      <c r="U4553" s="16"/>
      <c r="V4553" s="16"/>
      <c r="W4553" s="16"/>
    </row>
    <row r="4554" spans="1:23" hidden="1" x14ac:dyDescent="0.25">
      <c r="A4554" s="96">
        <v>151223</v>
      </c>
      <c r="B4554" s="96" t="s">
        <v>54</v>
      </c>
      <c r="C4554" s="96" t="s">
        <v>43</v>
      </c>
      <c r="D4554" s="96" t="s">
        <v>55</v>
      </c>
      <c r="E4554" s="97">
        <v>44120</v>
      </c>
      <c r="F4554" s="96" t="s">
        <v>56</v>
      </c>
      <c r="G4554" s="96" t="s">
        <v>50</v>
      </c>
      <c r="H4554" s="97">
        <v>45188</v>
      </c>
      <c r="I4554" s="23">
        <v>0.29804398148148148</v>
      </c>
      <c r="J4554" s="97">
        <v>45188</v>
      </c>
      <c r="K4554" s="23">
        <v>0.3082523148148148</v>
      </c>
      <c r="L4554" s="96">
        <v>882</v>
      </c>
      <c r="M4554" s="98">
        <f>Causas[[#This Row],[parada_duracion]]/60</f>
        <v>14.7</v>
      </c>
      <c r="N4554" s="18" t="s">
        <v>1477</v>
      </c>
      <c r="O4554" s="99" t="s">
        <v>52</v>
      </c>
      <c r="P4554" s="99">
        <f>WEEKNUM(Causas[[#This Row],[resolucion_fecha]],16)</f>
        <v>38</v>
      </c>
      <c r="Q4554" s="99" t="str">
        <f>TEXT(Causas[[#This Row],[resolucion_fecha]],"MMMM")</f>
        <v>septiembre</v>
      </c>
      <c r="R4554" s="99" t="str">
        <f t="shared" si="71"/>
        <v>M</v>
      </c>
      <c r="S4554" s="99"/>
      <c r="T4554" s="99" t="s">
        <v>53</v>
      </c>
      <c r="U4554" s="16"/>
      <c r="V4554" s="99"/>
      <c r="W4554" s="99"/>
    </row>
    <row r="4555" spans="1:23" hidden="1" x14ac:dyDescent="0.25">
      <c r="A4555" s="25">
        <v>151224</v>
      </c>
      <c r="B4555" s="25" t="s">
        <v>54</v>
      </c>
      <c r="C4555" s="25" t="s">
        <v>43</v>
      </c>
      <c r="D4555" s="25" t="s">
        <v>55</v>
      </c>
      <c r="E4555" s="24">
        <v>44120</v>
      </c>
      <c r="F4555" s="25" t="s">
        <v>56</v>
      </c>
      <c r="G4555" s="25" t="s">
        <v>50</v>
      </c>
      <c r="H4555" s="24">
        <v>45188</v>
      </c>
      <c r="I4555" s="101">
        <v>0.31696759259259261</v>
      </c>
      <c r="J4555" s="24">
        <v>45188</v>
      </c>
      <c r="K4555" s="101">
        <v>0.32222222222222224</v>
      </c>
      <c r="L4555" s="25">
        <v>454</v>
      </c>
      <c r="M4555" s="26">
        <f>Causas[[#This Row],[parada_duracion]]/60</f>
        <v>7.5666666666666664</v>
      </c>
      <c r="N4555" s="19" t="s">
        <v>47</v>
      </c>
      <c r="O4555" s="16" t="s">
        <v>47</v>
      </c>
      <c r="P4555" s="16">
        <f>WEEKNUM(Causas[[#This Row],[resolucion_fecha]],16)</f>
        <v>38</v>
      </c>
      <c r="Q4555" s="16" t="str">
        <f>TEXT(Causas[[#This Row],[resolucion_fecha]],"MMMM")</f>
        <v>septiembre</v>
      </c>
      <c r="R4555" s="16" t="str">
        <f t="shared" si="71"/>
        <v>M</v>
      </c>
      <c r="S4555" s="16"/>
      <c r="T4555" s="16" t="s">
        <v>47</v>
      </c>
      <c r="U4555" s="100"/>
      <c r="V4555" s="16"/>
      <c r="W4555" s="16"/>
    </row>
    <row r="4556" spans="1:23" hidden="1" x14ac:dyDescent="0.25">
      <c r="A4556" s="25">
        <v>151229</v>
      </c>
      <c r="B4556" s="25" t="s">
        <v>75</v>
      </c>
      <c r="C4556" s="25" t="s">
        <v>43</v>
      </c>
      <c r="D4556" s="25" t="s">
        <v>76</v>
      </c>
      <c r="E4556" s="24">
        <v>44104</v>
      </c>
      <c r="F4556" s="25" t="s">
        <v>56</v>
      </c>
      <c r="G4556" s="25" t="s">
        <v>50</v>
      </c>
      <c r="H4556" s="24">
        <v>45188</v>
      </c>
      <c r="I4556" s="101">
        <v>0.33752314814814816</v>
      </c>
      <c r="J4556" s="24">
        <v>45188</v>
      </c>
      <c r="K4556" s="101">
        <v>0.33872685185185186</v>
      </c>
      <c r="L4556" s="25">
        <v>104</v>
      </c>
      <c r="M4556" s="26">
        <f>Causas[[#This Row],[parada_duracion]]/60</f>
        <v>1.7333333333333334</v>
      </c>
      <c r="N4556" s="19" t="s">
        <v>47</v>
      </c>
      <c r="O4556" s="16" t="s">
        <v>47</v>
      </c>
      <c r="P4556" s="16">
        <f>WEEKNUM(Causas[[#This Row],[resolucion_fecha]],16)</f>
        <v>38</v>
      </c>
      <c r="Q4556" s="16" t="str">
        <f>TEXT(Causas[[#This Row],[resolucion_fecha]],"MMMM")</f>
        <v>septiembre</v>
      </c>
      <c r="R4556" s="16" t="str">
        <f t="shared" si="71"/>
        <v>M</v>
      </c>
      <c r="S4556" s="16"/>
      <c r="T4556" s="16" t="s">
        <v>47</v>
      </c>
      <c r="U4556" s="16"/>
      <c r="V4556" s="16"/>
      <c r="W4556" s="16"/>
    </row>
    <row r="4557" spans="1:23" hidden="1" x14ac:dyDescent="0.25">
      <c r="A4557" s="96">
        <v>151232</v>
      </c>
      <c r="B4557" s="96" t="s">
        <v>87</v>
      </c>
      <c r="C4557" s="96" t="s">
        <v>43</v>
      </c>
      <c r="D4557" s="96" t="s">
        <v>166</v>
      </c>
      <c r="E4557" s="97">
        <v>44432</v>
      </c>
      <c r="F4557" s="96" t="s">
        <v>325</v>
      </c>
      <c r="G4557" s="96" t="s">
        <v>50</v>
      </c>
      <c r="H4557" s="97">
        <v>45188</v>
      </c>
      <c r="I4557" s="23">
        <v>0.35376157407407405</v>
      </c>
      <c r="J4557" s="97">
        <v>45188</v>
      </c>
      <c r="K4557" s="23">
        <v>0.41641203703703705</v>
      </c>
      <c r="L4557" s="96">
        <v>5413</v>
      </c>
      <c r="M4557" s="98">
        <f>Causas[[#This Row],[parada_duracion]]/60</f>
        <v>90.216666666666669</v>
      </c>
      <c r="N4557" s="18" t="s">
        <v>1478</v>
      </c>
      <c r="O4557" s="99" t="s">
        <v>72</v>
      </c>
      <c r="P4557" s="99">
        <f>WEEKNUM(Causas[[#This Row],[resolucion_fecha]],16)</f>
        <v>38</v>
      </c>
      <c r="Q4557" s="99" t="str">
        <f>TEXT(Causas[[#This Row],[resolucion_fecha]],"MMMM")</f>
        <v>septiembre</v>
      </c>
      <c r="R4557" s="99" t="str">
        <f t="shared" si="71"/>
        <v>M</v>
      </c>
      <c r="S4557" s="99"/>
      <c r="T4557" s="99" t="s">
        <v>73</v>
      </c>
      <c r="U4557" s="16"/>
      <c r="V4557" s="99"/>
      <c r="W4557" s="99"/>
    </row>
    <row r="4558" spans="1:23" hidden="1" x14ac:dyDescent="0.25">
      <c r="A4558" s="96">
        <v>151233</v>
      </c>
      <c r="B4558" s="96" t="s">
        <v>83</v>
      </c>
      <c r="C4558" s="96" t="s">
        <v>43</v>
      </c>
      <c r="D4558" s="96" t="s">
        <v>76</v>
      </c>
      <c r="E4558" s="97">
        <v>43405</v>
      </c>
      <c r="F4558" s="96" t="s">
        <v>45</v>
      </c>
      <c r="G4558" s="96" t="s">
        <v>46</v>
      </c>
      <c r="H4558" s="97">
        <v>45188</v>
      </c>
      <c r="I4558" s="23">
        <v>0.37146990740740743</v>
      </c>
      <c r="J4558" s="97">
        <v>45188</v>
      </c>
      <c r="K4558" s="23">
        <v>0.37158564814814815</v>
      </c>
      <c r="L4558" s="96">
        <v>10</v>
      </c>
      <c r="M4558" s="98">
        <f>Causas[[#This Row],[parada_duracion]]/60</f>
        <v>0.16666666666666666</v>
      </c>
      <c r="N4558" s="19" t="s">
        <v>47</v>
      </c>
      <c r="O4558" s="16" t="s">
        <v>47</v>
      </c>
      <c r="P4558" s="99">
        <f>WEEKNUM(Causas[[#This Row],[resolucion_fecha]],16)</f>
        <v>38</v>
      </c>
      <c r="Q4558" s="99" t="str">
        <f>TEXT(Causas[[#This Row],[resolucion_fecha]],"MMMM")</f>
        <v>septiembre</v>
      </c>
      <c r="R4558" s="99" t="str">
        <f t="shared" si="71"/>
        <v>M</v>
      </c>
      <c r="S4558" s="99"/>
      <c r="T4558" s="16" t="s">
        <v>47</v>
      </c>
      <c r="U4558" s="100"/>
      <c r="V4558" s="99"/>
      <c r="W4558" s="99"/>
    </row>
    <row r="4559" spans="1:23" hidden="1" x14ac:dyDescent="0.25">
      <c r="A4559" s="25">
        <v>151234</v>
      </c>
      <c r="B4559" s="25" t="s">
        <v>75</v>
      </c>
      <c r="C4559" s="25" t="s">
        <v>43</v>
      </c>
      <c r="D4559" s="25" t="s">
        <v>76</v>
      </c>
      <c r="E4559" s="24">
        <v>44104</v>
      </c>
      <c r="F4559" s="25" t="s">
        <v>56</v>
      </c>
      <c r="G4559" s="25" t="s">
        <v>46</v>
      </c>
      <c r="H4559" s="24">
        <v>45188</v>
      </c>
      <c r="I4559" s="101">
        <v>0.37166666666666665</v>
      </c>
      <c r="J4559" s="24">
        <v>45188</v>
      </c>
      <c r="K4559" s="101">
        <v>0.40611111111111109</v>
      </c>
      <c r="L4559" s="25">
        <v>2976</v>
      </c>
      <c r="M4559" s="26">
        <f>Causas[[#This Row],[parada_duracion]]/60</f>
        <v>49.6</v>
      </c>
      <c r="N4559" s="19" t="s">
        <v>49</v>
      </c>
      <c r="O4559" s="16" t="s">
        <v>49</v>
      </c>
      <c r="P4559" s="16">
        <f>WEEKNUM(Causas[[#This Row],[resolucion_fecha]],16)</f>
        <v>38</v>
      </c>
      <c r="Q4559" s="16" t="str">
        <f>TEXT(Causas[[#This Row],[resolucion_fecha]],"MMMM")</f>
        <v>septiembre</v>
      </c>
      <c r="R4559" s="16" t="str">
        <f t="shared" si="71"/>
        <v>M</v>
      </c>
      <c r="S4559" s="16"/>
      <c r="T4559" s="16" t="s">
        <v>49</v>
      </c>
      <c r="U4559" s="100"/>
      <c r="V4559" s="16"/>
      <c r="W4559" s="16"/>
    </row>
    <row r="4560" spans="1:23" hidden="1" x14ac:dyDescent="0.25">
      <c r="A4560" s="25">
        <v>151237</v>
      </c>
      <c r="B4560" s="25" t="s">
        <v>116</v>
      </c>
      <c r="C4560" s="25" t="s">
        <v>43</v>
      </c>
      <c r="D4560" s="25" t="s">
        <v>96</v>
      </c>
      <c r="E4560" s="24">
        <v>43405</v>
      </c>
      <c r="F4560" s="25" t="s">
        <v>45</v>
      </c>
      <c r="G4560" s="25" t="s">
        <v>46</v>
      </c>
      <c r="H4560" s="24">
        <v>45188</v>
      </c>
      <c r="I4560" s="101">
        <v>0.39685185185185184</v>
      </c>
      <c r="J4560" s="24">
        <v>45188</v>
      </c>
      <c r="K4560" s="101">
        <v>0.40511574074074069</v>
      </c>
      <c r="L4560" s="25">
        <v>714</v>
      </c>
      <c r="M4560" s="26">
        <f>Causas[[#This Row],[parada_duracion]]/60</f>
        <v>11.9</v>
      </c>
      <c r="N4560" s="19" t="s">
        <v>1479</v>
      </c>
      <c r="O4560" s="16" t="s">
        <v>52</v>
      </c>
      <c r="P4560" s="16">
        <f>WEEKNUM(Causas[[#This Row],[resolucion_fecha]],16)</f>
        <v>38</v>
      </c>
      <c r="Q4560" s="16" t="str">
        <f>TEXT(Causas[[#This Row],[resolucion_fecha]],"MMMM")</f>
        <v>septiembre</v>
      </c>
      <c r="R4560" s="16" t="str">
        <f t="shared" si="71"/>
        <v>M</v>
      </c>
      <c r="S4560" s="16"/>
      <c r="T4560" s="16" t="s">
        <v>53</v>
      </c>
      <c r="U4560" s="16"/>
      <c r="V4560" s="16"/>
      <c r="W4560" s="16"/>
    </row>
    <row r="4561" spans="1:23" hidden="1" x14ac:dyDescent="0.25">
      <c r="A4561" s="96">
        <v>151239</v>
      </c>
      <c r="B4561" s="96" t="s">
        <v>116</v>
      </c>
      <c r="C4561" s="96" t="s">
        <v>43</v>
      </c>
      <c r="D4561" s="96" t="s">
        <v>96</v>
      </c>
      <c r="E4561" s="97">
        <v>43405</v>
      </c>
      <c r="F4561" s="96" t="s">
        <v>45</v>
      </c>
      <c r="G4561" s="96" t="s">
        <v>46</v>
      </c>
      <c r="H4561" s="97">
        <v>45188</v>
      </c>
      <c r="I4561" s="23">
        <v>0.41564814814814816</v>
      </c>
      <c r="J4561" s="97">
        <v>45188</v>
      </c>
      <c r="K4561" s="23">
        <v>0.41701388888888885</v>
      </c>
      <c r="L4561" s="96">
        <v>118</v>
      </c>
      <c r="M4561" s="98">
        <f>Causas[[#This Row],[parada_duracion]]/60</f>
        <v>1.9666666666666666</v>
      </c>
      <c r="N4561" s="19" t="s">
        <v>47</v>
      </c>
      <c r="O4561" s="16" t="s">
        <v>47</v>
      </c>
      <c r="P4561" s="99">
        <f>WEEKNUM(Causas[[#This Row],[resolucion_fecha]],16)</f>
        <v>38</v>
      </c>
      <c r="Q4561" s="99" t="str">
        <f>TEXT(Causas[[#This Row],[resolucion_fecha]],"MMMM")</f>
        <v>septiembre</v>
      </c>
      <c r="R4561" s="99" t="str">
        <f t="shared" si="71"/>
        <v>M</v>
      </c>
      <c r="S4561" s="99"/>
      <c r="T4561" s="16" t="s">
        <v>47</v>
      </c>
      <c r="U4561" s="16"/>
      <c r="V4561" s="99"/>
      <c r="W4561" s="99"/>
    </row>
    <row r="4562" spans="1:23" hidden="1" x14ac:dyDescent="0.25">
      <c r="A4562" s="96">
        <v>151240</v>
      </c>
      <c r="B4562" s="96" t="s">
        <v>42</v>
      </c>
      <c r="C4562" s="96" t="s">
        <v>43</v>
      </c>
      <c r="D4562" s="96" t="s">
        <v>166</v>
      </c>
      <c r="E4562" s="97">
        <v>43405</v>
      </c>
      <c r="F4562" s="96" t="s">
        <v>45</v>
      </c>
      <c r="G4562" s="96" t="s">
        <v>46</v>
      </c>
      <c r="H4562" s="97">
        <v>45188</v>
      </c>
      <c r="I4562" s="23">
        <v>0.4165625</v>
      </c>
      <c r="J4562" s="97">
        <v>45188</v>
      </c>
      <c r="K4562" s="23">
        <v>0.41775462962962967</v>
      </c>
      <c r="L4562" s="96">
        <v>103</v>
      </c>
      <c r="M4562" s="98">
        <f>Causas[[#This Row],[parada_duracion]]/60</f>
        <v>1.7166666666666666</v>
      </c>
      <c r="N4562" s="19" t="s">
        <v>47</v>
      </c>
      <c r="O4562" s="16" t="s">
        <v>47</v>
      </c>
      <c r="P4562" s="99">
        <f>WEEKNUM(Causas[[#This Row],[resolucion_fecha]],16)</f>
        <v>38</v>
      </c>
      <c r="Q4562" s="99" t="str">
        <f>TEXT(Causas[[#This Row],[resolucion_fecha]],"MMMM")</f>
        <v>septiembre</v>
      </c>
      <c r="R4562" s="99" t="str">
        <f t="shared" si="71"/>
        <v>M</v>
      </c>
      <c r="S4562" s="99"/>
      <c r="T4562" s="16" t="s">
        <v>47</v>
      </c>
      <c r="U4562" s="100"/>
      <c r="V4562" s="99"/>
      <c r="W4562" s="99"/>
    </row>
    <row r="4563" spans="1:23" hidden="1" x14ac:dyDescent="0.25">
      <c r="A4563" s="96">
        <v>151241</v>
      </c>
      <c r="B4563" s="96" t="s">
        <v>116</v>
      </c>
      <c r="C4563" s="96" t="s">
        <v>43</v>
      </c>
      <c r="D4563" s="96" t="s">
        <v>96</v>
      </c>
      <c r="E4563" s="97">
        <v>43405</v>
      </c>
      <c r="F4563" s="96" t="s">
        <v>45</v>
      </c>
      <c r="G4563" s="96" t="s">
        <v>50</v>
      </c>
      <c r="H4563" s="97">
        <v>45188</v>
      </c>
      <c r="I4563" s="23">
        <v>0.41728009259259258</v>
      </c>
      <c r="J4563" s="97">
        <v>45188</v>
      </c>
      <c r="K4563" s="23">
        <v>0.42733796296296295</v>
      </c>
      <c r="L4563" s="96">
        <v>869</v>
      </c>
      <c r="M4563" s="98">
        <f>Causas[[#This Row],[parada_duracion]]/60</f>
        <v>14.483333333333333</v>
      </c>
      <c r="N4563" s="18" t="s">
        <v>1480</v>
      </c>
      <c r="O4563" s="99" t="s">
        <v>52</v>
      </c>
      <c r="P4563" s="99">
        <f>WEEKNUM(Causas[[#This Row],[resolucion_fecha]],16)</f>
        <v>38</v>
      </c>
      <c r="Q4563" s="99" t="str">
        <f>TEXT(Causas[[#This Row],[resolucion_fecha]],"MMMM")</f>
        <v>septiembre</v>
      </c>
      <c r="R4563" s="99" t="str">
        <f t="shared" si="71"/>
        <v>M</v>
      </c>
      <c r="S4563" s="99"/>
      <c r="T4563" s="99" t="s">
        <v>53</v>
      </c>
      <c r="U4563" s="100"/>
      <c r="V4563" s="99"/>
      <c r="W4563" s="99"/>
    </row>
    <row r="4564" spans="1:23" hidden="1" x14ac:dyDescent="0.25">
      <c r="A4564" s="96">
        <v>151242</v>
      </c>
      <c r="B4564" s="96" t="s">
        <v>87</v>
      </c>
      <c r="C4564" s="96" t="s">
        <v>43</v>
      </c>
      <c r="D4564" s="96" t="s">
        <v>166</v>
      </c>
      <c r="E4564" s="97">
        <v>44432</v>
      </c>
      <c r="F4564" s="96" t="s">
        <v>325</v>
      </c>
      <c r="G4564" s="96" t="s">
        <v>50</v>
      </c>
      <c r="H4564" s="97">
        <v>45188</v>
      </c>
      <c r="I4564" s="23">
        <v>0.41791666666666666</v>
      </c>
      <c r="J4564" s="97">
        <v>45188</v>
      </c>
      <c r="K4564" s="23">
        <v>0.43891203703703702</v>
      </c>
      <c r="L4564" s="96">
        <v>1814</v>
      </c>
      <c r="M4564" s="98">
        <f>Causas[[#This Row],[parada_duracion]]/60</f>
        <v>30.233333333333334</v>
      </c>
      <c r="N4564" s="19" t="s">
        <v>49</v>
      </c>
      <c r="O4564" s="16" t="s">
        <v>49</v>
      </c>
      <c r="P4564" s="99">
        <f>WEEKNUM(Causas[[#This Row],[resolucion_fecha]],16)</f>
        <v>38</v>
      </c>
      <c r="Q4564" s="99" t="str">
        <f>TEXT(Causas[[#This Row],[resolucion_fecha]],"MMMM")</f>
        <v>septiembre</v>
      </c>
      <c r="R4564" s="99" t="str">
        <f t="shared" si="71"/>
        <v>M</v>
      </c>
      <c r="S4564" s="99"/>
      <c r="T4564" s="16" t="s">
        <v>49</v>
      </c>
      <c r="U4564" s="100"/>
      <c r="V4564" s="99"/>
      <c r="W4564" s="99"/>
    </row>
    <row r="4565" spans="1:23" hidden="1" x14ac:dyDescent="0.25">
      <c r="A4565" s="96">
        <v>151243</v>
      </c>
      <c r="B4565" s="96" t="s">
        <v>54</v>
      </c>
      <c r="C4565" s="96" t="s">
        <v>43</v>
      </c>
      <c r="D4565" s="96" t="s">
        <v>55</v>
      </c>
      <c r="E4565" s="97">
        <v>44120</v>
      </c>
      <c r="F4565" s="96" t="s">
        <v>56</v>
      </c>
      <c r="G4565" s="96" t="s">
        <v>50</v>
      </c>
      <c r="H4565" s="97">
        <v>45188</v>
      </c>
      <c r="I4565" s="23">
        <v>0.4342361111111111</v>
      </c>
      <c r="J4565" s="97">
        <v>45188</v>
      </c>
      <c r="K4565" s="23">
        <v>0.4522916666666667</v>
      </c>
      <c r="L4565" s="96">
        <v>1560</v>
      </c>
      <c r="M4565" s="98">
        <f>Causas[[#This Row],[parada_duracion]]/60</f>
        <v>26</v>
      </c>
      <c r="N4565" s="18" t="s">
        <v>1481</v>
      </c>
      <c r="O4565" s="99" t="s">
        <v>52</v>
      </c>
      <c r="P4565" s="99">
        <f>WEEKNUM(Causas[[#This Row],[resolucion_fecha]],16)</f>
        <v>38</v>
      </c>
      <c r="Q4565" s="99" t="str">
        <f>TEXT(Causas[[#This Row],[resolucion_fecha]],"MMMM")</f>
        <v>septiembre</v>
      </c>
      <c r="R4565" s="99" t="str">
        <f t="shared" si="71"/>
        <v>M</v>
      </c>
      <c r="S4565" s="99"/>
      <c r="T4565" s="99" t="s">
        <v>53</v>
      </c>
      <c r="U4565" s="100"/>
      <c r="V4565" s="99"/>
      <c r="W4565" s="99"/>
    </row>
    <row r="4566" spans="1:23" hidden="1" x14ac:dyDescent="0.25">
      <c r="A4566" s="25">
        <v>151244</v>
      </c>
      <c r="B4566" s="25" t="s">
        <v>42</v>
      </c>
      <c r="C4566" s="25" t="s">
        <v>43</v>
      </c>
      <c r="D4566" s="25" t="s">
        <v>64</v>
      </c>
      <c r="E4566" s="24">
        <v>43405</v>
      </c>
      <c r="F4566" s="25" t="s">
        <v>45</v>
      </c>
      <c r="G4566" s="25" t="s">
        <v>46</v>
      </c>
      <c r="H4566" s="24">
        <v>45188</v>
      </c>
      <c r="I4566" s="101">
        <v>0.43777777777777777</v>
      </c>
      <c r="J4566" s="24">
        <v>45188</v>
      </c>
      <c r="K4566" s="101">
        <v>0.4481944444444444</v>
      </c>
      <c r="L4566" s="25">
        <v>900</v>
      </c>
      <c r="M4566" s="26">
        <f>Causas[[#This Row],[parada_duracion]]/60</f>
        <v>15</v>
      </c>
      <c r="N4566" s="19" t="s">
        <v>113</v>
      </c>
      <c r="O4566" s="16" t="s">
        <v>52</v>
      </c>
      <c r="P4566" s="16">
        <f>WEEKNUM(Causas[[#This Row],[resolucion_fecha]],16)</f>
        <v>38</v>
      </c>
      <c r="Q4566" s="16" t="str">
        <f>TEXT(Causas[[#This Row],[resolucion_fecha]],"MMMM")</f>
        <v>septiembre</v>
      </c>
      <c r="R4566" s="16" t="str">
        <f t="shared" si="71"/>
        <v>M</v>
      </c>
      <c r="S4566" s="16"/>
      <c r="T4566" s="16" t="s">
        <v>53</v>
      </c>
      <c r="U4566" s="100"/>
      <c r="V4566" s="16"/>
      <c r="W4566" s="16"/>
    </row>
    <row r="4567" spans="1:23" hidden="1" x14ac:dyDescent="0.25">
      <c r="A4567" s="25">
        <v>151247</v>
      </c>
      <c r="B4567" s="25" t="s">
        <v>61</v>
      </c>
      <c r="C4567" s="25" t="s">
        <v>43</v>
      </c>
      <c r="D4567" s="25" t="s">
        <v>64</v>
      </c>
      <c r="E4567" s="24">
        <v>43405</v>
      </c>
      <c r="F4567" s="25" t="s">
        <v>45</v>
      </c>
      <c r="G4567" s="25" t="s">
        <v>46</v>
      </c>
      <c r="H4567" s="24">
        <v>45188</v>
      </c>
      <c r="I4567" s="101">
        <v>0.44844907407407408</v>
      </c>
      <c r="J4567" s="24">
        <v>45188</v>
      </c>
      <c r="K4567" s="101">
        <v>0.46476851851851847</v>
      </c>
      <c r="L4567" s="25">
        <v>1410</v>
      </c>
      <c r="M4567" s="26">
        <f>Causas[[#This Row],[parada_duracion]]/60</f>
        <v>23.5</v>
      </c>
      <c r="N4567" s="19" t="s">
        <v>49</v>
      </c>
      <c r="O4567" s="16" t="s">
        <v>49</v>
      </c>
      <c r="P4567" s="16">
        <f>WEEKNUM(Causas[[#This Row],[resolucion_fecha]],16)</f>
        <v>38</v>
      </c>
      <c r="Q4567" s="16" t="str">
        <f>TEXT(Causas[[#This Row],[resolucion_fecha]],"MMMM")</f>
        <v>septiembre</v>
      </c>
      <c r="R4567" s="16" t="str">
        <f t="shared" si="71"/>
        <v>M</v>
      </c>
      <c r="S4567" s="16"/>
      <c r="T4567" s="16" t="s">
        <v>49</v>
      </c>
      <c r="U4567" s="16"/>
      <c r="V4567" s="16"/>
      <c r="W4567" s="16"/>
    </row>
    <row r="4568" spans="1:23" hidden="1" x14ac:dyDescent="0.25">
      <c r="A4568" s="96">
        <v>151249</v>
      </c>
      <c r="B4568" s="96" t="s">
        <v>75</v>
      </c>
      <c r="C4568" s="96" t="s">
        <v>43</v>
      </c>
      <c r="D4568" s="96" t="s">
        <v>76</v>
      </c>
      <c r="E4568" s="97">
        <v>44104</v>
      </c>
      <c r="F4568" s="96" t="s">
        <v>56</v>
      </c>
      <c r="G4568" s="96" t="s">
        <v>50</v>
      </c>
      <c r="H4568" s="97">
        <v>45188</v>
      </c>
      <c r="I4568" s="23">
        <v>0.45721064814814816</v>
      </c>
      <c r="J4568" s="97">
        <v>45188</v>
      </c>
      <c r="K4568" s="23">
        <v>0.48351851851851851</v>
      </c>
      <c r="L4568" s="96">
        <v>2273</v>
      </c>
      <c r="M4568" s="98">
        <f>Causas[[#This Row],[parada_duracion]]/60</f>
        <v>37.883333333333333</v>
      </c>
      <c r="N4568" s="19" t="s">
        <v>49</v>
      </c>
      <c r="O4568" s="16" t="s">
        <v>49</v>
      </c>
      <c r="P4568" s="99">
        <f>WEEKNUM(Causas[[#This Row],[resolucion_fecha]],16)</f>
        <v>38</v>
      </c>
      <c r="Q4568" s="99" t="str">
        <f>TEXT(Causas[[#This Row],[resolucion_fecha]],"MMMM")</f>
        <v>septiembre</v>
      </c>
      <c r="R4568" s="99" t="str">
        <f t="shared" si="71"/>
        <v>M</v>
      </c>
      <c r="S4568" s="99"/>
      <c r="T4568" s="16" t="s">
        <v>49</v>
      </c>
      <c r="U4568" s="16"/>
      <c r="V4568" s="99"/>
      <c r="W4568" s="99"/>
    </row>
    <row r="4569" spans="1:23" hidden="1" x14ac:dyDescent="0.25">
      <c r="A4569" s="25">
        <v>151250</v>
      </c>
      <c r="B4569" s="25" t="s">
        <v>116</v>
      </c>
      <c r="C4569" s="25" t="s">
        <v>43</v>
      </c>
      <c r="D4569" s="25" t="s">
        <v>96</v>
      </c>
      <c r="E4569" s="24">
        <v>43405</v>
      </c>
      <c r="F4569" s="25" t="s">
        <v>45</v>
      </c>
      <c r="G4569" s="25" t="s">
        <v>46</v>
      </c>
      <c r="H4569" s="24">
        <v>45188</v>
      </c>
      <c r="I4569" s="101">
        <v>0.49394675925925924</v>
      </c>
      <c r="J4569" s="24">
        <v>45188</v>
      </c>
      <c r="K4569" s="101">
        <v>0.50662037037037033</v>
      </c>
      <c r="L4569" s="25">
        <v>1095</v>
      </c>
      <c r="M4569" s="26">
        <f>Causas[[#This Row],[parada_duracion]]/60</f>
        <v>18.25</v>
      </c>
      <c r="N4569" s="19" t="s">
        <v>113</v>
      </c>
      <c r="O4569" s="16" t="s">
        <v>52</v>
      </c>
      <c r="P4569" s="16">
        <f>WEEKNUM(Causas[[#This Row],[resolucion_fecha]],16)</f>
        <v>38</v>
      </c>
      <c r="Q4569" s="16" t="str">
        <f>TEXT(Causas[[#This Row],[resolucion_fecha]],"MMMM")</f>
        <v>septiembre</v>
      </c>
      <c r="R4569" s="16" t="str">
        <f t="shared" si="71"/>
        <v>M</v>
      </c>
      <c r="S4569" s="16"/>
      <c r="T4569" s="16" t="s">
        <v>53</v>
      </c>
      <c r="U4569" s="100"/>
      <c r="V4569" s="16"/>
      <c r="W4569" s="16"/>
    </row>
    <row r="4570" spans="1:23" hidden="1" x14ac:dyDescent="0.25">
      <c r="A4570" s="96">
        <v>151252</v>
      </c>
      <c r="B4570" s="96" t="s">
        <v>75</v>
      </c>
      <c r="C4570" s="96" t="s">
        <v>43</v>
      </c>
      <c r="D4570" s="96" t="s">
        <v>76</v>
      </c>
      <c r="E4570" s="97">
        <v>44104</v>
      </c>
      <c r="F4570" s="96" t="s">
        <v>56</v>
      </c>
      <c r="G4570" s="96" t="s">
        <v>50</v>
      </c>
      <c r="H4570" s="97">
        <v>45188</v>
      </c>
      <c r="I4570" s="23">
        <v>0.50210648148148151</v>
      </c>
      <c r="J4570" s="97">
        <v>45188</v>
      </c>
      <c r="K4570" s="23">
        <v>0.52178240740740744</v>
      </c>
      <c r="L4570" s="96">
        <v>1700</v>
      </c>
      <c r="M4570" s="98">
        <f>Causas[[#This Row],[parada_duracion]]/60</f>
        <v>28.333333333333332</v>
      </c>
      <c r="N4570" s="19" t="s">
        <v>49</v>
      </c>
      <c r="O4570" s="16" t="s">
        <v>49</v>
      </c>
      <c r="P4570" s="99">
        <f>WEEKNUM(Causas[[#This Row],[resolucion_fecha]],16)</f>
        <v>38</v>
      </c>
      <c r="Q4570" s="99" t="str">
        <f>TEXT(Causas[[#This Row],[resolucion_fecha]],"MMMM")</f>
        <v>septiembre</v>
      </c>
      <c r="R4570" s="99" t="str">
        <f t="shared" si="71"/>
        <v>M</v>
      </c>
      <c r="S4570" s="99"/>
      <c r="T4570" s="16" t="s">
        <v>49</v>
      </c>
      <c r="U4570" s="16"/>
      <c r="V4570" s="99"/>
      <c r="W4570" s="99"/>
    </row>
    <row r="4571" spans="1:23" hidden="1" x14ac:dyDescent="0.25">
      <c r="A4571" s="25">
        <v>151253</v>
      </c>
      <c r="B4571" s="25" t="s">
        <v>75</v>
      </c>
      <c r="C4571" s="25" t="s">
        <v>43</v>
      </c>
      <c r="D4571" s="25" t="s">
        <v>76</v>
      </c>
      <c r="E4571" s="24">
        <v>44104</v>
      </c>
      <c r="F4571" s="25" t="s">
        <v>56</v>
      </c>
      <c r="G4571" s="25" t="s">
        <v>50</v>
      </c>
      <c r="H4571" s="24">
        <v>45188</v>
      </c>
      <c r="I4571" s="101">
        <v>0.52692129629629625</v>
      </c>
      <c r="J4571" s="24">
        <v>45188</v>
      </c>
      <c r="K4571" s="101">
        <v>0.61520833333333336</v>
      </c>
      <c r="L4571" s="25">
        <v>7628</v>
      </c>
      <c r="M4571" s="26">
        <f>Causas[[#This Row],[parada_duracion]]/60</f>
        <v>127.13333333333334</v>
      </c>
      <c r="N4571" s="19" t="s">
        <v>49</v>
      </c>
      <c r="O4571" s="16" t="s">
        <v>49</v>
      </c>
      <c r="P4571" s="16">
        <f>WEEKNUM(Causas[[#This Row],[resolucion_fecha]],16)</f>
        <v>38</v>
      </c>
      <c r="Q4571" s="16" t="str">
        <f>TEXT(Causas[[#This Row],[resolucion_fecha]],"MMMM")</f>
        <v>septiembre</v>
      </c>
      <c r="R4571" s="16" t="str">
        <f t="shared" si="71"/>
        <v>M</v>
      </c>
      <c r="S4571" s="16"/>
      <c r="T4571" s="16" t="s">
        <v>49</v>
      </c>
      <c r="U4571" s="100"/>
      <c r="V4571" s="16"/>
      <c r="W4571" s="16"/>
    </row>
    <row r="4572" spans="1:23" hidden="1" x14ac:dyDescent="0.25">
      <c r="A4572" s="25">
        <v>151256</v>
      </c>
      <c r="B4572" s="25" t="s">
        <v>54</v>
      </c>
      <c r="C4572" s="25" t="s">
        <v>43</v>
      </c>
      <c r="D4572" s="25" t="s">
        <v>55</v>
      </c>
      <c r="E4572" s="24">
        <v>44120</v>
      </c>
      <c r="F4572" s="25" t="s">
        <v>56</v>
      </c>
      <c r="G4572" s="25" t="s">
        <v>50</v>
      </c>
      <c r="H4572" s="24">
        <v>45188</v>
      </c>
      <c r="I4572" s="101">
        <v>0.5543055555555555</v>
      </c>
      <c r="J4572" s="24">
        <v>45188</v>
      </c>
      <c r="K4572" s="101">
        <v>0.60114583333333338</v>
      </c>
      <c r="L4572" s="25">
        <v>4047</v>
      </c>
      <c r="M4572" s="26">
        <f>Causas[[#This Row],[parada_duracion]]/60</f>
        <v>67.45</v>
      </c>
      <c r="N4572" s="19" t="s">
        <v>1093</v>
      </c>
      <c r="O4572" s="16" t="s">
        <v>9</v>
      </c>
      <c r="P4572" s="16">
        <f>WEEKNUM(Causas[[#This Row],[resolucion_fecha]],16)</f>
        <v>38</v>
      </c>
      <c r="Q4572" s="16" t="str">
        <f>TEXT(Causas[[#This Row],[resolucion_fecha]],"MMMM")</f>
        <v>septiembre</v>
      </c>
      <c r="R4572" s="16" t="str">
        <f t="shared" si="71"/>
        <v>M</v>
      </c>
      <c r="S4572" s="16"/>
      <c r="T4572" s="16" t="s">
        <v>9</v>
      </c>
      <c r="U4572" s="16"/>
      <c r="V4572" s="16"/>
      <c r="W4572" s="16"/>
    </row>
    <row r="4573" spans="1:23" hidden="1" x14ac:dyDescent="0.25">
      <c r="A4573" s="25">
        <v>151260</v>
      </c>
      <c r="B4573" s="25" t="s">
        <v>87</v>
      </c>
      <c r="C4573" s="25" t="s">
        <v>43</v>
      </c>
      <c r="D4573" s="25" t="s">
        <v>166</v>
      </c>
      <c r="E4573" s="24">
        <v>44432</v>
      </c>
      <c r="F4573" s="25" t="s">
        <v>325</v>
      </c>
      <c r="G4573" s="25" t="s">
        <v>46</v>
      </c>
      <c r="H4573" s="24">
        <v>45188</v>
      </c>
      <c r="I4573" s="101">
        <v>0.62783564814814818</v>
      </c>
      <c r="J4573" s="24">
        <v>45188</v>
      </c>
      <c r="K4573" s="101">
        <v>0.65021990740740743</v>
      </c>
      <c r="L4573" s="25">
        <v>1934</v>
      </c>
      <c r="M4573" s="26">
        <f>Causas[[#This Row],[parada_duracion]]/60</f>
        <v>32.233333333333334</v>
      </c>
      <c r="N4573" s="19" t="s">
        <v>1482</v>
      </c>
      <c r="O4573" s="16" t="s">
        <v>52</v>
      </c>
      <c r="P4573" s="16">
        <f>WEEKNUM(Causas[[#This Row],[resolucion_fecha]],16)</f>
        <v>38</v>
      </c>
      <c r="Q4573" s="16" t="str">
        <f>TEXT(Causas[[#This Row],[resolucion_fecha]],"MMMM")</f>
        <v>septiembre</v>
      </c>
      <c r="R4573" s="16" t="str">
        <f t="shared" si="71"/>
        <v>T</v>
      </c>
      <c r="S4573" s="16"/>
      <c r="T4573" s="16" t="s">
        <v>53</v>
      </c>
      <c r="U4573" s="16"/>
      <c r="V4573" s="16"/>
      <c r="W4573" s="16"/>
    </row>
    <row r="4574" spans="1:23" hidden="1" x14ac:dyDescent="0.25">
      <c r="A4574" s="25">
        <v>151264</v>
      </c>
      <c r="B4574" s="25" t="s">
        <v>66</v>
      </c>
      <c r="C4574" s="25" t="s">
        <v>43</v>
      </c>
      <c r="D4574" s="25" t="s">
        <v>102</v>
      </c>
      <c r="E4574" s="24">
        <v>43746</v>
      </c>
      <c r="F4574" s="25" t="s">
        <v>56</v>
      </c>
      <c r="G4574" s="25" t="s">
        <v>50</v>
      </c>
      <c r="H4574" s="24">
        <v>45188</v>
      </c>
      <c r="I4574" s="101">
        <v>0.70524305555555555</v>
      </c>
      <c r="J4574" s="24">
        <v>45188</v>
      </c>
      <c r="K4574" s="101">
        <v>0.71128472222222217</v>
      </c>
      <c r="L4574" s="25">
        <v>522</v>
      </c>
      <c r="M4574" s="26">
        <f>Causas[[#This Row],[parada_duracion]]/60</f>
        <v>8.6999999999999993</v>
      </c>
      <c r="N4574" s="19" t="s">
        <v>47</v>
      </c>
      <c r="O4574" s="16" t="s">
        <v>47</v>
      </c>
      <c r="P4574" s="16">
        <f>WEEKNUM(Causas[[#This Row],[resolucion_fecha]],16)</f>
        <v>38</v>
      </c>
      <c r="Q4574" s="16" t="str">
        <f>TEXT(Causas[[#This Row],[resolucion_fecha]],"MMMM")</f>
        <v>septiembre</v>
      </c>
      <c r="R4574" s="16" t="str">
        <f t="shared" si="71"/>
        <v>T</v>
      </c>
      <c r="S4574" s="16"/>
      <c r="T4574" s="16" t="s">
        <v>47</v>
      </c>
      <c r="U4574" s="16"/>
      <c r="V4574" s="16"/>
      <c r="W4574" s="16"/>
    </row>
    <row r="4575" spans="1:23" hidden="1" x14ac:dyDescent="0.25">
      <c r="A4575" s="25">
        <v>151267</v>
      </c>
      <c r="B4575" s="25" t="s">
        <v>87</v>
      </c>
      <c r="C4575" s="25" t="s">
        <v>43</v>
      </c>
      <c r="D4575" s="25" t="s">
        <v>166</v>
      </c>
      <c r="E4575" s="24">
        <v>44432</v>
      </c>
      <c r="F4575" s="25" t="s">
        <v>325</v>
      </c>
      <c r="G4575" s="25" t="s">
        <v>46</v>
      </c>
      <c r="H4575" s="24">
        <v>45188</v>
      </c>
      <c r="I4575" s="101">
        <v>0.7325462962962962</v>
      </c>
      <c r="J4575" s="24">
        <v>45188</v>
      </c>
      <c r="K4575" s="101">
        <v>0.7406018518518519</v>
      </c>
      <c r="L4575" s="25">
        <v>696</v>
      </c>
      <c r="M4575" s="26">
        <f>Causas[[#This Row],[parada_duracion]]/60</f>
        <v>11.6</v>
      </c>
      <c r="N4575" s="19" t="s">
        <v>1483</v>
      </c>
      <c r="O4575" s="16" t="s">
        <v>52</v>
      </c>
      <c r="P4575" s="16">
        <f>WEEKNUM(Causas[[#This Row],[resolucion_fecha]],16)</f>
        <v>38</v>
      </c>
      <c r="Q4575" s="16" t="str">
        <f>TEXT(Causas[[#This Row],[resolucion_fecha]],"MMMM")</f>
        <v>septiembre</v>
      </c>
      <c r="R4575" s="16" t="str">
        <f t="shared" si="71"/>
        <v>T</v>
      </c>
      <c r="S4575" s="16"/>
      <c r="T4575" s="16" t="s">
        <v>53</v>
      </c>
      <c r="U4575" s="16"/>
      <c r="V4575" s="16"/>
      <c r="W4575" s="16"/>
    </row>
    <row r="4576" spans="1:23" hidden="1" x14ac:dyDescent="0.25">
      <c r="A4576" s="25">
        <v>151269</v>
      </c>
      <c r="B4576" s="25" t="s">
        <v>61</v>
      </c>
      <c r="C4576" s="25" t="s">
        <v>43</v>
      </c>
      <c r="D4576" s="25" t="s">
        <v>55</v>
      </c>
      <c r="E4576" s="24">
        <v>43881</v>
      </c>
      <c r="F4576" s="25" t="s">
        <v>56</v>
      </c>
      <c r="G4576" s="25" t="s">
        <v>46</v>
      </c>
      <c r="H4576" s="24">
        <v>45188</v>
      </c>
      <c r="I4576" s="101">
        <v>0.75034722222222217</v>
      </c>
      <c r="J4576" s="24">
        <v>45188</v>
      </c>
      <c r="K4576" s="101">
        <v>0.75521990740740741</v>
      </c>
      <c r="L4576" s="25">
        <v>421</v>
      </c>
      <c r="M4576" s="26">
        <f>Causas[[#This Row],[parada_duracion]]/60</f>
        <v>7.0166666666666666</v>
      </c>
      <c r="N4576" s="19" t="s">
        <v>47</v>
      </c>
      <c r="O4576" s="16" t="s">
        <v>47</v>
      </c>
      <c r="P4576" s="16">
        <f>WEEKNUM(Causas[[#This Row],[resolucion_fecha]],16)</f>
        <v>38</v>
      </c>
      <c r="Q4576" s="16" t="str">
        <f>TEXT(Causas[[#This Row],[resolucion_fecha]],"MMMM")</f>
        <v>septiembre</v>
      </c>
      <c r="R4576" s="16" t="str">
        <f t="shared" si="71"/>
        <v>T</v>
      </c>
      <c r="S4576" s="16"/>
      <c r="T4576" s="16" t="s">
        <v>47</v>
      </c>
      <c r="U4576" s="16"/>
      <c r="V4576" s="16"/>
      <c r="W4576" s="16"/>
    </row>
    <row r="4577" spans="1:23" ht="30" hidden="1" x14ac:dyDescent="0.25">
      <c r="A4577" s="25">
        <v>151271</v>
      </c>
      <c r="B4577" s="25" t="s">
        <v>95</v>
      </c>
      <c r="C4577" s="25" t="s">
        <v>43</v>
      </c>
      <c r="D4577" s="25" t="s">
        <v>166</v>
      </c>
      <c r="E4577" s="24">
        <v>43405</v>
      </c>
      <c r="F4577" s="25" t="s">
        <v>45</v>
      </c>
      <c r="G4577" s="25" t="s">
        <v>46</v>
      </c>
      <c r="H4577" s="24">
        <v>45188</v>
      </c>
      <c r="I4577" s="101">
        <v>0.7631944444444444</v>
      </c>
      <c r="J4577" s="24">
        <v>45188</v>
      </c>
      <c r="K4577" s="101">
        <v>0.78552083333333333</v>
      </c>
      <c r="L4577" s="25">
        <v>1929</v>
      </c>
      <c r="M4577" s="26">
        <f>Causas[[#This Row],[parada_duracion]]/60</f>
        <v>32.15</v>
      </c>
      <c r="N4577" s="19" t="s">
        <v>1484</v>
      </c>
      <c r="O4577" s="16" t="s">
        <v>52</v>
      </c>
      <c r="P4577" s="16">
        <f>WEEKNUM(Causas[[#This Row],[resolucion_fecha]],16)</f>
        <v>38</v>
      </c>
      <c r="Q4577" s="16" t="str">
        <f>TEXT(Causas[[#This Row],[resolucion_fecha]],"MMMM")</f>
        <v>septiembre</v>
      </c>
      <c r="R4577" s="16" t="str">
        <f t="shared" si="71"/>
        <v>T</v>
      </c>
      <c r="S4577" s="16"/>
      <c r="T4577" s="16" t="s">
        <v>53</v>
      </c>
      <c r="U4577" s="16"/>
      <c r="V4577" s="16"/>
      <c r="W4577" s="16"/>
    </row>
    <row r="4578" spans="1:23" hidden="1" x14ac:dyDescent="0.25">
      <c r="A4578" s="96">
        <v>151275</v>
      </c>
      <c r="B4578" s="96" t="s">
        <v>42</v>
      </c>
      <c r="C4578" s="96" t="s">
        <v>43</v>
      </c>
      <c r="D4578" s="96" t="s">
        <v>55</v>
      </c>
      <c r="E4578" s="97">
        <v>43405</v>
      </c>
      <c r="F4578" s="96" t="s">
        <v>45</v>
      </c>
      <c r="G4578" s="96" t="s">
        <v>50</v>
      </c>
      <c r="H4578" s="97">
        <v>45188</v>
      </c>
      <c r="I4578" s="23">
        <v>0.80185185185185182</v>
      </c>
      <c r="J4578" s="97">
        <v>45188</v>
      </c>
      <c r="K4578" s="23">
        <v>0.8022800925925927</v>
      </c>
      <c r="L4578" s="96">
        <v>37</v>
      </c>
      <c r="M4578" s="98">
        <f>Causas[[#This Row],[parada_duracion]]/60</f>
        <v>0.6166666666666667</v>
      </c>
      <c r="N4578" s="19" t="s">
        <v>47</v>
      </c>
      <c r="O4578" s="16" t="s">
        <v>47</v>
      </c>
      <c r="P4578" s="99">
        <f>WEEKNUM(Causas[[#This Row],[resolucion_fecha]],16)</f>
        <v>38</v>
      </c>
      <c r="Q4578" s="99" t="str">
        <f>TEXT(Causas[[#This Row],[resolucion_fecha]],"MMMM")</f>
        <v>septiembre</v>
      </c>
      <c r="R4578" s="99" t="str">
        <f t="shared" si="71"/>
        <v>T</v>
      </c>
      <c r="S4578" s="99"/>
      <c r="T4578" s="16" t="s">
        <v>47</v>
      </c>
      <c r="U4578" s="16"/>
      <c r="V4578" s="99"/>
      <c r="W4578" s="99"/>
    </row>
    <row r="4579" spans="1:23" ht="30" hidden="1" x14ac:dyDescent="0.25">
      <c r="A4579" s="25">
        <v>151276</v>
      </c>
      <c r="B4579" s="25" t="s">
        <v>95</v>
      </c>
      <c r="C4579" s="25" t="s">
        <v>43</v>
      </c>
      <c r="D4579" s="25" t="s">
        <v>166</v>
      </c>
      <c r="E4579" s="24">
        <v>43405</v>
      </c>
      <c r="F4579" s="25" t="s">
        <v>45</v>
      </c>
      <c r="G4579" s="25" t="s">
        <v>46</v>
      </c>
      <c r="H4579" s="24">
        <v>45188</v>
      </c>
      <c r="I4579" s="101">
        <v>0.81295138888888896</v>
      </c>
      <c r="J4579" s="24">
        <v>45189</v>
      </c>
      <c r="K4579" s="101">
        <v>0.26215277777777779</v>
      </c>
      <c r="L4579" s="25">
        <v>38811</v>
      </c>
      <c r="M4579" s="26">
        <f>Causas[[#This Row],[parada_duracion]]/60</f>
        <v>646.85</v>
      </c>
      <c r="N4579" s="19" t="s">
        <v>1484</v>
      </c>
      <c r="O4579" s="16" t="s">
        <v>52</v>
      </c>
      <c r="P4579" s="16">
        <f>WEEKNUM(Causas[[#This Row],[resolucion_fecha]],16)</f>
        <v>38</v>
      </c>
      <c r="Q4579" s="16" t="str">
        <f>TEXT(Causas[[#This Row],[resolucion_fecha]],"MMMM")</f>
        <v>septiembre</v>
      </c>
      <c r="R4579" s="16" t="str">
        <f t="shared" si="71"/>
        <v>T</v>
      </c>
      <c r="S4579" s="16"/>
      <c r="T4579" s="16" t="s">
        <v>53</v>
      </c>
      <c r="U4579" s="100"/>
      <c r="V4579" s="16"/>
      <c r="W4579" s="16"/>
    </row>
    <row r="4580" spans="1:23" hidden="1" x14ac:dyDescent="0.25">
      <c r="A4580" s="25">
        <v>151278</v>
      </c>
      <c r="B4580" s="25" t="s">
        <v>42</v>
      </c>
      <c r="C4580" s="25" t="s">
        <v>43</v>
      </c>
      <c r="D4580" s="25" t="s">
        <v>96</v>
      </c>
      <c r="E4580" s="24">
        <v>43405</v>
      </c>
      <c r="F4580" s="25" t="s">
        <v>45</v>
      </c>
      <c r="G4580" s="25" t="s">
        <v>46</v>
      </c>
      <c r="H4580" s="24">
        <v>45188</v>
      </c>
      <c r="I4580" s="101">
        <v>0.85082175925925929</v>
      </c>
      <c r="J4580" s="24">
        <v>45188</v>
      </c>
      <c r="K4580" s="101">
        <v>0.85461805555555559</v>
      </c>
      <c r="L4580" s="25">
        <v>328</v>
      </c>
      <c r="M4580" s="26">
        <f>Causas[[#This Row],[parada_duracion]]/60</f>
        <v>5.4666666666666668</v>
      </c>
      <c r="N4580" s="19" t="s">
        <v>47</v>
      </c>
      <c r="O4580" s="16" t="s">
        <v>47</v>
      </c>
      <c r="P4580" s="16">
        <f>WEEKNUM(Causas[[#This Row],[resolucion_fecha]],16)</f>
        <v>38</v>
      </c>
      <c r="Q4580" s="16" t="str">
        <f>TEXT(Causas[[#This Row],[resolucion_fecha]],"MMMM")</f>
        <v>septiembre</v>
      </c>
      <c r="R4580" s="16" t="str">
        <f t="shared" si="71"/>
        <v>T</v>
      </c>
      <c r="S4580" s="16"/>
      <c r="T4580" s="16" t="s">
        <v>47</v>
      </c>
      <c r="U4580" s="16"/>
      <c r="V4580" s="16"/>
      <c r="W4580" s="16"/>
    </row>
    <row r="4581" spans="1:23" hidden="1" x14ac:dyDescent="0.25">
      <c r="A4581" s="25">
        <v>151281</v>
      </c>
      <c r="B4581" s="25" t="s">
        <v>116</v>
      </c>
      <c r="C4581" s="25" t="s">
        <v>43</v>
      </c>
      <c r="D4581" s="25" t="s">
        <v>96</v>
      </c>
      <c r="E4581" s="24">
        <v>43405</v>
      </c>
      <c r="F4581" s="25" t="s">
        <v>45</v>
      </c>
      <c r="G4581" s="25" t="s">
        <v>50</v>
      </c>
      <c r="H4581" s="24">
        <v>45188</v>
      </c>
      <c r="I4581" s="101">
        <v>0.94681712962962961</v>
      </c>
      <c r="J4581" s="24">
        <v>45189</v>
      </c>
      <c r="K4581" s="101">
        <v>6.21875E-2</v>
      </c>
      <c r="L4581" s="25">
        <v>9968</v>
      </c>
      <c r="M4581" s="26">
        <f>Causas[[#This Row],[parada_duracion]]/60</f>
        <v>166.13333333333333</v>
      </c>
      <c r="N4581" s="19" t="s">
        <v>49</v>
      </c>
      <c r="O4581" s="16" t="s">
        <v>49</v>
      </c>
      <c r="P4581" s="16">
        <f>WEEKNUM(Causas[[#This Row],[resolucion_fecha]],16)</f>
        <v>38</v>
      </c>
      <c r="Q4581" s="16" t="str">
        <f>TEXT(Causas[[#This Row],[resolucion_fecha]],"MMMM")</f>
        <v>septiembre</v>
      </c>
      <c r="R4581" s="16" t="str">
        <f t="shared" si="71"/>
        <v>N</v>
      </c>
      <c r="S4581" s="16"/>
      <c r="T4581" s="16" t="s">
        <v>49</v>
      </c>
      <c r="U4581" s="16"/>
      <c r="V4581" s="16"/>
      <c r="W4581" s="16"/>
    </row>
    <row r="4582" spans="1:23" hidden="1" x14ac:dyDescent="0.25">
      <c r="A4582" s="25">
        <v>151291</v>
      </c>
      <c r="B4582" s="25" t="s">
        <v>54</v>
      </c>
      <c r="C4582" s="25" t="s">
        <v>43</v>
      </c>
      <c r="D4582" s="25" t="s">
        <v>55</v>
      </c>
      <c r="E4582" s="24">
        <v>44120</v>
      </c>
      <c r="F4582" s="25" t="s">
        <v>56</v>
      </c>
      <c r="G4582" s="25" t="s">
        <v>50</v>
      </c>
      <c r="H4582" s="24">
        <v>45189</v>
      </c>
      <c r="I4582" s="101">
        <v>0.30951388888888892</v>
      </c>
      <c r="J4582" s="24">
        <v>45189</v>
      </c>
      <c r="K4582" s="101">
        <v>0.31630787037037039</v>
      </c>
      <c r="L4582" s="25">
        <v>587</v>
      </c>
      <c r="M4582" s="26">
        <f>Causas[[#This Row],[parada_duracion]]/60</f>
        <v>9.7833333333333332</v>
      </c>
      <c r="N4582" s="19" t="s">
        <v>47</v>
      </c>
      <c r="O4582" s="16" t="s">
        <v>47</v>
      </c>
      <c r="P4582" s="16">
        <f>WEEKNUM(Causas[[#This Row],[resolucion_fecha]],16)</f>
        <v>38</v>
      </c>
      <c r="Q4582" s="16" t="str">
        <f>TEXT(Causas[[#This Row],[resolucion_fecha]],"MMMM")</f>
        <v>septiembre</v>
      </c>
      <c r="R4582" s="16" t="str">
        <f t="shared" si="71"/>
        <v>M</v>
      </c>
      <c r="S4582" s="16"/>
      <c r="T4582" s="16" t="s">
        <v>47</v>
      </c>
      <c r="U4582" s="16"/>
      <c r="V4582" s="16"/>
      <c r="W4582" s="16"/>
    </row>
    <row r="4583" spans="1:23" hidden="1" x14ac:dyDescent="0.25">
      <c r="A4583" s="25">
        <v>151293</v>
      </c>
      <c r="B4583" s="25" t="s">
        <v>79</v>
      </c>
      <c r="C4583" s="25" t="s">
        <v>43</v>
      </c>
      <c r="D4583" s="25" t="s">
        <v>76</v>
      </c>
      <c r="E4583" s="24">
        <v>43405</v>
      </c>
      <c r="F4583" s="25" t="s">
        <v>45</v>
      </c>
      <c r="G4583" s="25" t="s">
        <v>46</v>
      </c>
      <c r="H4583" s="24">
        <v>45189</v>
      </c>
      <c r="I4583" s="101">
        <v>0.32631944444444444</v>
      </c>
      <c r="J4583" s="24">
        <v>45189</v>
      </c>
      <c r="K4583" s="101">
        <v>0.33445601851851853</v>
      </c>
      <c r="L4583" s="25">
        <v>703</v>
      </c>
      <c r="M4583" s="26">
        <f>Causas[[#This Row],[parada_duracion]]/60</f>
        <v>11.716666666666667</v>
      </c>
      <c r="N4583" s="19" t="s">
        <v>49</v>
      </c>
      <c r="O4583" s="16" t="s">
        <v>49</v>
      </c>
      <c r="P4583" s="16">
        <f>WEEKNUM(Causas[[#This Row],[resolucion_fecha]],16)</f>
        <v>38</v>
      </c>
      <c r="Q4583" s="16" t="str">
        <f>TEXT(Causas[[#This Row],[resolucion_fecha]],"MMMM")</f>
        <v>septiembre</v>
      </c>
      <c r="R4583" s="16" t="str">
        <f t="shared" si="71"/>
        <v>M</v>
      </c>
      <c r="S4583" s="16"/>
      <c r="T4583" s="16" t="s">
        <v>49</v>
      </c>
      <c r="U4583" s="16"/>
      <c r="V4583" s="16"/>
      <c r="W4583" s="16"/>
    </row>
    <row r="4584" spans="1:23" hidden="1" x14ac:dyDescent="0.25">
      <c r="A4584" s="25">
        <v>151306</v>
      </c>
      <c r="B4584" s="25" t="s">
        <v>54</v>
      </c>
      <c r="C4584" s="25" t="s">
        <v>43</v>
      </c>
      <c r="D4584" s="25" t="s">
        <v>55</v>
      </c>
      <c r="E4584" s="24">
        <v>44120</v>
      </c>
      <c r="F4584" s="25" t="s">
        <v>56</v>
      </c>
      <c r="G4584" s="25" t="s">
        <v>50</v>
      </c>
      <c r="H4584" s="24">
        <v>45189</v>
      </c>
      <c r="I4584" s="101">
        <v>0.44572916666666668</v>
      </c>
      <c r="J4584" s="24">
        <v>45189</v>
      </c>
      <c r="K4584" s="101">
        <v>0.44856481481481486</v>
      </c>
      <c r="L4584" s="25">
        <v>245</v>
      </c>
      <c r="M4584" s="26">
        <f>Causas[[#This Row],[parada_duracion]]/60</f>
        <v>4.083333333333333</v>
      </c>
      <c r="N4584" s="19" t="s">
        <v>47</v>
      </c>
      <c r="O4584" s="16" t="s">
        <v>47</v>
      </c>
      <c r="P4584" s="16">
        <f>WEEKNUM(Causas[[#This Row],[resolucion_fecha]],16)</f>
        <v>38</v>
      </c>
      <c r="Q4584" s="16" t="str">
        <f>TEXT(Causas[[#This Row],[resolucion_fecha]],"MMMM")</f>
        <v>septiembre</v>
      </c>
      <c r="R4584" s="16" t="str">
        <f t="shared" si="71"/>
        <v>M</v>
      </c>
      <c r="S4584" s="16"/>
      <c r="T4584" s="16" t="s">
        <v>47</v>
      </c>
      <c r="U4584" s="16"/>
      <c r="V4584" s="16"/>
      <c r="W4584" s="16"/>
    </row>
    <row r="4585" spans="1:23" hidden="1" x14ac:dyDescent="0.25">
      <c r="A4585" s="96">
        <v>151311</v>
      </c>
      <c r="B4585" s="96" t="s">
        <v>155</v>
      </c>
      <c r="C4585" s="96" t="s">
        <v>43</v>
      </c>
      <c r="D4585" s="96" t="s">
        <v>90</v>
      </c>
      <c r="E4585" s="97">
        <v>43881</v>
      </c>
      <c r="F4585" s="96" t="s">
        <v>56</v>
      </c>
      <c r="G4585" s="96" t="s">
        <v>50</v>
      </c>
      <c r="H4585" s="97">
        <v>45189</v>
      </c>
      <c r="I4585" s="23">
        <v>0.47590277777777779</v>
      </c>
      <c r="J4585" s="97">
        <v>45189</v>
      </c>
      <c r="K4585" s="23">
        <v>0.52563657407407405</v>
      </c>
      <c r="L4585" s="96">
        <v>4297</v>
      </c>
      <c r="M4585" s="98">
        <f>Causas[[#This Row],[parada_duracion]]/60</f>
        <v>71.61666666666666</v>
      </c>
      <c r="N4585" s="18" t="s">
        <v>1485</v>
      </c>
      <c r="O4585" s="99" t="s">
        <v>72</v>
      </c>
      <c r="P4585" s="99">
        <f>WEEKNUM(Causas[[#This Row],[resolucion_fecha]],16)</f>
        <v>38</v>
      </c>
      <c r="Q4585" s="99" t="str">
        <f>TEXT(Causas[[#This Row],[resolucion_fecha]],"MMMM")</f>
        <v>septiembre</v>
      </c>
      <c r="R4585" s="99" t="str">
        <f t="shared" si="71"/>
        <v>M</v>
      </c>
      <c r="S4585" s="99"/>
      <c r="T4585" s="99" t="s">
        <v>73</v>
      </c>
      <c r="U4585" s="16"/>
      <c r="V4585" s="99"/>
      <c r="W4585" s="99"/>
    </row>
    <row r="4586" spans="1:23" hidden="1" x14ac:dyDescent="0.25">
      <c r="A4586" s="96">
        <v>151312</v>
      </c>
      <c r="B4586" s="96" t="s">
        <v>42</v>
      </c>
      <c r="C4586" s="96" t="s">
        <v>43</v>
      </c>
      <c r="D4586" s="96" t="s">
        <v>77</v>
      </c>
      <c r="E4586" s="97">
        <v>43405</v>
      </c>
      <c r="F4586" s="96" t="s">
        <v>45</v>
      </c>
      <c r="G4586" s="96" t="s">
        <v>46</v>
      </c>
      <c r="H4586" s="97">
        <v>45189</v>
      </c>
      <c r="I4586" s="23">
        <v>0.51346064814814818</v>
      </c>
      <c r="J4586" s="97">
        <v>45189</v>
      </c>
      <c r="K4586" s="23">
        <v>0.54040509259259262</v>
      </c>
      <c r="L4586" s="96">
        <v>2328</v>
      </c>
      <c r="M4586" s="98">
        <f>Causas[[#This Row],[parada_duracion]]/60</f>
        <v>38.799999999999997</v>
      </c>
      <c r="N4586" s="19" t="s">
        <v>49</v>
      </c>
      <c r="O4586" s="16" t="s">
        <v>49</v>
      </c>
      <c r="P4586" s="99">
        <f>WEEKNUM(Causas[[#This Row],[resolucion_fecha]],16)</f>
        <v>38</v>
      </c>
      <c r="Q4586" s="99" t="str">
        <f>TEXT(Causas[[#This Row],[resolucion_fecha]],"MMMM")</f>
        <v>septiembre</v>
      </c>
      <c r="R4586" s="99" t="str">
        <f t="shared" si="71"/>
        <v>M</v>
      </c>
      <c r="S4586" s="99"/>
      <c r="T4586" s="16" t="s">
        <v>49</v>
      </c>
      <c r="U4586" s="100"/>
      <c r="V4586" s="99"/>
      <c r="W4586" s="99"/>
    </row>
    <row r="4587" spans="1:23" hidden="1" x14ac:dyDescent="0.25">
      <c r="A4587" s="25">
        <v>151313</v>
      </c>
      <c r="B4587" s="25" t="s">
        <v>116</v>
      </c>
      <c r="C4587" s="25" t="s">
        <v>43</v>
      </c>
      <c r="D4587" s="25" t="s">
        <v>166</v>
      </c>
      <c r="E4587" s="24">
        <v>43405</v>
      </c>
      <c r="F4587" s="25" t="s">
        <v>45</v>
      </c>
      <c r="G4587" s="25" t="s">
        <v>46</v>
      </c>
      <c r="H4587" s="24">
        <v>45189</v>
      </c>
      <c r="I4587" s="101">
        <v>0.51406249999999998</v>
      </c>
      <c r="J4587" s="24">
        <v>45189</v>
      </c>
      <c r="K4587" s="101">
        <v>0.5255671296296297</v>
      </c>
      <c r="L4587" s="25">
        <v>994</v>
      </c>
      <c r="M4587" s="26">
        <f>Causas[[#This Row],[parada_duracion]]/60</f>
        <v>16.566666666666666</v>
      </c>
      <c r="N4587" s="19" t="s">
        <v>49</v>
      </c>
      <c r="O4587" s="16" t="s">
        <v>49</v>
      </c>
      <c r="P4587" s="16">
        <f>WEEKNUM(Causas[[#This Row],[resolucion_fecha]],16)</f>
        <v>38</v>
      </c>
      <c r="Q4587" s="16" t="str">
        <f>TEXT(Causas[[#This Row],[resolucion_fecha]],"MMMM")</f>
        <v>septiembre</v>
      </c>
      <c r="R4587" s="16" t="str">
        <f t="shared" si="71"/>
        <v>M</v>
      </c>
      <c r="S4587" s="16"/>
      <c r="T4587" s="16" t="s">
        <v>49</v>
      </c>
      <c r="U4587" s="100"/>
      <c r="V4587" s="16"/>
      <c r="W4587" s="16"/>
    </row>
    <row r="4588" spans="1:23" hidden="1" x14ac:dyDescent="0.25">
      <c r="A4588" s="96">
        <v>151318</v>
      </c>
      <c r="B4588" s="96" t="s">
        <v>54</v>
      </c>
      <c r="C4588" s="96" t="s">
        <v>43</v>
      </c>
      <c r="D4588" s="96" t="s">
        <v>55</v>
      </c>
      <c r="E4588" s="97">
        <v>44120</v>
      </c>
      <c r="F4588" s="96" t="s">
        <v>56</v>
      </c>
      <c r="G4588" s="96" t="s">
        <v>50</v>
      </c>
      <c r="H4588" s="97">
        <v>45189</v>
      </c>
      <c r="I4588" s="23">
        <v>0.5621180555555555</v>
      </c>
      <c r="J4588" s="97">
        <v>45189</v>
      </c>
      <c r="K4588" s="23">
        <v>0.56722222222222218</v>
      </c>
      <c r="L4588" s="96">
        <v>441</v>
      </c>
      <c r="M4588" s="98">
        <f>Causas[[#This Row],[parada_duracion]]/60</f>
        <v>7.35</v>
      </c>
      <c r="N4588" s="18" t="s">
        <v>47</v>
      </c>
      <c r="O4588" s="16" t="s">
        <v>47</v>
      </c>
      <c r="P4588" s="99">
        <f>WEEKNUM(Causas[[#This Row],[resolucion_fecha]],16)</f>
        <v>38</v>
      </c>
      <c r="Q4588" s="99" t="str">
        <f>TEXT(Causas[[#This Row],[resolucion_fecha]],"MMMM")</f>
        <v>septiembre</v>
      </c>
      <c r="R4588" s="99" t="str">
        <f t="shared" ref="R4588:R4651" si="72">IF(I4588&gt;TIME(22,0,0),"N",IF(I4588&lt;TIME(6,0,0),"N",IF(I4588&gt;TIME(14,0,0),"T",IF(I4588&gt;=TIME(6,0,0),"M","-"))))</f>
        <v>M</v>
      </c>
      <c r="S4588" s="99"/>
      <c r="T4588" s="16" t="s">
        <v>47</v>
      </c>
      <c r="U4588" s="16"/>
      <c r="V4588" s="99"/>
      <c r="W4588" s="99"/>
    </row>
    <row r="4589" spans="1:23" hidden="1" x14ac:dyDescent="0.25">
      <c r="A4589" s="96">
        <v>151319</v>
      </c>
      <c r="B4589" s="96" t="s">
        <v>58</v>
      </c>
      <c r="C4589" s="96" t="s">
        <v>43</v>
      </c>
      <c r="D4589" s="96" t="s">
        <v>324</v>
      </c>
      <c r="E4589" s="97">
        <v>44475</v>
      </c>
      <c r="F4589" s="96" t="s">
        <v>325</v>
      </c>
      <c r="G4589" s="96" t="s">
        <v>46</v>
      </c>
      <c r="H4589" s="97">
        <v>45189</v>
      </c>
      <c r="I4589" s="23">
        <v>0.60695601851851855</v>
      </c>
      <c r="J4589" s="97">
        <v>45189</v>
      </c>
      <c r="K4589" s="23">
        <v>0.61557870370370371</v>
      </c>
      <c r="L4589" s="96">
        <v>745</v>
      </c>
      <c r="M4589" s="98">
        <f>Causas[[#This Row],[parada_duracion]]/60</f>
        <v>12.416666666666666</v>
      </c>
      <c r="N4589" s="19" t="s">
        <v>49</v>
      </c>
      <c r="O4589" s="16" t="s">
        <v>49</v>
      </c>
      <c r="P4589" s="99">
        <f>WEEKNUM(Causas[[#This Row],[resolucion_fecha]],16)</f>
        <v>38</v>
      </c>
      <c r="Q4589" s="99" t="str">
        <f>TEXT(Causas[[#This Row],[resolucion_fecha]],"MMMM")</f>
        <v>septiembre</v>
      </c>
      <c r="R4589" s="99" t="str">
        <f t="shared" si="72"/>
        <v>T</v>
      </c>
      <c r="S4589" s="99"/>
      <c r="T4589" s="16" t="s">
        <v>49</v>
      </c>
      <c r="U4589" s="100"/>
      <c r="V4589" s="99"/>
      <c r="W4589" s="99"/>
    </row>
    <row r="4590" spans="1:23" hidden="1" x14ac:dyDescent="0.25">
      <c r="A4590" s="25">
        <v>151320</v>
      </c>
      <c r="B4590" s="25" t="s">
        <v>116</v>
      </c>
      <c r="C4590" s="25" t="s">
        <v>43</v>
      </c>
      <c r="D4590" s="25" t="s">
        <v>166</v>
      </c>
      <c r="E4590" s="24">
        <v>43405</v>
      </c>
      <c r="F4590" s="25" t="s">
        <v>45</v>
      </c>
      <c r="G4590" s="25" t="s">
        <v>50</v>
      </c>
      <c r="H4590" s="24">
        <v>45189</v>
      </c>
      <c r="I4590" s="101">
        <v>0.6092129629629629</v>
      </c>
      <c r="J4590" s="24">
        <v>45189</v>
      </c>
      <c r="K4590" s="101">
        <v>0.60987268518518511</v>
      </c>
      <c r="L4590" s="25">
        <v>57</v>
      </c>
      <c r="M4590" s="26">
        <f>Causas[[#This Row],[parada_duracion]]/60</f>
        <v>0.95</v>
      </c>
      <c r="N4590" s="19" t="s">
        <v>47</v>
      </c>
      <c r="O4590" s="16" t="s">
        <v>47</v>
      </c>
      <c r="P4590" s="16">
        <f>WEEKNUM(Causas[[#This Row],[resolucion_fecha]],16)</f>
        <v>38</v>
      </c>
      <c r="Q4590" s="16" t="str">
        <f>TEXT(Causas[[#This Row],[resolucion_fecha]],"MMMM")</f>
        <v>septiembre</v>
      </c>
      <c r="R4590" s="16" t="str">
        <f t="shared" si="72"/>
        <v>T</v>
      </c>
      <c r="S4590" s="16"/>
      <c r="T4590" s="16" t="s">
        <v>47</v>
      </c>
      <c r="U4590" s="100"/>
      <c r="V4590" s="16"/>
      <c r="W4590" s="16"/>
    </row>
    <row r="4591" spans="1:23" hidden="1" x14ac:dyDescent="0.25">
      <c r="A4591" s="96">
        <v>151322</v>
      </c>
      <c r="B4591" s="96" t="s">
        <v>42</v>
      </c>
      <c r="C4591" s="96" t="s">
        <v>43</v>
      </c>
      <c r="D4591" s="96" t="s">
        <v>64</v>
      </c>
      <c r="E4591" s="97">
        <v>43405</v>
      </c>
      <c r="F4591" s="96" t="s">
        <v>45</v>
      </c>
      <c r="G4591" s="96" t="s">
        <v>50</v>
      </c>
      <c r="H4591" s="97">
        <v>45189</v>
      </c>
      <c r="I4591" s="23">
        <v>0.63101851851851853</v>
      </c>
      <c r="J4591" s="97">
        <v>45189</v>
      </c>
      <c r="K4591" s="23">
        <v>0.65322916666666664</v>
      </c>
      <c r="L4591" s="96">
        <v>1919</v>
      </c>
      <c r="M4591" s="98">
        <f>Causas[[#This Row],[parada_duracion]]/60</f>
        <v>31.983333333333334</v>
      </c>
      <c r="N4591" s="19" t="s">
        <v>49</v>
      </c>
      <c r="O4591" s="16" t="s">
        <v>49</v>
      </c>
      <c r="P4591" s="99">
        <f>WEEKNUM(Causas[[#This Row],[resolucion_fecha]],16)</f>
        <v>38</v>
      </c>
      <c r="Q4591" s="99" t="str">
        <f>TEXT(Causas[[#This Row],[resolucion_fecha]],"MMMM")</f>
        <v>septiembre</v>
      </c>
      <c r="R4591" s="99" t="str">
        <f t="shared" si="72"/>
        <v>T</v>
      </c>
      <c r="S4591" s="99"/>
      <c r="T4591" s="16" t="s">
        <v>49</v>
      </c>
      <c r="U4591" s="16"/>
      <c r="V4591" s="99"/>
      <c r="W4591" s="99"/>
    </row>
    <row r="4592" spans="1:23" hidden="1" x14ac:dyDescent="0.25">
      <c r="A4592" s="25">
        <v>151323</v>
      </c>
      <c r="B4592" s="25" t="s">
        <v>79</v>
      </c>
      <c r="C4592" s="25" t="s">
        <v>43</v>
      </c>
      <c r="D4592" s="25" t="s">
        <v>80</v>
      </c>
      <c r="E4592" s="24">
        <v>43405</v>
      </c>
      <c r="F4592" s="25" t="s">
        <v>45</v>
      </c>
      <c r="G4592" s="25" t="s">
        <v>46</v>
      </c>
      <c r="H4592" s="24">
        <v>45189</v>
      </c>
      <c r="I4592" s="101">
        <v>0.63158564814814822</v>
      </c>
      <c r="J4592" s="24">
        <v>45189</v>
      </c>
      <c r="K4592" s="101">
        <v>0.74234953703703699</v>
      </c>
      <c r="L4592" s="25">
        <v>9570</v>
      </c>
      <c r="M4592" s="26">
        <f>Causas[[#This Row],[parada_duracion]]/60</f>
        <v>159.5</v>
      </c>
      <c r="N4592" s="19" t="s">
        <v>1486</v>
      </c>
      <c r="O4592" s="16" t="s">
        <v>52</v>
      </c>
      <c r="P4592" s="16">
        <f>WEEKNUM(Causas[[#This Row],[resolucion_fecha]],16)</f>
        <v>38</v>
      </c>
      <c r="Q4592" s="16" t="str">
        <f>TEXT(Causas[[#This Row],[resolucion_fecha]],"MMMM")</f>
        <v>septiembre</v>
      </c>
      <c r="R4592" s="16" t="str">
        <f t="shared" si="72"/>
        <v>T</v>
      </c>
      <c r="S4592" s="16"/>
      <c r="T4592" s="16" t="s">
        <v>53</v>
      </c>
      <c r="U4592" s="100"/>
      <c r="V4592" s="16"/>
      <c r="W4592" s="16"/>
    </row>
    <row r="4593" spans="1:23" hidden="1" x14ac:dyDescent="0.25">
      <c r="A4593" s="25">
        <v>151326</v>
      </c>
      <c r="B4593" s="25" t="s">
        <v>70</v>
      </c>
      <c r="C4593" s="25" t="s">
        <v>43</v>
      </c>
      <c r="D4593" s="25" t="s">
        <v>64</v>
      </c>
      <c r="E4593" s="24">
        <v>43881</v>
      </c>
      <c r="F4593" s="25" t="s">
        <v>56</v>
      </c>
      <c r="G4593" s="25" t="s">
        <v>50</v>
      </c>
      <c r="H4593" s="24">
        <v>45189</v>
      </c>
      <c r="I4593" s="101">
        <v>0.70562499999999995</v>
      </c>
      <c r="J4593" s="24">
        <v>45189</v>
      </c>
      <c r="K4593" s="101">
        <v>0.74944444444444447</v>
      </c>
      <c r="L4593" s="25">
        <v>3786</v>
      </c>
      <c r="M4593" s="26">
        <f>Causas[[#This Row],[parada_duracion]]/60</f>
        <v>63.1</v>
      </c>
      <c r="N4593" s="19" t="s">
        <v>1487</v>
      </c>
      <c r="O4593" s="16" t="s">
        <v>52</v>
      </c>
      <c r="P4593" s="16">
        <f>WEEKNUM(Causas[[#This Row],[resolucion_fecha]],16)</f>
        <v>38</v>
      </c>
      <c r="Q4593" s="16" t="str">
        <f>TEXT(Causas[[#This Row],[resolucion_fecha]],"MMMM")</f>
        <v>septiembre</v>
      </c>
      <c r="R4593" s="16" t="str">
        <f t="shared" si="72"/>
        <v>T</v>
      </c>
      <c r="S4593" s="16"/>
      <c r="T4593" s="16" t="s">
        <v>53</v>
      </c>
      <c r="U4593" s="16"/>
      <c r="V4593" s="16"/>
      <c r="W4593" s="16"/>
    </row>
    <row r="4594" spans="1:23" hidden="1" x14ac:dyDescent="0.25">
      <c r="A4594" s="25">
        <v>151334</v>
      </c>
      <c r="B4594" s="25" t="s">
        <v>42</v>
      </c>
      <c r="C4594" s="25" t="s">
        <v>43</v>
      </c>
      <c r="D4594" s="25" t="s">
        <v>55</v>
      </c>
      <c r="E4594" s="24">
        <v>43405</v>
      </c>
      <c r="F4594" s="25" t="s">
        <v>45</v>
      </c>
      <c r="G4594" s="25" t="s">
        <v>46</v>
      </c>
      <c r="H4594" s="24">
        <v>45189</v>
      </c>
      <c r="I4594" s="101">
        <v>0.75962962962962965</v>
      </c>
      <c r="J4594" s="24">
        <v>45189</v>
      </c>
      <c r="K4594" s="101">
        <v>0.77349537037037042</v>
      </c>
      <c r="L4594" s="25">
        <v>1198</v>
      </c>
      <c r="M4594" s="26">
        <f>Causas[[#This Row],[parada_duracion]]/60</f>
        <v>19.966666666666665</v>
      </c>
      <c r="N4594" s="19" t="s">
        <v>1488</v>
      </c>
      <c r="O4594" s="16" t="s">
        <v>52</v>
      </c>
      <c r="P4594" s="16">
        <f>WEEKNUM(Causas[[#This Row],[resolucion_fecha]],16)</f>
        <v>38</v>
      </c>
      <c r="Q4594" s="16" t="str">
        <f>TEXT(Causas[[#This Row],[resolucion_fecha]],"MMMM")</f>
        <v>septiembre</v>
      </c>
      <c r="R4594" s="16" t="str">
        <f t="shared" si="72"/>
        <v>T</v>
      </c>
      <c r="S4594" s="16"/>
      <c r="T4594" s="16" t="s">
        <v>53</v>
      </c>
      <c r="U4594" s="16"/>
      <c r="V4594" s="16"/>
      <c r="W4594" s="16"/>
    </row>
    <row r="4595" spans="1:23" hidden="1" x14ac:dyDescent="0.25">
      <c r="A4595" s="25">
        <v>151340</v>
      </c>
      <c r="B4595" s="25" t="s">
        <v>95</v>
      </c>
      <c r="C4595" s="25" t="s">
        <v>43</v>
      </c>
      <c r="D4595" s="25" t="s">
        <v>166</v>
      </c>
      <c r="E4595" s="24">
        <v>43405</v>
      </c>
      <c r="F4595" s="25" t="s">
        <v>45</v>
      </c>
      <c r="G4595" s="25" t="s">
        <v>46</v>
      </c>
      <c r="H4595" s="24">
        <v>45189</v>
      </c>
      <c r="I4595" s="101">
        <v>0.79936342592592602</v>
      </c>
      <c r="J4595" s="24">
        <v>45189</v>
      </c>
      <c r="K4595" s="101">
        <v>0.86175925925925922</v>
      </c>
      <c r="L4595" s="25">
        <v>5391</v>
      </c>
      <c r="M4595" s="26">
        <f>Causas[[#This Row],[parada_duracion]]/60</f>
        <v>89.85</v>
      </c>
      <c r="N4595" s="19" t="s">
        <v>792</v>
      </c>
      <c r="O4595" s="16" t="s">
        <v>52</v>
      </c>
      <c r="P4595" s="16">
        <f>WEEKNUM(Causas[[#This Row],[resolucion_fecha]],16)</f>
        <v>38</v>
      </c>
      <c r="Q4595" s="16" t="str">
        <f>TEXT(Causas[[#This Row],[resolucion_fecha]],"MMMM")</f>
        <v>septiembre</v>
      </c>
      <c r="R4595" s="16" t="str">
        <f t="shared" si="72"/>
        <v>T</v>
      </c>
      <c r="S4595" s="16"/>
      <c r="T4595" s="16" t="s">
        <v>53</v>
      </c>
      <c r="U4595" s="16"/>
      <c r="V4595" s="16"/>
      <c r="W4595" s="16"/>
    </row>
    <row r="4596" spans="1:23" hidden="1" x14ac:dyDescent="0.25">
      <c r="A4596" s="25">
        <v>151362</v>
      </c>
      <c r="B4596" s="25" t="s">
        <v>42</v>
      </c>
      <c r="C4596" s="25" t="s">
        <v>43</v>
      </c>
      <c r="D4596" s="25" t="s">
        <v>77</v>
      </c>
      <c r="E4596" s="24">
        <v>43405</v>
      </c>
      <c r="F4596" s="25" t="s">
        <v>45</v>
      </c>
      <c r="G4596" s="25" t="s">
        <v>46</v>
      </c>
      <c r="H4596" s="24">
        <v>45190</v>
      </c>
      <c r="I4596" s="101">
        <v>0.271400462962963</v>
      </c>
      <c r="J4596" s="24">
        <v>45190</v>
      </c>
      <c r="K4596" s="101">
        <v>0.28569444444444442</v>
      </c>
      <c r="L4596" s="25">
        <v>1235</v>
      </c>
      <c r="M4596" s="26">
        <f>Causas[[#This Row],[parada_duracion]]/60</f>
        <v>20.583333333333332</v>
      </c>
      <c r="N4596" s="19" t="s">
        <v>113</v>
      </c>
      <c r="O4596" s="16" t="s">
        <v>52</v>
      </c>
      <c r="P4596" s="16">
        <f>WEEKNUM(Causas[[#This Row],[resolucion_fecha]],16)</f>
        <v>38</v>
      </c>
      <c r="Q4596" s="16" t="str">
        <f>TEXT(Causas[[#This Row],[resolucion_fecha]],"MMMM")</f>
        <v>septiembre</v>
      </c>
      <c r="R4596" s="16" t="str">
        <f t="shared" si="72"/>
        <v>M</v>
      </c>
      <c r="S4596" s="16"/>
      <c r="T4596" s="16" t="s">
        <v>53</v>
      </c>
      <c r="U4596" s="16"/>
      <c r="V4596" s="16"/>
      <c r="W4596" s="16"/>
    </row>
    <row r="4597" spans="1:23" hidden="1" x14ac:dyDescent="0.25">
      <c r="A4597" s="25">
        <v>151367</v>
      </c>
      <c r="B4597" s="25" t="s">
        <v>42</v>
      </c>
      <c r="C4597" s="25" t="s">
        <v>43</v>
      </c>
      <c r="D4597" s="25" t="s">
        <v>77</v>
      </c>
      <c r="E4597" s="24">
        <v>43405</v>
      </c>
      <c r="F4597" s="25" t="s">
        <v>45</v>
      </c>
      <c r="G4597" s="25" t="s">
        <v>50</v>
      </c>
      <c r="H4597" s="24">
        <v>45190</v>
      </c>
      <c r="I4597" s="101">
        <v>0.29541666666666666</v>
      </c>
      <c r="J4597" s="24">
        <v>45190</v>
      </c>
      <c r="K4597" s="101">
        <v>0.31591435185185185</v>
      </c>
      <c r="L4597" s="25">
        <v>1771</v>
      </c>
      <c r="M4597" s="26">
        <f>Causas[[#This Row],[parada_duracion]]/60</f>
        <v>29.516666666666666</v>
      </c>
      <c r="N4597" s="19" t="s">
        <v>113</v>
      </c>
      <c r="O4597" s="16" t="s">
        <v>52</v>
      </c>
      <c r="P4597" s="16">
        <f>WEEKNUM(Causas[[#This Row],[resolucion_fecha]],16)</f>
        <v>38</v>
      </c>
      <c r="Q4597" s="16" t="str">
        <f>TEXT(Causas[[#This Row],[resolucion_fecha]],"MMMM")</f>
        <v>septiembre</v>
      </c>
      <c r="R4597" s="16" t="str">
        <f t="shared" si="72"/>
        <v>M</v>
      </c>
      <c r="S4597" s="16"/>
      <c r="T4597" s="16" t="s">
        <v>53</v>
      </c>
      <c r="U4597" s="16"/>
      <c r="V4597" s="16"/>
      <c r="W4597" s="16"/>
    </row>
    <row r="4598" spans="1:23" ht="30" hidden="1" x14ac:dyDescent="0.25">
      <c r="A4598" s="25">
        <v>151372</v>
      </c>
      <c r="B4598" s="25" t="s">
        <v>42</v>
      </c>
      <c r="C4598" s="25" t="s">
        <v>43</v>
      </c>
      <c r="D4598" s="25" t="s">
        <v>77</v>
      </c>
      <c r="E4598" s="24">
        <v>43405</v>
      </c>
      <c r="F4598" s="25" t="s">
        <v>45</v>
      </c>
      <c r="G4598" s="25" t="s">
        <v>46</v>
      </c>
      <c r="H4598" s="24">
        <v>45190</v>
      </c>
      <c r="I4598" s="101">
        <v>0.34319444444444441</v>
      </c>
      <c r="J4598" s="24">
        <v>45190</v>
      </c>
      <c r="K4598" s="101">
        <v>0.36842592592592593</v>
      </c>
      <c r="L4598" s="25">
        <v>2180</v>
      </c>
      <c r="M4598" s="26">
        <f>Causas[[#This Row],[parada_duracion]]/60</f>
        <v>36.333333333333336</v>
      </c>
      <c r="N4598" s="19" t="s">
        <v>1489</v>
      </c>
      <c r="O4598" s="16" t="s">
        <v>52</v>
      </c>
      <c r="P4598" s="16">
        <f>WEEKNUM(Causas[[#This Row],[resolucion_fecha]],16)</f>
        <v>38</v>
      </c>
      <c r="Q4598" s="16" t="str">
        <f>TEXT(Causas[[#This Row],[resolucion_fecha]],"MMMM")</f>
        <v>septiembre</v>
      </c>
      <c r="R4598" s="16" t="str">
        <f t="shared" si="72"/>
        <v>M</v>
      </c>
      <c r="S4598" s="16"/>
      <c r="T4598" s="16" t="s">
        <v>53</v>
      </c>
      <c r="U4598" s="16"/>
      <c r="V4598" s="16"/>
      <c r="W4598" s="16"/>
    </row>
    <row r="4599" spans="1:23" ht="30" hidden="1" x14ac:dyDescent="0.25">
      <c r="A4599" s="25">
        <v>151379</v>
      </c>
      <c r="B4599" s="25" t="s">
        <v>61</v>
      </c>
      <c r="C4599" s="25" t="s">
        <v>43</v>
      </c>
      <c r="D4599" s="25" t="s">
        <v>55</v>
      </c>
      <c r="E4599" s="24">
        <v>43881</v>
      </c>
      <c r="F4599" s="25" t="s">
        <v>56</v>
      </c>
      <c r="G4599" s="25" t="s">
        <v>46</v>
      </c>
      <c r="H4599" s="24">
        <v>45190</v>
      </c>
      <c r="I4599" s="101">
        <v>0.4019328703703704</v>
      </c>
      <c r="J4599" s="24">
        <v>45190</v>
      </c>
      <c r="K4599" s="101">
        <v>0.44033564814814818</v>
      </c>
      <c r="L4599" s="25">
        <v>3318</v>
      </c>
      <c r="M4599" s="26">
        <f>Causas[[#This Row],[parada_duracion]]/60</f>
        <v>55.3</v>
      </c>
      <c r="N4599" s="19" t="s">
        <v>1490</v>
      </c>
      <c r="O4599" s="16" t="s">
        <v>52</v>
      </c>
      <c r="P4599" s="16">
        <f>WEEKNUM(Causas[[#This Row],[resolucion_fecha]],16)</f>
        <v>38</v>
      </c>
      <c r="Q4599" s="16" t="str">
        <f>TEXT(Causas[[#This Row],[resolucion_fecha]],"MMMM")</f>
        <v>septiembre</v>
      </c>
      <c r="R4599" s="16" t="str">
        <f t="shared" si="72"/>
        <v>M</v>
      </c>
      <c r="S4599" s="16"/>
      <c r="T4599" s="16" t="s">
        <v>53</v>
      </c>
      <c r="U4599" s="16"/>
      <c r="V4599" s="16"/>
      <c r="W4599" s="16"/>
    </row>
    <row r="4600" spans="1:23" hidden="1" x14ac:dyDescent="0.25">
      <c r="A4600" s="25">
        <v>151384</v>
      </c>
      <c r="B4600" s="25" t="s">
        <v>101</v>
      </c>
      <c r="C4600" s="25" t="s">
        <v>43</v>
      </c>
      <c r="D4600" s="25" t="s">
        <v>55</v>
      </c>
      <c r="E4600" s="24">
        <v>44432</v>
      </c>
      <c r="F4600" s="25" t="s">
        <v>325</v>
      </c>
      <c r="G4600" s="25" t="s">
        <v>50</v>
      </c>
      <c r="H4600" s="24">
        <v>45190</v>
      </c>
      <c r="I4600" s="101">
        <v>0.44045138888888885</v>
      </c>
      <c r="J4600" s="24">
        <v>45190</v>
      </c>
      <c r="K4600" s="101">
        <v>0.46761574074074069</v>
      </c>
      <c r="L4600" s="25">
        <v>2347</v>
      </c>
      <c r="M4600" s="26">
        <f>Causas[[#This Row],[parada_duracion]]/60</f>
        <v>39.116666666666667</v>
      </c>
      <c r="N4600" s="19" t="s">
        <v>49</v>
      </c>
      <c r="O4600" s="16" t="s">
        <v>49</v>
      </c>
      <c r="P4600" s="16">
        <f>WEEKNUM(Causas[[#This Row],[resolucion_fecha]],16)</f>
        <v>38</v>
      </c>
      <c r="Q4600" s="16" t="str">
        <f>TEXT(Causas[[#This Row],[resolucion_fecha]],"MMMM")</f>
        <v>septiembre</v>
      </c>
      <c r="R4600" s="16" t="str">
        <f t="shared" si="72"/>
        <v>M</v>
      </c>
      <c r="S4600" s="16"/>
      <c r="T4600" s="16" t="s">
        <v>49</v>
      </c>
      <c r="U4600" s="16"/>
      <c r="V4600" s="16"/>
      <c r="W4600" s="16"/>
    </row>
    <row r="4601" spans="1:23" hidden="1" x14ac:dyDescent="0.25">
      <c r="A4601" s="96">
        <v>151388</v>
      </c>
      <c r="B4601" s="96" t="s">
        <v>42</v>
      </c>
      <c r="C4601" s="96" t="s">
        <v>43</v>
      </c>
      <c r="D4601" s="96" t="s">
        <v>154</v>
      </c>
      <c r="E4601" s="97">
        <v>43405</v>
      </c>
      <c r="F4601" s="96" t="s">
        <v>45</v>
      </c>
      <c r="G4601" s="96" t="s">
        <v>46</v>
      </c>
      <c r="H4601" s="97">
        <v>45190</v>
      </c>
      <c r="I4601" s="23">
        <v>0.46284722222222219</v>
      </c>
      <c r="J4601" s="97">
        <v>45190</v>
      </c>
      <c r="K4601" s="23">
        <v>0.47870370370370369</v>
      </c>
      <c r="L4601" s="96">
        <v>1370</v>
      </c>
      <c r="M4601" s="98">
        <f>Causas[[#This Row],[parada_duracion]]/60</f>
        <v>22.833333333333332</v>
      </c>
      <c r="N4601" s="19" t="s">
        <v>49</v>
      </c>
      <c r="O4601" s="99" t="s">
        <v>49</v>
      </c>
      <c r="P4601" s="99">
        <f>WEEKNUM(Causas[[#This Row],[resolucion_fecha]],16)</f>
        <v>38</v>
      </c>
      <c r="Q4601" s="99" t="str">
        <f>TEXT(Causas[[#This Row],[resolucion_fecha]],"MMMM")</f>
        <v>septiembre</v>
      </c>
      <c r="R4601" s="99" t="str">
        <f t="shared" si="72"/>
        <v>M</v>
      </c>
      <c r="S4601" s="99"/>
      <c r="T4601" s="99" t="s">
        <v>49</v>
      </c>
      <c r="U4601" s="16"/>
      <c r="V4601" s="99"/>
      <c r="W4601" s="99"/>
    </row>
    <row r="4602" spans="1:23" hidden="1" x14ac:dyDescent="0.25">
      <c r="A4602" s="25">
        <v>151389</v>
      </c>
      <c r="B4602" s="25" t="s">
        <v>86</v>
      </c>
      <c r="C4602" s="25" t="s">
        <v>43</v>
      </c>
      <c r="D4602" s="25" t="s">
        <v>55</v>
      </c>
      <c r="E4602" s="24">
        <v>43881</v>
      </c>
      <c r="F4602" s="25" t="s">
        <v>56</v>
      </c>
      <c r="G4602" s="25" t="s">
        <v>50</v>
      </c>
      <c r="H4602" s="24">
        <v>45190</v>
      </c>
      <c r="I4602" s="101">
        <v>0.46778935185185189</v>
      </c>
      <c r="J4602" s="24">
        <v>45190</v>
      </c>
      <c r="K4602" s="101">
        <v>0.49817129629629631</v>
      </c>
      <c r="L4602" s="25">
        <v>2625</v>
      </c>
      <c r="M4602" s="26">
        <f>Causas[[#This Row],[parada_duracion]]/60</f>
        <v>43.75</v>
      </c>
      <c r="N4602" s="19" t="s">
        <v>1491</v>
      </c>
      <c r="O4602" s="16" t="s">
        <v>52</v>
      </c>
      <c r="P4602" s="16">
        <f>WEEKNUM(Causas[[#This Row],[resolucion_fecha]],16)</f>
        <v>38</v>
      </c>
      <c r="Q4602" s="16" t="str">
        <f>TEXT(Causas[[#This Row],[resolucion_fecha]],"MMMM")</f>
        <v>septiembre</v>
      </c>
      <c r="R4602" s="16" t="str">
        <f t="shared" si="72"/>
        <v>M</v>
      </c>
      <c r="S4602" s="16"/>
      <c r="T4602" s="16" t="s">
        <v>53</v>
      </c>
      <c r="U4602" s="100"/>
      <c r="V4602" s="16"/>
      <c r="W4602" s="16"/>
    </row>
    <row r="4603" spans="1:23" hidden="1" x14ac:dyDescent="0.25">
      <c r="A4603" s="96">
        <v>151399</v>
      </c>
      <c r="B4603" s="96" t="s">
        <v>203</v>
      </c>
      <c r="C4603" s="96" t="s">
        <v>43</v>
      </c>
      <c r="D4603" s="96" t="s">
        <v>143</v>
      </c>
      <c r="E4603" s="97">
        <v>43405</v>
      </c>
      <c r="F4603" s="96" t="s">
        <v>45</v>
      </c>
      <c r="G4603" s="96" t="s">
        <v>46</v>
      </c>
      <c r="H4603" s="97">
        <v>45190</v>
      </c>
      <c r="I4603" s="23">
        <v>0.60952546296296295</v>
      </c>
      <c r="J4603" s="97">
        <v>45190</v>
      </c>
      <c r="K4603" s="23">
        <v>0.63377314814814811</v>
      </c>
      <c r="L4603" s="96">
        <v>2095</v>
      </c>
      <c r="M4603" s="98">
        <f>Causas[[#This Row],[parada_duracion]]/60</f>
        <v>34.916666666666664</v>
      </c>
      <c r="N4603" s="18" t="s">
        <v>1492</v>
      </c>
      <c r="O4603" s="99" t="s">
        <v>52</v>
      </c>
      <c r="P4603" s="99">
        <f>WEEKNUM(Causas[[#This Row],[resolucion_fecha]],16)</f>
        <v>38</v>
      </c>
      <c r="Q4603" s="99" t="str">
        <f>TEXT(Causas[[#This Row],[resolucion_fecha]],"MMMM")</f>
        <v>septiembre</v>
      </c>
      <c r="R4603" s="99" t="str">
        <f t="shared" si="72"/>
        <v>T</v>
      </c>
      <c r="S4603" s="99"/>
      <c r="T4603" s="16" t="s">
        <v>53</v>
      </c>
      <c r="U4603" s="16"/>
      <c r="V4603" s="99"/>
      <c r="W4603" s="99"/>
    </row>
    <row r="4604" spans="1:23" hidden="1" x14ac:dyDescent="0.25">
      <c r="A4604" s="96">
        <v>151400</v>
      </c>
      <c r="B4604" s="96" t="s">
        <v>66</v>
      </c>
      <c r="C4604" s="96" t="s">
        <v>43</v>
      </c>
      <c r="D4604" s="96" t="s">
        <v>77</v>
      </c>
      <c r="E4604" s="97">
        <v>43405</v>
      </c>
      <c r="F4604" s="96" t="s">
        <v>45</v>
      </c>
      <c r="G4604" s="96" t="s">
        <v>46</v>
      </c>
      <c r="H4604" s="97">
        <v>45190</v>
      </c>
      <c r="I4604" s="23">
        <v>0.61623842592592593</v>
      </c>
      <c r="J4604" s="97">
        <v>45190</v>
      </c>
      <c r="K4604" s="23">
        <v>0.62928240740740737</v>
      </c>
      <c r="L4604" s="96">
        <v>1127</v>
      </c>
      <c r="M4604" s="98">
        <f>Causas[[#This Row],[parada_duracion]]/60</f>
        <v>18.783333333333335</v>
      </c>
      <c r="N4604" s="18" t="s">
        <v>1088</v>
      </c>
      <c r="O4604" s="99" t="s">
        <v>52</v>
      </c>
      <c r="P4604" s="99">
        <f>WEEKNUM(Causas[[#This Row],[resolucion_fecha]],16)</f>
        <v>38</v>
      </c>
      <c r="Q4604" s="99" t="str">
        <f>TEXT(Causas[[#This Row],[resolucion_fecha]],"MMMM")</f>
        <v>septiembre</v>
      </c>
      <c r="R4604" s="99" t="str">
        <f t="shared" si="72"/>
        <v>T</v>
      </c>
      <c r="S4604" s="99"/>
      <c r="T4604" s="16" t="s">
        <v>53</v>
      </c>
      <c r="U4604" s="100"/>
      <c r="V4604" s="99"/>
      <c r="W4604" s="99"/>
    </row>
    <row r="4605" spans="1:23" hidden="1" x14ac:dyDescent="0.25">
      <c r="A4605" s="96">
        <v>151401</v>
      </c>
      <c r="B4605" s="96" t="s">
        <v>130</v>
      </c>
      <c r="C4605" s="96" t="s">
        <v>43</v>
      </c>
      <c r="D4605" s="96" t="s">
        <v>68</v>
      </c>
      <c r="E4605" s="97">
        <v>43405</v>
      </c>
      <c r="F4605" s="96" t="s">
        <v>45</v>
      </c>
      <c r="G4605" s="96" t="s">
        <v>50</v>
      </c>
      <c r="H4605" s="97">
        <v>45190</v>
      </c>
      <c r="I4605" s="23">
        <v>0.63372685185185185</v>
      </c>
      <c r="J4605" s="97">
        <v>45190</v>
      </c>
      <c r="K4605" s="23">
        <v>0.73069444444444442</v>
      </c>
      <c r="L4605" s="96">
        <v>8378</v>
      </c>
      <c r="M4605" s="98">
        <f>Causas[[#This Row],[parada_duracion]]/60</f>
        <v>139.63333333333333</v>
      </c>
      <c r="N4605" s="19" t="s">
        <v>49</v>
      </c>
      <c r="O4605" s="99" t="s">
        <v>49</v>
      </c>
      <c r="P4605" s="99">
        <f>WEEKNUM(Causas[[#This Row],[resolucion_fecha]],16)</f>
        <v>38</v>
      </c>
      <c r="Q4605" s="99" t="str">
        <f>TEXT(Causas[[#This Row],[resolucion_fecha]],"MMMM")</f>
        <v>septiembre</v>
      </c>
      <c r="R4605" s="99" t="str">
        <f t="shared" si="72"/>
        <v>T</v>
      </c>
      <c r="S4605" s="99"/>
      <c r="T4605" s="99" t="s">
        <v>49</v>
      </c>
      <c r="U4605" s="100"/>
      <c r="V4605" s="99"/>
      <c r="W4605" s="99"/>
    </row>
    <row r="4606" spans="1:23" hidden="1" x14ac:dyDescent="0.25">
      <c r="A4606" s="96">
        <v>151402</v>
      </c>
      <c r="B4606" s="96" t="s">
        <v>119</v>
      </c>
      <c r="C4606" s="96" t="s">
        <v>43</v>
      </c>
      <c r="D4606" s="96" t="s">
        <v>64</v>
      </c>
      <c r="E4606" s="97">
        <v>43405</v>
      </c>
      <c r="F4606" s="96" t="s">
        <v>45</v>
      </c>
      <c r="G4606" s="96" t="s">
        <v>50</v>
      </c>
      <c r="H4606" s="97">
        <v>45190</v>
      </c>
      <c r="I4606" s="23">
        <v>0.64232638888888893</v>
      </c>
      <c r="J4606" s="97">
        <v>45190</v>
      </c>
      <c r="K4606" s="23">
        <v>0.6772800925925927</v>
      </c>
      <c r="L4606" s="96">
        <v>3020</v>
      </c>
      <c r="M4606" s="98">
        <f>Causas[[#This Row],[parada_duracion]]/60</f>
        <v>50.333333333333336</v>
      </c>
      <c r="N4606" s="18" t="s">
        <v>915</v>
      </c>
      <c r="O4606" s="99" t="s">
        <v>52</v>
      </c>
      <c r="P4606" s="99">
        <f>WEEKNUM(Causas[[#This Row],[resolucion_fecha]],16)</f>
        <v>38</v>
      </c>
      <c r="Q4606" s="99" t="str">
        <f>TEXT(Causas[[#This Row],[resolucion_fecha]],"MMMM")</f>
        <v>septiembre</v>
      </c>
      <c r="R4606" s="99" t="str">
        <f t="shared" si="72"/>
        <v>T</v>
      </c>
      <c r="S4606" s="99"/>
      <c r="T4606" s="16" t="s">
        <v>53</v>
      </c>
      <c r="U4606" s="100"/>
      <c r="V4606" s="99"/>
      <c r="W4606" s="99"/>
    </row>
    <row r="4607" spans="1:23" hidden="1" x14ac:dyDescent="0.25">
      <c r="A4607" s="96">
        <v>151403</v>
      </c>
      <c r="B4607" s="96" t="s">
        <v>63</v>
      </c>
      <c r="C4607" s="96" t="s">
        <v>43</v>
      </c>
      <c r="D4607" s="96" t="s">
        <v>64</v>
      </c>
      <c r="E4607" s="97">
        <v>43809</v>
      </c>
      <c r="F4607" s="96" t="s">
        <v>56</v>
      </c>
      <c r="G4607" s="96" t="s">
        <v>46</v>
      </c>
      <c r="H4607" s="97">
        <v>45190</v>
      </c>
      <c r="I4607" s="23">
        <v>0.68891203703703707</v>
      </c>
      <c r="J4607" s="97">
        <v>45190</v>
      </c>
      <c r="K4607" s="23">
        <v>0.69598379629629636</v>
      </c>
      <c r="L4607" s="96">
        <v>611</v>
      </c>
      <c r="M4607" s="98">
        <f>Causas[[#This Row],[parada_duracion]]/60</f>
        <v>10.183333333333334</v>
      </c>
      <c r="N4607" s="18" t="s">
        <v>113</v>
      </c>
      <c r="O4607" s="99" t="s">
        <v>52</v>
      </c>
      <c r="P4607" s="99">
        <f>WEEKNUM(Causas[[#This Row],[resolucion_fecha]],16)</f>
        <v>38</v>
      </c>
      <c r="Q4607" s="99" t="str">
        <f>TEXT(Causas[[#This Row],[resolucion_fecha]],"MMMM")</f>
        <v>septiembre</v>
      </c>
      <c r="R4607" s="99" t="str">
        <f t="shared" si="72"/>
        <v>T</v>
      </c>
      <c r="S4607" s="99"/>
      <c r="T4607" s="16" t="s">
        <v>53</v>
      </c>
      <c r="U4607" s="100"/>
      <c r="V4607" s="99"/>
      <c r="W4607" s="99"/>
    </row>
    <row r="4608" spans="1:23" hidden="1" x14ac:dyDescent="0.25">
      <c r="A4608" s="96">
        <v>151404</v>
      </c>
      <c r="B4608" s="96" t="s">
        <v>42</v>
      </c>
      <c r="C4608" s="96" t="s">
        <v>43</v>
      </c>
      <c r="D4608" s="96" t="s">
        <v>96</v>
      </c>
      <c r="E4608" s="97">
        <v>43405</v>
      </c>
      <c r="F4608" s="96" t="s">
        <v>45</v>
      </c>
      <c r="G4608" s="96" t="s">
        <v>46</v>
      </c>
      <c r="H4608" s="97">
        <v>45190</v>
      </c>
      <c r="I4608" s="23">
        <v>0.69866898148148149</v>
      </c>
      <c r="J4608" s="97">
        <v>45190</v>
      </c>
      <c r="K4608" s="23">
        <v>0.73449074074074072</v>
      </c>
      <c r="L4608" s="96">
        <v>3095</v>
      </c>
      <c r="M4608" s="98">
        <f>Causas[[#This Row],[parada_duracion]]/60</f>
        <v>51.583333333333336</v>
      </c>
      <c r="N4608" s="18" t="s">
        <v>1493</v>
      </c>
      <c r="O4608" s="99" t="s">
        <v>52</v>
      </c>
      <c r="P4608" s="99">
        <f>WEEKNUM(Causas[[#This Row],[resolucion_fecha]],16)</f>
        <v>38</v>
      </c>
      <c r="Q4608" s="99" t="str">
        <f>TEXT(Causas[[#This Row],[resolucion_fecha]],"MMMM")</f>
        <v>septiembre</v>
      </c>
      <c r="R4608" s="99" t="str">
        <f t="shared" si="72"/>
        <v>T</v>
      </c>
      <c r="S4608" s="99"/>
      <c r="T4608" s="16" t="s">
        <v>53</v>
      </c>
      <c r="U4608" s="100"/>
      <c r="V4608" s="99"/>
      <c r="W4608" s="99"/>
    </row>
    <row r="4609" spans="1:23" hidden="1" x14ac:dyDescent="0.25">
      <c r="A4609" s="96">
        <v>151405</v>
      </c>
      <c r="B4609" s="96" t="s">
        <v>95</v>
      </c>
      <c r="C4609" s="96" t="s">
        <v>43</v>
      </c>
      <c r="D4609" s="96" t="s">
        <v>166</v>
      </c>
      <c r="E4609" s="97">
        <v>43405</v>
      </c>
      <c r="F4609" s="96" t="s">
        <v>45</v>
      </c>
      <c r="G4609" s="96" t="s">
        <v>46</v>
      </c>
      <c r="H4609" s="97">
        <v>45190</v>
      </c>
      <c r="I4609" s="23">
        <v>0.70178240740740738</v>
      </c>
      <c r="J4609" s="97">
        <v>45190</v>
      </c>
      <c r="K4609" s="23">
        <v>0.79326388888888888</v>
      </c>
      <c r="L4609" s="96">
        <v>7904</v>
      </c>
      <c r="M4609" s="98">
        <f>Causas[[#This Row],[parada_duracion]]/60</f>
        <v>131.73333333333332</v>
      </c>
      <c r="N4609" s="18" t="s">
        <v>1494</v>
      </c>
      <c r="O4609" s="99" t="s">
        <v>52</v>
      </c>
      <c r="P4609" s="99">
        <f>WEEKNUM(Causas[[#This Row],[resolucion_fecha]],16)</f>
        <v>38</v>
      </c>
      <c r="Q4609" s="99" t="str">
        <f>TEXT(Causas[[#This Row],[resolucion_fecha]],"MMMM")</f>
        <v>septiembre</v>
      </c>
      <c r="R4609" s="99" t="str">
        <f t="shared" si="72"/>
        <v>T</v>
      </c>
      <c r="S4609" s="99"/>
      <c r="T4609" s="16" t="s">
        <v>53</v>
      </c>
      <c r="U4609" s="100"/>
      <c r="V4609" s="99"/>
      <c r="W4609" s="99"/>
    </row>
    <row r="4610" spans="1:23" hidden="1" x14ac:dyDescent="0.25">
      <c r="A4610" s="25">
        <v>151406</v>
      </c>
      <c r="B4610" s="25" t="s">
        <v>86</v>
      </c>
      <c r="C4610" s="25" t="s">
        <v>43</v>
      </c>
      <c r="D4610" s="25" t="s">
        <v>55</v>
      </c>
      <c r="E4610" s="24">
        <v>43881</v>
      </c>
      <c r="F4610" s="25" t="s">
        <v>56</v>
      </c>
      <c r="G4610" s="25" t="s">
        <v>50</v>
      </c>
      <c r="H4610" s="24">
        <v>45190</v>
      </c>
      <c r="I4610" s="101">
        <v>0.70420138888888895</v>
      </c>
      <c r="J4610" s="24">
        <v>45190</v>
      </c>
      <c r="K4610" s="101">
        <v>0.7408217592592593</v>
      </c>
      <c r="L4610" s="25">
        <v>3164</v>
      </c>
      <c r="M4610" s="26">
        <f>Causas[[#This Row],[parada_duracion]]/60</f>
        <v>52.733333333333334</v>
      </c>
      <c r="N4610" s="19" t="s">
        <v>1495</v>
      </c>
      <c r="O4610" s="16" t="s">
        <v>52</v>
      </c>
      <c r="P4610" s="16">
        <f>WEEKNUM(Causas[[#This Row],[resolucion_fecha]],16)</f>
        <v>38</v>
      </c>
      <c r="Q4610" s="16" t="str">
        <f>TEXT(Causas[[#This Row],[resolucion_fecha]],"MMMM")</f>
        <v>septiembre</v>
      </c>
      <c r="R4610" s="16" t="str">
        <f t="shared" si="72"/>
        <v>T</v>
      </c>
      <c r="S4610" s="16"/>
      <c r="T4610" s="16" t="s">
        <v>53</v>
      </c>
      <c r="U4610" s="100"/>
      <c r="V4610" s="16"/>
      <c r="W4610" s="16"/>
    </row>
    <row r="4611" spans="1:23" hidden="1" x14ac:dyDescent="0.25">
      <c r="A4611" s="96">
        <v>151409</v>
      </c>
      <c r="B4611" s="96" t="s">
        <v>79</v>
      </c>
      <c r="C4611" s="96" t="s">
        <v>43</v>
      </c>
      <c r="D4611" s="96" t="s">
        <v>82</v>
      </c>
      <c r="E4611" s="97">
        <v>43405</v>
      </c>
      <c r="F4611" s="96" t="s">
        <v>45</v>
      </c>
      <c r="G4611" s="96" t="s">
        <v>46</v>
      </c>
      <c r="H4611" s="97">
        <v>45190</v>
      </c>
      <c r="I4611" s="23">
        <v>0.72401620370370379</v>
      </c>
      <c r="J4611" s="97">
        <v>45190</v>
      </c>
      <c r="K4611" s="23">
        <v>0.73776620370370372</v>
      </c>
      <c r="L4611" s="96">
        <v>1188</v>
      </c>
      <c r="M4611" s="98">
        <f>Causas[[#This Row],[parada_duracion]]/60</f>
        <v>19.8</v>
      </c>
      <c r="N4611" s="18" t="s">
        <v>1496</v>
      </c>
      <c r="O4611" s="99" t="s">
        <v>52</v>
      </c>
      <c r="P4611" s="99">
        <f>WEEKNUM(Causas[[#This Row],[resolucion_fecha]],16)</f>
        <v>38</v>
      </c>
      <c r="Q4611" s="99" t="str">
        <f>TEXT(Causas[[#This Row],[resolucion_fecha]],"MMMM")</f>
        <v>septiembre</v>
      </c>
      <c r="R4611" s="99" t="str">
        <f t="shared" si="72"/>
        <v>T</v>
      </c>
      <c r="S4611" s="99"/>
      <c r="T4611" s="16" t="s">
        <v>53</v>
      </c>
      <c r="U4611" s="16"/>
      <c r="V4611" s="99"/>
      <c r="W4611" s="99"/>
    </row>
    <row r="4612" spans="1:23" ht="30" hidden="1" x14ac:dyDescent="0.25">
      <c r="A4612" s="25">
        <v>151410</v>
      </c>
      <c r="B4612" s="25" t="s">
        <v>54</v>
      </c>
      <c r="C4612" s="25" t="s">
        <v>43</v>
      </c>
      <c r="D4612" s="25" t="s">
        <v>55</v>
      </c>
      <c r="E4612" s="24">
        <v>44120</v>
      </c>
      <c r="F4612" s="25" t="s">
        <v>56</v>
      </c>
      <c r="G4612" s="25" t="s">
        <v>50</v>
      </c>
      <c r="H4612" s="24">
        <v>45190</v>
      </c>
      <c r="I4612" s="101">
        <v>0.74092592592592599</v>
      </c>
      <c r="J4612" s="24">
        <v>45190</v>
      </c>
      <c r="K4612" s="101">
        <v>0.79359953703703701</v>
      </c>
      <c r="L4612" s="25">
        <v>4551</v>
      </c>
      <c r="M4612" s="26">
        <f>Causas[[#This Row],[parada_duracion]]/60</f>
        <v>75.849999999999994</v>
      </c>
      <c r="N4612" s="19" t="s">
        <v>1497</v>
      </c>
      <c r="O4612" s="16" t="s">
        <v>52</v>
      </c>
      <c r="P4612" s="16">
        <f>WEEKNUM(Causas[[#This Row],[resolucion_fecha]],16)</f>
        <v>38</v>
      </c>
      <c r="Q4612" s="16" t="str">
        <f>TEXT(Causas[[#This Row],[resolucion_fecha]],"MMMM")</f>
        <v>septiembre</v>
      </c>
      <c r="R4612" s="16" t="str">
        <f t="shared" si="72"/>
        <v>T</v>
      </c>
      <c r="S4612" s="16"/>
      <c r="T4612" s="16" t="s">
        <v>53</v>
      </c>
      <c r="U4612" s="100"/>
      <c r="V4612" s="16"/>
      <c r="W4612" s="16"/>
    </row>
    <row r="4613" spans="1:23" hidden="1" x14ac:dyDescent="0.25">
      <c r="A4613" s="96">
        <v>151412</v>
      </c>
      <c r="B4613" s="96" t="s">
        <v>42</v>
      </c>
      <c r="C4613" s="96" t="s">
        <v>43</v>
      </c>
      <c r="D4613" s="96" t="s">
        <v>96</v>
      </c>
      <c r="E4613" s="97">
        <v>43405</v>
      </c>
      <c r="F4613" s="96" t="s">
        <v>45</v>
      </c>
      <c r="G4613" s="96" t="s">
        <v>50</v>
      </c>
      <c r="H4613" s="97">
        <v>45190</v>
      </c>
      <c r="I4613" s="23">
        <v>0.75533564814814813</v>
      </c>
      <c r="J4613" s="97">
        <v>45190</v>
      </c>
      <c r="K4613" s="23">
        <v>0.79394675925925917</v>
      </c>
      <c r="L4613" s="96">
        <v>3336</v>
      </c>
      <c r="M4613" s="98">
        <f>Causas[[#This Row],[parada_duracion]]/60</f>
        <v>55.6</v>
      </c>
      <c r="N4613" s="18" t="s">
        <v>1498</v>
      </c>
      <c r="O4613" s="99" t="s">
        <v>52</v>
      </c>
      <c r="P4613" s="99">
        <f>WEEKNUM(Causas[[#This Row],[resolucion_fecha]],16)</f>
        <v>38</v>
      </c>
      <c r="Q4613" s="99" t="str">
        <f>TEXT(Causas[[#This Row],[resolucion_fecha]],"MMMM")</f>
        <v>septiembre</v>
      </c>
      <c r="R4613" s="99" t="str">
        <f t="shared" si="72"/>
        <v>T</v>
      </c>
      <c r="S4613" s="99"/>
      <c r="T4613" s="16" t="s">
        <v>53</v>
      </c>
      <c r="U4613" s="16"/>
      <c r="V4613" s="99"/>
      <c r="W4613" s="99"/>
    </row>
    <row r="4614" spans="1:23" hidden="1" x14ac:dyDescent="0.25">
      <c r="A4614" s="25">
        <v>151413</v>
      </c>
      <c r="B4614" s="25" t="s">
        <v>42</v>
      </c>
      <c r="C4614" s="25" t="s">
        <v>43</v>
      </c>
      <c r="D4614" s="25" t="s">
        <v>64</v>
      </c>
      <c r="E4614" s="24">
        <v>43405</v>
      </c>
      <c r="F4614" s="25" t="s">
        <v>45</v>
      </c>
      <c r="G4614" s="25" t="s">
        <v>50</v>
      </c>
      <c r="H4614" s="24">
        <v>45190</v>
      </c>
      <c r="I4614" s="101">
        <v>0.76075231481481476</v>
      </c>
      <c r="J4614" s="24">
        <v>45190</v>
      </c>
      <c r="K4614" s="101">
        <v>0.79306712962962955</v>
      </c>
      <c r="L4614" s="25">
        <v>2792</v>
      </c>
      <c r="M4614" s="26">
        <f>Causas[[#This Row],[parada_duracion]]/60</f>
        <v>46.533333333333331</v>
      </c>
      <c r="N4614" s="19" t="s">
        <v>1499</v>
      </c>
      <c r="O4614" s="16" t="s">
        <v>52</v>
      </c>
      <c r="P4614" s="16">
        <f>WEEKNUM(Causas[[#This Row],[resolucion_fecha]],16)</f>
        <v>38</v>
      </c>
      <c r="Q4614" s="16" t="str">
        <f>TEXT(Causas[[#This Row],[resolucion_fecha]],"MMMM")</f>
        <v>septiembre</v>
      </c>
      <c r="R4614" s="16" t="str">
        <f t="shared" si="72"/>
        <v>T</v>
      </c>
      <c r="S4614" s="16"/>
      <c r="T4614" s="16" t="s">
        <v>53</v>
      </c>
      <c r="U4614" s="100"/>
      <c r="V4614" s="16"/>
      <c r="W4614" s="16"/>
    </row>
    <row r="4615" spans="1:23" hidden="1" x14ac:dyDescent="0.25">
      <c r="A4615" s="96">
        <v>151419</v>
      </c>
      <c r="B4615" s="96" t="s">
        <v>203</v>
      </c>
      <c r="C4615" s="96" t="s">
        <v>43</v>
      </c>
      <c r="D4615" s="96" t="s">
        <v>55</v>
      </c>
      <c r="E4615" s="97">
        <v>43405</v>
      </c>
      <c r="F4615" s="96" t="s">
        <v>45</v>
      </c>
      <c r="G4615" s="96" t="s">
        <v>46</v>
      </c>
      <c r="H4615" s="97">
        <v>45190</v>
      </c>
      <c r="I4615" s="23">
        <v>0.82491898148148157</v>
      </c>
      <c r="J4615" s="97">
        <v>45190</v>
      </c>
      <c r="K4615" s="23">
        <v>0.82547453703703699</v>
      </c>
      <c r="L4615" s="96">
        <v>48</v>
      </c>
      <c r="M4615" s="98">
        <f>Causas[[#This Row],[parada_duracion]]/60</f>
        <v>0.8</v>
      </c>
      <c r="N4615" s="18" t="s">
        <v>47</v>
      </c>
      <c r="O4615" s="99" t="s">
        <v>47</v>
      </c>
      <c r="P4615" s="99">
        <f>WEEKNUM(Causas[[#This Row],[resolucion_fecha]],16)</f>
        <v>38</v>
      </c>
      <c r="Q4615" s="99" t="str">
        <f>TEXT(Causas[[#This Row],[resolucion_fecha]],"MMMM")</f>
        <v>septiembre</v>
      </c>
      <c r="R4615" s="99" t="str">
        <f t="shared" si="72"/>
        <v>T</v>
      </c>
      <c r="S4615" s="99"/>
      <c r="T4615" s="99" t="s">
        <v>47</v>
      </c>
      <c r="U4615" s="16"/>
      <c r="V4615" s="99"/>
      <c r="W4615" s="99"/>
    </row>
    <row r="4616" spans="1:23" hidden="1" x14ac:dyDescent="0.25">
      <c r="A4616" s="25">
        <v>151420</v>
      </c>
      <c r="B4616" s="25" t="s">
        <v>54</v>
      </c>
      <c r="C4616" s="25" t="s">
        <v>43</v>
      </c>
      <c r="D4616" s="25" t="s">
        <v>55</v>
      </c>
      <c r="E4616" s="24">
        <v>44120</v>
      </c>
      <c r="F4616" s="25" t="s">
        <v>56</v>
      </c>
      <c r="G4616" s="25" t="s">
        <v>50</v>
      </c>
      <c r="H4616" s="24">
        <v>45190</v>
      </c>
      <c r="I4616" s="101">
        <v>0.82697916666666671</v>
      </c>
      <c r="J4616" s="24">
        <v>45190</v>
      </c>
      <c r="K4616" s="101">
        <v>0.90709490740740739</v>
      </c>
      <c r="L4616" s="25">
        <v>6922</v>
      </c>
      <c r="M4616" s="26">
        <f>Causas[[#This Row],[parada_duracion]]/60</f>
        <v>115.36666666666666</v>
      </c>
      <c r="N4616" s="19" t="s">
        <v>1500</v>
      </c>
      <c r="O4616" s="16" t="s">
        <v>52</v>
      </c>
      <c r="P4616" s="16">
        <f>WEEKNUM(Causas[[#This Row],[resolucion_fecha]],16)</f>
        <v>38</v>
      </c>
      <c r="Q4616" s="16" t="str">
        <f>TEXT(Causas[[#This Row],[resolucion_fecha]],"MMMM")</f>
        <v>septiembre</v>
      </c>
      <c r="R4616" s="16" t="str">
        <f t="shared" si="72"/>
        <v>T</v>
      </c>
      <c r="S4616" s="16"/>
      <c r="T4616" s="16" t="s">
        <v>53</v>
      </c>
      <c r="U4616" s="100"/>
      <c r="V4616" s="16"/>
      <c r="W4616" s="16"/>
    </row>
    <row r="4617" spans="1:23" hidden="1" x14ac:dyDescent="0.25">
      <c r="A4617" s="25">
        <v>151422</v>
      </c>
      <c r="B4617" s="25" t="s">
        <v>95</v>
      </c>
      <c r="C4617" s="25" t="s">
        <v>43</v>
      </c>
      <c r="D4617" s="25" t="s">
        <v>166</v>
      </c>
      <c r="E4617" s="24">
        <v>43405</v>
      </c>
      <c r="F4617" s="25" t="s">
        <v>45</v>
      </c>
      <c r="G4617" s="25" t="s">
        <v>46</v>
      </c>
      <c r="H4617" s="24">
        <v>45190</v>
      </c>
      <c r="I4617" s="101">
        <v>0.86871527777777768</v>
      </c>
      <c r="J4617" s="24">
        <v>45190</v>
      </c>
      <c r="K4617" s="101">
        <v>0.90792824074074074</v>
      </c>
      <c r="L4617" s="25">
        <v>3388</v>
      </c>
      <c r="M4617" s="26">
        <f>Causas[[#This Row],[parada_duracion]]/60</f>
        <v>56.466666666666669</v>
      </c>
      <c r="N4617" s="19" t="s">
        <v>1404</v>
      </c>
      <c r="O4617" s="16" t="s">
        <v>52</v>
      </c>
      <c r="P4617" s="16">
        <f>WEEKNUM(Causas[[#This Row],[resolucion_fecha]],16)</f>
        <v>38</v>
      </c>
      <c r="Q4617" s="16" t="str">
        <f>TEXT(Causas[[#This Row],[resolucion_fecha]],"MMMM")</f>
        <v>septiembre</v>
      </c>
      <c r="R4617" s="16" t="str">
        <f t="shared" si="72"/>
        <v>T</v>
      </c>
      <c r="S4617" s="16"/>
      <c r="T4617" s="16" t="s">
        <v>53</v>
      </c>
      <c r="U4617" s="16"/>
      <c r="V4617" s="16"/>
      <c r="W4617" s="16"/>
    </row>
    <row r="4618" spans="1:23" hidden="1" x14ac:dyDescent="0.25">
      <c r="A4618" s="96">
        <v>151428</v>
      </c>
      <c r="B4618" s="96" t="s">
        <v>79</v>
      </c>
      <c r="C4618" s="96" t="s">
        <v>43</v>
      </c>
      <c r="D4618" s="96" t="s">
        <v>82</v>
      </c>
      <c r="E4618" s="97">
        <v>43405</v>
      </c>
      <c r="F4618" s="96" t="s">
        <v>45</v>
      </c>
      <c r="G4618" s="96" t="s">
        <v>46</v>
      </c>
      <c r="H4618" s="97">
        <v>45190</v>
      </c>
      <c r="I4618" s="23">
        <v>0.90769675925925919</v>
      </c>
      <c r="J4618" s="97">
        <v>45190</v>
      </c>
      <c r="K4618" s="23">
        <v>0.90891203703703705</v>
      </c>
      <c r="L4618" s="96">
        <v>105</v>
      </c>
      <c r="M4618" s="98">
        <f>Causas[[#This Row],[parada_duracion]]/60</f>
        <v>1.75</v>
      </c>
      <c r="N4618" s="18" t="s">
        <v>47</v>
      </c>
      <c r="O4618" s="99" t="s">
        <v>47</v>
      </c>
      <c r="P4618" s="99">
        <f>WEEKNUM(Causas[[#This Row],[resolucion_fecha]],16)</f>
        <v>38</v>
      </c>
      <c r="Q4618" s="99" t="str">
        <f>TEXT(Causas[[#This Row],[resolucion_fecha]],"MMMM")</f>
        <v>septiembre</v>
      </c>
      <c r="R4618" s="99" t="str">
        <f t="shared" si="72"/>
        <v>T</v>
      </c>
      <c r="S4618" s="99"/>
      <c r="T4618" s="99" t="s">
        <v>47</v>
      </c>
      <c r="U4618" s="16"/>
      <c r="V4618" s="99"/>
      <c r="W4618" s="99"/>
    </row>
    <row r="4619" spans="1:23" hidden="1" x14ac:dyDescent="0.25">
      <c r="A4619" s="25">
        <v>151429</v>
      </c>
      <c r="B4619" s="25" t="s">
        <v>66</v>
      </c>
      <c r="C4619" s="25" t="s">
        <v>43</v>
      </c>
      <c r="D4619" s="25" t="s">
        <v>143</v>
      </c>
      <c r="E4619" s="24">
        <v>43405</v>
      </c>
      <c r="F4619" s="25" t="s">
        <v>45</v>
      </c>
      <c r="G4619" s="25" t="s">
        <v>46</v>
      </c>
      <c r="H4619" s="24">
        <v>45191</v>
      </c>
      <c r="I4619" s="101">
        <v>3.5370370370370365E-2</v>
      </c>
      <c r="J4619" s="24">
        <v>45191</v>
      </c>
      <c r="K4619" s="101">
        <v>4.8356481481481479E-2</v>
      </c>
      <c r="L4619" s="25">
        <v>1122</v>
      </c>
      <c r="M4619" s="26">
        <f>Causas[[#This Row],[parada_duracion]]/60</f>
        <v>18.7</v>
      </c>
      <c r="N4619" s="19" t="s">
        <v>49</v>
      </c>
      <c r="O4619" s="16" t="s">
        <v>49</v>
      </c>
      <c r="P4619" s="16">
        <f>WEEKNUM(Causas[[#This Row],[resolucion_fecha]],16)</f>
        <v>38</v>
      </c>
      <c r="Q4619" s="16" t="str">
        <f>TEXT(Causas[[#This Row],[resolucion_fecha]],"MMMM")</f>
        <v>septiembre</v>
      </c>
      <c r="R4619" s="16" t="str">
        <f t="shared" si="72"/>
        <v>N</v>
      </c>
      <c r="S4619" s="16"/>
      <c r="T4619" s="16" t="s">
        <v>49</v>
      </c>
      <c r="U4619" s="100"/>
      <c r="V4619" s="16"/>
      <c r="W4619" s="16"/>
    </row>
    <row r="4620" spans="1:23" hidden="1" x14ac:dyDescent="0.25">
      <c r="A4620" s="25">
        <v>151435</v>
      </c>
      <c r="B4620" s="25" t="s">
        <v>83</v>
      </c>
      <c r="C4620" s="25" t="s">
        <v>43</v>
      </c>
      <c r="D4620" s="25" t="s">
        <v>76</v>
      </c>
      <c r="E4620" s="24">
        <v>43405</v>
      </c>
      <c r="F4620" s="25" t="s">
        <v>45</v>
      </c>
      <c r="G4620" s="25" t="s">
        <v>50</v>
      </c>
      <c r="H4620" s="24">
        <v>45191</v>
      </c>
      <c r="I4620" s="101">
        <v>0.26520833333333332</v>
      </c>
      <c r="J4620" s="24">
        <v>45191</v>
      </c>
      <c r="K4620" s="101">
        <v>0.28517361111111111</v>
      </c>
      <c r="L4620" s="25">
        <v>1725</v>
      </c>
      <c r="M4620" s="26">
        <f>Causas[[#This Row],[parada_duracion]]/60</f>
        <v>28.75</v>
      </c>
      <c r="N4620" s="19" t="s">
        <v>49</v>
      </c>
      <c r="O4620" s="16" t="s">
        <v>49</v>
      </c>
      <c r="P4620" s="16">
        <f>WEEKNUM(Causas[[#This Row],[resolucion_fecha]],16)</f>
        <v>38</v>
      </c>
      <c r="Q4620" s="16" t="str">
        <f>TEXT(Causas[[#This Row],[resolucion_fecha]],"MMMM")</f>
        <v>septiembre</v>
      </c>
      <c r="R4620" s="16" t="str">
        <f t="shared" si="72"/>
        <v>M</v>
      </c>
      <c r="S4620" s="16"/>
      <c r="T4620" s="16" t="s">
        <v>49</v>
      </c>
      <c r="U4620" s="16"/>
      <c r="V4620" s="16"/>
      <c r="W4620" s="16"/>
    </row>
    <row r="4621" spans="1:23" hidden="1" x14ac:dyDescent="0.25">
      <c r="A4621" s="25">
        <v>151441</v>
      </c>
      <c r="B4621" s="25" t="s">
        <v>70</v>
      </c>
      <c r="C4621" s="25" t="s">
        <v>43</v>
      </c>
      <c r="D4621" s="25" t="s">
        <v>64</v>
      </c>
      <c r="E4621" s="24">
        <v>43881</v>
      </c>
      <c r="F4621" s="25" t="s">
        <v>56</v>
      </c>
      <c r="G4621" s="25" t="s">
        <v>46</v>
      </c>
      <c r="H4621" s="24">
        <v>45191</v>
      </c>
      <c r="I4621" s="101">
        <v>0.29436342592592596</v>
      </c>
      <c r="J4621" s="24">
        <v>45191</v>
      </c>
      <c r="K4621" s="101">
        <v>0.31356481481481485</v>
      </c>
      <c r="L4621" s="25">
        <v>1659</v>
      </c>
      <c r="M4621" s="26">
        <f>Causas[[#This Row],[parada_duracion]]/60</f>
        <v>27.65</v>
      </c>
      <c r="N4621" s="19" t="s">
        <v>49</v>
      </c>
      <c r="O4621" s="16" t="s">
        <v>49</v>
      </c>
      <c r="P4621" s="16">
        <f>WEEKNUM(Causas[[#This Row],[resolucion_fecha]],16)</f>
        <v>38</v>
      </c>
      <c r="Q4621" s="16" t="str">
        <f>TEXT(Causas[[#This Row],[resolucion_fecha]],"MMMM")</f>
        <v>septiembre</v>
      </c>
      <c r="R4621" s="16" t="str">
        <f t="shared" si="72"/>
        <v>M</v>
      </c>
      <c r="S4621" s="16"/>
      <c r="T4621" s="16" t="s">
        <v>49</v>
      </c>
      <c r="U4621" s="16"/>
      <c r="V4621" s="16"/>
      <c r="W4621" s="16"/>
    </row>
    <row r="4622" spans="1:23" hidden="1" x14ac:dyDescent="0.25">
      <c r="A4622" s="96">
        <v>151446</v>
      </c>
      <c r="B4622" s="96" t="s">
        <v>86</v>
      </c>
      <c r="C4622" s="96" t="s">
        <v>43</v>
      </c>
      <c r="D4622" s="96" t="s">
        <v>55</v>
      </c>
      <c r="E4622" s="97">
        <v>43881</v>
      </c>
      <c r="F4622" s="96" t="s">
        <v>56</v>
      </c>
      <c r="G4622" s="96" t="s">
        <v>50</v>
      </c>
      <c r="H4622" s="97">
        <v>45191</v>
      </c>
      <c r="I4622" s="23">
        <v>0.30407407407407411</v>
      </c>
      <c r="J4622" s="97">
        <v>45191</v>
      </c>
      <c r="K4622" s="23">
        <v>0.31193287037037037</v>
      </c>
      <c r="L4622" s="96">
        <v>679</v>
      </c>
      <c r="M4622" s="98">
        <f>Causas[[#This Row],[parada_duracion]]/60</f>
        <v>11.316666666666666</v>
      </c>
      <c r="N4622" s="18" t="s">
        <v>113</v>
      </c>
      <c r="O4622" s="99" t="s">
        <v>52</v>
      </c>
      <c r="P4622" s="99">
        <f>WEEKNUM(Causas[[#This Row],[resolucion_fecha]],16)</f>
        <v>38</v>
      </c>
      <c r="Q4622" s="99" t="str">
        <f>TEXT(Causas[[#This Row],[resolucion_fecha]],"MMMM")</f>
        <v>septiembre</v>
      </c>
      <c r="R4622" s="99" t="str">
        <f t="shared" si="72"/>
        <v>M</v>
      </c>
      <c r="S4622" s="99"/>
      <c r="T4622" s="99" t="s">
        <v>53</v>
      </c>
      <c r="U4622" s="16"/>
      <c r="V4622" s="99"/>
      <c r="W4622" s="99"/>
    </row>
    <row r="4623" spans="1:23" hidden="1" x14ac:dyDescent="0.25">
      <c r="A4623" s="96">
        <v>151447</v>
      </c>
      <c r="B4623" s="96" t="s">
        <v>61</v>
      </c>
      <c r="C4623" s="96" t="s">
        <v>43</v>
      </c>
      <c r="D4623" s="96" t="s">
        <v>55</v>
      </c>
      <c r="E4623" s="97">
        <v>43881</v>
      </c>
      <c r="F4623" s="96" t="s">
        <v>56</v>
      </c>
      <c r="G4623" s="96" t="s">
        <v>46</v>
      </c>
      <c r="H4623" s="97">
        <v>45191</v>
      </c>
      <c r="I4623" s="23">
        <v>0.31209490740740742</v>
      </c>
      <c r="J4623" s="97">
        <v>45191</v>
      </c>
      <c r="K4623" s="23">
        <v>0.32765046296296296</v>
      </c>
      <c r="L4623" s="96">
        <v>1344</v>
      </c>
      <c r="M4623" s="98">
        <f>Causas[[#This Row],[parada_duracion]]/60</f>
        <v>22.4</v>
      </c>
      <c r="N4623" s="19" t="s">
        <v>49</v>
      </c>
      <c r="O4623" s="16" t="s">
        <v>49</v>
      </c>
      <c r="P4623" s="99">
        <f>WEEKNUM(Causas[[#This Row],[resolucion_fecha]],16)</f>
        <v>38</v>
      </c>
      <c r="Q4623" s="99" t="str">
        <f>TEXT(Causas[[#This Row],[resolucion_fecha]],"MMMM")</f>
        <v>septiembre</v>
      </c>
      <c r="R4623" s="99" t="str">
        <f t="shared" si="72"/>
        <v>M</v>
      </c>
      <c r="S4623" s="99"/>
      <c r="T4623" s="16" t="s">
        <v>49</v>
      </c>
      <c r="U4623" s="100"/>
      <c r="V4623" s="99"/>
      <c r="W4623" s="99"/>
    </row>
    <row r="4624" spans="1:23" hidden="1" x14ac:dyDescent="0.25">
      <c r="A4624" s="25">
        <v>151448</v>
      </c>
      <c r="B4624" s="25" t="s">
        <v>70</v>
      </c>
      <c r="C4624" s="25" t="s">
        <v>43</v>
      </c>
      <c r="D4624" s="25" t="s">
        <v>64</v>
      </c>
      <c r="E4624" s="24">
        <v>43881</v>
      </c>
      <c r="F4624" s="25" t="s">
        <v>56</v>
      </c>
      <c r="G4624" s="25" t="s">
        <v>46</v>
      </c>
      <c r="H4624" s="24">
        <v>45191</v>
      </c>
      <c r="I4624" s="101">
        <v>0.31366898148148148</v>
      </c>
      <c r="J4624" s="24">
        <v>45191</v>
      </c>
      <c r="K4624" s="101">
        <v>0.35226851851851854</v>
      </c>
      <c r="L4624" s="25">
        <v>3335</v>
      </c>
      <c r="M4624" s="26">
        <f>Causas[[#This Row],[parada_duracion]]/60</f>
        <v>55.583333333333336</v>
      </c>
      <c r="N4624" s="19" t="s">
        <v>49</v>
      </c>
      <c r="O4624" s="16" t="s">
        <v>49</v>
      </c>
      <c r="P4624" s="16">
        <f>WEEKNUM(Causas[[#This Row],[resolucion_fecha]],16)</f>
        <v>38</v>
      </c>
      <c r="Q4624" s="16" t="str">
        <f>TEXT(Causas[[#This Row],[resolucion_fecha]],"MMMM")</f>
        <v>septiembre</v>
      </c>
      <c r="R4624" s="16" t="str">
        <f t="shared" si="72"/>
        <v>M</v>
      </c>
      <c r="S4624" s="16"/>
      <c r="T4624" s="16" t="s">
        <v>49</v>
      </c>
      <c r="U4624" s="100"/>
      <c r="V4624" s="16"/>
      <c r="W4624" s="16"/>
    </row>
    <row r="4625" spans="1:23" hidden="1" x14ac:dyDescent="0.25">
      <c r="A4625" s="96">
        <v>151450</v>
      </c>
      <c r="B4625" s="96" t="s">
        <v>86</v>
      </c>
      <c r="C4625" s="96" t="s">
        <v>43</v>
      </c>
      <c r="D4625" s="96" t="s">
        <v>55</v>
      </c>
      <c r="E4625" s="97">
        <v>43881</v>
      </c>
      <c r="F4625" s="96" t="s">
        <v>56</v>
      </c>
      <c r="G4625" s="96" t="s">
        <v>50</v>
      </c>
      <c r="H4625" s="97">
        <v>45191</v>
      </c>
      <c r="I4625" s="23">
        <v>0.32788194444444446</v>
      </c>
      <c r="J4625" s="97">
        <v>45191</v>
      </c>
      <c r="K4625" s="23">
        <v>0.36072916666666671</v>
      </c>
      <c r="L4625" s="96">
        <v>2838</v>
      </c>
      <c r="M4625" s="98">
        <f>Causas[[#This Row],[parada_duracion]]/60</f>
        <v>47.3</v>
      </c>
      <c r="N4625" s="19" t="s">
        <v>49</v>
      </c>
      <c r="O4625" s="16" t="s">
        <v>49</v>
      </c>
      <c r="P4625" s="99">
        <f>WEEKNUM(Causas[[#This Row],[resolucion_fecha]],16)</f>
        <v>38</v>
      </c>
      <c r="Q4625" s="99" t="str">
        <f>TEXT(Causas[[#This Row],[resolucion_fecha]],"MMMM")</f>
        <v>septiembre</v>
      </c>
      <c r="R4625" s="99" t="str">
        <f t="shared" si="72"/>
        <v>M</v>
      </c>
      <c r="S4625" s="99"/>
      <c r="T4625" s="16" t="s">
        <v>49</v>
      </c>
      <c r="U4625" s="16"/>
      <c r="V4625" s="99"/>
      <c r="W4625" s="99"/>
    </row>
    <row r="4626" spans="1:23" hidden="1" x14ac:dyDescent="0.25">
      <c r="A4626" s="25">
        <v>151451</v>
      </c>
      <c r="B4626" s="25" t="s">
        <v>101</v>
      </c>
      <c r="C4626" s="25" t="s">
        <v>43</v>
      </c>
      <c r="D4626" s="25" t="s">
        <v>77</v>
      </c>
      <c r="E4626" s="24">
        <v>43405</v>
      </c>
      <c r="F4626" s="25" t="s">
        <v>45</v>
      </c>
      <c r="G4626" s="25" t="s">
        <v>50</v>
      </c>
      <c r="H4626" s="24">
        <v>45191</v>
      </c>
      <c r="I4626" s="101">
        <v>0.33534722222222224</v>
      </c>
      <c r="J4626" s="24">
        <v>45191</v>
      </c>
      <c r="K4626" s="101">
        <v>0.40534722222222225</v>
      </c>
      <c r="L4626" s="25">
        <v>6048</v>
      </c>
      <c r="M4626" s="26">
        <f>Causas[[#This Row],[parada_duracion]]/60</f>
        <v>100.8</v>
      </c>
      <c r="N4626" s="19" t="s">
        <v>49</v>
      </c>
      <c r="O4626" s="16" t="s">
        <v>49</v>
      </c>
      <c r="P4626" s="16">
        <f>WEEKNUM(Causas[[#This Row],[resolucion_fecha]],16)</f>
        <v>38</v>
      </c>
      <c r="Q4626" s="16" t="str">
        <f>TEXT(Causas[[#This Row],[resolucion_fecha]],"MMMM")</f>
        <v>septiembre</v>
      </c>
      <c r="R4626" s="16" t="str">
        <f t="shared" si="72"/>
        <v>M</v>
      </c>
      <c r="S4626" s="16"/>
      <c r="T4626" s="16" t="s">
        <v>49</v>
      </c>
      <c r="U4626" s="100"/>
      <c r="V4626" s="16"/>
      <c r="W4626" s="16"/>
    </row>
    <row r="4627" spans="1:23" hidden="1" x14ac:dyDescent="0.25">
      <c r="A4627" s="96">
        <v>151456</v>
      </c>
      <c r="B4627" s="96" t="s">
        <v>86</v>
      </c>
      <c r="C4627" s="96" t="s">
        <v>43</v>
      </c>
      <c r="D4627" s="96" t="s">
        <v>55</v>
      </c>
      <c r="E4627" s="97">
        <v>43881</v>
      </c>
      <c r="F4627" s="96" t="s">
        <v>56</v>
      </c>
      <c r="G4627" s="96" t="s">
        <v>50</v>
      </c>
      <c r="H4627" s="97">
        <v>45191</v>
      </c>
      <c r="I4627" s="23">
        <v>0.36114583333333333</v>
      </c>
      <c r="J4627" s="97">
        <v>45191</v>
      </c>
      <c r="K4627" s="23">
        <v>0.38021990740740735</v>
      </c>
      <c r="L4627" s="96">
        <v>1648</v>
      </c>
      <c r="M4627" s="98">
        <f>Causas[[#This Row],[parada_duracion]]/60</f>
        <v>27.466666666666665</v>
      </c>
      <c r="N4627" s="19" t="s">
        <v>49</v>
      </c>
      <c r="O4627" s="16" t="s">
        <v>49</v>
      </c>
      <c r="P4627" s="99">
        <f>WEEKNUM(Causas[[#This Row],[resolucion_fecha]],16)</f>
        <v>38</v>
      </c>
      <c r="Q4627" s="99" t="str">
        <f>TEXT(Causas[[#This Row],[resolucion_fecha]],"MMMM")</f>
        <v>septiembre</v>
      </c>
      <c r="R4627" s="99" t="str">
        <f t="shared" si="72"/>
        <v>M</v>
      </c>
      <c r="S4627" s="99"/>
      <c r="T4627" s="16" t="s">
        <v>49</v>
      </c>
      <c r="U4627" s="16"/>
      <c r="V4627" s="99"/>
      <c r="W4627" s="99"/>
    </row>
    <row r="4628" spans="1:23" hidden="1" x14ac:dyDescent="0.25">
      <c r="A4628" s="25">
        <v>151457</v>
      </c>
      <c r="B4628" s="25" t="s">
        <v>54</v>
      </c>
      <c r="C4628" s="25" t="s">
        <v>43</v>
      </c>
      <c r="D4628" s="25" t="s">
        <v>55</v>
      </c>
      <c r="E4628" s="24">
        <v>44120</v>
      </c>
      <c r="F4628" s="25" t="s">
        <v>56</v>
      </c>
      <c r="G4628" s="25" t="s">
        <v>50</v>
      </c>
      <c r="H4628" s="24">
        <v>45191</v>
      </c>
      <c r="I4628" s="101">
        <v>0.3853935185185185</v>
      </c>
      <c r="J4628" s="24">
        <v>45191</v>
      </c>
      <c r="K4628" s="101">
        <v>0.3972222222222222</v>
      </c>
      <c r="L4628" s="25">
        <v>1022</v>
      </c>
      <c r="M4628" s="26">
        <f>Causas[[#This Row],[parada_duracion]]/60</f>
        <v>17.033333333333335</v>
      </c>
      <c r="N4628" s="19" t="s">
        <v>49</v>
      </c>
      <c r="O4628" s="16" t="s">
        <v>49</v>
      </c>
      <c r="P4628" s="16">
        <f>WEEKNUM(Causas[[#This Row],[resolucion_fecha]],16)</f>
        <v>38</v>
      </c>
      <c r="Q4628" s="16" t="str">
        <f>TEXT(Causas[[#This Row],[resolucion_fecha]],"MMMM")</f>
        <v>septiembre</v>
      </c>
      <c r="R4628" s="16" t="str">
        <f t="shared" si="72"/>
        <v>M</v>
      </c>
      <c r="S4628" s="16"/>
      <c r="T4628" s="16" t="s">
        <v>49</v>
      </c>
      <c r="U4628" s="100"/>
      <c r="V4628" s="16"/>
      <c r="W4628" s="16"/>
    </row>
    <row r="4629" spans="1:23" hidden="1" x14ac:dyDescent="0.25">
      <c r="A4629" s="96">
        <v>151463</v>
      </c>
      <c r="B4629" s="96" t="s">
        <v>169</v>
      </c>
      <c r="C4629" s="96" t="s">
        <v>43</v>
      </c>
      <c r="D4629" s="96" t="s">
        <v>82</v>
      </c>
      <c r="E4629" s="97">
        <v>44756</v>
      </c>
      <c r="F4629" s="96" t="s">
        <v>140</v>
      </c>
      <c r="G4629" s="96" t="s">
        <v>46</v>
      </c>
      <c r="H4629" s="97">
        <v>45191</v>
      </c>
      <c r="I4629" s="23">
        <v>0.4286342592592593</v>
      </c>
      <c r="J4629" s="97">
        <v>45191</v>
      </c>
      <c r="K4629" s="23">
        <v>0.42868055555555556</v>
      </c>
      <c r="L4629" s="96">
        <v>4</v>
      </c>
      <c r="M4629" s="98">
        <f>Causas[[#This Row],[parada_duracion]]/60</f>
        <v>6.6666666666666666E-2</v>
      </c>
      <c r="N4629" s="18" t="s">
        <v>47</v>
      </c>
      <c r="O4629" s="99" t="s">
        <v>47</v>
      </c>
      <c r="P4629" s="99">
        <f>WEEKNUM(Causas[[#This Row],[resolucion_fecha]],16)</f>
        <v>38</v>
      </c>
      <c r="Q4629" s="99" t="str">
        <f>TEXT(Causas[[#This Row],[resolucion_fecha]],"MMMM")</f>
        <v>septiembre</v>
      </c>
      <c r="R4629" s="99" t="str">
        <f t="shared" si="72"/>
        <v>M</v>
      </c>
      <c r="S4629" s="99"/>
      <c r="T4629" s="99" t="s">
        <v>47</v>
      </c>
      <c r="U4629" s="16"/>
      <c r="V4629" s="99"/>
      <c r="W4629" s="99"/>
    </row>
    <row r="4630" spans="1:23" hidden="1" x14ac:dyDescent="0.25">
      <c r="A4630" s="25">
        <v>151464</v>
      </c>
      <c r="B4630" s="25" t="s">
        <v>169</v>
      </c>
      <c r="C4630" s="25" t="s">
        <v>43</v>
      </c>
      <c r="D4630" s="25" t="s">
        <v>82</v>
      </c>
      <c r="E4630" s="24">
        <v>44756</v>
      </c>
      <c r="F4630" s="25" t="s">
        <v>140</v>
      </c>
      <c r="G4630" s="25" t="s">
        <v>50</v>
      </c>
      <c r="H4630" s="24">
        <v>45191</v>
      </c>
      <c r="I4630" s="101">
        <v>0.42878472222222225</v>
      </c>
      <c r="J4630" s="24">
        <v>45191</v>
      </c>
      <c r="K4630" s="101">
        <v>0.43490740740740735</v>
      </c>
      <c r="L4630" s="25">
        <v>529</v>
      </c>
      <c r="M4630" s="26">
        <f>Causas[[#This Row],[parada_duracion]]/60</f>
        <v>8.8166666666666664</v>
      </c>
      <c r="N4630" s="18" t="s">
        <v>47</v>
      </c>
      <c r="O4630" s="99" t="s">
        <v>47</v>
      </c>
      <c r="P4630" s="16">
        <f>WEEKNUM(Causas[[#This Row],[resolucion_fecha]],16)</f>
        <v>38</v>
      </c>
      <c r="Q4630" s="16" t="str">
        <f>TEXT(Causas[[#This Row],[resolucion_fecha]],"MMMM")</f>
        <v>septiembre</v>
      </c>
      <c r="R4630" s="16" t="str">
        <f t="shared" si="72"/>
        <v>M</v>
      </c>
      <c r="S4630" s="16"/>
      <c r="T4630" s="99" t="s">
        <v>47</v>
      </c>
      <c r="U4630" s="100"/>
      <c r="V4630" s="16"/>
      <c r="W4630" s="16"/>
    </row>
    <row r="4631" spans="1:23" ht="30" hidden="1" x14ac:dyDescent="0.25">
      <c r="A4631" s="25">
        <v>151466</v>
      </c>
      <c r="B4631" s="25" t="s">
        <v>95</v>
      </c>
      <c r="C4631" s="25" t="s">
        <v>43</v>
      </c>
      <c r="D4631" s="25" t="s">
        <v>166</v>
      </c>
      <c r="E4631" s="24">
        <v>43405</v>
      </c>
      <c r="F4631" s="25" t="s">
        <v>45</v>
      </c>
      <c r="G4631" s="25" t="s">
        <v>50</v>
      </c>
      <c r="H4631" s="24">
        <v>45191</v>
      </c>
      <c r="I4631" s="101">
        <v>0.43093749999999997</v>
      </c>
      <c r="J4631" s="24">
        <v>45191</v>
      </c>
      <c r="K4631" s="101">
        <v>0.64896990740740745</v>
      </c>
      <c r="L4631" s="25">
        <v>18838</v>
      </c>
      <c r="M4631" s="26">
        <f>Causas[[#This Row],[parada_duracion]]/60</f>
        <v>313.96666666666664</v>
      </c>
      <c r="N4631" s="19" t="s">
        <v>1501</v>
      </c>
      <c r="O4631" s="16" t="s">
        <v>72</v>
      </c>
      <c r="P4631" s="16">
        <f>WEEKNUM(Causas[[#This Row],[resolucion_fecha]],16)</f>
        <v>38</v>
      </c>
      <c r="Q4631" s="16" t="str">
        <f>TEXT(Causas[[#This Row],[resolucion_fecha]],"MMMM")</f>
        <v>septiembre</v>
      </c>
      <c r="R4631" s="16" t="str">
        <f t="shared" si="72"/>
        <v>M</v>
      </c>
      <c r="S4631" s="16"/>
      <c r="T4631" s="16" t="s">
        <v>73</v>
      </c>
      <c r="U4631" s="16"/>
      <c r="V4631" s="16"/>
      <c r="W4631" s="16"/>
    </row>
    <row r="4632" spans="1:23" hidden="1" x14ac:dyDescent="0.25">
      <c r="A4632" s="25">
        <v>151468</v>
      </c>
      <c r="B4632" s="25" t="s">
        <v>63</v>
      </c>
      <c r="C4632" s="25" t="s">
        <v>43</v>
      </c>
      <c r="D4632" s="25" t="s">
        <v>64</v>
      </c>
      <c r="E4632" s="24">
        <v>43809</v>
      </c>
      <c r="F4632" s="25" t="s">
        <v>56</v>
      </c>
      <c r="G4632" s="25" t="s">
        <v>50</v>
      </c>
      <c r="H4632" s="24">
        <v>45191</v>
      </c>
      <c r="I4632" s="101">
        <v>0.44473379629629628</v>
      </c>
      <c r="J4632" s="24">
        <v>45191</v>
      </c>
      <c r="K4632" s="101">
        <v>0.50043981481481481</v>
      </c>
      <c r="L4632" s="25">
        <v>4813</v>
      </c>
      <c r="M4632" s="26">
        <f>Causas[[#This Row],[parada_duracion]]/60</f>
        <v>80.216666666666669</v>
      </c>
      <c r="N4632" s="19" t="s">
        <v>756</v>
      </c>
      <c r="O4632" s="16" t="s">
        <v>9</v>
      </c>
      <c r="P4632" s="16">
        <f>WEEKNUM(Causas[[#This Row],[resolucion_fecha]],16)</f>
        <v>38</v>
      </c>
      <c r="Q4632" s="16" t="str">
        <f>TEXT(Causas[[#This Row],[resolucion_fecha]],"MMMM")</f>
        <v>septiembre</v>
      </c>
      <c r="R4632" s="16" t="str">
        <f t="shared" si="72"/>
        <v>M</v>
      </c>
      <c r="S4632" s="16"/>
      <c r="T4632" s="16" t="s">
        <v>9</v>
      </c>
      <c r="U4632" s="16"/>
      <c r="V4632" s="16"/>
      <c r="W4632" s="16"/>
    </row>
    <row r="4633" spans="1:23" hidden="1" x14ac:dyDescent="0.25">
      <c r="A4633" s="25">
        <v>151470</v>
      </c>
      <c r="B4633" s="25" t="s">
        <v>42</v>
      </c>
      <c r="C4633" s="25" t="s">
        <v>43</v>
      </c>
      <c r="D4633" s="25" t="s">
        <v>102</v>
      </c>
      <c r="E4633" s="24">
        <v>43405</v>
      </c>
      <c r="F4633" s="25" t="s">
        <v>45</v>
      </c>
      <c r="G4633" s="25" t="s">
        <v>50</v>
      </c>
      <c r="H4633" s="24">
        <v>45191</v>
      </c>
      <c r="I4633" s="101">
        <v>0.45482638888888888</v>
      </c>
      <c r="J4633" s="24">
        <v>45191</v>
      </c>
      <c r="K4633" s="101">
        <v>0.48413194444444446</v>
      </c>
      <c r="L4633" s="25">
        <v>2532</v>
      </c>
      <c r="M4633" s="26">
        <f>Causas[[#This Row],[parada_duracion]]/60</f>
        <v>42.2</v>
      </c>
      <c r="N4633" s="19" t="s">
        <v>49</v>
      </c>
      <c r="O4633" s="16" t="s">
        <v>49</v>
      </c>
      <c r="P4633" s="16">
        <f>WEEKNUM(Causas[[#This Row],[resolucion_fecha]],16)</f>
        <v>38</v>
      </c>
      <c r="Q4633" s="16" t="str">
        <f>TEXT(Causas[[#This Row],[resolucion_fecha]],"MMMM")</f>
        <v>septiembre</v>
      </c>
      <c r="R4633" s="16" t="str">
        <f t="shared" si="72"/>
        <v>M</v>
      </c>
      <c r="S4633" s="16"/>
      <c r="T4633" s="16" t="s">
        <v>49</v>
      </c>
      <c r="U4633" s="16"/>
      <c r="V4633" s="16"/>
      <c r="W4633" s="16"/>
    </row>
    <row r="4634" spans="1:23" hidden="1" x14ac:dyDescent="0.25">
      <c r="A4634" s="96">
        <v>151472</v>
      </c>
      <c r="B4634" s="96" t="s">
        <v>352</v>
      </c>
      <c r="C4634" s="96" t="s">
        <v>43</v>
      </c>
      <c r="D4634" s="96" t="s">
        <v>55</v>
      </c>
      <c r="E4634" s="97">
        <v>43881</v>
      </c>
      <c r="F4634" s="96" t="s">
        <v>56</v>
      </c>
      <c r="G4634" s="96" t="s">
        <v>46</v>
      </c>
      <c r="H4634" s="97">
        <v>45191</v>
      </c>
      <c r="I4634" s="23">
        <v>0.4727777777777778</v>
      </c>
      <c r="J4634" s="97">
        <v>45191</v>
      </c>
      <c r="K4634" s="23">
        <v>0.47290509259259261</v>
      </c>
      <c r="L4634" s="96">
        <v>11</v>
      </c>
      <c r="M4634" s="98">
        <f>Causas[[#This Row],[parada_duracion]]/60</f>
        <v>0.18333333333333332</v>
      </c>
      <c r="N4634" s="18" t="s">
        <v>47</v>
      </c>
      <c r="O4634" s="99" t="s">
        <v>47</v>
      </c>
      <c r="P4634" s="99">
        <f>WEEKNUM(Causas[[#This Row],[resolucion_fecha]],16)</f>
        <v>38</v>
      </c>
      <c r="Q4634" s="99" t="str">
        <f>TEXT(Causas[[#This Row],[resolucion_fecha]],"MMMM")</f>
        <v>septiembre</v>
      </c>
      <c r="R4634" s="99" t="str">
        <f t="shared" si="72"/>
        <v>M</v>
      </c>
      <c r="S4634" s="99"/>
      <c r="T4634" s="99" t="s">
        <v>47</v>
      </c>
      <c r="U4634" s="16"/>
      <c r="V4634" s="99"/>
      <c r="W4634" s="99"/>
    </row>
    <row r="4635" spans="1:23" hidden="1" x14ac:dyDescent="0.25">
      <c r="A4635" s="25">
        <v>151473</v>
      </c>
      <c r="B4635" s="25" t="s">
        <v>61</v>
      </c>
      <c r="C4635" s="25" t="s">
        <v>43</v>
      </c>
      <c r="D4635" s="25" t="s">
        <v>55</v>
      </c>
      <c r="E4635" s="24">
        <v>43881</v>
      </c>
      <c r="F4635" s="25" t="s">
        <v>56</v>
      </c>
      <c r="G4635" s="25" t="s">
        <v>46</v>
      </c>
      <c r="H4635" s="24">
        <v>45191</v>
      </c>
      <c r="I4635" s="101">
        <v>0.4742939814814815</v>
      </c>
      <c r="J4635" s="24">
        <v>45191</v>
      </c>
      <c r="K4635" s="101">
        <v>0.47754629629629625</v>
      </c>
      <c r="L4635" s="25">
        <v>281</v>
      </c>
      <c r="M4635" s="26">
        <f>Causas[[#This Row],[parada_duracion]]/60</f>
        <v>4.6833333333333336</v>
      </c>
      <c r="N4635" s="18" t="s">
        <v>47</v>
      </c>
      <c r="O4635" s="99" t="s">
        <v>47</v>
      </c>
      <c r="P4635" s="16">
        <f>WEEKNUM(Causas[[#This Row],[resolucion_fecha]],16)</f>
        <v>38</v>
      </c>
      <c r="Q4635" s="16" t="str">
        <f>TEXT(Causas[[#This Row],[resolucion_fecha]],"MMMM")</f>
        <v>septiembre</v>
      </c>
      <c r="R4635" s="16" t="str">
        <f t="shared" si="72"/>
        <v>M</v>
      </c>
      <c r="S4635" s="16"/>
      <c r="T4635" s="99" t="s">
        <v>47</v>
      </c>
      <c r="U4635" s="100"/>
      <c r="V4635" s="16"/>
      <c r="W4635" s="16"/>
    </row>
    <row r="4636" spans="1:23" hidden="1" x14ac:dyDescent="0.25">
      <c r="A4636" s="96">
        <v>151476</v>
      </c>
      <c r="B4636" s="96" t="s">
        <v>86</v>
      </c>
      <c r="C4636" s="96" t="s">
        <v>43</v>
      </c>
      <c r="D4636" s="96" t="s">
        <v>55</v>
      </c>
      <c r="E4636" s="97">
        <v>43881</v>
      </c>
      <c r="F4636" s="96" t="s">
        <v>56</v>
      </c>
      <c r="G4636" s="96" t="s">
        <v>50</v>
      </c>
      <c r="H4636" s="97">
        <v>45191</v>
      </c>
      <c r="I4636" s="23">
        <v>0.50952546296296297</v>
      </c>
      <c r="J4636" s="97">
        <v>45191</v>
      </c>
      <c r="K4636" s="23">
        <v>0.51192129629629635</v>
      </c>
      <c r="L4636" s="96">
        <v>207</v>
      </c>
      <c r="M4636" s="98">
        <f>Causas[[#This Row],[parada_duracion]]/60</f>
        <v>3.45</v>
      </c>
      <c r="N4636" s="18" t="s">
        <v>47</v>
      </c>
      <c r="O4636" s="99" t="s">
        <v>47</v>
      </c>
      <c r="P4636" s="99">
        <f>WEEKNUM(Causas[[#This Row],[resolucion_fecha]],16)</f>
        <v>38</v>
      </c>
      <c r="Q4636" s="99" t="str">
        <f>TEXT(Causas[[#This Row],[resolucion_fecha]],"MMMM")</f>
        <v>septiembre</v>
      </c>
      <c r="R4636" s="99" t="str">
        <f t="shared" si="72"/>
        <v>M</v>
      </c>
      <c r="S4636" s="99"/>
      <c r="T4636" s="99" t="s">
        <v>47</v>
      </c>
      <c r="U4636" s="16"/>
      <c r="V4636" s="99"/>
      <c r="W4636" s="99"/>
    </row>
    <row r="4637" spans="1:23" hidden="1" x14ac:dyDescent="0.25">
      <c r="A4637" s="96">
        <v>151477</v>
      </c>
      <c r="B4637" s="96" t="s">
        <v>130</v>
      </c>
      <c r="C4637" s="96" t="s">
        <v>43</v>
      </c>
      <c r="D4637" s="96" t="s">
        <v>55</v>
      </c>
      <c r="E4637" s="97">
        <v>43405</v>
      </c>
      <c r="F4637" s="96" t="s">
        <v>45</v>
      </c>
      <c r="G4637" s="96" t="s">
        <v>50</v>
      </c>
      <c r="H4637" s="97">
        <v>45191</v>
      </c>
      <c r="I4637" s="23">
        <v>0.523900462962963</v>
      </c>
      <c r="J4637" s="97">
        <v>45191</v>
      </c>
      <c r="K4637" s="23">
        <v>0.58138888888888884</v>
      </c>
      <c r="L4637" s="96">
        <v>4967</v>
      </c>
      <c r="M4637" s="98">
        <f>Causas[[#This Row],[parada_duracion]]/60</f>
        <v>82.783333333333331</v>
      </c>
      <c r="N4637" s="19" t="s">
        <v>49</v>
      </c>
      <c r="O4637" s="16" t="s">
        <v>49</v>
      </c>
      <c r="P4637" s="99">
        <f>WEEKNUM(Causas[[#This Row],[resolucion_fecha]],16)</f>
        <v>38</v>
      </c>
      <c r="Q4637" s="99" t="str">
        <f>TEXT(Causas[[#This Row],[resolucion_fecha]],"MMMM")</f>
        <v>septiembre</v>
      </c>
      <c r="R4637" s="99" t="str">
        <f t="shared" si="72"/>
        <v>M</v>
      </c>
      <c r="S4637" s="99"/>
      <c r="T4637" s="16" t="s">
        <v>49</v>
      </c>
      <c r="U4637" s="100"/>
      <c r="V4637" s="99"/>
      <c r="W4637" s="99"/>
    </row>
    <row r="4638" spans="1:23" hidden="1" x14ac:dyDescent="0.25">
      <c r="A4638" s="25">
        <v>151478</v>
      </c>
      <c r="B4638" s="25" t="s">
        <v>66</v>
      </c>
      <c r="C4638" s="25" t="s">
        <v>43</v>
      </c>
      <c r="D4638" s="25" t="s">
        <v>82</v>
      </c>
      <c r="E4638" s="24">
        <v>43405</v>
      </c>
      <c r="F4638" s="25" t="s">
        <v>45</v>
      </c>
      <c r="G4638" s="25" t="s">
        <v>50</v>
      </c>
      <c r="H4638" s="24">
        <v>45191</v>
      </c>
      <c r="I4638" s="101">
        <v>0.52688657407407413</v>
      </c>
      <c r="J4638" s="24">
        <v>45191</v>
      </c>
      <c r="K4638" s="101">
        <v>0.6442592592592592</v>
      </c>
      <c r="L4638" s="25">
        <v>10141</v>
      </c>
      <c r="M4638" s="26">
        <f>Causas[[#This Row],[parada_duracion]]/60</f>
        <v>169.01666666666668</v>
      </c>
      <c r="N4638" s="19" t="s">
        <v>49</v>
      </c>
      <c r="O4638" s="16" t="s">
        <v>49</v>
      </c>
      <c r="P4638" s="16">
        <f>WEEKNUM(Causas[[#This Row],[resolucion_fecha]],16)</f>
        <v>38</v>
      </c>
      <c r="Q4638" s="16" t="str">
        <f>TEXT(Causas[[#This Row],[resolucion_fecha]],"MMMM")</f>
        <v>septiembre</v>
      </c>
      <c r="R4638" s="16" t="str">
        <f t="shared" si="72"/>
        <v>M</v>
      </c>
      <c r="S4638" s="16"/>
      <c r="T4638" s="16" t="s">
        <v>49</v>
      </c>
      <c r="U4638" s="100"/>
      <c r="V4638" s="16"/>
      <c r="W4638" s="16"/>
    </row>
    <row r="4639" spans="1:23" hidden="1" x14ac:dyDescent="0.25">
      <c r="A4639" s="25">
        <v>151499</v>
      </c>
      <c r="B4639" s="25" t="s">
        <v>42</v>
      </c>
      <c r="C4639" s="25" t="s">
        <v>43</v>
      </c>
      <c r="D4639" s="25" t="s">
        <v>77</v>
      </c>
      <c r="E4639" s="24">
        <v>43405</v>
      </c>
      <c r="F4639" s="25" t="s">
        <v>45</v>
      </c>
      <c r="G4639" s="25" t="s">
        <v>50</v>
      </c>
      <c r="H4639" s="24">
        <v>45191</v>
      </c>
      <c r="I4639" s="101">
        <v>0.69644675925925925</v>
      </c>
      <c r="J4639" s="24">
        <v>45191</v>
      </c>
      <c r="K4639" s="101">
        <v>0.69995370370370369</v>
      </c>
      <c r="L4639" s="25">
        <v>303</v>
      </c>
      <c r="M4639" s="26">
        <f>Causas[[#This Row],[parada_duracion]]/60</f>
        <v>5.05</v>
      </c>
      <c r="N4639" s="18" t="s">
        <v>47</v>
      </c>
      <c r="O4639" s="99" t="s">
        <v>47</v>
      </c>
      <c r="P4639" s="16">
        <f>WEEKNUM(Causas[[#This Row],[resolucion_fecha]],16)</f>
        <v>38</v>
      </c>
      <c r="Q4639" s="16" t="str">
        <f>TEXT(Causas[[#This Row],[resolucion_fecha]],"MMMM")</f>
        <v>septiembre</v>
      </c>
      <c r="R4639" s="16" t="str">
        <f t="shared" si="72"/>
        <v>T</v>
      </c>
      <c r="S4639" s="16"/>
      <c r="T4639" s="99" t="s">
        <v>47</v>
      </c>
      <c r="U4639" s="16"/>
      <c r="V4639" s="16"/>
      <c r="W4639" s="16"/>
    </row>
    <row r="4640" spans="1:23" hidden="1" x14ac:dyDescent="0.25">
      <c r="A4640" s="96">
        <v>151502</v>
      </c>
      <c r="B4640" s="96" t="s">
        <v>101</v>
      </c>
      <c r="C4640" s="96" t="s">
        <v>43</v>
      </c>
      <c r="D4640" s="96" t="s">
        <v>77</v>
      </c>
      <c r="E4640" s="97">
        <v>43405</v>
      </c>
      <c r="F4640" s="96" t="s">
        <v>45</v>
      </c>
      <c r="G4640" s="96" t="s">
        <v>50</v>
      </c>
      <c r="H4640" s="97">
        <v>45191</v>
      </c>
      <c r="I4640" s="23">
        <v>0.71453703703703697</v>
      </c>
      <c r="J4640" s="97">
        <v>45191</v>
      </c>
      <c r="K4640" s="23">
        <v>0.71479166666666671</v>
      </c>
      <c r="L4640" s="96">
        <v>22</v>
      </c>
      <c r="M4640" s="98">
        <f>Causas[[#This Row],[parada_duracion]]/60</f>
        <v>0.36666666666666664</v>
      </c>
      <c r="N4640" s="18" t="s">
        <v>47</v>
      </c>
      <c r="O4640" s="99" t="s">
        <v>47</v>
      </c>
      <c r="P4640" s="99">
        <f>WEEKNUM(Causas[[#This Row],[resolucion_fecha]],16)</f>
        <v>38</v>
      </c>
      <c r="Q4640" s="99" t="str">
        <f>TEXT(Causas[[#This Row],[resolucion_fecha]],"MMMM")</f>
        <v>septiembre</v>
      </c>
      <c r="R4640" s="99" t="str">
        <f t="shared" si="72"/>
        <v>T</v>
      </c>
      <c r="S4640" s="99"/>
      <c r="T4640" s="99" t="s">
        <v>47</v>
      </c>
      <c r="U4640" s="16"/>
      <c r="V4640" s="99"/>
      <c r="W4640" s="99"/>
    </row>
    <row r="4641" spans="1:23" hidden="1" x14ac:dyDescent="0.25">
      <c r="A4641" s="25">
        <v>151503</v>
      </c>
      <c r="B4641" s="25" t="s">
        <v>42</v>
      </c>
      <c r="C4641" s="25" t="s">
        <v>43</v>
      </c>
      <c r="D4641" s="25" t="s">
        <v>77</v>
      </c>
      <c r="E4641" s="24">
        <v>43405</v>
      </c>
      <c r="F4641" s="25" t="s">
        <v>45</v>
      </c>
      <c r="G4641" s="25" t="s">
        <v>50</v>
      </c>
      <c r="H4641" s="24">
        <v>45191</v>
      </c>
      <c r="I4641" s="101">
        <v>0.71501157407407412</v>
      </c>
      <c r="J4641" s="24">
        <v>45191</v>
      </c>
      <c r="K4641" s="101">
        <v>0.74143518518518514</v>
      </c>
      <c r="L4641" s="25">
        <v>2283</v>
      </c>
      <c r="M4641" s="26">
        <f>Causas[[#This Row],[parada_duracion]]/60</f>
        <v>38.049999999999997</v>
      </c>
      <c r="N4641" s="19" t="s">
        <v>49</v>
      </c>
      <c r="O4641" s="16" t="s">
        <v>49</v>
      </c>
      <c r="P4641" s="16">
        <f>WEEKNUM(Causas[[#This Row],[resolucion_fecha]],16)</f>
        <v>38</v>
      </c>
      <c r="Q4641" s="16" t="str">
        <f>TEXT(Causas[[#This Row],[resolucion_fecha]],"MMMM")</f>
        <v>septiembre</v>
      </c>
      <c r="R4641" s="16" t="str">
        <f t="shared" si="72"/>
        <v>T</v>
      </c>
      <c r="S4641" s="16"/>
      <c r="T4641" s="16" t="s">
        <v>49</v>
      </c>
      <c r="U4641" s="100"/>
      <c r="V4641" s="16"/>
      <c r="W4641" s="16"/>
    </row>
    <row r="4642" spans="1:23" hidden="1" x14ac:dyDescent="0.25">
      <c r="A4642" s="25">
        <v>151505</v>
      </c>
      <c r="B4642" s="25" t="s">
        <v>174</v>
      </c>
      <c r="C4642" s="25" t="s">
        <v>43</v>
      </c>
      <c r="D4642" s="25" t="s">
        <v>59</v>
      </c>
      <c r="E4642" s="24">
        <v>44265</v>
      </c>
      <c r="F4642" s="25" t="s">
        <v>56</v>
      </c>
      <c r="G4642" s="25" t="s">
        <v>46</v>
      </c>
      <c r="H4642" s="24">
        <v>45191</v>
      </c>
      <c r="I4642" s="101">
        <v>0.7268634259259259</v>
      </c>
      <c r="J4642" s="24">
        <v>45191</v>
      </c>
      <c r="K4642" s="101">
        <v>0.75800925925925933</v>
      </c>
      <c r="L4642" s="25">
        <v>2691</v>
      </c>
      <c r="M4642" s="26">
        <f>Causas[[#This Row],[parada_duracion]]/60</f>
        <v>44.85</v>
      </c>
      <c r="N4642" s="19" t="s">
        <v>49</v>
      </c>
      <c r="O4642" s="16" t="s">
        <v>49</v>
      </c>
      <c r="P4642" s="16">
        <f>WEEKNUM(Causas[[#This Row],[resolucion_fecha]],16)</f>
        <v>38</v>
      </c>
      <c r="Q4642" s="16" t="str">
        <f>TEXT(Causas[[#This Row],[resolucion_fecha]],"MMMM")</f>
        <v>septiembre</v>
      </c>
      <c r="R4642" s="16" t="str">
        <f t="shared" si="72"/>
        <v>T</v>
      </c>
      <c r="S4642" s="16"/>
      <c r="T4642" s="16" t="s">
        <v>49</v>
      </c>
      <c r="U4642" s="16"/>
      <c r="V4642" s="16"/>
      <c r="W4642" s="16"/>
    </row>
    <row r="4643" spans="1:23" hidden="1" x14ac:dyDescent="0.25">
      <c r="A4643" s="25">
        <v>151512</v>
      </c>
      <c r="B4643" s="25" t="s">
        <v>58</v>
      </c>
      <c r="C4643" s="25" t="s">
        <v>43</v>
      </c>
      <c r="D4643" s="25" t="s">
        <v>59</v>
      </c>
      <c r="E4643" s="24">
        <v>44231</v>
      </c>
      <c r="F4643" s="25" t="s">
        <v>60</v>
      </c>
      <c r="G4643" s="25" t="s">
        <v>50</v>
      </c>
      <c r="H4643" s="24">
        <v>45191</v>
      </c>
      <c r="I4643" s="101">
        <v>0.77572916666666669</v>
      </c>
      <c r="J4643" s="24">
        <v>45191</v>
      </c>
      <c r="K4643" s="101">
        <v>0.90216435185185195</v>
      </c>
      <c r="L4643" s="25">
        <v>10924</v>
      </c>
      <c r="M4643" s="26">
        <f>Causas[[#This Row],[parada_duracion]]/60</f>
        <v>182.06666666666666</v>
      </c>
      <c r="N4643" s="19" t="s">
        <v>49</v>
      </c>
      <c r="O4643" s="16" t="s">
        <v>49</v>
      </c>
      <c r="P4643" s="16">
        <f>WEEKNUM(Causas[[#This Row],[resolucion_fecha]],16)</f>
        <v>38</v>
      </c>
      <c r="Q4643" s="16" t="str">
        <f>TEXT(Causas[[#This Row],[resolucion_fecha]],"MMMM")</f>
        <v>septiembre</v>
      </c>
      <c r="R4643" s="16" t="str">
        <f t="shared" si="72"/>
        <v>T</v>
      </c>
      <c r="S4643" s="16"/>
      <c r="T4643" s="16" t="s">
        <v>49</v>
      </c>
      <c r="U4643" s="16"/>
      <c r="V4643" s="16"/>
      <c r="W4643" s="16"/>
    </row>
    <row r="4644" spans="1:23" hidden="1" x14ac:dyDescent="0.25">
      <c r="A4644" s="96">
        <v>151516</v>
      </c>
      <c r="B4644" s="96" t="s">
        <v>116</v>
      </c>
      <c r="C4644" s="96" t="s">
        <v>43</v>
      </c>
      <c r="D4644" s="96" t="s">
        <v>96</v>
      </c>
      <c r="E4644" s="97">
        <v>43405</v>
      </c>
      <c r="F4644" s="96" t="s">
        <v>45</v>
      </c>
      <c r="G4644" s="96" t="s">
        <v>46</v>
      </c>
      <c r="H4644" s="97">
        <v>45191</v>
      </c>
      <c r="I4644" s="23">
        <v>0.81561342592592589</v>
      </c>
      <c r="J4644" s="97">
        <v>45191</v>
      </c>
      <c r="K4644" s="23">
        <v>0.82778935185185187</v>
      </c>
      <c r="L4644" s="96">
        <v>1052</v>
      </c>
      <c r="M4644" s="98">
        <f>Causas[[#This Row],[parada_duracion]]/60</f>
        <v>17.533333333333335</v>
      </c>
      <c r="N4644" s="18" t="s">
        <v>1502</v>
      </c>
      <c r="O4644" s="99" t="s">
        <v>52</v>
      </c>
      <c r="P4644" s="99">
        <f>WEEKNUM(Causas[[#This Row],[resolucion_fecha]],16)</f>
        <v>38</v>
      </c>
      <c r="Q4644" s="99" t="str">
        <f>TEXT(Causas[[#This Row],[resolucion_fecha]],"MMMM")</f>
        <v>septiembre</v>
      </c>
      <c r="R4644" s="99" t="str">
        <f t="shared" si="72"/>
        <v>T</v>
      </c>
      <c r="S4644" s="99"/>
      <c r="T4644" s="99" t="s">
        <v>53</v>
      </c>
      <c r="U4644" s="16"/>
      <c r="V4644" s="99"/>
      <c r="W4644" s="99"/>
    </row>
    <row r="4645" spans="1:23" hidden="1" x14ac:dyDescent="0.25">
      <c r="A4645" s="96">
        <v>151517</v>
      </c>
      <c r="B4645" s="96" t="s">
        <v>116</v>
      </c>
      <c r="C4645" s="96" t="s">
        <v>43</v>
      </c>
      <c r="D4645" s="96" t="s">
        <v>96</v>
      </c>
      <c r="E4645" s="97">
        <v>43405</v>
      </c>
      <c r="F4645" s="96" t="s">
        <v>45</v>
      </c>
      <c r="G4645" s="96" t="s">
        <v>46</v>
      </c>
      <c r="H4645" s="97">
        <v>45191</v>
      </c>
      <c r="I4645" s="23">
        <v>0.82944444444444443</v>
      </c>
      <c r="J4645" s="97">
        <v>45191</v>
      </c>
      <c r="K4645" s="23">
        <v>0.86027777777777781</v>
      </c>
      <c r="L4645" s="96">
        <v>2664</v>
      </c>
      <c r="M4645" s="98">
        <f>Causas[[#This Row],[parada_duracion]]/60</f>
        <v>44.4</v>
      </c>
      <c r="N4645" s="18" t="s">
        <v>1502</v>
      </c>
      <c r="O4645" s="99" t="s">
        <v>52</v>
      </c>
      <c r="P4645" s="99">
        <f>WEEKNUM(Causas[[#This Row],[resolucion_fecha]],16)</f>
        <v>38</v>
      </c>
      <c r="Q4645" s="99" t="str">
        <f>TEXT(Causas[[#This Row],[resolucion_fecha]],"MMMM")</f>
        <v>septiembre</v>
      </c>
      <c r="R4645" s="99" t="str">
        <f t="shared" si="72"/>
        <v>T</v>
      </c>
      <c r="S4645" s="99"/>
      <c r="T4645" s="99" t="s">
        <v>53</v>
      </c>
      <c r="U4645" s="100"/>
      <c r="V4645" s="99"/>
      <c r="W4645" s="99"/>
    </row>
    <row r="4646" spans="1:23" hidden="1" x14ac:dyDescent="0.25">
      <c r="A4646" s="25">
        <v>151518</v>
      </c>
      <c r="B4646" s="25" t="s">
        <v>79</v>
      </c>
      <c r="C4646" s="25" t="s">
        <v>43</v>
      </c>
      <c r="D4646" s="25" t="s">
        <v>48</v>
      </c>
      <c r="E4646" s="24">
        <v>43405</v>
      </c>
      <c r="F4646" s="25" t="s">
        <v>45</v>
      </c>
      <c r="G4646" s="25" t="s">
        <v>46</v>
      </c>
      <c r="H4646" s="24">
        <v>45191</v>
      </c>
      <c r="I4646" s="101">
        <v>0.83120370370370367</v>
      </c>
      <c r="J4646" s="24">
        <v>45191</v>
      </c>
      <c r="K4646" s="101">
        <v>0.89560185185185182</v>
      </c>
      <c r="L4646" s="25">
        <v>5564</v>
      </c>
      <c r="M4646" s="26">
        <f>Causas[[#This Row],[parada_duracion]]/60</f>
        <v>92.733333333333334</v>
      </c>
      <c r="N4646" s="19" t="s">
        <v>1503</v>
      </c>
      <c r="O4646" s="99" t="s">
        <v>52</v>
      </c>
      <c r="P4646" s="16">
        <f>WEEKNUM(Causas[[#This Row],[resolucion_fecha]],16)</f>
        <v>38</v>
      </c>
      <c r="Q4646" s="16" t="str">
        <f>TEXT(Causas[[#This Row],[resolucion_fecha]],"MMMM")</f>
        <v>septiembre</v>
      </c>
      <c r="R4646" s="16" t="str">
        <f t="shared" si="72"/>
        <v>T</v>
      </c>
      <c r="S4646" s="16"/>
      <c r="T4646" s="99" t="s">
        <v>53</v>
      </c>
      <c r="U4646" s="100"/>
      <c r="V4646" s="16"/>
      <c r="W4646" s="16"/>
    </row>
    <row r="4647" spans="1:23" hidden="1" x14ac:dyDescent="0.25">
      <c r="A4647" s="25">
        <v>151520</v>
      </c>
      <c r="B4647" s="25" t="s">
        <v>66</v>
      </c>
      <c r="C4647" s="25" t="s">
        <v>43</v>
      </c>
      <c r="D4647" s="25" t="s">
        <v>82</v>
      </c>
      <c r="E4647" s="24">
        <v>43405</v>
      </c>
      <c r="F4647" s="25" t="s">
        <v>45</v>
      </c>
      <c r="G4647" s="25" t="s">
        <v>46</v>
      </c>
      <c r="H4647" s="24">
        <v>45191</v>
      </c>
      <c r="I4647" s="101">
        <v>0.84053240740740742</v>
      </c>
      <c r="J4647" s="24">
        <v>45191</v>
      </c>
      <c r="K4647" s="101">
        <v>0.89299768518518519</v>
      </c>
      <c r="L4647" s="25">
        <v>4533</v>
      </c>
      <c r="M4647" s="26">
        <f>Causas[[#This Row],[parada_duracion]]/60</f>
        <v>75.55</v>
      </c>
      <c r="N4647" s="19" t="s">
        <v>628</v>
      </c>
      <c r="O4647" s="99" t="s">
        <v>52</v>
      </c>
      <c r="P4647" s="16">
        <f>WEEKNUM(Causas[[#This Row],[resolucion_fecha]],16)</f>
        <v>38</v>
      </c>
      <c r="Q4647" s="16" t="str">
        <f>TEXT(Causas[[#This Row],[resolucion_fecha]],"MMMM")</f>
        <v>septiembre</v>
      </c>
      <c r="R4647" s="16" t="str">
        <f t="shared" si="72"/>
        <v>T</v>
      </c>
      <c r="S4647" s="16"/>
      <c r="T4647" s="99" t="s">
        <v>53</v>
      </c>
      <c r="U4647" s="16"/>
      <c r="V4647" s="16"/>
      <c r="W4647" s="16"/>
    </row>
    <row r="4648" spans="1:23" hidden="1" x14ac:dyDescent="0.25">
      <c r="A4648" s="25">
        <v>151578</v>
      </c>
      <c r="B4648" s="25" t="s">
        <v>42</v>
      </c>
      <c r="C4648" s="25" t="s">
        <v>43</v>
      </c>
      <c r="D4648" s="25" t="s">
        <v>76</v>
      </c>
      <c r="E4648" s="24">
        <v>43405</v>
      </c>
      <c r="F4648" s="25" t="s">
        <v>45</v>
      </c>
      <c r="G4648" s="25" t="s">
        <v>50</v>
      </c>
      <c r="H4648" s="24">
        <v>45194</v>
      </c>
      <c r="I4648" s="101">
        <v>0.27259259259259255</v>
      </c>
      <c r="J4648" s="24">
        <v>45194</v>
      </c>
      <c r="K4648" s="101">
        <v>0.29403935185185187</v>
      </c>
      <c r="L4648" s="25">
        <v>1853</v>
      </c>
      <c r="M4648" s="26">
        <f>Causas[[#This Row],[parada_duracion]]/60</f>
        <v>30.883333333333333</v>
      </c>
      <c r="N4648" s="19" t="s">
        <v>1504</v>
      </c>
      <c r="O4648" s="16" t="s">
        <v>52</v>
      </c>
      <c r="P4648" s="16">
        <f>WEEKNUM(Causas[[#This Row],[resolucion_fecha]],16)</f>
        <v>39</v>
      </c>
      <c r="Q4648" s="16" t="str">
        <f>TEXT(Causas[[#This Row],[resolucion_fecha]],"MMMM")</f>
        <v>septiembre</v>
      </c>
      <c r="R4648" s="16" t="str">
        <f t="shared" si="72"/>
        <v>M</v>
      </c>
      <c r="S4648" s="16"/>
      <c r="T4648" s="16" t="s">
        <v>53</v>
      </c>
      <c r="U4648" s="16"/>
      <c r="V4648" s="16"/>
      <c r="W4648" s="16"/>
    </row>
    <row r="4649" spans="1:23" hidden="1" x14ac:dyDescent="0.25">
      <c r="A4649" s="96">
        <v>151580</v>
      </c>
      <c r="B4649" s="96" t="s">
        <v>42</v>
      </c>
      <c r="C4649" s="96" t="s">
        <v>43</v>
      </c>
      <c r="D4649" s="96" t="s">
        <v>164</v>
      </c>
      <c r="E4649" s="97">
        <v>43405</v>
      </c>
      <c r="F4649" s="96" t="s">
        <v>45</v>
      </c>
      <c r="G4649" s="96" t="s">
        <v>46</v>
      </c>
      <c r="H4649" s="97">
        <v>45194</v>
      </c>
      <c r="I4649" s="23">
        <v>0.2817824074074074</v>
      </c>
      <c r="J4649" s="97">
        <v>45194</v>
      </c>
      <c r="K4649" s="23">
        <v>0.29741898148148149</v>
      </c>
      <c r="L4649" s="96">
        <v>1351</v>
      </c>
      <c r="M4649" s="98">
        <f>Causas[[#This Row],[parada_duracion]]/60</f>
        <v>22.516666666666666</v>
      </c>
      <c r="N4649" s="18" t="s">
        <v>1505</v>
      </c>
      <c r="O4649" s="99" t="s">
        <v>9</v>
      </c>
      <c r="P4649" s="99">
        <f>WEEKNUM(Causas[[#This Row],[resolucion_fecha]],16)</f>
        <v>39</v>
      </c>
      <c r="Q4649" s="99" t="str">
        <f>TEXT(Causas[[#This Row],[resolucion_fecha]],"MMMM")</f>
        <v>septiembre</v>
      </c>
      <c r="R4649" s="99" t="str">
        <f t="shared" si="72"/>
        <v>M</v>
      </c>
      <c r="S4649" s="99"/>
      <c r="T4649" s="99" t="s">
        <v>9</v>
      </c>
      <c r="U4649" s="16"/>
      <c r="V4649" s="99"/>
      <c r="W4649" s="99"/>
    </row>
    <row r="4650" spans="1:23" hidden="1" x14ac:dyDescent="0.25">
      <c r="A4650" s="25">
        <v>151581</v>
      </c>
      <c r="B4650" s="25" t="s">
        <v>42</v>
      </c>
      <c r="C4650" s="25" t="s">
        <v>43</v>
      </c>
      <c r="D4650" s="25" t="s">
        <v>77</v>
      </c>
      <c r="E4650" s="24">
        <v>43405</v>
      </c>
      <c r="F4650" s="25" t="s">
        <v>45</v>
      </c>
      <c r="G4650" s="25" t="s">
        <v>46</v>
      </c>
      <c r="H4650" s="24">
        <v>45194</v>
      </c>
      <c r="I4650" s="101">
        <v>0.2898148148148148</v>
      </c>
      <c r="J4650" s="24">
        <v>45194</v>
      </c>
      <c r="K4650" s="101">
        <v>0.32587962962962963</v>
      </c>
      <c r="L4650" s="25">
        <v>3116</v>
      </c>
      <c r="M4650" s="26">
        <f>Causas[[#This Row],[parada_duracion]]/60</f>
        <v>51.93333333333333</v>
      </c>
      <c r="N4650" s="19" t="s">
        <v>1506</v>
      </c>
      <c r="O4650" s="16" t="s">
        <v>52</v>
      </c>
      <c r="P4650" s="16">
        <f>WEEKNUM(Causas[[#This Row],[resolucion_fecha]],16)</f>
        <v>39</v>
      </c>
      <c r="Q4650" s="16" t="str">
        <f>TEXT(Causas[[#This Row],[resolucion_fecha]],"MMMM")</f>
        <v>septiembre</v>
      </c>
      <c r="R4650" s="16" t="str">
        <f t="shared" si="72"/>
        <v>M</v>
      </c>
      <c r="S4650" s="16"/>
      <c r="T4650" s="16" t="s">
        <v>53</v>
      </c>
      <c r="U4650" s="100"/>
      <c r="V4650" s="16"/>
      <c r="W4650" s="16"/>
    </row>
    <row r="4651" spans="1:23" hidden="1" x14ac:dyDescent="0.25">
      <c r="A4651" s="96">
        <v>151583</v>
      </c>
      <c r="B4651" s="96" t="s">
        <v>42</v>
      </c>
      <c r="C4651" s="96" t="s">
        <v>43</v>
      </c>
      <c r="D4651" s="96" t="s">
        <v>80</v>
      </c>
      <c r="E4651" s="97">
        <v>43405</v>
      </c>
      <c r="F4651" s="96" t="s">
        <v>45</v>
      </c>
      <c r="G4651" s="96" t="s">
        <v>46</v>
      </c>
      <c r="H4651" s="97">
        <v>45194</v>
      </c>
      <c r="I4651" s="23">
        <v>0.29893518518518519</v>
      </c>
      <c r="J4651" s="97">
        <v>45194</v>
      </c>
      <c r="K4651" s="23">
        <v>0.30528935185185185</v>
      </c>
      <c r="L4651" s="96">
        <v>549</v>
      </c>
      <c r="M4651" s="98">
        <f>Causas[[#This Row],[parada_duracion]]/60</f>
        <v>9.15</v>
      </c>
      <c r="N4651" s="18" t="s">
        <v>47</v>
      </c>
      <c r="O4651" s="99" t="s">
        <v>47</v>
      </c>
      <c r="P4651" s="99">
        <f>WEEKNUM(Causas[[#This Row],[resolucion_fecha]],16)</f>
        <v>39</v>
      </c>
      <c r="Q4651" s="99" t="str">
        <f>TEXT(Causas[[#This Row],[resolucion_fecha]],"MMMM")</f>
        <v>septiembre</v>
      </c>
      <c r="R4651" s="99" t="str">
        <f t="shared" si="72"/>
        <v>M</v>
      </c>
      <c r="S4651" s="99"/>
      <c r="T4651" s="99" t="s">
        <v>47</v>
      </c>
      <c r="U4651" s="16"/>
      <c r="V4651" s="99"/>
      <c r="W4651" s="99"/>
    </row>
    <row r="4652" spans="1:23" hidden="1" x14ac:dyDescent="0.25">
      <c r="A4652" s="96">
        <v>151584</v>
      </c>
      <c r="B4652" s="96" t="s">
        <v>129</v>
      </c>
      <c r="C4652" s="96" t="s">
        <v>43</v>
      </c>
      <c r="D4652" s="96" t="s">
        <v>96</v>
      </c>
      <c r="E4652" s="97">
        <v>43405</v>
      </c>
      <c r="F4652" s="96" t="s">
        <v>45</v>
      </c>
      <c r="G4652" s="96" t="s">
        <v>50</v>
      </c>
      <c r="H4652" s="97">
        <v>45194</v>
      </c>
      <c r="I4652" s="23">
        <v>0.30868055555555557</v>
      </c>
      <c r="J4652" s="97">
        <v>45194</v>
      </c>
      <c r="K4652" s="23">
        <v>0.31078703703703703</v>
      </c>
      <c r="L4652" s="96">
        <v>182</v>
      </c>
      <c r="M4652" s="98">
        <f>Causas[[#This Row],[parada_duracion]]/60</f>
        <v>3.0333333333333332</v>
      </c>
      <c r="N4652" s="18" t="s">
        <v>47</v>
      </c>
      <c r="O4652" s="99" t="s">
        <v>47</v>
      </c>
      <c r="P4652" s="99">
        <f>WEEKNUM(Causas[[#This Row],[resolucion_fecha]],16)</f>
        <v>39</v>
      </c>
      <c r="Q4652" s="99" t="str">
        <f>TEXT(Causas[[#This Row],[resolucion_fecha]],"MMMM")</f>
        <v>septiembre</v>
      </c>
      <c r="R4652" s="99" t="str">
        <f t="shared" ref="R4652:R4715" si="73">IF(I4652&gt;TIME(22,0,0),"N",IF(I4652&lt;TIME(6,0,0),"N",IF(I4652&gt;TIME(14,0,0),"T",IF(I4652&gt;=TIME(6,0,0),"M","-"))))</f>
        <v>M</v>
      </c>
      <c r="S4652" s="99"/>
      <c r="T4652" s="99" t="s">
        <v>47</v>
      </c>
      <c r="U4652" s="100"/>
      <c r="V4652" s="99"/>
      <c r="W4652" s="99"/>
    </row>
    <row r="4653" spans="1:23" hidden="1" x14ac:dyDescent="0.25">
      <c r="A4653" s="25">
        <v>151585</v>
      </c>
      <c r="B4653" s="25" t="s">
        <v>101</v>
      </c>
      <c r="C4653" s="25" t="s">
        <v>43</v>
      </c>
      <c r="D4653" s="25" t="s">
        <v>154</v>
      </c>
      <c r="E4653" s="24">
        <v>43405</v>
      </c>
      <c r="F4653" s="25" t="s">
        <v>45</v>
      </c>
      <c r="G4653" s="25" t="s">
        <v>50</v>
      </c>
      <c r="H4653" s="24">
        <v>45194</v>
      </c>
      <c r="I4653" s="101">
        <v>0.30938657407407405</v>
      </c>
      <c r="J4653" s="24">
        <v>45194</v>
      </c>
      <c r="K4653" s="101">
        <v>0.36372685185185188</v>
      </c>
      <c r="L4653" s="25">
        <v>4695</v>
      </c>
      <c r="M4653" s="26">
        <f>Causas[[#This Row],[parada_duracion]]/60</f>
        <v>78.25</v>
      </c>
      <c r="N4653" s="19" t="s">
        <v>49</v>
      </c>
      <c r="O4653" s="16" t="s">
        <v>49</v>
      </c>
      <c r="P4653" s="16">
        <f>WEEKNUM(Causas[[#This Row],[resolucion_fecha]],16)</f>
        <v>39</v>
      </c>
      <c r="Q4653" s="16" t="str">
        <f>TEXT(Causas[[#This Row],[resolucion_fecha]],"MMMM")</f>
        <v>septiembre</v>
      </c>
      <c r="R4653" s="16" t="str">
        <f t="shared" si="73"/>
        <v>M</v>
      </c>
      <c r="S4653" s="16"/>
      <c r="T4653" s="16" t="s">
        <v>49</v>
      </c>
      <c r="U4653" s="100"/>
      <c r="V4653" s="16"/>
      <c r="W4653" s="16"/>
    </row>
    <row r="4654" spans="1:23" hidden="1" x14ac:dyDescent="0.25">
      <c r="A4654" s="96">
        <v>151588</v>
      </c>
      <c r="B4654" s="96" t="s">
        <v>95</v>
      </c>
      <c r="C4654" s="96" t="s">
        <v>43</v>
      </c>
      <c r="D4654" s="96" t="s">
        <v>166</v>
      </c>
      <c r="E4654" s="97">
        <v>43405</v>
      </c>
      <c r="F4654" s="96" t="s">
        <v>45</v>
      </c>
      <c r="G4654" s="96" t="s">
        <v>46</v>
      </c>
      <c r="H4654" s="97">
        <v>45194</v>
      </c>
      <c r="I4654" s="23">
        <v>0.32928240740740738</v>
      </c>
      <c r="J4654" s="97">
        <v>45194</v>
      </c>
      <c r="K4654" s="23">
        <v>0.32945601851851852</v>
      </c>
      <c r="L4654" s="96">
        <v>15</v>
      </c>
      <c r="M4654" s="98">
        <f>Causas[[#This Row],[parada_duracion]]/60</f>
        <v>0.25</v>
      </c>
      <c r="N4654" s="18" t="s">
        <v>47</v>
      </c>
      <c r="O4654" s="99" t="s">
        <v>47</v>
      </c>
      <c r="P4654" s="99">
        <f>WEEKNUM(Causas[[#This Row],[resolucion_fecha]],16)</f>
        <v>39</v>
      </c>
      <c r="Q4654" s="99" t="str">
        <f>TEXT(Causas[[#This Row],[resolucion_fecha]],"MMMM")</f>
        <v>septiembre</v>
      </c>
      <c r="R4654" s="99" t="str">
        <f t="shared" si="73"/>
        <v>M</v>
      </c>
      <c r="S4654" s="99"/>
      <c r="T4654" s="99" t="s">
        <v>47</v>
      </c>
      <c r="U4654" s="16"/>
      <c r="V4654" s="99"/>
      <c r="W4654" s="99"/>
    </row>
    <row r="4655" spans="1:23" hidden="1" x14ac:dyDescent="0.25">
      <c r="A4655" s="96">
        <v>151589</v>
      </c>
      <c r="B4655" s="96" t="s">
        <v>95</v>
      </c>
      <c r="C4655" s="96" t="s">
        <v>43</v>
      </c>
      <c r="D4655" s="96" t="s">
        <v>166</v>
      </c>
      <c r="E4655" s="97">
        <v>43405</v>
      </c>
      <c r="F4655" s="96" t="s">
        <v>45</v>
      </c>
      <c r="G4655" s="96" t="s">
        <v>50</v>
      </c>
      <c r="H4655" s="97">
        <v>45194</v>
      </c>
      <c r="I4655" s="23">
        <v>0.32956018518518521</v>
      </c>
      <c r="J4655" s="97">
        <v>45194</v>
      </c>
      <c r="K4655" s="23">
        <v>0.36017361111111112</v>
      </c>
      <c r="L4655" s="96">
        <v>2645</v>
      </c>
      <c r="M4655" s="98">
        <f>Causas[[#This Row],[parada_duracion]]/60</f>
        <v>44.083333333333336</v>
      </c>
      <c r="N4655" s="19" t="s">
        <v>49</v>
      </c>
      <c r="O4655" s="16" t="s">
        <v>49</v>
      </c>
      <c r="P4655" s="99">
        <f>WEEKNUM(Causas[[#This Row],[resolucion_fecha]],16)</f>
        <v>39</v>
      </c>
      <c r="Q4655" s="99" t="str">
        <f>TEXT(Causas[[#This Row],[resolucion_fecha]],"MMMM")</f>
        <v>septiembre</v>
      </c>
      <c r="R4655" s="99" t="str">
        <f t="shared" si="73"/>
        <v>M</v>
      </c>
      <c r="S4655" s="99"/>
      <c r="T4655" s="16" t="s">
        <v>49</v>
      </c>
      <c r="U4655" s="100"/>
      <c r="V4655" s="99"/>
      <c r="W4655" s="99"/>
    </row>
    <row r="4656" spans="1:23" x14ac:dyDescent="0.25">
      <c r="A4656" s="25">
        <v>151590</v>
      </c>
      <c r="B4656" s="25" t="s">
        <v>129</v>
      </c>
      <c r="C4656" s="25" t="s">
        <v>43</v>
      </c>
      <c r="D4656" s="25" t="s">
        <v>67</v>
      </c>
      <c r="E4656" s="24">
        <v>43405</v>
      </c>
      <c r="F4656" s="25" t="s">
        <v>45</v>
      </c>
      <c r="G4656" s="25" t="s">
        <v>50</v>
      </c>
      <c r="H4656" s="24">
        <v>45194</v>
      </c>
      <c r="I4656" s="101">
        <v>0.33460648148148148</v>
      </c>
      <c r="J4656" s="24">
        <v>45194</v>
      </c>
      <c r="K4656" s="101">
        <v>0.34728009259259257</v>
      </c>
      <c r="L4656" s="25">
        <v>1095</v>
      </c>
      <c r="M4656" s="26">
        <f>Causas[[#This Row],[parada_duracion]]/60</f>
        <v>18.25</v>
      </c>
      <c r="N4656" s="19" t="s">
        <v>113</v>
      </c>
      <c r="O4656" s="16" t="s">
        <v>52</v>
      </c>
      <c r="P4656" s="16">
        <f>WEEKNUM(Causas[[#This Row],[resolucion_fecha]],16)</f>
        <v>39</v>
      </c>
      <c r="Q4656" s="16" t="str">
        <f>TEXT(Causas[[#This Row],[resolucion_fecha]],"MMMM")</f>
        <v>septiembre</v>
      </c>
      <c r="R4656" s="16" t="str">
        <f t="shared" si="73"/>
        <v>M</v>
      </c>
      <c r="S4656" s="16"/>
      <c r="T4656" s="16" t="s">
        <v>53</v>
      </c>
      <c r="U4656" s="100"/>
      <c r="V4656" s="16"/>
      <c r="W4656" s="16"/>
    </row>
    <row r="4657" spans="1:23" hidden="1" x14ac:dyDescent="0.25">
      <c r="A4657" s="25">
        <v>151595</v>
      </c>
      <c r="B4657" s="25" t="s">
        <v>54</v>
      </c>
      <c r="C4657" s="25" t="s">
        <v>43</v>
      </c>
      <c r="D4657" s="25" t="s">
        <v>55</v>
      </c>
      <c r="E4657" s="24">
        <v>44120</v>
      </c>
      <c r="F4657" s="25" t="s">
        <v>56</v>
      </c>
      <c r="G4657" s="25" t="s">
        <v>50</v>
      </c>
      <c r="H4657" s="24">
        <v>45194</v>
      </c>
      <c r="I4657" s="101">
        <v>0.35703703703703704</v>
      </c>
      <c r="J4657" s="24">
        <v>45194</v>
      </c>
      <c r="K4657" s="101">
        <v>0.36216435185185186</v>
      </c>
      <c r="L4657" s="25">
        <v>443</v>
      </c>
      <c r="M4657" s="26">
        <f>Causas[[#This Row],[parada_duracion]]/60</f>
        <v>7.3833333333333337</v>
      </c>
      <c r="N4657" s="18" t="s">
        <v>47</v>
      </c>
      <c r="O4657" s="99" t="s">
        <v>47</v>
      </c>
      <c r="P4657" s="16">
        <f>WEEKNUM(Causas[[#This Row],[resolucion_fecha]],16)</f>
        <v>39</v>
      </c>
      <c r="Q4657" s="16" t="str">
        <f>TEXT(Causas[[#This Row],[resolucion_fecha]],"MMMM")</f>
        <v>septiembre</v>
      </c>
      <c r="R4657" s="16" t="str">
        <f t="shared" si="73"/>
        <v>M</v>
      </c>
      <c r="S4657" s="16"/>
      <c r="T4657" s="99" t="s">
        <v>47</v>
      </c>
      <c r="U4657" s="16"/>
      <c r="V4657" s="16"/>
      <c r="W4657" s="16"/>
    </row>
    <row r="4658" spans="1:23" hidden="1" x14ac:dyDescent="0.25">
      <c r="A4658" s="25">
        <v>151599</v>
      </c>
      <c r="B4658" s="25" t="s">
        <v>54</v>
      </c>
      <c r="C4658" s="25" t="s">
        <v>43</v>
      </c>
      <c r="D4658" s="25" t="s">
        <v>55</v>
      </c>
      <c r="E4658" s="24">
        <v>44120</v>
      </c>
      <c r="F4658" s="25" t="s">
        <v>56</v>
      </c>
      <c r="G4658" s="25" t="s">
        <v>50</v>
      </c>
      <c r="H4658" s="24">
        <v>45194</v>
      </c>
      <c r="I4658" s="101">
        <v>0.3908449074074074</v>
      </c>
      <c r="J4658" s="24">
        <v>45194</v>
      </c>
      <c r="K4658" s="101">
        <v>0.39556712962962964</v>
      </c>
      <c r="L4658" s="25">
        <v>408</v>
      </c>
      <c r="M4658" s="26">
        <f>Causas[[#This Row],[parada_duracion]]/60</f>
        <v>6.8</v>
      </c>
      <c r="N4658" s="18" t="s">
        <v>47</v>
      </c>
      <c r="O4658" s="99" t="s">
        <v>47</v>
      </c>
      <c r="P4658" s="16">
        <f>WEEKNUM(Causas[[#This Row],[resolucion_fecha]],16)</f>
        <v>39</v>
      </c>
      <c r="Q4658" s="16" t="str">
        <f>TEXT(Causas[[#This Row],[resolucion_fecha]],"MMMM")</f>
        <v>septiembre</v>
      </c>
      <c r="R4658" s="16" t="str">
        <f t="shared" si="73"/>
        <v>M</v>
      </c>
      <c r="S4658" s="16"/>
      <c r="T4658" s="99" t="s">
        <v>47</v>
      </c>
      <c r="U4658" s="16"/>
      <c r="V4658" s="16"/>
      <c r="W4658" s="16"/>
    </row>
    <row r="4659" spans="1:23" ht="30" hidden="1" x14ac:dyDescent="0.25">
      <c r="A4659" s="25">
        <v>151605</v>
      </c>
      <c r="B4659" s="25" t="s">
        <v>61</v>
      </c>
      <c r="C4659" s="25" t="s">
        <v>43</v>
      </c>
      <c r="D4659" s="25" t="s">
        <v>154</v>
      </c>
      <c r="E4659" s="24">
        <v>43881</v>
      </c>
      <c r="F4659" s="25" t="s">
        <v>56</v>
      </c>
      <c r="G4659" s="25" t="s">
        <v>46</v>
      </c>
      <c r="H4659" s="24">
        <v>45194</v>
      </c>
      <c r="I4659" s="101">
        <v>0.41370370370370368</v>
      </c>
      <c r="J4659" s="24">
        <v>45194</v>
      </c>
      <c r="K4659" s="101">
        <v>0.44077546296296299</v>
      </c>
      <c r="L4659" s="25">
        <v>2339</v>
      </c>
      <c r="M4659" s="26">
        <f>Causas[[#This Row],[parada_duracion]]/60</f>
        <v>38.983333333333334</v>
      </c>
      <c r="N4659" s="19" t="s">
        <v>1507</v>
      </c>
      <c r="O4659" s="16" t="s">
        <v>52</v>
      </c>
      <c r="P4659" s="16">
        <f>WEEKNUM(Causas[[#This Row],[resolucion_fecha]],16)</f>
        <v>39</v>
      </c>
      <c r="Q4659" s="16" t="str">
        <f>TEXT(Causas[[#This Row],[resolucion_fecha]],"MMMM")</f>
        <v>septiembre</v>
      </c>
      <c r="R4659" s="16" t="str">
        <f t="shared" si="73"/>
        <v>M</v>
      </c>
      <c r="S4659" s="16"/>
      <c r="T4659" s="16" t="s">
        <v>53</v>
      </c>
      <c r="U4659" s="16"/>
      <c r="V4659" s="16"/>
      <c r="W4659" s="16"/>
    </row>
    <row r="4660" spans="1:23" hidden="1" x14ac:dyDescent="0.25">
      <c r="A4660" s="25">
        <v>151611</v>
      </c>
      <c r="B4660" s="25" t="s">
        <v>54</v>
      </c>
      <c r="C4660" s="25" t="s">
        <v>43</v>
      </c>
      <c r="D4660" s="25" t="s">
        <v>55</v>
      </c>
      <c r="E4660" s="24">
        <v>44120</v>
      </c>
      <c r="F4660" s="25" t="s">
        <v>56</v>
      </c>
      <c r="G4660" s="25" t="s">
        <v>50</v>
      </c>
      <c r="H4660" s="24">
        <v>45194</v>
      </c>
      <c r="I4660" s="101">
        <v>0.43565972222222221</v>
      </c>
      <c r="J4660" s="24">
        <v>45194</v>
      </c>
      <c r="K4660" s="101">
        <v>0.48755787037037041</v>
      </c>
      <c r="L4660" s="25">
        <v>4484</v>
      </c>
      <c r="M4660" s="26">
        <f>Causas[[#This Row],[parada_duracion]]/60</f>
        <v>74.733333333333334</v>
      </c>
      <c r="N4660" s="19" t="s">
        <v>49</v>
      </c>
      <c r="O4660" s="16" t="s">
        <v>49</v>
      </c>
      <c r="P4660" s="16">
        <f>WEEKNUM(Causas[[#This Row],[resolucion_fecha]],16)</f>
        <v>39</v>
      </c>
      <c r="Q4660" s="16" t="str">
        <f>TEXT(Causas[[#This Row],[resolucion_fecha]],"MMMM")</f>
        <v>septiembre</v>
      </c>
      <c r="R4660" s="16" t="str">
        <f t="shared" si="73"/>
        <v>M</v>
      </c>
      <c r="S4660" s="16"/>
      <c r="T4660" s="16" t="s">
        <v>49</v>
      </c>
      <c r="U4660" s="16"/>
      <c r="V4660" s="16"/>
      <c r="W4660" s="16"/>
    </row>
    <row r="4661" spans="1:23" ht="30" hidden="1" x14ac:dyDescent="0.25">
      <c r="A4661" s="25">
        <v>151616</v>
      </c>
      <c r="B4661" s="25" t="s">
        <v>42</v>
      </c>
      <c r="C4661" s="25" t="s">
        <v>43</v>
      </c>
      <c r="D4661" s="25" t="s">
        <v>77</v>
      </c>
      <c r="E4661" s="24">
        <v>43405</v>
      </c>
      <c r="F4661" s="25" t="s">
        <v>45</v>
      </c>
      <c r="G4661" s="25" t="s">
        <v>50</v>
      </c>
      <c r="H4661" s="24">
        <v>45194</v>
      </c>
      <c r="I4661" s="101">
        <v>0.44440972222222225</v>
      </c>
      <c r="J4661" s="24">
        <v>45194</v>
      </c>
      <c r="K4661" s="101">
        <v>0.45313657407407404</v>
      </c>
      <c r="L4661" s="25">
        <v>754</v>
      </c>
      <c r="M4661" s="26">
        <f>Causas[[#This Row],[parada_duracion]]/60</f>
        <v>12.566666666666666</v>
      </c>
      <c r="N4661" s="19" t="s">
        <v>1508</v>
      </c>
      <c r="O4661" s="16" t="s">
        <v>52</v>
      </c>
      <c r="P4661" s="16">
        <f>WEEKNUM(Causas[[#This Row],[resolucion_fecha]],16)</f>
        <v>39</v>
      </c>
      <c r="Q4661" s="16" t="str">
        <f>TEXT(Causas[[#This Row],[resolucion_fecha]],"MMMM")</f>
        <v>septiembre</v>
      </c>
      <c r="R4661" s="16" t="str">
        <f t="shared" si="73"/>
        <v>M</v>
      </c>
      <c r="S4661" s="16"/>
      <c r="T4661" s="16" t="s">
        <v>53</v>
      </c>
      <c r="U4661" s="16"/>
      <c r="V4661" s="16"/>
      <c r="W4661" s="16"/>
    </row>
    <row r="4662" spans="1:23" ht="30" hidden="1" x14ac:dyDescent="0.25">
      <c r="A4662" s="25">
        <v>151619</v>
      </c>
      <c r="B4662" s="25" t="s">
        <v>65</v>
      </c>
      <c r="C4662" s="25" t="s">
        <v>43</v>
      </c>
      <c r="D4662" s="25" t="s">
        <v>64</v>
      </c>
      <c r="E4662" s="24">
        <v>43405</v>
      </c>
      <c r="F4662" s="25" t="s">
        <v>45</v>
      </c>
      <c r="G4662" s="25" t="s">
        <v>46</v>
      </c>
      <c r="H4662" s="24">
        <v>45194</v>
      </c>
      <c r="I4662" s="101">
        <v>0.46716435185185184</v>
      </c>
      <c r="J4662" s="24">
        <v>45194</v>
      </c>
      <c r="K4662" s="101">
        <v>0.49728009259259259</v>
      </c>
      <c r="L4662" s="25">
        <v>2602</v>
      </c>
      <c r="M4662" s="26">
        <f>Causas[[#This Row],[parada_duracion]]/60</f>
        <v>43.366666666666667</v>
      </c>
      <c r="N4662" s="19" t="s">
        <v>49</v>
      </c>
      <c r="O4662" s="16" t="s">
        <v>49</v>
      </c>
      <c r="P4662" s="16">
        <f>WEEKNUM(Causas[[#This Row],[resolucion_fecha]],16)</f>
        <v>39</v>
      </c>
      <c r="Q4662" s="16" t="str">
        <f>TEXT(Causas[[#This Row],[resolucion_fecha]],"MMMM")</f>
        <v>septiembre</v>
      </c>
      <c r="R4662" s="16" t="str">
        <f t="shared" si="73"/>
        <v>M</v>
      </c>
      <c r="S4662" s="16"/>
      <c r="T4662" s="16" t="s">
        <v>49</v>
      </c>
      <c r="U4662" s="16"/>
      <c r="V4662" s="16"/>
      <c r="W4662" s="16"/>
    </row>
    <row r="4663" spans="1:23" hidden="1" x14ac:dyDescent="0.25">
      <c r="A4663" s="25">
        <v>151622</v>
      </c>
      <c r="B4663" s="25" t="s">
        <v>352</v>
      </c>
      <c r="C4663" s="25" t="s">
        <v>43</v>
      </c>
      <c r="D4663" s="25" t="s">
        <v>55</v>
      </c>
      <c r="E4663" s="24">
        <v>43881</v>
      </c>
      <c r="F4663" s="25" t="s">
        <v>56</v>
      </c>
      <c r="G4663" s="25" t="s">
        <v>46</v>
      </c>
      <c r="H4663" s="24">
        <v>45194</v>
      </c>
      <c r="I4663" s="101">
        <v>0.49434027777777773</v>
      </c>
      <c r="J4663" s="24">
        <v>45194</v>
      </c>
      <c r="K4663" s="101">
        <v>0.49594907407407413</v>
      </c>
      <c r="L4663" s="25">
        <v>139</v>
      </c>
      <c r="M4663" s="26">
        <f>Causas[[#This Row],[parada_duracion]]/60</f>
        <v>2.3166666666666669</v>
      </c>
      <c r="N4663" s="18" t="s">
        <v>47</v>
      </c>
      <c r="O4663" s="99" t="s">
        <v>47</v>
      </c>
      <c r="P4663" s="16">
        <f>WEEKNUM(Causas[[#This Row],[resolucion_fecha]],16)</f>
        <v>39</v>
      </c>
      <c r="Q4663" s="16" t="str">
        <f>TEXT(Causas[[#This Row],[resolucion_fecha]],"MMMM")</f>
        <v>septiembre</v>
      </c>
      <c r="R4663" s="16" t="str">
        <f t="shared" si="73"/>
        <v>M</v>
      </c>
      <c r="S4663" s="16"/>
      <c r="T4663" s="99" t="s">
        <v>47</v>
      </c>
      <c r="U4663" s="16"/>
      <c r="V4663" s="16"/>
      <c r="W4663" s="16"/>
    </row>
    <row r="4664" spans="1:23" hidden="1" x14ac:dyDescent="0.25">
      <c r="A4664" s="25">
        <v>151626</v>
      </c>
      <c r="B4664" s="25" t="s">
        <v>54</v>
      </c>
      <c r="C4664" s="25" t="s">
        <v>43</v>
      </c>
      <c r="D4664" s="25" t="s">
        <v>55</v>
      </c>
      <c r="E4664" s="24">
        <v>44120</v>
      </c>
      <c r="F4664" s="25" t="s">
        <v>56</v>
      </c>
      <c r="G4664" s="25" t="s">
        <v>50</v>
      </c>
      <c r="H4664" s="24">
        <v>45194</v>
      </c>
      <c r="I4664" s="101">
        <v>0.53812499999999996</v>
      </c>
      <c r="J4664" s="24">
        <v>45194</v>
      </c>
      <c r="K4664" s="101">
        <v>0.54091435185185188</v>
      </c>
      <c r="L4664" s="25">
        <v>241</v>
      </c>
      <c r="M4664" s="26">
        <f>Causas[[#This Row],[parada_duracion]]/60</f>
        <v>4.0166666666666666</v>
      </c>
      <c r="N4664" s="18" t="s">
        <v>47</v>
      </c>
      <c r="O4664" s="99" t="s">
        <v>47</v>
      </c>
      <c r="P4664" s="16">
        <f>WEEKNUM(Causas[[#This Row],[resolucion_fecha]],16)</f>
        <v>39</v>
      </c>
      <c r="Q4664" s="16" t="str">
        <f>TEXT(Causas[[#This Row],[resolucion_fecha]],"MMMM")</f>
        <v>septiembre</v>
      </c>
      <c r="R4664" s="16" t="str">
        <f t="shared" si="73"/>
        <v>M</v>
      </c>
      <c r="S4664" s="16"/>
      <c r="T4664" s="99" t="s">
        <v>47</v>
      </c>
      <c r="U4664" s="16"/>
      <c r="V4664" s="16"/>
      <c r="W4664" s="16"/>
    </row>
    <row r="4665" spans="1:23" hidden="1" x14ac:dyDescent="0.25">
      <c r="A4665" s="25">
        <v>151630</v>
      </c>
      <c r="B4665" s="25" t="s">
        <v>87</v>
      </c>
      <c r="C4665" s="25" t="s">
        <v>43</v>
      </c>
      <c r="D4665" s="25" t="s">
        <v>166</v>
      </c>
      <c r="E4665" s="24">
        <v>44432</v>
      </c>
      <c r="F4665" s="25" t="s">
        <v>325</v>
      </c>
      <c r="G4665" s="25" t="s">
        <v>46</v>
      </c>
      <c r="H4665" s="24">
        <v>45194</v>
      </c>
      <c r="I4665" s="101">
        <v>0.61060185185185178</v>
      </c>
      <c r="J4665" s="24">
        <v>45194</v>
      </c>
      <c r="K4665" s="101">
        <v>0.64679398148148148</v>
      </c>
      <c r="L4665" s="25">
        <v>3127</v>
      </c>
      <c r="M4665" s="26">
        <f>Causas[[#This Row],[parada_duracion]]/60</f>
        <v>52.116666666666667</v>
      </c>
      <c r="N4665" s="19" t="s">
        <v>1509</v>
      </c>
      <c r="O4665" s="16" t="s">
        <v>52</v>
      </c>
      <c r="P4665" s="16">
        <f>WEEKNUM(Causas[[#This Row],[resolucion_fecha]],16)</f>
        <v>39</v>
      </c>
      <c r="Q4665" s="16" t="str">
        <f>TEXT(Causas[[#This Row],[resolucion_fecha]],"MMMM")</f>
        <v>septiembre</v>
      </c>
      <c r="R4665" s="16" t="str">
        <f t="shared" si="73"/>
        <v>T</v>
      </c>
      <c r="S4665" s="16"/>
      <c r="T4665" s="16" t="s">
        <v>53</v>
      </c>
      <c r="U4665" s="16"/>
      <c r="V4665" s="16"/>
      <c r="W4665" s="16"/>
    </row>
    <row r="4666" spans="1:23" hidden="1" x14ac:dyDescent="0.25">
      <c r="A4666" s="96">
        <v>151633</v>
      </c>
      <c r="B4666" s="96" t="s">
        <v>61</v>
      </c>
      <c r="C4666" s="96" t="s">
        <v>43</v>
      </c>
      <c r="D4666" s="96" t="s">
        <v>55</v>
      </c>
      <c r="E4666" s="97">
        <v>43881</v>
      </c>
      <c r="F4666" s="96" t="s">
        <v>56</v>
      </c>
      <c r="G4666" s="96" t="s">
        <v>46</v>
      </c>
      <c r="H4666" s="97">
        <v>45194</v>
      </c>
      <c r="I4666" s="23">
        <v>0.62976851851851856</v>
      </c>
      <c r="J4666" s="97">
        <v>45194</v>
      </c>
      <c r="K4666" s="23">
        <v>0.64197916666666666</v>
      </c>
      <c r="L4666" s="96">
        <v>1055</v>
      </c>
      <c r="M4666" s="98">
        <f>Causas[[#This Row],[parada_duracion]]/60</f>
        <v>17.583333333333332</v>
      </c>
      <c r="N4666" s="18" t="s">
        <v>1510</v>
      </c>
      <c r="O4666" s="99" t="s">
        <v>52</v>
      </c>
      <c r="P4666" s="99">
        <f>WEEKNUM(Causas[[#This Row],[resolucion_fecha]],16)</f>
        <v>39</v>
      </c>
      <c r="Q4666" s="99" t="str">
        <f>TEXT(Causas[[#This Row],[resolucion_fecha]],"MMMM")</f>
        <v>septiembre</v>
      </c>
      <c r="R4666" s="99" t="str">
        <f t="shared" si="73"/>
        <v>T</v>
      </c>
      <c r="S4666" s="99"/>
      <c r="T4666" s="16" t="s">
        <v>53</v>
      </c>
      <c r="U4666" s="16"/>
      <c r="V4666" s="99"/>
      <c r="W4666" s="99"/>
    </row>
    <row r="4667" spans="1:23" hidden="1" x14ac:dyDescent="0.25">
      <c r="A4667" s="96">
        <v>151634</v>
      </c>
      <c r="B4667" s="96" t="s">
        <v>42</v>
      </c>
      <c r="C4667" s="96" t="s">
        <v>43</v>
      </c>
      <c r="D4667" s="96" t="s">
        <v>77</v>
      </c>
      <c r="E4667" s="97">
        <v>43405</v>
      </c>
      <c r="F4667" s="96" t="s">
        <v>45</v>
      </c>
      <c r="G4667" s="96" t="s">
        <v>50</v>
      </c>
      <c r="H4667" s="97">
        <v>45194</v>
      </c>
      <c r="I4667" s="23">
        <v>0.63096064814814812</v>
      </c>
      <c r="J4667" s="97">
        <v>45194</v>
      </c>
      <c r="K4667" s="23">
        <v>0.63201388888888888</v>
      </c>
      <c r="L4667" s="96">
        <v>91</v>
      </c>
      <c r="M4667" s="98">
        <f>Causas[[#This Row],[parada_duracion]]/60</f>
        <v>1.5166666666666666</v>
      </c>
      <c r="N4667" s="18" t="s">
        <v>47</v>
      </c>
      <c r="O4667" s="99" t="s">
        <v>47</v>
      </c>
      <c r="P4667" s="99">
        <f>WEEKNUM(Causas[[#This Row],[resolucion_fecha]],16)</f>
        <v>39</v>
      </c>
      <c r="Q4667" s="99" t="str">
        <f>TEXT(Causas[[#This Row],[resolucion_fecha]],"MMMM")</f>
        <v>septiembre</v>
      </c>
      <c r="R4667" s="99" t="str">
        <f t="shared" si="73"/>
        <v>T</v>
      </c>
      <c r="S4667" s="99"/>
      <c r="T4667" s="99" t="s">
        <v>47</v>
      </c>
      <c r="U4667" s="100"/>
      <c r="V4667" s="99"/>
      <c r="W4667" s="99"/>
    </row>
    <row r="4668" spans="1:23" hidden="1" x14ac:dyDescent="0.25">
      <c r="A4668" s="25">
        <v>151635</v>
      </c>
      <c r="B4668" s="25" t="s">
        <v>42</v>
      </c>
      <c r="C4668" s="25" t="s">
        <v>43</v>
      </c>
      <c r="D4668" s="25" t="s">
        <v>77</v>
      </c>
      <c r="E4668" s="24">
        <v>43405</v>
      </c>
      <c r="F4668" s="25" t="s">
        <v>45</v>
      </c>
      <c r="G4668" s="25" t="s">
        <v>50</v>
      </c>
      <c r="H4668" s="24">
        <v>45194</v>
      </c>
      <c r="I4668" s="101">
        <v>0.65155092592592589</v>
      </c>
      <c r="J4668" s="24">
        <v>45194</v>
      </c>
      <c r="K4668" s="101">
        <v>0.72532407407407407</v>
      </c>
      <c r="L4668" s="25">
        <v>6374</v>
      </c>
      <c r="M4668" s="26">
        <f>Causas[[#This Row],[parada_duracion]]/60</f>
        <v>106.23333333333333</v>
      </c>
      <c r="N4668" s="19" t="s">
        <v>1511</v>
      </c>
      <c r="O4668" s="16" t="s">
        <v>52</v>
      </c>
      <c r="P4668" s="16">
        <f>WEEKNUM(Causas[[#This Row],[resolucion_fecha]],16)</f>
        <v>39</v>
      </c>
      <c r="Q4668" s="16" t="str">
        <f>TEXT(Causas[[#This Row],[resolucion_fecha]],"MMMM")</f>
        <v>septiembre</v>
      </c>
      <c r="R4668" s="16" t="str">
        <f t="shared" si="73"/>
        <v>T</v>
      </c>
      <c r="S4668" s="16"/>
      <c r="T4668" s="16" t="s">
        <v>53</v>
      </c>
      <c r="U4668" s="100"/>
      <c r="V4668" s="16"/>
      <c r="W4668" s="16"/>
    </row>
    <row r="4669" spans="1:23" hidden="1" x14ac:dyDescent="0.25">
      <c r="A4669" s="96">
        <v>151639</v>
      </c>
      <c r="B4669" s="96" t="s">
        <v>58</v>
      </c>
      <c r="C4669" s="96" t="s">
        <v>43</v>
      </c>
      <c r="D4669" s="96" t="s">
        <v>80</v>
      </c>
      <c r="E4669" s="97">
        <v>43405</v>
      </c>
      <c r="F4669" s="96" t="s">
        <v>45</v>
      </c>
      <c r="G4669" s="96" t="s">
        <v>46</v>
      </c>
      <c r="H4669" s="97">
        <v>45194</v>
      </c>
      <c r="I4669" s="23">
        <v>0.6988078703703704</v>
      </c>
      <c r="J4669" s="97">
        <v>45194</v>
      </c>
      <c r="K4669" s="23">
        <v>0.72510416666666666</v>
      </c>
      <c r="L4669" s="96">
        <v>2272</v>
      </c>
      <c r="M4669" s="98">
        <f>Causas[[#This Row],[parada_duracion]]/60</f>
        <v>37.866666666666667</v>
      </c>
      <c r="N4669" s="18" t="s">
        <v>1512</v>
      </c>
      <c r="O4669" s="99" t="s">
        <v>72</v>
      </c>
      <c r="P4669" s="99">
        <f>WEEKNUM(Causas[[#This Row],[resolucion_fecha]],16)</f>
        <v>39</v>
      </c>
      <c r="Q4669" s="99" t="str">
        <f>TEXT(Causas[[#This Row],[resolucion_fecha]],"MMMM")</f>
        <v>septiembre</v>
      </c>
      <c r="R4669" s="99" t="str">
        <f t="shared" si="73"/>
        <v>T</v>
      </c>
      <c r="S4669" s="99"/>
      <c r="T4669" s="99" t="s">
        <v>73</v>
      </c>
      <c r="U4669" s="16"/>
      <c r="V4669" s="99"/>
      <c r="W4669" s="99"/>
    </row>
    <row r="4670" spans="1:23" hidden="1" x14ac:dyDescent="0.25">
      <c r="A4670" s="96">
        <v>151640</v>
      </c>
      <c r="B4670" s="96" t="s">
        <v>61</v>
      </c>
      <c r="C4670" s="96" t="s">
        <v>43</v>
      </c>
      <c r="D4670" s="96" t="s">
        <v>154</v>
      </c>
      <c r="E4670" s="97">
        <v>43881</v>
      </c>
      <c r="F4670" s="96" t="s">
        <v>56</v>
      </c>
      <c r="G4670" s="96" t="s">
        <v>46</v>
      </c>
      <c r="H4670" s="97">
        <v>45194</v>
      </c>
      <c r="I4670" s="23">
        <v>0.72853009259259249</v>
      </c>
      <c r="J4670" s="97">
        <v>45194</v>
      </c>
      <c r="K4670" s="23">
        <v>0.7286689814814814</v>
      </c>
      <c r="L4670" s="96">
        <v>12</v>
      </c>
      <c r="M4670" s="98">
        <f>Causas[[#This Row],[parada_duracion]]/60</f>
        <v>0.2</v>
      </c>
      <c r="N4670" s="18" t="s">
        <v>47</v>
      </c>
      <c r="O4670" s="99" t="s">
        <v>47</v>
      </c>
      <c r="P4670" s="99">
        <f>WEEKNUM(Causas[[#This Row],[resolucion_fecha]],16)</f>
        <v>39</v>
      </c>
      <c r="Q4670" s="99" t="str">
        <f>TEXT(Causas[[#This Row],[resolucion_fecha]],"MMMM")</f>
        <v>septiembre</v>
      </c>
      <c r="R4670" s="99" t="str">
        <f t="shared" si="73"/>
        <v>T</v>
      </c>
      <c r="S4670" s="99"/>
      <c r="T4670" s="99" t="s">
        <v>47</v>
      </c>
      <c r="U4670" s="100"/>
      <c r="V4670" s="99"/>
      <c r="W4670" s="99"/>
    </row>
    <row r="4671" spans="1:23" hidden="1" x14ac:dyDescent="0.25">
      <c r="A4671" s="25">
        <v>151641</v>
      </c>
      <c r="B4671" s="25" t="s">
        <v>61</v>
      </c>
      <c r="C4671" s="25" t="s">
        <v>43</v>
      </c>
      <c r="D4671" s="25" t="s">
        <v>154</v>
      </c>
      <c r="E4671" s="24">
        <v>43881</v>
      </c>
      <c r="F4671" s="25" t="s">
        <v>56</v>
      </c>
      <c r="G4671" s="25" t="s">
        <v>46</v>
      </c>
      <c r="H4671" s="24">
        <v>45194</v>
      </c>
      <c r="I4671" s="101">
        <v>0.72884259259259254</v>
      </c>
      <c r="J4671" s="24">
        <v>45194</v>
      </c>
      <c r="K4671" s="101">
        <v>0.73856481481481484</v>
      </c>
      <c r="L4671" s="25">
        <v>840</v>
      </c>
      <c r="M4671" s="26">
        <f>Causas[[#This Row],[parada_duracion]]/60</f>
        <v>14</v>
      </c>
      <c r="N4671" s="19" t="s">
        <v>1513</v>
      </c>
      <c r="O4671" s="16" t="s">
        <v>52</v>
      </c>
      <c r="P4671" s="16">
        <f>WEEKNUM(Causas[[#This Row],[resolucion_fecha]],16)</f>
        <v>39</v>
      </c>
      <c r="Q4671" s="16" t="str">
        <f>TEXT(Causas[[#This Row],[resolucion_fecha]],"MMMM")</f>
        <v>septiembre</v>
      </c>
      <c r="R4671" s="16" t="str">
        <f t="shared" si="73"/>
        <v>T</v>
      </c>
      <c r="S4671" s="16"/>
      <c r="T4671" s="16" t="s">
        <v>53</v>
      </c>
      <c r="U4671" s="100"/>
      <c r="V4671" s="16"/>
      <c r="W4671" s="16"/>
    </row>
    <row r="4672" spans="1:23" hidden="1" x14ac:dyDescent="0.25">
      <c r="A4672" s="25">
        <v>151644</v>
      </c>
      <c r="B4672" s="25" t="s">
        <v>557</v>
      </c>
      <c r="C4672" s="25" t="s">
        <v>43</v>
      </c>
      <c r="D4672" s="25" t="s">
        <v>164</v>
      </c>
      <c r="E4672" s="24">
        <v>43405</v>
      </c>
      <c r="F4672" s="25" t="s">
        <v>45</v>
      </c>
      <c r="G4672" s="25" t="s">
        <v>46</v>
      </c>
      <c r="H4672" s="24">
        <v>45194</v>
      </c>
      <c r="I4672" s="101">
        <v>0.7403819444444445</v>
      </c>
      <c r="J4672" s="24">
        <v>45194</v>
      </c>
      <c r="K4672" s="101">
        <v>0.81530092592592596</v>
      </c>
      <c r="L4672" s="25">
        <v>6473</v>
      </c>
      <c r="M4672" s="26">
        <f>Causas[[#This Row],[parada_duracion]]/60</f>
        <v>107.88333333333334</v>
      </c>
      <c r="N4672" s="19" t="s">
        <v>1514</v>
      </c>
      <c r="O4672" s="16" t="s">
        <v>52</v>
      </c>
      <c r="P4672" s="16">
        <f>WEEKNUM(Causas[[#This Row],[resolucion_fecha]],16)</f>
        <v>39</v>
      </c>
      <c r="Q4672" s="16" t="str">
        <f>TEXT(Causas[[#This Row],[resolucion_fecha]],"MMMM")</f>
        <v>septiembre</v>
      </c>
      <c r="R4672" s="16" t="str">
        <f t="shared" si="73"/>
        <v>T</v>
      </c>
      <c r="S4672" s="16"/>
      <c r="T4672" s="16" t="s">
        <v>53</v>
      </c>
      <c r="U4672" s="16"/>
      <c r="V4672" s="16"/>
      <c r="W4672" s="16"/>
    </row>
    <row r="4673" spans="1:23" hidden="1" x14ac:dyDescent="0.25">
      <c r="A4673" s="25">
        <v>151646</v>
      </c>
      <c r="B4673" s="25" t="s">
        <v>42</v>
      </c>
      <c r="C4673" s="25" t="s">
        <v>43</v>
      </c>
      <c r="D4673" s="25" t="s">
        <v>77</v>
      </c>
      <c r="E4673" s="24">
        <v>43405</v>
      </c>
      <c r="F4673" s="25" t="s">
        <v>45</v>
      </c>
      <c r="G4673" s="25" t="s">
        <v>50</v>
      </c>
      <c r="H4673" s="24">
        <v>45194</v>
      </c>
      <c r="I4673" s="101">
        <v>0.75662037037037033</v>
      </c>
      <c r="J4673" s="24">
        <v>45194</v>
      </c>
      <c r="K4673" s="101">
        <v>0.78437499999999993</v>
      </c>
      <c r="L4673" s="25">
        <v>2398</v>
      </c>
      <c r="M4673" s="26">
        <f>Causas[[#This Row],[parada_duracion]]/60</f>
        <v>39.966666666666669</v>
      </c>
      <c r="N4673" s="19" t="s">
        <v>1515</v>
      </c>
      <c r="O4673" s="16" t="s">
        <v>52</v>
      </c>
      <c r="P4673" s="16">
        <f>WEEKNUM(Causas[[#This Row],[resolucion_fecha]],16)</f>
        <v>39</v>
      </c>
      <c r="Q4673" s="16" t="str">
        <f>TEXT(Causas[[#This Row],[resolucion_fecha]],"MMMM")</f>
        <v>septiembre</v>
      </c>
      <c r="R4673" s="16" t="str">
        <f t="shared" si="73"/>
        <v>T</v>
      </c>
      <c r="S4673" s="16"/>
      <c r="T4673" s="16" t="s">
        <v>53</v>
      </c>
      <c r="U4673" s="16"/>
      <c r="V4673" s="16"/>
      <c r="W4673" s="16"/>
    </row>
    <row r="4674" spans="1:23" hidden="1" x14ac:dyDescent="0.25">
      <c r="A4674" s="25">
        <v>151650</v>
      </c>
      <c r="B4674" s="25" t="s">
        <v>58</v>
      </c>
      <c r="C4674" s="25" t="s">
        <v>43</v>
      </c>
      <c r="D4674" s="25" t="s">
        <v>80</v>
      </c>
      <c r="E4674" s="24">
        <v>43405</v>
      </c>
      <c r="F4674" s="25" t="s">
        <v>45</v>
      </c>
      <c r="G4674" s="25" t="s">
        <v>46</v>
      </c>
      <c r="H4674" s="24">
        <v>45194</v>
      </c>
      <c r="I4674" s="101">
        <v>0.76408564814814817</v>
      </c>
      <c r="J4674" s="24">
        <v>45194</v>
      </c>
      <c r="K4674" s="101">
        <v>0.79773148148148154</v>
      </c>
      <c r="L4674" s="25">
        <v>2907</v>
      </c>
      <c r="M4674" s="26">
        <f>Causas[[#This Row],[parada_duracion]]/60</f>
        <v>48.45</v>
      </c>
      <c r="N4674" s="19" t="s">
        <v>92</v>
      </c>
      <c r="O4674" s="16" t="s">
        <v>9</v>
      </c>
      <c r="P4674" s="16">
        <f>WEEKNUM(Causas[[#This Row],[resolucion_fecha]],16)</f>
        <v>39</v>
      </c>
      <c r="Q4674" s="16" t="str">
        <f>TEXT(Causas[[#This Row],[resolucion_fecha]],"MMMM")</f>
        <v>septiembre</v>
      </c>
      <c r="R4674" s="16" t="str">
        <f t="shared" si="73"/>
        <v>T</v>
      </c>
      <c r="S4674" s="16"/>
      <c r="T4674" s="16" t="s">
        <v>9</v>
      </c>
      <c r="U4674" s="16"/>
      <c r="V4674" s="16"/>
      <c r="W4674" s="16"/>
    </row>
    <row r="4675" spans="1:23" hidden="1" x14ac:dyDescent="0.25">
      <c r="A4675" s="25">
        <v>151657</v>
      </c>
      <c r="B4675" s="25" t="s">
        <v>42</v>
      </c>
      <c r="C4675" s="25" t="s">
        <v>43</v>
      </c>
      <c r="D4675" s="25" t="s">
        <v>164</v>
      </c>
      <c r="E4675" s="24">
        <v>43405</v>
      </c>
      <c r="F4675" s="25" t="s">
        <v>45</v>
      </c>
      <c r="G4675" s="25" t="s">
        <v>46</v>
      </c>
      <c r="H4675" s="24">
        <v>45194</v>
      </c>
      <c r="I4675" s="101">
        <v>0.85660879629629638</v>
      </c>
      <c r="J4675" s="24">
        <v>45194</v>
      </c>
      <c r="K4675" s="101">
        <v>0.85665509259259265</v>
      </c>
      <c r="L4675" s="25">
        <v>4</v>
      </c>
      <c r="M4675" s="26">
        <f>Causas[[#This Row],[parada_duracion]]/60</f>
        <v>6.6666666666666666E-2</v>
      </c>
      <c r="N4675" s="18" t="s">
        <v>47</v>
      </c>
      <c r="O4675" s="99" t="s">
        <v>47</v>
      </c>
      <c r="P4675" s="16">
        <f>WEEKNUM(Causas[[#This Row],[resolucion_fecha]],16)</f>
        <v>39</v>
      </c>
      <c r="Q4675" s="16" t="str">
        <f>TEXT(Causas[[#This Row],[resolucion_fecha]],"MMMM")</f>
        <v>septiembre</v>
      </c>
      <c r="R4675" s="16" t="str">
        <f t="shared" si="73"/>
        <v>T</v>
      </c>
      <c r="S4675" s="16"/>
      <c r="T4675" s="99" t="s">
        <v>47</v>
      </c>
      <c r="U4675" s="16"/>
      <c r="V4675" s="16"/>
      <c r="W4675" s="16"/>
    </row>
    <row r="4676" spans="1:23" hidden="1" x14ac:dyDescent="0.25">
      <c r="A4676" s="25">
        <v>151663</v>
      </c>
      <c r="B4676" s="25" t="s">
        <v>42</v>
      </c>
      <c r="C4676" s="25" t="s">
        <v>43</v>
      </c>
      <c r="D4676" s="25" t="s">
        <v>55</v>
      </c>
      <c r="E4676" s="24">
        <v>43405</v>
      </c>
      <c r="F4676" s="25" t="s">
        <v>45</v>
      </c>
      <c r="G4676" s="25" t="s">
        <v>46</v>
      </c>
      <c r="H4676" s="24">
        <v>45195</v>
      </c>
      <c r="I4676" s="101">
        <v>0.25374999999999998</v>
      </c>
      <c r="J4676" s="24">
        <v>45195</v>
      </c>
      <c r="K4676" s="101">
        <v>0.25935185185185183</v>
      </c>
      <c r="L4676" s="25">
        <v>484</v>
      </c>
      <c r="M4676" s="26">
        <f>Causas[[#This Row],[parada_duracion]]/60</f>
        <v>8.0666666666666664</v>
      </c>
      <c r="N4676" s="19" t="s">
        <v>47</v>
      </c>
      <c r="O4676" s="16" t="s">
        <v>47</v>
      </c>
      <c r="P4676" s="16">
        <f>WEEKNUM(Causas[[#This Row],[resolucion_fecha]],16)</f>
        <v>39</v>
      </c>
      <c r="Q4676" s="16" t="str">
        <f>TEXT(Causas[[#This Row],[resolucion_fecha]],"MMMM")</f>
        <v>septiembre</v>
      </c>
      <c r="R4676" s="16" t="str">
        <f t="shared" si="73"/>
        <v>M</v>
      </c>
      <c r="S4676" s="16"/>
      <c r="T4676" s="16" t="s">
        <v>47</v>
      </c>
      <c r="U4676" s="16"/>
      <c r="V4676" s="16"/>
      <c r="W4676" s="16"/>
    </row>
    <row r="4677" spans="1:23" hidden="1" x14ac:dyDescent="0.25">
      <c r="A4677" s="25">
        <v>151666</v>
      </c>
      <c r="B4677" s="25" t="s">
        <v>54</v>
      </c>
      <c r="C4677" s="25" t="s">
        <v>43</v>
      </c>
      <c r="D4677" s="25" t="s">
        <v>55</v>
      </c>
      <c r="E4677" s="24">
        <v>44120</v>
      </c>
      <c r="F4677" s="25" t="s">
        <v>56</v>
      </c>
      <c r="G4677" s="25" t="s">
        <v>50</v>
      </c>
      <c r="H4677" s="24">
        <v>45195</v>
      </c>
      <c r="I4677" s="101">
        <v>0.26542824074074073</v>
      </c>
      <c r="J4677" s="24">
        <v>45195</v>
      </c>
      <c r="K4677" s="101">
        <v>0.27100694444444445</v>
      </c>
      <c r="L4677" s="25">
        <v>482</v>
      </c>
      <c r="M4677" s="26">
        <f>Causas[[#This Row],[parada_duracion]]/60</f>
        <v>8.0333333333333332</v>
      </c>
      <c r="N4677" s="19" t="s">
        <v>47</v>
      </c>
      <c r="O4677" s="16" t="s">
        <v>47</v>
      </c>
      <c r="P4677" s="16">
        <f>WEEKNUM(Causas[[#This Row],[resolucion_fecha]],16)</f>
        <v>39</v>
      </c>
      <c r="Q4677" s="16" t="str">
        <f>TEXT(Causas[[#This Row],[resolucion_fecha]],"MMMM")</f>
        <v>septiembre</v>
      </c>
      <c r="R4677" s="16" t="str">
        <f t="shared" si="73"/>
        <v>M</v>
      </c>
      <c r="S4677" s="16"/>
      <c r="T4677" s="16" t="s">
        <v>47</v>
      </c>
      <c r="U4677" s="16"/>
      <c r="V4677" s="16"/>
      <c r="W4677" s="16"/>
    </row>
    <row r="4678" spans="1:23" hidden="1" x14ac:dyDescent="0.25">
      <c r="A4678" s="25">
        <v>151669</v>
      </c>
      <c r="B4678" s="25" t="s">
        <v>42</v>
      </c>
      <c r="C4678" s="25" t="s">
        <v>43</v>
      </c>
      <c r="D4678" s="25" t="s">
        <v>55</v>
      </c>
      <c r="E4678" s="24">
        <v>43405</v>
      </c>
      <c r="F4678" s="25" t="s">
        <v>45</v>
      </c>
      <c r="G4678" s="25" t="s">
        <v>46</v>
      </c>
      <c r="H4678" s="24">
        <v>45195</v>
      </c>
      <c r="I4678" s="101">
        <v>0.27912037037037035</v>
      </c>
      <c r="J4678" s="24">
        <v>45195</v>
      </c>
      <c r="K4678" s="101">
        <v>0.28403935185185186</v>
      </c>
      <c r="L4678" s="25">
        <v>425</v>
      </c>
      <c r="M4678" s="26">
        <f>Causas[[#This Row],[parada_duracion]]/60</f>
        <v>7.083333333333333</v>
      </c>
      <c r="N4678" s="19" t="s">
        <v>47</v>
      </c>
      <c r="O4678" s="16" t="s">
        <v>47</v>
      </c>
      <c r="P4678" s="16">
        <f>WEEKNUM(Causas[[#This Row],[resolucion_fecha]],16)</f>
        <v>39</v>
      </c>
      <c r="Q4678" s="16" t="str">
        <f>TEXT(Causas[[#This Row],[resolucion_fecha]],"MMMM")</f>
        <v>septiembre</v>
      </c>
      <c r="R4678" s="16" t="str">
        <f t="shared" si="73"/>
        <v>M</v>
      </c>
      <c r="S4678" s="16"/>
      <c r="T4678" s="16" t="s">
        <v>47</v>
      </c>
      <c r="U4678" s="16"/>
      <c r="V4678" s="16"/>
      <c r="W4678" s="16"/>
    </row>
    <row r="4679" spans="1:23" hidden="1" x14ac:dyDescent="0.25">
      <c r="A4679" s="25">
        <v>151673</v>
      </c>
      <c r="B4679" s="25" t="s">
        <v>54</v>
      </c>
      <c r="C4679" s="25" t="s">
        <v>43</v>
      </c>
      <c r="D4679" s="25" t="s">
        <v>55</v>
      </c>
      <c r="E4679" s="24">
        <v>44120</v>
      </c>
      <c r="F4679" s="25" t="s">
        <v>56</v>
      </c>
      <c r="G4679" s="25" t="s">
        <v>50</v>
      </c>
      <c r="H4679" s="24">
        <v>45195</v>
      </c>
      <c r="I4679" s="101">
        <v>0.31842592592592595</v>
      </c>
      <c r="J4679" s="24">
        <v>45195</v>
      </c>
      <c r="K4679" s="101">
        <v>0.32211805555555556</v>
      </c>
      <c r="L4679" s="25">
        <v>319</v>
      </c>
      <c r="M4679" s="26">
        <f>Causas[[#This Row],[parada_duracion]]/60</f>
        <v>5.3166666666666664</v>
      </c>
      <c r="N4679" s="19" t="s">
        <v>47</v>
      </c>
      <c r="O4679" s="16" t="s">
        <v>47</v>
      </c>
      <c r="P4679" s="16">
        <f>WEEKNUM(Causas[[#This Row],[resolucion_fecha]],16)</f>
        <v>39</v>
      </c>
      <c r="Q4679" s="16" t="str">
        <f>TEXT(Causas[[#This Row],[resolucion_fecha]],"MMMM")</f>
        <v>septiembre</v>
      </c>
      <c r="R4679" s="16" t="str">
        <f t="shared" si="73"/>
        <v>M</v>
      </c>
      <c r="S4679" s="16"/>
      <c r="T4679" s="16" t="s">
        <v>47</v>
      </c>
      <c r="U4679" s="16"/>
      <c r="V4679" s="16"/>
      <c r="W4679" s="16"/>
    </row>
    <row r="4680" spans="1:23" hidden="1" x14ac:dyDescent="0.25">
      <c r="A4680" s="25">
        <v>151681</v>
      </c>
      <c r="B4680" s="25" t="s">
        <v>117</v>
      </c>
      <c r="C4680" s="25" t="s">
        <v>43</v>
      </c>
      <c r="D4680" s="25" t="s">
        <v>96</v>
      </c>
      <c r="E4680" s="24">
        <v>43405</v>
      </c>
      <c r="F4680" s="25" t="s">
        <v>45</v>
      </c>
      <c r="G4680" s="25" t="s">
        <v>50</v>
      </c>
      <c r="H4680" s="24">
        <v>45195</v>
      </c>
      <c r="I4680" s="101">
        <v>0.41359953703703706</v>
      </c>
      <c r="J4680" s="24">
        <v>45195</v>
      </c>
      <c r="K4680" s="101">
        <v>0.43472222222222223</v>
      </c>
      <c r="L4680" s="25">
        <v>1825</v>
      </c>
      <c r="M4680" s="26">
        <f>Causas[[#This Row],[parada_duracion]]/60</f>
        <v>30.416666666666668</v>
      </c>
      <c r="N4680" s="19" t="s">
        <v>1516</v>
      </c>
      <c r="O4680" s="16" t="s">
        <v>52</v>
      </c>
      <c r="P4680" s="16">
        <f>WEEKNUM(Causas[[#This Row],[resolucion_fecha]],16)</f>
        <v>39</v>
      </c>
      <c r="Q4680" s="16" t="str">
        <f>TEXT(Causas[[#This Row],[resolucion_fecha]],"MMMM")</f>
        <v>septiembre</v>
      </c>
      <c r="R4680" s="16" t="str">
        <f t="shared" si="73"/>
        <v>M</v>
      </c>
      <c r="S4680" s="16"/>
      <c r="T4680" s="16" t="s">
        <v>53</v>
      </c>
      <c r="U4680" s="16"/>
      <c r="V4680" s="16"/>
      <c r="W4680" s="16"/>
    </row>
    <row r="4681" spans="1:23" hidden="1" x14ac:dyDescent="0.25">
      <c r="A4681" s="25">
        <v>151685</v>
      </c>
      <c r="B4681" s="25" t="s">
        <v>74</v>
      </c>
      <c r="C4681" s="25" t="s">
        <v>43</v>
      </c>
      <c r="D4681" s="25" t="s">
        <v>68</v>
      </c>
      <c r="E4681" s="24">
        <v>44258</v>
      </c>
      <c r="F4681" s="25" t="s">
        <v>56</v>
      </c>
      <c r="G4681" s="25" t="s">
        <v>46</v>
      </c>
      <c r="H4681" s="24">
        <v>45195</v>
      </c>
      <c r="I4681" s="101">
        <v>0.47881944444444446</v>
      </c>
      <c r="J4681" s="24">
        <v>45195</v>
      </c>
      <c r="K4681" s="101">
        <v>0.48208333333333336</v>
      </c>
      <c r="L4681" s="25">
        <v>282</v>
      </c>
      <c r="M4681" s="26">
        <f>Causas[[#This Row],[parada_duracion]]/60</f>
        <v>4.7</v>
      </c>
      <c r="N4681" s="19" t="s">
        <v>47</v>
      </c>
      <c r="O4681" s="16" t="s">
        <v>47</v>
      </c>
      <c r="P4681" s="16">
        <f>WEEKNUM(Causas[[#This Row],[resolucion_fecha]],16)</f>
        <v>39</v>
      </c>
      <c r="Q4681" s="16" t="str">
        <f>TEXT(Causas[[#This Row],[resolucion_fecha]],"MMMM")</f>
        <v>septiembre</v>
      </c>
      <c r="R4681" s="16" t="str">
        <f t="shared" si="73"/>
        <v>M</v>
      </c>
      <c r="S4681" s="16"/>
      <c r="T4681" s="16" t="s">
        <v>47</v>
      </c>
      <c r="U4681" s="16"/>
      <c r="V4681" s="16"/>
      <c r="W4681" s="16"/>
    </row>
    <row r="4682" spans="1:23" hidden="1" x14ac:dyDescent="0.25">
      <c r="A4682" s="96">
        <v>151711</v>
      </c>
      <c r="B4682" s="96" t="s">
        <v>116</v>
      </c>
      <c r="C4682" s="96" t="s">
        <v>43</v>
      </c>
      <c r="D4682" s="96" t="s">
        <v>96</v>
      </c>
      <c r="E4682" s="97">
        <v>43405</v>
      </c>
      <c r="F4682" s="96" t="s">
        <v>45</v>
      </c>
      <c r="G4682" s="96" t="s">
        <v>46</v>
      </c>
      <c r="H4682" s="97">
        <v>45195</v>
      </c>
      <c r="I4682" s="23">
        <v>0.74797453703703709</v>
      </c>
      <c r="J4682" s="97">
        <v>45195</v>
      </c>
      <c r="K4682" s="23">
        <v>0.75320601851851843</v>
      </c>
      <c r="L4682" s="96">
        <v>452</v>
      </c>
      <c r="M4682" s="98">
        <f>Causas[[#This Row],[parada_duracion]]/60</f>
        <v>7.5333333333333332</v>
      </c>
      <c r="N4682" s="19" t="s">
        <v>47</v>
      </c>
      <c r="O4682" s="16" t="s">
        <v>47</v>
      </c>
      <c r="P4682" s="99">
        <f>WEEKNUM(Causas[[#This Row],[resolucion_fecha]],16)</f>
        <v>39</v>
      </c>
      <c r="Q4682" s="99" t="str">
        <f>TEXT(Causas[[#This Row],[resolucion_fecha]],"MMMM")</f>
        <v>septiembre</v>
      </c>
      <c r="R4682" s="99" t="str">
        <f t="shared" si="73"/>
        <v>T</v>
      </c>
      <c r="S4682" s="99"/>
      <c r="T4682" s="16" t="s">
        <v>47</v>
      </c>
      <c r="U4682" s="16"/>
      <c r="V4682" s="99"/>
      <c r="W4682" s="99"/>
    </row>
    <row r="4683" spans="1:23" hidden="1" x14ac:dyDescent="0.25">
      <c r="A4683" s="25">
        <v>151712</v>
      </c>
      <c r="B4683" s="25" t="s">
        <v>42</v>
      </c>
      <c r="C4683" s="25" t="s">
        <v>43</v>
      </c>
      <c r="D4683" s="25" t="s">
        <v>161</v>
      </c>
      <c r="E4683" s="24">
        <v>43405</v>
      </c>
      <c r="F4683" s="25" t="s">
        <v>45</v>
      </c>
      <c r="G4683" s="25" t="s">
        <v>50</v>
      </c>
      <c r="H4683" s="24">
        <v>45195</v>
      </c>
      <c r="I4683" s="101">
        <v>0.7497800925925926</v>
      </c>
      <c r="J4683" s="24">
        <v>45195</v>
      </c>
      <c r="K4683" s="101">
        <v>0.76244212962962965</v>
      </c>
      <c r="L4683" s="25">
        <v>1094</v>
      </c>
      <c r="M4683" s="26">
        <f>Causas[[#This Row],[parada_duracion]]/60</f>
        <v>18.233333333333334</v>
      </c>
      <c r="N4683" s="19" t="s">
        <v>1517</v>
      </c>
      <c r="O4683" s="16" t="s">
        <v>52</v>
      </c>
      <c r="P4683" s="16">
        <f>WEEKNUM(Causas[[#This Row],[resolucion_fecha]],16)</f>
        <v>39</v>
      </c>
      <c r="Q4683" s="16" t="str">
        <f>TEXT(Causas[[#This Row],[resolucion_fecha]],"MMMM")</f>
        <v>septiembre</v>
      </c>
      <c r="R4683" s="16" t="str">
        <f t="shared" si="73"/>
        <v>T</v>
      </c>
      <c r="S4683" s="16"/>
      <c r="T4683" s="16" t="s">
        <v>53</v>
      </c>
      <c r="U4683" s="100"/>
      <c r="V4683" s="16"/>
      <c r="W4683" s="16"/>
    </row>
    <row r="4684" spans="1:23" hidden="1" x14ac:dyDescent="0.25">
      <c r="A4684" s="96">
        <v>151714</v>
      </c>
      <c r="B4684" s="96" t="s">
        <v>42</v>
      </c>
      <c r="C4684" s="96" t="s">
        <v>43</v>
      </c>
      <c r="D4684" s="96" t="s">
        <v>161</v>
      </c>
      <c r="E4684" s="97">
        <v>43405</v>
      </c>
      <c r="F4684" s="96" t="s">
        <v>45</v>
      </c>
      <c r="G4684" s="96" t="s">
        <v>50</v>
      </c>
      <c r="H4684" s="97">
        <v>45195</v>
      </c>
      <c r="I4684" s="23">
        <v>0.76253472222222218</v>
      </c>
      <c r="J4684" s="97">
        <v>45195</v>
      </c>
      <c r="K4684" s="23">
        <v>0.79983796296296295</v>
      </c>
      <c r="L4684" s="96">
        <v>3223</v>
      </c>
      <c r="M4684" s="98">
        <f>Causas[[#This Row],[parada_duracion]]/60</f>
        <v>53.716666666666669</v>
      </c>
      <c r="N4684" s="18" t="s">
        <v>1517</v>
      </c>
      <c r="O4684" s="99" t="s">
        <v>52</v>
      </c>
      <c r="P4684" s="99">
        <f>WEEKNUM(Causas[[#This Row],[resolucion_fecha]],16)</f>
        <v>39</v>
      </c>
      <c r="Q4684" s="99" t="str">
        <f>TEXT(Causas[[#This Row],[resolucion_fecha]],"MMMM")</f>
        <v>septiembre</v>
      </c>
      <c r="R4684" s="99" t="str">
        <f t="shared" si="73"/>
        <v>T</v>
      </c>
      <c r="S4684" s="99"/>
      <c r="T4684" s="99" t="s">
        <v>53</v>
      </c>
      <c r="U4684" s="16"/>
      <c r="V4684" s="99"/>
      <c r="W4684" s="99"/>
    </row>
    <row r="4685" spans="1:23" hidden="1" x14ac:dyDescent="0.25">
      <c r="A4685" s="96">
        <v>151715</v>
      </c>
      <c r="B4685" s="96" t="s">
        <v>42</v>
      </c>
      <c r="C4685" s="96" t="s">
        <v>43</v>
      </c>
      <c r="D4685" s="96" t="s">
        <v>80</v>
      </c>
      <c r="E4685" s="97">
        <v>43405</v>
      </c>
      <c r="F4685" s="96" t="s">
        <v>45</v>
      </c>
      <c r="G4685" s="96" t="s">
        <v>50</v>
      </c>
      <c r="H4685" s="97">
        <v>45195</v>
      </c>
      <c r="I4685" s="23">
        <v>0.76357638888888879</v>
      </c>
      <c r="J4685" s="97">
        <v>45195</v>
      </c>
      <c r="K4685" s="23">
        <v>0.76689814814814816</v>
      </c>
      <c r="L4685" s="96">
        <v>287</v>
      </c>
      <c r="M4685" s="98">
        <f>Causas[[#This Row],[parada_duracion]]/60</f>
        <v>4.7833333333333332</v>
      </c>
      <c r="N4685" s="19" t="s">
        <v>47</v>
      </c>
      <c r="O4685" s="16" t="s">
        <v>47</v>
      </c>
      <c r="P4685" s="99">
        <f>WEEKNUM(Causas[[#This Row],[resolucion_fecha]],16)</f>
        <v>39</v>
      </c>
      <c r="Q4685" s="99" t="str">
        <f>TEXT(Causas[[#This Row],[resolucion_fecha]],"MMMM")</f>
        <v>septiembre</v>
      </c>
      <c r="R4685" s="99" t="str">
        <f t="shared" si="73"/>
        <v>T</v>
      </c>
      <c r="S4685" s="99"/>
      <c r="T4685" s="16" t="s">
        <v>47</v>
      </c>
      <c r="U4685" s="100"/>
      <c r="V4685" s="99"/>
      <c r="W4685" s="99"/>
    </row>
    <row r="4686" spans="1:23" hidden="1" x14ac:dyDescent="0.25">
      <c r="A4686" s="25">
        <v>151716</v>
      </c>
      <c r="B4686" s="25" t="s">
        <v>42</v>
      </c>
      <c r="C4686" s="25" t="s">
        <v>43</v>
      </c>
      <c r="D4686" s="25" t="s">
        <v>55</v>
      </c>
      <c r="E4686" s="24">
        <v>43405</v>
      </c>
      <c r="F4686" s="25" t="s">
        <v>45</v>
      </c>
      <c r="G4686" s="25" t="s">
        <v>46</v>
      </c>
      <c r="H4686" s="24">
        <v>45195</v>
      </c>
      <c r="I4686" s="101">
        <v>0.77488425925925919</v>
      </c>
      <c r="J4686" s="24">
        <v>45195</v>
      </c>
      <c r="K4686" s="101">
        <v>0.78134259259259264</v>
      </c>
      <c r="L4686" s="25">
        <v>558</v>
      </c>
      <c r="M4686" s="26">
        <f>Causas[[#This Row],[parada_duracion]]/60</f>
        <v>9.3000000000000007</v>
      </c>
      <c r="N4686" s="19" t="s">
        <v>47</v>
      </c>
      <c r="O4686" s="16" t="s">
        <v>47</v>
      </c>
      <c r="P4686" s="16">
        <f>WEEKNUM(Causas[[#This Row],[resolucion_fecha]],16)</f>
        <v>39</v>
      </c>
      <c r="Q4686" s="16" t="str">
        <f>TEXT(Causas[[#This Row],[resolucion_fecha]],"MMMM")</f>
        <v>septiembre</v>
      </c>
      <c r="R4686" s="16" t="str">
        <f t="shared" si="73"/>
        <v>T</v>
      </c>
      <c r="S4686" s="16"/>
      <c r="T4686" s="16" t="s">
        <v>47</v>
      </c>
      <c r="U4686" s="100"/>
      <c r="V4686" s="16"/>
      <c r="W4686" s="16"/>
    </row>
    <row r="4687" spans="1:23" hidden="1" x14ac:dyDescent="0.25">
      <c r="A4687" s="96">
        <v>151718</v>
      </c>
      <c r="B4687" s="96" t="s">
        <v>116</v>
      </c>
      <c r="C4687" s="96" t="s">
        <v>43</v>
      </c>
      <c r="D4687" s="96" t="s">
        <v>96</v>
      </c>
      <c r="E4687" s="97">
        <v>43405</v>
      </c>
      <c r="F4687" s="96" t="s">
        <v>45</v>
      </c>
      <c r="G4687" s="96" t="s">
        <v>50</v>
      </c>
      <c r="H4687" s="97">
        <v>45195</v>
      </c>
      <c r="I4687" s="23">
        <v>0.79211805555555559</v>
      </c>
      <c r="J4687" s="97">
        <v>45195</v>
      </c>
      <c r="K4687" s="23">
        <v>0.79532407407407402</v>
      </c>
      <c r="L4687" s="96">
        <v>277</v>
      </c>
      <c r="M4687" s="98">
        <f>Causas[[#This Row],[parada_duracion]]/60</f>
        <v>4.6166666666666663</v>
      </c>
      <c r="N4687" s="19" t="s">
        <v>47</v>
      </c>
      <c r="O4687" s="16" t="s">
        <v>47</v>
      </c>
      <c r="P4687" s="99">
        <f>WEEKNUM(Causas[[#This Row],[resolucion_fecha]],16)</f>
        <v>39</v>
      </c>
      <c r="Q4687" s="99" t="str">
        <f>TEXT(Causas[[#This Row],[resolucion_fecha]],"MMMM")</f>
        <v>septiembre</v>
      </c>
      <c r="R4687" s="99" t="str">
        <f t="shared" si="73"/>
        <v>T</v>
      </c>
      <c r="S4687" s="99"/>
      <c r="T4687" s="16" t="s">
        <v>47</v>
      </c>
      <c r="U4687" s="16"/>
      <c r="V4687" s="99"/>
      <c r="W4687" s="99"/>
    </row>
    <row r="4688" spans="1:23" hidden="1" x14ac:dyDescent="0.25">
      <c r="A4688" s="25">
        <v>151719</v>
      </c>
      <c r="B4688" s="25" t="s">
        <v>87</v>
      </c>
      <c r="C4688" s="25" t="s">
        <v>43</v>
      </c>
      <c r="D4688" s="25" t="s">
        <v>166</v>
      </c>
      <c r="E4688" s="24">
        <v>44432</v>
      </c>
      <c r="F4688" s="25" t="s">
        <v>325</v>
      </c>
      <c r="G4688" s="25" t="s">
        <v>46</v>
      </c>
      <c r="H4688" s="24">
        <v>45195</v>
      </c>
      <c r="I4688" s="101">
        <v>0.8074189814814815</v>
      </c>
      <c r="J4688" s="24">
        <v>45195</v>
      </c>
      <c r="K4688" s="101">
        <v>0.8121990740740741</v>
      </c>
      <c r="L4688" s="25">
        <v>413</v>
      </c>
      <c r="M4688" s="26">
        <f>Causas[[#This Row],[parada_duracion]]/60</f>
        <v>6.8833333333333337</v>
      </c>
      <c r="N4688" s="19" t="s">
        <v>47</v>
      </c>
      <c r="O4688" s="16" t="s">
        <v>47</v>
      </c>
      <c r="P4688" s="16">
        <f>WEEKNUM(Causas[[#This Row],[resolucion_fecha]],16)</f>
        <v>39</v>
      </c>
      <c r="Q4688" s="16" t="str">
        <f>TEXT(Causas[[#This Row],[resolucion_fecha]],"MMMM")</f>
        <v>septiembre</v>
      </c>
      <c r="R4688" s="16" t="str">
        <f t="shared" si="73"/>
        <v>T</v>
      </c>
      <c r="S4688" s="16"/>
      <c r="T4688" s="16" t="s">
        <v>47</v>
      </c>
      <c r="U4688" s="100"/>
      <c r="V4688" s="16"/>
      <c r="W4688" s="16"/>
    </row>
    <row r="4689" spans="1:23" hidden="1" x14ac:dyDescent="0.25">
      <c r="A4689" s="25">
        <v>151722</v>
      </c>
      <c r="B4689" s="25" t="s">
        <v>197</v>
      </c>
      <c r="C4689" s="25" t="s">
        <v>43</v>
      </c>
      <c r="D4689" s="25" t="s">
        <v>90</v>
      </c>
      <c r="E4689" s="24">
        <v>43405</v>
      </c>
      <c r="F4689" s="25" t="s">
        <v>45</v>
      </c>
      <c r="G4689" s="25" t="s">
        <v>46</v>
      </c>
      <c r="H4689" s="24">
        <v>45195</v>
      </c>
      <c r="I4689" s="101">
        <v>0.87177083333333327</v>
      </c>
      <c r="J4689" s="24">
        <v>45195</v>
      </c>
      <c r="K4689" s="101">
        <v>0.88016203703703699</v>
      </c>
      <c r="L4689" s="25">
        <v>725</v>
      </c>
      <c r="M4689" s="26">
        <f>Causas[[#This Row],[parada_duracion]]/60</f>
        <v>12.083333333333334</v>
      </c>
      <c r="N4689" s="19" t="s">
        <v>1518</v>
      </c>
      <c r="O4689" s="16" t="s">
        <v>9</v>
      </c>
      <c r="P4689" s="16">
        <f>WEEKNUM(Causas[[#This Row],[resolucion_fecha]],16)</f>
        <v>39</v>
      </c>
      <c r="Q4689" s="16" t="str">
        <f>TEXT(Causas[[#This Row],[resolucion_fecha]],"MMMM")</f>
        <v>septiembre</v>
      </c>
      <c r="R4689" s="16" t="str">
        <f t="shared" si="73"/>
        <v>T</v>
      </c>
      <c r="S4689" s="16"/>
      <c r="T4689" s="16" t="s">
        <v>9</v>
      </c>
      <c r="U4689" s="16"/>
      <c r="V4689" s="16"/>
      <c r="W4689" s="16"/>
    </row>
    <row r="4690" spans="1:23" hidden="1" x14ac:dyDescent="0.25">
      <c r="A4690" s="96">
        <v>151729</v>
      </c>
      <c r="B4690" s="96" t="s">
        <v>54</v>
      </c>
      <c r="C4690" s="96" t="s">
        <v>43</v>
      </c>
      <c r="D4690" s="96" t="s">
        <v>55</v>
      </c>
      <c r="E4690" s="97">
        <v>44120</v>
      </c>
      <c r="F4690" s="96" t="s">
        <v>56</v>
      </c>
      <c r="G4690" s="96" t="s">
        <v>50</v>
      </c>
      <c r="H4690" s="97">
        <v>45196</v>
      </c>
      <c r="I4690" s="23">
        <v>0.2850347222222222</v>
      </c>
      <c r="J4690" s="97">
        <v>45196</v>
      </c>
      <c r="K4690" s="23">
        <v>0.34050925925925929</v>
      </c>
      <c r="L4690" s="96">
        <v>4793</v>
      </c>
      <c r="M4690" s="98">
        <f>Causas[[#This Row],[parada_duracion]]/60</f>
        <v>79.88333333333334</v>
      </c>
      <c r="N4690" s="18" t="s">
        <v>49</v>
      </c>
      <c r="O4690" s="99" t="s">
        <v>49</v>
      </c>
      <c r="P4690" s="99">
        <f>WEEKNUM(Causas[[#This Row],[resolucion_fecha]],16)</f>
        <v>39</v>
      </c>
      <c r="Q4690" s="99" t="str">
        <f>TEXT(Causas[[#This Row],[resolucion_fecha]],"MMMM")</f>
        <v>septiembre</v>
      </c>
      <c r="R4690" s="99" t="str">
        <f t="shared" si="73"/>
        <v>M</v>
      </c>
      <c r="S4690" s="99"/>
      <c r="T4690" s="99" t="s">
        <v>49</v>
      </c>
      <c r="U4690" s="16"/>
      <c r="V4690" s="99"/>
      <c r="W4690" s="99"/>
    </row>
    <row r="4691" spans="1:23" hidden="1" x14ac:dyDescent="0.25">
      <c r="A4691" s="96">
        <v>151730</v>
      </c>
      <c r="B4691" s="96" t="s">
        <v>42</v>
      </c>
      <c r="C4691" s="96" t="s">
        <v>43</v>
      </c>
      <c r="D4691" s="96" t="s">
        <v>164</v>
      </c>
      <c r="E4691" s="97">
        <v>43405</v>
      </c>
      <c r="F4691" s="96" t="s">
        <v>45</v>
      </c>
      <c r="G4691" s="96" t="s">
        <v>46</v>
      </c>
      <c r="H4691" s="97">
        <v>45196</v>
      </c>
      <c r="I4691" s="23">
        <v>0.28596064814814814</v>
      </c>
      <c r="J4691" s="97">
        <v>45196</v>
      </c>
      <c r="K4691" s="23">
        <v>0.30988425925925928</v>
      </c>
      <c r="L4691" s="96">
        <v>2067</v>
      </c>
      <c r="M4691" s="98">
        <f>Causas[[#This Row],[parada_duracion]]/60</f>
        <v>34.450000000000003</v>
      </c>
      <c r="N4691" s="18" t="s">
        <v>1519</v>
      </c>
      <c r="O4691" s="99" t="s">
        <v>52</v>
      </c>
      <c r="P4691" s="99">
        <f>WEEKNUM(Causas[[#This Row],[resolucion_fecha]],16)</f>
        <v>39</v>
      </c>
      <c r="Q4691" s="99" t="str">
        <f>TEXT(Causas[[#This Row],[resolucion_fecha]],"MMMM")</f>
        <v>septiembre</v>
      </c>
      <c r="R4691" s="99" t="str">
        <f t="shared" si="73"/>
        <v>M</v>
      </c>
      <c r="S4691" s="99"/>
      <c r="T4691" s="99" t="s">
        <v>53</v>
      </c>
      <c r="U4691" s="100"/>
      <c r="V4691" s="99"/>
      <c r="W4691" s="99"/>
    </row>
    <row r="4692" spans="1:23" x14ac:dyDescent="0.25">
      <c r="A4692" s="96">
        <v>151731</v>
      </c>
      <c r="B4692" s="96" t="s">
        <v>42</v>
      </c>
      <c r="C4692" s="96" t="s">
        <v>43</v>
      </c>
      <c r="D4692" s="96" t="s">
        <v>67</v>
      </c>
      <c r="E4692" s="97">
        <v>43405</v>
      </c>
      <c r="F4692" s="96" t="s">
        <v>45</v>
      </c>
      <c r="G4692" s="96" t="s">
        <v>50</v>
      </c>
      <c r="H4692" s="97">
        <v>45196</v>
      </c>
      <c r="I4692" s="23">
        <v>0.28751157407407407</v>
      </c>
      <c r="J4692" s="97">
        <v>45196</v>
      </c>
      <c r="K4692" s="23">
        <v>0.34065972222222224</v>
      </c>
      <c r="L4692" s="96">
        <v>4592</v>
      </c>
      <c r="M4692" s="98">
        <f>Causas[[#This Row],[parada_duracion]]/60</f>
        <v>76.533333333333331</v>
      </c>
      <c r="N4692" s="18" t="s">
        <v>49</v>
      </c>
      <c r="O4692" s="99" t="s">
        <v>49</v>
      </c>
      <c r="P4692" s="99">
        <f>WEEKNUM(Causas[[#This Row],[resolucion_fecha]],16)</f>
        <v>39</v>
      </c>
      <c r="Q4692" s="99" t="str">
        <f>TEXT(Causas[[#This Row],[resolucion_fecha]],"MMMM")</f>
        <v>septiembre</v>
      </c>
      <c r="R4692" s="99" t="str">
        <f t="shared" si="73"/>
        <v>M</v>
      </c>
      <c r="S4692" s="99"/>
      <c r="T4692" s="99" t="s">
        <v>49</v>
      </c>
      <c r="U4692" s="100"/>
      <c r="V4692" s="99"/>
      <c r="W4692" s="99"/>
    </row>
    <row r="4693" spans="1:23" hidden="1" x14ac:dyDescent="0.25">
      <c r="A4693" s="25">
        <v>151732</v>
      </c>
      <c r="B4693" s="25" t="s">
        <v>111</v>
      </c>
      <c r="C4693" s="25" t="s">
        <v>43</v>
      </c>
      <c r="D4693" s="25" t="s">
        <v>90</v>
      </c>
      <c r="E4693" s="24">
        <v>43405</v>
      </c>
      <c r="F4693" s="25" t="s">
        <v>45</v>
      </c>
      <c r="G4693" s="25" t="s">
        <v>50</v>
      </c>
      <c r="H4693" s="24">
        <v>45196</v>
      </c>
      <c r="I4693" s="101">
        <v>0.28913194444444446</v>
      </c>
      <c r="J4693" s="24">
        <v>45196</v>
      </c>
      <c r="K4693" s="101">
        <v>0.32996527777777779</v>
      </c>
      <c r="L4693" s="25">
        <v>3528</v>
      </c>
      <c r="M4693" s="26">
        <f>Causas[[#This Row],[parada_duracion]]/60</f>
        <v>58.8</v>
      </c>
      <c r="N4693" s="19" t="s">
        <v>1520</v>
      </c>
      <c r="O4693" s="16" t="s">
        <v>52</v>
      </c>
      <c r="P4693" s="16">
        <f>WEEKNUM(Causas[[#This Row],[resolucion_fecha]],16)</f>
        <v>39</v>
      </c>
      <c r="Q4693" s="16" t="str">
        <f>TEXT(Causas[[#This Row],[resolucion_fecha]],"MMMM")</f>
        <v>septiembre</v>
      </c>
      <c r="R4693" s="16" t="str">
        <f t="shared" si="73"/>
        <v>M</v>
      </c>
      <c r="S4693" s="16"/>
      <c r="T4693" s="99" t="s">
        <v>53</v>
      </c>
      <c r="U4693" s="100"/>
      <c r="V4693" s="16"/>
      <c r="W4693" s="16"/>
    </row>
    <row r="4694" spans="1:23" hidden="1" x14ac:dyDescent="0.25">
      <c r="A4694" s="25">
        <v>151738</v>
      </c>
      <c r="B4694" s="25" t="s">
        <v>101</v>
      </c>
      <c r="C4694" s="25" t="s">
        <v>43</v>
      </c>
      <c r="D4694" s="25" t="s">
        <v>68</v>
      </c>
      <c r="E4694" s="24">
        <v>43405</v>
      </c>
      <c r="F4694" s="25" t="s">
        <v>45</v>
      </c>
      <c r="G4694" s="25" t="s">
        <v>50</v>
      </c>
      <c r="H4694" s="24">
        <v>45196</v>
      </c>
      <c r="I4694" s="101">
        <v>0.32815972222222223</v>
      </c>
      <c r="J4694" s="24">
        <v>45196</v>
      </c>
      <c r="K4694" s="101">
        <v>0.36694444444444446</v>
      </c>
      <c r="L4694" s="25">
        <v>3351</v>
      </c>
      <c r="M4694" s="26">
        <f>Causas[[#This Row],[parada_duracion]]/60</f>
        <v>55.85</v>
      </c>
      <c r="N4694" s="18" t="s">
        <v>49</v>
      </c>
      <c r="O4694" s="99" t="s">
        <v>49</v>
      </c>
      <c r="P4694" s="16">
        <f>WEEKNUM(Causas[[#This Row],[resolucion_fecha]],16)</f>
        <v>39</v>
      </c>
      <c r="Q4694" s="16" t="str">
        <f>TEXT(Causas[[#This Row],[resolucion_fecha]],"MMMM")</f>
        <v>septiembre</v>
      </c>
      <c r="R4694" s="16" t="str">
        <f t="shared" si="73"/>
        <v>M</v>
      </c>
      <c r="S4694" s="16"/>
      <c r="T4694" s="99" t="s">
        <v>49</v>
      </c>
      <c r="U4694" s="16"/>
      <c r="V4694" s="16"/>
      <c r="W4694" s="16"/>
    </row>
    <row r="4695" spans="1:23" hidden="1" x14ac:dyDescent="0.25">
      <c r="A4695" s="25">
        <v>151740</v>
      </c>
      <c r="B4695" s="25" t="s">
        <v>171</v>
      </c>
      <c r="C4695" s="25" t="s">
        <v>43</v>
      </c>
      <c r="D4695" s="25" t="s">
        <v>161</v>
      </c>
      <c r="E4695" s="24">
        <v>43405</v>
      </c>
      <c r="F4695" s="25" t="s">
        <v>45</v>
      </c>
      <c r="G4695" s="25" t="s">
        <v>50</v>
      </c>
      <c r="H4695" s="24">
        <v>45196</v>
      </c>
      <c r="I4695" s="101">
        <v>0.36813657407407407</v>
      </c>
      <c r="J4695" s="24">
        <v>45196</v>
      </c>
      <c r="K4695" s="101">
        <v>0.53813657407407411</v>
      </c>
      <c r="L4695" s="25">
        <v>14688</v>
      </c>
      <c r="M4695" s="26">
        <f>Causas[[#This Row],[parada_duracion]]/60</f>
        <v>244.8</v>
      </c>
      <c r="N4695" s="18" t="s">
        <v>49</v>
      </c>
      <c r="O4695" s="99" t="s">
        <v>49</v>
      </c>
      <c r="P4695" s="16">
        <f>WEEKNUM(Causas[[#This Row],[resolucion_fecha]],16)</f>
        <v>39</v>
      </c>
      <c r="Q4695" s="16" t="str">
        <f>TEXT(Causas[[#This Row],[resolucion_fecha]],"MMMM")</f>
        <v>septiembre</v>
      </c>
      <c r="R4695" s="16" t="str">
        <f t="shared" si="73"/>
        <v>M</v>
      </c>
      <c r="S4695" s="16"/>
      <c r="T4695" s="99" t="s">
        <v>49</v>
      </c>
      <c r="U4695" s="16"/>
      <c r="V4695" s="16"/>
      <c r="W4695" s="16"/>
    </row>
    <row r="4696" spans="1:23" hidden="1" x14ac:dyDescent="0.25">
      <c r="A4696" s="25">
        <v>151742</v>
      </c>
      <c r="B4696" s="25" t="s">
        <v>390</v>
      </c>
      <c r="C4696" s="25" t="s">
        <v>43</v>
      </c>
      <c r="D4696" s="25" t="s">
        <v>143</v>
      </c>
      <c r="E4696" s="24">
        <v>43746</v>
      </c>
      <c r="F4696" s="25" t="s">
        <v>56</v>
      </c>
      <c r="G4696" s="25" t="s">
        <v>50</v>
      </c>
      <c r="H4696" s="24">
        <v>45196</v>
      </c>
      <c r="I4696" s="101">
        <v>0.38340277777777776</v>
      </c>
      <c r="J4696" s="24">
        <v>45196</v>
      </c>
      <c r="K4696" s="101">
        <v>0.40813657407407411</v>
      </c>
      <c r="L4696" s="25">
        <v>2137</v>
      </c>
      <c r="M4696" s="26">
        <f>Causas[[#This Row],[parada_duracion]]/60</f>
        <v>35.616666666666667</v>
      </c>
      <c r="N4696" s="18" t="s">
        <v>49</v>
      </c>
      <c r="O4696" s="99" t="s">
        <v>49</v>
      </c>
      <c r="P4696" s="16">
        <f>WEEKNUM(Causas[[#This Row],[resolucion_fecha]],16)</f>
        <v>39</v>
      </c>
      <c r="Q4696" s="16" t="str">
        <f>TEXT(Causas[[#This Row],[resolucion_fecha]],"MMMM")</f>
        <v>septiembre</v>
      </c>
      <c r="R4696" s="16" t="str">
        <f t="shared" si="73"/>
        <v>M</v>
      </c>
      <c r="S4696" s="16"/>
      <c r="T4696" s="99" t="s">
        <v>49</v>
      </c>
      <c r="U4696" s="16"/>
      <c r="V4696" s="16"/>
      <c r="W4696" s="16"/>
    </row>
    <row r="4697" spans="1:23" hidden="1" x14ac:dyDescent="0.25">
      <c r="A4697" s="25">
        <v>151744</v>
      </c>
      <c r="B4697" s="25" t="s">
        <v>54</v>
      </c>
      <c r="C4697" s="25" t="s">
        <v>43</v>
      </c>
      <c r="D4697" s="25" t="s">
        <v>55</v>
      </c>
      <c r="E4697" s="24">
        <v>44120</v>
      </c>
      <c r="F4697" s="25" t="s">
        <v>56</v>
      </c>
      <c r="G4697" s="25" t="s">
        <v>50</v>
      </c>
      <c r="H4697" s="24">
        <v>45196</v>
      </c>
      <c r="I4697" s="101">
        <v>0.39467592592592587</v>
      </c>
      <c r="J4697" s="24">
        <v>45196</v>
      </c>
      <c r="K4697" s="101">
        <v>0.41571759259259261</v>
      </c>
      <c r="L4697" s="25">
        <v>1818</v>
      </c>
      <c r="M4697" s="26">
        <f>Causas[[#This Row],[parada_duracion]]/60</f>
        <v>30.3</v>
      </c>
      <c r="N4697" s="18" t="s">
        <v>49</v>
      </c>
      <c r="O4697" s="99" t="s">
        <v>49</v>
      </c>
      <c r="P4697" s="16">
        <f>WEEKNUM(Causas[[#This Row],[resolucion_fecha]],16)</f>
        <v>39</v>
      </c>
      <c r="Q4697" s="16" t="str">
        <f>TEXT(Causas[[#This Row],[resolucion_fecha]],"MMMM")</f>
        <v>septiembre</v>
      </c>
      <c r="R4697" s="16" t="str">
        <f t="shared" si="73"/>
        <v>M</v>
      </c>
      <c r="S4697" s="16"/>
      <c r="T4697" s="99" t="s">
        <v>49</v>
      </c>
      <c r="U4697" s="16"/>
      <c r="V4697" s="16"/>
      <c r="W4697" s="16"/>
    </row>
    <row r="4698" spans="1:23" hidden="1" x14ac:dyDescent="0.25">
      <c r="A4698" s="25">
        <v>151752</v>
      </c>
      <c r="B4698" s="25" t="s">
        <v>74</v>
      </c>
      <c r="C4698" s="25" t="s">
        <v>43</v>
      </c>
      <c r="D4698" s="25" t="s">
        <v>68</v>
      </c>
      <c r="E4698" s="24">
        <v>44258</v>
      </c>
      <c r="F4698" s="25" t="s">
        <v>56</v>
      </c>
      <c r="G4698" s="25" t="s">
        <v>46</v>
      </c>
      <c r="H4698" s="24">
        <v>45196</v>
      </c>
      <c r="I4698" s="101">
        <v>0.42726851851851855</v>
      </c>
      <c r="J4698" s="24">
        <v>45196</v>
      </c>
      <c r="K4698" s="101">
        <v>0.44231481481481483</v>
      </c>
      <c r="L4698" s="25">
        <v>1300</v>
      </c>
      <c r="M4698" s="26">
        <f>Causas[[#This Row],[parada_duracion]]/60</f>
        <v>21.666666666666668</v>
      </c>
      <c r="N4698" s="19" t="s">
        <v>1521</v>
      </c>
      <c r="O4698" s="16" t="s">
        <v>52</v>
      </c>
      <c r="P4698" s="16">
        <f>WEEKNUM(Causas[[#This Row],[resolucion_fecha]],16)</f>
        <v>39</v>
      </c>
      <c r="Q4698" s="16" t="str">
        <f>TEXT(Causas[[#This Row],[resolucion_fecha]],"MMMM")</f>
        <v>septiembre</v>
      </c>
      <c r="R4698" s="16" t="str">
        <f t="shared" si="73"/>
        <v>M</v>
      </c>
      <c r="S4698" s="16"/>
      <c r="T4698" s="99" t="s">
        <v>53</v>
      </c>
      <c r="U4698" s="16"/>
      <c r="V4698" s="16"/>
      <c r="W4698" s="16"/>
    </row>
    <row r="4699" spans="1:23" hidden="1" x14ac:dyDescent="0.25">
      <c r="A4699" s="25">
        <v>151758</v>
      </c>
      <c r="B4699" s="25" t="s">
        <v>1522</v>
      </c>
      <c r="C4699" s="25" t="s">
        <v>43</v>
      </c>
      <c r="D4699" s="25" t="s">
        <v>1441</v>
      </c>
      <c r="E4699" s="24">
        <v>44736</v>
      </c>
      <c r="F4699" s="25" t="s">
        <v>140</v>
      </c>
      <c r="G4699" s="25" t="s">
        <v>46</v>
      </c>
      <c r="H4699" s="24">
        <v>45196</v>
      </c>
      <c r="I4699" s="101">
        <v>0.47849537037037032</v>
      </c>
      <c r="J4699" s="24">
        <v>45196</v>
      </c>
      <c r="K4699" s="101">
        <v>0.56622685185185184</v>
      </c>
      <c r="L4699" s="25">
        <v>7580</v>
      </c>
      <c r="M4699" s="26">
        <f>Causas[[#This Row],[parada_duracion]]/60</f>
        <v>126.33333333333333</v>
      </c>
      <c r="N4699" s="18" t="s">
        <v>49</v>
      </c>
      <c r="O4699" s="99" t="s">
        <v>49</v>
      </c>
      <c r="P4699" s="16">
        <f>WEEKNUM(Causas[[#This Row],[resolucion_fecha]],16)</f>
        <v>39</v>
      </c>
      <c r="Q4699" s="16" t="str">
        <f>TEXT(Causas[[#This Row],[resolucion_fecha]],"MMMM")</f>
        <v>septiembre</v>
      </c>
      <c r="R4699" s="16" t="str">
        <f t="shared" si="73"/>
        <v>M</v>
      </c>
      <c r="S4699" s="16"/>
      <c r="T4699" s="99" t="s">
        <v>49</v>
      </c>
      <c r="U4699" s="16"/>
      <c r="V4699" s="16"/>
      <c r="W4699" s="16"/>
    </row>
    <row r="4700" spans="1:23" hidden="1" x14ac:dyDescent="0.25">
      <c r="A4700" s="25">
        <v>151764</v>
      </c>
      <c r="B4700" s="25" t="s">
        <v>42</v>
      </c>
      <c r="C4700" s="25" t="s">
        <v>43</v>
      </c>
      <c r="D4700" s="25" t="s">
        <v>64</v>
      </c>
      <c r="E4700" s="24">
        <v>43405</v>
      </c>
      <c r="F4700" s="25" t="s">
        <v>45</v>
      </c>
      <c r="G4700" s="25" t="s">
        <v>46</v>
      </c>
      <c r="H4700" s="24">
        <v>45196</v>
      </c>
      <c r="I4700" s="101">
        <v>0.52386574074074077</v>
      </c>
      <c r="J4700" s="24">
        <v>45196</v>
      </c>
      <c r="K4700" s="101">
        <v>0.52688657407407413</v>
      </c>
      <c r="L4700" s="25">
        <v>261</v>
      </c>
      <c r="M4700" s="26">
        <f>Causas[[#This Row],[parada_duracion]]/60</f>
        <v>4.3499999999999996</v>
      </c>
      <c r="N4700" s="19" t="s">
        <v>47</v>
      </c>
      <c r="O4700" s="16" t="s">
        <v>47</v>
      </c>
      <c r="P4700" s="16">
        <f>WEEKNUM(Causas[[#This Row],[resolucion_fecha]],16)</f>
        <v>39</v>
      </c>
      <c r="Q4700" s="16" t="str">
        <f>TEXT(Causas[[#This Row],[resolucion_fecha]],"MMMM")</f>
        <v>septiembre</v>
      </c>
      <c r="R4700" s="16" t="str">
        <f t="shared" si="73"/>
        <v>M</v>
      </c>
      <c r="S4700" s="16"/>
      <c r="T4700" s="16" t="s">
        <v>47</v>
      </c>
      <c r="U4700" s="16"/>
      <c r="V4700" s="16"/>
      <c r="W4700" s="16"/>
    </row>
    <row r="4701" spans="1:23" hidden="1" x14ac:dyDescent="0.25">
      <c r="A4701" s="25">
        <v>151766</v>
      </c>
      <c r="B4701" s="25" t="s">
        <v>42</v>
      </c>
      <c r="C4701" s="25" t="s">
        <v>43</v>
      </c>
      <c r="D4701" s="25" t="s">
        <v>64</v>
      </c>
      <c r="E4701" s="24">
        <v>43405</v>
      </c>
      <c r="F4701" s="25" t="s">
        <v>45</v>
      </c>
      <c r="G4701" s="25" t="s">
        <v>50</v>
      </c>
      <c r="H4701" s="24">
        <v>45196</v>
      </c>
      <c r="I4701" s="101">
        <v>0.5269907407407407</v>
      </c>
      <c r="J4701" s="24">
        <v>45196</v>
      </c>
      <c r="K4701" s="101">
        <v>0.5658333333333333</v>
      </c>
      <c r="L4701" s="25">
        <v>3356</v>
      </c>
      <c r="M4701" s="26">
        <f>Causas[[#This Row],[parada_duracion]]/60</f>
        <v>55.93333333333333</v>
      </c>
      <c r="N4701" s="18" t="s">
        <v>49</v>
      </c>
      <c r="O4701" s="99" t="s">
        <v>49</v>
      </c>
      <c r="P4701" s="16">
        <f>WEEKNUM(Causas[[#This Row],[resolucion_fecha]],16)</f>
        <v>39</v>
      </c>
      <c r="Q4701" s="16" t="str">
        <f>TEXT(Causas[[#This Row],[resolucion_fecha]],"MMMM")</f>
        <v>septiembre</v>
      </c>
      <c r="R4701" s="16" t="str">
        <f t="shared" si="73"/>
        <v>M</v>
      </c>
      <c r="S4701" s="16"/>
      <c r="T4701" s="99" t="s">
        <v>49</v>
      </c>
      <c r="U4701" s="16"/>
      <c r="V4701" s="16"/>
      <c r="W4701" s="16"/>
    </row>
    <row r="4702" spans="1:23" hidden="1" x14ac:dyDescent="0.25">
      <c r="A4702" s="25">
        <v>151771</v>
      </c>
      <c r="B4702" s="25" t="s">
        <v>58</v>
      </c>
      <c r="C4702" s="25" t="s">
        <v>43</v>
      </c>
      <c r="D4702" s="25" t="s">
        <v>324</v>
      </c>
      <c r="E4702" s="24">
        <v>44475</v>
      </c>
      <c r="F4702" s="25" t="s">
        <v>325</v>
      </c>
      <c r="G4702" s="25" t="s">
        <v>46</v>
      </c>
      <c r="H4702" s="24">
        <v>45196</v>
      </c>
      <c r="I4702" s="101">
        <v>0.54494212962962962</v>
      </c>
      <c r="J4702" s="24">
        <v>45196</v>
      </c>
      <c r="K4702" s="101">
        <v>0.60643518518518513</v>
      </c>
      <c r="L4702" s="25">
        <v>5313</v>
      </c>
      <c r="M4702" s="26">
        <f>Causas[[#This Row],[parada_duracion]]/60</f>
        <v>88.55</v>
      </c>
      <c r="N4702" s="19" t="s">
        <v>1523</v>
      </c>
      <c r="O4702" s="16" t="s">
        <v>52</v>
      </c>
      <c r="P4702" s="16">
        <f>WEEKNUM(Causas[[#This Row],[resolucion_fecha]],16)</f>
        <v>39</v>
      </c>
      <c r="Q4702" s="16" t="str">
        <f>TEXT(Causas[[#This Row],[resolucion_fecha]],"MMMM")</f>
        <v>septiembre</v>
      </c>
      <c r="R4702" s="16" t="str">
        <f t="shared" si="73"/>
        <v>M</v>
      </c>
      <c r="S4702" s="16"/>
      <c r="T4702" s="99" t="s">
        <v>53</v>
      </c>
      <c r="U4702" s="16"/>
      <c r="V4702" s="16"/>
      <c r="W4702" s="16"/>
    </row>
    <row r="4703" spans="1:23" hidden="1" x14ac:dyDescent="0.25">
      <c r="A4703" s="96">
        <v>151780</v>
      </c>
      <c r="B4703" s="96" t="s">
        <v>87</v>
      </c>
      <c r="C4703" s="96" t="s">
        <v>43</v>
      </c>
      <c r="D4703" s="96" t="s">
        <v>82</v>
      </c>
      <c r="E4703" s="97">
        <v>44756</v>
      </c>
      <c r="F4703" s="96" t="s">
        <v>140</v>
      </c>
      <c r="G4703" s="96" t="s">
        <v>46</v>
      </c>
      <c r="H4703" s="97">
        <v>45196</v>
      </c>
      <c r="I4703" s="23">
        <v>0.59758101851851853</v>
      </c>
      <c r="J4703" s="97">
        <v>45196</v>
      </c>
      <c r="K4703" s="23">
        <v>0.62340277777777775</v>
      </c>
      <c r="L4703" s="96">
        <v>2231</v>
      </c>
      <c r="M4703" s="98">
        <f>Causas[[#This Row],[parada_duracion]]/60</f>
        <v>37.18333333333333</v>
      </c>
      <c r="N4703" s="18" t="s">
        <v>49</v>
      </c>
      <c r="O4703" s="99" t="s">
        <v>49</v>
      </c>
      <c r="P4703" s="99">
        <f>WEEKNUM(Causas[[#This Row],[resolucion_fecha]],16)</f>
        <v>39</v>
      </c>
      <c r="Q4703" s="99" t="str">
        <f>TEXT(Causas[[#This Row],[resolucion_fecha]],"MMMM")</f>
        <v>septiembre</v>
      </c>
      <c r="R4703" s="99" t="str">
        <f t="shared" si="73"/>
        <v>T</v>
      </c>
      <c r="S4703" s="99"/>
      <c r="T4703" s="99" t="s">
        <v>49</v>
      </c>
      <c r="U4703" s="16"/>
      <c r="V4703" s="99"/>
      <c r="W4703" s="99"/>
    </row>
    <row r="4704" spans="1:23" hidden="1" x14ac:dyDescent="0.25">
      <c r="A4704" s="96">
        <v>151781</v>
      </c>
      <c r="B4704" s="96" t="s">
        <v>101</v>
      </c>
      <c r="C4704" s="96" t="s">
        <v>43</v>
      </c>
      <c r="D4704" s="96" t="s">
        <v>77</v>
      </c>
      <c r="E4704" s="97">
        <v>43405</v>
      </c>
      <c r="F4704" s="96" t="s">
        <v>45</v>
      </c>
      <c r="G4704" s="96" t="s">
        <v>50</v>
      </c>
      <c r="H4704" s="97">
        <v>45196</v>
      </c>
      <c r="I4704" s="23">
        <v>0.5982291666666667</v>
      </c>
      <c r="J4704" s="97">
        <v>45196</v>
      </c>
      <c r="K4704" s="23">
        <v>0.59827546296296297</v>
      </c>
      <c r="L4704" s="96">
        <v>4</v>
      </c>
      <c r="M4704" s="98">
        <f>Causas[[#This Row],[parada_duracion]]/60</f>
        <v>6.6666666666666666E-2</v>
      </c>
      <c r="N4704" s="19" t="s">
        <v>47</v>
      </c>
      <c r="O4704" s="16" t="s">
        <v>47</v>
      </c>
      <c r="P4704" s="99">
        <f>WEEKNUM(Causas[[#This Row],[resolucion_fecha]],16)</f>
        <v>39</v>
      </c>
      <c r="Q4704" s="99" t="str">
        <f>TEXT(Causas[[#This Row],[resolucion_fecha]],"MMMM")</f>
        <v>septiembre</v>
      </c>
      <c r="R4704" s="99" t="str">
        <f t="shared" si="73"/>
        <v>T</v>
      </c>
      <c r="S4704" s="99"/>
      <c r="T4704" s="16" t="s">
        <v>47</v>
      </c>
      <c r="U4704" s="100"/>
      <c r="V4704" s="99"/>
      <c r="W4704" s="99"/>
    </row>
    <row r="4705" spans="1:23" hidden="1" x14ac:dyDescent="0.25">
      <c r="A4705" s="25">
        <v>151782</v>
      </c>
      <c r="B4705" s="25" t="s">
        <v>101</v>
      </c>
      <c r="C4705" s="25" t="s">
        <v>43</v>
      </c>
      <c r="D4705" s="25" t="s">
        <v>77</v>
      </c>
      <c r="E4705" s="24">
        <v>43405</v>
      </c>
      <c r="F4705" s="25" t="s">
        <v>45</v>
      </c>
      <c r="G4705" s="25" t="s">
        <v>46</v>
      </c>
      <c r="H4705" s="24">
        <v>45196</v>
      </c>
      <c r="I4705" s="101">
        <v>0.59844907407407411</v>
      </c>
      <c r="J4705" s="24">
        <v>45196</v>
      </c>
      <c r="K4705" s="101">
        <v>0.60282407407407412</v>
      </c>
      <c r="L4705" s="25">
        <v>378</v>
      </c>
      <c r="M4705" s="26">
        <f>Causas[[#This Row],[parada_duracion]]/60</f>
        <v>6.3</v>
      </c>
      <c r="N4705" s="19" t="s">
        <v>47</v>
      </c>
      <c r="O4705" s="16" t="s">
        <v>47</v>
      </c>
      <c r="P4705" s="16">
        <f>WEEKNUM(Causas[[#This Row],[resolucion_fecha]],16)</f>
        <v>39</v>
      </c>
      <c r="Q4705" s="16" t="str">
        <f>TEXT(Causas[[#This Row],[resolucion_fecha]],"MMMM")</f>
        <v>septiembre</v>
      </c>
      <c r="R4705" s="16" t="str">
        <f t="shared" si="73"/>
        <v>T</v>
      </c>
      <c r="S4705" s="16"/>
      <c r="T4705" s="16" t="s">
        <v>47</v>
      </c>
      <c r="U4705" s="100"/>
      <c r="V4705" s="16"/>
      <c r="W4705" s="16"/>
    </row>
    <row r="4706" spans="1:23" hidden="1" x14ac:dyDescent="0.25">
      <c r="A4706" s="96">
        <v>151787</v>
      </c>
      <c r="B4706" s="96" t="s">
        <v>42</v>
      </c>
      <c r="C4706" s="96" t="s">
        <v>43</v>
      </c>
      <c r="D4706" s="96" t="s">
        <v>64</v>
      </c>
      <c r="E4706" s="97">
        <v>43405</v>
      </c>
      <c r="F4706" s="96" t="s">
        <v>45</v>
      </c>
      <c r="G4706" s="96" t="s">
        <v>46</v>
      </c>
      <c r="H4706" s="97">
        <v>45196</v>
      </c>
      <c r="I4706" s="23">
        <v>0.61192129629629632</v>
      </c>
      <c r="J4706" s="97">
        <v>45196</v>
      </c>
      <c r="K4706" s="23">
        <v>0.67372685185185188</v>
      </c>
      <c r="L4706" s="96">
        <v>5340</v>
      </c>
      <c r="M4706" s="98">
        <f>Causas[[#This Row],[parada_duracion]]/60</f>
        <v>89</v>
      </c>
      <c r="N4706" s="18" t="s">
        <v>1524</v>
      </c>
      <c r="O4706" s="99" t="s">
        <v>52</v>
      </c>
      <c r="P4706" s="99">
        <f>WEEKNUM(Causas[[#This Row],[resolucion_fecha]],16)</f>
        <v>39</v>
      </c>
      <c r="Q4706" s="99" t="str">
        <f>TEXT(Causas[[#This Row],[resolucion_fecha]],"MMMM")</f>
        <v>septiembre</v>
      </c>
      <c r="R4706" s="99" t="str">
        <f t="shared" si="73"/>
        <v>T</v>
      </c>
      <c r="S4706" s="99"/>
      <c r="T4706" s="99" t="s">
        <v>53</v>
      </c>
      <c r="U4706" s="16"/>
      <c r="V4706" s="99"/>
      <c r="W4706" s="99"/>
    </row>
    <row r="4707" spans="1:23" hidden="1" x14ac:dyDescent="0.25">
      <c r="A4707" s="25">
        <v>151788</v>
      </c>
      <c r="B4707" s="25" t="s">
        <v>95</v>
      </c>
      <c r="C4707" s="25" t="s">
        <v>43</v>
      </c>
      <c r="D4707" s="25" t="s">
        <v>80</v>
      </c>
      <c r="E4707" s="24">
        <v>43405</v>
      </c>
      <c r="F4707" s="25" t="s">
        <v>45</v>
      </c>
      <c r="G4707" s="25" t="s">
        <v>46</v>
      </c>
      <c r="H4707" s="24">
        <v>45196</v>
      </c>
      <c r="I4707" s="101">
        <v>0.6141550925925926</v>
      </c>
      <c r="J4707" s="24">
        <v>45196</v>
      </c>
      <c r="K4707" s="101">
        <v>0.61759259259259258</v>
      </c>
      <c r="L4707" s="25">
        <v>297</v>
      </c>
      <c r="M4707" s="26">
        <f>Causas[[#This Row],[parada_duracion]]/60</f>
        <v>4.95</v>
      </c>
      <c r="N4707" s="19" t="s">
        <v>47</v>
      </c>
      <c r="O4707" s="16" t="s">
        <v>47</v>
      </c>
      <c r="P4707" s="16">
        <f>WEEKNUM(Causas[[#This Row],[resolucion_fecha]],16)</f>
        <v>39</v>
      </c>
      <c r="Q4707" s="16" t="str">
        <f>TEXT(Causas[[#This Row],[resolucion_fecha]],"MMMM")</f>
        <v>septiembre</v>
      </c>
      <c r="R4707" s="16" t="str">
        <f t="shared" si="73"/>
        <v>T</v>
      </c>
      <c r="S4707" s="16"/>
      <c r="T4707" s="16" t="s">
        <v>47</v>
      </c>
      <c r="U4707" s="100"/>
      <c r="V4707" s="16"/>
      <c r="W4707" s="16"/>
    </row>
    <row r="4708" spans="1:23" hidden="1" x14ac:dyDescent="0.25">
      <c r="A4708" s="25">
        <v>151795</v>
      </c>
      <c r="B4708" s="25" t="s">
        <v>101</v>
      </c>
      <c r="C4708" s="25" t="s">
        <v>43</v>
      </c>
      <c r="D4708" s="25" t="s">
        <v>77</v>
      </c>
      <c r="E4708" s="24">
        <v>43405</v>
      </c>
      <c r="F4708" s="25" t="s">
        <v>45</v>
      </c>
      <c r="G4708" s="25" t="s">
        <v>46</v>
      </c>
      <c r="H4708" s="24">
        <v>45196</v>
      </c>
      <c r="I4708" s="101">
        <v>0.66736111111111107</v>
      </c>
      <c r="J4708" s="24">
        <v>45196</v>
      </c>
      <c r="K4708" s="101">
        <v>0.67709490740740741</v>
      </c>
      <c r="L4708" s="25">
        <v>841</v>
      </c>
      <c r="M4708" s="26">
        <f>Causas[[#This Row],[parada_duracion]]/60</f>
        <v>14.016666666666667</v>
      </c>
      <c r="N4708" s="19" t="s">
        <v>1525</v>
      </c>
      <c r="O4708" s="16" t="s">
        <v>52</v>
      </c>
      <c r="P4708" s="16">
        <f>WEEKNUM(Causas[[#This Row],[resolucion_fecha]],16)</f>
        <v>39</v>
      </c>
      <c r="Q4708" s="16" t="str">
        <f>TEXT(Causas[[#This Row],[resolucion_fecha]],"MMMM")</f>
        <v>septiembre</v>
      </c>
      <c r="R4708" s="16" t="str">
        <f t="shared" si="73"/>
        <v>T</v>
      </c>
      <c r="S4708" s="16"/>
      <c r="T4708" s="16" t="s">
        <v>53</v>
      </c>
      <c r="U4708" s="16"/>
      <c r="V4708" s="16"/>
      <c r="W4708" s="16"/>
    </row>
    <row r="4709" spans="1:23" hidden="1" x14ac:dyDescent="0.25">
      <c r="A4709" s="25">
        <v>151797</v>
      </c>
      <c r="B4709" s="25" t="s">
        <v>79</v>
      </c>
      <c r="C4709" s="25" t="s">
        <v>43</v>
      </c>
      <c r="D4709" s="25" t="s">
        <v>48</v>
      </c>
      <c r="E4709" s="24">
        <v>43405</v>
      </c>
      <c r="F4709" s="25" t="s">
        <v>45</v>
      </c>
      <c r="G4709" s="25" t="s">
        <v>50</v>
      </c>
      <c r="H4709" s="24">
        <v>45196</v>
      </c>
      <c r="I4709" s="101">
        <v>0.68690972222222213</v>
      </c>
      <c r="J4709" s="24">
        <v>45196</v>
      </c>
      <c r="K4709" s="101">
        <v>0.69636574074074076</v>
      </c>
      <c r="L4709" s="25">
        <v>817</v>
      </c>
      <c r="M4709" s="26">
        <f>Causas[[#This Row],[parada_duracion]]/60</f>
        <v>13.616666666666667</v>
      </c>
      <c r="N4709" s="19" t="s">
        <v>1526</v>
      </c>
      <c r="O4709" s="16" t="s">
        <v>52</v>
      </c>
      <c r="P4709" s="16">
        <f>WEEKNUM(Causas[[#This Row],[resolucion_fecha]],16)</f>
        <v>39</v>
      </c>
      <c r="Q4709" s="16" t="str">
        <f>TEXT(Causas[[#This Row],[resolucion_fecha]],"MMMM")</f>
        <v>septiembre</v>
      </c>
      <c r="R4709" s="16" t="str">
        <f t="shared" si="73"/>
        <v>T</v>
      </c>
      <c r="S4709" s="16"/>
      <c r="T4709" s="16" t="s">
        <v>53</v>
      </c>
      <c r="U4709" s="16"/>
      <c r="V4709" s="16"/>
      <c r="W4709" s="16"/>
    </row>
    <row r="4710" spans="1:23" hidden="1" x14ac:dyDescent="0.25">
      <c r="A4710" s="25">
        <v>151800</v>
      </c>
      <c r="B4710" s="25" t="s">
        <v>95</v>
      </c>
      <c r="C4710" s="25" t="s">
        <v>43</v>
      </c>
      <c r="D4710" s="25" t="s">
        <v>80</v>
      </c>
      <c r="E4710" s="24">
        <v>43405</v>
      </c>
      <c r="F4710" s="25" t="s">
        <v>45</v>
      </c>
      <c r="G4710" s="25" t="s">
        <v>46</v>
      </c>
      <c r="H4710" s="24">
        <v>45196</v>
      </c>
      <c r="I4710" s="101">
        <v>0.68937500000000007</v>
      </c>
      <c r="J4710" s="24">
        <v>45196</v>
      </c>
      <c r="K4710" s="101">
        <v>0.72972222222222216</v>
      </c>
      <c r="L4710" s="25">
        <v>3486</v>
      </c>
      <c r="M4710" s="26">
        <f>Causas[[#This Row],[parada_duracion]]/60</f>
        <v>58.1</v>
      </c>
      <c r="N4710" s="19" t="s">
        <v>316</v>
      </c>
      <c r="O4710" s="16" t="s">
        <v>72</v>
      </c>
      <c r="P4710" s="16">
        <f>WEEKNUM(Causas[[#This Row],[resolucion_fecha]],16)</f>
        <v>39</v>
      </c>
      <c r="Q4710" s="16" t="str">
        <f>TEXT(Causas[[#This Row],[resolucion_fecha]],"MMMM")</f>
        <v>septiembre</v>
      </c>
      <c r="R4710" s="16" t="str">
        <f t="shared" si="73"/>
        <v>T</v>
      </c>
      <c r="S4710" s="16"/>
      <c r="T4710" s="16" t="s">
        <v>73</v>
      </c>
      <c r="U4710" s="16"/>
      <c r="V4710" s="16"/>
      <c r="W4710" s="16"/>
    </row>
    <row r="4711" spans="1:23" hidden="1" x14ac:dyDescent="0.25">
      <c r="A4711" s="25">
        <v>151802</v>
      </c>
      <c r="B4711" s="25" t="s">
        <v>42</v>
      </c>
      <c r="C4711" s="25" t="s">
        <v>43</v>
      </c>
      <c r="D4711" s="25" t="s">
        <v>55</v>
      </c>
      <c r="E4711" s="24">
        <v>43405</v>
      </c>
      <c r="F4711" s="25" t="s">
        <v>45</v>
      </c>
      <c r="G4711" s="25" t="s">
        <v>46</v>
      </c>
      <c r="H4711" s="24">
        <v>45196</v>
      </c>
      <c r="I4711" s="101">
        <v>0.70332175925925933</v>
      </c>
      <c r="J4711" s="24">
        <v>45196</v>
      </c>
      <c r="K4711" s="101">
        <v>0.70417824074074076</v>
      </c>
      <c r="L4711" s="25">
        <v>74</v>
      </c>
      <c r="M4711" s="26">
        <f>Causas[[#This Row],[parada_duracion]]/60</f>
        <v>1.2333333333333334</v>
      </c>
      <c r="N4711" s="19" t="s">
        <v>47</v>
      </c>
      <c r="O4711" s="16" t="s">
        <v>47</v>
      </c>
      <c r="P4711" s="16">
        <f>WEEKNUM(Causas[[#This Row],[resolucion_fecha]],16)</f>
        <v>39</v>
      </c>
      <c r="Q4711" s="16" t="str">
        <f>TEXT(Causas[[#This Row],[resolucion_fecha]],"MMMM")</f>
        <v>septiembre</v>
      </c>
      <c r="R4711" s="16" t="str">
        <f t="shared" si="73"/>
        <v>T</v>
      </c>
      <c r="S4711" s="16"/>
      <c r="T4711" s="16" t="s">
        <v>47</v>
      </c>
      <c r="U4711" s="16"/>
      <c r="V4711" s="16"/>
      <c r="W4711" s="16"/>
    </row>
    <row r="4712" spans="1:23" hidden="1" x14ac:dyDescent="0.25">
      <c r="A4712" s="96">
        <v>151804</v>
      </c>
      <c r="B4712" s="96" t="s">
        <v>58</v>
      </c>
      <c r="C4712" s="96" t="s">
        <v>43</v>
      </c>
      <c r="D4712" s="96" t="s">
        <v>324</v>
      </c>
      <c r="E4712" s="97">
        <v>44475</v>
      </c>
      <c r="F4712" s="96" t="s">
        <v>325</v>
      </c>
      <c r="G4712" s="96" t="s">
        <v>46</v>
      </c>
      <c r="H4712" s="97">
        <v>45196</v>
      </c>
      <c r="I4712" s="23">
        <v>0.71696759259259257</v>
      </c>
      <c r="J4712" s="97">
        <v>45196</v>
      </c>
      <c r="K4712" s="23">
        <v>0.74804398148148143</v>
      </c>
      <c r="L4712" s="96">
        <v>2685</v>
      </c>
      <c r="M4712" s="98">
        <f>Causas[[#This Row],[parada_duracion]]/60</f>
        <v>44.75</v>
      </c>
      <c r="N4712" s="18" t="s">
        <v>1527</v>
      </c>
      <c r="O4712" s="99" t="s">
        <v>52</v>
      </c>
      <c r="P4712" s="99">
        <f>WEEKNUM(Causas[[#This Row],[resolucion_fecha]],16)</f>
        <v>39</v>
      </c>
      <c r="Q4712" s="99" t="str">
        <f>TEXT(Causas[[#This Row],[resolucion_fecha]],"MMMM")</f>
        <v>septiembre</v>
      </c>
      <c r="R4712" s="99" t="str">
        <f t="shared" si="73"/>
        <v>T</v>
      </c>
      <c r="S4712" s="99"/>
      <c r="T4712" s="99" t="s">
        <v>53</v>
      </c>
      <c r="U4712" s="16"/>
      <c r="V4712" s="99"/>
      <c r="W4712" s="99"/>
    </row>
    <row r="4713" spans="1:23" hidden="1" x14ac:dyDescent="0.25">
      <c r="A4713" s="25">
        <v>151805</v>
      </c>
      <c r="B4713" s="25" t="s">
        <v>42</v>
      </c>
      <c r="C4713" s="25" t="s">
        <v>43</v>
      </c>
      <c r="D4713" s="25" t="s">
        <v>55</v>
      </c>
      <c r="E4713" s="24">
        <v>43405</v>
      </c>
      <c r="F4713" s="25" t="s">
        <v>45</v>
      </c>
      <c r="G4713" s="25" t="s">
        <v>46</v>
      </c>
      <c r="H4713" s="24">
        <v>45196</v>
      </c>
      <c r="I4713" s="101">
        <v>0.71979166666666661</v>
      </c>
      <c r="J4713" s="24">
        <v>45196</v>
      </c>
      <c r="K4713" s="101">
        <v>0.73349537037037038</v>
      </c>
      <c r="L4713" s="25">
        <v>1184</v>
      </c>
      <c r="M4713" s="26">
        <f>Causas[[#This Row],[parada_duracion]]/60</f>
        <v>19.733333333333334</v>
      </c>
      <c r="N4713" s="18" t="s">
        <v>49</v>
      </c>
      <c r="O4713" s="99" t="s">
        <v>49</v>
      </c>
      <c r="P4713" s="16">
        <f>WEEKNUM(Causas[[#This Row],[resolucion_fecha]],16)</f>
        <v>39</v>
      </c>
      <c r="Q4713" s="16" t="str">
        <f>TEXT(Causas[[#This Row],[resolucion_fecha]],"MMMM")</f>
        <v>septiembre</v>
      </c>
      <c r="R4713" s="16" t="str">
        <f t="shared" si="73"/>
        <v>T</v>
      </c>
      <c r="S4713" s="16"/>
      <c r="T4713" s="99" t="s">
        <v>49</v>
      </c>
      <c r="U4713" s="100"/>
      <c r="V4713" s="16"/>
      <c r="W4713" s="16"/>
    </row>
    <row r="4714" spans="1:23" hidden="1" x14ac:dyDescent="0.25">
      <c r="A4714" s="96">
        <v>151809</v>
      </c>
      <c r="B4714" s="96" t="s">
        <v>61</v>
      </c>
      <c r="C4714" s="96" t="s">
        <v>43</v>
      </c>
      <c r="D4714" s="96" t="s">
        <v>82</v>
      </c>
      <c r="E4714" s="97">
        <v>43405</v>
      </c>
      <c r="F4714" s="96" t="s">
        <v>45</v>
      </c>
      <c r="G4714" s="96" t="s">
        <v>46</v>
      </c>
      <c r="H4714" s="97">
        <v>45196</v>
      </c>
      <c r="I4714" s="23">
        <v>0.7556018518518518</v>
      </c>
      <c r="J4714" s="97">
        <v>45196</v>
      </c>
      <c r="K4714" s="23">
        <v>0.77136574074074071</v>
      </c>
      <c r="L4714" s="96">
        <v>1362</v>
      </c>
      <c r="M4714" s="98">
        <f>Causas[[#This Row],[parada_duracion]]/60</f>
        <v>22.7</v>
      </c>
      <c r="N4714" s="18" t="s">
        <v>49</v>
      </c>
      <c r="O4714" s="99" t="s">
        <v>49</v>
      </c>
      <c r="P4714" s="99">
        <f>WEEKNUM(Causas[[#This Row],[resolucion_fecha]],16)</f>
        <v>39</v>
      </c>
      <c r="Q4714" s="99" t="str">
        <f>TEXT(Causas[[#This Row],[resolucion_fecha]],"MMMM")</f>
        <v>septiembre</v>
      </c>
      <c r="R4714" s="99" t="str">
        <f t="shared" si="73"/>
        <v>T</v>
      </c>
      <c r="S4714" s="99"/>
      <c r="T4714" s="99" t="s">
        <v>49</v>
      </c>
      <c r="U4714" s="16"/>
      <c r="V4714" s="99"/>
      <c r="W4714" s="99"/>
    </row>
    <row r="4715" spans="1:23" hidden="1" x14ac:dyDescent="0.25">
      <c r="A4715" s="96">
        <v>151810</v>
      </c>
      <c r="B4715" s="96" t="s">
        <v>61</v>
      </c>
      <c r="C4715" s="96" t="s">
        <v>43</v>
      </c>
      <c r="D4715" s="96" t="s">
        <v>55</v>
      </c>
      <c r="E4715" s="97">
        <v>43881</v>
      </c>
      <c r="F4715" s="96" t="s">
        <v>56</v>
      </c>
      <c r="G4715" s="96" t="s">
        <v>46</v>
      </c>
      <c r="H4715" s="97">
        <v>45196</v>
      </c>
      <c r="I4715" s="23">
        <v>0.78039351851851846</v>
      </c>
      <c r="J4715" s="97">
        <v>45196</v>
      </c>
      <c r="K4715" s="23">
        <v>0.79780092592592589</v>
      </c>
      <c r="L4715" s="96">
        <v>1504</v>
      </c>
      <c r="M4715" s="98">
        <f>Causas[[#This Row],[parada_duracion]]/60</f>
        <v>25.066666666666666</v>
      </c>
      <c r="N4715" s="18" t="s">
        <v>1528</v>
      </c>
      <c r="O4715" s="99" t="s">
        <v>52</v>
      </c>
      <c r="P4715" s="99">
        <f>WEEKNUM(Causas[[#This Row],[resolucion_fecha]],16)</f>
        <v>39</v>
      </c>
      <c r="Q4715" s="99" t="str">
        <f>TEXT(Causas[[#This Row],[resolucion_fecha]],"MMMM")</f>
        <v>septiembre</v>
      </c>
      <c r="R4715" s="99" t="str">
        <f t="shared" si="73"/>
        <v>T</v>
      </c>
      <c r="S4715" s="99"/>
      <c r="T4715" s="99" t="s">
        <v>53</v>
      </c>
      <c r="U4715" s="100"/>
      <c r="V4715" s="99"/>
      <c r="W4715" s="99"/>
    </row>
    <row r="4716" spans="1:23" hidden="1" x14ac:dyDescent="0.25">
      <c r="A4716" s="25">
        <v>151811</v>
      </c>
      <c r="B4716" s="25" t="s">
        <v>61</v>
      </c>
      <c r="C4716" s="25" t="s">
        <v>43</v>
      </c>
      <c r="D4716" s="25" t="s">
        <v>82</v>
      </c>
      <c r="E4716" s="24">
        <v>43405</v>
      </c>
      <c r="F4716" s="25" t="s">
        <v>45</v>
      </c>
      <c r="G4716" s="25" t="s">
        <v>46</v>
      </c>
      <c r="H4716" s="24">
        <v>45196</v>
      </c>
      <c r="I4716" s="101">
        <v>0.80253472222222222</v>
      </c>
      <c r="J4716" s="24">
        <v>45196</v>
      </c>
      <c r="K4716" s="101">
        <v>0.82049768518518518</v>
      </c>
      <c r="L4716" s="25">
        <v>1552</v>
      </c>
      <c r="M4716" s="26">
        <f>Causas[[#This Row],[parada_duracion]]/60</f>
        <v>25.866666666666667</v>
      </c>
      <c r="N4716" s="18" t="s">
        <v>1529</v>
      </c>
      <c r="O4716" s="16" t="s">
        <v>72</v>
      </c>
      <c r="P4716" s="16">
        <f>WEEKNUM(Causas[[#This Row],[resolucion_fecha]],16)</f>
        <v>39</v>
      </c>
      <c r="Q4716" s="16" t="str">
        <f>TEXT(Causas[[#This Row],[resolucion_fecha]],"MMMM")</f>
        <v>septiembre</v>
      </c>
      <c r="R4716" s="16" t="str">
        <f t="shared" ref="R4716:R4779" si="74">IF(I4716&gt;TIME(22,0,0),"N",IF(I4716&lt;TIME(6,0,0),"N",IF(I4716&gt;TIME(14,0,0),"T",IF(I4716&gt;=TIME(6,0,0),"M","-"))))</f>
        <v>T</v>
      </c>
      <c r="S4716" s="16"/>
      <c r="T4716" s="16" t="s">
        <v>73</v>
      </c>
      <c r="U4716" s="100"/>
      <c r="V4716" s="16"/>
      <c r="W4716" s="16"/>
    </row>
    <row r="4717" spans="1:23" hidden="1" x14ac:dyDescent="0.25">
      <c r="A4717" s="25">
        <v>151813</v>
      </c>
      <c r="B4717" s="25" t="s">
        <v>101</v>
      </c>
      <c r="C4717" s="25" t="s">
        <v>43</v>
      </c>
      <c r="D4717" s="25" t="s">
        <v>77</v>
      </c>
      <c r="E4717" s="24">
        <v>43405</v>
      </c>
      <c r="F4717" s="25" t="s">
        <v>45</v>
      </c>
      <c r="G4717" s="25" t="s">
        <v>50</v>
      </c>
      <c r="H4717" s="24">
        <v>45196</v>
      </c>
      <c r="I4717" s="101">
        <v>0.82195601851851852</v>
      </c>
      <c r="J4717" s="24">
        <v>45196</v>
      </c>
      <c r="K4717" s="101">
        <v>0.83732638888888899</v>
      </c>
      <c r="L4717" s="25">
        <v>1328</v>
      </c>
      <c r="M4717" s="26">
        <f>Causas[[#This Row],[parada_duracion]]/60</f>
        <v>22.133333333333333</v>
      </c>
      <c r="N4717" s="18" t="s">
        <v>49</v>
      </c>
      <c r="O4717" s="99" t="s">
        <v>49</v>
      </c>
      <c r="P4717" s="16">
        <f>WEEKNUM(Causas[[#This Row],[resolucion_fecha]],16)</f>
        <v>39</v>
      </c>
      <c r="Q4717" s="16" t="str">
        <f>TEXT(Causas[[#This Row],[resolucion_fecha]],"MMMM")</f>
        <v>septiembre</v>
      </c>
      <c r="R4717" s="16" t="str">
        <f t="shared" si="74"/>
        <v>T</v>
      </c>
      <c r="S4717" s="16"/>
      <c r="T4717" s="99" t="s">
        <v>49</v>
      </c>
      <c r="U4717" s="16"/>
      <c r="V4717" s="16"/>
      <c r="W4717" s="16"/>
    </row>
    <row r="4718" spans="1:23" hidden="1" x14ac:dyDescent="0.25">
      <c r="A4718" s="25">
        <v>151816</v>
      </c>
      <c r="B4718" s="25" t="s">
        <v>74</v>
      </c>
      <c r="C4718" s="25" t="s">
        <v>43</v>
      </c>
      <c r="D4718" s="25" t="s">
        <v>68</v>
      </c>
      <c r="E4718" s="24">
        <v>44258</v>
      </c>
      <c r="F4718" s="25" t="s">
        <v>56</v>
      </c>
      <c r="G4718" s="25" t="s">
        <v>46</v>
      </c>
      <c r="H4718" s="24">
        <v>45196</v>
      </c>
      <c r="I4718" s="101">
        <v>0.89011574074074085</v>
      </c>
      <c r="J4718" s="24">
        <v>45197</v>
      </c>
      <c r="K4718" s="101">
        <v>0.26219907407407406</v>
      </c>
      <c r="L4718" s="25">
        <v>32148</v>
      </c>
      <c r="M4718" s="26">
        <f>Causas[[#This Row],[parada_duracion]]/60</f>
        <v>535.79999999999995</v>
      </c>
      <c r="N4718" s="18" t="s">
        <v>49</v>
      </c>
      <c r="O4718" s="99" t="s">
        <v>49</v>
      </c>
      <c r="P4718" s="16">
        <f>WEEKNUM(Causas[[#This Row],[resolucion_fecha]],16)</f>
        <v>39</v>
      </c>
      <c r="Q4718" s="16" t="str">
        <f>TEXT(Causas[[#This Row],[resolucion_fecha]],"MMMM")</f>
        <v>septiembre</v>
      </c>
      <c r="R4718" s="16" t="str">
        <f t="shared" si="74"/>
        <v>T</v>
      </c>
      <c r="S4718" s="16"/>
      <c r="T4718" s="99" t="s">
        <v>49</v>
      </c>
      <c r="U4718" s="16"/>
      <c r="V4718" s="16"/>
      <c r="W4718" s="16"/>
    </row>
    <row r="4719" spans="1:23" hidden="1" x14ac:dyDescent="0.25">
      <c r="A4719" s="25">
        <v>151821</v>
      </c>
      <c r="B4719" s="25" t="s">
        <v>54</v>
      </c>
      <c r="C4719" s="25" t="s">
        <v>43</v>
      </c>
      <c r="D4719" s="25" t="s">
        <v>55</v>
      </c>
      <c r="E4719" s="24">
        <v>44120</v>
      </c>
      <c r="F4719" s="25" t="s">
        <v>56</v>
      </c>
      <c r="G4719" s="25" t="s">
        <v>50</v>
      </c>
      <c r="H4719" s="24">
        <v>45197</v>
      </c>
      <c r="I4719" s="101">
        <v>0.25885416666666666</v>
      </c>
      <c r="J4719" s="24">
        <v>45197</v>
      </c>
      <c r="K4719" s="101">
        <v>0.26251157407407405</v>
      </c>
      <c r="L4719" s="25">
        <v>316</v>
      </c>
      <c r="M4719" s="26">
        <f>Causas[[#This Row],[parada_duracion]]/60</f>
        <v>5.2666666666666666</v>
      </c>
      <c r="N4719" s="19" t="s">
        <v>47</v>
      </c>
      <c r="O4719" s="16" t="s">
        <v>47</v>
      </c>
      <c r="P4719" s="16">
        <f>WEEKNUM(Causas[[#This Row],[resolucion_fecha]],16)</f>
        <v>39</v>
      </c>
      <c r="Q4719" s="16" t="str">
        <f>TEXT(Causas[[#This Row],[resolucion_fecha]],"MMMM")</f>
        <v>septiembre</v>
      </c>
      <c r="R4719" s="16" t="str">
        <f t="shared" si="74"/>
        <v>M</v>
      </c>
      <c r="S4719" s="16"/>
      <c r="T4719" s="16" t="s">
        <v>47</v>
      </c>
      <c r="U4719" s="16"/>
      <c r="V4719" s="16"/>
      <c r="W4719" s="16"/>
    </row>
    <row r="4720" spans="1:23" hidden="1" x14ac:dyDescent="0.25">
      <c r="A4720" s="25">
        <v>151824</v>
      </c>
      <c r="B4720" s="25" t="s">
        <v>63</v>
      </c>
      <c r="C4720" s="25" t="s">
        <v>43</v>
      </c>
      <c r="D4720" s="25" t="s">
        <v>64</v>
      </c>
      <c r="E4720" s="24">
        <v>43809</v>
      </c>
      <c r="F4720" s="25" t="s">
        <v>56</v>
      </c>
      <c r="G4720" s="25" t="s">
        <v>46</v>
      </c>
      <c r="H4720" s="24">
        <v>45197</v>
      </c>
      <c r="I4720" s="101">
        <v>0.28116898148148145</v>
      </c>
      <c r="J4720" s="24">
        <v>45197</v>
      </c>
      <c r="K4720" s="101">
        <v>0.32797453703703705</v>
      </c>
      <c r="L4720" s="25">
        <v>4044</v>
      </c>
      <c r="M4720" s="26">
        <f>Causas[[#This Row],[parada_duracion]]/60</f>
        <v>67.400000000000006</v>
      </c>
      <c r="N4720" s="19" t="s">
        <v>737</v>
      </c>
      <c r="O4720" s="16" t="s">
        <v>72</v>
      </c>
      <c r="P4720" s="16">
        <f>WEEKNUM(Causas[[#This Row],[resolucion_fecha]],16)</f>
        <v>39</v>
      </c>
      <c r="Q4720" s="16" t="str">
        <f>TEXT(Causas[[#This Row],[resolucion_fecha]],"MMMM")</f>
        <v>septiembre</v>
      </c>
      <c r="R4720" s="16" t="str">
        <f t="shared" si="74"/>
        <v>M</v>
      </c>
      <c r="S4720" s="16"/>
      <c r="T4720" s="16" t="s">
        <v>73</v>
      </c>
      <c r="U4720" s="16"/>
      <c r="V4720" s="16"/>
      <c r="W4720" s="16"/>
    </row>
    <row r="4721" spans="1:23" hidden="1" x14ac:dyDescent="0.25">
      <c r="A4721" s="25">
        <v>151827</v>
      </c>
      <c r="B4721" s="25" t="s">
        <v>70</v>
      </c>
      <c r="C4721" s="25" t="s">
        <v>43</v>
      </c>
      <c r="D4721" s="25" t="s">
        <v>64</v>
      </c>
      <c r="E4721" s="24">
        <v>43881</v>
      </c>
      <c r="F4721" s="25" t="s">
        <v>56</v>
      </c>
      <c r="G4721" s="25" t="s">
        <v>46</v>
      </c>
      <c r="H4721" s="24">
        <v>45197</v>
      </c>
      <c r="I4721" s="101">
        <v>0.32814814814814813</v>
      </c>
      <c r="J4721" s="24">
        <v>45197</v>
      </c>
      <c r="K4721" s="101">
        <v>0.37787037037037036</v>
      </c>
      <c r="L4721" s="25">
        <v>4296</v>
      </c>
      <c r="M4721" s="26">
        <f>Causas[[#This Row],[parada_duracion]]/60</f>
        <v>71.599999999999994</v>
      </c>
      <c r="N4721" s="19" t="s">
        <v>1530</v>
      </c>
      <c r="O4721" s="16" t="s">
        <v>9</v>
      </c>
      <c r="P4721" s="16">
        <f>WEEKNUM(Causas[[#This Row],[resolucion_fecha]],16)</f>
        <v>39</v>
      </c>
      <c r="Q4721" s="16" t="str">
        <f>TEXT(Causas[[#This Row],[resolucion_fecha]],"MMMM")</f>
        <v>septiembre</v>
      </c>
      <c r="R4721" s="16" t="str">
        <f t="shared" si="74"/>
        <v>M</v>
      </c>
      <c r="S4721" s="16"/>
      <c r="T4721" s="16" t="s">
        <v>9</v>
      </c>
      <c r="U4721" s="16"/>
      <c r="V4721" s="16"/>
      <c r="W4721" s="16"/>
    </row>
    <row r="4722" spans="1:23" hidden="1" x14ac:dyDescent="0.25">
      <c r="A4722" s="25">
        <v>151833</v>
      </c>
      <c r="B4722" s="25" t="s">
        <v>42</v>
      </c>
      <c r="C4722" s="25" t="s">
        <v>43</v>
      </c>
      <c r="D4722" s="25" t="s">
        <v>154</v>
      </c>
      <c r="E4722" s="24">
        <v>43405</v>
      </c>
      <c r="F4722" s="25" t="s">
        <v>45</v>
      </c>
      <c r="G4722" s="25" t="s">
        <v>50</v>
      </c>
      <c r="H4722" s="24">
        <v>45197</v>
      </c>
      <c r="I4722" s="101">
        <v>0.37672453703703707</v>
      </c>
      <c r="J4722" s="24">
        <v>45197</v>
      </c>
      <c r="K4722" s="101">
        <v>0.42265046296296299</v>
      </c>
      <c r="L4722" s="25">
        <v>3968</v>
      </c>
      <c r="M4722" s="26">
        <f>Causas[[#This Row],[parada_duracion]]/60</f>
        <v>66.13333333333334</v>
      </c>
      <c r="N4722" s="19" t="s">
        <v>1531</v>
      </c>
      <c r="O4722" s="16" t="s">
        <v>72</v>
      </c>
      <c r="P4722" s="16">
        <f>WEEKNUM(Causas[[#This Row],[resolucion_fecha]],16)</f>
        <v>39</v>
      </c>
      <c r="Q4722" s="16" t="str">
        <f>TEXT(Causas[[#This Row],[resolucion_fecha]],"MMMM")</f>
        <v>septiembre</v>
      </c>
      <c r="R4722" s="16" t="str">
        <f t="shared" si="74"/>
        <v>M</v>
      </c>
      <c r="S4722" s="16"/>
      <c r="T4722" s="16" t="s">
        <v>73</v>
      </c>
      <c r="U4722" s="16"/>
      <c r="V4722" s="16"/>
      <c r="W4722" s="16"/>
    </row>
    <row r="4723" spans="1:23" hidden="1" x14ac:dyDescent="0.25">
      <c r="A4723" s="25">
        <v>151846</v>
      </c>
      <c r="B4723" s="25" t="s">
        <v>86</v>
      </c>
      <c r="C4723" s="25" t="s">
        <v>43</v>
      </c>
      <c r="D4723" s="25" t="s">
        <v>55</v>
      </c>
      <c r="E4723" s="24">
        <v>43881</v>
      </c>
      <c r="F4723" s="25" t="s">
        <v>56</v>
      </c>
      <c r="G4723" s="25" t="s">
        <v>50</v>
      </c>
      <c r="H4723" s="24">
        <v>45197</v>
      </c>
      <c r="I4723" s="101">
        <v>0.5012847222222222</v>
      </c>
      <c r="J4723" s="24">
        <v>45197</v>
      </c>
      <c r="K4723" s="101">
        <v>0.50762731481481482</v>
      </c>
      <c r="L4723" s="25">
        <v>548</v>
      </c>
      <c r="M4723" s="26">
        <f>Causas[[#This Row],[parada_duracion]]/60</f>
        <v>9.1333333333333329</v>
      </c>
      <c r="N4723" s="19" t="s">
        <v>47</v>
      </c>
      <c r="O4723" s="16" t="s">
        <v>47</v>
      </c>
      <c r="P4723" s="16">
        <f>WEEKNUM(Causas[[#This Row],[resolucion_fecha]],16)</f>
        <v>39</v>
      </c>
      <c r="Q4723" s="16" t="str">
        <f>TEXT(Causas[[#This Row],[resolucion_fecha]],"MMMM")</f>
        <v>septiembre</v>
      </c>
      <c r="R4723" s="16" t="str">
        <f t="shared" si="74"/>
        <v>M</v>
      </c>
      <c r="S4723" s="16"/>
      <c r="T4723" s="16" t="s">
        <v>47</v>
      </c>
      <c r="U4723" s="16"/>
      <c r="V4723" s="16"/>
      <c r="W4723" s="16"/>
    </row>
    <row r="4724" spans="1:23" hidden="1" x14ac:dyDescent="0.25">
      <c r="A4724" s="96">
        <v>151849</v>
      </c>
      <c r="B4724" s="96" t="s">
        <v>54</v>
      </c>
      <c r="C4724" s="96" t="s">
        <v>43</v>
      </c>
      <c r="D4724" s="96" t="s">
        <v>55</v>
      </c>
      <c r="E4724" s="97">
        <v>44120</v>
      </c>
      <c r="F4724" s="96" t="s">
        <v>56</v>
      </c>
      <c r="G4724" s="96" t="s">
        <v>50</v>
      </c>
      <c r="H4724" s="97">
        <v>45197</v>
      </c>
      <c r="I4724" s="23">
        <v>0.54054398148148153</v>
      </c>
      <c r="J4724" s="97">
        <v>45197</v>
      </c>
      <c r="K4724" s="23">
        <v>0.55511574074074077</v>
      </c>
      <c r="L4724" s="96">
        <v>1259</v>
      </c>
      <c r="M4724" s="98">
        <f>Causas[[#This Row],[parada_duracion]]/60</f>
        <v>20.983333333333334</v>
      </c>
      <c r="N4724" s="18" t="s">
        <v>49</v>
      </c>
      <c r="O4724" s="99" t="s">
        <v>49</v>
      </c>
      <c r="P4724" s="99">
        <f>WEEKNUM(Causas[[#This Row],[resolucion_fecha]],16)</f>
        <v>39</v>
      </c>
      <c r="Q4724" s="99" t="str">
        <f>TEXT(Causas[[#This Row],[resolucion_fecha]],"MMMM")</f>
        <v>septiembre</v>
      </c>
      <c r="R4724" s="99" t="str">
        <f t="shared" si="74"/>
        <v>M</v>
      </c>
      <c r="S4724" s="99"/>
      <c r="T4724" s="99" t="s">
        <v>49</v>
      </c>
      <c r="U4724" s="16"/>
      <c r="V4724" s="99"/>
      <c r="W4724" s="99"/>
    </row>
    <row r="4725" spans="1:23" hidden="1" x14ac:dyDescent="0.25">
      <c r="A4725" s="25">
        <v>151850</v>
      </c>
      <c r="B4725" s="25" t="s">
        <v>42</v>
      </c>
      <c r="C4725" s="25" t="s">
        <v>43</v>
      </c>
      <c r="D4725" s="25" t="s">
        <v>154</v>
      </c>
      <c r="E4725" s="24">
        <v>43405</v>
      </c>
      <c r="F4725" s="25" t="s">
        <v>45</v>
      </c>
      <c r="G4725" s="25" t="s">
        <v>46</v>
      </c>
      <c r="H4725" s="24">
        <v>45197</v>
      </c>
      <c r="I4725" s="101">
        <v>0.55481481481481476</v>
      </c>
      <c r="J4725" s="24">
        <v>45197</v>
      </c>
      <c r="K4725" s="101">
        <v>0.55708333333333326</v>
      </c>
      <c r="L4725" s="25">
        <v>196</v>
      </c>
      <c r="M4725" s="26">
        <f>Causas[[#This Row],[parada_duracion]]/60</f>
        <v>3.2666666666666666</v>
      </c>
      <c r="N4725" s="19" t="s">
        <v>47</v>
      </c>
      <c r="O4725" s="16" t="s">
        <v>47</v>
      </c>
      <c r="P4725" s="16">
        <f>WEEKNUM(Causas[[#This Row],[resolucion_fecha]],16)</f>
        <v>39</v>
      </c>
      <c r="Q4725" s="16" t="str">
        <f>TEXT(Causas[[#This Row],[resolucion_fecha]],"MMMM")</f>
        <v>septiembre</v>
      </c>
      <c r="R4725" s="16" t="str">
        <f t="shared" si="74"/>
        <v>M</v>
      </c>
      <c r="S4725" s="16"/>
      <c r="T4725" s="16" t="s">
        <v>47</v>
      </c>
      <c r="U4725" s="100"/>
      <c r="V4725" s="16"/>
      <c r="W4725" s="16"/>
    </row>
    <row r="4726" spans="1:23" hidden="1" x14ac:dyDescent="0.25">
      <c r="A4726" s="25">
        <v>151857</v>
      </c>
      <c r="B4726" s="25" t="s">
        <v>42</v>
      </c>
      <c r="C4726" s="25" t="s">
        <v>43</v>
      </c>
      <c r="D4726" s="25" t="s">
        <v>77</v>
      </c>
      <c r="E4726" s="24">
        <v>43405</v>
      </c>
      <c r="F4726" s="25" t="s">
        <v>45</v>
      </c>
      <c r="G4726" s="25" t="s">
        <v>46</v>
      </c>
      <c r="H4726" s="24">
        <v>45197</v>
      </c>
      <c r="I4726" s="101">
        <v>0.60120370370370368</v>
      </c>
      <c r="J4726" s="24">
        <v>45197</v>
      </c>
      <c r="K4726" s="101">
        <v>0.67465277777777777</v>
      </c>
      <c r="L4726" s="25">
        <v>6346</v>
      </c>
      <c r="M4726" s="26">
        <f>Causas[[#This Row],[parada_duracion]]/60</f>
        <v>105.76666666666667</v>
      </c>
      <c r="N4726" s="19" t="s">
        <v>1532</v>
      </c>
      <c r="O4726" s="16" t="s">
        <v>52</v>
      </c>
      <c r="P4726" s="16">
        <f>WEEKNUM(Causas[[#This Row],[resolucion_fecha]],16)</f>
        <v>39</v>
      </c>
      <c r="Q4726" s="16" t="str">
        <f>TEXT(Causas[[#This Row],[resolucion_fecha]],"MMMM")</f>
        <v>septiembre</v>
      </c>
      <c r="R4726" s="16" t="str">
        <f t="shared" si="74"/>
        <v>T</v>
      </c>
      <c r="S4726" s="16"/>
      <c r="T4726" s="16" t="s">
        <v>53</v>
      </c>
      <c r="U4726" s="16"/>
      <c r="V4726" s="16"/>
      <c r="W4726" s="16"/>
    </row>
    <row r="4727" spans="1:23" hidden="1" x14ac:dyDescent="0.25">
      <c r="A4727" s="96">
        <v>151864</v>
      </c>
      <c r="B4727" s="96" t="s">
        <v>42</v>
      </c>
      <c r="C4727" s="96" t="s">
        <v>43</v>
      </c>
      <c r="D4727" s="96" t="s">
        <v>55</v>
      </c>
      <c r="E4727" s="97">
        <v>43405</v>
      </c>
      <c r="F4727" s="96" t="s">
        <v>45</v>
      </c>
      <c r="G4727" s="96" t="s">
        <v>46</v>
      </c>
      <c r="H4727" s="97">
        <v>45197</v>
      </c>
      <c r="I4727" s="23">
        <v>0.62550925925925926</v>
      </c>
      <c r="J4727" s="97">
        <v>45197</v>
      </c>
      <c r="K4727" s="23">
        <v>0.63523148148148145</v>
      </c>
      <c r="L4727" s="96">
        <v>840</v>
      </c>
      <c r="M4727" s="98">
        <f>Causas[[#This Row],[parada_duracion]]/60</f>
        <v>14</v>
      </c>
      <c r="N4727" s="18" t="s">
        <v>49</v>
      </c>
      <c r="O4727" s="99" t="s">
        <v>49</v>
      </c>
      <c r="P4727" s="99">
        <f>WEEKNUM(Causas[[#This Row],[resolucion_fecha]],16)</f>
        <v>39</v>
      </c>
      <c r="Q4727" s="99" t="str">
        <f>TEXT(Causas[[#This Row],[resolucion_fecha]],"MMMM")</f>
        <v>septiembre</v>
      </c>
      <c r="R4727" s="99" t="str">
        <f t="shared" si="74"/>
        <v>T</v>
      </c>
      <c r="S4727" s="99"/>
      <c r="T4727" s="99" t="s">
        <v>49</v>
      </c>
      <c r="U4727" s="16"/>
      <c r="V4727" s="99"/>
      <c r="W4727" s="99"/>
    </row>
    <row r="4728" spans="1:23" hidden="1" x14ac:dyDescent="0.25">
      <c r="A4728" s="96">
        <v>151865</v>
      </c>
      <c r="B4728" s="96" t="s">
        <v>79</v>
      </c>
      <c r="C4728" s="96" t="s">
        <v>43</v>
      </c>
      <c r="D4728" s="96" t="s">
        <v>82</v>
      </c>
      <c r="E4728" s="97">
        <v>43405</v>
      </c>
      <c r="F4728" s="96" t="s">
        <v>45</v>
      </c>
      <c r="G4728" s="96" t="s">
        <v>50</v>
      </c>
      <c r="H4728" s="97">
        <v>45197</v>
      </c>
      <c r="I4728" s="23">
        <v>0.62843749999999998</v>
      </c>
      <c r="J4728" s="97">
        <v>45197</v>
      </c>
      <c r="K4728" s="23">
        <v>0.64297453703703711</v>
      </c>
      <c r="L4728" s="96">
        <v>1256</v>
      </c>
      <c r="M4728" s="98">
        <f>Causas[[#This Row],[parada_duracion]]/60</f>
        <v>20.933333333333334</v>
      </c>
      <c r="N4728" s="18" t="s">
        <v>49</v>
      </c>
      <c r="O4728" s="99" t="s">
        <v>49</v>
      </c>
      <c r="P4728" s="99">
        <f>WEEKNUM(Causas[[#This Row],[resolucion_fecha]],16)</f>
        <v>39</v>
      </c>
      <c r="Q4728" s="99" t="str">
        <f>TEXT(Causas[[#This Row],[resolucion_fecha]],"MMMM")</f>
        <v>septiembre</v>
      </c>
      <c r="R4728" s="99" t="str">
        <f t="shared" si="74"/>
        <v>T</v>
      </c>
      <c r="S4728" s="99"/>
      <c r="T4728" s="99" t="s">
        <v>49</v>
      </c>
      <c r="U4728" s="100"/>
      <c r="V4728" s="99"/>
      <c r="W4728" s="99"/>
    </row>
    <row r="4729" spans="1:23" hidden="1" x14ac:dyDescent="0.25">
      <c r="A4729" s="96">
        <v>151866</v>
      </c>
      <c r="B4729" s="96" t="s">
        <v>54</v>
      </c>
      <c r="C4729" s="96" t="s">
        <v>43</v>
      </c>
      <c r="D4729" s="96" t="s">
        <v>55</v>
      </c>
      <c r="E4729" s="97">
        <v>44120</v>
      </c>
      <c r="F4729" s="96" t="s">
        <v>56</v>
      </c>
      <c r="G4729" s="96" t="s">
        <v>50</v>
      </c>
      <c r="H4729" s="97">
        <v>45197</v>
      </c>
      <c r="I4729" s="23">
        <v>0.6419907407407407</v>
      </c>
      <c r="J4729" s="97">
        <v>45197</v>
      </c>
      <c r="K4729" s="23">
        <v>0.65047453703703706</v>
      </c>
      <c r="L4729" s="96">
        <v>733</v>
      </c>
      <c r="M4729" s="98">
        <f>Causas[[#This Row],[parada_duracion]]/60</f>
        <v>12.216666666666667</v>
      </c>
      <c r="N4729" s="18" t="s">
        <v>1061</v>
      </c>
      <c r="O4729" s="99" t="s">
        <v>52</v>
      </c>
      <c r="P4729" s="99">
        <f>WEEKNUM(Causas[[#This Row],[resolucion_fecha]],16)</f>
        <v>39</v>
      </c>
      <c r="Q4729" s="99" t="str">
        <f>TEXT(Causas[[#This Row],[resolucion_fecha]],"MMMM")</f>
        <v>septiembre</v>
      </c>
      <c r="R4729" s="99" t="str">
        <f t="shared" si="74"/>
        <v>T</v>
      </c>
      <c r="S4729" s="99"/>
      <c r="T4729" s="16" t="s">
        <v>53</v>
      </c>
      <c r="U4729" s="100"/>
      <c r="V4729" s="99"/>
      <c r="W4729" s="99"/>
    </row>
    <row r="4730" spans="1:23" hidden="1" x14ac:dyDescent="0.25">
      <c r="A4730" s="96">
        <v>151867</v>
      </c>
      <c r="B4730" s="96" t="s">
        <v>79</v>
      </c>
      <c r="C4730" s="96" t="s">
        <v>43</v>
      </c>
      <c r="D4730" s="96" t="s">
        <v>82</v>
      </c>
      <c r="E4730" s="97">
        <v>43405</v>
      </c>
      <c r="F4730" s="96" t="s">
        <v>45</v>
      </c>
      <c r="G4730" s="96" t="s">
        <v>46</v>
      </c>
      <c r="H4730" s="97">
        <v>45197</v>
      </c>
      <c r="I4730" s="23">
        <v>0.64317129629629632</v>
      </c>
      <c r="J4730" s="97">
        <v>45197</v>
      </c>
      <c r="K4730" s="23">
        <v>0.71353009259259259</v>
      </c>
      <c r="L4730" s="96">
        <v>6079</v>
      </c>
      <c r="M4730" s="98">
        <f>Causas[[#This Row],[parada_duracion]]/60</f>
        <v>101.31666666666666</v>
      </c>
      <c r="N4730" s="18" t="s">
        <v>49</v>
      </c>
      <c r="O4730" s="99" t="s">
        <v>49</v>
      </c>
      <c r="P4730" s="99">
        <f>WEEKNUM(Causas[[#This Row],[resolucion_fecha]],16)</f>
        <v>39</v>
      </c>
      <c r="Q4730" s="99" t="str">
        <f>TEXT(Causas[[#This Row],[resolucion_fecha]],"MMMM")</f>
        <v>septiembre</v>
      </c>
      <c r="R4730" s="99" t="str">
        <f t="shared" si="74"/>
        <v>T</v>
      </c>
      <c r="S4730" s="99"/>
      <c r="T4730" s="99" t="s">
        <v>49</v>
      </c>
      <c r="U4730" s="100"/>
      <c r="V4730" s="99"/>
      <c r="W4730" s="99"/>
    </row>
    <row r="4731" spans="1:23" hidden="1" x14ac:dyDescent="0.25">
      <c r="A4731" s="25">
        <v>151868</v>
      </c>
      <c r="B4731" s="25" t="s">
        <v>101</v>
      </c>
      <c r="C4731" s="25" t="s">
        <v>43</v>
      </c>
      <c r="D4731" s="25" t="s">
        <v>68</v>
      </c>
      <c r="E4731" s="24">
        <v>43405</v>
      </c>
      <c r="F4731" s="25" t="s">
        <v>45</v>
      </c>
      <c r="G4731" s="25" t="s">
        <v>50</v>
      </c>
      <c r="H4731" s="24">
        <v>45197</v>
      </c>
      <c r="I4731" s="101">
        <v>0.64870370370370367</v>
      </c>
      <c r="J4731" s="24">
        <v>45197</v>
      </c>
      <c r="K4731" s="101">
        <v>0.67673611111111109</v>
      </c>
      <c r="L4731" s="25">
        <v>2422</v>
      </c>
      <c r="M4731" s="26">
        <f>Causas[[#This Row],[parada_duracion]]/60</f>
        <v>40.366666666666667</v>
      </c>
      <c r="N4731" s="19" t="s">
        <v>132</v>
      </c>
      <c r="O4731" s="16" t="s">
        <v>52</v>
      </c>
      <c r="P4731" s="16">
        <f>WEEKNUM(Causas[[#This Row],[resolucion_fecha]],16)</f>
        <v>39</v>
      </c>
      <c r="Q4731" s="16" t="str">
        <f>TEXT(Causas[[#This Row],[resolucion_fecha]],"MMMM")</f>
        <v>septiembre</v>
      </c>
      <c r="R4731" s="16" t="str">
        <f t="shared" si="74"/>
        <v>T</v>
      </c>
      <c r="S4731" s="16"/>
      <c r="T4731" s="16" t="s">
        <v>53</v>
      </c>
      <c r="U4731" s="100"/>
      <c r="V4731" s="16"/>
      <c r="W4731" s="16"/>
    </row>
    <row r="4732" spans="1:23" hidden="1" x14ac:dyDescent="0.25">
      <c r="A4732" s="25">
        <v>151875</v>
      </c>
      <c r="B4732" s="25" t="s">
        <v>42</v>
      </c>
      <c r="C4732" s="25" t="s">
        <v>43</v>
      </c>
      <c r="D4732" s="25" t="s">
        <v>154</v>
      </c>
      <c r="E4732" s="24">
        <v>43405</v>
      </c>
      <c r="F4732" s="25" t="s">
        <v>45</v>
      </c>
      <c r="G4732" s="25" t="s">
        <v>46</v>
      </c>
      <c r="H4732" s="24">
        <v>45197</v>
      </c>
      <c r="I4732" s="101">
        <v>0.69702546296296297</v>
      </c>
      <c r="J4732" s="24">
        <v>45197</v>
      </c>
      <c r="K4732" s="101">
        <v>0.70112268518518517</v>
      </c>
      <c r="L4732" s="25">
        <v>354</v>
      </c>
      <c r="M4732" s="26">
        <f>Causas[[#This Row],[parada_duracion]]/60</f>
        <v>5.9</v>
      </c>
      <c r="N4732" s="19" t="s">
        <v>47</v>
      </c>
      <c r="O4732" s="16" t="s">
        <v>47</v>
      </c>
      <c r="P4732" s="16">
        <f>WEEKNUM(Causas[[#This Row],[resolucion_fecha]],16)</f>
        <v>39</v>
      </c>
      <c r="Q4732" s="16" t="str">
        <f>TEXT(Causas[[#This Row],[resolucion_fecha]],"MMMM")</f>
        <v>septiembre</v>
      </c>
      <c r="R4732" s="16" t="str">
        <f t="shared" si="74"/>
        <v>T</v>
      </c>
      <c r="S4732" s="16"/>
      <c r="T4732" s="16" t="s">
        <v>47</v>
      </c>
      <c r="U4732" s="16"/>
      <c r="V4732" s="16"/>
      <c r="W4732" s="16"/>
    </row>
    <row r="4733" spans="1:23" hidden="1" x14ac:dyDescent="0.25">
      <c r="A4733" s="25">
        <v>151881</v>
      </c>
      <c r="B4733" s="25" t="s">
        <v>119</v>
      </c>
      <c r="C4733" s="25" t="s">
        <v>43</v>
      </c>
      <c r="D4733" s="25" t="s">
        <v>64</v>
      </c>
      <c r="E4733" s="24">
        <v>43405</v>
      </c>
      <c r="F4733" s="25" t="s">
        <v>45</v>
      </c>
      <c r="G4733" s="25" t="s">
        <v>46</v>
      </c>
      <c r="H4733" s="24">
        <v>45197</v>
      </c>
      <c r="I4733" s="101">
        <v>0.7311805555555555</v>
      </c>
      <c r="J4733" s="24">
        <v>45197</v>
      </c>
      <c r="K4733" s="101">
        <v>0.78462962962962957</v>
      </c>
      <c r="L4733" s="25">
        <v>4618</v>
      </c>
      <c r="M4733" s="26">
        <f>Causas[[#This Row],[parada_duracion]]/60</f>
        <v>76.966666666666669</v>
      </c>
      <c r="N4733" s="19" t="s">
        <v>1533</v>
      </c>
      <c r="O4733" s="16" t="s">
        <v>72</v>
      </c>
      <c r="P4733" s="16">
        <f>WEEKNUM(Causas[[#This Row],[resolucion_fecha]],16)</f>
        <v>39</v>
      </c>
      <c r="Q4733" s="16" t="str">
        <f>TEXT(Causas[[#This Row],[resolucion_fecha]],"MMMM")</f>
        <v>septiembre</v>
      </c>
      <c r="R4733" s="16" t="str">
        <f t="shared" si="74"/>
        <v>T</v>
      </c>
      <c r="S4733" s="16"/>
      <c r="T4733" s="16" t="s">
        <v>73</v>
      </c>
      <c r="U4733" s="16"/>
      <c r="V4733" s="16"/>
      <c r="W4733" s="16"/>
    </row>
    <row r="4734" spans="1:23" ht="30" hidden="1" x14ac:dyDescent="0.25">
      <c r="A4734" s="96">
        <v>151886</v>
      </c>
      <c r="B4734" s="96" t="s">
        <v>42</v>
      </c>
      <c r="C4734" s="96" t="s">
        <v>43</v>
      </c>
      <c r="D4734" s="96" t="s">
        <v>64</v>
      </c>
      <c r="E4734" s="97">
        <v>43405</v>
      </c>
      <c r="F4734" s="96" t="s">
        <v>45</v>
      </c>
      <c r="G4734" s="96" t="s">
        <v>46</v>
      </c>
      <c r="H4734" s="97">
        <v>45197</v>
      </c>
      <c r="I4734" s="23">
        <v>0.78473379629629625</v>
      </c>
      <c r="J4734" s="97">
        <v>45197</v>
      </c>
      <c r="K4734" s="23">
        <v>0.81074074074074076</v>
      </c>
      <c r="L4734" s="96">
        <v>2247</v>
      </c>
      <c r="M4734" s="98">
        <f>Causas[[#This Row],[parada_duracion]]/60</f>
        <v>37.450000000000003</v>
      </c>
      <c r="N4734" s="18" t="s">
        <v>1534</v>
      </c>
      <c r="O4734" s="99" t="s">
        <v>9</v>
      </c>
      <c r="P4734" s="99">
        <f>WEEKNUM(Causas[[#This Row],[resolucion_fecha]],16)</f>
        <v>39</v>
      </c>
      <c r="Q4734" s="99" t="str">
        <f>TEXT(Causas[[#This Row],[resolucion_fecha]],"MMMM")</f>
        <v>septiembre</v>
      </c>
      <c r="R4734" s="99" t="str">
        <f t="shared" si="74"/>
        <v>T</v>
      </c>
      <c r="S4734" s="99"/>
      <c r="T4734" s="99" t="s">
        <v>9</v>
      </c>
      <c r="U4734" s="16"/>
      <c r="V4734" s="99"/>
      <c r="W4734" s="99"/>
    </row>
    <row r="4735" spans="1:23" hidden="1" x14ac:dyDescent="0.25">
      <c r="A4735" s="25">
        <v>151887</v>
      </c>
      <c r="B4735" s="25" t="s">
        <v>69</v>
      </c>
      <c r="C4735" s="25" t="s">
        <v>43</v>
      </c>
      <c r="D4735" s="25" t="s">
        <v>55</v>
      </c>
      <c r="E4735" s="24">
        <v>43405</v>
      </c>
      <c r="F4735" s="25" t="s">
        <v>45</v>
      </c>
      <c r="G4735" s="25" t="s">
        <v>46</v>
      </c>
      <c r="H4735" s="24">
        <v>45197</v>
      </c>
      <c r="I4735" s="101">
        <v>0.78479166666666667</v>
      </c>
      <c r="J4735" s="24">
        <v>45197</v>
      </c>
      <c r="K4735" s="101">
        <v>0.80450231481481482</v>
      </c>
      <c r="L4735" s="25">
        <v>1703</v>
      </c>
      <c r="M4735" s="26">
        <f>Causas[[#This Row],[parada_duracion]]/60</f>
        <v>28.383333333333333</v>
      </c>
      <c r="N4735" s="19" t="s">
        <v>49</v>
      </c>
      <c r="O4735" s="16" t="s">
        <v>49</v>
      </c>
      <c r="P4735" s="16">
        <f>WEEKNUM(Causas[[#This Row],[resolucion_fecha]],16)</f>
        <v>39</v>
      </c>
      <c r="Q4735" s="16" t="str">
        <f>TEXT(Causas[[#This Row],[resolucion_fecha]],"MMMM")</f>
        <v>septiembre</v>
      </c>
      <c r="R4735" s="16" t="str">
        <f t="shared" si="74"/>
        <v>T</v>
      </c>
      <c r="S4735" s="16"/>
      <c r="T4735" s="99" t="s">
        <v>49</v>
      </c>
      <c r="U4735" s="100"/>
      <c r="V4735" s="16"/>
      <c r="W4735" s="16"/>
    </row>
    <row r="4736" spans="1:23" ht="30" hidden="1" x14ac:dyDescent="0.25">
      <c r="A4736" s="25">
        <v>151891</v>
      </c>
      <c r="B4736" s="25" t="s">
        <v>42</v>
      </c>
      <c r="C4736" s="25" t="s">
        <v>43</v>
      </c>
      <c r="D4736" s="25" t="s">
        <v>55</v>
      </c>
      <c r="E4736" s="24">
        <v>43405</v>
      </c>
      <c r="F4736" s="25" t="s">
        <v>45</v>
      </c>
      <c r="G4736" s="25" t="s">
        <v>46</v>
      </c>
      <c r="H4736" s="24">
        <v>45197</v>
      </c>
      <c r="I4736" s="101">
        <v>0.87420138888888888</v>
      </c>
      <c r="J4736" s="24">
        <v>45197</v>
      </c>
      <c r="K4736" s="101">
        <v>0.91289351851851863</v>
      </c>
      <c r="L4736" s="25">
        <v>3343</v>
      </c>
      <c r="M4736" s="26">
        <f>Causas[[#This Row],[parada_duracion]]/60</f>
        <v>55.716666666666669</v>
      </c>
      <c r="N4736" s="19" t="s">
        <v>1535</v>
      </c>
      <c r="O4736" s="16" t="s">
        <v>52</v>
      </c>
      <c r="P4736" s="16">
        <f>WEEKNUM(Causas[[#This Row],[resolucion_fecha]],16)</f>
        <v>39</v>
      </c>
      <c r="Q4736" s="16" t="str">
        <f>TEXT(Causas[[#This Row],[resolucion_fecha]],"MMMM")</f>
        <v>septiembre</v>
      </c>
      <c r="R4736" s="16" t="str">
        <f t="shared" si="74"/>
        <v>T</v>
      </c>
      <c r="S4736" s="16"/>
      <c r="T4736" s="16" t="s">
        <v>53</v>
      </c>
      <c r="U4736" s="16"/>
      <c r="V4736" s="16"/>
      <c r="W4736" s="16"/>
    </row>
    <row r="4737" spans="1:23" hidden="1" x14ac:dyDescent="0.25">
      <c r="A4737" s="25">
        <v>151896</v>
      </c>
      <c r="B4737" s="25" t="s">
        <v>42</v>
      </c>
      <c r="C4737" s="25" t="s">
        <v>43</v>
      </c>
      <c r="D4737" s="25" t="s">
        <v>55</v>
      </c>
      <c r="E4737" s="24">
        <v>43405</v>
      </c>
      <c r="F4737" s="25" t="s">
        <v>45</v>
      </c>
      <c r="G4737" s="25" t="s">
        <v>46</v>
      </c>
      <c r="H4737" s="24">
        <v>45198</v>
      </c>
      <c r="I4737" s="101">
        <v>8.0590277777777775E-2</v>
      </c>
      <c r="J4737" s="24">
        <v>45198</v>
      </c>
      <c r="K4737" s="101">
        <v>0.1940625</v>
      </c>
      <c r="L4737" s="25">
        <v>9804</v>
      </c>
      <c r="M4737" s="26">
        <f>Causas[[#This Row],[parada_duracion]]/60</f>
        <v>163.4</v>
      </c>
      <c r="N4737" s="19" t="s">
        <v>1536</v>
      </c>
      <c r="O4737" s="16" t="s">
        <v>52</v>
      </c>
      <c r="P4737" s="16">
        <f>WEEKNUM(Causas[[#This Row],[resolucion_fecha]],16)</f>
        <v>39</v>
      </c>
      <c r="Q4737" s="16" t="str">
        <f>TEXT(Causas[[#This Row],[resolucion_fecha]],"MMMM")</f>
        <v>septiembre</v>
      </c>
      <c r="R4737" s="16" t="str">
        <f t="shared" si="74"/>
        <v>N</v>
      </c>
      <c r="S4737" s="16"/>
      <c r="T4737" s="16" t="s">
        <v>53</v>
      </c>
      <c r="U4737" s="16"/>
      <c r="V4737" s="16"/>
      <c r="W4737" s="16"/>
    </row>
    <row r="4738" spans="1:23" hidden="1" x14ac:dyDescent="0.25">
      <c r="A4738" s="25">
        <v>151898</v>
      </c>
      <c r="B4738" s="25" t="s">
        <v>42</v>
      </c>
      <c r="C4738" s="25" t="s">
        <v>43</v>
      </c>
      <c r="D4738" s="25" t="s">
        <v>55</v>
      </c>
      <c r="E4738" s="24">
        <v>43405</v>
      </c>
      <c r="F4738" s="25" t="s">
        <v>45</v>
      </c>
      <c r="G4738" s="25" t="s">
        <v>46</v>
      </c>
      <c r="H4738" s="24">
        <v>45198</v>
      </c>
      <c r="I4738" s="101">
        <v>0.2572800925925926</v>
      </c>
      <c r="J4738" s="24">
        <v>45198</v>
      </c>
      <c r="K4738" s="101">
        <v>0.32142361111111112</v>
      </c>
      <c r="L4738" s="25">
        <v>5542</v>
      </c>
      <c r="M4738" s="26">
        <f>Causas[[#This Row],[parada_duracion]]/60</f>
        <v>92.36666666666666</v>
      </c>
      <c r="N4738" s="19" t="s">
        <v>1536</v>
      </c>
      <c r="O4738" s="16" t="s">
        <v>52</v>
      </c>
      <c r="P4738" s="16">
        <f>WEEKNUM(Causas[[#This Row],[resolucion_fecha]],16)</f>
        <v>39</v>
      </c>
      <c r="Q4738" s="16" t="str">
        <f>TEXT(Causas[[#This Row],[resolucion_fecha]],"MMMM")</f>
        <v>septiembre</v>
      </c>
      <c r="R4738" s="16" t="str">
        <f t="shared" si="74"/>
        <v>M</v>
      </c>
      <c r="S4738" s="16"/>
      <c r="T4738" s="16" t="s">
        <v>53</v>
      </c>
      <c r="U4738" s="16"/>
      <c r="V4738" s="16"/>
      <c r="W4738" s="16"/>
    </row>
    <row r="4739" spans="1:23" hidden="1" x14ac:dyDescent="0.25">
      <c r="A4739" s="96">
        <v>151902</v>
      </c>
      <c r="B4739" s="96" t="s">
        <v>1522</v>
      </c>
      <c r="C4739" s="96" t="s">
        <v>43</v>
      </c>
      <c r="D4739" s="96" t="s">
        <v>1441</v>
      </c>
      <c r="E4739" s="97">
        <v>44736</v>
      </c>
      <c r="F4739" s="96" t="s">
        <v>140</v>
      </c>
      <c r="G4739" s="96" t="s">
        <v>46</v>
      </c>
      <c r="H4739" s="97">
        <v>45198</v>
      </c>
      <c r="I4739" s="23">
        <v>0.29478009259259258</v>
      </c>
      <c r="J4739" s="97">
        <v>45198</v>
      </c>
      <c r="K4739" s="23">
        <v>0.30615740740740743</v>
      </c>
      <c r="L4739" s="96">
        <v>983</v>
      </c>
      <c r="M4739" s="98">
        <f>Causas[[#This Row],[parada_duracion]]/60</f>
        <v>16.383333333333333</v>
      </c>
      <c r="N4739" s="18" t="s">
        <v>1093</v>
      </c>
      <c r="O4739" s="99" t="s">
        <v>9</v>
      </c>
      <c r="P4739" s="99">
        <f>WEEKNUM(Causas[[#This Row],[resolucion_fecha]],16)</f>
        <v>39</v>
      </c>
      <c r="Q4739" s="99" t="str">
        <f>TEXT(Causas[[#This Row],[resolucion_fecha]],"MMMM")</f>
        <v>septiembre</v>
      </c>
      <c r="R4739" s="99" t="str">
        <f t="shared" si="74"/>
        <v>M</v>
      </c>
      <c r="S4739" s="99"/>
      <c r="T4739" s="99" t="s">
        <v>9</v>
      </c>
      <c r="U4739" s="16"/>
      <c r="V4739" s="99"/>
      <c r="W4739" s="99"/>
    </row>
    <row r="4740" spans="1:23" ht="30" hidden="1" x14ac:dyDescent="0.25">
      <c r="A4740" s="25">
        <v>151903</v>
      </c>
      <c r="B4740" s="25" t="s">
        <v>116</v>
      </c>
      <c r="C4740" s="25" t="s">
        <v>43</v>
      </c>
      <c r="D4740" s="25" t="s">
        <v>96</v>
      </c>
      <c r="E4740" s="24">
        <v>43405</v>
      </c>
      <c r="F4740" s="25" t="s">
        <v>45</v>
      </c>
      <c r="G4740" s="25" t="s">
        <v>46</v>
      </c>
      <c r="H4740" s="24">
        <v>45198</v>
      </c>
      <c r="I4740" s="101">
        <v>0.29503472222222221</v>
      </c>
      <c r="J4740" s="24">
        <v>45198</v>
      </c>
      <c r="K4740" s="101">
        <v>0.32003472222222223</v>
      </c>
      <c r="L4740" s="25">
        <v>2160</v>
      </c>
      <c r="M4740" s="26">
        <f>Causas[[#This Row],[parada_duracion]]/60</f>
        <v>36</v>
      </c>
      <c r="N4740" s="19" t="s">
        <v>1537</v>
      </c>
      <c r="O4740" s="16" t="s">
        <v>72</v>
      </c>
      <c r="P4740" s="16">
        <f>WEEKNUM(Causas[[#This Row],[resolucion_fecha]],16)</f>
        <v>39</v>
      </c>
      <c r="Q4740" s="16" t="str">
        <f>TEXT(Causas[[#This Row],[resolucion_fecha]],"MMMM")</f>
        <v>septiembre</v>
      </c>
      <c r="R4740" s="16" t="str">
        <f t="shared" si="74"/>
        <v>M</v>
      </c>
      <c r="S4740" s="16"/>
      <c r="T4740" s="16" t="s">
        <v>73</v>
      </c>
      <c r="U4740" s="100"/>
      <c r="V4740" s="16"/>
      <c r="W4740" s="16"/>
    </row>
    <row r="4741" spans="1:23" hidden="1" x14ac:dyDescent="0.25">
      <c r="A4741" s="96">
        <v>151905</v>
      </c>
      <c r="B4741" s="96" t="s">
        <v>79</v>
      </c>
      <c r="C4741" s="96" t="s">
        <v>43</v>
      </c>
      <c r="D4741" s="96" t="s">
        <v>68</v>
      </c>
      <c r="E4741" s="97">
        <v>43405</v>
      </c>
      <c r="F4741" s="96" t="s">
        <v>45</v>
      </c>
      <c r="G4741" s="96" t="s">
        <v>46</v>
      </c>
      <c r="H4741" s="97">
        <v>45198</v>
      </c>
      <c r="I4741" s="23">
        <v>0.31104166666666666</v>
      </c>
      <c r="J4741" s="97">
        <v>45198</v>
      </c>
      <c r="K4741" s="23">
        <v>0.32046296296296295</v>
      </c>
      <c r="L4741" s="96">
        <v>814</v>
      </c>
      <c r="M4741" s="98">
        <f>Causas[[#This Row],[parada_duracion]]/60</f>
        <v>13.566666666666666</v>
      </c>
      <c r="N4741" s="18" t="s">
        <v>1538</v>
      </c>
      <c r="O4741" s="99" t="s">
        <v>52</v>
      </c>
      <c r="P4741" s="99">
        <f>WEEKNUM(Causas[[#This Row],[resolucion_fecha]],16)</f>
        <v>39</v>
      </c>
      <c r="Q4741" s="99" t="str">
        <f>TEXT(Causas[[#This Row],[resolucion_fecha]],"MMMM")</f>
        <v>septiembre</v>
      </c>
      <c r="R4741" s="99" t="str">
        <f t="shared" si="74"/>
        <v>M</v>
      </c>
      <c r="S4741" s="99"/>
      <c r="T4741" s="16" t="s">
        <v>53</v>
      </c>
      <c r="U4741" s="16"/>
      <c r="V4741" s="99"/>
      <c r="W4741" s="99"/>
    </row>
    <row r="4742" spans="1:23" hidden="1" x14ac:dyDescent="0.25">
      <c r="A4742" s="96">
        <v>151906</v>
      </c>
      <c r="B4742" s="96" t="s">
        <v>74</v>
      </c>
      <c r="C4742" s="96" t="s">
        <v>43</v>
      </c>
      <c r="D4742" s="96" t="s">
        <v>68</v>
      </c>
      <c r="E4742" s="97">
        <v>44258</v>
      </c>
      <c r="F4742" s="96" t="s">
        <v>56</v>
      </c>
      <c r="G4742" s="96" t="s">
        <v>46</v>
      </c>
      <c r="H4742" s="97">
        <v>45198</v>
      </c>
      <c r="I4742" s="23">
        <v>0.32064814814814818</v>
      </c>
      <c r="J4742" s="97">
        <v>45198</v>
      </c>
      <c r="K4742" s="23">
        <v>0.32424768518518515</v>
      </c>
      <c r="L4742" s="96">
        <v>311</v>
      </c>
      <c r="M4742" s="98">
        <f>Causas[[#This Row],[parada_duracion]]/60</f>
        <v>5.1833333333333336</v>
      </c>
      <c r="N4742" s="19" t="s">
        <v>47</v>
      </c>
      <c r="O4742" s="16" t="s">
        <v>47</v>
      </c>
      <c r="P4742" s="99">
        <f>WEEKNUM(Causas[[#This Row],[resolucion_fecha]],16)</f>
        <v>39</v>
      </c>
      <c r="Q4742" s="99" t="str">
        <f>TEXT(Causas[[#This Row],[resolucion_fecha]],"MMMM")</f>
        <v>septiembre</v>
      </c>
      <c r="R4742" s="99" t="str">
        <f t="shared" si="74"/>
        <v>M</v>
      </c>
      <c r="S4742" s="99"/>
      <c r="T4742" s="16" t="s">
        <v>47</v>
      </c>
      <c r="U4742" s="100"/>
      <c r="V4742" s="99"/>
      <c r="W4742" s="99"/>
    </row>
    <row r="4743" spans="1:23" hidden="1" x14ac:dyDescent="0.25">
      <c r="A4743" s="96">
        <v>151907</v>
      </c>
      <c r="B4743" s="96" t="s">
        <v>66</v>
      </c>
      <c r="C4743" s="96" t="s">
        <v>43</v>
      </c>
      <c r="D4743" s="96" t="s">
        <v>154</v>
      </c>
      <c r="E4743" s="97">
        <v>43405</v>
      </c>
      <c r="F4743" s="96" t="s">
        <v>45</v>
      </c>
      <c r="G4743" s="96" t="s">
        <v>50</v>
      </c>
      <c r="H4743" s="97">
        <v>45198</v>
      </c>
      <c r="I4743" s="23">
        <v>0.32877314814814812</v>
      </c>
      <c r="J4743" s="97">
        <v>45198</v>
      </c>
      <c r="K4743" s="23">
        <v>0.34803240740740743</v>
      </c>
      <c r="L4743" s="96">
        <v>1664</v>
      </c>
      <c r="M4743" s="98">
        <f>Causas[[#This Row],[parada_duracion]]/60</f>
        <v>27.733333333333334</v>
      </c>
      <c r="N4743" s="18" t="s">
        <v>1539</v>
      </c>
      <c r="O4743" s="99" t="s">
        <v>52</v>
      </c>
      <c r="P4743" s="99">
        <f>WEEKNUM(Causas[[#This Row],[resolucion_fecha]],16)</f>
        <v>39</v>
      </c>
      <c r="Q4743" s="99" t="str">
        <f>TEXT(Causas[[#This Row],[resolucion_fecha]],"MMMM")</f>
        <v>septiembre</v>
      </c>
      <c r="R4743" s="99" t="str">
        <f t="shared" si="74"/>
        <v>M</v>
      </c>
      <c r="S4743" s="99"/>
      <c r="T4743" s="99" t="s">
        <v>53</v>
      </c>
      <c r="U4743" s="100"/>
      <c r="V4743" s="99"/>
      <c r="W4743" s="99"/>
    </row>
    <row r="4744" spans="1:23" hidden="1" x14ac:dyDescent="0.25">
      <c r="A4744" s="25">
        <v>151908</v>
      </c>
      <c r="B4744" s="25" t="s">
        <v>54</v>
      </c>
      <c r="C4744" s="25" t="s">
        <v>43</v>
      </c>
      <c r="D4744" s="25" t="s">
        <v>55</v>
      </c>
      <c r="E4744" s="24">
        <v>44120</v>
      </c>
      <c r="F4744" s="25" t="s">
        <v>56</v>
      </c>
      <c r="G4744" s="25" t="s">
        <v>50</v>
      </c>
      <c r="H4744" s="24">
        <v>45198</v>
      </c>
      <c r="I4744" s="101">
        <v>0.33475694444444443</v>
      </c>
      <c r="J4744" s="24">
        <v>45198</v>
      </c>
      <c r="K4744" s="101">
        <v>0.36173611111111109</v>
      </c>
      <c r="L4744" s="25">
        <v>2331</v>
      </c>
      <c r="M4744" s="26">
        <f>Causas[[#This Row],[parada_duracion]]/60</f>
        <v>38.85</v>
      </c>
      <c r="N4744" s="19" t="s">
        <v>113</v>
      </c>
      <c r="O4744" s="16" t="s">
        <v>52</v>
      </c>
      <c r="P4744" s="16">
        <f>WEEKNUM(Causas[[#This Row],[resolucion_fecha]],16)</f>
        <v>39</v>
      </c>
      <c r="Q4744" s="16" t="str">
        <f>TEXT(Causas[[#This Row],[resolucion_fecha]],"MMMM")</f>
        <v>septiembre</v>
      </c>
      <c r="R4744" s="16" t="str">
        <f t="shared" si="74"/>
        <v>M</v>
      </c>
      <c r="S4744" s="16"/>
      <c r="T4744" s="16" t="s">
        <v>53</v>
      </c>
      <c r="U4744" s="100"/>
      <c r="V4744" s="16"/>
      <c r="W4744" s="16"/>
    </row>
    <row r="4745" spans="1:23" hidden="1" x14ac:dyDescent="0.25">
      <c r="A4745" s="25">
        <v>151910</v>
      </c>
      <c r="B4745" s="25" t="s">
        <v>1522</v>
      </c>
      <c r="C4745" s="25" t="s">
        <v>43</v>
      </c>
      <c r="D4745" s="25" t="s">
        <v>1441</v>
      </c>
      <c r="E4745" s="24">
        <v>44736</v>
      </c>
      <c r="F4745" s="25" t="s">
        <v>140</v>
      </c>
      <c r="G4745" s="25" t="s">
        <v>46</v>
      </c>
      <c r="H4745" s="24">
        <v>45198</v>
      </c>
      <c r="I4745" s="101">
        <v>0.36246527777777776</v>
      </c>
      <c r="J4745" s="24">
        <v>45198</v>
      </c>
      <c r="K4745" s="101">
        <v>0.37777777777777777</v>
      </c>
      <c r="L4745" s="25">
        <v>1323</v>
      </c>
      <c r="M4745" s="26">
        <f>Causas[[#This Row],[parada_duracion]]/60</f>
        <v>22.05</v>
      </c>
      <c r="N4745" s="19" t="s">
        <v>49</v>
      </c>
      <c r="O4745" s="16" t="s">
        <v>49</v>
      </c>
      <c r="P4745" s="16">
        <f>WEEKNUM(Causas[[#This Row],[resolucion_fecha]],16)</f>
        <v>39</v>
      </c>
      <c r="Q4745" s="16" t="str">
        <f>TEXT(Causas[[#This Row],[resolucion_fecha]],"MMMM")</f>
        <v>septiembre</v>
      </c>
      <c r="R4745" s="16" t="str">
        <f t="shared" si="74"/>
        <v>M</v>
      </c>
      <c r="S4745" s="16"/>
      <c r="T4745" s="16" t="s">
        <v>49</v>
      </c>
      <c r="U4745" s="16"/>
      <c r="V4745" s="16"/>
      <c r="W4745" s="16"/>
    </row>
    <row r="4746" spans="1:23" hidden="1" x14ac:dyDescent="0.25">
      <c r="A4746" s="96">
        <v>151920</v>
      </c>
      <c r="B4746" s="96" t="s">
        <v>122</v>
      </c>
      <c r="C4746" s="96" t="s">
        <v>43</v>
      </c>
      <c r="D4746" s="96" t="s">
        <v>48</v>
      </c>
      <c r="E4746" s="97">
        <v>43405</v>
      </c>
      <c r="F4746" s="96" t="s">
        <v>45</v>
      </c>
      <c r="G4746" s="96" t="s">
        <v>50</v>
      </c>
      <c r="H4746" s="97">
        <v>45198</v>
      </c>
      <c r="I4746" s="23">
        <v>0.39325231481481482</v>
      </c>
      <c r="J4746" s="97">
        <v>45198</v>
      </c>
      <c r="K4746" s="23">
        <v>0.41194444444444445</v>
      </c>
      <c r="L4746" s="96">
        <v>1615</v>
      </c>
      <c r="M4746" s="98">
        <f>Causas[[#This Row],[parada_duracion]]/60</f>
        <v>26.916666666666668</v>
      </c>
      <c r="N4746" s="19" t="s">
        <v>49</v>
      </c>
      <c r="O4746" s="16" t="s">
        <v>49</v>
      </c>
      <c r="P4746" s="99">
        <f>WEEKNUM(Causas[[#This Row],[resolucion_fecha]],16)</f>
        <v>39</v>
      </c>
      <c r="Q4746" s="99" t="str">
        <f>TEXT(Causas[[#This Row],[resolucion_fecha]],"MMMM")</f>
        <v>septiembre</v>
      </c>
      <c r="R4746" s="99" t="str">
        <f t="shared" si="74"/>
        <v>M</v>
      </c>
      <c r="S4746" s="99"/>
      <c r="T4746" s="16" t="s">
        <v>49</v>
      </c>
      <c r="U4746" s="16"/>
      <c r="V4746" s="99"/>
      <c r="W4746" s="99"/>
    </row>
    <row r="4747" spans="1:23" hidden="1" x14ac:dyDescent="0.25">
      <c r="A4747" s="25">
        <v>151921</v>
      </c>
      <c r="B4747" s="25" t="s">
        <v>54</v>
      </c>
      <c r="C4747" s="25" t="s">
        <v>43</v>
      </c>
      <c r="D4747" s="25" t="s">
        <v>55</v>
      </c>
      <c r="E4747" s="24">
        <v>44120</v>
      </c>
      <c r="F4747" s="25" t="s">
        <v>56</v>
      </c>
      <c r="G4747" s="25" t="s">
        <v>50</v>
      </c>
      <c r="H4747" s="24">
        <v>45198</v>
      </c>
      <c r="I4747" s="101">
        <v>0.39450231481481479</v>
      </c>
      <c r="J4747" s="24">
        <v>45198</v>
      </c>
      <c r="K4747" s="101">
        <v>0.39644675925925926</v>
      </c>
      <c r="L4747" s="25">
        <v>168</v>
      </c>
      <c r="M4747" s="26">
        <f>Causas[[#This Row],[parada_duracion]]/60</f>
        <v>2.8</v>
      </c>
      <c r="N4747" s="19" t="s">
        <v>47</v>
      </c>
      <c r="O4747" s="16" t="s">
        <v>47</v>
      </c>
      <c r="P4747" s="16">
        <f>WEEKNUM(Causas[[#This Row],[resolucion_fecha]],16)</f>
        <v>39</v>
      </c>
      <c r="Q4747" s="16" t="str">
        <f>TEXT(Causas[[#This Row],[resolucion_fecha]],"MMMM")</f>
        <v>septiembre</v>
      </c>
      <c r="R4747" s="16" t="str">
        <f t="shared" si="74"/>
        <v>M</v>
      </c>
      <c r="S4747" s="16"/>
      <c r="T4747" s="16" t="s">
        <v>47</v>
      </c>
      <c r="U4747" s="100"/>
      <c r="V4747" s="16"/>
      <c r="W4747" s="16"/>
    </row>
    <row r="4748" spans="1:23" hidden="1" x14ac:dyDescent="0.25">
      <c r="A4748" s="25">
        <v>151924</v>
      </c>
      <c r="B4748" s="25" t="s">
        <v>130</v>
      </c>
      <c r="C4748" s="25" t="s">
        <v>43</v>
      </c>
      <c r="D4748" s="25" t="s">
        <v>68</v>
      </c>
      <c r="E4748" s="24">
        <v>43405</v>
      </c>
      <c r="F4748" s="25" t="s">
        <v>45</v>
      </c>
      <c r="G4748" s="25" t="s">
        <v>50</v>
      </c>
      <c r="H4748" s="24">
        <v>45198</v>
      </c>
      <c r="I4748" s="101">
        <v>0.41741898148148149</v>
      </c>
      <c r="J4748" s="24">
        <v>45198</v>
      </c>
      <c r="K4748" s="101">
        <v>0.41787037037037034</v>
      </c>
      <c r="L4748" s="25">
        <v>39</v>
      </c>
      <c r="M4748" s="26">
        <f>Causas[[#This Row],[parada_duracion]]/60</f>
        <v>0.65</v>
      </c>
      <c r="N4748" s="19" t="s">
        <v>47</v>
      </c>
      <c r="O4748" s="16" t="s">
        <v>47</v>
      </c>
      <c r="P4748" s="16">
        <f>WEEKNUM(Causas[[#This Row],[resolucion_fecha]],16)</f>
        <v>39</v>
      </c>
      <c r="Q4748" s="16" t="str">
        <f>TEXT(Causas[[#This Row],[resolucion_fecha]],"MMMM")</f>
        <v>septiembre</v>
      </c>
      <c r="R4748" s="16" t="str">
        <f t="shared" si="74"/>
        <v>M</v>
      </c>
      <c r="S4748" s="16"/>
      <c r="T4748" s="16" t="s">
        <v>47</v>
      </c>
      <c r="U4748" s="16"/>
      <c r="V4748" s="16"/>
      <c r="W4748" s="16"/>
    </row>
    <row r="4749" spans="1:23" hidden="1" x14ac:dyDescent="0.25">
      <c r="A4749" s="25">
        <v>151928</v>
      </c>
      <c r="B4749" s="25" t="s">
        <v>185</v>
      </c>
      <c r="C4749" s="25" t="s">
        <v>43</v>
      </c>
      <c r="D4749" s="25" t="s">
        <v>143</v>
      </c>
      <c r="E4749" s="24">
        <v>43405</v>
      </c>
      <c r="F4749" s="25" t="s">
        <v>45</v>
      </c>
      <c r="G4749" s="25" t="s">
        <v>50</v>
      </c>
      <c r="H4749" s="24">
        <v>45198</v>
      </c>
      <c r="I4749" s="101">
        <v>0.44393518518518515</v>
      </c>
      <c r="J4749" s="24">
        <v>45198</v>
      </c>
      <c r="K4749" s="101">
        <v>0.44876157407407408</v>
      </c>
      <c r="L4749" s="25">
        <v>417</v>
      </c>
      <c r="M4749" s="26">
        <f>Causas[[#This Row],[parada_duracion]]/60</f>
        <v>6.95</v>
      </c>
      <c r="N4749" s="19" t="s">
        <v>47</v>
      </c>
      <c r="O4749" s="16" t="s">
        <v>47</v>
      </c>
      <c r="P4749" s="16">
        <f>WEEKNUM(Causas[[#This Row],[resolucion_fecha]],16)</f>
        <v>39</v>
      </c>
      <c r="Q4749" s="16" t="str">
        <f>TEXT(Causas[[#This Row],[resolucion_fecha]],"MMMM")</f>
        <v>septiembre</v>
      </c>
      <c r="R4749" s="16" t="str">
        <f t="shared" si="74"/>
        <v>M</v>
      </c>
      <c r="S4749" s="16"/>
      <c r="T4749" s="16" t="s">
        <v>47</v>
      </c>
      <c r="U4749" s="16"/>
      <c r="V4749" s="16"/>
      <c r="W4749" s="16"/>
    </row>
    <row r="4750" spans="1:23" hidden="1" x14ac:dyDescent="0.25">
      <c r="A4750" s="25">
        <v>151930</v>
      </c>
      <c r="B4750" s="25" t="s">
        <v>42</v>
      </c>
      <c r="C4750" s="25" t="s">
        <v>43</v>
      </c>
      <c r="D4750" s="25" t="s">
        <v>76</v>
      </c>
      <c r="E4750" s="24">
        <v>43405</v>
      </c>
      <c r="F4750" s="25" t="s">
        <v>45</v>
      </c>
      <c r="G4750" s="25" t="s">
        <v>46</v>
      </c>
      <c r="H4750" s="24">
        <v>45198</v>
      </c>
      <c r="I4750" s="101">
        <v>0.45203703703703701</v>
      </c>
      <c r="J4750" s="24">
        <v>45198</v>
      </c>
      <c r="K4750" s="101">
        <v>0.45211805555555556</v>
      </c>
      <c r="L4750" s="25">
        <v>7</v>
      </c>
      <c r="M4750" s="26">
        <f>Causas[[#This Row],[parada_duracion]]/60</f>
        <v>0.11666666666666667</v>
      </c>
      <c r="N4750" s="19" t="s">
        <v>47</v>
      </c>
      <c r="O4750" s="16" t="s">
        <v>47</v>
      </c>
      <c r="P4750" s="16">
        <f>WEEKNUM(Causas[[#This Row],[resolucion_fecha]],16)</f>
        <v>39</v>
      </c>
      <c r="Q4750" s="16" t="str">
        <f>TEXT(Causas[[#This Row],[resolucion_fecha]],"MMMM")</f>
        <v>septiembre</v>
      </c>
      <c r="R4750" s="16" t="str">
        <f t="shared" si="74"/>
        <v>M</v>
      </c>
      <c r="S4750" s="16"/>
      <c r="T4750" s="16" t="s">
        <v>47</v>
      </c>
      <c r="U4750" s="16"/>
      <c r="V4750" s="16"/>
      <c r="W4750" s="16"/>
    </row>
    <row r="4751" spans="1:23" hidden="1" x14ac:dyDescent="0.25">
      <c r="A4751" s="96">
        <v>151932</v>
      </c>
      <c r="B4751" s="96" t="s">
        <v>54</v>
      </c>
      <c r="C4751" s="96" t="s">
        <v>43</v>
      </c>
      <c r="D4751" s="96" t="s">
        <v>55</v>
      </c>
      <c r="E4751" s="97">
        <v>44120</v>
      </c>
      <c r="F4751" s="96" t="s">
        <v>56</v>
      </c>
      <c r="G4751" s="96" t="s">
        <v>50</v>
      </c>
      <c r="H4751" s="97">
        <v>45198</v>
      </c>
      <c r="I4751" s="23">
        <v>0.4524305555555555</v>
      </c>
      <c r="J4751" s="97">
        <v>45198</v>
      </c>
      <c r="K4751" s="23">
        <v>0.48376157407407411</v>
      </c>
      <c r="L4751" s="96">
        <v>2707</v>
      </c>
      <c r="M4751" s="98">
        <f>Causas[[#This Row],[parada_duracion]]/60</f>
        <v>45.116666666666667</v>
      </c>
      <c r="N4751" s="19" t="s">
        <v>49</v>
      </c>
      <c r="O4751" s="16" t="s">
        <v>49</v>
      </c>
      <c r="P4751" s="99">
        <f>WEEKNUM(Causas[[#This Row],[resolucion_fecha]],16)</f>
        <v>39</v>
      </c>
      <c r="Q4751" s="99" t="str">
        <f>TEXT(Causas[[#This Row],[resolucion_fecha]],"MMMM")</f>
        <v>septiembre</v>
      </c>
      <c r="R4751" s="99" t="str">
        <f t="shared" si="74"/>
        <v>M</v>
      </c>
      <c r="S4751" s="99"/>
      <c r="T4751" s="16" t="s">
        <v>49</v>
      </c>
      <c r="U4751" s="16"/>
      <c r="V4751" s="99"/>
      <c r="W4751" s="99"/>
    </row>
    <row r="4752" spans="1:23" hidden="1" x14ac:dyDescent="0.25">
      <c r="A4752" s="25">
        <v>151933</v>
      </c>
      <c r="B4752" s="25" t="s">
        <v>42</v>
      </c>
      <c r="C4752" s="25" t="s">
        <v>43</v>
      </c>
      <c r="D4752" s="25" t="s">
        <v>102</v>
      </c>
      <c r="E4752" s="24">
        <v>43405</v>
      </c>
      <c r="F4752" s="25" t="s">
        <v>45</v>
      </c>
      <c r="G4752" s="25" t="s">
        <v>50</v>
      </c>
      <c r="H4752" s="24">
        <v>45198</v>
      </c>
      <c r="I4752" s="101">
        <v>0.45520833333333338</v>
      </c>
      <c r="J4752" s="24">
        <v>45198</v>
      </c>
      <c r="K4752" s="101">
        <v>0.48060185185185184</v>
      </c>
      <c r="L4752" s="25">
        <v>2194</v>
      </c>
      <c r="M4752" s="26">
        <f>Causas[[#This Row],[parada_duracion]]/60</f>
        <v>36.56666666666667</v>
      </c>
      <c r="N4752" s="19" t="s">
        <v>1540</v>
      </c>
      <c r="O4752" s="16" t="s">
        <v>52</v>
      </c>
      <c r="P4752" s="16">
        <f>WEEKNUM(Causas[[#This Row],[resolucion_fecha]],16)</f>
        <v>39</v>
      </c>
      <c r="Q4752" s="16" t="str">
        <f>TEXT(Causas[[#This Row],[resolucion_fecha]],"MMMM")</f>
        <v>septiembre</v>
      </c>
      <c r="R4752" s="16" t="str">
        <f t="shared" si="74"/>
        <v>M</v>
      </c>
      <c r="S4752" s="16"/>
      <c r="T4752" s="16" t="s">
        <v>53</v>
      </c>
      <c r="U4752" s="100"/>
      <c r="V4752" s="16"/>
      <c r="W4752" s="16"/>
    </row>
    <row r="4753" spans="1:23" hidden="1" x14ac:dyDescent="0.25">
      <c r="A4753" s="25">
        <v>151938</v>
      </c>
      <c r="B4753" s="25" t="s">
        <v>61</v>
      </c>
      <c r="C4753" s="25" t="s">
        <v>43</v>
      </c>
      <c r="D4753" s="25" t="s">
        <v>82</v>
      </c>
      <c r="E4753" s="24">
        <v>43405</v>
      </c>
      <c r="F4753" s="25" t="s">
        <v>45</v>
      </c>
      <c r="G4753" s="25" t="s">
        <v>46</v>
      </c>
      <c r="H4753" s="24">
        <v>45198</v>
      </c>
      <c r="I4753" s="101">
        <v>0.5163888888888889</v>
      </c>
      <c r="J4753" s="24">
        <v>45198</v>
      </c>
      <c r="K4753" s="101">
        <v>0.52974537037037039</v>
      </c>
      <c r="L4753" s="25">
        <v>1154</v>
      </c>
      <c r="M4753" s="26">
        <f>Causas[[#This Row],[parada_duracion]]/60</f>
        <v>19.233333333333334</v>
      </c>
      <c r="N4753" s="19" t="s">
        <v>49</v>
      </c>
      <c r="O4753" s="16" t="s">
        <v>49</v>
      </c>
      <c r="P4753" s="16">
        <f>WEEKNUM(Causas[[#This Row],[resolucion_fecha]],16)</f>
        <v>39</v>
      </c>
      <c r="Q4753" s="16" t="str">
        <f>TEXT(Causas[[#This Row],[resolucion_fecha]],"MMMM")</f>
        <v>septiembre</v>
      </c>
      <c r="R4753" s="16" t="str">
        <f t="shared" si="74"/>
        <v>M</v>
      </c>
      <c r="S4753" s="16"/>
      <c r="T4753" s="16" t="s">
        <v>49</v>
      </c>
      <c r="U4753" s="16"/>
      <c r="V4753" s="16"/>
      <c r="W4753" s="16"/>
    </row>
    <row r="4754" spans="1:23" hidden="1" x14ac:dyDescent="0.25">
      <c r="A4754" s="96">
        <v>151941</v>
      </c>
      <c r="B4754" s="96" t="s">
        <v>42</v>
      </c>
      <c r="C4754" s="96" t="s">
        <v>43</v>
      </c>
      <c r="D4754" s="96" t="s">
        <v>161</v>
      </c>
      <c r="E4754" s="97">
        <v>43405</v>
      </c>
      <c r="F4754" s="96" t="s">
        <v>45</v>
      </c>
      <c r="G4754" s="96" t="s">
        <v>46</v>
      </c>
      <c r="H4754" s="97">
        <v>45198</v>
      </c>
      <c r="I4754" s="23">
        <v>0.53726851851851853</v>
      </c>
      <c r="J4754" s="97">
        <v>45198</v>
      </c>
      <c r="K4754" s="23">
        <v>0.54799768518518521</v>
      </c>
      <c r="L4754" s="96">
        <v>927</v>
      </c>
      <c r="M4754" s="98">
        <f>Causas[[#This Row],[parada_duracion]]/60</f>
        <v>15.45</v>
      </c>
      <c r="N4754" s="19" t="s">
        <v>49</v>
      </c>
      <c r="O4754" s="16" t="s">
        <v>49</v>
      </c>
      <c r="P4754" s="99">
        <f>WEEKNUM(Causas[[#This Row],[resolucion_fecha]],16)</f>
        <v>39</v>
      </c>
      <c r="Q4754" s="99" t="str">
        <f>TEXT(Causas[[#This Row],[resolucion_fecha]],"MMMM")</f>
        <v>septiembre</v>
      </c>
      <c r="R4754" s="99" t="str">
        <f t="shared" si="74"/>
        <v>M</v>
      </c>
      <c r="S4754" s="99"/>
      <c r="T4754" s="16" t="s">
        <v>49</v>
      </c>
      <c r="U4754" s="16"/>
      <c r="V4754" s="99"/>
      <c r="W4754" s="99"/>
    </row>
    <row r="4755" spans="1:23" hidden="1" x14ac:dyDescent="0.25">
      <c r="A4755" s="25">
        <v>151942</v>
      </c>
      <c r="B4755" s="25" t="s">
        <v>42</v>
      </c>
      <c r="C4755" s="25" t="s">
        <v>43</v>
      </c>
      <c r="D4755" s="25" t="s">
        <v>55</v>
      </c>
      <c r="E4755" s="24">
        <v>43405</v>
      </c>
      <c r="F4755" s="25" t="s">
        <v>45</v>
      </c>
      <c r="G4755" s="25" t="s">
        <v>46</v>
      </c>
      <c r="H4755" s="24">
        <v>45198</v>
      </c>
      <c r="I4755" s="101">
        <v>0.53732638888888895</v>
      </c>
      <c r="J4755" s="24">
        <v>45198</v>
      </c>
      <c r="K4755" s="101">
        <v>0.63138888888888889</v>
      </c>
      <c r="L4755" s="25">
        <v>8127</v>
      </c>
      <c r="M4755" s="26">
        <f>Causas[[#This Row],[parada_duracion]]/60</f>
        <v>135.44999999999999</v>
      </c>
      <c r="N4755" s="18" t="s">
        <v>1541</v>
      </c>
      <c r="O4755" s="16" t="s">
        <v>72</v>
      </c>
      <c r="P4755" s="16">
        <f>WEEKNUM(Causas[[#This Row],[resolucion_fecha]],16)</f>
        <v>39</v>
      </c>
      <c r="Q4755" s="16" t="str">
        <f>TEXT(Causas[[#This Row],[resolucion_fecha]],"MMMM")</f>
        <v>septiembre</v>
      </c>
      <c r="R4755" s="16" t="str">
        <f t="shared" si="74"/>
        <v>M</v>
      </c>
      <c r="S4755" s="16"/>
      <c r="T4755" s="99" t="s">
        <v>73</v>
      </c>
      <c r="U4755" s="100"/>
      <c r="V4755" s="16"/>
      <c r="W4755" s="16"/>
    </row>
    <row r="4756" spans="1:23" hidden="1" x14ac:dyDescent="0.25">
      <c r="A4756" s="96">
        <v>151944</v>
      </c>
      <c r="B4756" s="96" t="s">
        <v>95</v>
      </c>
      <c r="C4756" s="96" t="s">
        <v>43</v>
      </c>
      <c r="D4756" s="96" t="s">
        <v>166</v>
      </c>
      <c r="E4756" s="97">
        <v>43405</v>
      </c>
      <c r="F4756" s="96" t="s">
        <v>45</v>
      </c>
      <c r="G4756" s="96" t="s">
        <v>50</v>
      </c>
      <c r="H4756" s="97">
        <v>45198</v>
      </c>
      <c r="I4756" s="23">
        <v>0.54275462962962961</v>
      </c>
      <c r="J4756" s="97">
        <v>45198</v>
      </c>
      <c r="K4756" s="23">
        <v>0.56179398148148152</v>
      </c>
      <c r="L4756" s="96">
        <v>1645</v>
      </c>
      <c r="M4756" s="98">
        <f>Causas[[#This Row],[parada_duracion]]/60</f>
        <v>27.416666666666668</v>
      </c>
      <c r="N4756" s="18" t="s">
        <v>1542</v>
      </c>
      <c r="O4756" s="99" t="s">
        <v>52</v>
      </c>
      <c r="P4756" s="99">
        <f>WEEKNUM(Causas[[#This Row],[resolucion_fecha]],16)</f>
        <v>39</v>
      </c>
      <c r="Q4756" s="99" t="str">
        <f>TEXT(Causas[[#This Row],[resolucion_fecha]],"MMMM")</f>
        <v>septiembre</v>
      </c>
      <c r="R4756" s="99" t="str">
        <f t="shared" si="74"/>
        <v>M</v>
      </c>
      <c r="S4756" s="99"/>
      <c r="T4756" s="99" t="s">
        <v>53</v>
      </c>
      <c r="U4756" s="16"/>
      <c r="V4756" s="99"/>
      <c r="W4756" s="99"/>
    </row>
    <row r="4757" spans="1:23" hidden="1" x14ac:dyDescent="0.25">
      <c r="A4757" s="25">
        <v>151945</v>
      </c>
      <c r="B4757" s="25" t="s">
        <v>42</v>
      </c>
      <c r="C4757" s="25" t="s">
        <v>43</v>
      </c>
      <c r="D4757" s="25" t="s">
        <v>164</v>
      </c>
      <c r="E4757" s="24">
        <v>43405</v>
      </c>
      <c r="F4757" s="25" t="s">
        <v>45</v>
      </c>
      <c r="G4757" s="25" t="s">
        <v>50</v>
      </c>
      <c r="H4757" s="24">
        <v>45198</v>
      </c>
      <c r="I4757" s="101">
        <v>0.56589120370370372</v>
      </c>
      <c r="J4757" s="24">
        <v>45198</v>
      </c>
      <c r="K4757" s="101">
        <v>0.65936342592592589</v>
      </c>
      <c r="L4757" s="25">
        <v>8076</v>
      </c>
      <c r="M4757" s="26">
        <f>Causas[[#This Row],[parada_duracion]]/60</f>
        <v>134.6</v>
      </c>
      <c r="N4757" s="19" t="s">
        <v>49</v>
      </c>
      <c r="O4757" s="16" t="s">
        <v>49</v>
      </c>
      <c r="P4757" s="16">
        <f>WEEKNUM(Causas[[#This Row],[resolucion_fecha]],16)</f>
        <v>39</v>
      </c>
      <c r="Q4757" s="16" t="str">
        <f>TEXT(Causas[[#This Row],[resolucion_fecha]],"MMMM")</f>
        <v>septiembre</v>
      </c>
      <c r="R4757" s="16" t="str">
        <f t="shared" si="74"/>
        <v>M</v>
      </c>
      <c r="S4757" s="16"/>
      <c r="T4757" s="16" t="s">
        <v>49</v>
      </c>
      <c r="U4757" s="100"/>
      <c r="V4757" s="16"/>
      <c r="W4757" s="16"/>
    </row>
    <row r="4758" spans="1:23" hidden="1" x14ac:dyDescent="0.25">
      <c r="A4758" s="96">
        <v>151960</v>
      </c>
      <c r="B4758" s="96" t="s">
        <v>42</v>
      </c>
      <c r="C4758" s="96" t="s">
        <v>43</v>
      </c>
      <c r="D4758" s="96" t="s">
        <v>59</v>
      </c>
      <c r="E4758" s="97">
        <v>44231</v>
      </c>
      <c r="F4758" s="96" t="s">
        <v>60</v>
      </c>
      <c r="G4758" s="96" t="s">
        <v>50</v>
      </c>
      <c r="H4758" s="97">
        <v>45198</v>
      </c>
      <c r="I4758" s="23">
        <v>0.63021990740740741</v>
      </c>
      <c r="J4758" s="97">
        <v>45198</v>
      </c>
      <c r="K4758" s="23">
        <v>0.6364467592592592</v>
      </c>
      <c r="L4758" s="96">
        <v>538</v>
      </c>
      <c r="M4758" s="98">
        <f>Causas[[#This Row],[parada_duracion]]/60</f>
        <v>8.9666666666666668</v>
      </c>
      <c r="N4758" s="19" t="s">
        <v>47</v>
      </c>
      <c r="O4758" s="16" t="s">
        <v>47</v>
      </c>
      <c r="P4758" s="99">
        <f>WEEKNUM(Causas[[#This Row],[resolucion_fecha]],16)</f>
        <v>39</v>
      </c>
      <c r="Q4758" s="99" t="str">
        <f>TEXT(Causas[[#This Row],[resolucion_fecha]],"MMMM")</f>
        <v>septiembre</v>
      </c>
      <c r="R4758" s="99" t="str">
        <f t="shared" si="74"/>
        <v>T</v>
      </c>
      <c r="S4758" s="99"/>
      <c r="T4758" s="16" t="s">
        <v>47</v>
      </c>
      <c r="U4758" s="16"/>
      <c r="V4758" s="99"/>
      <c r="W4758" s="99"/>
    </row>
    <row r="4759" spans="1:23" hidden="1" x14ac:dyDescent="0.25">
      <c r="A4759" s="96">
        <v>151961</v>
      </c>
      <c r="B4759" s="96" t="s">
        <v>42</v>
      </c>
      <c r="C4759" s="96" t="s">
        <v>43</v>
      </c>
      <c r="D4759" s="96" t="s">
        <v>166</v>
      </c>
      <c r="E4759" s="97">
        <v>43405</v>
      </c>
      <c r="F4759" s="96" t="s">
        <v>45</v>
      </c>
      <c r="G4759" s="96" t="s">
        <v>50</v>
      </c>
      <c r="H4759" s="97">
        <v>45198</v>
      </c>
      <c r="I4759" s="23">
        <v>0.63601851851851854</v>
      </c>
      <c r="J4759" s="97">
        <v>45198</v>
      </c>
      <c r="K4759" s="23">
        <v>0.65913194444444445</v>
      </c>
      <c r="L4759" s="96">
        <v>1997</v>
      </c>
      <c r="M4759" s="98">
        <f>Causas[[#This Row],[parada_duracion]]/60</f>
        <v>33.283333333333331</v>
      </c>
      <c r="N4759" s="18" t="s">
        <v>1543</v>
      </c>
      <c r="O4759" s="99" t="s">
        <v>72</v>
      </c>
      <c r="P4759" s="99">
        <f>WEEKNUM(Causas[[#This Row],[resolucion_fecha]],16)</f>
        <v>39</v>
      </c>
      <c r="Q4759" s="99" t="str">
        <f>TEXT(Causas[[#This Row],[resolucion_fecha]],"MMMM")</f>
        <v>septiembre</v>
      </c>
      <c r="R4759" s="99" t="str">
        <f t="shared" si="74"/>
        <v>T</v>
      </c>
      <c r="S4759" s="99"/>
      <c r="T4759" s="99" t="s">
        <v>73</v>
      </c>
      <c r="U4759" s="100"/>
      <c r="V4759" s="99"/>
      <c r="W4759" s="99"/>
    </row>
    <row r="4760" spans="1:23" hidden="1" x14ac:dyDescent="0.25">
      <c r="A4760" s="25">
        <v>151962</v>
      </c>
      <c r="B4760" s="25" t="s">
        <v>66</v>
      </c>
      <c r="C4760" s="25" t="s">
        <v>43</v>
      </c>
      <c r="D4760" s="25" t="s">
        <v>76</v>
      </c>
      <c r="E4760" s="24">
        <v>45126</v>
      </c>
      <c r="F4760" s="25" t="s">
        <v>124</v>
      </c>
      <c r="G4760" s="25" t="s">
        <v>46</v>
      </c>
      <c r="H4760" s="24">
        <v>45198</v>
      </c>
      <c r="I4760" s="101">
        <v>0.66408564814814819</v>
      </c>
      <c r="J4760" s="24">
        <v>45198</v>
      </c>
      <c r="K4760" s="101">
        <v>0.66413194444444446</v>
      </c>
      <c r="L4760" s="25">
        <v>4</v>
      </c>
      <c r="M4760" s="26">
        <f>Causas[[#This Row],[parada_duracion]]/60</f>
        <v>6.6666666666666666E-2</v>
      </c>
      <c r="N4760" s="19" t="s">
        <v>47</v>
      </c>
      <c r="O4760" s="16" t="s">
        <v>47</v>
      </c>
      <c r="P4760" s="16">
        <f>WEEKNUM(Causas[[#This Row],[resolucion_fecha]],16)</f>
        <v>39</v>
      </c>
      <c r="Q4760" s="16" t="str">
        <f>TEXT(Causas[[#This Row],[resolucion_fecha]],"MMMM")</f>
        <v>septiembre</v>
      </c>
      <c r="R4760" s="16" t="str">
        <f t="shared" si="74"/>
        <v>T</v>
      </c>
      <c r="S4760" s="16"/>
      <c r="T4760" s="16" t="s">
        <v>47</v>
      </c>
      <c r="U4760" s="100"/>
      <c r="V4760" s="16"/>
      <c r="W4760" s="16"/>
    </row>
    <row r="4761" spans="1:23" hidden="1" x14ac:dyDescent="0.25">
      <c r="A4761" s="25">
        <v>151967</v>
      </c>
      <c r="B4761" s="25" t="s">
        <v>88</v>
      </c>
      <c r="C4761" s="25" t="s">
        <v>43</v>
      </c>
      <c r="D4761" s="25" t="s">
        <v>80</v>
      </c>
      <c r="E4761" s="24">
        <v>43843</v>
      </c>
      <c r="F4761" s="25" t="s">
        <v>56</v>
      </c>
      <c r="G4761" s="25" t="s">
        <v>46</v>
      </c>
      <c r="H4761" s="24">
        <v>45198</v>
      </c>
      <c r="I4761" s="101">
        <v>0.73981481481481481</v>
      </c>
      <c r="J4761" s="24">
        <v>45198</v>
      </c>
      <c r="K4761" s="101">
        <v>0.82592592592592595</v>
      </c>
      <c r="L4761" s="25">
        <v>7440</v>
      </c>
      <c r="M4761" s="26">
        <f>Causas[[#This Row],[parada_duracion]]/60</f>
        <v>124</v>
      </c>
      <c r="N4761" s="19" t="s">
        <v>1544</v>
      </c>
      <c r="O4761" s="16" t="s">
        <v>52</v>
      </c>
      <c r="P4761" s="16">
        <f>WEEKNUM(Causas[[#This Row],[resolucion_fecha]],16)</f>
        <v>39</v>
      </c>
      <c r="Q4761" s="16" t="str">
        <f>TEXT(Causas[[#This Row],[resolucion_fecha]],"MMMM")</f>
        <v>septiembre</v>
      </c>
      <c r="R4761" s="16" t="str">
        <f t="shared" si="74"/>
        <v>T</v>
      </c>
      <c r="S4761" s="16"/>
      <c r="T4761" s="16" t="s">
        <v>53</v>
      </c>
      <c r="U4761" s="16"/>
      <c r="V4761" s="16"/>
      <c r="W4761" s="16"/>
    </row>
    <row r="4762" spans="1:23" hidden="1" x14ac:dyDescent="0.25">
      <c r="A4762" s="96">
        <v>151969</v>
      </c>
      <c r="B4762" s="96" t="s">
        <v>54</v>
      </c>
      <c r="C4762" s="96" t="s">
        <v>43</v>
      </c>
      <c r="D4762" s="96" t="s">
        <v>55</v>
      </c>
      <c r="E4762" s="97">
        <v>44120</v>
      </c>
      <c r="F4762" s="96" t="s">
        <v>56</v>
      </c>
      <c r="G4762" s="96" t="s">
        <v>50</v>
      </c>
      <c r="H4762" s="97">
        <v>45198</v>
      </c>
      <c r="I4762" s="23">
        <v>0.74322916666666661</v>
      </c>
      <c r="J4762" s="97">
        <v>45198</v>
      </c>
      <c r="K4762" s="23">
        <v>0.77672453703703714</v>
      </c>
      <c r="L4762" s="96">
        <v>2894</v>
      </c>
      <c r="M4762" s="98">
        <f>Causas[[#This Row],[parada_duracion]]/60</f>
        <v>48.233333333333334</v>
      </c>
      <c r="N4762" s="18" t="s">
        <v>1545</v>
      </c>
      <c r="O4762" s="99" t="s">
        <v>52</v>
      </c>
      <c r="P4762" s="99">
        <f>WEEKNUM(Causas[[#This Row],[resolucion_fecha]],16)</f>
        <v>39</v>
      </c>
      <c r="Q4762" s="99" t="str">
        <f>TEXT(Causas[[#This Row],[resolucion_fecha]],"MMMM")</f>
        <v>septiembre</v>
      </c>
      <c r="R4762" s="99" t="str">
        <f t="shared" si="74"/>
        <v>T</v>
      </c>
      <c r="S4762" s="99"/>
      <c r="T4762" s="16" t="s">
        <v>53</v>
      </c>
      <c r="U4762" s="16"/>
      <c r="V4762" s="99"/>
      <c r="W4762" s="99"/>
    </row>
    <row r="4763" spans="1:23" hidden="1" x14ac:dyDescent="0.25">
      <c r="A4763" s="25">
        <v>151970</v>
      </c>
      <c r="B4763" s="25" t="s">
        <v>66</v>
      </c>
      <c r="C4763" s="25" t="s">
        <v>43</v>
      </c>
      <c r="D4763" s="25" t="s">
        <v>154</v>
      </c>
      <c r="E4763" s="24">
        <v>43405</v>
      </c>
      <c r="F4763" s="25" t="s">
        <v>45</v>
      </c>
      <c r="G4763" s="25" t="s">
        <v>46</v>
      </c>
      <c r="H4763" s="24">
        <v>45198</v>
      </c>
      <c r="I4763" s="101">
        <v>0.7494791666666667</v>
      </c>
      <c r="J4763" s="24">
        <v>45198</v>
      </c>
      <c r="K4763" s="101">
        <v>0.75141203703703707</v>
      </c>
      <c r="L4763" s="25">
        <v>167</v>
      </c>
      <c r="M4763" s="26">
        <f>Causas[[#This Row],[parada_duracion]]/60</f>
        <v>2.7833333333333332</v>
      </c>
      <c r="N4763" s="19" t="s">
        <v>47</v>
      </c>
      <c r="O4763" s="16" t="s">
        <v>47</v>
      </c>
      <c r="P4763" s="16">
        <f>WEEKNUM(Causas[[#This Row],[resolucion_fecha]],16)</f>
        <v>39</v>
      </c>
      <c r="Q4763" s="16" t="str">
        <f>TEXT(Causas[[#This Row],[resolucion_fecha]],"MMMM")</f>
        <v>septiembre</v>
      </c>
      <c r="R4763" s="16" t="str">
        <f t="shared" si="74"/>
        <v>T</v>
      </c>
      <c r="S4763" s="16"/>
      <c r="T4763" s="16" t="s">
        <v>47</v>
      </c>
      <c r="U4763" s="100"/>
      <c r="V4763" s="16"/>
      <c r="W4763" s="16"/>
    </row>
    <row r="4764" spans="1:23" hidden="1" x14ac:dyDescent="0.25">
      <c r="A4764" s="96">
        <v>151975</v>
      </c>
      <c r="B4764" s="96" t="s">
        <v>42</v>
      </c>
      <c r="C4764" s="96" t="s">
        <v>43</v>
      </c>
      <c r="D4764" s="96" t="s">
        <v>55</v>
      </c>
      <c r="E4764" s="97">
        <v>43405</v>
      </c>
      <c r="F4764" s="96" t="s">
        <v>45</v>
      </c>
      <c r="G4764" s="96" t="s">
        <v>46</v>
      </c>
      <c r="H4764" s="97">
        <v>45198</v>
      </c>
      <c r="I4764" s="23">
        <v>0.82975694444444448</v>
      </c>
      <c r="J4764" s="97">
        <v>45198</v>
      </c>
      <c r="K4764" s="23">
        <v>0.88413194444444443</v>
      </c>
      <c r="L4764" s="96">
        <v>4698</v>
      </c>
      <c r="M4764" s="98">
        <f>Causas[[#This Row],[parada_duracion]]/60</f>
        <v>78.3</v>
      </c>
      <c r="N4764" s="18" t="s">
        <v>1546</v>
      </c>
      <c r="O4764" s="99" t="s">
        <v>52</v>
      </c>
      <c r="P4764" s="99">
        <f>WEEKNUM(Causas[[#This Row],[resolucion_fecha]],16)</f>
        <v>39</v>
      </c>
      <c r="Q4764" s="99" t="str">
        <f>TEXT(Causas[[#This Row],[resolucion_fecha]],"MMMM")</f>
        <v>septiembre</v>
      </c>
      <c r="R4764" s="99" t="str">
        <f t="shared" si="74"/>
        <v>T</v>
      </c>
      <c r="S4764" s="99"/>
      <c r="T4764" s="16" t="s">
        <v>53</v>
      </c>
      <c r="U4764" s="16"/>
      <c r="V4764" s="99"/>
      <c r="W4764" s="99"/>
    </row>
    <row r="4765" spans="1:23" hidden="1" x14ac:dyDescent="0.25">
      <c r="A4765" s="25">
        <v>151976</v>
      </c>
      <c r="B4765" s="25" t="s">
        <v>185</v>
      </c>
      <c r="C4765" s="25" t="s">
        <v>43</v>
      </c>
      <c r="D4765" s="25" t="s">
        <v>143</v>
      </c>
      <c r="E4765" s="24">
        <v>43405</v>
      </c>
      <c r="F4765" s="25" t="s">
        <v>45</v>
      </c>
      <c r="G4765" s="25" t="s">
        <v>46</v>
      </c>
      <c r="H4765" s="24">
        <v>45198</v>
      </c>
      <c r="I4765" s="101">
        <v>0.84307870370370364</v>
      </c>
      <c r="J4765" s="24">
        <v>45198</v>
      </c>
      <c r="K4765" s="101">
        <v>0.84312500000000001</v>
      </c>
      <c r="L4765" s="25">
        <v>4</v>
      </c>
      <c r="M4765" s="26">
        <f>Causas[[#This Row],[parada_duracion]]/60</f>
        <v>6.6666666666666666E-2</v>
      </c>
      <c r="N4765" s="19" t="s">
        <v>47</v>
      </c>
      <c r="O4765" s="16" t="s">
        <v>47</v>
      </c>
      <c r="P4765" s="16">
        <f>WEEKNUM(Causas[[#This Row],[resolucion_fecha]],16)</f>
        <v>39</v>
      </c>
      <c r="Q4765" s="16" t="str">
        <f>TEXT(Causas[[#This Row],[resolucion_fecha]],"MMMM")</f>
        <v>septiembre</v>
      </c>
      <c r="R4765" s="16" t="str">
        <f t="shared" si="74"/>
        <v>T</v>
      </c>
      <c r="S4765" s="16"/>
      <c r="T4765" s="16" t="s">
        <v>47</v>
      </c>
      <c r="U4765" s="100"/>
      <c r="V4765" s="16"/>
      <c r="W4765" s="16"/>
    </row>
    <row r="4766" spans="1:23" ht="30" hidden="1" x14ac:dyDescent="0.25">
      <c r="A4766" s="25">
        <v>151980</v>
      </c>
      <c r="B4766" s="25" t="s">
        <v>88</v>
      </c>
      <c r="C4766" s="25" t="s">
        <v>43</v>
      </c>
      <c r="D4766" s="25" t="s">
        <v>80</v>
      </c>
      <c r="E4766" s="24">
        <v>43843</v>
      </c>
      <c r="F4766" s="25" t="s">
        <v>56</v>
      </c>
      <c r="G4766" s="25" t="s">
        <v>46</v>
      </c>
      <c r="H4766" s="24">
        <v>45198</v>
      </c>
      <c r="I4766" s="101">
        <v>0.87563657407407414</v>
      </c>
      <c r="J4766" s="24">
        <v>45198</v>
      </c>
      <c r="K4766" s="101">
        <v>0.88516203703703711</v>
      </c>
      <c r="L4766" s="25">
        <v>823</v>
      </c>
      <c r="M4766" s="26">
        <f>Causas[[#This Row],[parada_duracion]]/60</f>
        <v>13.716666666666667</v>
      </c>
      <c r="N4766" s="19" t="s">
        <v>1547</v>
      </c>
      <c r="O4766" s="16" t="s">
        <v>52</v>
      </c>
      <c r="P4766" s="16">
        <f>WEEKNUM(Causas[[#This Row],[resolucion_fecha]],16)</f>
        <v>39</v>
      </c>
      <c r="Q4766" s="16" t="str">
        <f>TEXT(Causas[[#This Row],[resolucion_fecha]],"MMMM")</f>
        <v>septiembre</v>
      </c>
      <c r="R4766" s="16" t="str">
        <f t="shared" si="74"/>
        <v>T</v>
      </c>
      <c r="S4766" s="16"/>
      <c r="T4766" s="16" t="s">
        <v>53</v>
      </c>
      <c r="U4766" s="16"/>
      <c r="V4766" s="16"/>
      <c r="W4766" s="16"/>
    </row>
    <row r="4767" spans="1:23" hidden="1" x14ac:dyDescent="0.25">
      <c r="A4767" s="25">
        <v>151987</v>
      </c>
      <c r="B4767" s="25" t="s">
        <v>116</v>
      </c>
      <c r="C4767" s="25" t="s">
        <v>43</v>
      </c>
      <c r="D4767" s="25" t="s">
        <v>96</v>
      </c>
      <c r="E4767" s="24">
        <v>43405</v>
      </c>
      <c r="F4767" s="25" t="s">
        <v>45</v>
      </c>
      <c r="G4767" s="25" t="s">
        <v>50</v>
      </c>
      <c r="H4767" s="24">
        <v>45201</v>
      </c>
      <c r="I4767" s="101">
        <v>0.27243055555555556</v>
      </c>
      <c r="J4767" s="24">
        <v>45201</v>
      </c>
      <c r="K4767" s="101">
        <v>0.36957175925925928</v>
      </c>
      <c r="L4767" s="25">
        <v>8393</v>
      </c>
      <c r="M4767" s="26">
        <f>Causas[[#This Row],[parada_duracion]]/60</f>
        <v>139.88333333333333</v>
      </c>
      <c r="N4767" s="19" t="s">
        <v>49</v>
      </c>
      <c r="O4767" s="16" t="s">
        <v>49</v>
      </c>
      <c r="P4767" s="16">
        <f>WEEKNUM(Causas[[#This Row],[resolucion_fecha]],16)</f>
        <v>40</v>
      </c>
      <c r="Q4767" s="16" t="str">
        <f>TEXT(Causas[[#This Row],[resolucion_fecha]],"MMMM")</f>
        <v>octubre</v>
      </c>
      <c r="R4767" s="16" t="str">
        <f t="shared" si="74"/>
        <v>M</v>
      </c>
      <c r="S4767" s="16"/>
      <c r="T4767" s="16" t="s">
        <v>49</v>
      </c>
      <c r="U4767" s="16"/>
      <c r="V4767" s="16"/>
      <c r="W4767" s="16"/>
    </row>
    <row r="4768" spans="1:23" hidden="1" x14ac:dyDescent="0.25">
      <c r="A4768" s="96">
        <v>151989</v>
      </c>
      <c r="B4768" s="96" t="s">
        <v>42</v>
      </c>
      <c r="C4768" s="96" t="s">
        <v>43</v>
      </c>
      <c r="D4768" s="96" t="s">
        <v>64</v>
      </c>
      <c r="E4768" s="97">
        <v>43405</v>
      </c>
      <c r="F4768" s="96" t="s">
        <v>45</v>
      </c>
      <c r="G4768" s="96" t="s">
        <v>46</v>
      </c>
      <c r="H4768" s="97">
        <v>45201</v>
      </c>
      <c r="I4768" s="23">
        <v>0.28134259259259259</v>
      </c>
      <c r="J4768" s="97">
        <v>45201</v>
      </c>
      <c r="K4768" s="23">
        <v>0.33134259259259258</v>
      </c>
      <c r="L4768" s="96">
        <v>4320</v>
      </c>
      <c r="M4768" s="98">
        <f>Causas[[#This Row],[parada_duracion]]/60</f>
        <v>72</v>
      </c>
      <c r="N4768" s="19" t="s">
        <v>49</v>
      </c>
      <c r="O4768" s="16" t="s">
        <v>49</v>
      </c>
      <c r="P4768" s="99">
        <f>WEEKNUM(Causas[[#This Row],[resolucion_fecha]],16)</f>
        <v>40</v>
      </c>
      <c r="Q4768" s="99" t="str">
        <f>TEXT(Causas[[#This Row],[resolucion_fecha]],"MMMM")</f>
        <v>octubre</v>
      </c>
      <c r="R4768" s="99" t="str">
        <f t="shared" si="74"/>
        <v>M</v>
      </c>
      <c r="S4768" s="99"/>
      <c r="T4768" s="16" t="s">
        <v>49</v>
      </c>
      <c r="U4768" s="16"/>
      <c r="V4768" s="99"/>
      <c r="W4768" s="99"/>
    </row>
    <row r="4769" spans="1:23" hidden="1" x14ac:dyDescent="0.25">
      <c r="A4769" s="96">
        <v>151990</v>
      </c>
      <c r="B4769" s="96" t="s">
        <v>129</v>
      </c>
      <c r="C4769" s="96" t="s">
        <v>43</v>
      </c>
      <c r="D4769" s="96" t="s">
        <v>55</v>
      </c>
      <c r="E4769" s="97">
        <v>43405</v>
      </c>
      <c r="F4769" s="96" t="s">
        <v>45</v>
      </c>
      <c r="G4769" s="96" t="s">
        <v>46</v>
      </c>
      <c r="H4769" s="97">
        <v>45201</v>
      </c>
      <c r="I4769" s="23">
        <v>0.28273148148148147</v>
      </c>
      <c r="J4769" s="97">
        <v>45201</v>
      </c>
      <c r="K4769" s="23">
        <v>0.31145833333333334</v>
      </c>
      <c r="L4769" s="96">
        <v>2482</v>
      </c>
      <c r="M4769" s="98">
        <f>Causas[[#This Row],[parada_duracion]]/60</f>
        <v>41.366666666666667</v>
      </c>
      <c r="N4769" s="19" t="s">
        <v>49</v>
      </c>
      <c r="O4769" s="16" t="s">
        <v>49</v>
      </c>
      <c r="P4769" s="99">
        <f>WEEKNUM(Causas[[#This Row],[resolucion_fecha]],16)</f>
        <v>40</v>
      </c>
      <c r="Q4769" s="99" t="str">
        <f>TEXT(Causas[[#This Row],[resolucion_fecha]],"MMMM")</f>
        <v>octubre</v>
      </c>
      <c r="R4769" s="99" t="str">
        <f t="shared" si="74"/>
        <v>M</v>
      </c>
      <c r="S4769" s="99"/>
      <c r="T4769" s="16" t="s">
        <v>49</v>
      </c>
      <c r="U4769" s="100"/>
      <c r="V4769" s="99"/>
      <c r="W4769" s="99"/>
    </row>
    <row r="4770" spans="1:23" hidden="1" x14ac:dyDescent="0.25">
      <c r="A4770" s="96">
        <v>151991</v>
      </c>
      <c r="B4770" s="96" t="s">
        <v>42</v>
      </c>
      <c r="C4770" s="96" t="s">
        <v>43</v>
      </c>
      <c r="D4770" s="96" t="s">
        <v>154</v>
      </c>
      <c r="E4770" s="97">
        <v>43405</v>
      </c>
      <c r="F4770" s="96" t="s">
        <v>45</v>
      </c>
      <c r="G4770" s="96" t="s">
        <v>50</v>
      </c>
      <c r="H4770" s="97">
        <v>45201</v>
      </c>
      <c r="I4770" s="23">
        <v>0.28366898148148151</v>
      </c>
      <c r="J4770" s="97">
        <v>45201</v>
      </c>
      <c r="K4770" s="23">
        <v>0.36796296296296299</v>
      </c>
      <c r="L4770" s="96">
        <v>7283</v>
      </c>
      <c r="M4770" s="98">
        <f>Causas[[#This Row],[parada_duracion]]/60</f>
        <v>121.38333333333334</v>
      </c>
      <c r="N4770" s="19" t="s">
        <v>49</v>
      </c>
      <c r="O4770" s="16" t="s">
        <v>49</v>
      </c>
      <c r="P4770" s="99">
        <f>WEEKNUM(Causas[[#This Row],[resolucion_fecha]],16)</f>
        <v>40</v>
      </c>
      <c r="Q4770" s="99" t="str">
        <f>TEXT(Causas[[#This Row],[resolucion_fecha]],"MMMM")</f>
        <v>octubre</v>
      </c>
      <c r="R4770" s="99" t="str">
        <f t="shared" si="74"/>
        <v>M</v>
      </c>
      <c r="S4770" s="99"/>
      <c r="T4770" s="16" t="s">
        <v>49</v>
      </c>
      <c r="U4770" s="100"/>
      <c r="V4770" s="99"/>
      <c r="W4770" s="99"/>
    </row>
    <row r="4771" spans="1:23" hidden="1" x14ac:dyDescent="0.25">
      <c r="A4771" s="96">
        <v>151992</v>
      </c>
      <c r="B4771" s="96" t="s">
        <v>79</v>
      </c>
      <c r="C4771" s="96" t="s">
        <v>43</v>
      </c>
      <c r="D4771" s="96" t="s">
        <v>82</v>
      </c>
      <c r="E4771" s="97">
        <v>43405</v>
      </c>
      <c r="F4771" s="96" t="s">
        <v>45</v>
      </c>
      <c r="G4771" s="96" t="s">
        <v>46</v>
      </c>
      <c r="H4771" s="97">
        <v>45201</v>
      </c>
      <c r="I4771" s="23">
        <v>0.2860300925925926</v>
      </c>
      <c r="J4771" s="97">
        <v>45201</v>
      </c>
      <c r="K4771" s="23">
        <v>0.37010416666666668</v>
      </c>
      <c r="L4771" s="96">
        <v>7264</v>
      </c>
      <c r="M4771" s="98">
        <f>Causas[[#This Row],[parada_duracion]]/60</f>
        <v>121.06666666666666</v>
      </c>
      <c r="N4771" s="19" t="s">
        <v>49</v>
      </c>
      <c r="O4771" s="16" t="s">
        <v>49</v>
      </c>
      <c r="P4771" s="99">
        <f>WEEKNUM(Causas[[#This Row],[resolucion_fecha]],16)</f>
        <v>40</v>
      </c>
      <c r="Q4771" s="99" t="str">
        <f>TEXT(Causas[[#This Row],[resolucion_fecha]],"MMMM")</f>
        <v>octubre</v>
      </c>
      <c r="R4771" s="99" t="str">
        <f t="shared" si="74"/>
        <v>M</v>
      </c>
      <c r="S4771" s="99"/>
      <c r="T4771" s="16" t="s">
        <v>49</v>
      </c>
      <c r="U4771" s="100"/>
      <c r="V4771" s="99"/>
      <c r="W4771" s="99"/>
    </row>
    <row r="4772" spans="1:23" hidden="1" x14ac:dyDescent="0.25">
      <c r="A4772" s="25">
        <v>151993</v>
      </c>
      <c r="B4772" s="25" t="s">
        <v>88</v>
      </c>
      <c r="C4772" s="25" t="s">
        <v>43</v>
      </c>
      <c r="D4772" s="25" t="s">
        <v>80</v>
      </c>
      <c r="E4772" s="24">
        <v>43843</v>
      </c>
      <c r="F4772" s="25" t="s">
        <v>56</v>
      </c>
      <c r="G4772" s="25" t="s">
        <v>46</v>
      </c>
      <c r="H4772" s="24">
        <v>45201</v>
      </c>
      <c r="I4772" s="101">
        <v>0.28795138888888888</v>
      </c>
      <c r="J4772" s="24">
        <v>45201</v>
      </c>
      <c r="K4772" s="101">
        <v>0.30328703703703702</v>
      </c>
      <c r="L4772" s="25">
        <v>1325</v>
      </c>
      <c r="M4772" s="26">
        <f>Causas[[#This Row],[parada_duracion]]/60</f>
        <v>22.083333333333332</v>
      </c>
      <c r="N4772" s="19" t="s">
        <v>49</v>
      </c>
      <c r="O4772" s="16" t="s">
        <v>49</v>
      </c>
      <c r="P4772" s="16">
        <f>WEEKNUM(Causas[[#This Row],[resolucion_fecha]],16)</f>
        <v>40</v>
      </c>
      <c r="Q4772" s="16" t="str">
        <f>TEXT(Causas[[#This Row],[resolucion_fecha]],"MMMM")</f>
        <v>octubre</v>
      </c>
      <c r="R4772" s="16" t="str">
        <f t="shared" si="74"/>
        <v>M</v>
      </c>
      <c r="S4772" s="16"/>
      <c r="T4772" s="16" t="s">
        <v>49</v>
      </c>
      <c r="U4772" s="100"/>
      <c r="V4772" s="16"/>
      <c r="W4772" s="16"/>
    </row>
    <row r="4773" spans="1:23" hidden="1" x14ac:dyDescent="0.25">
      <c r="A4773" s="96">
        <v>151995</v>
      </c>
      <c r="B4773" s="96" t="s">
        <v>88</v>
      </c>
      <c r="C4773" s="96" t="s">
        <v>43</v>
      </c>
      <c r="D4773" s="96" t="s">
        <v>80</v>
      </c>
      <c r="E4773" s="97">
        <v>43843</v>
      </c>
      <c r="F4773" s="96" t="s">
        <v>56</v>
      </c>
      <c r="G4773" s="96" t="s">
        <v>50</v>
      </c>
      <c r="H4773" s="97">
        <v>45201</v>
      </c>
      <c r="I4773" s="23">
        <v>0.30340277777777774</v>
      </c>
      <c r="J4773" s="97">
        <v>45201</v>
      </c>
      <c r="K4773" s="23">
        <v>0.32623842592592595</v>
      </c>
      <c r="L4773" s="96">
        <v>1973</v>
      </c>
      <c r="M4773" s="98">
        <f>Causas[[#This Row],[parada_duracion]]/60</f>
        <v>32.883333333333333</v>
      </c>
      <c r="N4773" s="19" t="s">
        <v>49</v>
      </c>
      <c r="O4773" s="16" t="s">
        <v>49</v>
      </c>
      <c r="P4773" s="99">
        <f>WEEKNUM(Causas[[#This Row],[resolucion_fecha]],16)</f>
        <v>40</v>
      </c>
      <c r="Q4773" s="99" t="str">
        <f>TEXT(Causas[[#This Row],[resolucion_fecha]],"MMMM")</f>
        <v>octubre</v>
      </c>
      <c r="R4773" s="99" t="str">
        <f t="shared" si="74"/>
        <v>M</v>
      </c>
      <c r="S4773" s="99"/>
      <c r="T4773" s="16" t="s">
        <v>49</v>
      </c>
      <c r="U4773" s="16"/>
      <c r="V4773" s="99"/>
      <c r="W4773" s="99"/>
    </row>
    <row r="4774" spans="1:23" hidden="1" x14ac:dyDescent="0.25">
      <c r="A4774" s="25">
        <v>151996</v>
      </c>
      <c r="B4774" s="25" t="s">
        <v>42</v>
      </c>
      <c r="C4774" s="25" t="s">
        <v>43</v>
      </c>
      <c r="D4774" s="25" t="s">
        <v>55</v>
      </c>
      <c r="E4774" s="24">
        <v>43405</v>
      </c>
      <c r="F4774" s="25" t="s">
        <v>45</v>
      </c>
      <c r="G4774" s="25" t="s">
        <v>50</v>
      </c>
      <c r="H4774" s="24">
        <v>45201</v>
      </c>
      <c r="I4774" s="101">
        <v>0.31157407407407406</v>
      </c>
      <c r="J4774" s="24">
        <v>45201</v>
      </c>
      <c r="K4774" s="101">
        <v>0.33737268518518521</v>
      </c>
      <c r="L4774" s="25">
        <v>2229</v>
      </c>
      <c r="M4774" s="26">
        <f>Causas[[#This Row],[parada_duracion]]/60</f>
        <v>37.15</v>
      </c>
      <c r="N4774" s="19" t="s">
        <v>49</v>
      </c>
      <c r="O4774" s="16" t="s">
        <v>49</v>
      </c>
      <c r="P4774" s="16">
        <f>WEEKNUM(Causas[[#This Row],[resolucion_fecha]],16)</f>
        <v>40</v>
      </c>
      <c r="Q4774" s="16" t="str">
        <f>TEXT(Causas[[#This Row],[resolucion_fecha]],"MMMM")</f>
        <v>octubre</v>
      </c>
      <c r="R4774" s="16" t="str">
        <f t="shared" si="74"/>
        <v>M</v>
      </c>
      <c r="S4774" s="16"/>
      <c r="T4774" s="16" t="s">
        <v>49</v>
      </c>
      <c r="U4774" s="100"/>
      <c r="V4774" s="16"/>
      <c r="W4774" s="16"/>
    </row>
    <row r="4775" spans="1:23" hidden="1" x14ac:dyDescent="0.25">
      <c r="A4775" s="25">
        <v>152000</v>
      </c>
      <c r="B4775" s="25" t="s">
        <v>54</v>
      </c>
      <c r="C4775" s="25" t="s">
        <v>43</v>
      </c>
      <c r="D4775" s="25" t="s">
        <v>55</v>
      </c>
      <c r="E4775" s="24">
        <v>44120</v>
      </c>
      <c r="F4775" s="25" t="s">
        <v>56</v>
      </c>
      <c r="G4775" s="25" t="s">
        <v>50</v>
      </c>
      <c r="H4775" s="24">
        <v>45201</v>
      </c>
      <c r="I4775" s="101">
        <v>0.38224537037037037</v>
      </c>
      <c r="J4775" s="24">
        <v>45201</v>
      </c>
      <c r="K4775" s="101">
        <v>0.39152777777777775</v>
      </c>
      <c r="L4775" s="25">
        <v>802</v>
      </c>
      <c r="M4775" s="26">
        <f>Causas[[#This Row],[parada_duracion]]/60</f>
        <v>13.366666666666667</v>
      </c>
      <c r="N4775" s="19" t="s">
        <v>1548</v>
      </c>
      <c r="O4775" s="16" t="s">
        <v>52</v>
      </c>
      <c r="P4775" s="16">
        <f>WEEKNUM(Causas[[#This Row],[resolucion_fecha]],16)</f>
        <v>40</v>
      </c>
      <c r="Q4775" s="16" t="str">
        <f>TEXT(Causas[[#This Row],[resolucion_fecha]],"MMMM")</f>
        <v>octubre</v>
      </c>
      <c r="R4775" s="16" t="str">
        <f t="shared" si="74"/>
        <v>M</v>
      </c>
      <c r="S4775" s="16"/>
      <c r="T4775" s="16" t="s">
        <v>53</v>
      </c>
      <c r="U4775" s="16"/>
      <c r="V4775" s="16"/>
      <c r="W4775" s="16"/>
    </row>
    <row r="4776" spans="1:23" hidden="1" x14ac:dyDescent="0.25">
      <c r="A4776" s="25">
        <v>152003</v>
      </c>
      <c r="B4776" s="25" t="s">
        <v>1522</v>
      </c>
      <c r="C4776" s="25" t="s">
        <v>43</v>
      </c>
      <c r="D4776" s="25" t="s">
        <v>1441</v>
      </c>
      <c r="E4776" s="24">
        <v>44736</v>
      </c>
      <c r="F4776" s="25" t="s">
        <v>140</v>
      </c>
      <c r="G4776" s="25" t="s">
        <v>46</v>
      </c>
      <c r="H4776" s="24">
        <v>45201</v>
      </c>
      <c r="I4776" s="101">
        <v>0.38600694444444444</v>
      </c>
      <c r="J4776" s="24">
        <v>45201</v>
      </c>
      <c r="K4776" s="101">
        <v>0.68326388888888889</v>
      </c>
      <c r="L4776" s="25">
        <v>25683</v>
      </c>
      <c r="M4776" s="26">
        <f>Causas[[#This Row],[parada_duracion]]/60</f>
        <v>428.05</v>
      </c>
      <c r="N4776" s="19" t="s">
        <v>49</v>
      </c>
      <c r="O4776" s="16" t="s">
        <v>49</v>
      </c>
      <c r="P4776" s="16">
        <f>WEEKNUM(Causas[[#This Row],[resolucion_fecha]],16)</f>
        <v>40</v>
      </c>
      <c r="Q4776" s="16" t="str">
        <f>TEXT(Causas[[#This Row],[resolucion_fecha]],"MMMM")</f>
        <v>octubre</v>
      </c>
      <c r="R4776" s="16" t="str">
        <f t="shared" si="74"/>
        <v>M</v>
      </c>
      <c r="S4776" s="16"/>
      <c r="T4776" s="16" t="s">
        <v>49</v>
      </c>
      <c r="U4776" s="16"/>
      <c r="V4776" s="16"/>
      <c r="W4776" s="16"/>
    </row>
    <row r="4777" spans="1:23" hidden="1" x14ac:dyDescent="0.25">
      <c r="A4777" s="25">
        <v>152008</v>
      </c>
      <c r="B4777" s="25" t="s">
        <v>79</v>
      </c>
      <c r="C4777" s="25" t="s">
        <v>43</v>
      </c>
      <c r="D4777" s="25" t="s">
        <v>82</v>
      </c>
      <c r="E4777" s="24">
        <v>43405</v>
      </c>
      <c r="F4777" s="25" t="s">
        <v>45</v>
      </c>
      <c r="G4777" s="25" t="s">
        <v>46</v>
      </c>
      <c r="H4777" s="24">
        <v>45201</v>
      </c>
      <c r="I4777" s="101">
        <v>0.45383101851851854</v>
      </c>
      <c r="J4777" s="24">
        <v>45201</v>
      </c>
      <c r="K4777" s="101">
        <v>0.49341435185185184</v>
      </c>
      <c r="L4777" s="25">
        <v>3420</v>
      </c>
      <c r="M4777" s="26">
        <f>Causas[[#This Row],[parada_duracion]]/60</f>
        <v>57</v>
      </c>
      <c r="N4777" s="19" t="s">
        <v>49</v>
      </c>
      <c r="O4777" s="16" t="s">
        <v>49</v>
      </c>
      <c r="P4777" s="16">
        <f>WEEKNUM(Causas[[#This Row],[resolucion_fecha]],16)</f>
        <v>40</v>
      </c>
      <c r="Q4777" s="16" t="str">
        <f>TEXT(Causas[[#This Row],[resolucion_fecha]],"MMMM")</f>
        <v>octubre</v>
      </c>
      <c r="R4777" s="16" t="str">
        <f t="shared" si="74"/>
        <v>M</v>
      </c>
      <c r="S4777" s="16"/>
      <c r="T4777" s="16" t="s">
        <v>49</v>
      </c>
      <c r="U4777" s="16"/>
      <c r="V4777" s="16"/>
      <c r="W4777" s="16"/>
    </row>
    <row r="4778" spans="1:23" ht="30" hidden="1" x14ac:dyDescent="0.25">
      <c r="A4778" s="25">
        <v>152011</v>
      </c>
      <c r="B4778" s="25" t="s">
        <v>54</v>
      </c>
      <c r="C4778" s="25" t="s">
        <v>43</v>
      </c>
      <c r="D4778" s="25" t="s">
        <v>55</v>
      </c>
      <c r="E4778" s="24">
        <v>44120</v>
      </c>
      <c r="F4778" s="25" t="s">
        <v>56</v>
      </c>
      <c r="G4778" s="25" t="s">
        <v>50</v>
      </c>
      <c r="H4778" s="24">
        <v>45201</v>
      </c>
      <c r="I4778" s="101">
        <v>0.47744212962962962</v>
      </c>
      <c r="J4778" s="24">
        <v>45201</v>
      </c>
      <c r="K4778" s="101">
        <v>0.48570601851851852</v>
      </c>
      <c r="L4778" s="25">
        <v>714</v>
      </c>
      <c r="M4778" s="26">
        <f>Causas[[#This Row],[parada_duracion]]/60</f>
        <v>11.9</v>
      </c>
      <c r="N4778" s="19" t="s">
        <v>1549</v>
      </c>
      <c r="O4778" s="16" t="s">
        <v>52</v>
      </c>
      <c r="P4778" s="16">
        <f>WEEKNUM(Causas[[#This Row],[resolucion_fecha]],16)</f>
        <v>40</v>
      </c>
      <c r="Q4778" s="16" t="str">
        <f>TEXT(Causas[[#This Row],[resolucion_fecha]],"MMMM")</f>
        <v>octubre</v>
      </c>
      <c r="R4778" s="16" t="str">
        <f t="shared" si="74"/>
        <v>M</v>
      </c>
      <c r="S4778" s="16"/>
      <c r="T4778" s="16" t="s">
        <v>53</v>
      </c>
      <c r="U4778" s="16"/>
      <c r="V4778" s="16"/>
      <c r="W4778" s="16"/>
    </row>
    <row r="4779" spans="1:23" hidden="1" x14ac:dyDescent="0.25">
      <c r="A4779" s="96">
        <v>152028</v>
      </c>
      <c r="B4779" s="96" t="s">
        <v>95</v>
      </c>
      <c r="C4779" s="96" t="s">
        <v>43</v>
      </c>
      <c r="D4779" s="96" t="s">
        <v>166</v>
      </c>
      <c r="E4779" s="97">
        <v>43405</v>
      </c>
      <c r="F4779" s="96" t="s">
        <v>45</v>
      </c>
      <c r="G4779" s="96" t="s">
        <v>46</v>
      </c>
      <c r="H4779" s="97">
        <v>45201</v>
      </c>
      <c r="I4779" s="23">
        <v>0.64848379629629627</v>
      </c>
      <c r="J4779" s="97">
        <v>45201</v>
      </c>
      <c r="K4779" s="23">
        <v>0.70915509259259257</v>
      </c>
      <c r="L4779" s="96">
        <v>5242</v>
      </c>
      <c r="M4779" s="98">
        <f>Causas[[#This Row],[parada_duracion]]/60</f>
        <v>87.36666666666666</v>
      </c>
      <c r="N4779" s="18" t="s">
        <v>1550</v>
      </c>
      <c r="O4779" s="99" t="s">
        <v>52</v>
      </c>
      <c r="P4779" s="99">
        <f>WEEKNUM(Causas[[#This Row],[resolucion_fecha]],16)</f>
        <v>40</v>
      </c>
      <c r="Q4779" s="99" t="str">
        <f>TEXT(Causas[[#This Row],[resolucion_fecha]],"MMMM")</f>
        <v>octubre</v>
      </c>
      <c r="R4779" s="99" t="str">
        <f t="shared" si="74"/>
        <v>T</v>
      </c>
      <c r="S4779" s="99"/>
      <c r="T4779" s="99" t="s">
        <v>53</v>
      </c>
      <c r="U4779" s="16"/>
      <c r="V4779" s="99"/>
      <c r="W4779" s="99"/>
    </row>
    <row r="4780" spans="1:23" hidden="1" x14ac:dyDescent="0.25">
      <c r="A4780" s="25">
        <v>152029</v>
      </c>
      <c r="B4780" s="25" t="s">
        <v>58</v>
      </c>
      <c r="C4780" s="25" t="s">
        <v>43</v>
      </c>
      <c r="D4780" s="25" t="s">
        <v>59</v>
      </c>
      <c r="E4780" s="24">
        <v>44231</v>
      </c>
      <c r="F4780" s="25" t="s">
        <v>60</v>
      </c>
      <c r="G4780" s="25" t="s">
        <v>46</v>
      </c>
      <c r="H4780" s="24">
        <v>45201</v>
      </c>
      <c r="I4780" s="101">
        <v>0.65626157407407404</v>
      </c>
      <c r="J4780" s="24">
        <v>45201</v>
      </c>
      <c r="K4780" s="101">
        <v>0.67741898148148139</v>
      </c>
      <c r="L4780" s="25">
        <v>1828</v>
      </c>
      <c r="M4780" s="26">
        <f>Causas[[#This Row],[parada_duracion]]/60</f>
        <v>30.466666666666665</v>
      </c>
      <c r="N4780" s="19" t="s">
        <v>1551</v>
      </c>
      <c r="O4780" s="16" t="s">
        <v>72</v>
      </c>
      <c r="P4780" s="16">
        <f>WEEKNUM(Causas[[#This Row],[resolucion_fecha]],16)</f>
        <v>40</v>
      </c>
      <c r="Q4780" s="16" t="str">
        <f>TEXT(Causas[[#This Row],[resolucion_fecha]],"MMMM")</f>
        <v>octubre</v>
      </c>
      <c r="R4780" s="16" t="str">
        <f t="shared" ref="R4780:R4843" si="75">IF(I4780&gt;TIME(22,0,0),"N",IF(I4780&lt;TIME(6,0,0),"N",IF(I4780&gt;TIME(14,0,0),"T",IF(I4780&gt;=TIME(6,0,0),"M","-"))))</f>
        <v>T</v>
      </c>
      <c r="S4780" s="16"/>
      <c r="T4780" s="16" t="s">
        <v>73</v>
      </c>
      <c r="U4780" s="100"/>
      <c r="V4780" s="16"/>
      <c r="W4780" s="16"/>
    </row>
    <row r="4781" spans="1:23" hidden="1" x14ac:dyDescent="0.25">
      <c r="A4781" s="96">
        <v>152042</v>
      </c>
      <c r="B4781" s="96" t="s">
        <v>54</v>
      </c>
      <c r="C4781" s="96" t="s">
        <v>43</v>
      </c>
      <c r="D4781" s="96" t="s">
        <v>55</v>
      </c>
      <c r="E4781" s="97">
        <v>44120</v>
      </c>
      <c r="F4781" s="96" t="s">
        <v>56</v>
      </c>
      <c r="G4781" s="96" t="s">
        <v>50</v>
      </c>
      <c r="H4781" s="97">
        <v>45201</v>
      </c>
      <c r="I4781" s="23">
        <v>0.68989583333333337</v>
      </c>
      <c r="J4781" s="97">
        <v>45201</v>
      </c>
      <c r="K4781" s="23">
        <v>0.72592592592592586</v>
      </c>
      <c r="L4781" s="96">
        <v>3113</v>
      </c>
      <c r="M4781" s="98">
        <f>Causas[[#This Row],[parada_duracion]]/60</f>
        <v>51.883333333333333</v>
      </c>
      <c r="N4781" s="19" t="s">
        <v>49</v>
      </c>
      <c r="O4781" s="16" t="s">
        <v>49</v>
      </c>
      <c r="P4781" s="99">
        <f>WEEKNUM(Causas[[#This Row],[resolucion_fecha]],16)</f>
        <v>40</v>
      </c>
      <c r="Q4781" s="99" t="str">
        <f>TEXT(Causas[[#This Row],[resolucion_fecha]],"MMMM")</f>
        <v>octubre</v>
      </c>
      <c r="R4781" s="99" t="str">
        <f t="shared" si="75"/>
        <v>T</v>
      </c>
      <c r="S4781" s="99"/>
      <c r="T4781" s="16" t="s">
        <v>49</v>
      </c>
      <c r="U4781" s="16"/>
      <c r="V4781" s="99"/>
      <c r="W4781" s="99"/>
    </row>
    <row r="4782" spans="1:23" hidden="1" x14ac:dyDescent="0.25">
      <c r="A4782" s="25">
        <v>152043</v>
      </c>
      <c r="B4782" s="25" t="s">
        <v>58</v>
      </c>
      <c r="C4782" s="25" t="s">
        <v>43</v>
      </c>
      <c r="D4782" s="25" t="s">
        <v>59</v>
      </c>
      <c r="E4782" s="24">
        <v>44231</v>
      </c>
      <c r="F4782" s="25" t="s">
        <v>60</v>
      </c>
      <c r="G4782" s="25" t="s">
        <v>46</v>
      </c>
      <c r="H4782" s="24">
        <v>45201</v>
      </c>
      <c r="I4782" s="101">
        <v>0.69233796296296291</v>
      </c>
      <c r="J4782" s="24">
        <v>45201</v>
      </c>
      <c r="K4782" s="101">
        <v>0.72521990740740738</v>
      </c>
      <c r="L4782" s="25">
        <v>2841</v>
      </c>
      <c r="M4782" s="26">
        <f>Causas[[#This Row],[parada_duracion]]/60</f>
        <v>47.35</v>
      </c>
      <c r="N4782" s="19" t="s">
        <v>1552</v>
      </c>
      <c r="O4782" s="16" t="s">
        <v>52</v>
      </c>
      <c r="P4782" s="16">
        <f>WEEKNUM(Causas[[#This Row],[resolucion_fecha]],16)</f>
        <v>40</v>
      </c>
      <c r="Q4782" s="16" t="str">
        <f>TEXT(Causas[[#This Row],[resolucion_fecha]],"MMMM")</f>
        <v>octubre</v>
      </c>
      <c r="R4782" s="16" t="str">
        <f t="shared" si="75"/>
        <v>T</v>
      </c>
      <c r="S4782" s="16"/>
      <c r="T4782" s="16" t="s">
        <v>53</v>
      </c>
      <c r="U4782" s="100"/>
      <c r="V4782" s="16"/>
      <c r="W4782" s="16"/>
    </row>
    <row r="4783" spans="1:23" hidden="1" x14ac:dyDescent="0.25">
      <c r="A4783" s="25">
        <v>152045</v>
      </c>
      <c r="B4783" s="25" t="s">
        <v>116</v>
      </c>
      <c r="C4783" s="25" t="s">
        <v>43</v>
      </c>
      <c r="D4783" s="25" t="s">
        <v>166</v>
      </c>
      <c r="E4783" s="24">
        <v>43405</v>
      </c>
      <c r="F4783" s="25" t="s">
        <v>45</v>
      </c>
      <c r="G4783" s="25" t="s">
        <v>46</v>
      </c>
      <c r="H4783" s="24">
        <v>45201</v>
      </c>
      <c r="I4783" s="101">
        <v>0.70930555555555552</v>
      </c>
      <c r="J4783" s="24">
        <v>45201</v>
      </c>
      <c r="K4783" s="101">
        <v>0.73936342592592597</v>
      </c>
      <c r="L4783" s="25">
        <v>2597</v>
      </c>
      <c r="M4783" s="26">
        <f>Causas[[#This Row],[parada_duracion]]/60</f>
        <v>43.283333333333331</v>
      </c>
      <c r="N4783" s="19" t="s">
        <v>1553</v>
      </c>
      <c r="O4783" s="16" t="s">
        <v>52</v>
      </c>
      <c r="P4783" s="16">
        <f>WEEKNUM(Causas[[#This Row],[resolucion_fecha]],16)</f>
        <v>40</v>
      </c>
      <c r="Q4783" s="16" t="str">
        <f>TEXT(Causas[[#This Row],[resolucion_fecha]],"MMMM")</f>
        <v>octubre</v>
      </c>
      <c r="R4783" s="16" t="str">
        <f t="shared" si="75"/>
        <v>T</v>
      </c>
      <c r="S4783" s="16"/>
      <c r="T4783" s="16" t="s">
        <v>53</v>
      </c>
      <c r="U4783" s="16"/>
      <c r="V4783" s="16"/>
      <c r="W4783" s="16"/>
    </row>
    <row r="4784" spans="1:23" hidden="1" x14ac:dyDescent="0.25">
      <c r="A4784" s="25">
        <v>152047</v>
      </c>
      <c r="B4784" s="25" t="s">
        <v>95</v>
      </c>
      <c r="C4784" s="25" t="s">
        <v>43</v>
      </c>
      <c r="D4784" s="25" t="s">
        <v>80</v>
      </c>
      <c r="E4784" s="24">
        <v>43405</v>
      </c>
      <c r="F4784" s="25" t="s">
        <v>45</v>
      </c>
      <c r="G4784" s="25" t="s">
        <v>46</v>
      </c>
      <c r="H4784" s="24">
        <v>45201</v>
      </c>
      <c r="I4784" s="101">
        <v>0.74010416666666667</v>
      </c>
      <c r="J4784" s="24">
        <v>45201</v>
      </c>
      <c r="K4784" s="101">
        <v>0.78284722222222225</v>
      </c>
      <c r="L4784" s="25">
        <v>3693</v>
      </c>
      <c r="M4784" s="26">
        <f>Causas[[#This Row],[parada_duracion]]/60</f>
        <v>61.55</v>
      </c>
      <c r="N4784" s="19" t="s">
        <v>49</v>
      </c>
      <c r="O4784" s="16" t="s">
        <v>49</v>
      </c>
      <c r="P4784" s="16">
        <f>WEEKNUM(Causas[[#This Row],[resolucion_fecha]],16)</f>
        <v>40</v>
      </c>
      <c r="Q4784" s="16" t="str">
        <f>TEXT(Causas[[#This Row],[resolucion_fecha]],"MMMM")</f>
        <v>octubre</v>
      </c>
      <c r="R4784" s="16" t="str">
        <f t="shared" si="75"/>
        <v>T</v>
      </c>
      <c r="S4784" s="16"/>
      <c r="T4784" s="16" t="s">
        <v>49</v>
      </c>
      <c r="U4784" s="16"/>
      <c r="V4784" s="16"/>
      <c r="W4784" s="16"/>
    </row>
    <row r="4785" spans="1:23" hidden="1" x14ac:dyDescent="0.25">
      <c r="A4785" s="96">
        <v>152054</v>
      </c>
      <c r="B4785" s="96" t="s">
        <v>42</v>
      </c>
      <c r="C4785" s="96" t="s">
        <v>43</v>
      </c>
      <c r="D4785" s="96" t="s">
        <v>77</v>
      </c>
      <c r="E4785" s="97">
        <v>43405</v>
      </c>
      <c r="F4785" s="96" t="s">
        <v>45</v>
      </c>
      <c r="G4785" s="96" t="s">
        <v>46</v>
      </c>
      <c r="H4785" s="97">
        <v>45201</v>
      </c>
      <c r="I4785" s="23">
        <v>0.77637731481481476</v>
      </c>
      <c r="J4785" s="97">
        <v>45201</v>
      </c>
      <c r="K4785" s="23">
        <v>0.79805555555555552</v>
      </c>
      <c r="L4785" s="96">
        <v>1873</v>
      </c>
      <c r="M4785" s="98">
        <f>Causas[[#This Row],[parada_duracion]]/60</f>
        <v>31.216666666666665</v>
      </c>
      <c r="N4785" s="18" t="s">
        <v>1554</v>
      </c>
      <c r="O4785" s="99" t="s">
        <v>72</v>
      </c>
      <c r="P4785" s="99">
        <f>WEEKNUM(Causas[[#This Row],[resolucion_fecha]],16)</f>
        <v>40</v>
      </c>
      <c r="Q4785" s="99" t="str">
        <f>TEXT(Causas[[#This Row],[resolucion_fecha]],"MMMM")</f>
        <v>octubre</v>
      </c>
      <c r="R4785" s="99" t="str">
        <f t="shared" si="75"/>
        <v>T</v>
      </c>
      <c r="S4785" s="99"/>
      <c r="T4785" s="99" t="s">
        <v>73</v>
      </c>
      <c r="U4785" s="16"/>
      <c r="V4785" s="99"/>
      <c r="W4785" s="99"/>
    </row>
    <row r="4786" spans="1:23" hidden="1" x14ac:dyDescent="0.25">
      <c r="A4786" s="25">
        <v>152055</v>
      </c>
      <c r="B4786" s="25" t="s">
        <v>95</v>
      </c>
      <c r="C4786" s="25" t="s">
        <v>43</v>
      </c>
      <c r="D4786" s="25" t="s">
        <v>80</v>
      </c>
      <c r="E4786" s="24">
        <v>43405</v>
      </c>
      <c r="F4786" s="25" t="s">
        <v>45</v>
      </c>
      <c r="G4786" s="25" t="s">
        <v>46</v>
      </c>
      <c r="H4786" s="24">
        <v>45201</v>
      </c>
      <c r="I4786" s="101">
        <v>0.78292824074074074</v>
      </c>
      <c r="J4786" s="24">
        <v>45201</v>
      </c>
      <c r="K4786" s="101">
        <v>0.86533564814814812</v>
      </c>
      <c r="L4786" s="25">
        <v>7120</v>
      </c>
      <c r="M4786" s="26">
        <f>Causas[[#This Row],[parada_duracion]]/60</f>
        <v>118.66666666666667</v>
      </c>
      <c r="N4786" s="19" t="s">
        <v>49</v>
      </c>
      <c r="O4786" s="16" t="s">
        <v>49</v>
      </c>
      <c r="P4786" s="16">
        <f>WEEKNUM(Causas[[#This Row],[resolucion_fecha]],16)</f>
        <v>40</v>
      </c>
      <c r="Q4786" s="16" t="str">
        <f>TEXT(Causas[[#This Row],[resolucion_fecha]],"MMMM")</f>
        <v>octubre</v>
      </c>
      <c r="R4786" s="16" t="str">
        <f t="shared" si="75"/>
        <v>T</v>
      </c>
      <c r="S4786" s="16"/>
      <c r="T4786" s="16" t="s">
        <v>49</v>
      </c>
      <c r="U4786" s="100"/>
      <c r="V4786" s="16"/>
      <c r="W4786" s="16"/>
    </row>
    <row r="4787" spans="1:23" hidden="1" x14ac:dyDescent="0.25">
      <c r="A4787" s="96">
        <v>152061</v>
      </c>
      <c r="B4787" s="96" t="s">
        <v>95</v>
      </c>
      <c r="C4787" s="96" t="s">
        <v>43</v>
      </c>
      <c r="D4787" s="96" t="s">
        <v>80</v>
      </c>
      <c r="E4787" s="97">
        <v>43405</v>
      </c>
      <c r="F4787" s="96" t="s">
        <v>45</v>
      </c>
      <c r="G4787" s="96" t="s">
        <v>46</v>
      </c>
      <c r="H4787" s="97">
        <v>45201</v>
      </c>
      <c r="I4787" s="23">
        <v>0.86733796296296306</v>
      </c>
      <c r="J4787" s="97">
        <v>45201</v>
      </c>
      <c r="K4787" s="23">
        <v>0.88256944444444452</v>
      </c>
      <c r="L4787" s="96">
        <v>1316</v>
      </c>
      <c r="M4787" s="98">
        <f>Causas[[#This Row],[parada_duracion]]/60</f>
        <v>21.933333333333334</v>
      </c>
      <c r="N4787" s="19" t="s">
        <v>49</v>
      </c>
      <c r="O4787" s="16" t="s">
        <v>49</v>
      </c>
      <c r="P4787" s="99">
        <f>WEEKNUM(Causas[[#This Row],[resolucion_fecha]],16)</f>
        <v>40</v>
      </c>
      <c r="Q4787" s="99" t="str">
        <f>TEXT(Causas[[#This Row],[resolucion_fecha]],"MMMM")</f>
        <v>octubre</v>
      </c>
      <c r="R4787" s="99" t="str">
        <f t="shared" si="75"/>
        <v>T</v>
      </c>
      <c r="S4787" s="99"/>
      <c r="T4787" s="16" t="s">
        <v>49</v>
      </c>
      <c r="U4787" s="16"/>
      <c r="V4787" s="99"/>
      <c r="W4787" s="99"/>
    </row>
    <row r="4788" spans="1:23" hidden="1" x14ac:dyDescent="0.25">
      <c r="A4788" s="25">
        <v>152062</v>
      </c>
      <c r="B4788" s="25" t="s">
        <v>66</v>
      </c>
      <c r="C4788" s="25" t="s">
        <v>43</v>
      </c>
      <c r="D4788" s="25" t="s">
        <v>48</v>
      </c>
      <c r="E4788" s="24">
        <v>43405</v>
      </c>
      <c r="F4788" s="25" t="s">
        <v>45</v>
      </c>
      <c r="G4788" s="25" t="s">
        <v>46</v>
      </c>
      <c r="H4788" s="24">
        <v>45201</v>
      </c>
      <c r="I4788" s="101">
        <v>0.86865740740740749</v>
      </c>
      <c r="J4788" s="24">
        <v>45201</v>
      </c>
      <c r="K4788" s="101">
        <v>0.86923611111111121</v>
      </c>
      <c r="L4788" s="25">
        <v>50</v>
      </c>
      <c r="M4788" s="26">
        <f>Causas[[#This Row],[parada_duracion]]/60</f>
        <v>0.83333333333333337</v>
      </c>
      <c r="N4788" s="19" t="s">
        <v>47</v>
      </c>
      <c r="O4788" s="16" t="s">
        <v>47</v>
      </c>
      <c r="P4788" s="16">
        <f>WEEKNUM(Causas[[#This Row],[resolucion_fecha]],16)</f>
        <v>40</v>
      </c>
      <c r="Q4788" s="16" t="str">
        <f>TEXT(Causas[[#This Row],[resolucion_fecha]],"MMMM")</f>
        <v>octubre</v>
      </c>
      <c r="R4788" s="16" t="str">
        <f t="shared" si="75"/>
        <v>T</v>
      </c>
      <c r="S4788" s="16"/>
      <c r="T4788" s="16" t="s">
        <v>47</v>
      </c>
      <c r="U4788" s="100"/>
      <c r="V4788" s="16"/>
      <c r="W4788" s="16"/>
    </row>
    <row r="4789" spans="1:23" hidden="1" x14ac:dyDescent="0.25">
      <c r="A4789" s="25">
        <v>152064</v>
      </c>
      <c r="B4789" s="25" t="s">
        <v>95</v>
      </c>
      <c r="C4789" s="25" t="s">
        <v>43</v>
      </c>
      <c r="D4789" s="25" t="s">
        <v>80</v>
      </c>
      <c r="E4789" s="24">
        <v>43405</v>
      </c>
      <c r="F4789" s="25" t="s">
        <v>45</v>
      </c>
      <c r="G4789" s="25" t="s">
        <v>46</v>
      </c>
      <c r="H4789" s="24">
        <v>45201</v>
      </c>
      <c r="I4789" s="101">
        <v>0.8911458333333333</v>
      </c>
      <c r="J4789" s="24">
        <v>45201</v>
      </c>
      <c r="K4789" s="101">
        <v>0.8943402777777778</v>
      </c>
      <c r="L4789" s="25">
        <v>276</v>
      </c>
      <c r="M4789" s="26">
        <f>Causas[[#This Row],[parada_duracion]]/60</f>
        <v>4.5999999999999996</v>
      </c>
      <c r="N4789" s="19" t="s">
        <v>47</v>
      </c>
      <c r="O4789" s="16" t="s">
        <v>47</v>
      </c>
      <c r="P4789" s="16">
        <f>WEEKNUM(Causas[[#This Row],[resolucion_fecha]],16)</f>
        <v>40</v>
      </c>
      <c r="Q4789" s="16" t="str">
        <f>TEXT(Causas[[#This Row],[resolucion_fecha]],"MMMM")</f>
        <v>octubre</v>
      </c>
      <c r="R4789" s="16" t="str">
        <f t="shared" si="75"/>
        <v>T</v>
      </c>
      <c r="S4789" s="16"/>
      <c r="T4789" s="16" t="s">
        <v>47</v>
      </c>
      <c r="U4789" s="16"/>
      <c r="V4789" s="16"/>
      <c r="W4789" s="16"/>
    </row>
    <row r="4790" spans="1:23" ht="30" hidden="1" x14ac:dyDescent="0.25">
      <c r="A4790" s="96">
        <v>152069</v>
      </c>
      <c r="B4790" s="96" t="s">
        <v>65</v>
      </c>
      <c r="C4790" s="96" t="s">
        <v>43</v>
      </c>
      <c r="D4790" s="96" t="s">
        <v>64</v>
      </c>
      <c r="E4790" s="97">
        <v>43405</v>
      </c>
      <c r="F4790" s="96" t="s">
        <v>45</v>
      </c>
      <c r="G4790" s="96" t="s">
        <v>46</v>
      </c>
      <c r="H4790" s="97">
        <v>45202</v>
      </c>
      <c r="I4790" s="23">
        <v>0.25812499999999999</v>
      </c>
      <c r="J4790" s="97">
        <v>45202</v>
      </c>
      <c r="K4790" s="23">
        <v>0.27712962962962967</v>
      </c>
      <c r="L4790" s="96">
        <v>1642</v>
      </c>
      <c r="M4790" s="98">
        <f>Causas[[#This Row],[parada_duracion]]/60</f>
        <v>27.366666666666667</v>
      </c>
      <c r="N4790" s="18" t="s">
        <v>49</v>
      </c>
      <c r="O4790" s="99" t="s">
        <v>49</v>
      </c>
      <c r="P4790" s="99">
        <f>WEEKNUM(Causas[[#This Row],[resolucion_fecha]],16)</f>
        <v>40</v>
      </c>
      <c r="Q4790" s="99" t="str">
        <f>TEXT(Causas[[#This Row],[resolucion_fecha]],"MMMM")</f>
        <v>octubre</v>
      </c>
      <c r="R4790" s="99" t="str">
        <f t="shared" si="75"/>
        <v>M</v>
      </c>
      <c r="S4790" s="99"/>
      <c r="T4790" s="99" t="s">
        <v>49</v>
      </c>
      <c r="U4790" s="16"/>
      <c r="V4790" s="99"/>
      <c r="W4790" s="99"/>
    </row>
    <row r="4791" spans="1:23" hidden="1" x14ac:dyDescent="0.25">
      <c r="A4791" s="25">
        <v>152070</v>
      </c>
      <c r="B4791" s="25" t="s">
        <v>79</v>
      </c>
      <c r="C4791" s="25" t="s">
        <v>43</v>
      </c>
      <c r="D4791" s="25" t="s">
        <v>48</v>
      </c>
      <c r="E4791" s="24">
        <v>43405</v>
      </c>
      <c r="F4791" s="25" t="s">
        <v>45</v>
      </c>
      <c r="G4791" s="25" t="s">
        <v>46</v>
      </c>
      <c r="H4791" s="24">
        <v>45202</v>
      </c>
      <c r="I4791" s="101">
        <v>0.26226851851851851</v>
      </c>
      <c r="J4791" s="24">
        <v>45202</v>
      </c>
      <c r="K4791" s="101">
        <v>0.26271990740740742</v>
      </c>
      <c r="L4791" s="25">
        <v>39</v>
      </c>
      <c r="M4791" s="26">
        <f>Causas[[#This Row],[parada_duracion]]/60</f>
        <v>0.65</v>
      </c>
      <c r="N4791" s="19" t="s">
        <v>47</v>
      </c>
      <c r="O4791" s="16" t="s">
        <v>47</v>
      </c>
      <c r="P4791" s="16">
        <f>WEEKNUM(Causas[[#This Row],[resolucion_fecha]],16)</f>
        <v>40</v>
      </c>
      <c r="Q4791" s="16" t="str">
        <f>TEXT(Causas[[#This Row],[resolucion_fecha]],"MMMM")</f>
        <v>octubre</v>
      </c>
      <c r="R4791" s="16" t="str">
        <f t="shared" si="75"/>
        <v>M</v>
      </c>
      <c r="S4791" s="16"/>
      <c r="T4791" s="16" t="s">
        <v>47</v>
      </c>
      <c r="U4791" s="100"/>
      <c r="V4791" s="16"/>
      <c r="W4791" s="16"/>
    </row>
    <row r="4792" spans="1:23" ht="30" hidden="1" x14ac:dyDescent="0.25">
      <c r="A4792" s="25">
        <v>152072</v>
      </c>
      <c r="B4792" s="25" t="s">
        <v>1522</v>
      </c>
      <c r="C4792" s="25" t="s">
        <v>43</v>
      </c>
      <c r="D4792" s="25" t="s">
        <v>1441</v>
      </c>
      <c r="E4792" s="24">
        <v>44736</v>
      </c>
      <c r="F4792" s="25" t="s">
        <v>140</v>
      </c>
      <c r="G4792" s="25" t="s">
        <v>46</v>
      </c>
      <c r="H4792" s="24">
        <v>45202</v>
      </c>
      <c r="I4792" s="101">
        <v>0.26769675925925923</v>
      </c>
      <c r="J4792" s="24">
        <v>45202</v>
      </c>
      <c r="K4792" s="101">
        <v>0.5701504629629629</v>
      </c>
      <c r="L4792" s="25">
        <v>26132</v>
      </c>
      <c r="M4792" s="26">
        <f>Causas[[#This Row],[parada_duracion]]/60</f>
        <v>435.53333333333336</v>
      </c>
      <c r="N4792" s="19" t="s">
        <v>1555</v>
      </c>
      <c r="O4792" s="16" t="s">
        <v>52</v>
      </c>
      <c r="P4792" s="16">
        <f>WEEKNUM(Causas[[#This Row],[resolucion_fecha]],16)</f>
        <v>40</v>
      </c>
      <c r="Q4792" s="16" t="str">
        <f>TEXT(Causas[[#This Row],[resolucion_fecha]],"MMMM")</f>
        <v>octubre</v>
      </c>
      <c r="R4792" s="16" t="str">
        <f t="shared" si="75"/>
        <v>M</v>
      </c>
      <c r="S4792" s="16"/>
      <c r="T4792" s="16" t="s">
        <v>53</v>
      </c>
      <c r="U4792" s="16"/>
      <c r="V4792" s="16"/>
      <c r="W4792" s="16"/>
    </row>
    <row r="4793" spans="1:23" hidden="1" x14ac:dyDescent="0.25">
      <c r="A4793" s="25">
        <v>152077</v>
      </c>
      <c r="B4793" s="25" t="s">
        <v>54</v>
      </c>
      <c r="C4793" s="25" t="s">
        <v>43</v>
      </c>
      <c r="D4793" s="25" t="s">
        <v>55</v>
      </c>
      <c r="E4793" s="24">
        <v>44120</v>
      </c>
      <c r="F4793" s="25" t="s">
        <v>56</v>
      </c>
      <c r="G4793" s="25" t="s">
        <v>50</v>
      </c>
      <c r="H4793" s="24">
        <v>45202</v>
      </c>
      <c r="I4793" s="101">
        <v>0.28187499999999999</v>
      </c>
      <c r="J4793" s="24">
        <v>45202</v>
      </c>
      <c r="K4793" s="101">
        <v>0.3585416666666667</v>
      </c>
      <c r="L4793" s="25">
        <v>6624</v>
      </c>
      <c r="M4793" s="26">
        <f>Causas[[#This Row],[parada_duracion]]/60</f>
        <v>110.4</v>
      </c>
      <c r="N4793" s="19" t="s">
        <v>1556</v>
      </c>
      <c r="O4793" s="16" t="s">
        <v>52</v>
      </c>
      <c r="P4793" s="16">
        <f>WEEKNUM(Causas[[#This Row],[resolucion_fecha]],16)</f>
        <v>40</v>
      </c>
      <c r="Q4793" s="16" t="str">
        <f>TEXT(Causas[[#This Row],[resolucion_fecha]],"MMMM")</f>
        <v>octubre</v>
      </c>
      <c r="R4793" s="16" t="str">
        <f t="shared" si="75"/>
        <v>M</v>
      </c>
      <c r="S4793" s="16"/>
      <c r="T4793" s="16" t="s">
        <v>53</v>
      </c>
      <c r="U4793" s="16"/>
      <c r="V4793" s="16"/>
      <c r="W4793" s="16"/>
    </row>
    <row r="4794" spans="1:23" hidden="1" x14ac:dyDescent="0.25">
      <c r="A4794" s="96">
        <v>152079</v>
      </c>
      <c r="B4794" s="96" t="s">
        <v>66</v>
      </c>
      <c r="C4794" s="96" t="s">
        <v>43</v>
      </c>
      <c r="D4794" s="96" t="s">
        <v>82</v>
      </c>
      <c r="E4794" s="97">
        <v>43405</v>
      </c>
      <c r="F4794" s="96" t="s">
        <v>45</v>
      </c>
      <c r="G4794" s="96" t="s">
        <v>46</v>
      </c>
      <c r="H4794" s="97">
        <v>45202</v>
      </c>
      <c r="I4794" s="23">
        <v>0.30118055555555556</v>
      </c>
      <c r="J4794" s="97">
        <v>45202</v>
      </c>
      <c r="K4794" s="23">
        <v>0.31538194444444445</v>
      </c>
      <c r="L4794" s="96">
        <v>1227</v>
      </c>
      <c r="M4794" s="98">
        <f>Causas[[#This Row],[parada_duracion]]/60</f>
        <v>20.45</v>
      </c>
      <c r="N4794" s="18" t="s">
        <v>49</v>
      </c>
      <c r="O4794" s="99" t="s">
        <v>49</v>
      </c>
      <c r="P4794" s="99">
        <f>WEEKNUM(Causas[[#This Row],[resolucion_fecha]],16)</f>
        <v>40</v>
      </c>
      <c r="Q4794" s="99" t="str">
        <f>TEXT(Causas[[#This Row],[resolucion_fecha]],"MMMM")</f>
        <v>octubre</v>
      </c>
      <c r="R4794" s="99" t="str">
        <f t="shared" si="75"/>
        <v>M</v>
      </c>
      <c r="S4794" s="99"/>
      <c r="T4794" s="99" t="s">
        <v>49</v>
      </c>
      <c r="U4794" s="16"/>
      <c r="V4794" s="99"/>
      <c r="W4794" s="99"/>
    </row>
    <row r="4795" spans="1:23" hidden="1" x14ac:dyDescent="0.25">
      <c r="A4795" s="25">
        <v>152080</v>
      </c>
      <c r="B4795" s="25" t="s">
        <v>66</v>
      </c>
      <c r="C4795" s="25" t="s">
        <v>43</v>
      </c>
      <c r="D4795" s="25" t="s">
        <v>166</v>
      </c>
      <c r="E4795" s="24">
        <v>43405</v>
      </c>
      <c r="F4795" s="25" t="s">
        <v>45</v>
      </c>
      <c r="G4795" s="25" t="s">
        <v>50</v>
      </c>
      <c r="H4795" s="24">
        <v>45202</v>
      </c>
      <c r="I4795" s="101">
        <v>0.31761574074074073</v>
      </c>
      <c r="J4795" s="24">
        <v>45202</v>
      </c>
      <c r="K4795" s="101">
        <v>0.38192129629629629</v>
      </c>
      <c r="L4795" s="25">
        <v>5556</v>
      </c>
      <c r="M4795" s="26">
        <f>Causas[[#This Row],[parada_duracion]]/60</f>
        <v>92.6</v>
      </c>
      <c r="N4795" s="19" t="s">
        <v>501</v>
      </c>
      <c r="O4795" s="16" t="s">
        <v>52</v>
      </c>
      <c r="P4795" s="16">
        <f>WEEKNUM(Causas[[#This Row],[resolucion_fecha]],16)</f>
        <v>40</v>
      </c>
      <c r="Q4795" s="16" t="str">
        <f>TEXT(Causas[[#This Row],[resolucion_fecha]],"MMMM")</f>
        <v>octubre</v>
      </c>
      <c r="R4795" s="16" t="str">
        <f t="shared" si="75"/>
        <v>M</v>
      </c>
      <c r="S4795" s="16"/>
      <c r="T4795" s="16" t="s">
        <v>53</v>
      </c>
      <c r="U4795" s="100"/>
      <c r="V4795" s="16"/>
      <c r="W4795" s="16"/>
    </row>
    <row r="4796" spans="1:23" ht="30" x14ac:dyDescent="0.25">
      <c r="A4796" s="25">
        <v>152082</v>
      </c>
      <c r="B4796" s="25" t="s">
        <v>185</v>
      </c>
      <c r="C4796" s="25" t="s">
        <v>43</v>
      </c>
      <c r="D4796" s="25" t="s">
        <v>67</v>
      </c>
      <c r="E4796" s="24">
        <v>43405</v>
      </c>
      <c r="F4796" s="25" t="s">
        <v>45</v>
      </c>
      <c r="G4796" s="25" t="s">
        <v>46</v>
      </c>
      <c r="H4796" s="24">
        <v>45202</v>
      </c>
      <c r="I4796" s="101">
        <v>0.32756944444444441</v>
      </c>
      <c r="J4796" s="24">
        <v>45202</v>
      </c>
      <c r="K4796" s="101">
        <v>0.35128472222222223</v>
      </c>
      <c r="L4796" s="25">
        <v>2049</v>
      </c>
      <c r="M4796" s="26">
        <f>Causas[[#This Row],[parada_duracion]]/60</f>
        <v>34.15</v>
      </c>
      <c r="N4796" s="19" t="s">
        <v>1557</v>
      </c>
      <c r="O4796" s="16" t="s">
        <v>52</v>
      </c>
      <c r="P4796" s="16">
        <f>WEEKNUM(Causas[[#This Row],[resolucion_fecha]],16)</f>
        <v>40</v>
      </c>
      <c r="Q4796" s="16" t="str">
        <f>TEXT(Causas[[#This Row],[resolucion_fecha]],"MMMM")</f>
        <v>octubre</v>
      </c>
      <c r="R4796" s="16" t="str">
        <f t="shared" si="75"/>
        <v>M</v>
      </c>
      <c r="S4796" s="16"/>
      <c r="T4796" s="16" t="s">
        <v>53</v>
      </c>
      <c r="U4796" s="16"/>
      <c r="V4796" s="16"/>
      <c r="W4796" s="16"/>
    </row>
    <row r="4797" spans="1:23" hidden="1" x14ac:dyDescent="0.25">
      <c r="A4797" s="25">
        <v>152089</v>
      </c>
      <c r="B4797" s="25" t="s">
        <v>66</v>
      </c>
      <c r="C4797" s="25" t="s">
        <v>43</v>
      </c>
      <c r="D4797" s="25" t="s">
        <v>48</v>
      </c>
      <c r="E4797" s="24">
        <v>43405</v>
      </c>
      <c r="F4797" s="25" t="s">
        <v>45</v>
      </c>
      <c r="G4797" s="25" t="s">
        <v>46</v>
      </c>
      <c r="H4797" s="24">
        <v>45202</v>
      </c>
      <c r="I4797" s="101">
        <v>0.4192939814814815</v>
      </c>
      <c r="J4797" s="24">
        <v>45202</v>
      </c>
      <c r="K4797" s="101">
        <v>0.42854166666666665</v>
      </c>
      <c r="L4797" s="25">
        <v>799</v>
      </c>
      <c r="M4797" s="26">
        <f>Causas[[#This Row],[parada_duracion]]/60</f>
        <v>13.316666666666666</v>
      </c>
      <c r="N4797" s="18" t="s">
        <v>49</v>
      </c>
      <c r="O4797" s="16" t="s">
        <v>49</v>
      </c>
      <c r="P4797" s="16">
        <f>WEEKNUM(Causas[[#This Row],[resolucion_fecha]],16)</f>
        <v>40</v>
      </c>
      <c r="Q4797" s="16" t="str">
        <f>TEXT(Causas[[#This Row],[resolucion_fecha]],"MMMM")</f>
        <v>octubre</v>
      </c>
      <c r="R4797" s="16" t="str">
        <f t="shared" si="75"/>
        <v>M</v>
      </c>
      <c r="S4797" s="16"/>
      <c r="T4797" s="99" t="s">
        <v>49</v>
      </c>
      <c r="U4797" s="16"/>
      <c r="V4797" s="16"/>
      <c r="W4797" s="16"/>
    </row>
    <row r="4798" spans="1:23" hidden="1" x14ac:dyDescent="0.25">
      <c r="A4798" s="96">
        <v>152092</v>
      </c>
      <c r="B4798" s="96" t="s">
        <v>58</v>
      </c>
      <c r="C4798" s="96" t="s">
        <v>43</v>
      </c>
      <c r="D4798" s="96" t="s">
        <v>324</v>
      </c>
      <c r="E4798" s="97">
        <v>44475</v>
      </c>
      <c r="F4798" s="96" t="s">
        <v>325</v>
      </c>
      <c r="G4798" s="96" t="s">
        <v>50</v>
      </c>
      <c r="H4798" s="97">
        <v>45202</v>
      </c>
      <c r="I4798" s="23">
        <v>0.43193287037037037</v>
      </c>
      <c r="J4798" s="97">
        <v>45202</v>
      </c>
      <c r="K4798" s="23">
        <v>0.4478935185185185</v>
      </c>
      <c r="L4798" s="96">
        <v>1379</v>
      </c>
      <c r="M4798" s="98">
        <f>Causas[[#This Row],[parada_duracion]]/60</f>
        <v>22.983333333333334</v>
      </c>
      <c r="N4798" s="18" t="s">
        <v>1558</v>
      </c>
      <c r="O4798" s="99" t="s">
        <v>52</v>
      </c>
      <c r="P4798" s="99">
        <f>WEEKNUM(Causas[[#This Row],[resolucion_fecha]],16)</f>
        <v>40</v>
      </c>
      <c r="Q4798" s="99" t="str">
        <f>TEXT(Causas[[#This Row],[resolucion_fecha]],"MMMM")</f>
        <v>octubre</v>
      </c>
      <c r="R4798" s="99" t="str">
        <f t="shared" si="75"/>
        <v>M</v>
      </c>
      <c r="S4798" s="99"/>
      <c r="T4798" s="99" t="s">
        <v>53</v>
      </c>
      <c r="U4798" s="16"/>
      <c r="V4798" s="99"/>
      <c r="W4798" s="99"/>
    </row>
    <row r="4799" spans="1:23" x14ac:dyDescent="0.25">
      <c r="A4799" s="25">
        <v>152093</v>
      </c>
      <c r="B4799" s="25" t="s">
        <v>42</v>
      </c>
      <c r="C4799" s="25" t="s">
        <v>43</v>
      </c>
      <c r="D4799" s="25" t="s">
        <v>67</v>
      </c>
      <c r="E4799" s="24">
        <v>43405</v>
      </c>
      <c r="F4799" s="25" t="s">
        <v>45</v>
      </c>
      <c r="G4799" s="25" t="s">
        <v>46</v>
      </c>
      <c r="H4799" s="24">
        <v>45202</v>
      </c>
      <c r="I4799" s="101">
        <v>0.43296296296296299</v>
      </c>
      <c r="J4799" s="24">
        <v>45202</v>
      </c>
      <c r="K4799" s="101">
        <v>0.46013888888888888</v>
      </c>
      <c r="L4799" s="25">
        <v>2348</v>
      </c>
      <c r="M4799" s="26">
        <f>Causas[[#This Row],[parada_duracion]]/60</f>
        <v>39.133333333333333</v>
      </c>
      <c r="N4799" s="18" t="s">
        <v>49</v>
      </c>
      <c r="O4799" s="16" t="s">
        <v>49</v>
      </c>
      <c r="P4799" s="16">
        <f>WEEKNUM(Causas[[#This Row],[resolucion_fecha]],16)</f>
        <v>40</v>
      </c>
      <c r="Q4799" s="16" t="str">
        <f>TEXT(Causas[[#This Row],[resolucion_fecha]],"MMMM")</f>
        <v>octubre</v>
      </c>
      <c r="R4799" s="16" t="str">
        <f t="shared" si="75"/>
        <v>M</v>
      </c>
      <c r="S4799" s="16"/>
      <c r="T4799" s="99" t="s">
        <v>49</v>
      </c>
      <c r="U4799" s="100"/>
      <c r="V4799" s="16"/>
      <c r="W4799" s="16"/>
    </row>
    <row r="4800" spans="1:23" ht="30" hidden="1" x14ac:dyDescent="0.25">
      <c r="A4800" s="96">
        <v>152096</v>
      </c>
      <c r="B4800" s="96" t="s">
        <v>65</v>
      </c>
      <c r="C4800" s="96" t="s">
        <v>43</v>
      </c>
      <c r="D4800" s="96" t="s">
        <v>64</v>
      </c>
      <c r="E4800" s="97">
        <v>43405</v>
      </c>
      <c r="F4800" s="96" t="s">
        <v>45</v>
      </c>
      <c r="G4800" s="96" t="s">
        <v>50</v>
      </c>
      <c r="H4800" s="97">
        <v>45202</v>
      </c>
      <c r="I4800" s="23">
        <v>0.45153935185185184</v>
      </c>
      <c r="J4800" s="97">
        <v>45202</v>
      </c>
      <c r="K4800" s="23">
        <v>0.4997685185185185</v>
      </c>
      <c r="L4800" s="96">
        <v>4167</v>
      </c>
      <c r="M4800" s="98">
        <f>Causas[[#This Row],[parada_duracion]]/60</f>
        <v>69.45</v>
      </c>
      <c r="N4800" s="18" t="s">
        <v>49</v>
      </c>
      <c r="O4800" s="99" t="s">
        <v>49</v>
      </c>
      <c r="P4800" s="99">
        <f>WEEKNUM(Causas[[#This Row],[resolucion_fecha]],16)</f>
        <v>40</v>
      </c>
      <c r="Q4800" s="99" t="str">
        <f>TEXT(Causas[[#This Row],[resolucion_fecha]],"MMMM")</f>
        <v>octubre</v>
      </c>
      <c r="R4800" s="99" t="str">
        <f t="shared" si="75"/>
        <v>M</v>
      </c>
      <c r="S4800" s="99"/>
      <c r="T4800" s="99" t="s">
        <v>49</v>
      </c>
      <c r="U4800" s="16"/>
      <c r="V4800" s="99"/>
      <c r="W4800" s="99"/>
    </row>
    <row r="4801" spans="1:23" hidden="1" x14ac:dyDescent="0.25">
      <c r="A4801" s="25">
        <v>152097</v>
      </c>
      <c r="B4801" s="25" t="s">
        <v>95</v>
      </c>
      <c r="C4801" s="25" t="s">
        <v>43</v>
      </c>
      <c r="D4801" s="25" t="s">
        <v>59</v>
      </c>
      <c r="E4801" s="24">
        <v>44231</v>
      </c>
      <c r="F4801" s="25" t="s">
        <v>60</v>
      </c>
      <c r="G4801" s="25" t="s">
        <v>50</v>
      </c>
      <c r="H4801" s="24">
        <v>45202</v>
      </c>
      <c r="I4801" s="101">
        <v>0.47060185185185183</v>
      </c>
      <c r="J4801" s="24">
        <v>45202</v>
      </c>
      <c r="K4801" s="101">
        <v>0.52281250000000001</v>
      </c>
      <c r="L4801" s="25">
        <v>4511</v>
      </c>
      <c r="M4801" s="26">
        <f>Causas[[#This Row],[parada_duracion]]/60</f>
        <v>75.183333333333337</v>
      </c>
      <c r="N4801" s="19" t="s">
        <v>1480</v>
      </c>
      <c r="O4801" s="16" t="s">
        <v>52</v>
      </c>
      <c r="P4801" s="16">
        <f>WEEKNUM(Causas[[#This Row],[resolucion_fecha]],16)</f>
        <v>40</v>
      </c>
      <c r="Q4801" s="16" t="str">
        <f>TEXT(Causas[[#This Row],[resolucion_fecha]],"MMMM")</f>
        <v>octubre</v>
      </c>
      <c r="R4801" s="16" t="str">
        <f t="shared" si="75"/>
        <v>M</v>
      </c>
      <c r="S4801" s="16"/>
      <c r="T4801" s="16" t="s">
        <v>53</v>
      </c>
      <c r="U4801" s="100"/>
      <c r="V4801" s="16"/>
      <c r="W4801" s="16"/>
    </row>
    <row r="4802" spans="1:23" hidden="1" x14ac:dyDescent="0.25">
      <c r="A4802" s="25">
        <v>152099</v>
      </c>
      <c r="B4802" s="25" t="s">
        <v>95</v>
      </c>
      <c r="C4802" s="25" t="s">
        <v>43</v>
      </c>
      <c r="D4802" s="25" t="s">
        <v>59</v>
      </c>
      <c r="E4802" s="24">
        <v>44231</v>
      </c>
      <c r="F4802" s="25" t="s">
        <v>60</v>
      </c>
      <c r="G4802" s="25" t="s">
        <v>46</v>
      </c>
      <c r="H4802" s="24">
        <v>45202</v>
      </c>
      <c r="I4802" s="101">
        <v>0.52396990740740745</v>
      </c>
      <c r="J4802" s="24">
        <v>45202</v>
      </c>
      <c r="K4802" s="101">
        <v>0.54554398148148142</v>
      </c>
      <c r="L4802" s="25">
        <v>1864</v>
      </c>
      <c r="M4802" s="26">
        <f>Causas[[#This Row],[parada_duracion]]/60</f>
        <v>31.066666666666666</v>
      </c>
      <c r="N4802" s="19" t="s">
        <v>1480</v>
      </c>
      <c r="O4802" s="16" t="s">
        <v>52</v>
      </c>
      <c r="P4802" s="16">
        <f>WEEKNUM(Causas[[#This Row],[resolucion_fecha]],16)</f>
        <v>40</v>
      </c>
      <c r="Q4802" s="16" t="str">
        <f>TEXT(Causas[[#This Row],[resolucion_fecha]],"MMMM")</f>
        <v>octubre</v>
      </c>
      <c r="R4802" s="16" t="str">
        <f t="shared" si="75"/>
        <v>M</v>
      </c>
      <c r="S4802" s="16"/>
      <c r="T4802" s="16" t="s">
        <v>53</v>
      </c>
      <c r="U4802" s="16"/>
      <c r="V4802" s="16"/>
      <c r="W4802" s="16"/>
    </row>
    <row r="4803" spans="1:23" hidden="1" x14ac:dyDescent="0.25">
      <c r="A4803" s="25">
        <v>152109</v>
      </c>
      <c r="B4803" s="25" t="s">
        <v>79</v>
      </c>
      <c r="C4803" s="25" t="s">
        <v>43</v>
      </c>
      <c r="D4803" s="25" t="s">
        <v>82</v>
      </c>
      <c r="E4803" s="24">
        <v>43405</v>
      </c>
      <c r="F4803" s="25" t="s">
        <v>45</v>
      </c>
      <c r="G4803" s="25" t="s">
        <v>46</v>
      </c>
      <c r="H4803" s="24">
        <v>45202</v>
      </c>
      <c r="I4803" s="101">
        <v>0.54009259259259257</v>
      </c>
      <c r="J4803" s="24">
        <v>45202</v>
      </c>
      <c r="K4803" s="101">
        <v>0.55214120370370368</v>
      </c>
      <c r="L4803" s="25">
        <v>1041</v>
      </c>
      <c r="M4803" s="26">
        <f>Causas[[#This Row],[parada_duracion]]/60</f>
        <v>17.350000000000001</v>
      </c>
      <c r="N4803" s="18" t="s">
        <v>49</v>
      </c>
      <c r="O4803" s="16" t="s">
        <v>49</v>
      </c>
      <c r="P4803" s="16">
        <f>WEEKNUM(Causas[[#This Row],[resolucion_fecha]],16)</f>
        <v>40</v>
      </c>
      <c r="Q4803" s="16" t="str">
        <f>TEXT(Causas[[#This Row],[resolucion_fecha]],"MMMM")</f>
        <v>octubre</v>
      </c>
      <c r="R4803" s="16" t="str">
        <f t="shared" si="75"/>
        <v>M</v>
      </c>
      <c r="S4803" s="16"/>
      <c r="T4803" s="99" t="s">
        <v>49</v>
      </c>
      <c r="U4803" s="16"/>
      <c r="V4803" s="16"/>
      <c r="W4803" s="16"/>
    </row>
    <row r="4804" spans="1:23" hidden="1" x14ac:dyDescent="0.25">
      <c r="A4804" s="25">
        <v>152123</v>
      </c>
      <c r="B4804" s="25" t="s">
        <v>86</v>
      </c>
      <c r="C4804" s="25" t="s">
        <v>43</v>
      </c>
      <c r="D4804" s="25" t="s">
        <v>55</v>
      </c>
      <c r="E4804" s="24">
        <v>43881</v>
      </c>
      <c r="F4804" s="25" t="s">
        <v>56</v>
      </c>
      <c r="G4804" s="25" t="s">
        <v>50</v>
      </c>
      <c r="H4804" s="24">
        <v>45202</v>
      </c>
      <c r="I4804" s="101">
        <v>0.55251157407407414</v>
      </c>
      <c r="J4804" s="24">
        <v>45202</v>
      </c>
      <c r="K4804" s="101">
        <v>0.5617361111111111</v>
      </c>
      <c r="L4804" s="25">
        <v>797</v>
      </c>
      <c r="M4804" s="26">
        <f>Causas[[#This Row],[parada_duracion]]/60</f>
        <v>13.283333333333333</v>
      </c>
      <c r="N4804" s="19" t="s">
        <v>113</v>
      </c>
      <c r="O4804" s="16" t="s">
        <v>52</v>
      </c>
      <c r="P4804" s="16">
        <f>WEEKNUM(Causas[[#This Row],[resolucion_fecha]],16)</f>
        <v>40</v>
      </c>
      <c r="Q4804" s="16" t="str">
        <f>TEXT(Causas[[#This Row],[resolucion_fecha]],"MMMM")</f>
        <v>octubre</v>
      </c>
      <c r="R4804" s="16" t="str">
        <f t="shared" si="75"/>
        <v>M</v>
      </c>
      <c r="S4804" s="16"/>
      <c r="T4804" s="16" t="s">
        <v>53</v>
      </c>
      <c r="U4804" s="16"/>
      <c r="V4804" s="16"/>
      <c r="W4804" s="16"/>
    </row>
    <row r="4805" spans="1:23" ht="30" hidden="1" x14ac:dyDescent="0.25">
      <c r="A4805" s="25">
        <v>152149</v>
      </c>
      <c r="B4805" s="25" t="s">
        <v>65</v>
      </c>
      <c r="C4805" s="25" t="s">
        <v>43</v>
      </c>
      <c r="D4805" s="25" t="s">
        <v>64</v>
      </c>
      <c r="E4805" s="24">
        <v>43405</v>
      </c>
      <c r="F4805" s="25" t="s">
        <v>45</v>
      </c>
      <c r="G4805" s="25" t="s">
        <v>46</v>
      </c>
      <c r="H4805" s="24">
        <v>45202</v>
      </c>
      <c r="I4805" s="101">
        <v>0.60554398148148147</v>
      </c>
      <c r="J4805" s="24">
        <v>45202</v>
      </c>
      <c r="K4805" s="101">
        <v>0.63657407407407407</v>
      </c>
      <c r="L4805" s="25">
        <v>2681</v>
      </c>
      <c r="M4805" s="26">
        <f>Causas[[#This Row],[parada_duracion]]/60</f>
        <v>44.68333333333333</v>
      </c>
      <c r="N4805" s="19" t="s">
        <v>1559</v>
      </c>
      <c r="O4805" s="16" t="s">
        <v>52</v>
      </c>
      <c r="P4805" s="16">
        <f>WEEKNUM(Causas[[#This Row],[resolucion_fecha]],16)</f>
        <v>40</v>
      </c>
      <c r="Q4805" s="16" t="str">
        <f>TEXT(Causas[[#This Row],[resolucion_fecha]],"MMMM")</f>
        <v>octubre</v>
      </c>
      <c r="R4805" s="16" t="str">
        <f t="shared" si="75"/>
        <v>T</v>
      </c>
      <c r="S4805" s="16"/>
      <c r="T4805" s="16" t="s">
        <v>53</v>
      </c>
      <c r="U4805" s="16"/>
      <c r="V4805" s="16"/>
      <c r="W4805" s="16"/>
    </row>
    <row r="4806" spans="1:23" hidden="1" x14ac:dyDescent="0.25">
      <c r="A4806" s="25">
        <v>152155</v>
      </c>
      <c r="B4806" s="25" t="s">
        <v>79</v>
      </c>
      <c r="C4806" s="25" t="s">
        <v>43</v>
      </c>
      <c r="D4806" s="25" t="s">
        <v>166</v>
      </c>
      <c r="E4806" s="24">
        <v>43405</v>
      </c>
      <c r="F4806" s="25" t="s">
        <v>45</v>
      </c>
      <c r="G4806" s="25" t="s">
        <v>46</v>
      </c>
      <c r="H4806" s="24">
        <v>45202</v>
      </c>
      <c r="I4806" s="101">
        <v>0.62791666666666668</v>
      </c>
      <c r="J4806" s="24">
        <v>45202</v>
      </c>
      <c r="K4806" s="101">
        <v>0.64277777777777778</v>
      </c>
      <c r="L4806" s="25">
        <v>1284</v>
      </c>
      <c r="M4806" s="26">
        <f>Causas[[#This Row],[parada_duracion]]/60</f>
        <v>21.4</v>
      </c>
      <c r="N4806" s="18" t="s">
        <v>49</v>
      </c>
      <c r="O4806" s="16" t="s">
        <v>49</v>
      </c>
      <c r="P4806" s="16">
        <f>WEEKNUM(Causas[[#This Row],[resolucion_fecha]],16)</f>
        <v>40</v>
      </c>
      <c r="Q4806" s="16" t="str">
        <f>TEXT(Causas[[#This Row],[resolucion_fecha]],"MMMM")</f>
        <v>octubre</v>
      </c>
      <c r="R4806" s="16" t="str">
        <f t="shared" si="75"/>
        <v>T</v>
      </c>
      <c r="S4806" s="16"/>
      <c r="T4806" s="99" t="s">
        <v>49</v>
      </c>
      <c r="U4806" s="16"/>
      <c r="V4806" s="16"/>
      <c r="W4806" s="16"/>
    </row>
    <row r="4807" spans="1:23" hidden="1" x14ac:dyDescent="0.25">
      <c r="A4807" s="25">
        <v>152159</v>
      </c>
      <c r="B4807" s="25" t="s">
        <v>42</v>
      </c>
      <c r="C4807" s="25" t="s">
        <v>43</v>
      </c>
      <c r="D4807" s="25" t="s">
        <v>143</v>
      </c>
      <c r="E4807" s="24">
        <v>43405</v>
      </c>
      <c r="F4807" s="25" t="s">
        <v>45</v>
      </c>
      <c r="G4807" s="25" t="s">
        <v>46</v>
      </c>
      <c r="H4807" s="24">
        <v>45202</v>
      </c>
      <c r="I4807" s="101">
        <v>0.63930555555555557</v>
      </c>
      <c r="J4807" s="24">
        <v>45202</v>
      </c>
      <c r="K4807" s="101">
        <v>0.72105324074074073</v>
      </c>
      <c r="L4807" s="25">
        <v>7063</v>
      </c>
      <c r="M4807" s="26">
        <f>Causas[[#This Row],[parada_duracion]]/60</f>
        <v>117.71666666666667</v>
      </c>
      <c r="N4807" s="18" t="s">
        <v>49</v>
      </c>
      <c r="O4807" s="16" t="s">
        <v>49</v>
      </c>
      <c r="P4807" s="16">
        <f>WEEKNUM(Causas[[#This Row],[resolucion_fecha]],16)</f>
        <v>40</v>
      </c>
      <c r="Q4807" s="16" t="str">
        <f>TEXT(Causas[[#This Row],[resolucion_fecha]],"MMMM")</f>
        <v>octubre</v>
      </c>
      <c r="R4807" s="16" t="str">
        <f t="shared" si="75"/>
        <v>T</v>
      </c>
      <c r="S4807" s="16"/>
      <c r="T4807" s="99" t="s">
        <v>49</v>
      </c>
      <c r="U4807" s="16"/>
      <c r="V4807" s="16"/>
      <c r="W4807" s="16"/>
    </row>
    <row r="4808" spans="1:23" hidden="1" x14ac:dyDescent="0.25">
      <c r="A4808" s="25">
        <v>152169</v>
      </c>
      <c r="B4808" s="25" t="s">
        <v>169</v>
      </c>
      <c r="C4808" s="25" t="s">
        <v>43</v>
      </c>
      <c r="D4808" s="25" t="s">
        <v>82</v>
      </c>
      <c r="E4808" s="24">
        <v>44756</v>
      </c>
      <c r="F4808" s="25" t="s">
        <v>140</v>
      </c>
      <c r="G4808" s="25" t="s">
        <v>46</v>
      </c>
      <c r="H4808" s="24">
        <v>45202</v>
      </c>
      <c r="I4808" s="101">
        <v>0.7093518518518519</v>
      </c>
      <c r="J4808" s="24">
        <v>45202</v>
      </c>
      <c r="K4808" s="101">
        <v>0.73020833333333324</v>
      </c>
      <c r="L4808" s="25">
        <v>1802</v>
      </c>
      <c r="M4808" s="26">
        <f>Causas[[#This Row],[parada_duracion]]/60</f>
        <v>30.033333333333335</v>
      </c>
      <c r="N4808" s="18" t="s">
        <v>49</v>
      </c>
      <c r="O4808" s="16" t="s">
        <v>49</v>
      </c>
      <c r="P4808" s="16">
        <f>WEEKNUM(Causas[[#This Row],[resolucion_fecha]],16)</f>
        <v>40</v>
      </c>
      <c r="Q4808" s="16" t="str">
        <f>TEXT(Causas[[#This Row],[resolucion_fecha]],"MMMM")</f>
        <v>octubre</v>
      </c>
      <c r="R4808" s="16" t="str">
        <f t="shared" si="75"/>
        <v>T</v>
      </c>
      <c r="S4808" s="16"/>
      <c r="T4808" s="99" t="s">
        <v>49</v>
      </c>
      <c r="U4808" s="16"/>
      <c r="V4808" s="16"/>
      <c r="W4808" s="16"/>
    </row>
    <row r="4809" spans="1:23" hidden="1" x14ac:dyDescent="0.25">
      <c r="A4809" s="25">
        <v>152171</v>
      </c>
      <c r="B4809" s="25" t="s">
        <v>88</v>
      </c>
      <c r="C4809" s="25" t="s">
        <v>43</v>
      </c>
      <c r="D4809" s="25" t="s">
        <v>80</v>
      </c>
      <c r="E4809" s="24">
        <v>43843</v>
      </c>
      <c r="F4809" s="25" t="s">
        <v>56</v>
      </c>
      <c r="G4809" s="25" t="s">
        <v>46</v>
      </c>
      <c r="H4809" s="24">
        <v>45202</v>
      </c>
      <c r="I4809" s="101">
        <v>0.7192708333333333</v>
      </c>
      <c r="J4809" s="24">
        <v>45202</v>
      </c>
      <c r="K4809" s="101">
        <v>0.73181712962962964</v>
      </c>
      <c r="L4809" s="25">
        <v>1084</v>
      </c>
      <c r="M4809" s="26">
        <f>Causas[[#This Row],[parada_duracion]]/60</f>
        <v>18.066666666666666</v>
      </c>
      <c r="N4809" s="19" t="s">
        <v>1560</v>
      </c>
      <c r="O4809" s="16" t="s">
        <v>52</v>
      </c>
      <c r="P4809" s="16">
        <f>WEEKNUM(Causas[[#This Row],[resolucion_fecha]],16)</f>
        <v>40</v>
      </c>
      <c r="Q4809" s="16" t="str">
        <f>TEXT(Causas[[#This Row],[resolucion_fecha]],"MMMM")</f>
        <v>octubre</v>
      </c>
      <c r="R4809" s="16" t="str">
        <f t="shared" si="75"/>
        <v>T</v>
      </c>
      <c r="S4809" s="16"/>
      <c r="T4809" s="16" t="s">
        <v>53</v>
      </c>
      <c r="U4809" s="16"/>
      <c r="V4809" s="16"/>
      <c r="W4809" s="16"/>
    </row>
    <row r="4810" spans="1:23" hidden="1" x14ac:dyDescent="0.25">
      <c r="A4810" s="25">
        <v>152175</v>
      </c>
      <c r="B4810" s="25" t="s">
        <v>70</v>
      </c>
      <c r="C4810" s="25" t="s">
        <v>43</v>
      </c>
      <c r="D4810" s="25" t="s">
        <v>64</v>
      </c>
      <c r="E4810" s="24">
        <v>43881</v>
      </c>
      <c r="F4810" s="25" t="s">
        <v>56</v>
      </c>
      <c r="G4810" s="25" t="s">
        <v>46</v>
      </c>
      <c r="H4810" s="24">
        <v>45202</v>
      </c>
      <c r="I4810" s="101">
        <v>0.72822916666666659</v>
      </c>
      <c r="J4810" s="24">
        <v>45202</v>
      </c>
      <c r="K4810" s="101">
        <v>0.82811342592592585</v>
      </c>
      <c r="L4810" s="25">
        <v>8630</v>
      </c>
      <c r="M4810" s="26">
        <f>Causas[[#This Row],[parada_duracion]]/60</f>
        <v>143.83333333333334</v>
      </c>
      <c r="N4810" s="18" t="s">
        <v>49</v>
      </c>
      <c r="O4810" s="16" t="s">
        <v>49</v>
      </c>
      <c r="P4810" s="16">
        <f>WEEKNUM(Causas[[#This Row],[resolucion_fecha]],16)</f>
        <v>40</v>
      </c>
      <c r="Q4810" s="16" t="str">
        <f>TEXT(Causas[[#This Row],[resolucion_fecha]],"MMMM")</f>
        <v>octubre</v>
      </c>
      <c r="R4810" s="16" t="str">
        <f t="shared" si="75"/>
        <v>T</v>
      </c>
      <c r="S4810" s="16"/>
      <c r="T4810" s="99" t="s">
        <v>49</v>
      </c>
      <c r="U4810" s="16"/>
      <c r="V4810" s="16"/>
      <c r="W4810" s="16"/>
    </row>
    <row r="4811" spans="1:23" hidden="1" x14ac:dyDescent="0.25">
      <c r="A4811" s="25">
        <v>152177</v>
      </c>
      <c r="B4811" s="25" t="s">
        <v>42</v>
      </c>
      <c r="C4811" s="25" t="s">
        <v>43</v>
      </c>
      <c r="D4811" s="25" t="s">
        <v>59</v>
      </c>
      <c r="E4811" s="24">
        <v>44231</v>
      </c>
      <c r="F4811" s="25" t="s">
        <v>60</v>
      </c>
      <c r="G4811" s="25" t="s">
        <v>46</v>
      </c>
      <c r="H4811" s="24">
        <v>45202</v>
      </c>
      <c r="I4811" s="101">
        <v>0.76587962962962963</v>
      </c>
      <c r="J4811" s="24">
        <v>45202</v>
      </c>
      <c r="K4811" s="101">
        <v>0.78755787037037039</v>
      </c>
      <c r="L4811" s="25">
        <v>1873</v>
      </c>
      <c r="M4811" s="26">
        <f>Causas[[#This Row],[parada_duracion]]/60</f>
        <v>31.216666666666665</v>
      </c>
      <c r="N4811" s="19" t="s">
        <v>1561</v>
      </c>
      <c r="O4811" s="16" t="s">
        <v>52</v>
      </c>
      <c r="P4811" s="16">
        <f>WEEKNUM(Causas[[#This Row],[resolucion_fecha]],16)</f>
        <v>40</v>
      </c>
      <c r="Q4811" s="16" t="str">
        <f>TEXT(Causas[[#This Row],[resolucion_fecha]],"MMMM")</f>
        <v>octubre</v>
      </c>
      <c r="R4811" s="16" t="str">
        <f t="shared" si="75"/>
        <v>T</v>
      </c>
      <c r="S4811" s="16"/>
      <c r="T4811" s="16" t="s">
        <v>53</v>
      </c>
      <c r="U4811" s="16"/>
      <c r="V4811" s="16"/>
      <c r="W4811" s="16"/>
    </row>
    <row r="4812" spans="1:23" hidden="1" x14ac:dyDescent="0.25">
      <c r="A4812" s="96">
        <v>152194</v>
      </c>
      <c r="B4812" s="96" t="s">
        <v>95</v>
      </c>
      <c r="C4812" s="96" t="s">
        <v>43</v>
      </c>
      <c r="D4812" s="96" t="s">
        <v>166</v>
      </c>
      <c r="E4812" s="97">
        <v>43405</v>
      </c>
      <c r="F4812" s="96" t="s">
        <v>45</v>
      </c>
      <c r="G4812" s="96" t="s">
        <v>46</v>
      </c>
      <c r="H4812" s="97">
        <v>45202</v>
      </c>
      <c r="I4812" s="23">
        <v>0.82527777777777767</v>
      </c>
      <c r="J4812" s="97">
        <v>45202</v>
      </c>
      <c r="K4812" s="23">
        <v>0.84097222222222223</v>
      </c>
      <c r="L4812" s="96">
        <v>1356</v>
      </c>
      <c r="M4812" s="98">
        <f>Causas[[#This Row],[parada_duracion]]/60</f>
        <v>22.6</v>
      </c>
      <c r="N4812" s="18" t="s">
        <v>49</v>
      </c>
      <c r="O4812" s="99" t="s">
        <v>49</v>
      </c>
      <c r="P4812" s="99">
        <f>WEEKNUM(Causas[[#This Row],[resolucion_fecha]],16)</f>
        <v>40</v>
      </c>
      <c r="Q4812" s="99" t="str">
        <f>TEXT(Causas[[#This Row],[resolucion_fecha]],"MMMM")</f>
        <v>octubre</v>
      </c>
      <c r="R4812" s="99" t="str">
        <f t="shared" si="75"/>
        <v>T</v>
      </c>
      <c r="S4812" s="99"/>
      <c r="T4812" s="99" t="s">
        <v>49</v>
      </c>
      <c r="U4812" s="16"/>
      <c r="V4812" s="99"/>
      <c r="W4812" s="99"/>
    </row>
    <row r="4813" spans="1:23" x14ac:dyDescent="0.25">
      <c r="A4813" s="25">
        <v>152195</v>
      </c>
      <c r="B4813" s="25" t="s">
        <v>390</v>
      </c>
      <c r="C4813" s="25" t="s">
        <v>43</v>
      </c>
      <c r="D4813" s="25" t="s">
        <v>67</v>
      </c>
      <c r="E4813" s="24">
        <v>43746</v>
      </c>
      <c r="F4813" s="25" t="s">
        <v>56</v>
      </c>
      <c r="G4813" s="25" t="s">
        <v>50</v>
      </c>
      <c r="H4813" s="24">
        <v>45202</v>
      </c>
      <c r="I4813" s="101">
        <v>0.84016203703703696</v>
      </c>
      <c r="J4813" s="24">
        <v>45202</v>
      </c>
      <c r="K4813" s="101">
        <v>0.84758101851851853</v>
      </c>
      <c r="L4813" s="25">
        <v>641</v>
      </c>
      <c r="M4813" s="26">
        <f>Causas[[#This Row],[parada_duracion]]/60</f>
        <v>10.683333333333334</v>
      </c>
      <c r="N4813" s="19" t="s">
        <v>1562</v>
      </c>
      <c r="O4813" s="16" t="s">
        <v>52</v>
      </c>
      <c r="P4813" s="16">
        <f>WEEKNUM(Causas[[#This Row],[resolucion_fecha]],16)</f>
        <v>40</v>
      </c>
      <c r="Q4813" s="16" t="str">
        <f>TEXT(Causas[[#This Row],[resolucion_fecha]],"MMMM")</f>
        <v>octubre</v>
      </c>
      <c r="R4813" s="16" t="str">
        <f t="shared" si="75"/>
        <v>T</v>
      </c>
      <c r="S4813" s="16"/>
      <c r="T4813" s="16" t="s">
        <v>53</v>
      </c>
      <c r="U4813" s="100"/>
      <c r="V4813" s="16"/>
      <c r="W4813" s="16"/>
    </row>
    <row r="4814" spans="1:23" hidden="1" x14ac:dyDescent="0.25">
      <c r="A4814" s="96">
        <v>152198</v>
      </c>
      <c r="B4814" s="96" t="s">
        <v>70</v>
      </c>
      <c r="C4814" s="96" t="s">
        <v>43</v>
      </c>
      <c r="D4814" s="96" t="s">
        <v>64</v>
      </c>
      <c r="E4814" s="97">
        <v>43881</v>
      </c>
      <c r="F4814" s="96" t="s">
        <v>56</v>
      </c>
      <c r="G4814" s="96" t="s">
        <v>50</v>
      </c>
      <c r="H4814" s="97">
        <v>45202</v>
      </c>
      <c r="I4814" s="23">
        <v>0.85380787037037031</v>
      </c>
      <c r="J4814" s="97">
        <v>45202</v>
      </c>
      <c r="K4814" s="23">
        <v>0.85386574074074073</v>
      </c>
      <c r="L4814" s="96">
        <v>5</v>
      </c>
      <c r="M4814" s="98">
        <f>Causas[[#This Row],[parada_duracion]]/60</f>
        <v>8.3333333333333329E-2</v>
      </c>
      <c r="N4814" s="19" t="s">
        <v>47</v>
      </c>
      <c r="O4814" s="16" t="s">
        <v>47</v>
      </c>
      <c r="P4814" s="99">
        <f>WEEKNUM(Causas[[#This Row],[resolucion_fecha]],16)</f>
        <v>40</v>
      </c>
      <c r="Q4814" s="99" t="str">
        <f>TEXT(Causas[[#This Row],[resolucion_fecha]],"MMMM")</f>
        <v>octubre</v>
      </c>
      <c r="R4814" s="99" t="str">
        <f t="shared" si="75"/>
        <v>T</v>
      </c>
      <c r="S4814" s="99"/>
      <c r="T4814" s="16" t="s">
        <v>47</v>
      </c>
      <c r="U4814" s="16"/>
      <c r="V4814" s="99"/>
      <c r="W4814" s="99"/>
    </row>
    <row r="4815" spans="1:23" hidden="1" x14ac:dyDescent="0.25">
      <c r="A4815" s="25">
        <v>152199</v>
      </c>
      <c r="B4815" s="25" t="s">
        <v>70</v>
      </c>
      <c r="C4815" s="25" t="s">
        <v>43</v>
      </c>
      <c r="D4815" s="25" t="s">
        <v>64</v>
      </c>
      <c r="E4815" s="24">
        <v>43881</v>
      </c>
      <c r="F4815" s="25" t="s">
        <v>56</v>
      </c>
      <c r="G4815" s="25" t="s">
        <v>46</v>
      </c>
      <c r="H4815" s="24">
        <v>45202</v>
      </c>
      <c r="I4815" s="101">
        <v>0.8539930555555556</v>
      </c>
      <c r="J4815" s="24">
        <v>45202</v>
      </c>
      <c r="K4815" s="101">
        <v>0.90855324074074073</v>
      </c>
      <c r="L4815" s="25">
        <v>4714</v>
      </c>
      <c r="M4815" s="26">
        <f>Causas[[#This Row],[parada_duracion]]/60</f>
        <v>78.566666666666663</v>
      </c>
      <c r="N4815" s="18" t="s">
        <v>49</v>
      </c>
      <c r="O4815" s="16" t="s">
        <v>49</v>
      </c>
      <c r="P4815" s="16">
        <f>WEEKNUM(Causas[[#This Row],[resolucion_fecha]],16)</f>
        <v>40</v>
      </c>
      <c r="Q4815" s="16" t="str">
        <f>TEXT(Causas[[#This Row],[resolucion_fecha]],"MMMM")</f>
        <v>octubre</v>
      </c>
      <c r="R4815" s="16" t="str">
        <f t="shared" si="75"/>
        <v>T</v>
      </c>
      <c r="S4815" s="16"/>
      <c r="T4815" s="99" t="s">
        <v>49</v>
      </c>
      <c r="U4815" s="100"/>
      <c r="V4815" s="16"/>
      <c r="W4815" s="16"/>
    </row>
    <row r="4816" spans="1:23" hidden="1" x14ac:dyDescent="0.25">
      <c r="A4816" s="25">
        <v>152212</v>
      </c>
      <c r="B4816" s="25" t="s">
        <v>117</v>
      </c>
      <c r="C4816" s="25" t="s">
        <v>43</v>
      </c>
      <c r="D4816" s="25" t="s">
        <v>166</v>
      </c>
      <c r="E4816" s="24">
        <v>43405</v>
      </c>
      <c r="F4816" s="25" t="s">
        <v>45</v>
      </c>
      <c r="G4816" s="25" t="s">
        <v>46</v>
      </c>
      <c r="H4816" s="24">
        <v>45203</v>
      </c>
      <c r="I4816" s="101">
        <v>0.27243055555555556</v>
      </c>
      <c r="J4816" s="24">
        <v>45203</v>
      </c>
      <c r="K4816" s="101">
        <v>0.30504629629629626</v>
      </c>
      <c r="L4816" s="25">
        <v>2818</v>
      </c>
      <c r="M4816" s="26">
        <f>Causas[[#This Row],[parada_duracion]]/60</f>
        <v>46.966666666666669</v>
      </c>
      <c r="N4816" s="19" t="s">
        <v>1563</v>
      </c>
      <c r="O4816" s="16" t="s">
        <v>72</v>
      </c>
      <c r="P4816" s="16">
        <f>WEEKNUM(Causas[[#This Row],[resolucion_fecha]],16)</f>
        <v>40</v>
      </c>
      <c r="Q4816" s="16" t="str">
        <f>TEXT(Causas[[#This Row],[resolucion_fecha]],"MMMM")</f>
        <v>octubre</v>
      </c>
      <c r="R4816" s="16" t="str">
        <f t="shared" si="75"/>
        <v>M</v>
      </c>
      <c r="S4816" s="16"/>
      <c r="T4816" s="99" t="s">
        <v>73</v>
      </c>
      <c r="U4816" s="16"/>
      <c r="V4816" s="16"/>
      <c r="W4816" s="16"/>
    </row>
    <row r="4817" spans="1:23" hidden="1" x14ac:dyDescent="0.25">
      <c r="A4817" s="96">
        <v>152215</v>
      </c>
      <c r="B4817" s="96" t="s">
        <v>70</v>
      </c>
      <c r="C4817" s="96" t="s">
        <v>43</v>
      </c>
      <c r="D4817" s="96" t="s">
        <v>64</v>
      </c>
      <c r="E4817" s="97">
        <v>43881</v>
      </c>
      <c r="F4817" s="96" t="s">
        <v>56</v>
      </c>
      <c r="G4817" s="96" t="s">
        <v>46</v>
      </c>
      <c r="H4817" s="97">
        <v>45203</v>
      </c>
      <c r="I4817" s="23">
        <v>0.30243055555555559</v>
      </c>
      <c r="J4817" s="97">
        <v>45203</v>
      </c>
      <c r="K4817" s="23">
        <v>0.31079861111111112</v>
      </c>
      <c r="L4817" s="96">
        <v>723</v>
      </c>
      <c r="M4817" s="98">
        <f>Causas[[#This Row],[parada_duracion]]/60</f>
        <v>12.05</v>
      </c>
      <c r="N4817" s="18" t="s">
        <v>1564</v>
      </c>
      <c r="O4817" s="99" t="s">
        <v>52</v>
      </c>
      <c r="P4817" s="99">
        <f>WEEKNUM(Causas[[#This Row],[resolucion_fecha]],16)</f>
        <v>40</v>
      </c>
      <c r="Q4817" s="99" t="str">
        <f>TEXT(Causas[[#This Row],[resolucion_fecha]],"MMMM")</f>
        <v>octubre</v>
      </c>
      <c r="R4817" s="99" t="str">
        <f t="shared" si="75"/>
        <v>M</v>
      </c>
      <c r="S4817" s="99"/>
      <c r="T4817" s="16" t="s">
        <v>53</v>
      </c>
      <c r="U4817" s="16"/>
      <c r="V4817" s="99"/>
      <c r="W4817" s="99"/>
    </row>
    <row r="4818" spans="1:23" hidden="1" x14ac:dyDescent="0.25">
      <c r="A4818" s="96">
        <v>152216</v>
      </c>
      <c r="B4818" s="96" t="s">
        <v>70</v>
      </c>
      <c r="C4818" s="96" t="s">
        <v>43</v>
      </c>
      <c r="D4818" s="96" t="s">
        <v>64</v>
      </c>
      <c r="E4818" s="97">
        <v>43881</v>
      </c>
      <c r="F4818" s="96" t="s">
        <v>56</v>
      </c>
      <c r="G4818" s="96" t="s">
        <v>46</v>
      </c>
      <c r="H4818" s="97">
        <v>45203</v>
      </c>
      <c r="I4818" s="23">
        <v>0.34049768518518514</v>
      </c>
      <c r="J4818" s="97">
        <v>45203</v>
      </c>
      <c r="K4818" s="23">
        <v>0.36667824074074074</v>
      </c>
      <c r="L4818" s="96">
        <v>2262</v>
      </c>
      <c r="M4818" s="98">
        <f>Causas[[#This Row],[parada_duracion]]/60</f>
        <v>37.700000000000003</v>
      </c>
      <c r="N4818" s="18" t="s">
        <v>1564</v>
      </c>
      <c r="O4818" s="99" t="s">
        <v>52</v>
      </c>
      <c r="P4818" s="99">
        <f>WEEKNUM(Causas[[#This Row],[resolucion_fecha]],16)</f>
        <v>40</v>
      </c>
      <c r="Q4818" s="99" t="str">
        <f>TEXT(Causas[[#This Row],[resolucion_fecha]],"MMMM")</f>
        <v>octubre</v>
      </c>
      <c r="R4818" s="99" t="str">
        <f t="shared" si="75"/>
        <v>M</v>
      </c>
      <c r="S4818" s="99"/>
      <c r="T4818" s="16" t="s">
        <v>53</v>
      </c>
      <c r="U4818" s="100"/>
      <c r="V4818" s="99"/>
      <c r="W4818" s="99"/>
    </row>
    <row r="4819" spans="1:23" hidden="1" x14ac:dyDescent="0.25">
      <c r="A4819" s="96">
        <v>152217</v>
      </c>
      <c r="B4819" s="96" t="s">
        <v>74</v>
      </c>
      <c r="C4819" s="96" t="s">
        <v>43</v>
      </c>
      <c r="D4819" s="96" t="s">
        <v>68</v>
      </c>
      <c r="E4819" s="97">
        <v>44258</v>
      </c>
      <c r="F4819" s="96" t="s">
        <v>56</v>
      </c>
      <c r="G4819" s="96" t="s">
        <v>46</v>
      </c>
      <c r="H4819" s="97">
        <v>45203</v>
      </c>
      <c r="I4819" s="23">
        <v>0.34281249999999996</v>
      </c>
      <c r="J4819" s="97">
        <v>45203</v>
      </c>
      <c r="K4819" s="23">
        <v>0.38967592592592593</v>
      </c>
      <c r="L4819" s="96">
        <v>4049</v>
      </c>
      <c r="M4819" s="98">
        <f>Causas[[#This Row],[parada_duracion]]/60</f>
        <v>67.483333333333334</v>
      </c>
      <c r="N4819" s="18" t="s">
        <v>1565</v>
      </c>
      <c r="O4819" s="99" t="s">
        <v>52</v>
      </c>
      <c r="P4819" s="99">
        <f>WEEKNUM(Causas[[#This Row],[resolucion_fecha]],16)</f>
        <v>40</v>
      </c>
      <c r="Q4819" s="99" t="str">
        <f>TEXT(Causas[[#This Row],[resolucion_fecha]],"MMMM")</f>
        <v>octubre</v>
      </c>
      <c r="R4819" s="99" t="str">
        <f t="shared" si="75"/>
        <v>M</v>
      </c>
      <c r="S4819" s="99"/>
      <c r="T4819" s="16" t="s">
        <v>53</v>
      </c>
      <c r="U4819" s="100"/>
      <c r="V4819" s="99"/>
      <c r="W4819" s="99"/>
    </row>
    <row r="4820" spans="1:23" hidden="1" x14ac:dyDescent="0.25">
      <c r="A4820" s="96">
        <v>152218</v>
      </c>
      <c r="B4820" s="96" t="s">
        <v>58</v>
      </c>
      <c r="C4820" s="96" t="s">
        <v>43</v>
      </c>
      <c r="D4820" s="96" t="s">
        <v>59</v>
      </c>
      <c r="E4820" s="97">
        <v>44231</v>
      </c>
      <c r="F4820" s="96" t="s">
        <v>60</v>
      </c>
      <c r="G4820" s="96" t="s">
        <v>50</v>
      </c>
      <c r="H4820" s="97">
        <v>45203</v>
      </c>
      <c r="I4820" s="23">
        <v>0.34668981481481481</v>
      </c>
      <c r="J4820" s="97">
        <v>45203</v>
      </c>
      <c r="K4820" s="23">
        <v>0.3904050925925926</v>
      </c>
      <c r="L4820" s="96">
        <v>3777</v>
      </c>
      <c r="M4820" s="98">
        <f>Causas[[#This Row],[parada_duracion]]/60</f>
        <v>62.95</v>
      </c>
      <c r="N4820" s="19" t="s">
        <v>49</v>
      </c>
      <c r="O4820" s="16" t="s">
        <v>49</v>
      </c>
      <c r="P4820" s="99">
        <f>WEEKNUM(Causas[[#This Row],[resolucion_fecha]],16)</f>
        <v>40</v>
      </c>
      <c r="Q4820" s="99" t="str">
        <f>TEXT(Causas[[#This Row],[resolucion_fecha]],"MMMM")</f>
        <v>octubre</v>
      </c>
      <c r="R4820" s="99" t="str">
        <f t="shared" si="75"/>
        <v>M</v>
      </c>
      <c r="S4820" s="99"/>
      <c r="T4820" s="16" t="s">
        <v>49</v>
      </c>
      <c r="U4820" s="100"/>
      <c r="V4820" s="99"/>
      <c r="W4820" s="99"/>
    </row>
    <row r="4821" spans="1:23" hidden="1" x14ac:dyDescent="0.25">
      <c r="A4821" s="25">
        <v>152219</v>
      </c>
      <c r="B4821" s="25" t="s">
        <v>95</v>
      </c>
      <c r="C4821" s="25" t="s">
        <v>43</v>
      </c>
      <c r="D4821" s="25" t="s">
        <v>166</v>
      </c>
      <c r="E4821" s="24">
        <v>43405</v>
      </c>
      <c r="F4821" s="25" t="s">
        <v>45</v>
      </c>
      <c r="G4821" s="25" t="s">
        <v>50</v>
      </c>
      <c r="H4821" s="24">
        <v>45203</v>
      </c>
      <c r="I4821" s="101">
        <v>0.35800925925925925</v>
      </c>
      <c r="J4821" s="24">
        <v>45203</v>
      </c>
      <c r="K4821" s="101">
        <v>0.3596064814814815</v>
      </c>
      <c r="L4821" s="25">
        <v>138</v>
      </c>
      <c r="M4821" s="26">
        <f>Causas[[#This Row],[parada_duracion]]/60</f>
        <v>2.2999999999999998</v>
      </c>
      <c r="N4821" s="19" t="s">
        <v>47</v>
      </c>
      <c r="O4821" s="16" t="s">
        <v>47</v>
      </c>
      <c r="P4821" s="16">
        <f>WEEKNUM(Causas[[#This Row],[resolucion_fecha]],16)</f>
        <v>40</v>
      </c>
      <c r="Q4821" s="16" t="str">
        <f>TEXT(Causas[[#This Row],[resolucion_fecha]],"MMMM")</f>
        <v>octubre</v>
      </c>
      <c r="R4821" s="16" t="str">
        <f t="shared" si="75"/>
        <v>M</v>
      </c>
      <c r="S4821" s="16"/>
      <c r="T4821" s="16" t="s">
        <v>47</v>
      </c>
      <c r="U4821" s="100"/>
      <c r="V4821" s="16"/>
      <c r="W4821" s="16"/>
    </row>
    <row r="4822" spans="1:23" hidden="1" x14ac:dyDescent="0.25">
      <c r="A4822" s="25">
        <v>152237</v>
      </c>
      <c r="B4822" s="25" t="s">
        <v>42</v>
      </c>
      <c r="C4822" s="25" t="s">
        <v>43</v>
      </c>
      <c r="D4822" s="25" t="s">
        <v>80</v>
      </c>
      <c r="E4822" s="24">
        <v>43405</v>
      </c>
      <c r="F4822" s="25" t="s">
        <v>45</v>
      </c>
      <c r="G4822" s="25" t="s">
        <v>50</v>
      </c>
      <c r="H4822" s="24">
        <v>45203</v>
      </c>
      <c r="I4822" s="101">
        <v>0.43495370370370368</v>
      </c>
      <c r="J4822" s="24">
        <v>45203</v>
      </c>
      <c r="K4822" s="101">
        <v>0.56251157407407404</v>
      </c>
      <c r="L4822" s="25">
        <v>11021</v>
      </c>
      <c r="M4822" s="26">
        <f>Causas[[#This Row],[parada_duracion]]/60</f>
        <v>183.68333333333334</v>
      </c>
      <c r="N4822" s="19" t="s">
        <v>49</v>
      </c>
      <c r="O4822" s="16" t="s">
        <v>49</v>
      </c>
      <c r="P4822" s="16">
        <f>WEEKNUM(Causas[[#This Row],[resolucion_fecha]],16)</f>
        <v>40</v>
      </c>
      <c r="Q4822" s="16" t="str">
        <f>TEXT(Causas[[#This Row],[resolucion_fecha]],"MMMM")</f>
        <v>octubre</v>
      </c>
      <c r="R4822" s="16" t="str">
        <f t="shared" si="75"/>
        <v>M</v>
      </c>
      <c r="S4822" s="16"/>
      <c r="T4822" s="16" t="s">
        <v>49</v>
      </c>
      <c r="U4822" s="16"/>
      <c r="V4822" s="16"/>
      <c r="W4822" s="16"/>
    </row>
    <row r="4823" spans="1:23" hidden="1" x14ac:dyDescent="0.25">
      <c r="A4823" s="96">
        <v>152239</v>
      </c>
      <c r="B4823" s="96" t="s">
        <v>95</v>
      </c>
      <c r="C4823" s="96" t="s">
        <v>43</v>
      </c>
      <c r="D4823" s="96" t="s">
        <v>166</v>
      </c>
      <c r="E4823" s="97">
        <v>43405</v>
      </c>
      <c r="F4823" s="96" t="s">
        <v>45</v>
      </c>
      <c r="G4823" s="96" t="s">
        <v>50</v>
      </c>
      <c r="H4823" s="97">
        <v>45203</v>
      </c>
      <c r="I4823" s="23">
        <v>0.43570601851851848</v>
      </c>
      <c r="J4823" s="97">
        <v>45203</v>
      </c>
      <c r="K4823" s="23">
        <v>0.44010416666666669</v>
      </c>
      <c r="L4823" s="96">
        <v>380</v>
      </c>
      <c r="M4823" s="98">
        <f>Causas[[#This Row],[parada_duracion]]/60</f>
        <v>6.333333333333333</v>
      </c>
      <c r="N4823" s="19" t="s">
        <v>47</v>
      </c>
      <c r="O4823" s="16" t="s">
        <v>47</v>
      </c>
      <c r="P4823" s="99">
        <f>WEEKNUM(Causas[[#This Row],[resolucion_fecha]],16)</f>
        <v>40</v>
      </c>
      <c r="Q4823" s="99" t="str">
        <f>TEXT(Causas[[#This Row],[resolucion_fecha]],"MMMM")</f>
        <v>octubre</v>
      </c>
      <c r="R4823" s="99" t="str">
        <f t="shared" si="75"/>
        <v>M</v>
      </c>
      <c r="S4823" s="99"/>
      <c r="T4823" s="16" t="s">
        <v>47</v>
      </c>
      <c r="U4823" s="16"/>
      <c r="V4823" s="99"/>
      <c r="W4823" s="99"/>
    </row>
    <row r="4824" spans="1:23" hidden="1" x14ac:dyDescent="0.25">
      <c r="A4824" s="96">
        <v>152240</v>
      </c>
      <c r="B4824" s="96" t="s">
        <v>117</v>
      </c>
      <c r="C4824" s="96" t="s">
        <v>43</v>
      </c>
      <c r="D4824" s="96" t="s">
        <v>166</v>
      </c>
      <c r="E4824" s="97">
        <v>43405</v>
      </c>
      <c r="F4824" s="96" t="s">
        <v>45</v>
      </c>
      <c r="G4824" s="96" t="s">
        <v>50</v>
      </c>
      <c r="H4824" s="97">
        <v>45203</v>
      </c>
      <c r="I4824" s="23">
        <v>0.44045138888888885</v>
      </c>
      <c r="J4824" s="97">
        <v>45203</v>
      </c>
      <c r="K4824" s="23">
        <v>0.45042824074074073</v>
      </c>
      <c r="L4824" s="96">
        <v>862</v>
      </c>
      <c r="M4824" s="98">
        <f>Causas[[#This Row],[parada_duracion]]/60</f>
        <v>14.366666666666667</v>
      </c>
      <c r="N4824" s="18" t="s">
        <v>113</v>
      </c>
      <c r="O4824" s="99" t="s">
        <v>52</v>
      </c>
      <c r="P4824" s="99">
        <f>WEEKNUM(Causas[[#This Row],[resolucion_fecha]],16)</f>
        <v>40</v>
      </c>
      <c r="Q4824" s="99" t="str">
        <f>TEXT(Causas[[#This Row],[resolucion_fecha]],"MMMM")</f>
        <v>octubre</v>
      </c>
      <c r="R4824" s="99" t="str">
        <f t="shared" si="75"/>
        <v>M</v>
      </c>
      <c r="S4824" s="99"/>
      <c r="T4824" s="16" t="s">
        <v>53</v>
      </c>
      <c r="U4824" s="100"/>
      <c r="V4824" s="99"/>
      <c r="W4824" s="99"/>
    </row>
    <row r="4825" spans="1:23" hidden="1" x14ac:dyDescent="0.25">
      <c r="A4825" s="25">
        <v>152241</v>
      </c>
      <c r="B4825" s="25" t="s">
        <v>70</v>
      </c>
      <c r="C4825" s="25" t="s">
        <v>43</v>
      </c>
      <c r="D4825" s="25" t="s">
        <v>64</v>
      </c>
      <c r="E4825" s="24">
        <v>43881</v>
      </c>
      <c r="F4825" s="25" t="s">
        <v>56</v>
      </c>
      <c r="G4825" s="25" t="s">
        <v>46</v>
      </c>
      <c r="H4825" s="24">
        <v>45203</v>
      </c>
      <c r="I4825" s="101">
        <v>0.45799768518518519</v>
      </c>
      <c r="J4825" s="24">
        <v>45203</v>
      </c>
      <c r="K4825" s="101">
        <v>0.48056712962962966</v>
      </c>
      <c r="L4825" s="25">
        <v>1950</v>
      </c>
      <c r="M4825" s="26">
        <f>Causas[[#This Row],[parada_duracion]]/60</f>
        <v>32.5</v>
      </c>
      <c r="N4825" s="19" t="s">
        <v>1564</v>
      </c>
      <c r="O4825" s="16" t="s">
        <v>52</v>
      </c>
      <c r="P4825" s="16">
        <f>WEEKNUM(Causas[[#This Row],[resolucion_fecha]],16)</f>
        <v>40</v>
      </c>
      <c r="Q4825" s="16" t="str">
        <f>TEXT(Causas[[#This Row],[resolucion_fecha]],"MMMM")</f>
        <v>octubre</v>
      </c>
      <c r="R4825" s="16" t="str">
        <f t="shared" si="75"/>
        <v>M</v>
      </c>
      <c r="S4825" s="16"/>
      <c r="T4825" s="16" t="s">
        <v>53</v>
      </c>
      <c r="U4825" s="100"/>
      <c r="V4825" s="16"/>
      <c r="W4825" s="16"/>
    </row>
    <row r="4826" spans="1:23" hidden="1" x14ac:dyDescent="0.25">
      <c r="A4826" s="25">
        <v>152244</v>
      </c>
      <c r="B4826" s="25" t="s">
        <v>74</v>
      </c>
      <c r="C4826" s="25" t="s">
        <v>43</v>
      </c>
      <c r="D4826" s="25" t="s">
        <v>68</v>
      </c>
      <c r="E4826" s="24">
        <v>44258</v>
      </c>
      <c r="F4826" s="25" t="s">
        <v>56</v>
      </c>
      <c r="G4826" s="25" t="s">
        <v>46</v>
      </c>
      <c r="H4826" s="24">
        <v>45203</v>
      </c>
      <c r="I4826" s="101">
        <v>0.47271990740740738</v>
      </c>
      <c r="J4826" s="24">
        <v>45203</v>
      </c>
      <c r="K4826" s="101">
        <v>0.5945138888888889</v>
      </c>
      <c r="L4826" s="25">
        <v>10523</v>
      </c>
      <c r="M4826" s="26">
        <f>Causas[[#This Row],[parada_duracion]]/60</f>
        <v>175.38333333333333</v>
      </c>
      <c r="N4826" s="19" t="s">
        <v>1566</v>
      </c>
      <c r="O4826" s="16" t="s">
        <v>72</v>
      </c>
      <c r="P4826" s="16">
        <f>WEEKNUM(Causas[[#This Row],[resolucion_fecha]],16)</f>
        <v>40</v>
      </c>
      <c r="Q4826" s="16" t="str">
        <f>TEXT(Causas[[#This Row],[resolucion_fecha]],"MMMM")</f>
        <v>octubre</v>
      </c>
      <c r="R4826" s="16" t="str">
        <f t="shared" si="75"/>
        <v>M</v>
      </c>
      <c r="S4826" s="16"/>
      <c r="T4826" s="99" t="s">
        <v>73</v>
      </c>
      <c r="U4826" s="16"/>
      <c r="V4826" s="16"/>
      <c r="W4826" s="16"/>
    </row>
    <row r="4827" spans="1:23" hidden="1" x14ac:dyDescent="0.25">
      <c r="A4827" s="25">
        <v>152247</v>
      </c>
      <c r="B4827" s="25" t="s">
        <v>42</v>
      </c>
      <c r="C4827" s="25" t="s">
        <v>43</v>
      </c>
      <c r="D4827" s="25" t="s">
        <v>1441</v>
      </c>
      <c r="E4827" s="24">
        <v>43732</v>
      </c>
      <c r="F4827" s="25" t="s">
        <v>325</v>
      </c>
      <c r="G4827" s="25" t="s">
        <v>46</v>
      </c>
      <c r="H4827" s="24">
        <v>45203</v>
      </c>
      <c r="I4827" s="101">
        <v>0.4738194444444444</v>
      </c>
      <c r="J4827" s="24">
        <v>45203</v>
      </c>
      <c r="K4827" s="101">
        <v>0.5801736111111111</v>
      </c>
      <c r="L4827" s="25">
        <v>9189</v>
      </c>
      <c r="M4827" s="26">
        <f>Causas[[#This Row],[parada_duracion]]/60</f>
        <v>153.15</v>
      </c>
      <c r="N4827" s="19" t="s">
        <v>1567</v>
      </c>
      <c r="O4827" s="16" t="s">
        <v>52</v>
      </c>
      <c r="P4827" s="16">
        <f>WEEKNUM(Causas[[#This Row],[resolucion_fecha]],16)</f>
        <v>40</v>
      </c>
      <c r="Q4827" s="16" t="str">
        <f>TEXT(Causas[[#This Row],[resolucion_fecha]],"MMMM")</f>
        <v>octubre</v>
      </c>
      <c r="R4827" s="16" t="str">
        <f t="shared" si="75"/>
        <v>M</v>
      </c>
      <c r="S4827" s="16"/>
      <c r="T4827" s="16" t="s">
        <v>53</v>
      </c>
      <c r="U4827" s="16"/>
      <c r="V4827" s="16"/>
      <c r="W4827" s="16"/>
    </row>
    <row r="4828" spans="1:23" hidden="1" x14ac:dyDescent="0.25">
      <c r="A4828" s="25">
        <v>152249</v>
      </c>
      <c r="B4828" s="25" t="s">
        <v>42</v>
      </c>
      <c r="C4828" s="25" t="s">
        <v>43</v>
      </c>
      <c r="D4828" s="25" t="s">
        <v>64</v>
      </c>
      <c r="E4828" s="24">
        <v>43405</v>
      </c>
      <c r="F4828" s="25" t="s">
        <v>45</v>
      </c>
      <c r="G4828" s="25" t="s">
        <v>50</v>
      </c>
      <c r="H4828" s="24">
        <v>45203</v>
      </c>
      <c r="I4828" s="101">
        <v>0.52004629629629628</v>
      </c>
      <c r="J4828" s="24">
        <v>45203</v>
      </c>
      <c r="K4828" s="101">
        <v>0.56238425925925928</v>
      </c>
      <c r="L4828" s="25">
        <v>3658</v>
      </c>
      <c r="M4828" s="26">
        <f>Causas[[#This Row],[parada_duracion]]/60</f>
        <v>60.966666666666669</v>
      </c>
      <c r="N4828" s="19" t="s">
        <v>49</v>
      </c>
      <c r="O4828" s="16" t="s">
        <v>49</v>
      </c>
      <c r="P4828" s="16">
        <f>WEEKNUM(Causas[[#This Row],[resolucion_fecha]],16)</f>
        <v>40</v>
      </c>
      <c r="Q4828" s="16" t="str">
        <f>TEXT(Causas[[#This Row],[resolucion_fecha]],"MMMM")</f>
        <v>octubre</v>
      </c>
      <c r="R4828" s="16" t="str">
        <f t="shared" si="75"/>
        <v>M</v>
      </c>
      <c r="S4828" s="16"/>
      <c r="T4828" s="16" t="s">
        <v>49</v>
      </c>
      <c r="U4828" s="16"/>
      <c r="V4828" s="16"/>
      <c r="W4828" s="16"/>
    </row>
    <row r="4829" spans="1:23" hidden="1" x14ac:dyDescent="0.25">
      <c r="A4829" s="25">
        <v>152251</v>
      </c>
      <c r="B4829" s="25" t="s">
        <v>79</v>
      </c>
      <c r="C4829" s="25" t="s">
        <v>43</v>
      </c>
      <c r="D4829" s="25" t="s">
        <v>102</v>
      </c>
      <c r="E4829" s="24">
        <v>43405</v>
      </c>
      <c r="F4829" s="25" t="s">
        <v>45</v>
      </c>
      <c r="G4829" s="25" t="s">
        <v>46</v>
      </c>
      <c r="H4829" s="24">
        <v>45203</v>
      </c>
      <c r="I4829" s="101">
        <v>0.55775462962962963</v>
      </c>
      <c r="J4829" s="24">
        <v>45203</v>
      </c>
      <c r="K4829" s="101">
        <v>0.60011574074074081</v>
      </c>
      <c r="L4829" s="25">
        <v>3660</v>
      </c>
      <c r="M4829" s="26">
        <f>Causas[[#This Row],[parada_duracion]]/60</f>
        <v>61</v>
      </c>
      <c r="N4829" s="19" t="s">
        <v>49</v>
      </c>
      <c r="O4829" s="16" t="s">
        <v>49</v>
      </c>
      <c r="P4829" s="16">
        <f>WEEKNUM(Causas[[#This Row],[resolucion_fecha]],16)</f>
        <v>40</v>
      </c>
      <c r="Q4829" s="16" t="str">
        <f>TEXT(Causas[[#This Row],[resolucion_fecha]],"MMMM")</f>
        <v>octubre</v>
      </c>
      <c r="R4829" s="16" t="str">
        <f t="shared" si="75"/>
        <v>M</v>
      </c>
      <c r="S4829" s="16"/>
      <c r="T4829" s="16" t="s">
        <v>49</v>
      </c>
      <c r="U4829" s="16"/>
      <c r="V4829" s="16"/>
      <c r="W4829" s="16"/>
    </row>
    <row r="4830" spans="1:23" hidden="1" x14ac:dyDescent="0.25">
      <c r="A4830" s="96">
        <v>152256</v>
      </c>
      <c r="B4830" s="96" t="s">
        <v>74</v>
      </c>
      <c r="C4830" s="96" t="s">
        <v>43</v>
      </c>
      <c r="D4830" s="96" t="s">
        <v>68</v>
      </c>
      <c r="E4830" s="97">
        <v>44258</v>
      </c>
      <c r="F4830" s="96" t="s">
        <v>56</v>
      </c>
      <c r="G4830" s="96" t="s">
        <v>46</v>
      </c>
      <c r="H4830" s="97">
        <v>45203</v>
      </c>
      <c r="I4830" s="23">
        <v>0.59467592592592589</v>
      </c>
      <c r="J4830" s="97">
        <v>45203</v>
      </c>
      <c r="K4830" s="23">
        <v>0.6664930555555556</v>
      </c>
      <c r="L4830" s="96">
        <v>6205</v>
      </c>
      <c r="M4830" s="98">
        <f>Causas[[#This Row],[parada_duracion]]/60</f>
        <v>103.41666666666667</v>
      </c>
      <c r="N4830" s="18" t="s">
        <v>1568</v>
      </c>
      <c r="O4830" s="99" t="s">
        <v>72</v>
      </c>
      <c r="P4830" s="99">
        <f>WEEKNUM(Causas[[#This Row],[resolucion_fecha]],16)</f>
        <v>40</v>
      </c>
      <c r="Q4830" s="99" t="str">
        <f>TEXT(Causas[[#This Row],[resolucion_fecha]],"MMMM")</f>
        <v>octubre</v>
      </c>
      <c r="R4830" s="99" t="str">
        <f t="shared" si="75"/>
        <v>T</v>
      </c>
      <c r="S4830" s="99"/>
      <c r="T4830" s="99" t="s">
        <v>73</v>
      </c>
      <c r="U4830" s="16"/>
      <c r="V4830" s="99"/>
      <c r="W4830" s="99"/>
    </row>
    <row r="4831" spans="1:23" hidden="1" x14ac:dyDescent="0.25">
      <c r="A4831" s="25">
        <v>152257</v>
      </c>
      <c r="B4831" s="25" t="s">
        <v>79</v>
      </c>
      <c r="C4831" s="25" t="s">
        <v>43</v>
      </c>
      <c r="D4831" s="25" t="s">
        <v>102</v>
      </c>
      <c r="E4831" s="24">
        <v>43405</v>
      </c>
      <c r="F4831" s="25" t="s">
        <v>45</v>
      </c>
      <c r="G4831" s="25" t="s">
        <v>46</v>
      </c>
      <c r="H4831" s="24">
        <v>45203</v>
      </c>
      <c r="I4831" s="101">
        <v>0.60025462962962961</v>
      </c>
      <c r="J4831" s="24">
        <v>45203</v>
      </c>
      <c r="K4831" s="101">
        <v>0.64780092592592597</v>
      </c>
      <c r="L4831" s="25">
        <v>4108</v>
      </c>
      <c r="M4831" s="26">
        <f>Causas[[#This Row],[parada_duracion]]/60</f>
        <v>68.466666666666669</v>
      </c>
      <c r="N4831" s="19" t="s">
        <v>1569</v>
      </c>
      <c r="O4831" s="16" t="s">
        <v>72</v>
      </c>
      <c r="P4831" s="16">
        <f>WEEKNUM(Causas[[#This Row],[resolucion_fecha]],16)</f>
        <v>40</v>
      </c>
      <c r="Q4831" s="16" t="str">
        <f>TEXT(Causas[[#This Row],[resolucion_fecha]],"MMMM")</f>
        <v>octubre</v>
      </c>
      <c r="R4831" s="16" t="str">
        <f t="shared" si="75"/>
        <v>T</v>
      </c>
      <c r="S4831" s="16"/>
      <c r="T4831" s="99" t="s">
        <v>73</v>
      </c>
      <c r="U4831" s="100"/>
      <c r="V4831" s="16"/>
      <c r="W4831" s="16"/>
    </row>
    <row r="4832" spans="1:23" hidden="1" x14ac:dyDescent="0.25">
      <c r="A4832" s="25">
        <v>152259</v>
      </c>
      <c r="B4832" s="25" t="s">
        <v>66</v>
      </c>
      <c r="C4832" s="25" t="s">
        <v>43</v>
      </c>
      <c r="D4832" s="25" t="s">
        <v>105</v>
      </c>
      <c r="E4832" s="24">
        <v>43405</v>
      </c>
      <c r="F4832" s="25" t="s">
        <v>45</v>
      </c>
      <c r="G4832" s="25" t="s">
        <v>50</v>
      </c>
      <c r="H4832" s="24">
        <v>45203</v>
      </c>
      <c r="I4832" s="101">
        <v>0.60986111111111108</v>
      </c>
      <c r="J4832" s="24">
        <v>45203</v>
      </c>
      <c r="K4832" s="101">
        <v>0.64165509259259257</v>
      </c>
      <c r="L4832" s="25">
        <v>2747</v>
      </c>
      <c r="M4832" s="26">
        <f>Causas[[#This Row],[parada_duracion]]/60</f>
        <v>45.783333333333331</v>
      </c>
      <c r="N4832" s="19" t="s">
        <v>1570</v>
      </c>
      <c r="O4832" s="16" t="s">
        <v>72</v>
      </c>
      <c r="P4832" s="16">
        <f>WEEKNUM(Causas[[#This Row],[resolucion_fecha]],16)</f>
        <v>40</v>
      </c>
      <c r="Q4832" s="16" t="str">
        <f>TEXT(Causas[[#This Row],[resolucion_fecha]],"MMMM")</f>
        <v>octubre</v>
      </c>
      <c r="R4832" s="16" t="str">
        <f t="shared" si="75"/>
        <v>T</v>
      </c>
      <c r="S4832" s="16"/>
      <c r="T4832" s="99" t="s">
        <v>73</v>
      </c>
      <c r="U4832" s="16"/>
      <c r="V4832" s="16"/>
      <c r="W4832" s="16"/>
    </row>
    <row r="4833" spans="1:23" hidden="1" x14ac:dyDescent="0.25">
      <c r="A4833" s="25">
        <v>152262</v>
      </c>
      <c r="B4833" s="25" t="s">
        <v>42</v>
      </c>
      <c r="C4833" s="25" t="s">
        <v>43</v>
      </c>
      <c r="D4833" s="25" t="s">
        <v>64</v>
      </c>
      <c r="E4833" s="24">
        <v>43405</v>
      </c>
      <c r="F4833" s="25" t="s">
        <v>45</v>
      </c>
      <c r="G4833" s="25" t="s">
        <v>50</v>
      </c>
      <c r="H4833" s="24">
        <v>45203</v>
      </c>
      <c r="I4833" s="101">
        <v>0.63587962962962963</v>
      </c>
      <c r="J4833" s="24">
        <v>45203</v>
      </c>
      <c r="K4833" s="101">
        <v>0.79385416666666664</v>
      </c>
      <c r="L4833" s="25">
        <v>13649</v>
      </c>
      <c r="M4833" s="26">
        <f>Causas[[#This Row],[parada_duracion]]/60</f>
        <v>227.48333333333332</v>
      </c>
      <c r="N4833" s="19" t="s">
        <v>49</v>
      </c>
      <c r="O4833" s="16" t="s">
        <v>49</v>
      </c>
      <c r="P4833" s="16">
        <f>WEEKNUM(Causas[[#This Row],[resolucion_fecha]],16)</f>
        <v>40</v>
      </c>
      <c r="Q4833" s="16" t="str">
        <f>TEXT(Causas[[#This Row],[resolucion_fecha]],"MMMM")</f>
        <v>octubre</v>
      </c>
      <c r="R4833" s="16" t="str">
        <f t="shared" si="75"/>
        <v>T</v>
      </c>
      <c r="S4833" s="16"/>
      <c r="T4833" s="16" t="s">
        <v>49</v>
      </c>
      <c r="U4833" s="16"/>
      <c r="V4833" s="16"/>
      <c r="W4833" s="16"/>
    </row>
    <row r="4834" spans="1:23" hidden="1" x14ac:dyDescent="0.25">
      <c r="A4834" s="25">
        <v>152266</v>
      </c>
      <c r="B4834" s="25" t="s">
        <v>66</v>
      </c>
      <c r="C4834" s="25" t="s">
        <v>43</v>
      </c>
      <c r="D4834" s="25" t="s">
        <v>105</v>
      </c>
      <c r="E4834" s="24">
        <v>43405</v>
      </c>
      <c r="F4834" s="25" t="s">
        <v>45</v>
      </c>
      <c r="G4834" s="25" t="s">
        <v>50</v>
      </c>
      <c r="H4834" s="24">
        <v>45203</v>
      </c>
      <c r="I4834" s="101">
        <v>0.64530092592592592</v>
      </c>
      <c r="J4834" s="24">
        <v>45203</v>
      </c>
      <c r="K4834" s="101">
        <v>0.65525462962962966</v>
      </c>
      <c r="L4834" s="25">
        <v>860</v>
      </c>
      <c r="M4834" s="26">
        <f>Causas[[#This Row],[parada_duracion]]/60</f>
        <v>14.333333333333334</v>
      </c>
      <c r="N4834" s="18" t="s">
        <v>113</v>
      </c>
      <c r="O4834" s="16" t="s">
        <v>52</v>
      </c>
      <c r="P4834" s="16">
        <f>WEEKNUM(Causas[[#This Row],[resolucion_fecha]],16)</f>
        <v>40</v>
      </c>
      <c r="Q4834" s="16" t="str">
        <f>TEXT(Causas[[#This Row],[resolucion_fecha]],"MMMM")</f>
        <v>octubre</v>
      </c>
      <c r="R4834" s="16" t="str">
        <f t="shared" si="75"/>
        <v>T</v>
      </c>
      <c r="S4834" s="16"/>
      <c r="T4834" s="16" t="s">
        <v>53</v>
      </c>
      <c r="U4834" s="16"/>
      <c r="V4834" s="16"/>
      <c r="W4834" s="16"/>
    </row>
    <row r="4835" spans="1:23" hidden="1" x14ac:dyDescent="0.25">
      <c r="A4835" s="25">
        <v>152269</v>
      </c>
      <c r="B4835" s="25" t="s">
        <v>66</v>
      </c>
      <c r="C4835" s="25" t="s">
        <v>43</v>
      </c>
      <c r="D4835" s="25" t="s">
        <v>105</v>
      </c>
      <c r="E4835" s="24">
        <v>43405</v>
      </c>
      <c r="F4835" s="25" t="s">
        <v>45</v>
      </c>
      <c r="G4835" s="25" t="s">
        <v>50</v>
      </c>
      <c r="H4835" s="24">
        <v>45203</v>
      </c>
      <c r="I4835" s="101">
        <v>0.65547453703703706</v>
      </c>
      <c r="J4835" s="24">
        <v>45203</v>
      </c>
      <c r="K4835" s="101">
        <v>0.66670138888888886</v>
      </c>
      <c r="L4835" s="25">
        <v>970</v>
      </c>
      <c r="M4835" s="26">
        <f>Causas[[#This Row],[parada_duracion]]/60</f>
        <v>16.166666666666668</v>
      </c>
      <c r="N4835" s="18" t="s">
        <v>113</v>
      </c>
      <c r="O4835" s="16" t="s">
        <v>52</v>
      </c>
      <c r="P4835" s="16">
        <f>WEEKNUM(Causas[[#This Row],[resolucion_fecha]],16)</f>
        <v>40</v>
      </c>
      <c r="Q4835" s="16" t="str">
        <f>TEXT(Causas[[#This Row],[resolucion_fecha]],"MMMM")</f>
        <v>octubre</v>
      </c>
      <c r="R4835" s="16" t="str">
        <f t="shared" si="75"/>
        <v>T</v>
      </c>
      <c r="S4835" s="16"/>
      <c r="T4835" s="16" t="s">
        <v>53</v>
      </c>
      <c r="U4835" s="16"/>
      <c r="V4835" s="16"/>
      <c r="W4835" s="16"/>
    </row>
    <row r="4836" spans="1:23" hidden="1" x14ac:dyDescent="0.25">
      <c r="A4836" s="96">
        <v>152278</v>
      </c>
      <c r="B4836" s="96" t="s">
        <v>111</v>
      </c>
      <c r="C4836" s="96" t="s">
        <v>43</v>
      </c>
      <c r="D4836" s="96" t="s">
        <v>166</v>
      </c>
      <c r="E4836" s="97">
        <v>44432</v>
      </c>
      <c r="F4836" s="96" t="s">
        <v>325</v>
      </c>
      <c r="G4836" s="96" t="s">
        <v>50</v>
      </c>
      <c r="H4836" s="97">
        <v>45203</v>
      </c>
      <c r="I4836" s="23">
        <v>0.69738425925925929</v>
      </c>
      <c r="J4836" s="97">
        <v>45203</v>
      </c>
      <c r="K4836" s="23">
        <v>0.76627314814814806</v>
      </c>
      <c r="L4836" s="96">
        <v>5952</v>
      </c>
      <c r="M4836" s="98">
        <f>Causas[[#This Row],[parada_duracion]]/60</f>
        <v>99.2</v>
      </c>
      <c r="N4836" s="19" t="s">
        <v>49</v>
      </c>
      <c r="O4836" s="16" t="s">
        <v>49</v>
      </c>
      <c r="P4836" s="99">
        <f>WEEKNUM(Causas[[#This Row],[resolucion_fecha]],16)</f>
        <v>40</v>
      </c>
      <c r="Q4836" s="99" t="str">
        <f>TEXT(Causas[[#This Row],[resolucion_fecha]],"MMMM")</f>
        <v>octubre</v>
      </c>
      <c r="R4836" s="99" t="str">
        <f t="shared" si="75"/>
        <v>T</v>
      </c>
      <c r="S4836" s="99"/>
      <c r="T4836" s="16" t="s">
        <v>49</v>
      </c>
      <c r="U4836" s="16"/>
      <c r="V4836" s="99"/>
      <c r="W4836" s="99"/>
    </row>
    <row r="4837" spans="1:23" hidden="1" x14ac:dyDescent="0.25">
      <c r="A4837" s="25">
        <v>152279</v>
      </c>
      <c r="B4837" s="25" t="s">
        <v>58</v>
      </c>
      <c r="C4837" s="25" t="s">
        <v>43</v>
      </c>
      <c r="D4837" s="25" t="s">
        <v>324</v>
      </c>
      <c r="E4837" s="24">
        <v>44475</v>
      </c>
      <c r="F4837" s="25" t="s">
        <v>325</v>
      </c>
      <c r="G4837" s="25" t="s">
        <v>46</v>
      </c>
      <c r="H4837" s="24">
        <v>45203</v>
      </c>
      <c r="I4837" s="101">
        <v>0.70181712962962972</v>
      </c>
      <c r="J4837" s="24">
        <v>45203</v>
      </c>
      <c r="K4837" s="101">
        <v>0.73952546296296295</v>
      </c>
      <c r="L4837" s="25">
        <v>3258</v>
      </c>
      <c r="M4837" s="26">
        <f>Causas[[#This Row],[parada_duracion]]/60</f>
        <v>54.3</v>
      </c>
      <c r="N4837" s="19" t="s">
        <v>1571</v>
      </c>
      <c r="O4837" s="16" t="s">
        <v>52</v>
      </c>
      <c r="P4837" s="16">
        <f>WEEKNUM(Causas[[#This Row],[resolucion_fecha]],16)</f>
        <v>40</v>
      </c>
      <c r="Q4837" s="16" t="str">
        <f>TEXT(Causas[[#This Row],[resolucion_fecha]],"MMMM")</f>
        <v>octubre</v>
      </c>
      <c r="R4837" s="16" t="str">
        <f t="shared" si="75"/>
        <v>T</v>
      </c>
      <c r="S4837" s="16"/>
      <c r="T4837" s="16" t="s">
        <v>53</v>
      </c>
      <c r="U4837" s="100"/>
      <c r="V4837" s="16"/>
      <c r="W4837" s="16"/>
    </row>
    <row r="4838" spans="1:23" hidden="1" x14ac:dyDescent="0.25">
      <c r="A4838" s="25">
        <v>152287</v>
      </c>
      <c r="B4838" s="25" t="s">
        <v>79</v>
      </c>
      <c r="C4838" s="25" t="s">
        <v>43</v>
      </c>
      <c r="D4838" s="25" t="s">
        <v>68</v>
      </c>
      <c r="E4838" s="24">
        <v>43405</v>
      </c>
      <c r="F4838" s="25" t="s">
        <v>45</v>
      </c>
      <c r="G4838" s="25" t="s">
        <v>46</v>
      </c>
      <c r="H4838" s="24">
        <v>45203</v>
      </c>
      <c r="I4838" s="101">
        <v>0.73723379629629626</v>
      </c>
      <c r="J4838" s="24">
        <v>45203</v>
      </c>
      <c r="K4838" s="101">
        <v>0.74980324074074067</v>
      </c>
      <c r="L4838" s="25">
        <v>1086</v>
      </c>
      <c r="M4838" s="26">
        <f>Causas[[#This Row],[parada_duracion]]/60</f>
        <v>18.100000000000001</v>
      </c>
      <c r="N4838" s="19" t="s">
        <v>1572</v>
      </c>
      <c r="O4838" s="16" t="s">
        <v>72</v>
      </c>
      <c r="P4838" s="16">
        <f>WEEKNUM(Causas[[#This Row],[resolucion_fecha]],16)</f>
        <v>40</v>
      </c>
      <c r="Q4838" s="16" t="str">
        <f>TEXT(Causas[[#This Row],[resolucion_fecha]],"MMMM")</f>
        <v>octubre</v>
      </c>
      <c r="R4838" s="16" t="str">
        <f t="shared" si="75"/>
        <v>T</v>
      </c>
      <c r="S4838" s="16"/>
      <c r="T4838" s="99" t="s">
        <v>73</v>
      </c>
      <c r="U4838" s="16"/>
      <c r="V4838" s="16"/>
      <c r="W4838" s="16"/>
    </row>
    <row r="4839" spans="1:23" hidden="1" x14ac:dyDescent="0.25">
      <c r="A4839" s="25">
        <v>152291</v>
      </c>
      <c r="B4839" s="25" t="s">
        <v>95</v>
      </c>
      <c r="C4839" s="25" t="s">
        <v>43</v>
      </c>
      <c r="D4839" s="25" t="s">
        <v>166</v>
      </c>
      <c r="E4839" s="24">
        <v>43405</v>
      </c>
      <c r="F4839" s="25" t="s">
        <v>45</v>
      </c>
      <c r="G4839" s="25" t="s">
        <v>46</v>
      </c>
      <c r="H4839" s="24">
        <v>45203</v>
      </c>
      <c r="I4839" s="101">
        <v>0.76634259259259263</v>
      </c>
      <c r="J4839" s="24">
        <v>45203</v>
      </c>
      <c r="K4839" s="101">
        <v>0.76784722222222224</v>
      </c>
      <c r="L4839" s="25">
        <v>130</v>
      </c>
      <c r="M4839" s="26">
        <f>Causas[[#This Row],[parada_duracion]]/60</f>
        <v>2.1666666666666665</v>
      </c>
      <c r="N4839" s="19" t="s">
        <v>47</v>
      </c>
      <c r="O4839" s="16" t="s">
        <v>47</v>
      </c>
      <c r="P4839" s="16">
        <f>WEEKNUM(Causas[[#This Row],[resolucion_fecha]],16)</f>
        <v>40</v>
      </c>
      <c r="Q4839" s="16" t="str">
        <f>TEXT(Causas[[#This Row],[resolucion_fecha]],"MMMM")</f>
        <v>octubre</v>
      </c>
      <c r="R4839" s="16" t="str">
        <f t="shared" si="75"/>
        <v>T</v>
      </c>
      <c r="S4839" s="16"/>
      <c r="T4839" s="16" t="s">
        <v>47</v>
      </c>
      <c r="U4839" s="16"/>
      <c r="V4839" s="16"/>
      <c r="W4839" s="16"/>
    </row>
    <row r="4840" spans="1:23" hidden="1" x14ac:dyDescent="0.25">
      <c r="A4840" s="96">
        <v>152295</v>
      </c>
      <c r="B4840" s="96" t="s">
        <v>95</v>
      </c>
      <c r="C4840" s="96" t="s">
        <v>43</v>
      </c>
      <c r="D4840" s="96" t="s">
        <v>166</v>
      </c>
      <c r="E4840" s="97">
        <v>43405</v>
      </c>
      <c r="F4840" s="96" t="s">
        <v>45</v>
      </c>
      <c r="G4840" s="96" t="s">
        <v>46</v>
      </c>
      <c r="H4840" s="97">
        <v>45203</v>
      </c>
      <c r="I4840" s="23">
        <v>0.8081018518518519</v>
      </c>
      <c r="J4840" s="97">
        <v>45204</v>
      </c>
      <c r="K4840" s="23">
        <v>0.24853009259259259</v>
      </c>
      <c r="L4840" s="96">
        <v>38053</v>
      </c>
      <c r="M4840" s="98">
        <f>Causas[[#This Row],[parada_duracion]]/60</f>
        <v>634.2166666666667</v>
      </c>
      <c r="N4840" s="19" t="s">
        <v>49</v>
      </c>
      <c r="O4840" s="16" t="s">
        <v>49</v>
      </c>
      <c r="P4840" s="99">
        <f>WEEKNUM(Causas[[#This Row],[resolucion_fecha]],16)</f>
        <v>40</v>
      </c>
      <c r="Q4840" s="99" t="str">
        <f>TEXT(Causas[[#This Row],[resolucion_fecha]],"MMMM")</f>
        <v>octubre</v>
      </c>
      <c r="R4840" s="99" t="str">
        <f t="shared" si="75"/>
        <v>T</v>
      </c>
      <c r="S4840" s="99"/>
      <c r="T4840" s="16" t="s">
        <v>49</v>
      </c>
      <c r="U4840" s="16"/>
      <c r="V4840" s="99"/>
      <c r="W4840" s="99"/>
    </row>
    <row r="4841" spans="1:23" hidden="1" x14ac:dyDescent="0.25">
      <c r="A4841" s="25">
        <v>152296</v>
      </c>
      <c r="B4841" s="25" t="s">
        <v>42</v>
      </c>
      <c r="C4841" s="25" t="s">
        <v>43</v>
      </c>
      <c r="D4841" s="25" t="s">
        <v>96</v>
      </c>
      <c r="E4841" s="24">
        <v>43405</v>
      </c>
      <c r="F4841" s="25" t="s">
        <v>45</v>
      </c>
      <c r="G4841" s="25" t="s">
        <v>46</v>
      </c>
      <c r="H4841" s="24">
        <v>45203</v>
      </c>
      <c r="I4841" s="101">
        <v>0.81783564814814813</v>
      </c>
      <c r="J4841" s="24">
        <v>45203</v>
      </c>
      <c r="K4841" s="101">
        <v>0.81975694444444447</v>
      </c>
      <c r="L4841" s="25">
        <v>166</v>
      </c>
      <c r="M4841" s="26">
        <f>Causas[[#This Row],[parada_duracion]]/60</f>
        <v>2.7666666666666666</v>
      </c>
      <c r="N4841" s="19" t="s">
        <v>47</v>
      </c>
      <c r="O4841" s="16" t="s">
        <v>47</v>
      </c>
      <c r="P4841" s="16">
        <f>WEEKNUM(Causas[[#This Row],[resolucion_fecha]],16)</f>
        <v>40</v>
      </c>
      <c r="Q4841" s="16" t="str">
        <f>TEXT(Causas[[#This Row],[resolucion_fecha]],"MMMM")</f>
        <v>octubre</v>
      </c>
      <c r="R4841" s="16" t="str">
        <f t="shared" si="75"/>
        <v>T</v>
      </c>
      <c r="S4841" s="16"/>
      <c r="T4841" s="16" t="s">
        <v>47</v>
      </c>
      <c r="U4841" s="100"/>
      <c r="V4841" s="16"/>
      <c r="W4841" s="16"/>
    </row>
    <row r="4842" spans="1:23" hidden="1" x14ac:dyDescent="0.25">
      <c r="A4842" s="25">
        <v>152301</v>
      </c>
      <c r="B4842" s="25" t="s">
        <v>95</v>
      </c>
      <c r="C4842" s="25" t="s">
        <v>43</v>
      </c>
      <c r="D4842" s="25" t="s">
        <v>80</v>
      </c>
      <c r="E4842" s="24">
        <v>43405</v>
      </c>
      <c r="F4842" s="25" t="s">
        <v>45</v>
      </c>
      <c r="G4842" s="25" t="s">
        <v>46</v>
      </c>
      <c r="H4842" s="24">
        <v>45203</v>
      </c>
      <c r="I4842" s="101">
        <v>0.85351851851851857</v>
      </c>
      <c r="J4842" s="24">
        <v>45203</v>
      </c>
      <c r="K4842" s="101">
        <v>0.88693287037037039</v>
      </c>
      <c r="L4842" s="25">
        <v>2887</v>
      </c>
      <c r="M4842" s="26">
        <f>Causas[[#This Row],[parada_duracion]]/60</f>
        <v>48.116666666666667</v>
      </c>
      <c r="N4842" s="19" t="s">
        <v>49</v>
      </c>
      <c r="O4842" s="16" t="s">
        <v>49</v>
      </c>
      <c r="P4842" s="16">
        <f>WEEKNUM(Causas[[#This Row],[resolucion_fecha]],16)</f>
        <v>40</v>
      </c>
      <c r="Q4842" s="16" t="str">
        <f>TEXT(Causas[[#This Row],[resolucion_fecha]],"MMMM")</f>
        <v>octubre</v>
      </c>
      <c r="R4842" s="16" t="str">
        <f t="shared" si="75"/>
        <v>T</v>
      </c>
      <c r="S4842" s="16"/>
      <c r="T4842" s="16" t="s">
        <v>49</v>
      </c>
      <c r="U4842" s="16"/>
      <c r="V4842" s="16"/>
      <c r="W4842" s="16"/>
    </row>
    <row r="4843" spans="1:23" hidden="1" x14ac:dyDescent="0.25">
      <c r="A4843" s="25">
        <v>152303</v>
      </c>
      <c r="B4843" s="25" t="s">
        <v>116</v>
      </c>
      <c r="C4843" s="25" t="s">
        <v>43</v>
      </c>
      <c r="D4843" s="25" t="s">
        <v>59</v>
      </c>
      <c r="E4843" s="24">
        <v>44930</v>
      </c>
      <c r="F4843" s="25" t="s">
        <v>124</v>
      </c>
      <c r="G4843" s="25" t="s">
        <v>50</v>
      </c>
      <c r="H4843" s="24">
        <v>45203</v>
      </c>
      <c r="I4843" s="101">
        <v>0.9002430555555555</v>
      </c>
      <c r="J4843" s="24">
        <v>45203</v>
      </c>
      <c r="K4843" s="101">
        <v>0.91121527777777767</v>
      </c>
      <c r="L4843" s="25">
        <v>948</v>
      </c>
      <c r="M4843" s="26">
        <f>Causas[[#This Row],[parada_duracion]]/60</f>
        <v>15.8</v>
      </c>
      <c r="N4843" s="18" t="s">
        <v>113</v>
      </c>
      <c r="O4843" s="16" t="s">
        <v>52</v>
      </c>
      <c r="P4843" s="16">
        <f>WEEKNUM(Causas[[#This Row],[resolucion_fecha]],16)</f>
        <v>40</v>
      </c>
      <c r="Q4843" s="16" t="str">
        <f>TEXT(Causas[[#This Row],[resolucion_fecha]],"MMMM")</f>
        <v>octubre</v>
      </c>
      <c r="R4843" s="16" t="str">
        <f t="shared" si="75"/>
        <v>T</v>
      </c>
      <c r="S4843" s="16"/>
      <c r="T4843" s="16" t="s">
        <v>53</v>
      </c>
      <c r="U4843" s="16"/>
      <c r="V4843" s="16"/>
      <c r="W4843" s="16"/>
    </row>
    <row r="4844" spans="1:23" hidden="1" x14ac:dyDescent="0.25">
      <c r="A4844" s="25">
        <v>152307</v>
      </c>
      <c r="B4844" s="25" t="s">
        <v>70</v>
      </c>
      <c r="C4844" s="25" t="s">
        <v>43</v>
      </c>
      <c r="D4844" s="25" t="s">
        <v>64</v>
      </c>
      <c r="E4844" s="24">
        <v>43881</v>
      </c>
      <c r="F4844" s="25" t="s">
        <v>56</v>
      </c>
      <c r="G4844" s="25" t="s">
        <v>46</v>
      </c>
      <c r="H4844" s="24">
        <v>45204</v>
      </c>
      <c r="I4844" s="101">
        <v>0.26196759259259256</v>
      </c>
      <c r="J4844" s="24">
        <v>45204</v>
      </c>
      <c r="K4844" s="101">
        <v>0.284212962962963</v>
      </c>
      <c r="L4844" s="25">
        <v>1922</v>
      </c>
      <c r="M4844" s="26">
        <f>Causas[[#This Row],[parada_duracion]]/60</f>
        <v>32.033333333333331</v>
      </c>
      <c r="N4844" s="19" t="s">
        <v>1573</v>
      </c>
      <c r="O4844" s="16" t="s">
        <v>52</v>
      </c>
      <c r="P4844" s="16">
        <f>WEEKNUM(Causas[[#This Row],[resolucion_fecha]],16)</f>
        <v>40</v>
      </c>
      <c r="Q4844" s="16" t="str">
        <f>TEXT(Causas[[#This Row],[resolucion_fecha]],"MMMM")</f>
        <v>octubre</v>
      </c>
      <c r="R4844" s="16" t="str">
        <f t="shared" ref="R4844:R4907" si="76">IF(I4844&gt;TIME(22,0,0),"N",IF(I4844&lt;TIME(6,0,0),"N",IF(I4844&gt;TIME(14,0,0),"T",IF(I4844&gt;=TIME(6,0,0),"M","-"))))</f>
        <v>M</v>
      </c>
      <c r="S4844" s="16"/>
      <c r="T4844" s="16" t="s">
        <v>53</v>
      </c>
      <c r="U4844" s="16"/>
      <c r="V4844" s="16"/>
      <c r="W4844" s="16"/>
    </row>
    <row r="4845" spans="1:23" hidden="1" x14ac:dyDescent="0.25">
      <c r="A4845" s="25">
        <v>152313</v>
      </c>
      <c r="B4845" s="25" t="s">
        <v>42</v>
      </c>
      <c r="C4845" s="25" t="s">
        <v>43</v>
      </c>
      <c r="D4845" s="25" t="s">
        <v>154</v>
      </c>
      <c r="E4845" s="24">
        <v>43405</v>
      </c>
      <c r="F4845" s="25" t="s">
        <v>45</v>
      </c>
      <c r="G4845" s="25" t="s">
        <v>46</v>
      </c>
      <c r="H4845" s="24">
        <v>45204</v>
      </c>
      <c r="I4845" s="101">
        <v>0.27347222222222223</v>
      </c>
      <c r="J4845" s="24">
        <v>45204</v>
      </c>
      <c r="K4845" s="101">
        <v>0.28130787037037036</v>
      </c>
      <c r="L4845" s="25">
        <v>677</v>
      </c>
      <c r="M4845" s="26">
        <f>Causas[[#This Row],[parada_duracion]]/60</f>
        <v>11.283333333333333</v>
      </c>
      <c r="N4845" s="19" t="s">
        <v>113</v>
      </c>
      <c r="O4845" s="16" t="s">
        <v>52</v>
      </c>
      <c r="P4845" s="16">
        <f>WEEKNUM(Causas[[#This Row],[resolucion_fecha]],16)</f>
        <v>40</v>
      </c>
      <c r="Q4845" s="16" t="str">
        <f>TEXT(Causas[[#This Row],[resolucion_fecha]],"MMMM")</f>
        <v>octubre</v>
      </c>
      <c r="R4845" s="16" t="str">
        <f t="shared" si="76"/>
        <v>M</v>
      </c>
      <c r="S4845" s="16"/>
      <c r="T4845" s="16" t="s">
        <v>53</v>
      </c>
      <c r="U4845" s="16"/>
      <c r="V4845" s="16"/>
      <c r="W4845" s="16"/>
    </row>
    <row r="4846" spans="1:23" ht="30" hidden="1" x14ac:dyDescent="0.25">
      <c r="A4846" s="25">
        <v>152316</v>
      </c>
      <c r="B4846" s="25" t="s">
        <v>74</v>
      </c>
      <c r="C4846" s="25" t="s">
        <v>43</v>
      </c>
      <c r="D4846" s="25" t="s">
        <v>68</v>
      </c>
      <c r="E4846" s="24">
        <v>44258</v>
      </c>
      <c r="F4846" s="25" t="s">
        <v>56</v>
      </c>
      <c r="G4846" s="25" t="s">
        <v>46</v>
      </c>
      <c r="H4846" s="24">
        <v>45204</v>
      </c>
      <c r="I4846" s="101">
        <v>0.29206018518518517</v>
      </c>
      <c r="J4846" s="24">
        <v>45204</v>
      </c>
      <c r="K4846" s="101">
        <v>0.30023148148148149</v>
      </c>
      <c r="L4846" s="25">
        <v>706</v>
      </c>
      <c r="M4846" s="26">
        <f>Causas[[#This Row],[parada_duracion]]/60</f>
        <v>11.766666666666667</v>
      </c>
      <c r="N4846" s="19" t="s">
        <v>1574</v>
      </c>
      <c r="O4846" s="16" t="s">
        <v>52</v>
      </c>
      <c r="P4846" s="16">
        <f>WEEKNUM(Causas[[#This Row],[resolucion_fecha]],16)</f>
        <v>40</v>
      </c>
      <c r="Q4846" s="16" t="str">
        <f>TEXT(Causas[[#This Row],[resolucion_fecha]],"MMMM")</f>
        <v>octubre</v>
      </c>
      <c r="R4846" s="16" t="str">
        <f t="shared" si="76"/>
        <v>M</v>
      </c>
      <c r="S4846" s="16"/>
      <c r="T4846" s="16" t="s">
        <v>53</v>
      </c>
      <c r="U4846" s="16"/>
      <c r="V4846" s="16"/>
      <c r="W4846" s="16"/>
    </row>
    <row r="4847" spans="1:23" ht="30" hidden="1" x14ac:dyDescent="0.25">
      <c r="A4847" s="96">
        <v>152329</v>
      </c>
      <c r="B4847" s="96" t="s">
        <v>70</v>
      </c>
      <c r="C4847" s="96" t="s">
        <v>43</v>
      </c>
      <c r="D4847" s="96" t="s">
        <v>64</v>
      </c>
      <c r="E4847" s="97">
        <v>43881</v>
      </c>
      <c r="F4847" s="96" t="s">
        <v>56</v>
      </c>
      <c r="G4847" s="96" t="s">
        <v>46</v>
      </c>
      <c r="H4847" s="97">
        <v>45204</v>
      </c>
      <c r="I4847" s="23">
        <v>0.4022337962962963</v>
      </c>
      <c r="J4847" s="97">
        <v>45204</v>
      </c>
      <c r="K4847" s="23">
        <v>0.42350694444444442</v>
      </c>
      <c r="L4847" s="96">
        <v>1838</v>
      </c>
      <c r="M4847" s="98">
        <f>Causas[[#This Row],[parada_duracion]]/60</f>
        <v>30.633333333333333</v>
      </c>
      <c r="N4847" s="18" t="s">
        <v>1575</v>
      </c>
      <c r="O4847" s="99" t="s">
        <v>52</v>
      </c>
      <c r="P4847" s="99">
        <f>WEEKNUM(Causas[[#This Row],[resolucion_fecha]],16)</f>
        <v>40</v>
      </c>
      <c r="Q4847" s="99" t="str">
        <f>TEXT(Causas[[#This Row],[resolucion_fecha]],"MMMM")</f>
        <v>octubre</v>
      </c>
      <c r="R4847" s="99" t="str">
        <f t="shared" si="76"/>
        <v>M</v>
      </c>
      <c r="S4847" s="99"/>
      <c r="T4847" s="99" t="s">
        <v>73</v>
      </c>
      <c r="U4847" s="16"/>
      <c r="V4847" s="99"/>
      <c r="W4847" s="99"/>
    </row>
    <row r="4848" spans="1:23" hidden="1" x14ac:dyDescent="0.25">
      <c r="A4848" s="25">
        <v>152330</v>
      </c>
      <c r="B4848" s="25" t="s">
        <v>42</v>
      </c>
      <c r="C4848" s="25" t="s">
        <v>43</v>
      </c>
      <c r="D4848" s="25" t="s">
        <v>1441</v>
      </c>
      <c r="E4848" s="24">
        <v>43732</v>
      </c>
      <c r="F4848" s="25" t="s">
        <v>325</v>
      </c>
      <c r="G4848" s="25" t="s">
        <v>46</v>
      </c>
      <c r="H4848" s="24">
        <v>45204</v>
      </c>
      <c r="I4848" s="101">
        <v>0.40657407407407403</v>
      </c>
      <c r="J4848" s="24">
        <v>45204</v>
      </c>
      <c r="K4848" s="101">
        <v>0.43097222222222226</v>
      </c>
      <c r="L4848" s="25">
        <v>2108</v>
      </c>
      <c r="M4848" s="26">
        <f>Causas[[#This Row],[parada_duracion]]/60</f>
        <v>35.133333333333333</v>
      </c>
      <c r="N4848" s="19" t="s">
        <v>1576</v>
      </c>
      <c r="O4848" s="16" t="s">
        <v>52</v>
      </c>
      <c r="P4848" s="16">
        <f>WEEKNUM(Causas[[#This Row],[resolucion_fecha]],16)</f>
        <v>40</v>
      </c>
      <c r="Q4848" s="16" t="str">
        <f>TEXT(Causas[[#This Row],[resolucion_fecha]],"MMMM")</f>
        <v>octubre</v>
      </c>
      <c r="R4848" s="16" t="str">
        <f t="shared" si="76"/>
        <v>M</v>
      </c>
      <c r="S4848" s="16"/>
      <c r="T4848" s="16" t="s">
        <v>53</v>
      </c>
      <c r="U4848" s="100"/>
      <c r="V4848" s="16"/>
      <c r="W4848" s="16"/>
    </row>
    <row r="4849" spans="1:23" hidden="1" x14ac:dyDescent="0.25">
      <c r="A4849" s="96">
        <v>152344</v>
      </c>
      <c r="B4849" s="96" t="s">
        <v>42</v>
      </c>
      <c r="C4849" s="96" t="s">
        <v>43</v>
      </c>
      <c r="D4849" s="96" t="s">
        <v>96</v>
      </c>
      <c r="E4849" s="97">
        <v>43405</v>
      </c>
      <c r="F4849" s="96" t="s">
        <v>45</v>
      </c>
      <c r="G4849" s="96" t="s">
        <v>46</v>
      </c>
      <c r="H4849" s="97">
        <v>45204</v>
      </c>
      <c r="I4849" s="23">
        <v>0.47671296296296295</v>
      </c>
      <c r="J4849" s="97">
        <v>45204</v>
      </c>
      <c r="K4849" s="23">
        <v>0.49280092592592589</v>
      </c>
      <c r="L4849" s="96">
        <v>1390</v>
      </c>
      <c r="M4849" s="98">
        <f>Causas[[#This Row],[parada_duracion]]/60</f>
        <v>23.166666666666668</v>
      </c>
      <c r="N4849" s="18" t="s">
        <v>1577</v>
      </c>
      <c r="O4849" s="99" t="s">
        <v>52</v>
      </c>
      <c r="P4849" s="99">
        <f>WEEKNUM(Causas[[#This Row],[resolucion_fecha]],16)</f>
        <v>40</v>
      </c>
      <c r="Q4849" s="99" t="str">
        <f>TEXT(Causas[[#This Row],[resolucion_fecha]],"MMMM")</f>
        <v>octubre</v>
      </c>
      <c r="R4849" s="99" t="str">
        <f t="shared" si="76"/>
        <v>M</v>
      </c>
      <c r="S4849" s="99"/>
      <c r="T4849" s="99" t="s">
        <v>73</v>
      </c>
      <c r="U4849" s="16"/>
      <c r="V4849" s="99"/>
      <c r="W4849" s="99"/>
    </row>
    <row r="4850" spans="1:23" hidden="1" x14ac:dyDescent="0.25">
      <c r="A4850" s="25">
        <v>152345</v>
      </c>
      <c r="B4850" s="25" t="s">
        <v>42</v>
      </c>
      <c r="C4850" s="25" t="s">
        <v>43</v>
      </c>
      <c r="D4850" s="25" t="s">
        <v>1441</v>
      </c>
      <c r="E4850" s="24">
        <v>43732</v>
      </c>
      <c r="F4850" s="25" t="s">
        <v>325</v>
      </c>
      <c r="G4850" s="25" t="s">
        <v>46</v>
      </c>
      <c r="H4850" s="24">
        <v>45204</v>
      </c>
      <c r="I4850" s="101">
        <v>0.47881944444444446</v>
      </c>
      <c r="J4850" s="24">
        <v>45204</v>
      </c>
      <c r="K4850" s="101">
        <v>0.66108796296296302</v>
      </c>
      <c r="L4850" s="25">
        <v>15748</v>
      </c>
      <c r="M4850" s="26">
        <f>Causas[[#This Row],[parada_duracion]]/60</f>
        <v>262.46666666666664</v>
      </c>
      <c r="N4850" s="19" t="s">
        <v>1576</v>
      </c>
      <c r="O4850" s="16" t="s">
        <v>52</v>
      </c>
      <c r="P4850" s="16">
        <f>WEEKNUM(Causas[[#This Row],[resolucion_fecha]],16)</f>
        <v>40</v>
      </c>
      <c r="Q4850" s="16" t="str">
        <f>TEXT(Causas[[#This Row],[resolucion_fecha]],"MMMM")</f>
        <v>octubre</v>
      </c>
      <c r="R4850" s="16" t="str">
        <f t="shared" si="76"/>
        <v>M</v>
      </c>
      <c r="S4850" s="16"/>
      <c r="T4850" s="16" t="s">
        <v>53</v>
      </c>
      <c r="U4850" s="100"/>
      <c r="V4850" s="16"/>
      <c r="W4850" s="16"/>
    </row>
    <row r="4851" spans="1:23" hidden="1" x14ac:dyDescent="0.25">
      <c r="A4851" s="25">
        <v>152354</v>
      </c>
      <c r="B4851" s="25" t="s">
        <v>42</v>
      </c>
      <c r="C4851" s="25" t="s">
        <v>43</v>
      </c>
      <c r="D4851" s="25" t="s">
        <v>96</v>
      </c>
      <c r="E4851" s="24">
        <v>43405</v>
      </c>
      <c r="F4851" s="25" t="s">
        <v>45</v>
      </c>
      <c r="G4851" s="25" t="s">
        <v>46</v>
      </c>
      <c r="H4851" s="24">
        <v>45204</v>
      </c>
      <c r="I4851" s="101">
        <v>0.51905092592592594</v>
      </c>
      <c r="J4851" s="24">
        <v>45204</v>
      </c>
      <c r="K4851" s="101">
        <v>0.55709490740740741</v>
      </c>
      <c r="L4851" s="25">
        <v>3287</v>
      </c>
      <c r="M4851" s="26">
        <f>Causas[[#This Row],[parada_duracion]]/60</f>
        <v>54.783333333333331</v>
      </c>
      <c r="N4851" s="19" t="s">
        <v>1578</v>
      </c>
      <c r="O4851" s="16" t="s">
        <v>72</v>
      </c>
      <c r="P4851" s="16">
        <f>WEEKNUM(Causas[[#This Row],[resolucion_fecha]],16)</f>
        <v>40</v>
      </c>
      <c r="Q4851" s="16" t="str">
        <f>TEXT(Causas[[#This Row],[resolucion_fecha]],"MMMM")</f>
        <v>octubre</v>
      </c>
      <c r="R4851" s="16" t="str">
        <f t="shared" si="76"/>
        <v>M</v>
      </c>
      <c r="S4851" s="16"/>
      <c r="T4851" s="99" t="s">
        <v>73</v>
      </c>
      <c r="U4851" s="16"/>
      <c r="V4851" s="16"/>
      <c r="W4851" s="16"/>
    </row>
    <row r="4852" spans="1:23" hidden="1" x14ac:dyDescent="0.25">
      <c r="A4852" s="25">
        <v>152360</v>
      </c>
      <c r="B4852" s="25" t="s">
        <v>111</v>
      </c>
      <c r="C4852" s="25" t="s">
        <v>43</v>
      </c>
      <c r="D4852" s="25" t="s">
        <v>166</v>
      </c>
      <c r="E4852" s="24">
        <v>44432</v>
      </c>
      <c r="F4852" s="25" t="s">
        <v>325</v>
      </c>
      <c r="G4852" s="25" t="s">
        <v>46</v>
      </c>
      <c r="H4852" s="24">
        <v>45204</v>
      </c>
      <c r="I4852" s="101">
        <v>0.60042824074074075</v>
      </c>
      <c r="J4852" s="24">
        <v>45204</v>
      </c>
      <c r="K4852" s="101">
        <v>0.61780092592592595</v>
      </c>
      <c r="L4852" s="25">
        <v>1501</v>
      </c>
      <c r="M4852" s="26">
        <f>Causas[[#This Row],[parada_duracion]]/60</f>
        <v>25.016666666666666</v>
      </c>
      <c r="N4852" s="19" t="s">
        <v>792</v>
      </c>
      <c r="O4852" s="16" t="s">
        <v>52</v>
      </c>
      <c r="P4852" s="16">
        <f>WEEKNUM(Causas[[#This Row],[resolucion_fecha]],16)</f>
        <v>40</v>
      </c>
      <c r="Q4852" s="16" t="str">
        <f>TEXT(Causas[[#This Row],[resolucion_fecha]],"MMMM")</f>
        <v>octubre</v>
      </c>
      <c r="R4852" s="16" t="str">
        <f t="shared" si="76"/>
        <v>T</v>
      </c>
      <c r="S4852" s="16"/>
      <c r="T4852" s="16" t="s">
        <v>53</v>
      </c>
      <c r="U4852" s="16"/>
      <c r="V4852" s="16"/>
      <c r="W4852" s="16"/>
    </row>
    <row r="4853" spans="1:23" hidden="1" x14ac:dyDescent="0.25">
      <c r="A4853" s="25">
        <v>152365</v>
      </c>
      <c r="B4853" s="25" t="s">
        <v>95</v>
      </c>
      <c r="C4853" s="25" t="s">
        <v>43</v>
      </c>
      <c r="D4853" s="25" t="s">
        <v>166</v>
      </c>
      <c r="E4853" s="24">
        <v>43405</v>
      </c>
      <c r="F4853" s="25" t="s">
        <v>45</v>
      </c>
      <c r="G4853" s="25" t="s">
        <v>46</v>
      </c>
      <c r="H4853" s="24">
        <v>45204</v>
      </c>
      <c r="I4853" s="101">
        <v>0.62384259259259256</v>
      </c>
      <c r="J4853" s="24">
        <v>45204</v>
      </c>
      <c r="K4853" s="101">
        <v>0.62865740740740739</v>
      </c>
      <c r="L4853" s="25">
        <v>416</v>
      </c>
      <c r="M4853" s="26">
        <f>Causas[[#This Row],[parada_duracion]]/60</f>
        <v>6.9333333333333336</v>
      </c>
      <c r="N4853" s="19" t="s">
        <v>47</v>
      </c>
      <c r="O4853" s="16" t="s">
        <v>47</v>
      </c>
      <c r="P4853" s="16">
        <f>WEEKNUM(Causas[[#This Row],[resolucion_fecha]],16)</f>
        <v>40</v>
      </c>
      <c r="Q4853" s="16" t="str">
        <f>TEXT(Causas[[#This Row],[resolucion_fecha]],"MMMM")</f>
        <v>octubre</v>
      </c>
      <c r="R4853" s="16" t="str">
        <f t="shared" si="76"/>
        <v>T</v>
      </c>
      <c r="S4853" s="16"/>
      <c r="T4853" s="16" t="s">
        <v>47</v>
      </c>
      <c r="U4853" s="16"/>
      <c r="V4853" s="16"/>
      <c r="W4853" s="16"/>
    </row>
    <row r="4854" spans="1:23" hidden="1" x14ac:dyDescent="0.25">
      <c r="A4854" s="25">
        <v>152367</v>
      </c>
      <c r="B4854" s="25" t="s">
        <v>42</v>
      </c>
      <c r="C4854" s="25" t="s">
        <v>43</v>
      </c>
      <c r="D4854" s="25" t="s">
        <v>64</v>
      </c>
      <c r="E4854" s="24">
        <v>43405</v>
      </c>
      <c r="F4854" s="25" t="s">
        <v>45</v>
      </c>
      <c r="G4854" s="25" t="s">
        <v>50</v>
      </c>
      <c r="H4854" s="24">
        <v>45204</v>
      </c>
      <c r="I4854" s="101">
        <v>0.64089120370370367</v>
      </c>
      <c r="J4854" s="24">
        <v>45204</v>
      </c>
      <c r="K4854" s="101">
        <v>0.65150462962962963</v>
      </c>
      <c r="L4854" s="25">
        <v>917</v>
      </c>
      <c r="M4854" s="26">
        <f>Causas[[#This Row],[parada_duracion]]/60</f>
        <v>15.283333333333333</v>
      </c>
      <c r="N4854" s="18" t="s">
        <v>113</v>
      </c>
      <c r="O4854" s="16" t="s">
        <v>52</v>
      </c>
      <c r="P4854" s="16">
        <f>WEEKNUM(Causas[[#This Row],[resolucion_fecha]],16)</f>
        <v>40</v>
      </c>
      <c r="Q4854" s="16" t="str">
        <f>TEXT(Causas[[#This Row],[resolucion_fecha]],"MMMM")</f>
        <v>octubre</v>
      </c>
      <c r="R4854" s="16" t="str">
        <f t="shared" si="76"/>
        <v>T</v>
      </c>
      <c r="S4854" s="16"/>
      <c r="T4854" s="16" t="s">
        <v>53</v>
      </c>
      <c r="U4854" s="16"/>
      <c r="V4854" s="16"/>
      <c r="W4854" s="16"/>
    </row>
    <row r="4855" spans="1:23" hidden="1" x14ac:dyDescent="0.25">
      <c r="A4855" s="25">
        <v>152369</v>
      </c>
      <c r="B4855" s="25" t="s">
        <v>116</v>
      </c>
      <c r="C4855" s="25" t="s">
        <v>43</v>
      </c>
      <c r="D4855" s="25" t="s">
        <v>96</v>
      </c>
      <c r="E4855" s="24">
        <v>43405</v>
      </c>
      <c r="F4855" s="25" t="s">
        <v>45</v>
      </c>
      <c r="G4855" s="25" t="s">
        <v>46</v>
      </c>
      <c r="H4855" s="24">
        <v>45204</v>
      </c>
      <c r="I4855" s="101">
        <v>0.64222222222222225</v>
      </c>
      <c r="J4855" s="24">
        <v>45204</v>
      </c>
      <c r="K4855" s="101">
        <v>0.6575347222222222</v>
      </c>
      <c r="L4855" s="25">
        <v>1323</v>
      </c>
      <c r="M4855" s="26">
        <f>Causas[[#This Row],[parada_duracion]]/60</f>
        <v>22.05</v>
      </c>
      <c r="N4855" s="19" t="s">
        <v>1579</v>
      </c>
      <c r="O4855" s="16" t="s">
        <v>52</v>
      </c>
      <c r="P4855" s="16">
        <f>WEEKNUM(Causas[[#This Row],[resolucion_fecha]],16)</f>
        <v>40</v>
      </c>
      <c r="Q4855" s="16" t="str">
        <f>TEXT(Causas[[#This Row],[resolucion_fecha]],"MMMM")</f>
        <v>octubre</v>
      </c>
      <c r="R4855" s="16" t="str">
        <f t="shared" si="76"/>
        <v>T</v>
      </c>
      <c r="S4855" s="16"/>
      <c r="T4855" s="16" t="s">
        <v>53</v>
      </c>
      <c r="U4855" s="16"/>
      <c r="V4855" s="16"/>
      <c r="W4855" s="16"/>
    </row>
    <row r="4856" spans="1:23" hidden="1" x14ac:dyDescent="0.25">
      <c r="A4856" s="96">
        <v>152371</v>
      </c>
      <c r="B4856" s="96" t="s">
        <v>66</v>
      </c>
      <c r="C4856" s="96" t="s">
        <v>43</v>
      </c>
      <c r="D4856" s="96" t="s">
        <v>143</v>
      </c>
      <c r="E4856" s="97">
        <v>43405</v>
      </c>
      <c r="F4856" s="96" t="s">
        <v>45</v>
      </c>
      <c r="G4856" s="96" t="s">
        <v>46</v>
      </c>
      <c r="H4856" s="97">
        <v>45204</v>
      </c>
      <c r="I4856" s="23">
        <v>0.65768518518518515</v>
      </c>
      <c r="J4856" s="97">
        <v>45204</v>
      </c>
      <c r="K4856" s="23">
        <v>0.66498842592592589</v>
      </c>
      <c r="L4856" s="96">
        <v>631</v>
      </c>
      <c r="M4856" s="98">
        <f>Causas[[#This Row],[parada_duracion]]/60</f>
        <v>10.516666666666667</v>
      </c>
      <c r="N4856" s="18" t="s">
        <v>113</v>
      </c>
      <c r="O4856" s="99" t="s">
        <v>52</v>
      </c>
      <c r="P4856" s="99">
        <f>WEEKNUM(Causas[[#This Row],[resolucion_fecha]],16)</f>
        <v>40</v>
      </c>
      <c r="Q4856" s="99" t="str">
        <f>TEXT(Causas[[#This Row],[resolucion_fecha]],"MMMM")</f>
        <v>octubre</v>
      </c>
      <c r="R4856" s="99" t="str">
        <f t="shared" si="76"/>
        <v>T</v>
      </c>
      <c r="S4856" s="99"/>
      <c r="T4856" s="16" t="s">
        <v>53</v>
      </c>
      <c r="U4856" s="16"/>
      <c r="V4856" s="99"/>
      <c r="W4856" s="99"/>
    </row>
    <row r="4857" spans="1:23" hidden="1" x14ac:dyDescent="0.25">
      <c r="A4857" s="25">
        <v>152372</v>
      </c>
      <c r="B4857" s="25" t="s">
        <v>111</v>
      </c>
      <c r="C4857" s="25" t="s">
        <v>43</v>
      </c>
      <c r="D4857" s="25" t="s">
        <v>166</v>
      </c>
      <c r="E4857" s="24">
        <v>44432</v>
      </c>
      <c r="F4857" s="25" t="s">
        <v>325</v>
      </c>
      <c r="G4857" s="25" t="s">
        <v>50</v>
      </c>
      <c r="H4857" s="24">
        <v>45204</v>
      </c>
      <c r="I4857" s="101">
        <v>0.66847222222222225</v>
      </c>
      <c r="J4857" s="24">
        <v>45204</v>
      </c>
      <c r="K4857" s="101">
        <v>0.69627314814814811</v>
      </c>
      <c r="L4857" s="25">
        <v>2402</v>
      </c>
      <c r="M4857" s="26">
        <f>Causas[[#This Row],[parada_duracion]]/60</f>
        <v>40.033333333333331</v>
      </c>
      <c r="N4857" s="19" t="s">
        <v>49</v>
      </c>
      <c r="O4857" s="19" t="s">
        <v>49</v>
      </c>
      <c r="P4857" s="16">
        <f>WEEKNUM(Causas[[#This Row],[resolucion_fecha]],16)</f>
        <v>40</v>
      </c>
      <c r="Q4857" s="16" t="str">
        <f>TEXT(Causas[[#This Row],[resolucion_fecha]],"MMMM")</f>
        <v>octubre</v>
      </c>
      <c r="R4857" s="16" t="str">
        <f t="shared" si="76"/>
        <v>T</v>
      </c>
      <c r="S4857" s="16"/>
      <c r="T4857" s="16" t="s">
        <v>49</v>
      </c>
      <c r="U4857" s="100"/>
      <c r="V4857" s="16"/>
      <c r="W4857" s="16"/>
    </row>
    <row r="4858" spans="1:23" hidden="1" x14ac:dyDescent="0.25">
      <c r="A4858" s="96">
        <v>152374</v>
      </c>
      <c r="B4858" s="96" t="s">
        <v>79</v>
      </c>
      <c r="C4858" s="96" t="s">
        <v>43</v>
      </c>
      <c r="D4858" s="96" t="s">
        <v>77</v>
      </c>
      <c r="E4858" s="97">
        <v>43405</v>
      </c>
      <c r="F4858" s="96" t="s">
        <v>45</v>
      </c>
      <c r="G4858" s="96" t="s">
        <v>46</v>
      </c>
      <c r="H4858" s="97">
        <v>45204</v>
      </c>
      <c r="I4858" s="23">
        <v>0.68005787037037047</v>
      </c>
      <c r="J4858" s="97">
        <v>45204</v>
      </c>
      <c r="K4858" s="23">
        <v>0.73307870370370365</v>
      </c>
      <c r="L4858" s="96">
        <v>4581</v>
      </c>
      <c r="M4858" s="98">
        <f>Causas[[#This Row],[parada_duracion]]/60</f>
        <v>76.349999999999994</v>
      </c>
      <c r="N4858" s="18" t="s">
        <v>1580</v>
      </c>
      <c r="O4858" s="99" t="s">
        <v>72</v>
      </c>
      <c r="P4858" s="99">
        <f>WEEKNUM(Causas[[#This Row],[resolucion_fecha]],16)</f>
        <v>40</v>
      </c>
      <c r="Q4858" s="99" t="str">
        <f>TEXT(Causas[[#This Row],[resolucion_fecha]],"MMMM")</f>
        <v>octubre</v>
      </c>
      <c r="R4858" s="99" t="str">
        <f t="shared" si="76"/>
        <v>T</v>
      </c>
      <c r="S4858" s="99"/>
      <c r="T4858" s="99" t="s">
        <v>73</v>
      </c>
      <c r="U4858" s="16"/>
      <c r="V4858" s="99"/>
      <c r="W4858" s="99"/>
    </row>
    <row r="4859" spans="1:23" hidden="1" x14ac:dyDescent="0.25">
      <c r="A4859" s="25">
        <v>152375</v>
      </c>
      <c r="B4859" s="25" t="s">
        <v>61</v>
      </c>
      <c r="C4859" s="25" t="s">
        <v>43</v>
      </c>
      <c r="D4859" s="25" t="s">
        <v>64</v>
      </c>
      <c r="E4859" s="24">
        <v>43405</v>
      </c>
      <c r="F4859" s="25" t="s">
        <v>45</v>
      </c>
      <c r="G4859" s="25" t="s">
        <v>46</v>
      </c>
      <c r="H4859" s="24">
        <v>45204</v>
      </c>
      <c r="I4859" s="101">
        <v>0.70079861111111119</v>
      </c>
      <c r="J4859" s="24">
        <v>45204</v>
      </c>
      <c r="K4859" s="101">
        <v>0.70599537037037041</v>
      </c>
      <c r="L4859" s="25">
        <v>449</v>
      </c>
      <c r="M4859" s="26">
        <f>Causas[[#This Row],[parada_duracion]]/60</f>
        <v>7.4833333333333334</v>
      </c>
      <c r="N4859" s="19" t="s">
        <v>47</v>
      </c>
      <c r="O4859" s="16" t="s">
        <v>47</v>
      </c>
      <c r="P4859" s="16">
        <f>WEEKNUM(Causas[[#This Row],[resolucion_fecha]],16)</f>
        <v>40</v>
      </c>
      <c r="Q4859" s="16" t="str">
        <f>TEXT(Causas[[#This Row],[resolucion_fecha]],"MMMM")</f>
        <v>octubre</v>
      </c>
      <c r="R4859" s="16" t="str">
        <f t="shared" si="76"/>
        <v>T</v>
      </c>
      <c r="S4859" s="16"/>
      <c r="T4859" s="16" t="s">
        <v>47</v>
      </c>
      <c r="U4859" s="100"/>
      <c r="V4859" s="16"/>
      <c r="W4859" s="16"/>
    </row>
    <row r="4860" spans="1:23" hidden="1" x14ac:dyDescent="0.25">
      <c r="A4860" s="96">
        <v>152379</v>
      </c>
      <c r="B4860" s="96" t="s">
        <v>61</v>
      </c>
      <c r="C4860" s="96" t="s">
        <v>43</v>
      </c>
      <c r="D4860" s="96" t="s">
        <v>64</v>
      </c>
      <c r="E4860" s="97">
        <v>43405</v>
      </c>
      <c r="F4860" s="96" t="s">
        <v>45</v>
      </c>
      <c r="G4860" s="96" t="s">
        <v>46</v>
      </c>
      <c r="H4860" s="97">
        <v>45204</v>
      </c>
      <c r="I4860" s="23">
        <v>0.70763888888888893</v>
      </c>
      <c r="J4860" s="97">
        <v>45204</v>
      </c>
      <c r="K4860" s="23">
        <v>0.76413194444444443</v>
      </c>
      <c r="L4860" s="96">
        <v>4881</v>
      </c>
      <c r="M4860" s="98">
        <f>Causas[[#This Row],[parada_duracion]]/60</f>
        <v>81.349999999999994</v>
      </c>
      <c r="N4860" s="18" t="s">
        <v>1581</v>
      </c>
      <c r="O4860" s="99" t="s">
        <v>52</v>
      </c>
      <c r="P4860" s="99">
        <f>WEEKNUM(Causas[[#This Row],[resolucion_fecha]],16)</f>
        <v>40</v>
      </c>
      <c r="Q4860" s="99" t="str">
        <f>TEXT(Causas[[#This Row],[resolucion_fecha]],"MMMM")</f>
        <v>octubre</v>
      </c>
      <c r="R4860" s="99" t="str">
        <f t="shared" si="76"/>
        <v>T</v>
      </c>
      <c r="S4860" s="99"/>
      <c r="T4860" s="16" t="s">
        <v>53</v>
      </c>
      <c r="U4860" s="16"/>
      <c r="V4860" s="99"/>
      <c r="W4860" s="99"/>
    </row>
    <row r="4861" spans="1:23" hidden="1" x14ac:dyDescent="0.25">
      <c r="A4861" s="25">
        <v>152380</v>
      </c>
      <c r="B4861" s="25" t="s">
        <v>42</v>
      </c>
      <c r="C4861" s="25" t="s">
        <v>43</v>
      </c>
      <c r="D4861" s="25" t="s">
        <v>44</v>
      </c>
      <c r="E4861" s="24">
        <v>43405</v>
      </c>
      <c r="F4861" s="25" t="s">
        <v>45</v>
      </c>
      <c r="G4861" s="25" t="s">
        <v>46</v>
      </c>
      <c r="H4861" s="24">
        <v>45204</v>
      </c>
      <c r="I4861" s="101">
        <v>0.7107175925925926</v>
      </c>
      <c r="J4861" s="24">
        <v>45204</v>
      </c>
      <c r="K4861" s="101">
        <v>0.75059027777777787</v>
      </c>
      <c r="L4861" s="25">
        <v>3445</v>
      </c>
      <c r="M4861" s="26">
        <f>Causas[[#This Row],[parada_duracion]]/60</f>
        <v>57.416666666666664</v>
      </c>
      <c r="N4861" s="19" t="s">
        <v>49</v>
      </c>
      <c r="O4861" s="19" t="s">
        <v>49</v>
      </c>
      <c r="P4861" s="16">
        <f>WEEKNUM(Causas[[#This Row],[resolucion_fecha]],16)</f>
        <v>40</v>
      </c>
      <c r="Q4861" s="16" t="str">
        <f>TEXT(Causas[[#This Row],[resolucion_fecha]],"MMMM")</f>
        <v>octubre</v>
      </c>
      <c r="R4861" s="16" t="str">
        <f t="shared" si="76"/>
        <v>T</v>
      </c>
      <c r="S4861" s="16"/>
      <c r="T4861" s="16" t="s">
        <v>49</v>
      </c>
      <c r="U4861" s="100"/>
      <c r="V4861" s="16"/>
      <c r="W4861" s="16"/>
    </row>
    <row r="4862" spans="1:23" hidden="1" x14ac:dyDescent="0.25">
      <c r="A4862" s="25">
        <v>152382</v>
      </c>
      <c r="B4862" s="25" t="s">
        <v>95</v>
      </c>
      <c r="C4862" s="25" t="s">
        <v>43</v>
      </c>
      <c r="D4862" s="25" t="s">
        <v>166</v>
      </c>
      <c r="E4862" s="24">
        <v>43405</v>
      </c>
      <c r="F4862" s="25" t="s">
        <v>45</v>
      </c>
      <c r="G4862" s="25" t="s">
        <v>46</v>
      </c>
      <c r="H4862" s="24">
        <v>45204</v>
      </c>
      <c r="I4862" s="101">
        <v>0.71442129629629625</v>
      </c>
      <c r="J4862" s="24">
        <v>45205</v>
      </c>
      <c r="K4862" s="101">
        <v>0.25033564814814818</v>
      </c>
      <c r="L4862" s="25">
        <v>46303</v>
      </c>
      <c r="M4862" s="26">
        <f>Causas[[#This Row],[parada_duracion]]/60</f>
        <v>771.7166666666667</v>
      </c>
      <c r="N4862" s="19" t="s">
        <v>792</v>
      </c>
      <c r="O4862" s="16" t="s">
        <v>52</v>
      </c>
      <c r="P4862" s="16">
        <f>WEEKNUM(Causas[[#This Row],[resolucion_fecha]],16)</f>
        <v>40</v>
      </c>
      <c r="Q4862" s="16" t="str">
        <f>TEXT(Causas[[#This Row],[resolucion_fecha]],"MMMM")</f>
        <v>octubre</v>
      </c>
      <c r="R4862" s="16" t="str">
        <f t="shared" si="76"/>
        <v>T</v>
      </c>
      <c r="S4862" s="16"/>
      <c r="T4862" s="16" t="s">
        <v>53</v>
      </c>
      <c r="U4862" s="16"/>
      <c r="V4862" s="16"/>
      <c r="W4862" s="16"/>
    </row>
    <row r="4863" spans="1:23" hidden="1" x14ac:dyDescent="0.25">
      <c r="A4863" s="96">
        <v>152385</v>
      </c>
      <c r="B4863" s="96" t="s">
        <v>58</v>
      </c>
      <c r="C4863" s="96" t="s">
        <v>43</v>
      </c>
      <c r="D4863" s="96" t="s">
        <v>102</v>
      </c>
      <c r="E4863" s="97">
        <v>43405</v>
      </c>
      <c r="F4863" s="96" t="s">
        <v>45</v>
      </c>
      <c r="G4863" s="96" t="s">
        <v>50</v>
      </c>
      <c r="H4863" s="97">
        <v>45204</v>
      </c>
      <c r="I4863" s="23">
        <v>0.73871527777777779</v>
      </c>
      <c r="J4863" s="97">
        <v>45204</v>
      </c>
      <c r="K4863" s="23">
        <v>0.7387731481481481</v>
      </c>
      <c r="L4863" s="96">
        <v>5</v>
      </c>
      <c r="M4863" s="98">
        <f>Causas[[#This Row],[parada_duracion]]/60</f>
        <v>8.3333333333333329E-2</v>
      </c>
      <c r="N4863" s="19" t="s">
        <v>47</v>
      </c>
      <c r="O4863" s="16" t="s">
        <v>47</v>
      </c>
      <c r="P4863" s="99">
        <f>WEEKNUM(Causas[[#This Row],[resolucion_fecha]],16)</f>
        <v>40</v>
      </c>
      <c r="Q4863" s="99" t="str">
        <f>TEXT(Causas[[#This Row],[resolucion_fecha]],"MMMM")</f>
        <v>octubre</v>
      </c>
      <c r="R4863" s="99" t="str">
        <f t="shared" si="76"/>
        <v>T</v>
      </c>
      <c r="S4863" s="99"/>
      <c r="T4863" s="16" t="s">
        <v>47</v>
      </c>
      <c r="U4863" s="16"/>
      <c r="V4863" s="99"/>
      <c r="W4863" s="99"/>
    </row>
    <row r="4864" spans="1:23" hidden="1" x14ac:dyDescent="0.25">
      <c r="A4864" s="25">
        <v>152386</v>
      </c>
      <c r="B4864" s="25" t="s">
        <v>58</v>
      </c>
      <c r="C4864" s="25" t="s">
        <v>43</v>
      </c>
      <c r="D4864" s="25" t="s">
        <v>102</v>
      </c>
      <c r="E4864" s="24">
        <v>43405</v>
      </c>
      <c r="F4864" s="25" t="s">
        <v>45</v>
      </c>
      <c r="G4864" s="25" t="s">
        <v>46</v>
      </c>
      <c r="H4864" s="24">
        <v>45204</v>
      </c>
      <c r="I4864" s="101">
        <v>0.73886574074074074</v>
      </c>
      <c r="J4864" s="24">
        <v>45204</v>
      </c>
      <c r="K4864" s="101">
        <v>0.74202546296296301</v>
      </c>
      <c r="L4864" s="25">
        <v>273</v>
      </c>
      <c r="M4864" s="26">
        <f>Causas[[#This Row],[parada_duracion]]/60</f>
        <v>4.55</v>
      </c>
      <c r="N4864" s="19" t="s">
        <v>47</v>
      </c>
      <c r="O4864" s="16" t="s">
        <v>47</v>
      </c>
      <c r="P4864" s="16">
        <f>WEEKNUM(Causas[[#This Row],[resolucion_fecha]],16)</f>
        <v>40</v>
      </c>
      <c r="Q4864" s="16" t="str">
        <f>TEXT(Causas[[#This Row],[resolucion_fecha]],"MMMM")</f>
        <v>octubre</v>
      </c>
      <c r="R4864" s="16" t="str">
        <f t="shared" si="76"/>
        <v>T</v>
      </c>
      <c r="S4864" s="16"/>
      <c r="T4864" s="16" t="s">
        <v>47</v>
      </c>
      <c r="U4864" s="100"/>
      <c r="V4864" s="16"/>
      <c r="W4864" s="16"/>
    </row>
    <row r="4865" spans="1:23" hidden="1" x14ac:dyDescent="0.25">
      <c r="A4865" s="25">
        <v>152388</v>
      </c>
      <c r="B4865" s="25" t="s">
        <v>42</v>
      </c>
      <c r="C4865" s="25" t="s">
        <v>43</v>
      </c>
      <c r="D4865" s="25" t="s">
        <v>44</v>
      </c>
      <c r="E4865" s="24">
        <v>43405</v>
      </c>
      <c r="F4865" s="25" t="s">
        <v>45</v>
      </c>
      <c r="G4865" s="25" t="s">
        <v>46</v>
      </c>
      <c r="H4865" s="24">
        <v>45204</v>
      </c>
      <c r="I4865" s="101">
        <v>0.75891203703703702</v>
      </c>
      <c r="J4865" s="24">
        <v>45204</v>
      </c>
      <c r="K4865" s="101">
        <v>0.76438657407407407</v>
      </c>
      <c r="L4865" s="25">
        <v>473</v>
      </c>
      <c r="M4865" s="26">
        <f>Causas[[#This Row],[parada_duracion]]/60</f>
        <v>7.8833333333333337</v>
      </c>
      <c r="N4865" s="19" t="s">
        <v>47</v>
      </c>
      <c r="O4865" s="16" t="s">
        <v>47</v>
      </c>
      <c r="P4865" s="16">
        <f>WEEKNUM(Causas[[#This Row],[resolucion_fecha]],16)</f>
        <v>40</v>
      </c>
      <c r="Q4865" s="16" t="str">
        <f>TEXT(Causas[[#This Row],[resolucion_fecha]],"MMMM")</f>
        <v>octubre</v>
      </c>
      <c r="R4865" s="16" t="str">
        <f t="shared" si="76"/>
        <v>T</v>
      </c>
      <c r="S4865" s="16"/>
      <c r="T4865" s="16" t="s">
        <v>47</v>
      </c>
      <c r="U4865" s="16"/>
      <c r="V4865" s="16"/>
      <c r="W4865" s="16"/>
    </row>
    <row r="4866" spans="1:23" hidden="1" x14ac:dyDescent="0.25">
      <c r="A4866" s="25">
        <v>152396</v>
      </c>
      <c r="B4866" s="25" t="s">
        <v>83</v>
      </c>
      <c r="C4866" s="25" t="s">
        <v>43</v>
      </c>
      <c r="D4866" s="25" t="s">
        <v>76</v>
      </c>
      <c r="E4866" s="24">
        <v>43405</v>
      </c>
      <c r="F4866" s="25" t="s">
        <v>45</v>
      </c>
      <c r="G4866" s="25" t="s">
        <v>50</v>
      </c>
      <c r="H4866" s="24">
        <v>45204</v>
      </c>
      <c r="I4866" s="101">
        <v>0.81194444444444447</v>
      </c>
      <c r="J4866" s="24">
        <v>45205</v>
      </c>
      <c r="K4866" s="101">
        <v>6.1574074074074074E-3</v>
      </c>
      <c r="L4866" s="25">
        <v>16780</v>
      </c>
      <c r="M4866" s="26">
        <f>Causas[[#This Row],[parada_duracion]]/60</f>
        <v>279.66666666666669</v>
      </c>
      <c r="N4866" s="19" t="s">
        <v>49</v>
      </c>
      <c r="O4866" s="19" t="s">
        <v>49</v>
      </c>
      <c r="P4866" s="16">
        <f>WEEKNUM(Causas[[#This Row],[resolucion_fecha]],16)</f>
        <v>40</v>
      </c>
      <c r="Q4866" s="16" t="str">
        <f>TEXT(Causas[[#This Row],[resolucion_fecha]],"MMMM")</f>
        <v>octubre</v>
      </c>
      <c r="R4866" s="16" t="str">
        <f t="shared" si="76"/>
        <v>T</v>
      </c>
      <c r="S4866" s="16"/>
      <c r="T4866" s="16" t="s">
        <v>49</v>
      </c>
      <c r="U4866" s="16"/>
      <c r="V4866" s="16"/>
      <c r="W4866" s="16"/>
    </row>
    <row r="4867" spans="1:23" x14ac:dyDescent="0.25">
      <c r="A4867" s="25">
        <v>152398</v>
      </c>
      <c r="B4867" s="25" t="s">
        <v>390</v>
      </c>
      <c r="C4867" s="25" t="s">
        <v>43</v>
      </c>
      <c r="D4867" s="25" t="s">
        <v>67</v>
      </c>
      <c r="E4867" s="24">
        <v>43746</v>
      </c>
      <c r="F4867" s="25" t="s">
        <v>56</v>
      </c>
      <c r="G4867" s="25" t="s">
        <v>50</v>
      </c>
      <c r="H4867" s="24">
        <v>45204</v>
      </c>
      <c r="I4867" s="101">
        <v>0.87827546296296299</v>
      </c>
      <c r="J4867" s="24">
        <v>45204</v>
      </c>
      <c r="K4867" s="101">
        <v>0.89862268518518518</v>
      </c>
      <c r="L4867" s="25">
        <v>1758</v>
      </c>
      <c r="M4867" s="26">
        <f>Causas[[#This Row],[parada_duracion]]/60</f>
        <v>29.3</v>
      </c>
      <c r="N4867" s="19" t="s">
        <v>49</v>
      </c>
      <c r="O4867" s="19" t="s">
        <v>49</v>
      </c>
      <c r="P4867" s="16">
        <f>WEEKNUM(Causas[[#This Row],[resolucion_fecha]],16)</f>
        <v>40</v>
      </c>
      <c r="Q4867" s="16" t="str">
        <f>TEXT(Causas[[#This Row],[resolucion_fecha]],"MMMM")</f>
        <v>octubre</v>
      </c>
      <c r="R4867" s="16" t="str">
        <f t="shared" si="76"/>
        <v>T</v>
      </c>
      <c r="S4867" s="16"/>
      <c r="T4867" s="16" t="s">
        <v>49</v>
      </c>
      <c r="U4867" s="16"/>
      <c r="V4867" s="16"/>
      <c r="W4867" s="16"/>
    </row>
    <row r="4868" spans="1:23" hidden="1" x14ac:dyDescent="0.25">
      <c r="A4868" s="25">
        <v>152403</v>
      </c>
      <c r="B4868" s="25" t="s">
        <v>94</v>
      </c>
      <c r="C4868" s="25" t="s">
        <v>43</v>
      </c>
      <c r="D4868" s="25" t="s">
        <v>166</v>
      </c>
      <c r="E4868" s="24">
        <v>43405</v>
      </c>
      <c r="F4868" s="25" t="s">
        <v>45</v>
      </c>
      <c r="G4868" s="25" t="s">
        <v>50</v>
      </c>
      <c r="H4868" s="24">
        <v>45205</v>
      </c>
      <c r="I4868" s="101">
        <v>0.25091435185185185</v>
      </c>
      <c r="J4868" s="24">
        <v>45205</v>
      </c>
      <c r="K4868" s="101">
        <v>0.30701388888888886</v>
      </c>
      <c r="L4868" s="25">
        <v>4847</v>
      </c>
      <c r="M4868" s="26">
        <f>Causas[[#This Row],[parada_duracion]]/60</f>
        <v>80.783333333333331</v>
      </c>
      <c r="N4868" s="19" t="s">
        <v>49</v>
      </c>
      <c r="O4868" s="16" t="s">
        <v>49</v>
      </c>
      <c r="P4868" s="16">
        <f>WEEKNUM(Causas[[#This Row],[resolucion_fecha]],16)</f>
        <v>40</v>
      </c>
      <c r="Q4868" s="16" t="str">
        <f>TEXT(Causas[[#This Row],[resolucion_fecha]],"MMMM")</f>
        <v>octubre</v>
      </c>
      <c r="R4868" s="16" t="str">
        <f t="shared" si="76"/>
        <v>M</v>
      </c>
      <c r="S4868" s="16"/>
      <c r="T4868" s="16" t="s">
        <v>49</v>
      </c>
      <c r="U4868" s="16"/>
      <c r="V4868" s="16"/>
      <c r="W4868" s="16"/>
    </row>
    <row r="4869" spans="1:23" hidden="1" x14ac:dyDescent="0.25">
      <c r="A4869" s="25">
        <v>152407</v>
      </c>
      <c r="B4869" s="25" t="s">
        <v>74</v>
      </c>
      <c r="C4869" s="25" t="s">
        <v>43</v>
      </c>
      <c r="D4869" s="25" t="s">
        <v>68</v>
      </c>
      <c r="E4869" s="24">
        <v>44258</v>
      </c>
      <c r="F4869" s="25" t="s">
        <v>56</v>
      </c>
      <c r="G4869" s="25" t="s">
        <v>50</v>
      </c>
      <c r="H4869" s="24">
        <v>45205</v>
      </c>
      <c r="I4869" s="101">
        <v>0.27103009259259259</v>
      </c>
      <c r="J4869" s="24">
        <v>45205</v>
      </c>
      <c r="K4869" s="101">
        <v>0.27612268518518518</v>
      </c>
      <c r="L4869" s="25">
        <v>440</v>
      </c>
      <c r="M4869" s="26">
        <f>Causas[[#This Row],[parada_duracion]]/60</f>
        <v>7.333333333333333</v>
      </c>
      <c r="N4869" s="19" t="s">
        <v>47</v>
      </c>
      <c r="O4869" s="16" t="s">
        <v>47</v>
      </c>
      <c r="P4869" s="16">
        <f>WEEKNUM(Causas[[#This Row],[resolucion_fecha]],16)</f>
        <v>40</v>
      </c>
      <c r="Q4869" s="16" t="str">
        <f>TEXT(Causas[[#This Row],[resolucion_fecha]],"MMMM")</f>
        <v>octubre</v>
      </c>
      <c r="R4869" s="16" t="str">
        <f t="shared" si="76"/>
        <v>M</v>
      </c>
      <c r="S4869" s="16"/>
      <c r="T4869" s="16" t="s">
        <v>47</v>
      </c>
      <c r="U4869" s="16"/>
      <c r="V4869" s="16"/>
      <c r="W4869" s="16"/>
    </row>
    <row r="4870" spans="1:23" hidden="1" x14ac:dyDescent="0.25">
      <c r="A4870" s="25">
        <v>152413</v>
      </c>
      <c r="B4870" s="25" t="s">
        <v>101</v>
      </c>
      <c r="C4870" s="25" t="s">
        <v>43</v>
      </c>
      <c r="D4870" s="25" t="s">
        <v>68</v>
      </c>
      <c r="E4870" s="24">
        <v>43405</v>
      </c>
      <c r="F4870" s="25" t="s">
        <v>45</v>
      </c>
      <c r="G4870" s="25" t="s">
        <v>50</v>
      </c>
      <c r="H4870" s="24">
        <v>45205</v>
      </c>
      <c r="I4870" s="101">
        <v>0.38675925925925925</v>
      </c>
      <c r="J4870" s="24">
        <v>45205</v>
      </c>
      <c r="K4870" s="101">
        <v>0.39724537037037039</v>
      </c>
      <c r="L4870" s="25">
        <v>906</v>
      </c>
      <c r="M4870" s="26">
        <f>Causas[[#This Row],[parada_duracion]]/60</f>
        <v>15.1</v>
      </c>
      <c r="N4870" s="19" t="s">
        <v>1582</v>
      </c>
      <c r="O4870" s="16" t="s">
        <v>52</v>
      </c>
      <c r="P4870" s="16">
        <f>WEEKNUM(Causas[[#This Row],[resolucion_fecha]],16)</f>
        <v>40</v>
      </c>
      <c r="Q4870" s="16" t="str">
        <f>TEXT(Causas[[#This Row],[resolucion_fecha]],"MMMM")</f>
        <v>octubre</v>
      </c>
      <c r="R4870" s="16" t="str">
        <f t="shared" si="76"/>
        <v>M</v>
      </c>
      <c r="S4870" s="16"/>
      <c r="T4870" s="16" t="s">
        <v>53</v>
      </c>
      <c r="U4870" s="16"/>
      <c r="V4870" s="16"/>
      <c r="W4870" s="16"/>
    </row>
    <row r="4871" spans="1:23" hidden="1" x14ac:dyDescent="0.25">
      <c r="A4871" s="25">
        <v>152415</v>
      </c>
      <c r="B4871" s="25" t="s">
        <v>79</v>
      </c>
      <c r="C4871" s="25" t="s">
        <v>43</v>
      </c>
      <c r="D4871" s="25" t="s">
        <v>76</v>
      </c>
      <c r="E4871" s="24">
        <v>43405</v>
      </c>
      <c r="F4871" s="25" t="s">
        <v>45</v>
      </c>
      <c r="G4871" s="25" t="s">
        <v>46</v>
      </c>
      <c r="H4871" s="24">
        <v>45205</v>
      </c>
      <c r="I4871" s="101">
        <v>0.393587962962963</v>
      </c>
      <c r="J4871" s="24">
        <v>45205</v>
      </c>
      <c r="K4871" s="101">
        <v>0.40186342592592594</v>
      </c>
      <c r="L4871" s="25">
        <v>715</v>
      </c>
      <c r="M4871" s="26">
        <f>Causas[[#This Row],[parada_duracion]]/60</f>
        <v>11.916666666666666</v>
      </c>
      <c r="N4871" s="19" t="s">
        <v>1583</v>
      </c>
      <c r="O4871" s="16" t="s">
        <v>72</v>
      </c>
      <c r="P4871" s="16">
        <f>WEEKNUM(Causas[[#This Row],[resolucion_fecha]],16)</f>
        <v>40</v>
      </c>
      <c r="Q4871" s="16" t="str">
        <f>TEXT(Causas[[#This Row],[resolucion_fecha]],"MMMM")</f>
        <v>octubre</v>
      </c>
      <c r="R4871" s="16" t="str">
        <f t="shared" si="76"/>
        <v>M</v>
      </c>
      <c r="S4871" s="16"/>
      <c r="T4871" s="99" t="s">
        <v>73</v>
      </c>
      <c r="U4871" s="16"/>
      <c r="V4871" s="16"/>
      <c r="W4871" s="16"/>
    </row>
    <row r="4872" spans="1:23" hidden="1" x14ac:dyDescent="0.25">
      <c r="A4872" s="25">
        <v>152432</v>
      </c>
      <c r="B4872" s="25" t="s">
        <v>88</v>
      </c>
      <c r="C4872" s="25" t="s">
        <v>43</v>
      </c>
      <c r="D4872" s="25" t="s">
        <v>80</v>
      </c>
      <c r="E4872" s="24">
        <v>43843</v>
      </c>
      <c r="F4872" s="25" t="s">
        <v>56</v>
      </c>
      <c r="G4872" s="25" t="s">
        <v>50</v>
      </c>
      <c r="H4872" s="24">
        <v>45205</v>
      </c>
      <c r="I4872" s="101">
        <v>0.4478125</v>
      </c>
      <c r="J4872" s="24">
        <v>45205</v>
      </c>
      <c r="K4872" s="101">
        <v>0.47379629629629627</v>
      </c>
      <c r="L4872" s="25">
        <v>2245</v>
      </c>
      <c r="M4872" s="26">
        <f>Causas[[#This Row],[parada_duracion]]/60</f>
        <v>37.416666666666664</v>
      </c>
      <c r="N4872" s="19" t="s">
        <v>1045</v>
      </c>
      <c r="O4872" s="16" t="s">
        <v>52</v>
      </c>
      <c r="P4872" s="16">
        <f>WEEKNUM(Causas[[#This Row],[resolucion_fecha]],16)</f>
        <v>40</v>
      </c>
      <c r="Q4872" s="16" t="str">
        <f>TEXT(Causas[[#This Row],[resolucion_fecha]],"MMMM")</f>
        <v>octubre</v>
      </c>
      <c r="R4872" s="16" t="str">
        <f t="shared" si="76"/>
        <v>M</v>
      </c>
      <c r="S4872" s="16"/>
      <c r="T4872" s="16" t="s">
        <v>53</v>
      </c>
      <c r="U4872" s="16"/>
      <c r="V4872" s="16"/>
      <c r="W4872" s="16"/>
    </row>
    <row r="4873" spans="1:23" hidden="1" x14ac:dyDescent="0.25">
      <c r="A4873" s="96">
        <v>152441</v>
      </c>
      <c r="B4873" s="96" t="s">
        <v>42</v>
      </c>
      <c r="C4873" s="96" t="s">
        <v>43</v>
      </c>
      <c r="D4873" s="96" t="s">
        <v>164</v>
      </c>
      <c r="E4873" s="97">
        <v>43405</v>
      </c>
      <c r="F4873" s="96" t="s">
        <v>45</v>
      </c>
      <c r="G4873" s="96" t="s">
        <v>46</v>
      </c>
      <c r="H4873" s="97">
        <v>45205</v>
      </c>
      <c r="I4873" s="23">
        <v>0.53964120370370372</v>
      </c>
      <c r="J4873" s="97">
        <v>45205</v>
      </c>
      <c r="K4873" s="23">
        <v>0.54391203703703705</v>
      </c>
      <c r="L4873" s="96">
        <v>369</v>
      </c>
      <c r="M4873" s="98">
        <f>Causas[[#This Row],[parada_duracion]]/60</f>
        <v>6.15</v>
      </c>
      <c r="N4873" s="19" t="s">
        <v>47</v>
      </c>
      <c r="O4873" s="16" t="s">
        <v>47</v>
      </c>
      <c r="P4873" s="99">
        <f>WEEKNUM(Causas[[#This Row],[resolucion_fecha]],16)</f>
        <v>40</v>
      </c>
      <c r="Q4873" s="99" t="str">
        <f>TEXT(Causas[[#This Row],[resolucion_fecha]],"MMMM")</f>
        <v>octubre</v>
      </c>
      <c r="R4873" s="99" t="str">
        <f t="shared" si="76"/>
        <v>M</v>
      </c>
      <c r="S4873" s="99"/>
      <c r="T4873" s="16" t="s">
        <v>47</v>
      </c>
      <c r="U4873" s="16"/>
      <c r="V4873" s="99"/>
      <c r="W4873" s="99"/>
    </row>
    <row r="4874" spans="1:23" hidden="1" x14ac:dyDescent="0.25">
      <c r="A4874" s="96">
        <v>152442</v>
      </c>
      <c r="B4874" s="96" t="s">
        <v>79</v>
      </c>
      <c r="C4874" s="96" t="s">
        <v>43</v>
      </c>
      <c r="D4874" s="96" t="s">
        <v>76</v>
      </c>
      <c r="E4874" s="97">
        <v>43405</v>
      </c>
      <c r="F4874" s="96" t="s">
        <v>45</v>
      </c>
      <c r="G4874" s="96" t="s">
        <v>46</v>
      </c>
      <c r="H4874" s="97">
        <v>45205</v>
      </c>
      <c r="I4874" s="23">
        <v>0.54125000000000001</v>
      </c>
      <c r="J4874" s="97">
        <v>45205</v>
      </c>
      <c r="K4874" s="23">
        <v>0.6645833333333333</v>
      </c>
      <c r="L4874" s="96">
        <v>10656</v>
      </c>
      <c r="M4874" s="98">
        <f>Causas[[#This Row],[parada_duracion]]/60</f>
        <v>177.6</v>
      </c>
      <c r="N4874" s="18" t="s">
        <v>1583</v>
      </c>
      <c r="O4874" s="99" t="s">
        <v>72</v>
      </c>
      <c r="P4874" s="99">
        <f>WEEKNUM(Causas[[#This Row],[resolucion_fecha]],16)</f>
        <v>40</v>
      </c>
      <c r="Q4874" s="99" t="str">
        <f>TEXT(Causas[[#This Row],[resolucion_fecha]],"MMMM")</f>
        <v>octubre</v>
      </c>
      <c r="R4874" s="99" t="str">
        <f t="shared" si="76"/>
        <v>M</v>
      </c>
      <c r="S4874" s="99"/>
      <c r="T4874" s="99" t="s">
        <v>73</v>
      </c>
      <c r="U4874" s="100"/>
      <c r="V4874" s="99"/>
      <c r="W4874" s="99"/>
    </row>
    <row r="4875" spans="1:23" hidden="1" x14ac:dyDescent="0.25">
      <c r="A4875" s="25">
        <v>152443</v>
      </c>
      <c r="B4875" s="25" t="s">
        <v>174</v>
      </c>
      <c r="C4875" s="25" t="s">
        <v>43</v>
      </c>
      <c r="D4875" s="25" t="s">
        <v>59</v>
      </c>
      <c r="E4875" s="24">
        <v>44265</v>
      </c>
      <c r="F4875" s="25" t="s">
        <v>56</v>
      </c>
      <c r="G4875" s="25" t="s">
        <v>46</v>
      </c>
      <c r="H4875" s="24">
        <v>45205</v>
      </c>
      <c r="I4875" s="101">
        <v>0.54181712962962958</v>
      </c>
      <c r="J4875" s="24">
        <v>45205</v>
      </c>
      <c r="K4875" s="101">
        <v>0.57287037037037036</v>
      </c>
      <c r="L4875" s="25">
        <v>2683</v>
      </c>
      <c r="M4875" s="26">
        <f>Causas[[#This Row],[parada_duracion]]/60</f>
        <v>44.716666666666669</v>
      </c>
      <c r="N4875" s="19" t="s">
        <v>1584</v>
      </c>
      <c r="O4875" s="16" t="s">
        <v>72</v>
      </c>
      <c r="P4875" s="16">
        <f>WEEKNUM(Causas[[#This Row],[resolucion_fecha]],16)</f>
        <v>40</v>
      </c>
      <c r="Q4875" s="16" t="str">
        <f>TEXT(Causas[[#This Row],[resolucion_fecha]],"MMMM")</f>
        <v>octubre</v>
      </c>
      <c r="R4875" s="16" t="str">
        <f t="shared" si="76"/>
        <v>M</v>
      </c>
      <c r="S4875" s="16"/>
      <c r="T4875" s="16" t="s">
        <v>73</v>
      </c>
      <c r="U4875" s="100"/>
      <c r="V4875" s="16"/>
      <c r="W4875" s="16"/>
    </row>
    <row r="4876" spans="1:23" hidden="1" x14ac:dyDescent="0.25">
      <c r="A4876" s="25">
        <v>152445</v>
      </c>
      <c r="B4876" s="25" t="s">
        <v>54</v>
      </c>
      <c r="C4876" s="25" t="s">
        <v>43</v>
      </c>
      <c r="D4876" s="25" t="s">
        <v>55</v>
      </c>
      <c r="E4876" s="24">
        <v>44120</v>
      </c>
      <c r="F4876" s="25" t="s">
        <v>56</v>
      </c>
      <c r="G4876" s="25" t="s">
        <v>50</v>
      </c>
      <c r="H4876" s="24">
        <v>45205</v>
      </c>
      <c r="I4876" s="101">
        <v>0.56773148148148145</v>
      </c>
      <c r="J4876" s="24">
        <v>45205</v>
      </c>
      <c r="K4876" s="101">
        <v>0.89571759259259265</v>
      </c>
      <c r="L4876" s="25">
        <v>28338</v>
      </c>
      <c r="M4876" s="26">
        <f>Causas[[#This Row],[parada_duracion]]/60</f>
        <v>472.3</v>
      </c>
      <c r="N4876" s="19" t="s">
        <v>49</v>
      </c>
      <c r="O4876" s="16" t="s">
        <v>49</v>
      </c>
      <c r="P4876" s="16">
        <f>WEEKNUM(Causas[[#This Row],[resolucion_fecha]],16)</f>
        <v>40</v>
      </c>
      <c r="Q4876" s="16" t="str">
        <f>TEXT(Causas[[#This Row],[resolucion_fecha]],"MMMM")</f>
        <v>octubre</v>
      </c>
      <c r="R4876" s="16" t="str">
        <f t="shared" si="76"/>
        <v>M</v>
      </c>
      <c r="S4876" s="16"/>
      <c r="T4876" s="16" t="s">
        <v>49</v>
      </c>
      <c r="U4876" s="16"/>
      <c r="V4876" s="16"/>
      <c r="W4876" s="16"/>
    </row>
    <row r="4877" spans="1:23" hidden="1" x14ac:dyDescent="0.25">
      <c r="A4877" s="25">
        <v>152449</v>
      </c>
      <c r="B4877" s="25" t="s">
        <v>88</v>
      </c>
      <c r="C4877" s="25" t="s">
        <v>43</v>
      </c>
      <c r="D4877" s="25" t="s">
        <v>80</v>
      </c>
      <c r="E4877" s="24">
        <v>43843</v>
      </c>
      <c r="F4877" s="25" t="s">
        <v>56</v>
      </c>
      <c r="G4877" s="25" t="s">
        <v>46</v>
      </c>
      <c r="H4877" s="24">
        <v>45205</v>
      </c>
      <c r="I4877" s="101">
        <v>0.60840277777777774</v>
      </c>
      <c r="J4877" s="24">
        <v>45205</v>
      </c>
      <c r="K4877" s="101">
        <v>0.60931712962962969</v>
      </c>
      <c r="L4877" s="25">
        <v>79</v>
      </c>
      <c r="M4877" s="26">
        <f>Causas[[#This Row],[parada_duracion]]/60</f>
        <v>1.3166666666666667</v>
      </c>
      <c r="N4877" s="19" t="s">
        <v>47</v>
      </c>
      <c r="O4877" s="16" t="s">
        <v>47</v>
      </c>
      <c r="P4877" s="16">
        <f>WEEKNUM(Causas[[#This Row],[resolucion_fecha]],16)</f>
        <v>40</v>
      </c>
      <c r="Q4877" s="16" t="str">
        <f>TEXT(Causas[[#This Row],[resolucion_fecha]],"MMMM")</f>
        <v>octubre</v>
      </c>
      <c r="R4877" s="16" t="str">
        <f t="shared" si="76"/>
        <v>T</v>
      </c>
      <c r="S4877" s="16"/>
      <c r="T4877" s="16" t="s">
        <v>47</v>
      </c>
      <c r="U4877" s="16"/>
      <c r="V4877" s="16"/>
      <c r="W4877" s="16"/>
    </row>
    <row r="4878" spans="1:23" hidden="1" x14ac:dyDescent="0.25">
      <c r="A4878" s="96">
        <v>152456</v>
      </c>
      <c r="B4878" s="96" t="s">
        <v>766</v>
      </c>
      <c r="C4878" s="96" t="s">
        <v>43</v>
      </c>
      <c r="D4878" s="96" t="s">
        <v>44</v>
      </c>
      <c r="E4878" s="97">
        <v>45049</v>
      </c>
      <c r="F4878" s="96" t="s">
        <v>124</v>
      </c>
      <c r="G4878" s="96" t="s">
        <v>46</v>
      </c>
      <c r="H4878" s="97">
        <v>45205</v>
      </c>
      <c r="I4878" s="23">
        <v>0.62653935185185183</v>
      </c>
      <c r="J4878" s="97">
        <v>45205</v>
      </c>
      <c r="K4878" s="23">
        <v>0.63291666666666668</v>
      </c>
      <c r="L4878" s="96">
        <v>551</v>
      </c>
      <c r="M4878" s="98">
        <f>Causas[[#This Row],[parada_duracion]]/60</f>
        <v>9.1833333333333336</v>
      </c>
      <c r="N4878" s="19" t="s">
        <v>47</v>
      </c>
      <c r="O4878" s="16" t="s">
        <v>47</v>
      </c>
      <c r="P4878" s="99">
        <f>WEEKNUM(Causas[[#This Row],[resolucion_fecha]],16)</f>
        <v>40</v>
      </c>
      <c r="Q4878" s="99" t="str">
        <f>TEXT(Causas[[#This Row],[resolucion_fecha]],"MMMM")</f>
        <v>octubre</v>
      </c>
      <c r="R4878" s="99" t="str">
        <f t="shared" si="76"/>
        <v>T</v>
      </c>
      <c r="S4878" s="99"/>
      <c r="T4878" s="16" t="s">
        <v>47</v>
      </c>
      <c r="U4878" s="16"/>
      <c r="V4878" s="99"/>
      <c r="W4878" s="99"/>
    </row>
    <row r="4879" spans="1:23" hidden="1" x14ac:dyDescent="0.25">
      <c r="A4879" s="25">
        <v>152457</v>
      </c>
      <c r="B4879" s="25" t="s">
        <v>42</v>
      </c>
      <c r="C4879" s="25" t="s">
        <v>43</v>
      </c>
      <c r="D4879" s="25" t="s">
        <v>77</v>
      </c>
      <c r="E4879" s="24">
        <v>43405</v>
      </c>
      <c r="F4879" s="25" t="s">
        <v>45</v>
      </c>
      <c r="G4879" s="25" t="s">
        <v>50</v>
      </c>
      <c r="H4879" s="24">
        <v>45205</v>
      </c>
      <c r="I4879" s="101">
        <v>0.6310069444444445</v>
      </c>
      <c r="J4879" s="24">
        <v>45205</v>
      </c>
      <c r="K4879" s="101">
        <v>0.63513888888888892</v>
      </c>
      <c r="L4879" s="25">
        <v>357</v>
      </c>
      <c r="M4879" s="26">
        <f>Causas[[#This Row],[parada_duracion]]/60</f>
        <v>5.95</v>
      </c>
      <c r="N4879" s="19" t="s">
        <v>47</v>
      </c>
      <c r="O4879" s="16" t="s">
        <v>47</v>
      </c>
      <c r="P4879" s="16">
        <f>WEEKNUM(Causas[[#This Row],[resolucion_fecha]],16)</f>
        <v>40</v>
      </c>
      <c r="Q4879" s="16" t="str">
        <f>TEXT(Causas[[#This Row],[resolucion_fecha]],"MMMM")</f>
        <v>octubre</v>
      </c>
      <c r="R4879" s="16" t="str">
        <f t="shared" si="76"/>
        <v>T</v>
      </c>
      <c r="S4879" s="16"/>
      <c r="T4879" s="16" t="s">
        <v>47</v>
      </c>
      <c r="U4879" s="100"/>
      <c r="V4879" s="16"/>
      <c r="W4879" s="16"/>
    </row>
    <row r="4880" spans="1:23" hidden="1" x14ac:dyDescent="0.25">
      <c r="A4880" s="25">
        <v>152465</v>
      </c>
      <c r="B4880" s="25" t="s">
        <v>130</v>
      </c>
      <c r="C4880" s="25" t="s">
        <v>43</v>
      </c>
      <c r="D4880" s="25" t="s">
        <v>44</v>
      </c>
      <c r="E4880" s="24">
        <v>43405</v>
      </c>
      <c r="F4880" s="25" t="s">
        <v>45</v>
      </c>
      <c r="G4880" s="25" t="s">
        <v>50</v>
      </c>
      <c r="H4880" s="24">
        <v>45205</v>
      </c>
      <c r="I4880" s="101">
        <v>0.70059027777777771</v>
      </c>
      <c r="J4880" s="24">
        <v>45205</v>
      </c>
      <c r="K4880" s="101">
        <v>0.70456018518518526</v>
      </c>
      <c r="L4880" s="25">
        <v>343</v>
      </c>
      <c r="M4880" s="26">
        <f>Causas[[#This Row],[parada_duracion]]/60</f>
        <v>5.7166666666666668</v>
      </c>
      <c r="N4880" s="19" t="s">
        <v>47</v>
      </c>
      <c r="O4880" s="16" t="s">
        <v>47</v>
      </c>
      <c r="P4880" s="16">
        <f>WEEKNUM(Causas[[#This Row],[resolucion_fecha]],16)</f>
        <v>40</v>
      </c>
      <c r="Q4880" s="16" t="str">
        <f>TEXT(Causas[[#This Row],[resolucion_fecha]],"MMMM")</f>
        <v>octubre</v>
      </c>
      <c r="R4880" s="16" t="str">
        <f t="shared" si="76"/>
        <v>T</v>
      </c>
      <c r="S4880" s="16"/>
      <c r="T4880" s="16" t="s">
        <v>47</v>
      </c>
      <c r="U4880" s="16"/>
      <c r="V4880" s="16"/>
      <c r="W4880" s="16"/>
    </row>
    <row r="4881" spans="1:23" hidden="1" x14ac:dyDescent="0.25">
      <c r="A4881" s="25">
        <v>152470</v>
      </c>
      <c r="B4881" s="25" t="s">
        <v>74</v>
      </c>
      <c r="C4881" s="25" t="s">
        <v>43</v>
      </c>
      <c r="D4881" s="25" t="s">
        <v>68</v>
      </c>
      <c r="E4881" s="24">
        <v>44258</v>
      </c>
      <c r="F4881" s="25" t="s">
        <v>56</v>
      </c>
      <c r="G4881" s="25" t="s">
        <v>50</v>
      </c>
      <c r="H4881" s="24">
        <v>45205</v>
      </c>
      <c r="I4881" s="101">
        <v>0.76072916666666668</v>
      </c>
      <c r="J4881" s="24">
        <v>45205</v>
      </c>
      <c r="K4881" s="101">
        <v>0.76905092592592583</v>
      </c>
      <c r="L4881" s="25">
        <v>719</v>
      </c>
      <c r="M4881" s="26">
        <f>Causas[[#This Row],[parada_duracion]]/60</f>
        <v>11.983333333333333</v>
      </c>
      <c r="N4881" s="19" t="s">
        <v>1585</v>
      </c>
      <c r="O4881" s="16" t="s">
        <v>52</v>
      </c>
      <c r="P4881" s="16">
        <f>WEEKNUM(Causas[[#This Row],[resolucion_fecha]],16)</f>
        <v>40</v>
      </c>
      <c r="Q4881" s="16" t="str">
        <f>TEXT(Causas[[#This Row],[resolucion_fecha]],"MMMM")</f>
        <v>octubre</v>
      </c>
      <c r="R4881" s="16" t="str">
        <f t="shared" si="76"/>
        <v>T</v>
      </c>
      <c r="S4881" s="16"/>
      <c r="T4881" s="16" t="s">
        <v>53</v>
      </c>
      <c r="U4881" s="16"/>
      <c r="V4881" s="16"/>
      <c r="W4881" s="16"/>
    </row>
    <row r="4882" spans="1:23" hidden="1" x14ac:dyDescent="0.25">
      <c r="A4882" s="96">
        <v>152472</v>
      </c>
      <c r="B4882" s="96" t="s">
        <v>95</v>
      </c>
      <c r="C4882" s="96" t="s">
        <v>43</v>
      </c>
      <c r="D4882" s="96" t="s">
        <v>96</v>
      </c>
      <c r="E4882" s="97">
        <v>43882</v>
      </c>
      <c r="F4882" s="96" t="s">
        <v>56</v>
      </c>
      <c r="G4882" s="96" t="s">
        <v>46</v>
      </c>
      <c r="H4882" s="97">
        <v>45205</v>
      </c>
      <c r="I4882" s="23">
        <v>0.77357638888888891</v>
      </c>
      <c r="J4882" s="97">
        <v>45205</v>
      </c>
      <c r="K4882" s="23">
        <v>0.77672453703703714</v>
      </c>
      <c r="L4882" s="96">
        <v>272</v>
      </c>
      <c r="M4882" s="98">
        <f>Causas[[#This Row],[parada_duracion]]/60</f>
        <v>4.5333333333333332</v>
      </c>
      <c r="N4882" s="19" t="s">
        <v>47</v>
      </c>
      <c r="O4882" s="16" t="s">
        <v>47</v>
      </c>
      <c r="P4882" s="99">
        <f>WEEKNUM(Causas[[#This Row],[resolucion_fecha]],16)</f>
        <v>40</v>
      </c>
      <c r="Q4882" s="99" t="str">
        <f>TEXT(Causas[[#This Row],[resolucion_fecha]],"MMMM")</f>
        <v>octubre</v>
      </c>
      <c r="R4882" s="99" t="str">
        <f t="shared" si="76"/>
        <v>T</v>
      </c>
      <c r="S4882" s="99"/>
      <c r="T4882" s="16" t="s">
        <v>47</v>
      </c>
      <c r="U4882" s="16"/>
      <c r="V4882" s="99"/>
      <c r="W4882" s="99"/>
    </row>
    <row r="4883" spans="1:23" hidden="1" x14ac:dyDescent="0.25">
      <c r="A4883" s="25">
        <v>152473</v>
      </c>
      <c r="B4883" s="25" t="s">
        <v>79</v>
      </c>
      <c r="C4883" s="25" t="s">
        <v>43</v>
      </c>
      <c r="D4883" s="25" t="s">
        <v>77</v>
      </c>
      <c r="E4883" s="24">
        <v>43405</v>
      </c>
      <c r="F4883" s="25" t="s">
        <v>45</v>
      </c>
      <c r="G4883" s="25" t="s">
        <v>46</v>
      </c>
      <c r="H4883" s="24">
        <v>45205</v>
      </c>
      <c r="I4883" s="101">
        <v>0.77388888888888896</v>
      </c>
      <c r="J4883" s="24">
        <v>45205</v>
      </c>
      <c r="K4883" s="101">
        <v>0.78435185185185186</v>
      </c>
      <c r="L4883" s="25">
        <v>904</v>
      </c>
      <c r="M4883" s="26">
        <f>Causas[[#This Row],[parada_duracion]]/60</f>
        <v>15.066666666666666</v>
      </c>
      <c r="N4883" s="19" t="s">
        <v>1586</v>
      </c>
      <c r="O4883" s="16" t="s">
        <v>52</v>
      </c>
      <c r="P4883" s="16">
        <f>WEEKNUM(Causas[[#This Row],[resolucion_fecha]],16)</f>
        <v>40</v>
      </c>
      <c r="Q4883" s="16" t="str">
        <f>TEXT(Causas[[#This Row],[resolucion_fecha]],"MMMM")</f>
        <v>octubre</v>
      </c>
      <c r="R4883" s="16" t="str">
        <f t="shared" si="76"/>
        <v>T</v>
      </c>
      <c r="S4883" s="16"/>
      <c r="T4883" s="16" t="s">
        <v>53</v>
      </c>
      <c r="U4883" s="100"/>
      <c r="V4883" s="16"/>
      <c r="W4883" s="16"/>
    </row>
    <row r="4884" spans="1:23" hidden="1" x14ac:dyDescent="0.25">
      <c r="A4884" s="25">
        <v>152481</v>
      </c>
      <c r="B4884" s="25" t="s">
        <v>88</v>
      </c>
      <c r="C4884" s="25" t="s">
        <v>43</v>
      </c>
      <c r="D4884" s="25" t="s">
        <v>80</v>
      </c>
      <c r="E4884" s="24">
        <v>43843</v>
      </c>
      <c r="F4884" s="25" t="s">
        <v>56</v>
      </c>
      <c r="G4884" s="25" t="s">
        <v>50</v>
      </c>
      <c r="H4884" s="24">
        <v>45205</v>
      </c>
      <c r="I4884" s="101">
        <v>0.83815972222222224</v>
      </c>
      <c r="J4884" s="24">
        <v>45205</v>
      </c>
      <c r="K4884" s="101">
        <v>0.89583333333333337</v>
      </c>
      <c r="L4884" s="25">
        <v>4983</v>
      </c>
      <c r="M4884" s="26">
        <f>Causas[[#This Row],[parada_duracion]]/60</f>
        <v>83.05</v>
      </c>
      <c r="N4884" s="19" t="s">
        <v>49</v>
      </c>
      <c r="O4884" s="16" t="s">
        <v>49</v>
      </c>
      <c r="P4884" s="16">
        <f>WEEKNUM(Causas[[#This Row],[resolucion_fecha]],16)</f>
        <v>40</v>
      </c>
      <c r="Q4884" s="16" t="str">
        <f>TEXT(Causas[[#This Row],[resolucion_fecha]],"MMMM")</f>
        <v>octubre</v>
      </c>
      <c r="R4884" s="16" t="str">
        <f t="shared" si="76"/>
        <v>T</v>
      </c>
      <c r="S4884" s="16"/>
      <c r="T4884" s="16" t="s">
        <v>49</v>
      </c>
      <c r="U4884" s="16"/>
      <c r="V4884" s="16"/>
      <c r="W4884" s="16"/>
    </row>
    <row r="4885" spans="1:23" hidden="1" x14ac:dyDescent="0.25">
      <c r="A4885" s="25">
        <v>152485</v>
      </c>
      <c r="B4885" s="25" t="s">
        <v>116</v>
      </c>
      <c r="C4885" s="25" t="s">
        <v>43</v>
      </c>
      <c r="D4885" s="25" t="s">
        <v>59</v>
      </c>
      <c r="E4885" s="24">
        <v>44930</v>
      </c>
      <c r="F4885" s="25" t="s">
        <v>124</v>
      </c>
      <c r="G4885" s="25" t="s">
        <v>50</v>
      </c>
      <c r="H4885" s="24">
        <v>45205</v>
      </c>
      <c r="I4885" s="101">
        <v>0.8650810185185186</v>
      </c>
      <c r="J4885" s="24">
        <v>45205</v>
      </c>
      <c r="K4885" s="101">
        <v>0.88762731481481483</v>
      </c>
      <c r="L4885" s="25">
        <v>1948</v>
      </c>
      <c r="M4885" s="26">
        <f>Causas[[#This Row],[parada_duracion]]/60</f>
        <v>32.466666666666669</v>
      </c>
      <c r="N4885" s="19" t="s">
        <v>1587</v>
      </c>
      <c r="O4885" s="16" t="s">
        <v>72</v>
      </c>
      <c r="P4885" s="16">
        <f>WEEKNUM(Causas[[#This Row],[resolucion_fecha]],16)</f>
        <v>40</v>
      </c>
      <c r="Q4885" s="16" t="str">
        <f>TEXT(Causas[[#This Row],[resolucion_fecha]],"MMMM")</f>
        <v>octubre</v>
      </c>
      <c r="R4885" s="16" t="str">
        <f t="shared" si="76"/>
        <v>T</v>
      </c>
      <c r="S4885" s="16"/>
      <c r="T4885" s="99" t="s">
        <v>73</v>
      </c>
      <c r="U4885" s="16"/>
      <c r="V4885" s="16"/>
      <c r="W4885" s="16"/>
    </row>
    <row r="4886" spans="1:23" hidden="1" x14ac:dyDescent="0.25">
      <c r="A4886" s="25">
        <v>152494</v>
      </c>
      <c r="B4886" s="25" t="s">
        <v>88</v>
      </c>
      <c r="C4886" s="25" t="s">
        <v>43</v>
      </c>
      <c r="D4886" s="25" t="s">
        <v>80</v>
      </c>
      <c r="E4886" s="24">
        <v>43843</v>
      </c>
      <c r="F4886" s="25" t="s">
        <v>56</v>
      </c>
      <c r="G4886" s="25" t="s">
        <v>50</v>
      </c>
      <c r="H4886" s="24">
        <v>45208</v>
      </c>
      <c r="I4886" s="101">
        <v>0.26398148148148148</v>
      </c>
      <c r="J4886" s="24">
        <v>45208</v>
      </c>
      <c r="K4886" s="101">
        <v>0.2936111111111111</v>
      </c>
      <c r="L4886" s="25">
        <v>2560</v>
      </c>
      <c r="M4886" s="26">
        <f>Causas[[#This Row],[parada_duracion]]/60</f>
        <v>42.666666666666664</v>
      </c>
      <c r="N4886" s="19" t="s">
        <v>1045</v>
      </c>
      <c r="O4886" s="16" t="s">
        <v>52</v>
      </c>
      <c r="P4886" s="16">
        <f>WEEKNUM(Causas[[#This Row],[resolucion_fecha]],16)</f>
        <v>41</v>
      </c>
      <c r="Q4886" s="16" t="str">
        <f>TEXT(Causas[[#This Row],[resolucion_fecha]],"MMMM")</f>
        <v>octubre</v>
      </c>
      <c r="R4886" s="16" t="str">
        <f t="shared" si="76"/>
        <v>M</v>
      </c>
      <c r="S4886" s="16"/>
      <c r="T4886" s="16" t="s">
        <v>53</v>
      </c>
      <c r="U4886" s="16"/>
      <c r="V4886" s="16"/>
      <c r="W4886" s="16"/>
    </row>
    <row r="4887" spans="1:23" hidden="1" x14ac:dyDescent="0.25">
      <c r="A4887" s="96">
        <v>152507</v>
      </c>
      <c r="B4887" s="96" t="s">
        <v>42</v>
      </c>
      <c r="C4887" s="96" t="s">
        <v>43</v>
      </c>
      <c r="D4887" s="96" t="s">
        <v>154</v>
      </c>
      <c r="E4887" s="97">
        <v>43405</v>
      </c>
      <c r="F4887" s="96" t="s">
        <v>45</v>
      </c>
      <c r="G4887" s="96" t="s">
        <v>50</v>
      </c>
      <c r="H4887" s="97">
        <v>45208</v>
      </c>
      <c r="I4887" s="23">
        <v>0.30793981481481481</v>
      </c>
      <c r="J4887" s="97">
        <v>45208</v>
      </c>
      <c r="K4887" s="23">
        <v>0.30844907407407407</v>
      </c>
      <c r="L4887" s="96">
        <v>44</v>
      </c>
      <c r="M4887" s="98">
        <f>Causas[[#This Row],[parada_duracion]]/60</f>
        <v>0.73333333333333328</v>
      </c>
      <c r="N4887" s="18" t="s">
        <v>47</v>
      </c>
      <c r="O4887" s="99" t="s">
        <v>47</v>
      </c>
      <c r="P4887" s="99">
        <f>WEEKNUM(Causas[[#This Row],[resolucion_fecha]],16)</f>
        <v>41</v>
      </c>
      <c r="Q4887" s="99" t="str">
        <f>TEXT(Causas[[#This Row],[resolucion_fecha]],"MMMM")</f>
        <v>octubre</v>
      </c>
      <c r="R4887" s="99" t="str">
        <f t="shared" si="76"/>
        <v>M</v>
      </c>
      <c r="S4887" s="99"/>
      <c r="T4887" s="99" t="s">
        <v>47</v>
      </c>
      <c r="U4887" s="16"/>
      <c r="V4887" s="99"/>
      <c r="W4887" s="99"/>
    </row>
    <row r="4888" spans="1:23" hidden="1" x14ac:dyDescent="0.25">
      <c r="A4888" s="25">
        <v>152508</v>
      </c>
      <c r="B4888" s="25" t="s">
        <v>42</v>
      </c>
      <c r="C4888" s="25" t="s">
        <v>43</v>
      </c>
      <c r="D4888" s="25" t="s">
        <v>154</v>
      </c>
      <c r="E4888" s="24">
        <v>43405</v>
      </c>
      <c r="F4888" s="25" t="s">
        <v>45</v>
      </c>
      <c r="G4888" s="25" t="s">
        <v>50</v>
      </c>
      <c r="H4888" s="24">
        <v>45208</v>
      </c>
      <c r="I4888" s="101">
        <v>0.30862268518518515</v>
      </c>
      <c r="J4888" s="24">
        <v>45208</v>
      </c>
      <c r="K4888" s="101">
        <v>0.31092592592592594</v>
      </c>
      <c r="L4888" s="25">
        <v>199</v>
      </c>
      <c r="M4888" s="26">
        <f>Causas[[#This Row],[parada_duracion]]/60</f>
        <v>3.3166666666666669</v>
      </c>
      <c r="N4888" s="18" t="s">
        <v>47</v>
      </c>
      <c r="O4888" s="99" t="s">
        <v>47</v>
      </c>
      <c r="P4888" s="16">
        <f>WEEKNUM(Causas[[#This Row],[resolucion_fecha]],16)</f>
        <v>41</v>
      </c>
      <c r="Q4888" s="16" t="str">
        <f>TEXT(Causas[[#This Row],[resolucion_fecha]],"MMMM")</f>
        <v>octubre</v>
      </c>
      <c r="R4888" s="16" t="str">
        <f t="shared" si="76"/>
        <v>M</v>
      </c>
      <c r="S4888" s="16"/>
      <c r="T4888" s="99" t="s">
        <v>47</v>
      </c>
      <c r="U4888" s="100"/>
      <c r="V4888" s="16"/>
      <c r="W4888" s="16"/>
    </row>
    <row r="4889" spans="1:23" hidden="1" x14ac:dyDescent="0.25">
      <c r="A4889" s="25">
        <v>152517</v>
      </c>
      <c r="B4889" s="25" t="s">
        <v>42</v>
      </c>
      <c r="C4889" s="25" t="s">
        <v>43</v>
      </c>
      <c r="D4889" s="25" t="s">
        <v>96</v>
      </c>
      <c r="E4889" s="24">
        <v>43405</v>
      </c>
      <c r="F4889" s="25" t="s">
        <v>45</v>
      </c>
      <c r="G4889" s="25" t="s">
        <v>46</v>
      </c>
      <c r="H4889" s="24">
        <v>45208</v>
      </c>
      <c r="I4889" s="101">
        <v>0.40226851851851847</v>
      </c>
      <c r="J4889" s="24">
        <v>45208</v>
      </c>
      <c r="K4889" s="101">
        <v>0.52276620370370364</v>
      </c>
      <c r="L4889" s="25">
        <v>10411</v>
      </c>
      <c r="M4889" s="26">
        <f>Causas[[#This Row],[parada_duracion]]/60</f>
        <v>173.51666666666668</v>
      </c>
      <c r="N4889" s="19" t="s">
        <v>49</v>
      </c>
      <c r="O4889" s="16" t="s">
        <v>49</v>
      </c>
      <c r="P4889" s="16">
        <f>WEEKNUM(Causas[[#This Row],[resolucion_fecha]],16)</f>
        <v>41</v>
      </c>
      <c r="Q4889" s="16" t="str">
        <f>TEXT(Causas[[#This Row],[resolucion_fecha]],"MMMM")</f>
        <v>octubre</v>
      </c>
      <c r="R4889" s="16" t="str">
        <f t="shared" si="76"/>
        <v>M</v>
      </c>
      <c r="S4889" s="16"/>
      <c r="T4889" s="16" t="s">
        <v>49</v>
      </c>
      <c r="U4889" s="16"/>
      <c r="V4889" s="16"/>
      <c r="W4889" s="16"/>
    </row>
    <row r="4890" spans="1:23" hidden="1" x14ac:dyDescent="0.25">
      <c r="A4890" s="25">
        <v>152521</v>
      </c>
      <c r="B4890" s="25" t="s">
        <v>88</v>
      </c>
      <c r="C4890" s="25" t="s">
        <v>43</v>
      </c>
      <c r="D4890" s="25" t="s">
        <v>80</v>
      </c>
      <c r="E4890" s="24">
        <v>43843</v>
      </c>
      <c r="F4890" s="25" t="s">
        <v>56</v>
      </c>
      <c r="G4890" s="25" t="s">
        <v>50</v>
      </c>
      <c r="H4890" s="24">
        <v>45208</v>
      </c>
      <c r="I4890" s="101">
        <v>0.43503472222222223</v>
      </c>
      <c r="J4890" s="24">
        <v>45208</v>
      </c>
      <c r="K4890" s="101">
        <v>0.44664351851851852</v>
      </c>
      <c r="L4890" s="25">
        <v>1003</v>
      </c>
      <c r="M4890" s="26">
        <f>Causas[[#This Row],[parada_duracion]]/60</f>
        <v>16.716666666666665</v>
      </c>
      <c r="N4890" s="19" t="s">
        <v>1045</v>
      </c>
      <c r="O4890" s="16" t="s">
        <v>52</v>
      </c>
      <c r="P4890" s="16">
        <f>WEEKNUM(Causas[[#This Row],[resolucion_fecha]],16)</f>
        <v>41</v>
      </c>
      <c r="Q4890" s="16" t="str">
        <f>TEXT(Causas[[#This Row],[resolucion_fecha]],"MMMM")</f>
        <v>octubre</v>
      </c>
      <c r="R4890" s="16" t="str">
        <f t="shared" si="76"/>
        <v>M</v>
      </c>
      <c r="S4890" s="16"/>
      <c r="T4890" s="16" t="s">
        <v>53</v>
      </c>
      <c r="U4890" s="16"/>
      <c r="V4890" s="16"/>
      <c r="W4890" s="16"/>
    </row>
    <row r="4891" spans="1:23" hidden="1" x14ac:dyDescent="0.25">
      <c r="A4891" s="25">
        <v>152525</v>
      </c>
      <c r="B4891" s="25" t="s">
        <v>130</v>
      </c>
      <c r="C4891" s="25" t="s">
        <v>43</v>
      </c>
      <c r="D4891" s="25" t="s">
        <v>164</v>
      </c>
      <c r="E4891" s="24">
        <v>43405</v>
      </c>
      <c r="F4891" s="25" t="s">
        <v>45</v>
      </c>
      <c r="G4891" s="25" t="s">
        <v>50</v>
      </c>
      <c r="H4891" s="24">
        <v>45208</v>
      </c>
      <c r="I4891" s="101">
        <v>0.44943287037037033</v>
      </c>
      <c r="J4891" s="24">
        <v>45208</v>
      </c>
      <c r="K4891" s="101">
        <v>0.44951388888888894</v>
      </c>
      <c r="L4891" s="25">
        <v>7</v>
      </c>
      <c r="M4891" s="26">
        <f>Causas[[#This Row],[parada_duracion]]/60</f>
        <v>0.11666666666666667</v>
      </c>
      <c r="N4891" s="18" t="s">
        <v>47</v>
      </c>
      <c r="O4891" s="99" t="s">
        <v>47</v>
      </c>
      <c r="P4891" s="16">
        <f>WEEKNUM(Causas[[#This Row],[resolucion_fecha]],16)</f>
        <v>41</v>
      </c>
      <c r="Q4891" s="16" t="str">
        <f>TEXT(Causas[[#This Row],[resolucion_fecha]],"MMMM")</f>
        <v>octubre</v>
      </c>
      <c r="R4891" s="16" t="str">
        <f t="shared" si="76"/>
        <v>M</v>
      </c>
      <c r="S4891" s="16"/>
      <c r="T4891" s="99" t="s">
        <v>47</v>
      </c>
      <c r="U4891" s="16"/>
      <c r="V4891" s="16"/>
      <c r="W4891" s="16"/>
    </row>
    <row r="4892" spans="1:23" hidden="1" x14ac:dyDescent="0.25">
      <c r="A4892" s="96">
        <v>152527</v>
      </c>
      <c r="B4892" s="96" t="s">
        <v>42</v>
      </c>
      <c r="C4892" s="96" t="s">
        <v>43</v>
      </c>
      <c r="D4892" s="96" t="s">
        <v>166</v>
      </c>
      <c r="E4892" s="97">
        <v>43405</v>
      </c>
      <c r="F4892" s="96" t="s">
        <v>45</v>
      </c>
      <c r="G4892" s="96" t="s">
        <v>46</v>
      </c>
      <c r="H4892" s="97">
        <v>45208</v>
      </c>
      <c r="I4892" s="23">
        <v>0.45396990740740745</v>
      </c>
      <c r="J4892" s="97">
        <v>45208</v>
      </c>
      <c r="K4892" s="23">
        <v>0.48128472222222224</v>
      </c>
      <c r="L4892" s="96">
        <v>2360</v>
      </c>
      <c r="M4892" s="98">
        <f>Causas[[#This Row],[parada_duracion]]/60</f>
        <v>39.333333333333336</v>
      </c>
      <c r="N4892" s="19" t="s">
        <v>49</v>
      </c>
      <c r="O4892" s="16" t="s">
        <v>49</v>
      </c>
      <c r="P4892" s="99">
        <f>WEEKNUM(Causas[[#This Row],[resolucion_fecha]],16)</f>
        <v>41</v>
      </c>
      <c r="Q4892" s="99" t="str">
        <f>TEXT(Causas[[#This Row],[resolucion_fecha]],"MMMM")</f>
        <v>octubre</v>
      </c>
      <c r="R4892" s="99" t="str">
        <f t="shared" si="76"/>
        <v>M</v>
      </c>
      <c r="S4892" s="99"/>
      <c r="T4892" s="16" t="s">
        <v>49</v>
      </c>
      <c r="U4892" s="16"/>
      <c r="V4892" s="99"/>
      <c r="W4892" s="99"/>
    </row>
    <row r="4893" spans="1:23" hidden="1" x14ac:dyDescent="0.25">
      <c r="A4893" s="25">
        <v>152528</v>
      </c>
      <c r="B4893" s="25" t="s">
        <v>42</v>
      </c>
      <c r="C4893" s="25" t="s">
        <v>43</v>
      </c>
      <c r="D4893" s="25" t="s">
        <v>44</v>
      </c>
      <c r="E4893" s="24">
        <v>43405</v>
      </c>
      <c r="F4893" s="25" t="s">
        <v>45</v>
      </c>
      <c r="G4893" s="25" t="s">
        <v>46</v>
      </c>
      <c r="H4893" s="24">
        <v>45208</v>
      </c>
      <c r="I4893" s="101">
        <v>0.46013888888888888</v>
      </c>
      <c r="J4893" s="24">
        <v>45208</v>
      </c>
      <c r="K4893" s="101">
        <v>0.48829861111111111</v>
      </c>
      <c r="L4893" s="25">
        <v>2433</v>
      </c>
      <c r="M4893" s="26">
        <f>Causas[[#This Row],[parada_duracion]]/60</f>
        <v>40.549999999999997</v>
      </c>
      <c r="N4893" s="19" t="s">
        <v>1588</v>
      </c>
      <c r="O4893" s="16" t="s">
        <v>52</v>
      </c>
      <c r="P4893" s="16">
        <f>WEEKNUM(Causas[[#This Row],[resolucion_fecha]],16)</f>
        <v>41</v>
      </c>
      <c r="Q4893" s="16" t="str">
        <f>TEXT(Causas[[#This Row],[resolucion_fecha]],"MMMM")</f>
        <v>octubre</v>
      </c>
      <c r="R4893" s="16" t="str">
        <f t="shared" si="76"/>
        <v>M</v>
      </c>
      <c r="S4893" s="16"/>
      <c r="T4893" s="16" t="s">
        <v>53</v>
      </c>
      <c r="U4893" s="100"/>
      <c r="V4893" s="16"/>
      <c r="W4893" s="16"/>
    </row>
    <row r="4894" spans="1:23" hidden="1" x14ac:dyDescent="0.25">
      <c r="A4894" s="25">
        <v>152530</v>
      </c>
      <c r="B4894" s="25" t="s">
        <v>42</v>
      </c>
      <c r="C4894" s="25" t="s">
        <v>43</v>
      </c>
      <c r="D4894" s="25" t="s">
        <v>64</v>
      </c>
      <c r="E4894" s="24">
        <v>43405</v>
      </c>
      <c r="F4894" s="25" t="s">
        <v>45</v>
      </c>
      <c r="G4894" s="25" t="s">
        <v>50</v>
      </c>
      <c r="H4894" s="24">
        <v>45208</v>
      </c>
      <c r="I4894" s="101">
        <v>0.48228009259259258</v>
      </c>
      <c r="J4894" s="24">
        <v>45208</v>
      </c>
      <c r="K4894" s="101">
        <v>0.55618055555555557</v>
      </c>
      <c r="L4894" s="25">
        <v>6385</v>
      </c>
      <c r="M4894" s="26">
        <f>Causas[[#This Row],[parada_duracion]]/60</f>
        <v>106.41666666666667</v>
      </c>
      <c r="N4894" s="19" t="s">
        <v>1589</v>
      </c>
      <c r="O4894" s="16" t="s">
        <v>52</v>
      </c>
      <c r="P4894" s="16">
        <f>WEEKNUM(Causas[[#This Row],[resolucion_fecha]],16)</f>
        <v>41</v>
      </c>
      <c r="Q4894" s="16" t="str">
        <f>TEXT(Causas[[#This Row],[resolucion_fecha]],"MMMM")</f>
        <v>octubre</v>
      </c>
      <c r="R4894" s="16" t="str">
        <f t="shared" si="76"/>
        <v>M</v>
      </c>
      <c r="S4894" s="16"/>
      <c r="T4894" s="16" t="s">
        <v>53</v>
      </c>
      <c r="U4894" s="16"/>
      <c r="V4894" s="16"/>
      <c r="W4894" s="16"/>
    </row>
    <row r="4895" spans="1:23" hidden="1" x14ac:dyDescent="0.25">
      <c r="A4895" s="25">
        <v>152538</v>
      </c>
      <c r="B4895" s="25" t="s">
        <v>129</v>
      </c>
      <c r="C4895" s="25" t="s">
        <v>43</v>
      </c>
      <c r="D4895" s="25" t="s">
        <v>48</v>
      </c>
      <c r="E4895" s="24">
        <v>43405</v>
      </c>
      <c r="F4895" s="25" t="s">
        <v>45</v>
      </c>
      <c r="G4895" s="25" t="s">
        <v>50</v>
      </c>
      <c r="H4895" s="24">
        <v>45208</v>
      </c>
      <c r="I4895" s="101">
        <v>0.5272337962962963</v>
      </c>
      <c r="J4895" s="24">
        <v>45208</v>
      </c>
      <c r="K4895" s="101">
        <v>0.56184027777777779</v>
      </c>
      <c r="L4895" s="25">
        <v>2990</v>
      </c>
      <c r="M4895" s="26">
        <f>Causas[[#This Row],[parada_duracion]]/60</f>
        <v>49.833333333333336</v>
      </c>
      <c r="N4895" s="19" t="s">
        <v>49</v>
      </c>
      <c r="O4895" s="16" t="s">
        <v>49</v>
      </c>
      <c r="P4895" s="16">
        <f>WEEKNUM(Causas[[#This Row],[resolucion_fecha]],16)</f>
        <v>41</v>
      </c>
      <c r="Q4895" s="16" t="str">
        <f>TEXT(Causas[[#This Row],[resolucion_fecha]],"MMMM")</f>
        <v>octubre</v>
      </c>
      <c r="R4895" s="16" t="str">
        <f t="shared" si="76"/>
        <v>M</v>
      </c>
      <c r="S4895" s="16"/>
      <c r="T4895" s="16" t="s">
        <v>49</v>
      </c>
      <c r="U4895" s="16"/>
      <c r="V4895" s="16"/>
      <c r="W4895" s="16"/>
    </row>
    <row r="4896" spans="1:23" hidden="1" x14ac:dyDescent="0.25">
      <c r="A4896" s="25">
        <v>152540</v>
      </c>
      <c r="B4896" s="25" t="s">
        <v>42</v>
      </c>
      <c r="C4896" s="25" t="s">
        <v>43</v>
      </c>
      <c r="D4896" s="25" t="s">
        <v>96</v>
      </c>
      <c r="E4896" s="24">
        <v>43405</v>
      </c>
      <c r="F4896" s="25" t="s">
        <v>45</v>
      </c>
      <c r="G4896" s="25" t="s">
        <v>46</v>
      </c>
      <c r="H4896" s="24">
        <v>45208</v>
      </c>
      <c r="I4896" s="101">
        <v>0.53503472222222226</v>
      </c>
      <c r="J4896" s="24">
        <v>45208</v>
      </c>
      <c r="K4896" s="101">
        <v>0.54609953703703706</v>
      </c>
      <c r="L4896" s="25">
        <v>956</v>
      </c>
      <c r="M4896" s="26">
        <f>Causas[[#This Row],[parada_duracion]]/60</f>
        <v>15.933333333333334</v>
      </c>
      <c r="N4896" s="19" t="s">
        <v>132</v>
      </c>
      <c r="O4896" s="16" t="s">
        <v>52</v>
      </c>
      <c r="P4896" s="16">
        <f>WEEKNUM(Causas[[#This Row],[resolucion_fecha]],16)</f>
        <v>41</v>
      </c>
      <c r="Q4896" s="16" t="str">
        <f>TEXT(Causas[[#This Row],[resolucion_fecha]],"MMMM")</f>
        <v>octubre</v>
      </c>
      <c r="R4896" s="16" t="str">
        <f t="shared" si="76"/>
        <v>M</v>
      </c>
      <c r="S4896" s="16"/>
      <c r="T4896" s="16" t="s">
        <v>53</v>
      </c>
      <c r="U4896" s="16"/>
      <c r="V4896" s="16"/>
      <c r="W4896" s="16"/>
    </row>
    <row r="4897" spans="1:23" hidden="1" x14ac:dyDescent="0.25">
      <c r="A4897" s="25">
        <v>152545</v>
      </c>
      <c r="B4897" s="25" t="s">
        <v>42</v>
      </c>
      <c r="C4897" s="25" t="s">
        <v>43</v>
      </c>
      <c r="D4897" s="25" t="s">
        <v>96</v>
      </c>
      <c r="E4897" s="24">
        <v>43405</v>
      </c>
      <c r="F4897" s="25" t="s">
        <v>45</v>
      </c>
      <c r="G4897" s="25" t="s">
        <v>46</v>
      </c>
      <c r="H4897" s="24">
        <v>45208</v>
      </c>
      <c r="I4897" s="101">
        <v>0.56418981481481478</v>
      </c>
      <c r="J4897" s="24">
        <v>45208</v>
      </c>
      <c r="K4897" s="101">
        <v>0.58427083333333341</v>
      </c>
      <c r="L4897" s="25">
        <v>1735</v>
      </c>
      <c r="M4897" s="26">
        <f>Causas[[#This Row],[parada_duracion]]/60</f>
        <v>28.916666666666668</v>
      </c>
      <c r="N4897" s="19" t="s">
        <v>49</v>
      </c>
      <c r="O4897" s="16" t="s">
        <v>49</v>
      </c>
      <c r="P4897" s="16">
        <f>WEEKNUM(Causas[[#This Row],[resolucion_fecha]],16)</f>
        <v>41</v>
      </c>
      <c r="Q4897" s="16" t="str">
        <f>TEXT(Causas[[#This Row],[resolucion_fecha]],"MMMM")</f>
        <v>octubre</v>
      </c>
      <c r="R4897" s="16" t="str">
        <f t="shared" si="76"/>
        <v>M</v>
      </c>
      <c r="S4897" s="16"/>
      <c r="T4897" s="16" t="s">
        <v>49</v>
      </c>
      <c r="U4897" s="16"/>
      <c r="V4897" s="16"/>
      <c r="W4897" s="16"/>
    </row>
    <row r="4898" spans="1:23" hidden="1" x14ac:dyDescent="0.25">
      <c r="A4898" s="25">
        <v>152550</v>
      </c>
      <c r="B4898" s="25" t="s">
        <v>117</v>
      </c>
      <c r="C4898" s="25" t="s">
        <v>43</v>
      </c>
      <c r="D4898" s="25" t="s">
        <v>105</v>
      </c>
      <c r="E4898" s="24">
        <v>43405</v>
      </c>
      <c r="F4898" s="25" t="s">
        <v>45</v>
      </c>
      <c r="G4898" s="25" t="s">
        <v>46</v>
      </c>
      <c r="H4898" s="24">
        <v>45208</v>
      </c>
      <c r="I4898" s="101">
        <v>0.61140046296296291</v>
      </c>
      <c r="J4898" s="24">
        <v>45208</v>
      </c>
      <c r="K4898" s="101">
        <v>0.62878472222222226</v>
      </c>
      <c r="L4898" s="25">
        <v>1502</v>
      </c>
      <c r="M4898" s="26">
        <f>Causas[[#This Row],[parada_duracion]]/60</f>
        <v>25.033333333333335</v>
      </c>
      <c r="N4898" s="19" t="s">
        <v>49</v>
      </c>
      <c r="O4898" s="16" t="s">
        <v>49</v>
      </c>
      <c r="P4898" s="16">
        <f>WEEKNUM(Causas[[#This Row],[resolucion_fecha]],16)</f>
        <v>41</v>
      </c>
      <c r="Q4898" s="16" t="str">
        <f>TEXT(Causas[[#This Row],[resolucion_fecha]],"MMMM")</f>
        <v>octubre</v>
      </c>
      <c r="R4898" s="16" t="str">
        <f t="shared" si="76"/>
        <v>T</v>
      </c>
      <c r="S4898" s="16"/>
      <c r="T4898" s="16" t="s">
        <v>49</v>
      </c>
      <c r="U4898" s="16"/>
      <c r="V4898" s="16"/>
      <c r="W4898" s="16"/>
    </row>
    <row r="4899" spans="1:23" hidden="1" x14ac:dyDescent="0.25">
      <c r="A4899" s="25">
        <v>152552</v>
      </c>
      <c r="B4899" s="25" t="s">
        <v>95</v>
      </c>
      <c r="C4899" s="25" t="s">
        <v>43</v>
      </c>
      <c r="D4899" s="25" t="s">
        <v>166</v>
      </c>
      <c r="E4899" s="24">
        <v>43405</v>
      </c>
      <c r="F4899" s="25" t="s">
        <v>45</v>
      </c>
      <c r="G4899" s="25" t="s">
        <v>46</v>
      </c>
      <c r="H4899" s="24">
        <v>45208</v>
      </c>
      <c r="I4899" s="101">
        <v>0.6136921296296296</v>
      </c>
      <c r="J4899" s="24">
        <v>45208</v>
      </c>
      <c r="K4899" s="101">
        <v>0.62921296296296292</v>
      </c>
      <c r="L4899" s="25">
        <v>1341</v>
      </c>
      <c r="M4899" s="26">
        <f>Causas[[#This Row],[parada_duracion]]/60</f>
        <v>22.35</v>
      </c>
      <c r="N4899" s="19" t="s">
        <v>792</v>
      </c>
      <c r="O4899" s="16" t="s">
        <v>52</v>
      </c>
      <c r="P4899" s="16">
        <f>WEEKNUM(Causas[[#This Row],[resolucion_fecha]],16)</f>
        <v>41</v>
      </c>
      <c r="Q4899" s="16" t="str">
        <f>TEXT(Causas[[#This Row],[resolucion_fecha]],"MMMM")</f>
        <v>octubre</v>
      </c>
      <c r="R4899" s="16" t="str">
        <f t="shared" si="76"/>
        <v>T</v>
      </c>
      <c r="S4899" s="16"/>
      <c r="T4899" s="16" t="s">
        <v>53</v>
      </c>
      <c r="U4899" s="16"/>
      <c r="V4899" s="16"/>
      <c r="W4899" s="16"/>
    </row>
    <row r="4900" spans="1:23" hidden="1" x14ac:dyDescent="0.25">
      <c r="A4900" s="25">
        <v>152555</v>
      </c>
      <c r="B4900" s="25" t="s">
        <v>42</v>
      </c>
      <c r="C4900" s="25" t="s">
        <v>43</v>
      </c>
      <c r="D4900" s="25" t="s">
        <v>77</v>
      </c>
      <c r="E4900" s="24">
        <v>43405</v>
      </c>
      <c r="F4900" s="25" t="s">
        <v>45</v>
      </c>
      <c r="G4900" s="25" t="s">
        <v>46</v>
      </c>
      <c r="H4900" s="24">
        <v>45208</v>
      </c>
      <c r="I4900" s="101">
        <v>0.62270833333333331</v>
      </c>
      <c r="J4900" s="24">
        <v>45208</v>
      </c>
      <c r="K4900" s="101">
        <v>0.62493055555555554</v>
      </c>
      <c r="L4900" s="25">
        <v>192</v>
      </c>
      <c r="M4900" s="26">
        <f>Causas[[#This Row],[parada_duracion]]/60</f>
        <v>3.2</v>
      </c>
      <c r="N4900" s="18" t="s">
        <v>47</v>
      </c>
      <c r="O4900" s="99" t="s">
        <v>47</v>
      </c>
      <c r="P4900" s="16">
        <f>WEEKNUM(Causas[[#This Row],[resolucion_fecha]],16)</f>
        <v>41</v>
      </c>
      <c r="Q4900" s="16" t="str">
        <f>TEXT(Causas[[#This Row],[resolucion_fecha]],"MMMM")</f>
        <v>octubre</v>
      </c>
      <c r="R4900" s="16" t="str">
        <f t="shared" si="76"/>
        <v>T</v>
      </c>
      <c r="S4900" s="16"/>
      <c r="T4900" s="99" t="s">
        <v>47</v>
      </c>
      <c r="U4900" s="16"/>
      <c r="V4900" s="16"/>
      <c r="W4900" s="16"/>
    </row>
    <row r="4901" spans="1:23" hidden="1" x14ac:dyDescent="0.25">
      <c r="A4901" s="96">
        <v>152558</v>
      </c>
      <c r="B4901" s="96" t="s">
        <v>88</v>
      </c>
      <c r="C4901" s="96" t="s">
        <v>43</v>
      </c>
      <c r="D4901" s="96" t="s">
        <v>96</v>
      </c>
      <c r="E4901" s="97">
        <v>43843</v>
      </c>
      <c r="F4901" s="96" t="s">
        <v>56</v>
      </c>
      <c r="G4901" s="96" t="s">
        <v>46</v>
      </c>
      <c r="H4901" s="97">
        <v>45208</v>
      </c>
      <c r="I4901" s="23">
        <v>0.6297800925925926</v>
      </c>
      <c r="J4901" s="97">
        <v>45208</v>
      </c>
      <c r="K4901" s="23">
        <v>0.80991898148148145</v>
      </c>
      <c r="L4901" s="96">
        <v>15564</v>
      </c>
      <c r="M4901" s="98">
        <f>Causas[[#This Row],[parada_duracion]]/60</f>
        <v>259.39999999999998</v>
      </c>
      <c r="N4901" s="19" t="s">
        <v>49</v>
      </c>
      <c r="O4901" s="16" t="s">
        <v>49</v>
      </c>
      <c r="P4901" s="99">
        <f>WEEKNUM(Causas[[#This Row],[resolucion_fecha]],16)</f>
        <v>41</v>
      </c>
      <c r="Q4901" s="99" t="str">
        <f>TEXT(Causas[[#This Row],[resolucion_fecha]],"MMMM")</f>
        <v>octubre</v>
      </c>
      <c r="R4901" s="99" t="str">
        <f t="shared" si="76"/>
        <v>T</v>
      </c>
      <c r="S4901" s="99"/>
      <c r="T4901" s="16" t="s">
        <v>49</v>
      </c>
      <c r="U4901" s="16"/>
      <c r="V4901" s="99"/>
      <c r="W4901" s="99"/>
    </row>
    <row r="4902" spans="1:23" hidden="1" x14ac:dyDescent="0.25">
      <c r="A4902" s="25">
        <v>152559</v>
      </c>
      <c r="B4902" s="25" t="s">
        <v>42</v>
      </c>
      <c r="C4902" s="25" t="s">
        <v>43</v>
      </c>
      <c r="D4902" s="25" t="s">
        <v>77</v>
      </c>
      <c r="E4902" s="24">
        <v>43405</v>
      </c>
      <c r="F4902" s="25" t="s">
        <v>45</v>
      </c>
      <c r="G4902" s="25" t="s">
        <v>46</v>
      </c>
      <c r="H4902" s="24">
        <v>45208</v>
      </c>
      <c r="I4902" s="101">
        <v>0.63160879629629629</v>
      </c>
      <c r="J4902" s="24">
        <v>45208</v>
      </c>
      <c r="K4902" s="101">
        <v>0.64171296296296299</v>
      </c>
      <c r="L4902" s="25">
        <v>873</v>
      </c>
      <c r="M4902" s="26">
        <f>Causas[[#This Row],[parada_duracion]]/60</f>
        <v>14.55</v>
      </c>
      <c r="N4902" s="19" t="s">
        <v>132</v>
      </c>
      <c r="O4902" s="16" t="s">
        <v>52</v>
      </c>
      <c r="P4902" s="16">
        <f>WEEKNUM(Causas[[#This Row],[resolucion_fecha]],16)</f>
        <v>41</v>
      </c>
      <c r="Q4902" s="16" t="str">
        <f>TEXT(Causas[[#This Row],[resolucion_fecha]],"MMMM")</f>
        <v>octubre</v>
      </c>
      <c r="R4902" s="16" t="str">
        <f t="shared" si="76"/>
        <v>T</v>
      </c>
      <c r="S4902" s="16"/>
      <c r="T4902" s="16" t="s">
        <v>53</v>
      </c>
      <c r="U4902" s="100"/>
      <c r="V4902" s="16"/>
      <c r="W4902" s="16"/>
    </row>
    <row r="4903" spans="1:23" hidden="1" x14ac:dyDescent="0.25">
      <c r="A4903" s="25">
        <v>152561</v>
      </c>
      <c r="B4903" s="25" t="s">
        <v>111</v>
      </c>
      <c r="C4903" s="25" t="s">
        <v>43</v>
      </c>
      <c r="D4903" s="25" t="s">
        <v>166</v>
      </c>
      <c r="E4903" s="24">
        <v>44432</v>
      </c>
      <c r="F4903" s="25" t="s">
        <v>325</v>
      </c>
      <c r="G4903" s="25" t="s">
        <v>50</v>
      </c>
      <c r="H4903" s="24">
        <v>45208</v>
      </c>
      <c r="I4903" s="101">
        <v>0.63910879629629636</v>
      </c>
      <c r="J4903" s="24">
        <v>45208</v>
      </c>
      <c r="K4903" s="101">
        <v>0.65238425925925925</v>
      </c>
      <c r="L4903" s="25">
        <v>1147</v>
      </c>
      <c r="M4903" s="26">
        <f>Causas[[#This Row],[parada_duracion]]/60</f>
        <v>19.116666666666667</v>
      </c>
      <c r="N4903" s="19" t="s">
        <v>49</v>
      </c>
      <c r="O4903" s="16" t="s">
        <v>49</v>
      </c>
      <c r="P4903" s="16">
        <f>WEEKNUM(Causas[[#This Row],[resolucion_fecha]],16)</f>
        <v>41</v>
      </c>
      <c r="Q4903" s="16" t="str">
        <f>TEXT(Causas[[#This Row],[resolucion_fecha]],"MMMM")</f>
        <v>octubre</v>
      </c>
      <c r="R4903" s="16" t="str">
        <f t="shared" si="76"/>
        <v>T</v>
      </c>
      <c r="S4903" s="16"/>
      <c r="T4903" s="16" t="s">
        <v>49</v>
      </c>
      <c r="U4903" s="16"/>
      <c r="V4903" s="16"/>
      <c r="W4903" s="16"/>
    </row>
    <row r="4904" spans="1:23" hidden="1" x14ac:dyDescent="0.25">
      <c r="A4904" s="25">
        <v>152566</v>
      </c>
      <c r="B4904" s="25" t="s">
        <v>111</v>
      </c>
      <c r="C4904" s="25" t="s">
        <v>43</v>
      </c>
      <c r="D4904" s="25" t="s">
        <v>166</v>
      </c>
      <c r="E4904" s="24">
        <v>44432</v>
      </c>
      <c r="F4904" s="25" t="s">
        <v>325</v>
      </c>
      <c r="G4904" s="25" t="s">
        <v>50</v>
      </c>
      <c r="H4904" s="24">
        <v>45208</v>
      </c>
      <c r="I4904" s="101">
        <v>0.68813657407407414</v>
      </c>
      <c r="J4904" s="24">
        <v>45208</v>
      </c>
      <c r="K4904" s="101">
        <v>0.7572916666666667</v>
      </c>
      <c r="L4904" s="25">
        <v>5975</v>
      </c>
      <c r="M4904" s="26">
        <f>Causas[[#This Row],[parada_duracion]]/60</f>
        <v>99.583333333333329</v>
      </c>
      <c r="N4904" s="19" t="s">
        <v>49</v>
      </c>
      <c r="O4904" s="16" t="s">
        <v>49</v>
      </c>
      <c r="P4904" s="16">
        <f>WEEKNUM(Causas[[#This Row],[resolucion_fecha]],16)</f>
        <v>41</v>
      </c>
      <c r="Q4904" s="16" t="str">
        <f>TEXT(Causas[[#This Row],[resolucion_fecha]],"MMMM")</f>
        <v>octubre</v>
      </c>
      <c r="R4904" s="16" t="str">
        <f t="shared" si="76"/>
        <v>T</v>
      </c>
      <c r="S4904" s="16"/>
      <c r="T4904" s="16" t="s">
        <v>49</v>
      </c>
      <c r="U4904" s="16"/>
      <c r="V4904" s="16"/>
      <c r="W4904" s="16"/>
    </row>
    <row r="4905" spans="1:23" hidden="1" x14ac:dyDescent="0.25">
      <c r="A4905" s="96">
        <v>152570</v>
      </c>
      <c r="B4905" s="96" t="s">
        <v>70</v>
      </c>
      <c r="C4905" s="96" t="s">
        <v>43</v>
      </c>
      <c r="D4905" s="96" t="s">
        <v>64</v>
      </c>
      <c r="E4905" s="97">
        <v>43881</v>
      </c>
      <c r="F4905" s="96" t="s">
        <v>56</v>
      </c>
      <c r="G4905" s="96" t="s">
        <v>50</v>
      </c>
      <c r="H4905" s="97">
        <v>45208</v>
      </c>
      <c r="I4905" s="23">
        <v>0.72700231481481481</v>
      </c>
      <c r="J4905" s="97">
        <v>45208</v>
      </c>
      <c r="K4905" s="23">
        <v>0.73968750000000005</v>
      </c>
      <c r="L4905" s="96">
        <v>1096</v>
      </c>
      <c r="M4905" s="98">
        <f>Causas[[#This Row],[parada_duracion]]/60</f>
        <v>18.266666666666666</v>
      </c>
      <c r="N4905" s="19" t="s">
        <v>49</v>
      </c>
      <c r="O4905" s="99" t="s">
        <v>49</v>
      </c>
      <c r="P4905" s="99">
        <f>WEEKNUM(Causas[[#This Row],[resolucion_fecha]],16)</f>
        <v>41</v>
      </c>
      <c r="Q4905" s="99" t="str">
        <f>TEXT(Causas[[#This Row],[resolucion_fecha]],"MMMM")</f>
        <v>octubre</v>
      </c>
      <c r="R4905" s="99" t="str">
        <f t="shared" si="76"/>
        <v>T</v>
      </c>
      <c r="S4905" s="99"/>
      <c r="T4905" s="16" t="s">
        <v>49</v>
      </c>
      <c r="U4905" s="16"/>
      <c r="V4905" s="99"/>
      <c r="W4905" s="99"/>
    </row>
    <row r="4906" spans="1:23" hidden="1" x14ac:dyDescent="0.25">
      <c r="A4906" s="25">
        <v>152571</v>
      </c>
      <c r="B4906" s="25" t="s">
        <v>557</v>
      </c>
      <c r="C4906" s="25" t="s">
        <v>43</v>
      </c>
      <c r="D4906" s="25" t="s">
        <v>161</v>
      </c>
      <c r="E4906" s="24">
        <v>43405</v>
      </c>
      <c r="F4906" s="25" t="s">
        <v>45</v>
      </c>
      <c r="G4906" s="25" t="s">
        <v>46</v>
      </c>
      <c r="H4906" s="24">
        <v>45208</v>
      </c>
      <c r="I4906" s="101">
        <v>0.73646990740740748</v>
      </c>
      <c r="J4906" s="24">
        <v>45208</v>
      </c>
      <c r="K4906" s="101">
        <v>0.78730324074074076</v>
      </c>
      <c r="L4906" s="25">
        <v>4392</v>
      </c>
      <c r="M4906" s="26">
        <f>Causas[[#This Row],[parada_duracion]]/60</f>
        <v>73.2</v>
      </c>
      <c r="N4906" s="19" t="s">
        <v>49</v>
      </c>
      <c r="O4906" s="16" t="s">
        <v>49</v>
      </c>
      <c r="P4906" s="16">
        <f>WEEKNUM(Causas[[#This Row],[resolucion_fecha]],16)</f>
        <v>41</v>
      </c>
      <c r="Q4906" s="16" t="str">
        <f>TEXT(Causas[[#This Row],[resolucion_fecha]],"MMMM")</f>
        <v>octubre</v>
      </c>
      <c r="R4906" s="16" t="str">
        <f t="shared" si="76"/>
        <v>T</v>
      </c>
      <c r="S4906" s="16"/>
      <c r="T4906" s="16" t="s">
        <v>49</v>
      </c>
      <c r="U4906" s="100"/>
      <c r="V4906" s="16"/>
      <c r="W4906" s="16"/>
    </row>
    <row r="4907" spans="1:23" hidden="1" x14ac:dyDescent="0.25">
      <c r="A4907" s="96">
        <v>152573</v>
      </c>
      <c r="B4907" s="96" t="s">
        <v>70</v>
      </c>
      <c r="C4907" s="96" t="s">
        <v>43</v>
      </c>
      <c r="D4907" s="96" t="s">
        <v>64</v>
      </c>
      <c r="E4907" s="97">
        <v>43881</v>
      </c>
      <c r="F4907" s="96" t="s">
        <v>56</v>
      </c>
      <c r="G4907" s="96" t="s">
        <v>46</v>
      </c>
      <c r="H4907" s="97">
        <v>45208</v>
      </c>
      <c r="I4907" s="23">
        <v>0.73983796296296289</v>
      </c>
      <c r="J4907" s="97">
        <v>45208</v>
      </c>
      <c r="K4907" s="23">
        <v>0.77056712962962959</v>
      </c>
      <c r="L4907" s="96">
        <v>2655</v>
      </c>
      <c r="M4907" s="98">
        <f>Causas[[#This Row],[parada_duracion]]/60</f>
        <v>44.25</v>
      </c>
      <c r="N4907" s="19" t="s">
        <v>49</v>
      </c>
      <c r="O4907" s="99" t="s">
        <v>49</v>
      </c>
      <c r="P4907" s="99">
        <f>WEEKNUM(Causas[[#This Row],[resolucion_fecha]],16)</f>
        <v>41</v>
      </c>
      <c r="Q4907" s="99" t="str">
        <f>TEXT(Causas[[#This Row],[resolucion_fecha]],"MMMM")</f>
        <v>octubre</v>
      </c>
      <c r="R4907" s="99" t="str">
        <f t="shared" si="76"/>
        <v>T</v>
      </c>
      <c r="S4907" s="99"/>
      <c r="T4907" s="16" t="s">
        <v>49</v>
      </c>
      <c r="U4907" s="16"/>
      <c r="V4907" s="99"/>
      <c r="W4907" s="99"/>
    </row>
    <row r="4908" spans="1:23" x14ac:dyDescent="0.25">
      <c r="A4908" s="25">
        <v>152574</v>
      </c>
      <c r="B4908" s="25" t="s">
        <v>42</v>
      </c>
      <c r="C4908" s="25" t="s">
        <v>43</v>
      </c>
      <c r="D4908" s="25" t="s">
        <v>67</v>
      </c>
      <c r="E4908" s="24">
        <v>43405</v>
      </c>
      <c r="F4908" s="25" t="s">
        <v>45</v>
      </c>
      <c r="G4908" s="25" t="s">
        <v>50</v>
      </c>
      <c r="H4908" s="24">
        <v>45208</v>
      </c>
      <c r="I4908" s="101">
        <v>0.74451388888888881</v>
      </c>
      <c r="J4908" s="24">
        <v>45208</v>
      </c>
      <c r="K4908" s="101">
        <v>0.75862268518518527</v>
      </c>
      <c r="L4908" s="25">
        <v>1219</v>
      </c>
      <c r="M4908" s="26">
        <f>Causas[[#This Row],[parada_duracion]]/60</f>
        <v>20.316666666666666</v>
      </c>
      <c r="N4908" s="19" t="s">
        <v>1590</v>
      </c>
      <c r="O4908" s="16" t="s">
        <v>52</v>
      </c>
      <c r="P4908" s="16">
        <f>WEEKNUM(Causas[[#This Row],[resolucion_fecha]],16)</f>
        <v>41</v>
      </c>
      <c r="Q4908" s="16" t="str">
        <f>TEXT(Causas[[#This Row],[resolucion_fecha]],"MMMM")</f>
        <v>octubre</v>
      </c>
      <c r="R4908" s="16" t="str">
        <f t="shared" ref="R4908:R4971" si="77">IF(I4908&gt;TIME(22,0,0),"N",IF(I4908&lt;TIME(6,0,0),"N",IF(I4908&gt;TIME(14,0,0),"T",IF(I4908&gt;=TIME(6,0,0),"M","-"))))</f>
        <v>T</v>
      </c>
      <c r="S4908" s="16"/>
      <c r="T4908" s="16" t="s">
        <v>53</v>
      </c>
      <c r="U4908" s="100"/>
      <c r="V4908" s="16"/>
      <c r="W4908" s="16"/>
    </row>
    <row r="4909" spans="1:23" hidden="1" x14ac:dyDescent="0.25">
      <c r="A4909" s="25">
        <v>152576</v>
      </c>
      <c r="B4909" s="25" t="s">
        <v>42</v>
      </c>
      <c r="C4909" s="25" t="s">
        <v>43</v>
      </c>
      <c r="D4909" s="25" t="s">
        <v>143</v>
      </c>
      <c r="E4909" s="24">
        <v>43405</v>
      </c>
      <c r="F4909" s="25" t="s">
        <v>45</v>
      </c>
      <c r="G4909" s="25" t="s">
        <v>46</v>
      </c>
      <c r="H4909" s="24">
        <v>45208</v>
      </c>
      <c r="I4909" s="101">
        <v>0.75329861111111107</v>
      </c>
      <c r="J4909" s="24">
        <v>45208</v>
      </c>
      <c r="K4909" s="101">
        <v>0.75340277777777775</v>
      </c>
      <c r="L4909" s="25">
        <v>9</v>
      </c>
      <c r="M4909" s="26">
        <f>Causas[[#This Row],[parada_duracion]]/60</f>
        <v>0.15</v>
      </c>
      <c r="N4909" s="18" t="s">
        <v>47</v>
      </c>
      <c r="O4909" s="99" t="s">
        <v>47</v>
      </c>
      <c r="P4909" s="16">
        <f>WEEKNUM(Causas[[#This Row],[resolucion_fecha]],16)</f>
        <v>41</v>
      </c>
      <c r="Q4909" s="16" t="str">
        <f>TEXT(Causas[[#This Row],[resolucion_fecha]],"MMMM")</f>
        <v>octubre</v>
      </c>
      <c r="R4909" s="16" t="str">
        <f t="shared" si="77"/>
        <v>T</v>
      </c>
      <c r="S4909" s="16"/>
      <c r="T4909" s="99" t="s">
        <v>47</v>
      </c>
      <c r="U4909" s="16"/>
      <c r="V4909" s="16"/>
      <c r="W4909" s="16"/>
    </row>
    <row r="4910" spans="1:23" hidden="1" x14ac:dyDescent="0.25">
      <c r="A4910" s="96">
        <v>152578</v>
      </c>
      <c r="B4910" s="96" t="s">
        <v>95</v>
      </c>
      <c r="C4910" s="96" t="s">
        <v>43</v>
      </c>
      <c r="D4910" s="96" t="s">
        <v>166</v>
      </c>
      <c r="E4910" s="97">
        <v>43405</v>
      </c>
      <c r="F4910" s="96" t="s">
        <v>45</v>
      </c>
      <c r="G4910" s="96" t="s">
        <v>46</v>
      </c>
      <c r="H4910" s="97">
        <v>45208</v>
      </c>
      <c r="I4910" s="23">
        <v>0.75739583333333327</v>
      </c>
      <c r="J4910" s="97">
        <v>45208</v>
      </c>
      <c r="K4910" s="23">
        <v>0.78611111111111109</v>
      </c>
      <c r="L4910" s="96">
        <v>2481</v>
      </c>
      <c r="M4910" s="98">
        <f>Causas[[#This Row],[parada_duracion]]/60</f>
        <v>41.35</v>
      </c>
      <c r="N4910" s="18" t="s">
        <v>792</v>
      </c>
      <c r="O4910" s="99" t="s">
        <v>52</v>
      </c>
      <c r="P4910" s="99">
        <f>WEEKNUM(Causas[[#This Row],[resolucion_fecha]],16)</f>
        <v>41</v>
      </c>
      <c r="Q4910" s="99" t="str">
        <f>TEXT(Causas[[#This Row],[resolucion_fecha]],"MMMM")</f>
        <v>octubre</v>
      </c>
      <c r="R4910" s="99" t="str">
        <f t="shared" si="77"/>
        <v>T</v>
      </c>
      <c r="S4910" s="99"/>
      <c r="T4910" s="99" t="s">
        <v>53</v>
      </c>
      <c r="U4910" s="16"/>
      <c r="V4910" s="99"/>
      <c r="W4910" s="99"/>
    </row>
    <row r="4911" spans="1:23" hidden="1" x14ac:dyDescent="0.25">
      <c r="A4911" s="96">
        <v>152579</v>
      </c>
      <c r="B4911" s="96" t="s">
        <v>83</v>
      </c>
      <c r="C4911" s="96" t="s">
        <v>43</v>
      </c>
      <c r="D4911" s="96" t="s">
        <v>76</v>
      </c>
      <c r="E4911" s="97">
        <v>43405</v>
      </c>
      <c r="F4911" s="96" t="s">
        <v>45</v>
      </c>
      <c r="G4911" s="96" t="s">
        <v>50</v>
      </c>
      <c r="H4911" s="97">
        <v>45208</v>
      </c>
      <c r="I4911" s="23">
        <v>0.76299768518518529</v>
      </c>
      <c r="J4911" s="97">
        <v>45208</v>
      </c>
      <c r="K4911" s="23">
        <v>0.79265046296296304</v>
      </c>
      <c r="L4911" s="96">
        <v>2562</v>
      </c>
      <c r="M4911" s="98">
        <f>Causas[[#This Row],[parada_duracion]]/60</f>
        <v>42.7</v>
      </c>
      <c r="N4911" s="18" t="s">
        <v>106</v>
      </c>
      <c r="O4911" s="99" t="s">
        <v>52</v>
      </c>
      <c r="P4911" s="99">
        <f>WEEKNUM(Causas[[#This Row],[resolucion_fecha]],16)</f>
        <v>41</v>
      </c>
      <c r="Q4911" s="99" t="str">
        <f>TEXT(Causas[[#This Row],[resolucion_fecha]],"MMMM")</f>
        <v>octubre</v>
      </c>
      <c r="R4911" s="99" t="str">
        <f t="shared" si="77"/>
        <v>T</v>
      </c>
      <c r="S4911" s="99"/>
      <c r="T4911" s="16" t="s">
        <v>53</v>
      </c>
      <c r="U4911" s="100"/>
      <c r="V4911" s="99"/>
      <c r="W4911" s="99"/>
    </row>
    <row r="4912" spans="1:23" hidden="1" x14ac:dyDescent="0.25">
      <c r="A4912" s="96">
        <v>152580</v>
      </c>
      <c r="B4912" s="96" t="s">
        <v>70</v>
      </c>
      <c r="C4912" s="96" t="s">
        <v>43</v>
      </c>
      <c r="D4912" s="96" t="s">
        <v>64</v>
      </c>
      <c r="E4912" s="97">
        <v>43881</v>
      </c>
      <c r="F4912" s="96" t="s">
        <v>56</v>
      </c>
      <c r="G4912" s="96" t="s">
        <v>46</v>
      </c>
      <c r="H4912" s="97">
        <v>45208</v>
      </c>
      <c r="I4912" s="23">
        <v>0.77063657407407404</v>
      </c>
      <c r="J4912" s="97">
        <v>45208</v>
      </c>
      <c r="K4912" s="23">
        <v>0.80859953703703702</v>
      </c>
      <c r="L4912" s="96">
        <v>3280</v>
      </c>
      <c r="M4912" s="98">
        <f>Causas[[#This Row],[parada_duracion]]/60</f>
        <v>54.666666666666664</v>
      </c>
      <c r="N4912" s="18" t="s">
        <v>49</v>
      </c>
      <c r="O4912" s="99" t="s">
        <v>49</v>
      </c>
      <c r="P4912" s="99">
        <f>WEEKNUM(Causas[[#This Row],[resolucion_fecha]],16)</f>
        <v>41</v>
      </c>
      <c r="Q4912" s="99" t="str">
        <f>TEXT(Causas[[#This Row],[resolucion_fecha]],"MMMM")</f>
        <v>octubre</v>
      </c>
      <c r="R4912" s="99" t="str">
        <f t="shared" si="77"/>
        <v>T</v>
      </c>
      <c r="S4912" s="99"/>
      <c r="T4912" s="99" t="s">
        <v>49</v>
      </c>
      <c r="U4912" s="100"/>
      <c r="V4912" s="99"/>
      <c r="W4912" s="99"/>
    </row>
    <row r="4913" spans="1:23" hidden="1" x14ac:dyDescent="0.25">
      <c r="A4913" s="96">
        <v>152581</v>
      </c>
      <c r="B4913" s="96" t="s">
        <v>74</v>
      </c>
      <c r="C4913" s="96" t="s">
        <v>43</v>
      </c>
      <c r="D4913" s="96" t="s">
        <v>68</v>
      </c>
      <c r="E4913" s="97">
        <v>44258</v>
      </c>
      <c r="F4913" s="96" t="s">
        <v>56</v>
      </c>
      <c r="G4913" s="96" t="s">
        <v>46</v>
      </c>
      <c r="H4913" s="97">
        <v>45208</v>
      </c>
      <c r="I4913" s="23">
        <v>0.7775347222222222</v>
      </c>
      <c r="J4913" s="97">
        <v>45208</v>
      </c>
      <c r="K4913" s="23">
        <v>0.80831018518518516</v>
      </c>
      <c r="L4913" s="96">
        <v>2659</v>
      </c>
      <c r="M4913" s="98">
        <f>Causas[[#This Row],[parada_duracion]]/60</f>
        <v>44.31666666666667</v>
      </c>
      <c r="N4913" s="18" t="s">
        <v>1591</v>
      </c>
      <c r="O4913" s="99" t="s">
        <v>52</v>
      </c>
      <c r="P4913" s="99">
        <f>WEEKNUM(Causas[[#This Row],[resolucion_fecha]],16)</f>
        <v>41</v>
      </c>
      <c r="Q4913" s="99" t="str">
        <f>TEXT(Causas[[#This Row],[resolucion_fecha]],"MMMM")</f>
        <v>octubre</v>
      </c>
      <c r="R4913" s="99" t="str">
        <f t="shared" si="77"/>
        <v>T</v>
      </c>
      <c r="S4913" s="99"/>
      <c r="T4913" s="16" t="s">
        <v>53</v>
      </c>
      <c r="U4913" s="100"/>
      <c r="V4913" s="99"/>
      <c r="W4913" s="99"/>
    </row>
    <row r="4914" spans="1:23" hidden="1" x14ac:dyDescent="0.25">
      <c r="A4914" s="96">
        <v>152582</v>
      </c>
      <c r="B4914" s="96" t="s">
        <v>95</v>
      </c>
      <c r="C4914" s="96" t="s">
        <v>43</v>
      </c>
      <c r="D4914" s="96" t="s">
        <v>59</v>
      </c>
      <c r="E4914" s="97">
        <v>44231</v>
      </c>
      <c r="F4914" s="96" t="s">
        <v>60</v>
      </c>
      <c r="G4914" s="96" t="s">
        <v>46</v>
      </c>
      <c r="H4914" s="97">
        <v>45208</v>
      </c>
      <c r="I4914" s="23">
        <v>0.77858796296296295</v>
      </c>
      <c r="J4914" s="97">
        <v>45208</v>
      </c>
      <c r="K4914" s="23">
        <v>0.81142361111111105</v>
      </c>
      <c r="L4914" s="96">
        <v>2837</v>
      </c>
      <c r="M4914" s="98">
        <f>Causas[[#This Row],[parada_duracion]]/60</f>
        <v>47.283333333333331</v>
      </c>
      <c r="N4914" s="18" t="s">
        <v>1592</v>
      </c>
      <c r="O4914" s="99" t="s">
        <v>52</v>
      </c>
      <c r="P4914" s="99">
        <f>WEEKNUM(Causas[[#This Row],[resolucion_fecha]],16)</f>
        <v>41</v>
      </c>
      <c r="Q4914" s="99" t="str">
        <f>TEXT(Causas[[#This Row],[resolucion_fecha]],"MMMM")</f>
        <v>octubre</v>
      </c>
      <c r="R4914" s="99" t="str">
        <f t="shared" si="77"/>
        <v>T</v>
      </c>
      <c r="S4914" s="99"/>
      <c r="T4914" s="16" t="s">
        <v>53</v>
      </c>
      <c r="U4914" s="100"/>
      <c r="V4914" s="99"/>
      <c r="W4914" s="99"/>
    </row>
    <row r="4915" spans="1:23" hidden="1" x14ac:dyDescent="0.25">
      <c r="A4915" s="25">
        <v>152583</v>
      </c>
      <c r="B4915" s="25" t="s">
        <v>557</v>
      </c>
      <c r="C4915" s="25" t="s">
        <v>43</v>
      </c>
      <c r="D4915" s="25" t="s">
        <v>161</v>
      </c>
      <c r="E4915" s="24">
        <v>43405</v>
      </c>
      <c r="F4915" s="25" t="s">
        <v>45</v>
      </c>
      <c r="G4915" s="25" t="s">
        <v>46</v>
      </c>
      <c r="H4915" s="24">
        <v>45208</v>
      </c>
      <c r="I4915" s="101">
        <v>0.7876967592592593</v>
      </c>
      <c r="J4915" s="24">
        <v>45208</v>
      </c>
      <c r="K4915" s="101">
        <v>0.81457175925925929</v>
      </c>
      <c r="L4915" s="25">
        <v>2322</v>
      </c>
      <c r="M4915" s="26">
        <f>Causas[[#This Row],[parada_duracion]]/60</f>
        <v>38.700000000000003</v>
      </c>
      <c r="N4915" s="18" t="s">
        <v>49</v>
      </c>
      <c r="O4915" s="99" t="s">
        <v>49</v>
      </c>
      <c r="P4915" s="16">
        <f>WEEKNUM(Causas[[#This Row],[resolucion_fecha]],16)</f>
        <v>41</v>
      </c>
      <c r="Q4915" s="16" t="str">
        <f>TEXT(Causas[[#This Row],[resolucion_fecha]],"MMMM")</f>
        <v>octubre</v>
      </c>
      <c r="R4915" s="16" t="str">
        <f t="shared" si="77"/>
        <v>T</v>
      </c>
      <c r="S4915" s="16"/>
      <c r="T4915" s="99" t="s">
        <v>49</v>
      </c>
      <c r="U4915" s="100"/>
      <c r="V4915" s="16"/>
      <c r="W4915" s="16"/>
    </row>
    <row r="4916" spans="1:23" hidden="1" x14ac:dyDescent="0.25">
      <c r="A4916" s="96">
        <v>152587</v>
      </c>
      <c r="B4916" s="96" t="s">
        <v>95</v>
      </c>
      <c r="C4916" s="96" t="s">
        <v>43</v>
      </c>
      <c r="D4916" s="96" t="s">
        <v>59</v>
      </c>
      <c r="E4916" s="97">
        <v>44231</v>
      </c>
      <c r="F4916" s="96" t="s">
        <v>60</v>
      </c>
      <c r="G4916" s="96" t="s">
        <v>46</v>
      </c>
      <c r="H4916" s="97">
        <v>45208</v>
      </c>
      <c r="I4916" s="23">
        <v>0.81931712962962966</v>
      </c>
      <c r="J4916" s="97">
        <v>45208</v>
      </c>
      <c r="K4916" s="23">
        <v>0.83237268518518526</v>
      </c>
      <c r="L4916" s="96">
        <v>1128</v>
      </c>
      <c r="M4916" s="98">
        <f>Causas[[#This Row],[parada_duracion]]/60</f>
        <v>18.8</v>
      </c>
      <c r="N4916" s="18" t="s">
        <v>1592</v>
      </c>
      <c r="O4916" s="99" t="s">
        <v>52</v>
      </c>
      <c r="P4916" s="99">
        <f>WEEKNUM(Causas[[#This Row],[resolucion_fecha]],16)</f>
        <v>41</v>
      </c>
      <c r="Q4916" s="99" t="str">
        <f>TEXT(Causas[[#This Row],[resolucion_fecha]],"MMMM")</f>
        <v>octubre</v>
      </c>
      <c r="R4916" s="99" t="str">
        <f t="shared" si="77"/>
        <v>T</v>
      </c>
      <c r="S4916" s="99"/>
      <c r="T4916" s="16" t="s">
        <v>53</v>
      </c>
      <c r="U4916" s="16"/>
      <c r="V4916" s="99"/>
      <c r="W4916" s="99"/>
    </row>
    <row r="4917" spans="1:23" hidden="1" x14ac:dyDescent="0.25">
      <c r="A4917" s="25">
        <v>152588</v>
      </c>
      <c r="B4917" s="25" t="s">
        <v>557</v>
      </c>
      <c r="C4917" s="25" t="s">
        <v>43</v>
      </c>
      <c r="D4917" s="25" t="s">
        <v>161</v>
      </c>
      <c r="E4917" s="24">
        <v>43405</v>
      </c>
      <c r="F4917" s="25" t="s">
        <v>45</v>
      </c>
      <c r="G4917" s="25" t="s">
        <v>46</v>
      </c>
      <c r="H4917" s="24">
        <v>45208</v>
      </c>
      <c r="I4917" s="101">
        <v>0.82446759259259261</v>
      </c>
      <c r="J4917" s="24">
        <v>45208</v>
      </c>
      <c r="K4917" s="101">
        <v>0.84759259259259256</v>
      </c>
      <c r="L4917" s="25">
        <v>1998</v>
      </c>
      <c r="M4917" s="26">
        <f>Causas[[#This Row],[parada_duracion]]/60</f>
        <v>33.299999999999997</v>
      </c>
      <c r="N4917" s="18" t="s">
        <v>49</v>
      </c>
      <c r="O4917" s="99" t="s">
        <v>49</v>
      </c>
      <c r="P4917" s="16">
        <f>WEEKNUM(Causas[[#This Row],[resolucion_fecha]],16)</f>
        <v>41</v>
      </c>
      <c r="Q4917" s="16" t="str">
        <f>TEXT(Causas[[#This Row],[resolucion_fecha]],"MMMM")</f>
        <v>octubre</v>
      </c>
      <c r="R4917" s="16" t="str">
        <f t="shared" si="77"/>
        <v>T</v>
      </c>
      <c r="S4917" s="16"/>
      <c r="T4917" s="99" t="s">
        <v>49</v>
      </c>
      <c r="U4917" s="100"/>
      <c r="V4917" s="16"/>
      <c r="W4917" s="16"/>
    </row>
    <row r="4918" spans="1:23" hidden="1" x14ac:dyDescent="0.25">
      <c r="A4918" s="96">
        <v>152590</v>
      </c>
      <c r="B4918" s="96" t="s">
        <v>70</v>
      </c>
      <c r="C4918" s="96" t="s">
        <v>43</v>
      </c>
      <c r="D4918" s="96" t="s">
        <v>64</v>
      </c>
      <c r="E4918" s="97">
        <v>43881</v>
      </c>
      <c r="F4918" s="96" t="s">
        <v>56</v>
      </c>
      <c r="G4918" s="96" t="s">
        <v>46</v>
      </c>
      <c r="H4918" s="97">
        <v>45208</v>
      </c>
      <c r="I4918" s="23">
        <v>0.84296296296296302</v>
      </c>
      <c r="J4918" s="97">
        <v>45209</v>
      </c>
      <c r="K4918" s="23">
        <v>0.28878472222222223</v>
      </c>
      <c r="L4918" s="96">
        <v>38519</v>
      </c>
      <c r="M4918" s="98">
        <f>Causas[[#This Row],[parada_duracion]]/60</f>
        <v>641.98333333333335</v>
      </c>
      <c r="N4918" s="18" t="s">
        <v>49</v>
      </c>
      <c r="O4918" s="99" t="s">
        <v>49</v>
      </c>
      <c r="P4918" s="99">
        <f>WEEKNUM(Causas[[#This Row],[resolucion_fecha]],16)</f>
        <v>41</v>
      </c>
      <c r="Q4918" s="99" t="str">
        <f>TEXT(Causas[[#This Row],[resolucion_fecha]],"MMMM")</f>
        <v>octubre</v>
      </c>
      <c r="R4918" s="99" t="str">
        <f t="shared" si="77"/>
        <v>T</v>
      </c>
      <c r="S4918" s="99"/>
      <c r="T4918" s="99" t="s">
        <v>49</v>
      </c>
      <c r="U4918" s="16"/>
      <c r="V4918" s="99"/>
      <c r="W4918" s="99"/>
    </row>
    <row r="4919" spans="1:23" hidden="1" x14ac:dyDescent="0.25">
      <c r="A4919" s="25">
        <v>152591</v>
      </c>
      <c r="B4919" s="25" t="s">
        <v>95</v>
      </c>
      <c r="C4919" s="25" t="s">
        <v>43</v>
      </c>
      <c r="D4919" s="25" t="s">
        <v>59</v>
      </c>
      <c r="E4919" s="24">
        <v>44231</v>
      </c>
      <c r="F4919" s="25" t="s">
        <v>60</v>
      </c>
      <c r="G4919" s="25" t="s">
        <v>46</v>
      </c>
      <c r="H4919" s="24">
        <v>45208</v>
      </c>
      <c r="I4919" s="101">
        <v>0.85172453703703699</v>
      </c>
      <c r="J4919" s="24">
        <v>45208</v>
      </c>
      <c r="K4919" s="101">
        <v>0.86483796296296289</v>
      </c>
      <c r="L4919" s="25">
        <v>1133</v>
      </c>
      <c r="M4919" s="26">
        <f>Causas[[#This Row],[parada_duracion]]/60</f>
        <v>18.883333333333333</v>
      </c>
      <c r="N4919" s="19" t="s">
        <v>62</v>
      </c>
      <c r="O4919" s="16" t="s">
        <v>52</v>
      </c>
      <c r="P4919" s="16">
        <f>WEEKNUM(Causas[[#This Row],[resolucion_fecha]],16)</f>
        <v>41</v>
      </c>
      <c r="Q4919" s="16" t="str">
        <f>TEXT(Causas[[#This Row],[resolucion_fecha]],"MMMM")</f>
        <v>octubre</v>
      </c>
      <c r="R4919" s="16" t="str">
        <f t="shared" si="77"/>
        <v>T</v>
      </c>
      <c r="S4919" s="16"/>
      <c r="T4919" s="16" t="s">
        <v>53</v>
      </c>
      <c r="U4919" s="100"/>
      <c r="V4919" s="16"/>
      <c r="W4919" s="16"/>
    </row>
    <row r="4920" spans="1:23" hidden="1" x14ac:dyDescent="0.25">
      <c r="A4920" s="96">
        <v>152593</v>
      </c>
      <c r="B4920" s="96" t="s">
        <v>95</v>
      </c>
      <c r="C4920" s="96" t="s">
        <v>43</v>
      </c>
      <c r="D4920" s="96" t="s">
        <v>80</v>
      </c>
      <c r="E4920" s="97">
        <v>43405</v>
      </c>
      <c r="F4920" s="96" t="s">
        <v>45</v>
      </c>
      <c r="G4920" s="96" t="s">
        <v>46</v>
      </c>
      <c r="H4920" s="97">
        <v>45208</v>
      </c>
      <c r="I4920" s="23">
        <v>0.86166666666666669</v>
      </c>
      <c r="J4920" s="97">
        <v>45208</v>
      </c>
      <c r="K4920" s="23">
        <v>0.9022337962962963</v>
      </c>
      <c r="L4920" s="96">
        <v>3505</v>
      </c>
      <c r="M4920" s="98">
        <f>Causas[[#This Row],[parada_duracion]]/60</f>
        <v>58.416666666666664</v>
      </c>
      <c r="N4920" s="18" t="s">
        <v>49</v>
      </c>
      <c r="O4920" s="99" t="s">
        <v>49</v>
      </c>
      <c r="P4920" s="99">
        <f>WEEKNUM(Causas[[#This Row],[resolucion_fecha]],16)</f>
        <v>41</v>
      </c>
      <c r="Q4920" s="99" t="str">
        <f>TEXT(Causas[[#This Row],[resolucion_fecha]],"MMMM")</f>
        <v>octubre</v>
      </c>
      <c r="R4920" s="99" t="str">
        <f t="shared" si="77"/>
        <v>T</v>
      </c>
      <c r="S4920" s="99"/>
      <c r="T4920" s="99" t="s">
        <v>49</v>
      </c>
      <c r="U4920" s="16"/>
      <c r="V4920" s="99"/>
      <c r="W4920" s="99"/>
    </row>
    <row r="4921" spans="1:23" hidden="1" x14ac:dyDescent="0.25">
      <c r="A4921" s="25">
        <v>152594</v>
      </c>
      <c r="B4921" s="25" t="s">
        <v>185</v>
      </c>
      <c r="C4921" s="25" t="s">
        <v>43</v>
      </c>
      <c r="D4921" s="25" t="s">
        <v>143</v>
      </c>
      <c r="E4921" s="24">
        <v>43405</v>
      </c>
      <c r="F4921" s="25" t="s">
        <v>45</v>
      </c>
      <c r="G4921" s="25" t="s">
        <v>50</v>
      </c>
      <c r="H4921" s="24">
        <v>45208</v>
      </c>
      <c r="I4921" s="101">
        <v>0.86214120370370362</v>
      </c>
      <c r="J4921" s="24">
        <v>45208</v>
      </c>
      <c r="K4921" s="101">
        <v>0.87565972222222221</v>
      </c>
      <c r="L4921" s="25">
        <v>1168</v>
      </c>
      <c r="M4921" s="26">
        <f>Causas[[#This Row],[parada_duracion]]/60</f>
        <v>19.466666666666665</v>
      </c>
      <c r="N4921" s="19" t="s">
        <v>113</v>
      </c>
      <c r="O4921" s="16" t="s">
        <v>52</v>
      </c>
      <c r="P4921" s="16">
        <f>WEEKNUM(Causas[[#This Row],[resolucion_fecha]],16)</f>
        <v>41</v>
      </c>
      <c r="Q4921" s="16" t="str">
        <f>TEXT(Causas[[#This Row],[resolucion_fecha]],"MMMM")</f>
        <v>octubre</v>
      </c>
      <c r="R4921" s="16" t="str">
        <f t="shared" si="77"/>
        <v>T</v>
      </c>
      <c r="S4921" s="16"/>
      <c r="T4921" s="16" t="s">
        <v>53</v>
      </c>
      <c r="U4921" s="100"/>
      <c r="V4921" s="16"/>
      <c r="W4921" s="16"/>
    </row>
    <row r="4922" spans="1:23" hidden="1" x14ac:dyDescent="0.25">
      <c r="A4922" s="96">
        <v>152597</v>
      </c>
      <c r="B4922" s="96" t="s">
        <v>95</v>
      </c>
      <c r="C4922" s="96" t="s">
        <v>43</v>
      </c>
      <c r="D4922" s="96" t="s">
        <v>59</v>
      </c>
      <c r="E4922" s="97">
        <v>44231</v>
      </c>
      <c r="F4922" s="96" t="s">
        <v>60</v>
      </c>
      <c r="G4922" s="96" t="s">
        <v>46</v>
      </c>
      <c r="H4922" s="97">
        <v>45208</v>
      </c>
      <c r="I4922" s="23">
        <v>0.88829861111111119</v>
      </c>
      <c r="J4922" s="97">
        <v>45208</v>
      </c>
      <c r="K4922" s="23">
        <v>0.90751157407407401</v>
      </c>
      <c r="L4922" s="96">
        <v>1660</v>
      </c>
      <c r="M4922" s="98">
        <f>Causas[[#This Row],[parada_duracion]]/60</f>
        <v>27.666666666666668</v>
      </c>
      <c r="N4922" s="18" t="s">
        <v>49</v>
      </c>
      <c r="O4922" s="99" t="s">
        <v>49</v>
      </c>
      <c r="P4922" s="99">
        <f>WEEKNUM(Causas[[#This Row],[resolucion_fecha]],16)</f>
        <v>41</v>
      </c>
      <c r="Q4922" s="99" t="str">
        <f>TEXT(Causas[[#This Row],[resolucion_fecha]],"MMMM")</f>
        <v>octubre</v>
      </c>
      <c r="R4922" s="99" t="str">
        <f t="shared" si="77"/>
        <v>T</v>
      </c>
      <c r="S4922" s="99"/>
      <c r="T4922" s="99" t="s">
        <v>49</v>
      </c>
      <c r="U4922" s="16"/>
      <c r="V4922" s="99"/>
      <c r="W4922" s="99"/>
    </row>
    <row r="4923" spans="1:23" hidden="1" x14ac:dyDescent="0.25">
      <c r="A4923" s="25">
        <v>152598</v>
      </c>
      <c r="B4923" s="25" t="s">
        <v>42</v>
      </c>
      <c r="C4923" s="25" t="s">
        <v>43</v>
      </c>
      <c r="D4923" s="25" t="s">
        <v>96</v>
      </c>
      <c r="E4923" s="24">
        <v>43405</v>
      </c>
      <c r="F4923" s="25" t="s">
        <v>45</v>
      </c>
      <c r="G4923" s="25" t="s">
        <v>50</v>
      </c>
      <c r="H4923" s="24">
        <v>45208</v>
      </c>
      <c r="I4923" s="101">
        <v>0.88967592592592604</v>
      </c>
      <c r="J4923" s="24">
        <v>45208</v>
      </c>
      <c r="K4923" s="101">
        <v>0.91548611111111111</v>
      </c>
      <c r="L4923" s="25">
        <v>2230</v>
      </c>
      <c r="M4923" s="26">
        <f>Causas[[#This Row],[parada_duracion]]/60</f>
        <v>37.166666666666664</v>
      </c>
      <c r="N4923" s="19" t="s">
        <v>49</v>
      </c>
      <c r="O4923" s="99" t="s">
        <v>49</v>
      </c>
      <c r="P4923" s="16">
        <f>WEEKNUM(Causas[[#This Row],[resolucion_fecha]],16)</f>
        <v>41</v>
      </c>
      <c r="Q4923" s="16" t="str">
        <f>TEXT(Causas[[#This Row],[resolucion_fecha]],"MMMM")</f>
        <v>octubre</v>
      </c>
      <c r="R4923" s="16" t="str">
        <f t="shared" si="77"/>
        <v>T</v>
      </c>
      <c r="S4923" s="16"/>
      <c r="T4923" s="99" t="s">
        <v>49</v>
      </c>
      <c r="U4923" s="100"/>
      <c r="V4923" s="16"/>
      <c r="W4923" s="16"/>
    </row>
    <row r="4924" spans="1:23" hidden="1" x14ac:dyDescent="0.25">
      <c r="A4924" s="25">
        <v>152606</v>
      </c>
      <c r="B4924" s="25" t="s">
        <v>42</v>
      </c>
      <c r="C4924" s="25" t="s">
        <v>43</v>
      </c>
      <c r="D4924" s="25" t="s">
        <v>76</v>
      </c>
      <c r="E4924" s="24">
        <v>43405</v>
      </c>
      <c r="F4924" s="25" t="s">
        <v>45</v>
      </c>
      <c r="G4924" s="25" t="s">
        <v>50</v>
      </c>
      <c r="H4924" s="24">
        <v>45209</v>
      </c>
      <c r="I4924" s="101">
        <v>0.26644675925925926</v>
      </c>
      <c r="J4924" s="24">
        <v>45209</v>
      </c>
      <c r="K4924" s="101">
        <v>0.27912037037037035</v>
      </c>
      <c r="L4924" s="25">
        <v>1095</v>
      </c>
      <c r="M4924" s="26">
        <f>Causas[[#This Row],[parada_duracion]]/60</f>
        <v>18.25</v>
      </c>
      <c r="N4924" s="19" t="s">
        <v>49</v>
      </c>
      <c r="O4924" s="16" t="s">
        <v>49</v>
      </c>
      <c r="P4924" s="16">
        <f>WEEKNUM(Causas[[#This Row],[resolucion_fecha]],16)</f>
        <v>41</v>
      </c>
      <c r="Q4924" s="16" t="str">
        <f>TEXT(Causas[[#This Row],[resolucion_fecha]],"MMMM")</f>
        <v>octubre</v>
      </c>
      <c r="R4924" s="16" t="str">
        <f t="shared" si="77"/>
        <v>M</v>
      </c>
      <c r="S4924" s="16"/>
      <c r="T4924" s="16" t="s">
        <v>49</v>
      </c>
      <c r="U4924" s="16"/>
      <c r="V4924" s="16"/>
      <c r="W4924" s="16"/>
    </row>
    <row r="4925" spans="1:23" hidden="1" x14ac:dyDescent="0.25">
      <c r="A4925" s="25">
        <v>152609</v>
      </c>
      <c r="B4925" s="25" t="s">
        <v>74</v>
      </c>
      <c r="C4925" s="25" t="s">
        <v>43</v>
      </c>
      <c r="D4925" s="25" t="s">
        <v>68</v>
      </c>
      <c r="E4925" s="24">
        <v>44258</v>
      </c>
      <c r="F4925" s="25" t="s">
        <v>56</v>
      </c>
      <c r="G4925" s="25" t="s">
        <v>46</v>
      </c>
      <c r="H4925" s="24">
        <v>45209</v>
      </c>
      <c r="I4925" s="101">
        <v>0.29476851851851854</v>
      </c>
      <c r="J4925" s="24">
        <v>45209</v>
      </c>
      <c r="K4925" s="101">
        <v>0.30084490740740738</v>
      </c>
      <c r="L4925" s="25">
        <v>525</v>
      </c>
      <c r="M4925" s="26">
        <f>Causas[[#This Row],[parada_duracion]]/60</f>
        <v>8.75</v>
      </c>
      <c r="N4925" s="18" t="s">
        <v>47</v>
      </c>
      <c r="O4925" s="99" t="s">
        <v>47</v>
      </c>
      <c r="P4925" s="16">
        <f>WEEKNUM(Causas[[#This Row],[resolucion_fecha]],16)</f>
        <v>41</v>
      </c>
      <c r="Q4925" s="16" t="str">
        <f>TEXT(Causas[[#This Row],[resolucion_fecha]],"MMMM")</f>
        <v>octubre</v>
      </c>
      <c r="R4925" s="16" t="str">
        <f t="shared" si="77"/>
        <v>M</v>
      </c>
      <c r="S4925" s="16"/>
      <c r="T4925" s="99" t="s">
        <v>47</v>
      </c>
      <c r="U4925" s="16"/>
      <c r="V4925" s="16"/>
      <c r="W4925" s="16"/>
    </row>
    <row r="4926" spans="1:23" hidden="1" x14ac:dyDescent="0.25">
      <c r="A4926" s="25">
        <v>152612</v>
      </c>
      <c r="B4926" s="25" t="s">
        <v>66</v>
      </c>
      <c r="C4926" s="25" t="s">
        <v>43</v>
      </c>
      <c r="D4926" s="25" t="s">
        <v>68</v>
      </c>
      <c r="E4926" s="24">
        <v>43405</v>
      </c>
      <c r="F4926" s="25" t="s">
        <v>45</v>
      </c>
      <c r="G4926" s="25" t="s">
        <v>46</v>
      </c>
      <c r="H4926" s="24">
        <v>45209</v>
      </c>
      <c r="I4926" s="101">
        <v>0.33159722222222221</v>
      </c>
      <c r="J4926" s="24">
        <v>45209</v>
      </c>
      <c r="K4926" s="101">
        <v>0.37230324074074073</v>
      </c>
      <c r="L4926" s="25">
        <v>3517</v>
      </c>
      <c r="M4926" s="26">
        <f>Causas[[#This Row],[parada_duracion]]/60</f>
        <v>58.616666666666667</v>
      </c>
      <c r="N4926" s="19" t="s">
        <v>49</v>
      </c>
      <c r="O4926" s="16" t="s">
        <v>49</v>
      </c>
      <c r="P4926" s="16">
        <f>WEEKNUM(Causas[[#This Row],[resolucion_fecha]],16)</f>
        <v>41</v>
      </c>
      <c r="Q4926" s="16" t="str">
        <f>TEXT(Causas[[#This Row],[resolucion_fecha]],"MMMM")</f>
        <v>octubre</v>
      </c>
      <c r="R4926" s="16" t="str">
        <f t="shared" si="77"/>
        <v>M</v>
      </c>
      <c r="S4926" s="16"/>
      <c r="T4926" s="16" t="s">
        <v>49</v>
      </c>
      <c r="U4926" s="16"/>
      <c r="V4926" s="16"/>
      <c r="W4926" s="16"/>
    </row>
    <row r="4927" spans="1:23" hidden="1" x14ac:dyDescent="0.25">
      <c r="A4927" s="25">
        <v>152618</v>
      </c>
      <c r="B4927" s="25" t="s">
        <v>74</v>
      </c>
      <c r="C4927" s="25" t="s">
        <v>43</v>
      </c>
      <c r="D4927" s="25" t="s">
        <v>68</v>
      </c>
      <c r="E4927" s="24">
        <v>44258</v>
      </c>
      <c r="F4927" s="25" t="s">
        <v>56</v>
      </c>
      <c r="G4927" s="25" t="s">
        <v>46</v>
      </c>
      <c r="H4927" s="24">
        <v>45209</v>
      </c>
      <c r="I4927" s="101">
        <v>0.40995370370370371</v>
      </c>
      <c r="J4927" s="24">
        <v>45209</v>
      </c>
      <c r="K4927" s="101">
        <v>0.60614583333333327</v>
      </c>
      <c r="L4927" s="25">
        <v>16951</v>
      </c>
      <c r="M4927" s="26">
        <f>Causas[[#This Row],[parada_duracion]]/60</f>
        <v>282.51666666666665</v>
      </c>
      <c r="N4927" s="19" t="s">
        <v>49</v>
      </c>
      <c r="O4927" s="16" t="s">
        <v>49</v>
      </c>
      <c r="P4927" s="16">
        <f>WEEKNUM(Causas[[#This Row],[resolucion_fecha]],16)</f>
        <v>41</v>
      </c>
      <c r="Q4927" s="16" t="str">
        <f>TEXT(Causas[[#This Row],[resolucion_fecha]],"MMMM")</f>
        <v>octubre</v>
      </c>
      <c r="R4927" s="16" t="str">
        <f t="shared" si="77"/>
        <v>M</v>
      </c>
      <c r="S4927" s="16"/>
      <c r="T4927" s="16" t="s">
        <v>49</v>
      </c>
      <c r="U4927" s="16"/>
      <c r="V4927" s="16"/>
      <c r="W4927" s="16"/>
    </row>
    <row r="4928" spans="1:23" hidden="1" x14ac:dyDescent="0.25">
      <c r="A4928" s="25">
        <v>152624</v>
      </c>
      <c r="B4928" s="25" t="s">
        <v>79</v>
      </c>
      <c r="C4928" s="25" t="s">
        <v>43</v>
      </c>
      <c r="D4928" s="25" t="s">
        <v>77</v>
      </c>
      <c r="E4928" s="24">
        <v>43405</v>
      </c>
      <c r="F4928" s="25" t="s">
        <v>45</v>
      </c>
      <c r="G4928" s="25" t="s">
        <v>46</v>
      </c>
      <c r="H4928" s="24">
        <v>45209</v>
      </c>
      <c r="I4928" s="101">
        <v>0.48104166666666665</v>
      </c>
      <c r="J4928" s="24">
        <v>45209</v>
      </c>
      <c r="K4928" s="101">
        <v>0.51533564814814814</v>
      </c>
      <c r="L4928" s="25">
        <v>2963</v>
      </c>
      <c r="M4928" s="26">
        <f>Causas[[#This Row],[parada_duracion]]/60</f>
        <v>49.383333333333333</v>
      </c>
      <c r="N4928" s="19" t="s">
        <v>49</v>
      </c>
      <c r="O4928" s="16" t="s">
        <v>49</v>
      </c>
      <c r="P4928" s="16">
        <f>WEEKNUM(Causas[[#This Row],[resolucion_fecha]],16)</f>
        <v>41</v>
      </c>
      <c r="Q4928" s="16" t="str">
        <f>TEXT(Causas[[#This Row],[resolucion_fecha]],"MMMM")</f>
        <v>octubre</v>
      </c>
      <c r="R4928" s="16" t="str">
        <f t="shared" si="77"/>
        <v>M</v>
      </c>
      <c r="S4928" s="16"/>
      <c r="T4928" s="16" t="s">
        <v>49</v>
      </c>
      <c r="U4928" s="16"/>
      <c r="V4928" s="16"/>
      <c r="W4928" s="16"/>
    </row>
    <row r="4929" spans="1:23" hidden="1" x14ac:dyDescent="0.25">
      <c r="A4929" s="25">
        <v>152628</v>
      </c>
      <c r="B4929" s="25" t="s">
        <v>75</v>
      </c>
      <c r="C4929" s="25" t="s">
        <v>43</v>
      </c>
      <c r="D4929" s="25" t="s">
        <v>76</v>
      </c>
      <c r="E4929" s="24">
        <v>44104</v>
      </c>
      <c r="F4929" s="25" t="s">
        <v>56</v>
      </c>
      <c r="G4929" s="25" t="s">
        <v>46</v>
      </c>
      <c r="H4929" s="24">
        <v>45209</v>
      </c>
      <c r="I4929" s="101">
        <v>0.50611111111111107</v>
      </c>
      <c r="J4929" s="24">
        <v>45209</v>
      </c>
      <c r="K4929" s="101">
        <v>0.6066435185185185</v>
      </c>
      <c r="L4929" s="25">
        <v>8686</v>
      </c>
      <c r="M4929" s="26">
        <f>Causas[[#This Row],[parada_duracion]]/60</f>
        <v>144.76666666666668</v>
      </c>
      <c r="N4929" s="19" t="s">
        <v>49</v>
      </c>
      <c r="O4929" s="16" t="s">
        <v>49</v>
      </c>
      <c r="P4929" s="16">
        <f>WEEKNUM(Causas[[#This Row],[resolucion_fecha]],16)</f>
        <v>41</v>
      </c>
      <c r="Q4929" s="16" t="str">
        <f>TEXT(Causas[[#This Row],[resolucion_fecha]],"MMMM")</f>
        <v>octubre</v>
      </c>
      <c r="R4929" s="16" t="str">
        <f t="shared" si="77"/>
        <v>M</v>
      </c>
      <c r="S4929" s="16"/>
      <c r="T4929" s="16" t="s">
        <v>49</v>
      </c>
      <c r="U4929" s="16"/>
      <c r="V4929" s="16"/>
      <c r="W4929" s="16"/>
    </row>
    <row r="4930" spans="1:23" hidden="1" x14ac:dyDescent="0.25">
      <c r="A4930" s="25">
        <v>152635</v>
      </c>
      <c r="B4930" s="25" t="s">
        <v>89</v>
      </c>
      <c r="C4930" s="25" t="s">
        <v>43</v>
      </c>
      <c r="D4930" s="25" t="s">
        <v>90</v>
      </c>
      <c r="E4930" s="24">
        <v>44263</v>
      </c>
      <c r="F4930" s="25" t="s">
        <v>56</v>
      </c>
      <c r="G4930" s="25" t="s">
        <v>46</v>
      </c>
      <c r="H4930" s="24">
        <v>45209</v>
      </c>
      <c r="I4930" s="101">
        <v>0.55578703703703702</v>
      </c>
      <c r="J4930" s="24">
        <v>45209</v>
      </c>
      <c r="K4930" s="101">
        <v>0.59478009259259257</v>
      </c>
      <c r="L4930" s="25">
        <v>3369</v>
      </c>
      <c r="M4930" s="26">
        <f>Causas[[#This Row],[parada_duracion]]/60</f>
        <v>56.15</v>
      </c>
      <c r="N4930" s="19" t="s">
        <v>1593</v>
      </c>
      <c r="O4930" s="16" t="s">
        <v>72</v>
      </c>
      <c r="P4930" s="16">
        <f>WEEKNUM(Causas[[#This Row],[resolucion_fecha]],16)</f>
        <v>41</v>
      </c>
      <c r="Q4930" s="16" t="str">
        <f>TEXT(Causas[[#This Row],[resolucion_fecha]],"MMMM")</f>
        <v>octubre</v>
      </c>
      <c r="R4930" s="16" t="str">
        <f t="shared" si="77"/>
        <v>M</v>
      </c>
      <c r="S4930" s="16"/>
      <c r="T4930" s="16" t="s">
        <v>73</v>
      </c>
      <c r="U4930" s="16"/>
      <c r="V4930" s="16"/>
      <c r="W4930" s="16"/>
    </row>
    <row r="4931" spans="1:23" hidden="1" x14ac:dyDescent="0.25">
      <c r="A4931" s="96">
        <v>152638</v>
      </c>
      <c r="B4931" s="96" t="s">
        <v>74</v>
      </c>
      <c r="C4931" s="96" t="s">
        <v>43</v>
      </c>
      <c r="D4931" s="96" t="s">
        <v>68</v>
      </c>
      <c r="E4931" s="97">
        <v>44258</v>
      </c>
      <c r="F4931" s="96" t="s">
        <v>56</v>
      </c>
      <c r="G4931" s="96" t="s">
        <v>46</v>
      </c>
      <c r="H4931" s="97">
        <v>45209</v>
      </c>
      <c r="I4931" s="23">
        <v>0.60623842592592592</v>
      </c>
      <c r="J4931" s="97">
        <v>45209</v>
      </c>
      <c r="K4931" s="23">
        <v>0.62276620370370372</v>
      </c>
      <c r="L4931" s="96">
        <v>1428</v>
      </c>
      <c r="M4931" s="98">
        <f>Causas[[#This Row],[parada_duracion]]/60</f>
        <v>23.8</v>
      </c>
      <c r="N4931" s="18" t="s">
        <v>1594</v>
      </c>
      <c r="O4931" s="99" t="s">
        <v>52</v>
      </c>
      <c r="P4931" s="99">
        <f>WEEKNUM(Causas[[#This Row],[resolucion_fecha]],16)</f>
        <v>41</v>
      </c>
      <c r="Q4931" s="99" t="str">
        <f>TEXT(Causas[[#This Row],[resolucion_fecha]],"MMMM")</f>
        <v>octubre</v>
      </c>
      <c r="R4931" s="99" t="str">
        <f t="shared" si="77"/>
        <v>T</v>
      </c>
      <c r="S4931" s="99"/>
      <c r="T4931" s="99" t="s">
        <v>53</v>
      </c>
      <c r="U4931" s="16"/>
      <c r="V4931" s="99"/>
      <c r="W4931" s="99"/>
    </row>
    <row r="4932" spans="1:23" hidden="1" x14ac:dyDescent="0.25">
      <c r="A4932" s="96">
        <v>152639</v>
      </c>
      <c r="B4932" s="96" t="s">
        <v>111</v>
      </c>
      <c r="C4932" s="96" t="s">
        <v>43</v>
      </c>
      <c r="D4932" s="96" t="s">
        <v>166</v>
      </c>
      <c r="E4932" s="97">
        <v>44432</v>
      </c>
      <c r="F4932" s="96" t="s">
        <v>325</v>
      </c>
      <c r="G4932" s="96" t="s">
        <v>46</v>
      </c>
      <c r="H4932" s="97">
        <v>45209</v>
      </c>
      <c r="I4932" s="23">
        <v>0.60739583333333336</v>
      </c>
      <c r="J4932" s="97">
        <v>45209</v>
      </c>
      <c r="K4932" s="23">
        <v>0.61675925925925923</v>
      </c>
      <c r="L4932" s="96">
        <v>809</v>
      </c>
      <c r="M4932" s="98">
        <f>Causas[[#This Row],[parada_duracion]]/60</f>
        <v>13.483333333333333</v>
      </c>
      <c r="N4932" s="18" t="s">
        <v>1595</v>
      </c>
      <c r="O4932" s="99" t="s">
        <v>72</v>
      </c>
      <c r="P4932" s="99">
        <f>WEEKNUM(Causas[[#This Row],[resolucion_fecha]],16)</f>
        <v>41</v>
      </c>
      <c r="Q4932" s="99" t="str">
        <f>TEXT(Causas[[#This Row],[resolucion_fecha]],"MMMM")</f>
        <v>octubre</v>
      </c>
      <c r="R4932" s="99" t="str">
        <f t="shared" si="77"/>
        <v>T</v>
      </c>
      <c r="S4932" s="99"/>
      <c r="T4932" s="99" t="s">
        <v>73</v>
      </c>
      <c r="U4932" s="100"/>
      <c r="V4932" s="99"/>
      <c r="W4932" s="99"/>
    </row>
    <row r="4933" spans="1:23" hidden="1" x14ac:dyDescent="0.25">
      <c r="A4933" s="25">
        <v>152640</v>
      </c>
      <c r="B4933" s="25" t="s">
        <v>111</v>
      </c>
      <c r="C4933" s="25" t="s">
        <v>43</v>
      </c>
      <c r="D4933" s="25" t="s">
        <v>166</v>
      </c>
      <c r="E4933" s="24">
        <v>44432</v>
      </c>
      <c r="F4933" s="25" t="s">
        <v>325</v>
      </c>
      <c r="G4933" s="25" t="s">
        <v>50</v>
      </c>
      <c r="H4933" s="24">
        <v>45209</v>
      </c>
      <c r="I4933" s="101">
        <v>0.62171296296296297</v>
      </c>
      <c r="J4933" s="24">
        <v>45209</v>
      </c>
      <c r="K4933" s="101">
        <v>0.62695601851851845</v>
      </c>
      <c r="L4933" s="25">
        <v>453</v>
      </c>
      <c r="M4933" s="26">
        <f>Causas[[#This Row],[parada_duracion]]/60</f>
        <v>7.55</v>
      </c>
      <c r="N4933" s="18" t="s">
        <v>47</v>
      </c>
      <c r="O4933" s="99" t="s">
        <v>47</v>
      </c>
      <c r="P4933" s="16">
        <f>WEEKNUM(Causas[[#This Row],[resolucion_fecha]],16)</f>
        <v>41</v>
      </c>
      <c r="Q4933" s="16" t="str">
        <f>TEXT(Causas[[#This Row],[resolucion_fecha]],"MMMM")</f>
        <v>octubre</v>
      </c>
      <c r="R4933" s="16" t="str">
        <f t="shared" si="77"/>
        <v>T</v>
      </c>
      <c r="S4933" s="16"/>
      <c r="T4933" s="99" t="s">
        <v>47</v>
      </c>
      <c r="U4933" s="100"/>
      <c r="V4933" s="16"/>
      <c r="W4933" s="16"/>
    </row>
    <row r="4934" spans="1:23" hidden="1" x14ac:dyDescent="0.25">
      <c r="A4934" s="96">
        <v>152642</v>
      </c>
      <c r="B4934" s="96" t="s">
        <v>74</v>
      </c>
      <c r="C4934" s="96" t="s">
        <v>43</v>
      </c>
      <c r="D4934" s="96" t="s">
        <v>68</v>
      </c>
      <c r="E4934" s="97">
        <v>44258</v>
      </c>
      <c r="F4934" s="96" t="s">
        <v>56</v>
      </c>
      <c r="G4934" s="96" t="s">
        <v>46</v>
      </c>
      <c r="H4934" s="97">
        <v>45209</v>
      </c>
      <c r="I4934" s="23">
        <v>0.63894675925925926</v>
      </c>
      <c r="J4934" s="97">
        <v>45209</v>
      </c>
      <c r="K4934" s="23">
        <v>0.64736111111111116</v>
      </c>
      <c r="L4934" s="96">
        <v>727</v>
      </c>
      <c r="M4934" s="98">
        <f>Causas[[#This Row],[parada_duracion]]/60</f>
        <v>12.116666666666667</v>
      </c>
      <c r="N4934" s="18" t="s">
        <v>1596</v>
      </c>
      <c r="O4934" s="99" t="s">
        <v>72</v>
      </c>
      <c r="P4934" s="99">
        <f>WEEKNUM(Causas[[#This Row],[resolucion_fecha]],16)</f>
        <v>41</v>
      </c>
      <c r="Q4934" s="99" t="str">
        <f>TEXT(Causas[[#This Row],[resolucion_fecha]],"MMMM")</f>
        <v>octubre</v>
      </c>
      <c r="R4934" s="99" t="str">
        <f t="shared" si="77"/>
        <v>T</v>
      </c>
      <c r="S4934" s="99"/>
      <c r="T4934" s="99" t="s">
        <v>53</v>
      </c>
      <c r="U4934" s="16"/>
      <c r="V4934" s="99"/>
      <c r="W4934" s="99"/>
    </row>
    <row r="4935" spans="1:23" hidden="1" x14ac:dyDescent="0.25">
      <c r="A4935" s="25">
        <v>152643</v>
      </c>
      <c r="B4935" s="25" t="s">
        <v>111</v>
      </c>
      <c r="C4935" s="25" t="s">
        <v>43</v>
      </c>
      <c r="D4935" s="25" t="s">
        <v>166</v>
      </c>
      <c r="E4935" s="24">
        <v>44432</v>
      </c>
      <c r="F4935" s="25" t="s">
        <v>325</v>
      </c>
      <c r="G4935" s="25" t="s">
        <v>50</v>
      </c>
      <c r="H4935" s="24">
        <v>45209</v>
      </c>
      <c r="I4935" s="101">
        <v>0.64613425925925927</v>
      </c>
      <c r="J4935" s="24">
        <v>45209</v>
      </c>
      <c r="K4935" s="101">
        <v>0.81238425925925928</v>
      </c>
      <c r="L4935" s="25">
        <v>14364</v>
      </c>
      <c r="M4935" s="26">
        <f>Causas[[#This Row],[parada_duracion]]/60</f>
        <v>239.4</v>
      </c>
      <c r="N4935" s="18" t="s">
        <v>1595</v>
      </c>
      <c r="O4935" s="16" t="s">
        <v>72</v>
      </c>
      <c r="P4935" s="16">
        <f>WEEKNUM(Causas[[#This Row],[resolucion_fecha]],16)</f>
        <v>41</v>
      </c>
      <c r="Q4935" s="16" t="str">
        <f>TEXT(Causas[[#This Row],[resolucion_fecha]],"MMMM")</f>
        <v>octubre</v>
      </c>
      <c r="R4935" s="16" t="str">
        <f t="shared" si="77"/>
        <v>T</v>
      </c>
      <c r="S4935" s="16"/>
      <c r="T4935" s="16" t="s">
        <v>73</v>
      </c>
      <c r="U4935" s="100"/>
      <c r="V4935" s="16"/>
      <c r="W4935" s="16"/>
    </row>
    <row r="4936" spans="1:23" hidden="1" x14ac:dyDescent="0.25">
      <c r="A4936" s="25">
        <v>152648</v>
      </c>
      <c r="B4936" s="25" t="s">
        <v>117</v>
      </c>
      <c r="C4936" s="25" t="s">
        <v>43</v>
      </c>
      <c r="D4936" s="25" t="s">
        <v>76</v>
      </c>
      <c r="E4936" s="24">
        <v>43405</v>
      </c>
      <c r="F4936" s="25" t="s">
        <v>45</v>
      </c>
      <c r="G4936" s="25" t="s">
        <v>46</v>
      </c>
      <c r="H4936" s="24">
        <v>45209</v>
      </c>
      <c r="I4936" s="101">
        <v>0.7041898148148148</v>
      </c>
      <c r="J4936" s="24">
        <v>45209</v>
      </c>
      <c r="K4936" s="101">
        <v>0.70670138888888889</v>
      </c>
      <c r="L4936" s="25">
        <v>217</v>
      </c>
      <c r="M4936" s="26">
        <f>Causas[[#This Row],[parada_duracion]]/60</f>
        <v>3.6166666666666667</v>
      </c>
      <c r="N4936" s="18" t="s">
        <v>47</v>
      </c>
      <c r="O4936" s="99" t="s">
        <v>47</v>
      </c>
      <c r="P4936" s="16">
        <f>WEEKNUM(Causas[[#This Row],[resolucion_fecha]],16)</f>
        <v>41</v>
      </c>
      <c r="Q4936" s="16" t="str">
        <f>TEXT(Causas[[#This Row],[resolucion_fecha]],"MMMM")</f>
        <v>octubre</v>
      </c>
      <c r="R4936" s="16" t="str">
        <f t="shared" si="77"/>
        <v>T</v>
      </c>
      <c r="S4936" s="16"/>
      <c r="T4936" s="99" t="s">
        <v>47</v>
      </c>
      <c r="U4936" s="16"/>
      <c r="V4936" s="16"/>
      <c r="W4936" s="16"/>
    </row>
    <row r="4937" spans="1:23" ht="30" hidden="1" x14ac:dyDescent="0.25">
      <c r="A4937" s="25">
        <v>152651</v>
      </c>
      <c r="B4937" s="25" t="s">
        <v>75</v>
      </c>
      <c r="C4937" s="25" t="s">
        <v>43</v>
      </c>
      <c r="D4937" s="25" t="s">
        <v>76</v>
      </c>
      <c r="E4937" s="24">
        <v>44104</v>
      </c>
      <c r="F4937" s="25" t="s">
        <v>56</v>
      </c>
      <c r="G4937" s="25" t="s">
        <v>46</v>
      </c>
      <c r="H4937" s="24">
        <v>45209</v>
      </c>
      <c r="I4937" s="101">
        <v>0.71365740740740735</v>
      </c>
      <c r="J4937" s="24">
        <v>45209</v>
      </c>
      <c r="K4937" s="101">
        <v>0.73031250000000003</v>
      </c>
      <c r="L4937" s="25">
        <v>1439</v>
      </c>
      <c r="M4937" s="26">
        <f>Causas[[#This Row],[parada_duracion]]/60</f>
        <v>23.983333333333334</v>
      </c>
      <c r="N4937" s="19" t="s">
        <v>1597</v>
      </c>
      <c r="O4937" s="16" t="s">
        <v>52</v>
      </c>
      <c r="P4937" s="16">
        <f>WEEKNUM(Causas[[#This Row],[resolucion_fecha]],16)</f>
        <v>41</v>
      </c>
      <c r="Q4937" s="16" t="str">
        <f>TEXT(Causas[[#This Row],[resolucion_fecha]],"MMMM")</f>
        <v>octubre</v>
      </c>
      <c r="R4937" s="16" t="str">
        <f t="shared" si="77"/>
        <v>T</v>
      </c>
      <c r="S4937" s="16"/>
      <c r="T4937" s="16" t="s">
        <v>53</v>
      </c>
      <c r="U4937" s="16"/>
      <c r="V4937" s="16"/>
      <c r="W4937" s="16"/>
    </row>
    <row r="4938" spans="1:23" hidden="1" x14ac:dyDescent="0.25">
      <c r="A4938" s="25">
        <v>152653</v>
      </c>
      <c r="B4938" s="25" t="s">
        <v>74</v>
      </c>
      <c r="C4938" s="25" t="s">
        <v>43</v>
      </c>
      <c r="D4938" s="25" t="s">
        <v>68</v>
      </c>
      <c r="E4938" s="24">
        <v>44258</v>
      </c>
      <c r="F4938" s="25" t="s">
        <v>56</v>
      </c>
      <c r="G4938" s="25" t="s">
        <v>46</v>
      </c>
      <c r="H4938" s="24">
        <v>45209</v>
      </c>
      <c r="I4938" s="101">
        <v>0.73754629629629631</v>
      </c>
      <c r="J4938" s="24">
        <v>45209</v>
      </c>
      <c r="K4938" s="101">
        <v>0.78559027777777779</v>
      </c>
      <c r="L4938" s="25">
        <v>4151</v>
      </c>
      <c r="M4938" s="26">
        <f>Causas[[#This Row],[parada_duracion]]/60</f>
        <v>69.183333333333337</v>
      </c>
      <c r="N4938" s="19" t="s">
        <v>1594</v>
      </c>
      <c r="O4938" s="16" t="s">
        <v>52</v>
      </c>
      <c r="P4938" s="16">
        <f>WEEKNUM(Causas[[#This Row],[resolucion_fecha]],16)</f>
        <v>41</v>
      </c>
      <c r="Q4938" s="16" t="str">
        <f>TEXT(Causas[[#This Row],[resolucion_fecha]],"MMMM")</f>
        <v>octubre</v>
      </c>
      <c r="R4938" s="16" t="str">
        <f t="shared" si="77"/>
        <v>T</v>
      </c>
      <c r="S4938" s="16"/>
      <c r="T4938" s="16" t="s">
        <v>53</v>
      </c>
      <c r="U4938" s="16"/>
      <c r="V4938" s="16"/>
      <c r="W4938" s="16"/>
    </row>
    <row r="4939" spans="1:23" hidden="1" x14ac:dyDescent="0.25">
      <c r="A4939" s="25">
        <v>152655</v>
      </c>
      <c r="B4939" s="25" t="s">
        <v>58</v>
      </c>
      <c r="C4939" s="25" t="s">
        <v>43</v>
      </c>
      <c r="D4939" s="25" t="s">
        <v>96</v>
      </c>
      <c r="E4939" s="24">
        <v>43882</v>
      </c>
      <c r="F4939" s="25" t="s">
        <v>56</v>
      </c>
      <c r="G4939" s="25" t="s">
        <v>46</v>
      </c>
      <c r="H4939" s="24">
        <v>45209</v>
      </c>
      <c r="I4939" s="101">
        <v>0.76424768518518515</v>
      </c>
      <c r="J4939" s="24">
        <v>45209</v>
      </c>
      <c r="K4939" s="101">
        <v>0.76856481481481476</v>
      </c>
      <c r="L4939" s="25">
        <v>373</v>
      </c>
      <c r="M4939" s="26">
        <f>Causas[[#This Row],[parada_duracion]]/60</f>
        <v>6.2166666666666668</v>
      </c>
      <c r="N4939" s="18" t="s">
        <v>47</v>
      </c>
      <c r="O4939" s="99" t="s">
        <v>47</v>
      </c>
      <c r="P4939" s="16">
        <f>WEEKNUM(Causas[[#This Row],[resolucion_fecha]],16)</f>
        <v>41</v>
      </c>
      <c r="Q4939" s="16" t="str">
        <f>TEXT(Causas[[#This Row],[resolucion_fecha]],"MMMM")</f>
        <v>octubre</v>
      </c>
      <c r="R4939" s="16" t="str">
        <f t="shared" si="77"/>
        <v>T</v>
      </c>
      <c r="S4939" s="16"/>
      <c r="T4939" s="99" t="s">
        <v>47</v>
      </c>
      <c r="U4939" s="16"/>
      <c r="V4939" s="16"/>
      <c r="W4939" s="16"/>
    </row>
    <row r="4940" spans="1:23" hidden="1" x14ac:dyDescent="0.25">
      <c r="A4940" s="25">
        <v>152658</v>
      </c>
      <c r="B4940" s="25" t="s">
        <v>75</v>
      </c>
      <c r="C4940" s="25" t="s">
        <v>43</v>
      </c>
      <c r="D4940" s="25" t="s">
        <v>76</v>
      </c>
      <c r="E4940" s="24">
        <v>44104</v>
      </c>
      <c r="F4940" s="25" t="s">
        <v>56</v>
      </c>
      <c r="G4940" s="25" t="s">
        <v>46</v>
      </c>
      <c r="H4940" s="24">
        <v>45209</v>
      </c>
      <c r="I4940" s="101">
        <v>0.77692129629629625</v>
      </c>
      <c r="J4940" s="24">
        <v>45209</v>
      </c>
      <c r="K4940" s="101">
        <v>0.7908912037037038</v>
      </c>
      <c r="L4940" s="25">
        <v>1207</v>
      </c>
      <c r="M4940" s="26">
        <f>Causas[[#This Row],[parada_duracion]]/60</f>
        <v>20.116666666666667</v>
      </c>
      <c r="N4940" s="19" t="s">
        <v>1598</v>
      </c>
      <c r="O4940" s="16" t="s">
        <v>52</v>
      </c>
      <c r="P4940" s="16">
        <f>WEEKNUM(Causas[[#This Row],[resolucion_fecha]],16)</f>
        <v>41</v>
      </c>
      <c r="Q4940" s="16" t="str">
        <f>TEXT(Causas[[#This Row],[resolucion_fecha]],"MMMM")</f>
        <v>octubre</v>
      </c>
      <c r="R4940" s="16" t="str">
        <f t="shared" si="77"/>
        <v>T</v>
      </c>
      <c r="S4940" s="16"/>
      <c r="T4940" s="16" t="s">
        <v>73</v>
      </c>
      <c r="U4940" s="16"/>
      <c r="V4940" s="16"/>
      <c r="W4940" s="16"/>
    </row>
    <row r="4941" spans="1:23" hidden="1" x14ac:dyDescent="0.25">
      <c r="A4941" s="25">
        <v>152661</v>
      </c>
      <c r="B4941" s="25" t="s">
        <v>95</v>
      </c>
      <c r="C4941" s="25" t="s">
        <v>43</v>
      </c>
      <c r="D4941" s="25" t="s">
        <v>166</v>
      </c>
      <c r="E4941" s="24">
        <v>43405</v>
      </c>
      <c r="F4941" s="25" t="s">
        <v>45</v>
      </c>
      <c r="G4941" s="25" t="s">
        <v>46</v>
      </c>
      <c r="H4941" s="24">
        <v>45209</v>
      </c>
      <c r="I4941" s="101">
        <v>0.81244212962962958</v>
      </c>
      <c r="J4941" s="24">
        <v>45209</v>
      </c>
      <c r="K4941" s="101">
        <v>0.86370370370370375</v>
      </c>
      <c r="L4941" s="25">
        <v>4429</v>
      </c>
      <c r="M4941" s="26">
        <f>Causas[[#This Row],[parada_duracion]]/60</f>
        <v>73.816666666666663</v>
      </c>
      <c r="N4941" s="19" t="s">
        <v>49</v>
      </c>
      <c r="O4941" s="16" t="s">
        <v>49</v>
      </c>
      <c r="P4941" s="16">
        <f>WEEKNUM(Causas[[#This Row],[resolucion_fecha]],16)</f>
        <v>41</v>
      </c>
      <c r="Q4941" s="16" t="str">
        <f>TEXT(Causas[[#This Row],[resolucion_fecha]],"MMMM")</f>
        <v>octubre</v>
      </c>
      <c r="R4941" s="16" t="str">
        <f t="shared" si="77"/>
        <v>T</v>
      </c>
      <c r="S4941" s="16"/>
      <c r="T4941" s="16" t="s">
        <v>49</v>
      </c>
      <c r="U4941" s="16"/>
      <c r="V4941" s="16"/>
      <c r="W4941" s="16"/>
    </row>
    <row r="4942" spans="1:23" hidden="1" x14ac:dyDescent="0.25">
      <c r="A4942" s="25">
        <v>152665</v>
      </c>
      <c r="B4942" s="25" t="s">
        <v>42</v>
      </c>
      <c r="C4942" s="25" t="s">
        <v>43</v>
      </c>
      <c r="D4942" s="25" t="s">
        <v>143</v>
      </c>
      <c r="E4942" s="24">
        <v>43405</v>
      </c>
      <c r="F4942" s="25" t="s">
        <v>45</v>
      </c>
      <c r="G4942" s="25" t="s">
        <v>46</v>
      </c>
      <c r="H4942" s="24">
        <v>45209</v>
      </c>
      <c r="I4942" s="101">
        <v>0.84253472222222225</v>
      </c>
      <c r="J4942" s="24">
        <v>45209</v>
      </c>
      <c r="K4942" s="101">
        <v>0.84259259259259256</v>
      </c>
      <c r="L4942" s="25">
        <v>5</v>
      </c>
      <c r="M4942" s="26">
        <f>Causas[[#This Row],[parada_duracion]]/60</f>
        <v>8.3333333333333329E-2</v>
      </c>
      <c r="N4942" s="18" t="s">
        <v>47</v>
      </c>
      <c r="O4942" s="99" t="s">
        <v>47</v>
      </c>
      <c r="P4942" s="16">
        <f>WEEKNUM(Causas[[#This Row],[resolucion_fecha]],16)</f>
        <v>41</v>
      </c>
      <c r="Q4942" s="16" t="str">
        <f>TEXT(Causas[[#This Row],[resolucion_fecha]],"MMMM")</f>
        <v>octubre</v>
      </c>
      <c r="R4942" s="16" t="str">
        <f t="shared" si="77"/>
        <v>T</v>
      </c>
      <c r="S4942" s="16"/>
      <c r="T4942" s="99" t="s">
        <v>47</v>
      </c>
      <c r="U4942" s="16"/>
      <c r="V4942" s="16"/>
      <c r="W4942" s="16"/>
    </row>
    <row r="4943" spans="1:23" hidden="1" x14ac:dyDescent="0.25">
      <c r="A4943" s="96">
        <v>152667</v>
      </c>
      <c r="B4943" s="96" t="s">
        <v>42</v>
      </c>
      <c r="C4943" s="96" t="s">
        <v>43</v>
      </c>
      <c r="D4943" s="96" t="s">
        <v>96</v>
      </c>
      <c r="E4943" s="97">
        <v>43405</v>
      </c>
      <c r="F4943" s="96" t="s">
        <v>45</v>
      </c>
      <c r="G4943" s="96" t="s">
        <v>46</v>
      </c>
      <c r="H4943" s="97">
        <v>45209</v>
      </c>
      <c r="I4943" s="23">
        <v>0.85415509259259259</v>
      </c>
      <c r="J4943" s="97">
        <v>45209</v>
      </c>
      <c r="K4943" s="23">
        <v>0.85740740740740751</v>
      </c>
      <c r="L4943" s="96">
        <v>281</v>
      </c>
      <c r="M4943" s="98">
        <f>Causas[[#This Row],[parada_duracion]]/60</f>
        <v>4.6833333333333336</v>
      </c>
      <c r="N4943" s="18" t="s">
        <v>47</v>
      </c>
      <c r="O4943" s="99" t="s">
        <v>47</v>
      </c>
      <c r="P4943" s="99">
        <f>WEEKNUM(Causas[[#This Row],[resolucion_fecha]],16)</f>
        <v>41</v>
      </c>
      <c r="Q4943" s="99" t="str">
        <f>TEXT(Causas[[#This Row],[resolucion_fecha]],"MMMM")</f>
        <v>octubre</v>
      </c>
      <c r="R4943" s="99" t="str">
        <f t="shared" si="77"/>
        <v>T</v>
      </c>
      <c r="S4943" s="99"/>
      <c r="T4943" s="99" t="s">
        <v>47</v>
      </c>
      <c r="U4943" s="16"/>
      <c r="V4943" s="99"/>
      <c r="W4943" s="99"/>
    </row>
    <row r="4944" spans="1:23" hidden="1" x14ac:dyDescent="0.25">
      <c r="A4944" s="25">
        <v>152668</v>
      </c>
      <c r="B4944" s="25" t="s">
        <v>95</v>
      </c>
      <c r="C4944" s="25" t="s">
        <v>43</v>
      </c>
      <c r="D4944" s="25" t="s">
        <v>96</v>
      </c>
      <c r="E4944" s="24">
        <v>43882</v>
      </c>
      <c r="F4944" s="25" t="s">
        <v>56</v>
      </c>
      <c r="G4944" s="25" t="s">
        <v>46</v>
      </c>
      <c r="H4944" s="24">
        <v>45209</v>
      </c>
      <c r="I4944" s="101">
        <v>0.85865740740740737</v>
      </c>
      <c r="J4944" s="24">
        <v>45210</v>
      </c>
      <c r="K4944" s="101">
        <v>6.5162037037037037E-3</v>
      </c>
      <c r="L4944" s="25">
        <v>12775</v>
      </c>
      <c r="M4944" s="26">
        <f>Causas[[#This Row],[parada_duracion]]/60</f>
        <v>212.91666666666666</v>
      </c>
      <c r="N4944" s="19" t="s">
        <v>49</v>
      </c>
      <c r="O4944" s="16" t="s">
        <v>49</v>
      </c>
      <c r="P4944" s="16">
        <f>WEEKNUM(Causas[[#This Row],[resolucion_fecha]],16)</f>
        <v>41</v>
      </c>
      <c r="Q4944" s="16" t="str">
        <f>TEXT(Causas[[#This Row],[resolucion_fecha]],"MMMM")</f>
        <v>octubre</v>
      </c>
      <c r="R4944" s="16" t="str">
        <f t="shared" si="77"/>
        <v>T</v>
      </c>
      <c r="S4944" s="16"/>
      <c r="T4944" s="16" t="s">
        <v>49</v>
      </c>
      <c r="U4944" s="100"/>
      <c r="V4944" s="16"/>
      <c r="W4944" s="16"/>
    </row>
    <row r="4945" spans="1:23" hidden="1" x14ac:dyDescent="0.25">
      <c r="A4945" s="25">
        <v>152678</v>
      </c>
      <c r="B4945" s="25" t="s">
        <v>79</v>
      </c>
      <c r="C4945" s="25" t="s">
        <v>43</v>
      </c>
      <c r="D4945" s="25" t="s">
        <v>59</v>
      </c>
      <c r="E4945" s="24">
        <v>44231</v>
      </c>
      <c r="F4945" s="25" t="s">
        <v>60</v>
      </c>
      <c r="G4945" s="25" t="s">
        <v>46</v>
      </c>
      <c r="H4945" s="24">
        <v>45210</v>
      </c>
      <c r="I4945" s="101">
        <v>0.29722222222222222</v>
      </c>
      <c r="J4945" s="24">
        <v>45210</v>
      </c>
      <c r="K4945" s="101">
        <v>0.30681712962962965</v>
      </c>
      <c r="L4945" s="25">
        <v>829</v>
      </c>
      <c r="M4945" s="26">
        <f>Causas[[#This Row],[parada_duracion]]/60</f>
        <v>13.816666666666666</v>
      </c>
      <c r="N4945" s="19" t="s">
        <v>49</v>
      </c>
      <c r="O4945" s="16" t="s">
        <v>49</v>
      </c>
      <c r="P4945" s="16">
        <f>WEEKNUM(Causas[[#This Row],[resolucion_fecha]],16)</f>
        <v>41</v>
      </c>
      <c r="Q4945" s="16" t="str">
        <f>TEXT(Causas[[#This Row],[resolucion_fecha]],"MMMM")</f>
        <v>octubre</v>
      </c>
      <c r="R4945" s="16" t="str">
        <f t="shared" si="77"/>
        <v>M</v>
      </c>
      <c r="S4945" s="16"/>
      <c r="T4945" s="16" t="s">
        <v>49</v>
      </c>
      <c r="U4945" s="16"/>
      <c r="V4945" s="16"/>
      <c r="W4945" s="16"/>
    </row>
    <row r="4946" spans="1:23" hidden="1" x14ac:dyDescent="0.25">
      <c r="A4946" s="25">
        <v>152683</v>
      </c>
      <c r="B4946" s="25" t="s">
        <v>171</v>
      </c>
      <c r="C4946" s="25" t="s">
        <v>43</v>
      </c>
      <c r="D4946" s="25" t="s">
        <v>143</v>
      </c>
      <c r="E4946" s="24">
        <v>43405</v>
      </c>
      <c r="F4946" s="25" t="s">
        <v>45</v>
      </c>
      <c r="G4946" s="25" t="s">
        <v>50</v>
      </c>
      <c r="H4946" s="24">
        <v>45210</v>
      </c>
      <c r="I4946" s="101">
        <v>0.32192129629629629</v>
      </c>
      <c r="J4946" s="24">
        <v>45210</v>
      </c>
      <c r="K4946" s="101">
        <v>0.35108796296296302</v>
      </c>
      <c r="L4946" s="25">
        <v>2520</v>
      </c>
      <c r="M4946" s="26">
        <f>Causas[[#This Row],[parada_duracion]]/60</f>
        <v>42</v>
      </c>
      <c r="N4946" s="19" t="s">
        <v>49</v>
      </c>
      <c r="O4946" s="16" t="s">
        <v>49</v>
      </c>
      <c r="P4946" s="16">
        <f>WEEKNUM(Causas[[#This Row],[resolucion_fecha]],16)</f>
        <v>41</v>
      </c>
      <c r="Q4946" s="16" t="str">
        <f>TEXT(Causas[[#This Row],[resolucion_fecha]],"MMMM")</f>
        <v>octubre</v>
      </c>
      <c r="R4946" s="16" t="str">
        <f t="shared" si="77"/>
        <v>M</v>
      </c>
      <c r="S4946" s="16"/>
      <c r="T4946" s="16" t="s">
        <v>49</v>
      </c>
      <c r="U4946" s="16"/>
      <c r="V4946" s="16"/>
      <c r="W4946" s="16"/>
    </row>
    <row r="4947" spans="1:23" hidden="1" x14ac:dyDescent="0.25">
      <c r="A4947" s="25">
        <v>152687</v>
      </c>
      <c r="B4947" s="25" t="s">
        <v>79</v>
      </c>
      <c r="C4947" s="25" t="s">
        <v>43</v>
      </c>
      <c r="D4947" s="25" t="s">
        <v>77</v>
      </c>
      <c r="E4947" s="24">
        <v>43405</v>
      </c>
      <c r="F4947" s="25" t="s">
        <v>45</v>
      </c>
      <c r="G4947" s="25" t="s">
        <v>46</v>
      </c>
      <c r="H4947" s="24">
        <v>45210</v>
      </c>
      <c r="I4947" s="101">
        <v>0.36090277777777779</v>
      </c>
      <c r="J4947" s="24">
        <v>45210</v>
      </c>
      <c r="K4947" s="101">
        <v>0.37858796296296293</v>
      </c>
      <c r="L4947" s="25">
        <v>1528</v>
      </c>
      <c r="M4947" s="26">
        <f>Causas[[#This Row],[parada_duracion]]/60</f>
        <v>25.466666666666665</v>
      </c>
      <c r="N4947" s="19" t="s">
        <v>49</v>
      </c>
      <c r="O4947" s="16" t="s">
        <v>49</v>
      </c>
      <c r="P4947" s="16">
        <f>WEEKNUM(Causas[[#This Row],[resolucion_fecha]],16)</f>
        <v>41</v>
      </c>
      <c r="Q4947" s="16" t="str">
        <f>TEXT(Causas[[#This Row],[resolucion_fecha]],"MMMM")</f>
        <v>octubre</v>
      </c>
      <c r="R4947" s="16" t="str">
        <f t="shared" si="77"/>
        <v>M</v>
      </c>
      <c r="S4947" s="16"/>
      <c r="T4947" s="16" t="s">
        <v>49</v>
      </c>
      <c r="U4947" s="16"/>
      <c r="V4947" s="16"/>
      <c r="W4947" s="16"/>
    </row>
    <row r="4948" spans="1:23" hidden="1" x14ac:dyDescent="0.25">
      <c r="A4948" s="25">
        <v>152689</v>
      </c>
      <c r="B4948" s="25" t="s">
        <v>83</v>
      </c>
      <c r="C4948" s="25" t="s">
        <v>43</v>
      </c>
      <c r="D4948" s="25" t="s">
        <v>76</v>
      </c>
      <c r="E4948" s="24">
        <v>43405</v>
      </c>
      <c r="F4948" s="25" t="s">
        <v>45</v>
      </c>
      <c r="G4948" s="25" t="s">
        <v>50</v>
      </c>
      <c r="H4948" s="24">
        <v>45210</v>
      </c>
      <c r="I4948" s="101">
        <v>0.37998842592592591</v>
      </c>
      <c r="J4948" s="24">
        <v>45210</v>
      </c>
      <c r="K4948" s="101">
        <v>0.45924768518518522</v>
      </c>
      <c r="L4948" s="25">
        <v>6848</v>
      </c>
      <c r="M4948" s="26">
        <f>Causas[[#This Row],[parada_duracion]]/60</f>
        <v>114.13333333333334</v>
      </c>
      <c r="N4948" s="19" t="s">
        <v>49</v>
      </c>
      <c r="O4948" s="16" t="s">
        <v>49</v>
      </c>
      <c r="P4948" s="16">
        <f>WEEKNUM(Causas[[#This Row],[resolucion_fecha]],16)</f>
        <v>41</v>
      </c>
      <c r="Q4948" s="16" t="str">
        <f>TEXT(Causas[[#This Row],[resolucion_fecha]],"MMMM")</f>
        <v>octubre</v>
      </c>
      <c r="R4948" s="16" t="str">
        <f t="shared" si="77"/>
        <v>M</v>
      </c>
      <c r="S4948" s="16"/>
      <c r="T4948" s="16" t="s">
        <v>49</v>
      </c>
      <c r="U4948" s="16"/>
      <c r="V4948" s="16"/>
      <c r="W4948" s="16"/>
    </row>
    <row r="4949" spans="1:23" hidden="1" x14ac:dyDescent="0.25">
      <c r="A4949" s="96">
        <v>152691</v>
      </c>
      <c r="B4949" s="96" t="s">
        <v>42</v>
      </c>
      <c r="C4949" s="96" t="s">
        <v>43</v>
      </c>
      <c r="D4949" s="96" t="s">
        <v>55</v>
      </c>
      <c r="E4949" s="97">
        <v>43405</v>
      </c>
      <c r="F4949" s="96" t="s">
        <v>45</v>
      </c>
      <c r="G4949" s="96" t="s">
        <v>46</v>
      </c>
      <c r="H4949" s="97">
        <v>45210</v>
      </c>
      <c r="I4949" s="23">
        <v>0.41177083333333336</v>
      </c>
      <c r="J4949" s="97">
        <v>45210</v>
      </c>
      <c r="K4949" s="23">
        <v>0.42236111111111113</v>
      </c>
      <c r="L4949" s="96">
        <v>915</v>
      </c>
      <c r="M4949" s="98">
        <f>Causas[[#This Row],[parada_duracion]]/60</f>
        <v>15.25</v>
      </c>
      <c r="N4949" s="19" t="s">
        <v>49</v>
      </c>
      <c r="O4949" s="16" t="s">
        <v>49</v>
      </c>
      <c r="P4949" s="99">
        <f>WEEKNUM(Causas[[#This Row],[resolucion_fecha]],16)</f>
        <v>41</v>
      </c>
      <c r="Q4949" s="99" t="str">
        <f>TEXT(Causas[[#This Row],[resolucion_fecha]],"MMMM")</f>
        <v>octubre</v>
      </c>
      <c r="R4949" s="99" t="str">
        <f t="shared" si="77"/>
        <v>M</v>
      </c>
      <c r="S4949" s="99"/>
      <c r="T4949" s="16" t="s">
        <v>49</v>
      </c>
      <c r="U4949" s="16"/>
      <c r="V4949" s="99"/>
      <c r="W4949" s="99"/>
    </row>
    <row r="4950" spans="1:23" hidden="1" x14ac:dyDescent="0.25">
      <c r="A4950" s="25">
        <v>152692</v>
      </c>
      <c r="B4950" s="25" t="s">
        <v>1522</v>
      </c>
      <c r="C4950" s="25" t="s">
        <v>43</v>
      </c>
      <c r="D4950" s="25" t="s">
        <v>1441</v>
      </c>
      <c r="E4950" s="24">
        <v>44736</v>
      </c>
      <c r="F4950" s="25" t="s">
        <v>140</v>
      </c>
      <c r="G4950" s="25" t="s">
        <v>46</v>
      </c>
      <c r="H4950" s="24">
        <v>45210</v>
      </c>
      <c r="I4950" s="101">
        <v>0.41278935185185189</v>
      </c>
      <c r="J4950" s="24">
        <v>45210</v>
      </c>
      <c r="K4950" s="101">
        <v>0.49920138888888888</v>
      </c>
      <c r="L4950" s="25">
        <v>7466</v>
      </c>
      <c r="M4950" s="26">
        <f>Causas[[#This Row],[parada_duracion]]/60</f>
        <v>124.43333333333334</v>
      </c>
      <c r="N4950" s="19" t="s">
        <v>49</v>
      </c>
      <c r="O4950" s="16" t="s">
        <v>49</v>
      </c>
      <c r="P4950" s="16">
        <f>WEEKNUM(Causas[[#This Row],[resolucion_fecha]],16)</f>
        <v>41</v>
      </c>
      <c r="Q4950" s="16" t="str">
        <f>TEXT(Causas[[#This Row],[resolucion_fecha]],"MMMM")</f>
        <v>octubre</v>
      </c>
      <c r="R4950" s="16" t="str">
        <f t="shared" si="77"/>
        <v>M</v>
      </c>
      <c r="S4950" s="16"/>
      <c r="T4950" s="16" t="s">
        <v>49</v>
      </c>
      <c r="U4950" s="100"/>
      <c r="V4950" s="16"/>
      <c r="W4950" s="16"/>
    </row>
    <row r="4951" spans="1:23" hidden="1" x14ac:dyDescent="0.25">
      <c r="A4951" s="25">
        <v>152696</v>
      </c>
      <c r="B4951" s="25" t="s">
        <v>54</v>
      </c>
      <c r="C4951" s="25" t="s">
        <v>43</v>
      </c>
      <c r="D4951" s="25" t="s">
        <v>55</v>
      </c>
      <c r="E4951" s="24">
        <v>44120</v>
      </c>
      <c r="F4951" s="25" t="s">
        <v>56</v>
      </c>
      <c r="G4951" s="25" t="s">
        <v>50</v>
      </c>
      <c r="H4951" s="24">
        <v>45210</v>
      </c>
      <c r="I4951" s="101">
        <v>0.43898148148148147</v>
      </c>
      <c r="J4951" s="24">
        <v>45210</v>
      </c>
      <c r="K4951" s="101">
        <v>0.46187500000000004</v>
      </c>
      <c r="L4951" s="25">
        <v>1978</v>
      </c>
      <c r="M4951" s="26">
        <f>Causas[[#This Row],[parada_duracion]]/60</f>
        <v>32.966666666666669</v>
      </c>
      <c r="N4951" s="19" t="s">
        <v>49</v>
      </c>
      <c r="O4951" s="16" t="s">
        <v>49</v>
      </c>
      <c r="P4951" s="16">
        <f>WEEKNUM(Causas[[#This Row],[resolucion_fecha]],16)</f>
        <v>41</v>
      </c>
      <c r="Q4951" s="16" t="str">
        <f>TEXT(Causas[[#This Row],[resolucion_fecha]],"MMMM")</f>
        <v>octubre</v>
      </c>
      <c r="R4951" s="16" t="str">
        <f t="shared" si="77"/>
        <v>M</v>
      </c>
      <c r="S4951" s="16"/>
      <c r="T4951" s="16" t="s">
        <v>49</v>
      </c>
      <c r="U4951" s="16"/>
      <c r="V4951" s="16"/>
      <c r="W4951" s="16"/>
    </row>
    <row r="4952" spans="1:23" hidden="1" x14ac:dyDescent="0.25">
      <c r="A4952" s="25">
        <v>152698</v>
      </c>
      <c r="B4952" s="25" t="s">
        <v>101</v>
      </c>
      <c r="C4952" s="25" t="s">
        <v>43</v>
      </c>
      <c r="D4952" s="25" t="s">
        <v>76</v>
      </c>
      <c r="E4952" s="24">
        <v>43405</v>
      </c>
      <c r="F4952" s="25" t="s">
        <v>45</v>
      </c>
      <c r="G4952" s="25" t="s">
        <v>46</v>
      </c>
      <c r="H4952" s="24">
        <v>45210</v>
      </c>
      <c r="I4952" s="101">
        <v>0.45953703703703702</v>
      </c>
      <c r="J4952" s="24">
        <v>45210</v>
      </c>
      <c r="K4952" s="101">
        <v>0.46052083333333332</v>
      </c>
      <c r="L4952" s="25">
        <v>85</v>
      </c>
      <c r="M4952" s="26">
        <f>Causas[[#This Row],[parada_duracion]]/60</f>
        <v>1.4166666666666667</v>
      </c>
      <c r="N4952" s="19" t="s">
        <v>47</v>
      </c>
      <c r="O4952" s="16" t="s">
        <v>47</v>
      </c>
      <c r="P4952" s="16">
        <f>WEEKNUM(Causas[[#This Row],[resolucion_fecha]],16)</f>
        <v>41</v>
      </c>
      <c r="Q4952" s="16" t="str">
        <f>TEXT(Causas[[#This Row],[resolucion_fecha]],"MMMM")</f>
        <v>octubre</v>
      </c>
      <c r="R4952" s="16" t="str">
        <f t="shared" si="77"/>
        <v>M</v>
      </c>
      <c r="S4952" s="16"/>
      <c r="T4952" s="16" t="s">
        <v>47</v>
      </c>
      <c r="U4952" s="16"/>
      <c r="V4952" s="16"/>
      <c r="W4952" s="16"/>
    </row>
    <row r="4953" spans="1:23" hidden="1" x14ac:dyDescent="0.25">
      <c r="A4953" s="96">
        <v>152700</v>
      </c>
      <c r="B4953" s="96" t="s">
        <v>101</v>
      </c>
      <c r="C4953" s="96" t="s">
        <v>43</v>
      </c>
      <c r="D4953" s="96" t="s">
        <v>76</v>
      </c>
      <c r="E4953" s="97">
        <v>43405</v>
      </c>
      <c r="F4953" s="96" t="s">
        <v>45</v>
      </c>
      <c r="G4953" s="96" t="s">
        <v>50</v>
      </c>
      <c r="H4953" s="97">
        <v>45210</v>
      </c>
      <c r="I4953" s="23">
        <v>0.46068287037037042</v>
      </c>
      <c r="J4953" s="97">
        <v>45210</v>
      </c>
      <c r="K4953" s="23">
        <v>0.49837962962962962</v>
      </c>
      <c r="L4953" s="96">
        <v>3257</v>
      </c>
      <c r="M4953" s="98">
        <f>Causas[[#This Row],[parada_duracion]]/60</f>
        <v>54.283333333333331</v>
      </c>
      <c r="N4953" s="19" t="s">
        <v>49</v>
      </c>
      <c r="O4953" s="16" t="s">
        <v>49</v>
      </c>
      <c r="P4953" s="99">
        <f>WEEKNUM(Causas[[#This Row],[resolucion_fecha]],16)</f>
        <v>41</v>
      </c>
      <c r="Q4953" s="99" t="str">
        <f>TEXT(Causas[[#This Row],[resolucion_fecha]],"MMMM")</f>
        <v>octubre</v>
      </c>
      <c r="R4953" s="99" t="str">
        <f t="shared" si="77"/>
        <v>M</v>
      </c>
      <c r="S4953" s="99"/>
      <c r="T4953" s="16" t="s">
        <v>49</v>
      </c>
      <c r="U4953" s="16"/>
      <c r="V4953" s="99"/>
      <c r="W4953" s="99"/>
    </row>
    <row r="4954" spans="1:23" hidden="1" x14ac:dyDescent="0.25">
      <c r="A4954" s="25">
        <v>152701</v>
      </c>
      <c r="B4954" s="25" t="s">
        <v>54</v>
      </c>
      <c r="C4954" s="25" t="s">
        <v>43</v>
      </c>
      <c r="D4954" s="25" t="s">
        <v>55</v>
      </c>
      <c r="E4954" s="24">
        <v>44120</v>
      </c>
      <c r="F4954" s="25" t="s">
        <v>56</v>
      </c>
      <c r="G4954" s="25" t="s">
        <v>50</v>
      </c>
      <c r="H4954" s="24">
        <v>45210</v>
      </c>
      <c r="I4954" s="101">
        <v>0.46201388888888889</v>
      </c>
      <c r="J4954" s="24">
        <v>45210</v>
      </c>
      <c r="K4954" s="101">
        <v>0.4980324074074074</v>
      </c>
      <c r="L4954" s="25">
        <v>3112</v>
      </c>
      <c r="M4954" s="26">
        <f>Causas[[#This Row],[parada_duracion]]/60</f>
        <v>51.866666666666667</v>
      </c>
      <c r="N4954" s="19" t="s">
        <v>49</v>
      </c>
      <c r="O4954" s="16" t="s">
        <v>49</v>
      </c>
      <c r="P4954" s="16">
        <f>WEEKNUM(Causas[[#This Row],[resolucion_fecha]],16)</f>
        <v>41</v>
      </c>
      <c r="Q4954" s="16" t="str">
        <f>TEXT(Causas[[#This Row],[resolucion_fecha]],"MMMM")</f>
        <v>octubre</v>
      </c>
      <c r="R4954" s="16" t="str">
        <f t="shared" si="77"/>
        <v>M</v>
      </c>
      <c r="S4954" s="16"/>
      <c r="T4954" s="16" t="s">
        <v>49</v>
      </c>
      <c r="U4954" s="100"/>
      <c r="V4954" s="16"/>
      <c r="W4954" s="16"/>
    </row>
    <row r="4955" spans="1:23" hidden="1" x14ac:dyDescent="0.25">
      <c r="A4955" s="25">
        <v>152716</v>
      </c>
      <c r="B4955" s="25" t="s">
        <v>66</v>
      </c>
      <c r="C4955" s="25" t="s">
        <v>43</v>
      </c>
      <c r="D4955" s="25" t="s">
        <v>77</v>
      </c>
      <c r="E4955" s="24">
        <v>43405</v>
      </c>
      <c r="F4955" s="25" t="s">
        <v>45</v>
      </c>
      <c r="G4955" s="25" t="s">
        <v>46</v>
      </c>
      <c r="H4955" s="24">
        <v>45210</v>
      </c>
      <c r="I4955" s="101">
        <v>0.61458333333333337</v>
      </c>
      <c r="J4955" s="24">
        <v>45210</v>
      </c>
      <c r="K4955" s="101">
        <v>0.65865740740740741</v>
      </c>
      <c r="L4955" s="25">
        <v>3808</v>
      </c>
      <c r="M4955" s="26">
        <f>Causas[[#This Row],[parada_duracion]]/60</f>
        <v>63.466666666666669</v>
      </c>
      <c r="N4955" s="19" t="s">
        <v>512</v>
      </c>
      <c r="O4955" s="16" t="s">
        <v>52</v>
      </c>
      <c r="P4955" s="16">
        <f>WEEKNUM(Causas[[#This Row],[resolucion_fecha]],16)</f>
        <v>41</v>
      </c>
      <c r="Q4955" s="16" t="str">
        <f>TEXT(Causas[[#This Row],[resolucion_fecha]],"MMMM")</f>
        <v>octubre</v>
      </c>
      <c r="R4955" s="16" t="str">
        <f t="shared" si="77"/>
        <v>T</v>
      </c>
      <c r="S4955" s="16"/>
      <c r="T4955" s="16" t="s">
        <v>53</v>
      </c>
      <c r="U4955" s="16"/>
      <c r="V4955" s="16"/>
      <c r="W4955" s="16"/>
    </row>
    <row r="4956" spans="1:23" hidden="1" x14ac:dyDescent="0.25">
      <c r="A4956" s="96">
        <v>152719</v>
      </c>
      <c r="B4956" s="96" t="s">
        <v>58</v>
      </c>
      <c r="C4956" s="96" t="s">
        <v>43</v>
      </c>
      <c r="D4956" s="96" t="s">
        <v>59</v>
      </c>
      <c r="E4956" s="97">
        <v>44231</v>
      </c>
      <c r="F4956" s="96" t="s">
        <v>60</v>
      </c>
      <c r="G4956" s="96" t="s">
        <v>46</v>
      </c>
      <c r="H4956" s="97">
        <v>45210</v>
      </c>
      <c r="I4956" s="23">
        <v>0.62284722222222222</v>
      </c>
      <c r="J4956" s="97">
        <v>45210</v>
      </c>
      <c r="K4956" s="23">
        <v>0.62642361111111111</v>
      </c>
      <c r="L4956" s="96">
        <v>309</v>
      </c>
      <c r="M4956" s="98">
        <f>Causas[[#This Row],[parada_duracion]]/60</f>
        <v>5.15</v>
      </c>
      <c r="N4956" s="19" t="s">
        <v>47</v>
      </c>
      <c r="O4956" s="16" t="s">
        <v>47</v>
      </c>
      <c r="P4956" s="99">
        <f>WEEKNUM(Causas[[#This Row],[resolucion_fecha]],16)</f>
        <v>41</v>
      </c>
      <c r="Q4956" s="99" t="str">
        <f>TEXT(Causas[[#This Row],[resolucion_fecha]],"MMMM")</f>
        <v>octubre</v>
      </c>
      <c r="R4956" s="99" t="str">
        <f t="shared" si="77"/>
        <v>T</v>
      </c>
      <c r="S4956" s="99"/>
      <c r="T4956" s="16" t="s">
        <v>47</v>
      </c>
      <c r="U4956" s="16"/>
      <c r="V4956" s="99"/>
      <c r="W4956" s="99"/>
    </row>
    <row r="4957" spans="1:23" hidden="1" x14ac:dyDescent="0.25">
      <c r="A4957" s="96">
        <v>152720</v>
      </c>
      <c r="B4957" s="96" t="s">
        <v>66</v>
      </c>
      <c r="C4957" s="96" t="s">
        <v>43</v>
      </c>
      <c r="D4957" s="96" t="s">
        <v>154</v>
      </c>
      <c r="E4957" s="97">
        <v>43405</v>
      </c>
      <c r="F4957" s="96" t="s">
        <v>45</v>
      </c>
      <c r="G4957" s="96" t="s">
        <v>46</v>
      </c>
      <c r="H4957" s="97">
        <v>45210</v>
      </c>
      <c r="I4957" s="23">
        <v>0.63921296296296293</v>
      </c>
      <c r="J4957" s="97">
        <v>45210</v>
      </c>
      <c r="K4957" s="23">
        <v>0.68256944444444445</v>
      </c>
      <c r="L4957" s="96">
        <v>3746</v>
      </c>
      <c r="M4957" s="98">
        <f>Causas[[#This Row],[parada_duracion]]/60</f>
        <v>62.43333333333333</v>
      </c>
      <c r="N4957" s="18" t="s">
        <v>49</v>
      </c>
      <c r="O4957" s="99" t="s">
        <v>49</v>
      </c>
      <c r="P4957" s="99">
        <f>WEEKNUM(Causas[[#This Row],[resolucion_fecha]],16)</f>
        <v>41</v>
      </c>
      <c r="Q4957" s="99" t="str">
        <f>TEXT(Causas[[#This Row],[resolucion_fecha]],"MMMM")</f>
        <v>octubre</v>
      </c>
      <c r="R4957" s="99" t="str">
        <f t="shared" si="77"/>
        <v>T</v>
      </c>
      <c r="S4957" s="99"/>
      <c r="T4957" s="99" t="s">
        <v>49</v>
      </c>
      <c r="U4957" s="100"/>
      <c r="V4957" s="99"/>
      <c r="W4957" s="99"/>
    </row>
    <row r="4958" spans="1:23" hidden="1" x14ac:dyDescent="0.25">
      <c r="A4958" s="25">
        <v>152721</v>
      </c>
      <c r="B4958" s="25" t="s">
        <v>42</v>
      </c>
      <c r="C4958" s="25" t="s">
        <v>43</v>
      </c>
      <c r="D4958" s="25" t="s">
        <v>96</v>
      </c>
      <c r="E4958" s="24">
        <v>43405</v>
      </c>
      <c r="F4958" s="25" t="s">
        <v>45</v>
      </c>
      <c r="G4958" s="25" t="s">
        <v>46</v>
      </c>
      <c r="H4958" s="24">
        <v>45210</v>
      </c>
      <c r="I4958" s="101">
        <v>0.64248842592592592</v>
      </c>
      <c r="J4958" s="24">
        <v>45210</v>
      </c>
      <c r="K4958" s="101">
        <v>0.71831018518518519</v>
      </c>
      <c r="L4958" s="25">
        <v>6551</v>
      </c>
      <c r="M4958" s="26">
        <f>Causas[[#This Row],[parada_duracion]]/60</f>
        <v>109.18333333333334</v>
      </c>
      <c r="N4958" s="19" t="s">
        <v>49</v>
      </c>
      <c r="O4958" s="16" t="s">
        <v>49</v>
      </c>
      <c r="P4958" s="16">
        <f>WEEKNUM(Causas[[#This Row],[resolucion_fecha]],16)</f>
        <v>41</v>
      </c>
      <c r="Q4958" s="16" t="str">
        <f>TEXT(Causas[[#This Row],[resolucion_fecha]],"MMMM")</f>
        <v>octubre</v>
      </c>
      <c r="R4958" s="16" t="str">
        <f t="shared" si="77"/>
        <v>T</v>
      </c>
      <c r="S4958" s="16"/>
      <c r="T4958" s="16" t="s">
        <v>49</v>
      </c>
      <c r="U4958" s="100"/>
      <c r="V4958" s="16"/>
      <c r="W4958" s="16"/>
    </row>
    <row r="4959" spans="1:23" hidden="1" x14ac:dyDescent="0.25">
      <c r="A4959" s="96">
        <v>152723</v>
      </c>
      <c r="B4959" s="96" t="s">
        <v>176</v>
      </c>
      <c r="C4959" s="96" t="s">
        <v>43</v>
      </c>
      <c r="D4959" s="96" t="s">
        <v>164</v>
      </c>
      <c r="E4959" s="97">
        <v>43405</v>
      </c>
      <c r="F4959" s="96" t="s">
        <v>45</v>
      </c>
      <c r="G4959" s="96" t="s">
        <v>46</v>
      </c>
      <c r="H4959" s="97">
        <v>45210</v>
      </c>
      <c r="I4959" s="23">
        <v>0.65482638888888889</v>
      </c>
      <c r="J4959" s="97">
        <v>45210</v>
      </c>
      <c r="K4959" s="23">
        <v>0.65984953703703708</v>
      </c>
      <c r="L4959" s="96">
        <v>434</v>
      </c>
      <c r="M4959" s="98">
        <f>Causas[[#This Row],[parada_duracion]]/60</f>
        <v>7.2333333333333334</v>
      </c>
      <c r="N4959" s="19" t="s">
        <v>47</v>
      </c>
      <c r="O4959" s="16" t="s">
        <v>47</v>
      </c>
      <c r="P4959" s="99">
        <f>WEEKNUM(Causas[[#This Row],[resolucion_fecha]],16)</f>
        <v>41</v>
      </c>
      <c r="Q4959" s="99" t="str">
        <f>TEXT(Causas[[#This Row],[resolucion_fecha]],"MMMM")</f>
        <v>octubre</v>
      </c>
      <c r="R4959" s="99" t="str">
        <f t="shared" si="77"/>
        <v>T</v>
      </c>
      <c r="S4959" s="99"/>
      <c r="T4959" s="16" t="s">
        <v>47</v>
      </c>
      <c r="U4959" s="16"/>
      <c r="V4959" s="99"/>
      <c r="W4959" s="99"/>
    </row>
    <row r="4960" spans="1:23" hidden="1" x14ac:dyDescent="0.25">
      <c r="A4960" s="25">
        <v>152724</v>
      </c>
      <c r="B4960" s="25" t="s">
        <v>119</v>
      </c>
      <c r="C4960" s="25" t="s">
        <v>43</v>
      </c>
      <c r="D4960" s="25" t="s">
        <v>90</v>
      </c>
      <c r="E4960" s="24">
        <v>43405</v>
      </c>
      <c r="F4960" s="25" t="s">
        <v>45</v>
      </c>
      <c r="G4960" s="25" t="s">
        <v>46</v>
      </c>
      <c r="H4960" s="24">
        <v>45210</v>
      </c>
      <c r="I4960" s="101">
        <v>0.65517361111111116</v>
      </c>
      <c r="J4960" s="24">
        <v>45210</v>
      </c>
      <c r="K4960" s="101">
        <v>0.68142361111111116</v>
      </c>
      <c r="L4960" s="25">
        <v>2268</v>
      </c>
      <c r="M4960" s="26">
        <f>Causas[[#This Row],[parada_duracion]]/60</f>
        <v>37.799999999999997</v>
      </c>
      <c r="N4960" s="19" t="s">
        <v>1079</v>
      </c>
      <c r="O4960" s="16" t="s">
        <v>52</v>
      </c>
      <c r="P4960" s="16">
        <f>WEEKNUM(Causas[[#This Row],[resolucion_fecha]],16)</f>
        <v>41</v>
      </c>
      <c r="Q4960" s="16" t="str">
        <f>TEXT(Causas[[#This Row],[resolucion_fecha]],"MMMM")</f>
        <v>octubre</v>
      </c>
      <c r="R4960" s="16" t="str">
        <f t="shared" si="77"/>
        <v>T</v>
      </c>
      <c r="S4960" s="16"/>
      <c r="T4960" s="16" t="s">
        <v>53</v>
      </c>
      <c r="U4960" s="100"/>
      <c r="V4960" s="16"/>
      <c r="W4960" s="16"/>
    </row>
    <row r="4961" spans="1:23" hidden="1" x14ac:dyDescent="0.25">
      <c r="A4961" s="96">
        <v>152733</v>
      </c>
      <c r="B4961" s="96" t="s">
        <v>42</v>
      </c>
      <c r="C4961" s="96" t="s">
        <v>43</v>
      </c>
      <c r="D4961" s="96" t="s">
        <v>96</v>
      </c>
      <c r="E4961" s="97">
        <v>43405</v>
      </c>
      <c r="F4961" s="96" t="s">
        <v>45</v>
      </c>
      <c r="G4961" s="96" t="s">
        <v>46</v>
      </c>
      <c r="H4961" s="97">
        <v>45210</v>
      </c>
      <c r="I4961" s="23">
        <v>0.72881944444444446</v>
      </c>
      <c r="J4961" s="97">
        <v>45210</v>
      </c>
      <c r="K4961" s="23">
        <v>0.75817129629629632</v>
      </c>
      <c r="L4961" s="96">
        <v>2536</v>
      </c>
      <c r="M4961" s="98">
        <f>Causas[[#This Row],[parada_duracion]]/60</f>
        <v>42.266666666666666</v>
      </c>
      <c r="N4961" s="19" t="s">
        <v>49</v>
      </c>
      <c r="O4961" s="16" t="s">
        <v>49</v>
      </c>
      <c r="P4961" s="99">
        <f>WEEKNUM(Causas[[#This Row],[resolucion_fecha]],16)</f>
        <v>41</v>
      </c>
      <c r="Q4961" s="99" t="str">
        <f>TEXT(Causas[[#This Row],[resolucion_fecha]],"MMMM")</f>
        <v>octubre</v>
      </c>
      <c r="R4961" s="99" t="str">
        <f t="shared" si="77"/>
        <v>T</v>
      </c>
      <c r="S4961" s="99"/>
      <c r="T4961" s="16" t="s">
        <v>49</v>
      </c>
      <c r="U4961" s="16"/>
      <c r="V4961" s="99"/>
      <c r="W4961" s="99"/>
    </row>
    <row r="4962" spans="1:23" hidden="1" x14ac:dyDescent="0.25">
      <c r="A4962" s="25">
        <v>152734</v>
      </c>
      <c r="B4962" s="25" t="s">
        <v>111</v>
      </c>
      <c r="C4962" s="25" t="s">
        <v>43</v>
      </c>
      <c r="D4962" s="25" t="s">
        <v>166</v>
      </c>
      <c r="E4962" s="24">
        <v>44432</v>
      </c>
      <c r="F4962" s="25" t="s">
        <v>325</v>
      </c>
      <c r="G4962" s="25" t="s">
        <v>50</v>
      </c>
      <c r="H4962" s="24">
        <v>45210</v>
      </c>
      <c r="I4962" s="101">
        <v>0.7493171296296296</v>
      </c>
      <c r="J4962" s="24">
        <v>45210</v>
      </c>
      <c r="K4962" s="101">
        <v>0.76410879629629624</v>
      </c>
      <c r="L4962" s="25">
        <v>1278</v>
      </c>
      <c r="M4962" s="26">
        <f>Causas[[#This Row],[parada_duracion]]/60</f>
        <v>21.3</v>
      </c>
      <c r="N4962" s="19" t="s">
        <v>49</v>
      </c>
      <c r="O4962" s="16" t="s">
        <v>49</v>
      </c>
      <c r="P4962" s="16">
        <f>WEEKNUM(Causas[[#This Row],[resolucion_fecha]],16)</f>
        <v>41</v>
      </c>
      <c r="Q4962" s="16" t="str">
        <f>TEXT(Causas[[#This Row],[resolucion_fecha]],"MMMM")</f>
        <v>octubre</v>
      </c>
      <c r="R4962" s="16" t="str">
        <f t="shared" si="77"/>
        <v>T</v>
      </c>
      <c r="S4962" s="16"/>
      <c r="T4962" s="16" t="s">
        <v>49</v>
      </c>
      <c r="U4962" s="100"/>
      <c r="V4962" s="16"/>
      <c r="W4962" s="16"/>
    </row>
    <row r="4963" spans="1:23" hidden="1" x14ac:dyDescent="0.25">
      <c r="A4963" s="25">
        <v>152740</v>
      </c>
      <c r="B4963" s="25" t="s">
        <v>66</v>
      </c>
      <c r="C4963" s="25" t="s">
        <v>43</v>
      </c>
      <c r="D4963" s="25" t="s">
        <v>77</v>
      </c>
      <c r="E4963" s="24">
        <v>43405</v>
      </c>
      <c r="F4963" s="25" t="s">
        <v>45</v>
      </c>
      <c r="G4963" s="25" t="s">
        <v>46</v>
      </c>
      <c r="H4963" s="24">
        <v>45210</v>
      </c>
      <c r="I4963" s="101">
        <v>0.78111111111111109</v>
      </c>
      <c r="J4963" s="24">
        <v>45210</v>
      </c>
      <c r="K4963" s="101">
        <v>0.7882986111111111</v>
      </c>
      <c r="L4963" s="25">
        <v>621</v>
      </c>
      <c r="M4963" s="26">
        <f>Causas[[#This Row],[parada_duracion]]/60</f>
        <v>10.35</v>
      </c>
      <c r="N4963" s="19" t="s">
        <v>49</v>
      </c>
      <c r="O4963" s="16" t="s">
        <v>49</v>
      </c>
      <c r="P4963" s="16">
        <f>WEEKNUM(Causas[[#This Row],[resolucion_fecha]],16)</f>
        <v>41</v>
      </c>
      <c r="Q4963" s="16" t="str">
        <f>TEXT(Causas[[#This Row],[resolucion_fecha]],"MMMM")</f>
        <v>octubre</v>
      </c>
      <c r="R4963" s="16" t="str">
        <f t="shared" si="77"/>
        <v>T</v>
      </c>
      <c r="S4963" s="16"/>
      <c r="T4963" s="16" t="s">
        <v>49</v>
      </c>
      <c r="U4963" s="16"/>
      <c r="V4963" s="16"/>
      <c r="W4963" s="16"/>
    </row>
    <row r="4964" spans="1:23" hidden="1" x14ac:dyDescent="0.25">
      <c r="A4964" s="96">
        <v>152744</v>
      </c>
      <c r="B4964" s="96" t="s">
        <v>129</v>
      </c>
      <c r="C4964" s="96" t="s">
        <v>43</v>
      </c>
      <c r="D4964" s="96" t="s">
        <v>48</v>
      </c>
      <c r="E4964" s="97">
        <v>43405</v>
      </c>
      <c r="F4964" s="96" t="s">
        <v>45</v>
      </c>
      <c r="G4964" s="96" t="s">
        <v>46</v>
      </c>
      <c r="H4964" s="97">
        <v>45210</v>
      </c>
      <c r="I4964" s="23">
        <v>0.81416666666666659</v>
      </c>
      <c r="J4964" s="97">
        <v>45210</v>
      </c>
      <c r="K4964" s="23">
        <v>0.81613425925925931</v>
      </c>
      <c r="L4964" s="96">
        <v>170</v>
      </c>
      <c r="M4964" s="98">
        <f>Causas[[#This Row],[parada_duracion]]/60</f>
        <v>2.8333333333333335</v>
      </c>
      <c r="N4964" s="19" t="s">
        <v>47</v>
      </c>
      <c r="O4964" s="16" t="s">
        <v>47</v>
      </c>
      <c r="P4964" s="99">
        <f>WEEKNUM(Causas[[#This Row],[resolucion_fecha]],16)</f>
        <v>41</v>
      </c>
      <c r="Q4964" s="99" t="str">
        <f>TEXT(Causas[[#This Row],[resolucion_fecha]],"MMMM")</f>
        <v>octubre</v>
      </c>
      <c r="R4964" s="99" t="str">
        <f t="shared" si="77"/>
        <v>T</v>
      </c>
      <c r="S4964" s="99"/>
      <c r="T4964" s="16" t="s">
        <v>47</v>
      </c>
      <c r="U4964" s="16"/>
      <c r="V4964" s="99"/>
      <c r="W4964" s="99"/>
    </row>
    <row r="4965" spans="1:23" hidden="1" x14ac:dyDescent="0.25">
      <c r="A4965" s="96">
        <v>152745</v>
      </c>
      <c r="B4965" s="96" t="s">
        <v>79</v>
      </c>
      <c r="C4965" s="96" t="s">
        <v>43</v>
      </c>
      <c r="D4965" s="96" t="s">
        <v>77</v>
      </c>
      <c r="E4965" s="97">
        <v>43405</v>
      </c>
      <c r="F4965" s="96" t="s">
        <v>45</v>
      </c>
      <c r="G4965" s="96" t="s">
        <v>46</v>
      </c>
      <c r="H4965" s="97">
        <v>45210</v>
      </c>
      <c r="I4965" s="23">
        <v>0.82746527777777779</v>
      </c>
      <c r="J4965" s="97">
        <v>45210</v>
      </c>
      <c r="K4965" s="23">
        <v>0.83112268518518517</v>
      </c>
      <c r="L4965" s="96">
        <v>316</v>
      </c>
      <c r="M4965" s="98">
        <f>Causas[[#This Row],[parada_duracion]]/60</f>
        <v>5.2666666666666666</v>
      </c>
      <c r="N4965" s="19" t="s">
        <v>47</v>
      </c>
      <c r="O4965" s="16" t="s">
        <v>47</v>
      </c>
      <c r="P4965" s="99">
        <f>WEEKNUM(Causas[[#This Row],[resolucion_fecha]],16)</f>
        <v>41</v>
      </c>
      <c r="Q4965" s="99" t="str">
        <f>TEXT(Causas[[#This Row],[resolucion_fecha]],"MMMM")</f>
        <v>octubre</v>
      </c>
      <c r="R4965" s="99" t="str">
        <f t="shared" si="77"/>
        <v>T</v>
      </c>
      <c r="S4965" s="99"/>
      <c r="T4965" s="16" t="s">
        <v>47</v>
      </c>
      <c r="U4965" s="100"/>
      <c r="V4965" s="99"/>
      <c r="W4965" s="99"/>
    </row>
    <row r="4966" spans="1:23" hidden="1" x14ac:dyDescent="0.25">
      <c r="A4966" s="25">
        <v>152746</v>
      </c>
      <c r="B4966" s="25" t="s">
        <v>197</v>
      </c>
      <c r="C4966" s="25" t="s">
        <v>43</v>
      </c>
      <c r="D4966" s="25" t="s">
        <v>68</v>
      </c>
      <c r="E4966" s="24">
        <v>43746</v>
      </c>
      <c r="F4966" s="25" t="s">
        <v>56</v>
      </c>
      <c r="G4966" s="25" t="s">
        <v>46</v>
      </c>
      <c r="H4966" s="24">
        <v>45210</v>
      </c>
      <c r="I4966" s="101">
        <v>0.8448148148148148</v>
      </c>
      <c r="J4966" s="24">
        <v>45210</v>
      </c>
      <c r="K4966" s="101">
        <v>0.84709490740740734</v>
      </c>
      <c r="L4966" s="25">
        <v>197</v>
      </c>
      <c r="M4966" s="26">
        <f>Causas[[#This Row],[parada_duracion]]/60</f>
        <v>3.2833333333333332</v>
      </c>
      <c r="N4966" s="19" t="s">
        <v>47</v>
      </c>
      <c r="O4966" s="16" t="s">
        <v>47</v>
      </c>
      <c r="P4966" s="16">
        <f>WEEKNUM(Causas[[#This Row],[resolucion_fecha]],16)</f>
        <v>41</v>
      </c>
      <c r="Q4966" s="16" t="str">
        <f>TEXT(Causas[[#This Row],[resolucion_fecha]],"MMMM")</f>
        <v>octubre</v>
      </c>
      <c r="R4966" s="16" t="str">
        <f t="shared" si="77"/>
        <v>T</v>
      </c>
      <c r="S4966" s="16"/>
      <c r="T4966" s="16" t="s">
        <v>47</v>
      </c>
      <c r="U4966" s="100"/>
      <c r="V4966" s="16"/>
      <c r="W4966" s="16"/>
    </row>
    <row r="4967" spans="1:23" hidden="1" x14ac:dyDescent="0.25">
      <c r="A4967" s="25">
        <v>152757</v>
      </c>
      <c r="B4967" s="25" t="s">
        <v>42</v>
      </c>
      <c r="C4967" s="25" t="s">
        <v>43</v>
      </c>
      <c r="D4967" s="25" t="s">
        <v>1441</v>
      </c>
      <c r="E4967" s="24">
        <v>43732</v>
      </c>
      <c r="F4967" s="25" t="s">
        <v>325</v>
      </c>
      <c r="G4967" s="25" t="s">
        <v>46</v>
      </c>
      <c r="H4967" s="24">
        <v>45211</v>
      </c>
      <c r="I4967" s="101">
        <v>0.30657407407407405</v>
      </c>
      <c r="J4967" s="24">
        <v>45215</v>
      </c>
      <c r="K4967" s="101">
        <v>0.25194444444444447</v>
      </c>
      <c r="L4967" s="25">
        <v>340880</v>
      </c>
      <c r="M4967" s="26">
        <f>Causas[[#This Row],[parada_duracion]]/60</f>
        <v>5681.333333333333</v>
      </c>
      <c r="N4967" s="19" t="s">
        <v>49</v>
      </c>
      <c r="O4967" s="16" t="s">
        <v>49</v>
      </c>
      <c r="P4967" s="16">
        <f>WEEKNUM(Causas[[#This Row],[resolucion_fecha]],16)</f>
        <v>42</v>
      </c>
      <c r="Q4967" s="16" t="str">
        <f>TEXT(Causas[[#This Row],[resolucion_fecha]],"MMMM")</f>
        <v>octubre</v>
      </c>
      <c r="R4967" s="16" t="str">
        <f t="shared" si="77"/>
        <v>M</v>
      </c>
      <c r="S4967" s="16"/>
      <c r="T4967" s="16" t="s">
        <v>49</v>
      </c>
      <c r="U4967" s="16"/>
      <c r="V4967" s="16"/>
      <c r="W4967" s="16"/>
    </row>
    <row r="4968" spans="1:23" hidden="1" x14ac:dyDescent="0.25">
      <c r="A4968" s="25">
        <v>152772</v>
      </c>
      <c r="B4968" s="25" t="s">
        <v>58</v>
      </c>
      <c r="C4968" s="25" t="s">
        <v>43</v>
      </c>
      <c r="D4968" s="25" t="s">
        <v>59</v>
      </c>
      <c r="E4968" s="24">
        <v>44231</v>
      </c>
      <c r="F4968" s="25" t="s">
        <v>60</v>
      </c>
      <c r="G4968" s="25" t="s">
        <v>46</v>
      </c>
      <c r="H4968" s="24">
        <v>45211</v>
      </c>
      <c r="I4968" s="101">
        <v>0.50416666666666665</v>
      </c>
      <c r="J4968" s="24">
        <v>45211</v>
      </c>
      <c r="K4968" s="101">
        <v>0.5994328703703703</v>
      </c>
      <c r="L4968" s="25">
        <v>8231</v>
      </c>
      <c r="M4968" s="26">
        <f>Causas[[#This Row],[parada_duracion]]/60</f>
        <v>137.18333333333334</v>
      </c>
      <c r="N4968" s="19" t="s">
        <v>49</v>
      </c>
      <c r="O4968" s="16" t="s">
        <v>49</v>
      </c>
      <c r="P4968" s="16">
        <f>WEEKNUM(Causas[[#This Row],[resolucion_fecha]],16)</f>
        <v>41</v>
      </c>
      <c r="Q4968" s="16" t="str">
        <f>TEXT(Causas[[#This Row],[resolucion_fecha]],"MMMM")</f>
        <v>octubre</v>
      </c>
      <c r="R4968" s="16" t="str">
        <f t="shared" si="77"/>
        <v>M</v>
      </c>
      <c r="S4968" s="16"/>
      <c r="T4968" s="16" t="s">
        <v>49</v>
      </c>
      <c r="U4968" s="16"/>
      <c r="V4968" s="16"/>
      <c r="W4968" s="16"/>
    </row>
    <row r="4969" spans="1:23" hidden="1" x14ac:dyDescent="0.25">
      <c r="A4969" s="25">
        <v>152779</v>
      </c>
      <c r="B4969" s="25" t="s">
        <v>557</v>
      </c>
      <c r="C4969" s="25" t="s">
        <v>43</v>
      </c>
      <c r="D4969" s="25" t="s">
        <v>161</v>
      </c>
      <c r="E4969" s="24">
        <v>43405</v>
      </c>
      <c r="F4969" s="25" t="s">
        <v>45</v>
      </c>
      <c r="G4969" s="25" t="s">
        <v>46</v>
      </c>
      <c r="H4969" s="24">
        <v>45211</v>
      </c>
      <c r="I4969" s="101">
        <v>0.60798611111111112</v>
      </c>
      <c r="J4969" s="24">
        <v>45211</v>
      </c>
      <c r="K4969" s="101">
        <v>0.62708333333333333</v>
      </c>
      <c r="L4969" s="25">
        <v>1650</v>
      </c>
      <c r="M4969" s="26">
        <f>Causas[[#This Row],[parada_duracion]]/60</f>
        <v>27.5</v>
      </c>
      <c r="N4969" s="19" t="s">
        <v>49</v>
      </c>
      <c r="O4969" s="16" t="s">
        <v>49</v>
      </c>
      <c r="P4969" s="16">
        <f>WEEKNUM(Causas[[#This Row],[resolucion_fecha]],16)</f>
        <v>41</v>
      </c>
      <c r="Q4969" s="16" t="str">
        <f>TEXT(Causas[[#This Row],[resolucion_fecha]],"MMMM")</f>
        <v>octubre</v>
      </c>
      <c r="R4969" s="16" t="str">
        <f t="shared" si="77"/>
        <v>T</v>
      </c>
      <c r="S4969" s="16"/>
      <c r="T4969" s="16" t="s">
        <v>49</v>
      </c>
      <c r="U4969" s="16"/>
      <c r="V4969" s="16"/>
      <c r="W4969" s="16"/>
    </row>
    <row r="4970" spans="1:23" hidden="1" x14ac:dyDescent="0.25">
      <c r="A4970" s="25">
        <v>152782</v>
      </c>
      <c r="B4970" s="25" t="s">
        <v>83</v>
      </c>
      <c r="C4970" s="25" t="s">
        <v>43</v>
      </c>
      <c r="D4970" s="25" t="s">
        <v>76</v>
      </c>
      <c r="E4970" s="24">
        <v>43405</v>
      </c>
      <c r="F4970" s="25" t="s">
        <v>45</v>
      </c>
      <c r="G4970" s="25" t="s">
        <v>50</v>
      </c>
      <c r="H4970" s="24">
        <v>45211</v>
      </c>
      <c r="I4970" s="101">
        <v>0.61129629629629634</v>
      </c>
      <c r="J4970" s="24">
        <v>45211</v>
      </c>
      <c r="K4970" s="101">
        <v>0.63</v>
      </c>
      <c r="L4970" s="25">
        <v>1616</v>
      </c>
      <c r="M4970" s="26">
        <f>Causas[[#This Row],[parada_duracion]]/60</f>
        <v>26.933333333333334</v>
      </c>
      <c r="N4970" s="19" t="s">
        <v>1599</v>
      </c>
      <c r="O4970" s="16" t="s">
        <v>52</v>
      </c>
      <c r="P4970" s="16">
        <f>WEEKNUM(Causas[[#This Row],[resolucion_fecha]],16)</f>
        <v>41</v>
      </c>
      <c r="Q4970" s="16" t="str">
        <f>TEXT(Causas[[#This Row],[resolucion_fecha]],"MMMM")</f>
        <v>octubre</v>
      </c>
      <c r="R4970" s="16" t="str">
        <f t="shared" si="77"/>
        <v>T</v>
      </c>
      <c r="S4970" s="16"/>
      <c r="T4970" s="16" t="s">
        <v>53</v>
      </c>
      <c r="U4970" s="16"/>
      <c r="V4970" s="16"/>
      <c r="W4970" s="16"/>
    </row>
    <row r="4971" spans="1:23" hidden="1" x14ac:dyDescent="0.25">
      <c r="A4971" s="25">
        <v>152785</v>
      </c>
      <c r="B4971" s="25" t="s">
        <v>42</v>
      </c>
      <c r="C4971" s="25" t="s">
        <v>43</v>
      </c>
      <c r="D4971" s="25" t="s">
        <v>55</v>
      </c>
      <c r="E4971" s="24">
        <v>43405</v>
      </c>
      <c r="F4971" s="25" t="s">
        <v>45</v>
      </c>
      <c r="G4971" s="25" t="s">
        <v>46</v>
      </c>
      <c r="H4971" s="24">
        <v>45211</v>
      </c>
      <c r="I4971" s="101">
        <v>0.63225694444444447</v>
      </c>
      <c r="J4971" s="24">
        <v>45211</v>
      </c>
      <c r="K4971" s="101">
        <v>0.75372685185185195</v>
      </c>
      <c r="L4971" s="25">
        <v>10495</v>
      </c>
      <c r="M4971" s="26">
        <f>Causas[[#This Row],[parada_duracion]]/60</f>
        <v>174.91666666666666</v>
      </c>
      <c r="N4971" s="19" t="s">
        <v>49</v>
      </c>
      <c r="O4971" s="16" t="s">
        <v>49</v>
      </c>
      <c r="P4971" s="16">
        <f>WEEKNUM(Causas[[#This Row],[resolucion_fecha]],16)</f>
        <v>41</v>
      </c>
      <c r="Q4971" s="16" t="str">
        <f>TEXT(Causas[[#This Row],[resolucion_fecha]],"MMMM")</f>
        <v>octubre</v>
      </c>
      <c r="R4971" s="16" t="str">
        <f t="shared" si="77"/>
        <v>T</v>
      </c>
      <c r="S4971" s="16"/>
      <c r="T4971" s="16" t="s">
        <v>49</v>
      </c>
      <c r="U4971" s="16"/>
      <c r="V4971" s="16"/>
      <c r="W4971" s="16"/>
    </row>
    <row r="4972" spans="1:23" hidden="1" x14ac:dyDescent="0.25">
      <c r="A4972" s="96">
        <v>152787</v>
      </c>
      <c r="B4972" s="96" t="s">
        <v>42</v>
      </c>
      <c r="C4972" s="96" t="s">
        <v>43</v>
      </c>
      <c r="D4972" s="96" t="s">
        <v>143</v>
      </c>
      <c r="E4972" s="97">
        <v>43405</v>
      </c>
      <c r="F4972" s="96" t="s">
        <v>45</v>
      </c>
      <c r="G4972" s="96" t="s">
        <v>50</v>
      </c>
      <c r="H4972" s="97">
        <v>45211</v>
      </c>
      <c r="I4972" s="23">
        <v>0.64063657407407404</v>
      </c>
      <c r="J4972" s="97">
        <v>45211</v>
      </c>
      <c r="K4972" s="23">
        <v>0.64339120370370373</v>
      </c>
      <c r="L4972" s="96">
        <v>238</v>
      </c>
      <c r="M4972" s="98">
        <f>Causas[[#This Row],[parada_duracion]]/60</f>
        <v>3.9666666666666668</v>
      </c>
      <c r="N4972" s="19" t="s">
        <v>47</v>
      </c>
      <c r="O4972" s="16" t="s">
        <v>47</v>
      </c>
      <c r="P4972" s="99">
        <f>WEEKNUM(Causas[[#This Row],[resolucion_fecha]],16)</f>
        <v>41</v>
      </c>
      <c r="Q4972" s="99" t="str">
        <f>TEXT(Causas[[#This Row],[resolucion_fecha]],"MMMM")</f>
        <v>octubre</v>
      </c>
      <c r="R4972" s="99" t="str">
        <f t="shared" ref="R4972:R5035" si="78">IF(I4972&gt;TIME(22,0,0),"N",IF(I4972&lt;TIME(6,0,0),"N",IF(I4972&gt;TIME(14,0,0),"T",IF(I4972&gt;=TIME(6,0,0),"M","-"))))</f>
        <v>T</v>
      </c>
      <c r="S4972" s="99"/>
      <c r="T4972" s="16" t="s">
        <v>47</v>
      </c>
      <c r="U4972" s="16"/>
      <c r="V4972" s="99"/>
      <c r="W4972" s="99"/>
    </row>
    <row r="4973" spans="1:23" hidden="1" x14ac:dyDescent="0.25">
      <c r="A4973" s="25">
        <v>152788</v>
      </c>
      <c r="B4973" s="25" t="s">
        <v>42</v>
      </c>
      <c r="C4973" s="25" t="s">
        <v>43</v>
      </c>
      <c r="D4973" s="25" t="s">
        <v>96</v>
      </c>
      <c r="E4973" s="24">
        <v>43405</v>
      </c>
      <c r="F4973" s="25" t="s">
        <v>45</v>
      </c>
      <c r="G4973" s="25" t="s">
        <v>50</v>
      </c>
      <c r="H4973" s="24">
        <v>45211</v>
      </c>
      <c r="I4973" s="101">
        <v>0.64796296296296296</v>
      </c>
      <c r="J4973" s="24">
        <v>45211</v>
      </c>
      <c r="K4973" s="101">
        <v>0.65519675925925924</v>
      </c>
      <c r="L4973" s="25">
        <v>625</v>
      </c>
      <c r="M4973" s="26">
        <f>Causas[[#This Row],[parada_duracion]]/60</f>
        <v>10.416666666666666</v>
      </c>
      <c r="N4973" s="19" t="s">
        <v>381</v>
      </c>
      <c r="O4973" s="16" t="s">
        <v>52</v>
      </c>
      <c r="P4973" s="16">
        <f>WEEKNUM(Causas[[#This Row],[resolucion_fecha]],16)</f>
        <v>41</v>
      </c>
      <c r="Q4973" s="16" t="str">
        <f>TEXT(Causas[[#This Row],[resolucion_fecha]],"MMMM")</f>
        <v>octubre</v>
      </c>
      <c r="R4973" s="16" t="str">
        <f t="shared" si="78"/>
        <v>T</v>
      </c>
      <c r="S4973" s="16"/>
      <c r="T4973" s="16" t="s">
        <v>53</v>
      </c>
      <c r="U4973" s="100"/>
      <c r="V4973" s="16"/>
      <c r="W4973" s="16"/>
    </row>
    <row r="4974" spans="1:23" hidden="1" x14ac:dyDescent="0.25">
      <c r="A4974" s="96">
        <v>152793</v>
      </c>
      <c r="B4974" s="96" t="s">
        <v>66</v>
      </c>
      <c r="C4974" s="96" t="s">
        <v>43</v>
      </c>
      <c r="D4974" s="96" t="s">
        <v>77</v>
      </c>
      <c r="E4974" s="97">
        <v>43405</v>
      </c>
      <c r="F4974" s="96" t="s">
        <v>45</v>
      </c>
      <c r="G4974" s="96" t="s">
        <v>50</v>
      </c>
      <c r="H4974" s="97">
        <v>45211</v>
      </c>
      <c r="I4974" s="23">
        <v>0.67108796296296302</v>
      </c>
      <c r="J4974" s="97">
        <v>45211</v>
      </c>
      <c r="K4974" s="23">
        <v>0.67112268518518514</v>
      </c>
      <c r="L4974" s="96">
        <v>3</v>
      </c>
      <c r="M4974" s="98">
        <f>Causas[[#This Row],[parada_duracion]]/60</f>
        <v>0.05</v>
      </c>
      <c r="N4974" s="19" t="s">
        <v>47</v>
      </c>
      <c r="O4974" s="16" t="s">
        <v>47</v>
      </c>
      <c r="P4974" s="99">
        <f>WEEKNUM(Causas[[#This Row],[resolucion_fecha]],16)</f>
        <v>41</v>
      </c>
      <c r="Q4974" s="99" t="str">
        <f>TEXT(Causas[[#This Row],[resolucion_fecha]],"MMMM")</f>
        <v>octubre</v>
      </c>
      <c r="R4974" s="99" t="str">
        <f t="shared" si="78"/>
        <v>T</v>
      </c>
      <c r="S4974" s="99"/>
      <c r="T4974" s="16" t="s">
        <v>47</v>
      </c>
      <c r="U4974" s="16"/>
      <c r="V4974" s="99"/>
      <c r="W4974" s="99"/>
    </row>
    <row r="4975" spans="1:23" hidden="1" x14ac:dyDescent="0.25">
      <c r="A4975" s="96">
        <v>152794</v>
      </c>
      <c r="B4975" s="96" t="s">
        <v>66</v>
      </c>
      <c r="C4975" s="96" t="s">
        <v>43</v>
      </c>
      <c r="D4975" s="96" t="s">
        <v>77</v>
      </c>
      <c r="E4975" s="97">
        <v>43405</v>
      </c>
      <c r="F4975" s="96" t="s">
        <v>45</v>
      </c>
      <c r="G4975" s="96" t="s">
        <v>46</v>
      </c>
      <c r="H4975" s="97">
        <v>45211</v>
      </c>
      <c r="I4975" s="23">
        <v>0.67118055555555556</v>
      </c>
      <c r="J4975" s="97">
        <v>45211</v>
      </c>
      <c r="K4975" s="23">
        <v>0.68255787037037041</v>
      </c>
      <c r="L4975" s="96">
        <v>983</v>
      </c>
      <c r="M4975" s="98">
        <f>Causas[[#This Row],[parada_duracion]]/60</f>
        <v>16.383333333333333</v>
      </c>
      <c r="N4975" s="18" t="s">
        <v>113</v>
      </c>
      <c r="O4975" s="99" t="s">
        <v>52</v>
      </c>
      <c r="P4975" s="99">
        <f>WEEKNUM(Causas[[#This Row],[resolucion_fecha]],16)</f>
        <v>41</v>
      </c>
      <c r="Q4975" s="99" t="str">
        <f>TEXT(Causas[[#This Row],[resolucion_fecha]],"MMMM")</f>
        <v>octubre</v>
      </c>
      <c r="R4975" s="99" t="str">
        <f t="shared" si="78"/>
        <v>T</v>
      </c>
      <c r="S4975" s="99"/>
      <c r="T4975" s="99" t="s">
        <v>53</v>
      </c>
      <c r="U4975" s="100"/>
      <c r="V4975" s="99"/>
      <c r="W4975" s="99"/>
    </row>
    <row r="4976" spans="1:23" hidden="1" x14ac:dyDescent="0.25">
      <c r="A4976" s="96">
        <v>152795</v>
      </c>
      <c r="B4976" s="96" t="s">
        <v>119</v>
      </c>
      <c r="C4976" s="96" t="s">
        <v>43</v>
      </c>
      <c r="D4976" s="96" t="s">
        <v>90</v>
      </c>
      <c r="E4976" s="97">
        <v>43405</v>
      </c>
      <c r="F4976" s="96" t="s">
        <v>45</v>
      </c>
      <c r="G4976" s="96" t="s">
        <v>46</v>
      </c>
      <c r="H4976" s="97">
        <v>45211</v>
      </c>
      <c r="I4976" s="23">
        <v>0.6737847222222223</v>
      </c>
      <c r="J4976" s="97">
        <v>45211</v>
      </c>
      <c r="K4976" s="23">
        <v>0.6740046296296297</v>
      </c>
      <c r="L4976" s="96">
        <v>19</v>
      </c>
      <c r="M4976" s="98">
        <f>Causas[[#This Row],[parada_duracion]]/60</f>
        <v>0.31666666666666665</v>
      </c>
      <c r="N4976" s="19" t="s">
        <v>47</v>
      </c>
      <c r="O4976" s="16" t="s">
        <v>47</v>
      </c>
      <c r="P4976" s="99">
        <f>WEEKNUM(Causas[[#This Row],[resolucion_fecha]],16)</f>
        <v>41</v>
      </c>
      <c r="Q4976" s="99" t="str">
        <f>TEXT(Causas[[#This Row],[resolucion_fecha]],"MMMM")</f>
        <v>octubre</v>
      </c>
      <c r="R4976" s="99" t="str">
        <f t="shared" si="78"/>
        <v>T</v>
      </c>
      <c r="S4976" s="99"/>
      <c r="T4976" s="16" t="s">
        <v>47</v>
      </c>
      <c r="U4976" s="100"/>
      <c r="V4976" s="99"/>
      <c r="W4976" s="99"/>
    </row>
    <row r="4977" spans="1:23" hidden="1" x14ac:dyDescent="0.25">
      <c r="A4977" s="96">
        <v>152796</v>
      </c>
      <c r="B4977" s="96" t="s">
        <v>197</v>
      </c>
      <c r="C4977" s="96" t="s">
        <v>43</v>
      </c>
      <c r="D4977" s="96" t="s">
        <v>90</v>
      </c>
      <c r="E4977" s="97">
        <v>43405</v>
      </c>
      <c r="F4977" s="96" t="s">
        <v>45</v>
      </c>
      <c r="G4977" s="96" t="s">
        <v>46</v>
      </c>
      <c r="H4977" s="97">
        <v>45211</v>
      </c>
      <c r="I4977" s="23">
        <v>0.6740856481481482</v>
      </c>
      <c r="J4977" s="97">
        <v>45211</v>
      </c>
      <c r="K4977" s="23">
        <v>0.68386574074074069</v>
      </c>
      <c r="L4977" s="96">
        <v>845</v>
      </c>
      <c r="M4977" s="98">
        <f>Causas[[#This Row],[parada_duracion]]/60</f>
        <v>14.083333333333334</v>
      </c>
      <c r="N4977" s="18" t="s">
        <v>1600</v>
      </c>
      <c r="O4977" s="99" t="s">
        <v>52</v>
      </c>
      <c r="P4977" s="99">
        <f>WEEKNUM(Causas[[#This Row],[resolucion_fecha]],16)</f>
        <v>41</v>
      </c>
      <c r="Q4977" s="99" t="str">
        <f>TEXT(Causas[[#This Row],[resolucion_fecha]],"MMMM")</f>
        <v>octubre</v>
      </c>
      <c r="R4977" s="99" t="str">
        <f t="shared" si="78"/>
        <v>T</v>
      </c>
      <c r="S4977" s="99"/>
      <c r="T4977" s="99" t="s">
        <v>53</v>
      </c>
      <c r="U4977" s="100"/>
      <c r="V4977" s="99"/>
      <c r="W4977" s="99"/>
    </row>
    <row r="4978" spans="1:23" hidden="1" x14ac:dyDescent="0.25">
      <c r="A4978" s="96">
        <v>152797</v>
      </c>
      <c r="B4978" s="96" t="s">
        <v>66</v>
      </c>
      <c r="C4978" s="96" t="s">
        <v>43</v>
      </c>
      <c r="D4978" s="96" t="s">
        <v>82</v>
      </c>
      <c r="E4978" s="97">
        <v>43405</v>
      </c>
      <c r="F4978" s="96" t="s">
        <v>45</v>
      </c>
      <c r="G4978" s="96" t="s">
        <v>50</v>
      </c>
      <c r="H4978" s="97">
        <v>45211</v>
      </c>
      <c r="I4978" s="23">
        <v>0.7047337962962964</v>
      </c>
      <c r="J4978" s="97">
        <v>45211</v>
      </c>
      <c r="K4978" s="23">
        <v>0.79545138888888889</v>
      </c>
      <c r="L4978" s="96">
        <v>7838</v>
      </c>
      <c r="M4978" s="98">
        <f>Causas[[#This Row],[parada_duracion]]/60</f>
        <v>130.63333333333333</v>
      </c>
      <c r="N4978" s="18" t="s">
        <v>628</v>
      </c>
      <c r="O4978" s="99" t="s">
        <v>52</v>
      </c>
      <c r="P4978" s="99">
        <f>WEEKNUM(Causas[[#This Row],[resolucion_fecha]],16)</f>
        <v>41</v>
      </c>
      <c r="Q4978" s="99" t="str">
        <f>TEXT(Causas[[#This Row],[resolucion_fecha]],"MMMM")</f>
        <v>octubre</v>
      </c>
      <c r="R4978" s="99" t="str">
        <f t="shared" si="78"/>
        <v>T</v>
      </c>
      <c r="S4978" s="99"/>
      <c r="T4978" s="99" t="s">
        <v>53</v>
      </c>
      <c r="U4978" s="100"/>
      <c r="V4978" s="99"/>
      <c r="W4978" s="99"/>
    </row>
    <row r="4979" spans="1:23" hidden="1" x14ac:dyDescent="0.25">
      <c r="A4979" s="25">
        <v>152798</v>
      </c>
      <c r="B4979" s="25" t="s">
        <v>174</v>
      </c>
      <c r="C4979" s="25" t="s">
        <v>43</v>
      </c>
      <c r="D4979" s="25" t="s">
        <v>59</v>
      </c>
      <c r="E4979" s="24">
        <v>44265</v>
      </c>
      <c r="F4979" s="25" t="s">
        <v>56</v>
      </c>
      <c r="G4979" s="25" t="s">
        <v>46</v>
      </c>
      <c r="H4979" s="24">
        <v>45211</v>
      </c>
      <c r="I4979" s="101">
        <v>0.71108796296296306</v>
      </c>
      <c r="J4979" s="24">
        <v>45211</v>
      </c>
      <c r="K4979" s="101">
        <v>0.76901620370370372</v>
      </c>
      <c r="L4979" s="25">
        <v>5005</v>
      </c>
      <c r="M4979" s="26">
        <f>Causas[[#This Row],[parada_duracion]]/60</f>
        <v>83.416666666666671</v>
      </c>
      <c r="N4979" s="19" t="s">
        <v>49</v>
      </c>
      <c r="O4979" s="16" t="s">
        <v>49</v>
      </c>
      <c r="P4979" s="16">
        <f>WEEKNUM(Causas[[#This Row],[resolucion_fecha]],16)</f>
        <v>41</v>
      </c>
      <c r="Q4979" s="16" t="str">
        <f>TEXT(Causas[[#This Row],[resolucion_fecha]],"MMMM")</f>
        <v>octubre</v>
      </c>
      <c r="R4979" s="16" t="str">
        <f t="shared" si="78"/>
        <v>T</v>
      </c>
      <c r="S4979" s="16"/>
      <c r="T4979" s="16" t="s">
        <v>49</v>
      </c>
      <c r="U4979" s="100"/>
      <c r="V4979" s="16"/>
      <c r="W4979" s="16"/>
    </row>
    <row r="4980" spans="1:23" hidden="1" x14ac:dyDescent="0.25">
      <c r="A4980" s="96">
        <v>152800</v>
      </c>
      <c r="B4980" s="96" t="s">
        <v>75</v>
      </c>
      <c r="C4980" s="96" t="s">
        <v>43</v>
      </c>
      <c r="D4980" s="96" t="s">
        <v>76</v>
      </c>
      <c r="E4980" s="97">
        <v>44104</v>
      </c>
      <c r="F4980" s="96" t="s">
        <v>56</v>
      </c>
      <c r="G4980" s="96" t="s">
        <v>46</v>
      </c>
      <c r="H4980" s="97">
        <v>45211</v>
      </c>
      <c r="I4980" s="23">
        <v>0.72803240740740749</v>
      </c>
      <c r="J4980" s="97">
        <v>45211</v>
      </c>
      <c r="K4980" s="23">
        <v>0.75828703703703704</v>
      </c>
      <c r="L4980" s="96">
        <v>2614</v>
      </c>
      <c r="M4980" s="98">
        <f>Causas[[#This Row],[parada_duracion]]/60</f>
        <v>43.56666666666667</v>
      </c>
      <c r="N4980" s="18" t="s">
        <v>1601</v>
      </c>
      <c r="O4980" s="99" t="s">
        <v>52</v>
      </c>
      <c r="P4980" s="99">
        <f>WEEKNUM(Causas[[#This Row],[resolucion_fecha]],16)</f>
        <v>41</v>
      </c>
      <c r="Q4980" s="99" t="str">
        <f>TEXT(Causas[[#This Row],[resolucion_fecha]],"MMMM")</f>
        <v>octubre</v>
      </c>
      <c r="R4980" s="99" t="str">
        <f t="shared" si="78"/>
        <v>T</v>
      </c>
      <c r="S4980" s="99"/>
      <c r="T4980" s="99" t="s">
        <v>53</v>
      </c>
      <c r="U4980" s="16"/>
      <c r="V4980" s="99"/>
      <c r="W4980" s="99"/>
    </row>
    <row r="4981" spans="1:23" hidden="1" x14ac:dyDescent="0.25">
      <c r="A4981" s="25">
        <v>152801</v>
      </c>
      <c r="B4981" s="25" t="s">
        <v>116</v>
      </c>
      <c r="C4981" s="25" t="s">
        <v>43</v>
      </c>
      <c r="D4981" s="25" t="s">
        <v>96</v>
      </c>
      <c r="E4981" s="24">
        <v>43405</v>
      </c>
      <c r="F4981" s="25" t="s">
        <v>45</v>
      </c>
      <c r="G4981" s="25" t="s">
        <v>46</v>
      </c>
      <c r="H4981" s="24">
        <v>45211</v>
      </c>
      <c r="I4981" s="101">
        <v>0.73679398148148145</v>
      </c>
      <c r="J4981" s="24">
        <v>45211</v>
      </c>
      <c r="K4981" s="101">
        <v>0.7700231481481481</v>
      </c>
      <c r="L4981" s="25">
        <v>2871</v>
      </c>
      <c r="M4981" s="26">
        <f>Causas[[#This Row],[parada_duracion]]/60</f>
        <v>47.85</v>
      </c>
      <c r="N4981" s="19" t="s">
        <v>1602</v>
      </c>
      <c r="O4981" s="16" t="s">
        <v>52</v>
      </c>
      <c r="P4981" s="16">
        <f>WEEKNUM(Causas[[#This Row],[resolucion_fecha]],16)</f>
        <v>41</v>
      </c>
      <c r="Q4981" s="16" t="str">
        <f>TEXT(Causas[[#This Row],[resolucion_fecha]],"MMMM")</f>
        <v>octubre</v>
      </c>
      <c r="R4981" s="16" t="str">
        <f t="shared" si="78"/>
        <v>T</v>
      </c>
      <c r="S4981" s="16"/>
      <c r="T4981" s="16" t="s">
        <v>73</v>
      </c>
      <c r="U4981" s="100"/>
      <c r="V4981" s="16"/>
      <c r="W4981" s="16"/>
    </row>
    <row r="4982" spans="1:23" hidden="1" x14ac:dyDescent="0.25">
      <c r="A4982" s="96">
        <v>152805</v>
      </c>
      <c r="B4982" s="96" t="s">
        <v>54</v>
      </c>
      <c r="C4982" s="96" t="s">
        <v>43</v>
      </c>
      <c r="D4982" s="96" t="s">
        <v>55</v>
      </c>
      <c r="E4982" s="97">
        <v>44120</v>
      </c>
      <c r="F4982" s="96" t="s">
        <v>56</v>
      </c>
      <c r="G4982" s="96" t="s">
        <v>50</v>
      </c>
      <c r="H4982" s="97">
        <v>45211</v>
      </c>
      <c r="I4982" s="23">
        <v>0.75381944444444438</v>
      </c>
      <c r="J4982" s="97">
        <v>45215</v>
      </c>
      <c r="K4982" s="23">
        <v>0.25166666666666665</v>
      </c>
      <c r="L4982" s="96">
        <v>302214</v>
      </c>
      <c r="M4982" s="98">
        <f>Causas[[#This Row],[parada_duracion]]/60</f>
        <v>5036.8999999999996</v>
      </c>
      <c r="N4982" s="18" t="s">
        <v>1603</v>
      </c>
      <c r="O4982" s="99" t="s">
        <v>9</v>
      </c>
      <c r="P4982" s="99">
        <f>WEEKNUM(Causas[[#This Row],[resolucion_fecha]],16)</f>
        <v>42</v>
      </c>
      <c r="Q4982" s="99" t="str">
        <f>TEXT(Causas[[#This Row],[resolucion_fecha]],"MMMM")</f>
        <v>octubre</v>
      </c>
      <c r="R4982" s="99" t="str">
        <f t="shared" si="78"/>
        <v>T</v>
      </c>
      <c r="S4982" s="99"/>
      <c r="T4982" s="99" t="s">
        <v>9</v>
      </c>
      <c r="U4982" s="16"/>
      <c r="V4982" s="99"/>
      <c r="W4982" s="99"/>
    </row>
    <row r="4983" spans="1:23" hidden="1" x14ac:dyDescent="0.25">
      <c r="A4983" s="25">
        <v>152806</v>
      </c>
      <c r="B4983" s="25" t="s">
        <v>61</v>
      </c>
      <c r="C4983" s="25" t="s">
        <v>43</v>
      </c>
      <c r="D4983" s="25" t="s">
        <v>59</v>
      </c>
      <c r="E4983" s="24">
        <v>44231</v>
      </c>
      <c r="F4983" s="25" t="s">
        <v>60</v>
      </c>
      <c r="G4983" s="25" t="s">
        <v>46</v>
      </c>
      <c r="H4983" s="24">
        <v>45211</v>
      </c>
      <c r="I4983" s="101">
        <v>0.7691203703703704</v>
      </c>
      <c r="J4983" s="24">
        <v>45211</v>
      </c>
      <c r="K4983" s="101">
        <v>0.77679398148148149</v>
      </c>
      <c r="L4983" s="25">
        <v>663</v>
      </c>
      <c r="M4983" s="26">
        <f>Causas[[#This Row],[parada_duracion]]/60</f>
        <v>11.05</v>
      </c>
      <c r="N4983" s="19" t="s">
        <v>1604</v>
      </c>
      <c r="O4983" s="16" t="s">
        <v>52</v>
      </c>
      <c r="P4983" s="16">
        <f>WEEKNUM(Causas[[#This Row],[resolucion_fecha]],16)</f>
        <v>41</v>
      </c>
      <c r="Q4983" s="16" t="str">
        <f>TEXT(Causas[[#This Row],[resolucion_fecha]],"MMMM")</f>
        <v>octubre</v>
      </c>
      <c r="R4983" s="16" t="str">
        <f t="shared" si="78"/>
        <v>T</v>
      </c>
      <c r="S4983" s="16"/>
      <c r="T4983" s="16" t="s">
        <v>73</v>
      </c>
      <c r="U4983" s="100"/>
      <c r="V4983" s="16"/>
      <c r="W4983" s="16"/>
    </row>
    <row r="4984" spans="1:23" hidden="1" x14ac:dyDescent="0.25">
      <c r="A4984" s="96">
        <v>152809</v>
      </c>
      <c r="B4984" s="96" t="s">
        <v>42</v>
      </c>
      <c r="C4984" s="96" t="s">
        <v>43</v>
      </c>
      <c r="D4984" s="96" t="s">
        <v>96</v>
      </c>
      <c r="E4984" s="97">
        <v>43405</v>
      </c>
      <c r="F4984" s="96" t="s">
        <v>45</v>
      </c>
      <c r="G4984" s="96" t="s">
        <v>50</v>
      </c>
      <c r="H4984" s="97">
        <v>45211</v>
      </c>
      <c r="I4984" s="23">
        <v>0.79159722222222229</v>
      </c>
      <c r="J4984" s="97">
        <v>45211</v>
      </c>
      <c r="K4984" s="23">
        <v>0.79248842592592583</v>
      </c>
      <c r="L4984" s="96">
        <v>77</v>
      </c>
      <c r="M4984" s="98">
        <f>Causas[[#This Row],[parada_duracion]]/60</f>
        <v>1.2833333333333334</v>
      </c>
      <c r="N4984" s="19" t="s">
        <v>47</v>
      </c>
      <c r="O4984" s="16" t="s">
        <v>47</v>
      </c>
      <c r="P4984" s="99">
        <f>WEEKNUM(Causas[[#This Row],[resolucion_fecha]],16)</f>
        <v>41</v>
      </c>
      <c r="Q4984" s="99" t="str">
        <f>TEXT(Causas[[#This Row],[resolucion_fecha]],"MMMM")</f>
        <v>octubre</v>
      </c>
      <c r="R4984" s="99" t="str">
        <f t="shared" si="78"/>
        <v>T</v>
      </c>
      <c r="S4984" s="99"/>
      <c r="T4984" s="16" t="s">
        <v>47</v>
      </c>
      <c r="U4984" s="16"/>
      <c r="V4984" s="99"/>
      <c r="W4984" s="99"/>
    </row>
    <row r="4985" spans="1:23" hidden="1" x14ac:dyDescent="0.25">
      <c r="A4985" s="96">
        <v>152810</v>
      </c>
      <c r="B4985" s="96" t="s">
        <v>95</v>
      </c>
      <c r="C4985" s="96" t="s">
        <v>43</v>
      </c>
      <c r="D4985" s="96" t="s">
        <v>166</v>
      </c>
      <c r="E4985" s="97">
        <v>43405</v>
      </c>
      <c r="F4985" s="96" t="s">
        <v>45</v>
      </c>
      <c r="G4985" s="96" t="s">
        <v>46</v>
      </c>
      <c r="H4985" s="97">
        <v>45211</v>
      </c>
      <c r="I4985" s="23">
        <v>0.80525462962962957</v>
      </c>
      <c r="J4985" s="97">
        <v>45211</v>
      </c>
      <c r="K4985" s="23">
        <v>0.85578703703703696</v>
      </c>
      <c r="L4985" s="96">
        <v>4366</v>
      </c>
      <c r="M4985" s="98">
        <f>Causas[[#This Row],[parada_duracion]]/60</f>
        <v>72.766666666666666</v>
      </c>
      <c r="N4985" s="18" t="s">
        <v>49</v>
      </c>
      <c r="O4985" s="99" t="s">
        <v>49</v>
      </c>
      <c r="P4985" s="99">
        <f>WEEKNUM(Causas[[#This Row],[resolucion_fecha]],16)</f>
        <v>41</v>
      </c>
      <c r="Q4985" s="99" t="str">
        <f>TEXT(Causas[[#This Row],[resolucion_fecha]],"MMMM")</f>
        <v>octubre</v>
      </c>
      <c r="R4985" s="99" t="str">
        <f t="shared" si="78"/>
        <v>T</v>
      </c>
      <c r="S4985" s="99"/>
      <c r="T4985" s="16" t="s">
        <v>49</v>
      </c>
      <c r="U4985" s="100"/>
      <c r="V4985" s="99"/>
      <c r="W4985" s="99"/>
    </row>
    <row r="4986" spans="1:23" hidden="1" x14ac:dyDescent="0.25">
      <c r="A4986" s="96">
        <v>152811</v>
      </c>
      <c r="B4986" s="96" t="s">
        <v>61</v>
      </c>
      <c r="C4986" s="96" t="s">
        <v>43</v>
      </c>
      <c r="D4986" s="96" t="s">
        <v>59</v>
      </c>
      <c r="E4986" s="97">
        <v>44231</v>
      </c>
      <c r="F4986" s="96" t="s">
        <v>60</v>
      </c>
      <c r="G4986" s="96" t="s">
        <v>46</v>
      </c>
      <c r="H4986" s="97">
        <v>45211</v>
      </c>
      <c r="I4986" s="23">
        <v>0.82355324074074077</v>
      </c>
      <c r="J4986" s="97">
        <v>45211</v>
      </c>
      <c r="K4986" s="23">
        <v>0.83100694444444445</v>
      </c>
      <c r="L4986" s="96">
        <v>644</v>
      </c>
      <c r="M4986" s="98">
        <f>Causas[[#This Row],[parada_duracion]]/60</f>
        <v>10.733333333333333</v>
      </c>
      <c r="N4986" s="18" t="s">
        <v>113</v>
      </c>
      <c r="O4986" s="99" t="s">
        <v>52</v>
      </c>
      <c r="P4986" s="99">
        <f>WEEKNUM(Causas[[#This Row],[resolucion_fecha]],16)</f>
        <v>41</v>
      </c>
      <c r="Q4986" s="99" t="str">
        <f>TEXT(Causas[[#This Row],[resolucion_fecha]],"MMMM")</f>
        <v>octubre</v>
      </c>
      <c r="R4986" s="99" t="str">
        <f t="shared" si="78"/>
        <v>T</v>
      </c>
      <c r="S4986" s="99"/>
      <c r="T4986" s="99" t="s">
        <v>53</v>
      </c>
      <c r="U4986" s="100"/>
      <c r="V4986" s="99"/>
      <c r="W4986" s="99"/>
    </row>
    <row r="4987" spans="1:23" hidden="1" x14ac:dyDescent="0.25">
      <c r="A4987" s="96">
        <v>152812</v>
      </c>
      <c r="B4987" s="96" t="s">
        <v>42</v>
      </c>
      <c r="C4987" s="96" t="s">
        <v>43</v>
      </c>
      <c r="D4987" s="96" t="s">
        <v>96</v>
      </c>
      <c r="E4987" s="97">
        <v>43405</v>
      </c>
      <c r="F4987" s="96" t="s">
        <v>45</v>
      </c>
      <c r="G4987" s="96" t="s">
        <v>46</v>
      </c>
      <c r="H4987" s="97">
        <v>45211</v>
      </c>
      <c r="I4987" s="23">
        <v>0.82446759259259261</v>
      </c>
      <c r="J4987" s="97">
        <v>45211</v>
      </c>
      <c r="K4987" s="23">
        <v>0.83997685185185178</v>
      </c>
      <c r="L4987" s="96">
        <v>1340</v>
      </c>
      <c r="M4987" s="98">
        <f>Causas[[#This Row],[parada_duracion]]/60</f>
        <v>22.333333333333332</v>
      </c>
      <c r="N4987" s="18" t="s">
        <v>49</v>
      </c>
      <c r="O4987" s="99" t="s">
        <v>49</v>
      </c>
      <c r="P4987" s="99">
        <f>WEEKNUM(Causas[[#This Row],[resolucion_fecha]],16)</f>
        <v>41</v>
      </c>
      <c r="Q4987" s="99" t="str">
        <f>TEXT(Causas[[#This Row],[resolucion_fecha]],"MMMM")</f>
        <v>octubre</v>
      </c>
      <c r="R4987" s="99" t="str">
        <f t="shared" si="78"/>
        <v>T</v>
      </c>
      <c r="S4987" s="99"/>
      <c r="T4987" s="16" t="s">
        <v>49</v>
      </c>
      <c r="U4987" s="100"/>
      <c r="V4987" s="99"/>
      <c r="W4987" s="99"/>
    </row>
    <row r="4988" spans="1:23" hidden="1" x14ac:dyDescent="0.25">
      <c r="A4988" s="25">
        <v>152813</v>
      </c>
      <c r="B4988" s="25" t="s">
        <v>61</v>
      </c>
      <c r="C4988" s="25" t="s">
        <v>43</v>
      </c>
      <c r="D4988" s="25" t="s">
        <v>59</v>
      </c>
      <c r="E4988" s="24">
        <v>44231</v>
      </c>
      <c r="F4988" s="25" t="s">
        <v>60</v>
      </c>
      <c r="G4988" s="25" t="s">
        <v>46</v>
      </c>
      <c r="H4988" s="24">
        <v>45211</v>
      </c>
      <c r="I4988" s="101">
        <v>0.84112268518518529</v>
      </c>
      <c r="J4988" s="24">
        <v>45212</v>
      </c>
      <c r="K4988" s="101">
        <v>0.61892361111111105</v>
      </c>
      <c r="L4988" s="25">
        <v>67202</v>
      </c>
      <c r="M4988" s="26">
        <f>Causas[[#This Row],[parada_duracion]]/60</f>
        <v>1120.0333333333333</v>
      </c>
      <c r="N4988" s="18" t="s">
        <v>49</v>
      </c>
      <c r="O4988" s="99" t="s">
        <v>49</v>
      </c>
      <c r="P4988" s="16">
        <f>WEEKNUM(Causas[[#This Row],[resolucion_fecha]],16)</f>
        <v>41</v>
      </c>
      <c r="Q4988" s="16" t="str">
        <f>TEXT(Causas[[#This Row],[resolucion_fecha]],"MMMM")</f>
        <v>octubre</v>
      </c>
      <c r="R4988" s="16" t="str">
        <f t="shared" si="78"/>
        <v>T</v>
      </c>
      <c r="S4988" s="16"/>
      <c r="T4988" s="16" t="s">
        <v>49</v>
      </c>
      <c r="U4988" s="100"/>
      <c r="V4988" s="16"/>
      <c r="W4988" s="16"/>
    </row>
    <row r="4989" spans="1:23" hidden="1" x14ac:dyDescent="0.25">
      <c r="A4989" s="25">
        <v>152815</v>
      </c>
      <c r="B4989" s="25" t="s">
        <v>95</v>
      </c>
      <c r="C4989" s="25" t="s">
        <v>43</v>
      </c>
      <c r="D4989" s="25" t="s">
        <v>166</v>
      </c>
      <c r="E4989" s="24">
        <v>43405</v>
      </c>
      <c r="F4989" s="25" t="s">
        <v>45</v>
      </c>
      <c r="G4989" s="25" t="s">
        <v>46</v>
      </c>
      <c r="H4989" s="24">
        <v>45211</v>
      </c>
      <c r="I4989" s="101">
        <v>0.87741898148148145</v>
      </c>
      <c r="J4989" s="24">
        <v>45215</v>
      </c>
      <c r="K4989" s="101">
        <v>0.25178240740740737</v>
      </c>
      <c r="L4989" s="25">
        <v>291545</v>
      </c>
      <c r="M4989" s="26">
        <f>Causas[[#This Row],[parada_duracion]]/60</f>
        <v>4859.083333333333</v>
      </c>
      <c r="N4989" s="18" t="s">
        <v>49</v>
      </c>
      <c r="O4989" s="99" t="s">
        <v>49</v>
      </c>
      <c r="P4989" s="16">
        <f>WEEKNUM(Causas[[#This Row],[resolucion_fecha]],16)</f>
        <v>42</v>
      </c>
      <c r="Q4989" s="16" t="str">
        <f>TEXT(Causas[[#This Row],[resolucion_fecha]],"MMMM")</f>
        <v>octubre</v>
      </c>
      <c r="R4989" s="16" t="str">
        <f t="shared" si="78"/>
        <v>T</v>
      </c>
      <c r="S4989" s="16"/>
      <c r="T4989" s="16" t="s">
        <v>49</v>
      </c>
      <c r="U4989" s="16"/>
      <c r="V4989" s="16"/>
      <c r="W4989" s="16"/>
    </row>
    <row r="4990" spans="1:23" hidden="1" x14ac:dyDescent="0.25">
      <c r="A4990" s="25">
        <v>152848</v>
      </c>
      <c r="B4990" s="25" t="s">
        <v>95</v>
      </c>
      <c r="C4990" s="25" t="s">
        <v>43</v>
      </c>
      <c r="D4990" s="25" t="s">
        <v>59</v>
      </c>
      <c r="E4990" s="24">
        <v>44231</v>
      </c>
      <c r="F4990" s="25" t="s">
        <v>60</v>
      </c>
      <c r="G4990" s="25" t="s">
        <v>50</v>
      </c>
      <c r="H4990" s="24">
        <v>45216</v>
      </c>
      <c r="I4990" s="101">
        <v>0.25195601851851851</v>
      </c>
      <c r="J4990" s="24">
        <v>45216</v>
      </c>
      <c r="K4990" s="101">
        <v>0.33910879629629626</v>
      </c>
      <c r="L4990" s="25">
        <v>7530</v>
      </c>
      <c r="M4990" s="26">
        <f>Causas[[#This Row],[parada_duracion]]/60</f>
        <v>125.5</v>
      </c>
      <c r="N4990" s="19" t="s">
        <v>1605</v>
      </c>
      <c r="O4990" s="16" t="s">
        <v>52</v>
      </c>
      <c r="P4990" s="16">
        <f>WEEKNUM(Causas[[#This Row],[resolucion_fecha]],16)</f>
        <v>42</v>
      </c>
      <c r="Q4990" s="16" t="str">
        <f>TEXT(Causas[[#This Row],[resolucion_fecha]],"MMMM")</f>
        <v>octubre</v>
      </c>
      <c r="R4990" s="16" t="str">
        <f t="shared" si="78"/>
        <v>M</v>
      </c>
      <c r="S4990" s="16"/>
      <c r="T4990" s="16" t="s">
        <v>53</v>
      </c>
      <c r="U4990" s="16"/>
      <c r="V4990" s="16"/>
      <c r="W4990" s="16"/>
    </row>
    <row r="4991" spans="1:23" hidden="1" x14ac:dyDescent="0.25">
      <c r="A4991" s="25">
        <v>152850</v>
      </c>
      <c r="B4991" s="25" t="s">
        <v>66</v>
      </c>
      <c r="C4991" s="25" t="s">
        <v>43</v>
      </c>
      <c r="D4991" s="25" t="s">
        <v>76</v>
      </c>
      <c r="E4991" s="24">
        <v>45126</v>
      </c>
      <c r="F4991" s="25" t="s">
        <v>124</v>
      </c>
      <c r="G4991" s="25" t="s">
        <v>50</v>
      </c>
      <c r="H4991" s="24">
        <v>45216</v>
      </c>
      <c r="I4991" s="101">
        <v>0.25409722222222225</v>
      </c>
      <c r="J4991" s="24">
        <v>45216</v>
      </c>
      <c r="K4991" s="101">
        <v>0.25917824074074075</v>
      </c>
      <c r="L4991" s="25">
        <v>439</v>
      </c>
      <c r="M4991" s="26">
        <f>Causas[[#This Row],[parada_duracion]]/60</f>
        <v>7.3166666666666664</v>
      </c>
      <c r="N4991" s="19" t="s">
        <v>47</v>
      </c>
      <c r="O4991" s="16" t="s">
        <v>47</v>
      </c>
      <c r="P4991" s="16">
        <f>WEEKNUM(Causas[[#This Row],[resolucion_fecha]],16)</f>
        <v>42</v>
      </c>
      <c r="Q4991" s="16" t="str">
        <f>TEXT(Causas[[#This Row],[resolucion_fecha]],"MMMM")</f>
        <v>octubre</v>
      </c>
      <c r="R4991" s="16" t="str">
        <f t="shared" si="78"/>
        <v>M</v>
      </c>
      <c r="S4991" s="16"/>
      <c r="T4991" s="16" t="s">
        <v>47</v>
      </c>
      <c r="U4991" s="16"/>
      <c r="V4991" s="16"/>
      <c r="W4991" s="16"/>
    </row>
    <row r="4992" spans="1:23" hidden="1" x14ac:dyDescent="0.25">
      <c r="A4992" s="25">
        <v>152854</v>
      </c>
      <c r="B4992" s="25" t="s">
        <v>42</v>
      </c>
      <c r="C4992" s="25" t="s">
        <v>43</v>
      </c>
      <c r="D4992" s="25" t="s">
        <v>77</v>
      </c>
      <c r="E4992" s="24">
        <v>43405</v>
      </c>
      <c r="F4992" s="25" t="s">
        <v>45</v>
      </c>
      <c r="G4992" s="25" t="s">
        <v>50</v>
      </c>
      <c r="H4992" s="24">
        <v>45216</v>
      </c>
      <c r="I4992" s="101">
        <v>0.27546296296296297</v>
      </c>
      <c r="J4992" s="24">
        <v>45216</v>
      </c>
      <c r="K4992" s="101">
        <v>0.29542824074074076</v>
      </c>
      <c r="L4992" s="25">
        <v>1725</v>
      </c>
      <c r="M4992" s="26">
        <f>Causas[[#This Row],[parada_duracion]]/60</f>
        <v>28.75</v>
      </c>
      <c r="N4992" s="19" t="s">
        <v>1606</v>
      </c>
      <c r="O4992" s="16" t="s">
        <v>52</v>
      </c>
      <c r="P4992" s="16">
        <f>WEEKNUM(Causas[[#This Row],[resolucion_fecha]],16)</f>
        <v>42</v>
      </c>
      <c r="Q4992" s="16" t="str">
        <f>TEXT(Causas[[#This Row],[resolucion_fecha]],"MMMM")</f>
        <v>octubre</v>
      </c>
      <c r="R4992" s="16" t="str">
        <f t="shared" si="78"/>
        <v>M</v>
      </c>
      <c r="S4992" s="16"/>
      <c r="T4992" s="16" t="s">
        <v>53</v>
      </c>
      <c r="U4992" s="16"/>
      <c r="V4992" s="16"/>
      <c r="W4992" s="16"/>
    </row>
    <row r="4993" spans="1:23" hidden="1" x14ac:dyDescent="0.25">
      <c r="A4993" s="25">
        <v>152857</v>
      </c>
      <c r="B4993" s="25" t="s">
        <v>66</v>
      </c>
      <c r="C4993" s="25" t="s">
        <v>43</v>
      </c>
      <c r="D4993" s="25" t="s">
        <v>68</v>
      </c>
      <c r="E4993" s="24">
        <v>43405</v>
      </c>
      <c r="F4993" s="25" t="s">
        <v>45</v>
      </c>
      <c r="G4993" s="25" t="s">
        <v>46</v>
      </c>
      <c r="H4993" s="24">
        <v>45216</v>
      </c>
      <c r="I4993" s="101">
        <v>0.28253472222222226</v>
      </c>
      <c r="J4993" s="24">
        <v>45216</v>
      </c>
      <c r="K4993" s="101">
        <v>0.30680555555555555</v>
      </c>
      <c r="L4993" s="25">
        <v>2097</v>
      </c>
      <c r="M4993" s="26">
        <f>Causas[[#This Row],[parada_duracion]]/60</f>
        <v>34.950000000000003</v>
      </c>
      <c r="N4993" s="19" t="s">
        <v>49</v>
      </c>
      <c r="O4993" s="16" t="s">
        <v>49</v>
      </c>
      <c r="P4993" s="16">
        <f>WEEKNUM(Causas[[#This Row],[resolucion_fecha]],16)</f>
        <v>42</v>
      </c>
      <c r="Q4993" s="16" t="str">
        <f>TEXT(Causas[[#This Row],[resolucion_fecha]],"MMMM")</f>
        <v>octubre</v>
      </c>
      <c r="R4993" s="16" t="str">
        <f t="shared" si="78"/>
        <v>M</v>
      </c>
      <c r="S4993" s="16"/>
      <c r="T4993" s="16" t="s">
        <v>49</v>
      </c>
      <c r="U4993" s="16"/>
      <c r="V4993" s="16"/>
      <c r="W4993" s="16"/>
    </row>
    <row r="4994" spans="1:23" hidden="1" x14ac:dyDescent="0.25">
      <c r="A4994" s="96">
        <v>152860</v>
      </c>
      <c r="B4994" s="96" t="s">
        <v>61</v>
      </c>
      <c r="C4994" s="96" t="s">
        <v>43</v>
      </c>
      <c r="D4994" s="96" t="s">
        <v>55</v>
      </c>
      <c r="E4994" s="97">
        <v>43881</v>
      </c>
      <c r="F4994" s="96" t="s">
        <v>56</v>
      </c>
      <c r="G4994" s="96" t="s">
        <v>46</v>
      </c>
      <c r="H4994" s="97">
        <v>45216</v>
      </c>
      <c r="I4994" s="23">
        <v>0.29224537037037041</v>
      </c>
      <c r="J4994" s="97">
        <v>45216</v>
      </c>
      <c r="K4994" s="23">
        <v>0.33958333333333335</v>
      </c>
      <c r="L4994" s="96">
        <v>4090</v>
      </c>
      <c r="M4994" s="98">
        <f>Causas[[#This Row],[parada_duracion]]/60</f>
        <v>68.166666666666671</v>
      </c>
      <c r="N4994" s="18" t="s">
        <v>49</v>
      </c>
      <c r="O4994" s="99" t="s">
        <v>49</v>
      </c>
      <c r="P4994" s="99">
        <f>WEEKNUM(Causas[[#This Row],[resolucion_fecha]],16)</f>
        <v>42</v>
      </c>
      <c r="Q4994" s="99" t="str">
        <f>TEXT(Causas[[#This Row],[resolucion_fecha]],"MMMM")</f>
        <v>octubre</v>
      </c>
      <c r="R4994" s="99" t="str">
        <f t="shared" si="78"/>
        <v>M</v>
      </c>
      <c r="S4994" s="99"/>
      <c r="T4994" s="16" t="s">
        <v>49</v>
      </c>
      <c r="U4994" s="16"/>
      <c r="V4994" s="99"/>
      <c r="W4994" s="99"/>
    </row>
    <row r="4995" spans="1:23" ht="30" hidden="1" x14ac:dyDescent="0.25">
      <c r="A4995" s="25">
        <v>152861</v>
      </c>
      <c r="B4995" s="25" t="s">
        <v>75</v>
      </c>
      <c r="C4995" s="25" t="s">
        <v>43</v>
      </c>
      <c r="D4995" s="25" t="s">
        <v>76</v>
      </c>
      <c r="E4995" s="24">
        <v>44104</v>
      </c>
      <c r="F4995" s="25" t="s">
        <v>56</v>
      </c>
      <c r="G4995" s="25" t="s">
        <v>46</v>
      </c>
      <c r="H4995" s="24">
        <v>45216</v>
      </c>
      <c r="I4995" s="101">
        <v>0.29883101851851851</v>
      </c>
      <c r="J4995" s="24">
        <v>45216</v>
      </c>
      <c r="K4995" s="101">
        <v>0.38869212962962968</v>
      </c>
      <c r="L4995" s="25">
        <v>7764</v>
      </c>
      <c r="M4995" s="26">
        <f>Causas[[#This Row],[parada_duracion]]/60</f>
        <v>129.4</v>
      </c>
      <c r="N4995" s="19" t="s">
        <v>1607</v>
      </c>
      <c r="O4995" s="16" t="s">
        <v>72</v>
      </c>
      <c r="P4995" s="16">
        <f>WEEKNUM(Causas[[#This Row],[resolucion_fecha]],16)</f>
        <v>42</v>
      </c>
      <c r="Q4995" s="16" t="str">
        <f>TEXT(Causas[[#This Row],[resolucion_fecha]],"MMMM")</f>
        <v>octubre</v>
      </c>
      <c r="R4995" s="16" t="str">
        <f t="shared" si="78"/>
        <v>M</v>
      </c>
      <c r="S4995" s="16"/>
      <c r="T4995" s="16" t="s">
        <v>73</v>
      </c>
      <c r="U4995" s="100"/>
      <c r="V4995" s="16"/>
      <c r="W4995" s="16"/>
    </row>
    <row r="4996" spans="1:23" hidden="1" x14ac:dyDescent="0.25">
      <c r="A4996" s="96">
        <v>152876</v>
      </c>
      <c r="B4996" s="96" t="s">
        <v>84</v>
      </c>
      <c r="C4996" s="96" t="s">
        <v>43</v>
      </c>
      <c r="D4996" s="96" t="s">
        <v>68</v>
      </c>
      <c r="E4996" s="97">
        <v>44012</v>
      </c>
      <c r="F4996" s="96" t="s">
        <v>56</v>
      </c>
      <c r="G4996" s="96" t="s">
        <v>50</v>
      </c>
      <c r="H4996" s="97">
        <v>45216</v>
      </c>
      <c r="I4996" s="23">
        <v>0.37820601851851854</v>
      </c>
      <c r="J4996" s="97">
        <v>45216</v>
      </c>
      <c r="K4996" s="23">
        <v>0.40006944444444442</v>
      </c>
      <c r="L4996" s="96">
        <v>1889</v>
      </c>
      <c r="M4996" s="98">
        <f>Causas[[#This Row],[parada_duracion]]/60</f>
        <v>31.483333333333334</v>
      </c>
      <c r="N4996" s="18" t="s">
        <v>49</v>
      </c>
      <c r="O4996" s="99" t="s">
        <v>49</v>
      </c>
      <c r="P4996" s="99">
        <f>WEEKNUM(Causas[[#This Row],[resolucion_fecha]],16)</f>
        <v>42</v>
      </c>
      <c r="Q4996" s="99" t="str">
        <f>TEXT(Causas[[#This Row],[resolucion_fecha]],"MMMM")</f>
        <v>octubre</v>
      </c>
      <c r="R4996" s="99" t="str">
        <f t="shared" si="78"/>
        <v>M</v>
      </c>
      <c r="S4996" s="99"/>
      <c r="T4996" s="99" t="s">
        <v>49</v>
      </c>
      <c r="U4996" s="16"/>
      <c r="V4996" s="99"/>
      <c r="W4996" s="99"/>
    </row>
    <row r="4997" spans="1:23" hidden="1" x14ac:dyDescent="0.25">
      <c r="A4997" s="25">
        <v>152877</v>
      </c>
      <c r="B4997" s="25" t="s">
        <v>89</v>
      </c>
      <c r="C4997" s="25" t="s">
        <v>43</v>
      </c>
      <c r="D4997" s="25" t="s">
        <v>90</v>
      </c>
      <c r="E4997" s="24">
        <v>44263</v>
      </c>
      <c r="F4997" s="25" t="s">
        <v>56</v>
      </c>
      <c r="G4997" s="25" t="s">
        <v>46</v>
      </c>
      <c r="H4997" s="24">
        <v>45216</v>
      </c>
      <c r="I4997" s="101">
        <v>0.38113425925925926</v>
      </c>
      <c r="J4997" s="24">
        <v>45216</v>
      </c>
      <c r="K4997" s="101">
        <v>0.39893518518518517</v>
      </c>
      <c r="L4997" s="25">
        <v>1538</v>
      </c>
      <c r="M4997" s="26">
        <f>Causas[[#This Row],[parada_duracion]]/60</f>
        <v>25.633333333333333</v>
      </c>
      <c r="N4997" s="19" t="s">
        <v>1608</v>
      </c>
      <c r="O4997" s="16" t="s">
        <v>72</v>
      </c>
      <c r="P4997" s="16">
        <f>WEEKNUM(Causas[[#This Row],[resolucion_fecha]],16)</f>
        <v>42</v>
      </c>
      <c r="Q4997" s="16" t="str">
        <f>TEXT(Causas[[#This Row],[resolucion_fecha]],"MMMM")</f>
        <v>octubre</v>
      </c>
      <c r="R4997" s="16" t="str">
        <f t="shared" si="78"/>
        <v>M</v>
      </c>
      <c r="S4997" s="16"/>
      <c r="T4997" s="16" t="s">
        <v>73</v>
      </c>
      <c r="U4997" s="100"/>
      <c r="V4997" s="16"/>
      <c r="W4997" s="16"/>
    </row>
    <row r="4998" spans="1:23" hidden="1" x14ac:dyDescent="0.25">
      <c r="A4998" s="25">
        <v>152882</v>
      </c>
      <c r="B4998" s="25" t="s">
        <v>155</v>
      </c>
      <c r="C4998" s="25" t="s">
        <v>43</v>
      </c>
      <c r="D4998" s="25" t="s">
        <v>90</v>
      </c>
      <c r="E4998" s="24">
        <v>43881</v>
      </c>
      <c r="F4998" s="25" t="s">
        <v>56</v>
      </c>
      <c r="G4998" s="25" t="s">
        <v>50</v>
      </c>
      <c r="H4998" s="24">
        <v>45216</v>
      </c>
      <c r="I4998" s="101">
        <v>0.4581944444444444</v>
      </c>
      <c r="J4998" s="24">
        <v>45216</v>
      </c>
      <c r="K4998" s="101">
        <v>0.46614583333333331</v>
      </c>
      <c r="L4998" s="25">
        <v>687</v>
      </c>
      <c r="M4998" s="26">
        <f>Causas[[#This Row],[parada_duracion]]/60</f>
        <v>11.45</v>
      </c>
      <c r="N4998" s="19" t="s">
        <v>49</v>
      </c>
      <c r="O4998" s="16" t="s">
        <v>49</v>
      </c>
      <c r="P4998" s="16">
        <f>WEEKNUM(Causas[[#This Row],[resolucion_fecha]],16)</f>
        <v>42</v>
      </c>
      <c r="Q4998" s="16" t="str">
        <f>TEXT(Causas[[#This Row],[resolucion_fecha]],"MMMM")</f>
        <v>octubre</v>
      </c>
      <c r="R4998" s="16" t="str">
        <f t="shared" si="78"/>
        <v>M</v>
      </c>
      <c r="S4998" s="16"/>
      <c r="T4998" s="16" t="s">
        <v>49</v>
      </c>
      <c r="U4998" s="16"/>
      <c r="V4998" s="16"/>
      <c r="W4998" s="16"/>
    </row>
    <row r="4999" spans="1:23" hidden="1" x14ac:dyDescent="0.25">
      <c r="A4999" s="96">
        <v>152888</v>
      </c>
      <c r="B4999" s="96" t="s">
        <v>174</v>
      </c>
      <c r="C4999" s="96" t="s">
        <v>43</v>
      </c>
      <c r="D4999" s="96" t="s">
        <v>59</v>
      </c>
      <c r="E4999" s="97">
        <v>44265</v>
      </c>
      <c r="F4999" s="96" t="s">
        <v>56</v>
      </c>
      <c r="G4999" s="96" t="s">
        <v>46</v>
      </c>
      <c r="H4999" s="97">
        <v>45216</v>
      </c>
      <c r="I4999" s="23">
        <v>0.53788194444444437</v>
      </c>
      <c r="J4999" s="97">
        <v>45216</v>
      </c>
      <c r="K4999" s="23">
        <v>0.55898148148148141</v>
      </c>
      <c r="L4999" s="96">
        <v>1823</v>
      </c>
      <c r="M4999" s="98">
        <f>Causas[[#This Row],[parada_duracion]]/60</f>
        <v>30.383333333333333</v>
      </c>
      <c r="N4999" s="19" t="s">
        <v>49</v>
      </c>
      <c r="O4999" s="16" t="s">
        <v>49</v>
      </c>
      <c r="P4999" s="99">
        <f>WEEKNUM(Causas[[#This Row],[resolucion_fecha]],16)</f>
        <v>42</v>
      </c>
      <c r="Q4999" s="99" t="str">
        <f>TEXT(Causas[[#This Row],[resolucion_fecha]],"MMMM")</f>
        <v>octubre</v>
      </c>
      <c r="R4999" s="99" t="str">
        <f t="shared" si="78"/>
        <v>M</v>
      </c>
      <c r="S4999" s="99"/>
      <c r="T4999" s="16" t="s">
        <v>49</v>
      </c>
      <c r="U4999" s="16"/>
      <c r="V4999" s="99"/>
      <c r="W4999" s="99"/>
    </row>
    <row r="5000" spans="1:23" hidden="1" x14ac:dyDescent="0.25">
      <c r="A5000" s="25">
        <v>152889</v>
      </c>
      <c r="B5000" s="25" t="s">
        <v>61</v>
      </c>
      <c r="C5000" s="25" t="s">
        <v>43</v>
      </c>
      <c r="D5000" s="25" t="s">
        <v>55</v>
      </c>
      <c r="E5000" s="24">
        <v>43881</v>
      </c>
      <c r="F5000" s="25" t="s">
        <v>56</v>
      </c>
      <c r="G5000" s="25" t="s">
        <v>46</v>
      </c>
      <c r="H5000" s="24">
        <v>45216</v>
      </c>
      <c r="I5000" s="101">
        <v>0.54462962962962969</v>
      </c>
      <c r="J5000" s="24">
        <v>45216</v>
      </c>
      <c r="K5000" s="101">
        <v>0.55770833333333336</v>
      </c>
      <c r="L5000" s="25">
        <v>1130</v>
      </c>
      <c r="M5000" s="26">
        <f>Causas[[#This Row],[parada_duracion]]/60</f>
        <v>18.833333333333332</v>
      </c>
      <c r="N5000" s="19" t="s">
        <v>49</v>
      </c>
      <c r="O5000" s="16" t="s">
        <v>49</v>
      </c>
      <c r="P5000" s="16">
        <f>WEEKNUM(Causas[[#This Row],[resolucion_fecha]],16)</f>
        <v>42</v>
      </c>
      <c r="Q5000" s="16" t="str">
        <f>TEXT(Causas[[#This Row],[resolucion_fecha]],"MMMM")</f>
        <v>octubre</v>
      </c>
      <c r="R5000" s="16" t="str">
        <f t="shared" si="78"/>
        <v>M</v>
      </c>
      <c r="S5000" s="16"/>
      <c r="T5000" s="16" t="s">
        <v>49</v>
      </c>
      <c r="U5000" s="100"/>
      <c r="V5000" s="16"/>
      <c r="W5000" s="16"/>
    </row>
    <row r="5001" spans="1:23" hidden="1" x14ac:dyDescent="0.25">
      <c r="A5001" s="25">
        <v>152893</v>
      </c>
      <c r="B5001" s="25" t="s">
        <v>61</v>
      </c>
      <c r="C5001" s="25" t="s">
        <v>43</v>
      </c>
      <c r="D5001" s="25" t="s">
        <v>55</v>
      </c>
      <c r="E5001" s="24">
        <v>43881</v>
      </c>
      <c r="F5001" s="25" t="s">
        <v>56</v>
      </c>
      <c r="G5001" s="25" t="s">
        <v>46</v>
      </c>
      <c r="H5001" s="24">
        <v>45216</v>
      </c>
      <c r="I5001" s="101">
        <v>0.55781249999999993</v>
      </c>
      <c r="J5001" s="24">
        <v>45216</v>
      </c>
      <c r="K5001" s="101">
        <v>0.62214120370370374</v>
      </c>
      <c r="L5001" s="25">
        <v>5558</v>
      </c>
      <c r="M5001" s="26">
        <f>Causas[[#This Row],[parada_duracion]]/60</f>
        <v>92.63333333333334</v>
      </c>
      <c r="N5001" s="19" t="s">
        <v>49</v>
      </c>
      <c r="O5001" s="16" t="s">
        <v>49</v>
      </c>
      <c r="P5001" s="16">
        <f>WEEKNUM(Causas[[#This Row],[resolucion_fecha]],16)</f>
        <v>42</v>
      </c>
      <c r="Q5001" s="16" t="str">
        <f>TEXT(Causas[[#This Row],[resolucion_fecha]],"MMMM")</f>
        <v>octubre</v>
      </c>
      <c r="R5001" s="16" t="str">
        <f t="shared" si="78"/>
        <v>M</v>
      </c>
      <c r="S5001" s="16"/>
      <c r="T5001" s="16" t="s">
        <v>49</v>
      </c>
      <c r="U5001" s="16"/>
      <c r="V5001" s="16"/>
      <c r="W5001" s="16"/>
    </row>
    <row r="5002" spans="1:23" hidden="1" x14ac:dyDescent="0.25">
      <c r="A5002" s="96">
        <v>152905</v>
      </c>
      <c r="B5002" s="96" t="s">
        <v>61</v>
      </c>
      <c r="C5002" s="96" t="s">
        <v>43</v>
      </c>
      <c r="D5002" s="96" t="s">
        <v>59</v>
      </c>
      <c r="E5002" s="97">
        <v>44231</v>
      </c>
      <c r="F5002" s="96" t="s">
        <v>60</v>
      </c>
      <c r="G5002" s="96" t="s">
        <v>46</v>
      </c>
      <c r="H5002" s="97">
        <v>45216</v>
      </c>
      <c r="I5002" s="23">
        <v>0.60579861111111111</v>
      </c>
      <c r="J5002" s="97">
        <v>45216</v>
      </c>
      <c r="K5002" s="23">
        <v>0.68092592592592593</v>
      </c>
      <c r="L5002" s="96">
        <v>6491</v>
      </c>
      <c r="M5002" s="98">
        <f>Causas[[#This Row],[parada_duracion]]/60</f>
        <v>108.18333333333334</v>
      </c>
      <c r="N5002" s="19" t="s">
        <v>49</v>
      </c>
      <c r="O5002" s="16" t="s">
        <v>49</v>
      </c>
      <c r="P5002" s="99">
        <f>WEEKNUM(Causas[[#This Row],[resolucion_fecha]],16)</f>
        <v>42</v>
      </c>
      <c r="Q5002" s="99" t="str">
        <f>TEXT(Causas[[#This Row],[resolucion_fecha]],"MMMM")</f>
        <v>octubre</v>
      </c>
      <c r="R5002" s="99" t="str">
        <f t="shared" si="78"/>
        <v>T</v>
      </c>
      <c r="S5002" s="99"/>
      <c r="T5002" s="16" t="s">
        <v>49</v>
      </c>
      <c r="U5002" s="16"/>
      <c r="V5002" s="99"/>
      <c r="W5002" s="99"/>
    </row>
    <row r="5003" spans="1:23" hidden="1" x14ac:dyDescent="0.25">
      <c r="A5003" s="25">
        <v>152907</v>
      </c>
      <c r="B5003" s="25" t="s">
        <v>74</v>
      </c>
      <c r="C5003" s="25" t="s">
        <v>43</v>
      </c>
      <c r="D5003" s="25" t="s">
        <v>68</v>
      </c>
      <c r="E5003" s="24">
        <v>44258</v>
      </c>
      <c r="F5003" s="25" t="s">
        <v>56</v>
      </c>
      <c r="G5003" s="25" t="s">
        <v>46</v>
      </c>
      <c r="H5003" s="24">
        <v>45216</v>
      </c>
      <c r="I5003" s="101">
        <v>0.6091550925925926</v>
      </c>
      <c r="J5003" s="24">
        <v>45216</v>
      </c>
      <c r="K5003" s="101">
        <v>0.63262731481481482</v>
      </c>
      <c r="L5003" s="25">
        <v>2028</v>
      </c>
      <c r="M5003" s="26">
        <f>Causas[[#This Row],[parada_duracion]]/60</f>
        <v>33.799999999999997</v>
      </c>
      <c r="N5003" s="19" t="s">
        <v>49</v>
      </c>
      <c r="O5003" s="16" t="s">
        <v>49</v>
      </c>
      <c r="P5003" s="16">
        <f>WEEKNUM(Causas[[#This Row],[resolucion_fecha]],16)</f>
        <v>42</v>
      </c>
      <c r="Q5003" s="16" t="str">
        <f>TEXT(Causas[[#This Row],[resolucion_fecha]],"MMMM")</f>
        <v>octubre</v>
      </c>
      <c r="R5003" s="16" t="str">
        <f t="shared" si="78"/>
        <v>T</v>
      </c>
      <c r="S5003" s="16"/>
      <c r="T5003" s="16" t="s">
        <v>49</v>
      </c>
      <c r="U5003" s="100"/>
      <c r="V5003" s="16"/>
      <c r="W5003" s="16"/>
    </row>
    <row r="5004" spans="1:23" hidden="1" x14ac:dyDescent="0.25">
      <c r="A5004" s="25">
        <v>152910</v>
      </c>
      <c r="B5004" s="25" t="s">
        <v>75</v>
      </c>
      <c r="C5004" s="25" t="s">
        <v>43</v>
      </c>
      <c r="D5004" s="25" t="s">
        <v>76</v>
      </c>
      <c r="E5004" s="24">
        <v>44104</v>
      </c>
      <c r="F5004" s="25" t="s">
        <v>56</v>
      </c>
      <c r="G5004" s="25" t="s">
        <v>46</v>
      </c>
      <c r="H5004" s="24">
        <v>45216</v>
      </c>
      <c r="I5004" s="101">
        <v>0.61553240740740744</v>
      </c>
      <c r="J5004" s="24">
        <v>45216</v>
      </c>
      <c r="K5004" s="101">
        <v>0.63307870370370367</v>
      </c>
      <c r="L5004" s="25">
        <v>1516</v>
      </c>
      <c r="M5004" s="26">
        <f>Causas[[#This Row],[parada_duracion]]/60</f>
        <v>25.266666666666666</v>
      </c>
      <c r="N5004" s="19" t="s">
        <v>49</v>
      </c>
      <c r="O5004" s="16" t="s">
        <v>49</v>
      </c>
      <c r="P5004" s="16">
        <f>WEEKNUM(Causas[[#This Row],[resolucion_fecha]],16)</f>
        <v>42</v>
      </c>
      <c r="Q5004" s="16" t="str">
        <f>TEXT(Causas[[#This Row],[resolucion_fecha]],"MMMM")</f>
        <v>octubre</v>
      </c>
      <c r="R5004" s="16" t="str">
        <f t="shared" si="78"/>
        <v>T</v>
      </c>
      <c r="S5004" s="16"/>
      <c r="T5004" s="16" t="s">
        <v>49</v>
      </c>
      <c r="U5004" s="16"/>
      <c r="V5004" s="16"/>
      <c r="W5004" s="16"/>
    </row>
    <row r="5005" spans="1:23" hidden="1" x14ac:dyDescent="0.25">
      <c r="A5005" s="25">
        <v>152912</v>
      </c>
      <c r="B5005" s="25" t="s">
        <v>95</v>
      </c>
      <c r="C5005" s="25" t="s">
        <v>43</v>
      </c>
      <c r="D5005" s="25" t="s">
        <v>166</v>
      </c>
      <c r="E5005" s="24">
        <v>43405</v>
      </c>
      <c r="F5005" s="25" t="s">
        <v>45</v>
      </c>
      <c r="G5005" s="25" t="s">
        <v>46</v>
      </c>
      <c r="H5005" s="24">
        <v>45216</v>
      </c>
      <c r="I5005" s="101">
        <v>0.62056712962962968</v>
      </c>
      <c r="J5005" s="24">
        <v>45216</v>
      </c>
      <c r="K5005" s="101">
        <v>0.64359953703703698</v>
      </c>
      <c r="L5005" s="25">
        <v>1990</v>
      </c>
      <c r="M5005" s="26">
        <f>Causas[[#This Row],[parada_duracion]]/60</f>
        <v>33.166666666666664</v>
      </c>
      <c r="N5005" s="19" t="s">
        <v>49</v>
      </c>
      <c r="O5005" s="16" t="s">
        <v>49</v>
      </c>
      <c r="P5005" s="16">
        <f>WEEKNUM(Causas[[#This Row],[resolucion_fecha]],16)</f>
        <v>42</v>
      </c>
      <c r="Q5005" s="16" t="str">
        <f>TEXT(Causas[[#This Row],[resolucion_fecha]],"MMMM")</f>
        <v>octubre</v>
      </c>
      <c r="R5005" s="16" t="str">
        <f t="shared" si="78"/>
        <v>T</v>
      </c>
      <c r="S5005" s="16"/>
      <c r="T5005" s="16" t="s">
        <v>49</v>
      </c>
      <c r="U5005" s="16"/>
      <c r="V5005" s="16"/>
      <c r="W5005" s="16"/>
    </row>
    <row r="5006" spans="1:23" hidden="1" x14ac:dyDescent="0.25">
      <c r="A5006" s="25">
        <v>152929</v>
      </c>
      <c r="B5006" s="25" t="s">
        <v>111</v>
      </c>
      <c r="C5006" s="25" t="s">
        <v>43</v>
      </c>
      <c r="D5006" s="25" t="s">
        <v>55</v>
      </c>
      <c r="E5006" s="24">
        <v>43405</v>
      </c>
      <c r="F5006" s="25" t="s">
        <v>45</v>
      </c>
      <c r="G5006" s="25" t="s">
        <v>50</v>
      </c>
      <c r="H5006" s="24">
        <v>45216</v>
      </c>
      <c r="I5006" s="101">
        <v>0.65618055555555554</v>
      </c>
      <c r="J5006" s="24">
        <v>45216</v>
      </c>
      <c r="K5006" s="101">
        <v>0.67714120370370379</v>
      </c>
      <c r="L5006" s="25">
        <v>1811</v>
      </c>
      <c r="M5006" s="26">
        <f>Causas[[#This Row],[parada_duracion]]/60</f>
        <v>30.183333333333334</v>
      </c>
      <c r="N5006" s="19" t="s">
        <v>49</v>
      </c>
      <c r="O5006" s="16" t="s">
        <v>49</v>
      </c>
      <c r="P5006" s="16">
        <f>WEEKNUM(Causas[[#This Row],[resolucion_fecha]],16)</f>
        <v>42</v>
      </c>
      <c r="Q5006" s="16" t="str">
        <f>TEXT(Causas[[#This Row],[resolucion_fecha]],"MMMM")</f>
        <v>octubre</v>
      </c>
      <c r="R5006" s="16" t="str">
        <f t="shared" si="78"/>
        <v>T</v>
      </c>
      <c r="S5006" s="16"/>
      <c r="T5006" s="16" t="s">
        <v>49</v>
      </c>
      <c r="U5006" s="16"/>
      <c r="V5006" s="16"/>
      <c r="W5006" s="16"/>
    </row>
    <row r="5007" spans="1:23" hidden="1" x14ac:dyDescent="0.25">
      <c r="A5007" s="96">
        <v>152934</v>
      </c>
      <c r="B5007" s="96" t="s">
        <v>75</v>
      </c>
      <c r="C5007" s="96" t="s">
        <v>43</v>
      </c>
      <c r="D5007" s="96" t="s">
        <v>76</v>
      </c>
      <c r="E5007" s="97">
        <v>44104</v>
      </c>
      <c r="F5007" s="96" t="s">
        <v>56</v>
      </c>
      <c r="G5007" s="96" t="s">
        <v>46</v>
      </c>
      <c r="H5007" s="97">
        <v>45216</v>
      </c>
      <c r="I5007" s="23">
        <v>0.67484953703703709</v>
      </c>
      <c r="J5007" s="97">
        <v>45216</v>
      </c>
      <c r="K5007" s="23">
        <v>0.70630787037037035</v>
      </c>
      <c r="L5007" s="96">
        <v>2718</v>
      </c>
      <c r="M5007" s="98">
        <f>Causas[[#This Row],[parada_duracion]]/60</f>
        <v>45.3</v>
      </c>
      <c r="N5007" s="19" t="s">
        <v>49</v>
      </c>
      <c r="O5007" s="16" t="s">
        <v>49</v>
      </c>
      <c r="P5007" s="99">
        <f>WEEKNUM(Causas[[#This Row],[resolucion_fecha]],16)</f>
        <v>42</v>
      </c>
      <c r="Q5007" s="99" t="str">
        <f>TEXT(Causas[[#This Row],[resolucion_fecha]],"MMMM")</f>
        <v>octubre</v>
      </c>
      <c r="R5007" s="99" t="str">
        <f t="shared" si="78"/>
        <v>T</v>
      </c>
      <c r="S5007" s="99"/>
      <c r="T5007" s="16" t="s">
        <v>49</v>
      </c>
      <c r="U5007" s="16"/>
      <c r="V5007" s="99"/>
      <c r="W5007" s="99"/>
    </row>
    <row r="5008" spans="1:23" hidden="1" x14ac:dyDescent="0.25">
      <c r="A5008" s="96">
        <v>152936</v>
      </c>
      <c r="B5008" s="96" t="s">
        <v>88</v>
      </c>
      <c r="C5008" s="96" t="s">
        <v>43</v>
      </c>
      <c r="D5008" s="96" t="s">
        <v>80</v>
      </c>
      <c r="E5008" s="97">
        <v>43843</v>
      </c>
      <c r="F5008" s="96" t="s">
        <v>56</v>
      </c>
      <c r="G5008" s="96" t="s">
        <v>46</v>
      </c>
      <c r="H5008" s="97">
        <v>45216</v>
      </c>
      <c r="I5008" s="23">
        <v>0.68482638888888892</v>
      </c>
      <c r="J5008" s="97">
        <v>45216</v>
      </c>
      <c r="K5008" s="23">
        <v>0.73894675925925923</v>
      </c>
      <c r="L5008" s="96">
        <v>4676</v>
      </c>
      <c r="M5008" s="98">
        <f>Causas[[#This Row],[parada_duracion]]/60</f>
        <v>77.933333333333337</v>
      </c>
      <c r="N5008" s="19" t="s">
        <v>49</v>
      </c>
      <c r="O5008" s="16" t="s">
        <v>49</v>
      </c>
      <c r="P5008" s="99">
        <f>WEEKNUM(Causas[[#This Row],[resolucion_fecha]],16)</f>
        <v>42</v>
      </c>
      <c r="Q5008" s="99" t="str">
        <f>TEXT(Causas[[#This Row],[resolucion_fecha]],"MMMM")</f>
        <v>octubre</v>
      </c>
      <c r="R5008" s="99" t="str">
        <f t="shared" si="78"/>
        <v>T</v>
      </c>
      <c r="S5008" s="99"/>
      <c r="T5008" s="16" t="s">
        <v>49</v>
      </c>
      <c r="U5008" s="100"/>
      <c r="V5008" s="99"/>
      <c r="W5008" s="99"/>
    </row>
    <row r="5009" spans="1:23" x14ac:dyDescent="0.25">
      <c r="A5009" s="96">
        <v>152938</v>
      </c>
      <c r="B5009" s="96" t="s">
        <v>42</v>
      </c>
      <c r="C5009" s="96" t="s">
        <v>43</v>
      </c>
      <c r="D5009" s="96" t="s">
        <v>67</v>
      </c>
      <c r="E5009" s="97">
        <v>43405</v>
      </c>
      <c r="F5009" s="96" t="s">
        <v>45</v>
      </c>
      <c r="G5009" s="96" t="s">
        <v>50</v>
      </c>
      <c r="H5009" s="97">
        <v>45216</v>
      </c>
      <c r="I5009" s="23">
        <v>0.69767361111111104</v>
      </c>
      <c r="J5009" s="97">
        <v>45216</v>
      </c>
      <c r="K5009" s="23">
        <v>0.70923611111111118</v>
      </c>
      <c r="L5009" s="96">
        <v>999</v>
      </c>
      <c r="M5009" s="98">
        <f>Causas[[#This Row],[parada_duracion]]/60</f>
        <v>16.649999999999999</v>
      </c>
      <c r="N5009" s="19" t="s">
        <v>49</v>
      </c>
      <c r="O5009" s="16" t="s">
        <v>49</v>
      </c>
      <c r="P5009" s="99">
        <f>WEEKNUM(Causas[[#This Row],[resolucion_fecha]],16)</f>
        <v>42</v>
      </c>
      <c r="Q5009" s="99" t="str">
        <f>TEXT(Causas[[#This Row],[resolucion_fecha]],"MMMM")</f>
        <v>octubre</v>
      </c>
      <c r="R5009" s="99" t="str">
        <f t="shared" si="78"/>
        <v>T</v>
      </c>
      <c r="S5009" s="99"/>
      <c r="T5009" s="16" t="s">
        <v>49</v>
      </c>
      <c r="U5009" s="100"/>
      <c r="V5009" s="99"/>
      <c r="W5009" s="99"/>
    </row>
    <row r="5010" spans="1:23" ht="45" hidden="1" x14ac:dyDescent="0.25">
      <c r="A5010" s="25">
        <v>152941</v>
      </c>
      <c r="B5010" s="25" t="s">
        <v>61</v>
      </c>
      <c r="C5010" s="25" t="s">
        <v>43</v>
      </c>
      <c r="D5010" s="25" t="s">
        <v>59</v>
      </c>
      <c r="E5010" s="24">
        <v>44231</v>
      </c>
      <c r="F5010" s="25" t="s">
        <v>60</v>
      </c>
      <c r="G5010" s="25" t="s">
        <v>46</v>
      </c>
      <c r="H5010" s="24">
        <v>45216</v>
      </c>
      <c r="I5010" s="101">
        <v>0.70785879629629633</v>
      </c>
      <c r="J5010" s="24">
        <v>45216</v>
      </c>
      <c r="K5010" s="101">
        <v>0.76413194444444443</v>
      </c>
      <c r="L5010" s="25">
        <v>4862</v>
      </c>
      <c r="M5010" s="26">
        <f>Causas[[#This Row],[parada_duracion]]/60</f>
        <v>81.033333333333331</v>
      </c>
      <c r="N5010" s="19" t="s">
        <v>1609</v>
      </c>
      <c r="O5010" s="16" t="s">
        <v>72</v>
      </c>
      <c r="P5010" s="16">
        <f>WEEKNUM(Causas[[#This Row],[resolucion_fecha]],16)</f>
        <v>42</v>
      </c>
      <c r="Q5010" s="16" t="str">
        <f>TEXT(Causas[[#This Row],[resolucion_fecha]],"MMMM")</f>
        <v>octubre</v>
      </c>
      <c r="R5010" s="16" t="str">
        <f t="shared" si="78"/>
        <v>T</v>
      </c>
      <c r="S5010" s="16"/>
      <c r="T5010" s="16" t="s">
        <v>73</v>
      </c>
      <c r="U5010" s="100"/>
      <c r="V5010" s="16"/>
      <c r="W5010" s="16"/>
    </row>
    <row r="5011" spans="1:23" hidden="1" x14ac:dyDescent="0.25">
      <c r="A5011" s="96">
        <v>152945</v>
      </c>
      <c r="B5011" s="96" t="s">
        <v>54</v>
      </c>
      <c r="C5011" s="96" t="s">
        <v>43</v>
      </c>
      <c r="D5011" s="96" t="s">
        <v>55</v>
      </c>
      <c r="E5011" s="97">
        <v>44120</v>
      </c>
      <c r="F5011" s="96" t="s">
        <v>56</v>
      </c>
      <c r="G5011" s="96" t="s">
        <v>50</v>
      </c>
      <c r="H5011" s="97">
        <v>45216</v>
      </c>
      <c r="I5011" s="23">
        <v>0.71870370370370373</v>
      </c>
      <c r="J5011" s="97">
        <v>45216</v>
      </c>
      <c r="K5011" s="23">
        <v>0.78135416666666668</v>
      </c>
      <c r="L5011" s="96">
        <v>5413</v>
      </c>
      <c r="M5011" s="98">
        <f>Causas[[#This Row],[parada_duracion]]/60</f>
        <v>90.216666666666669</v>
      </c>
      <c r="N5011" s="18" t="s">
        <v>49</v>
      </c>
      <c r="O5011" s="99" t="s">
        <v>49</v>
      </c>
      <c r="P5011" s="99">
        <f>WEEKNUM(Causas[[#This Row],[resolucion_fecha]],16)</f>
        <v>42</v>
      </c>
      <c r="Q5011" s="99" t="str">
        <f>TEXT(Causas[[#This Row],[resolucion_fecha]],"MMMM")</f>
        <v>octubre</v>
      </c>
      <c r="R5011" s="99" t="str">
        <f t="shared" si="78"/>
        <v>T</v>
      </c>
      <c r="S5011" s="99"/>
      <c r="T5011" s="99" t="s">
        <v>49</v>
      </c>
      <c r="U5011" s="16"/>
      <c r="V5011" s="99"/>
      <c r="W5011" s="99"/>
    </row>
    <row r="5012" spans="1:23" x14ac:dyDescent="0.25">
      <c r="A5012" s="25">
        <v>152947</v>
      </c>
      <c r="B5012" s="25" t="s">
        <v>42</v>
      </c>
      <c r="C5012" s="25" t="s">
        <v>43</v>
      </c>
      <c r="D5012" s="25" t="s">
        <v>67</v>
      </c>
      <c r="E5012" s="24">
        <v>43405</v>
      </c>
      <c r="F5012" s="25" t="s">
        <v>45</v>
      </c>
      <c r="G5012" s="25" t="s">
        <v>50</v>
      </c>
      <c r="H5012" s="24">
        <v>45216</v>
      </c>
      <c r="I5012" s="101">
        <v>0.73537037037037034</v>
      </c>
      <c r="J5012" s="24">
        <v>45216</v>
      </c>
      <c r="K5012" s="101">
        <v>0.74635416666666676</v>
      </c>
      <c r="L5012" s="25">
        <v>949</v>
      </c>
      <c r="M5012" s="26">
        <f>Causas[[#This Row],[parada_duracion]]/60</f>
        <v>15.816666666666666</v>
      </c>
      <c r="N5012" s="19" t="s">
        <v>49</v>
      </c>
      <c r="O5012" s="99" t="s">
        <v>49</v>
      </c>
      <c r="P5012" s="16">
        <f>WEEKNUM(Causas[[#This Row],[resolucion_fecha]],16)</f>
        <v>42</v>
      </c>
      <c r="Q5012" s="16" t="str">
        <f>TEXT(Causas[[#This Row],[resolucion_fecha]],"MMMM")</f>
        <v>octubre</v>
      </c>
      <c r="R5012" s="16" t="str">
        <f t="shared" si="78"/>
        <v>T</v>
      </c>
      <c r="S5012" s="16"/>
      <c r="T5012" s="16" t="s">
        <v>49</v>
      </c>
      <c r="U5012" s="100"/>
      <c r="V5012" s="16"/>
      <c r="W5012" s="16"/>
    </row>
    <row r="5013" spans="1:23" ht="30" hidden="1" x14ac:dyDescent="0.25">
      <c r="A5013" s="96">
        <v>152950</v>
      </c>
      <c r="B5013" s="96" t="s">
        <v>75</v>
      </c>
      <c r="C5013" s="96" t="s">
        <v>43</v>
      </c>
      <c r="D5013" s="96" t="s">
        <v>76</v>
      </c>
      <c r="E5013" s="97">
        <v>44104</v>
      </c>
      <c r="F5013" s="96" t="s">
        <v>56</v>
      </c>
      <c r="G5013" s="96" t="s">
        <v>46</v>
      </c>
      <c r="H5013" s="97">
        <v>45216</v>
      </c>
      <c r="I5013" s="23">
        <v>0.73807870370370365</v>
      </c>
      <c r="J5013" s="97">
        <v>45216</v>
      </c>
      <c r="K5013" s="23">
        <v>0.76329861111111119</v>
      </c>
      <c r="L5013" s="96">
        <v>2179</v>
      </c>
      <c r="M5013" s="98">
        <f>Causas[[#This Row],[parada_duracion]]/60</f>
        <v>36.31666666666667</v>
      </c>
      <c r="N5013" s="18" t="s">
        <v>1610</v>
      </c>
      <c r="O5013" s="99" t="s">
        <v>72</v>
      </c>
      <c r="P5013" s="99">
        <f>WEEKNUM(Causas[[#This Row],[resolucion_fecha]],16)</f>
        <v>42</v>
      </c>
      <c r="Q5013" s="99" t="str">
        <f>TEXT(Causas[[#This Row],[resolucion_fecha]],"MMMM")</f>
        <v>octubre</v>
      </c>
      <c r="R5013" s="99" t="str">
        <f t="shared" si="78"/>
        <v>T</v>
      </c>
      <c r="S5013" s="99"/>
      <c r="T5013" s="99" t="s">
        <v>73</v>
      </c>
      <c r="U5013" s="16"/>
      <c r="V5013" s="99"/>
      <c r="W5013" s="99"/>
    </row>
    <row r="5014" spans="1:23" ht="45" hidden="1" x14ac:dyDescent="0.25">
      <c r="A5014" s="25">
        <v>152951</v>
      </c>
      <c r="B5014" s="25" t="s">
        <v>88</v>
      </c>
      <c r="C5014" s="25" t="s">
        <v>43</v>
      </c>
      <c r="D5014" s="25" t="s">
        <v>80</v>
      </c>
      <c r="E5014" s="24">
        <v>43843</v>
      </c>
      <c r="F5014" s="25" t="s">
        <v>56</v>
      </c>
      <c r="G5014" s="25" t="s">
        <v>46</v>
      </c>
      <c r="H5014" s="24">
        <v>45216</v>
      </c>
      <c r="I5014" s="101">
        <v>0.73903935185185177</v>
      </c>
      <c r="J5014" s="24">
        <v>45216</v>
      </c>
      <c r="K5014" s="101">
        <v>0.77042824074074068</v>
      </c>
      <c r="L5014" s="25">
        <v>2712</v>
      </c>
      <c r="M5014" s="26">
        <f>Causas[[#This Row],[parada_duracion]]/60</f>
        <v>45.2</v>
      </c>
      <c r="N5014" s="19" t="s">
        <v>1611</v>
      </c>
      <c r="O5014" s="16" t="s">
        <v>52</v>
      </c>
      <c r="P5014" s="16">
        <f>WEEKNUM(Causas[[#This Row],[resolucion_fecha]],16)</f>
        <v>42</v>
      </c>
      <c r="Q5014" s="16" t="str">
        <f>TEXT(Causas[[#This Row],[resolucion_fecha]],"MMMM")</f>
        <v>octubre</v>
      </c>
      <c r="R5014" s="16" t="str">
        <f t="shared" si="78"/>
        <v>T</v>
      </c>
      <c r="S5014" s="16"/>
      <c r="T5014" s="16" t="s">
        <v>53</v>
      </c>
      <c r="U5014" s="100"/>
      <c r="V5014" s="16"/>
      <c r="W5014" s="16"/>
    </row>
    <row r="5015" spans="1:23" hidden="1" x14ac:dyDescent="0.25">
      <c r="A5015" s="25">
        <v>152958</v>
      </c>
      <c r="B5015" s="25" t="s">
        <v>61</v>
      </c>
      <c r="C5015" s="25" t="s">
        <v>43</v>
      </c>
      <c r="D5015" s="25" t="s">
        <v>59</v>
      </c>
      <c r="E5015" s="24">
        <v>44231</v>
      </c>
      <c r="F5015" s="25" t="s">
        <v>60</v>
      </c>
      <c r="G5015" s="25" t="s">
        <v>46</v>
      </c>
      <c r="H5015" s="24">
        <v>45216</v>
      </c>
      <c r="I5015" s="101">
        <v>0.82223379629629623</v>
      </c>
      <c r="J5015" s="24">
        <v>45216</v>
      </c>
      <c r="K5015" s="101">
        <v>0.82496527777777784</v>
      </c>
      <c r="L5015" s="25">
        <v>236</v>
      </c>
      <c r="M5015" s="26">
        <f>Causas[[#This Row],[parada_duracion]]/60</f>
        <v>3.9333333333333331</v>
      </c>
      <c r="N5015" s="19" t="s">
        <v>47</v>
      </c>
      <c r="O5015" s="16" t="s">
        <v>47</v>
      </c>
      <c r="P5015" s="16">
        <f>WEEKNUM(Causas[[#This Row],[resolucion_fecha]],16)</f>
        <v>42</v>
      </c>
      <c r="Q5015" s="16" t="str">
        <f>TEXT(Causas[[#This Row],[resolucion_fecha]],"MMMM")</f>
        <v>octubre</v>
      </c>
      <c r="R5015" s="16" t="str">
        <f t="shared" si="78"/>
        <v>T</v>
      </c>
      <c r="S5015" s="16"/>
      <c r="T5015" s="16" t="s">
        <v>47</v>
      </c>
      <c r="U5015" s="16"/>
      <c r="V5015" s="16"/>
      <c r="W5015" s="16"/>
    </row>
    <row r="5016" spans="1:23" hidden="1" x14ac:dyDescent="0.25">
      <c r="A5016" s="25">
        <v>152960</v>
      </c>
      <c r="B5016" s="25" t="s">
        <v>61</v>
      </c>
      <c r="C5016" s="25" t="s">
        <v>43</v>
      </c>
      <c r="D5016" s="25" t="s">
        <v>59</v>
      </c>
      <c r="E5016" s="24">
        <v>44231</v>
      </c>
      <c r="F5016" s="25" t="s">
        <v>60</v>
      </c>
      <c r="G5016" s="25" t="s">
        <v>46</v>
      </c>
      <c r="H5016" s="24">
        <v>45216</v>
      </c>
      <c r="I5016" s="101">
        <v>0.84063657407407411</v>
      </c>
      <c r="J5016" s="24">
        <v>45216</v>
      </c>
      <c r="K5016" s="101">
        <v>0.87306712962962962</v>
      </c>
      <c r="L5016" s="25">
        <v>2802</v>
      </c>
      <c r="M5016" s="26">
        <f>Causas[[#This Row],[parada_duracion]]/60</f>
        <v>46.7</v>
      </c>
      <c r="N5016" s="19" t="s">
        <v>49</v>
      </c>
      <c r="O5016" s="16" t="s">
        <v>49</v>
      </c>
      <c r="P5016" s="16">
        <f>WEEKNUM(Causas[[#This Row],[resolucion_fecha]],16)</f>
        <v>42</v>
      </c>
      <c r="Q5016" s="16" t="str">
        <f>TEXT(Causas[[#This Row],[resolucion_fecha]],"MMMM")</f>
        <v>octubre</v>
      </c>
      <c r="R5016" s="16" t="str">
        <f t="shared" si="78"/>
        <v>T</v>
      </c>
      <c r="S5016" s="16"/>
      <c r="T5016" s="16" t="s">
        <v>49</v>
      </c>
      <c r="U5016" s="16"/>
      <c r="V5016" s="16"/>
      <c r="W5016" s="16"/>
    </row>
    <row r="5017" spans="1:23" hidden="1" x14ac:dyDescent="0.25">
      <c r="A5017" s="25">
        <v>152965</v>
      </c>
      <c r="B5017" s="25" t="s">
        <v>95</v>
      </c>
      <c r="C5017" s="25" t="s">
        <v>43</v>
      </c>
      <c r="D5017" s="25" t="s">
        <v>80</v>
      </c>
      <c r="E5017" s="24">
        <v>43405</v>
      </c>
      <c r="F5017" s="25" t="s">
        <v>45</v>
      </c>
      <c r="G5017" s="25" t="s">
        <v>46</v>
      </c>
      <c r="H5017" s="24">
        <v>45216</v>
      </c>
      <c r="I5017" s="101">
        <v>0.89658564814814812</v>
      </c>
      <c r="J5017" s="24">
        <v>45216</v>
      </c>
      <c r="K5017" s="101">
        <v>0.90605324074074067</v>
      </c>
      <c r="L5017" s="25">
        <v>818</v>
      </c>
      <c r="M5017" s="26">
        <f>Causas[[#This Row],[parada_duracion]]/60</f>
        <v>13.633333333333333</v>
      </c>
      <c r="N5017" s="19" t="s">
        <v>49</v>
      </c>
      <c r="O5017" s="16" t="s">
        <v>49</v>
      </c>
      <c r="P5017" s="16">
        <f>WEEKNUM(Causas[[#This Row],[resolucion_fecha]],16)</f>
        <v>42</v>
      </c>
      <c r="Q5017" s="16" t="str">
        <f>TEXT(Causas[[#This Row],[resolucion_fecha]],"MMMM")</f>
        <v>octubre</v>
      </c>
      <c r="R5017" s="16" t="str">
        <f t="shared" si="78"/>
        <v>T</v>
      </c>
      <c r="S5017" s="16"/>
      <c r="T5017" s="16" t="s">
        <v>49</v>
      </c>
      <c r="U5017" s="16"/>
      <c r="V5017" s="16"/>
      <c r="W5017" s="16"/>
    </row>
    <row r="5018" spans="1:23" hidden="1" x14ac:dyDescent="0.25">
      <c r="A5018" s="25">
        <v>152967</v>
      </c>
      <c r="B5018" s="25" t="s">
        <v>129</v>
      </c>
      <c r="C5018" s="25" t="s">
        <v>43</v>
      </c>
      <c r="D5018" s="25" t="s">
        <v>105</v>
      </c>
      <c r="E5018" s="24">
        <v>43405</v>
      </c>
      <c r="F5018" s="25" t="s">
        <v>45</v>
      </c>
      <c r="G5018" s="25" t="s">
        <v>46</v>
      </c>
      <c r="H5018" s="24">
        <v>45217</v>
      </c>
      <c r="I5018" s="101">
        <v>0.25370370370370371</v>
      </c>
      <c r="J5018" s="24">
        <v>45217</v>
      </c>
      <c r="K5018" s="101">
        <v>0.31601851851851853</v>
      </c>
      <c r="L5018" s="25">
        <v>5384</v>
      </c>
      <c r="M5018" s="26">
        <f>Causas[[#This Row],[parada_duracion]]/60</f>
        <v>89.733333333333334</v>
      </c>
      <c r="N5018" s="19" t="s">
        <v>1612</v>
      </c>
      <c r="O5018" s="16" t="s">
        <v>72</v>
      </c>
      <c r="P5018" s="16">
        <f>WEEKNUM(Causas[[#This Row],[resolucion_fecha]],16)</f>
        <v>42</v>
      </c>
      <c r="Q5018" s="16" t="str">
        <f>TEXT(Causas[[#This Row],[resolucion_fecha]],"MMMM")</f>
        <v>octubre</v>
      </c>
      <c r="R5018" s="16" t="str">
        <f t="shared" si="78"/>
        <v>M</v>
      </c>
      <c r="S5018" s="16"/>
      <c r="T5018" s="16" t="s">
        <v>73</v>
      </c>
      <c r="U5018" s="16"/>
      <c r="V5018" s="16"/>
      <c r="W5018" s="16"/>
    </row>
    <row r="5019" spans="1:23" hidden="1" x14ac:dyDescent="0.25">
      <c r="A5019" s="25">
        <v>152975</v>
      </c>
      <c r="B5019" s="25" t="s">
        <v>54</v>
      </c>
      <c r="C5019" s="25" t="s">
        <v>43</v>
      </c>
      <c r="D5019" s="25" t="s">
        <v>55</v>
      </c>
      <c r="E5019" s="24">
        <v>44120</v>
      </c>
      <c r="F5019" s="25" t="s">
        <v>56</v>
      </c>
      <c r="G5019" s="25" t="s">
        <v>50</v>
      </c>
      <c r="H5019" s="24">
        <v>45217</v>
      </c>
      <c r="I5019" s="101">
        <v>0.27371527777777777</v>
      </c>
      <c r="J5019" s="24">
        <v>45217</v>
      </c>
      <c r="K5019" s="101">
        <v>0.27824074074074073</v>
      </c>
      <c r="L5019" s="25">
        <v>391</v>
      </c>
      <c r="M5019" s="26">
        <f>Causas[[#This Row],[parada_duracion]]/60</f>
        <v>6.5166666666666666</v>
      </c>
      <c r="N5019" s="19" t="s">
        <v>47</v>
      </c>
      <c r="O5019" s="16" t="s">
        <v>47</v>
      </c>
      <c r="P5019" s="16">
        <f>WEEKNUM(Causas[[#This Row],[resolucion_fecha]],16)</f>
        <v>42</v>
      </c>
      <c r="Q5019" s="16" t="str">
        <f>TEXT(Causas[[#This Row],[resolucion_fecha]],"MMMM")</f>
        <v>octubre</v>
      </c>
      <c r="R5019" s="16" t="str">
        <f t="shared" si="78"/>
        <v>M</v>
      </c>
      <c r="S5019" s="16"/>
      <c r="T5019" s="16" t="s">
        <v>47</v>
      </c>
      <c r="U5019" s="16"/>
      <c r="V5019" s="16"/>
      <c r="W5019" s="16"/>
    </row>
    <row r="5020" spans="1:23" hidden="1" x14ac:dyDescent="0.25">
      <c r="A5020" s="25">
        <v>152977</v>
      </c>
      <c r="B5020" s="25" t="s">
        <v>61</v>
      </c>
      <c r="C5020" s="25" t="s">
        <v>43</v>
      </c>
      <c r="D5020" s="25" t="s">
        <v>55</v>
      </c>
      <c r="E5020" s="24">
        <v>43881</v>
      </c>
      <c r="F5020" s="25" t="s">
        <v>56</v>
      </c>
      <c r="G5020" s="25" t="s">
        <v>46</v>
      </c>
      <c r="H5020" s="24">
        <v>45217</v>
      </c>
      <c r="I5020" s="101">
        <v>0.2834490740740741</v>
      </c>
      <c r="J5020" s="24">
        <v>45217</v>
      </c>
      <c r="K5020" s="101">
        <v>0.34081018518518519</v>
      </c>
      <c r="L5020" s="25">
        <v>4956</v>
      </c>
      <c r="M5020" s="26">
        <f>Causas[[#This Row],[parada_duracion]]/60</f>
        <v>82.6</v>
      </c>
      <c r="N5020" s="19" t="s">
        <v>49</v>
      </c>
      <c r="O5020" s="16" t="s">
        <v>49</v>
      </c>
      <c r="P5020" s="16">
        <f>WEEKNUM(Causas[[#This Row],[resolucion_fecha]],16)</f>
        <v>42</v>
      </c>
      <c r="Q5020" s="16" t="str">
        <f>TEXT(Causas[[#This Row],[resolucion_fecha]],"MMMM")</f>
        <v>octubre</v>
      </c>
      <c r="R5020" s="16" t="str">
        <f t="shared" si="78"/>
        <v>M</v>
      </c>
      <c r="S5020" s="16"/>
      <c r="T5020" s="16" t="s">
        <v>49</v>
      </c>
      <c r="U5020" s="16"/>
      <c r="V5020" s="16"/>
      <c r="W5020" s="16"/>
    </row>
    <row r="5021" spans="1:23" x14ac:dyDescent="0.25">
      <c r="A5021" s="25">
        <v>152980</v>
      </c>
      <c r="B5021" s="25" t="s">
        <v>286</v>
      </c>
      <c r="C5021" s="25" t="s">
        <v>43</v>
      </c>
      <c r="D5021" s="25" t="s">
        <v>67</v>
      </c>
      <c r="E5021" s="24">
        <v>43746</v>
      </c>
      <c r="F5021" s="25" t="s">
        <v>56</v>
      </c>
      <c r="G5021" s="25" t="s">
        <v>46</v>
      </c>
      <c r="H5021" s="24">
        <v>45217</v>
      </c>
      <c r="I5021" s="101">
        <v>0.29652777777777778</v>
      </c>
      <c r="J5021" s="24">
        <v>45217</v>
      </c>
      <c r="K5021" s="101">
        <v>0.33707175925925931</v>
      </c>
      <c r="L5021" s="25">
        <v>3503</v>
      </c>
      <c r="M5021" s="26">
        <f>Causas[[#This Row],[parada_duracion]]/60</f>
        <v>58.383333333333333</v>
      </c>
      <c r="N5021" s="19" t="s">
        <v>672</v>
      </c>
      <c r="O5021" s="16" t="s">
        <v>52</v>
      </c>
      <c r="P5021" s="16">
        <f>WEEKNUM(Causas[[#This Row],[resolucion_fecha]],16)</f>
        <v>42</v>
      </c>
      <c r="Q5021" s="16" t="str">
        <f>TEXT(Causas[[#This Row],[resolucion_fecha]],"MMMM")</f>
        <v>octubre</v>
      </c>
      <c r="R5021" s="16" t="str">
        <f t="shared" si="78"/>
        <v>M</v>
      </c>
      <c r="S5021" s="16"/>
      <c r="T5021" s="16" t="s">
        <v>53</v>
      </c>
      <c r="U5021" s="16"/>
      <c r="V5021" s="16"/>
      <c r="W5021" s="16"/>
    </row>
    <row r="5022" spans="1:23" hidden="1" x14ac:dyDescent="0.25">
      <c r="A5022" s="25">
        <v>152984</v>
      </c>
      <c r="B5022" s="25" t="s">
        <v>174</v>
      </c>
      <c r="C5022" s="25" t="s">
        <v>43</v>
      </c>
      <c r="D5022" s="25" t="s">
        <v>59</v>
      </c>
      <c r="E5022" s="24">
        <v>44265</v>
      </c>
      <c r="F5022" s="25" t="s">
        <v>56</v>
      </c>
      <c r="G5022" s="25" t="s">
        <v>46</v>
      </c>
      <c r="H5022" s="24">
        <v>45217</v>
      </c>
      <c r="I5022" s="101">
        <v>0.33386574074074077</v>
      </c>
      <c r="J5022" s="24">
        <v>45217</v>
      </c>
      <c r="K5022" s="101">
        <v>0.3357175925925926</v>
      </c>
      <c r="L5022" s="25">
        <v>160</v>
      </c>
      <c r="M5022" s="26">
        <f>Causas[[#This Row],[parada_duracion]]/60</f>
        <v>2.6666666666666665</v>
      </c>
      <c r="N5022" s="19" t="s">
        <v>47</v>
      </c>
      <c r="O5022" s="16" t="s">
        <v>47</v>
      </c>
      <c r="P5022" s="16">
        <f>WEEKNUM(Causas[[#This Row],[resolucion_fecha]],16)</f>
        <v>42</v>
      </c>
      <c r="Q5022" s="16" t="str">
        <f>TEXT(Causas[[#This Row],[resolucion_fecha]],"MMMM")</f>
        <v>octubre</v>
      </c>
      <c r="R5022" s="16" t="str">
        <f t="shared" si="78"/>
        <v>M</v>
      </c>
      <c r="S5022" s="16"/>
      <c r="T5022" s="16" t="s">
        <v>47</v>
      </c>
      <c r="U5022" s="16"/>
      <c r="V5022" s="16"/>
      <c r="W5022" s="16"/>
    </row>
    <row r="5023" spans="1:23" hidden="1" x14ac:dyDescent="0.25">
      <c r="A5023" s="25">
        <v>152986</v>
      </c>
      <c r="B5023" s="25" t="s">
        <v>95</v>
      </c>
      <c r="C5023" s="25" t="s">
        <v>43</v>
      </c>
      <c r="D5023" s="25" t="s">
        <v>96</v>
      </c>
      <c r="E5023" s="24">
        <v>43882</v>
      </c>
      <c r="F5023" s="25" t="s">
        <v>56</v>
      </c>
      <c r="G5023" s="25" t="s">
        <v>46</v>
      </c>
      <c r="H5023" s="24">
        <v>45217</v>
      </c>
      <c r="I5023" s="101">
        <v>0.37797453703703704</v>
      </c>
      <c r="J5023" s="24">
        <v>45217</v>
      </c>
      <c r="K5023" s="101">
        <v>0.38803240740740735</v>
      </c>
      <c r="L5023" s="25">
        <v>869</v>
      </c>
      <c r="M5023" s="26">
        <f>Causas[[#This Row],[parada_duracion]]/60</f>
        <v>14.483333333333333</v>
      </c>
      <c r="N5023" s="19" t="s">
        <v>1613</v>
      </c>
      <c r="O5023" s="16" t="s">
        <v>52</v>
      </c>
      <c r="P5023" s="16">
        <f>WEEKNUM(Causas[[#This Row],[resolucion_fecha]],16)</f>
        <v>42</v>
      </c>
      <c r="Q5023" s="16" t="str">
        <f>TEXT(Causas[[#This Row],[resolucion_fecha]],"MMMM")</f>
        <v>octubre</v>
      </c>
      <c r="R5023" s="16" t="str">
        <f t="shared" si="78"/>
        <v>M</v>
      </c>
      <c r="S5023" s="16"/>
      <c r="T5023" s="16" t="s">
        <v>53</v>
      </c>
      <c r="U5023" s="16"/>
      <c r="V5023" s="16"/>
      <c r="W5023" s="16"/>
    </row>
    <row r="5024" spans="1:23" hidden="1" x14ac:dyDescent="0.25">
      <c r="A5024" s="25">
        <v>152992</v>
      </c>
      <c r="B5024" s="25" t="s">
        <v>74</v>
      </c>
      <c r="C5024" s="25" t="s">
        <v>43</v>
      </c>
      <c r="D5024" s="25" t="s">
        <v>68</v>
      </c>
      <c r="E5024" s="24">
        <v>44258</v>
      </c>
      <c r="F5024" s="25" t="s">
        <v>56</v>
      </c>
      <c r="G5024" s="25" t="s">
        <v>50</v>
      </c>
      <c r="H5024" s="24">
        <v>45217</v>
      </c>
      <c r="I5024" s="101">
        <v>0.42865740740740743</v>
      </c>
      <c r="J5024" s="24">
        <v>45217</v>
      </c>
      <c r="K5024" s="101">
        <v>0.43037037037037035</v>
      </c>
      <c r="L5024" s="25">
        <v>148</v>
      </c>
      <c r="M5024" s="26">
        <f>Causas[[#This Row],[parada_duracion]]/60</f>
        <v>2.4666666666666668</v>
      </c>
      <c r="N5024" s="19" t="s">
        <v>47</v>
      </c>
      <c r="O5024" s="16" t="s">
        <v>47</v>
      </c>
      <c r="P5024" s="16">
        <f>WEEKNUM(Causas[[#This Row],[resolucion_fecha]],16)</f>
        <v>42</v>
      </c>
      <c r="Q5024" s="16" t="str">
        <f>TEXT(Causas[[#This Row],[resolucion_fecha]],"MMMM")</f>
        <v>octubre</v>
      </c>
      <c r="R5024" s="16" t="str">
        <f t="shared" si="78"/>
        <v>M</v>
      </c>
      <c r="S5024" s="16"/>
      <c r="T5024" s="16" t="s">
        <v>47</v>
      </c>
      <c r="U5024" s="16"/>
      <c r="V5024" s="16"/>
      <c r="W5024" s="16"/>
    </row>
    <row r="5025" spans="1:23" hidden="1" x14ac:dyDescent="0.25">
      <c r="A5025" s="25">
        <v>153035</v>
      </c>
      <c r="B5025" s="25" t="s">
        <v>42</v>
      </c>
      <c r="C5025" s="25" t="s">
        <v>43</v>
      </c>
      <c r="D5025" s="25" t="s">
        <v>164</v>
      </c>
      <c r="E5025" s="24">
        <v>43405</v>
      </c>
      <c r="F5025" s="25" t="s">
        <v>45</v>
      </c>
      <c r="G5025" s="25" t="s">
        <v>46</v>
      </c>
      <c r="H5025" s="24">
        <v>45217</v>
      </c>
      <c r="I5025" s="101">
        <v>0.62563657407407403</v>
      </c>
      <c r="J5025" s="24">
        <v>45217</v>
      </c>
      <c r="K5025" s="101">
        <v>0.62824074074074077</v>
      </c>
      <c r="L5025" s="25">
        <v>225</v>
      </c>
      <c r="M5025" s="26">
        <f>Causas[[#This Row],[parada_duracion]]/60</f>
        <v>3.75</v>
      </c>
      <c r="N5025" s="19" t="s">
        <v>47</v>
      </c>
      <c r="O5025" s="16" t="s">
        <v>47</v>
      </c>
      <c r="P5025" s="16">
        <f>WEEKNUM(Causas[[#This Row],[resolucion_fecha]],16)</f>
        <v>42</v>
      </c>
      <c r="Q5025" s="16" t="str">
        <f>TEXT(Causas[[#This Row],[resolucion_fecha]],"MMMM")</f>
        <v>octubre</v>
      </c>
      <c r="R5025" s="16" t="str">
        <f t="shared" si="78"/>
        <v>T</v>
      </c>
      <c r="S5025" s="16"/>
      <c r="T5025" s="16" t="s">
        <v>47</v>
      </c>
      <c r="U5025" s="16"/>
      <c r="V5025" s="16"/>
      <c r="W5025" s="16"/>
    </row>
    <row r="5026" spans="1:23" hidden="1" x14ac:dyDescent="0.25">
      <c r="A5026" s="25">
        <v>153041</v>
      </c>
      <c r="B5026" s="25" t="s">
        <v>61</v>
      </c>
      <c r="C5026" s="25" t="s">
        <v>43</v>
      </c>
      <c r="D5026" s="25" t="s">
        <v>59</v>
      </c>
      <c r="E5026" s="24">
        <v>44231</v>
      </c>
      <c r="F5026" s="25" t="s">
        <v>60</v>
      </c>
      <c r="G5026" s="25" t="s">
        <v>46</v>
      </c>
      <c r="H5026" s="24">
        <v>45217</v>
      </c>
      <c r="I5026" s="101">
        <v>0.65057870370370374</v>
      </c>
      <c r="J5026" s="24">
        <v>45217</v>
      </c>
      <c r="K5026" s="101">
        <v>0.70474537037037033</v>
      </c>
      <c r="L5026" s="25">
        <v>4680</v>
      </c>
      <c r="M5026" s="26">
        <f>Causas[[#This Row],[parada_duracion]]/60</f>
        <v>78</v>
      </c>
      <c r="N5026" s="19" t="s">
        <v>756</v>
      </c>
      <c r="O5026" s="16" t="s">
        <v>9</v>
      </c>
      <c r="P5026" s="16">
        <f>WEEKNUM(Causas[[#This Row],[resolucion_fecha]],16)</f>
        <v>42</v>
      </c>
      <c r="Q5026" s="16" t="str">
        <f>TEXT(Causas[[#This Row],[resolucion_fecha]],"MMMM")</f>
        <v>octubre</v>
      </c>
      <c r="R5026" s="16" t="str">
        <f t="shared" si="78"/>
        <v>T</v>
      </c>
      <c r="S5026" s="16"/>
      <c r="T5026" s="16" t="s">
        <v>9</v>
      </c>
      <c r="U5026" s="16"/>
      <c r="V5026" s="16"/>
      <c r="W5026" s="16"/>
    </row>
    <row r="5027" spans="1:23" hidden="1" x14ac:dyDescent="0.25">
      <c r="A5027" s="25">
        <v>153049</v>
      </c>
      <c r="B5027" s="25" t="s">
        <v>88</v>
      </c>
      <c r="C5027" s="25" t="s">
        <v>43</v>
      </c>
      <c r="D5027" s="25" t="s">
        <v>80</v>
      </c>
      <c r="E5027" s="24">
        <v>43843</v>
      </c>
      <c r="F5027" s="25" t="s">
        <v>56</v>
      </c>
      <c r="G5027" s="25" t="s">
        <v>50</v>
      </c>
      <c r="H5027" s="24">
        <v>45217</v>
      </c>
      <c r="I5027" s="101">
        <v>0.68276620370370367</v>
      </c>
      <c r="J5027" s="24">
        <v>45217</v>
      </c>
      <c r="K5027" s="101">
        <v>0.75325231481481481</v>
      </c>
      <c r="L5027" s="25">
        <v>6090</v>
      </c>
      <c r="M5027" s="26">
        <f>Causas[[#This Row],[parada_duracion]]/60</f>
        <v>101.5</v>
      </c>
      <c r="N5027" s="19" t="s">
        <v>49</v>
      </c>
      <c r="O5027" s="16" t="s">
        <v>49</v>
      </c>
      <c r="P5027" s="16">
        <f>WEEKNUM(Causas[[#This Row],[resolucion_fecha]],16)</f>
        <v>42</v>
      </c>
      <c r="Q5027" s="16" t="str">
        <f>TEXT(Causas[[#This Row],[resolucion_fecha]],"MMMM")</f>
        <v>octubre</v>
      </c>
      <c r="R5027" s="16" t="str">
        <f t="shared" si="78"/>
        <v>T</v>
      </c>
      <c r="S5027" s="16"/>
      <c r="T5027" s="16" t="s">
        <v>49</v>
      </c>
      <c r="U5027" s="16"/>
      <c r="V5027" s="16"/>
      <c r="W5027" s="16"/>
    </row>
    <row r="5028" spans="1:23" hidden="1" x14ac:dyDescent="0.25">
      <c r="A5028" s="96">
        <v>153059</v>
      </c>
      <c r="B5028" s="96" t="s">
        <v>95</v>
      </c>
      <c r="C5028" s="96" t="s">
        <v>43</v>
      </c>
      <c r="D5028" s="96" t="s">
        <v>166</v>
      </c>
      <c r="E5028" s="97">
        <v>43405</v>
      </c>
      <c r="F5028" s="96" t="s">
        <v>45</v>
      </c>
      <c r="G5028" s="96" t="s">
        <v>46</v>
      </c>
      <c r="H5028" s="97">
        <v>45217</v>
      </c>
      <c r="I5028" s="23">
        <v>0.72791666666666666</v>
      </c>
      <c r="J5028" s="97">
        <v>45217</v>
      </c>
      <c r="K5028" s="23">
        <v>0.80267361111111113</v>
      </c>
      <c r="L5028" s="96">
        <v>6459</v>
      </c>
      <c r="M5028" s="98">
        <f>Causas[[#This Row],[parada_duracion]]/60</f>
        <v>107.65</v>
      </c>
      <c r="N5028" s="19" t="s">
        <v>49</v>
      </c>
      <c r="O5028" s="16" t="s">
        <v>49</v>
      </c>
      <c r="P5028" s="99">
        <f>WEEKNUM(Causas[[#This Row],[resolucion_fecha]],16)</f>
        <v>42</v>
      </c>
      <c r="Q5028" s="99" t="str">
        <f>TEXT(Causas[[#This Row],[resolucion_fecha]],"MMMM")</f>
        <v>octubre</v>
      </c>
      <c r="R5028" s="99" t="str">
        <f t="shared" si="78"/>
        <v>T</v>
      </c>
      <c r="S5028" s="99"/>
      <c r="T5028" s="16" t="s">
        <v>49</v>
      </c>
      <c r="U5028" s="16"/>
      <c r="V5028" s="99"/>
      <c r="W5028" s="99"/>
    </row>
    <row r="5029" spans="1:23" hidden="1" x14ac:dyDescent="0.25">
      <c r="A5029" s="96">
        <v>153060</v>
      </c>
      <c r="B5029" s="96" t="s">
        <v>95</v>
      </c>
      <c r="C5029" s="96" t="s">
        <v>43</v>
      </c>
      <c r="D5029" s="96" t="s">
        <v>82</v>
      </c>
      <c r="E5029" s="97">
        <v>45063</v>
      </c>
      <c r="F5029" s="96" t="s">
        <v>124</v>
      </c>
      <c r="G5029" s="96" t="s">
        <v>46</v>
      </c>
      <c r="H5029" s="97">
        <v>45217</v>
      </c>
      <c r="I5029" s="23">
        <v>0.73432870370370373</v>
      </c>
      <c r="J5029" s="97">
        <v>45217</v>
      </c>
      <c r="K5029" s="23">
        <v>0.77079861111111114</v>
      </c>
      <c r="L5029" s="96">
        <v>3151</v>
      </c>
      <c r="M5029" s="98">
        <f>Causas[[#This Row],[parada_duracion]]/60</f>
        <v>52.516666666666666</v>
      </c>
      <c r="N5029" s="19" t="s">
        <v>1614</v>
      </c>
      <c r="O5029" s="16" t="s">
        <v>72</v>
      </c>
      <c r="P5029" s="99">
        <f>WEEKNUM(Causas[[#This Row],[resolucion_fecha]],16)</f>
        <v>42</v>
      </c>
      <c r="Q5029" s="99" t="str">
        <f>TEXT(Causas[[#This Row],[resolucion_fecha]],"MMMM")</f>
        <v>octubre</v>
      </c>
      <c r="R5029" s="99" t="str">
        <f t="shared" si="78"/>
        <v>T</v>
      </c>
      <c r="S5029" s="99"/>
      <c r="T5029" s="16" t="s">
        <v>73</v>
      </c>
      <c r="U5029" s="100"/>
      <c r="V5029" s="99"/>
      <c r="W5029" s="99"/>
    </row>
    <row r="5030" spans="1:23" hidden="1" x14ac:dyDescent="0.25">
      <c r="A5030" s="25">
        <v>153061</v>
      </c>
      <c r="B5030" s="25" t="s">
        <v>130</v>
      </c>
      <c r="C5030" s="25" t="s">
        <v>43</v>
      </c>
      <c r="D5030" s="25" t="s">
        <v>164</v>
      </c>
      <c r="E5030" s="24">
        <v>43405</v>
      </c>
      <c r="F5030" s="25" t="s">
        <v>45</v>
      </c>
      <c r="G5030" s="25" t="s">
        <v>46</v>
      </c>
      <c r="H5030" s="24">
        <v>45217</v>
      </c>
      <c r="I5030" s="101">
        <v>0.73813657407407407</v>
      </c>
      <c r="J5030" s="24">
        <v>45217</v>
      </c>
      <c r="K5030" s="101">
        <v>0.74361111111111111</v>
      </c>
      <c r="L5030" s="25">
        <v>473</v>
      </c>
      <c r="M5030" s="26">
        <f>Causas[[#This Row],[parada_duracion]]/60</f>
        <v>7.8833333333333337</v>
      </c>
      <c r="N5030" s="19" t="s">
        <v>47</v>
      </c>
      <c r="O5030" s="16" t="s">
        <v>47</v>
      </c>
      <c r="P5030" s="16">
        <f>WEEKNUM(Causas[[#This Row],[resolucion_fecha]],16)</f>
        <v>42</v>
      </c>
      <c r="Q5030" s="16" t="str">
        <f>TEXT(Causas[[#This Row],[resolucion_fecha]],"MMMM")</f>
        <v>octubre</v>
      </c>
      <c r="R5030" s="16" t="str">
        <f t="shared" si="78"/>
        <v>T</v>
      </c>
      <c r="S5030" s="16"/>
      <c r="T5030" s="16" t="s">
        <v>47</v>
      </c>
      <c r="U5030" s="100"/>
      <c r="V5030" s="16"/>
      <c r="W5030" s="16"/>
    </row>
    <row r="5031" spans="1:23" hidden="1" x14ac:dyDescent="0.25">
      <c r="A5031" s="25">
        <v>153065</v>
      </c>
      <c r="B5031" s="25" t="s">
        <v>130</v>
      </c>
      <c r="C5031" s="25" t="s">
        <v>43</v>
      </c>
      <c r="D5031" s="25" t="s">
        <v>164</v>
      </c>
      <c r="E5031" s="24">
        <v>43405</v>
      </c>
      <c r="F5031" s="25" t="s">
        <v>45</v>
      </c>
      <c r="G5031" s="25" t="s">
        <v>46</v>
      </c>
      <c r="H5031" s="24">
        <v>45217</v>
      </c>
      <c r="I5031" s="101">
        <v>0.74366898148148142</v>
      </c>
      <c r="J5031" s="24">
        <v>45217</v>
      </c>
      <c r="K5031" s="101">
        <v>0.75300925925925932</v>
      </c>
      <c r="L5031" s="25">
        <v>807</v>
      </c>
      <c r="M5031" s="26">
        <f>Causas[[#This Row],[parada_duracion]]/60</f>
        <v>13.45</v>
      </c>
      <c r="N5031" s="19" t="s">
        <v>49</v>
      </c>
      <c r="O5031" s="16" t="s">
        <v>49</v>
      </c>
      <c r="P5031" s="16">
        <f>WEEKNUM(Causas[[#This Row],[resolucion_fecha]],16)</f>
        <v>42</v>
      </c>
      <c r="Q5031" s="16" t="str">
        <f>TEXT(Causas[[#This Row],[resolucion_fecha]],"MMMM")</f>
        <v>octubre</v>
      </c>
      <c r="R5031" s="16" t="str">
        <f t="shared" si="78"/>
        <v>T</v>
      </c>
      <c r="S5031" s="16"/>
      <c r="T5031" s="16" t="s">
        <v>49</v>
      </c>
      <c r="U5031" s="16"/>
      <c r="V5031" s="16"/>
      <c r="W5031" s="16"/>
    </row>
    <row r="5032" spans="1:23" hidden="1" x14ac:dyDescent="0.25">
      <c r="A5032" s="25">
        <v>153069</v>
      </c>
      <c r="B5032" s="25" t="s">
        <v>130</v>
      </c>
      <c r="C5032" s="25" t="s">
        <v>43</v>
      </c>
      <c r="D5032" s="25" t="s">
        <v>164</v>
      </c>
      <c r="E5032" s="24">
        <v>43405</v>
      </c>
      <c r="F5032" s="25" t="s">
        <v>45</v>
      </c>
      <c r="G5032" s="25" t="s">
        <v>46</v>
      </c>
      <c r="H5032" s="24">
        <v>45217</v>
      </c>
      <c r="I5032" s="101">
        <v>0.75309027777777782</v>
      </c>
      <c r="J5032" s="24">
        <v>45217</v>
      </c>
      <c r="K5032" s="101">
        <v>0.76138888888888889</v>
      </c>
      <c r="L5032" s="25">
        <v>717</v>
      </c>
      <c r="M5032" s="26">
        <f>Causas[[#This Row],[parada_duracion]]/60</f>
        <v>11.95</v>
      </c>
      <c r="N5032" s="19" t="s">
        <v>49</v>
      </c>
      <c r="O5032" s="16" t="s">
        <v>49</v>
      </c>
      <c r="P5032" s="16">
        <f>WEEKNUM(Causas[[#This Row],[resolucion_fecha]],16)</f>
        <v>42</v>
      </c>
      <c r="Q5032" s="16" t="str">
        <f>TEXT(Causas[[#This Row],[resolucion_fecha]],"MMMM")</f>
        <v>octubre</v>
      </c>
      <c r="R5032" s="16" t="str">
        <f t="shared" si="78"/>
        <v>T</v>
      </c>
      <c r="S5032" s="16"/>
      <c r="T5032" s="16" t="s">
        <v>49</v>
      </c>
      <c r="U5032" s="16"/>
      <c r="V5032" s="16"/>
      <c r="W5032" s="16"/>
    </row>
    <row r="5033" spans="1:23" hidden="1" x14ac:dyDescent="0.25">
      <c r="A5033" s="25">
        <v>153073</v>
      </c>
      <c r="B5033" s="25" t="s">
        <v>42</v>
      </c>
      <c r="C5033" s="25" t="s">
        <v>43</v>
      </c>
      <c r="D5033" s="25" t="s">
        <v>96</v>
      </c>
      <c r="E5033" s="24">
        <v>43405</v>
      </c>
      <c r="F5033" s="25" t="s">
        <v>45</v>
      </c>
      <c r="G5033" s="25" t="s">
        <v>46</v>
      </c>
      <c r="H5033" s="24">
        <v>45217</v>
      </c>
      <c r="I5033" s="101">
        <v>0.79802083333333329</v>
      </c>
      <c r="J5033" s="24">
        <v>45217</v>
      </c>
      <c r="K5033" s="101">
        <v>0.8440509259259259</v>
      </c>
      <c r="L5033" s="25">
        <v>3977</v>
      </c>
      <c r="M5033" s="26">
        <f>Causas[[#This Row],[parada_duracion]]/60</f>
        <v>66.283333333333331</v>
      </c>
      <c r="N5033" s="19" t="s">
        <v>49</v>
      </c>
      <c r="O5033" s="16" t="s">
        <v>49</v>
      </c>
      <c r="P5033" s="16">
        <f>WEEKNUM(Causas[[#This Row],[resolucion_fecha]],16)</f>
        <v>42</v>
      </c>
      <c r="Q5033" s="16" t="str">
        <f>TEXT(Causas[[#This Row],[resolucion_fecha]],"MMMM")</f>
        <v>octubre</v>
      </c>
      <c r="R5033" s="16" t="str">
        <f t="shared" si="78"/>
        <v>T</v>
      </c>
      <c r="S5033" s="16"/>
      <c r="T5033" s="16" t="s">
        <v>49</v>
      </c>
      <c r="U5033" s="16"/>
      <c r="V5033" s="16"/>
      <c r="W5033" s="16"/>
    </row>
    <row r="5034" spans="1:23" hidden="1" x14ac:dyDescent="0.25">
      <c r="A5034" s="96">
        <v>153076</v>
      </c>
      <c r="B5034" s="96" t="s">
        <v>95</v>
      </c>
      <c r="C5034" s="96" t="s">
        <v>43</v>
      </c>
      <c r="D5034" s="96" t="s">
        <v>166</v>
      </c>
      <c r="E5034" s="97">
        <v>43405</v>
      </c>
      <c r="F5034" s="96" t="s">
        <v>45</v>
      </c>
      <c r="G5034" s="96" t="s">
        <v>46</v>
      </c>
      <c r="H5034" s="97">
        <v>45217</v>
      </c>
      <c r="I5034" s="23">
        <v>0.81744212962962959</v>
      </c>
      <c r="J5034" s="97">
        <v>45217</v>
      </c>
      <c r="K5034" s="23">
        <v>0.87346064814814817</v>
      </c>
      <c r="L5034" s="96">
        <v>4840</v>
      </c>
      <c r="M5034" s="98">
        <f>Causas[[#This Row],[parada_duracion]]/60</f>
        <v>80.666666666666671</v>
      </c>
      <c r="N5034" s="19" t="s">
        <v>49</v>
      </c>
      <c r="O5034" s="16" t="s">
        <v>49</v>
      </c>
      <c r="P5034" s="99">
        <f>WEEKNUM(Causas[[#This Row],[resolucion_fecha]],16)</f>
        <v>42</v>
      </c>
      <c r="Q5034" s="99" t="str">
        <f>TEXT(Causas[[#This Row],[resolucion_fecha]],"MMMM")</f>
        <v>octubre</v>
      </c>
      <c r="R5034" s="99" t="str">
        <f t="shared" si="78"/>
        <v>T</v>
      </c>
      <c r="S5034" s="99"/>
      <c r="T5034" s="16" t="s">
        <v>49</v>
      </c>
      <c r="U5034" s="16"/>
      <c r="V5034" s="99"/>
      <c r="W5034" s="99"/>
    </row>
    <row r="5035" spans="1:23" hidden="1" x14ac:dyDescent="0.25">
      <c r="A5035" s="96">
        <v>153077</v>
      </c>
      <c r="B5035" s="96" t="s">
        <v>79</v>
      </c>
      <c r="C5035" s="96" t="s">
        <v>43</v>
      </c>
      <c r="D5035" s="96" t="s">
        <v>48</v>
      </c>
      <c r="E5035" s="97">
        <v>43405</v>
      </c>
      <c r="F5035" s="96" t="s">
        <v>45</v>
      </c>
      <c r="G5035" s="96" t="s">
        <v>46</v>
      </c>
      <c r="H5035" s="97">
        <v>45217</v>
      </c>
      <c r="I5035" s="23">
        <v>0.82094907407407414</v>
      </c>
      <c r="J5035" s="97">
        <v>45217</v>
      </c>
      <c r="K5035" s="23">
        <v>0.83931712962962957</v>
      </c>
      <c r="L5035" s="96">
        <v>1587</v>
      </c>
      <c r="M5035" s="98">
        <f>Causas[[#This Row],[parada_duracion]]/60</f>
        <v>26.45</v>
      </c>
      <c r="N5035" s="19" t="s">
        <v>49</v>
      </c>
      <c r="O5035" s="16" t="s">
        <v>49</v>
      </c>
      <c r="P5035" s="99">
        <f>WEEKNUM(Causas[[#This Row],[resolucion_fecha]],16)</f>
        <v>42</v>
      </c>
      <c r="Q5035" s="99" t="str">
        <f>TEXT(Causas[[#This Row],[resolucion_fecha]],"MMMM")</f>
        <v>octubre</v>
      </c>
      <c r="R5035" s="99" t="str">
        <f t="shared" si="78"/>
        <v>T</v>
      </c>
      <c r="S5035" s="99"/>
      <c r="T5035" s="16" t="s">
        <v>49</v>
      </c>
      <c r="U5035" s="100"/>
      <c r="V5035" s="99"/>
      <c r="W5035" s="99"/>
    </row>
    <row r="5036" spans="1:23" hidden="1" x14ac:dyDescent="0.25">
      <c r="A5036" s="96">
        <v>153078</v>
      </c>
      <c r="B5036" s="96" t="s">
        <v>95</v>
      </c>
      <c r="C5036" s="96" t="s">
        <v>43</v>
      </c>
      <c r="D5036" s="96" t="s">
        <v>82</v>
      </c>
      <c r="E5036" s="97">
        <v>45063</v>
      </c>
      <c r="F5036" s="96" t="s">
        <v>124</v>
      </c>
      <c r="G5036" s="96" t="s">
        <v>46</v>
      </c>
      <c r="H5036" s="97">
        <v>45217</v>
      </c>
      <c r="I5036" s="23">
        <v>0.83225694444444442</v>
      </c>
      <c r="J5036" s="97">
        <v>45218</v>
      </c>
      <c r="K5036" s="23">
        <v>0.37657407407407412</v>
      </c>
      <c r="L5036" s="96">
        <v>47029</v>
      </c>
      <c r="M5036" s="98">
        <f>Causas[[#This Row],[parada_duracion]]/60</f>
        <v>783.81666666666672</v>
      </c>
      <c r="N5036" s="19" t="s">
        <v>1614</v>
      </c>
      <c r="O5036" s="16" t="s">
        <v>72</v>
      </c>
      <c r="P5036" s="99">
        <f>WEEKNUM(Causas[[#This Row],[resolucion_fecha]],16)</f>
        <v>42</v>
      </c>
      <c r="Q5036" s="99" t="str">
        <f>TEXT(Causas[[#This Row],[resolucion_fecha]],"MMMM")</f>
        <v>octubre</v>
      </c>
      <c r="R5036" s="99" t="str">
        <f t="shared" ref="R5036:R5099" si="79">IF(I5036&gt;TIME(22,0,0),"N",IF(I5036&lt;TIME(6,0,0),"N",IF(I5036&gt;TIME(14,0,0),"T",IF(I5036&gt;=TIME(6,0,0),"M","-"))))</f>
        <v>T</v>
      </c>
      <c r="S5036" s="99"/>
      <c r="T5036" s="16" t="s">
        <v>73</v>
      </c>
      <c r="U5036" s="100"/>
      <c r="V5036" s="99"/>
      <c r="W5036" s="99"/>
    </row>
    <row r="5037" spans="1:23" hidden="1" x14ac:dyDescent="0.25">
      <c r="A5037" s="25">
        <v>153079</v>
      </c>
      <c r="B5037" s="25" t="s">
        <v>54</v>
      </c>
      <c r="C5037" s="25" t="s">
        <v>43</v>
      </c>
      <c r="D5037" s="25" t="s">
        <v>55</v>
      </c>
      <c r="E5037" s="24">
        <v>44120</v>
      </c>
      <c r="F5037" s="25" t="s">
        <v>56</v>
      </c>
      <c r="G5037" s="25" t="s">
        <v>46</v>
      </c>
      <c r="H5037" s="24">
        <v>45217</v>
      </c>
      <c r="I5037" s="101">
        <v>0.84217592592592594</v>
      </c>
      <c r="J5037" s="24">
        <v>45217</v>
      </c>
      <c r="K5037" s="101">
        <v>0.86799768518518527</v>
      </c>
      <c r="L5037" s="25">
        <v>2231</v>
      </c>
      <c r="M5037" s="26">
        <f>Causas[[#This Row],[parada_duracion]]/60</f>
        <v>37.18333333333333</v>
      </c>
      <c r="N5037" s="19" t="s">
        <v>62</v>
      </c>
      <c r="O5037" s="16" t="s">
        <v>52</v>
      </c>
      <c r="P5037" s="16">
        <f>WEEKNUM(Causas[[#This Row],[resolucion_fecha]],16)</f>
        <v>42</v>
      </c>
      <c r="Q5037" s="16" t="str">
        <f>TEXT(Causas[[#This Row],[resolucion_fecha]],"MMMM")</f>
        <v>octubre</v>
      </c>
      <c r="R5037" s="16" t="str">
        <f t="shared" si="79"/>
        <v>T</v>
      </c>
      <c r="S5037" s="16"/>
      <c r="T5037" s="16" t="s">
        <v>53</v>
      </c>
      <c r="U5037" s="100"/>
      <c r="V5037" s="16"/>
      <c r="W5037" s="16"/>
    </row>
    <row r="5038" spans="1:23" hidden="1" x14ac:dyDescent="0.25">
      <c r="A5038" s="96">
        <v>153081</v>
      </c>
      <c r="B5038" s="96" t="s">
        <v>58</v>
      </c>
      <c r="C5038" s="96" t="s">
        <v>43</v>
      </c>
      <c r="D5038" s="96" t="s">
        <v>96</v>
      </c>
      <c r="E5038" s="97">
        <v>43882</v>
      </c>
      <c r="F5038" s="96" t="s">
        <v>56</v>
      </c>
      <c r="G5038" s="96" t="s">
        <v>46</v>
      </c>
      <c r="H5038" s="97">
        <v>45217</v>
      </c>
      <c r="I5038" s="23">
        <v>0.84446759259259263</v>
      </c>
      <c r="J5038" s="97">
        <v>45217</v>
      </c>
      <c r="K5038" s="23">
        <v>0.84598379629629628</v>
      </c>
      <c r="L5038" s="96">
        <v>131</v>
      </c>
      <c r="M5038" s="98">
        <f>Causas[[#This Row],[parada_duracion]]/60</f>
        <v>2.1833333333333331</v>
      </c>
      <c r="N5038" s="19" t="s">
        <v>47</v>
      </c>
      <c r="O5038" s="16" t="s">
        <v>47</v>
      </c>
      <c r="P5038" s="99">
        <f>WEEKNUM(Causas[[#This Row],[resolucion_fecha]],16)</f>
        <v>42</v>
      </c>
      <c r="Q5038" s="99" t="str">
        <f>TEXT(Causas[[#This Row],[resolucion_fecha]],"MMMM")</f>
        <v>octubre</v>
      </c>
      <c r="R5038" s="99" t="str">
        <f t="shared" si="79"/>
        <v>T</v>
      </c>
      <c r="S5038" s="99"/>
      <c r="T5038" s="16" t="s">
        <v>47</v>
      </c>
      <c r="U5038" s="16"/>
      <c r="V5038" s="99"/>
      <c r="W5038" s="99"/>
    </row>
    <row r="5039" spans="1:23" hidden="1" x14ac:dyDescent="0.25">
      <c r="A5039" s="25">
        <v>153082</v>
      </c>
      <c r="B5039" s="25" t="s">
        <v>54</v>
      </c>
      <c r="C5039" s="25" t="s">
        <v>43</v>
      </c>
      <c r="D5039" s="25" t="s">
        <v>55</v>
      </c>
      <c r="E5039" s="24">
        <v>44120</v>
      </c>
      <c r="F5039" s="25" t="s">
        <v>56</v>
      </c>
      <c r="G5039" s="25" t="s">
        <v>46</v>
      </c>
      <c r="H5039" s="24">
        <v>45217</v>
      </c>
      <c r="I5039" s="101">
        <v>0.86811342592592589</v>
      </c>
      <c r="J5039" s="24">
        <v>45218</v>
      </c>
      <c r="K5039" s="101">
        <v>0.26467592592592593</v>
      </c>
      <c r="L5039" s="25">
        <v>34263</v>
      </c>
      <c r="M5039" s="26">
        <f>Causas[[#This Row],[parada_duracion]]/60</f>
        <v>571.04999999999995</v>
      </c>
      <c r="N5039" s="19" t="s">
        <v>62</v>
      </c>
      <c r="O5039" s="16" t="s">
        <v>52</v>
      </c>
      <c r="P5039" s="16">
        <f>WEEKNUM(Causas[[#This Row],[resolucion_fecha]],16)</f>
        <v>42</v>
      </c>
      <c r="Q5039" s="16" t="str">
        <f>TEXT(Causas[[#This Row],[resolucion_fecha]],"MMMM")</f>
        <v>octubre</v>
      </c>
      <c r="R5039" s="16" t="str">
        <f t="shared" si="79"/>
        <v>T</v>
      </c>
      <c r="S5039" s="16"/>
      <c r="T5039" s="16" t="s">
        <v>53</v>
      </c>
      <c r="U5039" s="100"/>
      <c r="V5039" s="16"/>
      <c r="W5039" s="16"/>
    </row>
    <row r="5040" spans="1:23" hidden="1" x14ac:dyDescent="0.25">
      <c r="A5040" s="25">
        <v>153085</v>
      </c>
      <c r="B5040" s="25" t="s">
        <v>111</v>
      </c>
      <c r="C5040" s="25" t="s">
        <v>43</v>
      </c>
      <c r="D5040" s="25" t="s">
        <v>76</v>
      </c>
      <c r="E5040" s="24">
        <v>44239</v>
      </c>
      <c r="F5040" s="25" t="s">
        <v>56</v>
      </c>
      <c r="G5040" s="25" t="s">
        <v>50</v>
      </c>
      <c r="H5040" s="24">
        <v>45218</v>
      </c>
      <c r="I5040" s="101">
        <v>0.25107638888888889</v>
      </c>
      <c r="J5040" s="24">
        <v>45218</v>
      </c>
      <c r="K5040" s="101">
        <v>0.25224537037037037</v>
      </c>
      <c r="L5040" s="25">
        <v>101</v>
      </c>
      <c r="M5040" s="26">
        <f>Causas[[#This Row],[parada_duracion]]/60</f>
        <v>1.6833333333333333</v>
      </c>
      <c r="N5040" s="19" t="s">
        <v>47</v>
      </c>
      <c r="O5040" s="16" t="s">
        <v>47</v>
      </c>
      <c r="P5040" s="16">
        <f>WEEKNUM(Causas[[#This Row],[resolucion_fecha]],16)</f>
        <v>42</v>
      </c>
      <c r="Q5040" s="16" t="str">
        <f>TEXT(Causas[[#This Row],[resolucion_fecha]],"MMMM")</f>
        <v>octubre</v>
      </c>
      <c r="R5040" s="16" t="str">
        <f t="shared" si="79"/>
        <v>M</v>
      </c>
      <c r="S5040" s="16"/>
      <c r="T5040" s="16" t="s">
        <v>47</v>
      </c>
      <c r="U5040" s="16"/>
      <c r="V5040" s="16"/>
      <c r="W5040" s="16"/>
    </row>
    <row r="5041" spans="1:23" hidden="1" x14ac:dyDescent="0.25">
      <c r="A5041" s="96">
        <v>153089</v>
      </c>
      <c r="B5041" s="96" t="s">
        <v>54</v>
      </c>
      <c r="C5041" s="96" t="s">
        <v>43</v>
      </c>
      <c r="D5041" s="96" t="s">
        <v>55</v>
      </c>
      <c r="E5041" s="97">
        <v>44120</v>
      </c>
      <c r="F5041" s="96" t="s">
        <v>56</v>
      </c>
      <c r="G5041" s="96" t="s">
        <v>50</v>
      </c>
      <c r="H5041" s="97">
        <v>45218</v>
      </c>
      <c r="I5041" s="23">
        <v>0.27324074074074073</v>
      </c>
      <c r="J5041" s="97">
        <v>45218</v>
      </c>
      <c r="K5041" s="23">
        <v>0.31299768518518517</v>
      </c>
      <c r="L5041" s="96">
        <v>3435</v>
      </c>
      <c r="M5041" s="98">
        <f>Causas[[#This Row],[parada_duracion]]/60</f>
        <v>57.25</v>
      </c>
      <c r="N5041" s="18" t="s">
        <v>1615</v>
      </c>
      <c r="O5041" s="99" t="s">
        <v>52</v>
      </c>
      <c r="P5041" s="99">
        <f>WEEKNUM(Causas[[#This Row],[resolucion_fecha]],16)</f>
        <v>42</v>
      </c>
      <c r="Q5041" s="99" t="str">
        <f>TEXT(Causas[[#This Row],[resolucion_fecha]],"MMMM")</f>
        <v>octubre</v>
      </c>
      <c r="R5041" s="99" t="str">
        <f t="shared" si="79"/>
        <v>M</v>
      </c>
      <c r="S5041" s="99"/>
      <c r="T5041" s="99" t="s">
        <v>53</v>
      </c>
      <c r="U5041" s="16"/>
      <c r="V5041" s="99"/>
      <c r="W5041" s="99"/>
    </row>
    <row r="5042" spans="1:23" hidden="1" x14ac:dyDescent="0.25">
      <c r="A5042" s="25">
        <v>153090</v>
      </c>
      <c r="B5042" s="25" t="s">
        <v>174</v>
      </c>
      <c r="C5042" s="25" t="s">
        <v>43</v>
      </c>
      <c r="D5042" s="25" t="s">
        <v>59</v>
      </c>
      <c r="E5042" s="24">
        <v>44265</v>
      </c>
      <c r="F5042" s="25" t="s">
        <v>56</v>
      </c>
      <c r="G5042" s="25" t="s">
        <v>46</v>
      </c>
      <c r="H5042" s="24">
        <v>45218</v>
      </c>
      <c r="I5042" s="101">
        <v>0.28123842592592591</v>
      </c>
      <c r="J5042" s="24">
        <v>45218</v>
      </c>
      <c r="K5042" s="101">
        <v>0.37643518518518521</v>
      </c>
      <c r="L5042" s="25">
        <v>8225</v>
      </c>
      <c r="M5042" s="26">
        <f>Causas[[#This Row],[parada_duracion]]/60</f>
        <v>137.08333333333334</v>
      </c>
      <c r="N5042" s="19" t="s">
        <v>1616</v>
      </c>
      <c r="O5042" s="16" t="s">
        <v>52</v>
      </c>
      <c r="P5042" s="16">
        <f>WEEKNUM(Causas[[#This Row],[resolucion_fecha]],16)</f>
        <v>42</v>
      </c>
      <c r="Q5042" s="16" t="str">
        <f>TEXT(Causas[[#This Row],[resolucion_fecha]],"MMMM")</f>
        <v>octubre</v>
      </c>
      <c r="R5042" s="16" t="str">
        <f t="shared" si="79"/>
        <v>M</v>
      </c>
      <c r="S5042" s="16"/>
      <c r="T5042" s="99" t="s">
        <v>53</v>
      </c>
      <c r="U5042" s="100"/>
      <c r="V5042" s="16"/>
      <c r="W5042" s="16"/>
    </row>
    <row r="5043" spans="1:23" ht="45" hidden="1" x14ac:dyDescent="0.25">
      <c r="A5043" s="96">
        <v>153092</v>
      </c>
      <c r="B5043" s="96" t="s">
        <v>75</v>
      </c>
      <c r="C5043" s="96" t="s">
        <v>43</v>
      </c>
      <c r="D5043" s="96" t="s">
        <v>76</v>
      </c>
      <c r="E5043" s="97">
        <v>44104</v>
      </c>
      <c r="F5043" s="96" t="s">
        <v>56</v>
      </c>
      <c r="G5043" s="96" t="s">
        <v>46</v>
      </c>
      <c r="H5043" s="97">
        <v>45218</v>
      </c>
      <c r="I5043" s="23">
        <v>0.28418981481481481</v>
      </c>
      <c r="J5043" s="97">
        <v>45218</v>
      </c>
      <c r="K5043" s="23">
        <v>0.32998842592592592</v>
      </c>
      <c r="L5043" s="96">
        <v>3957</v>
      </c>
      <c r="M5043" s="98">
        <f>Causas[[#This Row],[parada_duracion]]/60</f>
        <v>65.95</v>
      </c>
      <c r="N5043" s="18" t="s">
        <v>1617</v>
      </c>
      <c r="O5043" s="99" t="s">
        <v>52</v>
      </c>
      <c r="P5043" s="99">
        <f>WEEKNUM(Causas[[#This Row],[resolucion_fecha]],16)</f>
        <v>42</v>
      </c>
      <c r="Q5043" s="99" t="str">
        <f>TEXT(Causas[[#This Row],[resolucion_fecha]],"MMMM")</f>
        <v>octubre</v>
      </c>
      <c r="R5043" s="99" t="str">
        <f t="shared" si="79"/>
        <v>M</v>
      </c>
      <c r="S5043" s="99"/>
      <c r="T5043" s="99" t="s">
        <v>53</v>
      </c>
      <c r="U5043" s="16"/>
      <c r="V5043" s="99"/>
      <c r="W5043" s="99"/>
    </row>
    <row r="5044" spans="1:23" hidden="1" x14ac:dyDescent="0.25">
      <c r="A5044" s="96">
        <v>153093</v>
      </c>
      <c r="B5044" s="96" t="s">
        <v>117</v>
      </c>
      <c r="C5044" s="96" t="s">
        <v>43</v>
      </c>
      <c r="D5044" s="96" t="s">
        <v>96</v>
      </c>
      <c r="E5044" s="97">
        <v>43405</v>
      </c>
      <c r="F5044" s="96" t="s">
        <v>45</v>
      </c>
      <c r="G5044" s="96" t="s">
        <v>46</v>
      </c>
      <c r="H5044" s="97">
        <v>45218</v>
      </c>
      <c r="I5044" s="23">
        <v>0.28672453703703704</v>
      </c>
      <c r="J5044" s="97">
        <v>45218</v>
      </c>
      <c r="K5044" s="23">
        <v>0.30459490740740741</v>
      </c>
      <c r="L5044" s="96">
        <v>1544</v>
      </c>
      <c r="M5044" s="98">
        <f>Causas[[#This Row],[parada_duracion]]/60</f>
        <v>25.733333333333334</v>
      </c>
      <c r="N5044" s="18" t="s">
        <v>49</v>
      </c>
      <c r="O5044" s="99" t="s">
        <v>49</v>
      </c>
      <c r="P5044" s="99">
        <f>WEEKNUM(Causas[[#This Row],[resolucion_fecha]],16)</f>
        <v>42</v>
      </c>
      <c r="Q5044" s="99" t="str">
        <f>TEXT(Causas[[#This Row],[resolucion_fecha]],"MMMM")</f>
        <v>octubre</v>
      </c>
      <c r="R5044" s="99" t="str">
        <f t="shared" si="79"/>
        <v>M</v>
      </c>
      <c r="S5044" s="99"/>
      <c r="T5044" s="99" t="s">
        <v>49</v>
      </c>
      <c r="U5044" s="100"/>
      <c r="V5044" s="99"/>
      <c r="W5044" s="99"/>
    </row>
    <row r="5045" spans="1:23" hidden="1" x14ac:dyDescent="0.25">
      <c r="A5045" s="96">
        <v>153094</v>
      </c>
      <c r="B5045" s="96" t="s">
        <v>42</v>
      </c>
      <c r="C5045" s="96" t="s">
        <v>43</v>
      </c>
      <c r="D5045" s="96" t="s">
        <v>44</v>
      </c>
      <c r="E5045" s="97">
        <v>43405</v>
      </c>
      <c r="F5045" s="96" t="s">
        <v>45</v>
      </c>
      <c r="G5045" s="96" t="s">
        <v>50</v>
      </c>
      <c r="H5045" s="97">
        <v>45218</v>
      </c>
      <c r="I5045" s="23">
        <v>0.2870833333333333</v>
      </c>
      <c r="J5045" s="97">
        <v>45218</v>
      </c>
      <c r="K5045" s="23">
        <v>0.31900462962962961</v>
      </c>
      <c r="L5045" s="96">
        <v>2758</v>
      </c>
      <c r="M5045" s="98">
        <f>Causas[[#This Row],[parada_duracion]]/60</f>
        <v>45.966666666666669</v>
      </c>
      <c r="N5045" s="18" t="s">
        <v>49</v>
      </c>
      <c r="O5045" s="99" t="s">
        <v>49</v>
      </c>
      <c r="P5045" s="99">
        <f>WEEKNUM(Causas[[#This Row],[resolucion_fecha]],16)</f>
        <v>42</v>
      </c>
      <c r="Q5045" s="99" t="str">
        <f>TEXT(Causas[[#This Row],[resolucion_fecha]],"MMMM")</f>
        <v>octubre</v>
      </c>
      <c r="R5045" s="99" t="str">
        <f t="shared" si="79"/>
        <v>M</v>
      </c>
      <c r="S5045" s="99"/>
      <c r="T5045" s="99" t="s">
        <v>49</v>
      </c>
      <c r="U5045" s="100"/>
      <c r="V5045" s="99"/>
      <c r="W5045" s="99"/>
    </row>
    <row r="5046" spans="1:23" hidden="1" x14ac:dyDescent="0.25">
      <c r="A5046" s="25">
        <v>153095</v>
      </c>
      <c r="B5046" s="25" t="s">
        <v>155</v>
      </c>
      <c r="C5046" s="25" t="s">
        <v>43</v>
      </c>
      <c r="D5046" s="25" t="s">
        <v>90</v>
      </c>
      <c r="E5046" s="24">
        <v>43881</v>
      </c>
      <c r="F5046" s="25" t="s">
        <v>56</v>
      </c>
      <c r="G5046" s="25" t="s">
        <v>46</v>
      </c>
      <c r="H5046" s="24">
        <v>45218</v>
      </c>
      <c r="I5046" s="101">
        <v>0.30962962962962964</v>
      </c>
      <c r="J5046" s="24">
        <v>45218</v>
      </c>
      <c r="K5046" s="101">
        <v>0.32878472222222221</v>
      </c>
      <c r="L5046" s="25">
        <v>1655</v>
      </c>
      <c r="M5046" s="26">
        <f>Causas[[#This Row],[parada_duracion]]/60</f>
        <v>27.583333333333332</v>
      </c>
      <c r="N5046" s="19" t="s">
        <v>92</v>
      </c>
      <c r="O5046" s="16" t="s">
        <v>52</v>
      </c>
      <c r="P5046" s="16">
        <f>WEEKNUM(Causas[[#This Row],[resolucion_fecha]],16)</f>
        <v>42</v>
      </c>
      <c r="Q5046" s="16" t="str">
        <f>TEXT(Causas[[#This Row],[resolucion_fecha]],"MMMM")</f>
        <v>octubre</v>
      </c>
      <c r="R5046" s="16" t="str">
        <f t="shared" si="79"/>
        <v>M</v>
      </c>
      <c r="S5046" s="16"/>
      <c r="T5046" s="99" t="s">
        <v>53</v>
      </c>
      <c r="U5046" s="100"/>
      <c r="V5046" s="16"/>
      <c r="W5046" s="16"/>
    </row>
    <row r="5047" spans="1:23" hidden="1" x14ac:dyDescent="0.25">
      <c r="A5047" s="96">
        <v>153099</v>
      </c>
      <c r="B5047" s="96" t="s">
        <v>54</v>
      </c>
      <c r="C5047" s="96" t="s">
        <v>43</v>
      </c>
      <c r="D5047" s="96" t="s">
        <v>55</v>
      </c>
      <c r="E5047" s="97">
        <v>44120</v>
      </c>
      <c r="F5047" s="96" t="s">
        <v>56</v>
      </c>
      <c r="G5047" s="96" t="s">
        <v>50</v>
      </c>
      <c r="H5047" s="97">
        <v>45218</v>
      </c>
      <c r="I5047" s="23">
        <v>0.3544444444444444</v>
      </c>
      <c r="J5047" s="97">
        <v>45218</v>
      </c>
      <c r="K5047" s="23">
        <v>0.37428240740740742</v>
      </c>
      <c r="L5047" s="96">
        <v>1714</v>
      </c>
      <c r="M5047" s="98">
        <f>Causas[[#This Row],[parada_duracion]]/60</f>
        <v>28.566666666666666</v>
      </c>
      <c r="N5047" s="18" t="s">
        <v>49</v>
      </c>
      <c r="O5047" s="99" t="s">
        <v>49</v>
      </c>
      <c r="P5047" s="99">
        <f>WEEKNUM(Causas[[#This Row],[resolucion_fecha]],16)</f>
        <v>42</v>
      </c>
      <c r="Q5047" s="99" t="str">
        <f>TEXT(Causas[[#This Row],[resolucion_fecha]],"MMMM")</f>
        <v>octubre</v>
      </c>
      <c r="R5047" s="99" t="str">
        <f t="shared" si="79"/>
        <v>M</v>
      </c>
      <c r="S5047" s="99"/>
      <c r="T5047" s="99" t="s">
        <v>49</v>
      </c>
      <c r="U5047" s="16"/>
      <c r="V5047" s="99"/>
      <c r="W5047" s="99"/>
    </row>
    <row r="5048" spans="1:23" hidden="1" x14ac:dyDescent="0.25">
      <c r="A5048" s="25">
        <v>153100</v>
      </c>
      <c r="B5048" s="25" t="s">
        <v>42</v>
      </c>
      <c r="C5048" s="25" t="s">
        <v>43</v>
      </c>
      <c r="D5048" s="25" t="s">
        <v>44</v>
      </c>
      <c r="E5048" s="24">
        <v>43405</v>
      </c>
      <c r="F5048" s="25" t="s">
        <v>45</v>
      </c>
      <c r="G5048" s="25" t="s">
        <v>50</v>
      </c>
      <c r="H5048" s="24">
        <v>45218</v>
      </c>
      <c r="I5048" s="101">
        <v>0.35574074074074075</v>
      </c>
      <c r="J5048" s="24">
        <v>45218</v>
      </c>
      <c r="K5048" s="101">
        <v>0.46569444444444441</v>
      </c>
      <c r="L5048" s="25">
        <v>9500</v>
      </c>
      <c r="M5048" s="26">
        <f>Causas[[#This Row],[parada_duracion]]/60</f>
        <v>158.33333333333334</v>
      </c>
      <c r="N5048" s="18" t="s">
        <v>49</v>
      </c>
      <c r="O5048" s="99" t="s">
        <v>49</v>
      </c>
      <c r="P5048" s="16">
        <f>WEEKNUM(Causas[[#This Row],[resolucion_fecha]],16)</f>
        <v>42</v>
      </c>
      <c r="Q5048" s="16" t="str">
        <f>TEXT(Causas[[#This Row],[resolucion_fecha]],"MMMM")</f>
        <v>octubre</v>
      </c>
      <c r="R5048" s="16" t="str">
        <f t="shared" si="79"/>
        <v>M</v>
      </c>
      <c r="S5048" s="16"/>
      <c r="T5048" s="99" t="s">
        <v>49</v>
      </c>
      <c r="U5048" s="100"/>
      <c r="V5048" s="16"/>
      <c r="W5048" s="16"/>
    </row>
    <row r="5049" spans="1:23" ht="30" hidden="1" x14ac:dyDescent="0.25">
      <c r="A5049" s="25">
        <v>153138</v>
      </c>
      <c r="B5049" s="25" t="s">
        <v>116</v>
      </c>
      <c r="C5049" s="25" t="s">
        <v>43</v>
      </c>
      <c r="D5049" s="25" t="s">
        <v>166</v>
      </c>
      <c r="E5049" s="24">
        <v>43405</v>
      </c>
      <c r="F5049" s="25" t="s">
        <v>45</v>
      </c>
      <c r="G5049" s="25" t="s">
        <v>46</v>
      </c>
      <c r="H5049" s="24">
        <v>45218</v>
      </c>
      <c r="I5049" s="101">
        <v>0.45746527777777773</v>
      </c>
      <c r="J5049" s="24">
        <v>45218</v>
      </c>
      <c r="K5049" s="101">
        <v>0.48016203703703703</v>
      </c>
      <c r="L5049" s="25">
        <v>1961</v>
      </c>
      <c r="M5049" s="26">
        <f>Causas[[#This Row],[parada_duracion]]/60</f>
        <v>32.68333333333333</v>
      </c>
      <c r="N5049" s="19" t="s">
        <v>1618</v>
      </c>
      <c r="O5049" s="16" t="s">
        <v>52</v>
      </c>
      <c r="P5049" s="16">
        <f>WEEKNUM(Causas[[#This Row],[resolucion_fecha]],16)</f>
        <v>42</v>
      </c>
      <c r="Q5049" s="16" t="str">
        <f>TEXT(Causas[[#This Row],[resolucion_fecha]],"MMMM")</f>
        <v>octubre</v>
      </c>
      <c r="R5049" s="16" t="str">
        <f t="shared" si="79"/>
        <v>M</v>
      </c>
      <c r="S5049" s="16"/>
      <c r="T5049" s="99" t="s">
        <v>53</v>
      </c>
      <c r="U5049" s="16"/>
      <c r="V5049" s="16"/>
      <c r="W5049" s="16"/>
    </row>
    <row r="5050" spans="1:23" hidden="1" x14ac:dyDescent="0.25">
      <c r="A5050" s="25">
        <v>153152</v>
      </c>
      <c r="B5050" s="25" t="s">
        <v>176</v>
      </c>
      <c r="C5050" s="25" t="s">
        <v>43</v>
      </c>
      <c r="D5050" s="25" t="s">
        <v>161</v>
      </c>
      <c r="E5050" s="24">
        <v>43405</v>
      </c>
      <c r="F5050" s="25" t="s">
        <v>45</v>
      </c>
      <c r="G5050" s="25" t="s">
        <v>50</v>
      </c>
      <c r="H5050" s="24">
        <v>45218</v>
      </c>
      <c r="I5050" s="101">
        <v>0.4871759259259259</v>
      </c>
      <c r="J5050" s="24">
        <v>45218</v>
      </c>
      <c r="K5050" s="101">
        <v>0.60363425925925929</v>
      </c>
      <c r="L5050" s="25">
        <v>10062</v>
      </c>
      <c r="M5050" s="26">
        <f>Causas[[#This Row],[parada_duracion]]/60</f>
        <v>167.7</v>
      </c>
      <c r="N5050" s="18" t="s">
        <v>49</v>
      </c>
      <c r="O5050" s="99" t="s">
        <v>49</v>
      </c>
      <c r="P5050" s="16">
        <f>WEEKNUM(Causas[[#This Row],[resolucion_fecha]],16)</f>
        <v>42</v>
      </c>
      <c r="Q5050" s="16" t="str">
        <f>TEXT(Causas[[#This Row],[resolucion_fecha]],"MMMM")</f>
        <v>octubre</v>
      </c>
      <c r="R5050" s="16" t="str">
        <f t="shared" si="79"/>
        <v>M</v>
      </c>
      <c r="S5050" s="16"/>
      <c r="T5050" s="99" t="s">
        <v>49</v>
      </c>
      <c r="U5050" s="16"/>
      <c r="V5050" s="16"/>
      <c r="W5050" s="16"/>
    </row>
    <row r="5051" spans="1:23" hidden="1" x14ac:dyDescent="0.25">
      <c r="A5051" s="25">
        <v>153176</v>
      </c>
      <c r="B5051" s="25" t="s">
        <v>42</v>
      </c>
      <c r="C5051" s="25" t="s">
        <v>43</v>
      </c>
      <c r="D5051" s="25" t="s">
        <v>105</v>
      </c>
      <c r="E5051" s="24">
        <v>43405</v>
      </c>
      <c r="F5051" s="25" t="s">
        <v>45</v>
      </c>
      <c r="G5051" s="25" t="s">
        <v>50</v>
      </c>
      <c r="H5051" s="24">
        <v>45218</v>
      </c>
      <c r="I5051" s="101">
        <v>0.52085648148148145</v>
      </c>
      <c r="J5051" s="24">
        <v>45218</v>
      </c>
      <c r="K5051" s="101">
        <v>0.52466435185185178</v>
      </c>
      <c r="L5051" s="25">
        <v>329</v>
      </c>
      <c r="M5051" s="26">
        <f>Causas[[#This Row],[parada_duracion]]/60</f>
        <v>5.4833333333333334</v>
      </c>
      <c r="N5051" s="19" t="s">
        <v>47</v>
      </c>
      <c r="O5051" s="16" t="s">
        <v>47</v>
      </c>
      <c r="P5051" s="16">
        <f>WEEKNUM(Causas[[#This Row],[resolucion_fecha]],16)</f>
        <v>42</v>
      </c>
      <c r="Q5051" s="16" t="str">
        <f>TEXT(Causas[[#This Row],[resolucion_fecha]],"MMMM")</f>
        <v>octubre</v>
      </c>
      <c r="R5051" s="16" t="str">
        <f t="shared" si="79"/>
        <v>M</v>
      </c>
      <c r="S5051" s="16"/>
      <c r="T5051" s="16" t="s">
        <v>47</v>
      </c>
      <c r="U5051" s="16"/>
      <c r="V5051" s="16"/>
      <c r="W5051" s="16"/>
    </row>
    <row r="5052" spans="1:23" hidden="1" x14ac:dyDescent="0.25">
      <c r="A5052" s="96">
        <v>153186</v>
      </c>
      <c r="B5052" s="96" t="s">
        <v>116</v>
      </c>
      <c r="C5052" s="96" t="s">
        <v>43</v>
      </c>
      <c r="D5052" s="96" t="s">
        <v>166</v>
      </c>
      <c r="E5052" s="97">
        <v>43405</v>
      </c>
      <c r="F5052" s="96" t="s">
        <v>45</v>
      </c>
      <c r="G5052" s="96" t="s">
        <v>46</v>
      </c>
      <c r="H5052" s="97">
        <v>45218</v>
      </c>
      <c r="I5052" s="23">
        <v>0.53811342592592593</v>
      </c>
      <c r="J5052" s="97">
        <v>45218</v>
      </c>
      <c r="K5052" s="23">
        <v>0.6466319444444445</v>
      </c>
      <c r="L5052" s="96">
        <v>9376</v>
      </c>
      <c r="M5052" s="98">
        <f>Causas[[#This Row],[parada_duracion]]/60</f>
        <v>156.26666666666668</v>
      </c>
      <c r="N5052" s="18" t="s">
        <v>49</v>
      </c>
      <c r="O5052" s="99" t="s">
        <v>49</v>
      </c>
      <c r="P5052" s="99">
        <f>WEEKNUM(Causas[[#This Row],[resolucion_fecha]],16)</f>
        <v>42</v>
      </c>
      <c r="Q5052" s="99" t="str">
        <f>TEXT(Causas[[#This Row],[resolucion_fecha]],"MMMM")</f>
        <v>octubre</v>
      </c>
      <c r="R5052" s="99" t="str">
        <f t="shared" si="79"/>
        <v>M</v>
      </c>
      <c r="S5052" s="99"/>
      <c r="T5052" s="99" t="s">
        <v>49</v>
      </c>
      <c r="U5052" s="16"/>
      <c r="V5052" s="99"/>
      <c r="W5052" s="99"/>
    </row>
    <row r="5053" spans="1:23" hidden="1" x14ac:dyDescent="0.25">
      <c r="A5053" s="25">
        <v>153187</v>
      </c>
      <c r="B5053" s="25" t="s">
        <v>58</v>
      </c>
      <c r="C5053" s="25" t="s">
        <v>43</v>
      </c>
      <c r="D5053" s="25" t="s">
        <v>80</v>
      </c>
      <c r="E5053" s="24">
        <v>43405</v>
      </c>
      <c r="F5053" s="25" t="s">
        <v>45</v>
      </c>
      <c r="G5053" s="25" t="s">
        <v>46</v>
      </c>
      <c r="H5053" s="24">
        <v>45218</v>
      </c>
      <c r="I5053" s="101">
        <v>0.54249999999999998</v>
      </c>
      <c r="J5053" s="24">
        <v>45218</v>
      </c>
      <c r="K5053" s="101">
        <v>0.61563657407407402</v>
      </c>
      <c r="L5053" s="25">
        <v>6319</v>
      </c>
      <c r="M5053" s="26">
        <f>Causas[[#This Row],[parada_duracion]]/60</f>
        <v>105.31666666666666</v>
      </c>
      <c r="N5053" s="19" t="s">
        <v>1619</v>
      </c>
      <c r="O5053" s="16" t="s">
        <v>52</v>
      </c>
      <c r="P5053" s="16">
        <f>WEEKNUM(Causas[[#This Row],[resolucion_fecha]],16)</f>
        <v>42</v>
      </c>
      <c r="Q5053" s="16" t="str">
        <f>TEXT(Causas[[#This Row],[resolucion_fecha]],"MMMM")</f>
        <v>octubre</v>
      </c>
      <c r="R5053" s="16" t="str">
        <f t="shared" si="79"/>
        <v>M</v>
      </c>
      <c r="S5053" s="16"/>
      <c r="T5053" s="99" t="s">
        <v>53</v>
      </c>
      <c r="U5053" s="100"/>
      <c r="V5053" s="16"/>
      <c r="W5053" s="16"/>
    </row>
    <row r="5054" spans="1:23" hidden="1" x14ac:dyDescent="0.25">
      <c r="A5054" s="25">
        <v>153219</v>
      </c>
      <c r="B5054" s="25" t="s">
        <v>66</v>
      </c>
      <c r="C5054" s="25" t="s">
        <v>43</v>
      </c>
      <c r="D5054" s="25" t="s">
        <v>154</v>
      </c>
      <c r="E5054" s="24">
        <v>43405</v>
      </c>
      <c r="F5054" s="25" t="s">
        <v>45</v>
      </c>
      <c r="G5054" s="25" t="s">
        <v>46</v>
      </c>
      <c r="H5054" s="24">
        <v>45218</v>
      </c>
      <c r="I5054" s="101">
        <v>0.63930555555555557</v>
      </c>
      <c r="J5054" s="24">
        <v>45218</v>
      </c>
      <c r="K5054" s="101">
        <v>0.64513888888888882</v>
      </c>
      <c r="L5054" s="25">
        <v>504</v>
      </c>
      <c r="M5054" s="26">
        <f>Causas[[#This Row],[parada_duracion]]/60</f>
        <v>8.4</v>
      </c>
      <c r="N5054" s="19" t="s">
        <v>47</v>
      </c>
      <c r="O5054" s="16" t="s">
        <v>47</v>
      </c>
      <c r="P5054" s="16">
        <f>WEEKNUM(Causas[[#This Row],[resolucion_fecha]],16)</f>
        <v>42</v>
      </c>
      <c r="Q5054" s="16" t="str">
        <f>TEXT(Causas[[#This Row],[resolucion_fecha]],"MMMM")</f>
        <v>octubre</v>
      </c>
      <c r="R5054" s="16" t="str">
        <f t="shared" si="79"/>
        <v>T</v>
      </c>
      <c r="S5054" s="16"/>
      <c r="T5054" s="16" t="s">
        <v>47</v>
      </c>
      <c r="U5054" s="16"/>
      <c r="V5054" s="16"/>
      <c r="W5054" s="16"/>
    </row>
    <row r="5055" spans="1:23" ht="30" hidden="1" x14ac:dyDescent="0.25">
      <c r="A5055" s="25">
        <v>153237</v>
      </c>
      <c r="B5055" s="25" t="s">
        <v>61</v>
      </c>
      <c r="C5055" s="25" t="s">
        <v>43</v>
      </c>
      <c r="D5055" s="25" t="s">
        <v>82</v>
      </c>
      <c r="E5055" s="24">
        <v>43405</v>
      </c>
      <c r="F5055" s="25" t="s">
        <v>45</v>
      </c>
      <c r="G5055" s="25" t="s">
        <v>50</v>
      </c>
      <c r="H5055" s="24">
        <v>45218</v>
      </c>
      <c r="I5055" s="101">
        <v>0.676875</v>
      </c>
      <c r="J5055" s="24">
        <v>45218</v>
      </c>
      <c r="K5055" s="101">
        <v>0.70223379629629623</v>
      </c>
      <c r="L5055" s="25">
        <v>2191</v>
      </c>
      <c r="M5055" s="26">
        <f>Causas[[#This Row],[parada_duracion]]/60</f>
        <v>36.516666666666666</v>
      </c>
      <c r="N5055" s="19" t="s">
        <v>1620</v>
      </c>
      <c r="O5055" s="16" t="s">
        <v>72</v>
      </c>
      <c r="P5055" s="16">
        <f>WEEKNUM(Causas[[#This Row],[resolucion_fecha]],16)</f>
        <v>42</v>
      </c>
      <c r="Q5055" s="16" t="str">
        <f>TEXT(Causas[[#This Row],[resolucion_fecha]],"MMMM")</f>
        <v>octubre</v>
      </c>
      <c r="R5055" s="16" t="str">
        <f t="shared" si="79"/>
        <v>T</v>
      </c>
      <c r="S5055" s="16"/>
      <c r="T5055" s="99" t="s">
        <v>73</v>
      </c>
      <c r="U5055" s="16"/>
      <c r="V5055" s="16"/>
      <c r="W5055" s="16"/>
    </row>
    <row r="5056" spans="1:23" hidden="1" x14ac:dyDescent="0.25">
      <c r="A5056" s="25">
        <v>153254</v>
      </c>
      <c r="B5056" s="25" t="s">
        <v>42</v>
      </c>
      <c r="C5056" s="25" t="s">
        <v>43</v>
      </c>
      <c r="D5056" s="25" t="s">
        <v>44</v>
      </c>
      <c r="E5056" s="24">
        <v>43405</v>
      </c>
      <c r="F5056" s="25" t="s">
        <v>45</v>
      </c>
      <c r="G5056" s="25" t="s">
        <v>50</v>
      </c>
      <c r="H5056" s="24">
        <v>45218</v>
      </c>
      <c r="I5056" s="101">
        <v>0.71429398148148149</v>
      </c>
      <c r="J5056" s="24">
        <v>45218</v>
      </c>
      <c r="K5056" s="101">
        <v>0.71752314814814822</v>
      </c>
      <c r="L5056" s="25">
        <v>279</v>
      </c>
      <c r="M5056" s="26">
        <f>Causas[[#This Row],[parada_duracion]]/60</f>
        <v>4.6500000000000004</v>
      </c>
      <c r="N5056" s="19" t="s">
        <v>47</v>
      </c>
      <c r="O5056" s="16" t="s">
        <v>47</v>
      </c>
      <c r="P5056" s="16">
        <f>WEEKNUM(Causas[[#This Row],[resolucion_fecha]],16)</f>
        <v>42</v>
      </c>
      <c r="Q5056" s="16" t="str">
        <f>TEXT(Causas[[#This Row],[resolucion_fecha]],"MMMM")</f>
        <v>octubre</v>
      </c>
      <c r="R5056" s="16" t="str">
        <f t="shared" si="79"/>
        <v>T</v>
      </c>
      <c r="S5056" s="16"/>
      <c r="T5056" s="16" t="s">
        <v>47</v>
      </c>
      <c r="U5056" s="16"/>
      <c r="V5056" s="16"/>
      <c r="W5056" s="16"/>
    </row>
    <row r="5057" spans="1:23" hidden="1" x14ac:dyDescent="0.25">
      <c r="A5057" s="25">
        <v>153258</v>
      </c>
      <c r="B5057" s="25" t="s">
        <v>95</v>
      </c>
      <c r="C5057" s="25" t="s">
        <v>43</v>
      </c>
      <c r="D5057" s="25" t="s">
        <v>166</v>
      </c>
      <c r="E5057" s="24">
        <v>43405</v>
      </c>
      <c r="F5057" s="25" t="s">
        <v>45</v>
      </c>
      <c r="G5057" s="25" t="s">
        <v>46</v>
      </c>
      <c r="H5057" s="24">
        <v>45218</v>
      </c>
      <c r="I5057" s="101">
        <v>0.71939814814814806</v>
      </c>
      <c r="J5057" s="24">
        <v>45218</v>
      </c>
      <c r="K5057" s="101">
        <v>0.72737268518518527</v>
      </c>
      <c r="L5057" s="25">
        <v>689</v>
      </c>
      <c r="M5057" s="26">
        <f>Causas[[#This Row],[parada_duracion]]/60</f>
        <v>11.483333333333333</v>
      </c>
      <c r="N5057" s="19" t="s">
        <v>1621</v>
      </c>
      <c r="O5057" s="16" t="s">
        <v>52</v>
      </c>
      <c r="P5057" s="16">
        <f>WEEKNUM(Causas[[#This Row],[resolucion_fecha]],16)</f>
        <v>42</v>
      </c>
      <c r="Q5057" s="16" t="str">
        <f>TEXT(Causas[[#This Row],[resolucion_fecha]],"MMMM")</f>
        <v>octubre</v>
      </c>
      <c r="R5057" s="16" t="str">
        <f t="shared" si="79"/>
        <v>T</v>
      </c>
      <c r="S5057" s="16"/>
      <c r="T5057" s="16" t="s">
        <v>53</v>
      </c>
      <c r="U5057" s="16"/>
      <c r="V5057" s="16"/>
      <c r="W5057" s="16"/>
    </row>
    <row r="5058" spans="1:23" hidden="1" x14ac:dyDescent="0.25">
      <c r="A5058" s="25">
        <v>153264</v>
      </c>
      <c r="B5058" s="25" t="s">
        <v>101</v>
      </c>
      <c r="C5058" s="25" t="s">
        <v>43</v>
      </c>
      <c r="D5058" s="25" t="s">
        <v>68</v>
      </c>
      <c r="E5058" s="24">
        <v>43405</v>
      </c>
      <c r="F5058" s="25" t="s">
        <v>45</v>
      </c>
      <c r="G5058" s="25" t="s">
        <v>50</v>
      </c>
      <c r="H5058" s="24">
        <v>45218</v>
      </c>
      <c r="I5058" s="101">
        <v>0.73206018518518512</v>
      </c>
      <c r="J5058" s="24">
        <v>45218</v>
      </c>
      <c r="K5058" s="101">
        <v>0.73512731481481486</v>
      </c>
      <c r="L5058" s="25">
        <v>265</v>
      </c>
      <c r="M5058" s="26">
        <f>Causas[[#This Row],[parada_duracion]]/60</f>
        <v>4.416666666666667</v>
      </c>
      <c r="N5058" s="19" t="s">
        <v>47</v>
      </c>
      <c r="O5058" s="16" t="s">
        <v>47</v>
      </c>
      <c r="P5058" s="16">
        <f>WEEKNUM(Causas[[#This Row],[resolucion_fecha]],16)</f>
        <v>42</v>
      </c>
      <c r="Q5058" s="16" t="str">
        <f>TEXT(Causas[[#This Row],[resolucion_fecha]],"MMMM")</f>
        <v>octubre</v>
      </c>
      <c r="R5058" s="16" t="str">
        <f t="shared" si="79"/>
        <v>T</v>
      </c>
      <c r="S5058" s="16"/>
      <c r="T5058" s="16" t="s">
        <v>47</v>
      </c>
      <c r="U5058" s="16"/>
      <c r="V5058" s="16"/>
      <c r="W5058" s="16"/>
    </row>
    <row r="5059" spans="1:23" hidden="1" x14ac:dyDescent="0.25">
      <c r="A5059" s="25">
        <v>153268</v>
      </c>
      <c r="B5059" s="25" t="s">
        <v>61</v>
      </c>
      <c r="C5059" s="25" t="s">
        <v>43</v>
      </c>
      <c r="D5059" s="25" t="s">
        <v>82</v>
      </c>
      <c r="E5059" s="24">
        <v>43405</v>
      </c>
      <c r="F5059" s="25" t="s">
        <v>45</v>
      </c>
      <c r="G5059" s="25" t="s">
        <v>50</v>
      </c>
      <c r="H5059" s="24">
        <v>45218</v>
      </c>
      <c r="I5059" s="101">
        <v>0.75207175925925929</v>
      </c>
      <c r="J5059" s="24">
        <v>45218</v>
      </c>
      <c r="K5059" s="101">
        <v>0.77413194444444444</v>
      </c>
      <c r="L5059" s="25">
        <v>1906</v>
      </c>
      <c r="M5059" s="26">
        <f>Causas[[#This Row],[parada_duracion]]/60</f>
        <v>31.766666666666666</v>
      </c>
      <c r="N5059" s="19" t="s">
        <v>1622</v>
      </c>
      <c r="O5059" s="16" t="s">
        <v>52</v>
      </c>
      <c r="P5059" s="16">
        <f>WEEKNUM(Causas[[#This Row],[resolucion_fecha]],16)</f>
        <v>42</v>
      </c>
      <c r="Q5059" s="16" t="str">
        <f>TEXT(Causas[[#This Row],[resolucion_fecha]],"MMMM")</f>
        <v>octubre</v>
      </c>
      <c r="R5059" s="16" t="str">
        <f t="shared" si="79"/>
        <v>T</v>
      </c>
      <c r="S5059" s="16"/>
      <c r="T5059" s="99" t="s">
        <v>53</v>
      </c>
      <c r="U5059" s="16"/>
      <c r="V5059" s="16"/>
      <c r="W5059" s="16"/>
    </row>
    <row r="5060" spans="1:23" hidden="1" x14ac:dyDescent="0.25">
      <c r="A5060" s="25">
        <v>153276</v>
      </c>
      <c r="B5060" s="25" t="s">
        <v>66</v>
      </c>
      <c r="C5060" s="25" t="s">
        <v>43</v>
      </c>
      <c r="D5060" s="25" t="s">
        <v>77</v>
      </c>
      <c r="E5060" s="24">
        <v>43405</v>
      </c>
      <c r="F5060" s="25" t="s">
        <v>45</v>
      </c>
      <c r="G5060" s="25" t="s">
        <v>46</v>
      </c>
      <c r="H5060" s="24">
        <v>45218</v>
      </c>
      <c r="I5060" s="101">
        <v>0.82128472222222226</v>
      </c>
      <c r="J5060" s="24">
        <v>45218</v>
      </c>
      <c r="K5060" s="101">
        <v>0.82165509259259262</v>
      </c>
      <c r="L5060" s="25">
        <v>32</v>
      </c>
      <c r="M5060" s="26">
        <f>Causas[[#This Row],[parada_duracion]]/60</f>
        <v>0.53333333333333333</v>
      </c>
      <c r="N5060" s="19" t="s">
        <v>47</v>
      </c>
      <c r="O5060" s="16" t="s">
        <v>47</v>
      </c>
      <c r="P5060" s="16">
        <f>WEEKNUM(Causas[[#This Row],[resolucion_fecha]],16)</f>
        <v>42</v>
      </c>
      <c r="Q5060" s="16" t="str">
        <f>TEXT(Causas[[#This Row],[resolucion_fecha]],"MMMM")</f>
        <v>octubre</v>
      </c>
      <c r="R5060" s="16" t="str">
        <f t="shared" si="79"/>
        <v>T</v>
      </c>
      <c r="S5060" s="16"/>
      <c r="T5060" s="16" t="s">
        <v>47</v>
      </c>
      <c r="U5060" s="16"/>
      <c r="V5060" s="16"/>
      <c r="W5060" s="16"/>
    </row>
    <row r="5061" spans="1:23" hidden="1" x14ac:dyDescent="0.25">
      <c r="A5061" s="25">
        <v>153278</v>
      </c>
      <c r="B5061" s="25" t="s">
        <v>79</v>
      </c>
      <c r="C5061" s="25" t="s">
        <v>43</v>
      </c>
      <c r="D5061" s="25" t="s">
        <v>77</v>
      </c>
      <c r="E5061" s="24">
        <v>43405</v>
      </c>
      <c r="F5061" s="25" t="s">
        <v>45</v>
      </c>
      <c r="G5061" s="25" t="s">
        <v>50</v>
      </c>
      <c r="H5061" s="24">
        <v>45218</v>
      </c>
      <c r="I5061" s="101">
        <v>0.82739583333333344</v>
      </c>
      <c r="J5061" s="24">
        <v>45218</v>
      </c>
      <c r="K5061" s="101">
        <v>0.84372685185185192</v>
      </c>
      <c r="L5061" s="25">
        <v>1411</v>
      </c>
      <c r="M5061" s="26">
        <f>Causas[[#This Row],[parada_duracion]]/60</f>
        <v>23.516666666666666</v>
      </c>
      <c r="N5061" s="19" t="s">
        <v>1623</v>
      </c>
      <c r="O5061" s="16" t="s">
        <v>52</v>
      </c>
      <c r="P5061" s="16">
        <f>WEEKNUM(Causas[[#This Row],[resolucion_fecha]],16)</f>
        <v>42</v>
      </c>
      <c r="Q5061" s="16" t="str">
        <f>TEXT(Causas[[#This Row],[resolucion_fecha]],"MMMM")</f>
        <v>octubre</v>
      </c>
      <c r="R5061" s="16" t="str">
        <f t="shared" si="79"/>
        <v>T</v>
      </c>
      <c r="S5061" s="16"/>
      <c r="T5061" s="16" t="s">
        <v>53</v>
      </c>
      <c r="U5061" s="16"/>
      <c r="V5061" s="16"/>
      <c r="W5061" s="16"/>
    </row>
    <row r="5062" spans="1:23" hidden="1" x14ac:dyDescent="0.25">
      <c r="A5062" s="25">
        <v>153280</v>
      </c>
      <c r="B5062" s="25" t="s">
        <v>79</v>
      </c>
      <c r="C5062" s="25" t="s">
        <v>43</v>
      </c>
      <c r="D5062" s="25" t="s">
        <v>77</v>
      </c>
      <c r="E5062" s="24">
        <v>43405</v>
      </c>
      <c r="F5062" s="25" t="s">
        <v>45</v>
      </c>
      <c r="G5062" s="25" t="s">
        <v>46</v>
      </c>
      <c r="H5062" s="24">
        <v>45218</v>
      </c>
      <c r="I5062" s="101">
        <v>0.84378472222222223</v>
      </c>
      <c r="J5062" s="24">
        <v>45218</v>
      </c>
      <c r="K5062" s="101">
        <v>0.85018518518518515</v>
      </c>
      <c r="L5062" s="25">
        <v>553</v>
      </c>
      <c r="M5062" s="26">
        <f>Causas[[#This Row],[parada_duracion]]/60</f>
        <v>9.2166666666666668</v>
      </c>
      <c r="N5062" s="19" t="s">
        <v>47</v>
      </c>
      <c r="O5062" s="16" t="s">
        <v>47</v>
      </c>
      <c r="P5062" s="16">
        <f>WEEKNUM(Causas[[#This Row],[resolucion_fecha]],16)</f>
        <v>42</v>
      </c>
      <c r="Q5062" s="16" t="str">
        <f>TEXT(Causas[[#This Row],[resolucion_fecha]],"MMMM")</f>
        <v>octubre</v>
      </c>
      <c r="R5062" s="16" t="str">
        <f t="shared" si="79"/>
        <v>T</v>
      </c>
      <c r="S5062" s="16"/>
      <c r="T5062" s="16" t="s">
        <v>47</v>
      </c>
      <c r="U5062" s="16"/>
      <c r="V5062" s="16"/>
      <c r="W5062" s="16"/>
    </row>
    <row r="5063" spans="1:23" hidden="1" x14ac:dyDescent="0.25">
      <c r="A5063" s="25">
        <v>153290</v>
      </c>
      <c r="B5063" s="25" t="s">
        <v>42</v>
      </c>
      <c r="C5063" s="25" t="s">
        <v>43</v>
      </c>
      <c r="D5063" s="25" t="s">
        <v>164</v>
      </c>
      <c r="E5063" s="24">
        <v>43405</v>
      </c>
      <c r="F5063" s="25" t="s">
        <v>45</v>
      </c>
      <c r="G5063" s="25" t="s">
        <v>46</v>
      </c>
      <c r="H5063" s="24">
        <v>45219</v>
      </c>
      <c r="I5063" s="101">
        <v>0.26060185185185186</v>
      </c>
      <c r="J5063" s="24">
        <v>45219</v>
      </c>
      <c r="K5063" s="101">
        <v>0.27579861111111109</v>
      </c>
      <c r="L5063" s="25">
        <v>1313</v>
      </c>
      <c r="M5063" s="26">
        <f>Causas[[#This Row],[parada_duracion]]/60</f>
        <v>21.883333333333333</v>
      </c>
      <c r="N5063" s="19" t="s">
        <v>1624</v>
      </c>
      <c r="O5063" s="16" t="s">
        <v>52</v>
      </c>
      <c r="P5063" s="16">
        <f>WEEKNUM(Causas[[#This Row],[resolucion_fecha]],16)</f>
        <v>42</v>
      </c>
      <c r="Q5063" s="16" t="str">
        <f>TEXT(Causas[[#This Row],[resolucion_fecha]],"MMMM")</f>
        <v>octubre</v>
      </c>
      <c r="R5063" s="16" t="str">
        <f t="shared" si="79"/>
        <v>M</v>
      </c>
      <c r="S5063" s="16"/>
      <c r="T5063" s="16" t="s">
        <v>53</v>
      </c>
      <c r="U5063" s="16"/>
      <c r="V5063" s="16"/>
      <c r="W5063" s="16"/>
    </row>
    <row r="5064" spans="1:23" hidden="1" x14ac:dyDescent="0.25">
      <c r="A5064" s="96">
        <v>153294</v>
      </c>
      <c r="B5064" s="96" t="s">
        <v>176</v>
      </c>
      <c r="C5064" s="96" t="s">
        <v>43</v>
      </c>
      <c r="D5064" s="96" t="s">
        <v>164</v>
      </c>
      <c r="E5064" s="97">
        <v>43405</v>
      </c>
      <c r="F5064" s="96" t="s">
        <v>45</v>
      </c>
      <c r="G5064" s="96" t="s">
        <v>46</v>
      </c>
      <c r="H5064" s="97">
        <v>45219</v>
      </c>
      <c r="I5064" s="23">
        <v>0.28375</v>
      </c>
      <c r="J5064" s="97">
        <v>45219</v>
      </c>
      <c r="K5064" s="23">
        <v>0.28429398148148149</v>
      </c>
      <c r="L5064" s="96">
        <v>47</v>
      </c>
      <c r="M5064" s="98">
        <f>Causas[[#This Row],[parada_duracion]]/60</f>
        <v>0.78333333333333333</v>
      </c>
      <c r="N5064" s="18" t="s">
        <v>47</v>
      </c>
      <c r="O5064" s="99" t="s">
        <v>47</v>
      </c>
      <c r="P5064" s="99">
        <f>WEEKNUM(Causas[[#This Row],[resolucion_fecha]],16)</f>
        <v>42</v>
      </c>
      <c r="Q5064" s="99" t="str">
        <f>TEXT(Causas[[#This Row],[resolucion_fecha]],"MMMM")</f>
        <v>octubre</v>
      </c>
      <c r="R5064" s="99" t="str">
        <f t="shared" si="79"/>
        <v>M</v>
      </c>
      <c r="S5064" s="99"/>
      <c r="T5064" s="99" t="s">
        <v>47</v>
      </c>
      <c r="U5064" s="16"/>
      <c r="V5064" s="99"/>
      <c r="W5064" s="99"/>
    </row>
    <row r="5065" spans="1:23" hidden="1" x14ac:dyDescent="0.25">
      <c r="A5065" s="25">
        <v>153295</v>
      </c>
      <c r="B5065" s="25" t="s">
        <v>42</v>
      </c>
      <c r="C5065" s="25" t="s">
        <v>43</v>
      </c>
      <c r="D5065" s="25" t="s">
        <v>164</v>
      </c>
      <c r="E5065" s="24">
        <v>43405</v>
      </c>
      <c r="F5065" s="25" t="s">
        <v>45</v>
      </c>
      <c r="G5065" s="25" t="s">
        <v>46</v>
      </c>
      <c r="H5065" s="24">
        <v>45219</v>
      </c>
      <c r="I5065" s="101">
        <v>0.28519675925925925</v>
      </c>
      <c r="J5065" s="24">
        <v>45219</v>
      </c>
      <c r="K5065" s="101">
        <v>0.29848379629629629</v>
      </c>
      <c r="L5065" s="25">
        <v>1148</v>
      </c>
      <c r="M5065" s="26">
        <f>Causas[[#This Row],[parada_duracion]]/60</f>
        <v>19.133333333333333</v>
      </c>
      <c r="N5065" s="19" t="s">
        <v>1625</v>
      </c>
      <c r="O5065" s="16" t="s">
        <v>52</v>
      </c>
      <c r="P5065" s="16">
        <f>WEEKNUM(Causas[[#This Row],[resolucion_fecha]],16)</f>
        <v>42</v>
      </c>
      <c r="Q5065" s="16" t="str">
        <f>TEXT(Causas[[#This Row],[resolucion_fecha]],"MMMM")</f>
        <v>octubre</v>
      </c>
      <c r="R5065" s="16" t="str">
        <f t="shared" si="79"/>
        <v>M</v>
      </c>
      <c r="S5065" s="16"/>
      <c r="T5065" s="16" t="s">
        <v>53</v>
      </c>
      <c r="U5065" s="100"/>
      <c r="V5065" s="16"/>
      <c r="W5065" s="16"/>
    </row>
    <row r="5066" spans="1:23" hidden="1" x14ac:dyDescent="0.25">
      <c r="A5066" s="25">
        <v>153297</v>
      </c>
      <c r="B5066" s="25" t="s">
        <v>197</v>
      </c>
      <c r="C5066" s="25" t="s">
        <v>43</v>
      </c>
      <c r="D5066" s="25" t="s">
        <v>90</v>
      </c>
      <c r="E5066" s="24">
        <v>43405</v>
      </c>
      <c r="F5066" s="25" t="s">
        <v>45</v>
      </c>
      <c r="G5066" s="25" t="s">
        <v>46</v>
      </c>
      <c r="H5066" s="24">
        <v>45219</v>
      </c>
      <c r="I5066" s="101">
        <v>0.30151620370370369</v>
      </c>
      <c r="J5066" s="24">
        <v>45219</v>
      </c>
      <c r="K5066" s="101">
        <v>0.33674768518518516</v>
      </c>
      <c r="L5066" s="25">
        <v>3044</v>
      </c>
      <c r="M5066" s="26">
        <f>Causas[[#This Row],[parada_duracion]]/60</f>
        <v>50.733333333333334</v>
      </c>
      <c r="N5066" s="19" t="s">
        <v>1626</v>
      </c>
      <c r="O5066" s="16" t="s">
        <v>52</v>
      </c>
      <c r="P5066" s="16">
        <f>WEEKNUM(Causas[[#This Row],[resolucion_fecha]],16)</f>
        <v>42</v>
      </c>
      <c r="Q5066" s="16" t="str">
        <f>TEXT(Causas[[#This Row],[resolucion_fecha]],"MMMM")</f>
        <v>octubre</v>
      </c>
      <c r="R5066" s="16" t="str">
        <f t="shared" si="79"/>
        <v>M</v>
      </c>
      <c r="S5066" s="16"/>
      <c r="T5066" s="16" t="s">
        <v>53</v>
      </c>
      <c r="U5066" s="16"/>
      <c r="V5066" s="16"/>
      <c r="W5066" s="16"/>
    </row>
    <row r="5067" spans="1:23" hidden="1" x14ac:dyDescent="0.25">
      <c r="A5067" s="96">
        <v>153300</v>
      </c>
      <c r="B5067" s="96" t="s">
        <v>174</v>
      </c>
      <c r="C5067" s="96" t="s">
        <v>43</v>
      </c>
      <c r="D5067" s="96" t="s">
        <v>59</v>
      </c>
      <c r="E5067" s="97">
        <v>44265</v>
      </c>
      <c r="F5067" s="96" t="s">
        <v>56</v>
      </c>
      <c r="G5067" s="96" t="s">
        <v>46</v>
      </c>
      <c r="H5067" s="97">
        <v>45219</v>
      </c>
      <c r="I5067" s="23">
        <v>0.32096064814814812</v>
      </c>
      <c r="J5067" s="97">
        <v>45219</v>
      </c>
      <c r="K5067" s="23">
        <v>0.3823611111111111</v>
      </c>
      <c r="L5067" s="96">
        <v>5305</v>
      </c>
      <c r="M5067" s="98">
        <f>Causas[[#This Row],[parada_duracion]]/60</f>
        <v>88.416666666666671</v>
      </c>
      <c r="N5067" s="18" t="s">
        <v>49</v>
      </c>
      <c r="O5067" s="99" t="s">
        <v>49</v>
      </c>
      <c r="P5067" s="99">
        <f>WEEKNUM(Causas[[#This Row],[resolucion_fecha]],16)</f>
        <v>42</v>
      </c>
      <c r="Q5067" s="99" t="str">
        <f>TEXT(Causas[[#This Row],[resolucion_fecha]],"MMMM")</f>
        <v>octubre</v>
      </c>
      <c r="R5067" s="99" t="str">
        <f t="shared" si="79"/>
        <v>M</v>
      </c>
      <c r="S5067" s="99"/>
      <c r="T5067" s="99" t="s">
        <v>49</v>
      </c>
      <c r="U5067" s="16"/>
      <c r="V5067" s="99"/>
      <c r="W5067" s="99"/>
    </row>
    <row r="5068" spans="1:23" hidden="1" x14ac:dyDescent="0.25">
      <c r="A5068" s="96">
        <v>153301</v>
      </c>
      <c r="B5068" s="96" t="s">
        <v>75</v>
      </c>
      <c r="C5068" s="96" t="s">
        <v>43</v>
      </c>
      <c r="D5068" s="96" t="s">
        <v>76</v>
      </c>
      <c r="E5068" s="97">
        <v>44104</v>
      </c>
      <c r="F5068" s="96" t="s">
        <v>56</v>
      </c>
      <c r="G5068" s="96" t="s">
        <v>46</v>
      </c>
      <c r="H5068" s="97">
        <v>45219</v>
      </c>
      <c r="I5068" s="23">
        <v>0.34418981481481481</v>
      </c>
      <c r="J5068" s="97">
        <v>45219</v>
      </c>
      <c r="K5068" s="23">
        <v>0.3669560185185185</v>
      </c>
      <c r="L5068" s="96">
        <v>1967</v>
      </c>
      <c r="M5068" s="98">
        <f>Causas[[#This Row],[parada_duracion]]/60</f>
        <v>32.783333333333331</v>
      </c>
      <c r="N5068" s="18" t="s">
        <v>49</v>
      </c>
      <c r="O5068" s="99" t="s">
        <v>49</v>
      </c>
      <c r="P5068" s="99">
        <f>WEEKNUM(Causas[[#This Row],[resolucion_fecha]],16)</f>
        <v>42</v>
      </c>
      <c r="Q5068" s="99" t="str">
        <f>TEXT(Causas[[#This Row],[resolucion_fecha]],"MMMM")</f>
        <v>octubre</v>
      </c>
      <c r="R5068" s="99" t="str">
        <f t="shared" si="79"/>
        <v>M</v>
      </c>
      <c r="S5068" s="99"/>
      <c r="T5068" s="99" t="s">
        <v>49</v>
      </c>
      <c r="U5068" s="100"/>
      <c r="V5068" s="99"/>
      <c r="W5068" s="99"/>
    </row>
    <row r="5069" spans="1:23" hidden="1" x14ac:dyDescent="0.25">
      <c r="A5069" s="25">
        <v>153302</v>
      </c>
      <c r="B5069" s="25" t="s">
        <v>116</v>
      </c>
      <c r="C5069" s="25" t="s">
        <v>43</v>
      </c>
      <c r="D5069" s="25" t="s">
        <v>76</v>
      </c>
      <c r="E5069" s="24">
        <v>43900</v>
      </c>
      <c r="F5069" s="25" t="s">
        <v>56</v>
      </c>
      <c r="G5069" s="25" t="s">
        <v>50</v>
      </c>
      <c r="H5069" s="24">
        <v>45219</v>
      </c>
      <c r="I5069" s="101">
        <v>0.36704861111111109</v>
      </c>
      <c r="J5069" s="24">
        <v>45219</v>
      </c>
      <c r="K5069" s="101">
        <v>0.37368055555555557</v>
      </c>
      <c r="L5069" s="25">
        <v>573</v>
      </c>
      <c r="M5069" s="26">
        <f>Causas[[#This Row],[parada_duracion]]/60</f>
        <v>9.5500000000000007</v>
      </c>
      <c r="N5069" s="18" t="s">
        <v>47</v>
      </c>
      <c r="O5069" s="99" t="s">
        <v>47</v>
      </c>
      <c r="P5069" s="16">
        <f>WEEKNUM(Causas[[#This Row],[resolucion_fecha]],16)</f>
        <v>42</v>
      </c>
      <c r="Q5069" s="16" t="str">
        <f>TEXT(Causas[[#This Row],[resolucion_fecha]],"MMMM")</f>
        <v>octubre</v>
      </c>
      <c r="R5069" s="16" t="str">
        <f t="shared" si="79"/>
        <v>M</v>
      </c>
      <c r="S5069" s="16"/>
      <c r="T5069" s="99" t="s">
        <v>47</v>
      </c>
      <c r="U5069" s="100"/>
      <c r="V5069" s="16"/>
      <c r="W5069" s="16"/>
    </row>
    <row r="5070" spans="1:23" hidden="1" x14ac:dyDescent="0.25">
      <c r="A5070" s="25">
        <v>153318</v>
      </c>
      <c r="B5070" s="25" t="s">
        <v>42</v>
      </c>
      <c r="C5070" s="25" t="s">
        <v>43</v>
      </c>
      <c r="D5070" s="25" t="s">
        <v>80</v>
      </c>
      <c r="E5070" s="24">
        <v>43405</v>
      </c>
      <c r="F5070" s="25" t="s">
        <v>45</v>
      </c>
      <c r="G5070" s="25" t="s">
        <v>50</v>
      </c>
      <c r="H5070" s="24">
        <v>45219</v>
      </c>
      <c r="I5070" s="101">
        <v>0.44979166666666665</v>
      </c>
      <c r="J5070" s="24">
        <v>45219</v>
      </c>
      <c r="K5070" s="101">
        <v>0.45094907407407409</v>
      </c>
      <c r="L5070" s="25">
        <v>100</v>
      </c>
      <c r="M5070" s="26">
        <f>Causas[[#This Row],[parada_duracion]]/60</f>
        <v>1.6666666666666667</v>
      </c>
      <c r="N5070" s="18" t="s">
        <v>47</v>
      </c>
      <c r="O5070" s="99" t="s">
        <v>47</v>
      </c>
      <c r="P5070" s="16">
        <f>WEEKNUM(Causas[[#This Row],[resolucion_fecha]],16)</f>
        <v>42</v>
      </c>
      <c r="Q5070" s="16" t="str">
        <f>TEXT(Causas[[#This Row],[resolucion_fecha]],"MMMM")</f>
        <v>octubre</v>
      </c>
      <c r="R5070" s="16" t="str">
        <f t="shared" si="79"/>
        <v>M</v>
      </c>
      <c r="S5070" s="16"/>
      <c r="T5070" s="99" t="s">
        <v>47</v>
      </c>
      <c r="U5070" s="16"/>
      <c r="V5070" s="16"/>
      <c r="W5070" s="16"/>
    </row>
    <row r="5071" spans="1:23" hidden="1" x14ac:dyDescent="0.25">
      <c r="A5071" s="25">
        <v>153321</v>
      </c>
      <c r="B5071" s="25" t="s">
        <v>75</v>
      </c>
      <c r="C5071" s="25" t="s">
        <v>43</v>
      </c>
      <c r="D5071" s="25" t="s">
        <v>76</v>
      </c>
      <c r="E5071" s="24">
        <v>44104</v>
      </c>
      <c r="F5071" s="25" t="s">
        <v>56</v>
      </c>
      <c r="G5071" s="25" t="s">
        <v>46</v>
      </c>
      <c r="H5071" s="24">
        <v>45219</v>
      </c>
      <c r="I5071" s="101">
        <v>0.46489583333333334</v>
      </c>
      <c r="J5071" s="24">
        <v>45220</v>
      </c>
      <c r="K5071" s="101">
        <v>0.4246180555555556</v>
      </c>
      <c r="L5071" s="25">
        <v>82920</v>
      </c>
      <c r="M5071" s="26">
        <f>Causas[[#This Row],[parada_duracion]]/60</f>
        <v>1382</v>
      </c>
      <c r="N5071" s="18" t="s">
        <v>49</v>
      </c>
      <c r="O5071" s="99" t="s">
        <v>49</v>
      </c>
      <c r="P5071" s="16">
        <f>WEEKNUM(Causas[[#This Row],[resolucion_fecha]],16)</f>
        <v>43</v>
      </c>
      <c r="Q5071" s="16" t="str">
        <f>TEXT(Causas[[#This Row],[resolucion_fecha]],"MMMM")</f>
        <v>octubre</v>
      </c>
      <c r="R5071" s="16" t="str">
        <f t="shared" si="79"/>
        <v>M</v>
      </c>
      <c r="S5071" s="16"/>
      <c r="T5071" s="99" t="s">
        <v>49</v>
      </c>
      <c r="U5071" s="16"/>
      <c r="V5071" s="16"/>
      <c r="W5071" s="16"/>
    </row>
    <row r="5072" spans="1:23" hidden="1" x14ac:dyDescent="0.25">
      <c r="A5072" s="25">
        <v>153390</v>
      </c>
      <c r="B5072" s="25" t="s">
        <v>95</v>
      </c>
      <c r="C5072" s="25" t="s">
        <v>43</v>
      </c>
      <c r="D5072" s="25" t="s">
        <v>166</v>
      </c>
      <c r="E5072" s="24">
        <v>43405</v>
      </c>
      <c r="F5072" s="25" t="s">
        <v>45</v>
      </c>
      <c r="G5072" s="25" t="s">
        <v>46</v>
      </c>
      <c r="H5072" s="24">
        <v>45219</v>
      </c>
      <c r="I5072" s="101">
        <v>0.66834490740740737</v>
      </c>
      <c r="J5072" s="24">
        <v>45220</v>
      </c>
      <c r="K5072" s="101">
        <v>0.49715277777777778</v>
      </c>
      <c r="L5072" s="25">
        <v>71609</v>
      </c>
      <c r="M5072" s="26">
        <f>Causas[[#This Row],[parada_duracion]]/60</f>
        <v>1193.4833333333333</v>
      </c>
      <c r="N5072" s="18" t="s">
        <v>49</v>
      </c>
      <c r="O5072" s="99" t="s">
        <v>49</v>
      </c>
      <c r="P5072" s="16">
        <f>WEEKNUM(Causas[[#This Row],[resolucion_fecha]],16)</f>
        <v>43</v>
      </c>
      <c r="Q5072" s="16" t="str">
        <f>TEXT(Causas[[#This Row],[resolucion_fecha]],"MMMM")</f>
        <v>octubre</v>
      </c>
      <c r="R5072" s="16" t="str">
        <f t="shared" si="79"/>
        <v>T</v>
      </c>
      <c r="S5072" s="16"/>
      <c r="T5072" s="99" t="s">
        <v>49</v>
      </c>
      <c r="U5072" s="16"/>
      <c r="V5072" s="16"/>
      <c r="W5072" s="16"/>
    </row>
    <row r="5073" spans="1:23" ht="30" hidden="1" x14ac:dyDescent="0.25">
      <c r="A5073" s="96">
        <v>153395</v>
      </c>
      <c r="B5073" s="96" t="s">
        <v>58</v>
      </c>
      <c r="C5073" s="96" t="s">
        <v>43</v>
      </c>
      <c r="D5073" s="96" t="s">
        <v>59</v>
      </c>
      <c r="E5073" s="97">
        <v>44231</v>
      </c>
      <c r="F5073" s="96" t="s">
        <v>60</v>
      </c>
      <c r="G5073" s="96" t="s">
        <v>46</v>
      </c>
      <c r="H5073" s="97">
        <v>45219</v>
      </c>
      <c r="I5073" s="23">
        <v>0.71084490740740736</v>
      </c>
      <c r="J5073" s="97">
        <v>45219</v>
      </c>
      <c r="K5073" s="23">
        <v>0.77565972222222224</v>
      </c>
      <c r="L5073" s="96">
        <v>5600</v>
      </c>
      <c r="M5073" s="98">
        <f>Causas[[#This Row],[parada_duracion]]/60</f>
        <v>93.333333333333329</v>
      </c>
      <c r="N5073" s="18" t="s">
        <v>1627</v>
      </c>
      <c r="O5073" s="99" t="s">
        <v>52</v>
      </c>
      <c r="P5073" s="99">
        <f>WEEKNUM(Causas[[#This Row],[resolucion_fecha]],16)</f>
        <v>42</v>
      </c>
      <c r="Q5073" s="99" t="str">
        <f>TEXT(Causas[[#This Row],[resolucion_fecha]],"MMMM")</f>
        <v>octubre</v>
      </c>
      <c r="R5073" s="99" t="str">
        <f t="shared" si="79"/>
        <v>T</v>
      </c>
      <c r="S5073" s="99"/>
      <c r="T5073" s="99" t="s">
        <v>53</v>
      </c>
      <c r="U5073" s="16"/>
      <c r="V5073" s="99"/>
      <c r="W5073" s="99"/>
    </row>
    <row r="5074" spans="1:23" hidden="1" x14ac:dyDescent="0.25">
      <c r="A5074" s="25">
        <v>153396</v>
      </c>
      <c r="B5074" s="25" t="s">
        <v>129</v>
      </c>
      <c r="C5074" s="25" t="s">
        <v>43</v>
      </c>
      <c r="D5074" s="25" t="s">
        <v>55</v>
      </c>
      <c r="E5074" s="24">
        <v>43405</v>
      </c>
      <c r="F5074" s="25" t="s">
        <v>45</v>
      </c>
      <c r="G5074" s="25" t="s">
        <v>46</v>
      </c>
      <c r="H5074" s="24">
        <v>45219</v>
      </c>
      <c r="I5074" s="101">
        <v>0.71313657407407405</v>
      </c>
      <c r="J5074" s="24">
        <v>45219</v>
      </c>
      <c r="K5074" s="101">
        <v>0.71549768518518519</v>
      </c>
      <c r="L5074" s="25">
        <v>204</v>
      </c>
      <c r="M5074" s="26">
        <f>Causas[[#This Row],[parada_duracion]]/60</f>
        <v>3.4</v>
      </c>
      <c r="N5074" s="18" t="s">
        <v>47</v>
      </c>
      <c r="O5074" s="99" t="s">
        <v>47</v>
      </c>
      <c r="P5074" s="16">
        <f>WEEKNUM(Causas[[#This Row],[resolucion_fecha]],16)</f>
        <v>42</v>
      </c>
      <c r="Q5074" s="16" t="str">
        <f>TEXT(Causas[[#This Row],[resolucion_fecha]],"MMMM")</f>
        <v>octubre</v>
      </c>
      <c r="R5074" s="16" t="str">
        <f t="shared" si="79"/>
        <v>T</v>
      </c>
      <c r="S5074" s="16"/>
      <c r="T5074" s="99" t="s">
        <v>47</v>
      </c>
      <c r="U5074" s="100"/>
      <c r="V5074" s="16"/>
      <c r="W5074" s="16"/>
    </row>
    <row r="5075" spans="1:23" hidden="1" x14ac:dyDescent="0.25">
      <c r="A5075" s="96">
        <v>153406</v>
      </c>
      <c r="B5075" s="96" t="s">
        <v>42</v>
      </c>
      <c r="C5075" s="96" t="s">
        <v>43</v>
      </c>
      <c r="D5075" s="96" t="s">
        <v>164</v>
      </c>
      <c r="E5075" s="97">
        <v>43405</v>
      </c>
      <c r="F5075" s="96" t="s">
        <v>45</v>
      </c>
      <c r="G5075" s="96" t="s">
        <v>46</v>
      </c>
      <c r="H5075" s="97">
        <v>45219</v>
      </c>
      <c r="I5075" s="23">
        <v>0.76550925925925928</v>
      </c>
      <c r="J5075" s="97">
        <v>45219</v>
      </c>
      <c r="K5075" s="23">
        <v>0.76554398148148151</v>
      </c>
      <c r="L5075" s="96">
        <v>3</v>
      </c>
      <c r="M5075" s="98">
        <f>Causas[[#This Row],[parada_duracion]]/60</f>
        <v>0.05</v>
      </c>
      <c r="N5075" s="18" t="s">
        <v>47</v>
      </c>
      <c r="O5075" s="99" t="s">
        <v>47</v>
      </c>
      <c r="P5075" s="99">
        <f>WEEKNUM(Causas[[#This Row],[resolucion_fecha]],16)</f>
        <v>42</v>
      </c>
      <c r="Q5075" s="99" t="str">
        <f>TEXT(Causas[[#This Row],[resolucion_fecha]],"MMMM")</f>
        <v>octubre</v>
      </c>
      <c r="R5075" s="99" t="str">
        <f t="shared" si="79"/>
        <v>T</v>
      </c>
      <c r="S5075" s="99"/>
      <c r="T5075" s="99" t="s">
        <v>47</v>
      </c>
      <c r="U5075" s="16"/>
      <c r="V5075" s="99"/>
      <c r="W5075" s="99"/>
    </row>
    <row r="5076" spans="1:23" hidden="1" x14ac:dyDescent="0.25">
      <c r="A5076" s="25">
        <v>153407</v>
      </c>
      <c r="B5076" s="25" t="s">
        <v>42</v>
      </c>
      <c r="C5076" s="25" t="s">
        <v>43</v>
      </c>
      <c r="D5076" s="25" t="s">
        <v>164</v>
      </c>
      <c r="E5076" s="24">
        <v>43405</v>
      </c>
      <c r="F5076" s="25" t="s">
        <v>45</v>
      </c>
      <c r="G5076" s="25" t="s">
        <v>50</v>
      </c>
      <c r="H5076" s="24">
        <v>45219</v>
      </c>
      <c r="I5076" s="101">
        <v>0.76564814814814808</v>
      </c>
      <c r="J5076" s="24">
        <v>45219</v>
      </c>
      <c r="K5076" s="101">
        <v>0.78949074074074066</v>
      </c>
      <c r="L5076" s="25">
        <v>2060</v>
      </c>
      <c r="M5076" s="26">
        <f>Causas[[#This Row],[parada_duracion]]/60</f>
        <v>34.333333333333336</v>
      </c>
      <c r="N5076" s="19" t="s">
        <v>49</v>
      </c>
      <c r="O5076" s="16" t="s">
        <v>49</v>
      </c>
      <c r="P5076" s="16">
        <f>WEEKNUM(Causas[[#This Row],[resolucion_fecha]],16)</f>
        <v>42</v>
      </c>
      <c r="Q5076" s="16" t="str">
        <f>TEXT(Causas[[#This Row],[resolucion_fecha]],"MMMM")</f>
        <v>octubre</v>
      </c>
      <c r="R5076" s="16" t="str">
        <f t="shared" si="79"/>
        <v>T</v>
      </c>
      <c r="S5076" s="16"/>
      <c r="T5076" s="16" t="s">
        <v>49</v>
      </c>
      <c r="U5076" s="100"/>
      <c r="V5076" s="16"/>
      <c r="W5076" s="16"/>
    </row>
    <row r="5077" spans="1:23" hidden="1" x14ac:dyDescent="0.25">
      <c r="A5077" s="25">
        <v>153413</v>
      </c>
      <c r="B5077" s="25" t="s">
        <v>122</v>
      </c>
      <c r="C5077" s="25" t="s">
        <v>43</v>
      </c>
      <c r="D5077" s="25" t="s">
        <v>105</v>
      </c>
      <c r="E5077" s="24">
        <v>43405</v>
      </c>
      <c r="F5077" s="25" t="s">
        <v>45</v>
      </c>
      <c r="G5077" s="25" t="s">
        <v>46</v>
      </c>
      <c r="H5077" s="24">
        <v>45219</v>
      </c>
      <c r="I5077" s="101">
        <v>0.79160879629629621</v>
      </c>
      <c r="J5077" s="24">
        <v>45219</v>
      </c>
      <c r="K5077" s="101">
        <v>0.79684027777777777</v>
      </c>
      <c r="L5077" s="25">
        <v>452</v>
      </c>
      <c r="M5077" s="26">
        <f>Causas[[#This Row],[parada_duracion]]/60</f>
        <v>7.5333333333333332</v>
      </c>
      <c r="N5077" s="18" t="s">
        <v>47</v>
      </c>
      <c r="O5077" s="99" t="s">
        <v>47</v>
      </c>
      <c r="P5077" s="16">
        <f>WEEKNUM(Causas[[#This Row],[resolucion_fecha]],16)</f>
        <v>42</v>
      </c>
      <c r="Q5077" s="16" t="str">
        <f>TEXT(Causas[[#This Row],[resolucion_fecha]],"MMMM")</f>
        <v>octubre</v>
      </c>
      <c r="R5077" s="16" t="str">
        <f t="shared" si="79"/>
        <v>T</v>
      </c>
      <c r="S5077" s="16"/>
      <c r="T5077" s="99" t="s">
        <v>47</v>
      </c>
      <c r="U5077" s="16"/>
      <c r="V5077" s="16"/>
      <c r="W5077" s="16"/>
    </row>
    <row r="5078" spans="1:23" hidden="1" x14ac:dyDescent="0.25">
      <c r="A5078" s="25">
        <v>153418</v>
      </c>
      <c r="B5078" s="25" t="s">
        <v>42</v>
      </c>
      <c r="C5078" s="25" t="s">
        <v>43</v>
      </c>
      <c r="D5078" s="25" t="s">
        <v>164</v>
      </c>
      <c r="E5078" s="24">
        <v>43405</v>
      </c>
      <c r="F5078" s="25" t="s">
        <v>45</v>
      </c>
      <c r="G5078" s="25" t="s">
        <v>50</v>
      </c>
      <c r="H5078" s="24">
        <v>45219</v>
      </c>
      <c r="I5078" s="101">
        <v>0.84085648148148151</v>
      </c>
      <c r="J5078" s="24">
        <v>45219</v>
      </c>
      <c r="K5078" s="101">
        <v>0.85015046296296293</v>
      </c>
      <c r="L5078" s="25">
        <v>803</v>
      </c>
      <c r="M5078" s="26">
        <f>Causas[[#This Row],[parada_duracion]]/60</f>
        <v>13.383333333333333</v>
      </c>
      <c r="N5078" s="19" t="s">
        <v>62</v>
      </c>
      <c r="O5078" s="16" t="s">
        <v>52</v>
      </c>
      <c r="P5078" s="16">
        <f>WEEKNUM(Causas[[#This Row],[resolucion_fecha]],16)</f>
        <v>42</v>
      </c>
      <c r="Q5078" s="16" t="str">
        <f>TEXT(Causas[[#This Row],[resolucion_fecha]],"MMMM")</f>
        <v>octubre</v>
      </c>
      <c r="R5078" s="16" t="str">
        <f t="shared" si="79"/>
        <v>T</v>
      </c>
      <c r="S5078" s="16"/>
      <c r="T5078" s="16" t="s">
        <v>53</v>
      </c>
      <c r="U5078" s="16"/>
      <c r="V5078" s="16"/>
      <c r="W5078" s="16"/>
    </row>
    <row r="5079" spans="1:23" hidden="1" x14ac:dyDescent="0.25">
      <c r="A5079" s="25">
        <v>153492</v>
      </c>
      <c r="B5079" s="25" t="s">
        <v>119</v>
      </c>
      <c r="C5079" s="25" t="s">
        <v>43</v>
      </c>
      <c r="D5079" s="25" t="s">
        <v>64</v>
      </c>
      <c r="E5079" s="24">
        <v>43405</v>
      </c>
      <c r="F5079" s="25" t="s">
        <v>45</v>
      </c>
      <c r="G5079" s="25" t="s">
        <v>50</v>
      </c>
      <c r="H5079" s="24">
        <v>45222</v>
      </c>
      <c r="I5079" s="101">
        <v>0.27284722222222224</v>
      </c>
      <c r="J5079" s="24">
        <v>45222</v>
      </c>
      <c r="K5079" s="101">
        <v>0.29960648148148145</v>
      </c>
      <c r="L5079" s="25">
        <v>2312</v>
      </c>
      <c r="M5079" s="26">
        <f>Causas[[#This Row],[parada_duracion]]/60</f>
        <v>38.533333333333331</v>
      </c>
      <c r="N5079" s="19" t="s">
        <v>1628</v>
      </c>
      <c r="O5079" s="16" t="s">
        <v>52</v>
      </c>
      <c r="P5079" s="16">
        <f>WEEKNUM(Causas[[#This Row],[resolucion_fecha]],16)</f>
        <v>43</v>
      </c>
      <c r="Q5079" s="16" t="str">
        <f>TEXT(Causas[[#This Row],[resolucion_fecha]],"MMMM")</f>
        <v>octubre</v>
      </c>
      <c r="R5079" s="16" t="str">
        <f t="shared" si="79"/>
        <v>M</v>
      </c>
      <c r="S5079" s="16"/>
      <c r="T5079" s="16" t="s">
        <v>53</v>
      </c>
      <c r="U5079" s="16"/>
      <c r="V5079" s="16"/>
      <c r="W5079" s="16"/>
    </row>
    <row r="5080" spans="1:23" hidden="1" x14ac:dyDescent="0.25">
      <c r="A5080" s="25">
        <v>153495</v>
      </c>
      <c r="B5080" s="25" t="s">
        <v>61</v>
      </c>
      <c r="C5080" s="25" t="s">
        <v>43</v>
      </c>
      <c r="D5080" s="25" t="s">
        <v>55</v>
      </c>
      <c r="E5080" s="24">
        <v>43881</v>
      </c>
      <c r="F5080" s="25" t="s">
        <v>56</v>
      </c>
      <c r="G5080" s="25" t="s">
        <v>46</v>
      </c>
      <c r="H5080" s="24">
        <v>45222</v>
      </c>
      <c r="I5080" s="101">
        <v>0.29247685185185185</v>
      </c>
      <c r="J5080" s="24">
        <v>45222</v>
      </c>
      <c r="K5080" s="101">
        <v>0.30776620370370372</v>
      </c>
      <c r="L5080" s="25">
        <v>1321</v>
      </c>
      <c r="M5080" s="26">
        <f>Causas[[#This Row],[parada_duracion]]/60</f>
        <v>22.016666666666666</v>
      </c>
      <c r="N5080" s="19" t="s">
        <v>49</v>
      </c>
      <c r="O5080" s="16" t="s">
        <v>49</v>
      </c>
      <c r="P5080" s="16">
        <f>WEEKNUM(Causas[[#This Row],[resolucion_fecha]],16)</f>
        <v>43</v>
      </c>
      <c r="Q5080" s="16" t="str">
        <f>TEXT(Causas[[#This Row],[resolucion_fecha]],"MMMM")</f>
        <v>octubre</v>
      </c>
      <c r="R5080" s="16" t="str">
        <f t="shared" si="79"/>
        <v>M</v>
      </c>
      <c r="S5080" s="16"/>
      <c r="T5080" s="16" t="s">
        <v>49</v>
      </c>
      <c r="U5080" s="16"/>
      <c r="V5080" s="16"/>
      <c r="W5080" s="16"/>
    </row>
    <row r="5081" spans="1:23" hidden="1" x14ac:dyDescent="0.25">
      <c r="A5081" s="25">
        <v>153497</v>
      </c>
      <c r="B5081" s="25" t="s">
        <v>119</v>
      </c>
      <c r="C5081" s="25" t="s">
        <v>43</v>
      </c>
      <c r="D5081" s="25" t="s">
        <v>64</v>
      </c>
      <c r="E5081" s="24">
        <v>43405</v>
      </c>
      <c r="F5081" s="25" t="s">
        <v>45</v>
      </c>
      <c r="G5081" s="25" t="s">
        <v>46</v>
      </c>
      <c r="H5081" s="24">
        <v>45222</v>
      </c>
      <c r="I5081" s="101">
        <v>0.29969907407407409</v>
      </c>
      <c r="J5081" s="24">
        <v>45222</v>
      </c>
      <c r="K5081" s="101">
        <v>0.30357638888888888</v>
      </c>
      <c r="L5081" s="25">
        <v>335</v>
      </c>
      <c r="M5081" s="26">
        <f>Causas[[#This Row],[parada_duracion]]/60</f>
        <v>5.583333333333333</v>
      </c>
      <c r="N5081" s="19" t="s">
        <v>47</v>
      </c>
      <c r="O5081" s="16" t="s">
        <v>47</v>
      </c>
      <c r="P5081" s="16">
        <f>WEEKNUM(Causas[[#This Row],[resolucion_fecha]],16)</f>
        <v>43</v>
      </c>
      <c r="Q5081" s="16" t="str">
        <f>TEXT(Causas[[#This Row],[resolucion_fecha]],"MMMM")</f>
        <v>octubre</v>
      </c>
      <c r="R5081" s="16" t="str">
        <f t="shared" si="79"/>
        <v>M</v>
      </c>
      <c r="S5081" s="16"/>
      <c r="T5081" s="16" t="s">
        <v>47</v>
      </c>
      <c r="U5081" s="16"/>
      <c r="V5081" s="16"/>
      <c r="W5081" s="16"/>
    </row>
    <row r="5082" spans="1:23" hidden="1" x14ac:dyDescent="0.25">
      <c r="A5082" s="96">
        <v>153499</v>
      </c>
      <c r="B5082" s="96" t="s">
        <v>61</v>
      </c>
      <c r="C5082" s="96" t="s">
        <v>43</v>
      </c>
      <c r="D5082" s="96" t="s">
        <v>55</v>
      </c>
      <c r="E5082" s="97">
        <v>43881</v>
      </c>
      <c r="F5082" s="96" t="s">
        <v>56</v>
      </c>
      <c r="G5082" s="96" t="s">
        <v>50</v>
      </c>
      <c r="H5082" s="97">
        <v>45222</v>
      </c>
      <c r="I5082" s="23">
        <v>0.31376157407407407</v>
      </c>
      <c r="J5082" s="97">
        <v>45222</v>
      </c>
      <c r="K5082" s="23">
        <v>0.33644675925925926</v>
      </c>
      <c r="L5082" s="96">
        <v>1960</v>
      </c>
      <c r="M5082" s="98">
        <f>Causas[[#This Row],[parada_duracion]]/60</f>
        <v>32.666666666666664</v>
      </c>
      <c r="N5082" s="18" t="s">
        <v>1629</v>
      </c>
      <c r="O5082" s="99" t="s">
        <v>52</v>
      </c>
      <c r="P5082" s="99">
        <f>WEEKNUM(Causas[[#This Row],[resolucion_fecha]],16)</f>
        <v>43</v>
      </c>
      <c r="Q5082" s="99" t="str">
        <f>TEXT(Causas[[#This Row],[resolucion_fecha]],"MMMM")</f>
        <v>octubre</v>
      </c>
      <c r="R5082" s="99" t="str">
        <f t="shared" si="79"/>
        <v>M</v>
      </c>
      <c r="S5082" s="99"/>
      <c r="T5082" s="99" t="s">
        <v>53</v>
      </c>
      <c r="U5082" s="16"/>
      <c r="V5082" s="99"/>
      <c r="W5082" s="99"/>
    </row>
    <row r="5083" spans="1:23" hidden="1" x14ac:dyDescent="0.25">
      <c r="A5083" s="96">
        <v>153500</v>
      </c>
      <c r="B5083" s="96" t="s">
        <v>117</v>
      </c>
      <c r="C5083" s="96" t="s">
        <v>43</v>
      </c>
      <c r="D5083" s="96" t="s">
        <v>80</v>
      </c>
      <c r="E5083" s="97">
        <v>43405</v>
      </c>
      <c r="F5083" s="96" t="s">
        <v>45</v>
      </c>
      <c r="G5083" s="96" t="s">
        <v>46</v>
      </c>
      <c r="H5083" s="97">
        <v>45222</v>
      </c>
      <c r="I5083" s="23">
        <v>0.32203703703703707</v>
      </c>
      <c r="J5083" s="97">
        <v>45222</v>
      </c>
      <c r="K5083" s="23">
        <v>0.32829861111111108</v>
      </c>
      <c r="L5083" s="96">
        <v>541</v>
      </c>
      <c r="M5083" s="98">
        <f>Causas[[#This Row],[parada_duracion]]/60</f>
        <v>9.0166666666666675</v>
      </c>
      <c r="N5083" s="19" t="s">
        <v>47</v>
      </c>
      <c r="O5083" s="16" t="s">
        <v>47</v>
      </c>
      <c r="P5083" s="99">
        <f>WEEKNUM(Causas[[#This Row],[resolucion_fecha]],16)</f>
        <v>43</v>
      </c>
      <c r="Q5083" s="99" t="str">
        <f>TEXT(Causas[[#This Row],[resolucion_fecha]],"MMMM")</f>
        <v>octubre</v>
      </c>
      <c r="R5083" s="99" t="str">
        <f t="shared" si="79"/>
        <v>M</v>
      </c>
      <c r="S5083" s="99"/>
      <c r="T5083" s="16" t="s">
        <v>47</v>
      </c>
      <c r="U5083" s="100"/>
      <c r="V5083" s="99"/>
      <c r="W5083" s="99"/>
    </row>
    <row r="5084" spans="1:23" hidden="1" x14ac:dyDescent="0.25">
      <c r="A5084" s="25">
        <v>153501</v>
      </c>
      <c r="B5084" s="25" t="s">
        <v>129</v>
      </c>
      <c r="C5084" s="25" t="s">
        <v>43</v>
      </c>
      <c r="D5084" s="25" t="s">
        <v>55</v>
      </c>
      <c r="E5084" s="24">
        <v>43405</v>
      </c>
      <c r="F5084" s="25" t="s">
        <v>45</v>
      </c>
      <c r="G5084" s="25" t="s">
        <v>46</v>
      </c>
      <c r="H5084" s="24">
        <v>45222</v>
      </c>
      <c r="I5084" s="101">
        <v>0.36109953703703707</v>
      </c>
      <c r="J5084" s="24">
        <v>45222</v>
      </c>
      <c r="K5084" s="101">
        <v>0.36700231481481477</v>
      </c>
      <c r="L5084" s="25">
        <v>510</v>
      </c>
      <c r="M5084" s="26">
        <f>Causas[[#This Row],[parada_duracion]]/60</f>
        <v>8.5</v>
      </c>
      <c r="N5084" s="19" t="s">
        <v>47</v>
      </c>
      <c r="O5084" s="16" t="s">
        <v>47</v>
      </c>
      <c r="P5084" s="16">
        <f>WEEKNUM(Causas[[#This Row],[resolucion_fecha]],16)</f>
        <v>43</v>
      </c>
      <c r="Q5084" s="16" t="str">
        <f>TEXT(Causas[[#This Row],[resolucion_fecha]],"MMMM")</f>
        <v>octubre</v>
      </c>
      <c r="R5084" s="16" t="str">
        <f t="shared" si="79"/>
        <v>M</v>
      </c>
      <c r="S5084" s="16"/>
      <c r="T5084" s="16" t="s">
        <v>47</v>
      </c>
      <c r="U5084" s="100"/>
      <c r="V5084" s="16"/>
      <c r="W5084" s="16"/>
    </row>
    <row r="5085" spans="1:23" ht="30" hidden="1" x14ac:dyDescent="0.25">
      <c r="A5085" s="96">
        <v>153503</v>
      </c>
      <c r="B5085" s="96" t="s">
        <v>42</v>
      </c>
      <c r="C5085" s="96" t="s">
        <v>43</v>
      </c>
      <c r="D5085" s="96" t="s">
        <v>80</v>
      </c>
      <c r="E5085" s="97">
        <v>43405</v>
      </c>
      <c r="F5085" s="96" t="s">
        <v>45</v>
      </c>
      <c r="G5085" s="96" t="s">
        <v>50</v>
      </c>
      <c r="H5085" s="97">
        <v>45222</v>
      </c>
      <c r="I5085" s="23">
        <v>0.36879629629629629</v>
      </c>
      <c r="J5085" s="97">
        <v>45222</v>
      </c>
      <c r="K5085" s="23">
        <v>0.51659722222222226</v>
      </c>
      <c r="L5085" s="96">
        <v>12770</v>
      </c>
      <c r="M5085" s="98">
        <f>Causas[[#This Row],[parada_duracion]]/60</f>
        <v>212.83333333333334</v>
      </c>
      <c r="N5085" s="18" t="s">
        <v>1630</v>
      </c>
      <c r="O5085" s="99" t="s">
        <v>52</v>
      </c>
      <c r="P5085" s="99">
        <f>WEEKNUM(Causas[[#This Row],[resolucion_fecha]],16)</f>
        <v>43</v>
      </c>
      <c r="Q5085" s="99" t="str">
        <f>TEXT(Causas[[#This Row],[resolucion_fecha]],"MMMM")</f>
        <v>octubre</v>
      </c>
      <c r="R5085" s="99" t="str">
        <f t="shared" si="79"/>
        <v>M</v>
      </c>
      <c r="S5085" s="99"/>
      <c r="T5085" s="99" t="s">
        <v>53</v>
      </c>
      <c r="U5085" s="16"/>
      <c r="V5085" s="99"/>
      <c r="W5085" s="99"/>
    </row>
    <row r="5086" spans="1:23" hidden="1" x14ac:dyDescent="0.25">
      <c r="A5086" s="25">
        <v>153504</v>
      </c>
      <c r="B5086" s="25" t="s">
        <v>61</v>
      </c>
      <c r="C5086" s="25" t="s">
        <v>43</v>
      </c>
      <c r="D5086" s="25" t="s">
        <v>55</v>
      </c>
      <c r="E5086" s="24">
        <v>43881</v>
      </c>
      <c r="F5086" s="25" t="s">
        <v>56</v>
      </c>
      <c r="G5086" s="25" t="s">
        <v>46</v>
      </c>
      <c r="H5086" s="24">
        <v>45222</v>
      </c>
      <c r="I5086" s="101">
        <v>0.37223379629629627</v>
      </c>
      <c r="J5086" s="24">
        <v>45222</v>
      </c>
      <c r="K5086" s="101">
        <v>0.3759953703703704</v>
      </c>
      <c r="L5086" s="25">
        <v>325</v>
      </c>
      <c r="M5086" s="26">
        <f>Causas[[#This Row],[parada_duracion]]/60</f>
        <v>5.416666666666667</v>
      </c>
      <c r="N5086" s="19" t="s">
        <v>47</v>
      </c>
      <c r="O5086" s="16" t="s">
        <v>47</v>
      </c>
      <c r="P5086" s="16">
        <f>WEEKNUM(Causas[[#This Row],[resolucion_fecha]],16)</f>
        <v>43</v>
      </c>
      <c r="Q5086" s="16" t="str">
        <f>TEXT(Causas[[#This Row],[resolucion_fecha]],"MMMM")</f>
        <v>octubre</v>
      </c>
      <c r="R5086" s="16" t="str">
        <f t="shared" si="79"/>
        <v>M</v>
      </c>
      <c r="S5086" s="16"/>
      <c r="T5086" s="16" t="s">
        <v>47</v>
      </c>
      <c r="U5086" s="100"/>
      <c r="V5086" s="16"/>
      <c r="W5086" s="16"/>
    </row>
    <row r="5087" spans="1:23" hidden="1" x14ac:dyDescent="0.25">
      <c r="A5087" s="25">
        <v>153523</v>
      </c>
      <c r="B5087" s="25" t="s">
        <v>42</v>
      </c>
      <c r="C5087" s="25" t="s">
        <v>43</v>
      </c>
      <c r="D5087" s="25" t="s">
        <v>64</v>
      </c>
      <c r="E5087" s="24">
        <v>43405</v>
      </c>
      <c r="F5087" s="25" t="s">
        <v>45</v>
      </c>
      <c r="G5087" s="25" t="s">
        <v>50</v>
      </c>
      <c r="H5087" s="24">
        <v>45222</v>
      </c>
      <c r="I5087" s="101">
        <v>0.43145833333333333</v>
      </c>
      <c r="J5087" s="24">
        <v>45222</v>
      </c>
      <c r="K5087" s="101">
        <v>0.44776620370370374</v>
      </c>
      <c r="L5087" s="25">
        <v>1409</v>
      </c>
      <c r="M5087" s="26">
        <f>Causas[[#This Row],[parada_duracion]]/60</f>
        <v>23.483333333333334</v>
      </c>
      <c r="N5087" s="19" t="s">
        <v>148</v>
      </c>
      <c r="O5087" s="16" t="s">
        <v>52</v>
      </c>
      <c r="P5087" s="16">
        <f>WEEKNUM(Causas[[#This Row],[resolucion_fecha]],16)</f>
        <v>43</v>
      </c>
      <c r="Q5087" s="16" t="str">
        <f>TEXT(Causas[[#This Row],[resolucion_fecha]],"MMMM")</f>
        <v>octubre</v>
      </c>
      <c r="R5087" s="16" t="str">
        <f t="shared" si="79"/>
        <v>M</v>
      </c>
      <c r="S5087" s="16"/>
      <c r="T5087" s="16" t="s">
        <v>53</v>
      </c>
      <c r="U5087" s="16"/>
      <c r="V5087" s="16"/>
      <c r="W5087" s="16"/>
    </row>
    <row r="5088" spans="1:23" hidden="1" x14ac:dyDescent="0.25">
      <c r="A5088" s="96">
        <v>153528</v>
      </c>
      <c r="B5088" s="96" t="s">
        <v>111</v>
      </c>
      <c r="C5088" s="96" t="s">
        <v>43</v>
      </c>
      <c r="D5088" s="96" t="s">
        <v>55</v>
      </c>
      <c r="E5088" s="97">
        <v>43405</v>
      </c>
      <c r="F5088" s="96" t="s">
        <v>45</v>
      </c>
      <c r="G5088" s="96" t="s">
        <v>50</v>
      </c>
      <c r="H5088" s="97">
        <v>45222</v>
      </c>
      <c r="I5088" s="23">
        <v>0.44937500000000002</v>
      </c>
      <c r="J5088" s="97">
        <v>45222</v>
      </c>
      <c r="K5088" s="23">
        <v>0.45328703703703704</v>
      </c>
      <c r="L5088" s="96">
        <v>338</v>
      </c>
      <c r="M5088" s="98">
        <f>Causas[[#This Row],[parada_duracion]]/60</f>
        <v>5.6333333333333337</v>
      </c>
      <c r="N5088" s="19" t="s">
        <v>47</v>
      </c>
      <c r="O5088" s="16" t="s">
        <v>47</v>
      </c>
      <c r="P5088" s="99">
        <f>WEEKNUM(Causas[[#This Row],[resolucion_fecha]],16)</f>
        <v>43</v>
      </c>
      <c r="Q5088" s="99" t="str">
        <f>TEXT(Causas[[#This Row],[resolucion_fecha]],"MMMM")</f>
        <v>octubre</v>
      </c>
      <c r="R5088" s="99" t="str">
        <f t="shared" si="79"/>
        <v>M</v>
      </c>
      <c r="S5088" s="99"/>
      <c r="T5088" s="16" t="s">
        <v>47</v>
      </c>
      <c r="U5088" s="16"/>
      <c r="V5088" s="99"/>
      <c r="W5088" s="99"/>
    </row>
    <row r="5089" spans="1:23" hidden="1" x14ac:dyDescent="0.25">
      <c r="A5089" s="96">
        <v>153529</v>
      </c>
      <c r="B5089" s="96" t="s">
        <v>42</v>
      </c>
      <c r="C5089" s="96" t="s">
        <v>43</v>
      </c>
      <c r="D5089" s="96" t="s">
        <v>55</v>
      </c>
      <c r="E5089" s="97">
        <v>43405</v>
      </c>
      <c r="F5089" s="96" t="s">
        <v>45</v>
      </c>
      <c r="G5089" s="96" t="s">
        <v>50</v>
      </c>
      <c r="H5089" s="97">
        <v>45222</v>
      </c>
      <c r="I5089" s="23">
        <v>0.45922453703703708</v>
      </c>
      <c r="J5089" s="97">
        <v>45222</v>
      </c>
      <c r="K5089" s="23">
        <v>0.4601851851851852</v>
      </c>
      <c r="L5089" s="96">
        <v>83</v>
      </c>
      <c r="M5089" s="98">
        <f>Causas[[#This Row],[parada_duracion]]/60</f>
        <v>1.3833333333333333</v>
      </c>
      <c r="N5089" s="19" t="s">
        <v>47</v>
      </c>
      <c r="O5089" s="16" t="s">
        <v>47</v>
      </c>
      <c r="P5089" s="99">
        <f>WEEKNUM(Causas[[#This Row],[resolucion_fecha]],16)</f>
        <v>43</v>
      </c>
      <c r="Q5089" s="99" t="str">
        <f>TEXT(Causas[[#This Row],[resolucion_fecha]],"MMMM")</f>
        <v>octubre</v>
      </c>
      <c r="R5089" s="99" t="str">
        <f t="shared" si="79"/>
        <v>M</v>
      </c>
      <c r="S5089" s="99"/>
      <c r="T5089" s="16" t="s">
        <v>47</v>
      </c>
      <c r="U5089" s="100"/>
      <c r="V5089" s="99"/>
      <c r="W5089" s="99"/>
    </row>
    <row r="5090" spans="1:23" hidden="1" x14ac:dyDescent="0.25">
      <c r="A5090" s="25">
        <v>153530</v>
      </c>
      <c r="B5090" s="25" t="s">
        <v>79</v>
      </c>
      <c r="C5090" s="25" t="s">
        <v>43</v>
      </c>
      <c r="D5090" s="25" t="s">
        <v>77</v>
      </c>
      <c r="E5090" s="24">
        <v>43405</v>
      </c>
      <c r="F5090" s="25" t="s">
        <v>45</v>
      </c>
      <c r="G5090" s="25" t="s">
        <v>46</v>
      </c>
      <c r="H5090" s="24">
        <v>45222</v>
      </c>
      <c r="I5090" s="101">
        <v>0.46067129629629627</v>
      </c>
      <c r="J5090" s="24">
        <v>45222</v>
      </c>
      <c r="K5090" s="101">
        <v>0.59916666666666674</v>
      </c>
      <c r="L5090" s="25">
        <v>11966</v>
      </c>
      <c r="M5090" s="26">
        <f>Causas[[#This Row],[parada_duracion]]/60</f>
        <v>199.43333333333334</v>
      </c>
      <c r="N5090" s="19" t="s">
        <v>49</v>
      </c>
      <c r="O5090" s="16" t="s">
        <v>49</v>
      </c>
      <c r="P5090" s="16">
        <f>WEEKNUM(Causas[[#This Row],[resolucion_fecha]],16)</f>
        <v>43</v>
      </c>
      <c r="Q5090" s="16" t="str">
        <f>TEXT(Causas[[#This Row],[resolucion_fecha]],"MMMM")</f>
        <v>octubre</v>
      </c>
      <c r="R5090" s="16" t="str">
        <f t="shared" si="79"/>
        <v>M</v>
      </c>
      <c r="S5090" s="16"/>
      <c r="T5090" s="16" t="s">
        <v>49</v>
      </c>
      <c r="U5090" s="100"/>
      <c r="V5090" s="16"/>
      <c r="W5090" s="16"/>
    </row>
    <row r="5091" spans="1:23" hidden="1" x14ac:dyDescent="0.25">
      <c r="A5091" s="96">
        <v>153534</v>
      </c>
      <c r="B5091" s="96" t="s">
        <v>75</v>
      </c>
      <c r="C5091" s="96" t="s">
        <v>43</v>
      </c>
      <c r="D5091" s="96" t="s">
        <v>76</v>
      </c>
      <c r="E5091" s="97">
        <v>44104</v>
      </c>
      <c r="F5091" s="96" t="s">
        <v>56</v>
      </c>
      <c r="G5091" s="96" t="s">
        <v>46</v>
      </c>
      <c r="H5091" s="97">
        <v>45222</v>
      </c>
      <c r="I5091" s="23">
        <v>0.46656249999999999</v>
      </c>
      <c r="J5091" s="97">
        <v>45222</v>
      </c>
      <c r="K5091" s="23">
        <v>0.49578703703703703</v>
      </c>
      <c r="L5091" s="96">
        <v>2525</v>
      </c>
      <c r="M5091" s="98">
        <f>Causas[[#This Row],[parada_duracion]]/60</f>
        <v>42.083333333333336</v>
      </c>
      <c r="N5091" s="18" t="s">
        <v>49</v>
      </c>
      <c r="O5091" s="99" t="s">
        <v>49</v>
      </c>
      <c r="P5091" s="99">
        <f>WEEKNUM(Causas[[#This Row],[resolucion_fecha]],16)</f>
        <v>43</v>
      </c>
      <c r="Q5091" s="99" t="str">
        <f>TEXT(Causas[[#This Row],[resolucion_fecha]],"MMMM")</f>
        <v>octubre</v>
      </c>
      <c r="R5091" s="99" t="str">
        <f t="shared" si="79"/>
        <v>M</v>
      </c>
      <c r="S5091" s="99"/>
      <c r="T5091" s="99" t="s">
        <v>49</v>
      </c>
      <c r="U5091" s="16"/>
      <c r="V5091" s="99"/>
      <c r="W5091" s="99"/>
    </row>
    <row r="5092" spans="1:23" hidden="1" x14ac:dyDescent="0.25">
      <c r="A5092" s="25">
        <v>153535</v>
      </c>
      <c r="B5092" s="25" t="s">
        <v>95</v>
      </c>
      <c r="C5092" s="25" t="s">
        <v>43</v>
      </c>
      <c r="D5092" s="25" t="s">
        <v>96</v>
      </c>
      <c r="E5092" s="24">
        <v>43882</v>
      </c>
      <c r="F5092" s="25" t="s">
        <v>56</v>
      </c>
      <c r="G5092" s="25" t="s">
        <v>46</v>
      </c>
      <c r="H5092" s="24">
        <v>45222</v>
      </c>
      <c r="I5092" s="101">
        <v>0.47387731481481482</v>
      </c>
      <c r="J5092" s="24">
        <v>45222</v>
      </c>
      <c r="K5092" s="101">
        <v>0.49232638888888891</v>
      </c>
      <c r="L5092" s="25">
        <v>1594</v>
      </c>
      <c r="M5092" s="26">
        <f>Causas[[#This Row],[parada_duracion]]/60</f>
        <v>26.566666666666666</v>
      </c>
      <c r="N5092" s="19" t="s">
        <v>1631</v>
      </c>
      <c r="O5092" s="16" t="s">
        <v>52</v>
      </c>
      <c r="P5092" s="16">
        <f>WEEKNUM(Causas[[#This Row],[resolucion_fecha]],16)</f>
        <v>43</v>
      </c>
      <c r="Q5092" s="16" t="str">
        <f>TEXT(Causas[[#This Row],[resolucion_fecha]],"MMMM")</f>
        <v>octubre</v>
      </c>
      <c r="R5092" s="16" t="str">
        <f t="shared" si="79"/>
        <v>M</v>
      </c>
      <c r="S5092" s="16"/>
      <c r="T5092" s="16" t="s">
        <v>53</v>
      </c>
      <c r="U5092" s="100"/>
      <c r="V5092" s="16"/>
      <c r="W5092" s="16"/>
    </row>
    <row r="5093" spans="1:23" hidden="1" x14ac:dyDescent="0.25">
      <c r="A5093" s="25">
        <v>153539</v>
      </c>
      <c r="B5093" s="25" t="s">
        <v>42</v>
      </c>
      <c r="C5093" s="25" t="s">
        <v>43</v>
      </c>
      <c r="D5093" s="25" t="s">
        <v>64</v>
      </c>
      <c r="E5093" s="24">
        <v>43405</v>
      </c>
      <c r="F5093" s="25" t="s">
        <v>45</v>
      </c>
      <c r="G5093" s="25" t="s">
        <v>50</v>
      </c>
      <c r="H5093" s="24">
        <v>45222</v>
      </c>
      <c r="I5093" s="101">
        <v>0.48202546296296295</v>
      </c>
      <c r="J5093" s="24">
        <v>45222</v>
      </c>
      <c r="K5093" s="101">
        <v>0.51682870370370371</v>
      </c>
      <c r="L5093" s="25">
        <v>3007</v>
      </c>
      <c r="M5093" s="26">
        <f>Causas[[#This Row],[parada_duracion]]/60</f>
        <v>50.116666666666667</v>
      </c>
      <c r="N5093" s="19" t="s">
        <v>49</v>
      </c>
      <c r="O5093" s="16" t="s">
        <v>49</v>
      </c>
      <c r="P5093" s="16">
        <f>WEEKNUM(Causas[[#This Row],[resolucion_fecha]],16)</f>
        <v>43</v>
      </c>
      <c r="Q5093" s="16" t="str">
        <f>TEXT(Causas[[#This Row],[resolucion_fecha]],"MMMM")</f>
        <v>octubre</v>
      </c>
      <c r="R5093" s="16" t="str">
        <f t="shared" si="79"/>
        <v>M</v>
      </c>
      <c r="S5093" s="16"/>
      <c r="T5093" s="16" t="s">
        <v>49</v>
      </c>
      <c r="U5093" s="16"/>
      <c r="V5093" s="16"/>
      <c r="W5093" s="16"/>
    </row>
    <row r="5094" spans="1:23" hidden="1" x14ac:dyDescent="0.25">
      <c r="A5094" s="25">
        <v>153548</v>
      </c>
      <c r="B5094" s="25" t="s">
        <v>42</v>
      </c>
      <c r="C5094" s="25" t="s">
        <v>43</v>
      </c>
      <c r="D5094" s="25" t="s">
        <v>80</v>
      </c>
      <c r="E5094" s="24">
        <v>43405</v>
      </c>
      <c r="F5094" s="25" t="s">
        <v>45</v>
      </c>
      <c r="G5094" s="25" t="s">
        <v>50</v>
      </c>
      <c r="H5094" s="24">
        <v>45222</v>
      </c>
      <c r="I5094" s="101">
        <v>0.51677083333333329</v>
      </c>
      <c r="J5094" s="24">
        <v>45222</v>
      </c>
      <c r="K5094" s="101">
        <v>0.64505787037037032</v>
      </c>
      <c r="L5094" s="25">
        <v>11084</v>
      </c>
      <c r="M5094" s="26">
        <f>Causas[[#This Row],[parada_duracion]]/60</f>
        <v>184.73333333333332</v>
      </c>
      <c r="N5094" s="19" t="s">
        <v>49</v>
      </c>
      <c r="O5094" s="16" t="s">
        <v>49</v>
      </c>
      <c r="P5094" s="16">
        <f>WEEKNUM(Causas[[#This Row],[resolucion_fecha]],16)</f>
        <v>43</v>
      </c>
      <c r="Q5094" s="16" t="str">
        <f>TEXT(Causas[[#This Row],[resolucion_fecha]],"MMMM")</f>
        <v>octubre</v>
      </c>
      <c r="R5094" s="16" t="str">
        <f t="shared" si="79"/>
        <v>M</v>
      </c>
      <c r="S5094" s="16"/>
      <c r="T5094" s="16" t="s">
        <v>49</v>
      </c>
      <c r="U5094" s="16"/>
      <c r="V5094" s="16"/>
      <c r="W5094" s="16"/>
    </row>
    <row r="5095" spans="1:23" hidden="1" x14ac:dyDescent="0.25">
      <c r="A5095" s="96">
        <v>153554</v>
      </c>
      <c r="B5095" s="96" t="s">
        <v>61</v>
      </c>
      <c r="C5095" s="96" t="s">
        <v>43</v>
      </c>
      <c r="D5095" s="96" t="s">
        <v>55</v>
      </c>
      <c r="E5095" s="97">
        <v>43881</v>
      </c>
      <c r="F5095" s="96" t="s">
        <v>56</v>
      </c>
      <c r="G5095" s="96" t="s">
        <v>46</v>
      </c>
      <c r="H5095" s="97">
        <v>45222</v>
      </c>
      <c r="I5095" s="23">
        <v>0.52543981481481483</v>
      </c>
      <c r="J5095" s="97">
        <v>45222</v>
      </c>
      <c r="K5095" s="23">
        <v>0.57437499999999997</v>
      </c>
      <c r="L5095" s="96">
        <v>4228</v>
      </c>
      <c r="M5095" s="98">
        <f>Causas[[#This Row],[parada_duracion]]/60</f>
        <v>70.466666666666669</v>
      </c>
      <c r="N5095" s="18" t="s">
        <v>1632</v>
      </c>
      <c r="O5095" s="99" t="s">
        <v>52</v>
      </c>
      <c r="P5095" s="99">
        <f>WEEKNUM(Causas[[#This Row],[resolucion_fecha]],16)</f>
        <v>43</v>
      </c>
      <c r="Q5095" s="99" t="str">
        <f>TEXT(Causas[[#This Row],[resolucion_fecha]],"MMMM")</f>
        <v>octubre</v>
      </c>
      <c r="R5095" s="99" t="str">
        <f t="shared" si="79"/>
        <v>M</v>
      </c>
      <c r="S5095" s="99"/>
      <c r="T5095" s="99" t="s">
        <v>53</v>
      </c>
      <c r="U5095" s="16"/>
      <c r="V5095" s="99"/>
      <c r="W5095" s="99"/>
    </row>
    <row r="5096" spans="1:23" hidden="1" x14ac:dyDescent="0.25">
      <c r="A5096" s="25">
        <v>153555</v>
      </c>
      <c r="B5096" s="25" t="s">
        <v>42</v>
      </c>
      <c r="C5096" s="25" t="s">
        <v>43</v>
      </c>
      <c r="D5096" s="25" t="s">
        <v>44</v>
      </c>
      <c r="E5096" s="24">
        <v>43405</v>
      </c>
      <c r="F5096" s="25" t="s">
        <v>45</v>
      </c>
      <c r="G5096" s="25" t="s">
        <v>50</v>
      </c>
      <c r="H5096" s="24">
        <v>45222</v>
      </c>
      <c r="I5096" s="101">
        <v>0.52634259259259253</v>
      </c>
      <c r="J5096" s="24">
        <v>45222</v>
      </c>
      <c r="K5096" s="101">
        <v>0.55565972222222226</v>
      </c>
      <c r="L5096" s="25">
        <v>2533</v>
      </c>
      <c r="M5096" s="26">
        <f>Causas[[#This Row],[parada_duracion]]/60</f>
        <v>42.216666666666669</v>
      </c>
      <c r="N5096" s="19" t="s">
        <v>1633</v>
      </c>
      <c r="O5096" s="16" t="s">
        <v>52</v>
      </c>
      <c r="P5096" s="16">
        <f>WEEKNUM(Causas[[#This Row],[resolucion_fecha]],16)</f>
        <v>43</v>
      </c>
      <c r="Q5096" s="16" t="str">
        <f>TEXT(Causas[[#This Row],[resolucion_fecha]],"MMMM")</f>
        <v>octubre</v>
      </c>
      <c r="R5096" s="16" t="str">
        <f t="shared" si="79"/>
        <v>M</v>
      </c>
      <c r="S5096" s="16"/>
      <c r="T5096" s="16" t="s">
        <v>53</v>
      </c>
      <c r="U5096" s="100"/>
      <c r="V5096" s="16"/>
      <c r="W5096" s="16"/>
    </row>
    <row r="5097" spans="1:23" hidden="1" x14ac:dyDescent="0.25">
      <c r="A5097" s="25">
        <v>153561</v>
      </c>
      <c r="B5097" s="25" t="s">
        <v>75</v>
      </c>
      <c r="C5097" s="25" t="s">
        <v>43</v>
      </c>
      <c r="D5097" s="25" t="s">
        <v>76</v>
      </c>
      <c r="E5097" s="24">
        <v>44104</v>
      </c>
      <c r="F5097" s="25" t="s">
        <v>56</v>
      </c>
      <c r="G5097" s="25" t="s">
        <v>46</v>
      </c>
      <c r="H5097" s="24">
        <v>45222</v>
      </c>
      <c r="I5097" s="101">
        <v>0.53920138888888891</v>
      </c>
      <c r="J5097" s="24">
        <v>45222</v>
      </c>
      <c r="K5097" s="101">
        <v>0.57898148148148143</v>
      </c>
      <c r="L5097" s="25">
        <v>3437</v>
      </c>
      <c r="M5097" s="26">
        <f>Causas[[#This Row],[parada_duracion]]/60</f>
        <v>57.283333333333331</v>
      </c>
      <c r="N5097" s="19" t="s">
        <v>49</v>
      </c>
      <c r="O5097" s="16" t="s">
        <v>49</v>
      </c>
      <c r="P5097" s="16">
        <f>WEEKNUM(Causas[[#This Row],[resolucion_fecha]],16)</f>
        <v>43</v>
      </c>
      <c r="Q5097" s="16" t="str">
        <f>TEXT(Causas[[#This Row],[resolucion_fecha]],"MMMM")</f>
        <v>octubre</v>
      </c>
      <c r="R5097" s="16" t="str">
        <f t="shared" si="79"/>
        <v>M</v>
      </c>
      <c r="S5097" s="16"/>
      <c r="T5097" s="16" t="s">
        <v>49</v>
      </c>
      <c r="U5097" s="16"/>
      <c r="V5097" s="16"/>
      <c r="W5097" s="16"/>
    </row>
    <row r="5098" spans="1:23" hidden="1" x14ac:dyDescent="0.25">
      <c r="A5098" s="25">
        <v>153579</v>
      </c>
      <c r="B5098" s="25" t="s">
        <v>95</v>
      </c>
      <c r="C5098" s="25" t="s">
        <v>43</v>
      </c>
      <c r="D5098" s="25" t="s">
        <v>96</v>
      </c>
      <c r="E5098" s="24">
        <v>43882</v>
      </c>
      <c r="F5098" s="25" t="s">
        <v>56</v>
      </c>
      <c r="G5098" s="25" t="s">
        <v>46</v>
      </c>
      <c r="H5098" s="24">
        <v>45222</v>
      </c>
      <c r="I5098" s="101">
        <v>0.60924768518518524</v>
      </c>
      <c r="J5098" s="24">
        <v>45222</v>
      </c>
      <c r="K5098" s="101">
        <v>0.61140046296296291</v>
      </c>
      <c r="L5098" s="25">
        <v>186</v>
      </c>
      <c r="M5098" s="26">
        <f>Causas[[#This Row],[parada_duracion]]/60</f>
        <v>3.1</v>
      </c>
      <c r="N5098" s="19" t="s">
        <v>47</v>
      </c>
      <c r="O5098" s="16" t="s">
        <v>47</v>
      </c>
      <c r="P5098" s="16">
        <f>WEEKNUM(Causas[[#This Row],[resolucion_fecha]],16)</f>
        <v>43</v>
      </c>
      <c r="Q5098" s="16" t="str">
        <f>TEXT(Causas[[#This Row],[resolucion_fecha]],"MMMM")</f>
        <v>octubre</v>
      </c>
      <c r="R5098" s="16" t="str">
        <f t="shared" si="79"/>
        <v>T</v>
      </c>
      <c r="S5098" s="16"/>
      <c r="T5098" s="16" t="s">
        <v>47</v>
      </c>
      <c r="U5098" s="16"/>
      <c r="V5098" s="16"/>
      <c r="W5098" s="16"/>
    </row>
    <row r="5099" spans="1:23" hidden="1" x14ac:dyDescent="0.25">
      <c r="A5099" s="25">
        <v>153584</v>
      </c>
      <c r="B5099" s="25" t="s">
        <v>286</v>
      </c>
      <c r="C5099" s="25" t="s">
        <v>43</v>
      </c>
      <c r="D5099" s="25" t="s">
        <v>143</v>
      </c>
      <c r="E5099" s="24">
        <v>43746</v>
      </c>
      <c r="F5099" s="25" t="s">
        <v>56</v>
      </c>
      <c r="G5099" s="25" t="s">
        <v>46</v>
      </c>
      <c r="H5099" s="24">
        <v>45222</v>
      </c>
      <c r="I5099" s="101">
        <v>0.62840277777777775</v>
      </c>
      <c r="J5099" s="24">
        <v>45222</v>
      </c>
      <c r="K5099" s="101">
        <v>0.69728009259259249</v>
      </c>
      <c r="L5099" s="25">
        <v>5951</v>
      </c>
      <c r="M5099" s="26">
        <f>Causas[[#This Row],[parada_duracion]]/60</f>
        <v>99.183333333333337</v>
      </c>
      <c r="N5099" s="19" t="s">
        <v>1634</v>
      </c>
      <c r="O5099" s="16" t="s">
        <v>52</v>
      </c>
      <c r="P5099" s="16">
        <f>WEEKNUM(Causas[[#This Row],[resolucion_fecha]],16)</f>
        <v>43</v>
      </c>
      <c r="Q5099" s="16" t="str">
        <f>TEXT(Causas[[#This Row],[resolucion_fecha]],"MMMM")</f>
        <v>octubre</v>
      </c>
      <c r="R5099" s="16" t="str">
        <f t="shared" si="79"/>
        <v>T</v>
      </c>
      <c r="S5099" s="16"/>
      <c r="T5099" s="16" t="s">
        <v>53</v>
      </c>
      <c r="U5099" s="16"/>
      <c r="V5099" s="16"/>
      <c r="W5099" s="16"/>
    </row>
    <row r="5100" spans="1:23" hidden="1" x14ac:dyDescent="0.25">
      <c r="A5100" s="25">
        <v>153586</v>
      </c>
      <c r="B5100" s="25" t="s">
        <v>84</v>
      </c>
      <c r="C5100" s="25" t="s">
        <v>43</v>
      </c>
      <c r="D5100" s="25" t="s">
        <v>68</v>
      </c>
      <c r="E5100" s="24">
        <v>44012</v>
      </c>
      <c r="F5100" s="25" t="s">
        <v>56</v>
      </c>
      <c r="G5100" s="25" t="s">
        <v>46</v>
      </c>
      <c r="H5100" s="24">
        <v>45222</v>
      </c>
      <c r="I5100" s="101">
        <v>0.63306712962962963</v>
      </c>
      <c r="J5100" s="24">
        <v>45222</v>
      </c>
      <c r="K5100" s="101">
        <v>0.69793981481481471</v>
      </c>
      <c r="L5100" s="25">
        <v>5605</v>
      </c>
      <c r="M5100" s="26">
        <f>Causas[[#This Row],[parada_duracion]]/60</f>
        <v>93.416666666666671</v>
      </c>
      <c r="N5100" s="19" t="s">
        <v>1635</v>
      </c>
      <c r="O5100" s="16" t="s">
        <v>52</v>
      </c>
      <c r="P5100" s="16">
        <f>WEEKNUM(Causas[[#This Row],[resolucion_fecha]],16)</f>
        <v>43</v>
      </c>
      <c r="Q5100" s="16" t="str">
        <f>TEXT(Causas[[#This Row],[resolucion_fecha]],"MMMM")</f>
        <v>octubre</v>
      </c>
      <c r="R5100" s="16" t="str">
        <f t="shared" ref="R5100:R5163" si="80">IF(I5100&gt;TIME(22,0,0),"N",IF(I5100&lt;TIME(6,0,0),"N",IF(I5100&gt;TIME(14,0,0),"T",IF(I5100&gt;=TIME(6,0,0),"M","-"))))</f>
        <v>T</v>
      </c>
      <c r="S5100" s="16"/>
      <c r="T5100" s="16" t="s">
        <v>53</v>
      </c>
      <c r="U5100" s="16"/>
      <c r="V5100" s="16"/>
      <c r="W5100" s="16"/>
    </row>
    <row r="5101" spans="1:23" hidden="1" x14ac:dyDescent="0.25">
      <c r="A5101" s="96">
        <v>153615</v>
      </c>
      <c r="B5101" s="96" t="s">
        <v>94</v>
      </c>
      <c r="C5101" s="96" t="s">
        <v>43</v>
      </c>
      <c r="D5101" s="96" t="s">
        <v>96</v>
      </c>
      <c r="E5101" s="97">
        <v>43405</v>
      </c>
      <c r="F5101" s="96" t="s">
        <v>45</v>
      </c>
      <c r="G5101" s="96" t="s">
        <v>46</v>
      </c>
      <c r="H5101" s="97">
        <v>45222</v>
      </c>
      <c r="I5101" s="23">
        <v>0.7513657407407407</v>
      </c>
      <c r="J5101" s="97">
        <v>45222</v>
      </c>
      <c r="K5101" s="23">
        <v>0.75390046296296298</v>
      </c>
      <c r="L5101" s="96">
        <v>219</v>
      </c>
      <c r="M5101" s="98">
        <f>Causas[[#This Row],[parada_duracion]]/60</f>
        <v>3.65</v>
      </c>
      <c r="N5101" s="19" t="s">
        <v>47</v>
      </c>
      <c r="O5101" s="16" t="s">
        <v>47</v>
      </c>
      <c r="P5101" s="99">
        <f>WEEKNUM(Causas[[#This Row],[resolucion_fecha]],16)</f>
        <v>43</v>
      </c>
      <c r="Q5101" s="99" t="str">
        <f>TEXT(Causas[[#This Row],[resolucion_fecha]],"MMMM")</f>
        <v>octubre</v>
      </c>
      <c r="R5101" s="99" t="str">
        <f t="shared" si="80"/>
        <v>T</v>
      </c>
      <c r="S5101" s="99"/>
      <c r="T5101" s="16" t="s">
        <v>47</v>
      </c>
      <c r="U5101" s="16"/>
      <c r="V5101" s="99"/>
      <c r="W5101" s="99"/>
    </row>
    <row r="5102" spans="1:23" hidden="1" x14ac:dyDescent="0.25">
      <c r="A5102" s="25">
        <v>153616</v>
      </c>
      <c r="B5102" s="25" t="s">
        <v>174</v>
      </c>
      <c r="C5102" s="25" t="s">
        <v>43</v>
      </c>
      <c r="D5102" s="25" t="s">
        <v>76</v>
      </c>
      <c r="E5102" s="24">
        <v>44265</v>
      </c>
      <c r="F5102" s="25" t="s">
        <v>56</v>
      </c>
      <c r="G5102" s="25" t="s">
        <v>46</v>
      </c>
      <c r="H5102" s="24">
        <v>45222</v>
      </c>
      <c r="I5102" s="101">
        <v>0.75216435185185182</v>
      </c>
      <c r="J5102" s="24">
        <v>45222</v>
      </c>
      <c r="K5102" s="101">
        <v>0.75326388888888884</v>
      </c>
      <c r="L5102" s="25">
        <v>95</v>
      </c>
      <c r="M5102" s="26">
        <f>Causas[[#This Row],[parada_duracion]]/60</f>
        <v>1.5833333333333333</v>
      </c>
      <c r="N5102" s="19" t="s">
        <v>47</v>
      </c>
      <c r="O5102" s="16" t="s">
        <v>47</v>
      </c>
      <c r="P5102" s="16">
        <f>WEEKNUM(Causas[[#This Row],[resolucion_fecha]],16)</f>
        <v>43</v>
      </c>
      <c r="Q5102" s="16" t="str">
        <f>TEXT(Causas[[#This Row],[resolucion_fecha]],"MMMM")</f>
        <v>octubre</v>
      </c>
      <c r="R5102" s="16" t="str">
        <f t="shared" si="80"/>
        <v>T</v>
      </c>
      <c r="S5102" s="16"/>
      <c r="T5102" s="16" t="s">
        <v>47</v>
      </c>
      <c r="U5102" s="100"/>
      <c r="V5102" s="16"/>
      <c r="W5102" s="16"/>
    </row>
    <row r="5103" spans="1:23" hidden="1" x14ac:dyDescent="0.25">
      <c r="A5103" s="25">
        <v>153618</v>
      </c>
      <c r="B5103" s="25" t="s">
        <v>94</v>
      </c>
      <c r="C5103" s="25" t="s">
        <v>43</v>
      </c>
      <c r="D5103" s="25" t="s">
        <v>96</v>
      </c>
      <c r="E5103" s="24">
        <v>43405</v>
      </c>
      <c r="F5103" s="25" t="s">
        <v>45</v>
      </c>
      <c r="G5103" s="25" t="s">
        <v>46</v>
      </c>
      <c r="H5103" s="24">
        <v>45222</v>
      </c>
      <c r="I5103" s="101">
        <v>0.75459490740740742</v>
      </c>
      <c r="J5103" s="24">
        <v>45222</v>
      </c>
      <c r="K5103" s="101">
        <v>0.7866550925925927</v>
      </c>
      <c r="L5103" s="25">
        <v>2770</v>
      </c>
      <c r="M5103" s="26">
        <f>Causas[[#This Row],[parada_duracion]]/60</f>
        <v>46.166666666666664</v>
      </c>
      <c r="N5103" s="19" t="s">
        <v>678</v>
      </c>
      <c r="O5103" s="16" t="s">
        <v>52</v>
      </c>
      <c r="P5103" s="16">
        <f>WEEKNUM(Causas[[#This Row],[resolucion_fecha]],16)</f>
        <v>43</v>
      </c>
      <c r="Q5103" s="16" t="str">
        <f>TEXT(Causas[[#This Row],[resolucion_fecha]],"MMMM")</f>
        <v>octubre</v>
      </c>
      <c r="R5103" s="16" t="str">
        <f t="shared" si="80"/>
        <v>T</v>
      </c>
      <c r="S5103" s="16"/>
      <c r="T5103" s="16" t="s">
        <v>53</v>
      </c>
      <c r="U5103" s="16"/>
      <c r="V5103" s="16"/>
      <c r="W5103" s="16"/>
    </row>
    <row r="5104" spans="1:23" hidden="1" x14ac:dyDescent="0.25">
      <c r="A5104" s="25">
        <v>153625</v>
      </c>
      <c r="B5104" s="25" t="s">
        <v>95</v>
      </c>
      <c r="C5104" s="25" t="s">
        <v>43</v>
      </c>
      <c r="D5104" s="25" t="s">
        <v>166</v>
      </c>
      <c r="E5104" s="24">
        <v>43405</v>
      </c>
      <c r="F5104" s="25" t="s">
        <v>45</v>
      </c>
      <c r="G5104" s="25" t="s">
        <v>46</v>
      </c>
      <c r="H5104" s="24">
        <v>45222</v>
      </c>
      <c r="I5104" s="101">
        <v>0.77164351851851853</v>
      </c>
      <c r="J5104" s="24">
        <v>45222</v>
      </c>
      <c r="K5104" s="101">
        <v>0.78567129629629628</v>
      </c>
      <c r="L5104" s="25">
        <v>1212</v>
      </c>
      <c r="M5104" s="26">
        <f>Causas[[#This Row],[parada_duracion]]/60</f>
        <v>20.2</v>
      </c>
      <c r="N5104" s="19" t="s">
        <v>1174</v>
      </c>
      <c r="O5104" s="16" t="s">
        <v>52</v>
      </c>
      <c r="P5104" s="16">
        <f>WEEKNUM(Causas[[#This Row],[resolucion_fecha]],16)</f>
        <v>43</v>
      </c>
      <c r="Q5104" s="16" t="str">
        <f>TEXT(Causas[[#This Row],[resolucion_fecha]],"MMMM")</f>
        <v>octubre</v>
      </c>
      <c r="R5104" s="16" t="str">
        <f t="shared" si="80"/>
        <v>T</v>
      </c>
      <c r="S5104" s="16"/>
      <c r="T5104" s="16" t="s">
        <v>53</v>
      </c>
      <c r="U5104" s="16"/>
      <c r="V5104" s="16"/>
      <c r="W5104" s="16"/>
    </row>
    <row r="5105" spans="1:23" hidden="1" x14ac:dyDescent="0.25">
      <c r="A5105" s="25">
        <v>153629</v>
      </c>
      <c r="B5105" s="25" t="s">
        <v>169</v>
      </c>
      <c r="C5105" s="25" t="s">
        <v>43</v>
      </c>
      <c r="D5105" s="25" t="s">
        <v>82</v>
      </c>
      <c r="E5105" s="24">
        <v>44756</v>
      </c>
      <c r="F5105" s="25" t="s">
        <v>140</v>
      </c>
      <c r="G5105" s="25" t="s">
        <v>46</v>
      </c>
      <c r="H5105" s="24">
        <v>45222</v>
      </c>
      <c r="I5105" s="101">
        <v>0.79150462962962964</v>
      </c>
      <c r="J5105" s="24">
        <v>45222</v>
      </c>
      <c r="K5105" s="101">
        <v>0.79723379629629632</v>
      </c>
      <c r="L5105" s="25">
        <v>495</v>
      </c>
      <c r="M5105" s="26">
        <f>Causas[[#This Row],[parada_duracion]]/60</f>
        <v>8.25</v>
      </c>
      <c r="N5105" s="19" t="s">
        <v>47</v>
      </c>
      <c r="O5105" s="16" t="s">
        <v>47</v>
      </c>
      <c r="P5105" s="16">
        <f>WEEKNUM(Causas[[#This Row],[resolucion_fecha]],16)</f>
        <v>43</v>
      </c>
      <c r="Q5105" s="16" t="str">
        <f>TEXT(Causas[[#This Row],[resolucion_fecha]],"MMMM")</f>
        <v>octubre</v>
      </c>
      <c r="R5105" s="16" t="str">
        <f t="shared" si="80"/>
        <v>T</v>
      </c>
      <c r="S5105" s="16"/>
      <c r="T5105" s="16" t="s">
        <v>47</v>
      </c>
      <c r="U5105" s="16"/>
      <c r="V5105" s="16"/>
      <c r="W5105" s="16"/>
    </row>
    <row r="5106" spans="1:23" ht="30" hidden="1" x14ac:dyDescent="0.25">
      <c r="A5106" s="96">
        <v>153636</v>
      </c>
      <c r="B5106" s="96" t="s">
        <v>101</v>
      </c>
      <c r="C5106" s="96" t="s">
        <v>43</v>
      </c>
      <c r="D5106" s="96" t="s">
        <v>96</v>
      </c>
      <c r="E5106" s="97">
        <v>43405</v>
      </c>
      <c r="F5106" s="96" t="s">
        <v>45</v>
      </c>
      <c r="G5106" s="96" t="s">
        <v>50</v>
      </c>
      <c r="H5106" s="97">
        <v>45222</v>
      </c>
      <c r="I5106" s="23">
        <v>0.82416666666666671</v>
      </c>
      <c r="J5106" s="97">
        <v>45222</v>
      </c>
      <c r="K5106" s="23">
        <v>0.83409722222222227</v>
      </c>
      <c r="L5106" s="96">
        <v>858</v>
      </c>
      <c r="M5106" s="98">
        <f>Causas[[#This Row],[parada_duracion]]/60</f>
        <v>14.3</v>
      </c>
      <c r="N5106" s="18" t="s">
        <v>1636</v>
      </c>
      <c r="O5106" s="99" t="s">
        <v>52</v>
      </c>
      <c r="P5106" s="99">
        <f>WEEKNUM(Causas[[#This Row],[resolucion_fecha]],16)</f>
        <v>43</v>
      </c>
      <c r="Q5106" s="99" t="str">
        <f>TEXT(Causas[[#This Row],[resolucion_fecha]],"MMMM")</f>
        <v>octubre</v>
      </c>
      <c r="R5106" s="99" t="str">
        <f t="shared" si="80"/>
        <v>T</v>
      </c>
      <c r="S5106" s="99"/>
      <c r="T5106" s="99" t="s">
        <v>73</v>
      </c>
      <c r="U5106" s="16"/>
      <c r="V5106" s="99"/>
      <c r="W5106" s="99"/>
    </row>
    <row r="5107" spans="1:23" hidden="1" x14ac:dyDescent="0.25">
      <c r="A5107" s="25">
        <v>153637</v>
      </c>
      <c r="B5107" s="25" t="s">
        <v>169</v>
      </c>
      <c r="C5107" s="25" t="s">
        <v>43</v>
      </c>
      <c r="D5107" s="25" t="s">
        <v>82</v>
      </c>
      <c r="E5107" s="24">
        <v>44756</v>
      </c>
      <c r="F5107" s="25" t="s">
        <v>140</v>
      </c>
      <c r="G5107" s="25" t="s">
        <v>46</v>
      </c>
      <c r="H5107" s="24">
        <v>45222</v>
      </c>
      <c r="I5107" s="101">
        <v>0.82620370370370377</v>
      </c>
      <c r="J5107" s="24">
        <v>45222</v>
      </c>
      <c r="K5107" s="101">
        <v>0.82982638888888882</v>
      </c>
      <c r="L5107" s="25">
        <v>313</v>
      </c>
      <c r="M5107" s="26">
        <f>Causas[[#This Row],[parada_duracion]]/60</f>
        <v>5.2166666666666668</v>
      </c>
      <c r="N5107" s="19" t="s">
        <v>47</v>
      </c>
      <c r="O5107" s="16" t="s">
        <v>47</v>
      </c>
      <c r="P5107" s="16">
        <f>WEEKNUM(Causas[[#This Row],[resolucion_fecha]],16)</f>
        <v>43</v>
      </c>
      <c r="Q5107" s="16" t="str">
        <f>TEXT(Causas[[#This Row],[resolucion_fecha]],"MMMM")</f>
        <v>octubre</v>
      </c>
      <c r="R5107" s="16" t="str">
        <f t="shared" si="80"/>
        <v>T</v>
      </c>
      <c r="S5107" s="16"/>
      <c r="T5107" s="16" t="s">
        <v>47</v>
      </c>
      <c r="U5107" s="100"/>
      <c r="V5107" s="16"/>
      <c r="W5107" s="16"/>
    </row>
    <row r="5108" spans="1:23" hidden="1" x14ac:dyDescent="0.25">
      <c r="A5108" s="25">
        <v>153639</v>
      </c>
      <c r="B5108" s="25" t="s">
        <v>54</v>
      </c>
      <c r="C5108" s="25" t="s">
        <v>43</v>
      </c>
      <c r="D5108" s="25" t="s">
        <v>55</v>
      </c>
      <c r="E5108" s="24">
        <v>44120</v>
      </c>
      <c r="F5108" s="25" t="s">
        <v>56</v>
      </c>
      <c r="G5108" s="25" t="s">
        <v>50</v>
      </c>
      <c r="H5108" s="24">
        <v>45223</v>
      </c>
      <c r="I5108" s="101">
        <v>0.25012731481481482</v>
      </c>
      <c r="J5108" s="24">
        <v>45223</v>
      </c>
      <c r="K5108" s="101">
        <v>0.25325231481481481</v>
      </c>
      <c r="L5108" s="25">
        <v>270</v>
      </c>
      <c r="M5108" s="26">
        <f>Causas[[#This Row],[parada_duracion]]/60</f>
        <v>4.5</v>
      </c>
      <c r="N5108" s="19" t="s">
        <v>47</v>
      </c>
      <c r="O5108" s="16" t="s">
        <v>47</v>
      </c>
      <c r="P5108" s="16">
        <f>WEEKNUM(Causas[[#This Row],[resolucion_fecha]],16)</f>
        <v>43</v>
      </c>
      <c r="Q5108" s="16" t="str">
        <f>TEXT(Causas[[#This Row],[resolucion_fecha]],"MMMM")</f>
        <v>octubre</v>
      </c>
      <c r="R5108" s="16" t="str">
        <f t="shared" si="80"/>
        <v>M</v>
      </c>
      <c r="S5108" s="16"/>
      <c r="T5108" s="16" t="s">
        <v>47</v>
      </c>
      <c r="U5108" s="16"/>
      <c r="V5108" s="16"/>
      <c r="W5108" s="16"/>
    </row>
    <row r="5109" spans="1:23" ht="30" hidden="1" x14ac:dyDescent="0.25">
      <c r="A5109" s="25">
        <v>153654</v>
      </c>
      <c r="B5109" s="25" t="s">
        <v>203</v>
      </c>
      <c r="C5109" s="25" t="s">
        <v>43</v>
      </c>
      <c r="D5109" s="25" t="s">
        <v>55</v>
      </c>
      <c r="E5109" s="24">
        <v>43405</v>
      </c>
      <c r="F5109" s="25" t="s">
        <v>45</v>
      </c>
      <c r="G5109" s="25" t="s">
        <v>46</v>
      </c>
      <c r="H5109" s="24">
        <v>45223</v>
      </c>
      <c r="I5109" s="101">
        <v>0.41282407407407407</v>
      </c>
      <c r="J5109" s="24">
        <v>45223</v>
      </c>
      <c r="K5109" s="101">
        <v>0.42805555555555558</v>
      </c>
      <c r="L5109" s="25">
        <v>1316</v>
      </c>
      <c r="M5109" s="26">
        <f>Causas[[#This Row],[parada_duracion]]/60</f>
        <v>21.933333333333334</v>
      </c>
      <c r="N5109" s="19" t="s">
        <v>1637</v>
      </c>
      <c r="O5109" s="16" t="s">
        <v>52</v>
      </c>
      <c r="P5109" s="16">
        <f>WEEKNUM(Causas[[#This Row],[resolucion_fecha]],16)</f>
        <v>43</v>
      </c>
      <c r="Q5109" s="16" t="str">
        <f>TEXT(Causas[[#This Row],[resolucion_fecha]],"MMMM")</f>
        <v>octubre</v>
      </c>
      <c r="R5109" s="16" t="str">
        <f t="shared" si="80"/>
        <v>M</v>
      </c>
      <c r="S5109" s="16"/>
      <c r="T5109" s="16" t="s">
        <v>53</v>
      </c>
      <c r="U5109" s="16"/>
      <c r="V5109" s="16"/>
      <c r="W5109" s="16"/>
    </row>
    <row r="5110" spans="1:23" hidden="1" x14ac:dyDescent="0.25">
      <c r="A5110" s="96">
        <v>153656</v>
      </c>
      <c r="B5110" s="96" t="s">
        <v>42</v>
      </c>
      <c r="C5110" s="96" t="s">
        <v>43</v>
      </c>
      <c r="D5110" s="96" t="s">
        <v>80</v>
      </c>
      <c r="E5110" s="97">
        <v>43405</v>
      </c>
      <c r="F5110" s="96" t="s">
        <v>45</v>
      </c>
      <c r="G5110" s="96" t="s">
        <v>50</v>
      </c>
      <c r="H5110" s="97">
        <v>45223</v>
      </c>
      <c r="I5110" s="23">
        <v>0.42053240740740744</v>
      </c>
      <c r="J5110" s="97">
        <v>45223</v>
      </c>
      <c r="K5110" s="23">
        <v>0.52260416666666665</v>
      </c>
      <c r="L5110" s="96">
        <v>8819</v>
      </c>
      <c r="M5110" s="98">
        <f>Causas[[#This Row],[parada_duracion]]/60</f>
        <v>146.98333333333332</v>
      </c>
      <c r="N5110" s="18" t="s">
        <v>1045</v>
      </c>
      <c r="O5110" s="99" t="s">
        <v>52</v>
      </c>
      <c r="P5110" s="99">
        <f>WEEKNUM(Causas[[#This Row],[resolucion_fecha]],16)</f>
        <v>43</v>
      </c>
      <c r="Q5110" s="99" t="str">
        <f>TEXT(Causas[[#This Row],[resolucion_fecha]],"MMMM")</f>
        <v>octubre</v>
      </c>
      <c r="R5110" s="99" t="str">
        <f t="shared" si="80"/>
        <v>M</v>
      </c>
      <c r="S5110" s="99"/>
      <c r="T5110" s="99" t="s">
        <v>53</v>
      </c>
      <c r="U5110" s="16"/>
      <c r="V5110" s="99"/>
      <c r="W5110" s="99"/>
    </row>
    <row r="5111" spans="1:23" hidden="1" x14ac:dyDescent="0.25">
      <c r="A5111" s="25">
        <v>153657</v>
      </c>
      <c r="B5111" s="25" t="s">
        <v>54</v>
      </c>
      <c r="C5111" s="25" t="s">
        <v>43</v>
      </c>
      <c r="D5111" s="25" t="s">
        <v>55</v>
      </c>
      <c r="E5111" s="24">
        <v>44120</v>
      </c>
      <c r="F5111" s="25" t="s">
        <v>56</v>
      </c>
      <c r="G5111" s="25" t="s">
        <v>50</v>
      </c>
      <c r="H5111" s="24">
        <v>45223</v>
      </c>
      <c r="I5111" s="101">
        <v>0.42883101851851851</v>
      </c>
      <c r="J5111" s="24">
        <v>45223</v>
      </c>
      <c r="K5111" s="101">
        <v>0.4299189814814815</v>
      </c>
      <c r="L5111" s="25">
        <v>94</v>
      </c>
      <c r="M5111" s="26">
        <f>Causas[[#This Row],[parada_duracion]]/60</f>
        <v>1.5666666666666667</v>
      </c>
      <c r="N5111" s="19" t="s">
        <v>47</v>
      </c>
      <c r="O5111" s="16" t="s">
        <v>47</v>
      </c>
      <c r="P5111" s="16">
        <f>WEEKNUM(Causas[[#This Row],[resolucion_fecha]],16)</f>
        <v>43</v>
      </c>
      <c r="Q5111" s="16" t="str">
        <f>TEXT(Causas[[#This Row],[resolucion_fecha]],"MMMM")</f>
        <v>octubre</v>
      </c>
      <c r="R5111" s="16" t="str">
        <f t="shared" si="80"/>
        <v>M</v>
      </c>
      <c r="S5111" s="16"/>
      <c r="T5111" s="16" t="s">
        <v>47</v>
      </c>
      <c r="U5111" s="100"/>
      <c r="V5111" s="16"/>
      <c r="W5111" s="16"/>
    </row>
    <row r="5112" spans="1:23" hidden="1" x14ac:dyDescent="0.25">
      <c r="A5112" s="25">
        <v>153668</v>
      </c>
      <c r="B5112" s="25" t="s">
        <v>42</v>
      </c>
      <c r="C5112" s="25" t="s">
        <v>43</v>
      </c>
      <c r="D5112" s="25" t="s">
        <v>76</v>
      </c>
      <c r="E5112" s="24">
        <v>43405</v>
      </c>
      <c r="F5112" s="25" t="s">
        <v>45</v>
      </c>
      <c r="G5112" s="25" t="s">
        <v>46</v>
      </c>
      <c r="H5112" s="24">
        <v>45223</v>
      </c>
      <c r="I5112" s="101">
        <v>0.50127314814814816</v>
      </c>
      <c r="J5112" s="24">
        <v>45223</v>
      </c>
      <c r="K5112" s="101">
        <v>0.62482638888888886</v>
      </c>
      <c r="L5112" s="25">
        <v>10675</v>
      </c>
      <c r="M5112" s="26">
        <f>Causas[[#This Row],[parada_duracion]]/60</f>
        <v>177.91666666666666</v>
      </c>
      <c r="N5112" s="19" t="s">
        <v>1638</v>
      </c>
      <c r="O5112" s="16" t="s">
        <v>52</v>
      </c>
      <c r="P5112" s="16">
        <f>WEEKNUM(Causas[[#This Row],[resolucion_fecha]],16)</f>
        <v>43</v>
      </c>
      <c r="Q5112" s="16" t="str">
        <f>TEXT(Causas[[#This Row],[resolucion_fecha]],"MMMM")</f>
        <v>octubre</v>
      </c>
      <c r="R5112" s="16" t="str">
        <f t="shared" si="80"/>
        <v>M</v>
      </c>
      <c r="S5112" s="16"/>
      <c r="T5112" s="99" t="s">
        <v>53</v>
      </c>
      <c r="U5112" s="16"/>
      <c r="V5112" s="16"/>
      <c r="W5112" s="16"/>
    </row>
    <row r="5113" spans="1:23" hidden="1" x14ac:dyDescent="0.25">
      <c r="A5113" s="25">
        <v>153674</v>
      </c>
      <c r="B5113" s="25" t="s">
        <v>42</v>
      </c>
      <c r="C5113" s="25" t="s">
        <v>43</v>
      </c>
      <c r="D5113" s="25" t="s">
        <v>80</v>
      </c>
      <c r="E5113" s="24">
        <v>43405</v>
      </c>
      <c r="F5113" s="25" t="s">
        <v>45</v>
      </c>
      <c r="G5113" s="25" t="s">
        <v>50</v>
      </c>
      <c r="H5113" s="24">
        <v>45223</v>
      </c>
      <c r="I5113" s="101">
        <v>0.52271990740740748</v>
      </c>
      <c r="J5113" s="24">
        <v>45223</v>
      </c>
      <c r="K5113" s="101">
        <v>0.60853009259259261</v>
      </c>
      <c r="L5113" s="25">
        <v>7414</v>
      </c>
      <c r="M5113" s="26">
        <f>Causas[[#This Row],[parada_duracion]]/60</f>
        <v>123.56666666666666</v>
      </c>
      <c r="N5113" s="19" t="s">
        <v>49</v>
      </c>
      <c r="O5113" s="16" t="s">
        <v>49</v>
      </c>
      <c r="P5113" s="16">
        <f>WEEKNUM(Causas[[#This Row],[resolucion_fecha]],16)</f>
        <v>43</v>
      </c>
      <c r="Q5113" s="16" t="str">
        <f>TEXT(Causas[[#This Row],[resolucion_fecha]],"MMMM")</f>
        <v>octubre</v>
      </c>
      <c r="R5113" s="16" t="str">
        <f t="shared" si="80"/>
        <v>M</v>
      </c>
      <c r="S5113" s="16"/>
      <c r="T5113" s="16" t="s">
        <v>49</v>
      </c>
      <c r="U5113" s="16"/>
      <c r="V5113" s="16"/>
      <c r="W5113" s="16"/>
    </row>
    <row r="5114" spans="1:23" hidden="1" x14ac:dyDescent="0.25">
      <c r="A5114" s="25">
        <v>153677</v>
      </c>
      <c r="B5114" s="25" t="s">
        <v>69</v>
      </c>
      <c r="C5114" s="25" t="s">
        <v>43</v>
      </c>
      <c r="D5114" s="25" t="s">
        <v>55</v>
      </c>
      <c r="E5114" s="24">
        <v>43405</v>
      </c>
      <c r="F5114" s="25" t="s">
        <v>45</v>
      </c>
      <c r="G5114" s="25" t="s">
        <v>46</v>
      </c>
      <c r="H5114" s="24">
        <v>45223</v>
      </c>
      <c r="I5114" s="101">
        <v>0.53327546296296291</v>
      </c>
      <c r="J5114" s="24">
        <v>45223</v>
      </c>
      <c r="K5114" s="101">
        <v>0.53420138888888891</v>
      </c>
      <c r="L5114" s="25">
        <v>80</v>
      </c>
      <c r="M5114" s="26">
        <f>Causas[[#This Row],[parada_duracion]]/60</f>
        <v>1.3333333333333333</v>
      </c>
      <c r="N5114" s="19" t="s">
        <v>47</v>
      </c>
      <c r="O5114" s="16" t="s">
        <v>47</v>
      </c>
      <c r="P5114" s="16">
        <f>WEEKNUM(Causas[[#This Row],[resolucion_fecha]],16)</f>
        <v>43</v>
      </c>
      <c r="Q5114" s="16" t="str">
        <f>TEXT(Causas[[#This Row],[resolucion_fecha]],"MMMM")</f>
        <v>octubre</v>
      </c>
      <c r="R5114" s="16" t="str">
        <f t="shared" si="80"/>
        <v>M</v>
      </c>
      <c r="S5114" s="16"/>
      <c r="T5114" s="16" t="s">
        <v>47</v>
      </c>
      <c r="U5114" s="16"/>
      <c r="V5114" s="16"/>
      <c r="W5114" s="16"/>
    </row>
    <row r="5115" spans="1:23" hidden="1" x14ac:dyDescent="0.25">
      <c r="A5115" s="96">
        <v>153680</v>
      </c>
      <c r="B5115" s="96" t="s">
        <v>79</v>
      </c>
      <c r="C5115" s="96" t="s">
        <v>43</v>
      </c>
      <c r="D5115" s="96" t="s">
        <v>68</v>
      </c>
      <c r="E5115" s="97">
        <v>43405</v>
      </c>
      <c r="F5115" s="96" t="s">
        <v>45</v>
      </c>
      <c r="G5115" s="96" t="s">
        <v>46</v>
      </c>
      <c r="H5115" s="97">
        <v>45223</v>
      </c>
      <c r="I5115" s="23">
        <v>0.53789351851851852</v>
      </c>
      <c r="J5115" s="97">
        <v>45223</v>
      </c>
      <c r="K5115" s="23">
        <v>0.55582175925925925</v>
      </c>
      <c r="L5115" s="96">
        <v>1549</v>
      </c>
      <c r="M5115" s="98">
        <f>Causas[[#This Row],[parada_duracion]]/60</f>
        <v>25.816666666666666</v>
      </c>
      <c r="N5115" s="19" t="s">
        <v>49</v>
      </c>
      <c r="O5115" s="16" t="s">
        <v>49</v>
      </c>
      <c r="P5115" s="99">
        <f>WEEKNUM(Causas[[#This Row],[resolucion_fecha]],16)</f>
        <v>43</v>
      </c>
      <c r="Q5115" s="99" t="str">
        <f>TEXT(Causas[[#This Row],[resolucion_fecha]],"MMMM")</f>
        <v>octubre</v>
      </c>
      <c r="R5115" s="99" t="str">
        <f t="shared" si="80"/>
        <v>M</v>
      </c>
      <c r="S5115" s="99"/>
      <c r="T5115" s="16" t="s">
        <v>49</v>
      </c>
      <c r="U5115" s="16"/>
      <c r="V5115" s="99"/>
      <c r="W5115" s="99"/>
    </row>
    <row r="5116" spans="1:23" hidden="1" x14ac:dyDescent="0.25">
      <c r="A5116" s="25">
        <v>153681</v>
      </c>
      <c r="B5116" s="25" t="s">
        <v>69</v>
      </c>
      <c r="C5116" s="25" t="s">
        <v>43</v>
      </c>
      <c r="D5116" s="25" t="s">
        <v>55</v>
      </c>
      <c r="E5116" s="24">
        <v>43405</v>
      </c>
      <c r="F5116" s="25" t="s">
        <v>45</v>
      </c>
      <c r="G5116" s="25" t="s">
        <v>50</v>
      </c>
      <c r="H5116" s="24">
        <v>45223</v>
      </c>
      <c r="I5116" s="101">
        <v>0.53915509259259264</v>
      </c>
      <c r="J5116" s="24">
        <v>45223</v>
      </c>
      <c r="K5116" s="101">
        <v>0.53987268518518516</v>
      </c>
      <c r="L5116" s="25">
        <v>62</v>
      </c>
      <c r="M5116" s="26">
        <f>Causas[[#This Row],[parada_duracion]]/60</f>
        <v>1.0333333333333334</v>
      </c>
      <c r="N5116" s="19" t="s">
        <v>47</v>
      </c>
      <c r="O5116" s="16" t="s">
        <v>47</v>
      </c>
      <c r="P5116" s="16">
        <f>WEEKNUM(Causas[[#This Row],[resolucion_fecha]],16)</f>
        <v>43</v>
      </c>
      <c r="Q5116" s="16" t="str">
        <f>TEXT(Causas[[#This Row],[resolucion_fecha]],"MMMM")</f>
        <v>octubre</v>
      </c>
      <c r="R5116" s="16" t="str">
        <f t="shared" si="80"/>
        <v>M</v>
      </c>
      <c r="S5116" s="16"/>
      <c r="T5116" s="16" t="s">
        <v>47</v>
      </c>
      <c r="U5116" s="100"/>
      <c r="V5116" s="16"/>
      <c r="W5116" s="16"/>
    </row>
    <row r="5117" spans="1:23" hidden="1" x14ac:dyDescent="0.25">
      <c r="A5117" s="25">
        <v>153691</v>
      </c>
      <c r="B5117" s="25" t="s">
        <v>42</v>
      </c>
      <c r="C5117" s="25" t="s">
        <v>43</v>
      </c>
      <c r="D5117" s="25" t="s">
        <v>55</v>
      </c>
      <c r="E5117" s="24">
        <v>43405</v>
      </c>
      <c r="F5117" s="25" t="s">
        <v>45</v>
      </c>
      <c r="G5117" s="25" t="s">
        <v>46</v>
      </c>
      <c r="H5117" s="24">
        <v>45223</v>
      </c>
      <c r="I5117" s="101">
        <v>0.6028472222222222</v>
      </c>
      <c r="J5117" s="24">
        <v>45223</v>
      </c>
      <c r="K5117" s="101">
        <v>0.60718749999999999</v>
      </c>
      <c r="L5117" s="25">
        <v>375</v>
      </c>
      <c r="M5117" s="26">
        <f>Causas[[#This Row],[parada_duracion]]/60</f>
        <v>6.25</v>
      </c>
      <c r="N5117" s="19" t="s">
        <v>47</v>
      </c>
      <c r="O5117" s="16" t="s">
        <v>47</v>
      </c>
      <c r="P5117" s="16">
        <f>WEEKNUM(Causas[[#This Row],[resolucion_fecha]],16)</f>
        <v>43</v>
      </c>
      <c r="Q5117" s="16" t="str">
        <f>TEXT(Causas[[#This Row],[resolucion_fecha]],"MMMM")</f>
        <v>octubre</v>
      </c>
      <c r="R5117" s="16" t="str">
        <f t="shared" si="80"/>
        <v>T</v>
      </c>
      <c r="S5117" s="16"/>
      <c r="T5117" s="16" t="s">
        <v>47</v>
      </c>
      <c r="U5117" s="16"/>
      <c r="V5117" s="16"/>
      <c r="W5117" s="16"/>
    </row>
    <row r="5118" spans="1:23" hidden="1" x14ac:dyDescent="0.25">
      <c r="A5118" s="25">
        <v>153703</v>
      </c>
      <c r="B5118" s="25" t="s">
        <v>88</v>
      </c>
      <c r="C5118" s="25" t="s">
        <v>43</v>
      </c>
      <c r="D5118" s="25" t="s">
        <v>80</v>
      </c>
      <c r="E5118" s="24">
        <v>43843</v>
      </c>
      <c r="F5118" s="25" t="s">
        <v>56</v>
      </c>
      <c r="G5118" s="25" t="s">
        <v>50</v>
      </c>
      <c r="H5118" s="24">
        <v>45223</v>
      </c>
      <c r="I5118" s="101">
        <v>0.65666666666666662</v>
      </c>
      <c r="J5118" s="24">
        <v>45223</v>
      </c>
      <c r="K5118" s="101">
        <v>0.69664351851851858</v>
      </c>
      <c r="L5118" s="25">
        <v>3454</v>
      </c>
      <c r="M5118" s="26">
        <f>Causas[[#This Row],[parada_duracion]]/60</f>
        <v>57.56666666666667</v>
      </c>
      <c r="N5118" s="19" t="s">
        <v>49</v>
      </c>
      <c r="O5118" s="16" t="s">
        <v>49</v>
      </c>
      <c r="P5118" s="16">
        <f>WEEKNUM(Causas[[#This Row],[resolucion_fecha]],16)</f>
        <v>43</v>
      </c>
      <c r="Q5118" s="16" t="str">
        <f>TEXT(Causas[[#This Row],[resolucion_fecha]],"MMMM")</f>
        <v>octubre</v>
      </c>
      <c r="R5118" s="16" t="str">
        <f t="shared" si="80"/>
        <v>T</v>
      </c>
      <c r="S5118" s="16"/>
      <c r="T5118" s="16" t="s">
        <v>49</v>
      </c>
      <c r="U5118" s="16"/>
      <c r="V5118" s="16"/>
      <c r="W5118" s="16"/>
    </row>
    <row r="5119" spans="1:23" hidden="1" x14ac:dyDescent="0.25">
      <c r="A5119" s="96">
        <v>153712</v>
      </c>
      <c r="B5119" s="96" t="s">
        <v>75</v>
      </c>
      <c r="C5119" s="96" t="s">
        <v>43</v>
      </c>
      <c r="D5119" s="96" t="s">
        <v>76</v>
      </c>
      <c r="E5119" s="97">
        <v>44104</v>
      </c>
      <c r="F5119" s="96" t="s">
        <v>56</v>
      </c>
      <c r="G5119" s="96" t="s">
        <v>46</v>
      </c>
      <c r="H5119" s="97">
        <v>45223</v>
      </c>
      <c r="I5119" s="23">
        <v>0.71995370370370371</v>
      </c>
      <c r="J5119" s="97">
        <v>45223</v>
      </c>
      <c r="K5119" s="23">
        <v>0.727025462962963</v>
      </c>
      <c r="L5119" s="96">
        <v>611</v>
      </c>
      <c r="M5119" s="98">
        <f>Causas[[#This Row],[parada_duracion]]/60</f>
        <v>10.183333333333334</v>
      </c>
      <c r="N5119" s="18" t="s">
        <v>909</v>
      </c>
      <c r="O5119" s="99" t="s">
        <v>52</v>
      </c>
      <c r="P5119" s="99">
        <f>WEEKNUM(Causas[[#This Row],[resolucion_fecha]],16)</f>
        <v>43</v>
      </c>
      <c r="Q5119" s="99" t="str">
        <f>TEXT(Causas[[#This Row],[resolucion_fecha]],"MMMM")</f>
        <v>octubre</v>
      </c>
      <c r="R5119" s="99" t="str">
        <f t="shared" si="80"/>
        <v>T</v>
      </c>
      <c r="S5119" s="99"/>
      <c r="T5119" s="99" t="s">
        <v>53</v>
      </c>
      <c r="U5119" s="16"/>
      <c r="V5119" s="99"/>
      <c r="W5119" s="99"/>
    </row>
    <row r="5120" spans="1:23" hidden="1" x14ac:dyDescent="0.25">
      <c r="A5120" s="25">
        <v>153713</v>
      </c>
      <c r="B5120" s="25" t="s">
        <v>95</v>
      </c>
      <c r="C5120" s="25" t="s">
        <v>43</v>
      </c>
      <c r="D5120" s="25" t="s">
        <v>96</v>
      </c>
      <c r="E5120" s="24">
        <v>43882</v>
      </c>
      <c r="F5120" s="25" t="s">
        <v>56</v>
      </c>
      <c r="G5120" s="25" t="s">
        <v>46</v>
      </c>
      <c r="H5120" s="24">
        <v>45223</v>
      </c>
      <c r="I5120" s="101">
        <v>0.72203703703703714</v>
      </c>
      <c r="J5120" s="24">
        <v>45223</v>
      </c>
      <c r="K5120" s="101">
        <v>0.78622685185185182</v>
      </c>
      <c r="L5120" s="25">
        <v>5546</v>
      </c>
      <c r="M5120" s="26">
        <f>Causas[[#This Row],[parada_duracion]]/60</f>
        <v>92.433333333333337</v>
      </c>
      <c r="N5120" s="19" t="s">
        <v>1639</v>
      </c>
      <c r="O5120" s="16" t="s">
        <v>52</v>
      </c>
      <c r="P5120" s="16">
        <f>WEEKNUM(Causas[[#This Row],[resolucion_fecha]],16)</f>
        <v>43</v>
      </c>
      <c r="Q5120" s="16" t="str">
        <f>TEXT(Causas[[#This Row],[resolucion_fecha]],"MMMM")</f>
        <v>octubre</v>
      </c>
      <c r="R5120" s="16" t="str">
        <f t="shared" si="80"/>
        <v>T</v>
      </c>
      <c r="S5120" s="16"/>
      <c r="T5120" s="16" t="s">
        <v>73</v>
      </c>
      <c r="U5120" s="100"/>
      <c r="V5120" s="16"/>
      <c r="W5120" s="16"/>
    </row>
    <row r="5121" spans="1:23" hidden="1" x14ac:dyDescent="0.25">
      <c r="A5121" s="96">
        <v>153715</v>
      </c>
      <c r="B5121" s="96" t="s">
        <v>95</v>
      </c>
      <c r="C5121" s="96" t="s">
        <v>43</v>
      </c>
      <c r="D5121" s="96" t="s">
        <v>80</v>
      </c>
      <c r="E5121" s="97">
        <v>43405</v>
      </c>
      <c r="F5121" s="96" t="s">
        <v>45</v>
      </c>
      <c r="G5121" s="96" t="s">
        <v>46</v>
      </c>
      <c r="H5121" s="97">
        <v>45223</v>
      </c>
      <c r="I5121" s="23">
        <v>0.7675347222222223</v>
      </c>
      <c r="J5121" s="97">
        <v>45223</v>
      </c>
      <c r="K5121" s="23">
        <v>0.80952546296296291</v>
      </c>
      <c r="L5121" s="96">
        <v>3628</v>
      </c>
      <c r="M5121" s="98">
        <f>Causas[[#This Row],[parada_duracion]]/60</f>
        <v>60.466666666666669</v>
      </c>
      <c r="N5121" s="19" t="s">
        <v>49</v>
      </c>
      <c r="O5121" s="16" t="s">
        <v>49</v>
      </c>
      <c r="P5121" s="99">
        <f>WEEKNUM(Causas[[#This Row],[resolucion_fecha]],16)</f>
        <v>43</v>
      </c>
      <c r="Q5121" s="99" t="str">
        <f>TEXT(Causas[[#This Row],[resolucion_fecha]],"MMMM")</f>
        <v>octubre</v>
      </c>
      <c r="R5121" s="99" t="str">
        <f t="shared" si="80"/>
        <v>T</v>
      </c>
      <c r="S5121" s="99"/>
      <c r="T5121" s="16" t="s">
        <v>49</v>
      </c>
      <c r="U5121" s="16"/>
      <c r="V5121" s="99"/>
      <c r="W5121" s="99"/>
    </row>
    <row r="5122" spans="1:23" hidden="1" x14ac:dyDescent="0.25">
      <c r="A5122" s="96">
        <v>153716</v>
      </c>
      <c r="B5122" s="96" t="s">
        <v>197</v>
      </c>
      <c r="C5122" s="96" t="s">
        <v>43</v>
      </c>
      <c r="D5122" s="96" t="s">
        <v>90</v>
      </c>
      <c r="E5122" s="97">
        <v>43405</v>
      </c>
      <c r="F5122" s="96" t="s">
        <v>45</v>
      </c>
      <c r="G5122" s="96" t="s">
        <v>46</v>
      </c>
      <c r="H5122" s="97">
        <v>45223</v>
      </c>
      <c r="I5122" s="23">
        <v>0.79065972222222225</v>
      </c>
      <c r="J5122" s="97">
        <v>45223</v>
      </c>
      <c r="K5122" s="23">
        <v>0.79069444444444448</v>
      </c>
      <c r="L5122" s="96">
        <v>3</v>
      </c>
      <c r="M5122" s="98">
        <f>Causas[[#This Row],[parada_duracion]]/60</f>
        <v>0.05</v>
      </c>
      <c r="N5122" s="19" t="s">
        <v>47</v>
      </c>
      <c r="O5122" s="16" t="s">
        <v>47</v>
      </c>
      <c r="P5122" s="99">
        <f>WEEKNUM(Causas[[#This Row],[resolucion_fecha]],16)</f>
        <v>43</v>
      </c>
      <c r="Q5122" s="99" t="str">
        <f>TEXT(Causas[[#This Row],[resolucion_fecha]],"MMMM")</f>
        <v>octubre</v>
      </c>
      <c r="R5122" s="99" t="str">
        <f t="shared" si="80"/>
        <v>T</v>
      </c>
      <c r="S5122" s="99"/>
      <c r="T5122" s="16" t="s">
        <v>47</v>
      </c>
      <c r="U5122" s="100"/>
      <c r="V5122" s="99"/>
      <c r="W5122" s="99"/>
    </row>
    <row r="5123" spans="1:23" hidden="1" x14ac:dyDescent="0.25">
      <c r="A5123" s="96">
        <v>153717</v>
      </c>
      <c r="B5123" s="96" t="s">
        <v>197</v>
      </c>
      <c r="C5123" s="96" t="s">
        <v>43</v>
      </c>
      <c r="D5123" s="96" t="s">
        <v>90</v>
      </c>
      <c r="E5123" s="97">
        <v>43405</v>
      </c>
      <c r="F5123" s="96" t="s">
        <v>45</v>
      </c>
      <c r="G5123" s="96" t="s">
        <v>46</v>
      </c>
      <c r="H5123" s="97">
        <v>45223</v>
      </c>
      <c r="I5123" s="23">
        <v>0.79092592592592592</v>
      </c>
      <c r="J5123" s="97">
        <v>45223</v>
      </c>
      <c r="K5123" s="23">
        <v>0.80572916666666661</v>
      </c>
      <c r="L5123" s="96">
        <v>1279</v>
      </c>
      <c r="M5123" s="98">
        <f>Causas[[#This Row],[parada_duracion]]/60</f>
        <v>21.316666666666666</v>
      </c>
      <c r="N5123" s="18" t="s">
        <v>420</v>
      </c>
      <c r="O5123" s="99" t="s">
        <v>52</v>
      </c>
      <c r="P5123" s="99">
        <f>WEEKNUM(Causas[[#This Row],[resolucion_fecha]],16)</f>
        <v>43</v>
      </c>
      <c r="Q5123" s="99" t="str">
        <f>TEXT(Causas[[#This Row],[resolucion_fecha]],"MMMM")</f>
        <v>octubre</v>
      </c>
      <c r="R5123" s="99" t="str">
        <f t="shared" si="80"/>
        <v>T</v>
      </c>
      <c r="S5123" s="99"/>
      <c r="T5123" s="99" t="s">
        <v>53</v>
      </c>
      <c r="U5123" s="100"/>
      <c r="V5123" s="99"/>
      <c r="W5123" s="99"/>
    </row>
    <row r="5124" spans="1:23" hidden="1" x14ac:dyDescent="0.25">
      <c r="A5124" s="25">
        <v>153718</v>
      </c>
      <c r="B5124" s="25" t="s">
        <v>171</v>
      </c>
      <c r="C5124" s="25" t="s">
        <v>43</v>
      </c>
      <c r="D5124" s="25" t="s">
        <v>55</v>
      </c>
      <c r="E5124" s="24">
        <v>43405</v>
      </c>
      <c r="F5124" s="25" t="s">
        <v>45</v>
      </c>
      <c r="G5124" s="25" t="s">
        <v>50</v>
      </c>
      <c r="H5124" s="24">
        <v>45223</v>
      </c>
      <c r="I5124" s="101">
        <v>0.80268518518518517</v>
      </c>
      <c r="J5124" s="24">
        <v>45223</v>
      </c>
      <c r="K5124" s="101">
        <v>0.83482638888888883</v>
      </c>
      <c r="L5124" s="25">
        <v>2777</v>
      </c>
      <c r="M5124" s="26">
        <f>Causas[[#This Row],[parada_duracion]]/60</f>
        <v>46.283333333333331</v>
      </c>
      <c r="N5124" s="19" t="s">
        <v>49</v>
      </c>
      <c r="O5124" s="16" t="s">
        <v>49</v>
      </c>
      <c r="P5124" s="16">
        <f>WEEKNUM(Causas[[#This Row],[resolucion_fecha]],16)</f>
        <v>43</v>
      </c>
      <c r="Q5124" s="16" t="str">
        <f>TEXT(Causas[[#This Row],[resolucion_fecha]],"MMMM")</f>
        <v>octubre</v>
      </c>
      <c r="R5124" s="16" t="str">
        <f t="shared" si="80"/>
        <v>T</v>
      </c>
      <c r="S5124" s="16"/>
      <c r="T5124" s="16" t="s">
        <v>49</v>
      </c>
      <c r="U5124" s="100"/>
      <c r="V5124" s="16"/>
      <c r="W5124" s="16"/>
    </row>
    <row r="5125" spans="1:23" hidden="1" x14ac:dyDescent="0.25">
      <c r="A5125" s="96">
        <v>153726</v>
      </c>
      <c r="B5125" s="96" t="s">
        <v>95</v>
      </c>
      <c r="C5125" s="96" t="s">
        <v>43</v>
      </c>
      <c r="D5125" s="96" t="s">
        <v>80</v>
      </c>
      <c r="E5125" s="97">
        <v>43405</v>
      </c>
      <c r="F5125" s="96" t="s">
        <v>45</v>
      </c>
      <c r="G5125" s="96" t="s">
        <v>46</v>
      </c>
      <c r="H5125" s="97">
        <v>45223</v>
      </c>
      <c r="I5125" s="23">
        <v>0.85133101851851845</v>
      </c>
      <c r="J5125" s="97">
        <v>45223</v>
      </c>
      <c r="K5125" s="23">
        <v>0.97856481481481483</v>
      </c>
      <c r="L5125" s="96">
        <v>10993</v>
      </c>
      <c r="M5125" s="98">
        <f>Causas[[#This Row],[parada_duracion]]/60</f>
        <v>183.21666666666667</v>
      </c>
      <c r="N5125" s="19" t="s">
        <v>49</v>
      </c>
      <c r="O5125" s="16" t="s">
        <v>49</v>
      </c>
      <c r="P5125" s="99">
        <f>WEEKNUM(Causas[[#This Row],[resolucion_fecha]],16)</f>
        <v>43</v>
      </c>
      <c r="Q5125" s="99" t="str">
        <f>TEXT(Causas[[#This Row],[resolucion_fecha]],"MMMM")</f>
        <v>octubre</v>
      </c>
      <c r="R5125" s="99" t="str">
        <f t="shared" si="80"/>
        <v>T</v>
      </c>
      <c r="S5125" s="99"/>
      <c r="T5125" s="16" t="s">
        <v>49</v>
      </c>
      <c r="U5125" s="16"/>
      <c r="V5125" s="99"/>
      <c r="W5125" s="99"/>
    </row>
    <row r="5126" spans="1:23" hidden="1" x14ac:dyDescent="0.25">
      <c r="A5126" s="25">
        <v>153727</v>
      </c>
      <c r="B5126" s="25" t="s">
        <v>79</v>
      </c>
      <c r="C5126" s="25" t="s">
        <v>43</v>
      </c>
      <c r="D5126" s="25" t="s">
        <v>48</v>
      </c>
      <c r="E5126" s="24">
        <v>43405</v>
      </c>
      <c r="F5126" s="25" t="s">
        <v>45</v>
      </c>
      <c r="G5126" s="25" t="s">
        <v>50</v>
      </c>
      <c r="H5126" s="24">
        <v>45223</v>
      </c>
      <c r="I5126" s="101">
        <v>0.85871527777777779</v>
      </c>
      <c r="J5126" s="24">
        <v>45223</v>
      </c>
      <c r="K5126" s="101">
        <v>0.86890046296296297</v>
      </c>
      <c r="L5126" s="25">
        <v>880</v>
      </c>
      <c r="M5126" s="26">
        <f>Causas[[#This Row],[parada_duracion]]/60</f>
        <v>14.666666666666666</v>
      </c>
      <c r="N5126" s="19" t="s">
        <v>1640</v>
      </c>
      <c r="O5126" s="16" t="s">
        <v>52</v>
      </c>
      <c r="P5126" s="16">
        <f>WEEKNUM(Causas[[#This Row],[resolucion_fecha]],16)</f>
        <v>43</v>
      </c>
      <c r="Q5126" s="16" t="str">
        <f>TEXT(Causas[[#This Row],[resolucion_fecha]],"MMMM")</f>
        <v>octubre</v>
      </c>
      <c r="R5126" s="16" t="str">
        <f t="shared" si="80"/>
        <v>T</v>
      </c>
      <c r="S5126" s="16"/>
      <c r="T5126" s="99" t="s">
        <v>53</v>
      </c>
      <c r="U5126" s="100"/>
      <c r="V5126" s="16"/>
      <c r="W5126" s="16"/>
    </row>
    <row r="5127" spans="1:23" hidden="1" x14ac:dyDescent="0.25">
      <c r="A5127" s="96">
        <v>153738</v>
      </c>
      <c r="B5127" s="96" t="s">
        <v>117</v>
      </c>
      <c r="C5127" s="96" t="s">
        <v>43</v>
      </c>
      <c r="D5127" s="96" t="s">
        <v>166</v>
      </c>
      <c r="E5127" s="97">
        <v>43405</v>
      </c>
      <c r="F5127" s="96" t="s">
        <v>45</v>
      </c>
      <c r="G5127" s="96" t="s">
        <v>50</v>
      </c>
      <c r="H5127" s="97">
        <v>45224</v>
      </c>
      <c r="I5127" s="23">
        <v>0.25598379629629631</v>
      </c>
      <c r="J5127" s="97">
        <v>45224</v>
      </c>
      <c r="K5127" s="23">
        <v>0.27587962962962964</v>
      </c>
      <c r="L5127" s="96">
        <v>1719</v>
      </c>
      <c r="M5127" s="98">
        <f>Causas[[#This Row],[parada_duracion]]/60</f>
        <v>28.65</v>
      </c>
      <c r="N5127" s="18" t="s">
        <v>1641</v>
      </c>
      <c r="O5127" s="99" t="s">
        <v>72</v>
      </c>
      <c r="P5127" s="99">
        <f>WEEKNUM(Causas[[#This Row],[resolucion_fecha]],16)</f>
        <v>43</v>
      </c>
      <c r="Q5127" s="99" t="str">
        <f>TEXT(Causas[[#This Row],[resolucion_fecha]],"MMMM")</f>
        <v>octubre</v>
      </c>
      <c r="R5127" s="99" t="str">
        <f t="shared" si="80"/>
        <v>M</v>
      </c>
      <c r="S5127" s="99"/>
      <c r="T5127" s="99" t="s">
        <v>73</v>
      </c>
      <c r="U5127" s="16"/>
      <c r="V5127" s="99"/>
      <c r="W5127" s="99"/>
    </row>
    <row r="5128" spans="1:23" hidden="1" x14ac:dyDescent="0.25">
      <c r="A5128" s="25">
        <v>153739</v>
      </c>
      <c r="B5128" s="25" t="s">
        <v>42</v>
      </c>
      <c r="C5128" s="25" t="s">
        <v>43</v>
      </c>
      <c r="D5128" s="25" t="s">
        <v>80</v>
      </c>
      <c r="E5128" s="24">
        <v>43405</v>
      </c>
      <c r="F5128" s="25" t="s">
        <v>45</v>
      </c>
      <c r="G5128" s="25" t="s">
        <v>50</v>
      </c>
      <c r="H5128" s="24">
        <v>45224</v>
      </c>
      <c r="I5128" s="101">
        <v>0.25600694444444444</v>
      </c>
      <c r="J5128" s="24">
        <v>45224</v>
      </c>
      <c r="K5128" s="101">
        <v>0.29392361111111109</v>
      </c>
      <c r="L5128" s="25">
        <v>3276</v>
      </c>
      <c r="M5128" s="26">
        <f>Causas[[#This Row],[parada_duracion]]/60</f>
        <v>54.6</v>
      </c>
      <c r="N5128" s="19" t="s">
        <v>1642</v>
      </c>
      <c r="O5128" s="16" t="s">
        <v>52</v>
      </c>
      <c r="P5128" s="16">
        <f>WEEKNUM(Causas[[#This Row],[resolucion_fecha]],16)</f>
        <v>43</v>
      </c>
      <c r="Q5128" s="16" t="str">
        <f>TEXT(Causas[[#This Row],[resolucion_fecha]],"MMMM")</f>
        <v>octubre</v>
      </c>
      <c r="R5128" s="16" t="str">
        <f t="shared" si="80"/>
        <v>M</v>
      </c>
      <c r="S5128" s="16"/>
      <c r="T5128" s="16" t="s">
        <v>53</v>
      </c>
      <c r="U5128" s="100"/>
      <c r="V5128" s="16"/>
      <c r="W5128" s="16"/>
    </row>
    <row r="5129" spans="1:23" hidden="1" x14ac:dyDescent="0.25">
      <c r="A5129" s="96">
        <v>153741</v>
      </c>
      <c r="B5129" s="96" t="s">
        <v>42</v>
      </c>
      <c r="C5129" s="96" t="s">
        <v>43</v>
      </c>
      <c r="D5129" s="96" t="s">
        <v>59</v>
      </c>
      <c r="E5129" s="97">
        <v>44231</v>
      </c>
      <c r="F5129" s="96" t="s">
        <v>60</v>
      </c>
      <c r="G5129" s="96" t="s">
        <v>50</v>
      </c>
      <c r="H5129" s="97">
        <v>45224</v>
      </c>
      <c r="I5129" s="23">
        <v>0.26300925925925928</v>
      </c>
      <c r="J5129" s="97">
        <v>45224</v>
      </c>
      <c r="K5129" s="23">
        <v>0.30600694444444443</v>
      </c>
      <c r="L5129" s="96">
        <v>3715</v>
      </c>
      <c r="M5129" s="98">
        <f>Causas[[#This Row],[parada_duracion]]/60</f>
        <v>61.916666666666664</v>
      </c>
      <c r="N5129" s="18" t="s">
        <v>1643</v>
      </c>
      <c r="O5129" s="99" t="s">
        <v>52</v>
      </c>
      <c r="P5129" s="99">
        <f>WEEKNUM(Causas[[#This Row],[resolucion_fecha]],16)</f>
        <v>43</v>
      </c>
      <c r="Q5129" s="99" t="str">
        <f>TEXT(Causas[[#This Row],[resolucion_fecha]],"MMMM")</f>
        <v>octubre</v>
      </c>
      <c r="R5129" s="99" t="str">
        <f t="shared" si="80"/>
        <v>M</v>
      </c>
      <c r="S5129" s="99"/>
      <c r="T5129" s="99" t="s">
        <v>53</v>
      </c>
      <c r="U5129" s="16"/>
      <c r="V5129" s="99"/>
      <c r="W5129" s="99"/>
    </row>
    <row r="5130" spans="1:23" hidden="1" x14ac:dyDescent="0.25">
      <c r="A5130" s="25">
        <v>153742</v>
      </c>
      <c r="B5130" s="25" t="s">
        <v>111</v>
      </c>
      <c r="C5130" s="25" t="s">
        <v>43</v>
      </c>
      <c r="D5130" s="25" t="s">
        <v>55</v>
      </c>
      <c r="E5130" s="24">
        <v>43405</v>
      </c>
      <c r="F5130" s="25" t="s">
        <v>45</v>
      </c>
      <c r="G5130" s="25" t="s">
        <v>50</v>
      </c>
      <c r="H5130" s="24">
        <v>45224</v>
      </c>
      <c r="I5130" s="101">
        <v>0.26550925925925922</v>
      </c>
      <c r="J5130" s="24">
        <v>45224</v>
      </c>
      <c r="K5130" s="101">
        <v>0.30605324074074075</v>
      </c>
      <c r="L5130" s="25">
        <v>3503</v>
      </c>
      <c r="M5130" s="26">
        <f>Causas[[#This Row],[parada_duracion]]/60</f>
        <v>58.383333333333333</v>
      </c>
      <c r="N5130" s="19" t="s">
        <v>1644</v>
      </c>
      <c r="O5130" s="16" t="s">
        <v>52</v>
      </c>
      <c r="P5130" s="16">
        <f>WEEKNUM(Causas[[#This Row],[resolucion_fecha]],16)</f>
        <v>43</v>
      </c>
      <c r="Q5130" s="16" t="str">
        <f>TEXT(Causas[[#This Row],[resolucion_fecha]],"MMMM")</f>
        <v>octubre</v>
      </c>
      <c r="R5130" s="16" t="str">
        <f t="shared" si="80"/>
        <v>M</v>
      </c>
      <c r="S5130" s="16"/>
      <c r="T5130" s="16" t="s">
        <v>53</v>
      </c>
      <c r="U5130" s="100"/>
      <c r="V5130" s="16"/>
      <c r="W5130" s="16"/>
    </row>
    <row r="5131" spans="1:23" hidden="1" x14ac:dyDescent="0.25">
      <c r="A5131" s="25">
        <v>153748</v>
      </c>
      <c r="B5131" s="25" t="s">
        <v>42</v>
      </c>
      <c r="C5131" s="25" t="s">
        <v>43</v>
      </c>
      <c r="D5131" s="25" t="s">
        <v>105</v>
      </c>
      <c r="E5131" s="24">
        <v>43405</v>
      </c>
      <c r="F5131" s="25" t="s">
        <v>45</v>
      </c>
      <c r="G5131" s="25" t="s">
        <v>50</v>
      </c>
      <c r="H5131" s="24">
        <v>45224</v>
      </c>
      <c r="I5131" s="101">
        <v>0.32430555555555557</v>
      </c>
      <c r="J5131" s="24">
        <v>45224</v>
      </c>
      <c r="K5131" s="101">
        <v>0.33046296296296296</v>
      </c>
      <c r="L5131" s="25">
        <v>532</v>
      </c>
      <c r="M5131" s="26">
        <f>Causas[[#This Row],[parada_duracion]]/60</f>
        <v>8.8666666666666671</v>
      </c>
      <c r="N5131" s="19" t="s">
        <v>47</v>
      </c>
      <c r="O5131" s="16" t="s">
        <v>47</v>
      </c>
      <c r="P5131" s="16">
        <f>WEEKNUM(Causas[[#This Row],[resolucion_fecha]],16)</f>
        <v>43</v>
      </c>
      <c r="Q5131" s="16" t="str">
        <f>TEXT(Causas[[#This Row],[resolucion_fecha]],"MMMM")</f>
        <v>octubre</v>
      </c>
      <c r="R5131" s="16" t="str">
        <f t="shared" si="80"/>
        <v>M</v>
      </c>
      <c r="S5131" s="16"/>
      <c r="T5131" s="16" t="s">
        <v>47</v>
      </c>
      <c r="U5131" s="16"/>
      <c r="V5131" s="16"/>
      <c r="W5131" s="16"/>
    </row>
    <row r="5132" spans="1:23" hidden="1" x14ac:dyDescent="0.25">
      <c r="A5132" s="25">
        <v>153750</v>
      </c>
      <c r="B5132" s="25" t="s">
        <v>54</v>
      </c>
      <c r="C5132" s="25" t="s">
        <v>43</v>
      </c>
      <c r="D5132" s="25" t="s">
        <v>55</v>
      </c>
      <c r="E5132" s="24">
        <v>44120</v>
      </c>
      <c r="F5132" s="25" t="s">
        <v>56</v>
      </c>
      <c r="G5132" s="25" t="s">
        <v>50</v>
      </c>
      <c r="H5132" s="24">
        <v>45224</v>
      </c>
      <c r="I5132" s="101">
        <v>0.35366898148148151</v>
      </c>
      <c r="J5132" s="24">
        <v>45224</v>
      </c>
      <c r="K5132" s="101">
        <v>0.36078703703703702</v>
      </c>
      <c r="L5132" s="25">
        <v>615</v>
      </c>
      <c r="M5132" s="26">
        <f>Causas[[#This Row],[parada_duracion]]/60</f>
        <v>10.25</v>
      </c>
      <c r="N5132" s="19" t="s">
        <v>1645</v>
      </c>
      <c r="O5132" s="16" t="s">
        <v>52</v>
      </c>
      <c r="P5132" s="16">
        <f>WEEKNUM(Causas[[#This Row],[resolucion_fecha]],16)</f>
        <v>43</v>
      </c>
      <c r="Q5132" s="16" t="str">
        <f>TEXT(Causas[[#This Row],[resolucion_fecha]],"MMMM")</f>
        <v>octubre</v>
      </c>
      <c r="R5132" s="16" t="str">
        <f t="shared" si="80"/>
        <v>M</v>
      </c>
      <c r="S5132" s="16"/>
      <c r="T5132" s="16" t="s">
        <v>53</v>
      </c>
      <c r="U5132" s="16"/>
      <c r="V5132" s="16"/>
      <c r="W5132" s="16"/>
    </row>
    <row r="5133" spans="1:23" hidden="1" x14ac:dyDescent="0.25">
      <c r="A5133" s="25">
        <v>153754</v>
      </c>
      <c r="B5133" s="25" t="s">
        <v>42</v>
      </c>
      <c r="C5133" s="25" t="s">
        <v>43</v>
      </c>
      <c r="D5133" s="25" t="s">
        <v>80</v>
      </c>
      <c r="E5133" s="24">
        <v>43405</v>
      </c>
      <c r="F5133" s="25" t="s">
        <v>45</v>
      </c>
      <c r="G5133" s="25" t="s">
        <v>50</v>
      </c>
      <c r="H5133" s="24">
        <v>45224</v>
      </c>
      <c r="I5133" s="101">
        <v>0.38818287037037041</v>
      </c>
      <c r="J5133" s="24">
        <v>45224</v>
      </c>
      <c r="K5133" s="101">
        <v>0.40664351851851849</v>
      </c>
      <c r="L5133" s="25">
        <v>1595</v>
      </c>
      <c r="M5133" s="26">
        <f>Causas[[#This Row],[parada_duracion]]/60</f>
        <v>26.583333333333332</v>
      </c>
      <c r="N5133" s="19" t="s">
        <v>49</v>
      </c>
      <c r="O5133" s="16" t="s">
        <v>49</v>
      </c>
      <c r="P5133" s="16">
        <f>WEEKNUM(Causas[[#This Row],[resolucion_fecha]],16)</f>
        <v>43</v>
      </c>
      <c r="Q5133" s="16" t="str">
        <f>TEXT(Causas[[#This Row],[resolucion_fecha]],"MMMM")</f>
        <v>octubre</v>
      </c>
      <c r="R5133" s="16" t="str">
        <f t="shared" si="80"/>
        <v>M</v>
      </c>
      <c r="S5133" s="16"/>
      <c r="T5133" s="16" t="s">
        <v>49</v>
      </c>
      <c r="U5133" s="16"/>
      <c r="V5133" s="16"/>
      <c r="W5133" s="16"/>
    </row>
    <row r="5134" spans="1:23" hidden="1" x14ac:dyDescent="0.25">
      <c r="A5134" s="25">
        <v>153769</v>
      </c>
      <c r="B5134" s="25" t="s">
        <v>130</v>
      </c>
      <c r="C5134" s="25" t="s">
        <v>43</v>
      </c>
      <c r="D5134" s="25" t="s">
        <v>68</v>
      </c>
      <c r="E5134" s="24">
        <v>43405</v>
      </c>
      <c r="F5134" s="25" t="s">
        <v>45</v>
      </c>
      <c r="G5134" s="25" t="s">
        <v>46</v>
      </c>
      <c r="H5134" s="24">
        <v>45224</v>
      </c>
      <c r="I5134" s="101">
        <v>0.43031250000000004</v>
      </c>
      <c r="J5134" s="24">
        <v>45224</v>
      </c>
      <c r="K5134" s="101">
        <v>0.49156249999999996</v>
      </c>
      <c r="L5134" s="25">
        <v>5292</v>
      </c>
      <c r="M5134" s="26">
        <f>Causas[[#This Row],[parada_duracion]]/60</f>
        <v>88.2</v>
      </c>
      <c r="N5134" s="19" t="s">
        <v>1646</v>
      </c>
      <c r="O5134" s="16" t="s">
        <v>52</v>
      </c>
      <c r="P5134" s="16">
        <f>WEEKNUM(Causas[[#This Row],[resolucion_fecha]],16)</f>
        <v>43</v>
      </c>
      <c r="Q5134" s="16" t="str">
        <f>TEXT(Causas[[#This Row],[resolucion_fecha]],"MMMM")</f>
        <v>octubre</v>
      </c>
      <c r="R5134" s="16" t="str">
        <f t="shared" si="80"/>
        <v>M</v>
      </c>
      <c r="S5134" s="16"/>
      <c r="T5134" s="16" t="s">
        <v>53</v>
      </c>
      <c r="U5134" s="16"/>
      <c r="V5134" s="16"/>
      <c r="W5134" s="16"/>
    </row>
    <row r="5135" spans="1:23" hidden="1" x14ac:dyDescent="0.25">
      <c r="A5135" s="25">
        <v>153772</v>
      </c>
      <c r="B5135" s="25" t="s">
        <v>197</v>
      </c>
      <c r="C5135" s="25" t="s">
        <v>43</v>
      </c>
      <c r="D5135" s="25" t="s">
        <v>90</v>
      </c>
      <c r="E5135" s="24">
        <v>43405</v>
      </c>
      <c r="F5135" s="25" t="s">
        <v>45</v>
      </c>
      <c r="G5135" s="25" t="s">
        <v>46</v>
      </c>
      <c r="H5135" s="24">
        <v>45224</v>
      </c>
      <c r="I5135" s="101">
        <v>0.44064814814814812</v>
      </c>
      <c r="J5135" s="24">
        <v>45224</v>
      </c>
      <c r="K5135" s="101">
        <v>0.47336805555555556</v>
      </c>
      <c r="L5135" s="25">
        <v>2827</v>
      </c>
      <c r="M5135" s="26">
        <f>Causas[[#This Row],[parada_duracion]]/60</f>
        <v>47.116666666666667</v>
      </c>
      <c r="N5135" s="19" t="s">
        <v>1647</v>
      </c>
      <c r="O5135" s="16" t="s">
        <v>52</v>
      </c>
      <c r="P5135" s="16">
        <f>WEEKNUM(Causas[[#This Row],[resolucion_fecha]],16)</f>
        <v>43</v>
      </c>
      <c r="Q5135" s="16" t="str">
        <f>TEXT(Causas[[#This Row],[resolucion_fecha]],"MMMM")</f>
        <v>octubre</v>
      </c>
      <c r="R5135" s="16" t="str">
        <f t="shared" si="80"/>
        <v>M</v>
      </c>
      <c r="S5135" s="16"/>
      <c r="T5135" s="16" t="s">
        <v>53</v>
      </c>
      <c r="U5135" s="16"/>
      <c r="V5135" s="16"/>
      <c r="W5135" s="16"/>
    </row>
    <row r="5136" spans="1:23" hidden="1" x14ac:dyDescent="0.25">
      <c r="A5136" s="96">
        <v>153785</v>
      </c>
      <c r="B5136" s="96" t="s">
        <v>95</v>
      </c>
      <c r="C5136" s="96" t="s">
        <v>43</v>
      </c>
      <c r="D5136" s="96" t="s">
        <v>166</v>
      </c>
      <c r="E5136" s="97">
        <v>43405</v>
      </c>
      <c r="F5136" s="96" t="s">
        <v>45</v>
      </c>
      <c r="G5136" s="96" t="s">
        <v>50</v>
      </c>
      <c r="H5136" s="97">
        <v>45224</v>
      </c>
      <c r="I5136" s="23">
        <v>0.49437500000000001</v>
      </c>
      <c r="J5136" s="97">
        <v>45224</v>
      </c>
      <c r="K5136" s="23">
        <v>0.49440972222222218</v>
      </c>
      <c r="L5136" s="96">
        <v>3</v>
      </c>
      <c r="M5136" s="98">
        <f>Causas[[#This Row],[parada_duracion]]/60</f>
        <v>0.05</v>
      </c>
      <c r="N5136" s="19" t="s">
        <v>47</v>
      </c>
      <c r="O5136" s="16" t="s">
        <v>47</v>
      </c>
      <c r="P5136" s="99">
        <f>WEEKNUM(Causas[[#This Row],[resolucion_fecha]],16)</f>
        <v>43</v>
      </c>
      <c r="Q5136" s="99" t="str">
        <f>TEXT(Causas[[#This Row],[resolucion_fecha]],"MMMM")</f>
        <v>octubre</v>
      </c>
      <c r="R5136" s="99" t="str">
        <f t="shared" si="80"/>
        <v>M</v>
      </c>
      <c r="S5136" s="99"/>
      <c r="T5136" s="16" t="s">
        <v>47</v>
      </c>
      <c r="U5136" s="16"/>
      <c r="V5136" s="99"/>
      <c r="W5136" s="99"/>
    </row>
    <row r="5137" spans="1:23" ht="30" hidden="1" x14ac:dyDescent="0.25">
      <c r="A5137" s="25">
        <v>153786</v>
      </c>
      <c r="B5137" s="25" t="s">
        <v>95</v>
      </c>
      <c r="C5137" s="25" t="s">
        <v>43</v>
      </c>
      <c r="D5137" s="25" t="s">
        <v>166</v>
      </c>
      <c r="E5137" s="24">
        <v>43405</v>
      </c>
      <c r="F5137" s="25" t="s">
        <v>45</v>
      </c>
      <c r="G5137" s="25" t="s">
        <v>46</v>
      </c>
      <c r="H5137" s="24">
        <v>45224</v>
      </c>
      <c r="I5137" s="101">
        <v>0.49450231481481483</v>
      </c>
      <c r="J5137" s="24">
        <v>45224</v>
      </c>
      <c r="K5137" s="101">
        <v>0.5145601851851852</v>
      </c>
      <c r="L5137" s="25">
        <v>1733</v>
      </c>
      <c r="M5137" s="26">
        <f>Causas[[#This Row],[parada_duracion]]/60</f>
        <v>28.883333333333333</v>
      </c>
      <c r="N5137" s="19" t="s">
        <v>1648</v>
      </c>
      <c r="O5137" s="16" t="s">
        <v>52</v>
      </c>
      <c r="P5137" s="16">
        <f>WEEKNUM(Causas[[#This Row],[resolucion_fecha]],16)</f>
        <v>43</v>
      </c>
      <c r="Q5137" s="16" t="str">
        <f>TEXT(Causas[[#This Row],[resolucion_fecha]],"MMMM")</f>
        <v>octubre</v>
      </c>
      <c r="R5137" s="16" t="str">
        <f t="shared" si="80"/>
        <v>M</v>
      </c>
      <c r="S5137" s="16"/>
      <c r="T5137" s="16" t="s">
        <v>53</v>
      </c>
      <c r="U5137" s="100"/>
      <c r="V5137" s="16"/>
      <c r="W5137" s="16"/>
    </row>
    <row r="5138" spans="1:23" hidden="1" x14ac:dyDescent="0.25">
      <c r="A5138" s="25">
        <v>153790</v>
      </c>
      <c r="B5138" s="25" t="s">
        <v>42</v>
      </c>
      <c r="C5138" s="25" t="s">
        <v>43</v>
      </c>
      <c r="D5138" s="25" t="s">
        <v>1441</v>
      </c>
      <c r="E5138" s="24">
        <v>43732</v>
      </c>
      <c r="F5138" s="25" t="s">
        <v>325</v>
      </c>
      <c r="G5138" s="25" t="s">
        <v>46</v>
      </c>
      <c r="H5138" s="24">
        <v>45224</v>
      </c>
      <c r="I5138" s="101">
        <v>0.5252430555555555</v>
      </c>
      <c r="J5138" s="24">
        <v>45224</v>
      </c>
      <c r="K5138" s="101">
        <v>0.61885416666666659</v>
      </c>
      <c r="L5138" s="25">
        <v>8088</v>
      </c>
      <c r="M5138" s="26">
        <f>Causas[[#This Row],[parada_duracion]]/60</f>
        <v>134.80000000000001</v>
      </c>
      <c r="N5138" s="19" t="s">
        <v>49</v>
      </c>
      <c r="O5138" s="16" t="s">
        <v>49</v>
      </c>
      <c r="P5138" s="16">
        <f>WEEKNUM(Causas[[#This Row],[resolucion_fecha]],16)</f>
        <v>43</v>
      </c>
      <c r="Q5138" s="16" t="str">
        <f>TEXT(Causas[[#This Row],[resolucion_fecha]],"MMMM")</f>
        <v>octubre</v>
      </c>
      <c r="R5138" s="16" t="str">
        <f t="shared" si="80"/>
        <v>M</v>
      </c>
      <c r="S5138" s="16"/>
      <c r="T5138" s="16" t="s">
        <v>49</v>
      </c>
      <c r="U5138" s="16"/>
      <c r="V5138" s="16"/>
      <c r="W5138" s="16"/>
    </row>
    <row r="5139" spans="1:23" hidden="1" x14ac:dyDescent="0.25">
      <c r="A5139" s="25">
        <v>153798</v>
      </c>
      <c r="B5139" s="25" t="s">
        <v>58</v>
      </c>
      <c r="C5139" s="25" t="s">
        <v>43</v>
      </c>
      <c r="D5139" s="25" t="s">
        <v>96</v>
      </c>
      <c r="E5139" s="24">
        <v>43882</v>
      </c>
      <c r="F5139" s="25" t="s">
        <v>56</v>
      </c>
      <c r="G5139" s="25" t="s">
        <v>46</v>
      </c>
      <c r="H5139" s="24">
        <v>45224</v>
      </c>
      <c r="I5139" s="101">
        <v>0.59987268518518522</v>
      </c>
      <c r="J5139" s="24">
        <v>45224</v>
      </c>
      <c r="K5139" s="101">
        <v>0.6378125</v>
      </c>
      <c r="L5139" s="25">
        <v>3278</v>
      </c>
      <c r="M5139" s="26">
        <f>Causas[[#This Row],[parada_duracion]]/60</f>
        <v>54.633333333333333</v>
      </c>
      <c r="N5139" s="19" t="s">
        <v>1649</v>
      </c>
      <c r="O5139" s="16" t="s">
        <v>52</v>
      </c>
      <c r="P5139" s="16">
        <f>WEEKNUM(Causas[[#This Row],[resolucion_fecha]],16)</f>
        <v>43</v>
      </c>
      <c r="Q5139" s="16" t="str">
        <f>TEXT(Causas[[#This Row],[resolucion_fecha]],"MMMM")</f>
        <v>octubre</v>
      </c>
      <c r="R5139" s="16" t="str">
        <f t="shared" si="80"/>
        <v>T</v>
      </c>
      <c r="S5139" s="16"/>
      <c r="T5139" s="16" t="s">
        <v>53</v>
      </c>
      <c r="U5139" s="16"/>
      <c r="V5139" s="16"/>
      <c r="W5139" s="16"/>
    </row>
    <row r="5140" spans="1:23" hidden="1" x14ac:dyDescent="0.25">
      <c r="A5140" s="96">
        <v>153807</v>
      </c>
      <c r="B5140" s="96" t="s">
        <v>66</v>
      </c>
      <c r="C5140" s="96" t="s">
        <v>43</v>
      </c>
      <c r="D5140" s="96" t="s">
        <v>105</v>
      </c>
      <c r="E5140" s="97">
        <v>43405</v>
      </c>
      <c r="F5140" s="96" t="s">
        <v>45</v>
      </c>
      <c r="G5140" s="96" t="s">
        <v>50</v>
      </c>
      <c r="H5140" s="97">
        <v>45224</v>
      </c>
      <c r="I5140" s="23">
        <v>0.6482754629629629</v>
      </c>
      <c r="J5140" s="97">
        <v>45224</v>
      </c>
      <c r="K5140" s="23">
        <v>0.6600462962962963</v>
      </c>
      <c r="L5140" s="96">
        <v>1017</v>
      </c>
      <c r="M5140" s="98">
        <f>Causas[[#This Row],[parada_duracion]]/60</f>
        <v>16.95</v>
      </c>
      <c r="N5140" s="18" t="s">
        <v>1650</v>
      </c>
      <c r="O5140" s="99" t="s">
        <v>52</v>
      </c>
      <c r="P5140" s="99">
        <f>WEEKNUM(Causas[[#This Row],[resolucion_fecha]],16)</f>
        <v>43</v>
      </c>
      <c r="Q5140" s="99" t="str">
        <f>TEXT(Causas[[#This Row],[resolucion_fecha]],"MMMM")</f>
        <v>octubre</v>
      </c>
      <c r="R5140" s="99" t="str">
        <f t="shared" si="80"/>
        <v>T</v>
      </c>
      <c r="S5140" s="99"/>
      <c r="T5140" s="99" t="s">
        <v>53</v>
      </c>
      <c r="U5140" s="16"/>
      <c r="V5140" s="99"/>
      <c r="W5140" s="99"/>
    </row>
    <row r="5141" spans="1:23" ht="45" hidden="1" x14ac:dyDescent="0.25">
      <c r="A5141" s="96">
        <v>153808</v>
      </c>
      <c r="B5141" s="96" t="s">
        <v>42</v>
      </c>
      <c r="C5141" s="96" t="s">
        <v>43</v>
      </c>
      <c r="D5141" s="96" t="s">
        <v>1441</v>
      </c>
      <c r="E5141" s="97">
        <v>43732</v>
      </c>
      <c r="F5141" s="96" t="s">
        <v>325</v>
      </c>
      <c r="G5141" s="96" t="s">
        <v>46</v>
      </c>
      <c r="H5141" s="97">
        <v>45224</v>
      </c>
      <c r="I5141" s="23">
        <v>0.65111111111111108</v>
      </c>
      <c r="J5141" s="97">
        <v>45224</v>
      </c>
      <c r="K5141" s="23">
        <v>0.74682870370370369</v>
      </c>
      <c r="L5141" s="96">
        <v>8270</v>
      </c>
      <c r="M5141" s="98">
        <f>Causas[[#This Row],[parada_duracion]]/60</f>
        <v>137.83333333333334</v>
      </c>
      <c r="N5141" s="18" t="s">
        <v>1651</v>
      </c>
      <c r="O5141" s="99" t="s">
        <v>52</v>
      </c>
      <c r="P5141" s="99">
        <f>WEEKNUM(Causas[[#This Row],[resolucion_fecha]],16)</f>
        <v>43</v>
      </c>
      <c r="Q5141" s="99" t="str">
        <f>TEXT(Causas[[#This Row],[resolucion_fecha]],"MMMM")</f>
        <v>octubre</v>
      </c>
      <c r="R5141" s="99" t="str">
        <f t="shared" si="80"/>
        <v>T</v>
      </c>
      <c r="S5141" s="99"/>
      <c r="T5141" s="99" t="s">
        <v>53</v>
      </c>
      <c r="U5141" s="100"/>
      <c r="V5141" s="99"/>
      <c r="W5141" s="99"/>
    </row>
    <row r="5142" spans="1:23" hidden="1" x14ac:dyDescent="0.25">
      <c r="A5142" s="25">
        <v>153809</v>
      </c>
      <c r="B5142" s="25" t="s">
        <v>111</v>
      </c>
      <c r="C5142" s="25" t="s">
        <v>43</v>
      </c>
      <c r="D5142" s="25" t="s">
        <v>55</v>
      </c>
      <c r="E5142" s="24">
        <v>43405</v>
      </c>
      <c r="F5142" s="25" t="s">
        <v>45</v>
      </c>
      <c r="G5142" s="25" t="s">
        <v>50</v>
      </c>
      <c r="H5142" s="24">
        <v>45224</v>
      </c>
      <c r="I5142" s="101">
        <v>0.65385416666666674</v>
      </c>
      <c r="J5142" s="24">
        <v>45224</v>
      </c>
      <c r="K5142" s="101">
        <v>0.69180555555555545</v>
      </c>
      <c r="L5142" s="25">
        <v>3279</v>
      </c>
      <c r="M5142" s="26">
        <f>Causas[[#This Row],[parada_duracion]]/60</f>
        <v>54.65</v>
      </c>
      <c r="N5142" s="19" t="s">
        <v>1652</v>
      </c>
      <c r="O5142" s="16" t="s">
        <v>52</v>
      </c>
      <c r="P5142" s="16">
        <f>WEEKNUM(Causas[[#This Row],[resolucion_fecha]],16)</f>
        <v>43</v>
      </c>
      <c r="Q5142" s="16" t="str">
        <f>TEXT(Causas[[#This Row],[resolucion_fecha]],"MMMM")</f>
        <v>octubre</v>
      </c>
      <c r="R5142" s="16" t="str">
        <f t="shared" si="80"/>
        <v>T</v>
      </c>
      <c r="S5142" s="16"/>
      <c r="T5142" s="16" t="s">
        <v>53</v>
      </c>
      <c r="U5142" s="100"/>
      <c r="V5142" s="16"/>
      <c r="W5142" s="16"/>
    </row>
    <row r="5143" spans="1:23" hidden="1" x14ac:dyDescent="0.25">
      <c r="A5143" s="25">
        <v>153812</v>
      </c>
      <c r="B5143" s="25" t="s">
        <v>42</v>
      </c>
      <c r="C5143" s="25" t="s">
        <v>43</v>
      </c>
      <c r="D5143" s="25" t="s">
        <v>77</v>
      </c>
      <c r="E5143" s="24">
        <v>43405</v>
      </c>
      <c r="F5143" s="25" t="s">
        <v>45</v>
      </c>
      <c r="G5143" s="25" t="s">
        <v>46</v>
      </c>
      <c r="H5143" s="24">
        <v>45224</v>
      </c>
      <c r="I5143" s="101">
        <v>0.66865740740740742</v>
      </c>
      <c r="J5143" s="24">
        <v>45224</v>
      </c>
      <c r="K5143" s="101">
        <v>0.67013888888888884</v>
      </c>
      <c r="L5143" s="25">
        <v>128</v>
      </c>
      <c r="M5143" s="26">
        <f>Causas[[#This Row],[parada_duracion]]/60</f>
        <v>2.1333333333333333</v>
      </c>
      <c r="N5143" s="19" t="s">
        <v>47</v>
      </c>
      <c r="O5143" s="16" t="s">
        <v>47</v>
      </c>
      <c r="P5143" s="16">
        <f>WEEKNUM(Causas[[#This Row],[resolucion_fecha]],16)</f>
        <v>43</v>
      </c>
      <c r="Q5143" s="16" t="str">
        <f>TEXT(Causas[[#This Row],[resolucion_fecha]],"MMMM")</f>
        <v>octubre</v>
      </c>
      <c r="R5143" s="16" t="str">
        <f t="shared" si="80"/>
        <v>T</v>
      </c>
      <c r="S5143" s="16"/>
      <c r="T5143" s="16" t="s">
        <v>47</v>
      </c>
      <c r="U5143" s="16"/>
      <c r="V5143" s="16"/>
      <c r="W5143" s="16"/>
    </row>
    <row r="5144" spans="1:23" hidden="1" x14ac:dyDescent="0.25">
      <c r="A5144" s="25">
        <v>153814</v>
      </c>
      <c r="B5144" s="25" t="s">
        <v>117</v>
      </c>
      <c r="C5144" s="25" t="s">
        <v>43</v>
      </c>
      <c r="D5144" s="25" t="s">
        <v>166</v>
      </c>
      <c r="E5144" s="24">
        <v>43405</v>
      </c>
      <c r="F5144" s="25" t="s">
        <v>45</v>
      </c>
      <c r="G5144" s="25" t="s">
        <v>46</v>
      </c>
      <c r="H5144" s="24">
        <v>45224</v>
      </c>
      <c r="I5144" s="101">
        <v>0.67503472222222216</v>
      </c>
      <c r="J5144" s="24">
        <v>45224</v>
      </c>
      <c r="K5144" s="101">
        <v>0.68552083333333336</v>
      </c>
      <c r="L5144" s="25">
        <v>906</v>
      </c>
      <c r="M5144" s="26">
        <f>Causas[[#This Row],[parada_duracion]]/60</f>
        <v>15.1</v>
      </c>
      <c r="N5144" s="19" t="s">
        <v>1653</v>
      </c>
      <c r="O5144" s="16" t="s">
        <v>52</v>
      </c>
      <c r="P5144" s="16">
        <f>WEEKNUM(Causas[[#This Row],[resolucion_fecha]],16)</f>
        <v>43</v>
      </c>
      <c r="Q5144" s="16" t="str">
        <f>TEXT(Causas[[#This Row],[resolucion_fecha]],"MMMM")</f>
        <v>octubre</v>
      </c>
      <c r="R5144" s="16" t="str">
        <f t="shared" si="80"/>
        <v>T</v>
      </c>
      <c r="S5144" s="16"/>
      <c r="T5144" s="16" t="s">
        <v>53</v>
      </c>
      <c r="U5144" s="16"/>
      <c r="V5144" s="16"/>
      <c r="W5144" s="16"/>
    </row>
    <row r="5145" spans="1:23" hidden="1" x14ac:dyDescent="0.25">
      <c r="A5145" s="25">
        <v>153821</v>
      </c>
      <c r="B5145" s="25" t="s">
        <v>42</v>
      </c>
      <c r="C5145" s="25" t="s">
        <v>43</v>
      </c>
      <c r="D5145" s="25" t="s">
        <v>80</v>
      </c>
      <c r="E5145" s="24">
        <v>43405</v>
      </c>
      <c r="F5145" s="25" t="s">
        <v>45</v>
      </c>
      <c r="G5145" s="25" t="s">
        <v>50</v>
      </c>
      <c r="H5145" s="24">
        <v>45224</v>
      </c>
      <c r="I5145" s="101">
        <v>0.70075231481481481</v>
      </c>
      <c r="J5145" s="24">
        <v>45224</v>
      </c>
      <c r="K5145" s="101">
        <v>0.7095717592592593</v>
      </c>
      <c r="L5145" s="25">
        <v>762</v>
      </c>
      <c r="M5145" s="26">
        <f>Causas[[#This Row],[parada_duracion]]/60</f>
        <v>12.7</v>
      </c>
      <c r="N5145" s="19" t="s">
        <v>113</v>
      </c>
      <c r="O5145" s="16" t="s">
        <v>52</v>
      </c>
      <c r="P5145" s="16">
        <f>WEEKNUM(Causas[[#This Row],[resolucion_fecha]],16)</f>
        <v>43</v>
      </c>
      <c r="Q5145" s="16" t="str">
        <f>TEXT(Causas[[#This Row],[resolucion_fecha]],"MMMM")</f>
        <v>octubre</v>
      </c>
      <c r="R5145" s="16" t="str">
        <f t="shared" si="80"/>
        <v>T</v>
      </c>
      <c r="S5145" s="16"/>
      <c r="T5145" s="16" t="s">
        <v>53</v>
      </c>
      <c r="U5145" s="16"/>
      <c r="V5145" s="16"/>
      <c r="W5145" s="16"/>
    </row>
    <row r="5146" spans="1:23" hidden="1" x14ac:dyDescent="0.25">
      <c r="A5146" s="25">
        <v>153825</v>
      </c>
      <c r="B5146" s="25" t="s">
        <v>66</v>
      </c>
      <c r="C5146" s="25" t="s">
        <v>43</v>
      </c>
      <c r="D5146" s="25" t="s">
        <v>82</v>
      </c>
      <c r="E5146" s="24">
        <v>43405</v>
      </c>
      <c r="F5146" s="25" t="s">
        <v>45</v>
      </c>
      <c r="G5146" s="25" t="s">
        <v>46</v>
      </c>
      <c r="H5146" s="24">
        <v>45224</v>
      </c>
      <c r="I5146" s="101">
        <v>0.76043981481481471</v>
      </c>
      <c r="J5146" s="24">
        <v>45224</v>
      </c>
      <c r="K5146" s="101">
        <v>0.77547453703703706</v>
      </c>
      <c r="L5146" s="25">
        <v>1299</v>
      </c>
      <c r="M5146" s="26">
        <f>Causas[[#This Row],[parada_duracion]]/60</f>
        <v>21.65</v>
      </c>
      <c r="N5146" s="19" t="s">
        <v>132</v>
      </c>
      <c r="O5146" s="16" t="s">
        <v>52</v>
      </c>
      <c r="P5146" s="16">
        <f>WEEKNUM(Causas[[#This Row],[resolucion_fecha]],16)</f>
        <v>43</v>
      </c>
      <c r="Q5146" s="16" t="str">
        <f>TEXT(Causas[[#This Row],[resolucion_fecha]],"MMMM")</f>
        <v>octubre</v>
      </c>
      <c r="R5146" s="16" t="str">
        <f t="shared" si="80"/>
        <v>T</v>
      </c>
      <c r="S5146" s="16"/>
      <c r="T5146" s="16" t="s">
        <v>53</v>
      </c>
      <c r="U5146" s="16"/>
      <c r="V5146" s="16"/>
      <c r="W5146" s="16"/>
    </row>
    <row r="5147" spans="1:23" hidden="1" x14ac:dyDescent="0.25">
      <c r="A5147" s="25">
        <v>153832</v>
      </c>
      <c r="B5147" s="25" t="s">
        <v>66</v>
      </c>
      <c r="C5147" s="25" t="s">
        <v>43</v>
      </c>
      <c r="D5147" s="25" t="s">
        <v>82</v>
      </c>
      <c r="E5147" s="24">
        <v>43405</v>
      </c>
      <c r="F5147" s="25" t="s">
        <v>45</v>
      </c>
      <c r="G5147" s="25" t="s">
        <v>50</v>
      </c>
      <c r="H5147" s="24">
        <v>45224</v>
      </c>
      <c r="I5147" s="101">
        <v>0.80186342592592597</v>
      </c>
      <c r="J5147" s="24">
        <v>45224</v>
      </c>
      <c r="K5147" s="101">
        <v>0.80292824074074076</v>
      </c>
      <c r="L5147" s="25">
        <v>92</v>
      </c>
      <c r="M5147" s="26">
        <f>Causas[[#This Row],[parada_duracion]]/60</f>
        <v>1.5333333333333334</v>
      </c>
      <c r="N5147" s="19" t="s">
        <v>47</v>
      </c>
      <c r="O5147" s="16" t="s">
        <v>47</v>
      </c>
      <c r="P5147" s="16">
        <f>WEEKNUM(Causas[[#This Row],[resolucion_fecha]],16)</f>
        <v>43</v>
      </c>
      <c r="Q5147" s="16" t="str">
        <f>TEXT(Causas[[#This Row],[resolucion_fecha]],"MMMM")</f>
        <v>octubre</v>
      </c>
      <c r="R5147" s="16" t="str">
        <f t="shared" si="80"/>
        <v>T</v>
      </c>
      <c r="S5147" s="16"/>
      <c r="T5147" s="16" t="s">
        <v>47</v>
      </c>
      <c r="U5147" s="16"/>
      <c r="V5147" s="16"/>
      <c r="W5147" s="16"/>
    </row>
    <row r="5148" spans="1:23" hidden="1" x14ac:dyDescent="0.25">
      <c r="A5148" s="25">
        <v>153835</v>
      </c>
      <c r="B5148" s="25" t="s">
        <v>66</v>
      </c>
      <c r="C5148" s="25" t="s">
        <v>43</v>
      </c>
      <c r="D5148" s="25" t="s">
        <v>105</v>
      </c>
      <c r="E5148" s="24">
        <v>43405</v>
      </c>
      <c r="F5148" s="25" t="s">
        <v>45</v>
      </c>
      <c r="G5148" s="25" t="s">
        <v>50</v>
      </c>
      <c r="H5148" s="24">
        <v>45224</v>
      </c>
      <c r="I5148" s="101">
        <v>0.82815972222222223</v>
      </c>
      <c r="J5148" s="24">
        <v>45224</v>
      </c>
      <c r="K5148" s="101">
        <v>0.82832175925925933</v>
      </c>
      <c r="L5148" s="25">
        <v>14</v>
      </c>
      <c r="M5148" s="26">
        <f>Causas[[#This Row],[parada_duracion]]/60</f>
        <v>0.23333333333333334</v>
      </c>
      <c r="N5148" s="19" t="s">
        <v>47</v>
      </c>
      <c r="O5148" s="16" t="s">
        <v>47</v>
      </c>
      <c r="P5148" s="16">
        <f>WEEKNUM(Causas[[#This Row],[resolucion_fecha]],16)</f>
        <v>43</v>
      </c>
      <c r="Q5148" s="16" t="str">
        <f>TEXT(Causas[[#This Row],[resolucion_fecha]],"MMMM")</f>
        <v>octubre</v>
      </c>
      <c r="R5148" s="16" t="str">
        <f t="shared" si="80"/>
        <v>T</v>
      </c>
      <c r="S5148" s="16"/>
      <c r="T5148" s="16" t="s">
        <v>47</v>
      </c>
      <c r="U5148" s="16"/>
      <c r="V5148" s="16"/>
      <c r="W5148" s="16"/>
    </row>
    <row r="5149" spans="1:23" hidden="1" x14ac:dyDescent="0.25">
      <c r="A5149" s="96">
        <v>153837</v>
      </c>
      <c r="B5149" s="96" t="s">
        <v>117</v>
      </c>
      <c r="C5149" s="96" t="s">
        <v>43</v>
      </c>
      <c r="D5149" s="96" t="s">
        <v>166</v>
      </c>
      <c r="E5149" s="97">
        <v>43405</v>
      </c>
      <c r="F5149" s="96" t="s">
        <v>45</v>
      </c>
      <c r="G5149" s="96" t="s">
        <v>46</v>
      </c>
      <c r="H5149" s="97">
        <v>45224</v>
      </c>
      <c r="I5149" s="23">
        <v>0.83439814814814817</v>
      </c>
      <c r="J5149" s="97">
        <v>45224</v>
      </c>
      <c r="K5149" s="23">
        <v>0.83650462962962957</v>
      </c>
      <c r="L5149" s="96">
        <v>182</v>
      </c>
      <c r="M5149" s="98">
        <f>Causas[[#This Row],[parada_duracion]]/60</f>
        <v>3.0333333333333332</v>
      </c>
      <c r="N5149" s="19" t="s">
        <v>47</v>
      </c>
      <c r="O5149" s="16" t="s">
        <v>47</v>
      </c>
      <c r="P5149" s="99">
        <f>WEEKNUM(Causas[[#This Row],[resolucion_fecha]],16)</f>
        <v>43</v>
      </c>
      <c r="Q5149" s="99" t="str">
        <f>TEXT(Causas[[#This Row],[resolucion_fecha]],"MMMM")</f>
        <v>octubre</v>
      </c>
      <c r="R5149" s="99" t="str">
        <f t="shared" si="80"/>
        <v>T</v>
      </c>
      <c r="S5149" s="99"/>
      <c r="T5149" s="16" t="s">
        <v>47</v>
      </c>
      <c r="U5149" s="16"/>
      <c r="V5149" s="99"/>
      <c r="W5149" s="99"/>
    </row>
    <row r="5150" spans="1:23" hidden="1" x14ac:dyDescent="0.25">
      <c r="A5150" s="96">
        <v>153838</v>
      </c>
      <c r="B5150" s="96" t="s">
        <v>42</v>
      </c>
      <c r="C5150" s="96" t="s">
        <v>43</v>
      </c>
      <c r="D5150" s="96" t="s">
        <v>55</v>
      </c>
      <c r="E5150" s="97">
        <v>43405</v>
      </c>
      <c r="F5150" s="96" t="s">
        <v>45</v>
      </c>
      <c r="G5150" s="96" t="s">
        <v>46</v>
      </c>
      <c r="H5150" s="97">
        <v>45224</v>
      </c>
      <c r="I5150" s="23">
        <v>0.84549768518518509</v>
      </c>
      <c r="J5150" s="97">
        <v>45224</v>
      </c>
      <c r="K5150" s="23">
        <v>0.8482291666666667</v>
      </c>
      <c r="L5150" s="96">
        <v>236</v>
      </c>
      <c r="M5150" s="98">
        <f>Causas[[#This Row],[parada_duracion]]/60</f>
        <v>3.9333333333333331</v>
      </c>
      <c r="N5150" s="19" t="s">
        <v>47</v>
      </c>
      <c r="O5150" s="16" t="s">
        <v>47</v>
      </c>
      <c r="P5150" s="99">
        <f>WEEKNUM(Causas[[#This Row],[resolucion_fecha]],16)</f>
        <v>43</v>
      </c>
      <c r="Q5150" s="99" t="str">
        <f>TEXT(Causas[[#This Row],[resolucion_fecha]],"MMMM")</f>
        <v>octubre</v>
      </c>
      <c r="R5150" s="99" t="str">
        <f t="shared" si="80"/>
        <v>T</v>
      </c>
      <c r="S5150" s="99"/>
      <c r="T5150" s="16" t="s">
        <v>47</v>
      </c>
      <c r="U5150" s="100"/>
      <c r="V5150" s="99"/>
      <c r="W5150" s="99"/>
    </row>
    <row r="5151" spans="1:23" hidden="1" x14ac:dyDescent="0.25">
      <c r="A5151" s="96">
        <v>153839</v>
      </c>
      <c r="B5151" s="96" t="s">
        <v>95</v>
      </c>
      <c r="C5151" s="96" t="s">
        <v>43</v>
      </c>
      <c r="D5151" s="96" t="s">
        <v>166</v>
      </c>
      <c r="E5151" s="97">
        <v>43405</v>
      </c>
      <c r="F5151" s="96" t="s">
        <v>45</v>
      </c>
      <c r="G5151" s="96" t="s">
        <v>46</v>
      </c>
      <c r="H5151" s="97">
        <v>45224</v>
      </c>
      <c r="I5151" s="23">
        <v>0.85335648148148147</v>
      </c>
      <c r="J5151" s="97">
        <v>45224</v>
      </c>
      <c r="K5151" s="23">
        <v>0.87811342592592589</v>
      </c>
      <c r="L5151" s="96">
        <v>2139</v>
      </c>
      <c r="M5151" s="98">
        <f>Causas[[#This Row],[parada_duracion]]/60</f>
        <v>35.65</v>
      </c>
      <c r="N5151" s="18" t="s">
        <v>49</v>
      </c>
      <c r="O5151" s="99" t="s">
        <v>49</v>
      </c>
      <c r="P5151" s="99">
        <f>WEEKNUM(Causas[[#This Row],[resolucion_fecha]],16)</f>
        <v>43</v>
      </c>
      <c r="Q5151" s="99" t="str">
        <f>TEXT(Causas[[#This Row],[resolucion_fecha]],"MMMM")</f>
        <v>octubre</v>
      </c>
      <c r="R5151" s="99" t="str">
        <f t="shared" si="80"/>
        <v>T</v>
      </c>
      <c r="S5151" s="99"/>
      <c r="T5151" s="99" t="s">
        <v>49</v>
      </c>
      <c r="U5151" s="100"/>
      <c r="V5151" s="99"/>
      <c r="W5151" s="99"/>
    </row>
    <row r="5152" spans="1:23" hidden="1" x14ac:dyDescent="0.25">
      <c r="A5152" s="25">
        <v>153840</v>
      </c>
      <c r="B5152" s="25" t="s">
        <v>54</v>
      </c>
      <c r="C5152" s="25" t="s">
        <v>43</v>
      </c>
      <c r="D5152" s="25" t="s">
        <v>55</v>
      </c>
      <c r="E5152" s="24">
        <v>44120</v>
      </c>
      <c r="F5152" s="25" t="s">
        <v>56</v>
      </c>
      <c r="G5152" s="25" t="s">
        <v>46</v>
      </c>
      <c r="H5152" s="24">
        <v>45224</v>
      </c>
      <c r="I5152" s="101">
        <v>0.86586805555555557</v>
      </c>
      <c r="J5152" s="24">
        <v>45224</v>
      </c>
      <c r="K5152" s="101">
        <v>0.8774305555555556</v>
      </c>
      <c r="L5152" s="25">
        <v>999</v>
      </c>
      <c r="M5152" s="26">
        <f>Causas[[#This Row],[parada_duracion]]/60</f>
        <v>16.649999999999999</v>
      </c>
      <c r="N5152" s="19" t="s">
        <v>1654</v>
      </c>
      <c r="O5152" s="16" t="s">
        <v>72</v>
      </c>
      <c r="P5152" s="16">
        <f>WEEKNUM(Causas[[#This Row],[resolucion_fecha]],16)</f>
        <v>43</v>
      </c>
      <c r="Q5152" s="16" t="str">
        <f>TEXT(Causas[[#This Row],[resolucion_fecha]],"MMMM")</f>
        <v>octubre</v>
      </c>
      <c r="R5152" s="16" t="str">
        <f t="shared" si="80"/>
        <v>T</v>
      </c>
      <c r="S5152" s="16"/>
      <c r="T5152" s="16" t="s">
        <v>73</v>
      </c>
      <c r="U5152" s="100"/>
      <c r="V5152" s="16"/>
      <c r="W5152" s="16"/>
    </row>
    <row r="5153" spans="1:23" hidden="1" x14ac:dyDescent="0.25">
      <c r="A5153" s="25">
        <v>153842</v>
      </c>
      <c r="B5153" s="25" t="s">
        <v>197</v>
      </c>
      <c r="C5153" s="25" t="s">
        <v>43</v>
      </c>
      <c r="D5153" s="25" t="s">
        <v>68</v>
      </c>
      <c r="E5153" s="24">
        <v>43746</v>
      </c>
      <c r="F5153" s="25" t="s">
        <v>56</v>
      </c>
      <c r="G5153" s="25" t="s">
        <v>50</v>
      </c>
      <c r="H5153" s="24">
        <v>45224</v>
      </c>
      <c r="I5153" s="101">
        <v>0.88917824074074081</v>
      </c>
      <c r="J5153" s="24">
        <v>45224</v>
      </c>
      <c r="K5153" s="101">
        <v>0.90314814814814814</v>
      </c>
      <c r="L5153" s="25">
        <v>1207</v>
      </c>
      <c r="M5153" s="26">
        <f>Causas[[#This Row],[parada_duracion]]/60</f>
        <v>20.116666666666667</v>
      </c>
      <c r="N5153" s="19" t="s">
        <v>1655</v>
      </c>
      <c r="O5153" s="16" t="s">
        <v>52</v>
      </c>
      <c r="P5153" s="16">
        <f>WEEKNUM(Causas[[#This Row],[resolucion_fecha]],16)</f>
        <v>43</v>
      </c>
      <c r="Q5153" s="16" t="str">
        <f>TEXT(Causas[[#This Row],[resolucion_fecha]],"MMMM")</f>
        <v>octubre</v>
      </c>
      <c r="R5153" s="16" t="str">
        <f t="shared" si="80"/>
        <v>T</v>
      </c>
      <c r="S5153" s="16"/>
      <c r="T5153" s="16" t="s">
        <v>73</v>
      </c>
      <c r="U5153" s="16"/>
      <c r="V5153" s="16"/>
      <c r="W5153" s="16"/>
    </row>
    <row r="5154" spans="1:23" hidden="1" x14ac:dyDescent="0.25">
      <c r="A5154" s="96">
        <v>153848</v>
      </c>
      <c r="B5154" s="96" t="s">
        <v>54</v>
      </c>
      <c r="C5154" s="96" t="s">
        <v>43</v>
      </c>
      <c r="D5154" s="96" t="s">
        <v>55</v>
      </c>
      <c r="E5154" s="97">
        <v>44120</v>
      </c>
      <c r="F5154" s="96" t="s">
        <v>56</v>
      </c>
      <c r="G5154" s="96" t="s">
        <v>50</v>
      </c>
      <c r="H5154" s="97">
        <v>45225</v>
      </c>
      <c r="I5154" s="23">
        <v>0.28177083333333336</v>
      </c>
      <c r="J5154" s="97">
        <v>45225</v>
      </c>
      <c r="K5154" s="23">
        <v>0.31664351851851852</v>
      </c>
      <c r="L5154" s="96">
        <v>3013</v>
      </c>
      <c r="M5154" s="98">
        <f>Causas[[#This Row],[parada_duracion]]/60</f>
        <v>50.216666666666669</v>
      </c>
      <c r="N5154" s="18" t="s">
        <v>1656</v>
      </c>
      <c r="O5154" s="99" t="s">
        <v>52</v>
      </c>
      <c r="P5154" s="99">
        <f>WEEKNUM(Causas[[#This Row],[resolucion_fecha]],16)</f>
        <v>43</v>
      </c>
      <c r="Q5154" s="99" t="str">
        <f>TEXT(Causas[[#This Row],[resolucion_fecha]],"MMMM")</f>
        <v>octubre</v>
      </c>
      <c r="R5154" s="99" t="str">
        <f t="shared" si="80"/>
        <v>M</v>
      </c>
      <c r="S5154" s="99"/>
      <c r="T5154" s="99" t="s">
        <v>53</v>
      </c>
      <c r="U5154" s="16"/>
      <c r="V5154" s="99"/>
      <c r="W5154" s="99"/>
    </row>
    <row r="5155" spans="1:23" hidden="1" x14ac:dyDescent="0.25">
      <c r="A5155" s="96">
        <v>153849</v>
      </c>
      <c r="B5155" s="96" t="s">
        <v>42</v>
      </c>
      <c r="C5155" s="96" t="s">
        <v>43</v>
      </c>
      <c r="D5155" s="96" t="s">
        <v>80</v>
      </c>
      <c r="E5155" s="97">
        <v>43405</v>
      </c>
      <c r="F5155" s="96" t="s">
        <v>45</v>
      </c>
      <c r="G5155" s="96" t="s">
        <v>50</v>
      </c>
      <c r="H5155" s="97">
        <v>45225</v>
      </c>
      <c r="I5155" s="23">
        <v>0.28851851851851851</v>
      </c>
      <c r="J5155" s="97">
        <v>45225</v>
      </c>
      <c r="K5155" s="23">
        <v>0.34510416666666671</v>
      </c>
      <c r="L5155" s="96">
        <v>4889</v>
      </c>
      <c r="M5155" s="98">
        <f>Causas[[#This Row],[parada_duracion]]/60</f>
        <v>81.483333333333334</v>
      </c>
      <c r="N5155" s="18" t="s">
        <v>1657</v>
      </c>
      <c r="O5155" s="99" t="s">
        <v>52</v>
      </c>
      <c r="P5155" s="99">
        <f>WEEKNUM(Causas[[#This Row],[resolucion_fecha]],16)</f>
        <v>43</v>
      </c>
      <c r="Q5155" s="99" t="str">
        <f>TEXT(Causas[[#This Row],[resolucion_fecha]],"MMMM")</f>
        <v>octubre</v>
      </c>
      <c r="R5155" s="99" t="str">
        <f t="shared" si="80"/>
        <v>M</v>
      </c>
      <c r="S5155" s="99"/>
      <c r="T5155" s="99" t="s">
        <v>53</v>
      </c>
      <c r="U5155" s="100"/>
      <c r="V5155" s="99"/>
      <c r="W5155" s="99"/>
    </row>
    <row r="5156" spans="1:23" hidden="1" x14ac:dyDescent="0.25">
      <c r="A5156" s="96">
        <v>153850</v>
      </c>
      <c r="B5156" s="96" t="s">
        <v>42</v>
      </c>
      <c r="C5156" s="96" t="s">
        <v>43</v>
      </c>
      <c r="D5156" s="96" t="s">
        <v>1441</v>
      </c>
      <c r="E5156" s="97">
        <v>43732</v>
      </c>
      <c r="F5156" s="96" t="s">
        <v>325</v>
      </c>
      <c r="G5156" s="96" t="s">
        <v>46</v>
      </c>
      <c r="H5156" s="97">
        <v>45225</v>
      </c>
      <c r="I5156" s="23">
        <v>0.29188657407407409</v>
      </c>
      <c r="J5156" s="97">
        <v>45225</v>
      </c>
      <c r="K5156" s="23">
        <v>0.34785879629629629</v>
      </c>
      <c r="L5156" s="96">
        <v>4836</v>
      </c>
      <c r="M5156" s="98">
        <f>Causas[[#This Row],[parada_duracion]]/60</f>
        <v>80.599999999999994</v>
      </c>
      <c r="N5156" s="18" t="s">
        <v>49</v>
      </c>
      <c r="O5156" s="99" t="s">
        <v>49</v>
      </c>
      <c r="P5156" s="99">
        <f>WEEKNUM(Causas[[#This Row],[resolucion_fecha]],16)</f>
        <v>43</v>
      </c>
      <c r="Q5156" s="99" t="str">
        <f>TEXT(Causas[[#This Row],[resolucion_fecha]],"MMMM")</f>
        <v>octubre</v>
      </c>
      <c r="R5156" s="99" t="str">
        <f t="shared" si="80"/>
        <v>M</v>
      </c>
      <c r="S5156" s="99"/>
      <c r="T5156" s="99" t="s">
        <v>49</v>
      </c>
      <c r="U5156" s="100"/>
      <c r="V5156" s="99"/>
      <c r="W5156" s="99"/>
    </row>
    <row r="5157" spans="1:23" hidden="1" x14ac:dyDescent="0.25">
      <c r="A5157" s="25">
        <v>153851</v>
      </c>
      <c r="B5157" s="25" t="s">
        <v>42</v>
      </c>
      <c r="C5157" s="25" t="s">
        <v>43</v>
      </c>
      <c r="D5157" s="25" t="s">
        <v>164</v>
      </c>
      <c r="E5157" s="24">
        <v>43405</v>
      </c>
      <c r="F5157" s="25" t="s">
        <v>45</v>
      </c>
      <c r="G5157" s="25" t="s">
        <v>50</v>
      </c>
      <c r="H5157" s="24">
        <v>45225</v>
      </c>
      <c r="I5157" s="101">
        <v>0.29236111111111113</v>
      </c>
      <c r="J5157" s="24">
        <v>45225</v>
      </c>
      <c r="K5157" s="101">
        <v>0.34523148148148147</v>
      </c>
      <c r="L5157" s="25">
        <v>4568</v>
      </c>
      <c r="M5157" s="26">
        <f>Causas[[#This Row],[parada_duracion]]/60</f>
        <v>76.13333333333334</v>
      </c>
      <c r="N5157" s="19" t="s">
        <v>1658</v>
      </c>
      <c r="O5157" s="16" t="s">
        <v>52</v>
      </c>
      <c r="P5157" s="16">
        <f>WEEKNUM(Causas[[#This Row],[resolucion_fecha]],16)</f>
        <v>43</v>
      </c>
      <c r="Q5157" s="16" t="str">
        <f>TEXT(Causas[[#This Row],[resolucion_fecha]],"MMMM")</f>
        <v>octubre</v>
      </c>
      <c r="R5157" s="16" t="str">
        <f t="shared" si="80"/>
        <v>M</v>
      </c>
      <c r="S5157" s="16"/>
      <c r="T5157" s="16" t="s">
        <v>53</v>
      </c>
      <c r="U5157" s="100"/>
      <c r="V5157" s="16"/>
      <c r="W5157" s="16"/>
    </row>
    <row r="5158" spans="1:23" ht="45" hidden="1" x14ac:dyDescent="0.25">
      <c r="A5158" s="25">
        <v>153855</v>
      </c>
      <c r="B5158" s="25" t="s">
        <v>70</v>
      </c>
      <c r="C5158" s="25" t="s">
        <v>43</v>
      </c>
      <c r="D5158" s="25" t="s">
        <v>64</v>
      </c>
      <c r="E5158" s="24">
        <v>43881</v>
      </c>
      <c r="F5158" s="25" t="s">
        <v>56</v>
      </c>
      <c r="G5158" s="25" t="s">
        <v>46</v>
      </c>
      <c r="H5158" s="24">
        <v>45225</v>
      </c>
      <c r="I5158" s="101">
        <v>0.31732638888888892</v>
      </c>
      <c r="J5158" s="24">
        <v>45225</v>
      </c>
      <c r="K5158" s="101">
        <v>0.34538194444444442</v>
      </c>
      <c r="L5158" s="25">
        <v>2424</v>
      </c>
      <c r="M5158" s="26">
        <f>Causas[[#This Row],[parada_duracion]]/60</f>
        <v>40.4</v>
      </c>
      <c r="N5158" s="19" t="s">
        <v>1659</v>
      </c>
      <c r="O5158" s="16" t="s">
        <v>52</v>
      </c>
      <c r="P5158" s="16">
        <f>WEEKNUM(Causas[[#This Row],[resolucion_fecha]],16)</f>
        <v>43</v>
      </c>
      <c r="Q5158" s="16" t="str">
        <f>TEXT(Causas[[#This Row],[resolucion_fecha]],"MMMM")</f>
        <v>octubre</v>
      </c>
      <c r="R5158" s="16" t="str">
        <f t="shared" si="80"/>
        <v>M</v>
      </c>
      <c r="S5158" s="16"/>
      <c r="T5158" s="16" t="s">
        <v>53</v>
      </c>
      <c r="U5158" s="16"/>
      <c r="V5158" s="16"/>
      <c r="W5158" s="16"/>
    </row>
    <row r="5159" spans="1:23" hidden="1" x14ac:dyDescent="0.25">
      <c r="A5159" s="96">
        <v>153862</v>
      </c>
      <c r="B5159" s="96" t="s">
        <v>79</v>
      </c>
      <c r="C5159" s="96" t="s">
        <v>43</v>
      </c>
      <c r="D5159" s="96" t="s">
        <v>77</v>
      </c>
      <c r="E5159" s="97">
        <v>43405</v>
      </c>
      <c r="F5159" s="96" t="s">
        <v>45</v>
      </c>
      <c r="G5159" s="96" t="s">
        <v>46</v>
      </c>
      <c r="H5159" s="97">
        <v>45225</v>
      </c>
      <c r="I5159" s="23">
        <v>0.37384259259259256</v>
      </c>
      <c r="J5159" s="97">
        <v>45225</v>
      </c>
      <c r="K5159" s="23">
        <v>0.39371527777777776</v>
      </c>
      <c r="L5159" s="96">
        <v>1717</v>
      </c>
      <c r="M5159" s="98">
        <f>Causas[[#This Row],[parada_duracion]]/60</f>
        <v>28.616666666666667</v>
      </c>
      <c r="N5159" s="18" t="s">
        <v>1660</v>
      </c>
      <c r="O5159" s="99" t="s">
        <v>52</v>
      </c>
      <c r="P5159" s="99">
        <f>WEEKNUM(Causas[[#This Row],[resolucion_fecha]],16)</f>
        <v>43</v>
      </c>
      <c r="Q5159" s="99" t="str">
        <f>TEXT(Causas[[#This Row],[resolucion_fecha]],"MMMM")</f>
        <v>octubre</v>
      </c>
      <c r="R5159" s="99" t="str">
        <f t="shared" si="80"/>
        <v>M</v>
      </c>
      <c r="S5159" s="99"/>
      <c r="T5159" s="99" t="s">
        <v>53</v>
      </c>
      <c r="U5159" s="16"/>
      <c r="V5159" s="99"/>
      <c r="W5159" s="99"/>
    </row>
    <row r="5160" spans="1:23" hidden="1" x14ac:dyDescent="0.25">
      <c r="A5160" s="25">
        <v>153863</v>
      </c>
      <c r="B5160" s="25" t="s">
        <v>42</v>
      </c>
      <c r="C5160" s="25" t="s">
        <v>43</v>
      </c>
      <c r="D5160" s="25" t="s">
        <v>164</v>
      </c>
      <c r="E5160" s="24">
        <v>43405</v>
      </c>
      <c r="F5160" s="25" t="s">
        <v>45</v>
      </c>
      <c r="G5160" s="25" t="s">
        <v>46</v>
      </c>
      <c r="H5160" s="24">
        <v>45225</v>
      </c>
      <c r="I5160" s="101">
        <v>0.38428240740740738</v>
      </c>
      <c r="J5160" s="24">
        <v>45225</v>
      </c>
      <c r="K5160" s="101">
        <v>0.38532407407407404</v>
      </c>
      <c r="L5160" s="25">
        <v>90</v>
      </c>
      <c r="M5160" s="26">
        <f>Causas[[#This Row],[parada_duracion]]/60</f>
        <v>1.5</v>
      </c>
      <c r="N5160" s="19" t="s">
        <v>47</v>
      </c>
      <c r="O5160" s="16" t="s">
        <v>47</v>
      </c>
      <c r="P5160" s="16">
        <f>WEEKNUM(Causas[[#This Row],[resolucion_fecha]],16)</f>
        <v>43</v>
      </c>
      <c r="Q5160" s="16" t="str">
        <f>TEXT(Causas[[#This Row],[resolucion_fecha]],"MMMM")</f>
        <v>octubre</v>
      </c>
      <c r="R5160" s="16" t="str">
        <f t="shared" si="80"/>
        <v>M</v>
      </c>
      <c r="S5160" s="16"/>
      <c r="T5160" s="16" t="s">
        <v>47</v>
      </c>
      <c r="U5160" s="100"/>
      <c r="V5160" s="16"/>
      <c r="W5160" s="16"/>
    </row>
    <row r="5161" spans="1:23" hidden="1" x14ac:dyDescent="0.25">
      <c r="A5161" s="96">
        <v>153867</v>
      </c>
      <c r="B5161" s="96" t="s">
        <v>42</v>
      </c>
      <c r="C5161" s="96" t="s">
        <v>43</v>
      </c>
      <c r="D5161" s="96" t="s">
        <v>55</v>
      </c>
      <c r="E5161" s="97">
        <v>43405</v>
      </c>
      <c r="F5161" s="96" t="s">
        <v>45</v>
      </c>
      <c r="G5161" s="96" t="s">
        <v>50</v>
      </c>
      <c r="H5161" s="97">
        <v>45225</v>
      </c>
      <c r="I5161" s="23">
        <v>0.42918981481481483</v>
      </c>
      <c r="J5161" s="97">
        <v>45225</v>
      </c>
      <c r="K5161" s="23">
        <v>0.42989583333333337</v>
      </c>
      <c r="L5161" s="96">
        <v>61</v>
      </c>
      <c r="M5161" s="98">
        <f>Causas[[#This Row],[parada_duracion]]/60</f>
        <v>1.0166666666666666</v>
      </c>
      <c r="N5161" s="19" t="s">
        <v>47</v>
      </c>
      <c r="O5161" s="16" t="s">
        <v>47</v>
      </c>
      <c r="P5161" s="99">
        <f>WEEKNUM(Causas[[#This Row],[resolucion_fecha]],16)</f>
        <v>43</v>
      </c>
      <c r="Q5161" s="99" t="str">
        <f>TEXT(Causas[[#This Row],[resolucion_fecha]],"MMMM")</f>
        <v>octubre</v>
      </c>
      <c r="R5161" s="99" t="str">
        <f t="shared" si="80"/>
        <v>M</v>
      </c>
      <c r="S5161" s="99"/>
      <c r="T5161" s="16" t="s">
        <v>47</v>
      </c>
      <c r="U5161" s="16"/>
      <c r="V5161" s="99"/>
      <c r="W5161" s="99"/>
    </row>
    <row r="5162" spans="1:23" hidden="1" x14ac:dyDescent="0.25">
      <c r="A5162" s="96">
        <v>153868</v>
      </c>
      <c r="B5162" s="96" t="s">
        <v>184</v>
      </c>
      <c r="C5162" s="96" t="s">
        <v>43</v>
      </c>
      <c r="D5162" s="96" t="s">
        <v>80</v>
      </c>
      <c r="E5162" s="97">
        <v>43405</v>
      </c>
      <c r="F5162" s="96" t="s">
        <v>45</v>
      </c>
      <c r="G5162" s="96" t="s">
        <v>50</v>
      </c>
      <c r="H5162" s="97">
        <v>45225</v>
      </c>
      <c r="I5162" s="23">
        <v>0.43033564814814818</v>
      </c>
      <c r="J5162" s="97">
        <v>45225</v>
      </c>
      <c r="K5162" s="23">
        <v>0.43040509259259263</v>
      </c>
      <c r="L5162" s="96">
        <v>6</v>
      </c>
      <c r="M5162" s="98">
        <f>Causas[[#This Row],[parada_duracion]]/60</f>
        <v>0.1</v>
      </c>
      <c r="N5162" s="19" t="s">
        <v>47</v>
      </c>
      <c r="O5162" s="16" t="s">
        <v>47</v>
      </c>
      <c r="P5162" s="99">
        <f>WEEKNUM(Causas[[#This Row],[resolucion_fecha]],16)</f>
        <v>43</v>
      </c>
      <c r="Q5162" s="99" t="str">
        <f>TEXT(Causas[[#This Row],[resolucion_fecha]],"MMMM")</f>
        <v>octubre</v>
      </c>
      <c r="R5162" s="99" t="str">
        <f t="shared" si="80"/>
        <v>M</v>
      </c>
      <c r="S5162" s="99"/>
      <c r="T5162" s="16" t="s">
        <v>47</v>
      </c>
      <c r="U5162" s="100"/>
      <c r="V5162" s="99"/>
      <c r="W5162" s="99"/>
    </row>
    <row r="5163" spans="1:23" hidden="1" x14ac:dyDescent="0.25">
      <c r="A5163" s="96">
        <v>153869</v>
      </c>
      <c r="B5163" s="96" t="s">
        <v>42</v>
      </c>
      <c r="C5163" s="96" t="s">
        <v>43</v>
      </c>
      <c r="D5163" s="96" t="s">
        <v>80</v>
      </c>
      <c r="E5163" s="97">
        <v>43405</v>
      </c>
      <c r="F5163" s="96" t="s">
        <v>45</v>
      </c>
      <c r="G5163" s="96" t="s">
        <v>50</v>
      </c>
      <c r="H5163" s="97">
        <v>45225</v>
      </c>
      <c r="I5163" s="23">
        <v>0.43057870370370371</v>
      </c>
      <c r="J5163" s="97">
        <v>45225</v>
      </c>
      <c r="K5163" s="23">
        <v>0.51255787037037037</v>
      </c>
      <c r="L5163" s="96">
        <v>7083</v>
      </c>
      <c r="M5163" s="98">
        <f>Causas[[#This Row],[parada_duracion]]/60</f>
        <v>118.05</v>
      </c>
      <c r="N5163" s="18" t="s">
        <v>1661</v>
      </c>
      <c r="O5163" s="99" t="s">
        <v>52</v>
      </c>
      <c r="P5163" s="99">
        <f>WEEKNUM(Causas[[#This Row],[resolucion_fecha]],16)</f>
        <v>43</v>
      </c>
      <c r="Q5163" s="99" t="str">
        <f>TEXT(Causas[[#This Row],[resolucion_fecha]],"MMMM")</f>
        <v>octubre</v>
      </c>
      <c r="R5163" s="99" t="str">
        <f t="shared" si="80"/>
        <v>M</v>
      </c>
      <c r="S5163" s="99"/>
      <c r="T5163" s="99" t="s">
        <v>53</v>
      </c>
      <c r="U5163" s="100"/>
      <c r="V5163" s="99"/>
      <c r="W5163" s="99"/>
    </row>
    <row r="5164" spans="1:23" hidden="1" x14ac:dyDescent="0.25">
      <c r="A5164" s="25">
        <v>153870</v>
      </c>
      <c r="B5164" s="25" t="s">
        <v>54</v>
      </c>
      <c r="C5164" s="25" t="s">
        <v>43</v>
      </c>
      <c r="D5164" s="25" t="s">
        <v>55</v>
      </c>
      <c r="E5164" s="24">
        <v>44120</v>
      </c>
      <c r="F5164" s="25" t="s">
        <v>56</v>
      </c>
      <c r="G5164" s="25" t="s">
        <v>50</v>
      </c>
      <c r="H5164" s="24">
        <v>45225</v>
      </c>
      <c r="I5164" s="101">
        <v>0.43211805555555555</v>
      </c>
      <c r="J5164" s="24">
        <v>45225</v>
      </c>
      <c r="K5164" s="101">
        <v>0.43527777777777782</v>
      </c>
      <c r="L5164" s="25">
        <v>273</v>
      </c>
      <c r="M5164" s="26">
        <f>Causas[[#This Row],[parada_duracion]]/60</f>
        <v>4.55</v>
      </c>
      <c r="N5164" s="19" t="s">
        <v>47</v>
      </c>
      <c r="O5164" s="16" t="s">
        <v>47</v>
      </c>
      <c r="P5164" s="16">
        <f>WEEKNUM(Causas[[#This Row],[resolucion_fecha]],16)</f>
        <v>43</v>
      </c>
      <c r="Q5164" s="16" t="str">
        <f>TEXT(Causas[[#This Row],[resolucion_fecha]],"MMMM")</f>
        <v>octubre</v>
      </c>
      <c r="R5164" s="16" t="str">
        <f t="shared" ref="R5164:R5227" si="81">IF(I5164&gt;TIME(22,0,0),"N",IF(I5164&lt;TIME(6,0,0),"N",IF(I5164&gt;TIME(14,0,0),"T",IF(I5164&gt;=TIME(6,0,0),"M","-"))))</f>
        <v>M</v>
      </c>
      <c r="S5164" s="16"/>
      <c r="T5164" s="16" t="s">
        <v>47</v>
      </c>
      <c r="U5164" s="100"/>
      <c r="V5164" s="16"/>
      <c r="W5164" s="16"/>
    </row>
    <row r="5165" spans="1:23" hidden="1" x14ac:dyDescent="0.25">
      <c r="A5165" s="25">
        <v>153872</v>
      </c>
      <c r="B5165" s="25" t="s">
        <v>42</v>
      </c>
      <c r="C5165" s="25" t="s">
        <v>43</v>
      </c>
      <c r="D5165" s="25" t="s">
        <v>55</v>
      </c>
      <c r="E5165" s="24">
        <v>43405</v>
      </c>
      <c r="F5165" s="25" t="s">
        <v>45</v>
      </c>
      <c r="G5165" s="25" t="s">
        <v>50</v>
      </c>
      <c r="H5165" s="24">
        <v>45225</v>
      </c>
      <c r="I5165" s="101">
        <v>0.43557870370370372</v>
      </c>
      <c r="J5165" s="24">
        <v>45225</v>
      </c>
      <c r="K5165" s="101">
        <v>0.43921296296296292</v>
      </c>
      <c r="L5165" s="25">
        <v>314</v>
      </c>
      <c r="M5165" s="26">
        <f>Causas[[#This Row],[parada_duracion]]/60</f>
        <v>5.2333333333333334</v>
      </c>
      <c r="N5165" s="19" t="s">
        <v>47</v>
      </c>
      <c r="O5165" s="16" t="s">
        <v>47</v>
      </c>
      <c r="P5165" s="16">
        <f>WEEKNUM(Causas[[#This Row],[resolucion_fecha]],16)</f>
        <v>43</v>
      </c>
      <c r="Q5165" s="16" t="str">
        <f>TEXT(Causas[[#This Row],[resolucion_fecha]],"MMMM")</f>
        <v>octubre</v>
      </c>
      <c r="R5165" s="16" t="str">
        <f t="shared" si="81"/>
        <v>M</v>
      </c>
      <c r="S5165" s="16"/>
      <c r="T5165" s="16" t="s">
        <v>47</v>
      </c>
      <c r="U5165" s="16"/>
      <c r="V5165" s="16"/>
      <c r="W5165" s="16"/>
    </row>
    <row r="5166" spans="1:23" hidden="1" x14ac:dyDescent="0.25">
      <c r="A5166" s="25">
        <v>153877</v>
      </c>
      <c r="B5166" s="25" t="s">
        <v>79</v>
      </c>
      <c r="C5166" s="25" t="s">
        <v>43</v>
      </c>
      <c r="D5166" s="25" t="s">
        <v>166</v>
      </c>
      <c r="E5166" s="24">
        <v>43405</v>
      </c>
      <c r="F5166" s="25" t="s">
        <v>45</v>
      </c>
      <c r="G5166" s="25" t="s">
        <v>46</v>
      </c>
      <c r="H5166" s="24">
        <v>45225</v>
      </c>
      <c r="I5166" s="101">
        <v>0.46341435185185187</v>
      </c>
      <c r="J5166" s="24">
        <v>45225</v>
      </c>
      <c r="K5166" s="101">
        <v>0.47015046296296298</v>
      </c>
      <c r="L5166" s="25">
        <v>582</v>
      </c>
      <c r="M5166" s="26">
        <f>Causas[[#This Row],[parada_duracion]]/60</f>
        <v>9.6999999999999993</v>
      </c>
      <c r="N5166" s="19" t="s">
        <v>47</v>
      </c>
      <c r="O5166" s="16" t="s">
        <v>47</v>
      </c>
      <c r="P5166" s="16">
        <f>WEEKNUM(Causas[[#This Row],[resolucion_fecha]],16)</f>
        <v>43</v>
      </c>
      <c r="Q5166" s="16" t="str">
        <f>TEXT(Causas[[#This Row],[resolucion_fecha]],"MMMM")</f>
        <v>octubre</v>
      </c>
      <c r="R5166" s="16" t="str">
        <f t="shared" si="81"/>
        <v>M</v>
      </c>
      <c r="S5166" s="16"/>
      <c r="T5166" s="16" t="s">
        <v>47</v>
      </c>
      <c r="U5166" s="16"/>
      <c r="V5166" s="16"/>
      <c r="W5166" s="16"/>
    </row>
    <row r="5167" spans="1:23" hidden="1" x14ac:dyDescent="0.25">
      <c r="A5167" s="25">
        <v>153897</v>
      </c>
      <c r="B5167" s="25" t="s">
        <v>117</v>
      </c>
      <c r="C5167" s="25" t="s">
        <v>43</v>
      </c>
      <c r="D5167" s="25" t="s">
        <v>166</v>
      </c>
      <c r="E5167" s="24">
        <v>43405</v>
      </c>
      <c r="F5167" s="25" t="s">
        <v>45</v>
      </c>
      <c r="G5167" s="25" t="s">
        <v>50</v>
      </c>
      <c r="H5167" s="24">
        <v>45225</v>
      </c>
      <c r="I5167" s="101">
        <v>0.59811342592592587</v>
      </c>
      <c r="J5167" s="24">
        <v>45225</v>
      </c>
      <c r="K5167" s="101">
        <v>0.68083333333333329</v>
      </c>
      <c r="L5167" s="25">
        <v>7147</v>
      </c>
      <c r="M5167" s="26">
        <f>Causas[[#This Row],[parada_duracion]]/60</f>
        <v>119.11666666666666</v>
      </c>
      <c r="N5167" s="18" t="s">
        <v>49</v>
      </c>
      <c r="O5167" s="99" t="s">
        <v>49</v>
      </c>
      <c r="P5167" s="16">
        <f>WEEKNUM(Causas[[#This Row],[resolucion_fecha]],16)</f>
        <v>43</v>
      </c>
      <c r="Q5167" s="16" t="str">
        <f>TEXT(Causas[[#This Row],[resolucion_fecha]],"MMMM")</f>
        <v>octubre</v>
      </c>
      <c r="R5167" s="16" t="str">
        <f t="shared" si="81"/>
        <v>T</v>
      </c>
      <c r="S5167" s="16"/>
      <c r="T5167" s="99" t="s">
        <v>49</v>
      </c>
      <c r="U5167" s="16"/>
      <c r="V5167" s="16"/>
      <c r="W5167" s="16"/>
    </row>
    <row r="5168" spans="1:23" hidden="1" x14ac:dyDescent="0.25">
      <c r="A5168" s="25">
        <v>153900</v>
      </c>
      <c r="B5168" s="25" t="s">
        <v>557</v>
      </c>
      <c r="C5168" s="25" t="s">
        <v>43</v>
      </c>
      <c r="D5168" s="25" t="s">
        <v>161</v>
      </c>
      <c r="E5168" s="24">
        <v>43405</v>
      </c>
      <c r="F5168" s="25" t="s">
        <v>45</v>
      </c>
      <c r="G5168" s="25" t="s">
        <v>46</v>
      </c>
      <c r="H5168" s="24">
        <v>45225</v>
      </c>
      <c r="I5168" s="101">
        <v>0.60293981481481485</v>
      </c>
      <c r="J5168" s="24">
        <v>45225</v>
      </c>
      <c r="K5168" s="101">
        <v>0.68047453703703698</v>
      </c>
      <c r="L5168" s="25">
        <v>6699</v>
      </c>
      <c r="M5168" s="26">
        <f>Causas[[#This Row],[parada_duracion]]/60</f>
        <v>111.65</v>
      </c>
      <c r="N5168" s="19" t="s">
        <v>764</v>
      </c>
      <c r="O5168" s="16" t="s">
        <v>52</v>
      </c>
      <c r="P5168" s="16">
        <f>WEEKNUM(Causas[[#This Row],[resolucion_fecha]],16)</f>
        <v>43</v>
      </c>
      <c r="Q5168" s="16" t="str">
        <f>TEXT(Causas[[#This Row],[resolucion_fecha]],"MMMM")</f>
        <v>octubre</v>
      </c>
      <c r="R5168" s="16" t="str">
        <f t="shared" si="81"/>
        <v>T</v>
      </c>
      <c r="S5168" s="16"/>
      <c r="T5168" s="16" t="s">
        <v>73</v>
      </c>
      <c r="U5168" s="16"/>
      <c r="V5168" s="16"/>
      <c r="W5168" s="16"/>
    </row>
    <row r="5169" spans="1:23" hidden="1" x14ac:dyDescent="0.25">
      <c r="A5169" s="25">
        <v>153902</v>
      </c>
      <c r="B5169" s="25" t="s">
        <v>174</v>
      </c>
      <c r="C5169" s="25" t="s">
        <v>43</v>
      </c>
      <c r="D5169" s="25" t="s">
        <v>59</v>
      </c>
      <c r="E5169" s="24">
        <v>44265</v>
      </c>
      <c r="F5169" s="25" t="s">
        <v>56</v>
      </c>
      <c r="G5169" s="25" t="s">
        <v>46</v>
      </c>
      <c r="H5169" s="24">
        <v>45225</v>
      </c>
      <c r="I5169" s="101">
        <v>0.60524305555555558</v>
      </c>
      <c r="J5169" s="24">
        <v>45225</v>
      </c>
      <c r="K5169" s="101">
        <v>0.60812500000000003</v>
      </c>
      <c r="L5169" s="25">
        <v>249</v>
      </c>
      <c r="M5169" s="26">
        <f>Causas[[#This Row],[parada_duracion]]/60</f>
        <v>4.1500000000000004</v>
      </c>
      <c r="N5169" s="19" t="s">
        <v>47</v>
      </c>
      <c r="O5169" s="16" t="s">
        <v>47</v>
      </c>
      <c r="P5169" s="16">
        <f>WEEKNUM(Causas[[#This Row],[resolucion_fecha]],16)</f>
        <v>43</v>
      </c>
      <c r="Q5169" s="16" t="str">
        <f>TEXT(Causas[[#This Row],[resolucion_fecha]],"MMMM")</f>
        <v>octubre</v>
      </c>
      <c r="R5169" s="16" t="str">
        <f t="shared" si="81"/>
        <v>T</v>
      </c>
      <c r="S5169" s="16"/>
      <c r="T5169" s="16" t="s">
        <v>47</v>
      </c>
      <c r="U5169" s="16"/>
      <c r="V5169" s="16"/>
      <c r="W5169" s="16"/>
    </row>
    <row r="5170" spans="1:23" hidden="1" x14ac:dyDescent="0.25">
      <c r="A5170" s="25">
        <v>153906</v>
      </c>
      <c r="B5170" s="25" t="s">
        <v>66</v>
      </c>
      <c r="C5170" s="25" t="s">
        <v>43</v>
      </c>
      <c r="D5170" s="25" t="s">
        <v>82</v>
      </c>
      <c r="E5170" s="24">
        <v>43405</v>
      </c>
      <c r="F5170" s="25" t="s">
        <v>45</v>
      </c>
      <c r="G5170" s="25" t="s">
        <v>50</v>
      </c>
      <c r="H5170" s="24">
        <v>45225</v>
      </c>
      <c r="I5170" s="101">
        <v>0.62475694444444441</v>
      </c>
      <c r="J5170" s="24">
        <v>45225</v>
      </c>
      <c r="K5170" s="101">
        <v>0.64583333333333337</v>
      </c>
      <c r="L5170" s="25">
        <v>1821</v>
      </c>
      <c r="M5170" s="26">
        <f>Causas[[#This Row],[parada_duracion]]/60</f>
        <v>30.35</v>
      </c>
      <c r="N5170" s="19" t="s">
        <v>1662</v>
      </c>
      <c r="O5170" s="16" t="s">
        <v>52</v>
      </c>
      <c r="P5170" s="16">
        <f>WEEKNUM(Causas[[#This Row],[resolucion_fecha]],16)</f>
        <v>43</v>
      </c>
      <c r="Q5170" s="16" t="str">
        <f>TEXT(Causas[[#This Row],[resolucion_fecha]],"MMMM")</f>
        <v>octubre</v>
      </c>
      <c r="R5170" s="16" t="str">
        <f t="shared" si="81"/>
        <v>T</v>
      </c>
      <c r="S5170" s="16"/>
      <c r="T5170" s="16" t="s">
        <v>53</v>
      </c>
      <c r="U5170" s="16"/>
      <c r="V5170" s="16"/>
      <c r="W5170" s="16"/>
    </row>
    <row r="5171" spans="1:23" hidden="1" x14ac:dyDescent="0.25">
      <c r="A5171" s="25">
        <v>153910</v>
      </c>
      <c r="B5171" s="25" t="s">
        <v>42</v>
      </c>
      <c r="C5171" s="25" t="s">
        <v>43</v>
      </c>
      <c r="D5171" s="25" t="s">
        <v>164</v>
      </c>
      <c r="E5171" s="24">
        <v>43405</v>
      </c>
      <c r="F5171" s="25" t="s">
        <v>45</v>
      </c>
      <c r="G5171" s="25" t="s">
        <v>50</v>
      </c>
      <c r="H5171" s="24">
        <v>45225</v>
      </c>
      <c r="I5171" s="101">
        <v>0.6422106481481481</v>
      </c>
      <c r="J5171" s="24">
        <v>45225</v>
      </c>
      <c r="K5171" s="101">
        <v>0.66578703703703701</v>
      </c>
      <c r="L5171" s="25">
        <v>2037</v>
      </c>
      <c r="M5171" s="26">
        <f>Causas[[#This Row],[parada_duracion]]/60</f>
        <v>33.950000000000003</v>
      </c>
      <c r="N5171" s="19" t="s">
        <v>1663</v>
      </c>
      <c r="O5171" s="16" t="s">
        <v>72</v>
      </c>
      <c r="P5171" s="16">
        <f>WEEKNUM(Causas[[#This Row],[resolucion_fecha]],16)</f>
        <v>43</v>
      </c>
      <c r="Q5171" s="16" t="str">
        <f>TEXT(Causas[[#This Row],[resolucion_fecha]],"MMMM")</f>
        <v>octubre</v>
      </c>
      <c r="R5171" s="16" t="str">
        <f t="shared" si="81"/>
        <v>T</v>
      </c>
      <c r="S5171" s="16"/>
      <c r="T5171" s="16" t="s">
        <v>73</v>
      </c>
      <c r="U5171" s="16"/>
      <c r="V5171" s="16"/>
      <c r="W5171" s="16"/>
    </row>
    <row r="5172" spans="1:23" hidden="1" x14ac:dyDescent="0.25">
      <c r="A5172" s="25">
        <v>153913</v>
      </c>
      <c r="B5172" s="25" t="s">
        <v>61</v>
      </c>
      <c r="C5172" s="25" t="s">
        <v>43</v>
      </c>
      <c r="D5172" s="25" t="s">
        <v>59</v>
      </c>
      <c r="E5172" s="24">
        <v>44231</v>
      </c>
      <c r="F5172" s="25" t="s">
        <v>60</v>
      </c>
      <c r="G5172" s="25" t="s">
        <v>46</v>
      </c>
      <c r="H5172" s="24">
        <v>45225</v>
      </c>
      <c r="I5172" s="101">
        <v>0.64936342592592589</v>
      </c>
      <c r="J5172" s="24">
        <v>45225</v>
      </c>
      <c r="K5172" s="101">
        <v>0.68112268518518515</v>
      </c>
      <c r="L5172" s="25">
        <v>2744</v>
      </c>
      <c r="M5172" s="26">
        <f>Causas[[#This Row],[parada_duracion]]/60</f>
        <v>45.733333333333334</v>
      </c>
      <c r="N5172" s="18" t="s">
        <v>49</v>
      </c>
      <c r="O5172" s="99" t="s">
        <v>49</v>
      </c>
      <c r="P5172" s="16">
        <f>WEEKNUM(Causas[[#This Row],[resolucion_fecha]],16)</f>
        <v>43</v>
      </c>
      <c r="Q5172" s="16" t="str">
        <f>TEXT(Causas[[#This Row],[resolucion_fecha]],"MMMM")</f>
        <v>octubre</v>
      </c>
      <c r="R5172" s="16" t="str">
        <f t="shared" si="81"/>
        <v>T</v>
      </c>
      <c r="S5172" s="16"/>
      <c r="T5172" s="99" t="s">
        <v>49</v>
      </c>
      <c r="U5172" s="16"/>
      <c r="V5172" s="16"/>
      <c r="W5172" s="16"/>
    </row>
    <row r="5173" spans="1:23" ht="30" hidden="1" x14ac:dyDescent="0.25">
      <c r="A5173" s="25">
        <v>153917</v>
      </c>
      <c r="B5173" s="25" t="s">
        <v>65</v>
      </c>
      <c r="C5173" s="25" t="s">
        <v>43</v>
      </c>
      <c r="D5173" s="25" t="s">
        <v>64</v>
      </c>
      <c r="E5173" s="24">
        <v>43405</v>
      </c>
      <c r="F5173" s="25" t="s">
        <v>45</v>
      </c>
      <c r="G5173" s="25" t="s">
        <v>46</v>
      </c>
      <c r="H5173" s="24">
        <v>45225</v>
      </c>
      <c r="I5173" s="101">
        <v>0.66210648148148155</v>
      </c>
      <c r="J5173" s="24">
        <v>45225</v>
      </c>
      <c r="K5173" s="101">
        <v>0.75971064814814815</v>
      </c>
      <c r="L5173" s="25">
        <v>8433</v>
      </c>
      <c r="M5173" s="26">
        <f>Causas[[#This Row],[parada_duracion]]/60</f>
        <v>140.55000000000001</v>
      </c>
      <c r="N5173" s="19" t="s">
        <v>1664</v>
      </c>
      <c r="O5173" s="16" t="s">
        <v>72</v>
      </c>
      <c r="P5173" s="16">
        <f>WEEKNUM(Causas[[#This Row],[resolucion_fecha]],16)</f>
        <v>43</v>
      </c>
      <c r="Q5173" s="16" t="str">
        <f>TEXT(Causas[[#This Row],[resolucion_fecha]],"MMMM")</f>
        <v>octubre</v>
      </c>
      <c r="R5173" s="16" t="str">
        <f t="shared" si="81"/>
        <v>T</v>
      </c>
      <c r="S5173" s="16"/>
      <c r="T5173" s="16" t="s">
        <v>73</v>
      </c>
      <c r="U5173" s="16"/>
      <c r="V5173" s="16"/>
      <c r="W5173" s="16"/>
    </row>
    <row r="5174" spans="1:23" hidden="1" x14ac:dyDescent="0.25">
      <c r="A5174" s="96">
        <v>153930</v>
      </c>
      <c r="B5174" s="96" t="s">
        <v>54</v>
      </c>
      <c r="C5174" s="96" t="s">
        <v>43</v>
      </c>
      <c r="D5174" s="96" t="s">
        <v>55</v>
      </c>
      <c r="E5174" s="97">
        <v>44120</v>
      </c>
      <c r="F5174" s="96" t="s">
        <v>56</v>
      </c>
      <c r="G5174" s="96" t="s">
        <v>50</v>
      </c>
      <c r="H5174" s="97">
        <v>45225</v>
      </c>
      <c r="I5174" s="23">
        <v>0.7047337962962964</v>
      </c>
      <c r="J5174" s="97">
        <v>45225</v>
      </c>
      <c r="K5174" s="23">
        <v>0.70982638888888883</v>
      </c>
      <c r="L5174" s="96">
        <v>440</v>
      </c>
      <c r="M5174" s="98">
        <f>Causas[[#This Row],[parada_duracion]]/60</f>
        <v>7.333333333333333</v>
      </c>
      <c r="N5174" s="19" t="s">
        <v>47</v>
      </c>
      <c r="O5174" s="16" t="s">
        <v>47</v>
      </c>
      <c r="P5174" s="99">
        <f>WEEKNUM(Causas[[#This Row],[resolucion_fecha]],16)</f>
        <v>43</v>
      </c>
      <c r="Q5174" s="99" t="str">
        <f>TEXT(Causas[[#This Row],[resolucion_fecha]],"MMMM")</f>
        <v>octubre</v>
      </c>
      <c r="R5174" s="99" t="str">
        <f t="shared" si="81"/>
        <v>T</v>
      </c>
      <c r="S5174" s="99"/>
      <c r="T5174" s="16" t="s">
        <v>47</v>
      </c>
      <c r="U5174" s="16"/>
      <c r="V5174" s="99"/>
      <c r="W5174" s="99"/>
    </row>
    <row r="5175" spans="1:23" hidden="1" x14ac:dyDescent="0.25">
      <c r="A5175" s="25">
        <v>153931</v>
      </c>
      <c r="B5175" s="25" t="s">
        <v>117</v>
      </c>
      <c r="C5175" s="25" t="s">
        <v>43</v>
      </c>
      <c r="D5175" s="25" t="s">
        <v>80</v>
      </c>
      <c r="E5175" s="24">
        <v>43405</v>
      </c>
      <c r="F5175" s="25" t="s">
        <v>45</v>
      </c>
      <c r="G5175" s="25" t="s">
        <v>50</v>
      </c>
      <c r="H5175" s="24">
        <v>45225</v>
      </c>
      <c r="I5175" s="101">
        <v>0.71113425925925933</v>
      </c>
      <c r="J5175" s="24">
        <v>45225</v>
      </c>
      <c r="K5175" s="101">
        <v>0.72083333333333333</v>
      </c>
      <c r="L5175" s="25">
        <v>838</v>
      </c>
      <c r="M5175" s="26">
        <f>Causas[[#This Row],[parada_duracion]]/60</f>
        <v>13.966666666666667</v>
      </c>
      <c r="N5175" s="19" t="s">
        <v>113</v>
      </c>
      <c r="O5175" s="16" t="s">
        <v>52</v>
      </c>
      <c r="P5175" s="16">
        <f>WEEKNUM(Causas[[#This Row],[resolucion_fecha]],16)</f>
        <v>43</v>
      </c>
      <c r="Q5175" s="16" t="str">
        <f>TEXT(Causas[[#This Row],[resolucion_fecha]],"MMMM")</f>
        <v>octubre</v>
      </c>
      <c r="R5175" s="16" t="str">
        <f t="shared" si="81"/>
        <v>T</v>
      </c>
      <c r="S5175" s="16"/>
      <c r="T5175" s="16" t="s">
        <v>53</v>
      </c>
      <c r="U5175" s="100"/>
      <c r="V5175" s="16"/>
      <c r="W5175" s="16"/>
    </row>
    <row r="5176" spans="1:23" hidden="1" x14ac:dyDescent="0.25">
      <c r="A5176" s="96">
        <v>153944</v>
      </c>
      <c r="B5176" s="96" t="s">
        <v>101</v>
      </c>
      <c r="C5176" s="96" t="s">
        <v>43</v>
      </c>
      <c r="D5176" s="96" t="s">
        <v>166</v>
      </c>
      <c r="E5176" s="97">
        <v>43405</v>
      </c>
      <c r="F5176" s="96" t="s">
        <v>45</v>
      </c>
      <c r="G5176" s="96" t="s">
        <v>50</v>
      </c>
      <c r="H5176" s="97">
        <v>45225</v>
      </c>
      <c r="I5176" s="23">
        <v>0.75302083333333336</v>
      </c>
      <c r="J5176" s="97">
        <v>45225</v>
      </c>
      <c r="K5176" s="23">
        <v>0.75891203703703702</v>
      </c>
      <c r="L5176" s="96">
        <v>509</v>
      </c>
      <c r="M5176" s="98">
        <f>Causas[[#This Row],[parada_duracion]]/60</f>
        <v>8.4833333333333325</v>
      </c>
      <c r="N5176" s="19" t="s">
        <v>47</v>
      </c>
      <c r="O5176" s="16" t="s">
        <v>47</v>
      </c>
      <c r="P5176" s="99">
        <f>WEEKNUM(Causas[[#This Row],[resolucion_fecha]],16)</f>
        <v>43</v>
      </c>
      <c r="Q5176" s="99" t="str">
        <f>TEXT(Causas[[#This Row],[resolucion_fecha]],"MMMM")</f>
        <v>octubre</v>
      </c>
      <c r="R5176" s="99" t="str">
        <f t="shared" si="81"/>
        <v>T</v>
      </c>
      <c r="S5176" s="99"/>
      <c r="T5176" s="16" t="s">
        <v>47</v>
      </c>
      <c r="U5176" s="16"/>
      <c r="V5176" s="99"/>
      <c r="W5176" s="99"/>
    </row>
    <row r="5177" spans="1:23" hidden="1" x14ac:dyDescent="0.25">
      <c r="A5177" s="96">
        <v>153945</v>
      </c>
      <c r="B5177" s="96" t="s">
        <v>203</v>
      </c>
      <c r="C5177" s="96" t="s">
        <v>43</v>
      </c>
      <c r="D5177" s="96" t="s">
        <v>55</v>
      </c>
      <c r="E5177" s="97">
        <v>43405</v>
      </c>
      <c r="F5177" s="96" t="s">
        <v>45</v>
      </c>
      <c r="G5177" s="96" t="s">
        <v>50</v>
      </c>
      <c r="H5177" s="97">
        <v>45225</v>
      </c>
      <c r="I5177" s="23">
        <v>0.76804398148148145</v>
      </c>
      <c r="J5177" s="97">
        <v>45225</v>
      </c>
      <c r="K5177" s="23">
        <v>0.77164351851851853</v>
      </c>
      <c r="L5177" s="96">
        <v>311</v>
      </c>
      <c r="M5177" s="98">
        <f>Causas[[#This Row],[parada_duracion]]/60</f>
        <v>5.1833333333333336</v>
      </c>
      <c r="N5177" s="19" t="s">
        <v>47</v>
      </c>
      <c r="O5177" s="16" t="s">
        <v>47</v>
      </c>
      <c r="P5177" s="99">
        <f>WEEKNUM(Causas[[#This Row],[resolucion_fecha]],16)</f>
        <v>43</v>
      </c>
      <c r="Q5177" s="99" t="str">
        <f>TEXT(Causas[[#This Row],[resolucion_fecha]],"MMMM")</f>
        <v>octubre</v>
      </c>
      <c r="R5177" s="99" t="str">
        <f t="shared" si="81"/>
        <v>T</v>
      </c>
      <c r="S5177" s="99"/>
      <c r="T5177" s="16" t="s">
        <v>47</v>
      </c>
      <c r="U5177" s="100"/>
      <c r="V5177" s="99"/>
      <c r="W5177" s="99"/>
    </row>
    <row r="5178" spans="1:23" hidden="1" x14ac:dyDescent="0.25">
      <c r="A5178" s="96">
        <v>153946</v>
      </c>
      <c r="B5178" s="96" t="s">
        <v>79</v>
      </c>
      <c r="C5178" s="96" t="s">
        <v>43</v>
      </c>
      <c r="D5178" s="96" t="s">
        <v>68</v>
      </c>
      <c r="E5178" s="97">
        <v>43405</v>
      </c>
      <c r="F5178" s="96" t="s">
        <v>45</v>
      </c>
      <c r="G5178" s="96" t="s">
        <v>46</v>
      </c>
      <c r="H5178" s="97">
        <v>45225</v>
      </c>
      <c r="I5178" s="23">
        <v>0.77086805555555549</v>
      </c>
      <c r="J5178" s="97">
        <v>45225</v>
      </c>
      <c r="K5178" s="23">
        <v>0.77820601851851856</v>
      </c>
      <c r="L5178" s="96">
        <v>634</v>
      </c>
      <c r="M5178" s="98">
        <f>Causas[[#This Row],[parada_duracion]]/60</f>
        <v>10.566666666666666</v>
      </c>
      <c r="N5178" s="18" t="s">
        <v>1665</v>
      </c>
      <c r="O5178" s="99" t="s">
        <v>52</v>
      </c>
      <c r="P5178" s="99">
        <f>WEEKNUM(Causas[[#This Row],[resolucion_fecha]],16)</f>
        <v>43</v>
      </c>
      <c r="Q5178" s="99" t="str">
        <f>TEXT(Causas[[#This Row],[resolucion_fecha]],"MMMM")</f>
        <v>octubre</v>
      </c>
      <c r="R5178" s="99" t="str">
        <f t="shared" si="81"/>
        <v>T</v>
      </c>
      <c r="S5178" s="99"/>
      <c r="T5178" s="99" t="s">
        <v>53</v>
      </c>
      <c r="U5178" s="100"/>
      <c r="V5178" s="99"/>
      <c r="W5178" s="99"/>
    </row>
    <row r="5179" spans="1:23" hidden="1" x14ac:dyDescent="0.25">
      <c r="A5179" s="25">
        <v>153947</v>
      </c>
      <c r="B5179" s="25" t="s">
        <v>203</v>
      </c>
      <c r="C5179" s="25" t="s">
        <v>43</v>
      </c>
      <c r="D5179" s="25" t="s">
        <v>55</v>
      </c>
      <c r="E5179" s="24">
        <v>43405</v>
      </c>
      <c r="F5179" s="25" t="s">
        <v>45</v>
      </c>
      <c r="G5179" s="25" t="s">
        <v>50</v>
      </c>
      <c r="H5179" s="24">
        <v>45225</v>
      </c>
      <c r="I5179" s="101">
        <v>0.77204861111111101</v>
      </c>
      <c r="J5179" s="24">
        <v>45225</v>
      </c>
      <c r="K5179" s="101">
        <v>0.77422453703703698</v>
      </c>
      <c r="L5179" s="25">
        <v>188</v>
      </c>
      <c r="M5179" s="26">
        <f>Causas[[#This Row],[parada_duracion]]/60</f>
        <v>3.1333333333333333</v>
      </c>
      <c r="N5179" s="19" t="s">
        <v>47</v>
      </c>
      <c r="O5179" s="16" t="s">
        <v>47</v>
      </c>
      <c r="P5179" s="16">
        <f>WEEKNUM(Causas[[#This Row],[resolucion_fecha]],16)</f>
        <v>43</v>
      </c>
      <c r="Q5179" s="16" t="str">
        <f>TEXT(Causas[[#This Row],[resolucion_fecha]],"MMMM")</f>
        <v>octubre</v>
      </c>
      <c r="R5179" s="16" t="str">
        <f t="shared" si="81"/>
        <v>T</v>
      </c>
      <c r="S5179" s="16"/>
      <c r="T5179" s="16" t="s">
        <v>47</v>
      </c>
      <c r="U5179" s="100"/>
      <c r="V5179" s="16"/>
      <c r="W5179" s="16"/>
    </row>
    <row r="5180" spans="1:23" hidden="1" x14ac:dyDescent="0.25">
      <c r="A5180" s="25">
        <v>153950</v>
      </c>
      <c r="B5180" s="25" t="s">
        <v>79</v>
      </c>
      <c r="C5180" s="25" t="s">
        <v>43</v>
      </c>
      <c r="D5180" s="25" t="s">
        <v>68</v>
      </c>
      <c r="E5180" s="24">
        <v>43405</v>
      </c>
      <c r="F5180" s="25" t="s">
        <v>45</v>
      </c>
      <c r="G5180" s="25" t="s">
        <v>46</v>
      </c>
      <c r="H5180" s="24">
        <v>45225</v>
      </c>
      <c r="I5180" s="101">
        <v>0.77855324074074073</v>
      </c>
      <c r="J5180" s="24">
        <v>45225</v>
      </c>
      <c r="K5180" s="101">
        <v>0.7788194444444444</v>
      </c>
      <c r="L5180" s="25">
        <v>23</v>
      </c>
      <c r="M5180" s="26">
        <f>Causas[[#This Row],[parada_duracion]]/60</f>
        <v>0.38333333333333336</v>
      </c>
      <c r="N5180" s="19" t="s">
        <v>47</v>
      </c>
      <c r="O5180" s="16" t="s">
        <v>47</v>
      </c>
      <c r="P5180" s="16">
        <f>WEEKNUM(Causas[[#This Row],[resolucion_fecha]],16)</f>
        <v>43</v>
      </c>
      <c r="Q5180" s="16" t="str">
        <f>TEXT(Causas[[#This Row],[resolucion_fecha]],"MMMM")</f>
        <v>octubre</v>
      </c>
      <c r="R5180" s="16" t="str">
        <f t="shared" si="81"/>
        <v>T</v>
      </c>
      <c r="S5180" s="16"/>
      <c r="T5180" s="16" t="s">
        <v>47</v>
      </c>
      <c r="U5180" s="16"/>
      <c r="V5180" s="16"/>
      <c r="W5180" s="16"/>
    </row>
    <row r="5181" spans="1:23" hidden="1" x14ac:dyDescent="0.25">
      <c r="A5181" s="25">
        <v>153959</v>
      </c>
      <c r="B5181" s="25" t="s">
        <v>42</v>
      </c>
      <c r="C5181" s="25" t="s">
        <v>43</v>
      </c>
      <c r="D5181" s="25" t="s">
        <v>166</v>
      </c>
      <c r="E5181" s="24">
        <v>43405</v>
      </c>
      <c r="F5181" s="25" t="s">
        <v>45</v>
      </c>
      <c r="G5181" s="25" t="s">
        <v>46</v>
      </c>
      <c r="H5181" s="24">
        <v>45225</v>
      </c>
      <c r="I5181" s="101">
        <v>0.80172453703703705</v>
      </c>
      <c r="J5181" s="24">
        <v>45225</v>
      </c>
      <c r="K5181" s="101">
        <v>0.80653935185185188</v>
      </c>
      <c r="L5181" s="25">
        <v>416</v>
      </c>
      <c r="M5181" s="26">
        <f>Causas[[#This Row],[parada_duracion]]/60</f>
        <v>6.9333333333333336</v>
      </c>
      <c r="N5181" s="19" t="s">
        <v>47</v>
      </c>
      <c r="O5181" s="16" t="s">
        <v>47</v>
      </c>
      <c r="P5181" s="16">
        <f>WEEKNUM(Causas[[#This Row],[resolucion_fecha]],16)</f>
        <v>43</v>
      </c>
      <c r="Q5181" s="16" t="str">
        <f>TEXT(Causas[[#This Row],[resolucion_fecha]],"MMMM")</f>
        <v>octubre</v>
      </c>
      <c r="R5181" s="16" t="str">
        <f t="shared" si="81"/>
        <v>T</v>
      </c>
      <c r="S5181" s="16"/>
      <c r="T5181" s="16" t="s">
        <v>47</v>
      </c>
      <c r="U5181" s="16"/>
      <c r="V5181" s="16"/>
      <c r="W5181" s="16"/>
    </row>
    <row r="5182" spans="1:23" hidden="1" x14ac:dyDescent="0.25">
      <c r="A5182" s="96">
        <v>153961</v>
      </c>
      <c r="B5182" s="96" t="s">
        <v>42</v>
      </c>
      <c r="C5182" s="96" t="s">
        <v>43</v>
      </c>
      <c r="D5182" s="96" t="s">
        <v>80</v>
      </c>
      <c r="E5182" s="97">
        <v>43405</v>
      </c>
      <c r="F5182" s="96" t="s">
        <v>45</v>
      </c>
      <c r="G5182" s="96" t="s">
        <v>50</v>
      </c>
      <c r="H5182" s="97">
        <v>45225</v>
      </c>
      <c r="I5182" s="23">
        <v>0.81108796296296293</v>
      </c>
      <c r="J5182" s="97">
        <v>45225</v>
      </c>
      <c r="K5182" s="23">
        <v>0.84542824074074074</v>
      </c>
      <c r="L5182" s="96">
        <v>2967</v>
      </c>
      <c r="M5182" s="98">
        <f>Causas[[#This Row],[parada_duracion]]/60</f>
        <v>49.45</v>
      </c>
      <c r="N5182" s="18" t="s">
        <v>1599</v>
      </c>
      <c r="O5182" s="99" t="s">
        <v>52</v>
      </c>
      <c r="P5182" s="99">
        <f>WEEKNUM(Causas[[#This Row],[resolucion_fecha]],16)</f>
        <v>43</v>
      </c>
      <c r="Q5182" s="99" t="str">
        <f>TEXT(Causas[[#This Row],[resolucion_fecha]],"MMMM")</f>
        <v>octubre</v>
      </c>
      <c r="R5182" s="99" t="str">
        <f t="shared" si="81"/>
        <v>T</v>
      </c>
      <c r="S5182" s="99"/>
      <c r="T5182" s="99" t="s">
        <v>53</v>
      </c>
      <c r="U5182" s="16"/>
      <c r="V5182" s="99"/>
      <c r="W5182" s="99"/>
    </row>
    <row r="5183" spans="1:23" hidden="1" x14ac:dyDescent="0.25">
      <c r="A5183" s="25">
        <v>153962</v>
      </c>
      <c r="B5183" s="25" t="s">
        <v>61</v>
      </c>
      <c r="C5183" s="25" t="s">
        <v>43</v>
      </c>
      <c r="D5183" s="25" t="s">
        <v>55</v>
      </c>
      <c r="E5183" s="24">
        <v>43881</v>
      </c>
      <c r="F5183" s="25" t="s">
        <v>56</v>
      </c>
      <c r="G5183" s="25" t="s">
        <v>46</v>
      </c>
      <c r="H5183" s="24">
        <v>45225</v>
      </c>
      <c r="I5183" s="101">
        <v>0.81484953703703711</v>
      </c>
      <c r="J5183" s="24">
        <v>45225</v>
      </c>
      <c r="K5183" s="101">
        <v>0.83696759259259268</v>
      </c>
      <c r="L5183" s="25">
        <v>1911</v>
      </c>
      <c r="M5183" s="26">
        <f>Causas[[#This Row],[parada_duracion]]/60</f>
        <v>31.85</v>
      </c>
      <c r="N5183" s="19" t="s">
        <v>1666</v>
      </c>
      <c r="O5183" s="16" t="s">
        <v>52</v>
      </c>
      <c r="P5183" s="16">
        <f>WEEKNUM(Causas[[#This Row],[resolucion_fecha]],16)</f>
        <v>43</v>
      </c>
      <c r="Q5183" s="16" t="str">
        <f>TEXT(Causas[[#This Row],[resolucion_fecha]],"MMMM")</f>
        <v>octubre</v>
      </c>
      <c r="R5183" s="16" t="str">
        <f t="shared" si="81"/>
        <v>T</v>
      </c>
      <c r="S5183" s="16"/>
      <c r="T5183" s="99" t="s">
        <v>53</v>
      </c>
      <c r="U5183" s="100"/>
      <c r="V5183" s="16"/>
      <c r="W5183" s="16"/>
    </row>
    <row r="5184" spans="1:23" hidden="1" x14ac:dyDescent="0.25">
      <c r="A5184" s="25">
        <v>153980</v>
      </c>
      <c r="B5184" s="25" t="s">
        <v>197</v>
      </c>
      <c r="C5184" s="25" t="s">
        <v>43</v>
      </c>
      <c r="D5184" s="25" t="s">
        <v>90</v>
      </c>
      <c r="E5184" s="24">
        <v>43405</v>
      </c>
      <c r="F5184" s="25" t="s">
        <v>45</v>
      </c>
      <c r="G5184" s="25" t="s">
        <v>50</v>
      </c>
      <c r="H5184" s="24">
        <v>45226</v>
      </c>
      <c r="I5184" s="101">
        <v>0.2572800925925926</v>
      </c>
      <c r="J5184" s="24">
        <v>45226</v>
      </c>
      <c r="K5184" s="101">
        <v>0.2620601851851852</v>
      </c>
      <c r="L5184" s="25">
        <v>413</v>
      </c>
      <c r="M5184" s="26">
        <f>Causas[[#This Row],[parada_duracion]]/60</f>
        <v>6.8833333333333337</v>
      </c>
      <c r="N5184" s="19" t="s">
        <v>47</v>
      </c>
      <c r="O5184" s="16" t="s">
        <v>47</v>
      </c>
      <c r="P5184" s="16">
        <f>WEEKNUM(Causas[[#This Row],[resolucion_fecha]],16)</f>
        <v>43</v>
      </c>
      <c r="Q5184" s="16" t="str">
        <f>TEXT(Causas[[#This Row],[resolucion_fecha]],"MMMM")</f>
        <v>octubre</v>
      </c>
      <c r="R5184" s="16" t="str">
        <f t="shared" si="81"/>
        <v>M</v>
      </c>
      <c r="S5184" s="16"/>
      <c r="T5184" s="16" t="s">
        <v>47</v>
      </c>
      <c r="U5184" s="16"/>
      <c r="V5184" s="16"/>
      <c r="W5184" s="16"/>
    </row>
    <row r="5185" spans="1:23" ht="30" hidden="1" x14ac:dyDescent="0.25">
      <c r="A5185" s="96">
        <v>153982</v>
      </c>
      <c r="B5185" s="96" t="s">
        <v>65</v>
      </c>
      <c r="C5185" s="96" t="s">
        <v>43</v>
      </c>
      <c r="D5185" s="96" t="s">
        <v>64</v>
      </c>
      <c r="E5185" s="97">
        <v>43405</v>
      </c>
      <c r="F5185" s="96" t="s">
        <v>45</v>
      </c>
      <c r="G5185" s="96" t="s">
        <v>46</v>
      </c>
      <c r="H5185" s="97">
        <v>45226</v>
      </c>
      <c r="I5185" s="23">
        <v>0.2625925925925926</v>
      </c>
      <c r="J5185" s="97">
        <v>45226</v>
      </c>
      <c r="K5185" s="23">
        <v>0.28616898148148145</v>
      </c>
      <c r="L5185" s="96">
        <v>2037</v>
      </c>
      <c r="M5185" s="98">
        <f>Causas[[#This Row],[parada_duracion]]/60</f>
        <v>33.950000000000003</v>
      </c>
      <c r="N5185" s="18" t="s">
        <v>49</v>
      </c>
      <c r="O5185" s="99" t="s">
        <v>49</v>
      </c>
      <c r="P5185" s="99">
        <f>WEEKNUM(Causas[[#This Row],[resolucion_fecha]],16)</f>
        <v>43</v>
      </c>
      <c r="Q5185" s="99" t="str">
        <f>TEXT(Causas[[#This Row],[resolucion_fecha]],"MMMM")</f>
        <v>octubre</v>
      </c>
      <c r="R5185" s="99" t="str">
        <f t="shared" si="81"/>
        <v>M</v>
      </c>
      <c r="S5185" s="99"/>
      <c r="T5185" s="99" t="s">
        <v>49</v>
      </c>
      <c r="U5185" s="16"/>
      <c r="V5185" s="99"/>
      <c r="W5185" s="99"/>
    </row>
    <row r="5186" spans="1:23" hidden="1" x14ac:dyDescent="0.25">
      <c r="A5186" s="96">
        <v>153983</v>
      </c>
      <c r="B5186" s="96" t="s">
        <v>89</v>
      </c>
      <c r="C5186" s="96" t="s">
        <v>43</v>
      </c>
      <c r="D5186" s="96" t="s">
        <v>90</v>
      </c>
      <c r="E5186" s="97">
        <v>44263</v>
      </c>
      <c r="F5186" s="96" t="s">
        <v>56</v>
      </c>
      <c r="G5186" s="96" t="s">
        <v>46</v>
      </c>
      <c r="H5186" s="97">
        <v>45226</v>
      </c>
      <c r="I5186" s="23">
        <v>0.263587962962963</v>
      </c>
      <c r="J5186" s="97">
        <v>45226</v>
      </c>
      <c r="K5186" s="23">
        <v>0.61046296296296299</v>
      </c>
      <c r="L5186" s="96">
        <v>29970</v>
      </c>
      <c r="M5186" s="98">
        <f>Causas[[#This Row],[parada_duracion]]/60</f>
        <v>499.5</v>
      </c>
      <c r="N5186" s="18" t="s">
        <v>49</v>
      </c>
      <c r="O5186" s="99" t="s">
        <v>49</v>
      </c>
      <c r="P5186" s="99">
        <f>WEEKNUM(Causas[[#This Row],[resolucion_fecha]],16)</f>
        <v>43</v>
      </c>
      <c r="Q5186" s="99" t="str">
        <f>TEXT(Causas[[#This Row],[resolucion_fecha]],"MMMM")</f>
        <v>octubre</v>
      </c>
      <c r="R5186" s="99" t="str">
        <f t="shared" si="81"/>
        <v>M</v>
      </c>
      <c r="S5186" s="99"/>
      <c r="T5186" s="99" t="s">
        <v>49</v>
      </c>
      <c r="U5186" s="100"/>
      <c r="V5186" s="99"/>
      <c r="W5186" s="99"/>
    </row>
    <row r="5187" spans="1:23" hidden="1" x14ac:dyDescent="0.25">
      <c r="A5187" s="25">
        <v>153984</v>
      </c>
      <c r="B5187" s="25" t="s">
        <v>79</v>
      </c>
      <c r="C5187" s="25" t="s">
        <v>43</v>
      </c>
      <c r="D5187" s="25" t="s">
        <v>76</v>
      </c>
      <c r="E5187" s="24">
        <v>43405</v>
      </c>
      <c r="F5187" s="25" t="s">
        <v>45</v>
      </c>
      <c r="G5187" s="25" t="s">
        <v>50</v>
      </c>
      <c r="H5187" s="24">
        <v>45226</v>
      </c>
      <c r="I5187" s="101">
        <v>0.26589120370370373</v>
      </c>
      <c r="J5187" s="24">
        <v>45226</v>
      </c>
      <c r="K5187" s="101">
        <v>0.27807870370370369</v>
      </c>
      <c r="L5187" s="25">
        <v>1053</v>
      </c>
      <c r="M5187" s="26">
        <f>Causas[[#This Row],[parada_duracion]]/60</f>
        <v>17.55</v>
      </c>
      <c r="N5187" s="19" t="s">
        <v>1667</v>
      </c>
      <c r="O5187" s="16" t="s">
        <v>52</v>
      </c>
      <c r="P5187" s="16">
        <f>WEEKNUM(Causas[[#This Row],[resolucion_fecha]],16)</f>
        <v>43</v>
      </c>
      <c r="Q5187" s="16" t="str">
        <f>TEXT(Causas[[#This Row],[resolucion_fecha]],"MMMM")</f>
        <v>octubre</v>
      </c>
      <c r="R5187" s="16" t="str">
        <f t="shared" si="81"/>
        <v>M</v>
      </c>
      <c r="S5187" s="16"/>
      <c r="T5187" s="16" t="s">
        <v>53</v>
      </c>
      <c r="U5187" s="100"/>
      <c r="V5187" s="16"/>
      <c r="W5187" s="16"/>
    </row>
    <row r="5188" spans="1:23" hidden="1" x14ac:dyDescent="0.25">
      <c r="A5188" s="96">
        <v>153986</v>
      </c>
      <c r="B5188" s="96" t="s">
        <v>42</v>
      </c>
      <c r="C5188" s="96" t="s">
        <v>43</v>
      </c>
      <c r="D5188" s="96" t="s">
        <v>80</v>
      </c>
      <c r="E5188" s="97">
        <v>43405</v>
      </c>
      <c r="F5188" s="96" t="s">
        <v>45</v>
      </c>
      <c r="G5188" s="96" t="s">
        <v>50</v>
      </c>
      <c r="H5188" s="97">
        <v>45226</v>
      </c>
      <c r="I5188" s="23">
        <v>0.29093750000000002</v>
      </c>
      <c r="J5188" s="97">
        <v>45226</v>
      </c>
      <c r="K5188" s="23">
        <v>0.33964120370370371</v>
      </c>
      <c r="L5188" s="96">
        <v>4208</v>
      </c>
      <c r="M5188" s="98">
        <f>Causas[[#This Row],[parada_duracion]]/60</f>
        <v>70.13333333333334</v>
      </c>
      <c r="N5188" s="18" t="s">
        <v>1045</v>
      </c>
      <c r="O5188" s="99" t="s">
        <v>52</v>
      </c>
      <c r="P5188" s="99">
        <f>WEEKNUM(Causas[[#This Row],[resolucion_fecha]],16)</f>
        <v>43</v>
      </c>
      <c r="Q5188" s="99" t="str">
        <f>TEXT(Causas[[#This Row],[resolucion_fecha]],"MMMM")</f>
        <v>octubre</v>
      </c>
      <c r="R5188" s="99" t="str">
        <f t="shared" si="81"/>
        <v>M</v>
      </c>
      <c r="S5188" s="99"/>
      <c r="T5188" s="99" t="s">
        <v>53</v>
      </c>
      <c r="U5188" s="16"/>
      <c r="V5188" s="99"/>
      <c r="W5188" s="99"/>
    </row>
    <row r="5189" spans="1:23" hidden="1" x14ac:dyDescent="0.25">
      <c r="A5189" s="25">
        <v>153987</v>
      </c>
      <c r="B5189" s="25" t="s">
        <v>42</v>
      </c>
      <c r="C5189" s="25" t="s">
        <v>43</v>
      </c>
      <c r="D5189" s="25" t="s">
        <v>1441</v>
      </c>
      <c r="E5189" s="24">
        <v>43732</v>
      </c>
      <c r="F5189" s="25" t="s">
        <v>325</v>
      </c>
      <c r="G5189" s="25" t="s">
        <v>46</v>
      </c>
      <c r="H5189" s="24">
        <v>45226</v>
      </c>
      <c r="I5189" s="101">
        <v>0.2915625</v>
      </c>
      <c r="J5189" s="24">
        <v>45226</v>
      </c>
      <c r="K5189" s="101">
        <v>0.3069560185185185</v>
      </c>
      <c r="L5189" s="25">
        <v>1330</v>
      </c>
      <c r="M5189" s="26">
        <f>Causas[[#This Row],[parada_duracion]]/60</f>
        <v>22.166666666666668</v>
      </c>
      <c r="N5189" s="18" t="s">
        <v>49</v>
      </c>
      <c r="O5189" s="99" t="s">
        <v>49</v>
      </c>
      <c r="P5189" s="16">
        <f>WEEKNUM(Causas[[#This Row],[resolucion_fecha]],16)</f>
        <v>43</v>
      </c>
      <c r="Q5189" s="16" t="str">
        <f>TEXT(Causas[[#This Row],[resolucion_fecha]],"MMMM")</f>
        <v>octubre</v>
      </c>
      <c r="R5189" s="16" t="str">
        <f t="shared" si="81"/>
        <v>M</v>
      </c>
      <c r="S5189" s="16"/>
      <c r="T5189" s="99" t="s">
        <v>49</v>
      </c>
      <c r="U5189" s="100"/>
      <c r="V5189" s="16"/>
      <c r="W5189" s="16"/>
    </row>
    <row r="5190" spans="1:23" hidden="1" x14ac:dyDescent="0.25">
      <c r="A5190" s="25">
        <v>153990</v>
      </c>
      <c r="B5190" s="25" t="s">
        <v>75</v>
      </c>
      <c r="C5190" s="25" t="s">
        <v>43</v>
      </c>
      <c r="D5190" s="25" t="s">
        <v>76</v>
      </c>
      <c r="E5190" s="24">
        <v>44104</v>
      </c>
      <c r="F5190" s="25" t="s">
        <v>56</v>
      </c>
      <c r="G5190" s="25" t="s">
        <v>46</v>
      </c>
      <c r="H5190" s="24">
        <v>45226</v>
      </c>
      <c r="I5190" s="101">
        <v>0.33409722222222221</v>
      </c>
      <c r="J5190" s="24">
        <v>45226</v>
      </c>
      <c r="K5190" s="101">
        <v>0.4130092592592593</v>
      </c>
      <c r="L5190" s="25">
        <v>6818</v>
      </c>
      <c r="M5190" s="26">
        <f>Causas[[#This Row],[parada_duracion]]/60</f>
        <v>113.63333333333334</v>
      </c>
      <c r="N5190" s="18" t="s">
        <v>49</v>
      </c>
      <c r="O5190" s="99" t="s">
        <v>49</v>
      </c>
      <c r="P5190" s="16">
        <f>WEEKNUM(Causas[[#This Row],[resolucion_fecha]],16)</f>
        <v>43</v>
      </c>
      <c r="Q5190" s="16" t="str">
        <f>TEXT(Causas[[#This Row],[resolucion_fecha]],"MMMM")</f>
        <v>octubre</v>
      </c>
      <c r="R5190" s="16" t="str">
        <f t="shared" si="81"/>
        <v>M</v>
      </c>
      <c r="S5190" s="16"/>
      <c r="T5190" s="99" t="s">
        <v>49</v>
      </c>
      <c r="U5190" s="16"/>
      <c r="V5190" s="16"/>
      <c r="W5190" s="16"/>
    </row>
    <row r="5191" spans="1:23" hidden="1" x14ac:dyDescent="0.25">
      <c r="A5191" s="96">
        <v>153992</v>
      </c>
      <c r="B5191" s="96" t="s">
        <v>42</v>
      </c>
      <c r="C5191" s="96" t="s">
        <v>43</v>
      </c>
      <c r="D5191" s="96" t="s">
        <v>1441</v>
      </c>
      <c r="E5191" s="97">
        <v>43732</v>
      </c>
      <c r="F5191" s="96" t="s">
        <v>325</v>
      </c>
      <c r="G5191" s="96" t="s">
        <v>46</v>
      </c>
      <c r="H5191" s="97">
        <v>45226</v>
      </c>
      <c r="I5191" s="23">
        <v>0.35668981481481482</v>
      </c>
      <c r="J5191" s="97">
        <v>45226</v>
      </c>
      <c r="K5191" s="23">
        <v>0.41321759259259255</v>
      </c>
      <c r="L5191" s="96">
        <v>4884</v>
      </c>
      <c r="M5191" s="98">
        <f>Causas[[#This Row],[parada_duracion]]/60</f>
        <v>81.400000000000006</v>
      </c>
      <c r="N5191" s="18" t="s">
        <v>49</v>
      </c>
      <c r="O5191" s="99" t="s">
        <v>49</v>
      </c>
      <c r="P5191" s="99">
        <f>WEEKNUM(Causas[[#This Row],[resolucion_fecha]],16)</f>
        <v>43</v>
      </c>
      <c r="Q5191" s="99" t="str">
        <f>TEXT(Causas[[#This Row],[resolucion_fecha]],"MMMM")</f>
        <v>octubre</v>
      </c>
      <c r="R5191" s="99" t="str">
        <f t="shared" si="81"/>
        <v>M</v>
      </c>
      <c r="S5191" s="99"/>
      <c r="T5191" s="99" t="s">
        <v>49</v>
      </c>
      <c r="U5191" s="16"/>
      <c r="V5191" s="99"/>
      <c r="W5191" s="99"/>
    </row>
    <row r="5192" spans="1:23" hidden="1" x14ac:dyDescent="0.25">
      <c r="A5192" s="25">
        <v>153993</v>
      </c>
      <c r="B5192" s="25" t="s">
        <v>42</v>
      </c>
      <c r="C5192" s="25" t="s">
        <v>43</v>
      </c>
      <c r="D5192" s="25" t="s">
        <v>80</v>
      </c>
      <c r="E5192" s="24">
        <v>43405</v>
      </c>
      <c r="F5192" s="25" t="s">
        <v>45</v>
      </c>
      <c r="G5192" s="25" t="s">
        <v>50</v>
      </c>
      <c r="H5192" s="24">
        <v>45226</v>
      </c>
      <c r="I5192" s="101">
        <v>0.36450231481481482</v>
      </c>
      <c r="J5192" s="24">
        <v>45226</v>
      </c>
      <c r="K5192" s="101">
        <v>0.40165509259259258</v>
      </c>
      <c r="L5192" s="25">
        <v>3210</v>
      </c>
      <c r="M5192" s="26">
        <f>Causas[[#This Row],[parada_duracion]]/60</f>
        <v>53.5</v>
      </c>
      <c r="N5192" s="18" t="s">
        <v>49</v>
      </c>
      <c r="O5192" s="99" t="s">
        <v>49</v>
      </c>
      <c r="P5192" s="16">
        <f>WEEKNUM(Causas[[#This Row],[resolucion_fecha]],16)</f>
        <v>43</v>
      </c>
      <c r="Q5192" s="16" t="str">
        <f>TEXT(Causas[[#This Row],[resolucion_fecha]],"MMMM")</f>
        <v>octubre</v>
      </c>
      <c r="R5192" s="16" t="str">
        <f t="shared" si="81"/>
        <v>M</v>
      </c>
      <c r="S5192" s="16"/>
      <c r="T5192" s="99" t="s">
        <v>49</v>
      </c>
      <c r="U5192" s="100"/>
      <c r="V5192" s="16"/>
      <c r="W5192" s="16"/>
    </row>
    <row r="5193" spans="1:23" hidden="1" x14ac:dyDescent="0.25">
      <c r="A5193" s="25">
        <v>154012</v>
      </c>
      <c r="B5193" s="25" t="s">
        <v>75</v>
      </c>
      <c r="C5193" s="25" t="s">
        <v>43</v>
      </c>
      <c r="D5193" s="25" t="s">
        <v>76</v>
      </c>
      <c r="E5193" s="24">
        <v>44104</v>
      </c>
      <c r="F5193" s="25" t="s">
        <v>56</v>
      </c>
      <c r="G5193" s="25" t="s">
        <v>46</v>
      </c>
      <c r="H5193" s="24">
        <v>45226</v>
      </c>
      <c r="I5193" s="101">
        <v>0.4276388888888889</v>
      </c>
      <c r="J5193" s="24">
        <v>45226</v>
      </c>
      <c r="K5193" s="101">
        <v>0.43784722222222222</v>
      </c>
      <c r="L5193" s="25">
        <v>882</v>
      </c>
      <c r="M5193" s="26">
        <f>Causas[[#This Row],[parada_duracion]]/60</f>
        <v>14.7</v>
      </c>
      <c r="N5193" s="18" t="s">
        <v>49</v>
      </c>
      <c r="O5193" s="99" t="s">
        <v>49</v>
      </c>
      <c r="P5193" s="16">
        <f>WEEKNUM(Causas[[#This Row],[resolucion_fecha]],16)</f>
        <v>43</v>
      </c>
      <c r="Q5193" s="16" t="str">
        <f>TEXT(Causas[[#This Row],[resolucion_fecha]],"MMMM")</f>
        <v>octubre</v>
      </c>
      <c r="R5193" s="16" t="str">
        <f t="shared" si="81"/>
        <v>M</v>
      </c>
      <c r="S5193" s="16"/>
      <c r="T5193" s="99" t="s">
        <v>49</v>
      </c>
      <c r="U5193" s="16"/>
      <c r="V5193" s="16"/>
      <c r="W5193" s="16"/>
    </row>
    <row r="5194" spans="1:23" hidden="1" x14ac:dyDescent="0.25">
      <c r="A5194" s="25">
        <v>154016</v>
      </c>
      <c r="B5194" s="25" t="s">
        <v>116</v>
      </c>
      <c r="C5194" s="25" t="s">
        <v>43</v>
      </c>
      <c r="D5194" s="25" t="s">
        <v>166</v>
      </c>
      <c r="E5194" s="24">
        <v>43405</v>
      </c>
      <c r="F5194" s="25" t="s">
        <v>45</v>
      </c>
      <c r="G5194" s="25" t="s">
        <v>50</v>
      </c>
      <c r="H5194" s="24">
        <v>45226</v>
      </c>
      <c r="I5194" s="101">
        <v>0.43528935185185186</v>
      </c>
      <c r="J5194" s="24">
        <v>45226</v>
      </c>
      <c r="K5194" s="101">
        <v>0.45798611111111115</v>
      </c>
      <c r="L5194" s="25">
        <v>1961</v>
      </c>
      <c r="M5194" s="26">
        <f>Causas[[#This Row],[parada_duracion]]/60</f>
        <v>32.68333333333333</v>
      </c>
      <c r="N5194" s="19" t="s">
        <v>1668</v>
      </c>
      <c r="O5194" s="16" t="s">
        <v>52</v>
      </c>
      <c r="P5194" s="16">
        <f>WEEKNUM(Causas[[#This Row],[resolucion_fecha]],16)</f>
        <v>43</v>
      </c>
      <c r="Q5194" s="16" t="str">
        <f>TEXT(Causas[[#This Row],[resolucion_fecha]],"MMMM")</f>
        <v>octubre</v>
      </c>
      <c r="R5194" s="16" t="str">
        <f t="shared" si="81"/>
        <v>M</v>
      </c>
      <c r="S5194" s="16"/>
      <c r="T5194" s="99" t="s">
        <v>53</v>
      </c>
      <c r="U5194" s="16"/>
      <c r="V5194" s="16"/>
      <c r="W5194" s="16"/>
    </row>
    <row r="5195" spans="1:23" hidden="1" x14ac:dyDescent="0.25">
      <c r="A5195" s="25">
        <v>154035</v>
      </c>
      <c r="B5195" s="25" t="s">
        <v>117</v>
      </c>
      <c r="C5195" s="25" t="s">
        <v>43</v>
      </c>
      <c r="D5195" s="25" t="s">
        <v>59</v>
      </c>
      <c r="E5195" s="24">
        <v>44231</v>
      </c>
      <c r="F5195" s="25" t="s">
        <v>60</v>
      </c>
      <c r="G5195" s="25" t="s">
        <v>46</v>
      </c>
      <c r="H5195" s="24">
        <v>45226</v>
      </c>
      <c r="I5195" s="101">
        <v>0.50937500000000002</v>
      </c>
      <c r="J5195" s="24">
        <v>45226</v>
      </c>
      <c r="K5195" s="101">
        <v>0.50969907407407411</v>
      </c>
      <c r="L5195" s="25">
        <v>28</v>
      </c>
      <c r="M5195" s="26">
        <f>Causas[[#This Row],[parada_duracion]]/60</f>
        <v>0.46666666666666667</v>
      </c>
      <c r="N5195" s="19" t="s">
        <v>47</v>
      </c>
      <c r="O5195" s="16" t="s">
        <v>47</v>
      </c>
      <c r="P5195" s="16">
        <f>WEEKNUM(Causas[[#This Row],[resolucion_fecha]],16)</f>
        <v>43</v>
      </c>
      <c r="Q5195" s="16" t="str">
        <f>TEXT(Causas[[#This Row],[resolucion_fecha]],"MMMM")</f>
        <v>octubre</v>
      </c>
      <c r="R5195" s="16" t="str">
        <f t="shared" si="81"/>
        <v>M</v>
      </c>
      <c r="S5195" s="16"/>
      <c r="T5195" s="16" t="s">
        <v>47</v>
      </c>
      <c r="U5195" s="16"/>
      <c r="V5195" s="16"/>
      <c r="W5195" s="16"/>
    </row>
    <row r="5196" spans="1:23" hidden="1" x14ac:dyDescent="0.25">
      <c r="A5196" s="25">
        <v>154054</v>
      </c>
      <c r="B5196" s="25" t="s">
        <v>94</v>
      </c>
      <c r="C5196" s="25" t="s">
        <v>43</v>
      </c>
      <c r="D5196" s="25" t="s">
        <v>96</v>
      </c>
      <c r="E5196" s="24">
        <v>43405</v>
      </c>
      <c r="F5196" s="25" t="s">
        <v>45</v>
      </c>
      <c r="G5196" s="25" t="s">
        <v>46</v>
      </c>
      <c r="H5196" s="24">
        <v>45226</v>
      </c>
      <c r="I5196" s="101">
        <v>0.66407407407407404</v>
      </c>
      <c r="J5196" s="24">
        <v>45226</v>
      </c>
      <c r="K5196" s="101">
        <v>0.67280092592592589</v>
      </c>
      <c r="L5196" s="25">
        <v>754</v>
      </c>
      <c r="M5196" s="26">
        <f>Causas[[#This Row],[parada_duracion]]/60</f>
        <v>12.566666666666666</v>
      </c>
      <c r="N5196" s="19" t="s">
        <v>1669</v>
      </c>
      <c r="O5196" s="16" t="s">
        <v>52</v>
      </c>
      <c r="P5196" s="16">
        <f>WEEKNUM(Causas[[#This Row],[resolucion_fecha]],16)</f>
        <v>43</v>
      </c>
      <c r="Q5196" s="16" t="str">
        <f>TEXT(Causas[[#This Row],[resolucion_fecha]],"MMMM")</f>
        <v>octubre</v>
      </c>
      <c r="R5196" s="16" t="str">
        <f t="shared" si="81"/>
        <v>T</v>
      </c>
      <c r="S5196" s="16"/>
      <c r="T5196" s="99" t="s">
        <v>53</v>
      </c>
      <c r="U5196" s="16"/>
      <c r="V5196" s="16"/>
      <c r="W5196" s="16"/>
    </row>
    <row r="5197" spans="1:23" hidden="1" x14ac:dyDescent="0.25">
      <c r="A5197" s="25">
        <v>154059</v>
      </c>
      <c r="B5197" s="25" t="s">
        <v>111</v>
      </c>
      <c r="C5197" s="25" t="s">
        <v>43</v>
      </c>
      <c r="D5197" s="25" t="s">
        <v>166</v>
      </c>
      <c r="E5197" s="24">
        <v>44432</v>
      </c>
      <c r="F5197" s="25" t="s">
        <v>325</v>
      </c>
      <c r="G5197" s="25" t="s">
        <v>46</v>
      </c>
      <c r="H5197" s="24">
        <v>45226</v>
      </c>
      <c r="I5197" s="101">
        <v>0.69668981481481485</v>
      </c>
      <c r="J5197" s="24">
        <v>45226</v>
      </c>
      <c r="K5197" s="101">
        <v>0.72150462962962969</v>
      </c>
      <c r="L5197" s="25">
        <v>2144</v>
      </c>
      <c r="M5197" s="26">
        <f>Causas[[#This Row],[parada_duracion]]/60</f>
        <v>35.733333333333334</v>
      </c>
      <c r="N5197" s="19" t="s">
        <v>429</v>
      </c>
      <c r="O5197" s="16" t="s">
        <v>52</v>
      </c>
      <c r="P5197" s="16">
        <f>WEEKNUM(Causas[[#This Row],[resolucion_fecha]],16)</f>
        <v>43</v>
      </c>
      <c r="Q5197" s="16" t="str">
        <f>TEXT(Causas[[#This Row],[resolucion_fecha]],"MMMM")</f>
        <v>octubre</v>
      </c>
      <c r="R5197" s="16" t="str">
        <f t="shared" si="81"/>
        <v>T</v>
      </c>
      <c r="S5197" s="16"/>
      <c r="T5197" s="99" t="s">
        <v>53</v>
      </c>
      <c r="U5197" s="16"/>
      <c r="V5197" s="16"/>
      <c r="W5197" s="16"/>
    </row>
    <row r="5198" spans="1:23" hidden="1" x14ac:dyDescent="0.25">
      <c r="A5198" s="25">
        <v>154061</v>
      </c>
      <c r="B5198" s="25" t="s">
        <v>94</v>
      </c>
      <c r="C5198" s="25" t="s">
        <v>43</v>
      </c>
      <c r="D5198" s="25" t="s">
        <v>96</v>
      </c>
      <c r="E5198" s="24">
        <v>43405</v>
      </c>
      <c r="F5198" s="25" t="s">
        <v>45</v>
      </c>
      <c r="G5198" s="25" t="s">
        <v>46</v>
      </c>
      <c r="H5198" s="24">
        <v>45226</v>
      </c>
      <c r="I5198" s="101">
        <v>0.70863425925925927</v>
      </c>
      <c r="J5198" s="24">
        <v>45226</v>
      </c>
      <c r="K5198" s="101">
        <v>0.71354166666666663</v>
      </c>
      <c r="L5198" s="25">
        <v>424</v>
      </c>
      <c r="M5198" s="26">
        <f>Causas[[#This Row],[parada_duracion]]/60</f>
        <v>7.0666666666666664</v>
      </c>
      <c r="N5198" s="19" t="s">
        <v>47</v>
      </c>
      <c r="O5198" s="16" t="s">
        <v>47</v>
      </c>
      <c r="P5198" s="16">
        <f>WEEKNUM(Causas[[#This Row],[resolucion_fecha]],16)</f>
        <v>43</v>
      </c>
      <c r="Q5198" s="16" t="str">
        <f>TEXT(Causas[[#This Row],[resolucion_fecha]],"MMMM")</f>
        <v>octubre</v>
      </c>
      <c r="R5198" s="16" t="str">
        <f t="shared" si="81"/>
        <v>T</v>
      </c>
      <c r="S5198" s="16"/>
      <c r="T5198" s="16" t="s">
        <v>47</v>
      </c>
      <c r="U5198" s="16"/>
      <c r="V5198" s="16"/>
      <c r="W5198" s="16"/>
    </row>
    <row r="5199" spans="1:23" hidden="1" x14ac:dyDescent="0.25">
      <c r="A5199" s="96">
        <v>154065</v>
      </c>
      <c r="B5199" s="96" t="s">
        <v>66</v>
      </c>
      <c r="C5199" s="96" t="s">
        <v>43</v>
      </c>
      <c r="D5199" s="96" t="s">
        <v>82</v>
      </c>
      <c r="E5199" s="97">
        <v>43405</v>
      </c>
      <c r="F5199" s="96" t="s">
        <v>45</v>
      </c>
      <c r="G5199" s="96" t="s">
        <v>50</v>
      </c>
      <c r="H5199" s="97">
        <v>45226</v>
      </c>
      <c r="I5199" s="23">
        <v>0.73181712962962964</v>
      </c>
      <c r="J5199" s="97">
        <v>45226</v>
      </c>
      <c r="K5199" s="23">
        <v>0.76530092592592591</v>
      </c>
      <c r="L5199" s="96">
        <v>2893</v>
      </c>
      <c r="M5199" s="98">
        <f>Causas[[#This Row],[parada_duracion]]/60</f>
        <v>48.216666666666669</v>
      </c>
      <c r="N5199" s="18" t="s">
        <v>1670</v>
      </c>
      <c r="O5199" s="99" t="s">
        <v>52</v>
      </c>
      <c r="P5199" s="99">
        <f>WEEKNUM(Causas[[#This Row],[resolucion_fecha]],16)</f>
        <v>43</v>
      </c>
      <c r="Q5199" s="99" t="str">
        <f>TEXT(Causas[[#This Row],[resolucion_fecha]],"MMMM")</f>
        <v>octubre</v>
      </c>
      <c r="R5199" s="99" t="str">
        <f t="shared" si="81"/>
        <v>T</v>
      </c>
      <c r="S5199" s="99"/>
      <c r="T5199" s="99" t="s">
        <v>53</v>
      </c>
      <c r="U5199" s="16"/>
      <c r="V5199" s="99"/>
      <c r="W5199" s="99"/>
    </row>
    <row r="5200" spans="1:23" hidden="1" x14ac:dyDescent="0.25">
      <c r="A5200" s="25">
        <v>154066</v>
      </c>
      <c r="B5200" s="25" t="s">
        <v>94</v>
      </c>
      <c r="C5200" s="25" t="s">
        <v>43</v>
      </c>
      <c r="D5200" s="25" t="s">
        <v>96</v>
      </c>
      <c r="E5200" s="24">
        <v>43405</v>
      </c>
      <c r="F5200" s="25" t="s">
        <v>45</v>
      </c>
      <c r="G5200" s="25" t="s">
        <v>46</v>
      </c>
      <c r="H5200" s="24">
        <v>45226</v>
      </c>
      <c r="I5200" s="101">
        <v>0.74224537037037042</v>
      </c>
      <c r="J5200" s="24">
        <v>45226</v>
      </c>
      <c r="K5200" s="101">
        <v>0.7427893518518518</v>
      </c>
      <c r="L5200" s="25">
        <v>47</v>
      </c>
      <c r="M5200" s="26">
        <f>Causas[[#This Row],[parada_duracion]]/60</f>
        <v>0.78333333333333333</v>
      </c>
      <c r="N5200" s="19" t="s">
        <v>47</v>
      </c>
      <c r="O5200" s="16" t="s">
        <v>47</v>
      </c>
      <c r="P5200" s="16">
        <f>WEEKNUM(Causas[[#This Row],[resolucion_fecha]],16)</f>
        <v>43</v>
      </c>
      <c r="Q5200" s="16" t="str">
        <f>TEXT(Causas[[#This Row],[resolucion_fecha]],"MMMM")</f>
        <v>octubre</v>
      </c>
      <c r="R5200" s="16" t="str">
        <f t="shared" si="81"/>
        <v>T</v>
      </c>
      <c r="S5200" s="16"/>
      <c r="T5200" s="16" t="s">
        <v>47</v>
      </c>
      <c r="U5200" s="100"/>
      <c r="V5200" s="16"/>
      <c r="W5200" s="16"/>
    </row>
    <row r="5201" spans="1:23" hidden="1" x14ac:dyDescent="0.25">
      <c r="A5201" s="25">
        <v>154068</v>
      </c>
      <c r="B5201" s="25" t="s">
        <v>94</v>
      </c>
      <c r="C5201" s="25" t="s">
        <v>43</v>
      </c>
      <c r="D5201" s="25" t="s">
        <v>96</v>
      </c>
      <c r="E5201" s="24">
        <v>43405</v>
      </c>
      <c r="F5201" s="25" t="s">
        <v>45</v>
      </c>
      <c r="G5201" s="25" t="s">
        <v>46</v>
      </c>
      <c r="H5201" s="24">
        <v>45226</v>
      </c>
      <c r="I5201" s="101">
        <v>0.75782407407407415</v>
      </c>
      <c r="J5201" s="24">
        <v>45226</v>
      </c>
      <c r="K5201" s="101">
        <v>0.76083333333333336</v>
      </c>
      <c r="L5201" s="25">
        <v>260</v>
      </c>
      <c r="M5201" s="26">
        <f>Causas[[#This Row],[parada_duracion]]/60</f>
        <v>4.333333333333333</v>
      </c>
      <c r="N5201" s="19" t="s">
        <v>47</v>
      </c>
      <c r="O5201" s="16" t="s">
        <v>47</v>
      </c>
      <c r="P5201" s="16">
        <f>WEEKNUM(Causas[[#This Row],[resolucion_fecha]],16)</f>
        <v>43</v>
      </c>
      <c r="Q5201" s="16" t="str">
        <f>TEXT(Causas[[#This Row],[resolucion_fecha]],"MMMM")</f>
        <v>octubre</v>
      </c>
      <c r="R5201" s="16" t="str">
        <f t="shared" si="81"/>
        <v>T</v>
      </c>
      <c r="S5201" s="16"/>
      <c r="T5201" s="16" t="s">
        <v>47</v>
      </c>
      <c r="U5201" s="16"/>
      <c r="V5201" s="16"/>
      <c r="W5201" s="16"/>
    </row>
    <row r="5202" spans="1:23" hidden="1" x14ac:dyDescent="0.25">
      <c r="A5202" s="25">
        <v>154071</v>
      </c>
      <c r="B5202" s="25" t="s">
        <v>42</v>
      </c>
      <c r="C5202" s="25" t="s">
        <v>43</v>
      </c>
      <c r="D5202" s="25" t="s">
        <v>55</v>
      </c>
      <c r="E5202" s="24">
        <v>43405</v>
      </c>
      <c r="F5202" s="25" t="s">
        <v>45</v>
      </c>
      <c r="G5202" s="25" t="s">
        <v>46</v>
      </c>
      <c r="H5202" s="24">
        <v>45226</v>
      </c>
      <c r="I5202" s="101">
        <v>0.80146990740740742</v>
      </c>
      <c r="J5202" s="24">
        <v>45226</v>
      </c>
      <c r="K5202" s="101">
        <v>0.80836805555555558</v>
      </c>
      <c r="L5202" s="25">
        <v>596</v>
      </c>
      <c r="M5202" s="26">
        <f>Causas[[#This Row],[parada_duracion]]/60</f>
        <v>9.9333333333333336</v>
      </c>
      <c r="N5202" s="19" t="s">
        <v>47</v>
      </c>
      <c r="O5202" s="16" t="s">
        <v>47</v>
      </c>
      <c r="P5202" s="16">
        <f>WEEKNUM(Causas[[#This Row],[resolucion_fecha]],16)</f>
        <v>43</v>
      </c>
      <c r="Q5202" s="16" t="str">
        <f>TEXT(Causas[[#This Row],[resolucion_fecha]],"MMMM")</f>
        <v>octubre</v>
      </c>
      <c r="R5202" s="16" t="str">
        <f t="shared" si="81"/>
        <v>T</v>
      </c>
      <c r="S5202" s="16"/>
      <c r="T5202" s="16" t="s">
        <v>47</v>
      </c>
      <c r="U5202" s="16"/>
      <c r="V5202" s="16"/>
      <c r="W5202" s="16"/>
    </row>
    <row r="5203" spans="1:23" hidden="1" x14ac:dyDescent="0.25">
      <c r="A5203" s="96">
        <v>154128</v>
      </c>
      <c r="B5203" s="96" t="s">
        <v>54</v>
      </c>
      <c r="C5203" s="96" t="s">
        <v>43</v>
      </c>
      <c r="D5203" s="96" t="s">
        <v>55</v>
      </c>
      <c r="E5203" s="97">
        <v>44120</v>
      </c>
      <c r="F5203" s="96" t="s">
        <v>56</v>
      </c>
      <c r="G5203" s="96" t="s">
        <v>50</v>
      </c>
      <c r="H5203" s="97">
        <v>45229</v>
      </c>
      <c r="I5203" s="23">
        <v>0.25811342592592595</v>
      </c>
      <c r="J5203" s="97">
        <v>45229</v>
      </c>
      <c r="K5203" s="23">
        <v>0.29469907407407409</v>
      </c>
      <c r="L5203" s="96">
        <v>3161</v>
      </c>
      <c r="M5203" s="98">
        <f>Causas[[#This Row],[parada_duracion]]/60</f>
        <v>52.68333333333333</v>
      </c>
      <c r="N5203" s="18" t="s">
        <v>49</v>
      </c>
      <c r="O5203" s="99" t="s">
        <v>49</v>
      </c>
      <c r="P5203" s="99">
        <f>WEEKNUM(Causas[[#This Row],[resolucion_fecha]],16)</f>
        <v>44</v>
      </c>
      <c r="Q5203" s="99" t="str">
        <f>TEXT(Causas[[#This Row],[resolucion_fecha]],"MMMM")</f>
        <v>octubre</v>
      </c>
      <c r="R5203" s="99" t="str">
        <f t="shared" si="81"/>
        <v>M</v>
      </c>
      <c r="S5203" s="99"/>
      <c r="T5203" s="99" t="s">
        <v>49</v>
      </c>
      <c r="U5203" s="16"/>
      <c r="V5203" s="99"/>
      <c r="W5203" s="99"/>
    </row>
    <row r="5204" spans="1:23" hidden="1" x14ac:dyDescent="0.25">
      <c r="A5204" s="25">
        <v>154129</v>
      </c>
      <c r="B5204" s="25" t="s">
        <v>117</v>
      </c>
      <c r="C5204" s="25" t="s">
        <v>43</v>
      </c>
      <c r="D5204" s="25" t="s">
        <v>166</v>
      </c>
      <c r="E5204" s="24">
        <v>43405</v>
      </c>
      <c r="F5204" s="25" t="s">
        <v>45</v>
      </c>
      <c r="G5204" s="25" t="s">
        <v>50</v>
      </c>
      <c r="H5204" s="24">
        <v>45229</v>
      </c>
      <c r="I5204" s="101">
        <v>0.26520833333333332</v>
      </c>
      <c r="J5204" s="24">
        <v>45229</v>
      </c>
      <c r="K5204" s="101">
        <v>0.27775462962962966</v>
      </c>
      <c r="L5204" s="25">
        <v>1084</v>
      </c>
      <c r="M5204" s="26">
        <f>Causas[[#This Row],[parada_duracion]]/60</f>
        <v>18.066666666666666</v>
      </c>
      <c r="N5204" s="18" t="s">
        <v>49</v>
      </c>
      <c r="O5204" s="99" t="s">
        <v>49</v>
      </c>
      <c r="P5204" s="16">
        <f>WEEKNUM(Causas[[#This Row],[resolucion_fecha]],16)</f>
        <v>44</v>
      </c>
      <c r="Q5204" s="16" t="str">
        <f>TEXT(Causas[[#This Row],[resolucion_fecha]],"MMMM")</f>
        <v>octubre</v>
      </c>
      <c r="R5204" s="16" t="str">
        <f t="shared" si="81"/>
        <v>M</v>
      </c>
      <c r="S5204" s="16"/>
      <c r="T5204" s="99" t="s">
        <v>49</v>
      </c>
      <c r="U5204" s="100"/>
      <c r="V5204" s="16"/>
      <c r="W5204" s="16"/>
    </row>
    <row r="5205" spans="1:23" hidden="1" x14ac:dyDescent="0.25">
      <c r="A5205" s="96">
        <v>154132</v>
      </c>
      <c r="B5205" s="96" t="s">
        <v>42</v>
      </c>
      <c r="C5205" s="96" t="s">
        <v>43</v>
      </c>
      <c r="D5205" s="96" t="s">
        <v>80</v>
      </c>
      <c r="E5205" s="97">
        <v>43405</v>
      </c>
      <c r="F5205" s="96" t="s">
        <v>45</v>
      </c>
      <c r="G5205" s="96" t="s">
        <v>50</v>
      </c>
      <c r="H5205" s="97">
        <v>45229</v>
      </c>
      <c r="I5205" s="23">
        <v>0.31289351851851849</v>
      </c>
      <c r="J5205" s="97">
        <v>45229</v>
      </c>
      <c r="K5205" s="23">
        <v>0.34362268518518518</v>
      </c>
      <c r="L5205" s="96">
        <v>2655</v>
      </c>
      <c r="M5205" s="98">
        <f>Causas[[#This Row],[parada_duracion]]/60</f>
        <v>44.25</v>
      </c>
      <c r="N5205" s="18" t="s">
        <v>49</v>
      </c>
      <c r="O5205" s="99" t="s">
        <v>49</v>
      </c>
      <c r="P5205" s="99">
        <f>WEEKNUM(Causas[[#This Row],[resolucion_fecha]],16)</f>
        <v>44</v>
      </c>
      <c r="Q5205" s="99" t="str">
        <f>TEXT(Causas[[#This Row],[resolucion_fecha]],"MMMM")</f>
        <v>octubre</v>
      </c>
      <c r="R5205" s="99" t="str">
        <f t="shared" si="81"/>
        <v>M</v>
      </c>
      <c r="S5205" s="99"/>
      <c r="T5205" s="99" t="s">
        <v>49</v>
      </c>
      <c r="U5205" s="16"/>
      <c r="V5205" s="99"/>
      <c r="W5205" s="99"/>
    </row>
    <row r="5206" spans="1:23" hidden="1" x14ac:dyDescent="0.25">
      <c r="A5206" s="25">
        <v>154133</v>
      </c>
      <c r="B5206" s="25" t="s">
        <v>197</v>
      </c>
      <c r="C5206" s="25" t="s">
        <v>43</v>
      </c>
      <c r="D5206" s="25" t="s">
        <v>90</v>
      </c>
      <c r="E5206" s="24">
        <v>43405</v>
      </c>
      <c r="F5206" s="25" t="s">
        <v>45</v>
      </c>
      <c r="G5206" s="25" t="s">
        <v>46</v>
      </c>
      <c r="H5206" s="24">
        <v>45229</v>
      </c>
      <c r="I5206" s="101">
        <v>0.31460648148148146</v>
      </c>
      <c r="J5206" s="24">
        <v>45229</v>
      </c>
      <c r="K5206" s="101">
        <v>0.31626157407407407</v>
      </c>
      <c r="L5206" s="25">
        <v>143</v>
      </c>
      <c r="M5206" s="26">
        <f>Causas[[#This Row],[parada_duracion]]/60</f>
        <v>2.3833333333333333</v>
      </c>
      <c r="N5206" s="19" t="s">
        <v>47</v>
      </c>
      <c r="O5206" s="16" t="s">
        <v>47</v>
      </c>
      <c r="P5206" s="16">
        <f>WEEKNUM(Causas[[#This Row],[resolucion_fecha]],16)</f>
        <v>44</v>
      </c>
      <c r="Q5206" s="16" t="str">
        <f>TEXT(Causas[[#This Row],[resolucion_fecha]],"MMMM")</f>
        <v>octubre</v>
      </c>
      <c r="R5206" s="16" t="str">
        <f t="shared" si="81"/>
        <v>M</v>
      </c>
      <c r="S5206" s="16"/>
      <c r="T5206" s="16" t="s">
        <v>47</v>
      </c>
      <c r="U5206" s="100"/>
      <c r="V5206" s="16"/>
      <c r="W5206" s="16"/>
    </row>
    <row r="5207" spans="1:23" hidden="1" x14ac:dyDescent="0.25">
      <c r="A5207" s="96">
        <v>154137</v>
      </c>
      <c r="B5207" s="96" t="s">
        <v>42</v>
      </c>
      <c r="C5207" s="96" t="s">
        <v>43</v>
      </c>
      <c r="D5207" s="96" t="s">
        <v>80</v>
      </c>
      <c r="E5207" s="97">
        <v>43405</v>
      </c>
      <c r="F5207" s="96" t="s">
        <v>45</v>
      </c>
      <c r="G5207" s="96" t="s">
        <v>50</v>
      </c>
      <c r="H5207" s="97">
        <v>45229</v>
      </c>
      <c r="I5207" s="23">
        <v>0.36450231481481482</v>
      </c>
      <c r="J5207" s="97">
        <v>45229</v>
      </c>
      <c r="K5207" s="23">
        <v>0.39562499999999995</v>
      </c>
      <c r="L5207" s="96">
        <v>2689</v>
      </c>
      <c r="M5207" s="98">
        <f>Causas[[#This Row],[parada_duracion]]/60</f>
        <v>44.81666666666667</v>
      </c>
      <c r="N5207" s="18" t="s">
        <v>1671</v>
      </c>
      <c r="O5207" s="99" t="s">
        <v>52</v>
      </c>
      <c r="P5207" s="99">
        <f>WEEKNUM(Causas[[#This Row],[resolucion_fecha]],16)</f>
        <v>44</v>
      </c>
      <c r="Q5207" s="99" t="str">
        <f>TEXT(Causas[[#This Row],[resolucion_fecha]],"MMMM")</f>
        <v>octubre</v>
      </c>
      <c r="R5207" s="99" t="str">
        <f t="shared" si="81"/>
        <v>M</v>
      </c>
      <c r="S5207" s="99"/>
      <c r="T5207" s="99" t="s">
        <v>53</v>
      </c>
      <c r="U5207" s="16"/>
      <c r="V5207" s="99"/>
      <c r="W5207" s="99"/>
    </row>
    <row r="5208" spans="1:23" hidden="1" x14ac:dyDescent="0.25">
      <c r="A5208" s="25">
        <v>154138</v>
      </c>
      <c r="B5208" s="25" t="s">
        <v>87</v>
      </c>
      <c r="C5208" s="25" t="s">
        <v>43</v>
      </c>
      <c r="D5208" s="25" t="s">
        <v>76</v>
      </c>
      <c r="E5208" s="24">
        <v>43900</v>
      </c>
      <c r="F5208" s="25" t="s">
        <v>56</v>
      </c>
      <c r="G5208" s="25" t="s">
        <v>46</v>
      </c>
      <c r="H5208" s="24">
        <v>45229</v>
      </c>
      <c r="I5208" s="101">
        <v>0.37486111111111109</v>
      </c>
      <c r="J5208" s="24">
        <v>45229</v>
      </c>
      <c r="K5208" s="101">
        <v>0.37498842592592596</v>
      </c>
      <c r="L5208" s="25">
        <v>11</v>
      </c>
      <c r="M5208" s="26">
        <f>Causas[[#This Row],[parada_duracion]]/60</f>
        <v>0.18333333333333332</v>
      </c>
      <c r="N5208" s="19" t="s">
        <v>47</v>
      </c>
      <c r="O5208" s="16" t="s">
        <v>47</v>
      </c>
      <c r="P5208" s="16">
        <f>WEEKNUM(Causas[[#This Row],[resolucion_fecha]],16)</f>
        <v>44</v>
      </c>
      <c r="Q5208" s="16" t="str">
        <f>TEXT(Causas[[#This Row],[resolucion_fecha]],"MMMM")</f>
        <v>octubre</v>
      </c>
      <c r="R5208" s="16" t="str">
        <f t="shared" si="81"/>
        <v>M</v>
      </c>
      <c r="S5208" s="16"/>
      <c r="T5208" s="16" t="s">
        <v>47</v>
      </c>
      <c r="U5208" s="100"/>
      <c r="V5208" s="16"/>
      <c r="W5208" s="16"/>
    </row>
    <row r="5209" spans="1:23" hidden="1" x14ac:dyDescent="0.25">
      <c r="A5209" s="25">
        <v>154143</v>
      </c>
      <c r="B5209" s="25" t="s">
        <v>58</v>
      </c>
      <c r="C5209" s="25" t="s">
        <v>43</v>
      </c>
      <c r="D5209" s="25" t="s">
        <v>59</v>
      </c>
      <c r="E5209" s="24">
        <v>44231</v>
      </c>
      <c r="F5209" s="25" t="s">
        <v>60</v>
      </c>
      <c r="G5209" s="25" t="s">
        <v>46</v>
      </c>
      <c r="H5209" s="24">
        <v>45229</v>
      </c>
      <c r="I5209" s="101">
        <v>0.39447916666666666</v>
      </c>
      <c r="J5209" s="24">
        <v>45229</v>
      </c>
      <c r="K5209" s="101">
        <v>0.40134259259259258</v>
      </c>
      <c r="L5209" s="25">
        <v>593</v>
      </c>
      <c r="M5209" s="26">
        <f>Causas[[#This Row],[parada_duracion]]/60</f>
        <v>9.8833333333333329</v>
      </c>
      <c r="N5209" s="19" t="s">
        <v>47</v>
      </c>
      <c r="O5209" s="16" t="s">
        <v>47</v>
      </c>
      <c r="P5209" s="16">
        <f>WEEKNUM(Causas[[#This Row],[resolucion_fecha]],16)</f>
        <v>44</v>
      </c>
      <c r="Q5209" s="16" t="str">
        <f>TEXT(Causas[[#This Row],[resolucion_fecha]],"MMMM")</f>
        <v>octubre</v>
      </c>
      <c r="R5209" s="16" t="str">
        <f t="shared" si="81"/>
        <v>M</v>
      </c>
      <c r="S5209" s="16"/>
      <c r="T5209" s="16" t="s">
        <v>47</v>
      </c>
      <c r="U5209" s="16"/>
      <c r="V5209" s="16"/>
      <c r="W5209" s="16"/>
    </row>
    <row r="5210" spans="1:23" hidden="1" x14ac:dyDescent="0.25">
      <c r="A5210" s="25">
        <v>154147</v>
      </c>
      <c r="B5210" s="25" t="s">
        <v>94</v>
      </c>
      <c r="C5210" s="25" t="s">
        <v>43</v>
      </c>
      <c r="D5210" s="25" t="s">
        <v>64</v>
      </c>
      <c r="E5210" s="24">
        <v>43405</v>
      </c>
      <c r="F5210" s="25" t="s">
        <v>45</v>
      </c>
      <c r="G5210" s="25" t="s">
        <v>46</v>
      </c>
      <c r="H5210" s="24">
        <v>45229</v>
      </c>
      <c r="I5210" s="101">
        <v>0.39718750000000003</v>
      </c>
      <c r="J5210" s="24">
        <v>45229</v>
      </c>
      <c r="K5210" s="101">
        <v>0.41432870370370373</v>
      </c>
      <c r="L5210" s="25">
        <v>1481</v>
      </c>
      <c r="M5210" s="26">
        <f>Causas[[#This Row],[parada_duracion]]/60</f>
        <v>24.683333333333334</v>
      </c>
      <c r="N5210" s="19" t="s">
        <v>1672</v>
      </c>
      <c r="O5210" s="16" t="s">
        <v>52</v>
      </c>
      <c r="P5210" s="16">
        <f>WEEKNUM(Causas[[#This Row],[resolucion_fecha]],16)</f>
        <v>44</v>
      </c>
      <c r="Q5210" s="16" t="str">
        <f>TEXT(Causas[[#This Row],[resolucion_fecha]],"MMMM")</f>
        <v>octubre</v>
      </c>
      <c r="R5210" s="16" t="str">
        <f t="shared" si="81"/>
        <v>M</v>
      </c>
      <c r="S5210" s="16"/>
      <c r="T5210" s="16" t="s">
        <v>73</v>
      </c>
      <c r="U5210" s="16"/>
      <c r="V5210" s="16"/>
      <c r="W5210" s="16"/>
    </row>
    <row r="5211" spans="1:23" hidden="1" x14ac:dyDescent="0.25">
      <c r="A5211" s="25">
        <v>154161</v>
      </c>
      <c r="B5211" s="25" t="s">
        <v>42</v>
      </c>
      <c r="C5211" s="25" t="s">
        <v>43</v>
      </c>
      <c r="D5211" s="25" t="s">
        <v>80</v>
      </c>
      <c r="E5211" s="24">
        <v>43405</v>
      </c>
      <c r="F5211" s="25" t="s">
        <v>45</v>
      </c>
      <c r="G5211" s="25" t="s">
        <v>50</v>
      </c>
      <c r="H5211" s="24">
        <v>45229</v>
      </c>
      <c r="I5211" s="101">
        <v>0.46916666666666668</v>
      </c>
      <c r="J5211" s="24">
        <v>45229</v>
      </c>
      <c r="K5211" s="101">
        <v>0.49456018518518513</v>
      </c>
      <c r="L5211" s="25">
        <v>2194</v>
      </c>
      <c r="M5211" s="26">
        <f>Causas[[#This Row],[parada_duracion]]/60</f>
        <v>36.56666666666667</v>
      </c>
      <c r="N5211" s="19" t="s">
        <v>1673</v>
      </c>
      <c r="O5211" s="16" t="s">
        <v>52</v>
      </c>
      <c r="P5211" s="16">
        <f>WEEKNUM(Causas[[#This Row],[resolucion_fecha]],16)</f>
        <v>44</v>
      </c>
      <c r="Q5211" s="16" t="str">
        <f>TEXT(Causas[[#This Row],[resolucion_fecha]],"MMMM")</f>
        <v>octubre</v>
      </c>
      <c r="R5211" s="16" t="str">
        <f t="shared" si="81"/>
        <v>M</v>
      </c>
      <c r="S5211" s="16"/>
      <c r="T5211" s="16" t="s">
        <v>53</v>
      </c>
      <c r="U5211" s="16"/>
      <c r="V5211" s="16"/>
      <c r="W5211" s="16"/>
    </row>
    <row r="5212" spans="1:23" hidden="1" x14ac:dyDescent="0.25">
      <c r="A5212" s="25">
        <v>154167</v>
      </c>
      <c r="B5212" s="25" t="s">
        <v>42</v>
      </c>
      <c r="C5212" s="25" t="s">
        <v>43</v>
      </c>
      <c r="D5212" s="25" t="s">
        <v>80</v>
      </c>
      <c r="E5212" s="24">
        <v>43405</v>
      </c>
      <c r="F5212" s="25" t="s">
        <v>45</v>
      </c>
      <c r="G5212" s="25" t="s">
        <v>46</v>
      </c>
      <c r="H5212" s="24">
        <v>45229</v>
      </c>
      <c r="I5212" s="101">
        <v>0.51956018518518521</v>
      </c>
      <c r="J5212" s="24">
        <v>45229</v>
      </c>
      <c r="K5212" s="101">
        <v>0.56571759259259258</v>
      </c>
      <c r="L5212" s="25">
        <v>3988</v>
      </c>
      <c r="M5212" s="26">
        <f>Causas[[#This Row],[parada_duracion]]/60</f>
        <v>66.466666666666669</v>
      </c>
      <c r="N5212" s="19" t="s">
        <v>1673</v>
      </c>
      <c r="O5212" s="16" t="s">
        <v>52</v>
      </c>
      <c r="P5212" s="16">
        <f>WEEKNUM(Causas[[#This Row],[resolucion_fecha]],16)</f>
        <v>44</v>
      </c>
      <c r="Q5212" s="16" t="str">
        <f>TEXT(Causas[[#This Row],[resolucion_fecha]],"MMMM")</f>
        <v>octubre</v>
      </c>
      <c r="R5212" s="16" t="str">
        <f t="shared" si="81"/>
        <v>M</v>
      </c>
      <c r="S5212" s="16"/>
      <c r="T5212" s="16" t="s">
        <v>53</v>
      </c>
      <c r="U5212" s="16"/>
      <c r="V5212" s="16"/>
      <c r="W5212" s="16"/>
    </row>
    <row r="5213" spans="1:23" hidden="1" x14ac:dyDescent="0.25">
      <c r="A5213" s="25">
        <v>154189</v>
      </c>
      <c r="B5213" s="25" t="s">
        <v>54</v>
      </c>
      <c r="C5213" s="25" t="s">
        <v>43</v>
      </c>
      <c r="D5213" s="25" t="s">
        <v>55</v>
      </c>
      <c r="E5213" s="24">
        <v>44120</v>
      </c>
      <c r="F5213" s="25" t="s">
        <v>56</v>
      </c>
      <c r="G5213" s="25" t="s">
        <v>50</v>
      </c>
      <c r="H5213" s="24">
        <v>45229</v>
      </c>
      <c r="I5213" s="101">
        <v>0.6080902777777778</v>
      </c>
      <c r="J5213" s="24">
        <v>45229</v>
      </c>
      <c r="K5213" s="101">
        <v>0.61383101851851851</v>
      </c>
      <c r="L5213" s="25">
        <v>496</v>
      </c>
      <c r="M5213" s="26">
        <f>Causas[[#This Row],[parada_duracion]]/60</f>
        <v>8.2666666666666675</v>
      </c>
      <c r="N5213" s="19" t="s">
        <v>47</v>
      </c>
      <c r="O5213" s="16" t="s">
        <v>47</v>
      </c>
      <c r="P5213" s="16">
        <f>WEEKNUM(Causas[[#This Row],[resolucion_fecha]],16)</f>
        <v>44</v>
      </c>
      <c r="Q5213" s="16" t="str">
        <f>TEXT(Causas[[#This Row],[resolucion_fecha]],"MMMM")</f>
        <v>octubre</v>
      </c>
      <c r="R5213" s="16" t="str">
        <f t="shared" si="81"/>
        <v>T</v>
      </c>
      <c r="S5213" s="16"/>
      <c r="T5213" s="16" t="s">
        <v>47</v>
      </c>
      <c r="U5213" s="16"/>
      <c r="V5213" s="16"/>
      <c r="W5213" s="16"/>
    </row>
    <row r="5214" spans="1:23" hidden="1" x14ac:dyDescent="0.25">
      <c r="A5214" s="25">
        <v>154196</v>
      </c>
      <c r="B5214" s="25" t="s">
        <v>54</v>
      </c>
      <c r="C5214" s="25" t="s">
        <v>43</v>
      </c>
      <c r="D5214" s="25" t="s">
        <v>55</v>
      </c>
      <c r="E5214" s="24">
        <v>44120</v>
      </c>
      <c r="F5214" s="25" t="s">
        <v>56</v>
      </c>
      <c r="G5214" s="25" t="s">
        <v>50</v>
      </c>
      <c r="H5214" s="24">
        <v>45229</v>
      </c>
      <c r="I5214" s="101">
        <v>0.63062499999999999</v>
      </c>
      <c r="J5214" s="24">
        <v>45229</v>
      </c>
      <c r="K5214" s="101">
        <v>0.63561342592592596</v>
      </c>
      <c r="L5214" s="25">
        <v>431</v>
      </c>
      <c r="M5214" s="26">
        <f>Causas[[#This Row],[parada_duracion]]/60</f>
        <v>7.1833333333333336</v>
      </c>
      <c r="N5214" s="19" t="s">
        <v>47</v>
      </c>
      <c r="O5214" s="16" t="s">
        <v>47</v>
      </c>
      <c r="P5214" s="16">
        <f>WEEKNUM(Causas[[#This Row],[resolucion_fecha]],16)</f>
        <v>44</v>
      </c>
      <c r="Q5214" s="16" t="str">
        <f>TEXT(Causas[[#This Row],[resolucion_fecha]],"MMMM")</f>
        <v>octubre</v>
      </c>
      <c r="R5214" s="16" t="str">
        <f t="shared" si="81"/>
        <v>T</v>
      </c>
      <c r="S5214" s="16"/>
      <c r="T5214" s="16" t="s">
        <v>47</v>
      </c>
      <c r="U5214" s="16"/>
      <c r="V5214" s="16"/>
      <c r="W5214" s="16"/>
    </row>
    <row r="5215" spans="1:23" hidden="1" x14ac:dyDescent="0.25">
      <c r="A5215" s="25">
        <v>154199</v>
      </c>
      <c r="B5215" s="25" t="s">
        <v>203</v>
      </c>
      <c r="C5215" s="25" t="s">
        <v>43</v>
      </c>
      <c r="D5215" s="25" t="s">
        <v>55</v>
      </c>
      <c r="E5215" s="24">
        <v>43405</v>
      </c>
      <c r="F5215" s="25" t="s">
        <v>45</v>
      </c>
      <c r="G5215" s="25" t="s">
        <v>46</v>
      </c>
      <c r="H5215" s="24">
        <v>45229</v>
      </c>
      <c r="I5215" s="101">
        <v>0.6474537037037037</v>
      </c>
      <c r="J5215" s="24">
        <v>45229</v>
      </c>
      <c r="K5215" s="101">
        <v>0.67173611111111109</v>
      </c>
      <c r="L5215" s="25">
        <v>2098</v>
      </c>
      <c r="M5215" s="26">
        <f>Causas[[#This Row],[parada_duracion]]/60</f>
        <v>34.966666666666669</v>
      </c>
      <c r="N5215" s="18" t="s">
        <v>49</v>
      </c>
      <c r="O5215" s="16" t="s">
        <v>49</v>
      </c>
      <c r="P5215" s="16">
        <f>WEEKNUM(Causas[[#This Row],[resolucion_fecha]],16)</f>
        <v>44</v>
      </c>
      <c r="Q5215" s="16" t="str">
        <f>TEXT(Causas[[#This Row],[resolucion_fecha]],"MMMM")</f>
        <v>octubre</v>
      </c>
      <c r="R5215" s="16" t="str">
        <f t="shared" si="81"/>
        <v>T</v>
      </c>
      <c r="S5215" s="16"/>
      <c r="T5215" s="16" t="s">
        <v>49</v>
      </c>
      <c r="U5215" s="16"/>
      <c r="V5215" s="16"/>
      <c r="W5215" s="16"/>
    </row>
    <row r="5216" spans="1:23" hidden="1" x14ac:dyDescent="0.25">
      <c r="A5216" s="25">
        <v>154205</v>
      </c>
      <c r="B5216" s="25" t="s">
        <v>203</v>
      </c>
      <c r="C5216" s="25" t="s">
        <v>43</v>
      </c>
      <c r="D5216" s="25" t="s">
        <v>55</v>
      </c>
      <c r="E5216" s="24">
        <v>43405</v>
      </c>
      <c r="F5216" s="25" t="s">
        <v>45</v>
      </c>
      <c r="G5216" s="25" t="s">
        <v>50</v>
      </c>
      <c r="H5216" s="24">
        <v>45229</v>
      </c>
      <c r="I5216" s="101">
        <v>0.69295138888888896</v>
      </c>
      <c r="J5216" s="24">
        <v>45229</v>
      </c>
      <c r="K5216" s="101">
        <v>0.70969907407407407</v>
      </c>
      <c r="L5216" s="25">
        <v>1447</v>
      </c>
      <c r="M5216" s="26">
        <f>Causas[[#This Row],[parada_duracion]]/60</f>
        <v>24.116666666666667</v>
      </c>
      <c r="N5216" s="18" t="s">
        <v>49</v>
      </c>
      <c r="O5216" s="16" t="s">
        <v>49</v>
      </c>
      <c r="P5216" s="16">
        <f>WEEKNUM(Causas[[#This Row],[resolucion_fecha]],16)</f>
        <v>44</v>
      </c>
      <c r="Q5216" s="16" t="str">
        <f>TEXT(Causas[[#This Row],[resolucion_fecha]],"MMMM")</f>
        <v>octubre</v>
      </c>
      <c r="R5216" s="16" t="str">
        <f t="shared" si="81"/>
        <v>T</v>
      </c>
      <c r="S5216" s="16"/>
      <c r="T5216" s="16" t="s">
        <v>49</v>
      </c>
      <c r="U5216" s="16"/>
      <c r="V5216" s="16"/>
      <c r="W5216" s="16"/>
    </row>
    <row r="5217" spans="1:23" hidden="1" x14ac:dyDescent="0.25">
      <c r="A5217" s="96">
        <v>154208</v>
      </c>
      <c r="B5217" s="96" t="s">
        <v>79</v>
      </c>
      <c r="C5217" s="96" t="s">
        <v>43</v>
      </c>
      <c r="D5217" s="96" t="s">
        <v>77</v>
      </c>
      <c r="E5217" s="97">
        <v>43405</v>
      </c>
      <c r="F5217" s="96" t="s">
        <v>45</v>
      </c>
      <c r="G5217" s="96" t="s">
        <v>46</v>
      </c>
      <c r="H5217" s="97">
        <v>45229</v>
      </c>
      <c r="I5217" s="23">
        <v>0.73043981481481479</v>
      </c>
      <c r="J5217" s="97">
        <v>45229</v>
      </c>
      <c r="K5217" s="23">
        <v>0.77593749999999995</v>
      </c>
      <c r="L5217" s="96">
        <v>3931</v>
      </c>
      <c r="M5217" s="98">
        <f>Causas[[#This Row],[parada_duracion]]/60</f>
        <v>65.516666666666666</v>
      </c>
      <c r="N5217" s="18" t="s">
        <v>49</v>
      </c>
      <c r="O5217" s="16" t="s">
        <v>49</v>
      </c>
      <c r="P5217" s="99">
        <f>WEEKNUM(Causas[[#This Row],[resolucion_fecha]],16)</f>
        <v>44</v>
      </c>
      <c r="Q5217" s="99" t="str">
        <f>TEXT(Causas[[#This Row],[resolucion_fecha]],"MMMM")</f>
        <v>octubre</v>
      </c>
      <c r="R5217" s="99" t="str">
        <f t="shared" si="81"/>
        <v>T</v>
      </c>
      <c r="S5217" s="99"/>
      <c r="T5217" s="16" t="s">
        <v>49</v>
      </c>
      <c r="U5217" s="16"/>
      <c r="V5217" s="99"/>
      <c r="W5217" s="99"/>
    </row>
    <row r="5218" spans="1:23" hidden="1" x14ac:dyDescent="0.25">
      <c r="A5218" s="25">
        <v>154209</v>
      </c>
      <c r="B5218" s="25" t="s">
        <v>42</v>
      </c>
      <c r="C5218" s="25" t="s">
        <v>43</v>
      </c>
      <c r="D5218" s="25" t="s">
        <v>55</v>
      </c>
      <c r="E5218" s="24">
        <v>43405</v>
      </c>
      <c r="F5218" s="25" t="s">
        <v>45</v>
      </c>
      <c r="G5218" s="25" t="s">
        <v>46</v>
      </c>
      <c r="H5218" s="24">
        <v>45229</v>
      </c>
      <c r="I5218" s="101">
        <v>0.73534722222222226</v>
      </c>
      <c r="J5218" s="24">
        <v>45229</v>
      </c>
      <c r="K5218" s="101">
        <v>0.74071759259259251</v>
      </c>
      <c r="L5218" s="25">
        <v>464</v>
      </c>
      <c r="M5218" s="26">
        <f>Causas[[#This Row],[parada_duracion]]/60</f>
        <v>7.7333333333333334</v>
      </c>
      <c r="N5218" s="19" t="s">
        <v>47</v>
      </c>
      <c r="O5218" s="16" t="s">
        <v>47</v>
      </c>
      <c r="P5218" s="16">
        <f>WEEKNUM(Causas[[#This Row],[resolucion_fecha]],16)</f>
        <v>44</v>
      </c>
      <c r="Q5218" s="16" t="str">
        <f>TEXT(Causas[[#This Row],[resolucion_fecha]],"MMMM")</f>
        <v>octubre</v>
      </c>
      <c r="R5218" s="16" t="str">
        <f t="shared" si="81"/>
        <v>T</v>
      </c>
      <c r="S5218" s="16"/>
      <c r="T5218" s="16" t="s">
        <v>47</v>
      </c>
      <c r="U5218" s="100"/>
      <c r="V5218" s="16"/>
      <c r="W5218" s="16"/>
    </row>
    <row r="5219" spans="1:23" hidden="1" x14ac:dyDescent="0.25">
      <c r="A5219" s="25">
        <v>154216</v>
      </c>
      <c r="B5219" s="25" t="s">
        <v>79</v>
      </c>
      <c r="C5219" s="25" t="s">
        <v>43</v>
      </c>
      <c r="D5219" s="25" t="s">
        <v>77</v>
      </c>
      <c r="E5219" s="24">
        <v>43405</v>
      </c>
      <c r="F5219" s="25" t="s">
        <v>45</v>
      </c>
      <c r="G5219" s="25" t="s">
        <v>46</v>
      </c>
      <c r="H5219" s="24">
        <v>45229</v>
      </c>
      <c r="I5219" s="101">
        <v>0.7922569444444445</v>
      </c>
      <c r="J5219" s="24">
        <v>45229</v>
      </c>
      <c r="K5219" s="101">
        <v>0.8393518518518519</v>
      </c>
      <c r="L5219" s="25">
        <v>4069</v>
      </c>
      <c r="M5219" s="26">
        <f>Causas[[#This Row],[parada_duracion]]/60</f>
        <v>67.816666666666663</v>
      </c>
      <c r="N5219" s="18" t="s">
        <v>49</v>
      </c>
      <c r="O5219" s="16" t="s">
        <v>49</v>
      </c>
      <c r="P5219" s="16">
        <f>WEEKNUM(Causas[[#This Row],[resolucion_fecha]],16)</f>
        <v>44</v>
      </c>
      <c r="Q5219" s="16" t="str">
        <f>TEXT(Causas[[#This Row],[resolucion_fecha]],"MMMM")</f>
        <v>octubre</v>
      </c>
      <c r="R5219" s="16" t="str">
        <f t="shared" si="81"/>
        <v>T</v>
      </c>
      <c r="S5219" s="16"/>
      <c r="T5219" s="16" t="s">
        <v>49</v>
      </c>
      <c r="U5219" s="16"/>
      <c r="V5219" s="16"/>
      <c r="W5219" s="16"/>
    </row>
    <row r="5220" spans="1:23" hidden="1" x14ac:dyDescent="0.25">
      <c r="A5220" s="25">
        <v>154218</v>
      </c>
      <c r="B5220" s="25" t="s">
        <v>86</v>
      </c>
      <c r="C5220" s="25" t="s">
        <v>43</v>
      </c>
      <c r="D5220" s="25" t="s">
        <v>55</v>
      </c>
      <c r="E5220" s="24">
        <v>43881</v>
      </c>
      <c r="F5220" s="25" t="s">
        <v>56</v>
      </c>
      <c r="G5220" s="25" t="s">
        <v>50</v>
      </c>
      <c r="H5220" s="24">
        <v>45229</v>
      </c>
      <c r="I5220" s="101">
        <v>0.79937499999999995</v>
      </c>
      <c r="J5220" s="24">
        <v>45229</v>
      </c>
      <c r="K5220" s="101">
        <v>0.8367592592592592</v>
      </c>
      <c r="L5220" s="25">
        <v>3230</v>
      </c>
      <c r="M5220" s="26">
        <f>Causas[[#This Row],[parada_duracion]]/60</f>
        <v>53.833333333333336</v>
      </c>
      <c r="N5220" s="18" t="s">
        <v>49</v>
      </c>
      <c r="O5220" s="16" t="s">
        <v>49</v>
      </c>
      <c r="P5220" s="16">
        <f>WEEKNUM(Causas[[#This Row],[resolucion_fecha]],16)</f>
        <v>44</v>
      </c>
      <c r="Q5220" s="16" t="str">
        <f>TEXT(Causas[[#This Row],[resolucion_fecha]],"MMMM")</f>
        <v>octubre</v>
      </c>
      <c r="R5220" s="16" t="str">
        <f t="shared" si="81"/>
        <v>T</v>
      </c>
      <c r="S5220" s="16"/>
      <c r="T5220" s="16" t="s">
        <v>49</v>
      </c>
      <c r="U5220" s="16"/>
      <c r="V5220" s="16"/>
      <c r="W5220" s="16"/>
    </row>
    <row r="5221" spans="1:23" hidden="1" x14ac:dyDescent="0.25">
      <c r="A5221" s="96">
        <v>154220</v>
      </c>
      <c r="B5221" s="96" t="s">
        <v>42</v>
      </c>
      <c r="C5221" s="96" t="s">
        <v>43</v>
      </c>
      <c r="D5221" s="96" t="s">
        <v>96</v>
      </c>
      <c r="E5221" s="97">
        <v>43405</v>
      </c>
      <c r="F5221" s="96" t="s">
        <v>45</v>
      </c>
      <c r="G5221" s="96" t="s">
        <v>46</v>
      </c>
      <c r="H5221" s="97">
        <v>45229</v>
      </c>
      <c r="I5221" s="23">
        <v>0.83428240740740733</v>
      </c>
      <c r="J5221" s="97">
        <v>45229</v>
      </c>
      <c r="K5221" s="23">
        <v>0.87445601851851851</v>
      </c>
      <c r="L5221" s="96">
        <v>3471</v>
      </c>
      <c r="M5221" s="98">
        <f>Causas[[#This Row],[parada_duracion]]/60</f>
        <v>57.85</v>
      </c>
      <c r="N5221" s="18" t="s">
        <v>49</v>
      </c>
      <c r="O5221" s="16" t="s">
        <v>49</v>
      </c>
      <c r="P5221" s="99">
        <f>WEEKNUM(Causas[[#This Row],[resolucion_fecha]],16)</f>
        <v>44</v>
      </c>
      <c r="Q5221" s="99" t="str">
        <f>TEXT(Causas[[#This Row],[resolucion_fecha]],"MMMM")</f>
        <v>octubre</v>
      </c>
      <c r="R5221" s="99" t="str">
        <f t="shared" si="81"/>
        <v>T</v>
      </c>
      <c r="S5221" s="99"/>
      <c r="T5221" s="16" t="s">
        <v>49</v>
      </c>
      <c r="U5221" s="16"/>
      <c r="V5221" s="99"/>
      <c r="W5221" s="99"/>
    </row>
    <row r="5222" spans="1:23" hidden="1" x14ac:dyDescent="0.25">
      <c r="A5222" s="96">
        <v>154221</v>
      </c>
      <c r="B5222" s="96" t="s">
        <v>79</v>
      </c>
      <c r="C5222" s="96" t="s">
        <v>43</v>
      </c>
      <c r="D5222" s="96" t="s">
        <v>77</v>
      </c>
      <c r="E5222" s="97">
        <v>43405</v>
      </c>
      <c r="F5222" s="96" t="s">
        <v>45</v>
      </c>
      <c r="G5222" s="96" t="s">
        <v>46</v>
      </c>
      <c r="H5222" s="97">
        <v>45229</v>
      </c>
      <c r="I5222" s="23">
        <v>0.83944444444444455</v>
      </c>
      <c r="J5222" s="97">
        <v>45229</v>
      </c>
      <c r="K5222" s="23">
        <v>0.88046296296296289</v>
      </c>
      <c r="L5222" s="96">
        <v>3544</v>
      </c>
      <c r="M5222" s="98">
        <f>Causas[[#This Row],[parada_duracion]]/60</f>
        <v>59.06666666666667</v>
      </c>
      <c r="N5222" s="18" t="s">
        <v>49</v>
      </c>
      <c r="O5222" s="16" t="s">
        <v>49</v>
      </c>
      <c r="P5222" s="99">
        <f>WEEKNUM(Causas[[#This Row],[resolucion_fecha]],16)</f>
        <v>44</v>
      </c>
      <c r="Q5222" s="99" t="str">
        <f>TEXT(Causas[[#This Row],[resolucion_fecha]],"MMMM")</f>
        <v>octubre</v>
      </c>
      <c r="R5222" s="99" t="str">
        <f t="shared" si="81"/>
        <v>T</v>
      </c>
      <c r="S5222" s="99"/>
      <c r="T5222" s="16" t="s">
        <v>49</v>
      </c>
      <c r="U5222" s="100"/>
      <c r="V5222" s="99"/>
      <c r="W5222" s="99"/>
    </row>
    <row r="5223" spans="1:23" hidden="1" x14ac:dyDescent="0.25">
      <c r="A5223" s="25">
        <v>154222</v>
      </c>
      <c r="B5223" s="25" t="s">
        <v>203</v>
      </c>
      <c r="C5223" s="25" t="s">
        <v>43</v>
      </c>
      <c r="D5223" s="25" t="s">
        <v>55</v>
      </c>
      <c r="E5223" s="24">
        <v>43405</v>
      </c>
      <c r="F5223" s="25" t="s">
        <v>45</v>
      </c>
      <c r="G5223" s="25" t="s">
        <v>50</v>
      </c>
      <c r="H5223" s="24">
        <v>45229</v>
      </c>
      <c r="I5223" s="101">
        <v>0.84009259259259261</v>
      </c>
      <c r="J5223" s="24">
        <v>45229</v>
      </c>
      <c r="K5223" s="101">
        <v>0.84337962962962953</v>
      </c>
      <c r="L5223" s="25">
        <v>284</v>
      </c>
      <c r="M5223" s="26">
        <f>Causas[[#This Row],[parada_duracion]]/60</f>
        <v>4.7333333333333334</v>
      </c>
      <c r="N5223" s="19" t="s">
        <v>47</v>
      </c>
      <c r="O5223" s="16" t="s">
        <v>47</v>
      </c>
      <c r="P5223" s="16">
        <f>WEEKNUM(Causas[[#This Row],[resolucion_fecha]],16)</f>
        <v>44</v>
      </c>
      <c r="Q5223" s="16" t="str">
        <f>TEXT(Causas[[#This Row],[resolucion_fecha]],"MMMM")</f>
        <v>octubre</v>
      </c>
      <c r="R5223" s="16" t="str">
        <f t="shared" si="81"/>
        <v>T</v>
      </c>
      <c r="S5223" s="16"/>
      <c r="T5223" s="16" t="s">
        <v>47</v>
      </c>
      <c r="U5223" s="100"/>
      <c r="V5223" s="16"/>
      <c r="W5223" s="16"/>
    </row>
    <row r="5224" spans="1:23" hidden="1" x14ac:dyDescent="0.25">
      <c r="A5224" s="25">
        <v>154224</v>
      </c>
      <c r="B5224" s="25" t="s">
        <v>61</v>
      </c>
      <c r="C5224" s="25" t="s">
        <v>43</v>
      </c>
      <c r="D5224" s="25" t="s">
        <v>55</v>
      </c>
      <c r="E5224" s="24">
        <v>43881</v>
      </c>
      <c r="F5224" s="25" t="s">
        <v>56</v>
      </c>
      <c r="G5224" s="25" t="s">
        <v>46</v>
      </c>
      <c r="H5224" s="24">
        <v>45229</v>
      </c>
      <c r="I5224" s="101">
        <v>0.87364583333333334</v>
      </c>
      <c r="J5224" s="24">
        <v>45229</v>
      </c>
      <c r="K5224" s="101">
        <v>0.88640046296296304</v>
      </c>
      <c r="L5224" s="25">
        <v>1102</v>
      </c>
      <c r="M5224" s="26">
        <f>Causas[[#This Row],[parada_duracion]]/60</f>
        <v>18.366666666666667</v>
      </c>
      <c r="N5224" s="18" t="s">
        <v>49</v>
      </c>
      <c r="O5224" s="16" t="s">
        <v>49</v>
      </c>
      <c r="P5224" s="16">
        <f>WEEKNUM(Causas[[#This Row],[resolucion_fecha]],16)</f>
        <v>44</v>
      </c>
      <c r="Q5224" s="16" t="str">
        <f>TEXT(Causas[[#This Row],[resolucion_fecha]],"MMMM")</f>
        <v>octubre</v>
      </c>
      <c r="R5224" s="16" t="str">
        <f t="shared" si="81"/>
        <v>T</v>
      </c>
      <c r="S5224" s="16"/>
      <c r="T5224" s="16" t="s">
        <v>49</v>
      </c>
      <c r="U5224" s="16"/>
      <c r="V5224" s="16"/>
      <c r="W5224" s="16"/>
    </row>
    <row r="5225" spans="1:23" hidden="1" x14ac:dyDescent="0.25">
      <c r="A5225" s="96">
        <v>154226</v>
      </c>
      <c r="B5225" s="96" t="s">
        <v>116</v>
      </c>
      <c r="C5225" s="96" t="s">
        <v>43</v>
      </c>
      <c r="D5225" s="96" t="s">
        <v>166</v>
      </c>
      <c r="E5225" s="97">
        <v>43405</v>
      </c>
      <c r="F5225" s="96" t="s">
        <v>45</v>
      </c>
      <c r="G5225" s="96" t="s">
        <v>50</v>
      </c>
      <c r="H5225" s="97">
        <v>45229</v>
      </c>
      <c r="I5225" s="23">
        <v>0.88563657407407403</v>
      </c>
      <c r="J5225" s="97">
        <v>45230</v>
      </c>
      <c r="K5225" s="23">
        <v>0.25060185185185185</v>
      </c>
      <c r="L5225" s="96">
        <v>31533</v>
      </c>
      <c r="M5225" s="98">
        <f>Causas[[#This Row],[parada_duracion]]/60</f>
        <v>525.54999999999995</v>
      </c>
      <c r="N5225" s="18" t="s">
        <v>49</v>
      </c>
      <c r="O5225" s="16" t="s">
        <v>49</v>
      </c>
      <c r="P5225" s="99">
        <f>WEEKNUM(Causas[[#This Row],[resolucion_fecha]],16)</f>
        <v>44</v>
      </c>
      <c r="Q5225" s="99" t="str">
        <f>TEXT(Causas[[#This Row],[resolucion_fecha]],"MMMM")</f>
        <v>octubre</v>
      </c>
      <c r="R5225" s="99" t="str">
        <f t="shared" si="81"/>
        <v>T</v>
      </c>
      <c r="S5225" s="99"/>
      <c r="T5225" s="16" t="s">
        <v>49</v>
      </c>
      <c r="U5225" s="16"/>
      <c r="V5225" s="99"/>
      <c r="W5225" s="99"/>
    </row>
    <row r="5226" spans="1:23" hidden="1" x14ac:dyDescent="0.25">
      <c r="A5226" s="96">
        <v>154227</v>
      </c>
      <c r="B5226" s="96" t="s">
        <v>79</v>
      </c>
      <c r="C5226" s="96" t="s">
        <v>43</v>
      </c>
      <c r="D5226" s="96" t="s">
        <v>77</v>
      </c>
      <c r="E5226" s="97">
        <v>43405</v>
      </c>
      <c r="F5226" s="96" t="s">
        <v>45</v>
      </c>
      <c r="G5226" s="96" t="s">
        <v>46</v>
      </c>
      <c r="H5226" s="97">
        <v>45229</v>
      </c>
      <c r="I5226" s="23">
        <v>0.89011574074074085</v>
      </c>
      <c r="J5226" s="97">
        <v>45229</v>
      </c>
      <c r="K5226" s="23">
        <v>0.90605324074074067</v>
      </c>
      <c r="L5226" s="96">
        <v>1377</v>
      </c>
      <c r="M5226" s="98">
        <f>Causas[[#This Row],[parada_duracion]]/60</f>
        <v>22.95</v>
      </c>
      <c r="N5226" s="18" t="s">
        <v>49</v>
      </c>
      <c r="O5226" s="16" t="s">
        <v>49</v>
      </c>
      <c r="P5226" s="99">
        <f>WEEKNUM(Causas[[#This Row],[resolucion_fecha]],16)</f>
        <v>44</v>
      </c>
      <c r="Q5226" s="99" t="str">
        <f>TEXT(Causas[[#This Row],[resolucion_fecha]],"MMMM")</f>
        <v>octubre</v>
      </c>
      <c r="R5226" s="99" t="str">
        <f t="shared" si="81"/>
        <v>T</v>
      </c>
      <c r="S5226" s="99"/>
      <c r="T5226" s="16" t="s">
        <v>49</v>
      </c>
      <c r="U5226" s="100"/>
      <c r="V5226" s="99"/>
      <c r="W5226" s="99"/>
    </row>
    <row r="5227" spans="1:23" hidden="1" x14ac:dyDescent="0.25">
      <c r="A5227" s="25">
        <v>154228</v>
      </c>
      <c r="B5227" s="25" t="s">
        <v>86</v>
      </c>
      <c r="C5227" s="25" t="s">
        <v>43</v>
      </c>
      <c r="D5227" s="25" t="s">
        <v>55</v>
      </c>
      <c r="E5227" s="24">
        <v>43881</v>
      </c>
      <c r="F5227" s="25" t="s">
        <v>56</v>
      </c>
      <c r="G5227" s="25" t="s">
        <v>50</v>
      </c>
      <c r="H5227" s="24">
        <v>45229</v>
      </c>
      <c r="I5227" s="101">
        <v>0.89186342592592593</v>
      </c>
      <c r="J5227" s="24">
        <v>45229</v>
      </c>
      <c r="K5227" s="101">
        <v>0.89420138888888889</v>
      </c>
      <c r="L5227" s="25">
        <v>202</v>
      </c>
      <c r="M5227" s="26">
        <f>Causas[[#This Row],[parada_duracion]]/60</f>
        <v>3.3666666666666667</v>
      </c>
      <c r="N5227" s="19" t="s">
        <v>47</v>
      </c>
      <c r="O5227" s="16" t="s">
        <v>47</v>
      </c>
      <c r="P5227" s="16">
        <f>WEEKNUM(Causas[[#This Row],[resolucion_fecha]],16)</f>
        <v>44</v>
      </c>
      <c r="Q5227" s="16" t="str">
        <f>TEXT(Causas[[#This Row],[resolucion_fecha]],"MMMM")</f>
        <v>octubre</v>
      </c>
      <c r="R5227" s="16" t="str">
        <f t="shared" si="81"/>
        <v>T</v>
      </c>
      <c r="S5227" s="16"/>
      <c r="T5227" s="16" t="s">
        <v>47</v>
      </c>
      <c r="U5227" s="100"/>
      <c r="V5227" s="16"/>
      <c r="W5227" s="16"/>
    </row>
    <row r="5228" spans="1:23" hidden="1" x14ac:dyDescent="0.25">
      <c r="A5228" s="25">
        <v>154231</v>
      </c>
      <c r="B5228" s="25" t="s">
        <v>75</v>
      </c>
      <c r="C5228" s="25" t="s">
        <v>43</v>
      </c>
      <c r="D5228" s="25" t="s">
        <v>76</v>
      </c>
      <c r="E5228" s="24">
        <v>44104</v>
      </c>
      <c r="F5228" s="25" t="s">
        <v>56</v>
      </c>
      <c r="G5228" s="25" t="s">
        <v>46</v>
      </c>
      <c r="H5228" s="24">
        <v>45230</v>
      </c>
      <c r="I5228" s="101">
        <v>0.25729166666666664</v>
      </c>
      <c r="J5228" s="24">
        <v>45230</v>
      </c>
      <c r="K5228" s="101">
        <v>0.35074074074074074</v>
      </c>
      <c r="L5228" s="25">
        <v>8074</v>
      </c>
      <c r="M5228" s="26">
        <f>Causas[[#This Row],[parada_duracion]]/60</f>
        <v>134.56666666666666</v>
      </c>
      <c r="N5228" s="19" t="s">
        <v>49</v>
      </c>
      <c r="O5228" s="16" t="s">
        <v>49</v>
      </c>
      <c r="P5228" s="16">
        <f>WEEKNUM(Causas[[#This Row],[resolucion_fecha]],16)</f>
        <v>44</v>
      </c>
      <c r="Q5228" s="16" t="str">
        <f>TEXT(Causas[[#This Row],[resolucion_fecha]],"MMMM")</f>
        <v>octubre</v>
      </c>
      <c r="R5228" s="16" t="str">
        <f t="shared" ref="R5228:R5291" si="82">IF(I5228&gt;TIME(22,0,0),"N",IF(I5228&lt;TIME(6,0,0),"N",IF(I5228&gt;TIME(14,0,0),"T",IF(I5228&gt;=TIME(6,0,0),"M","-"))))</f>
        <v>M</v>
      </c>
      <c r="S5228" s="16"/>
      <c r="T5228" s="16" t="s">
        <v>49</v>
      </c>
      <c r="U5228" s="16"/>
      <c r="V5228" s="16"/>
      <c r="W5228" s="16"/>
    </row>
    <row r="5229" spans="1:23" hidden="1" x14ac:dyDescent="0.25">
      <c r="A5229" s="96">
        <v>154234</v>
      </c>
      <c r="B5229" s="96" t="s">
        <v>42</v>
      </c>
      <c r="C5229" s="96" t="s">
        <v>43</v>
      </c>
      <c r="D5229" s="96" t="s">
        <v>64</v>
      </c>
      <c r="E5229" s="97">
        <v>43405</v>
      </c>
      <c r="F5229" s="96" t="s">
        <v>45</v>
      </c>
      <c r="G5229" s="96" t="s">
        <v>46</v>
      </c>
      <c r="H5229" s="97">
        <v>45230</v>
      </c>
      <c r="I5229" s="23">
        <v>0.26646990740740739</v>
      </c>
      <c r="J5229" s="97">
        <v>45230</v>
      </c>
      <c r="K5229" s="23">
        <v>0.2770023148148148</v>
      </c>
      <c r="L5229" s="96">
        <v>910</v>
      </c>
      <c r="M5229" s="98">
        <f>Causas[[#This Row],[parada_duracion]]/60</f>
        <v>15.166666666666666</v>
      </c>
      <c r="N5229" s="18" t="s">
        <v>113</v>
      </c>
      <c r="O5229" s="99" t="s">
        <v>52</v>
      </c>
      <c r="P5229" s="99">
        <f>WEEKNUM(Causas[[#This Row],[resolucion_fecha]],16)</f>
        <v>44</v>
      </c>
      <c r="Q5229" s="99" t="str">
        <f>TEXT(Causas[[#This Row],[resolucion_fecha]],"MMMM")</f>
        <v>octubre</v>
      </c>
      <c r="R5229" s="99" t="str">
        <f t="shared" si="82"/>
        <v>M</v>
      </c>
      <c r="S5229" s="99"/>
      <c r="T5229" s="99" t="s">
        <v>53</v>
      </c>
      <c r="U5229" s="16"/>
      <c r="V5229" s="99"/>
      <c r="W5229" s="99"/>
    </row>
    <row r="5230" spans="1:23" ht="30" hidden="1" x14ac:dyDescent="0.25">
      <c r="A5230" s="25">
        <v>154235</v>
      </c>
      <c r="B5230" s="25" t="s">
        <v>54</v>
      </c>
      <c r="C5230" s="25" t="s">
        <v>43</v>
      </c>
      <c r="D5230" s="25" t="s">
        <v>55</v>
      </c>
      <c r="E5230" s="24">
        <v>44120</v>
      </c>
      <c r="F5230" s="25" t="s">
        <v>56</v>
      </c>
      <c r="G5230" s="25" t="s">
        <v>50</v>
      </c>
      <c r="H5230" s="24">
        <v>45230</v>
      </c>
      <c r="I5230" s="101">
        <v>0.26658564814814817</v>
      </c>
      <c r="J5230" s="24">
        <v>45230</v>
      </c>
      <c r="K5230" s="101">
        <v>0.27555555555555555</v>
      </c>
      <c r="L5230" s="25">
        <v>775</v>
      </c>
      <c r="M5230" s="26">
        <f>Causas[[#This Row],[parada_duracion]]/60</f>
        <v>12.916666666666666</v>
      </c>
      <c r="N5230" s="19" t="s">
        <v>1674</v>
      </c>
      <c r="O5230" s="16" t="s">
        <v>52</v>
      </c>
      <c r="P5230" s="16">
        <f>WEEKNUM(Causas[[#This Row],[resolucion_fecha]],16)</f>
        <v>44</v>
      </c>
      <c r="Q5230" s="16" t="str">
        <f>TEXT(Causas[[#This Row],[resolucion_fecha]],"MMMM")</f>
        <v>octubre</v>
      </c>
      <c r="R5230" s="16" t="str">
        <f t="shared" si="82"/>
        <v>M</v>
      </c>
      <c r="S5230" s="16"/>
      <c r="T5230" s="99" t="s">
        <v>53</v>
      </c>
      <c r="U5230" s="100"/>
      <c r="V5230" s="16"/>
      <c r="W5230" s="16"/>
    </row>
    <row r="5231" spans="1:23" ht="30" hidden="1" x14ac:dyDescent="0.25">
      <c r="A5231" s="25">
        <v>154237</v>
      </c>
      <c r="B5231" s="25" t="s">
        <v>54</v>
      </c>
      <c r="C5231" s="25" t="s">
        <v>43</v>
      </c>
      <c r="D5231" s="25" t="s">
        <v>55</v>
      </c>
      <c r="E5231" s="24">
        <v>44120</v>
      </c>
      <c r="F5231" s="25" t="s">
        <v>56</v>
      </c>
      <c r="G5231" s="25" t="s">
        <v>50</v>
      </c>
      <c r="H5231" s="24">
        <v>45230</v>
      </c>
      <c r="I5231" s="101">
        <v>0.27565972222222224</v>
      </c>
      <c r="J5231" s="24">
        <v>45230</v>
      </c>
      <c r="K5231" s="101">
        <v>0.29312500000000002</v>
      </c>
      <c r="L5231" s="25">
        <v>1509</v>
      </c>
      <c r="M5231" s="26">
        <f>Causas[[#This Row],[parada_duracion]]/60</f>
        <v>25.15</v>
      </c>
      <c r="N5231" s="19" t="s">
        <v>1674</v>
      </c>
      <c r="O5231" s="16" t="s">
        <v>52</v>
      </c>
      <c r="P5231" s="16">
        <f>WEEKNUM(Causas[[#This Row],[resolucion_fecha]],16)</f>
        <v>44</v>
      </c>
      <c r="Q5231" s="16" t="str">
        <f>TEXT(Causas[[#This Row],[resolucion_fecha]],"MMMM")</f>
        <v>octubre</v>
      </c>
      <c r="R5231" s="16" t="str">
        <f t="shared" si="82"/>
        <v>M</v>
      </c>
      <c r="S5231" s="16"/>
      <c r="T5231" s="99" t="s">
        <v>53</v>
      </c>
      <c r="U5231" s="16"/>
      <c r="V5231" s="16"/>
      <c r="W5231" s="16"/>
    </row>
    <row r="5232" spans="1:23" hidden="1" x14ac:dyDescent="0.25">
      <c r="A5232" s="96">
        <v>154239</v>
      </c>
      <c r="B5232" s="96" t="s">
        <v>42</v>
      </c>
      <c r="C5232" s="96" t="s">
        <v>43</v>
      </c>
      <c r="D5232" s="96" t="s">
        <v>80</v>
      </c>
      <c r="E5232" s="97">
        <v>43405</v>
      </c>
      <c r="F5232" s="96" t="s">
        <v>45</v>
      </c>
      <c r="G5232" s="96" t="s">
        <v>50</v>
      </c>
      <c r="H5232" s="97">
        <v>45230</v>
      </c>
      <c r="I5232" s="23">
        <v>0.29548611111111112</v>
      </c>
      <c r="J5232" s="97">
        <v>45230</v>
      </c>
      <c r="K5232" s="23">
        <v>0.34158564814814812</v>
      </c>
      <c r="L5232" s="96">
        <v>3983</v>
      </c>
      <c r="M5232" s="98">
        <f>Causas[[#This Row],[parada_duracion]]/60</f>
        <v>66.38333333333334</v>
      </c>
      <c r="N5232" s="18" t="s">
        <v>1045</v>
      </c>
      <c r="O5232" s="99" t="s">
        <v>52</v>
      </c>
      <c r="P5232" s="99">
        <f>WEEKNUM(Causas[[#This Row],[resolucion_fecha]],16)</f>
        <v>44</v>
      </c>
      <c r="Q5232" s="99" t="str">
        <f>TEXT(Causas[[#This Row],[resolucion_fecha]],"MMMM")</f>
        <v>octubre</v>
      </c>
      <c r="R5232" s="99" t="str">
        <f t="shared" si="82"/>
        <v>M</v>
      </c>
      <c r="S5232" s="99"/>
      <c r="T5232" s="99" t="s">
        <v>53</v>
      </c>
      <c r="U5232" s="16"/>
      <c r="V5232" s="99"/>
      <c r="W5232" s="99"/>
    </row>
    <row r="5233" spans="1:23" hidden="1" x14ac:dyDescent="0.25">
      <c r="A5233" s="96">
        <v>154240</v>
      </c>
      <c r="B5233" s="96" t="s">
        <v>54</v>
      </c>
      <c r="C5233" s="96" t="s">
        <v>43</v>
      </c>
      <c r="D5233" s="96" t="s">
        <v>55</v>
      </c>
      <c r="E5233" s="97">
        <v>44120</v>
      </c>
      <c r="F5233" s="96" t="s">
        <v>56</v>
      </c>
      <c r="G5233" s="96" t="s">
        <v>50</v>
      </c>
      <c r="H5233" s="97">
        <v>45230</v>
      </c>
      <c r="I5233" s="23">
        <v>0.30276620370370372</v>
      </c>
      <c r="J5233" s="97">
        <v>45230</v>
      </c>
      <c r="K5233" s="23">
        <v>0.35228009259259263</v>
      </c>
      <c r="L5233" s="96">
        <v>4278</v>
      </c>
      <c r="M5233" s="98">
        <f>Causas[[#This Row],[parada_duracion]]/60</f>
        <v>71.3</v>
      </c>
      <c r="N5233" s="18" t="s">
        <v>1675</v>
      </c>
      <c r="O5233" s="99" t="s">
        <v>72</v>
      </c>
      <c r="P5233" s="99">
        <f>WEEKNUM(Causas[[#This Row],[resolucion_fecha]],16)</f>
        <v>44</v>
      </c>
      <c r="Q5233" s="99" t="str">
        <f>TEXT(Causas[[#This Row],[resolucion_fecha]],"MMMM")</f>
        <v>octubre</v>
      </c>
      <c r="R5233" s="99" t="str">
        <f t="shared" si="82"/>
        <v>M</v>
      </c>
      <c r="S5233" s="99"/>
      <c r="T5233" s="99" t="s">
        <v>73</v>
      </c>
      <c r="U5233" s="100"/>
      <c r="V5233" s="99"/>
      <c r="W5233" s="99"/>
    </row>
    <row r="5234" spans="1:23" ht="45" hidden="1" x14ac:dyDescent="0.25">
      <c r="A5234" s="25">
        <v>154241</v>
      </c>
      <c r="B5234" s="25" t="s">
        <v>111</v>
      </c>
      <c r="C5234" s="25" t="s">
        <v>43</v>
      </c>
      <c r="D5234" s="25" t="s">
        <v>59</v>
      </c>
      <c r="E5234" s="24">
        <v>44231</v>
      </c>
      <c r="F5234" s="25" t="s">
        <v>60</v>
      </c>
      <c r="G5234" s="25" t="s">
        <v>50</v>
      </c>
      <c r="H5234" s="24">
        <v>45230</v>
      </c>
      <c r="I5234" s="101">
        <v>0.33414351851851848</v>
      </c>
      <c r="J5234" s="24">
        <v>45230</v>
      </c>
      <c r="K5234" s="101">
        <v>0.3524768518518519</v>
      </c>
      <c r="L5234" s="25">
        <v>1584</v>
      </c>
      <c r="M5234" s="26">
        <f>Causas[[#This Row],[parada_duracion]]/60</f>
        <v>26.4</v>
      </c>
      <c r="N5234" s="19" t="s">
        <v>1676</v>
      </c>
      <c r="O5234" s="16" t="s">
        <v>52</v>
      </c>
      <c r="P5234" s="16">
        <f>WEEKNUM(Causas[[#This Row],[resolucion_fecha]],16)</f>
        <v>44</v>
      </c>
      <c r="Q5234" s="16" t="str">
        <f>TEXT(Causas[[#This Row],[resolucion_fecha]],"MMMM")</f>
        <v>octubre</v>
      </c>
      <c r="R5234" s="16" t="str">
        <f t="shared" si="82"/>
        <v>M</v>
      </c>
      <c r="S5234" s="16"/>
      <c r="T5234" s="16" t="s">
        <v>53</v>
      </c>
      <c r="U5234" s="100"/>
      <c r="V5234" s="16"/>
      <c r="W5234" s="16"/>
    </row>
    <row r="5235" spans="1:23" hidden="1" x14ac:dyDescent="0.25">
      <c r="A5235" s="96">
        <v>154243</v>
      </c>
      <c r="B5235" s="96" t="s">
        <v>42</v>
      </c>
      <c r="C5235" s="96" t="s">
        <v>43</v>
      </c>
      <c r="D5235" s="96" t="s">
        <v>44</v>
      </c>
      <c r="E5235" s="97">
        <v>43405</v>
      </c>
      <c r="F5235" s="96" t="s">
        <v>45</v>
      </c>
      <c r="G5235" s="96" t="s">
        <v>46</v>
      </c>
      <c r="H5235" s="97">
        <v>45230</v>
      </c>
      <c r="I5235" s="23">
        <v>0.35141203703703705</v>
      </c>
      <c r="J5235" s="97">
        <v>45230</v>
      </c>
      <c r="K5235" s="23">
        <v>0.37912037037037033</v>
      </c>
      <c r="L5235" s="96">
        <v>2394</v>
      </c>
      <c r="M5235" s="98">
        <f>Causas[[#This Row],[parada_duracion]]/60</f>
        <v>39.9</v>
      </c>
      <c r="N5235" s="18" t="s">
        <v>1675</v>
      </c>
      <c r="O5235" s="99" t="s">
        <v>72</v>
      </c>
      <c r="P5235" s="99">
        <f>WEEKNUM(Causas[[#This Row],[resolucion_fecha]],16)</f>
        <v>44</v>
      </c>
      <c r="Q5235" s="99" t="str">
        <f>TEXT(Causas[[#This Row],[resolucion_fecha]],"MMMM")</f>
        <v>octubre</v>
      </c>
      <c r="R5235" s="99" t="str">
        <f t="shared" si="82"/>
        <v>M</v>
      </c>
      <c r="S5235" s="99"/>
      <c r="T5235" s="16" t="s">
        <v>73</v>
      </c>
      <c r="U5235" s="16"/>
      <c r="V5235" s="99"/>
      <c r="W5235" s="99"/>
    </row>
    <row r="5236" spans="1:23" hidden="1" x14ac:dyDescent="0.25">
      <c r="A5236" s="96">
        <v>154244</v>
      </c>
      <c r="B5236" s="96" t="s">
        <v>86</v>
      </c>
      <c r="C5236" s="96" t="s">
        <v>43</v>
      </c>
      <c r="D5236" s="96" t="s">
        <v>55</v>
      </c>
      <c r="E5236" s="97">
        <v>43881</v>
      </c>
      <c r="F5236" s="96" t="s">
        <v>56</v>
      </c>
      <c r="G5236" s="96" t="s">
        <v>50</v>
      </c>
      <c r="H5236" s="97">
        <v>45230</v>
      </c>
      <c r="I5236" s="23">
        <v>0.35238425925925926</v>
      </c>
      <c r="J5236" s="97">
        <v>45230</v>
      </c>
      <c r="K5236" s="23">
        <v>0.35787037037037034</v>
      </c>
      <c r="L5236" s="96">
        <v>474</v>
      </c>
      <c r="M5236" s="98">
        <f>Causas[[#This Row],[parada_duracion]]/60</f>
        <v>7.9</v>
      </c>
      <c r="N5236" s="18" t="s">
        <v>47</v>
      </c>
      <c r="O5236" s="99" t="s">
        <v>47</v>
      </c>
      <c r="P5236" s="99">
        <f>WEEKNUM(Causas[[#This Row],[resolucion_fecha]],16)</f>
        <v>44</v>
      </c>
      <c r="Q5236" s="99" t="str">
        <f>TEXT(Causas[[#This Row],[resolucion_fecha]],"MMMM")</f>
        <v>octubre</v>
      </c>
      <c r="R5236" s="99" t="str">
        <f t="shared" si="82"/>
        <v>M</v>
      </c>
      <c r="S5236" s="99"/>
      <c r="T5236" s="99" t="s">
        <v>47</v>
      </c>
      <c r="U5236" s="100"/>
      <c r="V5236" s="99"/>
      <c r="W5236" s="99"/>
    </row>
    <row r="5237" spans="1:23" hidden="1" x14ac:dyDescent="0.25">
      <c r="A5237" s="96">
        <v>154245</v>
      </c>
      <c r="B5237" s="96" t="s">
        <v>203</v>
      </c>
      <c r="C5237" s="96" t="s">
        <v>43</v>
      </c>
      <c r="D5237" s="96" t="s">
        <v>55</v>
      </c>
      <c r="E5237" s="97">
        <v>43405</v>
      </c>
      <c r="F5237" s="96" t="s">
        <v>45</v>
      </c>
      <c r="G5237" s="96" t="s">
        <v>46</v>
      </c>
      <c r="H5237" s="97">
        <v>45230</v>
      </c>
      <c r="I5237" s="23">
        <v>0.35795138888888894</v>
      </c>
      <c r="J5237" s="97">
        <v>45230</v>
      </c>
      <c r="K5237" s="23">
        <v>0.35924768518518518</v>
      </c>
      <c r="L5237" s="96">
        <v>112</v>
      </c>
      <c r="M5237" s="98">
        <f>Causas[[#This Row],[parada_duracion]]/60</f>
        <v>1.8666666666666667</v>
      </c>
      <c r="N5237" s="18" t="s">
        <v>47</v>
      </c>
      <c r="O5237" s="99" t="s">
        <v>47</v>
      </c>
      <c r="P5237" s="99">
        <f>WEEKNUM(Causas[[#This Row],[resolucion_fecha]],16)</f>
        <v>44</v>
      </c>
      <c r="Q5237" s="99" t="str">
        <f>TEXT(Causas[[#This Row],[resolucion_fecha]],"MMMM")</f>
        <v>octubre</v>
      </c>
      <c r="R5237" s="99" t="str">
        <f t="shared" si="82"/>
        <v>M</v>
      </c>
      <c r="S5237" s="99"/>
      <c r="T5237" s="99" t="s">
        <v>47</v>
      </c>
      <c r="U5237" s="100"/>
      <c r="V5237" s="99"/>
      <c r="W5237" s="99"/>
    </row>
    <row r="5238" spans="1:23" hidden="1" x14ac:dyDescent="0.25">
      <c r="A5238" s="96">
        <v>154246</v>
      </c>
      <c r="B5238" s="96" t="s">
        <v>86</v>
      </c>
      <c r="C5238" s="96" t="s">
        <v>43</v>
      </c>
      <c r="D5238" s="96" t="s">
        <v>55</v>
      </c>
      <c r="E5238" s="97">
        <v>43881</v>
      </c>
      <c r="F5238" s="96" t="s">
        <v>56</v>
      </c>
      <c r="G5238" s="96" t="s">
        <v>50</v>
      </c>
      <c r="H5238" s="97">
        <v>45230</v>
      </c>
      <c r="I5238" s="23">
        <v>0.35934027777777783</v>
      </c>
      <c r="J5238" s="97">
        <v>45230</v>
      </c>
      <c r="K5238" s="23">
        <v>0.36505787037037035</v>
      </c>
      <c r="L5238" s="96">
        <v>494</v>
      </c>
      <c r="M5238" s="98">
        <f>Causas[[#This Row],[parada_duracion]]/60</f>
        <v>8.2333333333333325</v>
      </c>
      <c r="N5238" s="18" t="s">
        <v>47</v>
      </c>
      <c r="O5238" s="99" t="s">
        <v>47</v>
      </c>
      <c r="P5238" s="99">
        <f>WEEKNUM(Causas[[#This Row],[resolucion_fecha]],16)</f>
        <v>44</v>
      </c>
      <c r="Q5238" s="99" t="str">
        <f>TEXT(Causas[[#This Row],[resolucion_fecha]],"MMMM")</f>
        <v>octubre</v>
      </c>
      <c r="R5238" s="99" t="str">
        <f t="shared" si="82"/>
        <v>M</v>
      </c>
      <c r="S5238" s="99"/>
      <c r="T5238" s="99" t="s">
        <v>47</v>
      </c>
      <c r="U5238" s="100"/>
      <c r="V5238" s="99"/>
      <c r="W5238" s="99"/>
    </row>
    <row r="5239" spans="1:23" hidden="1" x14ac:dyDescent="0.25">
      <c r="A5239" s="25">
        <v>154247</v>
      </c>
      <c r="B5239" s="25" t="s">
        <v>86</v>
      </c>
      <c r="C5239" s="25" t="s">
        <v>43</v>
      </c>
      <c r="D5239" s="25" t="s">
        <v>55</v>
      </c>
      <c r="E5239" s="24">
        <v>43881</v>
      </c>
      <c r="F5239" s="25" t="s">
        <v>56</v>
      </c>
      <c r="G5239" s="25" t="s">
        <v>50</v>
      </c>
      <c r="H5239" s="24">
        <v>45230</v>
      </c>
      <c r="I5239" s="101">
        <v>0.36857638888888888</v>
      </c>
      <c r="J5239" s="24">
        <v>45230</v>
      </c>
      <c r="K5239" s="101">
        <v>0.37834490740740739</v>
      </c>
      <c r="L5239" s="25">
        <v>844</v>
      </c>
      <c r="M5239" s="26">
        <f>Causas[[#This Row],[parada_duracion]]/60</f>
        <v>14.066666666666666</v>
      </c>
      <c r="N5239" s="18" t="s">
        <v>1677</v>
      </c>
      <c r="O5239" s="16" t="s">
        <v>52</v>
      </c>
      <c r="P5239" s="16">
        <f>WEEKNUM(Causas[[#This Row],[resolucion_fecha]],16)</f>
        <v>44</v>
      </c>
      <c r="Q5239" s="16" t="str">
        <f>TEXT(Causas[[#This Row],[resolucion_fecha]],"MMMM")</f>
        <v>octubre</v>
      </c>
      <c r="R5239" s="16" t="str">
        <f t="shared" si="82"/>
        <v>M</v>
      </c>
      <c r="S5239" s="16"/>
      <c r="T5239" s="16" t="s">
        <v>53</v>
      </c>
      <c r="U5239" s="100"/>
      <c r="V5239" s="16"/>
      <c r="W5239" s="16"/>
    </row>
    <row r="5240" spans="1:23" hidden="1" x14ac:dyDescent="0.25">
      <c r="A5240" s="25">
        <v>154250</v>
      </c>
      <c r="B5240" s="25" t="s">
        <v>95</v>
      </c>
      <c r="C5240" s="25" t="s">
        <v>43</v>
      </c>
      <c r="D5240" s="25" t="s">
        <v>82</v>
      </c>
      <c r="E5240" s="24">
        <v>45063</v>
      </c>
      <c r="F5240" s="25" t="s">
        <v>124</v>
      </c>
      <c r="G5240" s="25" t="s">
        <v>46</v>
      </c>
      <c r="H5240" s="24">
        <v>45230</v>
      </c>
      <c r="I5240" s="101">
        <v>0.38751157407407405</v>
      </c>
      <c r="J5240" s="24">
        <v>45230</v>
      </c>
      <c r="K5240" s="101">
        <v>0.39684027777777775</v>
      </c>
      <c r="L5240" s="25">
        <v>806</v>
      </c>
      <c r="M5240" s="26">
        <f>Causas[[#This Row],[parada_duracion]]/60</f>
        <v>13.433333333333334</v>
      </c>
      <c r="N5240" s="19" t="s">
        <v>113</v>
      </c>
      <c r="O5240" s="16" t="s">
        <v>52</v>
      </c>
      <c r="P5240" s="16">
        <f>WEEKNUM(Causas[[#This Row],[resolucion_fecha]],16)</f>
        <v>44</v>
      </c>
      <c r="Q5240" s="16" t="str">
        <f>TEXT(Causas[[#This Row],[resolucion_fecha]],"MMMM")</f>
        <v>octubre</v>
      </c>
      <c r="R5240" s="16" t="str">
        <f t="shared" si="82"/>
        <v>M</v>
      </c>
      <c r="S5240" s="16"/>
      <c r="T5240" s="16" t="s">
        <v>53</v>
      </c>
      <c r="U5240" s="16"/>
      <c r="V5240" s="16"/>
      <c r="W5240" s="16"/>
    </row>
    <row r="5241" spans="1:23" hidden="1" x14ac:dyDescent="0.25">
      <c r="A5241" s="96">
        <v>154253</v>
      </c>
      <c r="B5241" s="96" t="s">
        <v>95</v>
      </c>
      <c r="C5241" s="96" t="s">
        <v>43</v>
      </c>
      <c r="D5241" s="96" t="s">
        <v>82</v>
      </c>
      <c r="E5241" s="97">
        <v>45063</v>
      </c>
      <c r="F5241" s="96" t="s">
        <v>124</v>
      </c>
      <c r="G5241" s="96" t="s">
        <v>46</v>
      </c>
      <c r="H5241" s="97">
        <v>45230</v>
      </c>
      <c r="I5241" s="23">
        <v>0.41748842592592594</v>
      </c>
      <c r="J5241" s="97">
        <v>45230</v>
      </c>
      <c r="K5241" s="23">
        <v>0.41774305555555552</v>
      </c>
      <c r="L5241" s="96">
        <v>22</v>
      </c>
      <c r="M5241" s="98">
        <f>Causas[[#This Row],[parada_duracion]]/60</f>
        <v>0.36666666666666664</v>
      </c>
      <c r="N5241" s="18" t="s">
        <v>47</v>
      </c>
      <c r="O5241" s="99" t="s">
        <v>47</v>
      </c>
      <c r="P5241" s="99">
        <f>WEEKNUM(Causas[[#This Row],[resolucion_fecha]],16)</f>
        <v>44</v>
      </c>
      <c r="Q5241" s="99" t="str">
        <f>TEXT(Causas[[#This Row],[resolucion_fecha]],"MMMM")</f>
        <v>octubre</v>
      </c>
      <c r="R5241" s="99" t="str">
        <f t="shared" si="82"/>
        <v>M</v>
      </c>
      <c r="S5241" s="99"/>
      <c r="T5241" s="99" t="s">
        <v>47</v>
      </c>
      <c r="U5241" s="16"/>
      <c r="V5241" s="99"/>
      <c r="W5241" s="99"/>
    </row>
    <row r="5242" spans="1:23" hidden="1" x14ac:dyDescent="0.25">
      <c r="A5242" s="96">
        <v>154254</v>
      </c>
      <c r="B5242" s="96" t="s">
        <v>117</v>
      </c>
      <c r="C5242" s="96" t="s">
        <v>43</v>
      </c>
      <c r="D5242" s="96" t="s">
        <v>82</v>
      </c>
      <c r="E5242" s="97">
        <v>43405</v>
      </c>
      <c r="F5242" s="96" t="s">
        <v>45</v>
      </c>
      <c r="G5242" s="96" t="s">
        <v>46</v>
      </c>
      <c r="H5242" s="97">
        <v>45230</v>
      </c>
      <c r="I5242" s="23">
        <v>0.41796296296296293</v>
      </c>
      <c r="J5242" s="97">
        <v>45230</v>
      </c>
      <c r="K5242" s="23">
        <v>0.46480324074074075</v>
      </c>
      <c r="L5242" s="96">
        <v>4047</v>
      </c>
      <c r="M5242" s="98">
        <f>Causas[[#This Row],[parada_duracion]]/60</f>
        <v>67.45</v>
      </c>
      <c r="N5242" s="19" t="s">
        <v>49</v>
      </c>
      <c r="O5242" s="16" t="s">
        <v>49</v>
      </c>
      <c r="P5242" s="99">
        <f>WEEKNUM(Causas[[#This Row],[resolucion_fecha]],16)</f>
        <v>44</v>
      </c>
      <c r="Q5242" s="99" t="str">
        <f>TEXT(Causas[[#This Row],[resolucion_fecha]],"MMMM")</f>
        <v>octubre</v>
      </c>
      <c r="R5242" s="99" t="str">
        <f t="shared" si="82"/>
        <v>M</v>
      </c>
      <c r="S5242" s="99"/>
      <c r="T5242" s="16" t="s">
        <v>49</v>
      </c>
      <c r="U5242" s="100"/>
      <c r="V5242" s="99"/>
      <c r="W5242" s="99"/>
    </row>
    <row r="5243" spans="1:23" hidden="1" x14ac:dyDescent="0.25">
      <c r="A5243" s="96">
        <v>154255</v>
      </c>
      <c r="B5243" s="96" t="s">
        <v>163</v>
      </c>
      <c r="C5243" s="96" t="s">
        <v>43</v>
      </c>
      <c r="D5243" s="96" t="s">
        <v>44</v>
      </c>
      <c r="E5243" s="97">
        <v>43405</v>
      </c>
      <c r="F5243" s="96" t="s">
        <v>45</v>
      </c>
      <c r="G5243" s="96" t="s">
        <v>50</v>
      </c>
      <c r="H5243" s="97">
        <v>45230</v>
      </c>
      <c r="I5243" s="23">
        <v>0.42311342592592593</v>
      </c>
      <c r="J5243" s="97">
        <v>45230</v>
      </c>
      <c r="K5243" s="23">
        <v>0.43606481481481479</v>
      </c>
      <c r="L5243" s="96">
        <v>1119</v>
      </c>
      <c r="M5243" s="98">
        <f>Causas[[#This Row],[parada_duracion]]/60</f>
        <v>18.649999999999999</v>
      </c>
      <c r="N5243" s="18" t="s">
        <v>1678</v>
      </c>
      <c r="O5243" s="99" t="s">
        <v>52</v>
      </c>
      <c r="P5243" s="99">
        <f>WEEKNUM(Causas[[#This Row],[resolucion_fecha]],16)</f>
        <v>44</v>
      </c>
      <c r="Q5243" s="99" t="str">
        <f>TEXT(Causas[[#This Row],[resolucion_fecha]],"MMMM")</f>
        <v>octubre</v>
      </c>
      <c r="R5243" s="99" t="str">
        <f t="shared" si="82"/>
        <v>M</v>
      </c>
      <c r="S5243" s="99"/>
      <c r="T5243" s="16" t="s">
        <v>53</v>
      </c>
      <c r="U5243" s="100"/>
      <c r="V5243" s="99"/>
      <c r="W5243" s="99"/>
    </row>
    <row r="5244" spans="1:23" hidden="1" x14ac:dyDescent="0.25">
      <c r="A5244" s="25">
        <v>154256</v>
      </c>
      <c r="B5244" s="25" t="s">
        <v>61</v>
      </c>
      <c r="C5244" s="25" t="s">
        <v>43</v>
      </c>
      <c r="D5244" s="25" t="s">
        <v>59</v>
      </c>
      <c r="E5244" s="24">
        <v>44231</v>
      </c>
      <c r="F5244" s="25" t="s">
        <v>60</v>
      </c>
      <c r="G5244" s="25" t="s">
        <v>46</v>
      </c>
      <c r="H5244" s="24">
        <v>45230</v>
      </c>
      <c r="I5244" s="101">
        <v>0.42408564814814814</v>
      </c>
      <c r="J5244" s="24">
        <v>45230</v>
      </c>
      <c r="K5244" s="101">
        <v>0.46831018518518519</v>
      </c>
      <c r="L5244" s="25">
        <v>3821</v>
      </c>
      <c r="M5244" s="26">
        <f>Causas[[#This Row],[parada_duracion]]/60</f>
        <v>63.68333333333333</v>
      </c>
      <c r="N5244" s="19" t="s">
        <v>1679</v>
      </c>
      <c r="O5244" s="16" t="s">
        <v>52</v>
      </c>
      <c r="P5244" s="16">
        <f>WEEKNUM(Causas[[#This Row],[resolucion_fecha]],16)</f>
        <v>44</v>
      </c>
      <c r="Q5244" s="16" t="str">
        <f>TEXT(Causas[[#This Row],[resolucion_fecha]],"MMMM")</f>
        <v>octubre</v>
      </c>
      <c r="R5244" s="16" t="str">
        <f t="shared" si="82"/>
        <v>M</v>
      </c>
      <c r="S5244" s="16"/>
      <c r="T5244" s="16" t="s">
        <v>53</v>
      </c>
      <c r="U5244" s="100"/>
      <c r="V5244" s="16"/>
      <c r="W5244" s="16"/>
    </row>
    <row r="5245" spans="1:23" hidden="1" x14ac:dyDescent="0.25">
      <c r="A5245" s="25">
        <v>154259</v>
      </c>
      <c r="B5245" s="25" t="s">
        <v>203</v>
      </c>
      <c r="C5245" s="25" t="s">
        <v>43</v>
      </c>
      <c r="D5245" s="25" t="s">
        <v>55</v>
      </c>
      <c r="E5245" s="24">
        <v>43405</v>
      </c>
      <c r="F5245" s="25" t="s">
        <v>45</v>
      </c>
      <c r="G5245" s="25" t="s">
        <v>46</v>
      </c>
      <c r="H5245" s="24">
        <v>45230</v>
      </c>
      <c r="I5245" s="101">
        <v>0.44459490740740742</v>
      </c>
      <c r="J5245" s="24">
        <v>45230</v>
      </c>
      <c r="K5245" s="101">
        <v>0.4510763888888889</v>
      </c>
      <c r="L5245" s="25">
        <v>560</v>
      </c>
      <c r="M5245" s="26">
        <f>Causas[[#This Row],[parada_duracion]]/60</f>
        <v>9.3333333333333339</v>
      </c>
      <c r="N5245" s="18" t="s">
        <v>47</v>
      </c>
      <c r="O5245" s="99" t="s">
        <v>47</v>
      </c>
      <c r="P5245" s="16">
        <f>WEEKNUM(Causas[[#This Row],[resolucion_fecha]],16)</f>
        <v>44</v>
      </c>
      <c r="Q5245" s="16" t="str">
        <f>TEXT(Causas[[#This Row],[resolucion_fecha]],"MMMM")</f>
        <v>octubre</v>
      </c>
      <c r="R5245" s="16" t="str">
        <f t="shared" si="82"/>
        <v>M</v>
      </c>
      <c r="S5245" s="16"/>
      <c r="T5245" s="99" t="s">
        <v>47</v>
      </c>
      <c r="U5245" s="16"/>
      <c r="V5245" s="16"/>
      <c r="W5245" s="16"/>
    </row>
    <row r="5246" spans="1:23" hidden="1" x14ac:dyDescent="0.25">
      <c r="A5246" s="25">
        <v>154270</v>
      </c>
      <c r="B5246" s="25" t="s">
        <v>95</v>
      </c>
      <c r="C5246" s="25" t="s">
        <v>43</v>
      </c>
      <c r="D5246" s="25" t="s">
        <v>82</v>
      </c>
      <c r="E5246" s="24">
        <v>45063</v>
      </c>
      <c r="F5246" s="25" t="s">
        <v>124</v>
      </c>
      <c r="G5246" s="25" t="s">
        <v>46</v>
      </c>
      <c r="H5246" s="24">
        <v>45230</v>
      </c>
      <c r="I5246" s="101">
        <v>0.52577546296296296</v>
      </c>
      <c r="J5246" s="24">
        <v>45230</v>
      </c>
      <c r="K5246" s="101">
        <v>0.54377314814814814</v>
      </c>
      <c r="L5246" s="25">
        <v>1555</v>
      </c>
      <c r="M5246" s="26">
        <f>Causas[[#This Row],[parada_duracion]]/60</f>
        <v>25.916666666666668</v>
      </c>
      <c r="N5246" s="19" t="s">
        <v>49</v>
      </c>
      <c r="O5246" s="16" t="s">
        <v>49</v>
      </c>
      <c r="P5246" s="16">
        <f>WEEKNUM(Causas[[#This Row],[resolucion_fecha]],16)</f>
        <v>44</v>
      </c>
      <c r="Q5246" s="16" t="str">
        <f>TEXT(Causas[[#This Row],[resolucion_fecha]],"MMMM")</f>
        <v>octubre</v>
      </c>
      <c r="R5246" s="16" t="str">
        <f t="shared" si="82"/>
        <v>M</v>
      </c>
      <c r="S5246" s="16"/>
      <c r="T5246" s="16" t="s">
        <v>49</v>
      </c>
      <c r="U5246" s="16"/>
      <c r="V5246" s="16"/>
      <c r="W5246" s="16"/>
    </row>
    <row r="5247" spans="1:23" hidden="1" x14ac:dyDescent="0.25">
      <c r="A5247" s="25">
        <v>154274</v>
      </c>
      <c r="B5247" s="25" t="s">
        <v>54</v>
      </c>
      <c r="C5247" s="25" t="s">
        <v>43</v>
      </c>
      <c r="D5247" s="25" t="s">
        <v>55</v>
      </c>
      <c r="E5247" s="24">
        <v>44120</v>
      </c>
      <c r="F5247" s="25" t="s">
        <v>56</v>
      </c>
      <c r="G5247" s="25" t="s">
        <v>50</v>
      </c>
      <c r="H5247" s="24">
        <v>45230</v>
      </c>
      <c r="I5247" s="101">
        <v>0.53967592592592595</v>
      </c>
      <c r="J5247" s="24">
        <v>45230</v>
      </c>
      <c r="K5247" s="101">
        <v>0.54390046296296302</v>
      </c>
      <c r="L5247" s="25">
        <v>365</v>
      </c>
      <c r="M5247" s="26">
        <f>Causas[[#This Row],[parada_duracion]]/60</f>
        <v>6.083333333333333</v>
      </c>
      <c r="N5247" s="18" t="s">
        <v>47</v>
      </c>
      <c r="O5247" s="99" t="s">
        <v>47</v>
      </c>
      <c r="P5247" s="16">
        <f>WEEKNUM(Causas[[#This Row],[resolucion_fecha]],16)</f>
        <v>44</v>
      </c>
      <c r="Q5247" s="16" t="str">
        <f>TEXT(Causas[[#This Row],[resolucion_fecha]],"MMMM")</f>
        <v>octubre</v>
      </c>
      <c r="R5247" s="16" t="str">
        <f t="shared" si="82"/>
        <v>M</v>
      </c>
      <c r="S5247" s="16"/>
      <c r="T5247" s="99" t="s">
        <v>47</v>
      </c>
      <c r="U5247" s="16"/>
      <c r="V5247" s="16"/>
      <c r="W5247" s="16"/>
    </row>
    <row r="5248" spans="1:23" hidden="1" x14ac:dyDescent="0.25">
      <c r="A5248" s="25">
        <v>154276</v>
      </c>
      <c r="B5248" s="25" t="s">
        <v>54</v>
      </c>
      <c r="C5248" s="25" t="s">
        <v>43</v>
      </c>
      <c r="D5248" s="25" t="s">
        <v>55</v>
      </c>
      <c r="E5248" s="24">
        <v>44120</v>
      </c>
      <c r="F5248" s="25" t="s">
        <v>56</v>
      </c>
      <c r="G5248" s="25" t="s">
        <v>50</v>
      </c>
      <c r="H5248" s="24">
        <v>45230</v>
      </c>
      <c r="I5248" s="101">
        <v>0.54853009259259256</v>
      </c>
      <c r="J5248" s="24">
        <v>45230</v>
      </c>
      <c r="K5248" s="101">
        <v>0.55868055555555551</v>
      </c>
      <c r="L5248" s="25">
        <v>877</v>
      </c>
      <c r="M5248" s="26">
        <f>Causas[[#This Row],[parada_duracion]]/60</f>
        <v>14.616666666666667</v>
      </c>
      <c r="N5248" s="19" t="s">
        <v>113</v>
      </c>
      <c r="O5248" s="16" t="s">
        <v>52</v>
      </c>
      <c r="P5248" s="16">
        <f>WEEKNUM(Causas[[#This Row],[resolucion_fecha]],16)</f>
        <v>44</v>
      </c>
      <c r="Q5248" s="16" t="str">
        <f>TEXT(Causas[[#This Row],[resolucion_fecha]],"MMMM")</f>
        <v>octubre</v>
      </c>
      <c r="R5248" s="16" t="str">
        <f t="shared" si="82"/>
        <v>M</v>
      </c>
      <c r="S5248" s="16"/>
      <c r="T5248" s="16" t="s">
        <v>53</v>
      </c>
      <c r="U5248" s="16"/>
      <c r="V5248" s="16"/>
      <c r="W5248" s="16"/>
    </row>
    <row r="5249" spans="1:23" hidden="1" x14ac:dyDescent="0.25">
      <c r="A5249" s="25">
        <v>154279</v>
      </c>
      <c r="B5249" s="25" t="s">
        <v>129</v>
      </c>
      <c r="C5249" s="25" t="s">
        <v>43</v>
      </c>
      <c r="D5249" s="25" t="s">
        <v>55</v>
      </c>
      <c r="E5249" s="24">
        <v>43405</v>
      </c>
      <c r="F5249" s="25" t="s">
        <v>45</v>
      </c>
      <c r="G5249" s="25" t="s">
        <v>46</v>
      </c>
      <c r="H5249" s="24">
        <v>45230</v>
      </c>
      <c r="I5249" s="101">
        <v>0.57667824074074081</v>
      </c>
      <c r="J5249" s="24">
        <v>45230</v>
      </c>
      <c r="K5249" s="101">
        <v>0.58782407407407411</v>
      </c>
      <c r="L5249" s="25">
        <v>963</v>
      </c>
      <c r="M5249" s="26">
        <f>Causas[[#This Row],[parada_duracion]]/60</f>
        <v>16.05</v>
      </c>
      <c r="N5249" s="19" t="s">
        <v>113</v>
      </c>
      <c r="O5249" s="16" t="s">
        <v>52</v>
      </c>
      <c r="P5249" s="16">
        <f>WEEKNUM(Causas[[#This Row],[resolucion_fecha]],16)</f>
        <v>44</v>
      </c>
      <c r="Q5249" s="16" t="str">
        <f>TEXT(Causas[[#This Row],[resolucion_fecha]],"MMMM")</f>
        <v>octubre</v>
      </c>
      <c r="R5249" s="16" t="str">
        <f t="shared" si="82"/>
        <v>M</v>
      </c>
      <c r="S5249" s="16"/>
      <c r="T5249" s="16" t="s">
        <v>53</v>
      </c>
      <c r="U5249" s="16"/>
      <c r="V5249" s="16"/>
      <c r="W5249" s="16"/>
    </row>
    <row r="5250" spans="1:23" hidden="1" x14ac:dyDescent="0.25">
      <c r="A5250" s="25">
        <v>154287</v>
      </c>
      <c r="B5250" s="25" t="s">
        <v>176</v>
      </c>
      <c r="C5250" s="25" t="s">
        <v>43</v>
      </c>
      <c r="D5250" s="25" t="s">
        <v>161</v>
      </c>
      <c r="E5250" s="24">
        <v>43405</v>
      </c>
      <c r="F5250" s="25" t="s">
        <v>45</v>
      </c>
      <c r="G5250" s="25" t="s">
        <v>50</v>
      </c>
      <c r="H5250" s="24">
        <v>45230</v>
      </c>
      <c r="I5250" s="101">
        <v>0.62523148148148155</v>
      </c>
      <c r="J5250" s="24">
        <v>45230</v>
      </c>
      <c r="K5250" s="101">
        <v>0.63979166666666665</v>
      </c>
      <c r="L5250" s="25">
        <v>1258</v>
      </c>
      <c r="M5250" s="26">
        <f>Causas[[#This Row],[parada_duracion]]/60</f>
        <v>20.966666666666665</v>
      </c>
      <c r="N5250" s="19" t="s">
        <v>1680</v>
      </c>
      <c r="O5250" s="16" t="s">
        <v>52</v>
      </c>
      <c r="P5250" s="16">
        <f>WEEKNUM(Causas[[#This Row],[resolucion_fecha]],16)</f>
        <v>44</v>
      </c>
      <c r="Q5250" s="16" t="str">
        <f>TEXT(Causas[[#This Row],[resolucion_fecha]],"MMMM")</f>
        <v>octubre</v>
      </c>
      <c r="R5250" s="16" t="str">
        <f t="shared" si="82"/>
        <v>T</v>
      </c>
      <c r="S5250" s="16"/>
      <c r="T5250" s="16" t="s">
        <v>53</v>
      </c>
      <c r="U5250" s="16"/>
      <c r="V5250" s="16"/>
      <c r="W5250" s="16"/>
    </row>
    <row r="5251" spans="1:23" hidden="1" x14ac:dyDescent="0.25">
      <c r="A5251" s="96">
        <v>154291</v>
      </c>
      <c r="B5251" s="96" t="s">
        <v>95</v>
      </c>
      <c r="C5251" s="96" t="s">
        <v>43</v>
      </c>
      <c r="D5251" s="96" t="s">
        <v>166</v>
      </c>
      <c r="E5251" s="97">
        <v>43405</v>
      </c>
      <c r="F5251" s="96" t="s">
        <v>45</v>
      </c>
      <c r="G5251" s="96" t="s">
        <v>50</v>
      </c>
      <c r="H5251" s="97">
        <v>45230</v>
      </c>
      <c r="I5251" s="23">
        <v>0.64723379629629629</v>
      </c>
      <c r="J5251" s="97">
        <v>45230</v>
      </c>
      <c r="K5251" s="23">
        <v>0.6902314814814815</v>
      </c>
      <c r="L5251" s="96">
        <v>3715</v>
      </c>
      <c r="M5251" s="98">
        <f>Causas[[#This Row],[parada_duracion]]/60</f>
        <v>61.916666666666664</v>
      </c>
      <c r="N5251" s="19" t="s">
        <v>49</v>
      </c>
      <c r="O5251" s="16" t="s">
        <v>49</v>
      </c>
      <c r="P5251" s="99">
        <f>WEEKNUM(Causas[[#This Row],[resolucion_fecha]],16)</f>
        <v>44</v>
      </c>
      <c r="Q5251" s="99" t="str">
        <f>TEXT(Causas[[#This Row],[resolucion_fecha]],"MMMM")</f>
        <v>octubre</v>
      </c>
      <c r="R5251" s="99" t="str">
        <f t="shared" si="82"/>
        <v>T</v>
      </c>
      <c r="S5251" s="99"/>
      <c r="T5251" s="16" t="s">
        <v>49</v>
      </c>
      <c r="U5251" s="16"/>
      <c r="V5251" s="99"/>
      <c r="W5251" s="99"/>
    </row>
    <row r="5252" spans="1:23" hidden="1" x14ac:dyDescent="0.25">
      <c r="A5252" s="25">
        <v>154292</v>
      </c>
      <c r="B5252" s="25" t="s">
        <v>58</v>
      </c>
      <c r="C5252" s="25" t="s">
        <v>43</v>
      </c>
      <c r="D5252" s="25" t="s">
        <v>96</v>
      </c>
      <c r="E5252" s="24">
        <v>43882</v>
      </c>
      <c r="F5252" s="25" t="s">
        <v>56</v>
      </c>
      <c r="G5252" s="25" t="s">
        <v>46</v>
      </c>
      <c r="H5252" s="24">
        <v>45230</v>
      </c>
      <c r="I5252" s="101">
        <v>0.65325231481481483</v>
      </c>
      <c r="J5252" s="24">
        <v>45230</v>
      </c>
      <c r="K5252" s="101">
        <v>0.69127314814814811</v>
      </c>
      <c r="L5252" s="25">
        <v>3285</v>
      </c>
      <c r="M5252" s="26">
        <f>Causas[[#This Row],[parada_duracion]]/60</f>
        <v>54.75</v>
      </c>
      <c r="N5252" s="19" t="s">
        <v>49</v>
      </c>
      <c r="O5252" s="16" t="s">
        <v>49</v>
      </c>
      <c r="P5252" s="16">
        <f>WEEKNUM(Causas[[#This Row],[resolucion_fecha]],16)</f>
        <v>44</v>
      </c>
      <c r="Q5252" s="16" t="str">
        <f>TEXT(Causas[[#This Row],[resolucion_fecha]],"MMMM")</f>
        <v>octubre</v>
      </c>
      <c r="R5252" s="16" t="str">
        <f t="shared" si="82"/>
        <v>T</v>
      </c>
      <c r="S5252" s="16"/>
      <c r="T5252" s="16" t="s">
        <v>49</v>
      </c>
      <c r="U5252" s="100"/>
      <c r="V5252" s="16"/>
      <c r="W5252" s="16"/>
    </row>
    <row r="5253" spans="1:23" hidden="1" x14ac:dyDescent="0.25">
      <c r="A5253" s="96">
        <v>154299</v>
      </c>
      <c r="B5253" s="96" t="s">
        <v>88</v>
      </c>
      <c r="C5253" s="96" t="s">
        <v>43</v>
      </c>
      <c r="D5253" s="96" t="s">
        <v>80</v>
      </c>
      <c r="E5253" s="97">
        <v>43843</v>
      </c>
      <c r="F5253" s="96" t="s">
        <v>56</v>
      </c>
      <c r="G5253" s="96" t="s">
        <v>50</v>
      </c>
      <c r="H5253" s="97">
        <v>45230</v>
      </c>
      <c r="I5253" s="23">
        <v>0.70379629629629636</v>
      </c>
      <c r="J5253" s="97">
        <v>45230</v>
      </c>
      <c r="K5253" s="23">
        <v>0.74204861111111109</v>
      </c>
      <c r="L5253" s="96">
        <v>3305</v>
      </c>
      <c r="M5253" s="98">
        <f>Causas[[#This Row],[parada_duracion]]/60</f>
        <v>55.083333333333336</v>
      </c>
      <c r="N5253" s="18" t="s">
        <v>1681</v>
      </c>
      <c r="O5253" s="99" t="s">
        <v>52</v>
      </c>
      <c r="P5253" s="99">
        <f>WEEKNUM(Causas[[#This Row],[resolucion_fecha]],16)</f>
        <v>44</v>
      </c>
      <c r="Q5253" s="99" t="str">
        <f>TEXT(Causas[[#This Row],[resolucion_fecha]],"MMMM")</f>
        <v>octubre</v>
      </c>
      <c r="R5253" s="99" t="str">
        <f t="shared" si="82"/>
        <v>T</v>
      </c>
      <c r="S5253" s="99"/>
      <c r="T5253" s="16" t="s">
        <v>53</v>
      </c>
      <c r="U5253" s="16"/>
      <c r="V5253" s="99"/>
      <c r="W5253" s="99"/>
    </row>
    <row r="5254" spans="1:23" hidden="1" x14ac:dyDescent="0.25">
      <c r="A5254" s="25">
        <v>154300</v>
      </c>
      <c r="B5254" s="25" t="s">
        <v>42</v>
      </c>
      <c r="C5254" s="25" t="s">
        <v>43</v>
      </c>
      <c r="D5254" s="25" t="s">
        <v>161</v>
      </c>
      <c r="E5254" s="24">
        <v>43405</v>
      </c>
      <c r="F5254" s="25" t="s">
        <v>45</v>
      </c>
      <c r="G5254" s="25" t="s">
        <v>46</v>
      </c>
      <c r="H5254" s="24">
        <v>45230</v>
      </c>
      <c r="I5254" s="101">
        <v>0.7087500000000001</v>
      </c>
      <c r="J5254" s="24">
        <v>45230</v>
      </c>
      <c r="K5254" s="101">
        <v>0.72298611111111111</v>
      </c>
      <c r="L5254" s="25">
        <v>1230</v>
      </c>
      <c r="M5254" s="26">
        <f>Causas[[#This Row],[parada_duracion]]/60</f>
        <v>20.5</v>
      </c>
      <c r="N5254" s="19" t="s">
        <v>49</v>
      </c>
      <c r="O5254" s="16" t="s">
        <v>49</v>
      </c>
      <c r="P5254" s="16">
        <f>WEEKNUM(Causas[[#This Row],[resolucion_fecha]],16)</f>
        <v>44</v>
      </c>
      <c r="Q5254" s="16" t="str">
        <f>TEXT(Causas[[#This Row],[resolucion_fecha]],"MMMM")</f>
        <v>octubre</v>
      </c>
      <c r="R5254" s="16" t="str">
        <f t="shared" si="82"/>
        <v>T</v>
      </c>
      <c r="S5254" s="16"/>
      <c r="T5254" s="16" t="s">
        <v>49</v>
      </c>
      <c r="U5254" s="100"/>
      <c r="V5254" s="16"/>
      <c r="W5254" s="16"/>
    </row>
    <row r="5255" spans="1:23" hidden="1" x14ac:dyDescent="0.25">
      <c r="A5255" s="96">
        <v>154303</v>
      </c>
      <c r="B5255" s="96" t="s">
        <v>95</v>
      </c>
      <c r="C5255" s="96" t="s">
        <v>43</v>
      </c>
      <c r="D5255" s="96" t="s">
        <v>166</v>
      </c>
      <c r="E5255" s="97">
        <v>43405</v>
      </c>
      <c r="F5255" s="96" t="s">
        <v>45</v>
      </c>
      <c r="G5255" s="96" t="s">
        <v>46</v>
      </c>
      <c r="H5255" s="97">
        <v>45230</v>
      </c>
      <c r="I5255" s="23">
        <v>0.72339120370370369</v>
      </c>
      <c r="J5255" s="97">
        <v>45230</v>
      </c>
      <c r="K5255" s="23">
        <v>0.7416666666666667</v>
      </c>
      <c r="L5255" s="96">
        <v>1579</v>
      </c>
      <c r="M5255" s="98">
        <f>Causas[[#This Row],[parada_duracion]]/60</f>
        <v>26.316666666666666</v>
      </c>
      <c r="N5255" s="19" t="s">
        <v>49</v>
      </c>
      <c r="O5255" s="16" t="s">
        <v>49</v>
      </c>
      <c r="P5255" s="99">
        <f>WEEKNUM(Causas[[#This Row],[resolucion_fecha]],16)</f>
        <v>44</v>
      </c>
      <c r="Q5255" s="99" t="str">
        <f>TEXT(Causas[[#This Row],[resolucion_fecha]],"MMMM")</f>
        <v>octubre</v>
      </c>
      <c r="R5255" s="99" t="str">
        <f t="shared" si="82"/>
        <v>T</v>
      </c>
      <c r="S5255" s="99"/>
      <c r="T5255" s="16" t="s">
        <v>49</v>
      </c>
      <c r="U5255" s="16"/>
      <c r="V5255" s="99"/>
      <c r="W5255" s="99"/>
    </row>
    <row r="5256" spans="1:23" hidden="1" x14ac:dyDescent="0.25">
      <c r="A5256" s="25">
        <v>154304</v>
      </c>
      <c r="B5256" s="25" t="s">
        <v>42</v>
      </c>
      <c r="C5256" s="25" t="s">
        <v>43</v>
      </c>
      <c r="D5256" s="25" t="s">
        <v>96</v>
      </c>
      <c r="E5256" s="24">
        <v>43405</v>
      </c>
      <c r="F5256" s="25" t="s">
        <v>45</v>
      </c>
      <c r="G5256" s="25" t="s">
        <v>46</v>
      </c>
      <c r="H5256" s="24">
        <v>45230</v>
      </c>
      <c r="I5256" s="101">
        <v>0.73478009259259258</v>
      </c>
      <c r="J5256" s="24">
        <v>45230</v>
      </c>
      <c r="K5256" s="101">
        <v>0.74097222222222225</v>
      </c>
      <c r="L5256" s="25">
        <v>535</v>
      </c>
      <c r="M5256" s="26">
        <f>Causas[[#This Row],[parada_duracion]]/60</f>
        <v>8.9166666666666661</v>
      </c>
      <c r="N5256" s="18" t="s">
        <v>47</v>
      </c>
      <c r="O5256" s="99" t="s">
        <v>47</v>
      </c>
      <c r="P5256" s="16">
        <f>WEEKNUM(Causas[[#This Row],[resolucion_fecha]],16)</f>
        <v>44</v>
      </c>
      <c r="Q5256" s="16" t="str">
        <f>TEXT(Causas[[#This Row],[resolucion_fecha]],"MMMM")</f>
        <v>octubre</v>
      </c>
      <c r="R5256" s="16" t="str">
        <f t="shared" si="82"/>
        <v>T</v>
      </c>
      <c r="S5256" s="16"/>
      <c r="T5256" s="99" t="s">
        <v>47</v>
      </c>
      <c r="U5256" s="100"/>
      <c r="V5256" s="16"/>
      <c r="W5256" s="16"/>
    </row>
    <row r="5257" spans="1:23" hidden="1" x14ac:dyDescent="0.25">
      <c r="A5257" s="96">
        <v>154307</v>
      </c>
      <c r="B5257" s="96" t="s">
        <v>176</v>
      </c>
      <c r="C5257" s="96" t="s">
        <v>43</v>
      </c>
      <c r="D5257" s="96" t="s">
        <v>164</v>
      </c>
      <c r="E5257" s="97">
        <v>43405</v>
      </c>
      <c r="F5257" s="96" t="s">
        <v>45</v>
      </c>
      <c r="G5257" s="96" t="s">
        <v>50</v>
      </c>
      <c r="H5257" s="97">
        <v>45230</v>
      </c>
      <c r="I5257" s="23">
        <v>0.76026620370370368</v>
      </c>
      <c r="J5257" s="97">
        <v>45230</v>
      </c>
      <c r="K5257" s="23">
        <v>0.77331018518518524</v>
      </c>
      <c r="L5257" s="96">
        <v>1127</v>
      </c>
      <c r="M5257" s="98">
        <f>Causas[[#This Row],[parada_duracion]]/60</f>
        <v>18.783333333333335</v>
      </c>
      <c r="N5257" s="18" t="s">
        <v>1682</v>
      </c>
      <c r="O5257" s="99" t="s">
        <v>52</v>
      </c>
      <c r="P5257" s="99">
        <f>WEEKNUM(Causas[[#This Row],[resolucion_fecha]],16)</f>
        <v>44</v>
      </c>
      <c r="Q5257" s="99" t="str">
        <f>TEXT(Causas[[#This Row],[resolucion_fecha]],"MMMM")</f>
        <v>octubre</v>
      </c>
      <c r="R5257" s="99" t="str">
        <f t="shared" si="82"/>
        <v>T</v>
      </c>
      <c r="S5257" s="99"/>
      <c r="T5257" s="16" t="s">
        <v>53</v>
      </c>
      <c r="U5257" s="16"/>
      <c r="V5257" s="99"/>
      <c r="W5257" s="99"/>
    </row>
    <row r="5258" spans="1:23" hidden="1" x14ac:dyDescent="0.25">
      <c r="A5258" s="25">
        <v>154308</v>
      </c>
      <c r="B5258" s="25" t="s">
        <v>69</v>
      </c>
      <c r="C5258" s="25" t="s">
        <v>43</v>
      </c>
      <c r="D5258" s="25" t="s">
        <v>55</v>
      </c>
      <c r="E5258" s="24">
        <v>43405</v>
      </c>
      <c r="F5258" s="25" t="s">
        <v>45</v>
      </c>
      <c r="G5258" s="25" t="s">
        <v>46</v>
      </c>
      <c r="H5258" s="24">
        <v>45230</v>
      </c>
      <c r="I5258" s="101">
        <v>0.76432870370370365</v>
      </c>
      <c r="J5258" s="24">
        <v>45230</v>
      </c>
      <c r="K5258" s="101">
        <v>0.77656249999999993</v>
      </c>
      <c r="L5258" s="25">
        <v>1057</v>
      </c>
      <c r="M5258" s="26">
        <f>Causas[[#This Row],[parada_duracion]]/60</f>
        <v>17.616666666666667</v>
      </c>
      <c r="N5258" s="19" t="s">
        <v>113</v>
      </c>
      <c r="O5258" s="16" t="s">
        <v>52</v>
      </c>
      <c r="P5258" s="16">
        <f>WEEKNUM(Causas[[#This Row],[resolucion_fecha]],16)</f>
        <v>44</v>
      </c>
      <c r="Q5258" s="16" t="str">
        <f>TEXT(Causas[[#This Row],[resolucion_fecha]],"MMMM")</f>
        <v>octubre</v>
      </c>
      <c r="R5258" s="16" t="str">
        <f t="shared" si="82"/>
        <v>T</v>
      </c>
      <c r="S5258" s="16"/>
      <c r="T5258" s="16" t="s">
        <v>53</v>
      </c>
      <c r="U5258" s="100"/>
      <c r="V5258" s="16"/>
      <c r="W5258" s="16"/>
    </row>
    <row r="5259" spans="1:23" ht="30" hidden="1" x14ac:dyDescent="0.25">
      <c r="A5259" s="96">
        <v>154310</v>
      </c>
      <c r="B5259" s="96" t="s">
        <v>95</v>
      </c>
      <c r="C5259" s="96" t="s">
        <v>43</v>
      </c>
      <c r="D5259" s="96" t="s">
        <v>82</v>
      </c>
      <c r="E5259" s="97">
        <v>45063</v>
      </c>
      <c r="F5259" s="96" t="s">
        <v>124</v>
      </c>
      <c r="G5259" s="96" t="s">
        <v>46</v>
      </c>
      <c r="H5259" s="97">
        <v>45230</v>
      </c>
      <c r="I5259" s="23">
        <v>0.8000694444444445</v>
      </c>
      <c r="J5259" s="97">
        <v>45230</v>
      </c>
      <c r="K5259" s="23">
        <v>0.89753472222222219</v>
      </c>
      <c r="L5259" s="96">
        <v>8421</v>
      </c>
      <c r="M5259" s="98">
        <f>Causas[[#This Row],[parada_duracion]]/60</f>
        <v>140.35</v>
      </c>
      <c r="N5259" s="18" t="s">
        <v>1683</v>
      </c>
      <c r="O5259" s="99" t="s">
        <v>52</v>
      </c>
      <c r="P5259" s="99">
        <f>WEEKNUM(Causas[[#This Row],[resolucion_fecha]],16)</f>
        <v>44</v>
      </c>
      <c r="Q5259" s="99" t="str">
        <f>TEXT(Causas[[#This Row],[resolucion_fecha]],"MMMM")</f>
        <v>octubre</v>
      </c>
      <c r="R5259" s="99" t="str">
        <f t="shared" si="82"/>
        <v>T</v>
      </c>
      <c r="S5259" s="99"/>
      <c r="T5259" s="16" t="s">
        <v>53</v>
      </c>
      <c r="U5259" s="16"/>
      <c r="V5259" s="99"/>
      <c r="W5259" s="99"/>
    </row>
    <row r="5260" spans="1:23" hidden="1" x14ac:dyDescent="0.25">
      <c r="A5260" s="25">
        <v>154311</v>
      </c>
      <c r="B5260" s="25" t="s">
        <v>352</v>
      </c>
      <c r="C5260" s="25" t="s">
        <v>43</v>
      </c>
      <c r="D5260" s="25" t="s">
        <v>55</v>
      </c>
      <c r="E5260" s="24">
        <v>43881</v>
      </c>
      <c r="F5260" s="25" t="s">
        <v>56</v>
      </c>
      <c r="G5260" s="25" t="s">
        <v>46</v>
      </c>
      <c r="H5260" s="24">
        <v>45230</v>
      </c>
      <c r="I5260" s="101">
        <v>0.80226851851851855</v>
      </c>
      <c r="J5260" s="24">
        <v>45230</v>
      </c>
      <c r="K5260" s="101">
        <v>0.81047453703703709</v>
      </c>
      <c r="L5260" s="25">
        <v>709</v>
      </c>
      <c r="M5260" s="26">
        <f>Causas[[#This Row],[parada_duracion]]/60</f>
        <v>11.816666666666666</v>
      </c>
      <c r="N5260" s="19" t="s">
        <v>113</v>
      </c>
      <c r="O5260" s="16" t="s">
        <v>52</v>
      </c>
      <c r="P5260" s="16">
        <f>WEEKNUM(Causas[[#This Row],[resolucion_fecha]],16)</f>
        <v>44</v>
      </c>
      <c r="Q5260" s="16" t="str">
        <f>TEXT(Causas[[#This Row],[resolucion_fecha]],"MMMM")</f>
        <v>octubre</v>
      </c>
      <c r="R5260" s="16" t="str">
        <f t="shared" si="82"/>
        <v>T</v>
      </c>
      <c r="S5260" s="16"/>
      <c r="T5260" s="16" t="s">
        <v>53</v>
      </c>
      <c r="U5260" s="100"/>
      <c r="V5260" s="16"/>
      <c r="W5260" s="16"/>
    </row>
    <row r="5261" spans="1:23" hidden="1" x14ac:dyDescent="0.25">
      <c r="A5261" s="25">
        <v>154317</v>
      </c>
      <c r="B5261" s="25" t="s">
        <v>88</v>
      </c>
      <c r="C5261" s="25" t="s">
        <v>43</v>
      </c>
      <c r="D5261" s="25" t="s">
        <v>96</v>
      </c>
      <c r="E5261" s="24">
        <v>43843</v>
      </c>
      <c r="F5261" s="25" t="s">
        <v>56</v>
      </c>
      <c r="G5261" s="25" t="s">
        <v>46</v>
      </c>
      <c r="H5261" s="24">
        <v>45230</v>
      </c>
      <c r="I5261" s="101">
        <v>0.85770833333333341</v>
      </c>
      <c r="J5261" s="24">
        <v>45230</v>
      </c>
      <c r="K5261" s="101">
        <v>0.87761574074074078</v>
      </c>
      <c r="L5261" s="25">
        <v>1720</v>
      </c>
      <c r="M5261" s="26">
        <f>Causas[[#This Row],[parada_duracion]]/60</f>
        <v>28.666666666666668</v>
      </c>
      <c r="N5261" s="19" t="s">
        <v>1684</v>
      </c>
      <c r="O5261" s="16" t="s">
        <v>52</v>
      </c>
      <c r="P5261" s="16">
        <f>WEEKNUM(Causas[[#This Row],[resolucion_fecha]],16)</f>
        <v>44</v>
      </c>
      <c r="Q5261" s="16" t="str">
        <f>TEXT(Causas[[#This Row],[resolucion_fecha]],"MMMM")</f>
        <v>octubre</v>
      </c>
      <c r="R5261" s="16" t="str">
        <f t="shared" si="82"/>
        <v>T</v>
      </c>
      <c r="S5261" s="16"/>
      <c r="T5261" s="16" t="s">
        <v>53</v>
      </c>
      <c r="U5261" s="16"/>
      <c r="V5261" s="16"/>
      <c r="W5261" s="16"/>
    </row>
    <row r="5262" spans="1:23" hidden="1" x14ac:dyDescent="0.25">
      <c r="A5262" s="25">
        <v>154323</v>
      </c>
      <c r="B5262" s="25" t="s">
        <v>42</v>
      </c>
      <c r="C5262" s="25" t="s">
        <v>43</v>
      </c>
      <c r="D5262" s="25" t="s">
        <v>80</v>
      </c>
      <c r="E5262" s="24">
        <v>43405</v>
      </c>
      <c r="F5262" s="25" t="s">
        <v>45</v>
      </c>
      <c r="G5262" s="25" t="s">
        <v>50</v>
      </c>
      <c r="H5262" s="24">
        <v>45231</v>
      </c>
      <c r="I5262" s="101">
        <v>0.3129513888888889</v>
      </c>
      <c r="J5262" s="24">
        <v>45231</v>
      </c>
      <c r="K5262" s="101">
        <v>0.31663194444444448</v>
      </c>
      <c r="L5262" s="25">
        <v>318</v>
      </c>
      <c r="M5262" s="26">
        <f>Causas[[#This Row],[parada_duracion]]/60</f>
        <v>5.3</v>
      </c>
      <c r="N5262" s="19" t="s">
        <v>47</v>
      </c>
      <c r="O5262" s="16" t="s">
        <v>47</v>
      </c>
      <c r="P5262" s="16">
        <f>WEEKNUM(Causas[[#This Row],[resolucion_fecha]],16)</f>
        <v>44</v>
      </c>
      <c r="Q5262" s="16" t="str">
        <f>TEXT(Causas[[#This Row],[resolucion_fecha]],"MMMM")</f>
        <v>noviembre</v>
      </c>
      <c r="R5262" s="16" t="str">
        <f t="shared" si="82"/>
        <v>M</v>
      </c>
      <c r="S5262" s="16"/>
      <c r="T5262" s="16" t="s">
        <v>47</v>
      </c>
      <c r="U5262" s="16"/>
      <c r="V5262" s="16"/>
      <c r="W5262" s="16"/>
    </row>
    <row r="5263" spans="1:23" ht="30" hidden="1" x14ac:dyDescent="0.25">
      <c r="A5263" s="96">
        <v>154325</v>
      </c>
      <c r="B5263" s="96" t="s">
        <v>94</v>
      </c>
      <c r="C5263" s="96" t="s">
        <v>43</v>
      </c>
      <c r="D5263" s="96" t="s">
        <v>166</v>
      </c>
      <c r="E5263" s="97">
        <v>43405</v>
      </c>
      <c r="F5263" s="96" t="s">
        <v>45</v>
      </c>
      <c r="G5263" s="96" t="s">
        <v>50</v>
      </c>
      <c r="H5263" s="97">
        <v>45231</v>
      </c>
      <c r="I5263" s="23">
        <v>0.34825231481481483</v>
      </c>
      <c r="J5263" s="97">
        <v>45231</v>
      </c>
      <c r="K5263" s="23">
        <v>0.35773148148148143</v>
      </c>
      <c r="L5263" s="96">
        <v>819</v>
      </c>
      <c r="M5263" s="98">
        <f>Causas[[#This Row],[parada_duracion]]/60</f>
        <v>13.65</v>
      </c>
      <c r="N5263" s="18" t="s">
        <v>1685</v>
      </c>
      <c r="O5263" s="99" t="s">
        <v>52</v>
      </c>
      <c r="P5263" s="99">
        <f>WEEKNUM(Causas[[#This Row],[resolucion_fecha]],16)</f>
        <v>44</v>
      </c>
      <c r="Q5263" s="99" t="str">
        <f>TEXT(Causas[[#This Row],[resolucion_fecha]],"MMMM")</f>
        <v>noviembre</v>
      </c>
      <c r="R5263" s="99" t="str">
        <f t="shared" si="82"/>
        <v>M</v>
      </c>
      <c r="S5263" s="99"/>
      <c r="T5263" s="99" t="s">
        <v>53</v>
      </c>
      <c r="U5263" s="16"/>
      <c r="V5263" s="99"/>
      <c r="W5263" s="99"/>
    </row>
    <row r="5264" spans="1:23" ht="30" hidden="1" x14ac:dyDescent="0.25">
      <c r="A5264" s="25">
        <v>154326</v>
      </c>
      <c r="B5264" s="25" t="s">
        <v>54</v>
      </c>
      <c r="C5264" s="25" t="s">
        <v>43</v>
      </c>
      <c r="D5264" s="25" t="s">
        <v>55</v>
      </c>
      <c r="E5264" s="24">
        <v>44120</v>
      </c>
      <c r="F5264" s="25" t="s">
        <v>56</v>
      </c>
      <c r="G5264" s="25" t="s">
        <v>50</v>
      </c>
      <c r="H5264" s="24">
        <v>45231</v>
      </c>
      <c r="I5264" s="101">
        <v>0.35650462962962964</v>
      </c>
      <c r="J5264" s="24">
        <v>45231</v>
      </c>
      <c r="K5264" s="101">
        <v>0.37357638888888894</v>
      </c>
      <c r="L5264" s="25">
        <v>1475</v>
      </c>
      <c r="M5264" s="26">
        <f>Causas[[#This Row],[parada_duracion]]/60</f>
        <v>24.583333333333332</v>
      </c>
      <c r="N5264" s="18" t="s">
        <v>1686</v>
      </c>
      <c r="O5264" s="16" t="s">
        <v>52</v>
      </c>
      <c r="P5264" s="16">
        <f>WEEKNUM(Causas[[#This Row],[resolucion_fecha]],16)</f>
        <v>44</v>
      </c>
      <c r="Q5264" s="16" t="str">
        <f>TEXT(Causas[[#This Row],[resolucion_fecha]],"MMMM")</f>
        <v>noviembre</v>
      </c>
      <c r="R5264" s="16" t="str">
        <f t="shared" si="82"/>
        <v>M</v>
      </c>
      <c r="S5264" s="16"/>
      <c r="T5264" s="16" t="s">
        <v>73</v>
      </c>
      <c r="U5264" s="100"/>
      <c r="V5264" s="16"/>
      <c r="W5264" s="16"/>
    </row>
    <row r="5265" spans="1:23" ht="30" hidden="1" x14ac:dyDescent="0.25">
      <c r="A5265" s="25">
        <v>154330</v>
      </c>
      <c r="B5265" s="25" t="s">
        <v>54</v>
      </c>
      <c r="C5265" s="25" t="s">
        <v>43</v>
      </c>
      <c r="D5265" s="25" t="s">
        <v>55</v>
      </c>
      <c r="E5265" s="24">
        <v>44120</v>
      </c>
      <c r="F5265" s="25" t="s">
        <v>56</v>
      </c>
      <c r="G5265" s="25" t="s">
        <v>50</v>
      </c>
      <c r="H5265" s="24">
        <v>45231</v>
      </c>
      <c r="I5265" s="101">
        <v>0.39508101851851851</v>
      </c>
      <c r="J5265" s="24">
        <v>45231</v>
      </c>
      <c r="K5265" s="101">
        <v>0.47790509259259256</v>
      </c>
      <c r="L5265" s="25">
        <v>7156</v>
      </c>
      <c r="M5265" s="26">
        <f>Causas[[#This Row],[parada_duracion]]/60</f>
        <v>119.26666666666667</v>
      </c>
      <c r="N5265" s="19" t="s">
        <v>1686</v>
      </c>
      <c r="O5265" s="16" t="s">
        <v>52</v>
      </c>
      <c r="P5265" s="16">
        <f>WEEKNUM(Causas[[#This Row],[resolucion_fecha]],16)</f>
        <v>44</v>
      </c>
      <c r="Q5265" s="16" t="str">
        <f>TEXT(Causas[[#This Row],[resolucion_fecha]],"MMMM")</f>
        <v>noviembre</v>
      </c>
      <c r="R5265" s="16" t="str">
        <f t="shared" si="82"/>
        <v>M</v>
      </c>
      <c r="S5265" s="16"/>
      <c r="T5265" s="16" t="s">
        <v>73</v>
      </c>
      <c r="U5265" s="16"/>
      <c r="V5265" s="16"/>
      <c r="W5265" s="16"/>
    </row>
    <row r="5266" spans="1:23" hidden="1" x14ac:dyDescent="0.25">
      <c r="A5266" s="96">
        <v>154333</v>
      </c>
      <c r="B5266" s="96" t="s">
        <v>197</v>
      </c>
      <c r="C5266" s="96" t="s">
        <v>43</v>
      </c>
      <c r="D5266" s="96" t="s">
        <v>90</v>
      </c>
      <c r="E5266" s="97">
        <v>43405</v>
      </c>
      <c r="F5266" s="96" t="s">
        <v>45</v>
      </c>
      <c r="G5266" s="96" t="s">
        <v>46</v>
      </c>
      <c r="H5266" s="97">
        <v>45231</v>
      </c>
      <c r="I5266" s="23">
        <v>0.42238425925925926</v>
      </c>
      <c r="J5266" s="97">
        <v>45231</v>
      </c>
      <c r="K5266" s="23">
        <v>0.4246180555555556</v>
      </c>
      <c r="L5266" s="96">
        <v>193</v>
      </c>
      <c r="M5266" s="98">
        <f>Causas[[#This Row],[parada_duracion]]/60</f>
        <v>3.2166666666666668</v>
      </c>
      <c r="N5266" s="19" t="s">
        <v>47</v>
      </c>
      <c r="O5266" s="16" t="s">
        <v>47</v>
      </c>
      <c r="P5266" s="99">
        <f>WEEKNUM(Causas[[#This Row],[resolucion_fecha]],16)</f>
        <v>44</v>
      </c>
      <c r="Q5266" s="99" t="str">
        <f>TEXT(Causas[[#This Row],[resolucion_fecha]],"MMMM")</f>
        <v>noviembre</v>
      </c>
      <c r="R5266" s="99" t="str">
        <f t="shared" si="82"/>
        <v>M</v>
      </c>
      <c r="S5266" s="99"/>
      <c r="T5266" s="16" t="s">
        <v>47</v>
      </c>
      <c r="U5266" s="16"/>
      <c r="V5266" s="99"/>
      <c r="W5266" s="99"/>
    </row>
    <row r="5267" spans="1:23" hidden="1" x14ac:dyDescent="0.25">
      <c r="A5267" s="96">
        <v>154334</v>
      </c>
      <c r="B5267" s="96" t="s">
        <v>197</v>
      </c>
      <c r="C5267" s="96" t="s">
        <v>43</v>
      </c>
      <c r="D5267" s="96" t="s">
        <v>90</v>
      </c>
      <c r="E5267" s="97">
        <v>43405</v>
      </c>
      <c r="F5267" s="96" t="s">
        <v>45</v>
      </c>
      <c r="G5267" s="96" t="s">
        <v>46</v>
      </c>
      <c r="H5267" s="97">
        <v>45231</v>
      </c>
      <c r="I5267" s="23">
        <v>0.43405092592592592</v>
      </c>
      <c r="J5267" s="97">
        <v>45231</v>
      </c>
      <c r="K5267" s="23">
        <v>0.48773148148148149</v>
      </c>
      <c r="L5267" s="96">
        <v>4638</v>
      </c>
      <c r="M5267" s="98">
        <f>Causas[[#This Row],[parada_duracion]]/60</f>
        <v>77.3</v>
      </c>
      <c r="N5267" s="18" t="s">
        <v>1687</v>
      </c>
      <c r="O5267" s="99" t="s">
        <v>52</v>
      </c>
      <c r="P5267" s="99">
        <f>WEEKNUM(Causas[[#This Row],[resolucion_fecha]],16)</f>
        <v>44</v>
      </c>
      <c r="Q5267" s="99" t="str">
        <f>TEXT(Causas[[#This Row],[resolucion_fecha]],"MMMM")</f>
        <v>noviembre</v>
      </c>
      <c r="R5267" s="99" t="str">
        <f t="shared" si="82"/>
        <v>M</v>
      </c>
      <c r="S5267" s="99"/>
      <c r="T5267" s="99" t="s">
        <v>53</v>
      </c>
      <c r="U5267" s="100"/>
      <c r="V5267" s="99"/>
      <c r="W5267" s="99"/>
    </row>
    <row r="5268" spans="1:23" hidden="1" x14ac:dyDescent="0.25">
      <c r="A5268" s="25">
        <v>154335</v>
      </c>
      <c r="B5268" s="25" t="s">
        <v>83</v>
      </c>
      <c r="C5268" s="25" t="s">
        <v>43</v>
      </c>
      <c r="D5268" s="25" t="s">
        <v>76</v>
      </c>
      <c r="E5268" s="24">
        <v>43405</v>
      </c>
      <c r="F5268" s="25" t="s">
        <v>45</v>
      </c>
      <c r="G5268" s="25" t="s">
        <v>46</v>
      </c>
      <c r="H5268" s="24">
        <v>45231</v>
      </c>
      <c r="I5268" s="101">
        <v>0.43902777777777779</v>
      </c>
      <c r="J5268" s="24">
        <v>45231</v>
      </c>
      <c r="K5268" s="101">
        <v>0.48778935185185185</v>
      </c>
      <c r="L5268" s="25">
        <v>4213</v>
      </c>
      <c r="M5268" s="26">
        <f>Causas[[#This Row],[parada_duracion]]/60</f>
        <v>70.216666666666669</v>
      </c>
      <c r="N5268" s="19" t="s">
        <v>49</v>
      </c>
      <c r="O5268" s="16" t="s">
        <v>49</v>
      </c>
      <c r="P5268" s="16">
        <f>WEEKNUM(Causas[[#This Row],[resolucion_fecha]],16)</f>
        <v>44</v>
      </c>
      <c r="Q5268" s="16" t="str">
        <f>TEXT(Causas[[#This Row],[resolucion_fecha]],"MMMM")</f>
        <v>noviembre</v>
      </c>
      <c r="R5268" s="16" t="str">
        <f t="shared" si="82"/>
        <v>M</v>
      </c>
      <c r="S5268" s="16"/>
      <c r="T5268" s="16" t="s">
        <v>49</v>
      </c>
      <c r="U5268" s="100"/>
      <c r="V5268" s="16"/>
      <c r="W5268" s="16"/>
    </row>
    <row r="5269" spans="1:23" hidden="1" x14ac:dyDescent="0.25">
      <c r="A5269" s="25">
        <v>154347</v>
      </c>
      <c r="B5269" s="25" t="s">
        <v>54</v>
      </c>
      <c r="C5269" s="25" t="s">
        <v>43</v>
      </c>
      <c r="D5269" s="25" t="s">
        <v>55</v>
      </c>
      <c r="E5269" s="24">
        <v>44120</v>
      </c>
      <c r="F5269" s="25" t="s">
        <v>56</v>
      </c>
      <c r="G5269" s="25" t="s">
        <v>50</v>
      </c>
      <c r="H5269" s="24">
        <v>45231</v>
      </c>
      <c r="I5269" s="101">
        <v>0.64414351851851859</v>
      </c>
      <c r="J5269" s="24">
        <v>45231</v>
      </c>
      <c r="K5269" s="101">
        <v>0.64915509259259252</v>
      </c>
      <c r="L5269" s="25">
        <v>433</v>
      </c>
      <c r="M5269" s="26">
        <f>Causas[[#This Row],[parada_duracion]]/60</f>
        <v>7.2166666666666668</v>
      </c>
      <c r="N5269" s="19" t="s">
        <v>47</v>
      </c>
      <c r="O5269" s="16" t="s">
        <v>47</v>
      </c>
      <c r="P5269" s="16">
        <f>WEEKNUM(Causas[[#This Row],[resolucion_fecha]],16)</f>
        <v>44</v>
      </c>
      <c r="Q5269" s="16" t="str">
        <f>TEXT(Causas[[#This Row],[resolucion_fecha]],"MMMM")</f>
        <v>noviembre</v>
      </c>
      <c r="R5269" s="16" t="str">
        <f t="shared" si="82"/>
        <v>T</v>
      </c>
      <c r="S5269" s="16"/>
      <c r="T5269" s="16" t="s">
        <v>47</v>
      </c>
      <c r="U5269" s="16"/>
      <c r="V5269" s="16"/>
      <c r="W5269" s="16"/>
    </row>
    <row r="5270" spans="1:23" hidden="1" x14ac:dyDescent="0.25">
      <c r="A5270" s="25">
        <v>154358</v>
      </c>
      <c r="B5270" s="25" t="s">
        <v>58</v>
      </c>
      <c r="C5270" s="25" t="s">
        <v>43</v>
      </c>
      <c r="D5270" s="25" t="s">
        <v>59</v>
      </c>
      <c r="E5270" s="24">
        <v>44231</v>
      </c>
      <c r="F5270" s="25" t="s">
        <v>60</v>
      </c>
      <c r="G5270" s="25" t="s">
        <v>46</v>
      </c>
      <c r="H5270" s="24">
        <v>45231</v>
      </c>
      <c r="I5270" s="101">
        <v>0.72925925925925927</v>
      </c>
      <c r="J5270" s="24">
        <v>45231</v>
      </c>
      <c r="K5270" s="101">
        <v>0.76891203703703714</v>
      </c>
      <c r="L5270" s="25">
        <v>3426</v>
      </c>
      <c r="M5270" s="26">
        <f>Causas[[#This Row],[parada_duracion]]/60</f>
        <v>57.1</v>
      </c>
      <c r="N5270" s="19" t="s">
        <v>49</v>
      </c>
      <c r="O5270" s="16" t="s">
        <v>49</v>
      </c>
      <c r="P5270" s="16">
        <f>WEEKNUM(Causas[[#This Row],[resolucion_fecha]],16)</f>
        <v>44</v>
      </c>
      <c r="Q5270" s="16" t="str">
        <f>TEXT(Causas[[#This Row],[resolucion_fecha]],"MMMM")</f>
        <v>noviembre</v>
      </c>
      <c r="R5270" s="16" t="str">
        <f t="shared" si="82"/>
        <v>T</v>
      </c>
      <c r="S5270" s="16"/>
      <c r="T5270" s="16" t="s">
        <v>49</v>
      </c>
      <c r="U5270" s="16"/>
      <c r="V5270" s="16"/>
      <c r="W5270" s="16"/>
    </row>
    <row r="5271" spans="1:23" hidden="1" x14ac:dyDescent="0.25">
      <c r="A5271" s="96">
        <v>154361</v>
      </c>
      <c r="B5271" s="96" t="s">
        <v>95</v>
      </c>
      <c r="C5271" s="96" t="s">
        <v>43</v>
      </c>
      <c r="D5271" s="96" t="s">
        <v>166</v>
      </c>
      <c r="E5271" s="97">
        <v>43405</v>
      </c>
      <c r="F5271" s="96" t="s">
        <v>45</v>
      </c>
      <c r="G5271" s="96" t="s">
        <v>46</v>
      </c>
      <c r="H5271" s="97">
        <v>45231</v>
      </c>
      <c r="I5271" s="23">
        <v>0.75226851851851861</v>
      </c>
      <c r="J5271" s="97">
        <v>45231</v>
      </c>
      <c r="K5271" s="23">
        <v>0.81935185185185189</v>
      </c>
      <c r="L5271" s="96">
        <v>5796</v>
      </c>
      <c r="M5271" s="98">
        <f>Causas[[#This Row],[parada_duracion]]/60</f>
        <v>96.6</v>
      </c>
      <c r="N5271" s="19" t="s">
        <v>49</v>
      </c>
      <c r="O5271" s="16" t="s">
        <v>49</v>
      </c>
      <c r="P5271" s="99">
        <f>WEEKNUM(Causas[[#This Row],[resolucion_fecha]],16)</f>
        <v>44</v>
      </c>
      <c r="Q5271" s="99" t="str">
        <f>TEXT(Causas[[#This Row],[resolucion_fecha]],"MMMM")</f>
        <v>noviembre</v>
      </c>
      <c r="R5271" s="99" t="str">
        <f t="shared" si="82"/>
        <v>T</v>
      </c>
      <c r="S5271" s="99"/>
      <c r="T5271" s="16" t="s">
        <v>49</v>
      </c>
      <c r="U5271" s="16"/>
      <c r="V5271" s="99"/>
      <c r="W5271" s="99"/>
    </row>
    <row r="5272" spans="1:23" hidden="1" x14ac:dyDescent="0.25">
      <c r="A5272" s="96">
        <v>154362</v>
      </c>
      <c r="B5272" s="96" t="s">
        <v>54</v>
      </c>
      <c r="C5272" s="96" t="s">
        <v>43</v>
      </c>
      <c r="D5272" s="96" t="s">
        <v>55</v>
      </c>
      <c r="E5272" s="97">
        <v>44120</v>
      </c>
      <c r="F5272" s="96" t="s">
        <v>56</v>
      </c>
      <c r="G5272" s="96" t="s">
        <v>50</v>
      </c>
      <c r="H5272" s="97">
        <v>45231</v>
      </c>
      <c r="I5272" s="23">
        <v>0.75280092592592596</v>
      </c>
      <c r="J5272" s="97">
        <v>45231</v>
      </c>
      <c r="K5272" s="23">
        <v>0.75684027777777774</v>
      </c>
      <c r="L5272" s="96">
        <v>349</v>
      </c>
      <c r="M5272" s="98">
        <f>Causas[[#This Row],[parada_duracion]]/60</f>
        <v>5.8166666666666664</v>
      </c>
      <c r="N5272" s="19" t="s">
        <v>47</v>
      </c>
      <c r="O5272" s="16" t="s">
        <v>47</v>
      </c>
      <c r="P5272" s="99">
        <f>WEEKNUM(Causas[[#This Row],[resolucion_fecha]],16)</f>
        <v>44</v>
      </c>
      <c r="Q5272" s="99" t="str">
        <f>TEXT(Causas[[#This Row],[resolucion_fecha]],"MMMM")</f>
        <v>noviembre</v>
      </c>
      <c r="R5272" s="99" t="str">
        <f t="shared" si="82"/>
        <v>T</v>
      </c>
      <c r="S5272" s="99"/>
      <c r="T5272" s="16" t="s">
        <v>47</v>
      </c>
      <c r="U5272" s="100"/>
      <c r="V5272" s="99"/>
      <c r="W5272" s="99"/>
    </row>
    <row r="5273" spans="1:23" hidden="1" x14ac:dyDescent="0.25">
      <c r="A5273" s="25">
        <v>154363</v>
      </c>
      <c r="B5273" s="25" t="s">
        <v>54</v>
      </c>
      <c r="C5273" s="25" t="s">
        <v>43</v>
      </c>
      <c r="D5273" s="25" t="s">
        <v>55</v>
      </c>
      <c r="E5273" s="24">
        <v>44120</v>
      </c>
      <c r="F5273" s="25" t="s">
        <v>56</v>
      </c>
      <c r="G5273" s="25" t="s">
        <v>50</v>
      </c>
      <c r="H5273" s="24">
        <v>45231</v>
      </c>
      <c r="I5273" s="101">
        <v>0.76070601851851849</v>
      </c>
      <c r="J5273" s="24">
        <v>45231</v>
      </c>
      <c r="K5273" s="101">
        <v>0.8106712962962962</v>
      </c>
      <c r="L5273" s="25">
        <v>4317</v>
      </c>
      <c r="M5273" s="26">
        <f>Causas[[#This Row],[parada_duracion]]/60</f>
        <v>71.95</v>
      </c>
      <c r="N5273" s="19" t="s">
        <v>1688</v>
      </c>
      <c r="O5273" s="16" t="s">
        <v>52</v>
      </c>
      <c r="P5273" s="16">
        <f>WEEKNUM(Causas[[#This Row],[resolucion_fecha]],16)</f>
        <v>44</v>
      </c>
      <c r="Q5273" s="16" t="str">
        <f>TEXT(Causas[[#This Row],[resolucion_fecha]],"MMMM")</f>
        <v>noviembre</v>
      </c>
      <c r="R5273" s="16" t="str">
        <f t="shared" si="82"/>
        <v>T</v>
      </c>
      <c r="S5273" s="16"/>
      <c r="T5273" s="16" t="s">
        <v>53</v>
      </c>
      <c r="U5273" s="100"/>
      <c r="V5273" s="16"/>
      <c r="W5273" s="16"/>
    </row>
    <row r="5274" spans="1:23" hidden="1" x14ac:dyDescent="0.25">
      <c r="A5274" s="96">
        <v>154365</v>
      </c>
      <c r="B5274" s="96" t="s">
        <v>42</v>
      </c>
      <c r="C5274" s="96" t="s">
        <v>43</v>
      </c>
      <c r="D5274" s="96" t="s">
        <v>55</v>
      </c>
      <c r="E5274" s="97">
        <v>43405</v>
      </c>
      <c r="F5274" s="96" t="s">
        <v>45</v>
      </c>
      <c r="G5274" s="96" t="s">
        <v>50</v>
      </c>
      <c r="H5274" s="97">
        <v>45231</v>
      </c>
      <c r="I5274" s="23">
        <v>0.81548611111111102</v>
      </c>
      <c r="J5274" s="97">
        <v>45231</v>
      </c>
      <c r="K5274" s="23">
        <v>0.82038194444444434</v>
      </c>
      <c r="L5274" s="96">
        <v>423</v>
      </c>
      <c r="M5274" s="98">
        <f>Causas[[#This Row],[parada_duracion]]/60</f>
        <v>7.05</v>
      </c>
      <c r="N5274" s="19" t="s">
        <v>47</v>
      </c>
      <c r="O5274" s="16" t="s">
        <v>47</v>
      </c>
      <c r="P5274" s="99">
        <f>WEEKNUM(Causas[[#This Row],[resolucion_fecha]],16)</f>
        <v>44</v>
      </c>
      <c r="Q5274" s="99" t="str">
        <f>TEXT(Causas[[#This Row],[resolucion_fecha]],"MMMM")</f>
        <v>noviembre</v>
      </c>
      <c r="R5274" s="99" t="str">
        <f t="shared" si="82"/>
        <v>T</v>
      </c>
      <c r="S5274" s="99"/>
      <c r="T5274" s="16" t="s">
        <v>47</v>
      </c>
      <c r="U5274" s="16"/>
      <c r="V5274" s="99"/>
      <c r="W5274" s="99"/>
    </row>
    <row r="5275" spans="1:23" hidden="1" x14ac:dyDescent="0.25">
      <c r="A5275" s="25">
        <v>154366</v>
      </c>
      <c r="B5275" s="25" t="s">
        <v>95</v>
      </c>
      <c r="C5275" s="25" t="s">
        <v>43</v>
      </c>
      <c r="D5275" s="25" t="s">
        <v>166</v>
      </c>
      <c r="E5275" s="24">
        <v>43405</v>
      </c>
      <c r="F5275" s="25" t="s">
        <v>45</v>
      </c>
      <c r="G5275" s="25" t="s">
        <v>46</v>
      </c>
      <c r="H5275" s="24">
        <v>45231</v>
      </c>
      <c r="I5275" s="101">
        <v>0.81940972222222219</v>
      </c>
      <c r="J5275" s="24">
        <v>45231</v>
      </c>
      <c r="K5275" s="101">
        <v>0.83687500000000004</v>
      </c>
      <c r="L5275" s="25">
        <v>1509</v>
      </c>
      <c r="M5275" s="26">
        <f>Causas[[#This Row],[parada_duracion]]/60</f>
        <v>25.15</v>
      </c>
      <c r="N5275" s="19" t="s">
        <v>49</v>
      </c>
      <c r="O5275" s="16" t="s">
        <v>49</v>
      </c>
      <c r="P5275" s="16">
        <f>WEEKNUM(Causas[[#This Row],[resolucion_fecha]],16)</f>
        <v>44</v>
      </c>
      <c r="Q5275" s="16" t="str">
        <f>TEXT(Causas[[#This Row],[resolucion_fecha]],"MMMM")</f>
        <v>noviembre</v>
      </c>
      <c r="R5275" s="16" t="str">
        <f t="shared" si="82"/>
        <v>T</v>
      </c>
      <c r="S5275" s="16"/>
      <c r="T5275" s="16" t="s">
        <v>49</v>
      </c>
      <c r="U5275" s="100"/>
      <c r="V5275" s="16"/>
      <c r="W5275" s="16"/>
    </row>
    <row r="5276" spans="1:23" ht="30" hidden="1" x14ac:dyDescent="0.25">
      <c r="A5276" s="96">
        <v>154369</v>
      </c>
      <c r="B5276" s="96" t="s">
        <v>74</v>
      </c>
      <c r="C5276" s="96" t="s">
        <v>43</v>
      </c>
      <c r="D5276" s="96" t="s">
        <v>68</v>
      </c>
      <c r="E5276" s="97">
        <v>44258</v>
      </c>
      <c r="F5276" s="96" t="s">
        <v>56</v>
      </c>
      <c r="G5276" s="96" t="s">
        <v>46</v>
      </c>
      <c r="H5276" s="97">
        <v>45231</v>
      </c>
      <c r="I5276" s="23">
        <v>0.83120370370370367</v>
      </c>
      <c r="J5276" s="97">
        <v>45231</v>
      </c>
      <c r="K5276" s="23">
        <v>0.85960648148148155</v>
      </c>
      <c r="L5276" s="96">
        <v>2454</v>
      </c>
      <c r="M5276" s="98">
        <f>Causas[[#This Row],[parada_duracion]]/60</f>
        <v>40.9</v>
      </c>
      <c r="N5276" s="18" t="s">
        <v>1689</v>
      </c>
      <c r="O5276" s="99" t="s">
        <v>52</v>
      </c>
      <c r="P5276" s="99">
        <f>WEEKNUM(Causas[[#This Row],[resolucion_fecha]],16)</f>
        <v>44</v>
      </c>
      <c r="Q5276" s="99" t="str">
        <f>TEXT(Causas[[#This Row],[resolucion_fecha]],"MMMM")</f>
        <v>noviembre</v>
      </c>
      <c r="R5276" s="99" t="str">
        <f t="shared" si="82"/>
        <v>T</v>
      </c>
      <c r="S5276" s="99"/>
      <c r="T5276" s="99" t="s">
        <v>53</v>
      </c>
      <c r="U5276" s="16"/>
      <c r="V5276" s="99"/>
      <c r="W5276" s="99"/>
    </row>
    <row r="5277" spans="1:23" hidden="1" x14ac:dyDescent="0.25">
      <c r="A5277" s="96">
        <v>154370</v>
      </c>
      <c r="B5277" s="96" t="s">
        <v>42</v>
      </c>
      <c r="C5277" s="96" t="s">
        <v>43</v>
      </c>
      <c r="D5277" s="96" t="s">
        <v>55</v>
      </c>
      <c r="E5277" s="97">
        <v>43405</v>
      </c>
      <c r="F5277" s="96" t="s">
        <v>45</v>
      </c>
      <c r="G5277" s="96" t="s">
        <v>50</v>
      </c>
      <c r="H5277" s="97">
        <v>45231</v>
      </c>
      <c r="I5277" s="23">
        <v>0.83422453703703703</v>
      </c>
      <c r="J5277" s="97">
        <v>45231</v>
      </c>
      <c r="K5277" s="23">
        <v>0.84181712962962962</v>
      </c>
      <c r="L5277" s="96">
        <v>656</v>
      </c>
      <c r="M5277" s="98">
        <f>Causas[[#This Row],[parada_duracion]]/60</f>
        <v>10.933333333333334</v>
      </c>
      <c r="N5277" s="18" t="s">
        <v>1690</v>
      </c>
      <c r="O5277" s="99" t="s">
        <v>52</v>
      </c>
      <c r="P5277" s="99">
        <f>WEEKNUM(Causas[[#This Row],[resolucion_fecha]],16)</f>
        <v>44</v>
      </c>
      <c r="Q5277" s="99" t="str">
        <f>TEXT(Causas[[#This Row],[resolucion_fecha]],"MMMM")</f>
        <v>noviembre</v>
      </c>
      <c r="R5277" s="99" t="str">
        <f t="shared" si="82"/>
        <v>T</v>
      </c>
      <c r="S5277" s="99"/>
      <c r="T5277" s="99" t="s">
        <v>53</v>
      </c>
      <c r="U5277" s="100"/>
      <c r="V5277" s="99"/>
      <c r="W5277" s="99"/>
    </row>
    <row r="5278" spans="1:23" hidden="1" x14ac:dyDescent="0.25">
      <c r="A5278" s="96">
        <v>154371</v>
      </c>
      <c r="B5278" s="96" t="s">
        <v>203</v>
      </c>
      <c r="C5278" s="96" t="s">
        <v>43</v>
      </c>
      <c r="D5278" s="96" t="s">
        <v>55</v>
      </c>
      <c r="E5278" s="97">
        <v>43405</v>
      </c>
      <c r="F5278" s="96" t="s">
        <v>45</v>
      </c>
      <c r="G5278" s="96" t="s">
        <v>50</v>
      </c>
      <c r="H5278" s="97">
        <v>45231</v>
      </c>
      <c r="I5278" s="23">
        <v>0.88299768518518518</v>
      </c>
      <c r="J5278" s="97">
        <v>45231</v>
      </c>
      <c r="K5278" s="23">
        <v>0.8997222222222222</v>
      </c>
      <c r="L5278" s="96">
        <v>1445</v>
      </c>
      <c r="M5278" s="98">
        <f>Causas[[#This Row],[parada_duracion]]/60</f>
        <v>24.083333333333332</v>
      </c>
      <c r="N5278" s="18" t="s">
        <v>1691</v>
      </c>
      <c r="O5278" s="99" t="s">
        <v>52</v>
      </c>
      <c r="P5278" s="99">
        <f>WEEKNUM(Causas[[#This Row],[resolucion_fecha]],16)</f>
        <v>44</v>
      </c>
      <c r="Q5278" s="99" t="str">
        <f>TEXT(Causas[[#This Row],[resolucion_fecha]],"MMMM")</f>
        <v>noviembre</v>
      </c>
      <c r="R5278" s="99" t="str">
        <f t="shared" si="82"/>
        <v>T</v>
      </c>
      <c r="S5278" s="99"/>
      <c r="T5278" s="99" t="s">
        <v>53</v>
      </c>
      <c r="U5278" s="100"/>
      <c r="V5278" s="99"/>
      <c r="W5278" s="99"/>
    </row>
    <row r="5279" spans="1:23" hidden="1" x14ac:dyDescent="0.25">
      <c r="A5279" s="25">
        <v>154372</v>
      </c>
      <c r="B5279" s="25" t="s">
        <v>42</v>
      </c>
      <c r="C5279" s="25" t="s">
        <v>43</v>
      </c>
      <c r="D5279" s="25" t="s">
        <v>55</v>
      </c>
      <c r="E5279" s="24">
        <v>43405</v>
      </c>
      <c r="F5279" s="25" t="s">
        <v>45</v>
      </c>
      <c r="G5279" s="25" t="s">
        <v>46</v>
      </c>
      <c r="H5279" s="24">
        <v>45231</v>
      </c>
      <c r="I5279" s="101">
        <v>0.89984953703703707</v>
      </c>
      <c r="J5279" s="24">
        <v>45231</v>
      </c>
      <c r="K5279" s="101">
        <v>0.90700231481481486</v>
      </c>
      <c r="L5279" s="25">
        <v>618</v>
      </c>
      <c r="M5279" s="26">
        <f>Causas[[#This Row],[parada_duracion]]/60</f>
        <v>10.3</v>
      </c>
      <c r="N5279" s="19" t="s">
        <v>1692</v>
      </c>
      <c r="O5279" s="16" t="s">
        <v>52</v>
      </c>
      <c r="P5279" s="16">
        <f>WEEKNUM(Causas[[#This Row],[resolucion_fecha]],16)</f>
        <v>44</v>
      </c>
      <c r="Q5279" s="16" t="str">
        <f>TEXT(Causas[[#This Row],[resolucion_fecha]],"MMMM")</f>
        <v>noviembre</v>
      </c>
      <c r="R5279" s="16" t="str">
        <f t="shared" si="82"/>
        <v>T</v>
      </c>
      <c r="S5279" s="16"/>
      <c r="T5279" s="16" t="s">
        <v>73</v>
      </c>
      <c r="U5279" s="100"/>
      <c r="V5279" s="16"/>
      <c r="W5279" s="16"/>
    </row>
    <row r="5280" spans="1:23" hidden="1" x14ac:dyDescent="0.25">
      <c r="A5280" s="25">
        <v>154373</v>
      </c>
      <c r="B5280" s="25" t="s">
        <v>54</v>
      </c>
      <c r="C5280" s="25" t="s">
        <v>43</v>
      </c>
      <c r="D5280" s="25" t="s">
        <v>55</v>
      </c>
      <c r="E5280" s="24">
        <v>44120</v>
      </c>
      <c r="F5280" s="25" t="s">
        <v>56</v>
      </c>
      <c r="G5280" s="25" t="s">
        <v>50</v>
      </c>
      <c r="H5280" s="24">
        <v>45232</v>
      </c>
      <c r="I5280" s="101">
        <v>0.25435185185185188</v>
      </c>
      <c r="J5280" s="24">
        <v>45232</v>
      </c>
      <c r="K5280" s="101">
        <v>0.25953703703703707</v>
      </c>
      <c r="L5280" s="25">
        <v>448</v>
      </c>
      <c r="M5280" s="26">
        <f>Causas[[#This Row],[parada_duracion]]/60</f>
        <v>7.4666666666666668</v>
      </c>
      <c r="N5280" s="19" t="s">
        <v>47</v>
      </c>
      <c r="O5280" s="16" t="s">
        <v>47</v>
      </c>
      <c r="P5280" s="16">
        <f>WEEKNUM(Causas[[#This Row],[resolucion_fecha]],16)</f>
        <v>44</v>
      </c>
      <c r="Q5280" s="16" t="str">
        <f>TEXT(Causas[[#This Row],[resolucion_fecha]],"MMMM")</f>
        <v>noviembre</v>
      </c>
      <c r="R5280" s="16" t="str">
        <f t="shared" si="82"/>
        <v>M</v>
      </c>
      <c r="S5280" s="16"/>
      <c r="T5280" s="16" t="s">
        <v>47</v>
      </c>
      <c r="U5280" s="16"/>
      <c r="V5280" s="16"/>
      <c r="W5280" s="16"/>
    </row>
    <row r="5281" spans="1:23" ht="30" hidden="1" x14ac:dyDescent="0.25">
      <c r="A5281" s="25">
        <v>154375</v>
      </c>
      <c r="B5281" s="25" t="s">
        <v>42</v>
      </c>
      <c r="C5281" s="25" t="s">
        <v>43</v>
      </c>
      <c r="D5281" s="25" t="s">
        <v>80</v>
      </c>
      <c r="E5281" s="24">
        <v>43405</v>
      </c>
      <c r="F5281" s="25" t="s">
        <v>45</v>
      </c>
      <c r="G5281" s="25" t="s">
        <v>50</v>
      </c>
      <c r="H5281" s="24">
        <v>45232</v>
      </c>
      <c r="I5281" s="101">
        <v>0.27687499999999998</v>
      </c>
      <c r="J5281" s="24">
        <v>45232</v>
      </c>
      <c r="K5281" s="101">
        <v>0.340787037037037</v>
      </c>
      <c r="L5281" s="25">
        <v>5522</v>
      </c>
      <c r="M5281" s="26">
        <f>Causas[[#This Row],[parada_duracion]]/60</f>
        <v>92.033333333333331</v>
      </c>
      <c r="N5281" s="19" t="s">
        <v>1693</v>
      </c>
      <c r="O5281" s="16" t="s">
        <v>52</v>
      </c>
      <c r="P5281" s="16">
        <f>WEEKNUM(Causas[[#This Row],[resolucion_fecha]],16)</f>
        <v>44</v>
      </c>
      <c r="Q5281" s="16" t="str">
        <f>TEXT(Causas[[#This Row],[resolucion_fecha]],"MMMM")</f>
        <v>noviembre</v>
      </c>
      <c r="R5281" s="16" t="str">
        <f t="shared" si="82"/>
        <v>M</v>
      </c>
      <c r="S5281" s="16"/>
      <c r="T5281" s="16" t="s">
        <v>53</v>
      </c>
      <c r="U5281" s="16"/>
      <c r="V5281" s="16"/>
      <c r="W5281" s="16"/>
    </row>
    <row r="5282" spans="1:23" hidden="1" x14ac:dyDescent="0.25">
      <c r="A5282" s="96">
        <v>154384</v>
      </c>
      <c r="B5282" s="96" t="s">
        <v>111</v>
      </c>
      <c r="C5282" s="96" t="s">
        <v>43</v>
      </c>
      <c r="D5282" s="96" t="s">
        <v>90</v>
      </c>
      <c r="E5282" s="97">
        <v>43405</v>
      </c>
      <c r="F5282" s="96" t="s">
        <v>45</v>
      </c>
      <c r="G5282" s="96" t="s">
        <v>50</v>
      </c>
      <c r="H5282" s="97">
        <v>45232</v>
      </c>
      <c r="I5282" s="23">
        <v>0.3674189814814815</v>
      </c>
      <c r="J5282" s="97">
        <v>45232</v>
      </c>
      <c r="K5282" s="23">
        <v>0.3740856481481481</v>
      </c>
      <c r="L5282" s="96">
        <v>576</v>
      </c>
      <c r="M5282" s="98">
        <f>Causas[[#This Row],[parada_duracion]]/60</f>
        <v>9.6</v>
      </c>
      <c r="N5282" s="18" t="s">
        <v>47</v>
      </c>
      <c r="O5282" s="99" t="s">
        <v>47</v>
      </c>
      <c r="P5282" s="99">
        <f>WEEKNUM(Causas[[#This Row],[resolucion_fecha]],16)</f>
        <v>44</v>
      </c>
      <c r="Q5282" s="99" t="str">
        <f>TEXT(Causas[[#This Row],[resolucion_fecha]],"MMMM")</f>
        <v>noviembre</v>
      </c>
      <c r="R5282" s="99" t="str">
        <f t="shared" si="82"/>
        <v>M</v>
      </c>
      <c r="S5282" s="99"/>
      <c r="T5282" s="99" t="s">
        <v>47</v>
      </c>
      <c r="U5282" s="16"/>
      <c r="V5282" s="99"/>
      <c r="W5282" s="99"/>
    </row>
    <row r="5283" spans="1:23" hidden="1" x14ac:dyDescent="0.25">
      <c r="A5283" s="25">
        <v>154385</v>
      </c>
      <c r="B5283" s="25" t="s">
        <v>163</v>
      </c>
      <c r="C5283" s="25" t="s">
        <v>43</v>
      </c>
      <c r="D5283" s="25" t="s">
        <v>44</v>
      </c>
      <c r="E5283" s="24">
        <v>43405</v>
      </c>
      <c r="F5283" s="25" t="s">
        <v>45</v>
      </c>
      <c r="G5283" s="25" t="s">
        <v>50</v>
      </c>
      <c r="H5283" s="24">
        <v>45232</v>
      </c>
      <c r="I5283" s="101">
        <v>0.38383101851851853</v>
      </c>
      <c r="J5283" s="24">
        <v>45232</v>
      </c>
      <c r="K5283" s="101">
        <v>0.41748842592592594</v>
      </c>
      <c r="L5283" s="25">
        <v>2908</v>
      </c>
      <c r="M5283" s="26">
        <f>Causas[[#This Row],[parada_duracion]]/60</f>
        <v>48.466666666666669</v>
      </c>
      <c r="N5283" s="19" t="s">
        <v>49</v>
      </c>
      <c r="O5283" s="19" t="s">
        <v>49</v>
      </c>
      <c r="P5283" s="16">
        <f>WEEKNUM(Causas[[#This Row],[resolucion_fecha]],16)</f>
        <v>44</v>
      </c>
      <c r="Q5283" s="16" t="str">
        <f>TEXT(Causas[[#This Row],[resolucion_fecha]],"MMMM")</f>
        <v>noviembre</v>
      </c>
      <c r="R5283" s="16" t="str">
        <f t="shared" si="82"/>
        <v>M</v>
      </c>
      <c r="S5283" s="16"/>
      <c r="T5283" s="16" t="s">
        <v>49</v>
      </c>
      <c r="U5283" s="100"/>
      <c r="V5283" s="16"/>
      <c r="W5283" s="16"/>
    </row>
    <row r="5284" spans="1:23" hidden="1" x14ac:dyDescent="0.25">
      <c r="A5284" s="25">
        <v>154387</v>
      </c>
      <c r="B5284" s="25" t="s">
        <v>111</v>
      </c>
      <c r="C5284" s="25" t="s">
        <v>43</v>
      </c>
      <c r="D5284" s="25" t="s">
        <v>90</v>
      </c>
      <c r="E5284" s="24">
        <v>43405</v>
      </c>
      <c r="F5284" s="25" t="s">
        <v>45</v>
      </c>
      <c r="G5284" s="25" t="s">
        <v>50</v>
      </c>
      <c r="H5284" s="24">
        <v>45232</v>
      </c>
      <c r="I5284" s="101">
        <v>0.4632060185185185</v>
      </c>
      <c r="J5284" s="24">
        <v>45232</v>
      </c>
      <c r="K5284" s="101">
        <v>0.53396990740740746</v>
      </c>
      <c r="L5284" s="25">
        <v>6114</v>
      </c>
      <c r="M5284" s="26">
        <f>Causas[[#This Row],[parada_duracion]]/60</f>
        <v>101.9</v>
      </c>
      <c r="N5284" s="19" t="s">
        <v>49</v>
      </c>
      <c r="O5284" s="19" t="s">
        <v>49</v>
      </c>
      <c r="P5284" s="16">
        <f>WEEKNUM(Causas[[#This Row],[resolucion_fecha]],16)</f>
        <v>44</v>
      </c>
      <c r="Q5284" s="16" t="str">
        <f>TEXT(Causas[[#This Row],[resolucion_fecha]],"MMMM")</f>
        <v>noviembre</v>
      </c>
      <c r="R5284" s="16" t="str">
        <f t="shared" si="82"/>
        <v>M</v>
      </c>
      <c r="S5284" s="16"/>
      <c r="T5284" s="16" t="s">
        <v>49</v>
      </c>
      <c r="U5284" s="16"/>
      <c r="V5284" s="16"/>
      <c r="W5284" s="16"/>
    </row>
    <row r="5285" spans="1:23" hidden="1" x14ac:dyDescent="0.25">
      <c r="A5285" s="25">
        <v>154391</v>
      </c>
      <c r="B5285" s="25" t="s">
        <v>42</v>
      </c>
      <c r="C5285" s="25" t="s">
        <v>43</v>
      </c>
      <c r="D5285" s="25" t="s">
        <v>80</v>
      </c>
      <c r="E5285" s="24">
        <v>43405</v>
      </c>
      <c r="F5285" s="25" t="s">
        <v>45</v>
      </c>
      <c r="G5285" s="25" t="s">
        <v>50</v>
      </c>
      <c r="H5285" s="24">
        <v>45232</v>
      </c>
      <c r="I5285" s="101">
        <v>0.49671296296296297</v>
      </c>
      <c r="J5285" s="24">
        <v>45232</v>
      </c>
      <c r="K5285" s="101">
        <v>0.53243055555555563</v>
      </c>
      <c r="L5285" s="25">
        <v>3086</v>
      </c>
      <c r="M5285" s="26">
        <f>Causas[[#This Row],[parada_duracion]]/60</f>
        <v>51.43333333333333</v>
      </c>
      <c r="N5285" s="19" t="s">
        <v>49</v>
      </c>
      <c r="O5285" s="19" t="s">
        <v>49</v>
      </c>
      <c r="P5285" s="16">
        <f>WEEKNUM(Causas[[#This Row],[resolucion_fecha]],16)</f>
        <v>44</v>
      </c>
      <c r="Q5285" s="16" t="str">
        <f>TEXT(Causas[[#This Row],[resolucion_fecha]],"MMMM")</f>
        <v>noviembre</v>
      </c>
      <c r="R5285" s="16" t="str">
        <f t="shared" si="82"/>
        <v>M</v>
      </c>
      <c r="S5285" s="16"/>
      <c r="T5285" s="16" t="s">
        <v>49</v>
      </c>
      <c r="U5285" s="16"/>
      <c r="V5285" s="16"/>
      <c r="W5285" s="16"/>
    </row>
    <row r="5286" spans="1:23" hidden="1" x14ac:dyDescent="0.25">
      <c r="A5286" s="25">
        <v>154395</v>
      </c>
      <c r="B5286" s="25" t="s">
        <v>83</v>
      </c>
      <c r="C5286" s="25" t="s">
        <v>43</v>
      </c>
      <c r="D5286" s="25" t="s">
        <v>76</v>
      </c>
      <c r="E5286" s="24">
        <v>43405</v>
      </c>
      <c r="F5286" s="25" t="s">
        <v>45</v>
      </c>
      <c r="G5286" s="25" t="s">
        <v>46</v>
      </c>
      <c r="H5286" s="24">
        <v>45232</v>
      </c>
      <c r="I5286" s="101">
        <v>0.54049768518518515</v>
      </c>
      <c r="J5286" s="24">
        <v>45232</v>
      </c>
      <c r="K5286" s="101">
        <v>0.58362268518518523</v>
      </c>
      <c r="L5286" s="25">
        <v>3726</v>
      </c>
      <c r="M5286" s="26">
        <f>Causas[[#This Row],[parada_duracion]]/60</f>
        <v>62.1</v>
      </c>
      <c r="N5286" s="19" t="s">
        <v>49</v>
      </c>
      <c r="O5286" s="19" t="s">
        <v>49</v>
      </c>
      <c r="P5286" s="16">
        <f>WEEKNUM(Causas[[#This Row],[resolucion_fecha]],16)</f>
        <v>44</v>
      </c>
      <c r="Q5286" s="16" t="str">
        <f>TEXT(Causas[[#This Row],[resolucion_fecha]],"MMMM")</f>
        <v>noviembre</v>
      </c>
      <c r="R5286" s="16" t="str">
        <f t="shared" si="82"/>
        <v>M</v>
      </c>
      <c r="S5286" s="16"/>
      <c r="T5286" s="16" t="s">
        <v>49</v>
      </c>
      <c r="U5286" s="16"/>
      <c r="V5286" s="16"/>
      <c r="W5286" s="16"/>
    </row>
    <row r="5287" spans="1:23" hidden="1" x14ac:dyDescent="0.25">
      <c r="A5287" s="25">
        <v>154401</v>
      </c>
      <c r="B5287" s="25" t="s">
        <v>42</v>
      </c>
      <c r="C5287" s="25" t="s">
        <v>43</v>
      </c>
      <c r="D5287" s="25" t="s">
        <v>164</v>
      </c>
      <c r="E5287" s="24">
        <v>43405</v>
      </c>
      <c r="F5287" s="25" t="s">
        <v>45</v>
      </c>
      <c r="G5287" s="25" t="s">
        <v>46</v>
      </c>
      <c r="H5287" s="24">
        <v>45232</v>
      </c>
      <c r="I5287" s="101">
        <v>0.73681712962962964</v>
      </c>
      <c r="J5287" s="24">
        <v>45232</v>
      </c>
      <c r="K5287" s="101">
        <v>0.74929398148148152</v>
      </c>
      <c r="L5287" s="25">
        <v>1078</v>
      </c>
      <c r="M5287" s="26">
        <f>Causas[[#This Row],[parada_duracion]]/60</f>
        <v>17.966666666666665</v>
      </c>
      <c r="N5287" s="19" t="s">
        <v>1694</v>
      </c>
      <c r="O5287" s="16" t="s">
        <v>52</v>
      </c>
      <c r="P5287" s="16">
        <f>WEEKNUM(Causas[[#This Row],[resolucion_fecha]],16)</f>
        <v>44</v>
      </c>
      <c r="Q5287" s="16" t="str">
        <f>TEXT(Causas[[#This Row],[resolucion_fecha]],"MMMM")</f>
        <v>noviembre</v>
      </c>
      <c r="R5287" s="16" t="str">
        <f t="shared" si="82"/>
        <v>T</v>
      </c>
      <c r="S5287" s="16"/>
      <c r="T5287" s="16" t="s">
        <v>53</v>
      </c>
      <c r="U5287" s="16"/>
      <c r="V5287" s="16"/>
      <c r="W5287" s="16"/>
    </row>
    <row r="5288" spans="1:23" hidden="1" x14ac:dyDescent="0.25">
      <c r="A5288" s="96">
        <v>154415</v>
      </c>
      <c r="B5288" s="96" t="s">
        <v>163</v>
      </c>
      <c r="C5288" s="96" t="s">
        <v>43</v>
      </c>
      <c r="D5288" s="96" t="s">
        <v>44</v>
      </c>
      <c r="E5288" s="97">
        <v>43405</v>
      </c>
      <c r="F5288" s="96" t="s">
        <v>45</v>
      </c>
      <c r="G5288" s="96" t="s">
        <v>50</v>
      </c>
      <c r="H5288" s="97">
        <v>45233</v>
      </c>
      <c r="I5288" s="23">
        <v>0.30085648148148147</v>
      </c>
      <c r="J5288" s="97">
        <v>45233</v>
      </c>
      <c r="K5288" s="23">
        <v>0.41513888888888889</v>
      </c>
      <c r="L5288" s="96">
        <v>9874</v>
      </c>
      <c r="M5288" s="98">
        <f>Causas[[#This Row],[parada_duracion]]/60</f>
        <v>164.56666666666666</v>
      </c>
      <c r="N5288" s="18" t="s">
        <v>49</v>
      </c>
      <c r="O5288" s="99" t="s">
        <v>49</v>
      </c>
      <c r="P5288" s="99">
        <f>WEEKNUM(Causas[[#This Row],[resolucion_fecha]],16)</f>
        <v>44</v>
      </c>
      <c r="Q5288" s="99" t="str">
        <f>TEXT(Causas[[#This Row],[resolucion_fecha]],"MMMM")</f>
        <v>noviembre</v>
      </c>
      <c r="R5288" s="99" t="str">
        <f t="shared" si="82"/>
        <v>M</v>
      </c>
      <c r="S5288" s="99"/>
      <c r="T5288" s="99" t="s">
        <v>49</v>
      </c>
      <c r="U5288" s="16"/>
      <c r="V5288" s="99"/>
      <c r="W5288" s="99"/>
    </row>
    <row r="5289" spans="1:23" hidden="1" x14ac:dyDescent="0.25">
      <c r="A5289" s="25">
        <v>154416</v>
      </c>
      <c r="B5289" s="25" t="s">
        <v>95</v>
      </c>
      <c r="C5289" s="25" t="s">
        <v>43</v>
      </c>
      <c r="D5289" s="25" t="s">
        <v>82</v>
      </c>
      <c r="E5289" s="24">
        <v>45063</v>
      </c>
      <c r="F5289" s="25" t="s">
        <v>124</v>
      </c>
      <c r="G5289" s="25" t="s">
        <v>50</v>
      </c>
      <c r="H5289" s="24">
        <v>45233</v>
      </c>
      <c r="I5289" s="101">
        <v>0.30135416666666665</v>
      </c>
      <c r="J5289" s="24">
        <v>45233</v>
      </c>
      <c r="K5289" s="101">
        <v>0.30681712962962965</v>
      </c>
      <c r="L5289" s="25">
        <v>472</v>
      </c>
      <c r="M5289" s="26">
        <f>Causas[[#This Row],[parada_duracion]]/60</f>
        <v>7.8666666666666663</v>
      </c>
      <c r="N5289" s="19" t="s">
        <v>47</v>
      </c>
      <c r="O5289" s="16" t="s">
        <v>47</v>
      </c>
      <c r="P5289" s="16">
        <f>WEEKNUM(Causas[[#This Row],[resolucion_fecha]],16)</f>
        <v>44</v>
      </c>
      <c r="Q5289" s="16" t="str">
        <f>TEXT(Causas[[#This Row],[resolucion_fecha]],"MMMM")</f>
        <v>noviembre</v>
      </c>
      <c r="R5289" s="16" t="str">
        <f t="shared" si="82"/>
        <v>M</v>
      </c>
      <c r="S5289" s="16"/>
      <c r="T5289" s="16" t="s">
        <v>47</v>
      </c>
      <c r="U5289" s="100"/>
      <c r="V5289" s="16"/>
      <c r="W5289" s="16"/>
    </row>
    <row r="5290" spans="1:23" hidden="1" x14ac:dyDescent="0.25">
      <c r="A5290" s="96">
        <v>154418</v>
      </c>
      <c r="B5290" s="96" t="s">
        <v>42</v>
      </c>
      <c r="C5290" s="96" t="s">
        <v>43</v>
      </c>
      <c r="D5290" s="96" t="s">
        <v>166</v>
      </c>
      <c r="E5290" s="97">
        <v>43405</v>
      </c>
      <c r="F5290" s="96" t="s">
        <v>45</v>
      </c>
      <c r="G5290" s="96" t="s">
        <v>50</v>
      </c>
      <c r="H5290" s="97">
        <v>45233</v>
      </c>
      <c r="I5290" s="23">
        <v>0.32598379629629631</v>
      </c>
      <c r="J5290" s="97">
        <v>45233</v>
      </c>
      <c r="K5290" s="23">
        <v>0.34659722222222222</v>
      </c>
      <c r="L5290" s="96">
        <v>1781</v>
      </c>
      <c r="M5290" s="98">
        <f>Causas[[#This Row],[parada_duracion]]/60</f>
        <v>29.683333333333334</v>
      </c>
      <c r="N5290" s="18" t="s">
        <v>1695</v>
      </c>
      <c r="O5290" s="99" t="s">
        <v>52</v>
      </c>
      <c r="P5290" s="99">
        <f>WEEKNUM(Causas[[#This Row],[resolucion_fecha]],16)</f>
        <v>44</v>
      </c>
      <c r="Q5290" s="99" t="str">
        <f>TEXT(Causas[[#This Row],[resolucion_fecha]],"MMMM")</f>
        <v>noviembre</v>
      </c>
      <c r="R5290" s="99" t="str">
        <f t="shared" si="82"/>
        <v>M</v>
      </c>
      <c r="S5290" s="99"/>
      <c r="T5290" s="99" t="s">
        <v>53</v>
      </c>
      <c r="U5290" s="16"/>
      <c r="V5290" s="99"/>
      <c r="W5290" s="99"/>
    </row>
    <row r="5291" spans="1:23" hidden="1" x14ac:dyDescent="0.25">
      <c r="A5291" s="25">
        <v>154419</v>
      </c>
      <c r="B5291" s="25" t="s">
        <v>42</v>
      </c>
      <c r="C5291" s="25" t="s">
        <v>43</v>
      </c>
      <c r="D5291" s="25" t="s">
        <v>48</v>
      </c>
      <c r="E5291" s="24">
        <v>43405</v>
      </c>
      <c r="F5291" s="25" t="s">
        <v>45</v>
      </c>
      <c r="G5291" s="25" t="s">
        <v>46</v>
      </c>
      <c r="H5291" s="24">
        <v>45233</v>
      </c>
      <c r="I5291" s="101">
        <v>0.32817129629629632</v>
      </c>
      <c r="J5291" s="24">
        <v>45233</v>
      </c>
      <c r="K5291" s="101">
        <v>0.39186342592592593</v>
      </c>
      <c r="L5291" s="25">
        <v>5503</v>
      </c>
      <c r="M5291" s="26">
        <f>Causas[[#This Row],[parada_duracion]]/60</f>
        <v>91.716666666666669</v>
      </c>
      <c r="N5291" s="19" t="s">
        <v>1696</v>
      </c>
      <c r="O5291" s="16" t="s">
        <v>72</v>
      </c>
      <c r="P5291" s="16">
        <f>WEEKNUM(Causas[[#This Row],[resolucion_fecha]],16)</f>
        <v>44</v>
      </c>
      <c r="Q5291" s="16" t="str">
        <f>TEXT(Causas[[#This Row],[resolucion_fecha]],"MMMM")</f>
        <v>noviembre</v>
      </c>
      <c r="R5291" s="16" t="str">
        <f t="shared" si="82"/>
        <v>M</v>
      </c>
      <c r="S5291" s="16"/>
      <c r="T5291" s="16" t="s">
        <v>73</v>
      </c>
      <c r="U5291" s="100"/>
      <c r="V5291" s="16"/>
      <c r="W5291" s="16"/>
    </row>
    <row r="5292" spans="1:23" ht="30" hidden="1" x14ac:dyDescent="0.25">
      <c r="A5292" s="25">
        <v>154429</v>
      </c>
      <c r="B5292" s="25" t="s">
        <v>95</v>
      </c>
      <c r="C5292" s="25" t="s">
        <v>43</v>
      </c>
      <c r="D5292" s="25" t="s">
        <v>82</v>
      </c>
      <c r="E5292" s="24">
        <v>45063</v>
      </c>
      <c r="F5292" s="25" t="s">
        <v>124</v>
      </c>
      <c r="G5292" s="25" t="s">
        <v>46</v>
      </c>
      <c r="H5292" s="24">
        <v>45233</v>
      </c>
      <c r="I5292" s="101">
        <v>0.41761574074074076</v>
      </c>
      <c r="J5292" s="24">
        <v>45233</v>
      </c>
      <c r="K5292" s="101">
        <v>0.50732638888888892</v>
      </c>
      <c r="L5292" s="25">
        <v>7751</v>
      </c>
      <c r="M5292" s="26">
        <f>Causas[[#This Row],[parada_duracion]]/60</f>
        <v>129.18333333333334</v>
      </c>
      <c r="N5292" s="19" t="s">
        <v>1697</v>
      </c>
      <c r="O5292" s="16" t="s">
        <v>72</v>
      </c>
      <c r="P5292" s="16">
        <f>WEEKNUM(Causas[[#This Row],[resolucion_fecha]],16)</f>
        <v>44</v>
      </c>
      <c r="Q5292" s="16" t="str">
        <f>TEXT(Causas[[#This Row],[resolucion_fecha]],"MMMM")</f>
        <v>noviembre</v>
      </c>
      <c r="R5292" s="16" t="str">
        <f t="shared" ref="R5292:R5355" si="83">IF(I5292&gt;TIME(22,0,0),"N",IF(I5292&lt;TIME(6,0,0),"N",IF(I5292&gt;TIME(14,0,0),"T",IF(I5292&gt;=TIME(6,0,0),"M","-"))))</f>
        <v>M</v>
      </c>
      <c r="S5292" s="16"/>
      <c r="T5292" s="16" t="s">
        <v>73</v>
      </c>
      <c r="U5292" s="16"/>
      <c r="V5292" s="16"/>
      <c r="W5292" s="16"/>
    </row>
    <row r="5293" spans="1:23" hidden="1" x14ac:dyDescent="0.25">
      <c r="A5293" s="25">
        <v>154431</v>
      </c>
      <c r="B5293" s="25" t="s">
        <v>58</v>
      </c>
      <c r="C5293" s="25" t="s">
        <v>43</v>
      </c>
      <c r="D5293" s="25" t="s">
        <v>59</v>
      </c>
      <c r="E5293" s="24">
        <v>44231</v>
      </c>
      <c r="F5293" s="25" t="s">
        <v>60</v>
      </c>
      <c r="G5293" s="25" t="s">
        <v>46</v>
      </c>
      <c r="H5293" s="24">
        <v>45233</v>
      </c>
      <c r="I5293" s="101">
        <v>0.42216435185185186</v>
      </c>
      <c r="J5293" s="24">
        <v>45233</v>
      </c>
      <c r="K5293" s="101">
        <v>0.53222222222222226</v>
      </c>
      <c r="L5293" s="25">
        <v>9509</v>
      </c>
      <c r="M5293" s="26">
        <f>Causas[[#This Row],[parada_duracion]]/60</f>
        <v>158.48333333333332</v>
      </c>
      <c r="N5293" s="19" t="s">
        <v>49</v>
      </c>
      <c r="O5293" s="16" t="s">
        <v>49</v>
      </c>
      <c r="P5293" s="16">
        <f>WEEKNUM(Causas[[#This Row],[resolucion_fecha]],16)</f>
        <v>44</v>
      </c>
      <c r="Q5293" s="16" t="str">
        <f>TEXT(Causas[[#This Row],[resolucion_fecha]],"MMMM")</f>
        <v>noviembre</v>
      </c>
      <c r="R5293" s="16" t="str">
        <f t="shared" si="83"/>
        <v>M</v>
      </c>
      <c r="S5293" s="16"/>
      <c r="T5293" s="16" t="s">
        <v>49</v>
      </c>
      <c r="U5293" s="16"/>
      <c r="V5293" s="16"/>
      <c r="W5293" s="16"/>
    </row>
    <row r="5294" spans="1:23" hidden="1" x14ac:dyDescent="0.25">
      <c r="A5294" s="25">
        <v>154439</v>
      </c>
      <c r="B5294" s="25" t="s">
        <v>111</v>
      </c>
      <c r="C5294" s="25" t="s">
        <v>43</v>
      </c>
      <c r="D5294" s="25" t="s">
        <v>76</v>
      </c>
      <c r="E5294" s="24">
        <v>44239</v>
      </c>
      <c r="F5294" s="25" t="s">
        <v>56</v>
      </c>
      <c r="G5294" s="25" t="s">
        <v>50</v>
      </c>
      <c r="H5294" s="24">
        <v>45233</v>
      </c>
      <c r="I5294" s="101">
        <v>0.47763888888888889</v>
      </c>
      <c r="J5294" s="24">
        <v>45233</v>
      </c>
      <c r="K5294" s="101">
        <v>0.51115740740740734</v>
      </c>
      <c r="L5294" s="25">
        <v>2896</v>
      </c>
      <c r="M5294" s="26">
        <f>Causas[[#This Row],[parada_duracion]]/60</f>
        <v>48.266666666666666</v>
      </c>
      <c r="N5294" s="19" t="s">
        <v>49</v>
      </c>
      <c r="O5294" s="16" t="s">
        <v>49</v>
      </c>
      <c r="P5294" s="16">
        <f>WEEKNUM(Causas[[#This Row],[resolucion_fecha]],16)</f>
        <v>44</v>
      </c>
      <c r="Q5294" s="16" t="str">
        <f>TEXT(Causas[[#This Row],[resolucion_fecha]],"MMMM")</f>
        <v>noviembre</v>
      </c>
      <c r="R5294" s="16" t="str">
        <f t="shared" si="83"/>
        <v>M</v>
      </c>
      <c r="S5294" s="16"/>
      <c r="T5294" s="16" t="s">
        <v>49</v>
      </c>
      <c r="U5294" s="16"/>
      <c r="V5294" s="16"/>
      <c r="W5294" s="16"/>
    </row>
    <row r="5295" spans="1:23" hidden="1" x14ac:dyDescent="0.25">
      <c r="A5295" s="25">
        <v>154445</v>
      </c>
      <c r="B5295" s="25" t="s">
        <v>95</v>
      </c>
      <c r="C5295" s="25" t="s">
        <v>43</v>
      </c>
      <c r="D5295" s="25" t="s">
        <v>82</v>
      </c>
      <c r="E5295" s="24">
        <v>45063</v>
      </c>
      <c r="F5295" s="25" t="s">
        <v>124</v>
      </c>
      <c r="G5295" s="25" t="s">
        <v>46</v>
      </c>
      <c r="H5295" s="24">
        <v>45233</v>
      </c>
      <c r="I5295" s="101">
        <v>0.55841435185185184</v>
      </c>
      <c r="J5295" s="24">
        <v>45233</v>
      </c>
      <c r="K5295" s="101">
        <v>0.56747685185185182</v>
      </c>
      <c r="L5295" s="25">
        <v>783</v>
      </c>
      <c r="M5295" s="26">
        <f>Causas[[#This Row],[parada_duracion]]/60</f>
        <v>13.05</v>
      </c>
      <c r="N5295" s="19" t="s">
        <v>1305</v>
      </c>
      <c r="O5295" s="16" t="s">
        <v>52</v>
      </c>
      <c r="P5295" s="16">
        <f>WEEKNUM(Causas[[#This Row],[resolucion_fecha]],16)</f>
        <v>44</v>
      </c>
      <c r="Q5295" s="16" t="str">
        <f>TEXT(Causas[[#This Row],[resolucion_fecha]],"MMMM")</f>
        <v>noviembre</v>
      </c>
      <c r="R5295" s="16" t="str">
        <f t="shared" si="83"/>
        <v>M</v>
      </c>
      <c r="S5295" s="16"/>
      <c r="T5295" s="16" t="s">
        <v>53</v>
      </c>
      <c r="U5295" s="16"/>
      <c r="V5295" s="16"/>
      <c r="W5295" s="16"/>
    </row>
    <row r="5296" spans="1:23" hidden="1" x14ac:dyDescent="0.25">
      <c r="A5296" s="25">
        <v>154451</v>
      </c>
      <c r="B5296" s="25" t="s">
        <v>79</v>
      </c>
      <c r="C5296" s="25" t="s">
        <v>43</v>
      </c>
      <c r="D5296" s="25" t="s">
        <v>77</v>
      </c>
      <c r="E5296" s="24">
        <v>43405</v>
      </c>
      <c r="F5296" s="25" t="s">
        <v>45</v>
      </c>
      <c r="G5296" s="25" t="s">
        <v>46</v>
      </c>
      <c r="H5296" s="24">
        <v>45233</v>
      </c>
      <c r="I5296" s="101">
        <v>0.62954861111111116</v>
      </c>
      <c r="J5296" s="24">
        <v>45233</v>
      </c>
      <c r="K5296" s="101">
        <v>0.70587962962962969</v>
      </c>
      <c r="L5296" s="25">
        <v>6595</v>
      </c>
      <c r="M5296" s="26">
        <f>Causas[[#This Row],[parada_duracion]]/60</f>
        <v>109.91666666666667</v>
      </c>
      <c r="N5296" s="19" t="s">
        <v>49</v>
      </c>
      <c r="O5296" s="16" t="s">
        <v>49</v>
      </c>
      <c r="P5296" s="16">
        <f>WEEKNUM(Causas[[#This Row],[resolucion_fecha]],16)</f>
        <v>44</v>
      </c>
      <c r="Q5296" s="16" t="str">
        <f>TEXT(Causas[[#This Row],[resolucion_fecha]],"MMMM")</f>
        <v>noviembre</v>
      </c>
      <c r="R5296" s="16" t="str">
        <f t="shared" si="83"/>
        <v>T</v>
      </c>
      <c r="S5296" s="16"/>
      <c r="T5296" s="16" t="s">
        <v>49</v>
      </c>
      <c r="U5296" s="16"/>
      <c r="V5296" s="16"/>
      <c r="W5296" s="16"/>
    </row>
    <row r="5297" spans="1:23" hidden="1" x14ac:dyDescent="0.25">
      <c r="A5297" s="25">
        <v>154457</v>
      </c>
      <c r="B5297" s="25" t="s">
        <v>557</v>
      </c>
      <c r="C5297" s="25" t="s">
        <v>43</v>
      </c>
      <c r="D5297" s="25" t="s">
        <v>161</v>
      </c>
      <c r="E5297" s="24">
        <v>43405</v>
      </c>
      <c r="F5297" s="25" t="s">
        <v>45</v>
      </c>
      <c r="G5297" s="25" t="s">
        <v>46</v>
      </c>
      <c r="H5297" s="24">
        <v>45233</v>
      </c>
      <c r="I5297" s="101">
        <v>0.67385416666666664</v>
      </c>
      <c r="J5297" s="24">
        <v>45233</v>
      </c>
      <c r="K5297" s="101">
        <v>0.69478009259259255</v>
      </c>
      <c r="L5297" s="25">
        <v>1808</v>
      </c>
      <c r="M5297" s="26">
        <f>Causas[[#This Row],[parada_duracion]]/60</f>
        <v>30.133333333333333</v>
      </c>
      <c r="N5297" s="19" t="s">
        <v>1698</v>
      </c>
      <c r="O5297" s="99" t="s">
        <v>52</v>
      </c>
      <c r="P5297" s="16">
        <f>WEEKNUM(Causas[[#This Row],[resolucion_fecha]],16)</f>
        <v>44</v>
      </c>
      <c r="Q5297" s="16" t="str">
        <f>TEXT(Causas[[#This Row],[resolucion_fecha]],"MMMM")</f>
        <v>noviembre</v>
      </c>
      <c r="R5297" s="16" t="str">
        <f t="shared" si="83"/>
        <v>T</v>
      </c>
      <c r="S5297" s="16"/>
      <c r="T5297" s="16" t="s">
        <v>53</v>
      </c>
      <c r="U5297" s="16"/>
      <c r="V5297" s="16"/>
      <c r="W5297" s="16"/>
    </row>
    <row r="5298" spans="1:23" hidden="1" x14ac:dyDescent="0.25">
      <c r="A5298" s="25">
        <v>154459</v>
      </c>
      <c r="B5298" s="25" t="s">
        <v>557</v>
      </c>
      <c r="C5298" s="25" t="s">
        <v>43</v>
      </c>
      <c r="D5298" s="25" t="s">
        <v>161</v>
      </c>
      <c r="E5298" s="24">
        <v>43405</v>
      </c>
      <c r="F5298" s="25" t="s">
        <v>45</v>
      </c>
      <c r="G5298" s="25" t="s">
        <v>46</v>
      </c>
      <c r="H5298" s="24">
        <v>45233</v>
      </c>
      <c r="I5298" s="101">
        <v>0.69483796296296296</v>
      </c>
      <c r="J5298" s="24">
        <v>45233</v>
      </c>
      <c r="K5298" s="101">
        <v>0.70237268518518514</v>
      </c>
      <c r="L5298" s="25">
        <v>651</v>
      </c>
      <c r="M5298" s="26">
        <f>Causas[[#This Row],[parada_duracion]]/60</f>
        <v>10.85</v>
      </c>
      <c r="N5298" s="19" t="s">
        <v>1698</v>
      </c>
      <c r="O5298" s="16" t="s">
        <v>52</v>
      </c>
      <c r="P5298" s="16">
        <f>WEEKNUM(Causas[[#This Row],[resolucion_fecha]],16)</f>
        <v>44</v>
      </c>
      <c r="Q5298" s="16" t="str">
        <f>TEXT(Causas[[#This Row],[resolucion_fecha]],"MMMM")</f>
        <v>noviembre</v>
      </c>
      <c r="R5298" s="16" t="str">
        <f t="shared" si="83"/>
        <v>T</v>
      </c>
      <c r="S5298" s="16"/>
      <c r="T5298" s="16" t="s">
        <v>53</v>
      </c>
      <c r="U5298" s="16"/>
      <c r="V5298" s="16"/>
      <c r="W5298" s="16"/>
    </row>
    <row r="5299" spans="1:23" hidden="1" x14ac:dyDescent="0.25">
      <c r="A5299" s="25">
        <v>154462</v>
      </c>
      <c r="B5299" s="25" t="s">
        <v>79</v>
      </c>
      <c r="C5299" s="25" t="s">
        <v>43</v>
      </c>
      <c r="D5299" s="25" t="s">
        <v>77</v>
      </c>
      <c r="E5299" s="24">
        <v>43405</v>
      </c>
      <c r="F5299" s="25" t="s">
        <v>45</v>
      </c>
      <c r="G5299" s="25" t="s">
        <v>46</v>
      </c>
      <c r="H5299" s="24">
        <v>45233</v>
      </c>
      <c r="I5299" s="101">
        <v>0.70594907407407403</v>
      </c>
      <c r="J5299" s="24">
        <v>45233</v>
      </c>
      <c r="K5299" s="101">
        <v>0.74925925925925929</v>
      </c>
      <c r="L5299" s="25">
        <v>3742</v>
      </c>
      <c r="M5299" s="26">
        <f>Causas[[#This Row],[parada_duracion]]/60</f>
        <v>62.366666666666667</v>
      </c>
      <c r="N5299" s="19" t="s">
        <v>1699</v>
      </c>
      <c r="O5299" s="16" t="s">
        <v>52</v>
      </c>
      <c r="P5299" s="16">
        <f>WEEKNUM(Causas[[#This Row],[resolucion_fecha]],16)</f>
        <v>44</v>
      </c>
      <c r="Q5299" s="16" t="str">
        <f>TEXT(Causas[[#This Row],[resolucion_fecha]],"MMMM")</f>
        <v>noviembre</v>
      </c>
      <c r="R5299" s="16" t="str">
        <f t="shared" si="83"/>
        <v>T</v>
      </c>
      <c r="S5299" s="16"/>
      <c r="T5299" s="16" t="s">
        <v>53</v>
      </c>
      <c r="U5299" s="16"/>
      <c r="V5299" s="16"/>
      <c r="W5299" s="16"/>
    </row>
    <row r="5300" spans="1:23" hidden="1" x14ac:dyDescent="0.25">
      <c r="A5300" s="25">
        <v>154464</v>
      </c>
      <c r="B5300" s="25" t="s">
        <v>557</v>
      </c>
      <c r="C5300" s="25" t="s">
        <v>43</v>
      </c>
      <c r="D5300" s="25" t="s">
        <v>161</v>
      </c>
      <c r="E5300" s="24">
        <v>43405</v>
      </c>
      <c r="F5300" s="25" t="s">
        <v>45</v>
      </c>
      <c r="G5300" s="25" t="s">
        <v>46</v>
      </c>
      <c r="H5300" s="24">
        <v>45233</v>
      </c>
      <c r="I5300" s="101">
        <v>0.71128472222222217</v>
      </c>
      <c r="J5300" s="24">
        <v>45233</v>
      </c>
      <c r="K5300" s="101">
        <v>0.71469907407407407</v>
      </c>
      <c r="L5300" s="25">
        <v>295</v>
      </c>
      <c r="M5300" s="26">
        <f>Causas[[#This Row],[parada_duracion]]/60</f>
        <v>4.916666666666667</v>
      </c>
      <c r="N5300" s="19" t="s">
        <v>47</v>
      </c>
      <c r="O5300" s="16" t="s">
        <v>47</v>
      </c>
      <c r="P5300" s="16">
        <f>WEEKNUM(Causas[[#This Row],[resolucion_fecha]],16)</f>
        <v>44</v>
      </c>
      <c r="Q5300" s="16" t="str">
        <f>TEXT(Causas[[#This Row],[resolucion_fecha]],"MMMM")</f>
        <v>noviembre</v>
      </c>
      <c r="R5300" s="16" t="str">
        <f t="shared" si="83"/>
        <v>T</v>
      </c>
      <c r="S5300" s="16"/>
      <c r="T5300" s="16" t="s">
        <v>47</v>
      </c>
      <c r="U5300" s="16"/>
      <c r="V5300" s="16"/>
      <c r="W5300" s="16"/>
    </row>
    <row r="5301" spans="1:23" hidden="1" x14ac:dyDescent="0.25">
      <c r="A5301" s="25">
        <v>154468</v>
      </c>
      <c r="B5301" s="25" t="s">
        <v>557</v>
      </c>
      <c r="C5301" s="25" t="s">
        <v>43</v>
      </c>
      <c r="D5301" s="25" t="s">
        <v>161</v>
      </c>
      <c r="E5301" s="24">
        <v>43405</v>
      </c>
      <c r="F5301" s="25" t="s">
        <v>45</v>
      </c>
      <c r="G5301" s="25" t="s">
        <v>46</v>
      </c>
      <c r="H5301" s="24">
        <v>45233</v>
      </c>
      <c r="I5301" s="101">
        <v>0.74508101851851849</v>
      </c>
      <c r="J5301" s="24">
        <v>45233</v>
      </c>
      <c r="K5301" s="101">
        <v>0.7567476851851852</v>
      </c>
      <c r="L5301" s="25">
        <v>1008</v>
      </c>
      <c r="M5301" s="26">
        <f>Causas[[#This Row],[parada_duracion]]/60</f>
        <v>16.8</v>
      </c>
      <c r="N5301" s="19" t="s">
        <v>1698</v>
      </c>
      <c r="O5301" s="16" t="s">
        <v>52</v>
      </c>
      <c r="P5301" s="16">
        <f>WEEKNUM(Causas[[#This Row],[resolucion_fecha]],16)</f>
        <v>44</v>
      </c>
      <c r="Q5301" s="16" t="str">
        <f>TEXT(Causas[[#This Row],[resolucion_fecha]],"MMMM")</f>
        <v>noviembre</v>
      </c>
      <c r="R5301" s="16" t="str">
        <f t="shared" si="83"/>
        <v>T</v>
      </c>
      <c r="S5301" s="16"/>
      <c r="T5301" s="16" t="s">
        <v>53</v>
      </c>
      <c r="U5301" s="16"/>
      <c r="V5301" s="16"/>
      <c r="W5301" s="16"/>
    </row>
    <row r="5302" spans="1:23" hidden="1" x14ac:dyDescent="0.25">
      <c r="A5302" s="96">
        <v>154473</v>
      </c>
      <c r="B5302" s="96" t="s">
        <v>66</v>
      </c>
      <c r="C5302" s="96" t="s">
        <v>43</v>
      </c>
      <c r="D5302" s="96" t="s">
        <v>77</v>
      </c>
      <c r="E5302" s="97">
        <v>43405</v>
      </c>
      <c r="F5302" s="96" t="s">
        <v>45</v>
      </c>
      <c r="G5302" s="96" t="s">
        <v>46</v>
      </c>
      <c r="H5302" s="97">
        <v>45233</v>
      </c>
      <c r="I5302" s="23">
        <v>0.7556018518518518</v>
      </c>
      <c r="J5302" s="97">
        <v>45233</v>
      </c>
      <c r="K5302" s="23">
        <v>0.82047453703703699</v>
      </c>
      <c r="L5302" s="96">
        <v>5605</v>
      </c>
      <c r="M5302" s="98">
        <f>Causas[[#This Row],[parada_duracion]]/60</f>
        <v>93.416666666666671</v>
      </c>
      <c r="N5302" s="18" t="s">
        <v>1700</v>
      </c>
      <c r="O5302" s="99" t="s">
        <v>72</v>
      </c>
      <c r="P5302" s="99">
        <f>WEEKNUM(Causas[[#This Row],[resolucion_fecha]],16)</f>
        <v>44</v>
      </c>
      <c r="Q5302" s="99" t="str">
        <f>TEXT(Causas[[#This Row],[resolucion_fecha]],"MMMM")</f>
        <v>noviembre</v>
      </c>
      <c r="R5302" s="99" t="str">
        <f t="shared" si="83"/>
        <v>T</v>
      </c>
      <c r="S5302" s="99"/>
      <c r="T5302" s="99" t="s">
        <v>73</v>
      </c>
      <c r="U5302" s="16"/>
      <c r="V5302" s="99"/>
      <c r="W5302" s="99"/>
    </row>
    <row r="5303" spans="1:23" hidden="1" x14ac:dyDescent="0.25">
      <c r="A5303" s="25">
        <v>154474</v>
      </c>
      <c r="B5303" s="25" t="s">
        <v>557</v>
      </c>
      <c r="C5303" s="25" t="s">
        <v>43</v>
      </c>
      <c r="D5303" s="25" t="s">
        <v>161</v>
      </c>
      <c r="E5303" s="24">
        <v>43405</v>
      </c>
      <c r="F5303" s="25" t="s">
        <v>45</v>
      </c>
      <c r="G5303" s="25" t="s">
        <v>46</v>
      </c>
      <c r="H5303" s="24">
        <v>45233</v>
      </c>
      <c r="I5303" s="101">
        <v>0.77479166666666666</v>
      </c>
      <c r="J5303" s="24">
        <v>45233</v>
      </c>
      <c r="K5303" s="101">
        <v>0.783136574074074</v>
      </c>
      <c r="L5303" s="25">
        <v>721</v>
      </c>
      <c r="M5303" s="26">
        <f>Causas[[#This Row],[parada_duracion]]/60</f>
        <v>12.016666666666667</v>
      </c>
      <c r="N5303" s="19" t="s">
        <v>1698</v>
      </c>
      <c r="O5303" s="16" t="s">
        <v>52</v>
      </c>
      <c r="P5303" s="16">
        <f>WEEKNUM(Causas[[#This Row],[resolucion_fecha]],16)</f>
        <v>44</v>
      </c>
      <c r="Q5303" s="16" t="str">
        <f>TEXT(Causas[[#This Row],[resolucion_fecha]],"MMMM")</f>
        <v>noviembre</v>
      </c>
      <c r="R5303" s="16" t="str">
        <f t="shared" si="83"/>
        <v>T</v>
      </c>
      <c r="S5303" s="16"/>
      <c r="T5303" s="16" t="s">
        <v>53</v>
      </c>
      <c r="U5303" s="100"/>
      <c r="V5303" s="16"/>
      <c r="W5303" s="16"/>
    </row>
    <row r="5304" spans="1:23" hidden="1" x14ac:dyDescent="0.25">
      <c r="A5304" s="25">
        <v>154477</v>
      </c>
      <c r="B5304" s="25" t="s">
        <v>42</v>
      </c>
      <c r="C5304" s="25" t="s">
        <v>43</v>
      </c>
      <c r="D5304" s="25" t="s">
        <v>82</v>
      </c>
      <c r="E5304" s="24">
        <v>43405</v>
      </c>
      <c r="F5304" s="25" t="s">
        <v>45</v>
      </c>
      <c r="G5304" s="25" t="s">
        <v>50</v>
      </c>
      <c r="H5304" s="24">
        <v>45236</v>
      </c>
      <c r="I5304" s="101">
        <v>0.24936342592592595</v>
      </c>
      <c r="J5304" s="24">
        <v>45236</v>
      </c>
      <c r="K5304" s="101">
        <v>0.27993055555555557</v>
      </c>
      <c r="L5304" s="25">
        <v>2641</v>
      </c>
      <c r="M5304" s="26">
        <f>Causas[[#This Row],[parada_duracion]]/60</f>
        <v>44.016666666666666</v>
      </c>
      <c r="N5304" s="19" t="s">
        <v>1701</v>
      </c>
      <c r="O5304" s="16" t="s">
        <v>72</v>
      </c>
      <c r="P5304" s="16">
        <f>WEEKNUM(Causas[[#This Row],[resolucion_fecha]],16)</f>
        <v>45</v>
      </c>
      <c r="Q5304" s="16" t="str">
        <f>TEXT(Causas[[#This Row],[resolucion_fecha]],"MMMM")</f>
        <v>noviembre</v>
      </c>
      <c r="R5304" s="16" t="str">
        <f t="shared" si="83"/>
        <v>N</v>
      </c>
      <c r="S5304" s="16"/>
      <c r="T5304" s="16" t="s">
        <v>73</v>
      </c>
      <c r="U5304" s="16"/>
      <c r="V5304" s="16"/>
      <c r="W5304" s="16"/>
    </row>
    <row r="5305" spans="1:23" hidden="1" x14ac:dyDescent="0.25">
      <c r="A5305" s="25">
        <v>154482</v>
      </c>
      <c r="B5305" s="25" t="s">
        <v>58</v>
      </c>
      <c r="C5305" s="25" t="s">
        <v>43</v>
      </c>
      <c r="D5305" s="25" t="s">
        <v>59</v>
      </c>
      <c r="E5305" s="24">
        <v>44231</v>
      </c>
      <c r="F5305" s="25" t="s">
        <v>60</v>
      </c>
      <c r="G5305" s="25" t="s">
        <v>46</v>
      </c>
      <c r="H5305" s="24">
        <v>45236</v>
      </c>
      <c r="I5305" s="101">
        <v>0.33728009259259256</v>
      </c>
      <c r="J5305" s="24">
        <v>45236</v>
      </c>
      <c r="K5305" s="101">
        <v>0.34873842592592591</v>
      </c>
      <c r="L5305" s="25">
        <v>990</v>
      </c>
      <c r="M5305" s="26">
        <f>Causas[[#This Row],[parada_duracion]]/60</f>
        <v>16.5</v>
      </c>
      <c r="N5305" s="19" t="s">
        <v>1702</v>
      </c>
      <c r="O5305" s="16" t="s">
        <v>52</v>
      </c>
      <c r="P5305" s="16">
        <f>WEEKNUM(Causas[[#This Row],[resolucion_fecha]],16)</f>
        <v>45</v>
      </c>
      <c r="Q5305" s="16" t="str">
        <f>TEXT(Causas[[#This Row],[resolucion_fecha]],"MMMM")</f>
        <v>noviembre</v>
      </c>
      <c r="R5305" s="16" t="str">
        <f t="shared" si="83"/>
        <v>M</v>
      </c>
      <c r="S5305" s="16"/>
      <c r="T5305" s="16" t="s">
        <v>53</v>
      </c>
      <c r="U5305" s="16"/>
      <c r="V5305" s="16"/>
      <c r="W5305" s="16"/>
    </row>
    <row r="5306" spans="1:23" hidden="1" x14ac:dyDescent="0.25">
      <c r="A5306" s="25">
        <v>154484</v>
      </c>
      <c r="B5306" s="25" t="s">
        <v>54</v>
      </c>
      <c r="C5306" s="25" t="s">
        <v>43</v>
      </c>
      <c r="D5306" s="25" t="s">
        <v>55</v>
      </c>
      <c r="E5306" s="24">
        <v>44120</v>
      </c>
      <c r="F5306" s="25" t="s">
        <v>56</v>
      </c>
      <c r="G5306" s="25" t="s">
        <v>50</v>
      </c>
      <c r="H5306" s="24">
        <v>45236</v>
      </c>
      <c r="I5306" s="101">
        <v>0.38745370370370374</v>
      </c>
      <c r="J5306" s="24">
        <v>45236</v>
      </c>
      <c r="K5306" s="101">
        <v>0.41278935185185189</v>
      </c>
      <c r="L5306" s="25">
        <v>2189</v>
      </c>
      <c r="M5306" s="26">
        <f>Causas[[#This Row],[parada_duracion]]/60</f>
        <v>36.483333333333334</v>
      </c>
      <c r="N5306" s="19" t="s">
        <v>1703</v>
      </c>
      <c r="O5306" s="16" t="s">
        <v>52</v>
      </c>
      <c r="P5306" s="16">
        <f>WEEKNUM(Causas[[#This Row],[resolucion_fecha]],16)</f>
        <v>45</v>
      </c>
      <c r="Q5306" s="16" t="str">
        <f>TEXT(Causas[[#This Row],[resolucion_fecha]],"MMMM")</f>
        <v>noviembre</v>
      </c>
      <c r="R5306" s="16" t="str">
        <f t="shared" si="83"/>
        <v>M</v>
      </c>
      <c r="S5306" s="16"/>
      <c r="T5306" s="16" t="s">
        <v>53</v>
      </c>
      <c r="U5306" s="16"/>
      <c r="V5306" s="16"/>
      <c r="W5306" s="16"/>
    </row>
    <row r="5307" spans="1:23" hidden="1" x14ac:dyDescent="0.25">
      <c r="A5307" s="25">
        <v>154492</v>
      </c>
      <c r="B5307" s="25" t="s">
        <v>42</v>
      </c>
      <c r="C5307" s="25" t="s">
        <v>43</v>
      </c>
      <c r="D5307" s="25" t="s">
        <v>166</v>
      </c>
      <c r="E5307" s="24">
        <v>43405</v>
      </c>
      <c r="F5307" s="25" t="s">
        <v>45</v>
      </c>
      <c r="G5307" s="25" t="s">
        <v>50</v>
      </c>
      <c r="H5307" s="24">
        <v>45236</v>
      </c>
      <c r="I5307" s="101">
        <v>0.43950231481481478</v>
      </c>
      <c r="J5307" s="24">
        <v>45236</v>
      </c>
      <c r="K5307" s="101">
        <v>0.46027777777777779</v>
      </c>
      <c r="L5307" s="25">
        <v>1795</v>
      </c>
      <c r="M5307" s="26">
        <f>Causas[[#This Row],[parada_duracion]]/60</f>
        <v>29.916666666666668</v>
      </c>
      <c r="N5307" s="19" t="s">
        <v>553</v>
      </c>
      <c r="O5307" s="16" t="s">
        <v>72</v>
      </c>
      <c r="P5307" s="16">
        <f>WEEKNUM(Causas[[#This Row],[resolucion_fecha]],16)</f>
        <v>45</v>
      </c>
      <c r="Q5307" s="16" t="str">
        <f>TEXT(Causas[[#This Row],[resolucion_fecha]],"MMMM")</f>
        <v>noviembre</v>
      </c>
      <c r="R5307" s="16" t="str">
        <f t="shared" si="83"/>
        <v>M</v>
      </c>
      <c r="S5307" s="16"/>
      <c r="T5307" s="16" t="s">
        <v>53</v>
      </c>
      <c r="U5307" s="16"/>
      <c r="V5307" s="16"/>
      <c r="W5307" s="16"/>
    </row>
    <row r="5308" spans="1:23" hidden="1" x14ac:dyDescent="0.25">
      <c r="A5308" s="96">
        <v>154512</v>
      </c>
      <c r="B5308" s="96" t="s">
        <v>79</v>
      </c>
      <c r="C5308" s="96" t="s">
        <v>43</v>
      </c>
      <c r="D5308" s="96" t="s">
        <v>77</v>
      </c>
      <c r="E5308" s="97">
        <v>43405</v>
      </c>
      <c r="F5308" s="96" t="s">
        <v>45</v>
      </c>
      <c r="G5308" s="96" t="s">
        <v>46</v>
      </c>
      <c r="H5308" s="97">
        <v>45236</v>
      </c>
      <c r="I5308" s="23">
        <v>0.60520833333333335</v>
      </c>
      <c r="J5308" s="97">
        <v>45236</v>
      </c>
      <c r="K5308" s="23">
        <v>0.61564814814814817</v>
      </c>
      <c r="L5308" s="96">
        <v>902</v>
      </c>
      <c r="M5308" s="98">
        <f>Causas[[#This Row],[parada_duracion]]/60</f>
        <v>15.033333333333333</v>
      </c>
      <c r="N5308" s="18" t="s">
        <v>1704</v>
      </c>
      <c r="O5308" s="99" t="s">
        <v>52</v>
      </c>
      <c r="P5308" s="99">
        <f>WEEKNUM(Causas[[#This Row],[resolucion_fecha]],16)</f>
        <v>45</v>
      </c>
      <c r="Q5308" s="99" t="str">
        <f>TEXT(Causas[[#This Row],[resolucion_fecha]],"MMMM")</f>
        <v>noviembre</v>
      </c>
      <c r="R5308" s="99" t="str">
        <f t="shared" si="83"/>
        <v>T</v>
      </c>
      <c r="S5308" s="99"/>
      <c r="T5308" s="99" t="s">
        <v>53</v>
      </c>
      <c r="U5308" s="16"/>
      <c r="V5308" s="99"/>
      <c r="W5308" s="99"/>
    </row>
    <row r="5309" spans="1:23" hidden="1" x14ac:dyDescent="0.25">
      <c r="A5309" s="96">
        <v>154513</v>
      </c>
      <c r="B5309" s="96" t="s">
        <v>61</v>
      </c>
      <c r="C5309" s="96" t="s">
        <v>43</v>
      </c>
      <c r="D5309" s="96" t="s">
        <v>77</v>
      </c>
      <c r="E5309" s="97">
        <v>43405</v>
      </c>
      <c r="F5309" s="96" t="s">
        <v>45</v>
      </c>
      <c r="G5309" s="96" t="s">
        <v>46</v>
      </c>
      <c r="H5309" s="97">
        <v>45236</v>
      </c>
      <c r="I5309" s="23">
        <v>0.6170254629629629</v>
      </c>
      <c r="J5309" s="97">
        <v>45236</v>
      </c>
      <c r="K5309" s="23">
        <v>0.61715277777777777</v>
      </c>
      <c r="L5309" s="96">
        <v>11</v>
      </c>
      <c r="M5309" s="98">
        <f>Causas[[#This Row],[parada_duracion]]/60</f>
        <v>0.18333333333333332</v>
      </c>
      <c r="N5309" s="18" t="s">
        <v>47</v>
      </c>
      <c r="O5309" s="99" t="s">
        <v>47</v>
      </c>
      <c r="P5309" s="99">
        <f>WEEKNUM(Causas[[#This Row],[resolucion_fecha]],16)</f>
        <v>45</v>
      </c>
      <c r="Q5309" s="99" t="str">
        <f>TEXT(Causas[[#This Row],[resolucion_fecha]],"MMMM")</f>
        <v>noviembre</v>
      </c>
      <c r="R5309" s="99" t="str">
        <f t="shared" si="83"/>
        <v>T</v>
      </c>
      <c r="S5309" s="99"/>
      <c r="T5309" s="99" t="s">
        <v>47</v>
      </c>
      <c r="U5309" s="100"/>
      <c r="V5309" s="99"/>
      <c r="W5309" s="99"/>
    </row>
    <row r="5310" spans="1:23" hidden="1" x14ac:dyDescent="0.25">
      <c r="A5310" s="96">
        <v>154514</v>
      </c>
      <c r="B5310" s="96" t="s">
        <v>66</v>
      </c>
      <c r="C5310" s="96" t="s">
        <v>43</v>
      </c>
      <c r="D5310" s="96" t="s">
        <v>77</v>
      </c>
      <c r="E5310" s="97">
        <v>43405</v>
      </c>
      <c r="F5310" s="96" t="s">
        <v>45</v>
      </c>
      <c r="G5310" s="96" t="s">
        <v>46</v>
      </c>
      <c r="H5310" s="97">
        <v>45236</v>
      </c>
      <c r="I5310" s="23">
        <v>0.6189930555555555</v>
      </c>
      <c r="J5310" s="97">
        <v>45236</v>
      </c>
      <c r="K5310" s="23">
        <v>0.61943287037037031</v>
      </c>
      <c r="L5310" s="96">
        <v>38</v>
      </c>
      <c r="M5310" s="98">
        <f>Causas[[#This Row],[parada_duracion]]/60</f>
        <v>0.6333333333333333</v>
      </c>
      <c r="N5310" s="18" t="s">
        <v>47</v>
      </c>
      <c r="O5310" s="99" t="s">
        <v>47</v>
      </c>
      <c r="P5310" s="99">
        <f>WEEKNUM(Causas[[#This Row],[resolucion_fecha]],16)</f>
        <v>45</v>
      </c>
      <c r="Q5310" s="99" t="str">
        <f>TEXT(Causas[[#This Row],[resolucion_fecha]],"MMMM")</f>
        <v>noviembre</v>
      </c>
      <c r="R5310" s="99" t="str">
        <f t="shared" si="83"/>
        <v>T</v>
      </c>
      <c r="S5310" s="99"/>
      <c r="T5310" s="99" t="s">
        <v>47</v>
      </c>
      <c r="U5310" s="100"/>
      <c r="V5310" s="99"/>
      <c r="W5310" s="99"/>
    </row>
    <row r="5311" spans="1:23" hidden="1" x14ac:dyDescent="0.25">
      <c r="A5311" s="96">
        <v>154515</v>
      </c>
      <c r="B5311" s="96" t="s">
        <v>79</v>
      </c>
      <c r="C5311" s="96" t="s">
        <v>43</v>
      </c>
      <c r="D5311" s="96" t="s">
        <v>77</v>
      </c>
      <c r="E5311" s="97">
        <v>43405</v>
      </c>
      <c r="F5311" s="96" t="s">
        <v>45</v>
      </c>
      <c r="G5311" s="96" t="s">
        <v>46</v>
      </c>
      <c r="H5311" s="97">
        <v>45236</v>
      </c>
      <c r="I5311" s="23">
        <v>0.61957175925925922</v>
      </c>
      <c r="J5311" s="97">
        <v>45236</v>
      </c>
      <c r="K5311" s="23">
        <v>0.61997685185185192</v>
      </c>
      <c r="L5311" s="96">
        <v>35</v>
      </c>
      <c r="M5311" s="98">
        <f>Causas[[#This Row],[parada_duracion]]/60</f>
        <v>0.58333333333333337</v>
      </c>
      <c r="N5311" s="18" t="s">
        <v>47</v>
      </c>
      <c r="O5311" s="99" t="s">
        <v>47</v>
      </c>
      <c r="P5311" s="99">
        <f>WEEKNUM(Causas[[#This Row],[resolucion_fecha]],16)</f>
        <v>45</v>
      </c>
      <c r="Q5311" s="99" t="str">
        <f>TEXT(Causas[[#This Row],[resolucion_fecha]],"MMMM")</f>
        <v>noviembre</v>
      </c>
      <c r="R5311" s="99" t="str">
        <f t="shared" si="83"/>
        <v>T</v>
      </c>
      <c r="S5311" s="99"/>
      <c r="T5311" s="99" t="s">
        <v>47</v>
      </c>
      <c r="U5311" s="100"/>
      <c r="V5311" s="99"/>
      <c r="W5311" s="99"/>
    </row>
    <row r="5312" spans="1:23" hidden="1" x14ac:dyDescent="0.25">
      <c r="A5312" s="25">
        <v>154516</v>
      </c>
      <c r="B5312" s="25" t="s">
        <v>42</v>
      </c>
      <c r="C5312" s="25" t="s">
        <v>43</v>
      </c>
      <c r="D5312" s="25" t="s">
        <v>77</v>
      </c>
      <c r="E5312" s="24">
        <v>43405</v>
      </c>
      <c r="F5312" s="25" t="s">
        <v>45</v>
      </c>
      <c r="G5312" s="25" t="s">
        <v>46</v>
      </c>
      <c r="H5312" s="24">
        <v>45236</v>
      </c>
      <c r="I5312" s="101">
        <v>0.62219907407407404</v>
      </c>
      <c r="J5312" s="24">
        <v>45236</v>
      </c>
      <c r="K5312" s="101">
        <v>0.62229166666666669</v>
      </c>
      <c r="L5312" s="25">
        <v>8</v>
      </c>
      <c r="M5312" s="26">
        <f>Causas[[#This Row],[parada_duracion]]/60</f>
        <v>0.13333333333333333</v>
      </c>
      <c r="N5312" s="18" t="s">
        <v>47</v>
      </c>
      <c r="O5312" s="99" t="s">
        <v>47</v>
      </c>
      <c r="P5312" s="16">
        <f>WEEKNUM(Causas[[#This Row],[resolucion_fecha]],16)</f>
        <v>45</v>
      </c>
      <c r="Q5312" s="16" t="str">
        <f>TEXT(Causas[[#This Row],[resolucion_fecha]],"MMMM")</f>
        <v>noviembre</v>
      </c>
      <c r="R5312" s="16" t="str">
        <f t="shared" si="83"/>
        <v>T</v>
      </c>
      <c r="S5312" s="16"/>
      <c r="T5312" s="99" t="s">
        <v>47</v>
      </c>
      <c r="U5312" s="100"/>
      <c r="V5312" s="16"/>
      <c r="W5312" s="16"/>
    </row>
    <row r="5313" spans="1:23" hidden="1" x14ac:dyDescent="0.25">
      <c r="A5313" s="25">
        <v>154524</v>
      </c>
      <c r="B5313" s="25" t="s">
        <v>98</v>
      </c>
      <c r="C5313" s="25" t="s">
        <v>43</v>
      </c>
      <c r="D5313" s="25" t="s">
        <v>48</v>
      </c>
      <c r="E5313" s="24">
        <v>43405</v>
      </c>
      <c r="F5313" s="25" t="s">
        <v>45</v>
      </c>
      <c r="G5313" s="25" t="s">
        <v>46</v>
      </c>
      <c r="H5313" s="24">
        <v>45236</v>
      </c>
      <c r="I5313" s="101">
        <v>0.69675925925925919</v>
      </c>
      <c r="J5313" s="24">
        <v>45236</v>
      </c>
      <c r="K5313" s="101">
        <v>0.7493171296296296</v>
      </c>
      <c r="L5313" s="25">
        <v>4541</v>
      </c>
      <c r="M5313" s="26">
        <f>Causas[[#This Row],[parada_duracion]]/60</f>
        <v>75.683333333333337</v>
      </c>
      <c r="N5313" s="19" t="s">
        <v>113</v>
      </c>
      <c r="O5313" s="16" t="s">
        <v>52</v>
      </c>
      <c r="P5313" s="16">
        <f>WEEKNUM(Causas[[#This Row],[resolucion_fecha]],16)</f>
        <v>45</v>
      </c>
      <c r="Q5313" s="16" t="str">
        <f>TEXT(Causas[[#This Row],[resolucion_fecha]],"MMMM")</f>
        <v>noviembre</v>
      </c>
      <c r="R5313" s="16" t="str">
        <f t="shared" si="83"/>
        <v>T</v>
      </c>
      <c r="S5313" s="16"/>
      <c r="T5313" s="16" t="s">
        <v>53</v>
      </c>
      <c r="U5313" s="16"/>
      <c r="V5313" s="16"/>
      <c r="W5313" s="16"/>
    </row>
    <row r="5314" spans="1:23" hidden="1" x14ac:dyDescent="0.25">
      <c r="A5314" s="25">
        <v>154526</v>
      </c>
      <c r="B5314" s="25" t="s">
        <v>116</v>
      </c>
      <c r="C5314" s="25" t="s">
        <v>43</v>
      </c>
      <c r="D5314" s="25" t="s">
        <v>166</v>
      </c>
      <c r="E5314" s="24">
        <v>43405</v>
      </c>
      <c r="F5314" s="25" t="s">
        <v>45</v>
      </c>
      <c r="G5314" s="25" t="s">
        <v>46</v>
      </c>
      <c r="H5314" s="24">
        <v>45236</v>
      </c>
      <c r="I5314" s="101">
        <v>0.71341435185185187</v>
      </c>
      <c r="J5314" s="24">
        <v>45236</v>
      </c>
      <c r="K5314" s="101">
        <v>0.74078703703703708</v>
      </c>
      <c r="L5314" s="25">
        <v>2365</v>
      </c>
      <c r="M5314" s="26">
        <f>Causas[[#This Row],[parada_duracion]]/60</f>
        <v>39.416666666666664</v>
      </c>
      <c r="N5314" s="19" t="s">
        <v>113</v>
      </c>
      <c r="O5314" s="16" t="s">
        <v>52</v>
      </c>
      <c r="P5314" s="16">
        <f>WEEKNUM(Causas[[#This Row],[resolucion_fecha]],16)</f>
        <v>45</v>
      </c>
      <c r="Q5314" s="16" t="str">
        <f>TEXT(Causas[[#This Row],[resolucion_fecha]],"MMMM")</f>
        <v>noviembre</v>
      </c>
      <c r="R5314" s="16" t="str">
        <f t="shared" si="83"/>
        <v>T</v>
      </c>
      <c r="S5314" s="16"/>
      <c r="T5314" s="16" t="s">
        <v>53</v>
      </c>
      <c r="U5314" s="16"/>
      <c r="V5314" s="16"/>
      <c r="W5314" s="16"/>
    </row>
    <row r="5315" spans="1:23" hidden="1" x14ac:dyDescent="0.25">
      <c r="A5315" s="25">
        <v>154529</v>
      </c>
      <c r="B5315" s="25" t="s">
        <v>66</v>
      </c>
      <c r="C5315" s="25" t="s">
        <v>43</v>
      </c>
      <c r="D5315" s="25" t="s">
        <v>77</v>
      </c>
      <c r="E5315" s="24">
        <v>43405</v>
      </c>
      <c r="F5315" s="25" t="s">
        <v>45</v>
      </c>
      <c r="G5315" s="25" t="s">
        <v>46</v>
      </c>
      <c r="H5315" s="24">
        <v>45236</v>
      </c>
      <c r="I5315" s="101">
        <v>0.74561342592592583</v>
      </c>
      <c r="J5315" s="24">
        <v>45236</v>
      </c>
      <c r="K5315" s="101">
        <v>0.81050925925925921</v>
      </c>
      <c r="L5315" s="25">
        <v>5607</v>
      </c>
      <c r="M5315" s="26">
        <f>Causas[[#This Row],[parada_duracion]]/60</f>
        <v>93.45</v>
      </c>
      <c r="N5315" s="19" t="s">
        <v>49</v>
      </c>
      <c r="O5315" s="16" t="s">
        <v>49</v>
      </c>
      <c r="P5315" s="16">
        <f>WEEKNUM(Causas[[#This Row],[resolucion_fecha]],16)</f>
        <v>45</v>
      </c>
      <c r="Q5315" s="16" t="str">
        <f>TEXT(Causas[[#This Row],[resolucion_fecha]],"MMMM")</f>
        <v>noviembre</v>
      </c>
      <c r="R5315" s="16" t="str">
        <f t="shared" si="83"/>
        <v>T</v>
      </c>
      <c r="S5315" s="16"/>
      <c r="T5315" s="16" t="s">
        <v>49</v>
      </c>
      <c r="U5315" s="16"/>
      <c r="V5315" s="16"/>
      <c r="W5315" s="16"/>
    </row>
    <row r="5316" spans="1:23" hidden="1" x14ac:dyDescent="0.25">
      <c r="A5316" s="96">
        <v>154534</v>
      </c>
      <c r="B5316" s="96" t="s">
        <v>95</v>
      </c>
      <c r="C5316" s="96" t="s">
        <v>43</v>
      </c>
      <c r="D5316" s="96" t="s">
        <v>82</v>
      </c>
      <c r="E5316" s="97">
        <v>45063</v>
      </c>
      <c r="F5316" s="96" t="s">
        <v>124</v>
      </c>
      <c r="G5316" s="96" t="s">
        <v>46</v>
      </c>
      <c r="H5316" s="97">
        <v>45236</v>
      </c>
      <c r="I5316" s="23">
        <v>0.82483796296296286</v>
      </c>
      <c r="J5316" s="97">
        <v>45236</v>
      </c>
      <c r="K5316" s="23">
        <v>0.8650000000000001</v>
      </c>
      <c r="L5316" s="96">
        <v>3470</v>
      </c>
      <c r="M5316" s="98">
        <f>Causas[[#This Row],[parada_duracion]]/60</f>
        <v>57.833333333333336</v>
      </c>
      <c r="N5316" s="19" t="s">
        <v>49</v>
      </c>
      <c r="O5316" s="16" t="s">
        <v>49</v>
      </c>
      <c r="P5316" s="99">
        <f>WEEKNUM(Causas[[#This Row],[resolucion_fecha]],16)</f>
        <v>45</v>
      </c>
      <c r="Q5316" s="99" t="str">
        <f>TEXT(Causas[[#This Row],[resolucion_fecha]],"MMMM")</f>
        <v>noviembre</v>
      </c>
      <c r="R5316" s="99" t="str">
        <f t="shared" si="83"/>
        <v>T</v>
      </c>
      <c r="S5316" s="99"/>
      <c r="T5316" s="16" t="s">
        <v>49</v>
      </c>
      <c r="U5316" s="16"/>
      <c r="V5316" s="99"/>
      <c r="W5316" s="99"/>
    </row>
    <row r="5317" spans="1:23" hidden="1" x14ac:dyDescent="0.25">
      <c r="A5317" s="96">
        <v>154535</v>
      </c>
      <c r="B5317" s="96" t="s">
        <v>42</v>
      </c>
      <c r="C5317" s="96" t="s">
        <v>43</v>
      </c>
      <c r="D5317" s="96" t="s">
        <v>154</v>
      </c>
      <c r="E5317" s="97">
        <v>43405</v>
      </c>
      <c r="F5317" s="96" t="s">
        <v>45</v>
      </c>
      <c r="G5317" s="96" t="s">
        <v>46</v>
      </c>
      <c r="H5317" s="97">
        <v>45236</v>
      </c>
      <c r="I5317" s="23">
        <v>0.85949074074074072</v>
      </c>
      <c r="J5317" s="97">
        <v>45236</v>
      </c>
      <c r="K5317" s="23">
        <v>0.88131944444444443</v>
      </c>
      <c r="L5317" s="96">
        <v>1886</v>
      </c>
      <c r="M5317" s="98">
        <f>Causas[[#This Row],[parada_duracion]]/60</f>
        <v>31.433333333333334</v>
      </c>
      <c r="N5317" s="19" t="s">
        <v>49</v>
      </c>
      <c r="O5317" s="16" t="s">
        <v>49</v>
      </c>
      <c r="P5317" s="99">
        <f>WEEKNUM(Causas[[#This Row],[resolucion_fecha]],16)</f>
        <v>45</v>
      </c>
      <c r="Q5317" s="99" t="str">
        <f>TEXT(Causas[[#This Row],[resolucion_fecha]],"MMMM")</f>
        <v>noviembre</v>
      </c>
      <c r="R5317" s="99" t="str">
        <f t="shared" si="83"/>
        <v>T</v>
      </c>
      <c r="S5317" s="99"/>
      <c r="T5317" s="16" t="s">
        <v>49</v>
      </c>
      <c r="U5317" s="100"/>
      <c r="V5317" s="99"/>
      <c r="W5317" s="99"/>
    </row>
    <row r="5318" spans="1:23" hidden="1" x14ac:dyDescent="0.25">
      <c r="A5318" s="25">
        <v>154536</v>
      </c>
      <c r="B5318" s="25" t="s">
        <v>66</v>
      </c>
      <c r="C5318" s="25" t="s">
        <v>43</v>
      </c>
      <c r="D5318" s="25" t="s">
        <v>77</v>
      </c>
      <c r="E5318" s="24">
        <v>43405</v>
      </c>
      <c r="F5318" s="25" t="s">
        <v>45</v>
      </c>
      <c r="G5318" s="25" t="s">
        <v>50</v>
      </c>
      <c r="H5318" s="24">
        <v>45236</v>
      </c>
      <c r="I5318" s="101">
        <v>0.87048611111111107</v>
      </c>
      <c r="J5318" s="24">
        <v>45236</v>
      </c>
      <c r="K5318" s="101">
        <v>0.90521990740740732</v>
      </c>
      <c r="L5318" s="25">
        <v>3001</v>
      </c>
      <c r="M5318" s="26">
        <f>Causas[[#This Row],[parada_duracion]]/60</f>
        <v>50.016666666666666</v>
      </c>
      <c r="N5318" s="19" t="s">
        <v>49</v>
      </c>
      <c r="O5318" s="16" t="s">
        <v>49</v>
      </c>
      <c r="P5318" s="16">
        <f>WEEKNUM(Causas[[#This Row],[resolucion_fecha]],16)</f>
        <v>45</v>
      </c>
      <c r="Q5318" s="16" t="str">
        <f>TEXT(Causas[[#This Row],[resolucion_fecha]],"MMMM")</f>
        <v>noviembre</v>
      </c>
      <c r="R5318" s="16" t="str">
        <f t="shared" si="83"/>
        <v>T</v>
      </c>
      <c r="S5318" s="16"/>
      <c r="T5318" s="16" t="s">
        <v>49</v>
      </c>
      <c r="U5318" s="100"/>
      <c r="V5318" s="16"/>
      <c r="W5318" s="16"/>
    </row>
    <row r="5319" spans="1:23" hidden="1" x14ac:dyDescent="0.25">
      <c r="A5319" s="96">
        <v>154539</v>
      </c>
      <c r="B5319" s="96" t="s">
        <v>42</v>
      </c>
      <c r="C5319" s="96" t="s">
        <v>43</v>
      </c>
      <c r="D5319" s="96" t="s">
        <v>164</v>
      </c>
      <c r="E5319" s="97">
        <v>43405</v>
      </c>
      <c r="F5319" s="96" t="s">
        <v>45</v>
      </c>
      <c r="G5319" s="96" t="s">
        <v>46</v>
      </c>
      <c r="H5319" s="97">
        <v>45237</v>
      </c>
      <c r="I5319" s="23">
        <v>0.30310185185185184</v>
      </c>
      <c r="J5319" s="97">
        <v>45237</v>
      </c>
      <c r="K5319" s="23">
        <v>0.31243055555555554</v>
      </c>
      <c r="L5319" s="96">
        <v>806</v>
      </c>
      <c r="M5319" s="98">
        <f>Causas[[#This Row],[parada_duracion]]/60</f>
        <v>13.433333333333334</v>
      </c>
      <c r="N5319" s="18" t="s">
        <v>113</v>
      </c>
      <c r="O5319" s="99" t="s">
        <v>52</v>
      </c>
      <c r="P5319" s="99">
        <f>WEEKNUM(Causas[[#This Row],[resolucion_fecha]],16)</f>
        <v>45</v>
      </c>
      <c r="Q5319" s="99" t="str">
        <f>TEXT(Causas[[#This Row],[resolucion_fecha]],"MMMM")</f>
        <v>noviembre</v>
      </c>
      <c r="R5319" s="99" t="str">
        <f t="shared" si="83"/>
        <v>M</v>
      </c>
      <c r="S5319" s="99"/>
      <c r="T5319" s="99" t="s">
        <v>53</v>
      </c>
      <c r="U5319" s="16"/>
      <c r="V5319" s="99"/>
      <c r="W5319" s="99"/>
    </row>
    <row r="5320" spans="1:23" hidden="1" x14ac:dyDescent="0.25">
      <c r="A5320" s="25">
        <v>154540</v>
      </c>
      <c r="B5320" s="25" t="s">
        <v>87</v>
      </c>
      <c r="C5320" s="25" t="s">
        <v>43</v>
      </c>
      <c r="D5320" s="25" t="s">
        <v>76</v>
      </c>
      <c r="E5320" s="24">
        <v>43900</v>
      </c>
      <c r="F5320" s="25" t="s">
        <v>56</v>
      </c>
      <c r="G5320" s="25" t="s">
        <v>46</v>
      </c>
      <c r="H5320" s="24">
        <v>45237</v>
      </c>
      <c r="I5320" s="101">
        <v>0.30359953703703707</v>
      </c>
      <c r="J5320" s="24">
        <v>45237</v>
      </c>
      <c r="K5320" s="101">
        <v>0.30464120370370368</v>
      </c>
      <c r="L5320" s="25">
        <v>90</v>
      </c>
      <c r="M5320" s="26">
        <f>Causas[[#This Row],[parada_duracion]]/60</f>
        <v>1.5</v>
      </c>
      <c r="N5320" s="19" t="s">
        <v>47</v>
      </c>
      <c r="O5320" s="16" t="s">
        <v>47</v>
      </c>
      <c r="P5320" s="16">
        <f>WEEKNUM(Causas[[#This Row],[resolucion_fecha]],16)</f>
        <v>45</v>
      </c>
      <c r="Q5320" s="16" t="str">
        <f>TEXT(Causas[[#This Row],[resolucion_fecha]],"MMMM")</f>
        <v>noviembre</v>
      </c>
      <c r="R5320" s="16" t="str">
        <f t="shared" si="83"/>
        <v>M</v>
      </c>
      <c r="S5320" s="16"/>
      <c r="T5320" s="16" t="s">
        <v>47</v>
      </c>
      <c r="U5320" s="100"/>
      <c r="V5320" s="16"/>
      <c r="W5320" s="16"/>
    </row>
    <row r="5321" spans="1:23" hidden="1" x14ac:dyDescent="0.25">
      <c r="A5321" s="25">
        <v>154549</v>
      </c>
      <c r="B5321" s="25" t="s">
        <v>95</v>
      </c>
      <c r="C5321" s="25" t="s">
        <v>43</v>
      </c>
      <c r="D5321" s="25" t="s">
        <v>82</v>
      </c>
      <c r="E5321" s="24">
        <v>45063</v>
      </c>
      <c r="F5321" s="25" t="s">
        <v>124</v>
      </c>
      <c r="G5321" s="25" t="s">
        <v>46</v>
      </c>
      <c r="H5321" s="24">
        <v>45237</v>
      </c>
      <c r="I5321" s="101">
        <v>0.39934027777777775</v>
      </c>
      <c r="J5321" s="24">
        <v>45237</v>
      </c>
      <c r="K5321" s="101">
        <v>0.44732638888888893</v>
      </c>
      <c r="L5321" s="25">
        <v>4146</v>
      </c>
      <c r="M5321" s="26">
        <f>Causas[[#This Row],[parada_duracion]]/60</f>
        <v>69.099999999999994</v>
      </c>
      <c r="N5321" s="19" t="s">
        <v>49</v>
      </c>
      <c r="O5321" s="16" t="s">
        <v>49</v>
      </c>
      <c r="P5321" s="16">
        <f>WEEKNUM(Causas[[#This Row],[resolucion_fecha]],16)</f>
        <v>45</v>
      </c>
      <c r="Q5321" s="16" t="str">
        <f>TEXT(Causas[[#This Row],[resolucion_fecha]],"MMMM")</f>
        <v>noviembre</v>
      </c>
      <c r="R5321" s="16" t="str">
        <f t="shared" si="83"/>
        <v>M</v>
      </c>
      <c r="S5321" s="16"/>
      <c r="T5321" s="16" t="s">
        <v>49</v>
      </c>
      <c r="U5321" s="16"/>
      <c r="V5321" s="16"/>
      <c r="W5321" s="16"/>
    </row>
    <row r="5322" spans="1:23" hidden="1" x14ac:dyDescent="0.25">
      <c r="A5322" s="96">
        <v>154560</v>
      </c>
      <c r="B5322" s="96" t="s">
        <v>42</v>
      </c>
      <c r="C5322" s="96" t="s">
        <v>43</v>
      </c>
      <c r="D5322" s="96" t="s">
        <v>164</v>
      </c>
      <c r="E5322" s="97">
        <v>43405</v>
      </c>
      <c r="F5322" s="96" t="s">
        <v>45</v>
      </c>
      <c r="G5322" s="96" t="s">
        <v>46</v>
      </c>
      <c r="H5322" s="97">
        <v>45237</v>
      </c>
      <c r="I5322" s="23">
        <v>0.41824074074074075</v>
      </c>
      <c r="J5322" s="97">
        <v>45237</v>
      </c>
      <c r="K5322" s="23">
        <v>0.63438657407407406</v>
      </c>
      <c r="L5322" s="96">
        <v>18675</v>
      </c>
      <c r="M5322" s="98">
        <f>Causas[[#This Row],[parada_duracion]]/60</f>
        <v>311.25</v>
      </c>
      <c r="N5322" s="19" t="s">
        <v>49</v>
      </c>
      <c r="O5322" s="16" t="s">
        <v>49</v>
      </c>
      <c r="P5322" s="99">
        <f>WEEKNUM(Causas[[#This Row],[resolucion_fecha]],16)</f>
        <v>45</v>
      </c>
      <c r="Q5322" s="99" t="str">
        <f>TEXT(Causas[[#This Row],[resolucion_fecha]],"MMMM")</f>
        <v>noviembre</v>
      </c>
      <c r="R5322" s="99" t="str">
        <f t="shared" si="83"/>
        <v>M</v>
      </c>
      <c r="S5322" s="99"/>
      <c r="T5322" s="16" t="s">
        <v>49</v>
      </c>
      <c r="U5322" s="16"/>
      <c r="V5322" s="99"/>
      <c r="W5322" s="99"/>
    </row>
    <row r="5323" spans="1:23" hidden="1" x14ac:dyDescent="0.25">
      <c r="A5323" s="25">
        <v>154561</v>
      </c>
      <c r="B5323" s="25" t="s">
        <v>66</v>
      </c>
      <c r="C5323" s="25" t="s">
        <v>43</v>
      </c>
      <c r="D5323" s="25" t="s">
        <v>77</v>
      </c>
      <c r="E5323" s="24">
        <v>43405</v>
      </c>
      <c r="F5323" s="25" t="s">
        <v>45</v>
      </c>
      <c r="G5323" s="25" t="s">
        <v>50</v>
      </c>
      <c r="H5323" s="24">
        <v>45237</v>
      </c>
      <c r="I5323" s="101">
        <v>0.42315972222222226</v>
      </c>
      <c r="J5323" s="24">
        <v>45237</v>
      </c>
      <c r="K5323" s="101">
        <v>0.43207175925925928</v>
      </c>
      <c r="L5323" s="25">
        <v>770</v>
      </c>
      <c r="M5323" s="26">
        <f>Causas[[#This Row],[parada_duracion]]/60</f>
        <v>12.833333333333334</v>
      </c>
      <c r="N5323" s="19" t="s">
        <v>1705</v>
      </c>
      <c r="O5323" s="16" t="s">
        <v>52</v>
      </c>
      <c r="P5323" s="16">
        <f>WEEKNUM(Causas[[#This Row],[resolucion_fecha]],16)</f>
        <v>45</v>
      </c>
      <c r="Q5323" s="16" t="str">
        <f>TEXT(Causas[[#This Row],[resolucion_fecha]],"MMMM")</f>
        <v>noviembre</v>
      </c>
      <c r="R5323" s="16" t="str">
        <f t="shared" si="83"/>
        <v>M</v>
      </c>
      <c r="S5323" s="16"/>
      <c r="T5323" s="16" t="s">
        <v>53</v>
      </c>
      <c r="U5323" s="100"/>
      <c r="V5323" s="16"/>
      <c r="W5323" s="16"/>
    </row>
    <row r="5324" spans="1:23" ht="30" hidden="1" x14ac:dyDescent="0.25">
      <c r="A5324" s="25">
        <v>154566</v>
      </c>
      <c r="B5324" s="25" t="s">
        <v>66</v>
      </c>
      <c r="C5324" s="25" t="s">
        <v>43</v>
      </c>
      <c r="D5324" s="25" t="s">
        <v>82</v>
      </c>
      <c r="E5324" s="24">
        <v>43405</v>
      </c>
      <c r="F5324" s="25" t="s">
        <v>45</v>
      </c>
      <c r="G5324" s="25" t="s">
        <v>46</v>
      </c>
      <c r="H5324" s="24">
        <v>45237</v>
      </c>
      <c r="I5324" s="101">
        <v>0.44740740740740742</v>
      </c>
      <c r="J5324" s="24">
        <v>45237</v>
      </c>
      <c r="K5324" s="101">
        <v>0.47234953703703703</v>
      </c>
      <c r="L5324" s="25">
        <v>2155</v>
      </c>
      <c r="M5324" s="26">
        <f>Causas[[#This Row],[parada_duracion]]/60</f>
        <v>35.916666666666664</v>
      </c>
      <c r="N5324" s="19" t="s">
        <v>1706</v>
      </c>
      <c r="O5324" s="16" t="s">
        <v>72</v>
      </c>
      <c r="P5324" s="16">
        <f>WEEKNUM(Causas[[#This Row],[resolucion_fecha]],16)</f>
        <v>45</v>
      </c>
      <c r="Q5324" s="16" t="str">
        <f>TEXT(Causas[[#This Row],[resolucion_fecha]],"MMMM")</f>
        <v>noviembre</v>
      </c>
      <c r="R5324" s="16" t="str">
        <f t="shared" si="83"/>
        <v>M</v>
      </c>
      <c r="S5324" s="16"/>
      <c r="T5324" s="16" t="s">
        <v>73</v>
      </c>
      <c r="U5324" s="16"/>
      <c r="V5324" s="16"/>
      <c r="W5324" s="16"/>
    </row>
    <row r="5325" spans="1:23" hidden="1" x14ac:dyDescent="0.25">
      <c r="A5325" s="25">
        <v>154574</v>
      </c>
      <c r="B5325" s="25" t="s">
        <v>66</v>
      </c>
      <c r="C5325" s="25" t="s">
        <v>43</v>
      </c>
      <c r="D5325" s="25" t="s">
        <v>77</v>
      </c>
      <c r="E5325" s="24">
        <v>43405</v>
      </c>
      <c r="F5325" s="25" t="s">
        <v>45</v>
      </c>
      <c r="G5325" s="25" t="s">
        <v>50</v>
      </c>
      <c r="H5325" s="24">
        <v>45237</v>
      </c>
      <c r="I5325" s="101">
        <v>0.48043981481481479</v>
      </c>
      <c r="J5325" s="24">
        <v>45237</v>
      </c>
      <c r="K5325" s="101">
        <v>0.53476851851851859</v>
      </c>
      <c r="L5325" s="25">
        <v>4694</v>
      </c>
      <c r="M5325" s="26">
        <f>Causas[[#This Row],[parada_duracion]]/60</f>
        <v>78.233333333333334</v>
      </c>
      <c r="N5325" s="19" t="s">
        <v>1707</v>
      </c>
      <c r="O5325" s="16" t="s">
        <v>52</v>
      </c>
      <c r="P5325" s="16">
        <f>WEEKNUM(Causas[[#This Row],[resolucion_fecha]],16)</f>
        <v>45</v>
      </c>
      <c r="Q5325" s="16" t="str">
        <f>TEXT(Causas[[#This Row],[resolucion_fecha]],"MMMM")</f>
        <v>noviembre</v>
      </c>
      <c r="R5325" s="16" t="str">
        <f t="shared" si="83"/>
        <v>M</v>
      </c>
      <c r="S5325" s="16"/>
      <c r="T5325" s="16" t="s">
        <v>53</v>
      </c>
      <c r="U5325" s="16"/>
      <c r="V5325" s="16"/>
      <c r="W5325" s="16"/>
    </row>
    <row r="5326" spans="1:23" hidden="1" x14ac:dyDescent="0.25">
      <c r="A5326" s="25">
        <v>154589</v>
      </c>
      <c r="B5326" s="25" t="s">
        <v>66</v>
      </c>
      <c r="C5326" s="25" t="s">
        <v>43</v>
      </c>
      <c r="D5326" s="25" t="s">
        <v>77</v>
      </c>
      <c r="E5326" s="24">
        <v>43405</v>
      </c>
      <c r="F5326" s="25" t="s">
        <v>45</v>
      </c>
      <c r="G5326" s="25" t="s">
        <v>46</v>
      </c>
      <c r="H5326" s="24">
        <v>45237</v>
      </c>
      <c r="I5326" s="101">
        <v>0.6057407407407408</v>
      </c>
      <c r="J5326" s="24">
        <v>45237</v>
      </c>
      <c r="K5326" s="101">
        <v>0.6152199074074074</v>
      </c>
      <c r="L5326" s="25">
        <v>819</v>
      </c>
      <c r="M5326" s="26">
        <f>Causas[[#This Row],[parada_duracion]]/60</f>
        <v>13.65</v>
      </c>
      <c r="N5326" s="19" t="s">
        <v>113</v>
      </c>
      <c r="O5326" s="16" t="s">
        <v>52</v>
      </c>
      <c r="P5326" s="16">
        <f>WEEKNUM(Causas[[#This Row],[resolucion_fecha]],16)</f>
        <v>45</v>
      </c>
      <c r="Q5326" s="16" t="str">
        <f>TEXT(Causas[[#This Row],[resolucion_fecha]],"MMMM")</f>
        <v>noviembre</v>
      </c>
      <c r="R5326" s="16" t="str">
        <f t="shared" si="83"/>
        <v>T</v>
      </c>
      <c r="S5326" s="16"/>
      <c r="T5326" s="16" t="s">
        <v>53</v>
      </c>
      <c r="U5326" s="16"/>
      <c r="V5326" s="16"/>
      <c r="W5326" s="16"/>
    </row>
    <row r="5327" spans="1:23" hidden="1" x14ac:dyDescent="0.25">
      <c r="A5327" s="96">
        <v>154591</v>
      </c>
      <c r="B5327" s="96" t="s">
        <v>66</v>
      </c>
      <c r="C5327" s="96" t="s">
        <v>43</v>
      </c>
      <c r="D5327" s="96" t="s">
        <v>77</v>
      </c>
      <c r="E5327" s="97">
        <v>43405</v>
      </c>
      <c r="F5327" s="96" t="s">
        <v>45</v>
      </c>
      <c r="G5327" s="96" t="s">
        <v>46</v>
      </c>
      <c r="H5327" s="97">
        <v>45237</v>
      </c>
      <c r="I5327" s="23">
        <v>0.61635416666666665</v>
      </c>
      <c r="J5327" s="97">
        <v>45237</v>
      </c>
      <c r="K5327" s="23">
        <v>0.69396990740740738</v>
      </c>
      <c r="L5327" s="96">
        <v>6706</v>
      </c>
      <c r="M5327" s="98">
        <f>Causas[[#This Row],[parada_duracion]]/60</f>
        <v>111.76666666666667</v>
      </c>
      <c r="N5327" s="19" t="s">
        <v>49</v>
      </c>
      <c r="O5327" s="16" t="s">
        <v>49</v>
      </c>
      <c r="P5327" s="99">
        <f>WEEKNUM(Causas[[#This Row],[resolucion_fecha]],16)</f>
        <v>45</v>
      </c>
      <c r="Q5327" s="99" t="str">
        <f>TEXT(Causas[[#This Row],[resolucion_fecha]],"MMMM")</f>
        <v>noviembre</v>
      </c>
      <c r="R5327" s="99" t="str">
        <f t="shared" si="83"/>
        <v>T</v>
      </c>
      <c r="S5327" s="99"/>
      <c r="T5327" s="16" t="s">
        <v>49</v>
      </c>
      <c r="U5327" s="16"/>
      <c r="V5327" s="99"/>
      <c r="W5327" s="99"/>
    </row>
    <row r="5328" spans="1:23" hidden="1" x14ac:dyDescent="0.25">
      <c r="A5328" s="25">
        <v>154592</v>
      </c>
      <c r="B5328" s="25" t="s">
        <v>101</v>
      </c>
      <c r="C5328" s="25" t="s">
        <v>43</v>
      </c>
      <c r="D5328" s="25" t="s">
        <v>96</v>
      </c>
      <c r="E5328" s="24">
        <v>43405</v>
      </c>
      <c r="F5328" s="25" t="s">
        <v>45</v>
      </c>
      <c r="G5328" s="25" t="s">
        <v>50</v>
      </c>
      <c r="H5328" s="24">
        <v>45237</v>
      </c>
      <c r="I5328" s="101">
        <v>0.61971064814814814</v>
      </c>
      <c r="J5328" s="24">
        <v>45237</v>
      </c>
      <c r="K5328" s="101">
        <v>0.63165509259259256</v>
      </c>
      <c r="L5328" s="25">
        <v>1032</v>
      </c>
      <c r="M5328" s="26">
        <f>Causas[[#This Row],[parada_duracion]]/60</f>
        <v>17.2</v>
      </c>
      <c r="N5328" s="19" t="s">
        <v>113</v>
      </c>
      <c r="O5328" s="16" t="s">
        <v>52</v>
      </c>
      <c r="P5328" s="16">
        <f>WEEKNUM(Causas[[#This Row],[resolucion_fecha]],16)</f>
        <v>45</v>
      </c>
      <c r="Q5328" s="16" t="str">
        <f>TEXT(Causas[[#This Row],[resolucion_fecha]],"MMMM")</f>
        <v>noviembre</v>
      </c>
      <c r="R5328" s="16" t="str">
        <f t="shared" si="83"/>
        <v>T</v>
      </c>
      <c r="S5328" s="16"/>
      <c r="T5328" s="16" t="s">
        <v>53</v>
      </c>
      <c r="U5328" s="100"/>
      <c r="V5328" s="16"/>
      <c r="W5328" s="16"/>
    </row>
    <row r="5329" spans="1:23" hidden="1" x14ac:dyDescent="0.25">
      <c r="A5329" s="25">
        <v>154595</v>
      </c>
      <c r="B5329" s="25" t="s">
        <v>83</v>
      </c>
      <c r="C5329" s="25" t="s">
        <v>43</v>
      </c>
      <c r="D5329" s="25" t="s">
        <v>59</v>
      </c>
      <c r="E5329" s="24">
        <v>44231</v>
      </c>
      <c r="F5329" s="25" t="s">
        <v>60</v>
      </c>
      <c r="G5329" s="25" t="s">
        <v>46</v>
      </c>
      <c r="H5329" s="24">
        <v>45237</v>
      </c>
      <c r="I5329" s="101">
        <v>0.65005787037037044</v>
      </c>
      <c r="J5329" s="24">
        <v>45237</v>
      </c>
      <c r="K5329" s="101">
        <v>0.66118055555555555</v>
      </c>
      <c r="L5329" s="25">
        <v>961</v>
      </c>
      <c r="M5329" s="26">
        <f>Causas[[#This Row],[parada_duracion]]/60</f>
        <v>16.016666666666666</v>
      </c>
      <c r="N5329" s="19" t="s">
        <v>113</v>
      </c>
      <c r="O5329" s="16" t="s">
        <v>52</v>
      </c>
      <c r="P5329" s="16">
        <f>WEEKNUM(Causas[[#This Row],[resolucion_fecha]],16)</f>
        <v>45</v>
      </c>
      <c r="Q5329" s="16" t="str">
        <f>TEXT(Causas[[#This Row],[resolucion_fecha]],"MMMM")</f>
        <v>noviembre</v>
      </c>
      <c r="R5329" s="16" t="str">
        <f t="shared" si="83"/>
        <v>T</v>
      </c>
      <c r="S5329" s="16"/>
      <c r="T5329" s="16" t="s">
        <v>53</v>
      </c>
      <c r="U5329" s="16"/>
      <c r="V5329" s="16"/>
      <c r="W5329" s="16"/>
    </row>
    <row r="5330" spans="1:23" hidden="1" x14ac:dyDescent="0.25">
      <c r="A5330" s="25">
        <v>154605</v>
      </c>
      <c r="B5330" s="25" t="s">
        <v>66</v>
      </c>
      <c r="C5330" s="25" t="s">
        <v>43</v>
      </c>
      <c r="D5330" s="25" t="s">
        <v>77</v>
      </c>
      <c r="E5330" s="24">
        <v>43405</v>
      </c>
      <c r="F5330" s="25" t="s">
        <v>45</v>
      </c>
      <c r="G5330" s="25" t="s">
        <v>50</v>
      </c>
      <c r="H5330" s="24">
        <v>45237</v>
      </c>
      <c r="I5330" s="101">
        <v>0.72940972222222233</v>
      </c>
      <c r="J5330" s="24">
        <v>45237</v>
      </c>
      <c r="K5330" s="101">
        <v>0.75269675925925927</v>
      </c>
      <c r="L5330" s="25">
        <v>2012</v>
      </c>
      <c r="M5330" s="26">
        <f>Causas[[#This Row],[parada_duracion]]/60</f>
        <v>33.533333333333331</v>
      </c>
      <c r="N5330" s="19" t="s">
        <v>1708</v>
      </c>
      <c r="O5330" s="16" t="s">
        <v>52</v>
      </c>
      <c r="P5330" s="16">
        <f>WEEKNUM(Causas[[#This Row],[resolucion_fecha]],16)</f>
        <v>45</v>
      </c>
      <c r="Q5330" s="16" t="str">
        <f>TEXT(Causas[[#This Row],[resolucion_fecha]],"MMMM")</f>
        <v>noviembre</v>
      </c>
      <c r="R5330" s="16" t="str">
        <f t="shared" si="83"/>
        <v>T</v>
      </c>
      <c r="S5330" s="16"/>
      <c r="T5330" s="16" t="s">
        <v>53</v>
      </c>
      <c r="U5330" s="16"/>
      <c r="V5330" s="16"/>
      <c r="W5330" s="16"/>
    </row>
    <row r="5331" spans="1:23" hidden="1" x14ac:dyDescent="0.25">
      <c r="A5331" s="25">
        <v>154611</v>
      </c>
      <c r="B5331" s="25" t="s">
        <v>66</v>
      </c>
      <c r="C5331" s="25" t="s">
        <v>43</v>
      </c>
      <c r="D5331" s="25" t="s">
        <v>77</v>
      </c>
      <c r="E5331" s="24">
        <v>43405</v>
      </c>
      <c r="F5331" s="25" t="s">
        <v>45</v>
      </c>
      <c r="G5331" s="25" t="s">
        <v>50</v>
      </c>
      <c r="H5331" s="24">
        <v>45237</v>
      </c>
      <c r="I5331" s="101">
        <v>0.79773148148148154</v>
      </c>
      <c r="J5331" s="24">
        <v>45237</v>
      </c>
      <c r="K5331" s="101">
        <v>0.79829861111111111</v>
      </c>
      <c r="L5331" s="25">
        <v>49</v>
      </c>
      <c r="M5331" s="26">
        <f>Causas[[#This Row],[parada_duracion]]/60</f>
        <v>0.81666666666666665</v>
      </c>
      <c r="N5331" s="19" t="s">
        <v>47</v>
      </c>
      <c r="O5331" s="16" t="s">
        <v>47</v>
      </c>
      <c r="P5331" s="16">
        <f>WEEKNUM(Causas[[#This Row],[resolucion_fecha]],16)</f>
        <v>45</v>
      </c>
      <c r="Q5331" s="16" t="str">
        <f>TEXT(Causas[[#This Row],[resolucion_fecha]],"MMMM")</f>
        <v>noviembre</v>
      </c>
      <c r="R5331" s="16" t="str">
        <f t="shared" si="83"/>
        <v>T</v>
      </c>
      <c r="S5331" s="16"/>
      <c r="T5331" s="16" t="s">
        <v>47</v>
      </c>
      <c r="U5331" s="16"/>
      <c r="V5331" s="16"/>
      <c r="W5331" s="16"/>
    </row>
    <row r="5332" spans="1:23" hidden="1" x14ac:dyDescent="0.25">
      <c r="A5332" s="96">
        <v>154613</v>
      </c>
      <c r="B5332" s="96" t="s">
        <v>95</v>
      </c>
      <c r="C5332" s="96" t="s">
        <v>43</v>
      </c>
      <c r="D5332" s="96" t="s">
        <v>59</v>
      </c>
      <c r="E5332" s="97">
        <v>44231</v>
      </c>
      <c r="F5332" s="96" t="s">
        <v>60</v>
      </c>
      <c r="G5332" s="96" t="s">
        <v>46</v>
      </c>
      <c r="H5332" s="97">
        <v>45237</v>
      </c>
      <c r="I5332" s="23">
        <v>0.81579861111111107</v>
      </c>
      <c r="J5332" s="97">
        <v>45237</v>
      </c>
      <c r="K5332" s="23">
        <v>0.82887731481481486</v>
      </c>
      <c r="L5332" s="96">
        <v>1130</v>
      </c>
      <c r="M5332" s="98">
        <f>Causas[[#This Row],[parada_duracion]]/60</f>
        <v>18.833333333333332</v>
      </c>
      <c r="N5332" s="18" t="s">
        <v>113</v>
      </c>
      <c r="O5332" s="99" t="s">
        <v>52</v>
      </c>
      <c r="P5332" s="99">
        <f>WEEKNUM(Causas[[#This Row],[resolucion_fecha]],16)</f>
        <v>45</v>
      </c>
      <c r="Q5332" s="99" t="str">
        <f>TEXT(Causas[[#This Row],[resolucion_fecha]],"MMMM")</f>
        <v>noviembre</v>
      </c>
      <c r="R5332" s="99" t="str">
        <f t="shared" si="83"/>
        <v>T</v>
      </c>
      <c r="S5332" s="99"/>
      <c r="T5332" s="16" t="s">
        <v>53</v>
      </c>
      <c r="U5332" s="16"/>
      <c r="V5332" s="99"/>
      <c r="W5332" s="99"/>
    </row>
    <row r="5333" spans="1:23" hidden="1" x14ac:dyDescent="0.25">
      <c r="A5333" s="96">
        <v>154614</v>
      </c>
      <c r="B5333" s="96" t="s">
        <v>66</v>
      </c>
      <c r="C5333" s="96" t="s">
        <v>43</v>
      </c>
      <c r="D5333" s="96" t="s">
        <v>77</v>
      </c>
      <c r="E5333" s="97">
        <v>43405</v>
      </c>
      <c r="F5333" s="96" t="s">
        <v>45</v>
      </c>
      <c r="G5333" s="96" t="s">
        <v>50</v>
      </c>
      <c r="H5333" s="97">
        <v>45237</v>
      </c>
      <c r="I5333" s="23">
        <v>0.81652777777777785</v>
      </c>
      <c r="J5333" s="97">
        <v>45237</v>
      </c>
      <c r="K5333" s="23">
        <v>0.85084490740740737</v>
      </c>
      <c r="L5333" s="96">
        <v>2965</v>
      </c>
      <c r="M5333" s="98">
        <f>Causas[[#This Row],[parada_duracion]]/60</f>
        <v>49.416666666666664</v>
      </c>
      <c r="N5333" s="18" t="s">
        <v>1709</v>
      </c>
      <c r="O5333" s="99" t="s">
        <v>52</v>
      </c>
      <c r="P5333" s="99">
        <f>WEEKNUM(Causas[[#This Row],[resolucion_fecha]],16)</f>
        <v>45</v>
      </c>
      <c r="Q5333" s="99" t="str">
        <f>TEXT(Causas[[#This Row],[resolucion_fecha]],"MMMM")</f>
        <v>noviembre</v>
      </c>
      <c r="R5333" s="99" t="str">
        <f t="shared" si="83"/>
        <v>T</v>
      </c>
      <c r="S5333" s="99"/>
      <c r="T5333" s="16" t="s">
        <v>53</v>
      </c>
      <c r="U5333" s="100"/>
      <c r="V5333" s="99"/>
      <c r="W5333" s="99"/>
    </row>
    <row r="5334" spans="1:23" hidden="1" x14ac:dyDescent="0.25">
      <c r="A5334" s="25">
        <v>154615</v>
      </c>
      <c r="B5334" s="25" t="s">
        <v>42</v>
      </c>
      <c r="C5334" s="25" t="s">
        <v>43</v>
      </c>
      <c r="D5334" s="25" t="s">
        <v>59</v>
      </c>
      <c r="E5334" s="24">
        <v>44231</v>
      </c>
      <c r="F5334" s="25" t="s">
        <v>60</v>
      </c>
      <c r="G5334" s="25" t="s">
        <v>46</v>
      </c>
      <c r="H5334" s="24">
        <v>45237</v>
      </c>
      <c r="I5334" s="101">
        <v>0.82920138888888895</v>
      </c>
      <c r="J5334" s="24">
        <v>45238</v>
      </c>
      <c r="K5334" s="101">
        <v>0.25275462962962963</v>
      </c>
      <c r="L5334" s="25">
        <v>36595</v>
      </c>
      <c r="M5334" s="26">
        <f>Causas[[#This Row],[parada_duracion]]/60</f>
        <v>609.91666666666663</v>
      </c>
      <c r="N5334" s="19" t="s">
        <v>49</v>
      </c>
      <c r="O5334" s="16" t="s">
        <v>49</v>
      </c>
      <c r="P5334" s="16">
        <f>WEEKNUM(Causas[[#This Row],[resolucion_fecha]],16)</f>
        <v>45</v>
      </c>
      <c r="Q5334" s="16" t="str">
        <f>TEXT(Causas[[#This Row],[resolucion_fecha]],"MMMM")</f>
        <v>noviembre</v>
      </c>
      <c r="R5334" s="16" t="str">
        <f t="shared" si="83"/>
        <v>T</v>
      </c>
      <c r="S5334" s="16"/>
      <c r="T5334" s="16" t="s">
        <v>49</v>
      </c>
      <c r="U5334" s="100"/>
      <c r="V5334" s="16"/>
      <c r="W5334" s="16"/>
    </row>
    <row r="5335" spans="1:23" hidden="1" x14ac:dyDescent="0.25">
      <c r="A5335" s="25">
        <v>154628</v>
      </c>
      <c r="B5335" s="25" t="s">
        <v>42</v>
      </c>
      <c r="C5335" s="25" t="s">
        <v>43</v>
      </c>
      <c r="D5335" s="25" t="s">
        <v>59</v>
      </c>
      <c r="E5335" s="24">
        <v>44231</v>
      </c>
      <c r="F5335" s="25" t="s">
        <v>60</v>
      </c>
      <c r="G5335" s="25" t="s">
        <v>46</v>
      </c>
      <c r="H5335" s="24">
        <v>45238</v>
      </c>
      <c r="I5335" s="101">
        <v>0.35238425925925926</v>
      </c>
      <c r="J5335" s="24">
        <v>45238</v>
      </c>
      <c r="K5335" s="101">
        <v>0.36010416666666667</v>
      </c>
      <c r="L5335" s="25">
        <v>667</v>
      </c>
      <c r="M5335" s="26">
        <f>Causas[[#This Row],[parada_duracion]]/60</f>
        <v>11.116666666666667</v>
      </c>
      <c r="N5335" s="19" t="s">
        <v>49</v>
      </c>
      <c r="O5335" s="19" t="s">
        <v>49</v>
      </c>
      <c r="P5335" s="16">
        <f>WEEKNUM(Causas[[#This Row],[resolucion_fecha]],16)</f>
        <v>45</v>
      </c>
      <c r="Q5335" s="16" t="str">
        <f>TEXT(Causas[[#This Row],[resolucion_fecha]],"MMMM")</f>
        <v>noviembre</v>
      </c>
      <c r="R5335" s="16" t="str">
        <f t="shared" si="83"/>
        <v>M</v>
      </c>
      <c r="S5335" s="16"/>
      <c r="T5335" s="16" t="s">
        <v>49</v>
      </c>
      <c r="U5335" s="16"/>
      <c r="V5335" s="16"/>
      <c r="W5335" s="16"/>
    </row>
    <row r="5336" spans="1:23" hidden="1" x14ac:dyDescent="0.25">
      <c r="A5336" s="25">
        <v>154642</v>
      </c>
      <c r="B5336" s="25" t="s">
        <v>42</v>
      </c>
      <c r="C5336" s="25" t="s">
        <v>43</v>
      </c>
      <c r="D5336" s="25" t="s">
        <v>59</v>
      </c>
      <c r="E5336" s="24">
        <v>44231</v>
      </c>
      <c r="F5336" s="25" t="s">
        <v>60</v>
      </c>
      <c r="G5336" s="25" t="s">
        <v>46</v>
      </c>
      <c r="H5336" s="24">
        <v>45238</v>
      </c>
      <c r="I5336" s="101">
        <v>0.45740740740740743</v>
      </c>
      <c r="J5336" s="24">
        <v>45238</v>
      </c>
      <c r="K5336" s="101">
        <v>0.60593750000000002</v>
      </c>
      <c r="L5336" s="25">
        <v>12833</v>
      </c>
      <c r="M5336" s="26">
        <f>Causas[[#This Row],[parada_duracion]]/60</f>
        <v>213.88333333333333</v>
      </c>
      <c r="N5336" s="19" t="s">
        <v>49</v>
      </c>
      <c r="O5336" s="19" t="s">
        <v>49</v>
      </c>
      <c r="P5336" s="16">
        <f>WEEKNUM(Causas[[#This Row],[resolucion_fecha]],16)</f>
        <v>45</v>
      </c>
      <c r="Q5336" s="16" t="str">
        <f>TEXT(Causas[[#This Row],[resolucion_fecha]],"MMMM")</f>
        <v>noviembre</v>
      </c>
      <c r="R5336" s="16" t="str">
        <f t="shared" si="83"/>
        <v>M</v>
      </c>
      <c r="S5336" s="16"/>
      <c r="T5336" s="16" t="s">
        <v>49</v>
      </c>
      <c r="U5336" s="16"/>
      <c r="V5336" s="16"/>
      <c r="W5336" s="16"/>
    </row>
    <row r="5337" spans="1:23" hidden="1" x14ac:dyDescent="0.25">
      <c r="A5337" s="25">
        <v>154663</v>
      </c>
      <c r="B5337" s="25" t="s">
        <v>116</v>
      </c>
      <c r="C5337" s="25" t="s">
        <v>43</v>
      </c>
      <c r="D5337" s="25" t="s">
        <v>59</v>
      </c>
      <c r="E5337" s="24">
        <v>44930</v>
      </c>
      <c r="F5337" s="25" t="s">
        <v>124</v>
      </c>
      <c r="G5337" s="25" t="s">
        <v>46</v>
      </c>
      <c r="H5337" s="24">
        <v>45238</v>
      </c>
      <c r="I5337" s="101">
        <v>0.6060416666666667</v>
      </c>
      <c r="J5337" s="24">
        <v>45238</v>
      </c>
      <c r="K5337" s="101">
        <v>0.61812500000000004</v>
      </c>
      <c r="L5337" s="25">
        <v>1044</v>
      </c>
      <c r="M5337" s="26">
        <f>Causas[[#This Row],[parada_duracion]]/60</f>
        <v>17.399999999999999</v>
      </c>
      <c r="N5337" s="19" t="s">
        <v>49</v>
      </c>
      <c r="O5337" s="19" t="s">
        <v>49</v>
      </c>
      <c r="P5337" s="16">
        <f>WEEKNUM(Causas[[#This Row],[resolucion_fecha]],16)</f>
        <v>45</v>
      </c>
      <c r="Q5337" s="16" t="str">
        <f>TEXT(Causas[[#This Row],[resolucion_fecha]],"MMMM")</f>
        <v>noviembre</v>
      </c>
      <c r="R5337" s="16" t="str">
        <f t="shared" si="83"/>
        <v>T</v>
      </c>
      <c r="S5337" s="16"/>
      <c r="T5337" s="16" t="s">
        <v>49</v>
      </c>
      <c r="U5337" s="16"/>
      <c r="V5337" s="16"/>
      <c r="W5337" s="16"/>
    </row>
    <row r="5338" spans="1:23" hidden="1" x14ac:dyDescent="0.25">
      <c r="A5338" s="96">
        <v>154670</v>
      </c>
      <c r="B5338" s="96" t="s">
        <v>58</v>
      </c>
      <c r="C5338" s="96" t="s">
        <v>43</v>
      </c>
      <c r="D5338" s="96" t="s">
        <v>96</v>
      </c>
      <c r="E5338" s="97">
        <v>43882</v>
      </c>
      <c r="F5338" s="96" t="s">
        <v>56</v>
      </c>
      <c r="G5338" s="96" t="s">
        <v>46</v>
      </c>
      <c r="H5338" s="97">
        <v>45238</v>
      </c>
      <c r="I5338" s="23">
        <v>0.64094907407407409</v>
      </c>
      <c r="J5338" s="97">
        <v>45238</v>
      </c>
      <c r="K5338" s="23">
        <v>0.65219907407407407</v>
      </c>
      <c r="L5338" s="96">
        <v>972</v>
      </c>
      <c r="M5338" s="98">
        <f>Causas[[#This Row],[parada_duracion]]/60</f>
        <v>16.2</v>
      </c>
      <c r="N5338" s="19" t="s">
        <v>49</v>
      </c>
      <c r="O5338" s="19" t="s">
        <v>49</v>
      </c>
      <c r="P5338" s="99">
        <f>WEEKNUM(Causas[[#This Row],[resolucion_fecha]],16)</f>
        <v>45</v>
      </c>
      <c r="Q5338" s="99" t="str">
        <f>TEXT(Causas[[#This Row],[resolucion_fecha]],"MMMM")</f>
        <v>noviembre</v>
      </c>
      <c r="R5338" s="99" t="str">
        <f t="shared" si="83"/>
        <v>T</v>
      </c>
      <c r="S5338" s="99"/>
      <c r="T5338" s="16" t="s">
        <v>49</v>
      </c>
      <c r="U5338" s="16"/>
      <c r="V5338" s="99"/>
      <c r="W5338" s="99"/>
    </row>
    <row r="5339" spans="1:23" hidden="1" x14ac:dyDescent="0.25">
      <c r="A5339" s="25">
        <v>154671</v>
      </c>
      <c r="B5339" s="25" t="s">
        <v>122</v>
      </c>
      <c r="C5339" s="25" t="s">
        <v>43</v>
      </c>
      <c r="D5339" s="25" t="s">
        <v>48</v>
      </c>
      <c r="E5339" s="24">
        <v>43405</v>
      </c>
      <c r="F5339" s="25" t="s">
        <v>45</v>
      </c>
      <c r="G5339" s="25" t="s">
        <v>46</v>
      </c>
      <c r="H5339" s="24">
        <v>45238</v>
      </c>
      <c r="I5339" s="101">
        <v>0.64218750000000002</v>
      </c>
      <c r="J5339" s="24">
        <v>45238</v>
      </c>
      <c r="K5339" s="101">
        <v>0.64574074074074073</v>
      </c>
      <c r="L5339" s="25">
        <v>307</v>
      </c>
      <c r="M5339" s="26">
        <f>Causas[[#This Row],[parada_duracion]]/60</f>
        <v>5.1166666666666663</v>
      </c>
      <c r="N5339" s="19" t="s">
        <v>47</v>
      </c>
      <c r="O5339" s="16" t="s">
        <v>47</v>
      </c>
      <c r="P5339" s="16">
        <f>WEEKNUM(Causas[[#This Row],[resolucion_fecha]],16)</f>
        <v>45</v>
      </c>
      <c r="Q5339" s="16" t="str">
        <f>TEXT(Causas[[#This Row],[resolucion_fecha]],"MMMM")</f>
        <v>noviembre</v>
      </c>
      <c r="R5339" s="16" t="str">
        <f t="shared" si="83"/>
        <v>T</v>
      </c>
      <c r="S5339" s="16"/>
      <c r="T5339" s="16" t="s">
        <v>47</v>
      </c>
      <c r="U5339" s="100"/>
      <c r="V5339" s="16"/>
      <c r="W5339" s="16"/>
    </row>
    <row r="5340" spans="1:23" hidden="1" x14ac:dyDescent="0.25">
      <c r="A5340" s="25">
        <v>154673</v>
      </c>
      <c r="B5340" s="25" t="s">
        <v>122</v>
      </c>
      <c r="C5340" s="25" t="s">
        <v>43</v>
      </c>
      <c r="D5340" s="25" t="s">
        <v>48</v>
      </c>
      <c r="E5340" s="24">
        <v>43405</v>
      </c>
      <c r="F5340" s="25" t="s">
        <v>45</v>
      </c>
      <c r="G5340" s="25" t="s">
        <v>46</v>
      </c>
      <c r="H5340" s="24">
        <v>45238</v>
      </c>
      <c r="I5340" s="101">
        <v>0.64636574074074071</v>
      </c>
      <c r="J5340" s="24">
        <v>45238</v>
      </c>
      <c r="K5340" s="101">
        <v>0.7193518518518518</v>
      </c>
      <c r="L5340" s="25">
        <v>6306</v>
      </c>
      <c r="M5340" s="26">
        <f>Causas[[#This Row],[parada_duracion]]/60</f>
        <v>105.1</v>
      </c>
      <c r="N5340" s="19" t="s">
        <v>49</v>
      </c>
      <c r="O5340" s="19" t="s">
        <v>49</v>
      </c>
      <c r="P5340" s="16">
        <f>WEEKNUM(Causas[[#This Row],[resolucion_fecha]],16)</f>
        <v>45</v>
      </c>
      <c r="Q5340" s="16" t="str">
        <f>TEXT(Causas[[#This Row],[resolucion_fecha]],"MMMM")</f>
        <v>noviembre</v>
      </c>
      <c r="R5340" s="16" t="str">
        <f t="shared" si="83"/>
        <v>T</v>
      </c>
      <c r="S5340" s="16"/>
      <c r="T5340" s="16" t="s">
        <v>49</v>
      </c>
      <c r="U5340" s="16"/>
      <c r="V5340" s="16"/>
      <c r="W5340" s="16"/>
    </row>
    <row r="5341" spans="1:23" hidden="1" x14ac:dyDescent="0.25">
      <c r="A5341" s="96">
        <v>154686</v>
      </c>
      <c r="B5341" s="96" t="s">
        <v>79</v>
      </c>
      <c r="C5341" s="96" t="s">
        <v>43</v>
      </c>
      <c r="D5341" s="96" t="s">
        <v>77</v>
      </c>
      <c r="E5341" s="97">
        <v>43405</v>
      </c>
      <c r="F5341" s="96" t="s">
        <v>45</v>
      </c>
      <c r="G5341" s="96" t="s">
        <v>46</v>
      </c>
      <c r="H5341" s="97">
        <v>45238</v>
      </c>
      <c r="I5341" s="23">
        <v>0.71917824074074066</v>
      </c>
      <c r="J5341" s="97">
        <v>45238</v>
      </c>
      <c r="K5341" s="23">
        <v>0.71986111111111117</v>
      </c>
      <c r="L5341" s="96">
        <v>59</v>
      </c>
      <c r="M5341" s="98">
        <f>Causas[[#This Row],[parada_duracion]]/60</f>
        <v>0.98333333333333328</v>
      </c>
      <c r="N5341" s="19" t="s">
        <v>47</v>
      </c>
      <c r="O5341" s="16" t="s">
        <v>47</v>
      </c>
      <c r="P5341" s="99">
        <f>WEEKNUM(Causas[[#This Row],[resolucion_fecha]],16)</f>
        <v>45</v>
      </c>
      <c r="Q5341" s="99" t="str">
        <f>TEXT(Causas[[#This Row],[resolucion_fecha]],"MMMM")</f>
        <v>noviembre</v>
      </c>
      <c r="R5341" s="99" t="str">
        <f t="shared" si="83"/>
        <v>T</v>
      </c>
      <c r="S5341" s="99"/>
      <c r="T5341" s="16" t="s">
        <v>47</v>
      </c>
      <c r="U5341" s="16"/>
      <c r="V5341" s="99"/>
      <c r="W5341" s="99"/>
    </row>
    <row r="5342" spans="1:23" ht="45" hidden="1" x14ac:dyDescent="0.25">
      <c r="A5342" s="96">
        <v>154687</v>
      </c>
      <c r="B5342" s="96" t="s">
        <v>66</v>
      </c>
      <c r="C5342" s="96" t="s">
        <v>43</v>
      </c>
      <c r="D5342" s="96" t="s">
        <v>77</v>
      </c>
      <c r="E5342" s="97">
        <v>43405</v>
      </c>
      <c r="F5342" s="96" t="s">
        <v>45</v>
      </c>
      <c r="G5342" s="96" t="s">
        <v>50</v>
      </c>
      <c r="H5342" s="97">
        <v>45238</v>
      </c>
      <c r="I5342" s="23">
        <v>0.71998842592592593</v>
      </c>
      <c r="J5342" s="97">
        <v>45238</v>
      </c>
      <c r="K5342" s="23">
        <v>0.80040509259259263</v>
      </c>
      <c r="L5342" s="96">
        <v>6948</v>
      </c>
      <c r="M5342" s="98">
        <f>Causas[[#This Row],[parada_duracion]]/60</f>
        <v>115.8</v>
      </c>
      <c r="N5342" s="18" t="s">
        <v>1710</v>
      </c>
      <c r="O5342" s="99" t="s">
        <v>52</v>
      </c>
      <c r="P5342" s="99">
        <f>WEEKNUM(Causas[[#This Row],[resolucion_fecha]],16)</f>
        <v>45</v>
      </c>
      <c r="Q5342" s="99" t="str">
        <f>TEXT(Causas[[#This Row],[resolucion_fecha]],"MMMM")</f>
        <v>noviembre</v>
      </c>
      <c r="R5342" s="99" t="str">
        <f t="shared" si="83"/>
        <v>T</v>
      </c>
      <c r="S5342" s="99"/>
      <c r="T5342" s="99" t="s">
        <v>53</v>
      </c>
      <c r="U5342" s="100"/>
      <c r="V5342" s="99"/>
      <c r="W5342" s="99"/>
    </row>
    <row r="5343" spans="1:23" hidden="1" x14ac:dyDescent="0.25">
      <c r="A5343" s="25">
        <v>154688</v>
      </c>
      <c r="B5343" s="25" t="s">
        <v>79</v>
      </c>
      <c r="C5343" s="25" t="s">
        <v>43</v>
      </c>
      <c r="D5343" s="25" t="s">
        <v>77</v>
      </c>
      <c r="E5343" s="24">
        <v>43405</v>
      </c>
      <c r="F5343" s="25" t="s">
        <v>45</v>
      </c>
      <c r="G5343" s="25" t="s">
        <v>46</v>
      </c>
      <c r="H5343" s="24">
        <v>45238</v>
      </c>
      <c r="I5343" s="101">
        <v>0.7205787037037038</v>
      </c>
      <c r="J5343" s="24">
        <v>45238</v>
      </c>
      <c r="K5343" s="101">
        <v>0.72364583333333332</v>
      </c>
      <c r="L5343" s="25">
        <v>265</v>
      </c>
      <c r="M5343" s="26">
        <f>Causas[[#This Row],[parada_duracion]]/60</f>
        <v>4.416666666666667</v>
      </c>
      <c r="N5343" s="19" t="s">
        <v>47</v>
      </c>
      <c r="O5343" s="16" t="s">
        <v>47</v>
      </c>
      <c r="P5343" s="16">
        <f>WEEKNUM(Causas[[#This Row],[resolucion_fecha]],16)</f>
        <v>45</v>
      </c>
      <c r="Q5343" s="16" t="str">
        <f>TEXT(Causas[[#This Row],[resolucion_fecha]],"MMMM")</f>
        <v>noviembre</v>
      </c>
      <c r="R5343" s="16" t="str">
        <f t="shared" si="83"/>
        <v>T</v>
      </c>
      <c r="S5343" s="16"/>
      <c r="T5343" s="16" t="s">
        <v>47</v>
      </c>
      <c r="U5343" s="100"/>
      <c r="V5343" s="16"/>
      <c r="W5343" s="16"/>
    </row>
    <row r="5344" spans="1:23" hidden="1" x14ac:dyDescent="0.25">
      <c r="A5344" s="25">
        <v>154690</v>
      </c>
      <c r="B5344" s="25" t="s">
        <v>88</v>
      </c>
      <c r="C5344" s="25" t="s">
        <v>43</v>
      </c>
      <c r="D5344" s="25" t="s">
        <v>80</v>
      </c>
      <c r="E5344" s="24">
        <v>43843</v>
      </c>
      <c r="F5344" s="25" t="s">
        <v>56</v>
      </c>
      <c r="G5344" s="25" t="s">
        <v>50</v>
      </c>
      <c r="H5344" s="24">
        <v>45238</v>
      </c>
      <c r="I5344" s="101">
        <v>0.74031249999999993</v>
      </c>
      <c r="J5344" s="24">
        <v>45238</v>
      </c>
      <c r="K5344" s="101">
        <v>0.84391203703703699</v>
      </c>
      <c r="L5344" s="25">
        <v>8951</v>
      </c>
      <c r="M5344" s="26">
        <f>Causas[[#This Row],[parada_duracion]]/60</f>
        <v>149.18333333333334</v>
      </c>
      <c r="N5344" s="19" t="s">
        <v>1711</v>
      </c>
      <c r="O5344" s="16" t="s">
        <v>72</v>
      </c>
      <c r="P5344" s="16">
        <f>WEEKNUM(Causas[[#This Row],[resolucion_fecha]],16)</f>
        <v>45</v>
      </c>
      <c r="Q5344" s="16" t="str">
        <f>TEXT(Causas[[#This Row],[resolucion_fecha]],"MMMM")</f>
        <v>noviembre</v>
      </c>
      <c r="R5344" s="16" t="str">
        <f t="shared" si="83"/>
        <v>T</v>
      </c>
      <c r="S5344" s="16"/>
      <c r="T5344" s="16" t="s">
        <v>73</v>
      </c>
      <c r="U5344" s="16"/>
      <c r="V5344" s="16"/>
      <c r="W5344" s="16"/>
    </row>
    <row r="5345" spans="1:23" hidden="1" x14ac:dyDescent="0.25">
      <c r="A5345" s="96">
        <v>154693</v>
      </c>
      <c r="B5345" s="96" t="s">
        <v>98</v>
      </c>
      <c r="C5345" s="96" t="s">
        <v>43</v>
      </c>
      <c r="D5345" s="96" t="s">
        <v>48</v>
      </c>
      <c r="E5345" s="97">
        <v>43405</v>
      </c>
      <c r="F5345" s="96" t="s">
        <v>45</v>
      </c>
      <c r="G5345" s="96" t="s">
        <v>46</v>
      </c>
      <c r="H5345" s="97">
        <v>45238</v>
      </c>
      <c r="I5345" s="23">
        <v>0.8313194444444445</v>
      </c>
      <c r="J5345" s="97">
        <v>45238</v>
      </c>
      <c r="K5345" s="23">
        <v>0.84773148148148147</v>
      </c>
      <c r="L5345" s="96">
        <v>1418</v>
      </c>
      <c r="M5345" s="98">
        <f>Causas[[#This Row],[parada_duracion]]/60</f>
        <v>23.633333333333333</v>
      </c>
      <c r="N5345" s="19" t="s">
        <v>49</v>
      </c>
      <c r="O5345" s="19" t="s">
        <v>49</v>
      </c>
      <c r="P5345" s="99">
        <f>WEEKNUM(Causas[[#This Row],[resolucion_fecha]],16)</f>
        <v>45</v>
      </c>
      <c r="Q5345" s="99" t="str">
        <f>TEXT(Causas[[#This Row],[resolucion_fecha]],"MMMM")</f>
        <v>noviembre</v>
      </c>
      <c r="R5345" s="99" t="str">
        <f t="shared" si="83"/>
        <v>T</v>
      </c>
      <c r="S5345" s="99"/>
      <c r="T5345" s="16" t="s">
        <v>49</v>
      </c>
      <c r="U5345" s="16"/>
      <c r="V5345" s="99"/>
      <c r="W5345" s="99"/>
    </row>
    <row r="5346" spans="1:23" hidden="1" x14ac:dyDescent="0.25">
      <c r="A5346" s="25">
        <v>154694</v>
      </c>
      <c r="B5346" s="25" t="s">
        <v>130</v>
      </c>
      <c r="C5346" s="25" t="s">
        <v>43</v>
      </c>
      <c r="D5346" s="25" t="s">
        <v>164</v>
      </c>
      <c r="E5346" s="24">
        <v>43405</v>
      </c>
      <c r="F5346" s="25" t="s">
        <v>45</v>
      </c>
      <c r="G5346" s="25" t="s">
        <v>46</v>
      </c>
      <c r="H5346" s="24">
        <v>45238</v>
      </c>
      <c r="I5346" s="101">
        <v>0.83878472222222211</v>
      </c>
      <c r="J5346" s="24">
        <v>45238</v>
      </c>
      <c r="K5346" s="101">
        <v>0.87016203703703709</v>
      </c>
      <c r="L5346" s="25">
        <v>2711</v>
      </c>
      <c r="M5346" s="26">
        <f>Causas[[#This Row],[parada_duracion]]/60</f>
        <v>45.18333333333333</v>
      </c>
      <c r="N5346" s="19" t="s">
        <v>49</v>
      </c>
      <c r="O5346" s="19" t="s">
        <v>49</v>
      </c>
      <c r="P5346" s="16">
        <f>WEEKNUM(Causas[[#This Row],[resolucion_fecha]],16)</f>
        <v>45</v>
      </c>
      <c r="Q5346" s="16" t="str">
        <f>TEXT(Causas[[#This Row],[resolucion_fecha]],"MMMM")</f>
        <v>noviembre</v>
      </c>
      <c r="R5346" s="16" t="str">
        <f t="shared" si="83"/>
        <v>T</v>
      </c>
      <c r="S5346" s="16"/>
      <c r="T5346" s="16" t="s">
        <v>49</v>
      </c>
      <c r="U5346" s="100"/>
      <c r="V5346" s="16"/>
      <c r="W5346" s="16"/>
    </row>
    <row r="5347" spans="1:23" hidden="1" x14ac:dyDescent="0.25">
      <c r="A5347" s="96">
        <v>154696</v>
      </c>
      <c r="B5347" s="96" t="s">
        <v>66</v>
      </c>
      <c r="C5347" s="96" t="s">
        <v>43</v>
      </c>
      <c r="D5347" s="96" t="s">
        <v>77</v>
      </c>
      <c r="E5347" s="97">
        <v>43405</v>
      </c>
      <c r="F5347" s="96" t="s">
        <v>45</v>
      </c>
      <c r="G5347" s="96" t="s">
        <v>46</v>
      </c>
      <c r="H5347" s="97">
        <v>45238</v>
      </c>
      <c r="I5347" s="23">
        <v>0.84862268518518524</v>
      </c>
      <c r="J5347" s="97">
        <v>45238</v>
      </c>
      <c r="K5347" s="23">
        <v>0.9008449074074073</v>
      </c>
      <c r="L5347" s="96">
        <v>4512</v>
      </c>
      <c r="M5347" s="98">
        <f>Causas[[#This Row],[parada_duracion]]/60</f>
        <v>75.2</v>
      </c>
      <c r="N5347" s="18" t="s">
        <v>628</v>
      </c>
      <c r="O5347" s="99" t="s">
        <v>52</v>
      </c>
      <c r="P5347" s="99">
        <f>WEEKNUM(Causas[[#This Row],[resolucion_fecha]],16)</f>
        <v>45</v>
      </c>
      <c r="Q5347" s="99" t="str">
        <f>TEXT(Causas[[#This Row],[resolucion_fecha]],"MMMM")</f>
        <v>noviembre</v>
      </c>
      <c r="R5347" s="99" t="str">
        <f t="shared" si="83"/>
        <v>T</v>
      </c>
      <c r="S5347" s="99"/>
      <c r="T5347" s="99" t="s">
        <v>53</v>
      </c>
      <c r="U5347" s="16"/>
      <c r="V5347" s="99"/>
      <c r="W5347" s="99"/>
    </row>
    <row r="5348" spans="1:23" hidden="1" x14ac:dyDescent="0.25">
      <c r="A5348" s="25">
        <v>154697</v>
      </c>
      <c r="B5348" s="25" t="s">
        <v>169</v>
      </c>
      <c r="C5348" s="25" t="s">
        <v>43</v>
      </c>
      <c r="D5348" s="25" t="s">
        <v>82</v>
      </c>
      <c r="E5348" s="24">
        <v>44756</v>
      </c>
      <c r="F5348" s="25" t="s">
        <v>140</v>
      </c>
      <c r="G5348" s="25" t="s">
        <v>46</v>
      </c>
      <c r="H5348" s="24">
        <v>45238</v>
      </c>
      <c r="I5348" s="101">
        <v>0.85271990740740744</v>
      </c>
      <c r="J5348" s="24">
        <v>45238</v>
      </c>
      <c r="K5348" s="101">
        <v>0.88405092592592593</v>
      </c>
      <c r="L5348" s="25">
        <v>2707</v>
      </c>
      <c r="M5348" s="26">
        <f>Causas[[#This Row],[parada_duracion]]/60</f>
        <v>45.116666666666667</v>
      </c>
      <c r="N5348" s="19" t="s">
        <v>49</v>
      </c>
      <c r="O5348" s="19" t="s">
        <v>49</v>
      </c>
      <c r="P5348" s="16">
        <f>WEEKNUM(Causas[[#This Row],[resolucion_fecha]],16)</f>
        <v>45</v>
      </c>
      <c r="Q5348" s="16" t="str">
        <f>TEXT(Causas[[#This Row],[resolucion_fecha]],"MMMM")</f>
        <v>noviembre</v>
      </c>
      <c r="R5348" s="16" t="str">
        <f t="shared" si="83"/>
        <v>T</v>
      </c>
      <c r="S5348" s="16"/>
      <c r="T5348" s="16" t="s">
        <v>49</v>
      </c>
      <c r="U5348" s="100"/>
      <c r="V5348" s="16"/>
      <c r="W5348" s="16"/>
    </row>
    <row r="5349" spans="1:23" hidden="1" x14ac:dyDescent="0.25">
      <c r="A5349" s="25">
        <v>154699</v>
      </c>
      <c r="B5349" s="25" t="s">
        <v>122</v>
      </c>
      <c r="C5349" s="25" t="s">
        <v>43</v>
      </c>
      <c r="D5349" s="25" t="s">
        <v>48</v>
      </c>
      <c r="E5349" s="24">
        <v>43405</v>
      </c>
      <c r="F5349" s="25" t="s">
        <v>45</v>
      </c>
      <c r="G5349" s="25" t="s">
        <v>46</v>
      </c>
      <c r="H5349" s="24">
        <v>45238</v>
      </c>
      <c r="I5349" s="101">
        <v>0.88972222222222219</v>
      </c>
      <c r="J5349" s="24">
        <v>45238</v>
      </c>
      <c r="K5349" s="101">
        <v>0.90579861111111104</v>
      </c>
      <c r="L5349" s="25">
        <v>1389</v>
      </c>
      <c r="M5349" s="26">
        <f>Causas[[#This Row],[parada_duracion]]/60</f>
        <v>23.15</v>
      </c>
      <c r="N5349" s="19" t="s">
        <v>49</v>
      </c>
      <c r="O5349" s="19" t="s">
        <v>49</v>
      </c>
      <c r="P5349" s="16">
        <f>WEEKNUM(Causas[[#This Row],[resolucion_fecha]],16)</f>
        <v>45</v>
      </c>
      <c r="Q5349" s="16" t="str">
        <f>TEXT(Causas[[#This Row],[resolucion_fecha]],"MMMM")</f>
        <v>noviembre</v>
      </c>
      <c r="R5349" s="16" t="str">
        <f t="shared" si="83"/>
        <v>T</v>
      </c>
      <c r="S5349" s="16"/>
      <c r="T5349" s="16" t="s">
        <v>49</v>
      </c>
      <c r="U5349" s="16"/>
      <c r="V5349" s="16"/>
      <c r="W5349" s="16"/>
    </row>
    <row r="5350" spans="1:23" hidden="1" x14ac:dyDescent="0.25">
      <c r="A5350" s="25">
        <v>154703</v>
      </c>
      <c r="B5350" s="25" t="s">
        <v>58</v>
      </c>
      <c r="C5350" s="25" t="s">
        <v>43</v>
      </c>
      <c r="D5350" s="25" t="s">
        <v>80</v>
      </c>
      <c r="E5350" s="24">
        <v>43405</v>
      </c>
      <c r="F5350" s="25" t="s">
        <v>45</v>
      </c>
      <c r="G5350" s="25" t="s">
        <v>50</v>
      </c>
      <c r="H5350" s="24">
        <v>45239</v>
      </c>
      <c r="I5350" s="101">
        <v>0.29487268518518517</v>
      </c>
      <c r="J5350" s="24">
        <v>45239</v>
      </c>
      <c r="K5350" s="101">
        <v>0.30937500000000001</v>
      </c>
      <c r="L5350" s="25">
        <v>1253</v>
      </c>
      <c r="M5350" s="26">
        <f>Causas[[#This Row],[parada_duracion]]/60</f>
        <v>20.883333333333333</v>
      </c>
      <c r="N5350" s="19" t="s">
        <v>62</v>
      </c>
      <c r="O5350" s="16" t="s">
        <v>52</v>
      </c>
      <c r="P5350" s="16">
        <f>WEEKNUM(Causas[[#This Row],[resolucion_fecha]],16)</f>
        <v>45</v>
      </c>
      <c r="Q5350" s="16" t="str">
        <f>TEXT(Causas[[#This Row],[resolucion_fecha]],"MMMM")</f>
        <v>noviembre</v>
      </c>
      <c r="R5350" s="16" t="str">
        <f t="shared" si="83"/>
        <v>M</v>
      </c>
      <c r="S5350" s="16"/>
      <c r="T5350" s="16" t="s">
        <v>53</v>
      </c>
      <c r="U5350" s="16"/>
      <c r="V5350" s="16"/>
      <c r="W5350" s="16"/>
    </row>
    <row r="5351" spans="1:23" x14ac:dyDescent="0.25">
      <c r="A5351" s="25">
        <v>154705</v>
      </c>
      <c r="B5351" s="25" t="s">
        <v>66</v>
      </c>
      <c r="C5351" s="25" t="s">
        <v>43</v>
      </c>
      <c r="D5351" s="25" t="s">
        <v>67</v>
      </c>
      <c r="E5351" s="24">
        <v>43405</v>
      </c>
      <c r="F5351" s="25" t="s">
        <v>45</v>
      </c>
      <c r="G5351" s="25" t="s">
        <v>50</v>
      </c>
      <c r="H5351" s="24">
        <v>45239</v>
      </c>
      <c r="I5351" s="101">
        <v>0.31148148148148147</v>
      </c>
      <c r="J5351" s="24">
        <v>45239</v>
      </c>
      <c r="K5351" s="101">
        <v>0.31395833333333334</v>
      </c>
      <c r="L5351" s="25">
        <v>214</v>
      </c>
      <c r="M5351" s="26">
        <f>Causas[[#This Row],[parada_duracion]]/60</f>
        <v>3.5666666666666669</v>
      </c>
      <c r="N5351" s="19" t="s">
        <v>47</v>
      </c>
      <c r="O5351" s="19" t="s">
        <v>47</v>
      </c>
      <c r="P5351" s="16">
        <f>WEEKNUM(Causas[[#This Row],[resolucion_fecha]],16)</f>
        <v>45</v>
      </c>
      <c r="Q5351" s="16" t="str">
        <f>TEXT(Causas[[#This Row],[resolucion_fecha]],"MMMM")</f>
        <v>noviembre</v>
      </c>
      <c r="R5351" s="16" t="str">
        <f t="shared" si="83"/>
        <v>M</v>
      </c>
      <c r="S5351" s="16"/>
      <c r="T5351" s="16" t="s">
        <v>47</v>
      </c>
      <c r="U5351" s="16"/>
      <c r="V5351" s="16"/>
      <c r="W5351" s="16"/>
    </row>
    <row r="5352" spans="1:23" hidden="1" x14ac:dyDescent="0.25">
      <c r="A5352" s="25">
        <v>154709</v>
      </c>
      <c r="B5352" s="25" t="s">
        <v>111</v>
      </c>
      <c r="C5352" s="25" t="s">
        <v>43</v>
      </c>
      <c r="D5352" s="25" t="s">
        <v>76</v>
      </c>
      <c r="E5352" s="24">
        <v>44239</v>
      </c>
      <c r="F5352" s="25" t="s">
        <v>56</v>
      </c>
      <c r="G5352" s="25" t="s">
        <v>50</v>
      </c>
      <c r="H5352" s="24">
        <v>45239</v>
      </c>
      <c r="I5352" s="101">
        <v>0.39083333333333337</v>
      </c>
      <c r="J5352" s="24">
        <v>45239</v>
      </c>
      <c r="K5352" s="101">
        <v>0.40726851851851853</v>
      </c>
      <c r="L5352" s="25">
        <v>1420</v>
      </c>
      <c r="M5352" s="26">
        <f>Causas[[#This Row],[parada_duracion]]/60</f>
        <v>23.666666666666668</v>
      </c>
      <c r="N5352" s="19" t="s">
        <v>49</v>
      </c>
      <c r="O5352" s="16" t="s">
        <v>49</v>
      </c>
      <c r="P5352" s="16">
        <f>WEEKNUM(Causas[[#This Row],[resolucion_fecha]],16)</f>
        <v>45</v>
      </c>
      <c r="Q5352" s="16" t="str">
        <f>TEXT(Causas[[#This Row],[resolucion_fecha]],"MMMM")</f>
        <v>noviembre</v>
      </c>
      <c r="R5352" s="16" t="str">
        <f t="shared" si="83"/>
        <v>M</v>
      </c>
      <c r="S5352" s="16"/>
      <c r="T5352" s="16" t="s">
        <v>49</v>
      </c>
      <c r="U5352" s="16"/>
      <c r="V5352" s="16"/>
      <c r="W5352" s="16"/>
    </row>
    <row r="5353" spans="1:23" hidden="1" x14ac:dyDescent="0.25">
      <c r="A5353" s="25">
        <v>154714</v>
      </c>
      <c r="B5353" s="25" t="s">
        <v>42</v>
      </c>
      <c r="C5353" s="25" t="s">
        <v>43</v>
      </c>
      <c r="D5353" s="25" t="s">
        <v>80</v>
      </c>
      <c r="E5353" s="24">
        <v>43405</v>
      </c>
      <c r="F5353" s="25" t="s">
        <v>45</v>
      </c>
      <c r="G5353" s="25" t="s">
        <v>50</v>
      </c>
      <c r="H5353" s="24">
        <v>45239</v>
      </c>
      <c r="I5353" s="101">
        <v>0.41519675925925931</v>
      </c>
      <c r="J5353" s="24">
        <v>45239</v>
      </c>
      <c r="K5353" s="101">
        <v>0.46157407407407408</v>
      </c>
      <c r="L5353" s="25">
        <v>4007</v>
      </c>
      <c r="M5353" s="26">
        <f>Causas[[#This Row],[parada_duracion]]/60</f>
        <v>66.783333333333331</v>
      </c>
      <c r="N5353" s="19" t="s">
        <v>1045</v>
      </c>
      <c r="O5353" s="16" t="s">
        <v>52</v>
      </c>
      <c r="P5353" s="16">
        <f>WEEKNUM(Causas[[#This Row],[resolucion_fecha]],16)</f>
        <v>45</v>
      </c>
      <c r="Q5353" s="16" t="str">
        <f>TEXT(Causas[[#This Row],[resolucion_fecha]],"MMMM")</f>
        <v>noviembre</v>
      </c>
      <c r="R5353" s="16" t="str">
        <f t="shared" si="83"/>
        <v>M</v>
      </c>
      <c r="S5353" s="16"/>
      <c r="T5353" s="16" t="s">
        <v>53</v>
      </c>
      <c r="U5353" s="16"/>
      <c r="V5353" s="16"/>
      <c r="W5353" s="16"/>
    </row>
    <row r="5354" spans="1:23" hidden="1" x14ac:dyDescent="0.25">
      <c r="A5354" s="25">
        <v>154721</v>
      </c>
      <c r="B5354" s="25" t="s">
        <v>66</v>
      </c>
      <c r="C5354" s="25" t="s">
        <v>43</v>
      </c>
      <c r="D5354" s="25" t="s">
        <v>76</v>
      </c>
      <c r="E5354" s="24">
        <v>45126</v>
      </c>
      <c r="F5354" s="25" t="s">
        <v>124</v>
      </c>
      <c r="G5354" s="25" t="s">
        <v>50</v>
      </c>
      <c r="H5354" s="24">
        <v>45239</v>
      </c>
      <c r="I5354" s="101">
        <v>0.49184027777777778</v>
      </c>
      <c r="J5354" s="24">
        <v>45239</v>
      </c>
      <c r="K5354" s="101">
        <v>0.49303240740740745</v>
      </c>
      <c r="L5354" s="25">
        <v>103</v>
      </c>
      <c r="M5354" s="26">
        <f>Causas[[#This Row],[parada_duracion]]/60</f>
        <v>1.7166666666666666</v>
      </c>
      <c r="N5354" s="19" t="s">
        <v>47</v>
      </c>
      <c r="O5354" s="19" t="s">
        <v>47</v>
      </c>
      <c r="P5354" s="16">
        <f>WEEKNUM(Causas[[#This Row],[resolucion_fecha]],16)</f>
        <v>45</v>
      </c>
      <c r="Q5354" s="16" t="str">
        <f>TEXT(Causas[[#This Row],[resolucion_fecha]],"MMMM")</f>
        <v>noviembre</v>
      </c>
      <c r="R5354" s="16" t="str">
        <f t="shared" si="83"/>
        <v>M</v>
      </c>
      <c r="S5354" s="16"/>
      <c r="T5354" s="16" t="s">
        <v>47</v>
      </c>
      <c r="U5354" s="16"/>
      <c r="V5354" s="16"/>
      <c r="W5354" s="16"/>
    </row>
    <row r="5355" spans="1:23" hidden="1" x14ac:dyDescent="0.25">
      <c r="A5355" s="25">
        <v>154726</v>
      </c>
      <c r="B5355" s="25" t="s">
        <v>66</v>
      </c>
      <c r="C5355" s="25" t="s">
        <v>43</v>
      </c>
      <c r="D5355" s="25" t="s">
        <v>76</v>
      </c>
      <c r="E5355" s="24">
        <v>45126</v>
      </c>
      <c r="F5355" s="25" t="s">
        <v>124</v>
      </c>
      <c r="G5355" s="25" t="s">
        <v>50</v>
      </c>
      <c r="H5355" s="24">
        <v>45239</v>
      </c>
      <c r="I5355" s="101">
        <v>0.52765046296296292</v>
      </c>
      <c r="J5355" s="24">
        <v>45239</v>
      </c>
      <c r="K5355" s="101">
        <v>0.55961805555555555</v>
      </c>
      <c r="L5355" s="25">
        <v>2762</v>
      </c>
      <c r="M5355" s="26">
        <f>Causas[[#This Row],[parada_duracion]]/60</f>
        <v>46.033333333333331</v>
      </c>
      <c r="N5355" s="19" t="s">
        <v>49</v>
      </c>
      <c r="O5355" s="16" t="s">
        <v>49</v>
      </c>
      <c r="P5355" s="16">
        <f>WEEKNUM(Causas[[#This Row],[resolucion_fecha]],16)</f>
        <v>45</v>
      </c>
      <c r="Q5355" s="16" t="str">
        <f>TEXT(Causas[[#This Row],[resolucion_fecha]],"MMMM")</f>
        <v>noviembre</v>
      </c>
      <c r="R5355" s="16" t="str">
        <f t="shared" si="83"/>
        <v>M</v>
      </c>
      <c r="S5355" s="16"/>
      <c r="T5355" s="16" t="s">
        <v>49</v>
      </c>
      <c r="U5355" s="16"/>
      <c r="V5355" s="16"/>
      <c r="W5355" s="16"/>
    </row>
    <row r="5356" spans="1:23" hidden="1" x14ac:dyDescent="0.25">
      <c r="A5356" s="25">
        <v>154731</v>
      </c>
      <c r="B5356" s="25" t="s">
        <v>66</v>
      </c>
      <c r="C5356" s="25" t="s">
        <v>43</v>
      </c>
      <c r="D5356" s="25" t="s">
        <v>77</v>
      </c>
      <c r="E5356" s="24">
        <v>43405</v>
      </c>
      <c r="F5356" s="25" t="s">
        <v>45</v>
      </c>
      <c r="G5356" s="25" t="s">
        <v>46</v>
      </c>
      <c r="H5356" s="24">
        <v>45239</v>
      </c>
      <c r="I5356" s="101">
        <v>0.60347222222222219</v>
      </c>
      <c r="J5356" s="24">
        <v>45239</v>
      </c>
      <c r="K5356" s="101">
        <v>0.61384259259259266</v>
      </c>
      <c r="L5356" s="25">
        <v>896</v>
      </c>
      <c r="M5356" s="26">
        <f>Causas[[#This Row],[parada_duracion]]/60</f>
        <v>14.933333333333334</v>
      </c>
      <c r="N5356" s="19" t="s">
        <v>62</v>
      </c>
      <c r="O5356" s="16" t="s">
        <v>52</v>
      </c>
      <c r="P5356" s="16">
        <f>WEEKNUM(Causas[[#This Row],[resolucion_fecha]],16)</f>
        <v>45</v>
      </c>
      <c r="Q5356" s="16" t="str">
        <f>TEXT(Causas[[#This Row],[resolucion_fecha]],"MMMM")</f>
        <v>noviembre</v>
      </c>
      <c r="R5356" s="16" t="str">
        <f t="shared" ref="R5356:R5419" si="84">IF(I5356&gt;TIME(22,0,0),"N",IF(I5356&lt;TIME(6,0,0),"N",IF(I5356&gt;TIME(14,0,0),"T",IF(I5356&gt;=TIME(6,0,0),"M","-"))))</f>
        <v>T</v>
      </c>
      <c r="S5356" s="16"/>
      <c r="T5356" s="16" t="s">
        <v>53</v>
      </c>
      <c r="U5356" s="16"/>
      <c r="V5356" s="16"/>
      <c r="W5356" s="16"/>
    </row>
    <row r="5357" spans="1:23" hidden="1" x14ac:dyDescent="0.25">
      <c r="A5357" s="96">
        <v>154735</v>
      </c>
      <c r="B5357" s="96" t="s">
        <v>116</v>
      </c>
      <c r="C5357" s="96" t="s">
        <v>43</v>
      </c>
      <c r="D5357" s="96" t="s">
        <v>166</v>
      </c>
      <c r="E5357" s="97">
        <v>43405</v>
      </c>
      <c r="F5357" s="96" t="s">
        <v>45</v>
      </c>
      <c r="G5357" s="96" t="s">
        <v>46</v>
      </c>
      <c r="H5357" s="97">
        <v>45239</v>
      </c>
      <c r="I5357" s="23">
        <v>0.62078703703703708</v>
      </c>
      <c r="J5357" s="97">
        <v>45239</v>
      </c>
      <c r="K5357" s="23">
        <v>0.63497685185185182</v>
      </c>
      <c r="L5357" s="96">
        <v>1226</v>
      </c>
      <c r="M5357" s="98">
        <f>Causas[[#This Row],[parada_duracion]]/60</f>
        <v>20.433333333333334</v>
      </c>
      <c r="N5357" s="19" t="s">
        <v>49</v>
      </c>
      <c r="O5357" s="16" t="s">
        <v>49</v>
      </c>
      <c r="P5357" s="99">
        <f>WEEKNUM(Causas[[#This Row],[resolucion_fecha]],16)</f>
        <v>45</v>
      </c>
      <c r="Q5357" s="99" t="str">
        <f>TEXT(Causas[[#This Row],[resolucion_fecha]],"MMMM")</f>
        <v>noviembre</v>
      </c>
      <c r="R5357" s="99" t="str">
        <f t="shared" si="84"/>
        <v>T</v>
      </c>
      <c r="S5357" s="99"/>
      <c r="T5357" s="16" t="s">
        <v>49</v>
      </c>
      <c r="U5357" s="16"/>
      <c r="V5357" s="99"/>
      <c r="W5357" s="99"/>
    </row>
    <row r="5358" spans="1:23" hidden="1" x14ac:dyDescent="0.25">
      <c r="A5358" s="25">
        <v>154736</v>
      </c>
      <c r="B5358" s="25" t="s">
        <v>66</v>
      </c>
      <c r="C5358" s="25" t="s">
        <v>43</v>
      </c>
      <c r="D5358" s="25" t="s">
        <v>77</v>
      </c>
      <c r="E5358" s="24">
        <v>43405</v>
      </c>
      <c r="F5358" s="25" t="s">
        <v>45</v>
      </c>
      <c r="G5358" s="25" t="s">
        <v>46</v>
      </c>
      <c r="H5358" s="24">
        <v>45239</v>
      </c>
      <c r="I5358" s="101">
        <v>0.62997685185185182</v>
      </c>
      <c r="J5358" s="24">
        <v>45239</v>
      </c>
      <c r="K5358" s="101">
        <v>0.65254629629629635</v>
      </c>
      <c r="L5358" s="25">
        <v>1950</v>
      </c>
      <c r="M5358" s="26">
        <f>Causas[[#This Row],[parada_duracion]]/60</f>
        <v>32.5</v>
      </c>
      <c r="N5358" s="19" t="s">
        <v>49</v>
      </c>
      <c r="O5358" s="16" t="s">
        <v>49</v>
      </c>
      <c r="P5358" s="16">
        <f>WEEKNUM(Causas[[#This Row],[resolucion_fecha]],16)</f>
        <v>45</v>
      </c>
      <c r="Q5358" s="16" t="str">
        <f>TEXT(Causas[[#This Row],[resolucion_fecha]],"MMMM")</f>
        <v>noviembre</v>
      </c>
      <c r="R5358" s="16" t="str">
        <f t="shared" si="84"/>
        <v>T</v>
      </c>
      <c r="S5358" s="16"/>
      <c r="T5358" s="16" t="s">
        <v>49</v>
      </c>
      <c r="U5358" s="100"/>
      <c r="V5358" s="16"/>
      <c r="W5358" s="16"/>
    </row>
    <row r="5359" spans="1:23" ht="30" hidden="1" x14ac:dyDescent="0.25">
      <c r="A5359" s="25">
        <v>154751</v>
      </c>
      <c r="B5359" s="25" t="s">
        <v>79</v>
      </c>
      <c r="C5359" s="25" t="s">
        <v>43</v>
      </c>
      <c r="D5359" s="25" t="s">
        <v>166</v>
      </c>
      <c r="E5359" s="24">
        <v>43405</v>
      </c>
      <c r="F5359" s="25" t="s">
        <v>45</v>
      </c>
      <c r="G5359" s="25" t="s">
        <v>46</v>
      </c>
      <c r="H5359" s="24">
        <v>45239</v>
      </c>
      <c r="I5359" s="101">
        <v>0.68171296296296291</v>
      </c>
      <c r="J5359" s="24">
        <v>45239</v>
      </c>
      <c r="K5359" s="101">
        <v>0.77802083333333327</v>
      </c>
      <c r="L5359" s="25">
        <v>8321</v>
      </c>
      <c r="M5359" s="26">
        <f>Causas[[#This Row],[parada_duracion]]/60</f>
        <v>138.68333333333334</v>
      </c>
      <c r="N5359" s="19" t="s">
        <v>1712</v>
      </c>
      <c r="O5359" s="16" t="s">
        <v>72</v>
      </c>
      <c r="P5359" s="16">
        <f>WEEKNUM(Causas[[#This Row],[resolucion_fecha]],16)</f>
        <v>45</v>
      </c>
      <c r="Q5359" s="16" t="str">
        <f>TEXT(Causas[[#This Row],[resolucion_fecha]],"MMMM")</f>
        <v>noviembre</v>
      </c>
      <c r="R5359" s="16" t="str">
        <f t="shared" si="84"/>
        <v>T</v>
      </c>
      <c r="S5359" s="16"/>
      <c r="T5359" s="16" t="s">
        <v>73</v>
      </c>
      <c r="U5359" s="16"/>
      <c r="V5359" s="16"/>
      <c r="W5359" s="16"/>
    </row>
    <row r="5360" spans="1:23" hidden="1" x14ac:dyDescent="0.25">
      <c r="A5360" s="96">
        <v>154760</v>
      </c>
      <c r="B5360" s="96" t="s">
        <v>88</v>
      </c>
      <c r="C5360" s="96" t="s">
        <v>43</v>
      </c>
      <c r="D5360" s="96" t="s">
        <v>80</v>
      </c>
      <c r="E5360" s="97">
        <v>43843</v>
      </c>
      <c r="F5360" s="96" t="s">
        <v>56</v>
      </c>
      <c r="G5360" s="96" t="s">
        <v>50</v>
      </c>
      <c r="H5360" s="97">
        <v>45239</v>
      </c>
      <c r="I5360" s="23">
        <v>0.74043981481481491</v>
      </c>
      <c r="J5360" s="97">
        <v>45239</v>
      </c>
      <c r="K5360" s="23">
        <v>0.77899305555555554</v>
      </c>
      <c r="L5360" s="96">
        <v>3331</v>
      </c>
      <c r="M5360" s="98">
        <f>Causas[[#This Row],[parada_duracion]]/60</f>
        <v>55.516666666666666</v>
      </c>
      <c r="N5360" s="19" t="s">
        <v>49</v>
      </c>
      <c r="O5360" s="16" t="s">
        <v>49</v>
      </c>
      <c r="P5360" s="99">
        <f>WEEKNUM(Causas[[#This Row],[resolucion_fecha]],16)</f>
        <v>45</v>
      </c>
      <c r="Q5360" s="99" t="str">
        <f>TEXT(Causas[[#This Row],[resolucion_fecha]],"MMMM")</f>
        <v>noviembre</v>
      </c>
      <c r="R5360" s="99" t="str">
        <f t="shared" si="84"/>
        <v>T</v>
      </c>
      <c r="S5360" s="99"/>
      <c r="T5360" s="16" t="s">
        <v>49</v>
      </c>
      <c r="U5360" s="16"/>
      <c r="V5360" s="99"/>
      <c r="W5360" s="99"/>
    </row>
    <row r="5361" spans="1:23" hidden="1" x14ac:dyDescent="0.25">
      <c r="A5361" s="25">
        <v>154761</v>
      </c>
      <c r="B5361" s="25" t="s">
        <v>61</v>
      </c>
      <c r="C5361" s="25" t="s">
        <v>43</v>
      </c>
      <c r="D5361" s="25" t="s">
        <v>59</v>
      </c>
      <c r="E5361" s="24">
        <v>44231</v>
      </c>
      <c r="F5361" s="25" t="s">
        <v>60</v>
      </c>
      <c r="G5361" s="25" t="s">
        <v>46</v>
      </c>
      <c r="H5361" s="24">
        <v>45239</v>
      </c>
      <c r="I5361" s="101">
        <v>0.74585648148148154</v>
      </c>
      <c r="J5361" s="24">
        <v>45239</v>
      </c>
      <c r="K5361" s="101">
        <v>0.77255787037037038</v>
      </c>
      <c r="L5361" s="25">
        <v>2307</v>
      </c>
      <c r="M5361" s="26">
        <f>Causas[[#This Row],[parada_duracion]]/60</f>
        <v>38.450000000000003</v>
      </c>
      <c r="N5361" s="19" t="s">
        <v>49</v>
      </c>
      <c r="O5361" s="16" t="s">
        <v>49</v>
      </c>
      <c r="P5361" s="16">
        <f>WEEKNUM(Causas[[#This Row],[resolucion_fecha]],16)</f>
        <v>45</v>
      </c>
      <c r="Q5361" s="16" t="str">
        <f>TEXT(Causas[[#This Row],[resolucion_fecha]],"MMMM")</f>
        <v>noviembre</v>
      </c>
      <c r="R5361" s="16" t="str">
        <f t="shared" si="84"/>
        <v>T</v>
      </c>
      <c r="S5361" s="16"/>
      <c r="T5361" s="16" t="s">
        <v>49</v>
      </c>
      <c r="U5361" s="100"/>
      <c r="V5361" s="16"/>
      <c r="W5361" s="16"/>
    </row>
    <row r="5362" spans="1:23" hidden="1" x14ac:dyDescent="0.25">
      <c r="A5362" s="25">
        <v>154763</v>
      </c>
      <c r="B5362" s="25" t="s">
        <v>79</v>
      </c>
      <c r="C5362" s="25" t="s">
        <v>43</v>
      </c>
      <c r="D5362" s="25" t="s">
        <v>82</v>
      </c>
      <c r="E5362" s="24">
        <v>43405</v>
      </c>
      <c r="F5362" s="25" t="s">
        <v>45</v>
      </c>
      <c r="G5362" s="25" t="s">
        <v>46</v>
      </c>
      <c r="H5362" s="24">
        <v>45239</v>
      </c>
      <c r="I5362" s="101">
        <v>0.77003472222222225</v>
      </c>
      <c r="J5362" s="24">
        <v>45240</v>
      </c>
      <c r="K5362" s="101">
        <v>0.46082175925925922</v>
      </c>
      <c r="L5362" s="25">
        <v>59684</v>
      </c>
      <c r="M5362" s="26">
        <f>Causas[[#This Row],[parada_duracion]]/60</f>
        <v>994.73333333333335</v>
      </c>
      <c r="N5362" s="19" t="s">
        <v>49</v>
      </c>
      <c r="O5362" s="16" t="s">
        <v>49</v>
      </c>
      <c r="P5362" s="16">
        <f>WEEKNUM(Causas[[#This Row],[resolucion_fecha]],16)</f>
        <v>45</v>
      </c>
      <c r="Q5362" s="16" t="str">
        <f>TEXT(Causas[[#This Row],[resolucion_fecha]],"MMMM")</f>
        <v>noviembre</v>
      </c>
      <c r="R5362" s="16" t="str">
        <f t="shared" si="84"/>
        <v>T</v>
      </c>
      <c r="S5362" s="16"/>
      <c r="T5362" s="16" t="s">
        <v>49</v>
      </c>
      <c r="U5362" s="16"/>
      <c r="V5362" s="16"/>
      <c r="W5362" s="16"/>
    </row>
    <row r="5363" spans="1:23" hidden="1" x14ac:dyDescent="0.25">
      <c r="A5363" s="25">
        <v>154765</v>
      </c>
      <c r="B5363" s="25" t="s">
        <v>87</v>
      </c>
      <c r="C5363" s="25" t="s">
        <v>43</v>
      </c>
      <c r="D5363" s="25" t="s">
        <v>166</v>
      </c>
      <c r="E5363" s="24">
        <v>44432</v>
      </c>
      <c r="F5363" s="25" t="s">
        <v>325</v>
      </c>
      <c r="G5363" s="25" t="s">
        <v>46</v>
      </c>
      <c r="H5363" s="24">
        <v>45239</v>
      </c>
      <c r="I5363" s="101">
        <v>0.77815972222222218</v>
      </c>
      <c r="J5363" s="24">
        <v>45239</v>
      </c>
      <c r="K5363" s="101">
        <v>0.78413194444444445</v>
      </c>
      <c r="L5363" s="25">
        <v>516</v>
      </c>
      <c r="M5363" s="26">
        <f>Causas[[#This Row],[parada_duracion]]/60</f>
        <v>8.6</v>
      </c>
      <c r="N5363" s="19" t="s">
        <v>47</v>
      </c>
      <c r="O5363" s="19" t="s">
        <v>47</v>
      </c>
      <c r="P5363" s="16">
        <f>WEEKNUM(Causas[[#This Row],[resolucion_fecha]],16)</f>
        <v>45</v>
      </c>
      <c r="Q5363" s="16" t="str">
        <f>TEXT(Causas[[#This Row],[resolucion_fecha]],"MMMM")</f>
        <v>noviembre</v>
      </c>
      <c r="R5363" s="16" t="str">
        <f t="shared" si="84"/>
        <v>T</v>
      </c>
      <c r="S5363" s="16"/>
      <c r="T5363" s="16" t="s">
        <v>47</v>
      </c>
      <c r="U5363" s="16"/>
      <c r="V5363" s="16"/>
      <c r="W5363" s="16"/>
    </row>
    <row r="5364" spans="1:23" x14ac:dyDescent="0.25">
      <c r="A5364" s="25">
        <v>154813</v>
      </c>
      <c r="B5364" s="25" t="s">
        <v>42</v>
      </c>
      <c r="C5364" s="25" t="s">
        <v>43</v>
      </c>
      <c r="D5364" s="25" t="s">
        <v>67</v>
      </c>
      <c r="E5364" s="24">
        <v>43405</v>
      </c>
      <c r="F5364" s="25" t="s">
        <v>45</v>
      </c>
      <c r="G5364" s="25" t="s">
        <v>50</v>
      </c>
      <c r="H5364" s="24">
        <v>45240</v>
      </c>
      <c r="I5364" s="101">
        <v>0.49799768518518522</v>
      </c>
      <c r="J5364" s="24">
        <v>45240</v>
      </c>
      <c r="K5364" s="101">
        <v>0.51572916666666668</v>
      </c>
      <c r="L5364" s="25">
        <v>1532</v>
      </c>
      <c r="M5364" s="26">
        <f>Causas[[#This Row],[parada_duracion]]/60</f>
        <v>25.533333333333335</v>
      </c>
      <c r="N5364" s="19" t="s">
        <v>1713</v>
      </c>
      <c r="O5364" s="16" t="s">
        <v>52</v>
      </c>
      <c r="P5364" s="16">
        <f>WEEKNUM(Causas[[#This Row],[resolucion_fecha]],16)</f>
        <v>45</v>
      </c>
      <c r="Q5364" s="16" t="str">
        <f>TEXT(Causas[[#This Row],[resolucion_fecha]],"MMMM")</f>
        <v>noviembre</v>
      </c>
      <c r="R5364" s="16" t="str">
        <f t="shared" si="84"/>
        <v>M</v>
      </c>
      <c r="S5364" s="16"/>
      <c r="T5364" s="16" t="s">
        <v>53</v>
      </c>
      <c r="U5364" s="16"/>
      <c r="V5364" s="16"/>
      <c r="W5364" s="16"/>
    </row>
    <row r="5365" spans="1:23" hidden="1" x14ac:dyDescent="0.25">
      <c r="A5365" s="25">
        <v>154861</v>
      </c>
      <c r="B5365" s="25" t="s">
        <v>130</v>
      </c>
      <c r="C5365" s="25" t="s">
        <v>43</v>
      </c>
      <c r="D5365" s="25" t="s">
        <v>55</v>
      </c>
      <c r="E5365" s="24">
        <v>43405</v>
      </c>
      <c r="F5365" s="25" t="s">
        <v>45</v>
      </c>
      <c r="G5365" s="25" t="s">
        <v>50</v>
      </c>
      <c r="H5365" s="24">
        <v>45240</v>
      </c>
      <c r="I5365" s="101">
        <v>0.70986111111111105</v>
      </c>
      <c r="J5365" s="24">
        <v>45240</v>
      </c>
      <c r="K5365" s="101">
        <v>0.7658449074074074</v>
      </c>
      <c r="L5365" s="25">
        <v>4837</v>
      </c>
      <c r="M5365" s="26">
        <f>Causas[[#This Row],[parada_duracion]]/60</f>
        <v>80.61666666666666</v>
      </c>
      <c r="N5365" s="19" t="s">
        <v>1714</v>
      </c>
      <c r="O5365" s="16" t="s">
        <v>52</v>
      </c>
      <c r="P5365" s="16">
        <f>WEEKNUM(Causas[[#This Row],[resolucion_fecha]],16)</f>
        <v>45</v>
      </c>
      <c r="Q5365" s="16" t="str">
        <f>TEXT(Causas[[#This Row],[resolucion_fecha]],"MMMM")</f>
        <v>noviembre</v>
      </c>
      <c r="R5365" s="16" t="str">
        <f t="shared" si="84"/>
        <v>T</v>
      </c>
      <c r="S5365" s="16"/>
      <c r="T5365" s="16" t="s">
        <v>53</v>
      </c>
      <c r="U5365" s="16"/>
      <c r="V5365" s="16"/>
      <c r="W5365" s="16"/>
    </row>
    <row r="5366" spans="1:23" hidden="1" x14ac:dyDescent="0.25">
      <c r="A5366" s="25">
        <v>154863</v>
      </c>
      <c r="B5366" s="25" t="s">
        <v>42</v>
      </c>
      <c r="C5366" s="25" t="s">
        <v>43</v>
      </c>
      <c r="D5366" s="25" t="s">
        <v>166</v>
      </c>
      <c r="E5366" s="24">
        <v>43405</v>
      </c>
      <c r="F5366" s="25" t="s">
        <v>45</v>
      </c>
      <c r="G5366" s="25" t="s">
        <v>46</v>
      </c>
      <c r="H5366" s="24">
        <v>45240</v>
      </c>
      <c r="I5366" s="101">
        <v>0.76201388888888888</v>
      </c>
      <c r="J5366" s="24">
        <v>45240</v>
      </c>
      <c r="K5366" s="101">
        <v>0.76847222222222233</v>
      </c>
      <c r="L5366" s="25">
        <v>558</v>
      </c>
      <c r="M5366" s="26">
        <f>Causas[[#This Row],[parada_duracion]]/60</f>
        <v>9.3000000000000007</v>
      </c>
      <c r="N5366" s="19" t="s">
        <v>47</v>
      </c>
      <c r="O5366" s="16" t="s">
        <v>47</v>
      </c>
      <c r="P5366" s="16">
        <f>WEEKNUM(Causas[[#This Row],[resolucion_fecha]],16)</f>
        <v>45</v>
      </c>
      <c r="Q5366" s="16" t="str">
        <f>TEXT(Causas[[#This Row],[resolucion_fecha]],"MMMM")</f>
        <v>noviembre</v>
      </c>
      <c r="R5366" s="16" t="str">
        <f t="shared" si="84"/>
        <v>T</v>
      </c>
      <c r="S5366" s="16"/>
      <c r="T5366" s="16" t="s">
        <v>47</v>
      </c>
      <c r="U5366" s="16"/>
      <c r="V5366" s="16"/>
      <c r="W5366" s="16"/>
    </row>
    <row r="5367" spans="1:23" hidden="1" x14ac:dyDescent="0.25">
      <c r="A5367" s="25">
        <v>154875</v>
      </c>
      <c r="B5367" s="25" t="s">
        <v>171</v>
      </c>
      <c r="C5367" s="25" t="s">
        <v>43</v>
      </c>
      <c r="D5367" s="25" t="s">
        <v>164</v>
      </c>
      <c r="E5367" s="24">
        <v>43405</v>
      </c>
      <c r="F5367" s="25" t="s">
        <v>45</v>
      </c>
      <c r="G5367" s="25" t="s">
        <v>50</v>
      </c>
      <c r="H5367" s="24">
        <v>45243</v>
      </c>
      <c r="I5367" s="101">
        <v>0.26900462962962962</v>
      </c>
      <c r="J5367" s="24">
        <v>45243</v>
      </c>
      <c r="K5367" s="101">
        <v>0.31929398148148147</v>
      </c>
      <c r="L5367" s="25">
        <v>4345</v>
      </c>
      <c r="M5367" s="26">
        <f>Causas[[#This Row],[parada_duracion]]/60</f>
        <v>72.416666666666671</v>
      </c>
      <c r="N5367" s="19" t="s">
        <v>49</v>
      </c>
      <c r="O5367" s="19" t="s">
        <v>49</v>
      </c>
      <c r="P5367" s="16">
        <f>WEEKNUM(Causas[[#This Row],[resolucion_fecha]],16)</f>
        <v>46</v>
      </c>
      <c r="Q5367" s="16" t="str">
        <f>TEXT(Causas[[#This Row],[resolucion_fecha]],"MMMM")</f>
        <v>noviembre</v>
      </c>
      <c r="R5367" s="16" t="str">
        <f t="shared" si="84"/>
        <v>M</v>
      </c>
      <c r="S5367" s="16"/>
      <c r="T5367" s="16" t="s">
        <v>49</v>
      </c>
      <c r="U5367" s="16"/>
      <c r="V5367" s="16"/>
      <c r="W5367" s="16"/>
    </row>
    <row r="5368" spans="1:23" hidden="1" x14ac:dyDescent="0.25">
      <c r="A5368" s="25">
        <v>154889</v>
      </c>
      <c r="B5368" s="25" t="s">
        <v>66</v>
      </c>
      <c r="C5368" s="25" t="s">
        <v>43</v>
      </c>
      <c r="D5368" s="25" t="s">
        <v>77</v>
      </c>
      <c r="E5368" s="24">
        <v>43405</v>
      </c>
      <c r="F5368" s="25" t="s">
        <v>45</v>
      </c>
      <c r="G5368" s="25" t="s">
        <v>50</v>
      </c>
      <c r="H5368" s="24">
        <v>45243</v>
      </c>
      <c r="I5368" s="101">
        <v>0.41684027777777777</v>
      </c>
      <c r="J5368" s="24">
        <v>45243</v>
      </c>
      <c r="K5368" s="101">
        <v>0.48796296296296293</v>
      </c>
      <c r="L5368" s="25">
        <v>6145</v>
      </c>
      <c r="M5368" s="26">
        <f>Causas[[#This Row],[parada_duracion]]/60</f>
        <v>102.41666666666667</v>
      </c>
      <c r="N5368" s="19" t="s">
        <v>1715</v>
      </c>
      <c r="O5368" s="16" t="s">
        <v>52</v>
      </c>
      <c r="P5368" s="16">
        <f>WEEKNUM(Causas[[#This Row],[resolucion_fecha]],16)</f>
        <v>46</v>
      </c>
      <c r="Q5368" s="16" t="str">
        <f>TEXT(Causas[[#This Row],[resolucion_fecha]],"MMMM")</f>
        <v>noviembre</v>
      </c>
      <c r="R5368" s="16" t="str">
        <f t="shared" si="84"/>
        <v>M</v>
      </c>
      <c r="S5368" s="16"/>
      <c r="T5368" s="16" t="s">
        <v>53</v>
      </c>
      <c r="U5368" s="16"/>
      <c r="V5368" s="16"/>
      <c r="W5368" s="16"/>
    </row>
    <row r="5369" spans="1:23" hidden="1" x14ac:dyDescent="0.25">
      <c r="A5369" s="25">
        <v>154892</v>
      </c>
      <c r="B5369" s="25" t="s">
        <v>58</v>
      </c>
      <c r="C5369" s="25" t="s">
        <v>43</v>
      </c>
      <c r="D5369" s="25" t="s">
        <v>96</v>
      </c>
      <c r="E5369" s="24">
        <v>43882</v>
      </c>
      <c r="F5369" s="25" t="s">
        <v>56</v>
      </c>
      <c r="G5369" s="25" t="s">
        <v>46</v>
      </c>
      <c r="H5369" s="24">
        <v>45243</v>
      </c>
      <c r="I5369" s="101">
        <v>0.43151620370370369</v>
      </c>
      <c r="J5369" s="24">
        <v>45243</v>
      </c>
      <c r="K5369" s="101">
        <v>0.45986111111111111</v>
      </c>
      <c r="L5369" s="25">
        <v>2449</v>
      </c>
      <c r="M5369" s="26">
        <f>Causas[[#This Row],[parada_duracion]]/60</f>
        <v>40.81666666666667</v>
      </c>
      <c r="N5369" s="19" t="s">
        <v>49</v>
      </c>
      <c r="O5369" s="19" t="s">
        <v>49</v>
      </c>
      <c r="P5369" s="16">
        <f>WEEKNUM(Causas[[#This Row],[resolucion_fecha]],16)</f>
        <v>46</v>
      </c>
      <c r="Q5369" s="16" t="str">
        <f>TEXT(Causas[[#This Row],[resolucion_fecha]],"MMMM")</f>
        <v>noviembre</v>
      </c>
      <c r="R5369" s="16" t="str">
        <f t="shared" si="84"/>
        <v>M</v>
      </c>
      <c r="S5369" s="16"/>
      <c r="T5369" s="16" t="s">
        <v>49</v>
      </c>
      <c r="U5369" s="16"/>
      <c r="V5369" s="16"/>
      <c r="W5369" s="16"/>
    </row>
    <row r="5370" spans="1:23" hidden="1" x14ac:dyDescent="0.25">
      <c r="A5370" s="25">
        <v>154901</v>
      </c>
      <c r="B5370" s="25" t="s">
        <v>42</v>
      </c>
      <c r="C5370" s="25" t="s">
        <v>43</v>
      </c>
      <c r="D5370" s="25" t="s">
        <v>96</v>
      </c>
      <c r="E5370" s="24">
        <v>43405</v>
      </c>
      <c r="F5370" s="25" t="s">
        <v>45</v>
      </c>
      <c r="G5370" s="25" t="s">
        <v>46</v>
      </c>
      <c r="H5370" s="24">
        <v>45243</v>
      </c>
      <c r="I5370" s="101">
        <v>0.6005787037037037</v>
      </c>
      <c r="J5370" s="24">
        <v>45243</v>
      </c>
      <c r="K5370" s="101">
        <v>0.60398148148148145</v>
      </c>
      <c r="L5370" s="25">
        <v>294</v>
      </c>
      <c r="M5370" s="26">
        <f>Causas[[#This Row],[parada_duracion]]/60</f>
        <v>4.9000000000000004</v>
      </c>
      <c r="N5370" s="19" t="s">
        <v>47</v>
      </c>
      <c r="O5370" s="16" t="s">
        <v>47</v>
      </c>
      <c r="P5370" s="16">
        <f>WEEKNUM(Causas[[#This Row],[resolucion_fecha]],16)</f>
        <v>46</v>
      </c>
      <c r="Q5370" s="16" t="str">
        <f>TEXT(Causas[[#This Row],[resolucion_fecha]],"MMMM")</f>
        <v>noviembre</v>
      </c>
      <c r="R5370" s="16" t="str">
        <f t="shared" si="84"/>
        <v>T</v>
      </c>
      <c r="S5370" s="16"/>
      <c r="T5370" s="16" t="s">
        <v>47</v>
      </c>
      <c r="U5370" s="16"/>
      <c r="V5370" s="16"/>
      <c r="W5370" s="16"/>
    </row>
    <row r="5371" spans="1:23" hidden="1" x14ac:dyDescent="0.25">
      <c r="A5371" s="96">
        <v>154907</v>
      </c>
      <c r="B5371" s="96" t="s">
        <v>83</v>
      </c>
      <c r="C5371" s="96" t="s">
        <v>43</v>
      </c>
      <c r="D5371" s="96" t="s">
        <v>76</v>
      </c>
      <c r="E5371" s="97">
        <v>43405</v>
      </c>
      <c r="F5371" s="96" t="s">
        <v>45</v>
      </c>
      <c r="G5371" s="96" t="s">
        <v>50</v>
      </c>
      <c r="H5371" s="97">
        <v>45243</v>
      </c>
      <c r="I5371" s="23">
        <v>0.60988425925925926</v>
      </c>
      <c r="J5371" s="97">
        <v>45243</v>
      </c>
      <c r="K5371" s="23">
        <v>0.63679398148148147</v>
      </c>
      <c r="L5371" s="96">
        <v>2325</v>
      </c>
      <c r="M5371" s="98">
        <f>Causas[[#This Row],[parada_duracion]]/60</f>
        <v>38.75</v>
      </c>
      <c r="N5371" s="18" t="s">
        <v>1045</v>
      </c>
      <c r="O5371" s="99" t="s">
        <v>52</v>
      </c>
      <c r="P5371" s="99">
        <f>WEEKNUM(Causas[[#This Row],[resolucion_fecha]],16)</f>
        <v>46</v>
      </c>
      <c r="Q5371" s="99" t="str">
        <f>TEXT(Causas[[#This Row],[resolucion_fecha]],"MMMM")</f>
        <v>noviembre</v>
      </c>
      <c r="R5371" s="99" t="str">
        <f t="shared" si="84"/>
        <v>T</v>
      </c>
      <c r="S5371" s="99"/>
      <c r="T5371" s="99" t="s">
        <v>53</v>
      </c>
      <c r="U5371" s="16"/>
      <c r="V5371" s="99"/>
      <c r="W5371" s="99"/>
    </row>
    <row r="5372" spans="1:23" hidden="1" x14ac:dyDescent="0.25">
      <c r="A5372" s="96">
        <v>154908</v>
      </c>
      <c r="B5372" s="96" t="s">
        <v>111</v>
      </c>
      <c r="C5372" s="96" t="s">
        <v>43</v>
      </c>
      <c r="D5372" s="96" t="s">
        <v>166</v>
      </c>
      <c r="E5372" s="97">
        <v>44432</v>
      </c>
      <c r="F5372" s="96" t="s">
        <v>325</v>
      </c>
      <c r="G5372" s="96" t="s">
        <v>50</v>
      </c>
      <c r="H5372" s="97">
        <v>45243</v>
      </c>
      <c r="I5372" s="23">
        <v>0.63500000000000001</v>
      </c>
      <c r="J5372" s="97">
        <v>45243</v>
      </c>
      <c r="K5372" s="23">
        <v>0.67802083333333341</v>
      </c>
      <c r="L5372" s="96">
        <v>3717</v>
      </c>
      <c r="M5372" s="98">
        <f>Causas[[#This Row],[parada_duracion]]/60</f>
        <v>61.95</v>
      </c>
      <c r="N5372" s="18" t="s">
        <v>1716</v>
      </c>
      <c r="O5372" s="99" t="s">
        <v>52</v>
      </c>
      <c r="P5372" s="99">
        <f>WEEKNUM(Causas[[#This Row],[resolucion_fecha]],16)</f>
        <v>46</v>
      </c>
      <c r="Q5372" s="99" t="str">
        <f>TEXT(Causas[[#This Row],[resolucion_fecha]],"MMMM")</f>
        <v>noviembre</v>
      </c>
      <c r="R5372" s="99" t="str">
        <f t="shared" si="84"/>
        <v>T</v>
      </c>
      <c r="S5372" s="99"/>
      <c r="T5372" s="99" t="s">
        <v>53</v>
      </c>
      <c r="U5372" s="100"/>
      <c r="V5372" s="99"/>
      <c r="W5372" s="99"/>
    </row>
    <row r="5373" spans="1:23" hidden="1" x14ac:dyDescent="0.25">
      <c r="A5373" s="25">
        <v>154909</v>
      </c>
      <c r="B5373" s="25" t="s">
        <v>83</v>
      </c>
      <c r="C5373" s="25" t="s">
        <v>43</v>
      </c>
      <c r="D5373" s="25" t="s">
        <v>76</v>
      </c>
      <c r="E5373" s="24">
        <v>43405</v>
      </c>
      <c r="F5373" s="25" t="s">
        <v>45</v>
      </c>
      <c r="G5373" s="25" t="s">
        <v>50</v>
      </c>
      <c r="H5373" s="24">
        <v>45243</v>
      </c>
      <c r="I5373" s="101">
        <v>0.63686342592592593</v>
      </c>
      <c r="J5373" s="24">
        <v>45243</v>
      </c>
      <c r="K5373" s="101">
        <v>0.65913194444444445</v>
      </c>
      <c r="L5373" s="25">
        <v>1924</v>
      </c>
      <c r="M5373" s="26">
        <f>Causas[[#This Row],[parada_duracion]]/60</f>
        <v>32.06666666666667</v>
      </c>
      <c r="N5373" s="19" t="s">
        <v>1717</v>
      </c>
      <c r="O5373" s="16" t="s">
        <v>72</v>
      </c>
      <c r="P5373" s="16">
        <f>WEEKNUM(Causas[[#This Row],[resolucion_fecha]],16)</f>
        <v>46</v>
      </c>
      <c r="Q5373" s="16" t="str">
        <f>TEXT(Causas[[#This Row],[resolucion_fecha]],"MMMM")</f>
        <v>noviembre</v>
      </c>
      <c r="R5373" s="16" t="str">
        <f t="shared" si="84"/>
        <v>T</v>
      </c>
      <c r="S5373" s="16"/>
      <c r="T5373" s="16" t="s">
        <v>73</v>
      </c>
      <c r="U5373" s="100"/>
      <c r="V5373" s="16"/>
      <c r="W5373" s="16"/>
    </row>
    <row r="5374" spans="1:23" hidden="1" x14ac:dyDescent="0.25">
      <c r="A5374" s="96">
        <v>154911</v>
      </c>
      <c r="B5374" s="96" t="s">
        <v>42</v>
      </c>
      <c r="C5374" s="96" t="s">
        <v>43</v>
      </c>
      <c r="D5374" s="96" t="s">
        <v>96</v>
      </c>
      <c r="E5374" s="97">
        <v>43405</v>
      </c>
      <c r="F5374" s="96" t="s">
        <v>45</v>
      </c>
      <c r="G5374" s="96" t="s">
        <v>46</v>
      </c>
      <c r="H5374" s="97">
        <v>45243</v>
      </c>
      <c r="I5374" s="23">
        <v>0.67344907407407406</v>
      </c>
      <c r="J5374" s="97">
        <v>45243</v>
      </c>
      <c r="K5374" s="23">
        <v>0.78221064814814811</v>
      </c>
      <c r="L5374" s="96">
        <v>9397</v>
      </c>
      <c r="M5374" s="98">
        <f>Causas[[#This Row],[parada_duracion]]/60</f>
        <v>156.61666666666667</v>
      </c>
      <c r="N5374" s="19" t="s">
        <v>49</v>
      </c>
      <c r="O5374" s="19" t="s">
        <v>49</v>
      </c>
      <c r="P5374" s="99">
        <f>WEEKNUM(Causas[[#This Row],[resolucion_fecha]],16)</f>
        <v>46</v>
      </c>
      <c r="Q5374" s="99" t="str">
        <f>TEXT(Causas[[#This Row],[resolucion_fecha]],"MMMM")</f>
        <v>noviembre</v>
      </c>
      <c r="R5374" s="99" t="str">
        <f t="shared" si="84"/>
        <v>T</v>
      </c>
      <c r="S5374" s="99"/>
      <c r="T5374" s="16" t="s">
        <v>49</v>
      </c>
      <c r="U5374" s="16"/>
      <c r="V5374" s="99"/>
      <c r="W5374" s="99"/>
    </row>
    <row r="5375" spans="1:23" hidden="1" x14ac:dyDescent="0.25">
      <c r="A5375" s="96">
        <v>154912</v>
      </c>
      <c r="B5375" s="96" t="s">
        <v>95</v>
      </c>
      <c r="C5375" s="96" t="s">
        <v>43</v>
      </c>
      <c r="D5375" s="96" t="s">
        <v>166</v>
      </c>
      <c r="E5375" s="97">
        <v>43405</v>
      </c>
      <c r="F5375" s="96" t="s">
        <v>45</v>
      </c>
      <c r="G5375" s="96" t="s">
        <v>46</v>
      </c>
      <c r="H5375" s="97">
        <v>45243</v>
      </c>
      <c r="I5375" s="23">
        <v>0.67818287037037039</v>
      </c>
      <c r="J5375" s="97">
        <v>45243</v>
      </c>
      <c r="K5375" s="23">
        <v>0.6950925925925926</v>
      </c>
      <c r="L5375" s="96">
        <v>1461</v>
      </c>
      <c r="M5375" s="98">
        <f>Causas[[#This Row],[parada_duracion]]/60</f>
        <v>24.35</v>
      </c>
      <c r="N5375" s="19" t="s">
        <v>49</v>
      </c>
      <c r="O5375" s="19" t="s">
        <v>49</v>
      </c>
      <c r="P5375" s="99">
        <f>WEEKNUM(Causas[[#This Row],[resolucion_fecha]],16)</f>
        <v>46</v>
      </c>
      <c r="Q5375" s="99" t="str">
        <f>TEXT(Causas[[#This Row],[resolucion_fecha]],"MMMM")</f>
        <v>noviembre</v>
      </c>
      <c r="R5375" s="99" t="str">
        <f t="shared" si="84"/>
        <v>T</v>
      </c>
      <c r="S5375" s="99"/>
      <c r="T5375" s="16" t="s">
        <v>49</v>
      </c>
      <c r="U5375" s="100"/>
      <c r="V5375" s="99"/>
      <c r="W5375" s="99"/>
    </row>
    <row r="5376" spans="1:23" hidden="1" x14ac:dyDescent="0.25">
      <c r="A5376" s="96">
        <v>154913</v>
      </c>
      <c r="B5376" s="96" t="s">
        <v>116</v>
      </c>
      <c r="C5376" s="96" t="s">
        <v>43</v>
      </c>
      <c r="D5376" s="96" t="s">
        <v>76</v>
      </c>
      <c r="E5376" s="97">
        <v>43900</v>
      </c>
      <c r="F5376" s="96" t="s">
        <v>56</v>
      </c>
      <c r="G5376" s="96" t="s">
        <v>50</v>
      </c>
      <c r="H5376" s="97">
        <v>45243</v>
      </c>
      <c r="I5376" s="23">
        <v>0.74222222222222223</v>
      </c>
      <c r="J5376" s="97">
        <v>45243</v>
      </c>
      <c r="K5376" s="23">
        <v>0.74290509259259263</v>
      </c>
      <c r="L5376" s="96">
        <v>59</v>
      </c>
      <c r="M5376" s="98">
        <f>Causas[[#This Row],[parada_duracion]]/60</f>
        <v>0.98333333333333328</v>
      </c>
      <c r="N5376" s="19" t="s">
        <v>47</v>
      </c>
      <c r="O5376" s="16" t="s">
        <v>47</v>
      </c>
      <c r="P5376" s="99">
        <f>WEEKNUM(Causas[[#This Row],[resolucion_fecha]],16)</f>
        <v>46</v>
      </c>
      <c r="Q5376" s="99" t="str">
        <f>TEXT(Causas[[#This Row],[resolucion_fecha]],"MMMM")</f>
        <v>noviembre</v>
      </c>
      <c r="R5376" s="99" t="str">
        <f t="shared" si="84"/>
        <v>T</v>
      </c>
      <c r="S5376" s="99"/>
      <c r="T5376" s="16" t="s">
        <v>47</v>
      </c>
      <c r="U5376" s="100"/>
      <c r="V5376" s="99"/>
      <c r="W5376" s="99"/>
    </row>
    <row r="5377" spans="1:23" hidden="1" x14ac:dyDescent="0.25">
      <c r="A5377" s="25">
        <v>154914</v>
      </c>
      <c r="B5377" s="25" t="s">
        <v>116</v>
      </c>
      <c r="C5377" s="25" t="s">
        <v>43</v>
      </c>
      <c r="D5377" s="25" t="s">
        <v>76</v>
      </c>
      <c r="E5377" s="24">
        <v>43900</v>
      </c>
      <c r="F5377" s="25" t="s">
        <v>56</v>
      </c>
      <c r="G5377" s="25" t="s">
        <v>50</v>
      </c>
      <c r="H5377" s="24">
        <v>45243</v>
      </c>
      <c r="I5377" s="101">
        <v>0.74510416666666668</v>
      </c>
      <c r="J5377" s="24">
        <v>45243</v>
      </c>
      <c r="K5377" s="101">
        <v>0.75059027777777787</v>
      </c>
      <c r="L5377" s="25">
        <v>474</v>
      </c>
      <c r="M5377" s="26">
        <f>Causas[[#This Row],[parada_duracion]]/60</f>
        <v>7.9</v>
      </c>
      <c r="N5377" s="19" t="s">
        <v>47</v>
      </c>
      <c r="O5377" s="16" t="s">
        <v>47</v>
      </c>
      <c r="P5377" s="16">
        <f>WEEKNUM(Causas[[#This Row],[resolucion_fecha]],16)</f>
        <v>46</v>
      </c>
      <c r="Q5377" s="16" t="str">
        <f>TEXT(Causas[[#This Row],[resolucion_fecha]],"MMMM")</f>
        <v>noviembre</v>
      </c>
      <c r="R5377" s="16" t="str">
        <f t="shared" si="84"/>
        <v>T</v>
      </c>
      <c r="S5377" s="16"/>
      <c r="T5377" s="16" t="s">
        <v>47</v>
      </c>
      <c r="U5377" s="100"/>
      <c r="V5377" s="16"/>
      <c r="W5377" s="16"/>
    </row>
    <row r="5378" spans="1:23" hidden="1" x14ac:dyDescent="0.25">
      <c r="A5378" s="96">
        <v>154916</v>
      </c>
      <c r="B5378" s="96" t="s">
        <v>116</v>
      </c>
      <c r="C5378" s="96" t="s">
        <v>43</v>
      </c>
      <c r="D5378" s="96" t="s">
        <v>76</v>
      </c>
      <c r="E5378" s="97">
        <v>43900</v>
      </c>
      <c r="F5378" s="96" t="s">
        <v>56</v>
      </c>
      <c r="G5378" s="96" t="s">
        <v>50</v>
      </c>
      <c r="H5378" s="97">
        <v>45243</v>
      </c>
      <c r="I5378" s="23">
        <v>0.78390046296296301</v>
      </c>
      <c r="J5378" s="97">
        <v>45243</v>
      </c>
      <c r="K5378" s="23">
        <v>0.78944444444444439</v>
      </c>
      <c r="L5378" s="96">
        <v>479</v>
      </c>
      <c r="M5378" s="98">
        <f>Causas[[#This Row],[parada_duracion]]/60</f>
        <v>7.9833333333333334</v>
      </c>
      <c r="N5378" s="19" t="s">
        <v>47</v>
      </c>
      <c r="O5378" s="16" t="s">
        <v>47</v>
      </c>
      <c r="P5378" s="99">
        <f>WEEKNUM(Causas[[#This Row],[resolucion_fecha]],16)</f>
        <v>46</v>
      </c>
      <c r="Q5378" s="99" t="str">
        <f>TEXT(Causas[[#This Row],[resolucion_fecha]],"MMMM")</f>
        <v>noviembre</v>
      </c>
      <c r="R5378" s="99" t="str">
        <f t="shared" si="84"/>
        <v>T</v>
      </c>
      <c r="S5378" s="99"/>
      <c r="T5378" s="16" t="s">
        <v>47</v>
      </c>
      <c r="U5378" s="16"/>
      <c r="V5378" s="99"/>
      <c r="W5378" s="99"/>
    </row>
    <row r="5379" spans="1:23" hidden="1" x14ac:dyDescent="0.25">
      <c r="A5379" s="25">
        <v>154917</v>
      </c>
      <c r="B5379" s="25" t="s">
        <v>95</v>
      </c>
      <c r="C5379" s="25" t="s">
        <v>43</v>
      </c>
      <c r="D5379" s="25" t="s">
        <v>96</v>
      </c>
      <c r="E5379" s="24">
        <v>43882</v>
      </c>
      <c r="F5379" s="25" t="s">
        <v>56</v>
      </c>
      <c r="G5379" s="25" t="s">
        <v>46</v>
      </c>
      <c r="H5379" s="24">
        <v>45243</v>
      </c>
      <c r="I5379" s="101">
        <v>0.78834490740740737</v>
      </c>
      <c r="J5379" s="24">
        <v>45243</v>
      </c>
      <c r="K5379" s="101">
        <v>0.79509259259259257</v>
      </c>
      <c r="L5379" s="25">
        <v>583</v>
      </c>
      <c r="M5379" s="26">
        <f>Causas[[#This Row],[parada_duracion]]/60</f>
        <v>9.7166666666666668</v>
      </c>
      <c r="N5379" s="19" t="s">
        <v>47</v>
      </c>
      <c r="O5379" s="16" t="s">
        <v>47</v>
      </c>
      <c r="P5379" s="16">
        <f>WEEKNUM(Causas[[#This Row],[resolucion_fecha]],16)</f>
        <v>46</v>
      </c>
      <c r="Q5379" s="16" t="str">
        <f>TEXT(Causas[[#This Row],[resolucion_fecha]],"MMMM")</f>
        <v>noviembre</v>
      </c>
      <c r="R5379" s="16" t="str">
        <f t="shared" si="84"/>
        <v>T</v>
      </c>
      <c r="S5379" s="16"/>
      <c r="T5379" s="16" t="s">
        <v>47</v>
      </c>
      <c r="U5379" s="100"/>
      <c r="V5379" s="16"/>
      <c r="W5379" s="16"/>
    </row>
    <row r="5380" spans="1:23" hidden="1" x14ac:dyDescent="0.25">
      <c r="A5380" s="25">
        <v>154919</v>
      </c>
      <c r="B5380" s="25" t="s">
        <v>129</v>
      </c>
      <c r="C5380" s="25" t="s">
        <v>43</v>
      </c>
      <c r="D5380" s="25" t="s">
        <v>96</v>
      </c>
      <c r="E5380" s="24">
        <v>43405</v>
      </c>
      <c r="F5380" s="25" t="s">
        <v>45</v>
      </c>
      <c r="G5380" s="25" t="s">
        <v>46</v>
      </c>
      <c r="H5380" s="24">
        <v>45243</v>
      </c>
      <c r="I5380" s="101">
        <v>0.79579861111111105</v>
      </c>
      <c r="J5380" s="24">
        <v>45243</v>
      </c>
      <c r="K5380" s="101">
        <v>0.80935185185185177</v>
      </c>
      <c r="L5380" s="25">
        <v>1171</v>
      </c>
      <c r="M5380" s="26">
        <f>Causas[[#This Row],[parada_duracion]]/60</f>
        <v>19.516666666666666</v>
      </c>
      <c r="N5380" s="19" t="s">
        <v>1718</v>
      </c>
      <c r="O5380" s="16" t="s">
        <v>52</v>
      </c>
      <c r="P5380" s="16">
        <f>WEEKNUM(Causas[[#This Row],[resolucion_fecha]],16)</f>
        <v>46</v>
      </c>
      <c r="Q5380" s="16" t="str">
        <f>TEXT(Causas[[#This Row],[resolucion_fecha]],"MMMM")</f>
        <v>noviembre</v>
      </c>
      <c r="R5380" s="16" t="str">
        <f t="shared" si="84"/>
        <v>T</v>
      </c>
      <c r="S5380" s="16"/>
      <c r="T5380" s="16" t="s">
        <v>53</v>
      </c>
      <c r="U5380" s="16"/>
      <c r="V5380" s="16"/>
      <c r="W5380" s="16"/>
    </row>
    <row r="5381" spans="1:23" hidden="1" x14ac:dyDescent="0.25">
      <c r="A5381" s="96">
        <v>154922</v>
      </c>
      <c r="B5381" s="96" t="s">
        <v>74</v>
      </c>
      <c r="C5381" s="96" t="s">
        <v>43</v>
      </c>
      <c r="D5381" s="96" t="s">
        <v>68</v>
      </c>
      <c r="E5381" s="97">
        <v>44258</v>
      </c>
      <c r="F5381" s="96" t="s">
        <v>56</v>
      </c>
      <c r="G5381" s="96" t="s">
        <v>46</v>
      </c>
      <c r="H5381" s="97">
        <v>45244</v>
      </c>
      <c r="I5381" s="23">
        <v>0.25684027777777779</v>
      </c>
      <c r="J5381" s="97">
        <v>45244</v>
      </c>
      <c r="K5381" s="23">
        <v>0.27481481481481479</v>
      </c>
      <c r="L5381" s="96">
        <v>1553</v>
      </c>
      <c r="M5381" s="98">
        <f>Causas[[#This Row],[parada_duracion]]/60</f>
        <v>25.883333333333333</v>
      </c>
      <c r="N5381" s="18" t="s">
        <v>1719</v>
      </c>
      <c r="O5381" s="99" t="s">
        <v>52</v>
      </c>
      <c r="P5381" s="99">
        <f>WEEKNUM(Causas[[#This Row],[resolucion_fecha]],16)</f>
        <v>46</v>
      </c>
      <c r="Q5381" s="99" t="str">
        <f>TEXT(Causas[[#This Row],[resolucion_fecha]],"MMMM")</f>
        <v>noviembre</v>
      </c>
      <c r="R5381" s="99" t="str">
        <f t="shared" si="84"/>
        <v>M</v>
      </c>
      <c r="S5381" s="99"/>
      <c r="T5381" s="99" t="s">
        <v>53</v>
      </c>
      <c r="U5381" s="16"/>
      <c r="V5381" s="99"/>
      <c r="W5381" s="99"/>
    </row>
    <row r="5382" spans="1:23" hidden="1" x14ac:dyDescent="0.25">
      <c r="A5382" s="25">
        <v>154923</v>
      </c>
      <c r="B5382" s="25" t="s">
        <v>174</v>
      </c>
      <c r="C5382" s="25" t="s">
        <v>43</v>
      </c>
      <c r="D5382" s="25" t="s">
        <v>59</v>
      </c>
      <c r="E5382" s="24">
        <v>44265</v>
      </c>
      <c r="F5382" s="25" t="s">
        <v>56</v>
      </c>
      <c r="G5382" s="25" t="s">
        <v>46</v>
      </c>
      <c r="H5382" s="24">
        <v>45244</v>
      </c>
      <c r="I5382" s="101">
        <v>0.28535879629629629</v>
      </c>
      <c r="J5382" s="24">
        <v>45244</v>
      </c>
      <c r="K5382" s="101">
        <v>0.35357638888888893</v>
      </c>
      <c r="L5382" s="25">
        <v>5894</v>
      </c>
      <c r="M5382" s="26">
        <f>Causas[[#This Row],[parada_duracion]]/60</f>
        <v>98.233333333333334</v>
      </c>
      <c r="N5382" s="19" t="s">
        <v>49</v>
      </c>
      <c r="O5382" s="16" t="s">
        <v>49</v>
      </c>
      <c r="P5382" s="16">
        <f>WEEKNUM(Causas[[#This Row],[resolucion_fecha]],16)</f>
        <v>46</v>
      </c>
      <c r="Q5382" s="16" t="str">
        <f>TEXT(Causas[[#This Row],[resolucion_fecha]],"MMMM")</f>
        <v>noviembre</v>
      </c>
      <c r="R5382" s="16" t="str">
        <f t="shared" si="84"/>
        <v>M</v>
      </c>
      <c r="S5382" s="16"/>
      <c r="T5382" s="16" t="s">
        <v>49</v>
      </c>
      <c r="U5382" s="100"/>
      <c r="V5382" s="16"/>
      <c r="W5382" s="16"/>
    </row>
    <row r="5383" spans="1:23" hidden="1" x14ac:dyDescent="0.25">
      <c r="A5383" s="96">
        <v>154926</v>
      </c>
      <c r="B5383" s="96" t="s">
        <v>75</v>
      </c>
      <c r="C5383" s="96" t="s">
        <v>43</v>
      </c>
      <c r="D5383" s="96" t="s">
        <v>76</v>
      </c>
      <c r="E5383" s="97">
        <v>44104</v>
      </c>
      <c r="F5383" s="96" t="s">
        <v>56</v>
      </c>
      <c r="G5383" s="96" t="s">
        <v>50</v>
      </c>
      <c r="H5383" s="97">
        <v>45244</v>
      </c>
      <c r="I5383" s="23">
        <v>0.32081018518518517</v>
      </c>
      <c r="J5383" s="97">
        <v>45244</v>
      </c>
      <c r="K5383" s="23">
        <v>0.32085648148148149</v>
      </c>
      <c r="L5383" s="96">
        <v>4</v>
      </c>
      <c r="M5383" s="98">
        <f>Causas[[#This Row],[parada_duracion]]/60</f>
        <v>6.6666666666666666E-2</v>
      </c>
      <c r="N5383" s="18" t="s">
        <v>47</v>
      </c>
      <c r="O5383" s="99" t="s">
        <v>47</v>
      </c>
      <c r="P5383" s="99">
        <f>WEEKNUM(Causas[[#This Row],[resolucion_fecha]],16)</f>
        <v>46</v>
      </c>
      <c r="Q5383" s="99" t="str">
        <f>TEXT(Causas[[#This Row],[resolucion_fecha]],"MMMM")</f>
        <v>noviembre</v>
      </c>
      <c r="R5383" s="99" t="str">
        <f t="shared" si="84"/>
        <v>M</v>
      </c>
      <c r="S5383" s="99"/>
      <c r="T5383" s="99" t="s">
        <v>47</v>
      </c>
      <c r="U5383" s="16"/>
      <c r="V5383" s="99"/>
      <c r="W5383" s="99"/>
    </row>
    <row r="5384" spans="1:23" hidden="1" x14ac:dyDescent="0.25">
      <c r="A5384" s="96">
        <v>154927</v>
      </c>
      <c r="B5384" s="96" t="s">
        <v>75</v>
      </c>
      <c r="C5384" s="96" t="s">
        <v>43</v>
      </c>
      <c r="D5384" s="96" t="s">
        <v>76</v>
      </c>
      <c r="E5384" s="97">
        <v>44104</v>
      </c>
      <c r="F5384" s="96" t="s">
        <v>56</v>
      </c>
      <c r="G5384" s="96" t="s">
        <v>50</v>
      </c>
      <c r="H5384" s="97">
        <v>45244</v>
      </c>
      <c r="I5384" s="23">
        <v>0.32096064814814812</v>
      </c>
      <c r="J5384" s="97">
        <v>45244</v>
      </c>
      <c r="K5384" s="23">
        <v>0.32099537037037035</v>
      </c>
      <c r="L5384" s="96">
        <v>3</v>
      </c>
      <c r="M5384" s="98">
        <f>Causas[[#This Row],[parada_duracion]]/60</f>
        <v>0.05</v>
      </c>
      <c r="N5384" s="18" t="s">
        <v>47</v>
      </c>
      <c r="O5384" s="99" t="s">
        <v>47</v>
      </c>
      <c r="P5384" s="99">
        <f>WEEKNUM(Causas[[#This Row],[resolucion_fecha]],16)</f>
        <v>46</v>
      </c>
      <c r="Q5384" s="99" t="str">
        <f>TEXT(Causas[[#This Row],[resolucion_fecha]],"MMMM")</f>
        <v>noviembre</v>
      </c>
      <c r="R5384" s="99" t="str">
        <f t="shared" si="84"/>
        <v>M</v>
      </c>
      <c r="S5384" s="99"/>
      <c r="T5384" s="99" t="s">
        <v>47</v>
      </c>
      <c r="U5384" s="100"/>
      <c r="V5384" s="99"/>
      <c r="W5384" s="99"/>
    </row>
    <row r="5385" spans="1:23" hidden="1" x14ac:dyDescent="0.25">
      <c r="A5385" s="96">
        <v>154928</v>
      </c>
      <c r="B5385" s="96" t="s">
        <v>75</v>
      </c>
      <c r="C5385" s="96" t="s">
        <v>43</v>
      </c>
      <c r="D5385" s="96" t="s">
        <v>76</v>
      </c>
      <c r="E5385" s="97">
        <v>44104</v>
      </c>
      <c r="F5385" s="96" t="s">
        <v>56</v>
      </c>
      <c r="G5385" s="96" t="s">
        <v>46</v>
      </c>
      <c r="H5385" s="97">
        <v>45244</v>
      </c>
      <c r="I5385" s="23">
        <v>0.32105324074074076</v>
      </c>
      <c r="J5385" s="97">
        <v>45244</v>
      </c>
      <c r="K5385" s="23">
        <v>0.34251157407407407</v>
      </c>
      <c r="L5385" s="96">
        <v>1854</v>
      </c>
      <c r="M5385" s="98">
        <f>Causas[[#This Row],[parada_duracion]]/60</f>
        <v>30.9</v>
      </c>
      <c r="N5385" s="18" t="s">
        <v>1720</v>
      </c>
      <c r="O5385" s="99" t="s">
        <v>52</v>
      </c>
      <c r="P5385" s="99">
        <f>WEEKNUM(Causas[[#This Row],[resolucion_fecha]],16)</f>
        <v>46</v>
      </c>
      <c r="Q5385" s="99" t="str">
        <f>TEXT(Causas[[#This Row],[resolucion_fecha]],"MMMM")</f>
        <v>noviembre</v>
      </c>
      <c r="R5385" s="99" t="str">
        <f t="shared" si="84"/>
        <v>M</v>
      </c>
      <c r="S5385" s="99"/>
      <c r="T5385" s="99" t="s">
        <v>53</v>
      </c>
      <c r="U5385" s="100"/>
      <c r="V5385" s="99"/>
      <c r="W5385" s="99"/>
    </row>
    <row r="5386" spans="1:23" hidden="1" x14ac:dyDescent="0.25">
      <c r="A5386" s="96">
        <v>154929</v>
      </c>
      <c r="B5386" s="96" t="s">
        <v>176</v>
      </c>
      <c r="C5386" s="96" t="s">
        <v>43</v>
      </c>
      <c r="D5386" s="96" t="s">
        <v>161</v>
      </c>
      <c r="E5386" s="97">
        <v>43405</v>
      </c>
      <c r="F5386" s="96" t="s">
        <v>45</v>
      </c>
      <c r="G5386" s="96" t="s">
        <v>46</v>
      </c>
      <c r="H5386" s="97">
        <v>45244</v>
      </c>
      <c r="I5386" s="23">
        <v>0.32128472222222221</v>
      </c>
      <c r="J5386" s="97">
        <v>45244</v>
      </c>
      <c r="K5386" s="23">
        <v>0.3213657407407407</v>
      </c>
      <c r="L5386" s="96">
        <v>7</v>
      </c>
      <c r="M5386" s="98">
        <f>Causas[[#This Row],[parada_duracion]]/60</f>
        <v>0.11666666666666667</v>
      </c>
      <c r="N5386" s="18" t="s">
        <v>47</v>
      </c>
      <c r="O5386" s="99" t="s">
        <v>47</v>
      </c>
      <c r="P5386" s="99">
        <f>WEEKNUM(Causas[[#This Row],[resolucion_fecha]],16)</f>
        <v>46</v>
      </c>
      <c r="Q5386" s="99" t="str">
        <f>TEXT(Causas[[#This Row],[resolucion_fecha]],"MMMM")</f>
        <v>noviembre</v>
      </c>
      <c r="R5386" s="99" t="str">
        <f t="shared" si="84"/>
        <v>M</v>
      </c>
      <c r="S5386" s="99"/>
      <c r="T5386" s="99" t="s">
        <v>47</v>
      </c>
      <c r="U5386" s="100"/>
      <c r="V5386" s="99"/>
      <c r="W5386" s="99"/>
    </row>
    <row r="5387" spans="1:23" hidden="1" x14ac:dyDescent="0.25">
      <c r="A5387" s="96">
        <v>154930</v>
      </c>
      <c r="B5387" s="96" t="s">
        <v>42</v>
      </c>
      <c r="C5387" s="96" t="s">
        <v>43</v>
      </c>
      <c r="D5387" s="96" t="s">
        <v>161</v>
      </c>
      <c r="E5387" s="97">
        <v>43405</v>
      </c>
      <c r="F5387" s="96" t="s">
        <v>45</v>
      </c>
      <c r="G5387" s="96" t="s">
        <v>46</v>
      </c>
      <c r="H5387" s="97">
        <v>45244</v>
      </c>
      <c r="I5387" s="23">
        <v>0.32143518518518516</v>
      </c>
      <c r="J5387" s="97">
        <v>45244</v>
      </c>
      <c r="K5387" s="23">
        <v>0.45246527777777779</v>
      </c>
      <c r="L5387" s="96">
        <v>11321</v>
      </c>
      <c r="M5387" s="98">
        <f>Causas[[#This Row],[parada_duracion]]/60</f>
        <v>188.68333333333334</v>
      </c>
      <c r="N5387" s="18" t="s">
        <v>1721</v>
      </c>
      <c r="O5387" s="99" t="s">
        <v>52</v>
      </c>
      <c r="P5387" s="99">
        <f>WEEKNUM(Causas[[#This Row],[resolucion_fecha]],16)</f>
        <v>46</v>
      </c>
      <c r="Q5387" s="99" t="str">
        <f>TEXT(Causas[[#This Row],[resolucion_fecha]],"MMMM")</f>
        <v>noviembre</v>
      </c>
      <c r="R5387" s="99" t="str">
        <f t="shared" si="84"/>
        <v>M</v>
      </c>
      <c r="S5387" s="99"/>
      <c r="T5387" s="99" t="s">
        <v>53</v>
      </c>
      <c r="U5387" s="100"/>
      <c r="V5387" s="99"/>
      <c r="W5387" s="99"/>
    </row>
    <row r="5388" spans="1:23" ht="90" hidden="1" x14ac:dyDescent="0.25">
      <c r="A5388" s="25">
        <v>154931</v>
      </c>
      <c r="B5388" s="25" t="s">
        <v>75</v>
      </c>
      <c r="C5388" s="25" t="s">
        <v>43</v>
      </c>
      <c r="D5388" s="25" t="s">
        <v>76</v>
      </c>
      <c r="E5388" s="24">
        <v>44104</v>
      </c>
      <c r="F5388" s="25" t="s">
        <v>56</v>
      </c>
      <c r="G5388" s="25" t="s">
        <v>46</v>
      </c>
      <c r="H5388" s="24">
        <v>45244</v>
      </c>
      <c r="I5388" s="101">
        <v>0.34267361111111111</v>
      </c>
      <c r="J5388" s="24">
        <v>45244</v>
      </c>
      <c r="K5388" s="101">
        <v>0.51108796296296299</v>
      </c>
      <c r="L5388" s="25">
        <v>14551</v>
      </c>
      <c r="M5388" s="26">
        <f>Causas[[#This Row],[parada_duracion]]/60</f>
        <v>242.51666666666668</v>
      </c>
      <c r="N5388" s="19" t="s">
        <v>1722</v>
      </c>
      <c r="O5388" s="16" t="s">
        <v>72</v>
      </c>
      <c r="P5388" s="16">
        <f>WEEKNUM(Causas[[#This Row],[resolucion_fecha]],16)</f>
        <v>46</v>
      </c>
      <c r="Q5388" s="16" t="str">
        <f>TEXT(Causas[[#This Row],[resolucion_fecha]],"MMMM")</f>
        <v>noviembre</v>
      </c>
      <c r="R5388" s="16" t="str">
        <f t="shared" si="84"/>
        <v>M</v>
      </c>
      <c r="S5388" s="16"/>
      <c r="T5388" s="16" t="s">
        <v>73</v>
      </c>
      <c r="U5388" s="100"/>
      <c r="V5388" s="16"/>
      <c r="W5388" s="16"/>
    </row>
    <row r="5389" spans="1:23" x14ac:dyDescent="0.25">
      <c r="A5389" s="25">
        <v>154954</v>
      </c>
      <c r="B5389" s="25" t="s">
        <v>101</v>
      </c>
      <c r="C5389" s="25" t="s">
        <v>43</v>
      </c>
      <c r="D5389" s="25" t="s">
        <v>67</v>
      </c>
      <c r="E5389" s="24">
        <v>43405</v>
      </c>
      <c r="F5389" s="25" t="s">
        <v>45</v>
      </c>
      <c r="G5389" s="25" t="s">
        <v>50</v>
      </c>
      <c r="H5389" s="24">
        <v>45244</v>
      </c>
      <c r="I5389" s="101">
        <v>0.46798611111111116</v>
      </c>
      <c r="J5389" s="24">
        <v>45244</v>
      </c>
      <c r="K5389" s="101">
        <v>0.49105324074074069</v>
      </c>
      <c r="L5389" s="25">
        <v>1993</v>
      </c>
      <c r="M5389" s="26">
        <f>Causas[[#This Row],[parada_duracion]]/60</f>
        <v>33.216666666666669</v>
      </c>
      <c r="N5389" s="19" t="s">
        <v>1723</v>
      </c>
      <c r="O5389" s="16" t="s">
        <v>52</v>
      </c>
      <c r="P5389" s="16">
        <f>WEEKNUM(Causas[[#This Row],[resolucion_fecha]],16)</f>
        <v>46</v>
      </c>
      <c r="Q5389" s="16" t="str">
        <f>TEXT(Causas[[#This Row],[resolucion_fecha]],"MMMM")</f>
        <v>noviembre</v>
      </c>
      <c r="R5389" s="16" t="str">
        <f t="shared" si="84"/>
        <v>M</v>
      </c>
      <c r="S5389" s="16"/>
      <c r="T5389" s="16" t="s">
        <v>53</v>
      </c>
      <c r="U5389" s="16"/>
      <c r="V5389" s="16"/>
      <c r="W5389" s="16"/>
    </row>
    <row r="5390" spans="1:23" hidden="1" x14ac:dyDescent="0.25">
      <c r="A5390" s="25">
        <v>154957</v>
      </c>
      <c r="B5390" s="25" t="s">
        <v>42</v>
      </c>
      <c r="C5390" s="25" t="s">
        <v>43</v>
      </c>
      <c r="D5390" s="25" t="s">
        <v>80</v>
      </c>
      <c r="E5390" s="24">
        <v>43405</v>
      </c>
      <c r="F5390" s="25" t="s">
        <v>45</v>
      </c>
      <c r="G5390" s="25" t="s">
        <v>50</v>
      </c>
      <c r="H5390" s="24">
        <v>45244</v>
      </c>
      <c r="I5390" s="101">
        <v>0.49973379629629627</v>
      </c>
      <c r="J5390" s="24">
        <v>45244</v>
      </c>
      <c r="K5390" s="101">
        <v>0.60354166666666664</v>
      </c>
      <c r="L5390" s="25">
        <v>8969</v>
      </c>
      <c r="M5390" s="26">
        <f>Causas[[#This Row],[parada_duracion]]/60</f>
        <v>149.48333333333332</v>
      </c>
      <c r="N5390" s="19" t="s">
        <v>49</v>
      </c>
      <c r="O5390" s="16" t="s">
        <v>49</v>
      </c>
      <c r="P5390" s="16">
        <f>WEEKNUM(Causas[[#This Row],[resolucion_fecha]],16)</f>
        <v>46</v>
      </c>
      <c r="Q5390" s="16" t="str">
        <f>TEXT(Causas[[#This Row],[resolucion_fecha]],"MMMM")</f>
        <v>noviembre</v>
      </c>
      <c r="R5390" s="16" t="str">
        <f t="shared" si="84"/>
        <v>M</v>
      </c>
      <c r="S5390" s="16"/>
      <c r="T5390" s="16" t="s">
        <v>49</v>
      </c>
      <c r="U5390" s="16"/>
      <c r="V5390" s="16"/>
      <c r="W5390" s="16"/>
    </row>
    <row r="5391" spans="1:23" hidden="1" x14ac:dyDescent="0.25">
      <c r="A5391" s="25">
        <v>154963</v>
      </c>
      <c r="B5391" s="25" t="s">
        <v>117</v>
      </c>
      <c r="C5391" s="25" t="s">
        <v>43</v>
      </c>
      <c r="D5391" s="25" t="s">
        <v>96</v>
      </c>
      <c r="E5391" s="24">
        <v>43405</v>
      </c>
      <c r="F5391" s="25" t="s">
        <v>45</v>
      </c>
      <c r="G5391" s="25" t="s">
        <v>50</v>
      </c>
      <c r="H5391" s="24">
        <v>45244</v>
      </c>
      <c r="I5391" s="101">
        <v>0.51361111111111113</v>
      </c>
      <c r="J5391" s="24">
        <v>45244</v>
      </c>
      <c r="K5391" s="101">
        <v>0.52836805555555555</v>
      </c>
      <c r="L5391" s="25">
        <v>1275</v>
      </c>
      <c r="M5391" s="26">
        <f>Causas[[#This Row],[parada_duracion]]/60</f>
        <v>21.25</v>
      </c>
      <c r="N5391" s="19" t="s">
        <v>1724</v>
      </c>
      <c r="O5391" s="16" t="s">
        <v>52</v>
      </c>
      <c r="P5391" s="16">
        <f>WEEKNUM(Causas[[#This Row],[resolucion_fecha]],16)</f>
        <v>46</v>
      </c>
      <c r="Q5391" s="16" t="str">
        <f>TEXT(Causas[[#This Row],[resolucion_fecha]],"MMMM")</f>
        <v>noviembre</v>
      </c>
      <c r="R5391" s="16" t="str">
        <f t="shared" si="84"/>
        <v>M</v>
      </c>
      <c r="S5391" s="16"/>
      <c r="T5391" s="16" t="s">
        <v>53</v>
      </c>
      <c r="U5391" s="16"/>
      <c r="V5391" s="16"/>
      <c r="W5391" s="16"/>
    </row>
    <row r="5392" spans="1:23" hidden="1" x14ac:dyDescent="0.25">
      <c r="A5392" s="96">
        <v>154965</v>
      </c>
      <c r="B5392" s="96" t="s">
        <v>74</v>
      </c>
      <c r="C5392" s="96" t="s">
        <v>43</v>
      </c>
      <c r="D5392" s="96" t="s">
        <v>68</v>
      </c>
      <c r="E5392" s="97">
        <v>44258</v>
      </c>
      <c r="F5392" s="96" t="s">
        <v>56</v>
      </c>
      <c r="G5392" s="96" t="s">
        <v>46</v>
      </c>
      <c r="H5392" s="97">
        <v>45244</v>
      </c>
      <c r="I5392" s="23">
        <v>0.52124999999999999</v>
      </c>
      <c r="J5392" s="97">
        <v>45244</v>
      </c>
      <c r="K5392" s="23">
        <v>0.60372685185185182</v>
      </c>
      <c r="L5392" s="96">
        <v>7126</v>
      </c>
      <c r="M5392" s="98">
        <f>Causas[[#This Row],[parada_duracion]]/60</f>
        <v>118.76666666666667</v>
      </c>
      <c r="N5392" s="19" t="s">
        <v>49</v>
      </c>
      <c r="O5392" s="16" t="s">
        <v>49</v>
      </c>
      <c r="P5392" s="99">
        <f>WEEKNUM(Causas[[#This Row],[resolucion_fecha]],16)</f>
        <v>46</v>
      </c>
      <c r="Q5392" s="99" t="str">
        <f>TEXT(Causas[[#This Row],[resolucion_fecha]],"MMMM")</f>
        <v>noviembre</v>
      </c>
      <c r="R5392" s="99" t="str">
        <f t="shared" si="84"/>
        <v>M</v>
      </c>
      <c r="S5392" s="99"/>
      <c r="T5392" s="16" t="s">
        <v>49</v>
      </c>
      <c r="U5392" s="16"/>
      <c r="V5392" s="99"/>
      <c r="W5392" s="99"/>
    </row>
    <row r="5393" spans="1:23" hidden="1" x14ac:dyDescent="0.25">
      <c r="A5393" s="25">
        <v>154966</v>
      </c>
      <c r="B5393" s="25" t="s">
        <v>129</v>
      </c>
      <c r="C5393" s="25" t="s">
        <v>43</v>
      </c>
      <c r="D5393" s="25" t="s">
        <v>96</v>
      </c>
      <c r="E5393" s="24">
        <v>43405</v>
      </c>
      <c r="F5393" s="25" t="s">
        <v>45</v>
      </c>
      <c r="G5393" s="25" t="s">
        <v>50</v>
      </c>
      <c r="H5393" s="24">
        <v>45244</v>
      </c>
      <c r="I5393" s="101">
        <v>0.52855324074074073</v>
      </c>
      <c r="J5393" s="24">
        <v>45244</v>
      </c>
      <c r="K5393" s="101">
        <v>0.5386805555555555</v>
      </c>
      <c r="L5393" s="25">
        <v>875</v>
      </c>
      <c r="M5393" s="26">
        <f>Causas[[#This Row],[parada_duracion]]/60</f>
        <v>14.583333333333334</v>
      </c>
      <c r="N5393" s="19" t="s">
        <v>113</v>
      </c>
      <c r="O5393" s="16" t="s">
        <v>52</v>
      </c>
      <c r="P5393" s="16">
        <f>WEEKNUM(Causas[[#This Row],[resolucion_fecha]],16)</f>
        <v>46</v>
      </c>
      <c r="Q5393" s="16" t="str">
        <f>TEXT(Causas[[#This Row],[resolucion_fecha]],"MMMM")</f>
        <v>noviembre</v>
      </c>
      <c r="R5393" s="16" t="str">
        <f t="shared" si="84"/>
        <v>M</v>
      </c>
      <c r="S5393" s="16"/>
      <c r="T5393" s="16" t="s">
        <v>53</v>
      </c>
      <c r="U5393" s="100"/>
      <c r="V5393" s="16"/>
      <c r="W5393" s="16"/>
    </row>
    <row r="5394" spans="1:23" hidden="1" x14ac:dyDescent="0.25">
      <c r="A5394" s="25">
        <v>154968</v>
      </c>
      <c r="B5394" s="25" t="s">
        <v>129</v>
      </c>
      <c r="C5394" s="25" t="s">
        <v>43</v>
      </c>
      <c r="D5394" s="25" t="s">
        <v>96</v>
      </c>
      <c r="E5394" s="24">
        <v>43405</v>
      </c>
      <c r="F5394" s="25" t="s">
        <v>45</v>
      </c>
      <c r="G5394" s="25" t="s">
        <v>46</v>
      </c>
      <c r="H5394" s="24">
        <v>45244</v>
      </c>
      <c r="I5394" s="101">
        <v>0.53903935185185181</v>
      </c>
      <c r="J5394" s="24">
        <v>45244</v>
      </c>
      <c r="K5394" s="101">
        <v>0.57109953703703698</v>
      </c>
      <c r="L5394" s="25">
        <v>2770</v>
      </c>
      <c r="M5394" s="26">
        <f>Causas[[#This Row],[parada_duracion]]/60</f>
        <v>46.166666666666664</v>
      </c>
      <c r="N5394" s="19" t="s">
        <v>49</v>
      </c>
      <c r="O5394" s="16" t="s">
        <v>49</v>
      </c>
      <c r="P5394" s="16">
        <f>WEEKNUM(Causas[[#This Row],[resolucion_fecha]],16)</f>
        <v>46</v>
      </c>
      <c r="Q5394" s="16" t="str">
        <f>TEXT(Causas[[#This Row],[resolucion_fecha]],"MMMM")</f>
        <v>noviembre</v>
      </c>
      <c r="R5394" s="16" t="str">
        <f t="shared" si="84"/>
        <v>M</v>
      </c>
      <c r="S5394" s="16"/>
      <c r="T5394" s="16" t="s">
        <v>49</v>
      </c>
      <c r="U5394" s="16"/>
      <c r="V5394" s="16"/>
      <c r="W5394" s="16"/>
    </row>
    <row r="5395" spans="1:23" hidden="1" x14ac:dyDescent="0.25">
      <c r="A5395" s="25">
        <v>154997</v>
      </c>
      <c r="B5395" s="25" t="s">
        <v>75</v>
      </c>
      <c r="C5395" s="25" t="s">
        <v>43</v>
      </c>
      <c r="D5395" s="25" t="s">
        <v>76</v>
      </c>
      <c r="E5395" s="24">
        <v>44104</v>
      </c>
      <c r="F5395" s="25" t="s">
        <v>56</v>
      </c>
      <c r="G5395" s="25" t="s">
        <v>46</v>
      </c>
      <c r="H5395" s="24">
        <v>45244</v>
      </c>
      <c r="I5395" s="101">
        <v>0.6207407407407407</v>
      </c>
      <c r="J5395" s="24">
        <v>45244</v>
      </c>
      <c r="K5395" s="101">
        <v>0.62951388888888882</v>
      </c>
      <c r="L5395" s="25">
        <v>758</v>
      </c>
      <c r="M5395" s="26">
        <f>Causas[[#This Row],[parada_duracion]]/60</f>
        <v>12.633333333333333</v>
      </c>
      <c r="N5395" s="19" t="s">
        <v>1725</v>
      </c>
      <c r="O5395" s="16" t="s">
        <v>52</v>
      </c>
      <c r="P5395" s="16">
        <f>WEEKNUM(Causas[[#This Row],[resolucion_fecha]],16)</f>
        <v>46</v>
      </c>
      <c r="Q5395" s="16" t="str">
        <f>TEXT(Causas[[#This Row],[resolucion_fecha]],"MMMM")</f>
        <v>noviembre</v>
      </c>
      <c r="R5395" s="16" t="str">
        <f t="shared" si="84"/>
        <v>T</v>
      </c>
      <c r="S5395" s="16"/>
      <c r="T5395" s="16" t="s">
        <v>53</v>
      </c>
      <c r="U5395" s="16"/>
      <c r="V5395" s="16"/>
      <c r="W5395" s="16"/>
    </row>
    <row r="5396" spans="1:23" hidden="1" x14ac:dyDescent="0.25">
      <c r="A5396" s="25">
        <v>155023</v>
      </c>
      <c r="B5396" s="25" t="s">
        <v>75</v>
      </c>
      <c r="C5396" s="25" t="s">
        <v>43</v>
      </c>
      <c r="D5396" s="25" t="s">
        <v>76</v>
      </c>
      <c r="E5396" s="24">
        <v>44104</v>
      </c>
      <c r="F5396" s="25" t="s">
        <v>56</v>
      </c>
      <c r="G5396" s="25" t="s">
        <v>46</v>
      </c>
      <c r="H5396" s="24">
        <v>45244</v>
      </c>
      <c r="I5396" s="101">
        <v>0.63576388888888891</v>
      </c>
      <c r="J5396" s="24">
        <v>45244</v>
      </c>
      <c r="K5396" s="101">
        <v>0.6766550925925926</v>
      </c>
      <c r="L5396" s="25">
        <v>3533</v>
      </c>
      <c r="M5396" s="26">
        <f>Causas[[#This Row],[parada_duracion]]/60</f>
        <v>58.883333333333333</v>
      </c>
      <c r="N5396" s="19" t="s">
        <v>1726</v>
      </c>
      <c r="O5396" s="16" t="s">
        <v>52</v>
      </c>
      <c r="P5396" s="16">
        <f>WEEKNUM(Causas[[#This Row],[resolucion_fecha]],16)</f>
        <v>46</v>
      </c>
      <c r="Q5396" s="16" t="str">
        <f>TEXT(Causas[[#This Row],[resolucion_fecha]],"MMMM")</f>
        <v>noviembre</v>
      </c>
      <c r="R5396" s="16" t="str">
        <f t="shared" si="84"/>
        <v>T</v>
      </c>
      <c r="S5396" s="16"/>
      <c r="T5396" s="16" t="s">
        <v>53</v>
      </c>
      <c r="U5396" s="16"/>
      <c r="V5396" s="16"/>
      <c r="W5396" s="16"/>
    </row>
    <row r="5397" spans="1:23" hidden="1" x14ac:dyDescent="0.25">
      <c r="A5397" s="25">
        <v>155037</v>
      </c>
      <c r="B5397" s="25" t="s">
        <v>74</v>
      </c>
      <c r="C5397" s="25" t="s">
        <v>43</v>
      </c>
      <c r="D5397" s="25" t="s">
        <v>68</v>
      </c>
      <c r="E5397" s="24">
        <v>44258</v>
      </c>
      <c r="F5397" s="25" t="s">
        <v>56</v>
      </c>
      <c r="G5397" s="25" t="s">
        <v>46</v>
      </c>
      <c r="H5397" s="24">
        <v>45244</v>
      </c>
      <c r="I5397" s="101">
        <v>0.67733796296296289</v>
      </c>
      <c r="J5397" s="24">
        <v>45244</v>
      </c>
      <c r="K5397" s="101">
        <v>0.76685185185185178</v>
      </c>
      <c r="L5397" s="25">
        <v>7734</v>
      </c>
      <c r="M5397" s="26">
        <f>Causas[[#This Row],[parada_duracion]]/60</f>
        <v>128.9</v>
      </c>
      <c r="N5397" s="19" t="s">
        <v>49</v>
      </c>
      <c r="O5397" s="16" t="s">
        <v>49</v>
      </c>
      <c r="P5397" s="16">
        <f>WEEKNUM(Causas[[#This Row],[resolucion_fecha]],16)</f>
        <v>46</v>
      </c>
      <c r="Q5397" s="16" t="str">
        <f>TEXT(Causas[[#This Row],[resolucion_fecha]],"MMMM")</f>
        <v>noviembre</v>
      </c>
      <c r="R5397" s="16" t="str">
        <f t="shared" si="84"/>
        <v>T</v>
      </c>
      <c r="S5397" s="16"/>
      <c r="T5397" s="16" t="s">
        <v>49</v>
      </c>
      <c r="U5397" s="16"/>
      <c r="V5397" s="16"/>
      <c r="W5397" s="16"/>
    </row>
    <row r="5398" spans="1:23" x14ac:dyDescent="0.25">
      <c r="A5398" s="25">
        <v>155046</v>
      </c>
      <c r="B5398" s="25" t="s">
        <v>286</v>
      </c>
      <c r="C5398" s="25" t="s">
        <v>43</v>
      </c>
      <c r="D5398" s="25" t="s">
        <v>67</v>
      </c>
      <c r="E5398" s="24">
        <v>43746</v>
      </c>
      <c r="F5398" s="25" t="s">
        <v>56</v>
      </c>
      <c r="G5398" s="25" t="s">
        <v>50</v>
      </c>
      <c r="H5398" s="24">
        <v>45244</v>
      </c>
      <c r="I5398" s="101">
        <v>0.70136574074074076</v>
      </c>
      <c r="J5398" s="24">
        <v>45244</v>
      </c>
      <c r="K5398" s="101">
        <v>0.7114583333333333</v>
      </c>
      <c r="L5398" s="25">
        <v>872</v>
      </c>
      <c r="M5398" s="26">
        <f>Causas[[#This Row],[parada_duracion]]/60</f>
        <v>14.533333333333333</v>
      </c>
      <c r="N5398" s="19" t="s">
        <v>113</v>
      </c>
      <c r="O5398" s="16" t="s">
        <v>52</v>
      </c>
      <c r="P5398" s="16">
        <f>WEEKNUM(Causas[[#This Row],[resolucion_fecha]],16)</f>
        <v>46</v>
      </c>
      <c r="Q5398" s="16" t="str">
        <f>TEXT(Causas[[#This Row],[resolucion_fecha]],"MMMM")</f>
        <v>noviembre</v>
      </c>
      <c r="R5398" s="16" t="str">
        <f t="shared" si="84"/>
        <v>T</v>
      </c>
      <c r="S5398" s="16"/>
      <c r="T5398" s="16" t="s">
        <v>53</v>
      </c>
      <c r="U5398" s="16"/>
      <c r="V5398" s="16"/>
      <c r="W5398" s="16"/>
    </row>
    <row r="5399" spans="1:23" hidden="1" x14ac:dyDescent="0.25">
      <c r="A5399" s="25">
        <v>155051</v>
      </c>
      <c r="B5399" s="25" t="s">
        <v>557</v>
      </c>
      <c r="C5399" s="25" t="s">
        <v>43</v>
      </c>
      <c r="D5399" s="25" t="s">
        <v>161</v>
      </c>
      <c r="E5399" s="24">
        <v>43405</v>
      </c>
      <c r="F5399" s="25" t="s">
        <v>45</v>
      </c>
      <c r="G5399" s="25" t="s">
        <v>46</v>
      </c>
      <c r="H5399" s="24">
        <v>45244</v>
      </c>
      <c r="I5399" s="101">
        <v>0.72143518518518512</v>
      </c>
      <c r="J5399" s="24">
        <v>45244</v>
      </c>
      <c r="K5399" s="101">
        <v>0.7244560185185186</v>
      </c>
      <c r="L5399" s="25">
        <v>261</v>
      </c>
      <c r="M5399" s="26">
        <f>Causas[[#This Row],[parada_duracion]]/60</f>
        <v>4.3499999999999996</v>
      </c>
      <c r="N5399" s="18" t="s">
        <v>47</v>
      </c>
      <c r="O5399" s="99" t="s">
        <v>47</v>
      </c>
      <c r="P5399" s="16">
        <f>WEEKNUM(Causas[[#This Row],[resolucion_fecha]],16)</f>
        <v>46</v>
      </c>
      <c r="Q5399" s="16" t="str">
        <f>TEXT(Causas[[#This Row],[resolucion_fecha]],"MMMM")</f>
        <v>noviembre</v>
      </c>
      <c r="R5399" s="16" t="str">
        <f t="shared" si="84"/>
        <v>T</v>
      </c>
      <c r="S5399" s="16"/>
      <c r="T5399" s="99" t="s">
        <v>47</v>
      </c>
      <c r="U5399" s="16"/>
      <c r="V5399" s="16"/>
      <c r="W5399" s="16"/>
    </row>
    <row r="5400" spans="1:23" hidden="1" x14ac:dyDescent="0.25">
      <c r="A5400" s="25">
        <v>155057</v>
      </c>
      <c r="B5400" s="25" t="s">
        <v>130</v>
      </c>
      <c r="C5400" s="25" t="s">
        <v>43</v>
      </c>
      <c r="D5400" s="25" t="s">
        <v>161</v>
      </c>
      <c r="E5400" s="24">
        <v>43405</v>
      </c>
      <c r="F5400" s="25" t="s">
        <v>45</v>
      </c>
      <c r="G5400" s="25" t="s">
        <v>50</v>
      </c>
      <c r="H5400" s="24">
        <v>45244</v>
      </c>
      <c r="I5400" s="101">
        <v>0.74056712962962967</v>
      </c>
      <c r="J5400" s="24">
        <v>45244</v>
      </c>
      <c r="K5400" s="101">
        <v>0.75114583333333329</v>
      </c>
      <c r="L5400" s="25">
        <v>914</v>
      </c>
      <c r="M5400" s="26">
        <f>Causas[[#This Row],[parada_duracion]]/60</f>
        <v>15.233333333333333</v>
      </c>
      <c r="N5400" s="19" t="s">
        <v>113</v>
      </c>
      <c r="O5400" s="16" t="s">
        <v>52</v>
      </c>
      <c r="P5400" s="16">
        <f>WEEKNUM(Causas[[#This Row],[resolucion_fecha]],16)</f>
        <v>46</v>
      </c>
      <c r="Q5400" s="16" t="str">
        <f>TEXT(Causas[[#This Row],[resolucion_fecha]],"MMMM")</f>
        <v>noviembre</v>
      </c>
      <c r="R5400" s="16" t="str">
        <f t="shared" si="84"/>
        <v>T</v>
      </c>
      <c r="S5400" s="16"/>
      <c r="T5400" s="16" t="s">
        <v>53</v>
      </c>
      <c r="U5400" s="16"/>
      <c r="V5400" s="16"/>
      <c r="W5400" s="16"/>
    </row>
    <row r="5401" spans="1:23" hidden="1" x14ac:dyDescent="0.25">
      <c r="A5401" s="25">
        <v>155062</v>
      </c>
      <c r="B5401" s="25" t="s">
        <v>58</v>
      </c>
      <c r="C5401" s="25" t="s">
        <v>43</v>
      </c>
      <c r="D5401" s="25" t="s">
        <v>59</v>
      </c>
      <c r="E5401" s="24">
        <v>44231</v>
      </c>
      <c r="F5401" s="25" t="s">
        <v>60</v>
      </c>
      <c r="G5401" s="25" t="s">
        <v>46</v>
      </c>
      <c r="H5401" s="24">
        <v>45244</v>
      </c>
      <c r="I5401" s="101">
        <v>0.75383101851851853</v>
      </c>
      <c r="J5401" s="24">
        <v>45244</v>
      </c>
      <c r="K5401" s="101">
        <v>0.77151620370370377</v>
      </c>
      <c r="L5401" s="25">
        <v>1528</v>
      </c>
      <c r="M5401" s="26">
        <f>Causas[[#This Row],[parada_duracion]]/60</f>
        <v>25.466666666666665</v>
      </c>
      <c r="N5401" s="19" t="s">
        <v>49</v>
      </c>
      <c r="O5401" s="16" t="s">
        <v>49</v>
      </c>
      <c r="P5401" s="16">
        <f>WEEKNUM(Causas[[#This Row],[resolucion_fecha]],16)</f>
        <v>46</v>
      </c>
      <c r="Q5401" s="16" t="str">
        <f>TEXT(Causas[[#This Row],[resolucion_fecha]],"MMMM")</f>
        <v>noviembre</v>
      </c>
      <c r="R5401" s="16" t="str">
        <f t="shared" si="84"/>
        <v>T</v>
      </c>
      <c r="S5401" s="16"/>
      <c r="T5401" s="16" t="s">
        <v>49</v>
      </c>
      <c r="U5401" s="16"/>
      <c r="V5401" s="16"/>
      <c r="W5401" s="16"/>
    </row>
    <row r="5402" spans="1:23" hidden="1" x14ac:dyDescent="0.25">
      <c r="A5402" s="25">
        <v>155065</v>
      </c>
      <c r="B5402" s="25" t="s">
        <v>95</v>
      </c>
      <c r="C5402" s="25" t="s">
        <v>43</v>
      </c>
      <c r="D5402" s="25" t="s">
        <v>166</v>
      </c>
      <c r="E5402" s="24">
        <v>43405</v>
      </c>
      <c r="F5402" s="25" t="s">
        <v>45</v>
      </c>
      <c r="G5402" s="25" t="s">
        <v>46</v>
      </c>
      <c r="H5402" s="24">
        <v>45244</v>
      </c>
      <c r="I5402" s="101">
        <v>0.83961805555555558</v>
      </c>
      <c r="J5402" s="24">
        <v>45244</v>
      </c>
      <c r="K5402" s="101">
        <v>0.84077546296296291</v>
      </c>
      <c r="L5402" s="25">
        <v>100</v>
      </c>
      <c r="M5402" s="26">
        <f>Causas[[#This Row],[parada_duracion]]/60</f>
        <v>1.6666666666666667</v>
      </c>
      <c r="N5402" s="18" t="s">
        <v>47</v>
      </c>
      <c r="O5402" s="99" t="s">
        <v>47</v>
      </c>
      <c r="P5402" s="16">
        <f>WEEKNUM(Causas[[#This Row],[resolucion_fecha]],16)</f>
        <v>46</v>
      </c>
      <c r="Q5402" s="16" t="str">
        <f>TEXT(Causas[[#This Row],[resolucion_fecha]],"MMMM")</f>
        <v>noviembre</v>
      </c>
      <c r="R5402" s="16" t="str">
        <f t="shared" si="84"/>
        <v>T</v>
      </c>
      <c r="S5402" s="16"/>
      <c r="T5402" s="99" t="s">
        <v>47</v>
      </c>
      <c r="U5402" s="16"/>
      <c r="V5402" s="16"/>
      <c r="W5402" s="16"/>
    </row>
    <row r="5403" spans="1:23" ht="45" x14ac:dyDescent="0.25">
      <c r="A5403" s="25">
        <v>155067</v>
      </c>
      <c r="B5403" s="25" t="s">
        <v>42</v>
      </c>
      <c r="C5403" s="25" t="s">
        <v>43</v>
      </c>
      <c r="D5403" s="25" t="s">
        <v>67</v>
      </c>
      <c r="E5403" s="24">
        <v>43405</v>
      </c>
      <c r="F5403" s="25" t="s">
        <v>45</v>
      </c>
      <c r="G5403" s="25" t="s">
        <v>46</v>
      </c>
      <c r="H5403" s="24">
        <v>45244</v>
      </c>
      <c r="I5403" s="101">
        <v>0.85277777777777775</v>
      </c>
      <c r="J5403" s="24">
        <v>45244</v>
      </c>
      <c r="K5403" s="101">
        <v>0.87402777777777774</v>
      </c>
      <c r="L5403" s="25">
        <v>1836</v>
      </c>
      <c r="M5403" s="26">
        <f>Causas[[#This Row],[parada_duracion]]/60</f>
        <v>30.6</v>
      </c>
      <c r="N5403" s="19" t="s">
        <v>1727</v>
      </c>
      <c r="O5403" s="16" t="s">
        <v>52</v>
      </c>
      <c r="P5403" s="16">
        <f>WEEKNUM(Causas[[#This Row],[resolucion_fecha]],16)</f>
        <v>46</v>
      </c>
      <c r="Q5403" s="16" t="str">
        <f>TEXT(Causas[[#This Row],[resolucion_fecha]],"MMMM")</f>
        <v>noviembre</v>
      </c>
      <c r="R5403" s="16" t="str">
        <f t="shared" si="84"/>
        <v>T</v>
      </c>
      <c r="S5403" s="16"/>
      <c r="T5403" s="16" t="s">
        <v>73</v>
      </c>
      <c r="U5403" s="16"/>
      <c r="V5403" s="16"/>
      <c r="W5403" s="16"/>
    </row>
    <row r="5404" spans="1:23" x14ac:dyDescent="0.25">
      <c r="A5404" s="25">
        <v>155105</v>
      </c>
      <c r="B5404" s="25" t="s">
        <v>79</v>
      </c>
      <c r="C5404" s="25" t="s">
        <v>43</v>
      </c>
      <c r="D5404" s="25" t="s">
        <v>67</v>
      </c>
      <c r="E5404" s="24">
        <v>43405</v>
      </c>
      <c r="F5404" s="25" t="s">
        <v>45</v>
      </c>
      <c r="G5404" s="25" t="s">
        <v>46</v>
      </c>
      <c r="H5404" s="24">
        <v>45245</v>
      </c>
      <c r="I5404" s="101">
        <v>0.45966435185185189</v>
      </c>
      <c r="J5404" s="24">
        <v>45245</v>
      </c>
      <c r="K5404" s="101">
        <v>0.52136574074074071</v>
      </c>
      <c r="L5404" s="25">
        <v>5331</v>
      </c>
      <c r="M5404" s="26">
        <f>Causas[[#This Row],[parada_duracion]]/60</f>
        <v>88.85</v>
      </c>
      <c r="N5404" s="19" t="s">
        <v>49</v>
      </c>
      <c r="O5404" s="16" t="s">
        <v>49</v>
      </c>
      <c r="P5404" s="16">
        <f>WEEKNUM(Causas[[#This Row],[resolucion_fecha]],16)</f>
        <v>46</v>
      </c>
      <c r="Q5404" s="16" t="str">
        <f>TEXT(Causas[[#This Row],[resolucion_fecha]],"MMMM")</f>
        <v>noviembre</v>
      </c>
      <c r="R5404" s="16" t="str">
        <f t="shared" si="84"/>
        <v>M</v>
      </c>
      <c r="S5404" s="16"/>
      <c r="T5404" s="16" t="s">
        <v>49</v>
      </c>
      <c r="U5404" s="16"/>
      <c r="V5404" s="16"/>
      <c r="W5404" s="16"/>
    </row>
    <row r="5405" spans="1:23" hidden="1" x14ac:dyDescent="0.25">
      <c r="A5405" s="25">
        <v>155123</v>
      </c>
      <c r="B5405" s="25" t="s">
        <v>174</v>
      </c>
      <c r="C5405" s="25" t="s">
        <v>43</v>
      </c>
      <c r="D5405" s="25" t="s">
        <v>59</v>
      </c>
      <c r="E5405" s="24">
        <v>44265</v>
      </c>
      <c r="F5405" s="25" t="s">
        <v>56</v>
      </c>
      <c r="G5405" s="25" t="s">
        <v>46</v>
      </c>
      <c r="H5405" s="24">
        <v>45245</v>
      </c>
      <c r="I5405" s="101">
        <v>0.50966435185185188</v>
      </c>
      <c r="J5405" s="24">
        <v>45245</v>
      </c>
      <c r="K5405" s="101">
        <v>0.59781249999999997</v>
      </c>
      <c r="L5405" s="25">
        <v>7616</v>
      </c>
      <c r="M5405" s="26">
        <f>Causas[[#This Row],[parada_duracion]]/60</f>
        <v>126.93333333333334</v>
      </c>
      <c r="N5405" s="19" t="s">
        <v>1728</v>
      </c>
      <c r="O5405" s="16" t="s">
        <v>72</v>
      </c>
      <c r="P5405" s="16">
        <f>WEEKNUM(Causas[[#This Row],[resolucion_fecha]],16)</f>
        <v>46</v>
      </c>
      <c r="Q5405" s="16" t="str">
        <f>TEXT(Causas[[#This Row],[resolucion_fecha]],"MMMM")</f>
        <v>noviembre</v>
      </c>
      <c r="R5405" s="16" t="str">
        <f t="shared" si="84"/>
        <v>M</v>
      </c>
      <c r="S5405" s="16"/>
      <c r="T5405" s="16" t="s">
        <v>73</v>
      </c>
      <c r="U5405" s="16"/>
      <c r="V5405" s="16"/>
      <c r="W5405" s="16"/>
    </row>
    <row r="5406" spans="1:23" hidden="1" x14ac:dyDescent="0.25">
      <c r="A5406" s="25">
        <v>155147</v>
      </c>
      <c r="B5406" s="25" t="s">
        <v>42</v>
      </c>
      <c r="C5406" s="25" t="s">
        <v>43</v>
      </c>
      <c r="D5406" s="25" t="s">
        <v>82</v>
      </c>
      <c r="E5406" s="24">
        <v>43405</v>
      </c>
      <c r="F5406" s="25" t="s">
        <v>45</v>
      </c>
      <c r="G5406" s="25" t="s">
        <v>50</v>
      </c>
      <c r="H5406" s="24">
        <v>45245</v>
      </c>
      <c r="I5406" s="101">
        <v>0.6083912037037037</v>
      </c>
      <c r="J5406" s="24">
        <v>45245</v>
      </c>
      <c r="K5406" s="101">
        <v>0.61008101851851848</v>
      </c>
      <c r="L5406" s="25">
        <v>146</v>
      </c>
      <c r="M5406" s="26">
        <f>Causas[[#This Row],[parada_duracion]]/60</f>
        <v>2.4333333333333331</v>
      </c>
      <c r="N5406" s="19" t="s">
        <v>47</v>
      </c>
      <c r="O5406" s="16" t="s">
        <v>47</v>
      </c>
      <c r="P5406" s="16">
        <f>WEEKNUM(Causas[[#This Row],[resolucion_fecha]],16)</f>
        <v>46</v>
      </c>
      <c r="Q5406" s="16" t="str">
        <f>TEXT(Causas[[#This Row],[resolucion_fecha]],"MMMM")</f>
        <v>noviembre</v>
      </c>
      <c r="R5406" s="16" t="str">
        <f t="shared" si="84"/>
        <v>T</v>
      </c>
      <c r="S5406" s="16"/>
      <c r="T5406" s="16" t="s">
        <v>47</v>
      </c>
      <c r="U5406" s="16"/>
      <c r="V5406" s="16"/>
      <c r="W5406" s="16"/>
    </row>
    <row r="5407" spans="1:23" hidden="1" x14ac:dyDescent="0.25">
      <c r="A5407" s="25">
        <v>155151</v>
      </c>
      <c r="B5407" s="25" t="s">
        <v>54</v>
      </c>
      <c r="C5407" s="25" t="s">
        <v>43</v>
      </c>
      <c r="D5407" s="25" t="s">
        <v>55</v>
      </c>
      <c r="E5407" s="24">
        <v>44120</v>
      </c>
      <c r="F5407" s="25" t="s">
        <v>56</v>
      </c>
      <c r="G5407" s="25" t="s">
        <v>50</v>
      </c>
      <c r="H5407" s="24">
        <v>45245</v>
      </c>
      <c r="I5407" s="101">
        <v>0.61464120370370368</v>
      </c>
      <c r="J5407" s="24">
        <v>45245</v>
      </c>
      <c r="K5407" s="101">
        <v>0.6517708333333333</v>
      </c>
      <c r="L5407" s="25">
        <v>3208</v>
      </c>
      <c r="M5407" s="26">
        <f>Causas[[#This Row],[parada_duracion]]/60</f>
        <v>53.466666666666669</v>
      </c>
      <c r="N5407" s="19" t="s">
        <v>1729</v>
      </c>
      <c r="O5407" s="16" t="s">
        <v>52</v>
      </c>
      <c r="P5407" s="16">
        <f>WEEKNUM(Causas[[#This Row],[resolucion_fecha]],16)</f>
        <v>46</v>
      </c>
      <c r="Q5407" s="16" t="str">
        <f>TEXT(Causas[[#This Row],[resolucion_fecha]],"MMMM")</f>
        <v>noviembre</v>
      </c>
      <c r="R5407" s="16" t="str">
        <f t="shared" si="84"/>
        <v>T</v>
      </c>
      <c r="S5407" s="16"/>
      <c r="T5407" s="16" t="s">
        <v>53</v>
      </c>
      <c r="U5407" s="16"/>
      <c r="V5407" s="16"/>
      <c r="W5407" s="16"/>
    </row>
    <row r="5408" spans="1:23" hidden="1" x14ac:dyDescent="0.25">
      <c r="A5408" s="25">
        <v>155159</v>
      </c>
      <c r="B5408" s="25" t="s">
        <v>58</v>
      </c>
      <c r="C5408" s="25" t="s">
        <v>43</v>
      </c>
      <c r="D5408" s="25" t="s">
        <v>59</v>
      </c>
      <c r="E5408" s="24">
        <v>44231</v>
      </c>
      <c r="F5408" s="25" t="s">
        <v>60</v>
      </c>
      <c r="G5408" s="25" t="s">
        <v>46</v>
      </c>
      <c r="H5408" s="24">
        <v>45245</v>
      </c>
      <c r="I5408" s="101">
        <v>0.64071759259259264</v>
      </c>
      <c r="J5408" s="24">
        <v>45245</v>
      </c>
      <c r="K5408" s="101">
        <v>0.66427083333333337</v>
      </c>
      <c r="L5408" s="25">
        <v>2035</v>
      </c>
      <c r="M5408" s="26">
        <f>Causas[[#This Row],[parada_duracion]]/60</f>
        <v>33.916666666666664</v>
      </c>
      <c r="N5408" s="19" t="s">
        <v>1730</v>
      </c>
      <c r="O5408" s="16" t="s">
        <v>52</v>
      </c>
      <c r="P5408" s="16">
        <f>WEEKNUM(Causas[[#This Row],[resolucion_fecha]],16)</f>
        <v>46</v>
      </c>
      <c r="Q5408" s="16" t="str">
        <f>TEXT(Causas[[#This Row],[resolucion_fecha]],"MMMM")</f>
        <v>noviembre</v>
      </c>
      <c r="R5408" s="16" t="str">
        <f t="shared" si="84"/>
        <v>T</v>
      </c>
      <c r="S5408" s="16"/>
      <c r="T5408" s="16" t="s">
        <v>53</v>
      </c>
      <c r="U5408" s="16"/>
      <c r="V5408" s="16"/>
      <c r="W5408" s="16"/>
    </row>
    <row r="5409" spans="1:23" hidden="1" x14ac:dyDescent="0.25">
      <c r="A5409" s="25">
        <v>155184</v>
      </c>
      <c r="B5409" s="25" t="s">
        <v>86</v>
      </c>
      <c r="C5409" s="25" t="s">
        <v>43</v>
      </c>
      <c r="D5409" s="25" t="s">
        <v>55</v>
      </c>
      <c r="E5409" s="24">
        <v>43881</v>
      </c>
      <c r="F5409" s="25" t="s">
        <v>56</v>
      </c>
      <c r="G5409" s="25" t="s">
        <v>50</v>
      </c>
      <c r="H5409" s="24">
        <v>45245</v>
      </c>
      <c r="I5409" s="101">
        <v>0.72906249999999995</v>
      </c>
      <c r="J5409" s="24">
        <v>45245</v>
      </c>
      <c r="K5409" s="101">
        <v>0.74866898148148142</v>
      </c>
      <c r="L5409" s="25">
        <v>1694</v>
      </c>
      <c r="M5409" s="26">
        <f>Causas[[#This Row],[parada_duracion]]/60</f>
        <v>28.233333333333334</v>
      </c>
      <c r="N5409" s="19" t="s">
        <v>1731</v>
      </c>
      <c r="O5409" s="16" t="s">
        <v>52</v>
      </c>
      <c r="P5409" s="16">
        <f>WEEKNUM(Causas[[#This Row],[resolucion_fecha]],16)</f>
        <v>46</v>
      </c>
      <c r="Q5409" s="16" t="str">
        <f>TEXT(Causas[[#This Row],[resolucion_fecha]],"MMMM")</f>
        <v>noviembre</v>
      </c>
      <c r="R5409" s="16" t="str">
        <f t="shared" si="84"/>
        <v>T</v>
      </c>
      <c r="S5409" s="16"/>
      <c r="T5409" s="16" t="s">
        <v>53</v>
      </c>
      <c r="U5409" s="16"/>
      <c r="V5409" s="16"/>
      <c r="W5409" s="16"/>
    </row>
    <row r="5410" spans="1:23" hidden="1" x14ac:dyDescent="0.25">
      <c r="A5410" s="25">
        <v>155187</v>
      </c>
      <c r="B5410" s="25" t="s">
        <v>174</v>
      </c>
      <c r="C5410" s="25" t="s">
        <v>43</v>
      </c>
      <c r="D5410" s="25" t="s">
        <v>59</v>
      </c>
      <c r="E5410" s="24">
        <v>44265</v>
      </c>
      <c r="F5410" s="25" t="s">
        <v>56</v>
      </c>
      <c r="G5410" s="25" t="s">
        <v>46</v>
      </c>
      <c r="H5410" s="24">
        <v>45245</v>
      </c>
      <c r="I5410" s="101">
        <v>0.7442939814814814</v>
      </c>
      <c r="J5410" s="24">
        <v>45245</v>
      </c>
      <c r="K5410" s="101">
        <v>0.75475694444444441</v>
      </c>
      <c r="L5410" s="25">
        <v>904</v>
      </c>
      <c r="M5410" s="26">
        <f>Causas[[#This Row],[parada_duracion]]/60</f>
        <v>15.066666666666666</v>
      </c>
      <c r="N5410" s="19" t="s">
        <v>1732</v>
      </c>
      <c r="O5410" s="16" t="s">
        <v>52</v>
      </c>
      <c r="P5410" s="16">
        <f>WEEKNUM(Causas[[#This Row],[resolucion_fecha]],16)</f>
        <v>46</v>
      </c>
      <c r="Q5410" s="16" t="str">
        <f>TEXT(Causas[[#This Row],[resolucion_fecha]],"MMMM")</f>
        <v>noviembre</v>
      </c>
      <c r="R5410" s="16" t="str">
        <f t="shared" si="84"/>
        <v>T</v>
      </c>
      <c r="S5410" s="16"/>
      <c r="T5410" s="16" t="s">
        <v>53</v>
      </c>
      <c r="U5410" s="16"/>
      <c r="V5410" s="16"/>
      <c r="W5410" s="16"/>
    </row>
    <row r="5411" spans="1:23" hidden="1" x14ac:dyDescent="0.25">
      <c r="A5411" s="96">
        <v>155193</v>
      </c>
      <c r="B5411" s="96" t="s">
        <v>163</v>
      </c>
      <c r="C5411" s="96" t="s">
        <v>43</v>
      </c>
      <c r="D5411" s="96" t="s">
        <v>161</v>
      </c>
      <c r="E5411" s="97">
        <v>43405</v>
      </c>
      <c r="F5411" s="96" t="s">
        <v>45</v>
      </c>
      <c r="G5411" s="96" t="s">
        <v>50</v>
      </c>
      <c r="H5411" s="97">
        <v>45245</v>
      </c>
      <c r="I5411" s="23">
        <v>0.82409722222222215</v>
      </c>
      <c r="J5411" s="97">
        <v>45245</v>
      </c>
      <c r="K5411" s="23">
        <v>0.82678240740740738</v>
      </c>
      <c r="L5411" s="96">
        <v>232</v>
      </c>
      <c r="M5411" s="98">
        <f>Causas[[#This Row],[parada_duracion]]/60</f>
        <v>3.8666666666666667</v>
      </c>
      <c r="N5411" s="19" t="s">
        <v>47</v>
      </c>
      <c r="O5411" s="16" t="s">
        <v>47</v>
      </c>
      <c r="P5411" s="99">
        <f>WEEKNUM(Causas[[#This Row],[resolucion_fecha]],16)</f>
        <v>46</v>
      </c>
      <c r="Q5411" s="99" t="str">
        <f>TEXT(Causas[[#This Row],[resolucion_fecha]],"MMMM")</f>
        <v>noviembre</v>
      </c>
      <c r="R5411" s="99" t="str">
        <f t="shared" si="84"/>
        <v>T</v>
      </c>
      <c r="S5411" s="99"/>
      <c r="T5411" s="16" t="s">
        <v>47</v>
      </c>
      <c r="U5411" s="16"/>
      <c r="V5411" s="99"/>
      <c r="W5411" s="99"/>
    </row>
    <row r="5412" spans="1:23" hidden="1" x14ac:dyDescent="0.25">
      <c r="A5412" s="25">
        <v>155194</v>
      </c>
      <c r="B5412" s="25" t="s">
        <v>42</v>
      </c>
      <c r="C5412" s="25" t="s">
        <v>43</v>
      </c>
      <c r="D5412" s="25" t="s">
        <v>161</v>
      </c>
      <c r="E5412" s="24">
        <v>43405</v>
      </c>
      <c r="F5412" s="25" t="s">
        <v>45</v>
      </c>
      <c r="G5412" s="25" t="s">
        <v>50</v>
      </c>
      <c r="H5412" s="24">
        <v>45245</v>
      </c>
      <c r="I5412" s="101">
        <v>0.83513888888888888</v>
      </c>
      <c r="J5412" s="24">
        <v>45245</v>
      </c>
      <c r="K5412" s="101">
        <v>0.89984953703703707</v>
      </c>
      <c r="L5412" s="25">
        <v>5591</v>
      </c>
      <c r="M5412" s="26">
        <f>Causas[[#This Row],[parada_duracion]]/60</f>
        <v>93.183333333333337</v>
      </c>
      <c r="N5412" s="19" t="s">
        <v>49</v>
      </c>
      <c r="O5412" s="16" t="s">
        <v>49</v>
      </c>
      <c r="P5412" s="16">
        <f>WEEKNUM(Causas[[#This Row],[resolucion_fecha]],16)</f>
        <v>46</v>
      </c>
      <c r="Q5412" s="16" t="str">
        <f>TEXT(Causas[[#This Row],[resolucion_fecha]],"MMMM")</f>
        <v>noviembre</v>
      </c>
      <c r="R5412" s="16" t="str">
        <f t="shared" si="84"/>
        <v>T</v>
      </c>
      <c r="S5412" s="16"/>
      <c r="T5412" s="16" t="s">
        <v>49</v>
      </c>
      <c r="U5412" s="100"/>
      <c r="V5412" s="16"/>
      <c r="W5412" s="16"/>
    </row>
    <row r="5413" spans="1:23" hidden="1" x14ac:dyDescent="0.25">
      <c r="A5413" s="25">
        <v>155196</v>
      </c>
      <c r="B5413" s="25" t="s">
        <v>174</v>
      </c>
      <c r="C5413" s="25" t="s">
        <v>43</v>
      </c>
      <c r="D5413" s="25" t="s">
        <v>59</v>
      </c>
      <c r="E5413" s="24">
        <v>44265</v>
      </c>
      <c r="F5413" s="25" t="s">
        <v>56</v>
      </c>
      <c r="G5413" s="25" t="s">
        <v>46</v>
      </c>
      <c r="H5413" s="24">
        <v>45245</v>
      </c>
      <c r="I5413" s="101">
        <v>0.84981481481481491</v>
      </c>
      <c r="J5413" s="24">
        <v>45245</v>
      </c>
      <c r="K5413" s="101">
        <v>0.88356481481481486</v>
      </c>
      <c r="L5413" s="25">
        <v>2916</v>
      </c>
      <c r="M5413" s="26">
        <f>Causas[[#This Row],[parada_duracion]]/60</f>
        <v>48.6</v>
      </c>
      <c r="N5413" s="19" t="s">
        <v>1733</v>
      </c>
      <c r="O5413" s="16" t="s">
        <v>72</v>
      </c>
      <c r="P5413" s="16">
        <f>WEEKNUM(Causas[[#This Row],[resolucion_fecha]],16)</f>
        <v>46</v>
      </c>
      <c r="Q5413" s="16" t="str">
        <f>TEXT(Causas[[#This Row],[resolucion_fecha]],"MMMM")</f>
        <v>noviembre</v>
      </c>
      <c r="R5413" s="16" t="str">
        <f t="shared" si="84"/>
        <v>T</v>
      </c>
      <c r="S5413" s="16"/>
      <c r="T5413" s="16" t="s">
        <v>73</v>
      </c>
      <c r="U5413" s="16"/>
      <c r="V5413" s="16"/>
      <c r="W5413" s="16"/>
    </row>
    <row r="5414" spans="1:23" hidden="1" x14ac:dyDescent="0.25">
      <c r="A5414" s="96">
        <v>155200</v>
      </c>
      <c r="B5414" s="96" t="s">
        <v>61</v>
      </c>
      <c r="C5414" s="96" t="s">
        <v>43</v>
      </c>
      <c r="D5414" s="96" t="s">
        <v>55</v>
      </c>
      <c r="E5414" s="97">
        <v>43881</v>
      </c>
      <c r="F5414" s="96" t="s">
        <v>56</v>
      </c>
      <c r="G5414" s="96" t="s">
        <v>46</v>
      </c>
      <c r="H5414" s="97">
        <v>45245</v>
      </c>
      <c r="I5414" s="23">
        <v>0.88476851851851857</v>
      </c>
      <c r="J5414" s="97">
        <v>45245</v>
      </c>
      <c r="K5414" s="23">
        <v>0.88988425925925929</v>
      </c>
      <c r="L5414" s="96">
        <v>442</v>
      </c>
      <c r="M5414" s="98">
        <f>Causas[[#This Row],[parada_duracion]]/60</f>
        <v>7.3666666666666663</v>
      </c>
      <c r="N5414" s="19" t="s">
        <v>47</v>
      </c>
      <c r="O5414" s="16" t="s">
        <v>47</v>
      </c>
      <c r="P5414" s="99">
        <f>WEEKNUM(Causas[[#This Row],[resolucion_fecha]],16)</f>
        <v>46</v>
      </c>
      <c r="Q5414" s="99" t="str">
        <f>TEXT(Causas[[#This Row],[resolucion_fecha]],"MMMM")</f>
        <v>noviembre</v>
      </c>
      <c r="R5414" s="99" t="str">
        <f t="shared" si="84"/>
        <v>T</v>
      </c>
      <c r="S5414" s="99"/>
      <c r="T5414" s="16" t="s">
        <v>47</v>
      </c>
      <c r="U5414" s="16"/>
      <c r="V5414" s="99"/>
      <c r="W5414" s="99"/>
    </row>
    <row r="5415" spans="1:23" hidden="1" x14ac:dyDescent="0.25">
      <c r="A5415" s="25">
        <v>155201</v>
      </c>
      <c r="B5415" s="25" t="s">
        <v>174</v>
      </c>
      <c r="C5415" s="25" t="s">
        <v>43</v>
      </c>
      <c r="D5415" s="25" t="s">
        <v>59</v>
      </c>
      <c r="E5415" s="24">
        <v>44265</v>
      </c>
      <c r="F5415" s="25" t="s">
        <v>56</v>
      </c>
      <c r="G5415" s="25" t="s">
        <v>46</v>
      </c>
      <c r="H5415" s="24">
        <v>45245</v>
      </c>
      <c r="I5415" s="101">
        <v>0.88662037037037045</v>
      </c>
      <c r="J5415" s="24">
        <v>45245</v>
      </c>
      <c r="K5415" s="101">
        <v>0.96428240740740734</v>
      </c>
      <c r="L5415" s="25">
        <v>6710</v>
      </c>
      <c r="M5415" s="26">
        <f>Causas[[#This Row],[parada_duracion]]/60</f>
        <v>111.83333333333333</v>
      </c>
      <c r="N5415" s="19" t="s">
        <v>1733</v>
      </c>
      <c r="O5415" s="16" t="s">
        <v>72</v>
      </c>
      <c r="P5415" s="16">
        <f>WEEKNUM(Causas[[#This Row],[resolucion_fecha]],16)</f>
        <v>46</v>
      </c>
      <c r="Q5415" s="16" t="str">
        <f>TEXT(Causas[[#This Row],[resolucion_fecha]],"MMMM")</f>
        <v>noviembre</v>
      </c>
      <c r="R5415" s="16" t="str">
        <f t="shared" si="84"/>
        <v>T</v>
      </c>
      <c r="S5415" s="16"/>
      <c r="T5415" s="16" t="s">
        <v>73</v>
      </c>
      <c r="U5415" s="100"/>
      <c r="V5415" s="16"/>
      <c r="W5415" s="16"/>
    </row>
    <row r="5416" spans="1:23" hidden="1" x14ac:dyDescent="0.25">
      <c r="A5416" s="25">
        <v>155206</v>
      </c>
      <c r="B5416" s="25" t="s">
        <v>74</v>
      </c>
      <c r="C5416" s="25" t="s">
        <v>43</v>
      </c>
      <c r="D5416" s="25" t="s">
        <v>68</v>
      </c>
      <c r="E5416" s="24">
        <v>44258</v>
      </c>
      <c r="F5416" s="25" t="s">
        <v>56</v>
      </c>
      <c r="G5416" s="25" t="s">
        <v>46</v>
      </c>
      <c r="H5416" s="24">
        <v>45246</v>
      </c>
      <c r="I5416" s="101">
        <v>0.25798611111111108</v>
      </c>
      <c r="J5416" s="24">
        <v>45246</v>
      </c>
      <c r="K5416" s="101">
        <v>0.2951273148148148</v>
      </c>
      <c r="L5416" s="25">
        <v>3209</v>
      </c>
      <c r="M5416" s="26">
        <f>Causas[[#This Row],[parada_duracion]]/60</f>
        <v>53.483333333333334</v>
      </c>
      <c r="N5416" s="19" t="s">
        <v>1734</v>
      </c>
      <c r="O5416" s="16" t="s">
        <v>52</v>
      </c>
      <c r="P5416" s="16">
        <f>WEEKNUM(Causas[[#This Row],[resolucion_fecha]],16)</f>
        <v>46</v>
      </c>
      <c r="Q5416" s="16" t="str">
        <f>TEXT(Causas[[#This Row],[resolucion_fecha]],"MMMM")</f>
        <v>noviembre</v>
      </c>
      <c r="R5416" s="16" t="str">
        <f t="shared" si="84"/>
        <v>M</v>
      </c>
      <c r="S5416" s="16"/>
      <c r="T5416" s="16" t="s">
        <v>53</v>
      </c>
      <c r="U5416" s="16"/>
      <c r="V5416" s="16"/>
      <c r="W5416" s="16"/>
    </row>
    <row r="5417" spans="1:23" hidden="1" x14ac:dyDescent="0.25">
      <c r="A5417" s="25">
        <v>155208</v>
      </c>
      <c r="B5417" s="25" t="s">
        <v>42</v>
      </c>
      <c r="C5417" s="25" t="s">
        <v>43</v>
      </c>
      <c r="D5417" s="25" t="s">
        <v>80</v>
      </c>
      <c r="E5417" s="24">
        <v>43405</v>
      </c>
      <c r="F5417" s="25" t="s">
        <v>45</v>
      </c>
      <c r="G5417" s="25" t="s">
        <v>50</v>
      </c>
      <c r="H5417" s="24">
        <v>45246</v>
      </c>
      <c r="I5417" s="101">
        <v>0.26743055555555556</v>
      </c>
      <c r="J5417" s="24">
        <v>45246</v>
      </c>
      <c r="K5417" s="101">
        <v>0.28704861111111107</v>
      </c>
      <c r="L5417" s="25">
        <v>1695</v>
      </c>
      <c r="M5417" s="26">
        <f>Causas[[#This Row],[parada_duracion]]/60</f>
        <v>28.25</v>
      </c>
      <c r="N5417" s="19" t="s">
        <v>49</v>
      </c>
      <c r="O5417" s="16" t="s">
        <v>49</v>
      </c>
      <c r="P5417" s="16">
        <f>WEEKNUM(Causas[[#This Row],[resolucion_fecha]],16)</f>
        <v>46</v>
      </c>
      <c r="Q5417" s="16" t="str">
        <f>TEXT(Causas[[#This Row],[resolucion_fecha]],"MMMM")</f>
        <v>noviembre</v>
      </c>
      <c r="R5417" s="16" t="str">
        <f t="shared" si="84"/>
        <v>M</v>
      </c>
      <c r="S5417" s="16"/>
      <c r="T5417" s="16" t="s">
        <v>49</v>
      </c>
      <c r="U5417" s="16"/>
      <c r="V5417" s="16"/>
      <c r="W5417" s="16"/>
    </row>
    <row r="5418" spans="1:23" hidden="1" x14ac:dyDescent="0.25">
      <c r="A5418" s="25">
        <v>155211</v>
      </c>
      <c r="B5418" s="25" t="s">
        <v>54</v>
      </c>
      <c r="C5418" s="25" t="s">
        <v>43</v>
      </c>
      <c r="D5418" s="25" t="s">
        <v>55</v>
      </c>
      <c r="E5418" s="24">
        <v>44120</v>
      </c>
      <c r="F5418" s="25" t="s">
        <v>56</v>
      </c>
      <c r="G5418" s="25" t="s">
        <v>46</v>
      </c>
      <c r="H5418" s="24">
        <v>45246</v>
      </c>
      <c r="I5418" s="101">
        <v>0.30251157407407409</v>
      </c>
      <c r="J5418" s="24">
        <v>45246</v>
      </c>
      <c r="K5418" s="101">
        <v>0.32548611111111109</v>
      </c>
      <c r="L5418" s="25">
        <v>1985</v>
      </c>
      <c r="M5418" s="26">
        <f>Causas[[#This Row],[parada_duracion]]/60</f>
        <v>33.083333333333336</v>
      </c>
      <c r="N5418" s="19" t="s">
        <v>49</v>
      </c>
      <c r="O5418" s="16" t="s">
        <v>49</v>
      </c>
      <c r="P5418" s="16">
        <f>WEEKNUM(Causas[[#This Row],[resolucion_fecha]],16)</f>
        <v>46</v>
      </c>
      <c r="Q5418" s="16" t="str">
        <f>TEXT(Causas[[#This Row],[resolucion_fecha]],"MMMM")</f>
        <v>noviembre</v>
      </c>
      <c r="R5418" s="16" t="str">
        <f t="shared" si="84"/>
        <v>M</v>
      </c>
      <c r="S5418" s="16"/>
      <c r="T5418" s="16" t="s">
        <v>49</v>
      </c>
      <c r="U5418" s="16"/>
      <c r="V5418" s="16"/>
      <c r="W5418" s="16"/>
    </row>
    <row r="5419" spans="1:23" hidden="1" x14ac:dyDescent="0.25">
      <c r="A5419" s="96">
        <v>155214</v>
      </c>
      <c r="B5419" s="96" t="s">
        <v>74</v>
      </c>
      <c r="C5419" s="96" t="s">
        <v>43</v>
      </c>
      <c r="D5419" s="96" t="s">
        <v>68</v>
      </c>
      <c r="E5419" s="97">
        <v>44258</v>
      </c>
      <c r="F5419" s="96" t="s">
        <v>56</v>
      </c>
      <c r="G5419" s="96" t="s">
        <v>46</v>
      </c>
      <c r="H5419" s="97">
        <v>45246</v>
      </c>
      <c r="I5419" s="23">
        <v>0.3197800925925926</v>
      </c>
      <c r="J5419" s="97">
        <v>45246</v>
      </c>
      <c r="K5419" s="23">
        <v>0.37715277777777773</v>
      </c>
      <c r="L5419" s="96">
        <v>4957</v>
      </c>
      <c r="M5419" s="98">
        <f>Causas[[#This Row],[parada_duracion]]/60</f>
        <v>82.61666666666666</v>
      </c>
      <c r="N5419" s="18" t="s">
        <v>1735</v>
      </c>
      <c r="O5419" s="99" t="s">
        <v>52</v>
      </c>
      <c r="P5419" s="99">
        <f>WEEKNUM(Causas[[#This Row],[resolucion_fecha]],16)</f>
        <v>46</v>
      </c>
      <c r="Q5419" s="99" t="str">
        <f>TEXT(Causas[[#This Row],[resolucion_fecha]],"MMMM")</f>
        <v>noviembre</v>
      </c>
      <c r="R5419" s="99" t="str">
        <f t="shared" si="84"/>
        <v>M</v>
      </c>
      <c r="S5419" s="99"/>
      <c r="T5419" s="99" t="s">
        <v>53</v>
      </c>
      <c r="U5419" s="16"/>
      <c r="V5419" s="99"/>
      <c r="W5419" s="99"/>
    </row>
    <row r="5420" spans="1:23" hidden="1" x14ac:dyDescent="0.25">
      <c r="A5420" s="25">
        <v>155215</v>
      </c>
      <c r="B5420" s="25" t="s">
        <v>129</v>
      </c>
      <c r="C5420" s="25" t="s">
        <v>43</v>
      </c>
      <c r="D5420" s="25" t="s">
        <v>55</v>
      </c>
      <c r="E5420" s="24">
        <v>43405</v>
      </c>
      <c r="F5420" s="25" t="s">
        <v>45</v>
      </c>
      <c r="G5420" s="25" t="s">
        <v>46</v>
      </c>
      <c r="H5420" s="24">
        <v>45246</v>
      </c>
      <c r="I5420" s="101">
        <v>0.32565972222222223</v>
      </c>
      <c r="J5420" s="24">
        <v>45246</v>
      </c>
      <c r="K5420" s="101">
        <v>0.32623842592592595</v>
      </c>
      <c r="L5420" s="25">
        <v>50</v>
      </c>
      <c r="M5420" s="26">
        <f>Causas[[#This Row],[parada_duracion]]/60</f>
        <v>0.83333333333333337</v>
      </c>
      <c r="N5420" s="19" t="s">
        <v>47</v>
      </c>
      <c r="O5420" s="16" t="s">
        <v>47</v>
      </c>
      <c r="P5420" s="16">
        <f>WEEKNUM(Causas[[#This Row],[resolucion_fecha]],16)</f>
        <v>46</v>
      </c>
      <c r="Q5420" s="16" t="str">
        <f>TEXT(Causas[[#This Row],[resolucion_fecha]],"MMMM")</f>
        <v>noviembre</v>
      </c>
      <c r="R5420" s="16" t="str">
        <f t="shared" ref="R5420:R5483" si="85">IF(I5420&gt;TIME(22,0,0),"N",IF(I5420&lt;TIME(6,0,0),"N",IF(I5420&gt;TIME(14,0,0),"T",IF(I5420&gt;=TIME(6,0,0),"M","-"))))</f>
        <v>M</v>
      </c>
      <c r="S5420" s="16"/>
      <c r="T5420" s="16" t="s">
        <v>47</v>
      </c>
      <c r="U5420" s="100"/>
      <c r="V5420" s="16"/>
      <c r="W5420" s="16"/>
    </row>
    <row r="5421" spans="1:23" hidden="1" x14ac:dyDescent="0.25">
      <c r="A5421" s="25">
        <v>155217</v>
      </c>
      <c r="B5421" s="25" t="s">
        <v>129</v>
      </c>
      <c r="C5421" s="25" t="s">
        <v>43</v>
      </c>
      <c r="D5421" s="25" t="s">
        <v>55</v>
      </c>
      <c r="E5421" s="24">
        <v>43405</v>
      </c>
      <c r="F5421" s="25" t="s">
        <v>45</v>
      </c>
      <c r="G5421" s="25" t="s">
        <v>50</v>
      </c>
      <c r="H5421" s="24">
        <v>45246</v>
      </c>
      <c r="I5421" s="101">
        <v>0.32667824074074076</v>
      </c>
      <c r="J5421" s="24">
        <v>45246</v>
      </c>
      <c r="K5421" s="101">
        <v>0.34631944444444446</v>
      </c>
      <c r="L5421" s="25">
        <v>1697</v>
      </c>
      <c r="M5421" s="26">
        <f>Causas[[#This Row],[parada_duracion]]/60</f>
        <v>28.283333333333335</v>
      </c>
      <c r="N5421" s="19" t="s">
        <v>49</v>
      </c>
      <c r="O5421" s="16" t="s">
        <v>49</v>
      </c>
      <c r="P5421" s="16">
        <f>WEEKNUM(Causas[[#This Row],[resolucion_fecha]],16)</f>
        <v>46</v>
      </c>
      <c r="Q5421" s="16" t="str">
        <f>TEXT(Causas[[#This Row],[resolucion_fecha]],"MMMM")</f>
        <v>noviembre</v>
      </c>
      <c r="R5421" s="16" t="str">
        <f t="shared" si="85"/>
        <v>M</v>
      </c>
      <c r="S5421" s="16"/>
      <c r="T5421" s="16" t="s">
        <v>49</v>
      </c>
      <c r="U5421" s="16"/>
      <c r="V5421" s="16"/>
      <c r="W5421" s="16"/>
    </row>
    <row r="5422" spans="1:23" hidden="1" x14ac:dyDescent="0.25">
      <c r="A5422" s="25">
        <v>155220</v>
      </c>
      <c r="B5422" s="25" t="s">
        <v>54</v>
      </c>
      <c r="C5422" s="25" t="s">
        <v>43</v>
      </c>
      <c r="D5422" s="25" t="s">
        <v>55</v>
      </c>
      <c r="E5422" s="24">
        <v>44120</v>
      </c>
      <c r="F5422" s="25" t="s">
        <v>56</v>
      </c>
      <c r="G5422" s="25" t="s">
        <v>50</v>
      </c>
      <c r="H5422" s="24">
        <v>45246</v>
      </c>
      <c r="I5422" s="101">
        <v>0.34641203703703699</v>
      </c>
      <c r="J5422" s="24">
        <v>45246</v>
      </c>
      <c r="K5422" s="101">
        <v>0.38085648148148149</v>
      </c>
      <c r="L5422" s="25">
        <v>2976</v>
      </c>
      <c r="M5422" s="26">
        <f>Causas[[#This Row],[parada_duracion]]/60</f>
        <v>49.6</v>
      </c>
      <c r="N5422" s="19" t="s">
        <v>1736</v>
      </c>
      <c r="O5422" s="16" t="s">
        <v>72</v>
      </c>
      <c r="P5422" s="16">
        <f>WEEKNUM(Causas[[#This Row],[resolucion_fecha]],16)</f>
        <v>46</v>
      </c>
      <c r="Q5422" s="16" t="str">
        <f>TEXT(Causas[[#This Row],[resolucion_fecha]],"MMMM")</f>
        <v>noviembre</v>
      </c>
      <c r="R5422" s="16" t="str">
        <f t="shared" si="85"/>
        <v>M</v>
      </c>
      <c r="S5422" s="16"/>
      <c r="T5422" s="16" t="s">
        <v>73</v>
      </c>
      <c r="U5422" s="16"/>
      <c r="V5422" s="16"/>
      <c r="W5422" s="16"/>
    </row>
    <row r="5423" spans="1:23" ht="45" hidden="1" x14ac:dyDescent="0.25">
      <c r="A5423" s="96">
        <v>155222</v>
      </c>
      <c r="B5423" s="96" t="s">
        <v>79</v>
      </c>
      <c r="C5423" s="96" t="s">
        <v>43</v>
      </c>
      <c r="D5423" s="96" t="s">
        <v>80</v>
      </c>
      <c r="E5423" s="97">
        <v>43405</v>
      </c>
      <c r="F5423" s="96" t="s">
        <v>45</v>
      </c>
      <c r="G5423" s="96" t="s">
        <v>46</v>
      </c>
      <c r="H5423" s="97">
        <v>45246</v>
      </c>
      <c r="I5423" s="23">
        <v>0.35749999999999998</v>
      </c>
      <c r="J5423" s="97">
        <v>45246</v>
      </c>
      <c r="K5423" s="23">
        <v>0.37462962962962965</v>
      </c>
      <c r="L5423" s="96">
        <v>1480</v>
      </c>
      <c r="M5423" s="98">
        <f>Causas[[#This Row],[parada_duracion]]/60</f>
        <v>24.666666666666668</v>
      </c>
      <c r="N5423" s="18" t="s">
        <v>1737</v>
      </c>
      <c r="O5423" s="99" t="s">
        <v>9</v>
      </c>
      <c r="P5423" s="99">
        <f>WEEKNUM(Causas[[#This Row],[resolucion_fecha]],16)</f>
        <v>46</v>
      </c>
      <c r="Q5423" s="99" t="str">
        <f>TEXT(Causas[[#This Row],[resolucion_fecha]],"MMMM")</f>
        <v>noviembre</v>
      </c>
      <c r="R5423" s="99" t="str">
        <f t="shared" si="85"/>
        <v>M</v>
      </c>
      <c r="S5423" s="99"/>
      <c r="T5423" s="99" t="s">
        <v>9</v>
      </c>
      <c r="U5423" s="16"/>
      <c r="V5423" s="99"/>
      <c r="W5423" s="99"/>
    </row>
    <row r="5424" spans="1:23" ht="45" hidden="1" x14ac:dyDescent="0.25">
      <c r="A5424" s="96">
        <v>155223</v>
      </c>
      <c r="B5424" s="96" t="s">
        <v>79</v>
      </c>
      <c r="C5424" s="96" t="s">
        <v>43</v>
      </c>
      <c r="D5424" s="96" t="s">
        <v>80</v>
      </c>
      <c r="E5424" s="97">
        <v>43405</v>
      </c>
      <c r="F5424" s="96" t="s">
        <v>45</v>
      </c>
      <c r="G5424" s="96" t="s">
        <v>46</v>
      </c>
      <c r="H5424" s="97">
        <v>45246</v>
      </c>
      <c r="I5424" s="23">
        <v>0.37480324074074073</v>
      </c>
      <c r="J5424" s="97">
        <v>45246</v>
      </c>
      <c r="K5424" s="23">
        <v>0.4089930555555556</v>
      </c>
      <c r="L5424" s="96">
        <v>2954</v>
      </c>
      <c r="M5424" s="98">
        <f>Causas[[#This Row],[parada_duracion]]/60</f>
        <v>49.233333333333334</v>
      </c>
      <c r="N5424" s="18" t="s">
        <v>1737</v>
      </c>
      <c r="O5424" s="99" t="s">
        <v>9</v>
      </c>
      <c r="P5424" s="99">
        <f>WEEKNUM(Causas[[#This Row],[resolucion_fecha]],16)</f>
        <v>46</v>
      </c>
      <c r="Q5424" s="99" t="str">
        <f>TEXT(Causas[[#This Row],[resolucion_fecha]],"MMMM")</f>
        <v>noviembre</v>
      </c>
      <c r="R5424" s="99" t="str">
        <f t="shared" si="85"/>
        <v>M</v>
      </c>
      <c r="S5424" s="99"/>
      <c r="T5424" s="99" t="s">
        <v>9</v>
      </c>
      <c r="U5424" s="100"/>
      <c r="V5424" s="99"/>
      <c r="W5424" s="99"/>
    </row>
    <row r="5425" spans="1:23" hidden="1" x14ac:dyDescent="0.25">
      <c r="A5425" s="96">
        <v>155224</v>
      </c>
      <c r="B5425" s="96" t="s">
        <v>74</v>
      </c>
      <c r="C5425" s="96" t="s">
        <v>43</v>
      </c>
      <c r="D5425" s="96" t="s">
        <v>68</v>
      </c>
      <c r="E5425" s="97">
        <v>44258</v>
      </c>
      <c r="F5425" s="96" t="s">
        <v>56</v>
      </c>
      <c r="G5425" s="96" t="s">
        <v>46</v>
      </c>
      <c r="H5425" s="97">
        <v>45246</v>
      </c>
      <c r="I5425" s="23">
        <v>0.3783217592592592</v>
      </c>
      <c r="J5425" s="97">
        <v>45246</v>
      </c>
      <c r="K5425" s="23">
        <v>0.42854166666666665</v>
      </c>
      <c r="L5425" s="96">
        <v>4339</v>
      </c>
      <c r="M5425" s="98">
        <f>Causas[[#This Row],[parada_duracion]]/60</f>
        <v>72.316666666666663</v>
      </c>
      <c r="N5425" s="18" t="s">
        <v>49</v>
      </c>
      <c r="O5425" s="16" t="s">
        <v>49</v>
      </c>
      <c r="P5425" s="99">
        <f>WEEKNUM(Causas[[#This Row],[resolucion_fecha]],16)</f>
        <v>46</v>
      </c>
      <c r="Q5425" s="99" t="str">
        <f>TEXT(Causas[[#This Row],[resolucion_fecha]],"MMMM")</f>
        <v>noviembre</v>
      </c>
      <c r="R5425" s="99" t="str">
        <f t="shared" si="85"/>
        <v>M</v>
      </c>
      <c r="S5425" s="99"/>
      <c r="T5425" s="16" t="s">
        <v>49</v>
      </c>
      <c r="U5425" s="100"/>
      <c r="V5425" s="99"/>
      <c r="W5425" s="99"/>
    </row>
    <row r="5426" spans="1:23" x14ac:dyDescent="0.25">
      <c r="A5426" s="25">
        <v>155225</v>
      </c>
      <c r="B5426" s="25" t="s">
        <v>146</v>
      </c>
      <c r="C5426" s="25" t="s">
        <v>43</v>
      </c>
      <c r="D5426" s="25" t="s">
        <v>67</v>
      </c>
      <c r="E5426" s="24">
        <v>43746</v>
      </c>
      <c r="F5426" s="25" t="s">
        <v>56</v>
      </c>
      <c r="G5426" s="25" t="s">
        <v>50</v>
      </c>
      <c r="H5426" s="24">
        <v>45246</v>
      </c>
      <c r="I5426" s="101">
        <v>0.3793287037037037</v>
      </c>
      <c r="J5426" s="24">
        <v>45246</v>
      </c>
      <c r="K5426" s="101">
        <v>0.48312500000000003</v>
      </c>
      <c r="L5426" s="25">
        <v>8968</v>
      </c>
      <c r="M5426" s="26">
        <f>Causas[[#This Row],[parada_duracion]]/60</f>
        <v>149.46666666666667</v>
      </c>
      <c r="N5426" s="18" t="s">
        <v>49</v>
      </c>
      <c r="O5426" s="16" t="s">
        <v>49</v>
      </c>
      <c r="P5426" s="16">
        <f>WEEKNUM(Causas[[#This Row],[resolucion_fecha]],16)</f>
        <v>46</v>
      </c>
      <c r="Q5426" s="16" t="str">
        <f>TEXT(Causas[[#This Row],[resolucion_fecha]],"MMMM")</f>
        <v>noviembre</v>
      </c>
      <c r="R5426" s="16" t="str">
        <f t="shared" si="85"/>
        <v>M</v>
      </c>
      <c r="S5426" s="16"/>
      <c r="T5426" s="16" t="s">
        <v>49</v>
      </c>
      <c r="U5426" s="100"/>
      <c r="V5426" s="16"/>
      <c r="W5426" s="16"/>
    </row>
    <row r="5427" spans="1:23" hidden="1" x14ac:dyDescent="0.25">
      <c r="A5427" s="25">
        <v>155242</v>
      </c>
      <c r="B5427" s="25" t="s">
        <v>79</v>
      </c>
      <c r="C5427" s="25" t="s">
        <v>43</v>
      </c>
      <c r="D5427" s="25" t="s">
        <v>80</v>
      </c>
      <c r="E5427" s="24">
        <v>43405</v>
      </c>
      <c r="F5427" s="25" t="s">
        <v>45</v>
      </c>
      <c r="G5427" s="25" t="s">
        <v>46</v>
      </c>
      <c r="H5427" s="24">
        <v>45246</v>
      </c>
      <c r="I5427" s="101">
        <v>0.40987268518518521</v>
      </c>
      <c r="J5427" s="24">
        <v>45246</v>
      </c>
      <c r="K5427" s="101">
        <v>0.4848958333333333</v>
      </c>
      <c r="L5427" s="25">
        <v>6482</v>
      </c>
      <c r="M5427" s="26">
        <f>Causas[[#This Row],[parada_duracion]]/60</f>
        <v>108.03333333333333</v>
      </c>
      <c r="N5427" s="18" t="s">
        <v>49</v>
      </c>
      <c r="O5427" s="16" t="s">
        <v>49</v>
      </c>
      <c r="P5427" s="16">
        <f>WEEKNUM(Causas[[#This Row],[resolucion_fecha]],16)</f>
        <v>46</v>
      </c>
      <c r="Q5427" s="16" t="str">
        <f>TEXT(Causas[[#This Row],[resolucion_fecha]],"MMMM")</f>
        <v>noviembre</v>
      </c>
      <c r="R5427" s="16" t="str">
        <f t="shared" si="85"/>
        <v>M</v>
      </c>
      <c r="S5427" s="16"/>
      <c r="T5427" s="16" t="s">
        <v>49</v>
      </c>
      <c r="U5427" s="16"/>
      <c r="V5427" s="16"/>
      <c r="W5427" s="16"/>
    </row>
    <row r="5428" spans="1:23" hidden="1" x14ac:dyDescent="0.25">
      <c r="A5428" s="25">
        <v>155262</v>
      </c>
      <c r="B5428" s="25" t="s">
        <v>74</v>
      </c>
      <c r="C5428" s="25" t="s">
        <v>43</v>
      </c>
      <c r="D5428" s="25" t="s">
        <v>68</v>
      </c>
      <c r="E5428" s="24">
        <v>44258</v>
      </c>
      <c r="F5428" s="25" t="s">
        <v>56</v>
      </c>
      <c r="G5428" s="25" t="s">
        <v>46</v>
      </c>
      <c r="H5428" s="24">
        <v>45246</v>
      </c>
      <c r="I5428" s="101">
        <v>0.4536458333333333</v>
      </c>
      <c r="J5428" s="24">
        <v>45246</v>
      </c>
      <c r="K5428" s="101">
        <v>0.50387731481481479</v>
      </c>
      <c r="L5428" s="25">
        <v>4340</v>
      </c>
      <c r="M5428" s="26">
        <f>Causas[[#This Row],[parada_duracion]]/60</f>
        <v>72.333333333333329</v>
      </c>
      <c r="N5428" s="18" t="s">
        <v>49</v>
      </c>
      <c r="O5428" s="16" t="s">
        <v>49</v>
      </c>
      <c r="P5428" s="16">
        <f>WEEKNUM(Causas[[#This Row],[resolucion_fecha]],16)</f>
        <v>46</v>
      </c>
      <c r="Q5428" s="16" t="str">
        <f>TEXT(Causas[[#This Row],[resolucion_fecha]],"MMMM")</f>
        <v>noviembre</v>
      </c>
      <c r="R5428" s="16" t="str">
        <f t="shared" si="85"/>
        <v>M</v>
      </c>
      <c r="S5428" s="16"/>
      <c r="T5428" s="16" t="s">
        <v>49</v>
      </c>
      <c r="U5428" s="16"/>
      <c r="V5428" s="16"/>
      <c r="W5428" s="16"/>
    </row>
    <row r="5429" spans="1:23" hidden="1" x14ac:dyDescent="0.25">
      <c r="A5429" s="96">
        <v>155387</v>
      </c>
      <c r="B5429" s="96" t="s">
        <v>87</v>
      </c>
      <c r="C5429" s="96" t="s">
        <v>43</v>
      </c>
      <c r="D5429" s="96" t="s">
        <v>166</v>
      </c>
      <c r="E5429" s="97">
        <v>44432</v>
      </c>
      <c r="F5429" s="96" t="s">
        <v>325</v>
      </c>
      <c r="G5429" s="96" t="s">
        <v>50</v>
      </c>
      <c r="H5429" s="97">
        <v>45246</v>
      </c>
      <c r="I5429" s="23">
        <v>0.72417824074074078</v>
      </c>
      <c r="J5429" s="97">
        <v>45246</v>
      </c>
      <c r="K5429" s="23">
        <v>0.72424768518518512</v>
      </c>
      <c r="L5429" s="96">
        <v>6</v>
      </c>
      <c r="M5429" s="98">
        <f>Causas[[#This Row],[parada_duracion]]/60</f>
        <v>0.1</v>
      </c>
      <c r="N5429" s="19" t="s">
        <v>47</v>
      </c>
      <c r="O5429" s="16" t="s">
        <v>47</v>
      </c>
      <c r="P5429" s="99">
        <f>WEEKNUM(Causas[[#This Row],[resolucion_fecha]],16)</f>
        <v>46</v>
      </c>
      <c r="Q5429" s="99" t="str">
        <f>TEXT(Causas[[#This Row],[resolucion_fecha]],"MMMM")</f>
        <v>noviembre</v>
      </c>
      <c r="R5429" s="99" t="str">
        <f t="shared" si="85"/>
        <v>T</v>
      </c>
      <c r="S5429" s="99"/>
      <c r="T5429" s="16" t="s">
        <v>47</v>
      </c>
      <c r="U5429" s="16"/>
      <c r="V5429" s="99"/>
      <c r="W5429" s="99"/>
    </row>
    <row r="5430" spans="1:23" hidden="1" x14ac:dyDescent="0.25">
      <c r="A5430" s="25">
        <v>155388</v>
      </c>
      <c r="B5430" s="25" t="s">
        <v>87</v>
      </c>
      <c r="C5430" s="25" t="s">
        <v>43</v>
      </c>
      <c r="D5430" s="25" t="s">
        <v>166</v>
      </c>
      <c r="E5430" s="24">
        <v>44432</v>
      </c>
      <c r="F5430" s="25" t="s">
        <v>325</v>
      </c>
      <c r="G5430" s="25" t="s">
        <v>46</v>
      </c>
      <c r="H5430" s="24">
        <v>45246</v>
      </c>
      <c r="I5430" s="101">
        <v>0.72431712962962969</v>
      </c>
      <c r="J5430" s="24">
        <v>45246</v>
      </c>
      <c r="K5430" s="101">
        <v>0.72725694444444444</v>
      </c>
      <c r="L5430" s="25">
        <v>254</v>
      </c>
      <c r="M5430" s="26">
        <f>Causas[[#This Row],[parada_duracion]]/60</f>
        <v>4.2333333333333334</v>
      </c>
      <c r="N5430" s="19" t="s">
        <v>47</v>
      </c>
      <c r="O5430" s="16" t="s">
        <v>47</v>
      </c>
      <c r="P5430" s="16">
        <f>WEEKNUM(Causas[[#This Row],[resolucion_fecha]],16)</f>
        <v>46</v>
      </c>
      <c r="Q5430" s="16" t="str">
        <f>TEXT(Causas[[#This Row],[resolucion_fecha]],"MMMM")</f>
        <v>noviembre</v>
      </c>
      <c r="R5430" s="16" t="str">
        <f t="shared" si="85"/>
        <v>T</v>
      </c>
      <c r="S5430" s="16"/>
      <c r="T5430" s="16" t="s">
        <v>47</v>
      </c>
      <c r="U5430" s="100"/>
      <c r="V5430" s="16"/>
      <c r="W5430" s="16"/>
    </row>
    <row r="5431" spans="1:23" ht="30" hidden="1" x14ac:dyDescent="0.25">
      <c r="A5431" s="25">
        <v>155406</v>
      </c>
      <c r="B5431" s="25" t="s">
        <v>61</v>
      </c>
      <c r="C5431" s="25" t="s">
        <v>43</v>
      </c>
      <c r="D5431" s="25" t="s">
        <v>59</v>
      </c>
      <c r="E5431" s="24">
        <v>44231</v>
      </c>
      <c r="F5431" s="25" t="s">
        <v>60</v>
      </c>
      <c r="G5431" s="25" t="s">
        <v>46</v>
      </c>
      <c r="H5431" s="24">
        <v>45246</v>
      </c>
      <c r="I5431" s="101">
        <v>0.80817129629629625</v>
      </c>
      <c r="J5431" s="24">
        <v>45246</v>
      </c>
      <c r="K5431" s="101">
        <v>0.84527777777777768</v>
      </c>
      <c r="L5431" s="25">
        <v>3206</v>
      </c>
      <c r="M5431" s="26">
        <f>Causas[[#This Row],[parada_duracion]]/60</f>
        <v>53.43333333333333</v>
      </c>
      <c r="N5431" s="19" t="s">
        <v>1738</v>
      </c>
      <c r="O5431" s="16" t="s">
        <v>52</v>
      </c>
      <c r="P5431" s="16">
        <f>WEEKNUM(Causas[[#This Row],[resolucion_fecha]],16)</f>
        <v>46</v>
      </c>
      <c r="Q5431" s="16" t="str">
        <f>TEXT(Causas[[#This Row],[resolucion_fecha]],"MMMM")</f>
        <v>noviembre</v>
      </c>
      <c r="R5431" s="16" t="str">
        <f t="shared" si="85"/>
        <v>T</v>
      </c>
      <c r="S5431" s="16"/>
      <c r="T5431" s="16" t="s">
        <v>53</v>
      </c>
      <c r="U5431" s="16"/>
      <c r="V5431" s="16"/>
      <c r="W5431" s="16"/>
    </row>
    <row r="5432" spans="1:23" ht="30" hidden="1" x14ac:dyDescent="0.25">
      <c r="A5432" s="25">
        <v>155417</v>
      </c>
      <c r="B5432" s="25" t="s">
        <v>61</v>
      </c>
      <c r="C5432" s="25" t="s">
        <v>43</v>
      </c>
      <c r="D5432" s="25" t="s">
        <v>68</v>
      </c>
      <c r="E5432" s="24">
        <v>43405</v>
      </c>
      <c r="F5432" s="25" t="s">
        <v>45</v>
      </c>
      <c r="G5432" s="25" t="s">
        <v>46</v>
      </c>
      <c r="H5432" s="24">
        <v>45247</v>
      </c>
      <c r="I5432" s="101">
        <v>0.28530092592592593</v>
      </c>
      <c r="J5432" s="24">
        <v>45247</v>
      </c>
      <c r="K5432" s="101">
        <v>0.32355324074074071</v>
      </c>
      <c r="L5432" s="25">
        <v>3305</v>
      </c>
      <c r="M5432" s="26">
        <f>Causas[[#This Row],[parada_duracion]]/60</f>
        <v>55.083333333333336</v>
      </c>
      <c r="N5432" s="19" t="s">
        <v>1739</v>
      </c>
      <c r="O5432" s="16" t="s">
        <v>52</v>
      </c>
      <c r="P5432" s="16">
        <f>WEEKNUM(Causas[[#This Row],[resolucion_fecha]],16)</f>
        <v>46</v>
      </c>
      <c r="Q5432" s="16" t="str">
        <f>TEXT(Causas[[#This Row],[resolucion_fecha]],"MMMM")</f>
        <v>noviembre</v>
      </c>
      <c r="R5432" s="16" t="str">
        <f t="shared" si="85"/>
        <v>M</v>
      </c>
      <c r="S5432" s="16"/>
      <c r="T5432" s="16" t="s">
        <v>53</v>
      </c>
      <c r="U5432" s="16"/>
      <c r="V5432" s="16"/>
      <c r="W5432" s="16"/>
    </row>
    <row r="5433" spans="1:23" hidden="1" x14ac:dyDescent="0.25">
      <c r="A5433" s="25">
        <v>155425</v>
      </c>
      <c r="B5433" s="25" t="s">
        <v>74</v>
      </c>
      <c r="C5433" s="25" t="s">
        <v>43</v>
      </c>
      <c r="D5433" s="25" t="s">
        <v>68</v>
      </c>
      <c r="E5433" s="24">
        <v>44258</v>
      </c>
      <c r="F5433" s="25" t="s">
        <v>56</v>
      </c>
      <c r="G5433" s="25" t="s">
        <v>46</v>
      </c>
      <c r="H5433" s="24">
        <v>45247</v>
      </c>
      <c r="I5433" s="101">
        <v>0.37951388888888887</v>
      </c>
      <c r="J5433" s="24">
        <v>45247</v>
      </c>
      <c r="K5433" s="101">
        <v>0.40968749999999998</v>
      </c>
      <c r="L5433" s="25">
        <v>2607</v>
      </c>
      <c r="M5433" s="26">
        <f>Causas[[#This Row],[parada_duracion]]/60</f>
        <v>43.45</v>
      </c>
      <c r="N5433" s="19" t="s">
        <v>49</v>
      </c>
      <c r="O5433" s="16" t="s">
        <v>49</v>
      </c>
      <c r="P5433" s="16">
        <f>WEEKNUM(Causas[[#This Row],[resolucion_fecha]],16)</f>
        <v>46</v>
      </c>
      <c r="Q5433" s="16" t="str">
        <f>TEXT(Causas[[#This Row],[resolucion_fecha]],"MMMM")</f>
        <v>noviembre</v>
      </c>
      <c r="R5433" s="16" t="str">
        <f t="shared" si="85"/>
        <v>M</v>
      </c>
      <c r="S5433" s="16"/>
      <c r="T5433" s="16" t="s">
        <v>49</v>
      </c>
      <c r="U5433" s="16"/>
      <c r="V5433" s="16"/>
      <c r="W5433" s="16"/>
    </row>
    <row r="5434" spans="1:23" hidden="1" x14ac:dyDescent="0.25">
      <c r="A5434" s="25">
        <v>155439</v>
      </c>
      <c r="B5434" s="25" t="s">
        <v>42</v>
      </c>
      <c r="C5434" s="25" t="s">
        <v>43</v>
      </c>
      <c r="D5434" s="25" t="s">
        <v>80</v>
      </c>
      <c r="E5434" s="24">
        <v>43405</v>
      </c>
      <c r="F5434" s="25" t="s">
        <v>45</v>
      </c>
      <c r="G5434" s="25" t="s">
        <v>50</v>
      </c>
      <c r="H5434" s="24">
        <v>45247</v>
      </c>
      <c r="I5434" s="101">
        <v>0.42431712962962959</v>
      </c>
      <c r="J5434" s="24">
        <v>45247</v>
      </c>
      <c r="K5434" s="101">
        <v>0.42614583333333328</v>
      </c>
      <c r="L5434" s="25">
        <v>158</v>
      </c>
      <c r="M5434" s="26">
        <f>Causas[[#This Row],[parada_duracion]]/60</f>
        <v>2.6333333333333333</v>
      </c>
      <c r="N5434" s="19" t="s">
        <v>47</v>
      </c>
      <c r="O5434" s="16" t="s">
        <v>47</v>
      </c>
      <c r="P5434" s="16">
        <f>WEEKNUM(Causas[[#This Row],[resolucion_fecha]],16)</f>
        <v>46</v>
      </c>
      <c r="Q5434" s="16" t="str">
        <f>TEXT(Causas[[#This Row],[resolucion_fecha]],"MMMM")</f>
        <v>noviembre</v>
      </c>
      <c r="R5434" s="16" t="str">
        <f t="shared" si="85"/>
        <v>M</v>
      </c>
      <c r="S5434" s="16"/>
      <c r="T5434" s="16" t="s">
        <v>47</v>
      </c>
      <c r="U5434" s="16"/>
      <c r="V5434" s="16"/>
      <c r="W5434" s="16"/>
    </row>
    <row r="5435" spans="1:23" hidden="1" x14ac:dyDescent="0.25">
      <c r="A5435" s="25">
        <v>155441</v>
      </c>
      <c r="B5435" s="25" t="s">
        <v>42</v>
      </c>
      <c r="C5435" s="25" t="s">
        <v>43</v>
      </c>
      <c r="D5435" s="25" t="s">
        <v>80</v>
      </c>
      <c r="E5435" s="24">
        <v>43405</v>
      </c>
      <c r="F5435" s="25" t="s">
        <v>45</v>
      </c>
      <c r="G5435" s="25" t="s">
        <v>50</v>
      </c>
      <c r="H5435" s="24">
        <v>45247</v>
      </c>
      <c r="I5435" s="101">
        <v>0.4274074074074074</v>
      </c>
      <c r="J5435" s="24">
        <v>45247</v>
      </c>
      <c r="K5435" s="101">
        <v>0.43936342592592598</v>
      </c>
      <c r="L5435" s="25">
        <v>1033</v>
      </c>
      <c r="M5435" s="26">
        <f>Causas[[#This Row],[parada_duracion]]/60</f>
        <v>17.216666666666665</v>
      </c>
      <c r="N5435" s="19" t="s">
        <v>1740</v>
      </c>
      <c r="O5435" s="16" t="s">
        <v>52</v>
      </c>
      <c r="P5435" s="16">
        <f>WEEKNUM(Causas[[#This Row],[resolucion_fecha]],16)</f>
        <v>46</v>
      </c>
      <c r="Q5435" s="16" t="str">
        <f>TEXT(Causas[[#This Row],[resolucion_fecha]],"MMMM")</f>
        <v>noviembre</v>
      </c>
      <c r="R5435" s="16" t="str">
        <f t="shared" si="85"/>
        <v>M</v>
      </c>
      <c r="S5435" s="16"/>
      <c r="T5435" s="16" t="s">
        <v>53</v>
      </c>
      <c r="U5435" s="16"/>
      <c r="V5435" s="16"/>
      <c r="W5435" s="16"/>
    </row>
    <row r="5436" spans="1:23" hidden="1" x14ac:dyDescent="0.25">
      <c r="A5436" s="25">
        <v>155467</v>
      </c>
      <c r="B5436" s="25" t="s">
        <v>42</v>
      </c>
      <c r="C5436" s="25" t="s">
        <v>43</v>
      </c>
      <c r="D5436" s="25" t="s">
        <v>164</v>
      </c>
      <c r="E5436" s="24">
        <v>43405</v>
      </c>
      <c r="F5436" s="25" t="s">
        <v>45</v>
      </c>
      <c r="G5436" s="25" t="s">
        <v>46</v>
      </c>
      <c r="H5436" s="24">
        <v>45247</v>
      </c>
      <c r="I5436" s="101">
        <v>0.48532407407407407</v>
      </c>
      <c r="J5436" s="24">
        <v>45247</v>
      </c>
      <c r="K5436" s="101">
        <v>0.51056712962962958</v>
      </c>
      <c r="L5436" s="25">
        <v>2181</v>
      </c>
      <c r="M5436" s="26">
        <f>Causas[[#This Row],[parada_duracion]]/60</f>
        <v>36.35</v>
      </c>
      <c r="N5436" s="19" t="s">
        <v>49</v>
      </c>
      <c r="O5436" s="16" t="s">
        <v>49</v>
      </c>
      <c r="P5436" s="16">
        <f>WEEKNUM(Causas[[#This Row],[resolucion_fecha]],16)</f>
        <v>46</v>
      </c>
      <c r="Q5436" s="16" t="str">
        <f>TEXT(Causas[[#This Row],[resolucion_fecha]],"MMMM")</f>
        <v>noviembre</v>
      </c>
      <c r="R5436" s="16" t="str">
        <f t="shared" si="85"/>
        <v>M</v>
      </c>
      <c r="S5436" s="16"/>
      <c r="T5436" s="16" t="s">
        <v>49</v>
      </c>
      <c r="U5436" s="16"/>
      <c r="V5436" s="16"/>
      <c r="W5436" s="16"/>
    </row>
    <row r="5437" spans="1:23" hidden="1" x14ac:dyDescent="0.25">
      <c r="A5437" s="25">
        <v>155478</v>
      </c>
      <c r="B5437" s="25" t="s">
        <v>95</v>
      </c>
      <c r="C5437" s="25" t="s">
        <v>43</v>
      </c>
      <c r="D5437" s="25" t="s">
        <v>59</v>
      </c>
      <c r="E5437" s="24">
        <v>44231</v>
      </c>
      <c r="F5437" s="25" t="s">
        <v>60</v>
      </c>
      <c r="G5437" s="25" t="s">
        <v>46</v>
      </c>
      <c r="H5437" s="24">
        <v>45247</v>
      </c>
      <c r="I5437" s="101">
        <v>0.51077546296296295</v>
      </c>
      <c r="J5437" s="24">
        <v>45247</v>
      </c>
      <c r="K5437" s="101">
        <v>0.51811342592592591</v>
      </c>
      <c r="L5437" s="25">
        <v>634</v>
      </c>
      <c r="M5437" s="26">
        <f>Causas[[#This Row],[parada_duracion]]/60</f>
        <v>10.566666666666666</v>
      </c>
      <c r="N5437" s="19" t="s">
        <v>1741</v>
      </c>
      <c r="O5437" s="16" t="s">
        <v>52</v>
      </c>
      <c r="P5437" s="16">
        <f>WEEKNUM(Causas[[#This Row],[resolucion_fecha]],16)</f>
        <v>46</v>
      </c>
      <c r="Q5437" s="16" t="str">
        <f>TEXT(Causas[[#This Row],[resolucion_fecha]],"MMMM")</f>
        <v>noviembre</v>
      </c>
      <c r="R5437" s="16" t="str">
        <f t="shared" si="85"/>
        <v>M</v>
      </c>
      <c r="S5437" s="16"/>
      <c r="T5437" s="16" t="s">
        <v>53</v>
      </c>
      <c r="U5437" s="16"/>
      <c r="V5437" s="16"/>
      <c r="W5437" s="16"/>
    </row>
    <row r="5438" spans="1:23" hidden="1" x14ac:dyDescent="0.25">
      <c r="A5438" s="25">
        <v>155483</v>
      </c>
      <c r="B5438" s="25" t="s">
        <v>61</v>
      </c>
      <c r="C5438" s="25" t="s">
        <v>43</v>
      </c>
      <c r="D5438" s="25" t="s">
        <v>82</v>
      </c>
      <c r="E5438" s="24">
        <v>43405</v>
      </c>
      <c r="F5438" s="25" t="s">
        <v>45</v>
      </c>
      <c r="G5438" s="25" t="s">
        <v>46</v>
      </c>
      <c r="H5438" s="24">
        <v>45247</v>
      </c>
      <c r="I5438" s="101">
        <v>0.51436342592592588</v>
      </c>
      <c r="J5438" s="24">
        <v>45247</v>
      </c>
      <c r="K5438" s="101">
        <v>0.54226851851851854</v>
      </c>
      <c r="L5438" s="25">
        <v>2411</v>
      </c>
      <c r="M5438" s="26">
        <f>Causas[[#This Row],[parada_duracion]]/60</f>
        <v>40.18333333333333</v>
      </c>
      <c r="N5438" s="19" t="s">
        <v>1742</v>
      </c>
      <c r="O5438" s="16" t="s">
        <v>72</v>
      </c>
      <c r="P5438" s="16">
        <f>WEEKNUM(Causas[[#This Row],[resolucion_fecha]],16)</f>
        <v>46</v>
      </c>
      <c r="Q5438" s="16" t="str">
        <f>TEXT(Causas[[#This Row],[resolucion_fecha]],"MMMM")</f>
        <v>noviembre</v>
      </c>
      <c r="R5438" s="16" t="str">
        <f t="shared" si="85"/>
        <v>M</v>
      </c>
      <c r="S5438" s="16"/>
      <c r="T5438" s="16" t="s">
        <v>73</v>
      </c>
      <c r="U5438" s="16"/>
      <c r="V5438" s="16"/>
      <c r="W5438" s="16"/>
    </row>
    <row r="5439" spans="1:23" x14ac:dyDescent="0.25">
      <c r="A5439" s="25">
        <v>155503</v>
      </c>
      <c r="B5439" s="25" t="s">
        <v>61</v>
      </c>
      <c r="C5439" s="25" t="s">
        <v>43</v>
      </c>
      <c r="D5439" s="25" t="s">
        <v>67</v>
      </c>
      <c r="E5439" s="24">
        <v>43405</v>
      </c>
      <c r="F5439" s="25" t="s">
        <v>45</v>
      </c>
      <c r="G5439" s="25" t="s">
        <v>46</v>
      </c>
      <c r="H5439" s="24">
        <v>45247</v>
      </c>
      <c r="I5439" s="101">
        <v>0.61364583333333333</v>
      </c>
      <c r="J5439" s="24">
        <v>45247</v>
      </c>
      <c r="K5439" s="101">
        <v>0.64753472222222219</v>
      </c>
      <c r="L5439" s="25">
        <v>2928</v>
      </c>
      <c r="M5439" s="26">
        <f>Causas[[#This Row],[parada_duracion]]/60</f>
        <v>48.8</v>
      </c>
      <c r="N5439" s="19" t="s">
        <v>49</v>
      </c>
      <c r="O5439" s="16" t="s">
        <v>49</v>
      </c>
      <c r="P5439" s="16">
        <f>WEEKNUM(Causas[[#This Row],[resolucion_fecha]],16)</f>
        <v>46</v>
      </c>
      <c r="Q5439" s="16" t="str">
        <f>TEXT(Causas[[#This Row],[resolucion_fecha]],"MMMM")</f>
        <v>noviembre</v>
      </c>
      <c r="R5439" s="16" t="str">
        <f t="shared" si="85"/>
        <v>T</v>
      </c>
      <c r="S5439" s="16"/>
      <c r="T5439" s="16" t="s">
        <v>49</v>
      </c>
      <c r="U5439" s="16"/>
      <c r="V5439" s="16"/>
      <c r="W5439" s="16"/>
    </row>
    <row r="5440" spans="1:23" hidden="1" x14ac:dyDescent="0.25">
      <c r="A5440" s="25">
        <v>155513</v>
      </c>
      <c r="B5440" s="25" t="s">
        <v>42</v>
      </c>
      <c r="C5440" s="25" t="s">
        <v>43</v>
      </c>
      <c r="D5440" s="25" t="s">
        <v>77</v>
      </c>
      <c r="E5440" s="24">
        <v>43405</v>
      </c>
      <c r="F5440" s="25" t="s">
        <v>45</v>
      </c>
      <c r="G5440" s="25" t="s">
        <v>46</v>
      </c>
      <c r="H5440" s="24">
        <v>45247</v>
      </c>
      <c r="I5440" s="101">
        <v>0.64986111111111111</v>
      </c>
      <c r="J5440" s="24">
        <v>45247</v>
      </c>
      <c r="K5440" s="101">
        <v>0.67035879629629624</v>
      </c>
      <c r="L5440" s="25">
        <v>1771</v>
      </c>
      <c r="M5440" s="26">
        <f>Causas[[#This Row],[parada_duracion]]/60</f>
        <v>29.516666666666666</v>
      </c>
      <c r="N5440" s="19" t="s">
        <v>1743</v>
      </c>
      <c r="O5440" s="16" t="s">
        <v>72</v>
      </c>
      <c r="P5440" s="16">
        <f>WEEKNUM(Causas[[#This Row],[resolucion_fecha]],16)</f>
        <v>46</v>
      </c>
      <c r="Q5440" s="16" t="str">
        <f>TEXT(Causas[[#This Row],[resolucion_fecha]],"MMMM")</f>
        <v>noviembre</v>
      </c>
      <c r="R5440" s="16" t="str">
        <f t="shared" si="85"/>
        <v>T</v>
      </c>
      <c r="S5440" s="16"/>
      <c r="T5440" s="16" t="s">
        <v>73</v>
      </c>
      <c r="U5440" s="16"/>
      <c r="V5440" s="16"/>
      <c r="W5440" s="16"/>
    </row>
    <row r="5441" spans="1:23" hidden="1" x14ac:dyDescent="0.25">
      <c r="A5441" s="25">
        <v>155517</v>
      </c>
      <c r="B5441" s="25" t="s">
        <v>66</v>
      </c>
      <c r="C5441" s="25" t="s">
        <v>43</v>
      </c>
      <c r="D5441" s="25" t="s">
        <v>105</v>
      </c>
      <c r="E5441" s="24">
        <v>43405</v>
      </c>
      <c r="F5441" s="25" t="s">
        <v>45</v>
      </c>
      <c r="G5441" s="25" t="s">
        <v>46</v>
      </c>
      <c r="H5441" s="24">
        <v>45247</v>
      </c>
      <c r="I5441" s="101">
        <v>0.65771990740740738</v>
      </c>
      <c r="J5441" s="24">
        <v>45247</v>
      </c>
      <c r="K5441" s="101">
        <v>0.66699074074074083</v>
      </c>
      <c r="L5441" s="25">
        <v>801</v>
      </c>
      <c r="M5441" s="26">
        <f>Causas[[#This Row],[parada_duracion]]/60</f>
        <v>13.35</v>
      </c>
      <c r="N5441" s="19" t="s">
        <v>49</v>
      </c>
      <c r="O5441" s="16" t="s">
        <v>49</v>
      </c>
      <c r="P5441" s="16">
        <f>WEEKNUM(Causas[[#This Row],[resolucion_fecha]],16)</f>
        <v>46</v>
      </c>
      <c r="Q5441" s="16" t="str">
        <f>TEXT(Causas[[#This Row],[resolucion_fecha]],"MMMM")</f>
        <v>noviembre</v>
      </c>
      <c r="R5441" s="16" t="str">
        <f t="shared" si="85"/>
        <v>T</v>
      </c>
      <c r="S5441" s="16"/>
      <c r="T5441" s="16" t="s">
        <v>49</v>
      </c>
      <c r="U5441" s="16"/>
      <c r="V5441" s="16"/>
      <c r="W5441" s="16"/>
    </row>
    <row r="5442" spans="1:23" hidden="1" x14ac:dyDescent="0.25">
      <c r="A5442" s="25">
        <v>155531</v>
      </c>
      <c r="B5442" s="25" t="s">
        <v>95</v>
      </c>
      <c r="C5442" s="25" t="s">
        <v>43</v>
      </c>
      <c r="D5442" s="25" t="s">
        <v>166</v>
      </c>
      <c r="E5442" s="24">
        <v>43405</v>
      </c>
      <c r="F5442" s="25" t="s">
        <v>45</v>
      </c>
      <c r="G5442" s="25" t="s">
        <v>46</v>
      </c>
      <c r="H5442" s="24">
        <v>45247</v>
      </c>
      <c r="I5442" s="101">
        <v>0.70248842592592586</v>
      </c>
      <c r="J5442" s="24">
        <v>45247</v>
      </c>
      <c r="K5442" s="101">
        <v>0.73457175925925933</v>
      </c>
      <c r="L5442" s="25">
        <v>2772</v>
      </c>
      <c r="M5442" s="26">
        <f>Causas[[#This Row],[parada_duracion]]/60</f>
        <v>46.2</v>
      </c>
      <c r="N5442" s="19" t="s">
        <v>49</v>
      </c>
      <c r="O5442" s="16" t="s">
        <v>49</v>
      </c>
      <c r="P5442" s="16">
        <f>WEEKNUM(Causas[[#This Row],[resolucion_fecha]],16)</f>
        <v>46</v>
      </c>
      <c r="Q5442" s="16" t="str">
        <f>TEXT(Causas[[#This Row],[resolucion_fecha]],"MMMM")</f>
        <v>noviembre</v>
      </c>
      <c r="R5442" s="16" t="str">
        <f t="shared" si="85"/>
        <v>T</v>
      </c>
      <c r="S5442" s="16"/>
      <c r="T5442" s="16" t="s">
        <v>49</v>
      </c>
      <c r="U5442" s="16"/>
      <c r="V5442" s="16"/>
      <c r="W5442" s="16"/>
    </row>
    <row r="5443" spans="1:23" hidden="1" x14ac:dyDescent="0.25">
      <c r="A5443" s="96">
        <v>155542</v>
      </c>
      <c r="B5443" s="96" t="s">
        <v>94</v>
      </c>
      <c r="C5443" s="96" t="s">
        <v>43</v>
      </c>
      <c r="D5443" s="96" t="s">
        <v>96</v>
      </c>
      <c r="E5443" s="97">
        <v>43405</v>
      </c>
      <c r="F5443" s="96" t="s">
        <v>45</v>
      </c>
      <c r="G5443" s="96" t="s">
        <v>46</v>
      </c>
      <c r="H5443" s="97">
        <v>45247</v>
      </c>
      <c r="I5443" s="23">
        <v>0.79541666666666666</v>
      </c>
      <c r="J5443" s="97">
        <v>45247</v>
      </c>
      <c r="K5443" s="23">
        <v>0.84228009259259251</v>
      </c>
      <c r="L5443" s="96">
        <v>4049</v>
      </c>
      <c r="M5443" s="98">
        <f>Causas[[#This Row],[parada_duracion]]/60</f>
        <v>67.483333333333334</v>
      </c>
      <c r="N5443" s="18" t="s">
        <v>49</v>
      </c>
      <c r="O5443" s="16" t="s">
        <v>49</v>
      </c>
      <c r="P5443" s="99">
        <f>WEEKNUM(Causas[[#This Row],[resolucion_fecha]],16)</f>
        <v>46</v>
      </c>
      <c r="Q5443" s="99" t="str">
        <f>TEXT(Causas[[#This Row],[resolucion_fecha]],"MMMM")</f>
        <v>noviembre</v>
      </c>
      <c r="R5443" s="99" t="str">
        <f t="shared" si="85"/>
        <v>T</v>
      </c>
      <c r="S5443" s="99"/>
      <c r="T5443" s="16" t="s">
        <v>49</v>
      </c>
      <c r="U5443" s="16"/>
      <c r="V5443" s="99"/>
      <c r="W5443" s="99"/>
    </row>
    <row r="5444" spans="1:23" hidden="1" x14ac:dyDescent="0.25">
      <c r="A5444" s="25">
        <v>155543</v>
      </c>
      <c r="B5444" s="25" t="s">
        <v>66</v>
      </c>
      <c r="C5444" s="25" t="s">
        <v>43</v>
      </c>
      <c r="D5444" s="25" t="s">
        <v>59</v>
      </c>
      <c r="E5444" s="24">
        <v>44433</v>
      </c>
      <c r="F5444" s="25" t="s">
        <v>56</v>
      </c>
      <c r="G5444" s="25" t="s">
        <v>46</v>
      </c>
      <c r="H5444" s="24">
        <v>45247</v>
      </c>
      <c r="I5444" s="101">
        <v>0.81638888888888894</v>
      </c>
      <c r="J5444" s="24">
        <v>45247</v>
      </c>
      <c r="K5444" s="101">
        <v>0.82096064814814806</v>
      </c>
      <c r="L5444" s="25">
        <v>395</v>
      </c>
      <c r="M5444" s="26">
        <f>Causas[[#This Row],[parada_duracion]]/60</f>
        <v>6.583333333333333</v>
      </c>
      <c r="N5444" s="19" t="s">
        <v>47</v>
      </c>
      <c r="O5444" s="16" t="s">
        <v>47</v>
      </c>
      <c r="P5444" s="16">
        <f>WEEKNUM(Causas[[#This Row],[resolucion_fecha]],16)</f>
        <v>46</v>
      </c>
      <c r="Q5444" s="16" t="str">
        <f>TEXT(Causas[[#This Row],[resolucion_fecha]],"MMMM")</f>
        <v>noviembre</v>
      </c>
      <c r="R5444" s="16" t="str">
        <f t="shared" si="85"/>
        <v>T</v>
      </c>
      <c r="S5444" s="16"/>
      <c r="T5444" s="16" t="s">
        <v>47</v>
      </c>
      <c r="U5444" s="100"/>
      <c r="V5444" s="16"/>
      <c r="W5444" s="16"/>
    </row>
    <row r="5445" spans="1:23" hidden="1" x14ac:dyDescent="0.25">
      <c r="A5445" s="25">
        <v>155646</v>
      </c>
      <c r="B5445" s="25" t="s">
        <v>74</v>
      </c>
      <c r="C5445" s="25" t="s">
        <v>43</v>
      </c>
      <c r="D5445" s="25" t="s">
        <v>68</v>
      </c>
      <c r="E5445" s="24">
        <v>44258</v>
      </c>
      <c r="F5445" s="25" t="s">
        <v>56</v>
      </c>
      <c r="G5445" s="25" t="s">
        <v>50</v>
      </c>
      <c r="H5445" s="24">
        <v>45251</v>
      </c>
      <c r="I5445" s="101">
        <v>0.26408564814814817</v>
      </c>
      <c r="J5445" s="24">
        <v>45251</v>
      </c>
      <c r="K5445" s="101">
        <v>0.26428240740740744</v>
      </c>
      <c r="L5445" s="25">
        <v>17</v>
      </c>
      <c r="M5445" s="26">
        <f>Causas[[#This Row],[parada_duracion]]/60</f>
        <v>0.28333333333333333</v>
      </c>
      <c r="N5445" s="19" t="s">
        <v>47</v>
      </c>
      <c r="O5445" s="16" t="s">
        <v>47</v>
      </c>
      <c r="P5445" s="16">
        <f>WEEKNUM(Causas[[#This Row],[resolucion_fecha]],16)</f>
        <v>47</v>
      </c>
      <c r="Q5445" s="16" t="str">
        <f>TEXT(Causas[[#This Row],[resolucion_fecha]],"MMMM")</f>
        <v>noviembre</v>
      </c>
      <c r="R5445" s="16" t="str">
        <f t="shared" si="85"/>
        <v>M</v>
      </c>
      <c r="S5445" s="16"/>
      <c r="T5445" s="16" t="s">
        <v>47</v>
      </c>
      <c r="U5445" s="16"/>
      <c r="V5445" s="16"/>
      <c r="W5445" s="16"/>
    </row>
    <row r="5446" spans="1:23" hidden="1" x14ac:dyDescent="0.25">
      <c r="A5446" s="25">
        <v>155659</v>
      </c>
      <c r="B5446" s="25" t="s">
        <v>54</v>
      </c>
      <c r="C5446" s="25" t="s">
        <v>43</v>
      </c>
      <c r="D5446" s="25" t="s">
        <v>55</v>
      </c>
      <c r="E5446" s="24">
        <v>44120</v>
      </c>
      <c r="F5446" s="25" t="s">
        <v>56</v>
      </c>
      <c r="G5446" s="25" t="s">
        <v>50</v>
      </c>
      <c r="H5446" s="24">
        <v>45251</v>
      </c>
      <c r="I5446" s="101">
        <v>0.39148148148148149</v>
      </c>
      <c r="J5446" s="24">
        <v>45251</v>
      </c>
      <c r="K5446" s="101">
        <v>0.45532407407407405</v>
      </c>
      <c r="L5446" s="25">
        <v>5516</v>
      </c>
      <c r="M5446" s="26">
        <f>Causas[[#This Row],[parada_duracion]]/60</f>
        <v>91.933333333333337</v>
      </c>
      <c r="N5446" s="19" t="s">
        <v>49</v>
      </c>
      <c r="O5446" s="16" t="s">
        <v>49</v>
      </c>
      <c r="P5446" s="16">
        <f>WEEKNUM(Causas[[#This Row],[resolucion_fecha]],16)</f>
        <v>47</v>
      </c>
      <c r="Q5446" s="16" t="str">
        <f>TEXT(Causas[[#This Row],[resolucion_fecha]],"MMMM")</f>
        <v>noviembre</v>
      </c>
      <c r="R5446" s="16" t="str">
        <f t="shared" si="85"/>
        <v>M</v>
      </c>
      <c r="S5446" s="16"/>
      <c r="T5446" s="16" t="s">
        <v>49</v>
      </c>
      <c r="U5446" s="16"/>
      <c r="V5446" s="16"/>
      <c r="W5446" s="16"/>
    </row>
    <row r="5447" spans="1:23" hidden="1" x14ac:dyDescent="0.25">
      <c r="A5447" s="25">
        <v>155685</v>
      </c>
      <c r="B5447" s="25" t="s">
        <v>79</v>
      </c>
      <c r="C5447" s="25" t="s">
        <v>43</v>
      </c>
      <c r="D5447" s="25" t="s">
        <v>77</v>
      </c>
      <c r="E5447" s="24">
        <v>43405</v>
      </c>
      <c r="F5447" s="25" t="s">
        <v>45</v>
      </c>
      <c r="G5447" s="25" t="s">
        <v>46</v>
      </c>
      <c r="H5447" s="24">
        <v>45251</v>
      </c>
      <c r="I5447" s="101">
        <v>0.45104166666666662</v>
      </c>
      <c r="J5447" s="24">
        <v>45251</v>
      </c>
      <c r="K5447" s="101">
        <v>0.55283564814814812</v>
      </c>
      <c r="L5447" s="25">
        <v>8795</v>
      </c>
      <c r="M5447" s="26">
        <f>Causas[[#This Row],[parada_duracion]]/60</f>
        <v>146.58333333333334</v>
      </c>
      <c r="N5447" s="19" t="s">
        <v>49</v>
      </c>
      <c r="O5447" s="16" t="s">
        <v>49</v>
      </c>
      <c r="P5447" s="16">
        <f>WEEKNUM(Causas[[#This Row],[resolucion_fecha]],16)</f>
        <v>47</v>
      </c>
      <c r="Q5447" s="16" t="str">
        <f>TEXT(Causas[[#This Row],[resolucion_fecha]],"MMMM")</f>
        <v>noviembre</v>
      </c>
      <c r="R5447" s="16" t="str">
        <f t="shared" si="85"/>
        <v>M</v>
      </c>
      <c r="S5447" s="16"/>
      <c r="T5447" s="16" t="s">
        <v>49</v>
      </c>
      <c r="U5447" s="16"/>
      <c r="V5447" s="16"/>
      <c r="W5447" s="16"/>
    </row>
    <row r="5448" spans="1:23" hidden="1" x14ac:dyDescent="0.25">
      <c r="A5448" s="25">
        <v>155706</v>
      </c>
      <c r="B5448" s="25" t="s">
        <v>89</v>
      </c>
      <c r="C5448" s="25" t="s">
        <v>43</v>
      </c>
      <c r="D5448" s="25" t="s">
        <v>90</v>
      </c>
      <c r="E5448" s="24">
        <v>44263</v>
      </c>
      <c r="F5448" s="25" t="s">
        <v>56</v>
      </c>
      <c r="G5448" s="25" t="s">
        <v>50</v>
      </c>
      <c r="H5448" s="24">
        <v>45251</v>
      </c>
      <c r="I5448" s="101">
        <v>0.52033564814814814</v>
      </c>
      <c r="J5448" s="24">
        <v>45251</v>
      </c>
      <c r="K5448" s="101">
        <v>0.60506944444444444</v>
      </c>
      <c r="L5448" s="25">
        <v>7321</v>
      </c>
      <c r="M5448" s="26">
        <f>Causas[[#This Row],[parada_duracion]]/60</f>
        <v>122.01666666666667</v>
      </c>
      <c r="N5448" s="19" t="s">
        <v>1744</v>
      </c>
      <c r="O5448" s="16" t="s">
        <v>52</v>
      </c>
      <c r="P5448" s="16">
        <f>WEEKNUM(Causas[[#This Row],[resolucion_fecha]],16)</f>
        <v>47</v>
      </c>
      <c r="Q5448" s="16" t="str">
        <f>TEXT(Causas[[#This Row],[resolucion_fecha]],"MMMM")</f>
        <v>noviembre</v>
      </c>
      <c r="R5448" s="16" t="str">
        <f t="shared" si="85"/>
        <v>M</v>
      </c>
      <c r="S5448" s="16"/>
      <c r="T5448" s="16" t="s">
        <v>53</v>
      </c>
      <c r="U5448" s="16"/>
      <c r="V5448" s="16"/>
      <c r="W5448" s="16"/>
    </row>
    <row r="5449" spans="1:23" hidden="1" x14ac:dyDescent="0.25">
      <c r="A5449" s="25">
        <v>155726</v>
      </c>
      <c r="B5449" s="25" t="s">
        <v>79</v>
      </c>
      <c r="C5449" s="25" t="s">
        <v>43</v>
      </c>
      <c r="D5449" s="25" t="s">
        <v>77</v>
      </c>
      <c r="E5449" s="24">
        <v>43405</v>
      </c>
      <c r="F5449" s="25" t="s">
        <v>45</v>
      </c>
      <c r="G5449" s="25" t="s">
        <v>46</v>
      </c>
      <c r="H5449" s="24">
        <v>45251</v>
      </c>
      <c r="I5449" s="101">
        <v>0.59798611111111111</v>
      </c>
      <c r="J5449" s="24">
        <v>45251</v>
      </c>
      <c r="K5449" s="101">
        <v>0.6199189814814815</v>
      </c>
      <c r="L5449" s="25">
        <v>1895</v>
      </c>
      <c r="M5449" s="26">
        <f>Causas[[#This Row],[parada_duracion]]/60</f>
        <v>31.583333333333332</v>
      </c>
      <c r="N5449" s="19" t="s">
        <v>1745</v>
      </c>
      <c r="O5449" s="16" t="s">
        <v>9</v>
      </c>
      <c r="P5449" s="16">
        <f>WEEKNUM(Causas[[#This Row],[resolucion_fecha]],16)</f>
        <v>47</v>
      </c>
      <c r="Q5449" s="16" t="str">
        <f>TEXT(Causas[[#This Row],[resolucion_fecha]],"MMMM")</f>
        <v>noviembre</v>
      </c>
      <c r="R5449" s="16" t="str">
        <f t="shared" si="85"/>
        <v>T</v>
      </c>
      <c r="S5449" s="16"/>
      <c r="T5449" s="16" t="s">
        <v>9</v>
      </c>
      <c r="U5449" s="16"/>
      <c r="V5449" s="16"/>
      <c r="W5449" s="16"/>
    </row>
    <row r="5450" spans="1:23" hidden="1" x14ac:dyDescent="0.25">
      <c r="A5450" s="25">
        <v>155733</v>
      </c>
      <c r="B5450" s="25" t="s">
        <v>42</v>
      </c>
      <c r="C5450" s="25" t="s">
        <v>43</v>
      </c>
      <c r="D5450" s="25" t="s">
        <v>55</v>
      </c>
      <c r="E5450" s="24">
        <v>43405</v>
      </c>
      <c r="F5450" s="25" t="s">
        <v>45</v>
      </c>
      <c r="G5450" s="25" t="s">
        <v>46</v>
      </c>
      <c r="H5450" s="24">
        <v>45251</v>
      </c>
      <c r="I5450" s="101">
        <v>0.64201388888888888</v>
      </c>
      <c r="J5450" s="24">
        <v>45251</v>
      </c>
      <c r="K5450" s="101">
        <v>0.7195138888888889</v>
      </c>
      <c r="L5450" s="25">
        <v>6696</v>
      </c>
      <c r="M5450" s="26">
        <f>Causas[[#This Row],[parada_duracion]]/60</f>
        <v>111.6</v>
      </c>
      <c r="N5450" s="19" t="s">
        <v>1746</v>
      </c>
      <c r="O5450" s="16" t="s">
        <v>52</v>
      </c>
      <c r="P5450" s="16">
        <f>WEEKNUM(Causas[[#This Row],[resolucion_fecha]],16)</f>
        <v>47</v>
      </c>
      <c r="Q5450" s="16" t="str">
        <f>TEXT(Causas[[#This Row],[resolucion_fecha]],"MMMM")</f>
        <v>noviembre</v>
      </c>
      <c r="R5450" s="16" t="str">
        <f t="shared" si="85"/>
        <v>T</v>
      </c>
      <c r="S5450" s="16"/>
      <c r="T5450" s="16" t="s">
        <v>53</v>
      </c>
      <c r="U5450" s="16"/>
      <c r="V5450" s="16"/>
      <c r="W5450" s="16"/>
    </row>
    <row r="5451" spans="1:23" hidden="1" x14ac:dyDescent="0.25">
      <c r="A5451" s="25">
        <v>155736</v>
      </c>
      <c r="B5451" s="25" t="s">
        <v>111</v>
      </c>
      <c r="C5451" s="25" t="s">
        <v>43</v>
      </c>
      <c r="D5451" s="25" t="s">
        <v>82</v>
      </c>
      <c r="E5451" s="24">
        <v>44756</v>
      </c>
      <c r="F5451" s="25" t="s">
        <v>140</v>
      </c>
      <c r="G5451" s="25" t="s">
        <v>46</v>
      </c>
      <c r="H5451" s="24">
        <v>45251</v>
      </c>
      <c r="I5451" s="101">
        <v>0.66668981481481471</v>
      </c>
      <c r="J5451" s="24">
        <v>45251</v>
      </c>
      <c r="K5451" s="101">
        <v>0.66965277777777776</v>
      </c>
      <c r="L5451" s="25">
        <v>256</v>
      </c>
      <c r="M5451" s="26">
        <f>Causas[[#This Row],[parada_duracion]]/60</f>
        <v>4.2666666666666666</v>
      </c>
      <c r="N5451" s="19" t="s">
        <v>47</v>
      </c>
      <c r="O5451" s="16" t="s">
        <v>47</v>
      </c>
      <c r="P5451" s="16">
        <f>WEEKNUM(Causas[[#This Row],[resolucion_fecha]],16)</f>
        <v>47</v>
      </c>
      <c r="Q5451" s="16" t="str">
        <f>TEXT(Causas[[#This Row],[resolucion_fecha]],"MMMM")</f>
        <v>noviembre</v>
      </c>
      <c r="R5451" s="16" t="str">
        <f t="shared" si="85"/>
        <v>T</v>
      </c>
      <c r="S5451" s="16"/>
      <c r="T5451" s="16" t="s">
        <v>47</v>
      </c>
      <c r="U5451" s="16"/>
      <c r="V5451" s="16"/>
      <c r="W5451" s="16"/>
    </row>
    <row r="5452" spans="1:23" hidden="1" x14ac:dyDescent="0.25">
      <c r="A5452" s="25">
        <v>155739</v>
      </c>
      <c r="B5452" s="25" t="s">
        <v>197</v>
      </c>
      <c r="C5452" s="25" t="s">
        <v>43</v>
      </c>
      <c r="D5452" s="25" t="s">
        <v>90</v>
      </c>
      <c r="E5452" s="24">
        <v>43405</v>
      </c>
      <c r="F5452" s="25" t="s">
        <v>45</v>
      </c>
      <c r="G5452" s="25" t="s">
        <v>46</v>
      </c>
      <c r="H5452" s="24">
        <v>45251</v>
      </c>
      <c r="I5452" s="101">
        <v>0.67722222222222228</v>
      </c>
      <c r="J5452" s="24">
        <v>45251</v>
      </c>
      <c r="K5452" s="101">
        <v>0.73795138888888889</v>
      </c>
      <c r="L5452" s="25">
        <v>5247</v>
      </c>
      <c r="M5452" s="26">
        <f>Causas[[#This Row],[parada_duracion]]/60</f>
        <v>87.45</v>
      </c>
      <c r="N5452" s="19" t="s">
        <v>1747</v>
      </c>
      <c r="O5452" s="16" t="s">
        <v>52</v>
      </c>
      <c r="P5452" s="16">
        <f>WEEKNUM(Causas[[#This Row],[resolucion_fecha]],16)</f>
        <v>47</v>
      </c>
      <c r="Q5452" s="16" t="str">
        <f>TEXT(Causas[[#This Row],[resolucion_fecha]],"MMMM")</f>
        <v>noviembre</v>
      </c>
      <c r="R5452" s="16" t="str">
        <f t="shared" si="85"/>
        <v>T</v>
      </c>
      <c r="S5452" s="16"/>
      <c r="T5452" s="16" t="s">
        <v>53</v>
      </c>
      <c r="U5452" s="16"/>
      <c r="V5452" s="16"/>
      <c r="W5452" s="16"/>
    </row>
    <row r="5453" spans="1:23" hidden="1" x14ac:dyDescent="0.25">
      <c r="A5453" s="96">
        <v>155743</v>
      </c>
      <c r="B5453" s="96" t="s">
        <v>111</v>
      </c>
      <c r="C5453" s="96" t="s">
        <v>43</v>
      </c>
      <c r="D5453" s="96" t="s">
        <v>166</v>
      </c>
      <c r="E5453" s="97">
        <v>44432</v>
      </c>
      <c r="F5453" s="96" t="s">
        <v>325</v>
      </c>
      <c r="G5453" s="96" t="s">
        <v>46</v>
      </c>
      <c r="H5453" s="97">
        <v>45251</v>
      </c>
      <c r="I5453" s="23">
        <v>0.72395833333333337</v>
      </c>
      <c r="J5453" s="97">
        <v>45251</v>
      </c>
      <c r="K5453" s="23">
        <v>0.72898148148148145</v>
      </c>
      <c r="L5453" s="96">
        <v>434</v>
      </c>
      <c r="M5453" s="98">
        <f>Causas[[#This Row],[parada_duracion]]/60</f>
        <v>7.2333333333333334</v>
      </c>
      <c r="N5453" s="19" t="s">
        <v>47</v>
      </c>
      <c r="O5453" s="16" t="s">
        <v>47</v>
      </c>
      <c r="P5453" s="99">
        <f>WEEKNUM(Causas[[#This Row],[resolucion_fecha]],16)</f>
        <v>47</v>
      </c>
      <c r="Q5453" s="99" t="str">
        <f>TEXT(Causas[[#This Row],[resolucion_fecha]],"MMMM")</f>
        <v>noviembre</v>
      </c>
      <c r="R5453" s="99" t="str">
        <f t="shared" si="85"/>
        <v>T</v>
      </c>
      <c r="S5453" s="99"/>
      <c r="T5453" s="16" t="s">
        <v>47</v>
      </c>
      <c r="U5453" s="16"/>
      <c r="V5453" s="99"/>
      <c r="W5453" s="99"/>
    </row>
    <row r="5454" spans="1:23" hidden="1" x14ac:dyDescent="0.25">
      <c r="A5454" s="25">
        <v>155744</v>
      </c>
      <c r="B5454" s="25" t="s">
        <v>203</v>
      </c>
      <c r="C5454" s="25" t="s">
        <v>43</v>
      </c>
      <c r="D5454" s="25" t="s">
        <v>55</v>
      </c>
      <c r="E5454" s="24">
        <v>43405</v>
      </c>
      <c r="F5454" s="25" t="s">
        <v>45</v>
      </c>
      <c r="G5454" s="25" t="s">
        <v>50</v>
      </c>
      <c r="H5454" s="24">
        <v>45251</v>
      </c>
      <c r="I5454" s="101">
        <v>0.72895833333333337</v>
      </c>
      <c r="J5454" s="24">
        <v>45251</v>
      </c>
      <c r="K5454" s="101">
        <v>0.73162037037037031</v>
      </c>
      <c r="L5454" s="25">
        <v>230</v>
      </c>
      <c r="M5454" s="26">
        <f>Causas[[#This Row],[parada_duracion]]/60</f>
        <v>3.8333333333333335</v>
      </c>
      <c r="N5454" s="19" t="s">
        <v>47</v>
      </c>
      <c r="O5454" s="16" t="s">
        <v>47</v>
      </c>
      <c r="P5454" s="16">
        <f>WEEKNUM(Causas[[#This Row],[resolucion_fecha]],16)</f>
        <v>47</v>
      </c>
      <c r="Q5454" s="16" t="str">
        <f>TEXT(Causas[[#This Row],[resolucion_fecha]],"MMMM")</f>
        <v>noviembre</v>
      </c>
      <c r="R5454" s="16" t="str">
        <f t="shared" si="85"/>
        <v>T</v>
      </c>
      <c r="S5454" s="16"/>
      <c r="T5454" s="16" t="s">
        <v>47</v>
      </c>
      <c r="U5454" s="100"/>
      <c r="V5454" s="16"/>
      <c r="W5454" s="16"/>
    </row>
    <row r="5455" spans="1:23" hidden="1" x14ac:dyDescent="0.25">
      <c r="A5455" s="25">
        <v>155747</v>
      </c>
      <c r="B5455" s="25" t="s">
        <v>203</v>
      </c>
      <c r="C5455" s="25" t="s">
        <v>43</v>
      </c>
      <c r="D5455" s="25" t="s">
        <v>55</v>
      </c>
      <c r="E5455" s="24">
        <v>43405</v>
      </c>
      <c r="F5455" s="25" t="s">
        <v>45</v>
      </c>
      <c r="G5455" s="25" t="s">
        <v>50</v>
      </c>
      <c r="H5455" s="24">
        <v>45251</v>
      </c>
      <c r="I5455" s="101">
        <v>0.73181712962962964</v>
      </c>
      <c r="J5455" s="24">
        <v>45251</v>
      </c>
      <c r="K5455" s="101">
        <v>0.74256944444444439</v>
      </c>
      <c r="L5455" s="25">
        <v>929</v>
      </c>
      <c r="M5455" s="26">
        <f>Causas[[#This Row],[parada_duracion]]/60</f>
        <v>15.483333333333333</v>
      </c>
      <c r="N5455" s="19" t="s">
        <v>1003</v>
      </c>
      <c r="O5455" s="16" t="s">
        <v>52</v>
      </c>
      <c r="P5455" s="16">
        <f>WEEKNUM(Causas[[#This Row],[resolucion_fecha]],16)</f>
        <v>47</v>
      </c>
      <c r="Q5455" s="16" t="str">
        <f>TEXT(Causas[[#This Row],[resolucion_fecha]],"MMMM")</f>
        <v>noviembre</v>
      </c>
      <c r="R5455" s="16" t="str">
        <f t="shared" si="85"/>
        <v>T</v>
      </c>
      <c r="S5455" s="16"/>
      <c r="T5455" s="16" t="s">
        <v>53</v>
      </c>
      <c r="U5455" s="16"/>
      <c r="V5455" s="16"/>
      <c r="W5455" s="16"/>
    </row>
    <row r="5456" spans="1:23" hidden="1" x14ac:dyDescent="0.25">
      <c r="A5456" s="96">
        <v>155751</v>
      </c>
      <c r="B5456" s="96" t="s">
        <v>111</v>
      </c>
      <c r="C5456" s="96" t="s">
        <v>43</v>
      </c>
      <c r="D5456" s="96" t="s">
        <v>55</v>
      </c>
      <c r="E5456" s="97">
        <v>43405</v>
      </c>
      <c r="F5456" s="96" t="s">
        <v>45</v>
      </c>
      <c r="G5456" s="96" t="s">
        <v>50</v>
      </c>
      <c r="H5456" s="97">
        <v>45251</v>
      </c>
      <c r="I5456" s="23">
        <v>0.75607638888888884</v>
      </c>
      <c r="J5456" s="97">
        <v>45251</v>
      </c>
      <c r="K5456" s="23">
        <v>0.76680555555555552</v>
      </c>
      <c r="L5456" s="96">
        <v>927</v>
      </c>
      <c r="M5456" s="98">
        <f>Causas[[#This Row],[parada_duracion]]/60</f>
        <v>15.45</v>
      </c>
      <c r="N5456" s="18" t="s">
        <v>113</v>
      </c>
      <c r="O5456" s="16" t="s">
        <v>52</v>
      </c>
      <c r="P5456" s="99">
        <f>WEEKNUM(Causas[[#This Row],[resolucion_fecha]],16)</f>
        <v>47</v>
      </c>
      <c r="Q5456" s="99" t="str">
        <f>TEXT(Causas[[#This Row],[resolucion_fecha]],"MMMM")</f>
        <v>noviembre</v>
      </c>
      <c r="R5456" s="99" t="str">
        <f t="shared" si="85"/>
        <v>T</v>
      </c>
      <c r="S5456" s="99"/>
      <c r="T5456" s="16" t="s">
        <v>53</v>
      </c>
      <c r="U5456" s="16"/>
      <c r="V5456" s="99"/>
      <c r="W5456" s="99"/>
    </row>
    <row r="5457" spans="1:23" hidden="1" x14ac:dyDescent="0.25">
      <c r="A5457" s="25">
        <v>155752</v>
      </c>
      <c r="B5457" s="25" t="s">
        <v>66</v>
      </c>
      <c r="C5457" s="25" t="s">
        <v>43</v>
      </c>
      <c r="D5457" s="25" t="s">
        <v>82</v>
      </c>
      <c r="E5457" s="24">
        <v>43405</v>
      </c>
      <c r="F5457" s="25" t="s">
        <v>45</v>
      </c>
      <c r="G5457" s="25" t="s">
        <v>46</v>
      </c>
      <c r="H5457" s="24">
        <v>45251</v>
      </c>
      <c r="I5457" s="101">
        <v>0.75714120370370364</v>
      </c>
      <c r="J5457" s="24">
        <v>45251</v>
      </c>
      <c r="K5457" s="101">
        <v>0.7848032407407407</v>
      </c>
      <c r="L5457" s="25">
        <v>2390</v>
      </c>
      <c r="M5457" s="26">
        <f>Causas[[#This Row],[parada_duracion]]/60</f>
        <v>39.833333333333336</v>
      </c>
      <c r="N5457" s="19" t="s">
        <v>49</v>
      </c>
      <c r="O5457" s="16" t="s">
        <v>49</v>
      </c>
      <c r="P5457" s="16">
        <f>WEEKNUM(Causas[[#This Row],[resolucion_fecha]],16)</f>
        <v>47</v>
      </c>
      <c r="Q5457" s="16" t="str">
        <f>TEXT(Causas[[#This Row],[resolucion_fecha]],"MMMM")</f>
        <v>noviembre</v>
      </c>
      <c r="R5457" s="16" t="str">
        <f t="shared" si="85"/>
        <v>T</v>
      </c>
      <c r="S5457" s="16"/>
      <c r="T5457" s="16" t="s">
        <v>49</v>
      </c>
      <c r="U5457" s="100"/>
      <c r="V5457" s="16"/>
      <c r="W5457" s="16"/>
    </row>
    <row r="5458" spans="1:23" hidden="1" x14ac:dyDescent="0.25">
      <c r="A5458" s="25">
        <v>155754</v>
      </c>
      <c r="B5458" s="25" t="s">
        <v>88</v>
      </c>
      <c r="C5458" s="25" t="s">
        <v>43</v>
      </c>
      <c r="D5458" s="25" t="s">
        <v>80</v>
      </c>
      <c r="E5458" s="24">
        <v>43843</v>
      </c>
      <c r="F5458" s="25" t="s">
        <v>56</v>
      </c>
      <c r="G5458" s="25" t="s">
        <v>50</v>
      </c>
      <c r="H5458" s="24">
        <v>45251</v>
      </c>
      <c r="I5458" s="101">
        <v>0.78265046296296292</v>
      </c>
      <c r="J5458" s="24">
        <v>45251</v>
      </c>
      <c r="K5458" s="101">
        <v>0.84269675925925924</v>
      </c>
      <c r="L5458" s="25">
        <v>5188</v>
      </c>
      <c r="M5458" s="26">
        <f>Causas[[#This Row],[parada_duracion]]/60</f>
        <v>86.466666666666669</v>
      </c>
      <c r="N5458" s="19" t="s">
        <v>49</v>
      </c>
      <c r="O5458" s="16" t="s">
        <v>49</v>
      </c>
      <c r="P5458" s="16">
        <f>WEEKNUM(Causas[[#This Row],[resolucion_fecha]],16)</f>
        <v>47</v>
      </c>
      <c r="Q5458" s="16" t="str">
        <f>TEXT(Causas[[#This Row],[resolucion_fecha]],"MMMM")</f>
        <v>noviembre</v>
      </c>
      <c r="R5458" s="16" t="str">
        <f t="shared" si="85"/>
        <v>T</v>
      </c>
      <c r="S5458" s="16"/>
      <c r="T5458" s="16" t="s">
        <v>49</v>
      </c>
      <c r="U5458" s="16"/>
      <c r="V5458" s="16"/>
      <c r="W5458" s="16"/>
    </row>
    <row r="5459" spans="1:23" hidden="1" x14ac:dyDescent="0.25">
      <c r="A5459" s="96">
        <v>155759</v>
      </c>
      <c r="B5459" s="96" t="s">
        <v>66</v>
      </c>
      <c r="C5459" s="96" t="s">
        <v>43</v>
      </c>
      <c r="D5459" s="96" t="s">
        <v>59</v>
      </c>
      <c r="E5459" s="97">
        <v>44433</v>
      </c>
      <c r="F5459" s="96" t="s">
        <v>56</v>
      </c>
      <c r="G5459" s="96" t="s">
        <v>46</v>
      </c>
      <c r="H5459" s="97">
        <v>45251</v>
      </c>
      <c r="I5459" s="23">
        <v>0.83065972222222229</v>
      </c>
      <c r="J5459" s="97">
        <v>45251</v>
      </c>
      <c r="K5459" s="23">
        <v>0.84476851851851853</v>
      </c>
      <c r="L5459" s="96">
        <v>1219</v>
      </c>
      <c r="M5459" s="98">
        <f>Causas[[#This Row],[parada_duracion]]/60</f>
        <v>20.316666666666666</v>
      </c>
      <c r="N5459" s="19" t="s">
        <v>49</v>
      </c>
      <c r="O5459" s="16" t="s">
        <v>49</v>
      </c>
      <c r="P5459" s="99">
        <f>WEEKNUM(Causas[[#This Row],[resolucion_fecha]],16)</f>
        <v>47</v>
      </c>
      <c r="Q5459" s="99" t="str">
        <f>TEXT(Causas[[#This Row],[resolucion_fecha]],"MMMM")</f>
        <v>noviembre</v>
      </c>
      <c r="R5459" s="99" t="str">
        <f t="shared" si="85"/>
        <v>T</v>
      </c>
      <c r="S5459" s="99"/>
      <c r="T5459" s="16" t="s">
        <v>49</v>
      </c>
      <c r="U5459" s="16"/>
      <c r="V5459" s="99"/>
      <c r="W5459" s="99"/>
    </row>
    <row r="5460" spans="1:23" hidden="1" x14ac:dyDescent="0.25">
      <c r="A5460" s="25">
        <v>155760</v>
      </c>
      <c r="B5460" s="25" t="s">
        <v>66</v>
      </c>
      <c r="C5460" s="25" t="s">
        <v>43</v>
      </c>
      <c r="D5460" s="25" t="s">
        <v>82</v>
      </c>
      <c r="E5460" s="24">
        <v>43405</v>
      </c>
      <c r="F5460" s="25" t="s">
        <v>45</v>
      </c>
      <c r="G5460" s="25" t="s">
        <v>46</v>
      </c>
      <c r="H5460" s="24">
        <v>45251</v>
      </c>
      <c r="I5460" s="101">
        <v>0.843287037037037</v>
      </c>
      <c r="J5460" s="24">
        <v>45251</v>
      </c>
      <c r="K5460" s="101">
        <v>0.88431712962962961</v>
      </c>
      <c r="L5460" s="25">
        <v>3545</v>
      </c>
      <c r="M5460" s="26">
        <f>Causas[[#This Row],[parada_duracion]]/60</f>
        <v>59.083333333333336</v>
      </c>
      <c r="N5460" s="19" t="s">
        <v>49</v>
      </c>
      <c r="O5460" s="16" t="s">
        <v>49</v>
      </c>
      <c r="P5460" s="16">
        <f>WEEKNUM(Causas[[#This Row],[resolucion_fecha]],16)</f>
        <v>47</v>
      </c>
      <c r="Q5460" s="16" t="str">
        <f>TEXT(Causas[[#This Row],[resolucion_fecha]],"MMMM")</f>
        <v>noviembre</v>
      </c>
      <c r="R5460" s="16" t="str">
        <f t="shared" si="85"/>
        <v>T</v>
      </c>
      <c r="S5460" s="16"/>
      <c r="T5460" s="16" t="s">
        <v>49</v>
      </c>
      <c r="U5460" s="100"/>
      <c r="V5460" s="16"/>
      <c r="W5460" s="16"/>
    </row>
    <row r="5461" spans="1:23" hidden="1" x14ac:dyDescent="0.25">
      <c r="A5461" s="106">
        <v>155773</v>
      </c>
      <c r="B5461" s="106" t="s">
        <v>89</v>
      </c>
      <c r="C5461" s="106" t="s">
        <v>43</v>
      </c>
      <c r="D5461" s="106" t="s">
        <v>90</v>
      </c>
      <c r="E5461" s="107">
        <v>44263</v>
      </c>
      <c r="F5461" s="106" t="s">
        <v>56</v>
      </c>
      <c r="G5461" s="106" t="s">
        <v>46</v>
      </c>
      <c r="H5461" s="107">
        <v>45252</v>
      </c>
      <c r="I5461" s="109">
        <v>0.30354166666666665</v>
      </c>
      <c r="J5461" s="107">
        <v>45252</v>
      </c>
      <c r="K5461" s="109">
        <v>0.33157407407407408</v>
      </c>
      <c r="L5461" s="106">
        <v>2422</v>
      </c>
      <c r="M5461" s="98">
        <f>Causas[[#This Row],[parada_duracion]]/60</f>
        <v>40.366666666666667</v>
      </c>
      <c r="N5461" s="19" t="s">
        <v>49</v>
      </c>
      <c r="O5461" s="99" t="s">
        <v>49</v>
      </c>
      <c r="P5461" s="99">
        <f>WEEKNUM(Causas[[#This Row],[resolucion_fecha]],16)</f>
        <v>47</v>
      </c>
      <c r="Q5461" s="99" t="str">
        <f>TEXT(Causas[[#This Row],[resolucion_fecha]],"MMMM")</f>
        <v>noviembre</v>
      </c>
      <c r="R5461" s="99" t="str">
        <f t="shared" si="85"/>
        <v>M</v>
      </c>
      <c r="S5461" s="99"/>
      <c r="T5461" s="99" t="s">
        <v>49</v>
      </c>
      <c r="U5461" s="16"/>
      <c r="V5461" s="99"/>
      <c r="W5461" s="99"/>
    </row>
    <row r="5462" spans="1:23" hidden="1" x14ac:dyDescent="0.25">
      <c r="A5462" s="106">
        <v>155807</v>
      </c>
      <c r="B5462" s="106" t="s">
        <v>42</v>
      </c>
      <c r="C5462" s="106" t="s">
        <v>43</v>
      </c>
      <c r="D5462" s="106" t="s">
        <v>77</v>
      </c>
      <c r="E5462" s="107">
        <v>43405</v>
      </c>
      <c r="F5462" s="108" t="s">
        <v>45</v>
      </c>
      <c r="G5462" s="106" t="s">
        <v>46</v>
      </c>
      <c r="H5462" s="107">
        <v>45252</v>
      </c>
      <c r="I5462" s="109">
        <v>0.45089120370370367</v>
      </c>
      <c r="J5462" s="107">
        <v>45252</v>
      </c>
      <c r="K5462" s="109">
        <v>0.48734953703703704</v>
      </c>
      <c r="L5462" s="106">
        <v>3150</v>
      </c>
      <c r="M5462" s="98">
        <f>Causas[[#This Row],[parada_duracion]]/60</f>
        <v>52.5</v>
      </c>
      <c r="N5462" s="19" t="s">
        <v>49</v>
      </c>
      <c r="O5462" s="99" t="s">
        <v>49</v>
      </c>
      <c r="P5462" s="99">
        <f>WEEKNUM(Causas[[#This Row],[resolucion_fecha]],16)</f>
        <v>47</v>
      </c>
      <c r="Q5462" s="99" t="str">
        <f>TEXT(Causas[[#This Row],[resolucion_fecha]],"MMMM")</f>
        <v>noviembre</v>
      </c>
      <c r="R5462" s="99" t="str">
        <f t="shared" si="85"/>
        <v>M</v>
      </c>
      <c r="S5462" s="99"/>
      <c r="T5462" s="99" t="s">
        <v>49</v>
      </c>
      <c r="U5462" s="100"/>
      <c r="V5462" s="99"/>
      <c r="W5462" s="99"/>
    </row>
    <row r="5463" spans="1:23" hidden="1" x14ac:dyDescent="0.25">
      <c r="A5463" s="106">
        <v>155819</v>
      </c>
      <c r="B5463" s="106" t="s">
        <v>146</v>
      </c>
      <c r="C5463" s="106" t="s">
        <v>43</v>
      </c>
      <c r="D5463" s="106" t="s">
        <v>154</v>
      </c>
      <c r="E5463" s="107">
        <v>43746</v>
      </c>
      <c r="F5463" s="106" t="s">
        <v>56</v>
      </c>
      <c r="G5463" s="106" t="s">
        <v>50</v>
      </c>
      <c r="H5463" s="107">
        <v>45252</v>
      </c>
      <c r="I5463" s="109">
        <v>0.48096064814814815</v>
      </c>
      <c r="J5463" s="107">
        <v>45252</v>
      </c>
      <c r="K5463" s="109">
        <v>0.57876157407407403</v>
      </c>
      <c r="L5463" s="106">
        <v>8450</v>
      </c>
      <c r="M5463" s="98">
        <f>Causas[[#This Row],[parada_duracion]]/60</f>
        <v>140.83333333333334</v>
      </c>
      <c r="N5463" s="19" t="s">
        <v>49</v>
      </c>
      <c r="O5463" s="99" t="s">
        <v>49</v>
      </c>
      <c r="P5463" s="99">
        <f>WEEKNUM(Causas[[#This Row],[resolucion_fecha]],16)</f>
        <v>47</v>
      </c>
      <c r="Q5463" s="99" t="str">
        <f>TEXT(Causas[[#This Row],[resolucion_fecha]],"MMMM")</f>
        <v>noviembre</v>
      </c>
      <c r="R5463" s="99" t="str">
        <f t="shared" si="85"/>
        <v>M</v>
      </c>
      <c r="S5463" s="99"/>
      <c r="T5463" s="99" t="s">
        <v>49</v>
      </c>
      <c r="U5463" s="100"/>
      <c r="V5463" s="99"/>
      <c r="W5463" s="99"/>
    </row>
    <row r="5464" spans="1:23" hidden="1" x14ac:dyDescent="0.25">
      <c r="A5464" s="106">
        <v>155824</v>
      </c>
      <c r="B5464" s="106" t="s">
        <v>54</v>
      </c>
      <c r="C5464" s="106" t="s">
        <v>43</v>
      </c>
      <c r="D5464" s="106" t="s">
        <v>55</v>
      </c>
      <c r="E5464" s="107">
        <v>44120</v>
      </c>
      <c r="F5464" s="106" t="s">
        <v>56</v>
      </c>
      <c r="G5464" s="106" t="s">
        <v>50</v>
      </c>
      <c r="H5464" s="107">
        <v>45252</v>
      </c>
      <c r="I5464" s="109">
        <v>0.49694444444444441</v>
      </c>
      <c r="J5464" s="107">
        <v>45252</v>
      </c>
      <c r="K5464" s="109">
        <v>0.51292824074074073</v>
      </c>
      <c r="L5464" s="106">
        <v>1381</v>
      </c>
      <c r="M5464" s="98">
        <f>Causas[[#This Row],[parada_duracion]]/60</f>
        <v>23.016666666666666</v>
      </c>
      <c r="N5464" s="19" t="s">
        <v>49</v>
      </c>
      <c r="O5464" s="99" t="s">
        <v>49</v>
      </c>
      <c r="P5464" s="99">
        <f>WEEKNUM(Causas[[#This Row],[resolucion_fecha]],16)</f>
        <v>47</v>
      </c>
      <c r="Q5464" s="99" t="str">
        <f>TEXT(Causas[[#This Row],[resolucion_fecha]],"MMMM")</f>
        <v>noviembre</v>
      </c>
      <c r="R5464" s="99" t="str">
        <f t="shared" si="85"/>
        <v>M</v>
      </c>
      <c r="S5464" s="99"/>
      <c r="T5464" s="99" t="s">
        <v>49</v>
      </c>
      <c r="U5464" s="100"/>
      <c r="V5464" s="99"/>
      <c r="W5464" s="99"/>
    </row>
    <row r="5465" spans="1:23" hidden="1" x14ac:dyDescent="0.25">
      <c r="A5465" s="106">
        <v>155826</v>
      </c>
      <c r="B5465" s="106" t="s">
        <v>42</v>
      </c>
      <c r="C5465" s="106" t="s">
        <v>43</v>
      </c>
      <c r="D5465" s="106" t="s">
        <v>77</v>
      </c>
      <c r="E5465" s="107">
        <v>43405</v>
      </c>
      <c r="F5465" s="108" t="s">
        <v>45</v>
      </c>
      <c r="G5465" s="106" t="s">
        <v>46</v>
      </c>
      <c r="H5465" s="107">
        <v>45252</v>
      </c>
      <c r="I5465" s="109">
        <v>0.50248842592592591</v>
      </c>
      <c r="J5465" s="107">
        <v>45252</v>
      </c>
      <c r="K5465" s="109">
        <v>0.51347222222222222</v>
      </c>
      <c r="L5465" s="106">
        <v>949</v>
      </c>
      <c r="M5465" s="98">
        <f>Causas[[#This Row],[parada_duracion]]/60</f>
        <v>15.816666666666666</v>
      </c>
      <c r="N5465" s="19" t="s">
        <v>113</v>
      </c>
      <c r="O5465" s="99" t="s">
        <v>52</v>
      </c>
      <c r="P5465" s="99">
        <f>WEEKNUM(Causas[[#This Row],[resolucion_fecha]],16)</f>
        <v>47</v>
      </c>
      <c r="Q5465" s="99" t="str">
        <f>TEXT(Causas[[#This Row],[resolucion_fecha]],"MMMM")</f>
        <v>noviembre</v>
      </c>
      <c r="R5465" s="99" t="str">
        <f t="shared" si="85"/>
        <v>M</v>
      </c>
      <c r="S5465" s="99"/>
      <c r="T5465" s="99" t="s">
        <v>53</v>
      </c>
      <c r="U5465" s="100"/>
      <c r="V5465" s="99"/>
      <c r="W5465" s="99"/>
    </row>
    <row r="5466" spans="1:23" hidden="1" x14ac:dyDescent="0.25">
      <c r="A5466" s="106">
        <v>155829</v>
      </c>
      <c r="B5466" s="106" t="s">
        <v>54</v>
      </c>
      <c r="C5466" s="106" t="s">
        <v>43</v>
      </c>
      <c r="D5466" s="106" t="s">
        <v>55</v>
      </c>
      <c r="E5466" s="107">
        <v>44120</v>
      </c>
      <c r="F5466" s="106" t="s">
        <v>56</v>
      </c>
      <c r="G5466" s="106" t="s">
        <v>50</v>
      </c>
      <c r="H5466" s="107">
        <v>45252</v>
      </c>
      <c r="I5466" s="109">
        <v>0.51304398148148145</v>
      </c>
      <c r="J5466" s="107">
        <v>45252</v>
      </c>
      <c r="K5466" s="109">
        <v>0.53969907407407403</v>
      </c>
      <c r="L5466" s="106">
        <v>2303</v>
      </c>
      <c r="M5466" s="98">
        <f>Causas[[#This Row],[parada_duracion]]/60</f>
        <v>38.383333333333333</v>
      </c>
      <c r="N5466" s="19" t="s">
        <v>49</v>
      </c>
      <c r="O5466" s="99" t="s">
        <v>49</v>
      </c>
      <c r="P5466" s="99">
        <f>WEEKNUM(Causas[[#This Row],[resolucion_fecha]],16)</f>
        <v>47</v>
      </c>
      <c r="Q5466" s="99" t="str">
        <f>TEXT(Causas[[#This Row],[resolucion_fecha]],"MMMM")</f>
        <v>noviembre</v>
      </c>
      <c r="R5466" s="99" t="str">
        <f t="shared" si="85"/>
        <v>M</v>
      </c>
      <c r="S5466" s="99"/>
      <c r="T5466" s="99" t="s">
        <v>49</v>
      </c>
      <c r="U5466" s="100"/>
      <c r="V5466" s="99"/>
      <c r="W5466" s="99"/>
    </row>
    <row r="5467" spans="1:23" hidden="1" x14ac:dyDescent="0.25">
      <c r="A5467" s="106">
        <v>155831</v>
      </c>
      <c r="B5467" s="106" t="s">
        <v>42</v>
      </c>
      <c r="C5467" s="106" t="s">
        <v>43</v>
      </c>
      <c r="D5467" s="106" t="s">
        <v>77</v>
      </c>
      <c r="E5467" s="107">
        <v>43405</v>
      </c>
      <c r="F5467" s="108" t="s">
        <v>45</v>
      </c>
      <c r="G5467" s="106" t="s">
        <v>46</v>
      </c>
      <c r="H5467" s="107">
        <v>45252</v>
      </c>
      <c r="I5467" s="109">
        <v>0.52589120370370368</v>
      </c>
      <c r="J5467" s="107">
        <v>45252</v>
      </c>
      <c r="K5467" s="109">
        <v>0.5782870370370371</v>
      </c>
      <c r="L5467" s="106">
        <v>4527</v>
      </c>
      <c r="M5467" s="98">
        <f>Causas[[#This Row],[parada_duracion]]/60</f>
        <v>75.45</v>
      </c>
      <c r="N5467" s="19" t="s">
        <v>49</v>
      </c>
      <c r="O5467" s="99" t="s">
        <v>49</v>
      </c>
      <c r="P5467" s="99">
        <f>WEEKNUM(Causas[[#This Row],[resolucion_fecha]],16)</f>
        <v>47</v>
      </c>
      <c r="Q5467" s="99" t="str">
        <f>TEXT(Causas[[#This Row],[resolucion_fecha]],"MMMM")</f>
        <v>noviembre</v>
      </c>
      <c r="R5467" s="99" t="str">
        <f t="shared" si="85"/>
        <v>M</v>
      </c>
      <c r="S5467" s="99"/>
      <c r="T5467" s="99" t="s">
        <v>49</v>
      </c>
      <c r="U5467" s="100"/>
      <c r="V5467" s="99"/>
      <c r="W5467" s="99"/>
    </row>
    <row r="5468" spans="1:23" hidden="1" x14ac:dyDescent="0.25">
      <c r="A5468" s="106">
        <v>155833</v>
      </c>
      <c r="B5468" s="106" t="s">
        <v>129</v>
      </c>
      <c r="C5468" s="106" t="s">
        <v>43</v>
      </c>
      <c r="D5468" s="106" t="s">
        <v>55</v>
      </c>
      <c r="E5468" s="107">
        <v>43405</v>
      </c>
      <c r="F5468" s="108" t="s">
        <v>45</v>
      </c>
      <c r="G5468" s="106" t="s">
        <v>46</v>
      </c>
      <c r="H5468" s="107">
        <v>45252</v>
      </c>
      <c r="I5468" s="109">
        <v>0.53983796296296294</v>
      </c>
      <c r="J5468" s="107">
        <v>45252</v>
      </c>
      <c r="K5468" s="109">
        <v>0.57856481481481481</v>
      </c>
      <c r="L5468" s="106">
        <v>3346</v>
      </c>
      <c r="M5468" s="98">
        <f>Causas[[#This Row],[parada_duracion]]/60</f>
        <v>55.766666666666666</v>
      </c>
      <c r="N5468" s="19" t="s">
        <v>49</v>
      </c>
      <c r="O5468" s="99" t="s">
        <v>49</v>
      </c>
      <c r="P5468" s="99">
        <f>WEEKNUM(Causas[[#This Row],[resolucion_fecha]],16)</f>
        <v>47</v>
      </c>
      <c r="Q5468" s="99" t="str">
        <f>TEXT(Causas[[#This Row],[resolucion_fecha]],"MMMM")</f>
        <v>noviembre</v>
      </c>
      <c r="R5468" s="99" t="str">
        <f t="shared" si="85"/>
        <v>M</v>
      </c>
      <c r="S5468" s="99"/>
      <c r="T5468" s="99" t="s">
        <v>49</v>
      </c>
      <c r="U5468" s="100"/>
      <c r="V5468" s="99"/>
      <c r="W5468" s="99"/>
    </row>
    <row r="5469" spans="1:23" hidden="1" x14ac:dyDescent="0.25">
      <c r="A5469" s="110">
        <v>155850</v>
      </c>
      <c r="B5469" s="110" t="s">
        <v>42</v>
      </c>
      <c r="C5469" s="110" t="s">
        <v>43</v>
      </c>
      <c r="D5469" s="110" t="s">
        <v>164</v>
      </c>
      <c r="E5469" s="111">
        <v>43405</v>
      </c>
      <c r="F5469" s="112" t="s">
        <v>45</v>
      </c>
      <c r="G5469" s="110" t="s">
        <v>46</v>
      </c>
      <c r="H5469" s="111">
        <v>45252</v>
      </c>
      <c r="I5469" s="113">
        <v>0.64048611111111109</v>
      </c>
      <c r="J5469" s="111">
        <v>45252</v>
      </c>
      <c r="K5469" s="113">
        <v>0.67149305555555561</v>
      </c>
      <c r="L5469" s="110">
        <v>2679</v>
      </c>
      <c r="M5469" s="26">
        <f>Causas[[#This Row],[parada_duracion]]/60</f>
        <v>44.65</v>
      </c>
      <c r="N5469" s="19" t="s">
        <v>49</v>
      </c>
      <c r="O5469" s="99" t="s">
        <v>49</v>
      </c>
      <c r="P5469" s="16">
        <f>WEEKNUM(Causas[[#This Row],[resolucion_fecha]],16)</f>
        <v>47</v>
      </c>
      <c r="Q5469" s="16" t="str">
        <f>TEXT(Causas[[#This Row],[resolucion_fecha]],"MMMM")</f>
        <v>noviembre</v>
      </c>
      <c r="R5469" s="16" t="str">
        <f t="shared" si="85"/>
        <v>T</v>
      </c>
      <c r="S5469" s="16"/>
      <c r="T5469" s="99" t="s">
        <v>49</v>
      </c>
      <c r="U5469" s="100"/>
      <c r="V5469" s="16"/>
      <c r="W5469" s="16"/>
    </row>
    <row r="5470" spans="1:23" hidden="1" x14ac:dyDescent="0.25">
      <c r="A5470" s="106">
        <v>155879</v>
      </c>
      <c r="B5470" s="106" t="s">
        <v>58</v>
      </c>
      <c r="C5470" s="106" t="s">
        <v>43</v>
      </c>
      <c r="D5470" s="106" t="s">
        <v>96</v>
      </c>
      <c r="E5470" s="107">
        <v>43882</v>
      </c>
      <c r="F5470" s="106" t="s">
        <v>56</v>
      </c>
      <c r="G5470" s="106" t="s">
        <v>50</v>
      </c>
      <c r="H5470" s="107">
        <v>45253</v>
      </c>
      <c r="I5470" s="109">
        <v>0.25822916666666668</v>
      </c>
      <c r="J5470" s="107">
        <v>45253</v>
      </c>
      <c r="K5470" s="109">
        <v>0.25850694444444444</v>
      </c>
      <c r="L5470" s="106">
        <v>24</v>
      </c>
      <c r="M5470" s="98">
        <f>Causas[[#This Row],[parada_duracion]]/60</f>
        <v>0.4</v>
      </c>
      <c r="N5470" s="18" t="s">
        <v>47</v>
      </c>
      <c r="O5470" s="99" t="s">
        <v>47</v>
      </c>
      <c r="P5470" s="99">
        <f>WEEKNUM(Causas[[#This Row],[resolucion_fecha]],16)</f>
        <v>47</v>
      </c>
      <c r="Q5470" s="99" t="str">
        <f>TEXT(Causas[[#This Row],[resolucion_fecha]],"MMMM")</f>
        <v>noviembre</v>
      </c>
      <c r="R5470" s="99" t="str">
        <f t="shared" si="85"/>
        <v>M</v>
      </c>
      <c r="S5470" s="99"/>
      <c r="T5470" s="99" t="s">
        <v>47</v>
      </c>
      <c r="U5470" s="16"/>
      <c r="V5470" s="99"/>
      <c r="W5470" s="99"/>
    </row>
    <row r="5471" spans="1:23" hidden="1" x14ac:dyDescent="0.25">
      <c r="A5471" s="106">
        <v>155880</v>
      </c>
      <c r="B5471" s="106" t="s">
        <v>58</v>
      </c>
      <c r="C5471" s="106" t="s">
        <v>43</v>
      </c>
      <c r="D5471" s="106" t="s">
        <v>96</v>
      </c>
      <c r="E5471" s="107">
        <v>43882</v>
      </c>
      <c r="F5471" s="106" t="s">
        <v>56</v>
      </c>
      <c r="G5471" s="106" t="s">
        <v>50</v>
      </c>
      <c r="H5471" s="107">
        <v>45253</v>
      </c>
      <c r="I5471" s="109">
        <v>0.25865740740740739</v>
      </c>
      <c r="J5471" s="107">
        <v>45253</v>
      </c>
      <c r="K5471" s="109">
        <v>0.26232638888888887</v>
      </c>
      <c r="L5471" s="106">
        <v>317</v>
      </c>
      <c r="M5471" s="98">
        <f>Causas[[#This Row],[parada_duracion]]/60</f>
        <v>5.2833333333333332</v>
      </c>
      <c r="N5471" s="18" t="s">
        <v>47</v>
      </c>
      <c r="O5471" s="99" t="s">
        <v>47</v>
      </c>
      <c r="P5471" s="99">
        <f>WEEKNUM(Causas[[#This Row],[resolucion_fecha]],16)</f>
        <v>47</v>
      </c>
      <c r="Q5471" s="99" t="str">
        <f>TEXT(Causas[[#This Row],[resolucion_fecha]],"MMMM")</f>
        <v>noviembre</v>
      </c>
      <c r="R5471" s="99" t="str">
        <f t="shared" si="85"/>
        <v>M</v>
      </c>
      <c r="S5471" s="99"/>
      <c r="T5471" s="99" t="s">
        <v>47</v>
      </c>
      <c r="U5471" s="100"/>
      <c r="V5471" s="99"/>
      <c r="W5471" s="99"/>
    </row>
    <row r="5472" spans="1:23" ht="45" hidden="1" x14ac:dyDescent="0.25">
      <c r="A5472" s="106">
        <v>155882</v>
      </c>
      <c r="B5472" s="106" t="s">
        <v>42</v>
      </c>
      <c r="C5472" s="106" t="s">
        <v>43</v>
      </c>
      <c r="D5472" s="106" t="s">
        <v>164</v>
      </c>
      <c r="E5472" s="107">
        <v>43405</v>
      </c>
      <c r="F5472" s="108" t="s">
        <v>45</v>
      </c>
      <c r="G5472" s="106" t="s">
        <v>50</v>
      </c>
      <c r="H5472" s="107">
        <v>45253</v>
      </c>
      <c r="I5472" s="109">
        <v>0.2694097222222222</v>
      </c>
      <c r="J5472" s="107">
        <v>45253</v>
      </c>
      <c r="K5472" s="109">
        <v>0.49253472222222222</v>
      </c>
      <c r="L5472" s="106">
        <v>19278</v>
      </c>
      <c r="M5472" s="98">
        <f>Causas[[#This Row],[parada_duracion]]/60</f>
        <v>321.3</v>
      </c>
      <c r="N5472" s="18" t="s">
        <v>1748</v>
      </c>
      <c r="O5472" s="99" t="s">
        <v>52</v>
      </c>
      <c r="P5472" s="99">
        <f>WEEKNUM(Causas[[#This Row],[resolucion_fecha]],16)</f>
        <v>47</v>
      </c>
      <c r="Q5472" s="99" t="str">
        <f>TEXT(Causas[[#This Row],[resolucion_fecha]],"MMMM")</f>
        <v>noviembre</v>
      </c>
      <c r="R5472" s="99" t="str">
        <f t="shared" si="85"/>
        <v>M</v>
      </c>
      <c r="S5472" s="99"/>
      <c r="T5472" s="99" t="s">
        <v>53</v>
      </c>
      <c r="U5472" s="100"/>
      <c r="V5472" s="99"/>
      <c r="W5472" s="99"/>
    </row>
    <row r="5473" spans="1:23" ht="30" hidden="1" x14ac:dyDescent="0.25">
      <c r="A5473" s="106">
        <v>155886</v>
      </c>
      <c r="B5473" s="106" t="s">
        <v>146</v>
      </c>
      <c r="C5473" s="106" t="s">
        <v>43</v>
      </c>
      <c r="D5473" s="106" t="s">
        <v>154</v>
      </c>
      <c r="E5473" s="107">
        <v>43746</v>
      </c>
      <c r="F5473" s="106" t="s">
        <v>56</v>
      </c>
      <c r="G5473" s="106" t="s">
        <v>46</v>
      </c>
      <c r="H5473" s="107">
        <v>45253</v>
      </c>
      <c r="I5473" s="109">
        <v>0.28805555555555556</v>
      </c>
      <c r="J5473" s="107">
        <v>45253</v>
      </c>
      <c r="K5473" s="109">
        <v>0.29898148148148146</v>
      </c>
      <c r="L5473" s="106">
        <v>944</v>
      </c>
      <c r="M5473" s="98">
        <f>Causas[[#This Row],[parada_duracion]]/60</f>
        <v>15.733333333333333</v>
      </c>
      <c r="N5473" s="18" t="s">
        <v>1749</v>
      </c>
      <c r="O5473" s="99" t="s">
        <v>52</v>
      </c>
      <c r="P5473" s="99">
        <f>WEEKNUM(Causas[[#This Row],[resolucion_fecha]],16)</f>
        <v>47</v>
      </c>
      <c r="Q5473" s="99" t="str">
        <f>TEXT(Causas[[#This Row],[resolucion_fecha]],"MMMM")</f>
        <v>noviembre</v>
      </c>
      <c r="R5473" s="99" t="str">
        <f t="shared" si="85"/>
        <v>M</v>
      </c>
      <c r="S5473" s="99"/>
      <c r="T5473" s="99" t="s">
        <v>53</v>
      </c>
      <c r="U5473" s="100"/>
      <c r="V5473" s="99"/>
      <c r="W5473" s="99"/>
    </row>
    <row r="5474" spans="1:23" hidden="1" x14ac:dyDescent="0.25">
      <c r="A5474" s="106">
        <v>155887</v>
      </c>
      <c r="B5474" s="106" t="s">
        <v>42</v>
      </c>
      <c r="C5474" s="106" t="s">
        <v>43</v>
      </c>
      <c r="D5474" s="106" t="s">
        <v>80</v>
      </c>
      <c r="E5474" s="107">
        <v>43405</v>
      </c>
      <c r="F5474" s="108" t="s">
        <v>45</v>
      </c>
      <c r="G5474" s="106" t="s">
        <v>50</v>
      </c>
      <c r="H5474" s="107">
        <v>45253</v>
      </c>
      <c r="I5474" s="109">
        <v>0.29060185185185183</v>
      </c>
      <c r="J5474" s="107">
        <v>45253</v>
      </c>
      <c r="K5474" s="109">
        <v>0.40353009259259259</v>
      </c>
      <c r="L5474" s="106">
        <v>9757</v>
      </c>
      <c r="M5474" s="98">
        <f>Causas[[#This Row],[parada_duracion]]/60</f>
        <v>162.61666666666667</v>
      </c>
      <c r="N5474" s="18" t="s">
        <v>1045</v>
      </c>
      <c r="O5474" s="99" t="s">
        <v>52</v>
      </c>
      <c r="P5474" s="99">
        <f>WEEKNUM(Causas[[#This Row],[resolucion_fecha]],16)</f>
        <v>47</v>
      </c>
      <c r="Q5474" s="99" t="str">
        <f>TEXT(Causas[[#This Row],[resolucion_fecha]],"MMMM")</f>
        <v>noviembre</v>
      </c>
      <c r="R5474" s="99" t="str">
        <f t="shared" si="85"/>
        <v>M</v>
      </c>
      <c r="S5474" s="99"/>
      <c r="T5474" s="99" t="s">
        <v>53</v>
      </c>
      <c r="U5474" s="100"/>
      <c r="V5474" s="99"/>
      <c r="W5474" s="99"/>
    </row>
    <row r="5475" spans="1:23" hidden="1" x14ac:dyDescent="0.25">
      <c r="A5475" s="106">
        <v>155890</v>
      </c>
      <c r="B5475" s="106" t="s">
        <v>66</v>
      </c>
      <c r="C5475" s="106" t="s">
        <v>43</v>
      </c>
      <c r="D5475" s="106" t="s">
        <v>154</v>
      </c>
      <c r="E5475" s="107">
        <v>43405</v>
      </c>
      <c r="F5475" s="108" t="s">
        <v>45</v>
      </c>
      <c r="G5475" s="106" t="s">
        <v>50</v>
      </c>
      <c r="H5475" s="107">
        <v>45253</v>
      </c>
      <c r="I5475" s="109">
        <v>0.32024305555555554</v>
      </c>
      <c r="J5475" s="107">
        <v>45253</v>
      </c>
      <c r="K5475" s="109">
        <v>0.36245370370370367</v>
      </c>
      <c r="L5475" s="106">
        <v>3647</v>
      </c>
      <c r="M5475" s="98">
        <f>Causas[[#This Row],[parada_duracion]]/60</f>
        <v>60.783333333333331</v>
      </c>
      <c r="N5475" s="18" t="s">
        <v>1750</v>
      </c>
      <c r="O5475" s="99" t="s">
        <v>52</v>
      </c>
      <c r="P5475" s="99">
        <f>WEEKNUM(Causas[[#This Row],[resolucion_fecha]],16)</f>
        <v>47</v>
      </c>
      <c r="Q5475" s="99" t="str">
        <f>TEXT(Causas[[#This Row],[resolucion_fecha]],"MMMM")</f>
        <v>noviembre</v>
      </c>
      <c r="R5475" s="99" t="str">
        <f t="shared" si="85"/>
        <v>M</v>
      </c>
      <c r="S5475" s="99"/>
      <c r="T5475" s="99" t="s">
        <v>53</v>
      </c>
      <c r="U5475" s="100"/>
      <c r="V5475" s="99"/>
      <c r="W5475" s="99"/>
    </row>
    <row r="5476" spans="1:23" hidden="1" x14ac:dyDescent="0.25">
      <c r="A5476" s="106">
        <v>155891</v>
      </c>
      <c r="B5476" s="106" t="s">
        <v>95</v>
      </c>
      <c r="C5476" s="106" t="s">
        <v>43</v>
      </c>
      <c r="D5476" s="106" t="s">
        <v>82</v>
      </c>
      <c r="E5476" s="107">
        <v>45063</v>
      </c>
      <c r="F5476" s="106" t="s">
        <v>124</v>
      </c>
      <c r="G5476" s="106" t="s">
        <v>50</v>
      </c>
      <c r="H5476" s="107">
        <v>45253</v>
      </c>
      <c r="I5476" s="109">
        <v>0.32728009259259255</v>
      </c>
      <c r="J5476" s="107">
        <v>45253</v>
      </c>
      <c r="K5476" s="109">
        <v>0.34093749999999995</v>
      </c>
      <c r="L5476" s="106">
        <v>1180</v>
      </c>
      <c r="M5476" s="98">
        <f>Causas[[#This Row],[parada_duracion]]/60</f>
        <v>19.666666666666668</v>
      </c>
      <c r="N5476" s="18" t="s">
        <v>1751</v>
      </c>
      <c r="O5476" s="99" t="s">
        <v>52</v>
      </c>
      <c r="P5476" s="99">
        <f>WEEKNUM(Causas[[#This Row],[resolucion_fecha]],16)</f>
        <v>47</v>
      </c>
      <c r="Q5476" s="99" t="str">
        <f>TEXT(Causas[[#This Row],[resolucion_fecha]],"MMMM")</f>
        <v>noviembre</v>
      </c>
      <c r="R5476" s="99" t="str">
        <f t="shared" si="85"/>
        <v>M</v>
      </c>
      <c r="S5476" s="99"/>
      <c r="T5476" s="99" t="s">
        <v>53</v>
      </c>
      <c r="U5476" s="100"/>
      <c r="V5476" s="99"/>
      <c r="W5476" s="99"/>
    </row>
    <row r="5477" spans="1:23" hidden="1" x14ac:dyDescent="0.25">
      <c r="A5477" s="106">
        <v>155899</v>
      </c>
      <c r="B5477" s="106" t="s">
        <v>66</v>
      </c>
      <c r="C5477" s="106" t="s">
        <v>43</v>
      </c>
      <c r="D5477" s="106" t="s">
        <v>154</v>
      </c>
      <c r="E5477" s="107">
        <v>43405</v>
      </c>
      <c r="F5477" s="108" t="s">
        <v>45</v>
      </c>
      <c r="G5477" s="106" t="s">
        <v>50</v>
      </c>
      <c r="H5477" s="107">
        <v>45253</v>
      </c>
      <c r="I5477" s="109">
        <v>0.38603009259259258</v>
      </c>
      <c r="J5477" s="107">
        <v>45253</v>
      </c>
      <c r="K5477" s="109">
        <v>0.39923611111111112</v>
      </c>
      <c r="L5477" s="106">
        <v>1141</v>
      </c>
      <c r="M5477" s="98">
        <f>Causas[[#This Row],[parada_duracion]]/60</f>
        <v>19.016666666666666</v>
      </c>
      <c r="N5477" s="18" t="s">
        <v>113</v>
      </c>
      <c r="O5477" s="99" t="s">
        <v>52</v>
      </c>
      <c r="P5477" s="99">
        <f>WEEKNUM(Causas[[#This Row],[resolucion_fecha]],16)</f>
        <v>47</v>
      </c>
      <c r="Q5477" s="99" t="str">
        <f>TEXT(Causas[[#This Row],[resolucion_fecha]],"MMMM")</f>
        <v>noviembre</v>
      </c>
      <c r="R5477" s="99" t="str">
        <f t="shared" si="85"/>
        <v>M</v>
      </c>
      <c r="S5477" s="99"/>
      <c r="T5477" s="99" t="s">
        <v>53</v>
      </c>
      <c r="U5477" s="100"/>
      <c r="V5477" s="99"/>
      <c r="W5477" s="99"/>
    </row>
    <row r="5478" spans="1:23" hidden="1" x14ac:dyDescent="0.25">
      <c r="A5478" s="106">
        <v>155900</v>
      </c>
      <c r="B5478" s="106" t="s">
        <v>54</v>
      </c>
      <c r="C5478" s="106" t="s">
        <v>43</v>
      </c>
      <c r="D5478" s="106" t="s">
        <v>55</v>
      </c>
      <c r="E5478" s="107">
        <v>44120</v>
      </c>
      <c r="F5478" s="106" t="s">
        <v>56</v>
      </c>
      <c r="G5478" s="106" t="s">
        <v>50</v>
      </c>
      <c r="H5478" s="107">
        <v>45253</v>
      </c>
      <c r="I5478" s="109">
        <v>0.38635416666666672</v>
      </c>
      <c r="J5478" s="107">
        <v>45253</v>
      </c>
      <c r="K5478" s="109">
        <v>0.42097222222222225</v>
      </c>
      <c r="L5478" s="106">
        <v>2991</v>
      </c>
      <c r="M5478" s="98">
        <f>Causas[[#This Row],[parada_duracion]]/60</f>
        <v>49.85</v>
      </c>
      <c r="N5478" s="18" t="s">
        <v>628</v>
      </c>
      <c r="O5478" s="99" t="s">
        <v>52</v>
      </c>
      <c r="P5478" s="99">
        <f>WEEKNUM(Causas[[#This Row],[resolucion_fecha]],16)</f>
        <v>47</v>
      </c>
      <c r="Q5478" s="99" t="str">
        <f>TEXT(Causas[[#This Row],[resolucion_fecha]],"MMMM")</f>
        <v>noviembre</v>
      </c>
      <c r="R5478" s="99" t="str">
        <f t="shared" si="85"/>
        <v>M</v>
      </c>
      <c r="S5478" s="99"/>
      <c r="T5478" s="99" t="s">
        <v>53</v>
      </c>
      <c r="U5478" s="100"/>
      <c r="V5478" s="99"/>
      <c r="W5478" s="99"/>
    </row>
    <row r="5479" spans="1:23" hidden="1" x14ac:dyDescent="0.25">
      <c r="A5479" s="106">
        <v>155910</v>
      </c>
      <c r="B5479" s="106" t="s">
        <v>42</v>
      </c>
      <c r="C5479" s="106" t="s">
        <v>43</v>
      </c>
      <c r="D5479" s="106" t="s">
        <v>166</v>
      </c>
      <c r="E5479" s="107">
        <v>43405</v>
      </c>
      <c r="F5479" s="108" t="s">
        <v>45</v>
      </c>
      <c r="G5479" s="106" t="s">
        <v>46</v>
      </c>
      <c r="H5479" s="107">
        <v>45253</v>
      </c>
      <c r="I5479" s="109">
        <v>0.42454861111111114</v>
      </c>
      <c r="J5479" s="107">
        <v>45253</v>
      </c>
      <c r="K5479" s="109">
        <v>0.42692129629629627</v>
      </c>
      <c r="L5479" s="106">
        <v>205</v>
      </c>
      <c r="M5479" s="98">
        <f>Causas[[#This Row],[parada_duracion]]/60</f>
        <v>3.4166666666666665</v>
      </c>
      <c r="N5479" s="18" t="s">
        <v>47</v>
      </c>
      <c r="O5479" s="99" t="s">
        <v>47</v>
      </c>
      <c r="P5479" s="99">
        <f>WEEKNUM(Causas[[#This Row],[resolucion_fecha]],16)</f>
        <v>47</v>
      </c>
      <c r="Q5479" s="99" t="str">
        <f>TEXT(Causas[[#This Row],[resolucion_fecha]],"MMMM")</f>
        <v>noviembre</v>
      </c>
      <c r="R5479" s="99" t="str">
        <f t="shared" si="85"/>
        <v>M</v>
      </c>
      <c r="S5479" s="99"/>
      <c r="T5479" s="99" t="s">
        <v>47</v>
      </c>
      <c r="U5479" s="100"/>
      <c r="V5479" s="99"/>
      <c r="W5479" s="99"/>
    </row>
    <row r="5480" spans="1:23" hidden="1" x14ac:dyDescent="0.25">
      <c r="A5480" s="106">
        <v>155912</v>
      </c>
      <c r="B5480" s="106" t="s">
        <v>171</v>
      </c>
      <c r="C5480" s="106" t="s">
        <v>43</v>
      </c>
      <c r="D5480" s="106" t="s">
        <v>77</v>
      </c>
      <c r="E5480" s="107">
        <v>43405</v>
      </c>
      <c r="F5480" s="108" t="s">
        <v>45</v>
      </c>
      <c r="G5480" s="106" t="s">
        <v>50</v>
      </c>
      <c r="H5480" s="107">
        <v>45253</v>
      </c>
      <c r="I5480" s="109">
        <v>0.43005787037037035</v>
      </c>
      <c r="J5480" s="107">
        <v>45253</v>
      </c>
      <c r="K5480" s="109">
        <v>0.43040509259259263</v>
      </c>
      <c r="L5480" s="106">
        <v>30</v>
      </c>
      <c r="M5480" s="98">
        <f>Causas[[#This Row],[parada_duracion]]/60</f>
        <v>0.5</v>
      </c>
      <c r="N5480" s="18" t="s">
        <v>47</v>
      </c>
      <c r="O5480" s="99" t="s">
        <v>47</v>
      </c>
      <c r="P5480" s="99">
        <f>WEEKNUM(Causas[[#This Row],[resolucion_fecha]],16)</f>
        <v>47</v>
      </c>
      <c r="Q5480" s="99" t="str">
        <f>TEXT(Causas[[#This Row],[resolucion_fecha]],"MMMM")</f>
        <v>noviembre</v>
      </c>
      <c r="R5480" s="99" t="str">
        <f t="shared" si="85"/>
        <v>M</v>
      </c>
      <c r="S5480" s="99"/>
      <c r="T5480" s="99" t="s">
        <v>47</v>
      </c>
      <c r="U5480" s="100"/>
      <c r="V5480" s="99"/>
      <c r="W5480" s="99"/>
    </row>
    <row r="5481" spans="1:23" hidden="1" x14ac:dyDescent="0.25">
      <c r="A5481" s="106">
        <v>155923</v>
      </c>
      <c r="B5481" s="106" t="s">
        <v>61</v>
      </c>
      <c r="C5481" s="106" t="s">
        <v>43</v>
      </c>
      <c r="D5481" s="106" t="s">
        <v>68</v>
      </c>
      <c r="E5481" s="107">
        <v>43405</v>
      </c>
      <c r="F5481" s="108" t="s">
        <v>45</v>
      </c>
      <c r="G5481" s="106" t="s">
        <v>46</v>
      </c>
      <c r="H5481" s="107">
        <v>45253</v>
      </c>
      <c r="I5481" s="109">
        <v>0.45386574074074071</v>
      </c>
      <c r="J5481" s="107">
        <v>45253</v>
      </c>
      <c r="K5481" s="109">
        <v>0.50009259259259264</v>
      </c>
      <c r="L5481" s="106">
        <v>3994</v>
      </c>
      <c r="M5481" s="98">
        <f>Causas[[#This Row],[parada_duracion]]/60</f>
        <v>66.566666666666663</v>
      </c>
      <c r="N5481" s="18" t="s">
        <v>49</v>
      </c>
      <c r="O5481" s="99" t="s">
        <v>49</v>
      </c>
      <c r="P5481" s="99">
        <f>WEEKNUM(Causas[[#This Row],[resolucion_fecha]],16)</f>
        <v>47</v>
      </c>
      <c r="Q5481" s="99" t="str">
        <f>TEXT(Causas[[#This Row],[resolucion_fecha]],"MMMM")</f>
        <v>noviembre</v>
      </c>
      <c r="R5481" s="99" t="str">
        <f t="shared" si="85"/>
        <v>M</v>
      </c>
      <c r="S5481" s="99"/>
      <c r="T5481" s="99" t="s">
        <v>49</v>
      </c>
      <c r="U5481" s="100"/>
      <c r="V5481" s="99"/>
      <c r="W5481" s="99"/>
    </row>
    <row r="5482" spans="1:23" hidden="1" x14ac:dyDescent="0.25">
      <c r="A5482" s="106">
        <v>155938</v>
      </c>
      <c r="B5482" s="106" t="s">
        <v>42</v>
      </c>
      <c r="C5482" s="106" t="s">
        <v>43</v>
      </c>
      <c r="D5482" s="106" t="s">
        <v>164</v>
      </c>
      <c r="E5482" s="107">
        <v>43405</v>
      </c>
      <c r="F5482" s="108" t="s">
        <v>45</v>
      </c>
      <c r="G5482" s="106" t="s">
        <v>46</v>
      </c>
      <c r="H5482" s="107">
        <v>45253</v>
      </c>
      <c r="I5482" s="109">
        <v>0.49541666666666667</v>
      </c>
      <c r="J5482" s="107">
        <v>45253</v>
      </c>
      <c r="K5482" s="109">
        <v>0.50012731481481476</v>
      </c>
      <c r="L5482" s="106">
        <v>407</v>
      </c>
      <c r="M5482" s="98">
        <f>Causas[[#This Row],[parada_duracion]]/60</f>
        <v>6.7833333333333332</v>
      </c>
      <c r="N5482" s="18" t="s">
        <v>47</v>
      </c>
      <c r="O5482" s="99" t="s">
        <v>47</v>
      </c>
      <c r="P5482" s="99">
        <f>WEEKNUM(Causas[[#This Row],[resolucion_fecha]],16)</f>
        <v>47</v>
      </c>
      <c r="Q5482" s="99" t="str">
        <f>TEXT(Causas[[#This Row],[resolucion_fecha]],"MMMM")</f>
        <v>noviembre</v>
      </c>
      <c r="R5482" s="99" t="str">
        <f t="shared" si="85"/>
        <v>M</v>
      </c>
      <c r="S5482" s="99"/>
      <c r="T5482" s="99" t="s">
        <v>47</v>
      </c>
      <c r="U5482" s="100"/>
      <c r="V5482" s="99"/>
      <c r="W5482" s="99"/>
    </row>
    <row r="5483" spans="1:23" hidden="1" x14ac:dyDescent="0.25">
      <c r="A5483" s="106">
        <v>155945</v>
      </c>
      <c r="B5483" s="106" t="s">
        <v>54</v>
      </c>
      <c r="C5483" s="106" t="s">
        <v>43</v>
      </c>
      <c r="D5483" s="106" t="s">
        <v>55</v>
      </c>
      <c r="E5483" s="107">
        <v>44120</v>
      </c>
      <c r="F5483" s="106" t="s">
        <v>56</v>
      </c>
      <c r="G5483" s="106" t="s">
        <v>50</v>
      </c>
      <c r="H5483" s="107">
        <v>45253</v>
      </c>
      <c r="I5483" s="109">
        <v>0.51887731481481481</v>
      </c>
      <c r="J5483" s="107">
        <v>45253</v>
      </c>
      <c r="K5483" s="109">
        <v>0.54270833333333335</v>
      </c>
      <c r="L5483" s="106">
        <v>2059</v>
      </c>
      <c r="M5483" s="98">
        <f>Causas[[#This Row],[parada_duracion]]/60</f>
        <v>34.31666666666667</v>
      </c>
      <c r="N5483" s="18" t="s">
        <v>49</v>
      </c>
      <c r="O5483" s="99" t="s">
        <v>49</v>
      </c>
      <c r="P5483" s="99">
        <f>WEEKNUM(Causas[[#This Row],[resolucion_fecha]],16)</f>
        <v>47</v>
      </c>
      <c r="Q5483" s="99" t="str">
        <f>TEXT(Causas[[#This Row],[resolucion_fecha]],"MMMM")</f>
        <v>noviembre</v>
      </c>
      <c r="R5483" s="99" t="str">
        <f t="shared" si="85"/>
        <v>M</v>
      </c>
      <c r="S5483" s="99"/>
      <c r="T5483" s="99" t="s">
        <v>49</v>
      </c>
      <c r="U5483" s="100"/>
      <c r="V5483" s="99"/>
      <c r="W5483" s="99"/>
    </row>
    <row r="5484" spans="1:23" hidden="1" x14ac:dyDescent="0.25">
      <c r="A5484" s="106">
        <v>155958</v>
      </c>
      <c r="B5484" s="106" t="s">
        <v>42</v>
      </c>
      <c r="C5484" s="106" t="s">
        <v>43</v>
      </c>
      <c r="D5484" s="106" t="s">
        <v>164</v>
      </c>
      <c r="E5484" s="107">
        <v>43405</v>
      </c>
      <c r="F5484" s="108" t="s">
        <v>45</v>
      </c>
      <c r="G5484" s="106" t="s">
        <v>46</v>
      </c>
      <c r="H5484" s="107">
        <v>45253</v>
      </c>
      <c r="I5484" s="109">
        <v>0.60597222222222225</v>
      </c>
      <c r="J5484" s="107">
        <v>45253</v>
      </c>
      <c r="K5484" s="109">
        <v>0.61959490740740741</v>
      </c>
      <c r="L5484" s="106">
        <v>1177</v>
      </c>
      <c r="M5484" s="98">
        <f>Causas[[#This Row],[parada_duracion]]/60</f>
        <v>19.616666666666667</v>
      </c>
      <c r="N5484" s="18" t="s">
        <v>49</v>
      </c>
      <c r="O5484" s="99" t="s">
        <v>49</v>
      </c>
      <c r="P5484" s="99">
        <f>WEEKNUM(Causas[[#This Row],[resolucion_fecha]],16)</f>
        <v>47</v>
      </c>
      <c r="Q5484" s="99" t="str">
        <f>TEXT(Causas[[#This Row],[resolucion_fecha]],"MMMM")</f>
        <v>noviembre</v>
      </c>
      <c r="R5484" s="99" t="str">
        <f t="shared" ref="R5484:R5547" si="86">IF(I5484&gt;TIME(22,0,0),"N",IF(I5484&lt;TIME(6,0,0),"N",IF(I5484&gt;TIME(14,0,0),"T",IF(I5484&gt;=TIME(6,0,0),"M","-"))))</f>
        <v>T</v>
      </c>
      <c r="S5484" s="99"/>
      <c r="T5484" s="99" t="s">
        <v>49</v>
      </c>
      <c r="U5484" s="100"/>
      <c r="V5484" s="99"/>
      <c r="W5484" s="99"/>
    </row>
    <row r="5485" spans="1:23" hidden="1" x14ac:dyDescent="0.25">
      <c r="A5485" s="106">
        <v>155959</v>
      </c>
      <c r="B5485" s="106" t="s">
        <v>66</v>
      </c>
      <c r="C5485" s="106" t="s">
        <v>43</v>
      </c>
      <c r="D5485" s="106" t="s">
        <v>96</v>
      </c>
      <c r="E5485" s="107">
        <v>43405</v>
      </c>
      <c r="F5485" s="108" t="s">
        <v>45</v>
      </c>
      <c r="G5485" s="106" t="s">
        <v>46</v>
      </c>
      <c r="H5485" s="107">
        <v>45253</v>
      </c>
      <c r="I5485" s="109">
        <v>0.60631944444444441</v>
      </c>
      <c r="J5485" s="107">
        <v>45253</v>
      </c>
      <c r="K5485" s="109">
        <v>0.60910879629629633</v>
      </c>
      <c r="L5485" s="106">
        <v>241</v>
      </c>
      <c r="M5485" s="98">
        <f>Causas[[#This Row],[parada_duracion]]/60</f>
        <v>4.0166666666666666</v>
      </c>
      <c r="N5485" s="18" t="s">
        <v>47</v>
      </c>
      <c r="O5485" s="99" t="s">
        <v>47</v>
      </c>
      <c r="P5485" s="99">
        <f>WEEKNUM(Causas[[#This Row],[resolucion_fecha]],16)</f>
        <v>47</v>
      </c>
      <c r="Q5485" s="99" t="str">
        <f>TEXT(Causas[[#This Row],[resolucion_fecha]],"MMMM")</f>
        <v>noviembre</v>
      </c>
      <c r="R5485" s="99" t="str">
        <f t="shared" si="86"/>
        <v>T</v>
      </c>
      <c r="S5485" s="99"/>
      <c r="T5485" s="99" t="s">
        <v>47</v>
      </c>
      <c r="U5485" s="100"/>
      <c r="V5485" s="99"/>
      <c r="W5485" s="99"/>
    </row>
    <row r="5486" spans="1:23" hidden="1" x14ac:dyDescent="0.25">
      <c r="A5486" s="106">
        <v>155963</v>
      </c>
      <c r="B5486" s="106" t="s">
        <v>66</v>
      </c>
      <c r="C5486" s="106" t="s">
        <v>43</v>
      </c>
      <c r="D5486" s="106" t="s">
        <v>154</v>
      </c>
      <c r="E5486" s="107">
        <v>43405</v>
      </c>
      <c r="F5486" s="108" t="s">
        <v>45</v>
      </c>
      <c r="G5486" s="106" t="s">
        <v>46</v>
      </c>
      <c r="H5486" s="107">
        <v>45253</v>
      </c>
      <c r="I5486" s="109">
        <v>0.61979166666666663</v>
      </c>
      <c r="J5486" s="107">
        <v>45253</v>
      </c>
      <c r="K5486" s="109">
        <v>0.70513888888888887</v>
      </c>
      <c r="L5486" s="106">
        <v>7374</v>
      </c>
      <c r="M5486" s="98">
        <f>Causas[[#This Row],[parada_duracion]]/60</f>
        <v>122.9</v>
      </c>
      <c r="N5486" s="18" t="s">
        <v>49</v>
      </c>
      <c r="O5486" s="99" t="s">
        <v>49</v>
      </c>
      <c r="P5486" s="99">
        <f>WEEKNUM(Causas[[#This Row],[resolucion_fecha]],16)</f>
        <v>47</v>
      </c>
      <c r="Q5486" s="99" t="str">
        <f>TEXT(Causas[[#This Row],[resolucion_fecha]],"MMMM")</f>
        <v>noviembre</v>
      </c>
      <c r="R5486" s="99" t="str">
        <f t="shared" si="86"/>
        <v>T</v>
      </c>
      <c r="S5486" s="99"/>
      <c r="T5486" s="99" t="s">
        <v>49</v>
      </c>
      <c r="U5486" s="100"/>
      <c r="V5486" s="99"/>
      <c r="W5486" s="99"/>
    </row>
    <row r="5487" spans="1:23" hidden="1" x14ac:dyDescent="0.25">
      <c r="A5487" s="106">
        <v>155964</v>
      </c>
      <c r="B5487" s="106" t="s">
        <v>42</v>
      </c>
      <c r="C5487" s="106" t="s">
        <v>43</v>
      </c>
      <c r="D5487" s="106" t="s">
        <v>164</v>
      </c>
      <c r="E5487" s="107">
        <v>43405</v>
      </c>
      <c r="F5487" s="108" t="s">
        <v>45</v>
      </c>
      <c r="G5487" s="106" t="s">
        <v>46</v>
      </c>
      <c r="H5487" s="107">
        <v>45253</v>
      </c>
      <c r="I5487" s="109">
        <v>0.62179398148148146</v>
      </c>
      <c r="J5487" s="107">
        <v>45253</v>
      </c>
      <c r="K5487" s="109">
        <v>0.63415509259259262</v>
      </c>
      <c r="L5487" s="106">
        <v>1068</v>
      </c>
      <c r="M5487" s="98">
        <f>Causas[[#This Row],[parada_duracion]]/60</f>
        <v>17.8</v>
      </c>
      <c r="N5487" s="18" t="s">
        <v>113</v>
      </c>
      <c r="O5487" s="99" t="s">
        <v>52</v>
      </c>
      <c r="P5487" s="99">
        <f>WEEKNUM(Causas[[#This Row],[resolucion_fecha]],16)</f>
        <v>47</v>
      </c>
      <c r="Q5487" s="99" t="str">
        <f>TEXT(Causas[[#This Row],[resolucion_fecha]],"MMMM")</f>
        <v>noviembre</v>
      </c>
      <c r="R5487" s="99" t="str">
        <f t="shared" si="86"/>
        <v>T</v>
      </c>
      <c r="S5487" s="99"/>
      <c r="T5487" s="99" t="s">
        <v>53</v>
      </c>
      <c r="U5487" s="100"/>
      <c r="V5487" s="99"/>
      <c r="W5487" s="99"/>
    </row>
    <row r="5488" spans="1:23" hidden="1" x14ac:dyDescent="0.25">
      <c r="A5488" s="106">
        <v>155967</v>
      </c>
      <c r="B5488" s="106" t="s">
        <v>88</v>
      </c>
      <c r="C5488" s="106" t="s">
        <v>43</v>
      </c>
      <c r="D5488" s="106" t="s">
        <v>80</v>
      </c>
      <c r="E5488" s="107">
        <v>43843</v>
      </c>
      <c r="F5488" s="106" t="s">
        <v>56</v>
      </c>
      <c r="G5488" s="106" t="s">
        <v>50</v>
      </c>
      <c r="H5488" s="107">
        <v>45253</v>
      </c>
      <c r="I5488" s="109">
        <v>0.62718750000000001</v>
      </c>
      <c r="J5488" s="107">
        <v>45253</v>
      </c>
      <c r="K5488" s="109">
        <v>0.65864583333333326</v>
      </c>
      <c r="L5488" s="106">
        <v>2718</v>
      </c>
      <c r="M5488" s="98">
        <f>Causas[[#This Row],[parada_duracion]]/60</f>
        <v>45.3</v>
      </c>
      <c r="N5488" s="18" t="s">
        <v>49</v>
      </c>
      <c r="O5488" s="99" t="s">
        <v>49</v>
      </c>
      <c r="P5488" s="99">
        <f>WEEKNUM(Causas[[#This Row],[resolucion_fecha]],16)</f>
        <v>47</v>
      </c>
      <c r="Q5488" s="99" t="str">
        <f>TEXT(Causas[[#This Row],[resolucion_fecha]],"MMMM")</f>
        <v>noviembre</v>
      </c>
      <c r="R5488" s="99" t="str">
        <f t="shared" si="86"/>
        <v>T</v>
      </c>
      <c r="S5488" s="99"/>
      <c r="T5488" s="99" t="s">
        <v>49</v>
      </c>
      <c r="U5488" s="100"/>
      <c r="V5488" s="99"/>
      <c r="W5488" s="99"/>
    </row>
    <row r="5489" spans="1:23" hidden="1" x14ac:dyDescent="0.25">
      <c r="A5489" s="106">
        <v>155972</v>
      </c>
      <c r="B5489" s="106" t="s">
        <v>95</v>
      </c>
      <c r="C5489" s="106" t="s">
        <v>43</v>
      </c>
      <c r="D5489" s="106" t="s">
        <v>80</v>
      </c>
      <c r="E5489" s="107">
        <v>43405</v>
      </c>
      <c r="F5489" s="108" t="s">
        <v>45</v>
      </c>
      <c r="G5489" s="106" t="s">
        <v>50</v>
      </c>
      <c r="H5489" s="107">
        <v>45253</v>
      </c>
      <c r="I5489" s="109">
        <v>0.65875000000000006</v>
      </c>
      <c r="J5489" s="107">
        <v>45253</v>
      </c>
      <c r="K5489" s="109">
        <v>0.68478009259259265</v>
      </c>
      <c r="L5489" s="106">
        <v>2249</v>
      </c>
      <c r="M5489" s="98">
        <f>Causas[[#This Row],[parada_duracion]]/60</f>
        <v>37.483333333333334</v>
      </c>
      <c r="N5489" s="18" t="s">
        <v>1174</v>
      </c>
      <c r="O5489" s="99" t="s">
        <v>52</v>
      </c>
      <c r="P5489" s="99">
        <f>WEEKNUM(Causas[[#This Row],[resolucion_fecha]],16)</f>
        <v>47</v>
      </c>
      <c r="Q5489" s="99" t="str">
        <f>TEXT(Causas[[#This Row],[resolucion_fecha]],"MMMM")</f>
        <v>noviembre</v>
      </c>
      <c r="R5489" s="99" t="str">
        <f t="shared" si="86"/>
        <v>T</v>
      </c>
      <c r="S5489" s="99"/>
      <c r="T5489" s="99" t="s">
        <v>53</v>
      </c>
      <c r="U5489" s="100"/>
      <c r="V5489" s="99"/>
      <c r="W5489" s="99"/>
    </row>
    <row r="5490" spans="1:23" hidden="1" x14ac:dyDescent="0.25">
      <c r="A5490" s="106">
        <v>155978</v>
      </c>
      <c r="B5490" s="106" t="s">
        <v>79</v>
      </c>
      <c r="C5490" s="106" t="s">
        <v>43</v>
      </c>
      <c r="D5490" s="106" t="s">
        <v>166</v>
      </c>
      <c r="E5490" s="107">
        <v>43405</v>
      </c>
      <c r="F5490" s="108" t="s">
        <v>45</v>
      </c>
      <c r="G5490" s="106" t="s">
        <v>50</v>
      </c>
      <c r="H5490" s="107">
        <v>45253</v>
      </c>
      <c r="I5490" s="109">
        <v>0.70004629629629633</v>
      </c>
      <c r="J5490" s="107">
        <v>45253</v>
      </c>
      <c r="K5490" s="109">
        <v>0.73835648148148147</v>
      </c>
      <c r="L5490" s="106">
        <v>3310</v>
      </c>
      <c r="M5490" s="98">
        <f>Causas[[#This Row],[parada_duracion]]/60</f>
        <v>55.166666666666664</v>
      </c>
      <c r="N5490" s="18" t="s">
        <v>1752</v>
      </c>
      <c r="O5490" s="99" t="s">
        <v>52</v>
      </c>
      <c r="P5490" s="99">
        <f>WEEKNUM(Causas[[#This Row],[resolucion_fecha]],16)</f>
        <v>47</v>
      </c>
      <c r="Q5490" s="99" t="str">
        <f>TEXT(Causas[[#This Row],[resolucion_fecha]],"MMMM")</f>
        <v>noviembre</v>
      </c>
      <c r="R5490" s="99" t="str">
        <f t="shared" si="86"/>
        <v>T</v>
      </c>
      <c r="S5490" s="99"/>
      <c r="T5490" s="99" t="s">
        <v>53</v>
      </c>
      <c r="U5490" s="100"/>
      <c r="V5490" s="99"/>
      <c r="W5490" s="99"/>
    </row>
    <row r="5491" spans="1:23" hidden="1" x14ac:dyDescent="0.25">
      <c r="A5491" s="106">
        <v>155989</v>
      </c>
      <c r="B5491" s="106" t="s">
        <v>42</v>
      </c>
      <c r="C5491" s="106" t="s">
        <v>43</v>
      </c>
      <c r="D5491" s="106" t="s">
        <v>166</v>
      </c>
      <c r="E5491" s="107">
        <v>43405</v>
      </c>
      <c r="F5491" s="108" t="s">
        <v>45</v>
      </c>
      <c r="G5491" s="106" t="s">
        <v>46</v>
      </c>
      <c r="H5491" s="107">
        <v>45253</v>
      </c>
      <c r="I5491" s="109">
        <v>0.74975694444444441</v>
      </c>
      <c r="J5491" s="107">
        <v>45253</v>
      </c>
      <c r="K5491" s="109">
        <v>0.75146990740740749</v>
      </c>
      <c r="L5491" s="106">
        <v>148</v>
      </c>
      <c r="M5491" s="98">
        <f>Causas[[#This Row],[parada_duracion]]/60</f>
        <v>2.4666666666666668</v>
      </c>
      <c r="N5491" s="18" t="s">
        <v>47</v>
      </c>
      <c r="O5491" s="99" t="s">
        <v>47</v>
      </c>
      <c r="P5491" s="99">
        <f>WEEKNUM(Causas[[#This Row],[resolucion_fecha]],16)</f>
        <v>47</v>
      </c>
      <c r="Q5491" s="99" t="str">
        <f>TEXT(Causas[[#This Row],[resolucion_fecha]],"MMMM")</f>
        <v>noviembre</v>
      </c>
      <c r="R5491" s="99" t="str">
        <f t="shared" si="86"/>
        <v>T</v>
      </c>
      <c r="S5491" s="99"/>
      <c r="T5491" s="99" t="s">
        <v>47</v>
      </c>
      <c r="U5491" s="100"/>
      <c r="V5491" s="99"/>
      <c r="W5491" s="99"/>
    </row>
    <row r="5492" spans="1:23" hidden="1" x14ac:dyDescent="0.25">
      <c r="A5492" s="106">
        <v>155991</v>
      </c>
      <c r="B5492" s="106" t="s">
        <v>66</v>
      </c>
      <c r="C5492" s="106" t="s">
        <v>43</v>
      </c>
      <c r="D5492" s="106" t="s">
        <v>96</v>
      </c>
      <c r="E5492" s="107">
        <v>43405</v>
      </c>
      <c r="F5492" s="108" t="s">
        <v>45</v>
      </c>
      <c r="G5492" s="106" t="s">
        <v>50</v>
      </c>
      <c r="H5492" s="107">
        <v>45253</v>
      </c>
      <c r="I5492" s="109">
        <v>0.77809027777777784</v>
      </c>
      <c r="J5492" s="107">
        <v>45253</v>
      </c>
      <c r="K5492" s="109">
        <v>0.78217592592592589</v>
      </c>
      <c r="L5492" s="106">
        <v>353</v>
      </c>
      <c r="M5492" s="98">
        <f>Causas[[#This Row],[parada_duracion]]/60</f>
        <v>5.8833333333333337</v>
      </c>
      <c r="N5492" s="18" t="s">
        <v>47</v>
      </c>
      <c r="O5492" s="99" t="s">
        <v>47</v>
      </c>
      <c r="P5492" s="99">
        <f>WEEKNUM(Causas[[#This Row],[resolucion_fecha]],16)</f>
        <v>47</v>
      </c>
      <c r="Q5492" s="99" t="str">
        <f>TEXT(Causas[[#This Row],[resolucion_fecha]],"MMMM")</f>
        <v>noviembre</v>
      </c>
      <c r="R5492" s="99" t="str">
        <f t="shared" si="86"/>
        <v>T</v>
      </c>
      <c r="S5492" s="99"/>
      <c r="T5492" s="99" t="s">
        <v>47</v>
      </c>
      <c r="U5492" s="100"/>
      <c r="V5492" s="99"/>
      <c r="W5492" s="99"/>
    </row>
    <row r="5493" spans="1:23" hidden="1" x14ac:dyDescent="0.25">
      <c r="A5493" s="106">
        <v>155996</v>
      </c>
      <c r="B5493" s="106" t="s">
        <v>83</v>
      </c>
      <c r="C5493" s="106" t="s">
        <v>43</v>
      </c>
      <c r="D5493" s="106" t="s">
        <v>59</v>
      </c>
      <c r="E5493" s="107">
        <v>44231</v>
      </c>
      <c r="F5493" s="106" t="s">
        <v>60</v>
      </c>
      <c r="G5493" s="106" t="s">
        <v>46</v>
      </c>
      <c r="H5493" s="107">
        <v>45253</v>
      </c>
      <c r="I5493" s="109">
        <v>0.81444444444444442</v>
      </c>
      <c r="J5493" s="107">
        <v>45253</v>
      </c>
      <c r="K5493" s="109">
        <v>0.84407407407407409</v>
      </c>
      <c r="L5493" s="106">
        <v>2560</v>
      </c>
      <c r="M5493" s="98">
        <f>Causas[[#This Row],[parada_duracion]]/60</f>
        <v>42.666666666666664</v>
      </c>
      <c r="N5493" s="18" t="s">
        <v>1753</v>
      </c>
      <c r="O5493" s="99" t="s">
        <v>52</v>
      </c>
      <c r="P5493" s="99">
        <f>WEEKNUM(Causas[[#This Row],[resolucion_fecha]],16)</f>
        <v>47</v>
      </c>
      <c r="Q5493" s="99" t="str">
        <f>TEXT(Causas[[#This Row],[resolucion_fecha]],"MMMM")</f>
        <v>noviembre</v>
      </c>
      <c r="R5493" s="99" t="str">
        <f t="shared" si="86"/>
        <v>T</v>
      </c>
      <c r="S5493" s="99"/>
      <c r="T5493" s="99" t="s">
        <v>53</v>
      </c>
      <c r="U5493" s="100"/>
      <c r="V5493" s="99"/>
      <c r="W5493" s="99"/>
    </row>
    <row r="5494" spans="1:23" hidden="1" x14ac:dyDescent="0.25">
      <c r="A5494" s="106">
        <v>156000</v>
      </c>
      <c r="B5494" s="106" t="s">
        <v>61</v>
      </c>
      <c r="C5494" s="106" t="s">
        <v>43</v>
      </c>
      <c r="D5494" s="106" t="s">
        <v>154</v>
      </c>
      <c r="E5494" s="107">
        <v>43881</v>
      </c>
      <c r="F5494" s="106" t="s">
        <v>56</v>
      </c>
      <c r="G5494" s="106" t="s">
        <v>50</v>
      </c>
      <c r="H5494" s="107">
        <v>45253</v>
      </c>
      <c r="I5494" s="109">
        <v>0.8549768518518519</v>
      </c>
      <c r="J5494" s="107">
        <v>45253</v>
      </c>
      <c r="K5494" s="109">
        <v>0.85927083333333332</v>
      </c>
      <c r="L5494" s="106">
        <v>371</v>
      </c>
      <c r="M5494" s="98">
        <f>Causas[[#This Row],[parada_duracion]]/60</f>
        <v>6.1833333333333336</v>
      </c>
      <c r="N5494" s="18" t="s">
        <v>47</v>
      </c>
      <c r="O5494" s="99" t="s">
        <v>47</v>
      </c>
      <c r="P5494" s="99">
        <f>WEEKNUM(Causas[[#This Row],[resolucion_fecha]],16)</f>
        <v>47</v>
      </c>
      <c r="Q5494" s="99" t="str">
        <f>TEXT(Causas[[#This Row],[resolucion_fecha]],"MMMM")</f>
        <v>noviembre</v>
      </c>
      <c r="R5494" s="99" t="str">
        <f t="shared" si="86"/>
        <v>T</v>
      </c>
      <c r="S5494" s="99"/>
      <c r="T5494" s="99" t="s">
        <v>47</v>
      </c>
      <c r="U5494" s="100"/>
      <c r="V5494" s="99"/>
      <c r="W5494" s="99"/>
    </row>
    <row r="5495" spans="1:23" hidden="1" x14ac:dyDescent="0.25">
      <c r="A5495" s="106">
        <v>156001</v>
      </c>
      <c r="B5495" s="106" t="s">
        <v>74</v>
      </c>
      <c r="C5495" s="106" t="s">
        <v>43</v>
      </c>
      <c r="D5495" s="106" t="s">
        <v>68</v>
      </c>
      <c r="E5495" s="107">
        <v>44258</v>
      </c>
      <c r="F5495" s="106" t="s">
        <v>56</v>
      </c>
      <c r="G5495" s="106" t="s">
        <v>46</v>
      </c>
      <c r="H5495" s="107">
        <v>45253</v>
      </c>
      <c r="I5495" s="109">
        <v>0.85666666666666658</v>
      </c>
      <c r="J5495" s="107">
        <v>45253</v>
      </c>
      <c r="K5495" s="109">
        <v>0.88307870370370367</v>
      </c>
      <c r="L5495" s="106">
        <v>2282</v>
      </c>
      <c r="M5495" s="98">
        <f>Causas[[#This Row],[parada_duracion]]/60</f>
        <v>38.033333333333331</v>
      </c>
      <c r="N5495" s="18" t="s">
        <v>1754</v>
      </c>
      <c r="O5495" s="99" t="s">
        <v>52</v>
      </c>
      <c r="P5495" s="99">
        <f>WEEKNUM(Causas[[#This Row],[resolucion_fecha]],16)</f>
        <v>47</v>
      </c>
      <c r="Q5495" s="99" t="str">
        <f>TEXT(Causas[[#This Row],[resolucion_fecha]],"MMMM")</f>
        <v>noviembre</v>
      </c>
      <c r="R5495" s="99" t="str">
        <f t="shared" si="86"/>
        <v>T</v>
      </c>
      <c r="S5495" s="99"/>
      <c r="T5495" s="99" t="s">
        <v>53</v>
      </c>
      <c r="U5495" s="100"/>
      <c r="V5495" s="99"/>
      <c r="W5495" s="99"/>
    </row>
    <row r="5496" spans="1:23" hidden="1" x14ac:dyDescent="0.25">
      <c r="A5496" s="106">
        <v>156002</v>
      </c>
      <c r="B5496" s="106" t="s">
        <v>95</v>
      </c>
      <c r="C5496" s="106" t="s">
        <v>43</v>
      </c>
      <c r="D5496" s="106" t="s">
        <v>166</v>
      </c>
      <c r="E5496" s="107">
        <v>43405</v>
      </c>
      <c r="F5496" s="108" t="s">
        <v>45</v>
      </c>
      <c r="G5496" s="106" t="s">
        <v>46</v>
      </c>
      <c r="H5496" s="107">
        <v>45253</v>
      </c>
      <c r="I5496" s="109">
        <v>0.88329861111111108</v>
      </c>
      <c r="J5496" s="107">
        <v>45253</v>
      </c>
      <c r="K5496" s="109">
        <v>0.88533564814814814</v>
      </c>
      <c r="L5496" s="106">
        <v>176</v>
      </c>
      <c r="M5496" s="98">
        <f>Causas[[#This Row],[parada_duracion]]/60</f>
        <v>2.9333333333333331</v>
      </c>
      <c r="N5496" s="18" t="s">
        <v>47</v>
      </c>
      <c r="O5496" s="99" t="s">
        <v>47</v>
      </c>
      <c r="P5496" s="99">
        <f>WEEKNUM(Causas[[#This Row],[resolucion_fecha]],16)</f>
        <v>47</v>
      </c>
      <c r="Q5496" s="99" t="str">
        <f>TEXT(Causas[[#This Row],[resolucion_fecha]],"MMMM")</f>
        <v>noviembre</v>
      </c>
      <c r="R5496" s="99" t="str">
        <f t="shared" si="86"/>
        <v>T</v>
      </c>
      <c r="S5496" s="99"/>
      <c r="T5496" s="99" t="s">
        <v>47</v>
      </c>
      <c r="U5496" s="100"/>
      <c r="V5496" s="99"/>
      <c r="W5496" s="99"/>
    </row>
    <row r="5497" spans="1:23" hidden="1" x14ac:dyDescent="0.25">
      <c r="A5497" s="106">
        <v>156003</v>
      </c>
      <c r="B5497" s="106" t="s">
        <v>101</v>
      </c>
      <c r="C5497" s="106" t="s">
        <v>43</v>
      </c>
      <c r="D5497" s="106" t="s">
        <v>76</v>
      </c>
      <c r="E5497" s="107">
        <v>43405</v>
      </c>
      <c r="F5497" s="108" t="s">
        <v>45</v>
      </c>
      <c r="G5497" s="106" t="s">
        <v>50</v>
      </c>
      <c r="H5497" s="107">
        <v>45254</v>
      </c>
      <c r="I5497" s="109">
        <v>0.26924768518518521</v>
      </c>
      <c r="J5497" s="107">
        <v>45254</v>
      </c>
      <c r="K5497" s="109">
        <v>0.29979166666666668</v>
      </c>
      <c r="L5497" s="106">
        <v>2639</v>
      </c>
      <c r="M5497" s="98">
        <f>Causas[[#This Row],[parada_duracion]]/60</f>
        <v>43.983333333333334</v>
      </c>
      <c r="N5497" s="18" t="s">
        <v>49</v>
      </c>
      <c r="O5497" s="99" t="s">
        <v>49</v>
      </c>
      <c r="P5497" s="99">
        <f>WEEKNUM(Causas[[#This Row],[resolucion_fecha]],16)</f>
        <v>47</v>
      </c>
      <c r="Q5497" s="99" t="str">
        <f>TEXT(Causas[[#This Row],[resolucion_fecha]],"MMMM")</f>
        <v>noviembre</v>
      </c>
      <c r="R5497" s="99" t="str">
        <f t="shared" si="86"/>
        <v>M</v>
      </c>
      <c r="S5497" s="99"/>
      <c r="T5497" s="99" t="s">
        <v>49</v>
      </c>
      <c r="U5497" s="100"/>
      <c r="V5497" s="99"/>
      <c r="W5497" s="99"/>
    </row>
    <row r="5498" spans="1:23" hidden="1" x14ac:dyDescent="0.25">
      <c r="A5498" s="106">
        <v>156004</v>
      </c>
      <c r="B5498" s="106" t="s">
        <v>54</v>
      </c>
      <c r="C5498" s="106" t="s">
        <v>43</v>
      </c>
      <c r="D5498" s="106" t="s">
        <v>55</v>
      </c>
      <c r="E5498" s="107">
        <v>44120</v>
      </c>
      <c r="F5498" s="106" t="s">
        <v>56</v>
      </c>
      <c r="G5498" s="106" t="s">
        <v>50</v>
      </c>
      <c r="H5498" s="107">
        <v>45254</v>
      </c>
      <c r="I5498" s="109">
        <v>0.26950231481481485</v>
      </c>
      <c r="J5498" s="107">
        <v>45254</v>
      </c>
      <c r="K5498" s="109">
        <v>0.29241898148148149</v>
      </c>
      <c r="L5498" s="106">
        <v>1980</v>
      </c>
      <c r="M5498" s="98">
        <f>Causas[[#This Row],[parada_duracion]]/60</f>
        <v>33</v>
      </c>
      <c r="N5498" s="18" t="s">
        <v>49</v>
      </c>
      <c r="O5498" s="99" t="s">
        <v>49</v>
      </c>
      <c r="P5498" s="99">
        <f>WEEKNUM(Causas[[#This Row],[resolucion_fecha]],16)</f>
        <v>47</v>
      </c>
      <c r="Q5498" s="99" t="str">
        <f>TEXT(Causas[[#This Row],[resolucion_fecha]],"MMMM")</f>
        <v>noviembre</v>
      </c>
      <c r="R5498" s="99" t="str">
        <f t="shared" si="86"/>
        <v>M</v>
      </c>
      <c r="S5498" s="99"/>
      <c r="T5498" s="99" t="s">
        <v>49</v>
      </c>
      <c r="U5498" s="100"/>
      <c r="V5498" s="99"/>
      <c r="W5498" s="99"/>
    </row>
    <row r="5499" spans="1:23" ht="30" hidden="1" x14ac:dyDescent="0.25">
      <c r="A5499" s="106">
        <v>156005</v>
      </c>
      <c r="B5499" s="106" t="s">
        <v>74</v>
      </c>
      <c r="C5499" s="106" t="s">
        <v>43</v>
      </c>
      <c r="D5499" s="106" t="s">
        <v>68</v>
      </c>
      <c r="E5499" s="107">
        <v>44258</v>
      </c>
      <c r="F5499" s="106" t="s">
        <v>56</v>
      </c>
      <c r="G5499" s="106" t="s">
        <v>46</v>
      </c>
      <c r="H5499" s="107">
        <v>45254</v>
      </c>
      <c r="I5499" s="109">
        <v>0.26986111111111111</v>
      </c>
      <c r="J5499" s="107">
        <v>45254</v>
      </c>
      <c r="K5499" s="109">
        <v>0.33140046296296294</v>
      </c>
      <c r="L5499" s="106">
        <v>5317</v>
      </c>
      <c r="M5499" s="98">
        <f>Causas[[#This Row],[parada_duracion]]/60</f>
        <v>88.61666666666666</v>
      </c>
      <c r="N5499" s="18" t="s">
        <v>1755</v>
      </c>
      <c r="O5499" s="99" t="s">
        <v>52</v>
      </c>
      <c r="P5499" s="99">
        <f>WEEKNUM(Causas[[#This Row],[resolucion_fecha]],16)</f>
        <v>47</v>
      </c>
      <c r="Q5499" s="99" t="str">
        <f>TEXT(Causas[[#This Row],[resolucion_fecha]],"MMMM")</f>
        <v>noviembre</v>
      </c>
      <c r="R5499" s="99" t="str">
        <f t="shared" si="86"/>
        <v>M</v>
      </c>
      <c r="S5499" s="99"/>
      <c r="T5499" s="99" t="s">
        <v>73</v>
      </c>
      <c r="U5499" s="100"/>
      <c r="V5499" s="99"/>
      <c r="W5499" s="99"/>
    </row>
    <row r="5500" spans="1:23" hidden="1" x14ac:dyDescent="0.25">
      <c r="A5500" s="106">
        <v>156007</v>
      </c>
      <c r="B5500" s="106" t="s">
        <v>54</v>
      </c>
      <c r="C5500" s="106" t="s">
        <v>43</v>
      </c>
      <c r="D5500" s="106" t="s">
        <v>55</v>
      </c>
      <c r="E5500" s="107">
        <v>44120</v>
      </c>
      <c r="F5500" s="106" t="s">
        <v>56</v>
      </c>
      <c r="G5500" s="106" t="s">
        <v>50</v>
      </c>
      <c r="H5500" s="107">
        <v>45254</v>
      </c>
      <c r="I5500" s="109">
        <v>0.30548611111111112</v>
      </c>
      <c r="J5500" s="107">
        <v>45254</v>
      </c>
      <c r="K5500" s="109">
        <v>0.3137962962962963</v>
      </c>
      <c r="L5500" s="106">
        <v>718</v>
      </c>
      <c r="M5500" s="98">
        <f>Causas[[#This Row],[parada_duracion]]/60</f>
        <v>11.966666666666667</v>
      </c>
      <c r="N5500" s="18" t="s">
        <v>113</v>
      </c>
      <c r="O5500" s="99" t="s">
        <v>52</v>
      </c>
      <c r="P5500" s="99">
        <f>WEEKNUM(Causas[[#This Row],[resolucion_fecha]],16)</f>
        <v>47</v>
      </c>
      <c r="Q5500" s="99" t="str">
        <f>TEXT(Causas[[#This Row],[resolucion_fecha]],"MMMM")</f>
        <v>noviembre</v>
      </c>
      <c r="R5500" s="99" t="str">
        <f t="shared" si="86"/>
        <v>M</v>
      </c>
      <c r="S5500" s="99"/>
      <c r="T5500" s="99" t="s">
        <v>53</v>
      </c>
      <c r="U5500" s="100"/>
      <c r="V5500" s="99"/>
      <c r="W5500" s="99"/>
    </row>
    <row r="5501" spans="1:23" hidden="1" x14ac:dyDescent="0.25">
      <c r="A5501" s="106">
        <v>156009</v>
      </c>
      <c r="B5501" s="106" t="s">
        <v>54</v>
      </c>
      <c r="C5501" s="106" t="s">
        <v>43</v>
      </c>
      <c r="D5501" s="106" t="s">
        <v>55</v>
      </c>
      <c r="E5501" s="107">
        <v>44120</v>
      </c>
      <c r="F5501" s="106" t="s">
        <v>56</v>
      </c>
      <c r="G5501" s="106" t="s">
        <v>50</v>
      </c>
      <c r="H5501" s="107">
        <v>45254</v>
      </c>
      <c r="I5501" s="109">
        <v>0.3140162037037037</v>
      </c>
      <c r="J5501" s="107">
        <v>45254</v>
      </c>
      <c r="K5501" s="109">
        <v>0.32843749999999999</v>
      </c>
      <c r="L5501" s="106">
        <v>1246</v>
      </c>
      <c r="M5501" s="98">
        <f>Causas[[#This Row],[parada_duracion]]/60</f>
        <v>20.766666666666666</v>
      </c>
      <c r="N5501" s="18" t="s">
        <v>113</v>
      </c>
      <c r="O5501" s="99" t="s">
        <v>52</v>
      </c>
      <c r="P5501" s="99">
        <f>WEEKNUM(Causas[[#This Row],[resolucion_fecha]],16)</f>
        <v>47</v>
      </c>
      <c r="Q5501" s="99" t="str">
        <f>TEXT(Causas[[#This Row],[resolucion_fecha]],"MMMM")</f>
        <v>noviembre</v>
      </c>
      <c r="R5501" s="99" t="str">
        <f t="shared" si="86"/>
        <v>M</v>
      </c>
      <c r="S5501" s="99"/>
      <c r="T5501" s="99" t="s">
        <v>53</v>
      </c>
      <c r="U5501" s="100"/>
      <c r="V5501" s="99"/>
      <c r="W5501" s="99"/>
    </row>
    <row r="5502" spans="1:23" hidden="1" x14ac:dyDescent="0.25">
      <c r="A5502" s="106">
        <v>156012</v>
      </c>
      <c r="B5502" s="106" t="s">
        <v>66</v>
      </c>
      <c r="C5502" s="106" t="s">
        <v>43</v>
      </c>
      <c r="D5502" s="106" t="s">
        <v>48</v>
      </c>
      <c r="E5502" s="107">
        <v>43405</v>
      </c>
      <c r="F5502" s="108" t="s">
        <v>45</v>
      </c>
      <c r="G5502" s="106" t="s">
        <v>46</v>
      </c>
      <c r="H5502" s="107">
        <v>45254</v>
      </c>
      <c r="I5502" s="109">
        <v>0.35028935185185189</v>
      </c>
      <c r="J5502" s="107">
        <v>45254</v>
      </c>
      <c r="K5502" s="109">
        <v>0.37972222222222224</v>
      </c>
      <c r="L5502" s="106">
        <v>2543</v>
      </c>
      <c r="M5502" s="98">
        <f>Causas[[#This Row],[parada_duracion]]/60</f>
        <v>42.383333333333333</v>
      </c>
      <c r="N5502" s="18" t="s">
        <v>49</v>
      </c>
      <c r="O5502" s="99" t="s">
        <v>49</v>
      </c>
      <c r="P5502" s="99">
        <f>WEEKNUM(Causas[[#This Row],[resolucion_fecha]],16)</f>
        <v>47</v>
      </c>
      <c r="Q5502" s="99" t="str">
        <f>TEXT(Causas[[#This Row],[resolucion_fecha]],"MMMM")</f>
        <v>noviembre</v>
      </c>
      <c r="R5502" s="99" t="str">
        <f t="shared" si="86"/>
        <v>M</v>
      </c>
      <c r="S5502" s="99"/>
      <c r="T5502" s="99" t="s">
        <v>49</v>
      </c>
      <c r="U5502" s="100"/>
      <c r="V5502" s="99"/>
      <c r="W5502" s="99"/>
    </row>
    <row r="5503" spans="1:23" hidden="1" x14ac:dyDescent="0.25">
      <c r="A5503" s="106">
        <v>156014</v>
      </c>
      <c r="B5503" s="106" t="s">
        <v>42</v>
      </c>
      <c r="C5503" s="106" t="s">
        <v>43</v>
      </c>
      <c r="D5503" s="106" t="s">
        <v>1756</v>
      </c>
      <c r="E5503" s="107">
        <v>43873</v>
      </c>
      <c r="F5503" s="106" t="s">
        <v>56</v>
      </c>
      <c r="G5503" s="106" t="s">
        <v>50</v>
      </c>
      <c r="H5503" s="107">
        <v>45254</v>
      </c>
      <c r="I5503" s="109">
        <v>0.37650462962962966</v>
      </c>
      <c r="J5503" s="107">
        <v>45254</v>
      </c>
      <c r="K5503" s="109">
        <v>0.37990740740740742</v>
      </c>
      <c r="L5503" s="106">
        <v>294</v>
      </c>
      <c r="M5503" s="98">
        <f>Causas[[#This Row],[parada_duracion]]/60</f>
        <v>4.9000000000000004</v>
      </c>
      <c r="N5503" s="18" t="s">
        <v>47</v>
      </c>
      <c r="O5503" s="99" t="s">
        <v>47</v>
      </c>
      <c r="P5503" s="99">
        <f>WEEKNUM(Causas[[#This Row],[resolucion_fecha]],16)</f>
        <v>47</v>
      </c>
      <c r="Q5503" s="99" t="str">
        <f>TEXT(Causas[[#This Row],[resolucion_fecha]],"MMMM")</f>
        <v>noviembre</v>
      </c>
      <c r="R5503" s="99" t="str">
        <f t="shared" si="86"/>
        <v>M</v>
      </c>
      <c r="S5503" s="99"/>
      <c r="T5503" s="99" t="s">
        <v>47</v>
      </c>
      <c r="U5503" s="100"/>
      <c r="V5503" s="99"/>
      <c r="W5503" s="99"/>
    </row>
    <row r="5504" spans="1:23" hidden="1" x14ac:dyDescent="0.25">
      <c r="A5504" s="106">
        <v>156016</v>
      </c>
      <c r="B5504" s="106" t="s">
        <v>111</v>
      </c>
      <c r="C5504" s="106" t="s">
        <v>43</v>
      </c>
      <c r="D5504" s="106" t="s">
        <v>166</v>
      </c>
      <c r="E5504" s="107">
        <v>44432</v>
      </c>
      <c r="F5504" s="106" t="s">
        <v>325</v>
      </c>
      <c r="G5504" s="106" t="s">
        <v>46</v>
      </c>
      <c r="H5504" s="107">
        <v>45254</v>
      </c>
      <c r="I5504" s="109">
        <v>0.3770486111111111</v>
      </c>
      <c r="J5504" s="107">
        <v>45254</v>
      </c>
      <c r="K5504" s="109">
        <v>0.40710648148148149</v>
      </c>
      <c r="L5504" s="106">
        <v>2597</v>
      </c>
      <c r="M5504" s="98">
        <f>Causas[[#This Row],[parada_duracion]]/60</f>
        <v>43.283333333333331</v>
      </c>
      <c r="N5504" s="18" t="s">
        <v>49</v>
      </c>
      <c r="O5504" s="99" t="s">
        <v>49</v>
      </c>
      <c r="P5504" s="99">
        <f>WEEKNUM(Causas[[#This Row],[resolucion_fecha]],16)</f>
        <v>47</v>
      </c>
      <c r="Q5504" s="99" t="str">
        <f>TEXT(Causas[[#This Row],[resolucion_fecha]],"MMMM")</f>
        <v>noviembre</v>
      </c>
      <c r="R5504" s="99" t="str">
        <f t="shared" si="86"/>
        <v>M</v>
      </c>
      <c r="S5504" s="99"/>
      <c r="T5504" s="99" t="s">
        <v>49</v>
      </c>
      <c r="U5504" s="100"/>
      <c r="V5504" s="99"/>
      <c r="W5504" s="99"/>
    </row>
    <row r="5505" spans="1:23" hidden="1" x14ac:dyDescent="0.25">
      <c r="A5505" s="106">
        <v>156018</v>
      </c>
      <c r="B5505" s="106" t="s">
        <v>42</v>
      </c>
      <c r="C5505" s="106" t="s">
        <v>43</v>
      </c>
      <c r="D5505" s="106" t="s">
        <v>164</v>
      </c>
      <c r="E5505" s="107">
        <v>43405</v>
      </c>
      <c r="F5505" s="108" t="s">
        <v>45</v>
      </c>
      <c r="G5505" s="106" t="s">
        <v>46</v>
      </c>
      <c r="H5505" s="107">
        <v>45254</v>
      </c>
      <c r="I5505" s="109">
        <v>0.38369212962962962</v>
      </c>
      <c r="J5505" s="107">
        <v>45254</v>
      </c>
      <c r="K5505" s="109">
        <v>0.43854166666666666</v>
      </c>
      <c r="L5505" s="106">
        <v>4739</v>
      </c>
      <c r="M5505" s="98">
        <f>Causas[[#This Row],[parada_duracion]]/60</f>
        <v>78.983333333333334</v>
      </c>
      <c r="N5505" s="18" t="s">
        <v>1757</v>
      </c>
      <c r="O5505" s="99" t="s">
        <v>52</v>
      </c>
      <c r="P5505" s="99">
        <f>WEEKNUM(Causas[[#This Row],[resolucion_fecha]],16)</f>
        <v>47</v>
      </c>
      <c r="Q5505" s="99" t="str">
        <f>TEXT(Causas[[#This Row],[resolucion_fecha]],"MMMM")</f>
        <v>noviembre</v>
      </c>
      <c r="R5505" s="99" t="str">
        <f t="shared" si="86"/>
        <v>M</v>
      </c>
      <c r="S5505" s="99"/>
      <c r="T5505" s="99" t="s">
        <v>53</v>
      </c>
      <c r="U5505" s="100"/>
      <c r="V5505" s="99"/>
      <c r="W5505" s="99"/>
    </row>
    <row r="5506" spans="1:23" hidden="1" x14ac:dyDescent="0.25">
      <c r="A5506" s="106">
        <v>156026</v>
      </c>
      <c r="B5506" s="106" t="s">
        <v>111</v>
      </c>
      <c r="C5506" s="106" t="s">
        <v>43</v>
      </c>
      <c r="D5506" s="106" t="s">
        <v>166</v>
      </c>
      <c r="E5506" s="107">
        <v>44432</v>
      </c>
      <c r="F5506" s="106" t="s">
        <v>325</v>
      </c>
      <c r="G5506" s="106" t="s">
        <v>50</v>
      </c>
      <c r="H5506" s="107">
        <v>45254</v>
      </c>
      <c r="I5506" s="109">
        <v>0.41011574074074075</v>
      </c>
      <c r="J5506" s="107">
        <v>45254</v>
      </c>
      <c r="K5506" s="109">
        <v>0.4125462962962963</v>
      </c>
      <c r="L5506" s="106">
        <v>210</v>
      </c>
      <c r="M5506" s="98">
        <f>Causas[[#This Row],[parada_duracion]]/60</f>
        <v>3.5</v>
      </c>
      <c r="N5506" s="18" t="s">
        <v>47</v>
      </c>
      <c r="O5506" s="99" t="s">
        <v>47</v>
      </c>
      <c r="P5506" s="99">
        <f>WEEKNUM(Causas[[#This Row],[resolucion_fecha]],16)</f>
        <v>47</v>
      </c>
      <c r="Q5506" s="99" t="str">
        <f>TEXT(Causas[[#This Row],[resolucion_fecha]],"MMMM")</f>
        <v>noviembre</v>
      </c>
      <c r="R5506" s="99" t="str">
        <f t="shared" si="86"/>
        <v>M</v>
      </c>
      <c r="S5506" s="99"/>
      <c r="T5506" s="99" t="s">
        <v>47</v>
      </c>
      <c r="U5506" s="100"/>
      <c r="V5506" s="99"/>
      <c r="W5506" s="99"/>
    </row>
    <row r="5507" spans="1:23" hidden="1" x14ac:dyDescent="0.25">
      <c r="A5507" s="106">
        <v>156027</v>
      </c>
      <c r="B5507" s="106" t="s">
        <v>111</v>
      </c>
      <c r="C5507" s="106" t="s">
        <v>43</v>
      </c>
      <c r="D5507" s="106" t="s">
        <v>166</v>
      </c>
      <c r="E5507" s="107">
        <v>44432</v>
      </c>
      <c r="F5507" s="106" t="s">
        <v>325</v>
      </c>
      <c r="G5507" s="106" t="s">
        <v>50</v>
      </c>
      <c r="H5507" s="107">
        <v>45254</v>
      </c>
      <c r="I5507" s="109">
        <v>0.41609953703703706</v>
      </c>
      <c r="J5507" s="107">
        <v>45254</v>
      </c>
      <c r="K5507" s="109">
        <v>0.46876157407407404</v>
      </c>
      <c r="L5507" s="106">
        <v>4550</v>
      </c>
      <c r="M5507" s="98">
        <f>Causas[[#This Row],[parada_duracion]]/60</f>
        <v>75.833333333333329</v>
      </c>
      <c r="N5507" s="18" t="s">
        <v>49</v>
      </c>
      <c r="O5507" s="99" t="s">
        <v>49</v>
      </c>
      <c r="P5507" s="99">
        <f>WEEKNUM(Causas[[#This Row],[resolucion_fecha]],16)</f>
        <v>47</v>
      </c>
      <c r="Q5507" s="99" t="str">
        <f>TEXT(Causas[[#This Row],[resolucion_fecha]],"MMMM")</f>
        <v>noviembre</v>
      </c>
      <c r="R5507" s="99" t="str">
        <f t="shared" si="86"/>
        <v>M</v>
      </c>
      <c r="S5507" s="99"/>
      <c r="T5507" s="99" t="s">
        <v>49</v>
      </c>
      <c r="U5507" s="100"/>
      <c r="V5507" s="99"/>
      <c r="W5507" s="99"/>
    </row>
    <row r="5508" spans="1:23" hidden="1" x14ac:dyDescent="0.25">
      <c r="A5508" s="106">
        <v>156038</v>
      </c>
      <c r="B5508" s="106" t="s">
        <v>42</v>
      </c>
      <c r="C5508" s="106" t="s">
        <v>43</v>
      </c>
      <c r="D5508" s="106" t="s">
        <v>164</v>
      </c>
      <c r="E5508" s="107">
        <v>43405</v>
      </c>
      <c r="F5508" s="108" t="s">
        <v>45</v>
      </c>
      <c r="G5508" s="106" t="s">
        <v>46</v>
      </c>
      <c r="H5508" s="107">
        <v>45254</v>
      </c>
      <c r="I5508" s="109">
        <v>0.48796296296296293</v>
      </c>
      <c r="J5508" s="107">
        <v>45254</v>
      </c>
      <c r="K5508" s="109">
        <v>0.50717592592592597</v>
      </c>
      <c r="L5508" s="106">
        <v>1660</v>
      </c>
      <c r="M5508" s="98">
        <f>Causas[[#This Row],[parada_duracion]]/60</f>
        <v>27.666666666666668</v>
      </c>
      <c r="N5508" s="18" t="s">
        <v>49</v>
      </c>
      <c r="O5508" s="99" t="s">
        <v>49</v>
      </c>
      <c r="P5508" s="99">
        <f>WEEKNUM(Causas[[#This Row],[resolucion_fecha]],16)</f>
        <v>47</v>
      </c>
      <c r="Q5508" s="99" t="str">
        <f>TEXT(Causas[[#This Row],[resolucion_fecha]],"MMMM")</f>
        <v>noviembre</v>
      </c>
      <c r="R5508" s="99" t="str">
        <f t="shared" si="86"/>
        <v>M</v>
      </c>
      <c r="S5508" s="99"/>
      <c r="T5508" s="99" t="s">
        <v>49</v>
      </c>
      <c r="U5508" s="100"/>
      <c r="V5508" s="99"/>
      <c r="W5508" s="99"/>
    </row>
    <row r="5509" spans="1:23" hidden="1" x14ac:dyDescent="0.25">
      <c r="A5509" s="106">
        <v>156061</v>
      </c>
      <c r="B5509" s="106" t="s">
        <v>111</v>
      </c>
      <c r="C5509" s="106" t="s">
        <v>43</v>
      </c>
      <c r="D5509" s="106" t="s">
        <v>166</v>
      </c>
      <c r="E5509" s="107">
        <v>44432</v>
      </c>
      <c r="F5509" s="106" t="s">
        <v>325</v>
      </c>
      <c r="G5509" s="106" t="s">
        <v>46</v>
      </c>
      <c r="H5509" s="107">
        <v>45254</v>
      </c>
      <c r="I5509" s="109">
        <v>0.60168981481481476</v>
      </c>
      <c r="J5509" s="107">
        <v>45254</v>
      </c>
      <c r="K5509" s="109">
        <v>0.60317129629629629</v>
      </c>
      <c r="L5509" s="106">
        <v>128</v>
      </c>
      <c r="M5509" s="98">
        <f>Causas[[#This Row],[parada_duracion]]/60</f>
        <v>2.1333333333333333</v>
      </c>
      <c r="N5509" s="18" t="s">
        <v>47</v>
      </c>
      <c r="O5509" s="99" t="s">
        <v>47</v>
      </c>
      <c r="P5509" s="99">
        <f>WEEKNUM(Causas[[#This Row],[resolucion_fecha]],16)</f>
        <v>47</v>
      </c>
      <c r="Q5509" s="99" t="str">
        <f>TEXT(Causas[[#This Row],[resolucion_fecha]],"MMMM")</f>
        <v>noviembre</v>
      </c>
      <c r="R5509" s="99" t="str">
        <f t="shared" si="86"/>
        <v>T</v>
      </c>
      <c r="S5509" s="99"/>
      <c r="T5509" s="99" t="s">
        <v>47</v>
      </c>
      <c r="U5509" s="100"/>
      <c r="V5509" s="99"/>
      <c r="W5509" s="99"/>
    </row>
    <row r="5510" spans="1:23" hidden="1" x14ac:dyDescent="0.25">
      <c r="A5510" s="106">
        <v>156070</v>
      </c>
      <c r="B5510" s="106" t="s">
        <v>557</v>
      </c>
      <c r="C5510" s="106" t="s">
        <v>43</v>
      </c>
      <c r="D5510" s="106" t="s">
        <v>164</v>
      </c>
      <c r="E5510" s="107">
        <v>43405</v>
      </c>
      <c r="F5510" s="108" t="s">
        <v>45</v>
      </c>
      <c r="G5510" s="106" t="s">
        <v>46</v>
      </c>
      <c r="H5510" s="107">
        <v>45254</v>
      </c>
      <c r="I5510" s="109">
        <v>0.69768518518518519</v>
      </c>
      <c r="J5510" s="107">
        <v>45254</v>
      </c>
      <c r="K5510" s="109">
        <v>0.70141203703703703</v>
      </c>
      <c r="L5510" s="106">
        <v>322</v>
      </c>
      <c r="M5510" s="98">
        <f>Causas[[#This Row],[parada_duracion]]/60</f>
        <v>5.3666666666666663</v>
      </c>
      <c r="N5510" s="18" t="s">
        <v>47</v>
      </c>
      <c r="O5510" s="99" t="s">
        <v>47</v>
      </c>
      <c r="P5510" s="99">
        <f>WEEKNUM(Causas[[#This Row],[resolucion_fecha]],16)</f>
        <v>47</v>
      </c>
      <c r="Q5510" s="99" t="str">
        <f>TEXT(Causas[[#This Row],[resolucion_fecha]],"MMMM")</f>
        <v>noviembre</v>
      </c>
      <c r="R5510" s="99" t="str">
        <f t="shared" si="86"/>
        <v>T</v>
      </c>
      <c r="S5510" s="99"/>
      <c r="T5510" s="99" t="s">
        <v>47</v>
      </c>
      <c r="U5510" s="100"/>
      <c r="V5510" s="99"/>
      <c r="W5510" s="99"/>
    </row>
    <row r="5511" spans="1:23" hidden="1" x14ac:dyDescent="0.25">
      <c r="A5511" s="106">
        <v>156071</v>
      </c>
      <c r="B5511" s="106" t="s">
        <v>42</v>
      </c>
      <c r="C5511" s="106" t="s">
        <v>43</v>
      </c>
      <c r="D5511" s="106" t="s">
        <v>44</v>
      </c>
      <c r="E5511" s="107">
        <v>43405</v>
      </c>
      <c r="F5511" s="108" t="s">
        <v>45</v>
      </c>
      <c r="G5511" s="106" t="s">
        <v>46</v>
      </c>
      <c r="H5511" s="107">
        <v>45254</v>
      </c>
      <c r="I5511" s="109">
        <v>0.70168981481481474</v>
      </c>
      <c r="J5511" s="107">
        <v>45254</v>
      </c>
      <c r="K5511" s="109">
        <v>0.7180671296296296</v>
      </c>
      <c r="L5511" s="106">
        <v>1415</v>
      </c>
      <c r="M5511" s="98">
        <f>Causas[[#This Row],[parada_duracion]]/60</f>
        <v>23.583333333333332</v>
      </c>
      <c r="N5511" s="18" t="s">
        <v>1758</v>
      </c>
      <c r="O5511" s="99" t="s">
        <v>52</v>
      </c>
      <c r="P5511" s="99">
        <f>WEEKNUM(Causas[[#This Row],[resolucion_fecha]],16)</f>
        <v>47</v>
      </c>
      <c r="Q5511" s="99" t="str">
        <f>TEXT(Causas[[#This Row],[resolucion_fecha]],"MMMM")</f>
        <v>noviembre</v>
      </c>
      <c r="R5511" s="99" t="str">
        <f t="shared" si="86"/>
        <v>T</v>
      </c>
      <c r="S5511" s="99"/>
      <c r="T5511" s="99" t="s">
        <v>73</v>
      </c>
      <c r="U5511" s="100"/>
      <c r="V5511" s="99"/>
      <c r="W5511" s="99"/>
    </row>
    <row r="5512" spans="1:23" hidden="1" x14ac:dyDescent="0.25">
      <c r="A5512" s="106">
        <v>156073</v>
      </c>
      <c r="B5512" s="106" t="s">
        <v>42</v>
      </c>
      <c r="C5512" s="106" t="s">
        <v>43</v>
      </c>
      <c r="D5512" s="106" t="s">
        <v>55</v>
      </c>
      <c r="E5512" s="107">
        <v>43405</v>
      </c>
      <c r="F5512" s="108" t="s">
        <v>45</v>
      </c>
      <c r="G5512" s="106" t="s">
        <v>50</v>
      </c>
      <c r="H5512" s="107">
        <v>45254</v>
      </c>
      <c r="I5512" s="109">
        <v>0.71368055555555554</v>
      </c>
      <c r="J5512" s="107">
        <v>45254</v>
      </c>
      <c r="K5512" s="109">
        <v>0.74480324074074078</v>
      </c>
      <c r="L5512" s="106">
        <v>2689</v>
      </c>
      <c r="M5512" s="98">
        <f>Causas[[#This Row],[parada_duracion]]/60</f>
        <v>44.81666666666667</v>
      </c>
      <c r="N5512" s="18" t="s">
        <v>49</v>
      </c>
      <c r="O5512" s="99" t="s">
        <v>49</v>
      </c>
      <c r="P5512" s="99">
        <f>WEEKNUM(Causas[[#This Row],[resolucion_fecha]],16)</f>
        <v>47</v>
      </c>
      <c r="Q5512" s="99" t="str">
        <f>TEXT(Causas[[#This Row],[resolucion_fecha]],"MMMM")</f>
        <v>noviembre</v>
      </c>
      <c r="R5512" s="99" t="str">
        <f t="shared" si="86"/>
        <v>T</v>
      </c>
      <c r="S5512" s="99"/>
      <c r="T5512" s="99" t="s">
        <v>49</v>
      </c>
      <c r="U5512" s="100"/>
      <c r="V5512" s="99"/>
      <c r="W5512" s="99"/>
    </row>
    <row r="5513" spans="1:23" hidden="1" x14ac:dyDescent="0.25">
      <c r="A5513" s="106">
        <v>156075</v>
      </c>
      <c r="B5513" s="106" t="s">
        <v>42</v>
      </c>
      <c r="C5513" s="106" t="s">
        <v>43</v>
      </c>
      <c r="D5513" s="106" t="s">
        <v>44</v>
      </c>
      <c r="E5513" s="107">
        <v>43405</v>
      </c>
      <c r="F5513" s="108" t="s">
        <v>45</v>
      </c>
      <c r="G5513" s="106" t="s">
        <v>46</v>
      </c>
      <c r="H5513" s="107">
        <v>45254</v>
      </c>
      <c r="I5513" s="109">
        <v>0.72032407407407406</v>
      </c>
      <c r="J5513" s="107">
        <v>45254</v>
      </c>
      <c r="K5513" s="109">
        <v>0.72409722222222228</v>
      </c>
      <c r="L5513" s="106">
        <v>326</v>
      </c>
      <c r="M5513" s="98">
        <f>Causas[[#This Row],[parada_duracion]]/60</f>
        <v>5.4333333333333336</v>
      </c>
      <c r="N5513" s="18" t="s">
        <v>47</v>
      </c>
      <c r="O5513" s="99" t="s">
        <v>47</v>
      </c>
      <c r="P5513" s="99">
        <f>WEEKNUM(Causas[[#This Row],[resolucion_fecha]],16)</f>
        <v>47</v>
      </c>
      <c r="Q5513" s="99" t="str">
        <f>TEXT(Causas[[#This Row],[resolucion_fecha]],"MMMM")</f>
        <v>noviembre</v>
      </c>
      <c r="R5513" s="99" t="str">
        <f t="shared" si="86"/>
        <v>T</v>
      </c>
      <c r="S5513" s="99"/>
      <c r="T5513" s="99" t="s">
        <v>47</v>
      </c>
      <c r="U5513" s="100"/>
      <c r="V5513" s="99"/>
      <c r="W5513" s="99"/>
    </row>
    <row r="5514" spans="1:23" hidden="1" x14ac:dyDescent="0.25">
      <c r="A5514" s="106">
        <v>156084</v>
      </c>
      <c r="B5514" s="106" t="s">
        <v>95</v>
      </c>
      <c r="C5514" s="106" t="s">
        <v>43</v>
      </c>
      <c r="D5514" s="106" t="s">
        <v>96</v>
      </c>
      <c r="E5514" s="107">
        <v>43882</v>
      </c>
      <c r="F5514" s="106" t="s">
        <v>56</v>
      </c>
      <c r="G5514" s="106" t="s">
        <v>46</v>
      </c>
      <c r="H5514" s="107">
        <v>45254</v>
      </c>
      <c r="I5514" s="109">
        <v>0.76003472222222224</v>
      </c>
      <c r="J5514" s="107">
        <v>45254</v>
      </c>
      <c r="K5514" s="109">
        <v>0.79625000000000001</v>
      </c>
      <c r="L5514" s="106">
        <v>3129</v>
      </c>
      <c r="M5514" s="98">
        <f>Causas[[#This Row],[parada_duracion]]/60</f>
        <v>52.15</v>
      </c>
      <c r="N5514" s="18" t="s">
        <v>1174</v>
      </c>
      <c r="O5514" s="99" t="s">
        <v>52</v>
      </c>
      <c r="P5514" s="99">
        <f>WEEKNUM(Causas[[#This Row],[resolucion_fecha]],16)</f>
        <v>47</v>
      </c>
      <c r="Q5514" s="99" t="str">
        <f>TEXT(Causas[[#This Row],[resolucion_fecha]],"MMMM")</f>
        <v>noviembre</v>
      </c>
      <c r="R5514" s="99" t="str">
        <f t="shared" si="86"/>
        <v>T</v>
      </c>
      <c r="S5514" s="99"/>
      <c r="T5514" s="99" t="s">
        <v>53</v>
      </c>
      <c r="U5514" s="100"/>
      <c r="V5514" s="99"/>
      <c r="W5514" s="99"/>
    </row>
    <row r="5515" spans="1:23" hidden="1" x14ac:dyDescent="0.25">
      <c r="A5515" s="106">
        <v>156088</v>
      </c>
      <c r="B5515" s="106" t="s">
        <v>95</v>
      </c>
      <c r="C5515" s="106" t="s">
        <v>43</v>
      </c>
      <c r="D5515" s="106" t="s">
        <v>96</v>
      </c>
      <c r="E5515" s="107">
        <v>43882</v>
      </c>
      <c r="F5515" s="106" t="s">
        <v>56</v>
      </c>
      <c r="G5515" s="106" t="s">
        <v>46</v>
      </c>
      <c r="H5515" s="107">
        <v>45254</v>
      </c>
      <c r="I5515" s="109">
        <v>0.84182870370370377</v>
      </c>
      <c r="J5515" s="107">
        <v>45254</v>
      </c>
      <c r="K5515" s="109">
        <v>0.89812499999999995</v>
      </c>
      <c r="L5515" s="106">
        <v>4864</v>
      </c>
      <c r="M5515" s="98">
        <f>Causas[[#This Row],[parada_duracion]]/60</f>
        <v>81.066666666666663</v>
      </c>
      <c r="N5515" s="18" t="s">
        <v>49</v>
      </c>
      <c r="O5515" s="99" t="s">
        <v>49</v>
      </c>
      <c r="P5515" s="99">
        <f>WEEKNUM(Causas[[#This Row],[resolucion_fecha]],16)</f>
        <v>47</v>
      </c>
      <c r="Q5515" s="99" t="str">
        <f>TEXT(Causas[[#This Row],[resolucion_fecha]],"MMMM")</f>
        <v>noviembre</v>
      </c>
      <c r="R5515" s="99" t="str">
        <f t="shared" si="86"/>
        <v>T</v>
      </c>
      <c r="S5515" s="99"/>
      <c r="T5515" s="99" t="s">
        <v>49</v>
      </c>
      <c r="U5515" s="100"/>
      <c r="V5515" s="99"/>
      <c r="W5515" s="99"/>
    </row>
    <row r="5516" spans="1:23" hidden="1" x14ac:dyDescent="0.25">
      <c r="A5516" s="106">
        <v>156089</v>
      </c>
      <c r="B5516" s="106" t="s">
        <v>61</v>
      </c>
      <c r="C5516" s="106" t="s">
        <v>43</v>
      </c>
      <c r="D5516" s="106" t="s">
        <v>68</v>
      </c>
      <c r="E5516" s="107">
        <v>43405</v>
      </c>
      <c r="F5516" s="108" t="s">
        <v>45</v>
      </c>
      <c r="G5516" s="106" t="s">
        <v>46</v>
      </c>
      <c r="H5516" s="107">
        <v>45254</v>
      </c>
      <c r="I5516" s="109">
        <v>0.84210648148148148</v>
      </c>
      <c r="J5516" s="107">
        <v>45254</v>
      </c>
      <c r="K5516" s="109">
        <v>0.86127314814814815</v>
      </c>
      <c r="L5516" s="106">
        <v>1656</v>
      </c>
      <c r="M5516" s="98">
        <f>Causas[[#This Row],[parada_duracion]]/60</f>
        <v>27.6</v>
      </c>
      <c r="N5516" s="18" t="s">
        <v>49</v>
      </c>
      <c r="O5516" s="99" t="s">
        <v>49</v>
      </c>
      <c r="P5516" s="99">
        <f>WEEKNUM(Causas[[#This Row],[resolucion_fecha]],16)</f>
        <v>47</v>
      </c>
      <c r="Q5516" s="99" t="str">
        <f>TEXT(Causas[[#This Row],[resolucion_fecha]],"MMMM")</f>
        <v>noviembre</v>
      </c>
      <c r="R5516" s="99" t="str">
        <f t="shared" si="86"/>
        <v>T</v>
      </c>
      <c r="S5516" s="99"/>
      <c r="T5516" s="99" t="s">
        <v>49</v>
      </c>
      <c r="U5516" s="100"/>
      <c r="V5516" s="99"/>
      <c r="W5516" s="99"/>
    </row>
    <row r="5517" spans="1:23" hidden="1" x14ac:dyDescent="0.25">
      <c r="A5517" s="106">
        <v>156092</v>
      </c>
      <c r="B5517" s="106" t="s">
        <v>89</v>
      </c>
      <c r="C5517" s="106" t="s">
        <v>43</v>
      </c>
      <c r="D5517" s="106" t="s">
        <v>90</v>
      </c>
      <c r="E5517" s="107">
        <v>44263</v>
      </c>
      <c r="F5517" s="106" t="s">
        <v>56</v>
      </c>
      <c r="G5517" s="106" t="s">
        <v>46</v>
      </c>
      <c r="H5517" s="107">
        <v>45254</v>
      </c>
      <c r="I5517" s="109">
        <v>0.8507986111111111</v>
      </c>
      <c r="J5517" s="107">
        <v>45255</v>
      </c>
      <c r="K5517" s="109">
        <v>0.25032407407407409</v>
      </c>
      <c r="L5517" s="106">
        <v>34519</v>
      </c>
      <c r="M5517" s="98">
        <f>Causas[[#This Row],[parada_duracion]]/60</f>
        <v>575.31666666666672</v>
      </c>
      <c r="N5517" s="18" t="s">
        <v>361</v>
      </c>
      <c r="O5517" s="99" t="s">
        <v>9</v>
      </c>
      <c r="P5517" s="99">
        <f>WEEKNUM(Causas[[#This Row],[resolucion_fecha]],16)</f>
        <v>48</v>
      </c>
      <c r="Q5517" s="99" t="str">
        <f>TEXT(Causas[[#This Row],[resolucion_fecha]],"MMMM")</f>
        <v>noviembre</v>
      </c>
      <c r="R5517" s="99" t="str">
        <f t="shared" si="86"/>
        <v>T</v>
      </c>
      <c r="S5517" s="99"/>
      <c r="T5517" s="99" t="s">
        <v>9</v>
      </c>
      <c r="U5517" s="100"/>
      <c r="V5517" s="99"/>
      <c r="W5517" s="99"/>
    </row>
    <row r="5518" spans="1:23" hidden="1" x14ac:dyDescent="0.25">
      <c r="A5518" s="106">
        <v>156095</v>
      </c>
      <c r="B5518" s="106" t="s">
        <v>42</v>
      </c>
      <c r="C5518" s="106" t="s">
        <v>43</v>
      </c>
      <c r="D5518" s="106" t="s">
        <v>55</v>
      </c>
      <c r="E5518" s="107">
        <v>43405</v>
      </c>
      <c r="F5518" s="108" t="s">
        <v>45</v>
      </c>
      <c r="G5518" s="106" t="s">
        <v>46</v>
      </c>
      <c r="H5518" s="107">
        <v>45254</v>
      </c>
      <c r="I5518" s="109">
        <v>0.89812499999999995</v>
      </c>
      <c r="J5518" s="107">
        <v>45254</v>
      </c>
      <c r="K5518" s="109">
        <v>0.90001157407407406</v>
      </c>
      <c r="L5518" s="106">
        <v>163</v>
      </c>
      <c r="M5518" s="98">
        <f>Causas[[#This Row],[parada_duracion]]/60</f>
        <v>2.7166666666666668</v>
      </c>
      <c r="N5518" s="18" t="s">
        <v>47</v>
      </c>
      <c r="O5518" s="99" t="s">
        <v>47</v>
      </c>
      <c r="P5518" s="99">
        <f>WEEKNUM(Causas[[#This Row],[resolucion_fecha]],16)</f>
        <v>47</v>
      </c>
      <c r="Q5518" s="99" t="str">
        <f>TEXT(Causas[[#This Row],[resolucion_fecha]],"MMMM")</f>
        <v>noviembre</v>
      </c>
      <c r="R5518" s="99" t="str">
        <f t="shared" si="86"/>
        <v>T</v>
      </c>
      <c r="S5518" s="99"/>
      <c r="T5518" s="99" t="s">
        <v>47</v>
      </c>
      <c r="U5518" s="100"/>
      <c r="V5518" s="99"/>
      <c r="W5518" s="99"/>
    </row>
    <row r="5519" spans="1:23" hidden="1" x14ac:dyDescent="0.25">
      <c r="A5519" s="110">
        <v>156096</v>
      </c>
      <c r="B5519" s="110" t="s">
        <v>42</v>
      </c>
      <c r="C5519" s="110" t="s">
        <v>43</v>
      </c>
      <c r="D5519" s="110" t="s">
        <v>55</v>
      </c>
      <c r="E5519" s="111">
        <v>43405</v>
      </c>
      <c r="F5519" s="112" t="s">
        <v>45</v>
      </c>
      <c r="G5519" s="110" t="s">
        <v>46</v>
      </c>
      <c r="H5519" s="111">
        <v>45254</v>
      </c>
      <c r="I5519" s="113">
        <v>0.90011574074074074</v>
      </c>
      <c r="J5519" s="111">
        <v>45255</v>
      </c>
      <c r="K5519" s="113">
        <v>0.25046296296296294</v>
      </c>
      <c r="L5519" s="110">
        <v>30270</v>
      </c>
      <c r="M5519" s="26">
        <f>Causas[[#This Row],[parada_duracion]]/60</f>
        <v>504.5</v>
      </c>
      <c r="N5519" s="19" t="s">
        <v>1759</v>
      </c>
      <c r="O5519" s="16" t="s">
        <v>52</v>
      </c>
      <c r="P5519" s="16">
        <f>WEEKNUM(Causas[[#This Row],[resolucion_fecha]],16)</f>
        <v>48</v>
      </c>
      <c r="Q5519" s="16" t="str">
        <f>TEXT(Causas[[#This Row],[resolucion_fecha]],"MMMM")</f>
        <v>noviembre</v>
      </c>
      <c r="R5519" s="16" t="str">
        <f t="shared" si="86"/>
        <v>T</v>
      </c>
      <c r="S5519" s="16"/>
      <c r="T5519" s="99" t="s">
        <v>53</v>
      </c>
      <c r="U5519" s="100"/>
      <c r="V5519" s="16"/>
      <c r="W5519" s="16"/>
    </row>
    <row r="5520" spans="1:23" hidden="1" x14ac:dyDescent="0.25">
      <c r="A5520" s="106">
        <v>156170</v>
      </c>
      <c r="B5520" s="106" t="s">
        <v>42</v>
      </c>
      <c r="C5520" s="106" t="s">
        <v>43</v>
      </c>
      <c r="D5520" s="106" t="s">
        <v>59</v>
      </c>
      <c r="E5520" s="107">
        <v>44231</v>
      </c>
      <c r="F5520" s="106" t="s">
        <v>60</v>
      </c>
      <c r="G5520" s="106" t="s">
        <v>46</v>
      </c>
      <c r="H5520" s="107">
        <v>45257</v>
      </c>
      <c r="I5520" s="109">
        <v>0.27246527777777779</v>
      </c>
      <c r="J5520" s="107">
        <v>45257</v>
      </c>
      <c r="K5520" s="109">
        <v>0.28388888888888891</v>
      </c>
      <c r="L5520" s="106">
        <v>987</v>
      </c>
      <c r="M5520" s="98">
        <f>Causas[[#This Row],[parada_duracion]]/60</f>
        <v>16.45</v>
      </c>
      <c r="N5520" s="18" t="s">
        <v>1760</v>
      </c>
      <c r="O5520" s="99" t="s">
        <v>52</v>
      </c>
      <c r="P5520" s="99">
        <f>WEEKNUM(Causas[[#This Row],[resolucion_fecha]],16)</f>
        <v>48</v>
      </c>
      <c r="Q5520" s="99" t="str">
        <f>TEXT(Causas[[#This Row],[resolucion_fecha]],"MMMM")</f>
        <v>noviembre</v>
      </c>
      <c r="R5520" s="99" t="str">
        <f t="shared" si="86"/>
        <v>M</v>
      </c>
      <c r="S5520" s="99"/>
      <c r="T5520" s="99" t="s">
        <v>53</v>
      </c>
      <c r="U5520" s="16"/>
      <c r="V5520" s="99"/>
      <c r="W5520" s="99"/>
    </row>
    <row r="5521" spans="1:23" hidden="1" x14ac:dyDescent="0.25">
      <c r="A5521" s="106">
        <v>156171</v>
      </c>
      <c r="B5521" s="106" t="s">
        <v>66</v>
      </c>
      <c r="C5521" s="106" t="s">
        <v>43</v>
      </c>
      <c r="D5521" s="106" t="s">
        <v>76</v>
      </c>
      <c r="E5521" s="107">
        <v>45126</v>
      </c>
      <c r="F5521" s="106" t="s">
        <v>124</v>
      </c>
      <c r="G5521" s="106" t="s">
        <v>50</v>
      </c>
      <c r="H5521" s="107">
        <v>45257</v>
      </c>
      <c r="I5521" s="109">
        <v>0.28098379629629627</v>
      </c>
      <c r="J5521" s="107">
        <v>45257</v>
      </c>
      <c r="K5521" s="109">
        <v>0.28219907407407407</v>
      </c>
      <c r="L5521" s="106">
        <v>105</v>
      </c>
      <c r="M5521" s="98">
        <f>Causas[[#This Row],[parada_duracion]]/60</f>
        <v>1.75</v>
      </c>
      <c r="N5521" s="18" t="s">
        <v>47</v>
      </c>
      <c r="O5521" s="99" t="s">
        <v>47</v>
      </c>
      <c r="P5521" s="99">
        <f>WEEKNUM(Causas[[#This Row],[resolucion_fecha]],16)</f>
        <v>48</v>
      </c>
      <c r="Q5521" s="99" t="str">
        <f>TEXT(Causas[[#This Row],[resolucion_fecha]],"MMMM")</f>
        <v>noviembre</v>
      </c>
      <c r="R5521" s="99" t="str">
        <f t="shared" si="86"/>
        <v>M</v>
      </c>
      <c r="S5521" s="99"/>
      <c r="T5521" s="99" t="s">
        <v>47</v>
      </c>
      <c r="U5521" s="100"/>
      <c r="V5521" s="99"/>
      <c r="W5521" s="99"/>
    </row>
    <row r="5522" spans="1:23" hidden="1" x14ac:dyDescent="0.25">
      <c r="A5522" s="106">
        <v>156172</v>
      </c>
      <c r="B5522" s="106" t="s">
        <v>42</v>
      </c>
      <c r="C5522" s="106" t="s">
        <v>43</v>
      </c>
      <c r="D5522" s="106" t="s">
        <v>1756</v>
      </c>
      <c r="E5522" s="107">
        <v>43873</v>
      </c>
      <c r="F5522" s="106" t="s">
        <v>56</v>
      </c>
      <c r="G5522" s="106" t="s">
        <v>46</v>
      </c>
      <c r="H5522" s="107">
        <v>45257</v>
      </c>
      <c r="I5522" s="109">
        <v>0.28622685185185187</v>
      </c>
      <c r="J5522" s="107">
        <v>45257</v>
      </c>
      <c r="K5522" s="109">
        <v>0.2863194444444444</v>
      </c>
      <c r="L5522" s="106">
        <v>8</v>
      </c>
      <c r="M5522" s="98">
        <f>Causas[[#This Row],[parada_duracion]]/60</f>
        <v>0.13333333333333333</v>
      </c>
      <c r="N5522" s="18" t="s">
        <v>47</v>
      </c>
      <c r="O5522" s="99" t="s">
        <v>47</v>
      </c>
      <c r="P5522" s="99">
        <f>WEEKNUM(Causas[[#This Row],[resolucion_fecha]],16)</f>
        <v>48</v>
      </c>
      <c r="Q5522" s="99" t="str">
        <f>TEXT(Causas[[#This Row],[resolucion_fecha]],"MMMM")</f>
        <v>noviembre</v>
      </c>
      <c r="R5522" s="99" t="str">
        <f t="shared" si="86"/>
        <v>M</v>
      </c>
      <c r="S5522" s="99"/>
      <c r="T5522" s="99" t="s">
        <v>47</v>
      </c>
      <c r="U5522" s="100"/>
      <c r="V5522" s="99"/>
      <c r="W5522" s="99"/>
    </row>
    <row r="5523" spans="1:23" hidden="1" x14ac:dyDescent="0.25">
      <c r="A5523" s="106">
        <v>156174</v>
      </c>
      <c r="B5523" s="106" t="s">
        <v>42</v>
      </c>
      <c r="C5523" s="106" t="s">
        <v>43</v>
      </c>
      <c r="D5523" s="106" t="s">
        <v>1756</v>
      </c>
      <c r="E5523" s="107">
        <v>43873</v>
      </c>
      <c r="F5523" s="106" t="s">
        <v>56</v>
      </c>
      <c r="G5523" s="106" t="s">
        <v>46</v>
      </c>
      <c r="H5523" s="107">
        <v>45257</v>
      </c>
      <c r="I5523" s="109">
        <v>0.28657407407407409</v>
      </c>
      <c r="J5523" s="107">
        <v>45257</v>
      </c>
      <c r="K5523" s="109">
        <v>0.31545138888888885</v>
      </c>
      <c r="L5523" s="106">
        <v>2495</v>
      </c>
      <c r="M5523" s="98">
        <f>Causas[[#This Row],[parada_duracion]]/60</f>
        <v>41.583333333333336</v>
      </c>
      <c r="N5523" s="18" t="s">
        <v>1761</v>
      </c>
      <c r="O5523" s="99" t="s">
        <v>52</v>
      </c>
      <c r="P5523" s="99">
        <f>WEEKNUM(Causas[[#This Row],[resolucion_fecha]],16)</f>
        <v>48</v>
      </c>
      <c r="Q5523" s="99" t="str">
        <f>TEXT(Causas[[#This Row],[resolucion_fecha]],"MMMM")</f>
        <v>noviembre</v>
      </c>
      <c r="R5523" s="99" t="str">
        <f t="shared" si="86"/>
        <v>M</v>
      </c>
      <c r="S5523" s="99"/>
      <c r="T5523" s="99" t="s">
        <v>53</v>
      </c>
      <c r="U5523" s="100"/>
      <c r="V5523" s="99"/>
      <c r="W5523" s="99"/>
    </row>
    <row r="5524" spans="1:23" ht="30" hidden="1" x14ac:dyDescent="0.25">
      <c r="A5524" s="106">
        <v>156177</v>
      </c>
      <c r="B5524" s="106" t="s">
        <v>185</v>
      </c>
      <c r="C5524" s="106" t="s">
        <v>43</v>
      </c>
      <c r="D5524" s="106" t="s">
        <v>80</v>
      </c>
      <c r="E5524" s="107">
        <v>43405</v>
      </c>
      <c r="F5524" s="108" t="s">
        <v>45</v>
      </c>
      <c r="G5524" s="106" t="s">
        <v>46</v>
      </c>
      <c r="H5524" s="107">
        <v>45257</v>
      </c>
      <c r="I5524" s="109">
        <v>0.31762731481481482</v>
      </c>
      <c r="J5524" s="107">
        <v>45257</v>
      </c>
      <c r="K5524" s="109">
        <v>0.38523148148148145</v>
      </c>
      <c r="L5524" s="106">
        <v>5841</v>
      </c>
      <c r="M5524" s="98">
        <f>Causas[[#This Row],[parada_duracion]]/60</f>
        <v>97.35</v>
      </c>
      <c r="N5524" s="18" t="s">
        <v>1762</v>
      </c>
      <c r="O5524" s="99" t="s">
        <v>52</v>
      </c>
      <c r="P5524" s="99">
        <f>WEEKNUM(Causas[[#This Row],[resolucion_fecha]],16)</f>
        <v>48</v>
      </c>
      <c r="Q5524" s="99" t="str">
        <f>TEXT(Causas[[#This Row],[resolucion_fecha]],"MMMM")</f>
        <v>noviembre</v>
      </c>
      <c r="R5524" s="99" t="str">
        <f t="shared" si="86"/>
        <v>M</v>
      </c>
      <c r="S5524" s="99"/>
      <c r="T5524" s="99" t="s">
        <v>53</v>
      </c>
      <c r="U5524" s="100"/>
      <c r="V5524" s="99"/>
      <c r="W5524" s="99"/>
    </row>
    <row r="5525" spans="1:23" ht="30" x14ac:dyDescent="0.25">
      <c r="A5525" s="106">
        <v>156180</v>
      </c>
      <c r="B5525" s="106" t="s">
        <v>185</v>
      </c>
      <c r="C5525" s="106" t="s">
        <v>43</v>
      </c>
      <c r="D5525" s="106" t="s">
        <v>67</v>
      </c>
      <c r="E5525" s="107">
        <v>43405</v>
      </c>
      <c r="F5525" s="108" t="s">
        <v>45</v>
      </c>
      <c r="G5525" s="106" t="s">
        <v>46</v>
      </c>
      <c r="H5525" s="107">
        <v>45257</v>
      </c>
      <c r="I5525" s="109">
        <v>0.40875</v>
      </c>
      <c r="J5525" s="107">
        <v>45257</v>
      </c>
      <c r="K5525" s="109">
        <v>0.49180555555555555</v>
      </c>
      <c r="L5525" s="106">
        <v>7176</v>
      </c>
      <c r="M5525" s="98">
        <f>Causas[[#This Row],[parada_duracion]]/60</f>
        <v>119.6</v>
      </c>
      <c r="N5525" s="18" t="s">
        <v>1763</v>
      </c>
      <c r="O5525" s="99" t="s">
        <v>72</v>
      </c>
      <c r="P5525" s="99">
        <f>WEEKNUM(Causas[[#This Row],[resolucion_fecha]],16)</f>
        <v>48</v>
      </c>
      <c r="Q5525" s="99" t="str">
        <f>TEXT(Causas[[#This Row],[resolucion_fecha]],"MMMM")</f>
        <v>noviembre</v>
      </c>
      <c r="R5525" s="99" t="str">
        <f t="shared" si="86"/>
        <v>M</v>
      </c>
      <c r="S5525" s="99"/>
      <c r="T5525" s="99" t="s">
        <v>73</v>
      </c>
      <c r="U5525" s="100"/>
      <c r="V5525" s="99"/>
      <c r="W5525" s="99"/>
    </row>
    <row r="5526" spans="1:23" hidden="1" x14ac:dyDescent="0.25">
      <c r="A5526" s="106">
        <v>156185</v>
      </c>
      <c r="B5526" s="106" t="s">
        <v>74</v>
      </c>
      <c r="C5526" s="106" t="s">
        <v>43</v>
      </c>
      <c r="D5526" s="106" t="s">
        <v>68</v>
      </c>
      <c r="E5526" s="107">
        <v>44258</v>
      </c>
      <c r="F5526" s="106" t="s">
        <v>56</v>
      </c>
      <c r="G5526" s="106" t="s">
        <v>46</v>
      </c>
      <c r="H5526" s="107">
        <v>45257</v>
      </c>
      <c r="I5526" s="109">
        <v>0.4397685185185185</v>
      </c>
      <c r="J5526" s="107">
        <v>45257</v>
      </c>
      <c r="K5526" s="109">
        <v>0.49217592592592596</v>
      </c>
      <c r="L5526" s="106">
        <v>4528</v>
      </c>
      <c r="M5526" s="98">
        <f>Causas[[#This Row],[parada_duracion]]/60</f>
        <v>75.466666666666669</v>
      </c>
      <c r="N5526" s="18" t="s">
        <v>49</v>
      </c>
      <c r="O5526" s="99" t="s">
        <v>49</v>
      </c>
      <c r="P5526" s="99">
        <f>WEEKNUM(Causas[[#This Row],[resolucion_fecha]],16)</f>
        <v>48</v>
      </c>
      <c r="Q5526" s="99" t="str">
        <f>TEXT(Causas[[#This Row],[resolucion_fecha]],"MMMM")</f>
        <v>noviembre</v>
      </c>
      <c r="R5526" s="99" t="str">
        <f t="shared" si="86"/>
        <v>M</v>
      </c>
      <c r="S5526" s="99"/>
      <c r="T5526" s="99" t="s">
        <v>49</v>
      </c>
      <c r="U5526" s="100"/>
      <c r="V5526" s="99"/>
      <c r="W5526" s="99"/>
    </row>
    <row r="5527" spans="1:23" hidden="1" x14ac:dyDescent="0.25">
      <c r="A5527" s="106">
        <v>156187</v>
      </c>
      <c r="B5527" s="106" t="s">
        <v>95</v>
      </c>
      <c r="C5527" s="106" t="s">
        <v>43</v>
      </c>
      <c r="D5527" s="106" t="s">
        <v>82</v>
      </c>
      <c r="E5527" s="107">
        <v>45063</v>
      </c>
      <c r="F5527" s="106" t="s">
        <v>124</v>
      </c>
      <c r="G5527" s="106" t="s">
        <v>46</v>
      </c>
      <c r="H5527" s="107">
        <v>45257</v>
      </c>
      <c r="I5527" s="109">
        <v>0.46921296296296294</v>
      </c>
      <c r="J5527" s="107">
        <v>45257</v>
      </c>
      <c r="K5527" s="109">
        <v>0.48663194444444446</v>
      </c>
      <c r="L5527" s="106">
        <v>1505</v>
      </c>
      <c r="M5527" s="98">
        <f>Causas[[#This Row],[parada_duracion]]/60</f>
        <v>25.083333333333332</v>
      </c>
      <c r="N5527" s="18" t="s">
        <v>1764</v>
      </c>
      <c r="O5527" s="99" t="s">
        <v>52</v>
      </c>
      <c r="P5527" s="99">
        <f>WEEKNUM(Causas[[#This Row],[resolucion_fecha]],16)</f>
        <v>48</v>
      </c>
      <c r="Q5527" s="99" t="str">
        <f>TEXT(Causas[[#This Row],[resolucion_fecha]],"MMMM")</f>
        <v>noviembre</v>
      </c>
      <c r="R5527" s="99" t="str">
        <f t="shared" si="86"/>
        <v>M</v>
      </c>
      <c r="S5527" s="99"/>
      <c r="T5527" s="99" t="s">
        <v>53</v>
      </c>
      <c r="U5527" s="100"/>
      <c r="V5527" s="99"/>
      <c r="W5527" s="99"/>
    </row>
    <row r="5528" spans="1:23" hidden="1" x14ac:dyDescent="0.25">
      <c r="A5528" s="106">
        <v>156191</v>
      </c>
      <c r="B5528" s="106" t="s">
        <v>95</v>
      </c>
      <c r="C5528" s="106" t="s">
        <v>43</v>
      </c>
      <c r="D5528" s="106" t="s">
        <v>82</v>
      </c>
      <c r="E5528" s="107">
        <v>45063</v>
      </c>
      <c r="F5528" s="106" t="s">
        <v>124</v>
      </c>
      <c r="G5528" s="106" t="s">
        <v>46</v>
      </c>
      <c r="H5528" s="107">
        <v>45257</v>
      </c>
      <c r="I5528" s="109">
        <v>0.50086805555555558</v>
      </c>
      <c r="J5528" s="107">
        <v>45257</v>
      </c>
      <c r="K5528" s="109">
        <v>0.53863425925925923</v>
      </c>
      <c r="L5528" s="106">
        <v>3263</v>
      </c>
      <c r="M5528" s="98">
        <f>Causas[[#This Row],[parada_duracion]]/60</f>
        <v>54.383333333333333</v>
      </c>
      <c r="N5528" s="18" t="s">
        <v>1765</v>
      </c>
      <c r="O5528" s="99" t="s">
        <v>52</v>
      </c>
      <c r="P5528" s="99">
        <f>WEEKNUM(Causas[[#This Row],[resolucion_fecha]],16)</f>
        <v>48</v>
      </c>
      <c r="Q5528" s="99" t="str">
        <f>TEXT(Causas[[#This Row],[resolucion_fecha]],"MMMM")</f>
        <v>noviembre</v>
      </c>
      <c r="R5528" s="99" t="str">
        <f t="shared" si="86"/>
        <v>M</v>
      </c>
      <c r="S5528" s="99"/>
      <c r="T5528" s="99" t="s">
        <v>53</v>
      </c>
      <c r="U5528" s="100"/>
      <c r="V5528" s="99"/>
      <c r="W5528" s="99"/>
    </row>
    <row r="5529" spans="1:23" hidden="1" x14ac:dyDescent="0.25">
      <c r="A5529" s="106">
        <v>156194</v>
      </c>
      <c r="B5529" s="106" t="s">
        <v>42</v>
      </c>
      <c r="C5529" s="106" t="s">
        <v>43</v>
      </c>
      <c r="D5529" s="106" t="s">
        <v>76</v>
      </c>
      <c r="E5529" s="107">
        <v>43405</v>
      </c>
      <c r="F5529" s="108" t="s">
        <v>45</v>
      </c>
      <c r="G5529" s="106" t="s">
        <v>50</v>
      </c>
      <c r="H5529" s="107">
        <v>45257</v>
      </c>
      <c r="I5529" s="109">
        <v>0.5175925925925926</v>
      </c>
      <c r="J5529" s="107">
        <v>45257</v>
      </c>
      <c r="K5529" s="109">
        <v>0.53543981481481484</v>
      </c>
      <c r="L5529" s="106">
        <v>1542</v>
      </c>
      <c r="M5529" s="98">
        <f>Causas[[#This Row],[parada_duracion]]/60</f>
        <v>25.7</v>
      </c>
      <c r="N5529" s="18" t="s">
        <v>859</v>
      </c>
      <c r="O5529" s="99" t="s">
        <v>52</v>
      </c>
      <c r="P5529" s="99">
        <f>WEEKNUM(Causas[[#This Row],[resolucion_fecha]],16)</f>
        <v>48</v>
      </c>
      <c r="Q5529" s="99" t="str">
        <f>TEXT(Causas[[#This Row],[resolucion_fecha]],"MMMM")</f>
        <v>noviembre</v>
      </c>
      <c r="R5529" s="99" t="str">
        <f t="shared" si="86"/>
        <v>M</v>
      </c>
      <c r="S5529" s="99"/>
      <c r="T5529" s="99" t="s">
        <v>53</v>
      </c>
      <c r="U5529" s="100"/>
      <c r="V5529" s="99"/>
      <c r="W5529" s="99"/>
    </row>
    <row r="5530" spans="1:23" hidden="1" x14ac:dyDescent="0.25">
      <c r="A5530" s="106">
        <v>156203</v>
      </c>
      <c r="B5530" s="106" t="s">
        <v>95</v>
      </c>
      <c r="C5530" s="106" t="s">
        <v>43</v>
      </c>
      <c r="D5530" s="106" t="s">
        <v>96</v>
      </c>
      <c r="E5530" s="107">
        <v>43882</v>
      </c>
      <c r="F5530" s="106" t="s">
        <v>56</v>
      </c>
      <c r="G5530" s="106" t="s">
        <v>46</v>
      </c>
      <c r="H5530" s="107">
        <v>45257</v>
      </c>
      <c r="I5530" s="109">
        <v>0.61173611111111115</v>
      </c>
      <c r="J5530" s="107">
        <v>45257</v>
      </c>
      <c r="K5530" s="109">
        <v>0.65371527777777783</v>
      </c>
      <c r="L5530" s="106">
        <v>3627</v>
      </c>
      <c r="M5530" s="98">
        <f>Causas[[#This Row],[parada_duracion]]/60</f>
        <v>60.45</v>
      </c>
      <c r="N5530" s="18" t="s">
        <v>1766</v>
      </c>
      <c r="O5530" s="99" t="s">
        <v>72</v>
      </c>
      <c r="P5530" s="99">
        <f>WEEKNUM(Causas[[#This Row],[resolucion_fecha]],16)</f>
        <v>48</v>
      </c>
      <c r="Q5530" s="99" t="str">
        <f>TEXT(Causas[[#This Row],[resolucion_fecha]],"MMMM")</f>
        <v>noviembre</v>
      </c>
      <c r="R5530" s="99" t="str">
        <f t="shared" si="86"/>
        <v>T</v>
      </c>
      <c r="S5530" s="99"/>
      <c r="T5530" s="99" t="s">
        <v>73</v>
      </c>
      <c r="U5530" s="100"/>
      <c r="V5530" s="99"/>
      <c r="W5530" s="99"/>
    </row>
    <row r="5531" spans="1:23" hidden="1" x14ac:dyDescent="0.25">
      <c r="A5531" s="106">
        <v>156207</v>
      </c>
      <c r="B5531" s="106" t="s">
        <v>42</v>
      </c>
      <c r="C5531" s="106" t="s">
        <v>43</v>
      </c>
      <c r="D5531" s="106" t="s">
        <v>55</v>
      </c>
      <c r="E5531" s="107">
        <v>43405</v>
      </c>
      <c r="F5531" s="108" t="s">
        <v>45</v>
      </c>
      <c r="G5531" s="106" t="s">
        <v>50</v>
      </c>
      <c r="H5531" s="107">
        <v>45257</v>
      </c>
      <c r="I5531" s="109">
        <v>0.6134722222222222</v>
      </c>
      <c r="J5531" s="107">
        <v>45257</v>
      </c>
      <c r="K5531" s="109">
        <v>0.62581018518518516</v>
      </c>
      <c r="L5531" s="106">
        <v>1066</v>
      </c>
      <c r="M5531" s="98">
        <f>Causas[[#This Row],[parada_duracion]]/60</f>
        <v>17.766666666666666</v>
      </c>
      <c r="N5531" s="18" t="s">
        <v>1767</v>
      </c>
      <c r="O5531" s="99" t="s">
        <v>52</v>
      </c>
      <c r="P5531" s="99">
        <f>WEEKNUM(Causas[[#This Row],[resolucion_fecha]],16)</f>
        <v>48</v>
      </c>
      <c r="Q5531" s="99" t="str">
        <f>TEXT(Causas[[#This Row],[resolucion_fecha]],"MMMM")</f>
        <v>noviembre</v>
      </c>
      <c r="R5531" s="99" t="str">
        <f t="shared" si="86"/>
        <v>T</v>
      </c>
      <c r="S5531" s="99"/>
      <c r="T5531" s="99" t="s">
        <v>73</v>
      </c>
      <c r="U5531" s="100"/>
      <c r="V5531" s="99"/>
      <c r="W5531" s="99"/>
    </row>
    <row r="5532" spans="1:23" x14ac:dyDescent="0.25">
      <c r="A5532" s="106">
        <v>156211</v>
      </c>
      <c r="B5532" s="106" t="s">
        <v>61</v>
      </c>
      <c r="C5532" s="106" t="s">
        <v>43</v>
      </c>
      <c r="D5532" s="106" t="s">
        <v>67</v>
      </c>
      <c r="E5532" s="107">
        <v>43405</v>
      </c>
      <c r="F5532" s="108" t="s">
        <v>45</v>
      </c>
      <c r="G5532" s="106" t="s">
        <v>46</v>
      </c>
      <c r="H5532" s="107">
        <v>45257</v>
      </c>
      <c r="I5532" s="109">
        <v>0.63329861111111108</v>
      </c>
      <c r="J5532" s="107">
        <v>45257</v>
      </c>
      <c r="K5532" s="109">
        <v>0.63342592592592595</v>
      </c>
      <c r="L5532" s="106">
        <v>11</v>
      </c>
      <c r="M5532" s="98">
        <f>Causas[[#This Row],[parada_duracion]]/60</f>
        <v>0.18333333333333332</v>
      </c>
      <c r="N5532" s="18" t="s">
        <v>47</v>
      </c>
      <c r="O5532" s="99" t="s">
        <v>47</v>
      </c>
      <c r="P5532" s="99">
        <f>WEEKNUM(Causas[[#This Row],[resolucion_fecha]],16)</f>
        <v>48</v>
      </c>
      <c r="Q5532" s="99" t="str">
        <f>TEXT(Causas[[#This Row],[resolucion_fecha]],"MMMM")</f>
        <v>noviembre</v>
      </c>
      <c r="R5532" s="99" t="str">
        <f t="shared" si="86"/>
        <v>T</v>
      </c>
      <c r="S5532" s="99"/>
      <c r="T5532" s="99" t="s">
        <v>47</v>
      </c>
      <c r="U5532" s="100"/>
      <c r="V5532" s="99"/>
      <c r="W5532" s="99"/>
    </row>
    <row r="5533" spans="1:23" x14ac:dyDescent="0.25">
      <c r="A5533" s="106">
        <v>156212</v>
      </c>
      <c r="B5533" s="106" t="s">
        <v>390</v>
      </c>
      <c r="C5533" s="106" t="s">
        <v>43</v>
      </c>
      <c r="D5533" s="106" t="s">
        <v>67</v>
      </c>
      <c r="E5533" s="107">
        <v>43746</v>
      </c>
      <c r="F5533" s="106" t="s">
        <v>56</v>
      </c>
      <c r="G5533" s="106" t="s">
        <v>50</v>
      </c>
      <c r="H5533" s="107">
        <v>45257</v>
      </c>
      <c r="I5533" s="109">
        <v>0.63355324074074071</v>
      </c>
      <c r="J5533" s="107">
        <v>45257</v>
      </c>
      <c r="K5533" s="109">
        <v>0.72258101851851853</v>
      </c>
      <c r="L5533" s="106">
        <v>7692</v>
      </c>
      <c r="M5533" s="98">
        <f>Causas[[#This Row],[parada_duracion]]/60</f>
        <v>128.19999999999999</v>
      </c>
      <c r="N5533" s="18" t="s">
        <v>1768</v>
      </c>
      <c r="O5533" s="99" t="s">
        <v>52</v>
      </c>
      <c r="P5533" s="99">
        <f>WEEKNUM(Causas[[#This Row],[resolucion_fecha]],16)</f>
        <v>48</v>
      </c>
      <c r="Q5533" s="99" t="str">
        <f>TEXT(Causas[[#This Row],[resolucion_fecha]],"MMMM")</f>
        <v>noviembre</v>
      </c>
      <c r="R5533" s="99" t="str">
        <f t="shared" si="86"/>
        <v>T</v>
      </c>
      <c r="S5533" s="99"/>
      <c r="T5533" s="99" t="s">
        <v>53</v>
      </c>
      <c r="U5533" s="100"/>
      <c r="V5533" s="99"/>
      <c r="W5533" s="99"/>
    </row>
    <row r="5534" spans="1:23" hidden="1" x14ac:dyDescent="0.25">
      <c r="A5534" s="106">
        <v>156214</v>
      </c>
      <c r="B5534" s="106" t="s">
        <v>42</v>
      </c>
      <c r="C5534" s="106" t="s">
        <v>43</v>
      </c>
      <c r="D5534" s="106" t="s">
        <v>164</v>
      </c>
      <c r="E5534" s="107">
        <v>43405</v>
      </c>
      <c r="F5534" s="108" t="s">
        <v>45</v>
      </c>
      <c r="G5534" s="106" t="s">
        <v>50</v>
      </c>
      <c r="H5534" s="107">
        <v>45257</v>
      </c>
      <c r="I5534" s="109">
        <v>0.63995370370370364</v>
      </c>
      <c r="J5534" s="107">
        <v>45257</v>
      </c>
      <c r="K5534" s="109">
        <v>0.64877314814814813</v>
      </c>
      <c r="L5534" s="106">
        <v>762</v>
      </c>
      <c r="M5534" s="98">
        <f>Causas[[#This Row],[parada_duracion]]/60</f>
        <v>12.7</v>
      </c>
      <c r="N5534" s="18" t="s">
        <v>1769</v>
      </c>
      <c r="O5534" s="99" t="s">
        <v>52</v>
      </c>
      <c r="P5534" s="99">
        <f>WEEKNUM(Causas[[#This Row],[resolucion_fecha]],16)</f>
        <v>48</v>
      </c>
      <c r="Q5534" s="99" t="str">
        <f>TEXT(Causas[[#This Row],[resolucion_fecha]],"MMMM")</f>
        <v>noviembre</v>
      </c>
      <c r="R5534" s="99" t="str">
        <f t="shared" si="86"/>
        <v>T</v>
      </c>
      <c r="S5534" s="99"/>
      <c r="T5534" s="99" t="s">
        <v>53</v>
      </c>
      <c r="U5534" s="100"/>
      <c r="V5534" s="99"/>
      <c r="W5534" s="99"/>
    </row>
    <row r="5535" spans="1:23" ht="30" hidden="1" x14ac:dyDescent="0.25">
      <c r="A5535" s="106">
        <v>156215</v>
      </c>
      <c r="B5535" s="106" t="s">
        <v>42</v>
      </c>
      <c r="C5535" s="106" t="s">
        <v>43</v>
      </c>
      <c r="D5535" s="106" t="s">
        <v>164</v>
      </c>
      <c r="E5535" s="107">
        <v>43405</v>
      </c>
      <c r="F5535" s="108" t="s">
        <v>45</v>
      </c>
      <c r="G5535" s="106" t="s">
        <v>46</v>
      </c>
      <c r="H5535" s="107">
        <v>45257</v>
      </c>
      <c r="I5535" s="109">
        <v>0.648900462962963</v>
      </c>
      <c r="J5535" s="107">
        <v>45257</v>
      </c>
      <c r="K5535" s="109">
        <v>0.74119212962962966</v>
      </c>
      <c r="L5535" s="106">
        <v>7974</v>
      </c>
      <c r="M5535" s="98">
        <f>Causas[[#This Row],[parada_duracion]]/60</f>
        <v>132.9</v>
      </c>
      <c r="N5535" s="18" t="s">
        <v>1770</v>
      </c>
      <c r="O5535" s="99" t="s">
        <v>72</v>
      </c>
      <c r="P5535" s="99">
        <f>WEEKNUM(Causas[[#This Row],[resolucion_fecha]],16)</f>
        <v>48</v>
      </c>
      <c r="Q5535" s="99" t="str">
        <f>TEXT(Causas[[#This Row],[resolucion_fecha]],"MMMM")</f>
        <v>noviembre</v>
      </c>
      <c r="R5535" s="99" t="str">
        <f t="shared" si="86"/>
        <v>T</v>
      </c>
      <c r="S5535" s="99"/>
      <c r="T5535" s="99" t="s">
        <v>73</v>
      </c>
      <c r="U5535" s="100"/>
      <c r="V5535" s="99"/>
      <c r="W5535" s="99"/>
    </row>
    <row r="5536" spans="1:23" x14ac:dyDescent="0.25">
      <c r="A5536" s="106">
        <v>156220</v>
      </c>
      <c r="B5536" s="106" t="s">
        <v>185</v>
      </c>
      <c r="C5536" s="106" t="s">
        <v>43</v>
      </c>
      <c r="D5536" s="106" t="s">
        <v>67</v>
      </c>
      <c r="E5536" s="107">
        <v>43405</v>
      </c>
      <c r="F5536" s="108" t="s">
        <v>45</v>
      </c>
      <c r="G5536" s="106" t="s">
        <v>50</v>
      </c>
      <c r="H5536" s="107">
        <v>45257</v>
      </c>
      <c r="I5536" s="109">
        <v>0.68295138888888884</v>
      </c>
      <c r="J5536" s="107">
        <v>45257</v>
      </c>
      <c r="K5536" s="109">
        <v>0.68660879629629623</v>
      </c>
      <c r="L5536" s="106">
        <v>316</v>
      </c>
      <c r="M5536" s="98">
        <f>Causas[[#This Row],[parada_duracion]]/60</f>
        <v>5.2666666666666666</v>
      </c>
      <c r="N5536" s="18" t="s">
        <v>47</v>
      </c>
      <c r="O5536" s="99" t="s">
        <v>47</v>
      </c>
      <c r="P5536" s="99">
        <f>WEEKNUM(Causas[[#This Row],[resolucion_fecha]],16)</f>
        <v>48</v>
      </c>
      <c r="Q5536" s="99" t="str">
        <f>TEXT(Causas[[#This Row],[resolucion_fecha]],"MMMM")</f>
        <v>noviembre</v>
      </c>
      <c r="R5536" s="99" t="str">
        <f t="shared" si="86"/>
        <v>T</v>
      </c>
      <c r="S5536" s="99"/>
      <c r="T5536" s="99" t="s">
        <v>47</v>
      </c>
      <c r="U5536" s="100"/>
      <c r="V5536" s="99"/>
      <c r="W5536" s="99"/>
    </row>
    <row r="5537" spans="1:23" x14ac:dyDescent="0.25">
      <c r="A5537" s="106">
        <v>156222</v>
      </c>
      <c r="B5537" s="106" t="s">
        <v>42</v>
      </c>
      <c r="C5537" s="106" t="s">
        <v>43</v>
      </c>
      <c r="D5537" s="106" t="s">
        <v>67</v>
      </c>
      <c r="E5537" s="107">
        <v>43405</v>
      </c>
      <c r="F5537" s="108" t="s">
        <v>45</v>
      </c>
      <c r="G5537" s="106" t="s">
        <v>50</v>
      </c>
      <c r="H5537" s="107">
        <v>45257</v>
      </c>
      <c r="I5537" s="109">
        <v>0.7232291666666667</v>
      </c>
      <c r="J5537" s="107">
        <v>45257</v>
      </c>
      <c r="K5537" s="109">
        <v>0.82759259259259255</v>
      </c>
      <c r="L5537" s="106">
        <v>9017</v>
      </c>
      <c r="M5537" s="98">
        <f>Causas[[#This Row],[parada_duracion]]/60</f>
        <v>150.28333333333333</v>
      </c>
      <c r="N5537" s="18" t="s">
        <v>1771</v>
      </c>
      <c r="O5537" s="99" t="s">
        <v>52</v>
      </c>
      <c r="P5537" s="99">
        <f>WEEKNUM(Causas[[#This Row],[resolucion_fecha]],16)</f>
        <v>48</v>
      </c>
      <c r="Q5537" s="99" t="str">
        <f>TEXT(Causas[[#This Row],[resolucion_fecha]],"MMMM")</f>
        <v>noviembre</v>
      </c>
      <c r="R5537" s="99" t="str">
        <f t="shared" si="86"/>
        <v>T</v>
      </c>
      <c r="S5537" s="99"/>
      <c r="T5537" s="99" t="s">
        <v>53</v>
      </c>
      <c r="U5537" s="100"/>
      <c r="V5537" s="99"/>
      <c r="W5537" s="99"/>
    </row>
    <row r="5538" spans="1:23" hidden="1" x14ac:dyDescent="0.25">
      <c r="A5538" s="106">
        <v>156223</v>
      </c>
      <c r="B5538" s="106" t="s">
        <v>42</v>
      </c>
      <c r="C5538" s="106" t="s">
        <v>43</v>
      </c>
      <c r="D5538" s="106" t="s">
        <v>96</v>
      </c>
      <c r="E5538" s="107">
        <v>43405</v>
      </c>
      <c r="F5538" s="108" t="s">
        <v>45</v>
      </c>
      <c r="G5538" s="106" t="s">
        <v>46</v>
      </c>
      <c r="H5538" s="107">
        <v>45257</v>
      </c>
      <c r="I5538" s="109">
        <v>0.73168981481481488</v>
      </c>
      <c r="J5538" s="107">
        <v>45257</v>
      </c>
      <c r="K5538" s="109">
        <v>0.74342592592592593</v>
      </c>
      <c r="L5538" s="106">
        <v>1014</v>
      </c>
      <c r="M5538" s="98">
        <f>Causas[[#This Row],[parada_duracion]]/60</f>
        <v>16.899999999999999</v>
      </c>
      <c r="N5538" s="18" t="s">
        <v>1772</v>
      </c>
      <c r="O5538" s="99" t="s">
        <v>52</v>
      </c>
      <c r="P5538" s="99">
        <f>WEEKNUM(Causas[[#This Row],[resolucion_fecha]],16)</f>
        <v>48</v>
      </c>
      <c r="Q5538" s="99" t="str">
        <f>TEXT(Causas[[#This Row],[resolucion_fecha]],"MMMM")</f>
        <v>noviembre</v>
      </c>
      <c r="R5538" s="99" t="str">
        <f t="shared" si="86"/>
        <v>T</v>
      </c>
      <c r="S5538" s="99"/>
      <c r="T5538" s="99" t="s">
        <v>53</v>
      </c>
      <c r="U5538" s="100"/>
      <c r="V5538" s="99"/>
      <c r="W5538" s="99"/>
    </row>
    <row r="5539" spans="1:23" hidden="1" x14ac:dyDescent="0.25">
      <c r="A5539" s="106">
        <v>156226</v>
      </c>
      <c r="B5539" s="106" t="s">
        <v>54</v>
      </c>
      <c r="C5539" s="106" t="s">
        <v>43</v>
      </c>
      <c r="D5539" s="106" t="s">
        <v>55</v>
      </c>
      <c r="E5539" s="107">
        <v>44120</v>
      </c>
      <c r="F5539" s="106" t="s">
        <v>56</v>
      </c>
      <c r="G5539" s="106" t="s">
        <v>46</v>
      </c>
      <c r="H5539" s="107">
        <v>45257</v>
      </c>
      <c r="I5539" s="109">
        <v>0.75010416666666668</v>
      </c>
      <c r="J5539" s="107">
        <v>45257</v>
      </c>
      <c r="K5539" s="109">
        <v>0.75565972222222222</v>
      </c>
      <c r="L5539" s="106">
        <v>480</v>
      </c>
      <c r="M5539" s="98">
        <f>Causas[[#This Row],[parada_duracion]]/60</f>
        <v>8</v>
      </c>
      <c r="N5539" s="18" t="s">
        <v>47</v>
      </c>
      <c r="O5539" s="99" t="s">
        <v>47</v>
      </c>
      <c r="P5539" s="99">
        <f>WEEKNUM(Causas[[#This Row],[resolucion_fecha]],16)</f>
        <v>48</v>
      </c>
      <c r="Q5539" s="99" t="str">
        <f>TEXT(Causas[[#This Row],[resolucion_fecha]],"MMMM")</f>
        <v>noviembre</v>
      </c>
      <c r="R5539" s="99" t="str">
        <f t="shared" si="86"/>
        <v>T</v>
      </c>
      <c r="S5539" s="99"/>
      <c r="T5539" s="99" t="s">
        <v>47</v>
      </c>
      <c r="U5539" s="100"/>
      <c r="V5539" s="99"/>
      <c r="W5539" s="99"/>
    </row>
    <row r="5540" spans="1:23" hidden="1" x14ac:dyDescent="0.25">
      <c r="A5540" s="106">
        <v>156233</v>
      </c>
      <c r="B5540" s="106" t="s">
        <v>54</v>
      </c>
      <c r="C5540" s="106" t="s">
        <v>43</v>
      </c>
      <c r="D5540" s="106" t="s">
        <v>55</v>
      </c>
      <c r="E5540" s="107">
        <v>44120</v>
      </c>
      <c r="F5540" s="106" t="s">
        <v>56</v>
      </c>
      <c r="G5540" s="106" t="s">
        <v>50</v>
      </c>
      <c r="H5540" s="107">
        <v>45258</v>
      </c>
      <c r="I5540" s="109">
        <v>0.25578703703703703</v>
      </c>
      <c r="J5540" s="107">
        <v>45258</v>
      </c>
      <c r="K5540" s="109">
        <v>0.27003472222222219</v>
      </c>
      <c r="L5540" s="106">
        <v>1231</v>
      </c>
      <c r="M5540" s="98">
        <f>Causas[[#This Row],[parada_duracion]]/60</f>
        <v>20.516666666666666</v>
      </c>
      <c r="N5540" s="18" t="s">
        <v>113</v>
      </c>
      <c r="O5540" s="99" t="s">
        <v>52</v>
      </c>
      <c r="P5540" s="99">
        <f>WEEKNUM(Causas[[#This Row],[resolucion_fecha]],16)</f>
        <v>48</v>
      </c>
      <c r="Q5540" s="99" t="str">
        <f>TEXT(Causas[[#This Row],[resolucion_fecha]],"MMMM")</f>
        <v>noviembre</v>
      </c>
      <c r="R5540" s="99" t="str">
        <f t="shared" si="86"/>
        <v>M</v>
      </c>
      <c r="S5540" s="99"/>
      <c r="T5540" s="99" t="s">
        <v>53</v>
      </c>
      <c r="U5540" s="100"/>
      <c r="V5540" s="99"/>
      <c r="W5540" s="99"/>
    </row>
    <row r="5541" spans="1:23" x14ac:dyDescent="0.25">
      <c r="A5541" s="106">
        <v>156234</v>
      </c>
      <c r="B5541" s="106" t="s">
        <v>42</v>
      </c>
      <c r="C5541" s="106" t="s">
        <v>43</v>
      </c>
      <c r="D5541" s="106" t="s">
        <v>67</v>
      </c>
      <c r="E5541" s="107">
        <v>43405</v>
      </c>
      <c r="F5541" s="108" t="s">
        <v>45</v>
      </c>
      <c r="G5541" s="106" t="s">
        <v>50</v>
      </c>
      <c r="H5541" s="107">
        <v>45258</v>
      </c>
      <c r="I5541" s="109">
        <v>0.26199074074074075</v>
      </c>
      <c r="J5541" s="107">
        <v>45258</v>
      </c>
      <c r="K5541" s="109">
        <v>0.2774537037037037</v>
      </c>
      <c r="L5541" s="106">
        <v>1336</v>
      </c>
      <c r="M5541" s="98">
        <f>Causas[[#This Row],[parada_duracion]]/60</f>
        <v>22.266666666666666</v>
      </c>
      <c r="N5541" s="18" t="s">
        <v>113</v>
      </c>
      <c r="O5541" s="99" t="s">
        <v>52</v>
      </c>
      <c r="P5541" s="99">
        <f>WEEKNUM(Causas[[#This Row],[resolucion_fecha]],16)</f>
        <v>48</v>
      </c>
      <c r="Q5541" s="99" t="str">
        <f>TEXT(Causas[[#This Row],[resolucion_fecha]],"MMMM")</f>
        <v>noviembre</v>
      </c>
      <c r="R5541" s="99" t="str">
        <f t="shared" si="86"/>
        <v>M</v>
      </c>
      <c r="S5541" s="99"/>
      <c r="T5541" s="99" t="s">
        <v>53</v>
      </c>
      <c r="U5541" s="100"/>
      <c r="V5541" s="99"/>
      <c r="W5541" s="99"/>
    </row>
    <row r="5542" spans="1:23" hidden="1" x14ac:dyDescent="0.25">
      <c r="A5542" s="106">
        <v>156236</v>
      </c>
      <c r="B5542" s="106" t="s">
        <v>58</v>
      </c>
      <c r="C5542" s="106" t="s">
        <v>43</v>
      </c>
      <c r="D5542" s="106" t="s">
        <v>324</v>
      </c>
      <c r="E5542" s="107">
        <v>44475</v>
      </c>
      <c r="F5542" s="106" t="s">
        <v>325</v>
      </c>
      <c r="G5542" s="106" t="s">
        <v>46</v>
      </c>
      <c r="H5542" s="107">
        <v>45258</v>
      </c>
      <c r="I5542" s="109">
        <v>0.29909722222222224</v>
      </c>
      <c r="J5542" s="107">
        <v>45258</v>
      </c>
      <c r="K5542" s="109">
        <v>0.33374999999999999</v>
      </c>
      <c r="L5542" s="106">
        <v>2994</v>
      </c>
      <c r="M5542" s="98">
        <f>Causas[[#This Row],[parada_duracion]]/60</f>
        <v>49.9</v>
      </c>
      <c r="N5542" s="18" t="s">
        <v>113</v>
      </c>
      <c r="O5542" s="99" t="s">
        <v>52</v>
      </c>
      <c r="P5542" s="99">
        <f>WEEKNUM(Causas[[#This Row],[resolucion_fecha]],16)</f>
        <v>48</v>
      </c>
      <c r="Q5542" s="99" t="str">
        <f>TEXT(Causas[[#This Row],[resolucion_fecha]],"MMMM")</f>
        <v>noviembre</v>
      </c>
      <c r="R5542" s="99" t="str">
        <f t="shared" si="86"/>
        <v>M</v>
      </c>
      <c r="S5542" s="99"/>
      <c r="T5542" s="99" t="s">
        <v>53</v>
      </c>
      <c r="U5542" s="100"/>
      <c r="V5542" s="99"/>
      <c r="W5542" s="99"/>
    </row>
    <row r="5543" spans="1:23" hidden="1" x14ac:dyDescent="0.25">
      <c r="A5543" s="106">
        <v>156262</v>
      </c>
      <c r="B5543" s="106" t="s">
        <v>169</v>
      </c>
      <c r="C5543" s="106" t="s">
        <v>43</v>
      </c>
      <c r="D5543" s="106" t="s">
        <v>82</v>
      </c>
      <c r="E5543" s="107">
        <v>44756</v>
      </c>
      <c r="F5543" s="106" t="s">
        <v>140</v>
      </c>
      <c r="G5543" s="106" t="s">
        <v>46</v>
      </c>
      <c r="H5543" s="107">
        <v>45258</v>
      </c>
      <c r="I5543" s="109">
        <v>0.44187500000000002</v>
      </c>
      <c r="J5543" s="107">
        <v>45258</v>
      </c>
      <c r="K5543" s="109">
        <v>0.4540393518518519</v>
      </c>
      <c r="L5543" s="106">
        <v>1051</v>
      </c>
      <c r="M5543" s="98">
        <f>Causas[[#This Row],[parada_duracion]]/60</f>
        <v>17.516666666666666</v>
      </c>
      <c r="N5543" s="18" t="s">
        <v>1773</v>
      </c>
      <c r="O5543" s="99" t="s">
        <v>52</v>
      </c>
      <c r="P5543" s="99">
        <f>WEEKNUM(Causas[[#This Row],[resolucion_fecha]],16)</f>
        <v>48</v>
      </c>
      <c r="Q5543" s="99" t="str">
        <f>TEXT(Causas[[#This Row],[resolucion_fecha]],"MMMM")</f>
        <v>noviembre</v>
      </c>
      <c r="R5543" s="99" t="str">
        <f t="shared" si="86"/>
        <v>M</v>
      </c>
      <c r="S5543" s="99"/>
      <c r="T5543" s="99" t="s">
        <v>73</v>
      </c>
      <c r="U5543" s="100"/>
      <c r="V5543" s="99"/>
      <c r="W5543" s="99"/>
    </row>
    <row r="5544" spans="1:23" x14ac:dyDescent="0.25">
      <c r="A5544" s="106">
        <v>156284</v>
      </c>
      <c r="B5544" s="106" t="s">
        <v>42</v>
      </c>
      <c r="C5544" s="106" t="s">
        <v>43</v>
      </c>
      <c r="D5544" s="106" t="s">
        <v>67</v>
      </c>
      <c r="E5544" s="107">
        <v>43405</v>
      </c>
      <c r="F5544" s="108" t="s">
        <v>45</v>
      </c>
      <c r="G5544" s="106" t="s">
        <v>50</v>
      </c>
      <c r="H5544" s="107">
        <v>45258</v>
      </c>
      <c r="I5544" s="109">
        <v>0.50207175925925929</v>
      </c>
      <c r="J5544" s="107">
        <v>45258</v>
      </c>
      <c r="K5544" s="109">
        <v>0.50400462962962966</v>
      </c>
      <c r="L5544" s="106">
        <v>167</v>
      </c>
      <c r="M5544" s="98">
        <f>Causas[[#This Row],[parada_duracion]]/60</f>
        <v>2.7833333333333332</v>
      </c>
      <c r="N5544" s="18" t="s">
        <v>47</v>
      </c>
      <c r="O5544" s="99" t="s">
        <v>47</v>
      </c>
      <c r="P5544" s="99">
        <f>WEEKNUM(Causas[[#This Row],[resolucion_fecha]],16)</f>
        <v>48</v>
      </c>
      <c r="Q5544" s="99" t="str">
        <f>TEXT(Causas[[#This Row],[resolucion_fecha]],"MMMM")</f>
        <v>noviembre</v>
      </c>
      <c r="R5544" s="99" t="str">
        <f t="shared" si="86"/>
        <v>M</v>
      </c>
      <c r="S5544" s="99"/>
      <c r="T5544" s="99" t="s">
        <v>47</v>
      </c>
      <c r="U5544" s="100"/>
      <c r="V5544" s="99"/>
      <c r="W5544" s="99"/>
    </row>
    <row r="5545" spans="1:23" hidden="1" x14ac:dyDescent="0.25">
      <c r="A5545" s="106">
        <v>156323</v>
      </c>
      <c r="B5545" s="106" t="s">
        <v>111</v>
      </c>
      <c r="C5545" s="106" t="s">
        <v>43</v>
      </c>
      <c r="D5545" s="106" t="s">
        <v>166</v>
      </c>
      <c r="E5545" s="107">
        <v>44432</v>
      </c>
      <c r="F5545" s="106" t="s">
        <v>325</v>
      </c>
      <c r="G5545" s="106" t="s">
        <v>50</v>
      </c>
      <c r="H5545" s="107">
        <v>45258</v>
      </c>
      <c r="I5545" s="109">
        <v>0.60648148148148151</v>
      </c>
      <c r="J5545" s="107">
        <v>45258</v>
      </c>
      <c r="K5545" s="109">
        <v>0.61342592592592593</v>
      </c>
      <c r="L5545" s="106">
        <v>600</v>
      </c>
      <c r="M5545" s="98">
        <f>Causas[[#This Row],[parada_duracion]]/60</f>
        <v>10</v>
      </c>
      <c r="N5545" s="18" t="s">
        <v>47</v>
      </c>
      <c r="O5545" s="99" t="s">
        <v>47</v>
      </c>
      <c r="P5545" s="99">
        <f>WEEKNUM(Causas[[#This Row],[resolucion_fecha]],16)</f>
        <v>48</v>
      </c>
      <c r="Q5545" s="99" t="str">
        <f>TEXT(Causas[[#This Row],[resolucion_fecha]],"MMMM")</f>
        <v>noviembre</v>
      </c>
      <c r="R5545" s="99" t="str">
        <f t="shared" si="86"/>
        <v>T</v>
      </c>
      <c r="S5545" s="99"/>
      <c r="T5545" s="99" t="s">
        <v>47</v>
      </c>
      <c r="U5545" s="100"/>
      <c r="V5545" s="99"/>
      <c r="W5545" s="99"/>
    </row>
    <row r="5546" spans="1:23" hidden="1" x14ac:dyDescent="0.25">
      <c r="A5546" s="106">
        <v>156349</v>
      </c>
      <c r="B5546" s="106" t="s">
        <v>117</v>
      </c>
      <c r="C5546" s="106" t="s">
        <v>43</v>
      </c>
      <c r="D5546" s="106" t="s">
        <v>166</v>
      </c>
      <c r="E5546" s="107">
        <v>43405</v>
      </c>
      <c r="F5546" s="108" t="s">
        <v>45</v>
      </c>
      <c r="G5546" s="106" t="s">
        <v>46</v>
      </c>
      <c r="H5546" s="107">
        <v>45258</v>
      </c>
      <c r="I5546" s="109">
        <v>0.68575231481481491</v>
      </c>
      <c r="J5546" s="107">
        <v>45258</v>
      </c>
      <c r="K5546" s="109">
        <v>0.70953703703703708</v>
      </c>
      <c r="L5546" s="106">
        <v>2055</v>
      </c>
      <c r="M5546" s="98">
        <f>Causas[[#This Row],[parada_duracion]]/60</f>
        <v>34.25</v>
      </c>
      <c r="N5546" s="18" t="s">
        <v>49</v>
      </c>
      <c r="O5546" s="99" t="s">
        <v>49</v>
      </c>
      <c r="P5546" s="99">
        <f>WEEKNUM(Causas[[#This Row],[resolucion_fecha]],16)</f>
        <v>48</v>
      </c>
      <c r="Q5546" s="99" t="str">
        <f>TEXT(Causas[[#This Row],[resolucion_fecha]],"MMMM")</f>
        <v>noviembre</v>
      </c>
      <c r="R5546" s="99" t="str">
        <f t="shared" si="86"/>
        <v>T</v>
      </c>
      <c r="S5546" s="99"/>
      <c r="T5546" s="99" t="s">
        <v>49</v>
      </c>
      <c r="U5546" s="100"/>
      <c r="V5546" s="99"/>
      <c r="W5546" s="99"/>
    </row>
    <row r="5547" spans="1:23" hidden="1" x14ac:dyDescent="0.25">
      <c r="A5547" s="106">
        <v>156365</v>
      </c>
      <c r="B5547" s="106" t="s">
        <v>111</v>
      </c>
      <c r="C5547" s="106" t="s">
        <v>43</v>
      </c>
      <c r="D5547" s="106" t="s">
        <v>166</v>
      </c>
      <c r="E5547" s="107">
        <v>44432</v>
      </c>
      <c r="F5547" s="106" t="s">
        <v>325</v>
      </c>
      <c r="G5547" s="106" t="s">
        <v>50</v>
      </c>
      <c r="H5547" s="107">
        <v>45258</v>
      </c>
      <c r="I5547" s="109">
        <v>0.75769675925925928</v>
      </c>
      <c r="J5547" s="107">
        <v>45258</v>
      </c>
      <c r="K5547" s="109">
        <v>0.82098379629629636</v>
      </c>
      <c r="L5547" s="106">
        <v>5468</v>
      </c>
      <c r="M5547" s="98">
        <f>Causas[[#This Row],[parada_duracion]]/60</f>
        <v>91.13333333333334</v>
      </c>
      <c r="N5547" s="18" t="s">
        <v>49</v>
      </c>
      <c r="O5547" s="99" t="s">
        <v>49</v>
      </c>
      <c r="P5547" s="99">
        <f>WEEKNUM(Causas[[#This Row],[resolucion_fecha]],16)</f>
        <v>48</v>
      </c>
      <c r="Q5547" s="99" t="str">
        <f>TEXT(Causas[[#This Row],[resolucion_fecha]],"MMMM")</f>
        <v>noviembre</v>
      </c>
      <c r="R5547" s="99" t="str">
        <f t="shared" si="86"/>
        <v>T</v>
      </c>
      <c r="S5547" s="99"/>
      <c r="T5547" s="99" t="s">
        <v>49</v>
      </c>
      <c r="U5547" s="100"/>
      <c r="V5547" s="99"/>
      <c r="W5547" s="99"/>
    </row>
    <row r="5548" spans="1:23" hidden="1" x14ac:dyDescent="0.25">
      <c r="A5548" s="106">
        <v>156370</v>
      </c>
      <c r="B5548" s="106" t="s">
        <v>58</v>
      </c>
      <c r="C5548" s="106" t="s">
        <v>43</v>
      </c>
      <c r="D5548" s="106" t="s">
        <v>80</v>
      </c>
      <c r="E5548" s="107">
        <v>43405</v>
      </c>
      <c r="F5548" s="108" t="s">
        <v>45</v>
      </c>
      <c r="G5548" s="106" t="s">
        <v>50</v>
      </c>
      <c r="H5548" s="107">
        <v>45258</v>
      </c>
      <c r="I5548" s="109">
        <v>0.8084027777777778</v>
      </c>
      <c r="J5548" s="107">
        <v>45258</v>
      </c>
      <c r="K5548" s="109">
        <v>0.8084837962962963</v>
      </c>
      <c r="L5548" s="106">
        <v>7</v>
      </c>
      <c r="M5548" s="98">
        <f>Causas[[#This Row],[parada_duracion]]/60</f>
        <v>0.11666666666666667</v>
      </c>
      <c r="N5548" s="18" t="s">
        <v>47</v>
      </c>
      <c r="O5548" s="99" t="s">
        <v>47</v>
      </c>
      <c r="P5548" s="99">
        <f>WEEKNUM(Causas[[#This Row],[resolucion_fecha]],16)</f>
        <v>48</v>
      </c>
      <c r="Q5548" s="99" t="str">
        <f>TEXT(Causas[[#This Row],[resolucion_fecha]],"MMMM")</f>
        <v>noviembre</v>
      </c>
      <c r="R5548" s="99" t="str">
        <f t="shared" ref="R5548:R5573" si="87">IF(I5548&gt;TIME(22,0,0),"N",IF(I5548&lt;TIME(6,0,0),"N",IF(I5548&gt;TIME(14,0,0),"T",IF(I5548&gt;=TIME(6,0,0),"M","-"))))</f>
        <v>T</v>
      </c>
      <c r="S5548" s="99"/>
      <c r="T5548" s="99" t="s">
        <v>47</v>
      </c>
      <c r="U5548" s="100"/>
      <c r="V5548" s="99"/>
      <c r="W5548" s="99"/>
    </row>
    <row r="5549" spans="1:23" hidden="1" x14ac:dyDescent="0.25">
      <c r="A5549" s="106">
        <v>156371</v>
      </c>
      <c r="B5549" s="106" t="s">
        <v>58</v>
      </c>
      <c r="C5549" s="106" t="s">
        <v>43</v>
      </c>
      <c r="D5549" s="106" t="s">
        <v>80</v>
      </c>
      <c r="E5549" s="107">
        <v>43405</v>
      </c>
      <c r="F5549" s="108" t="s">
        <v>45</v>
      </c>
      <c r="G5549" s="106" t="s">
        <v>46</v>
      </c>
      <c r="H5549" s="107">
        <v>45258</v>
      </c>
      <c r="I5549" s="109">
        <v>0.80858796296296298</v>
      </c>
      <c r="J5549" s="107"/>
      <c r="K5549" s="109"/>
      <c r="L5549" s="106">
        <v>51261</v>
      </c>
      <c r="M5549" s="98">
        <f>Causas[[#This Row],[parada_duracion]]/60</f>
        <v>854.35</v>
      </c>
      <c r="N5549" s="18" t="s">
        <v>1774</v>
      </c>
      <c r="O5549" s="99" t="s">
        <v>72</v>
      </c>
      <c r="P5549" s="99">
        <f>WEEKNUM(Causas[[#This Row],[resolucion_fecha]],16)</f>
        <v>1</v>
      </c>
      <c r="Q5549" s="99" t="str">
        <f>TEXT(Causas[[#This Row],[resolucion_fecha]],"MMMM")</f>
        <v>enero</v>
      </c>
      <c r="R5549" s="99" t="str">
        <f t="shared" si="87"/>
        <v>T</v>
      </c>
      <c r="S5549" s="99"/>
      <c r="T5549" s="99" t="s">
        <v>73</v>
      </c>
      <c r="U5549" s="100"/>
      <c r="V5549" s="99"/>
      <c r="W5549" s="99"/>
    </row>
    <row r="5550" spans="1:23" hidden="1" x14ac:dyDescent="0.25">
      <c r="A5550" s="110">
        <v>156373</v>
      </c>
      <c r="B5550" s="110" t="s">
        <v>101</v>
      </c>
      <c r="C5550" s="110" t="s">
        <v>43</v>
      </c>
      <c r="D5550" s="110" t="s">
        <v>166</v>
      </c>
      <c r="E5550" s="111">
        <v>43405</v>
      </c>
      <c r="F5550" s="112" t="s">
        <v>45</v>
      </c>
      <c r="G5550" s="110" t="s">
        <v>50</v>
      </c>
      <c r="H5550" s="111">
        <v>45258</v>
      </c>
      <c r="I5550" s="113">
        <v>0.82114583333333335</v>
      </c>
      <c r="J5550" s="111">
        <v>45258</v>
      </c>
      <c r="K5550" s="113">
        <v>0.86424768518518524</v>
      </c>
      <c r="L5550" s="110">
        <v>3724</v>
      </c>
      <c r="M5550" s="26">
        <f>Causas[[#This Row],[parada_duracion]]/60</f>
        <v>62.06666666666667</v>
      </c>
      <c r="N5550" s="18" t="s">
        <v>49</v>
      </c>
      <c r="O5550" s="99" t="s">
        <v>49</v>
      </c>
      <c r="P5550" s="16">
        <f>WEEKNUM(Causas[[#This Row],[resolucion_fecha]],16)</f>
        <v>48</v>
      </c>
      <c r="Q5550" s="16" t="str">
        <f>TEXT(Causas[[#This Row],[resolucion_fecha]],"MMMM")</f>
        <v>noviembre</v>
      </c>
      <c r="R5550" s="16" t="str">
        <f t="shared" si="87"/>
        <v>T</v>
      </c>
      <c r="S5550" s="16"/>
      <c r="T5550" s="99" t="s">
        <v>49</v>
      </c>
      <c r="U5550" s="100"/>
      <c r="V5550" s="16"/>
      <c r="W5550" s="16"/>
    </row>
    <row r="5551" spans="1:23" hidden="1" x14ac:dyDescent="0.25">
      <c r="A5551" s="25">
        <v>156389</v>
      </c>
      <c r="B5551" s="25" t="s">
        <v>54</v>
      </c>
      <c r="C5551" s="25" t="s">
        <v>43</v>
      </c>
      <c r="D5551" s="25" t="s">
        <v>55</v>
      </c>
      <c r="E5551" s="24">
        <v>44120</v>
      </c>
      <c r="F5551" s="25" t="s">
        <v>56</v>
      </c>
      <c r="G5551" s="25" t="s">
        <v>50</v>
      </c>
      <c r="H5551" s="24">
        <v>45259</v>
      </c>
      <c r="I5551" s="101">
        <v>0.3428356481481481</v>
      </c>
      <c r="J5551" s="24">
        <v>45259</v>
      </c>
      <c r="K5551" s="101">
        <v>0.34646990740740741</v>
      </c>
      <c r="L5551" s="25">
        <v>314</v>
      </c>
      <c r="M5551" s="26">
        <f>Causas[[#This Row],[parada_duracion]]/60</f>
        <v>5.2333333333333334</v>
      </c>
      <c r="N5551" s="19" t="s">
        <v>47</v>
      </c>
      <c r="O5551" s="16" t="s">
        <v>47</v>
      </c>
      <c r="P5551" s="16">
        <f>WEEKNUM(Causas[[#This Row],[resolucion_fecha]],16)</f>
        <v>48</v>
      </c>
      <c r="Q5551" s="16" t="str">
        <f>TEXT(Causas[[#This Row],[resolucion_fecha]],"MMMM")</f>
        <v>noviembre</v>
      </c>
      <c r="R5551" s="16" t="str">
        <f t="shared" si="87"/>
        <v>M</v>
      </c>
      <c r="S5551" s="16"/>
      <c r="T5551" s="16" t="s">
        <v>47</v>
      </c>
      <c r="U5551" s="16"/>
      <c r="V5551" s="16"/>
      <c r="W5551" s="16"/>
    </row>
    <row r="5552" spans="1:23" hidden="1" x14ac:dyDescent="0.25">
      <c r="A5552" s="25">
        <v>156392</v>
      </c>
      <c r="B5552" s="25" t="s">
        <v>155</v>
      </c>
      <c r="C5552" s="25" t="s">
        <v>43</v>
      </c>
      <c r="D5552" s="25" t="s">
        <v>90</v>
      </c>
      <c r="E5552" s="24">
        <v>43881</v>
      </c>
      <c r="F5552" s="25" t="s">
        <v>56</v>
      </c>
      <c r="G5552" s="25" t="s">
        <v>50</v>
      </c>
      <c r="H5552" s="24">
        <v>45259</v>
      </c>
      <c r="I5552" s="101">
        <v>0.35089120370370369</v>
      </c>
      <c r="J5552" s="24">
        <v>45259</v>
      </c>
      <c r="K5552" s="101">
        <v>0.35471064814814812</v>
      </c>
      <c r="L5552" s="25">
        <v>330</v>
      </c>
      <c r="M5552" s="26">
        <f>Causas[[#This Row],[parada_duracion]]/60</f>
        <v>5.5</v>
      </c>
      <c r="N5552" s="19" t="s">
        <v>47</v>
      </c>
      <c r="O5552" s="16" t="s">
        <v>47</v>
      </c>
      <c r="P5552" s="16">
        <f>WEEKNUM(Causas[[#This Row],[resolucion_fecha]],16)</f>
        <v>48</v>
      </c>
      <c r="Q5552" s="16" t="str">
        <f>TEXT(Causas[[#This Row],[resolucion_fecha]],"MMMM")</f>
        <v>noviembre</v>
      </c>
      <c r="R5552" s="16" t="str">
        <f t="shared" si="87"/>
        <v>M</v>
      </c>
      <c r="S5552" s="16"/>
      <c r="T5552" s="16" t="s">
        <v>47</v>
      </c>
      <c r="U5552" s="16"/>
      <c r="V5552" s="16"/>
      <c r="W5552" s="16"/>
    </row>
    <row r="5553" spans="1:23" hidden="1" x14ac:dyDescent="0.25">
      <c r="A5553" s="25">
        <v>156400</v>
      </c>
      <c r="B5553" s="25" t="s">
        <v>155</v>
      </c>
      <c r="C5553" s="25" t="s">
        <v>43</v>
      </c>
      <c r="D5553" s="25" t="s">
        <v>90</v>
      </c>
      <c r="E5553" s="24">
        <v>43881</v>
      </c>
      <c r="F5553" s="25" t="s">
        <v>56</v>
      </c>
      <c r="G5553" s="25" t="s">
        <v>50</v>
      </c>
      <c r="H5553" s="24">
        <v>45259</v>
      </c>
      <c r="I5553" s="101">
        <v>0.38586805555555559</v>
      </c>
      <c r="J5553" s="24">
        <v>45259</v>
      </c>
      <c r="K5553" s="101">
        <v>0.49052083333333335</v>
      </c>
      <c r="L5553" s="25">
        <v>9042</v>
      </c>
      <c r="M5553" s="26">
        <f>Causas[[#This Row],[parada_duracion]]/60</f>
        <v>150.69999999999999</v>
      </c>
      <c r="N5553" s="19" t="s">
        <v>755</v>
      </c>
      <c r="O5553" s="16" t="s">
        <v>72</v>
      </c>
      <c r="P5553" s="16">
        <f>WEEKNUM(Causas[[#This Row],[resolucion_fecha]],16)</f>
        <v>48</v>
      </c>
      <c r="Q5553" s="16" t="str">
        <f>TEXT(Causas[[#This Row],[resolucion_fecha]],"MMMM")</f>
        <v>noviembre</v>
      </c>
      <c r="R5553" s="16" t="str">
        <f t="shared" si="87"/>
        <v>M</v>
      </c>
      <c r="S5553" s="16"/>
      <c r="T5553" s="16" t="s">
        <v>73</v>
      </c>
      <c r="U5553" s="16"/>
      <c r="V5553" s="16"/>
      <c r="W5553" s="16"/>
    </row>
    <row r="5554" spans="1:23" hidden="1" x14ac:dyDescent="0.25">
      <c r="A5554" s="25">
        <v>156407</v>
      </c>
      <c r="B5554" s="25" t="s">
        <v>42</v>
      </c>
      <c r="C5554" s="25" t="s">
        <v>43</v>
      </c>
      <c r="D5554" s="25" t="s">
        <v>164</v>
      </c>
      <c r="E5554" s="24">
        <v>43405</v>
      </c>
      <c r="F5554" s="25" t="s">
        <v>45</v>
      </c>
      <c r="G5554" s="25" t="s">
        <v>46</v>
      </c>
      <c r="H5554" s="24">
        <v>45259</v>
      </c>
      <c r="I5554" s="101">
        <v>0.40531249999999996</v>
      </c>
      <c r="J5554" s="24">
        <v>45259</v>
      </c>
      <c r="K5554" s="101">
        <v>0.41310185185185189</v>
      </c>
      <c r="L5554" s="25">
        <v>673</v>
      </c>
      <c r="M5554" s="26">
        <f>Causas[[#This Row],[parada_duracion]]/60</f>
        <v>11.216666666666667</v>
      </c>
      <c r="N5554" s="19" t="s">
        <v>49</v>
      </c>
      <c r="O5554" s="16" t="s">
        <v>49</v>
      </c>
      <c r="P5554" s="16">
        <f>WEEKNUM(Causas[[#This Row],[resolucion_fecha]],16)</f>
        <v>48</v>
      </c>
      <c r="Q5554" s="16" t="str">
        <f>TEXT(Causas[[#This Row],[resolucion_fecha]],"MMMM")</f>
        <v>noviembre</v>
      </c>
      <c r="R5554" s="16" t="str">
        <f t="shared" si="87"/>
        <v>M</v>
      </c>
      <c r="S5554" s="16"/>
      <c r="T5554" s="16" t="s">
        <v>49</v>
      </c>
      <c r="U5554" s="16"/>
      <c r="V5554" s="16"/>
      <c r="W5554" s="16"/>
    </row>
    <row r="5555" spans="1:23" ht="30" hidden="1" x14ac:dyDescent="0.25">
      <c r="A5555" s="25">
        <v>156453</v>
      </c>
      <c r="B5555" s="25" t="s">
        <v>79</v>
      </c>
      <c r="C5555" s="25" t="s">
        <v>43</v>
      </c>
      <c r="D5555" s="25" t="s">
        <v>166</v>
      </c>
      <c r="E5555" s="24">
        <v>43405</v>
      </c>
      <c r="F5555" s="25" t="s">
        <v>45</v>
      </c>
      <c r="G5555" s="25" t="s">
        <v>46</v>
      </c>
      <c r="H5555" s="24">
        <v>45259</v>
      </c>
      <c r="I5555" s="101">
        <v>0.49081018518518515</v>
      </c>
      <c r="J5555" s="24">
        <v>45259</v>
      </c>
      <c r="K5555" s="101">
        <v>0.53182870370370372</v>
      </c>
      <c r="L5555" s="25">
        <v>3544</v>
      </c>
      <c r="M5555" s="26">
        <f>Causas[[#This Row],[parada_duracion]]/60</f>
        <v>59.06666666666667</v>
      </c>
      <c r="N5555" s="19" t="s">
        <v>1775</v>
      </c>
      <c r="O5555" s="16" t="s">
        <v>52</v>
      </c>
      <c r="P5555" s="16">
        <f>WEEKNUM(Causas[[#This Row],[resolucion_fecha]],16)</f>
        <v>48</v>
      </c>
      <c r="Q5555" s="16" t="str">
        <f>TEXT(Causas[[#This Row],[resolucion_fecha]],"MMMM")</f>
        <v>noviembre</v>
      </c>
      <c r="R5555" s="16" t="str">
        <f t="shared" si="87"/>
        <v>M</v>
      </c>
      <c r="S5555" s="16"/>
      <c r="T5555" s="16" t="s">
        <v>53</v>
      </c>
      <c r="U5555" s="16"/>
      <c r="V5555" s="16"/>
      <c r="W5555" s="16"/>
    </row>
    <row r="5556" spans="1:23" hidden="1" x14ac:dyDescent="0.25">
      <c r="A5556" s="25">
        <v>156505</v>
      </c>
      <c r="B5556" s="25" t="s">
        <v>42</v>
      </c>
      <c r="C5556" s="25" t="s">
        <v>43</v>
      </c>
      <c r="D5556" s="25" t="s">
        <v>96</v>
      </c>
      <c r="E5556" s="24">
        <v>43405</v>
      </c>
      <c r="F5556" s="25" t="s">
        <v>45</v>
      </c>
      <c r="G5556" s="25" t="s">
        <v>46</v>
      </c>
      <c r="H5556" s="24">
        <v>45259</v>
      </c>
      <c r="I5556" s="101">
        <v>0.62765046296296301</v>
      </c>
      <c r="J5556" s="24">
        <v>45259</v>
      </c>
      <c r="K5556" s="101">
        <v>0.6424305555555555</v>
      </c>
      <c r="L5556" s="25">
        <v>1277</v>
      </c>
      <c r="M5556" s="26">
        <f>Causas[[#This Row],[parada_duracion]]/60</f>
        <v>21.283333333333335</v>
      </c>
      <c r="N5556" s="19" t="s">
        <v>49</v>
      </c>
      <c r="O5556" s="16" t="s">
        <v>49</v>
      </c>
      <c r="P5556" s="16">
        <f>WEEKNUM(Causas[[#This Row],[resolucion_fecha]],16)</f>
        <v>48</v>
      </c>
      <c r="Q5556" s="16" t="str">
        <f>TEXT(Causas[[#This Row],[resolucion_fecha]],"MMMM")</f>
        <v>noviembre</v>
      </c>
      <c r="R5556" s="16" t="str">
        <f t="shared" si="87"/>
        <v>T</v>
      </c>
      <c r="S5556" s="16"/>
      <c r="T5556" s="16" t="s">
        <v>49</v>
      </c>
      <c r="U5556" s="16"/>
      <c r="V5556" s="16"/>
      <c r="W5556" s="16"/>
    </row>
    <row r="5557" spans="1:23" hidden="1" x14ac:dyDescent="0.25">
      <c r="A5557" s="25">
        <v>156555</v>
      </c>
      <c r="B5557" s="25" t="s">
        <v>42</v>
      </c>
      <c r="C5557" s="25" t="s">
        <v>43</v>
      </c>
      <c r="D5557" s="25" t="s">
        <v>55</v>
      </c>
      <c r="E5557" s="24">
        <v>43405</v>
      </c>
      <c r="F5557" s="25" t="s">
        <v>45</v>
      </c>
      <c r="G5557" s="25" t="s">
        <v>46</v>
      </c>
      <c r="H5557" s="24">
        <v>45259</v>
      </c>
      <c r="I5557" s="101">
        <v>0.7133680555555556</v>
      </c>
      <c r="J5557" s="24">
        <v>45259</v>
      </c>
      <c r="K5557" s="101">
        <v>0.7468055555555555</v>
      </c>
      <c r="L5557" s="25">
        <v>2889</v>
      </c>
      <c r="M5557" s="26">
        <f>Causas[[#This Row],[parada_duracion]]/60</f>
        <v>48.15</v>
      </c>
      <c r="N5557" s="19" t="s">
        <v>1546</v>
      </c>
      <c r="O5557" s="16" t="s">
        <v>52</v>
      </c>
      <c r="P5557" s="16">
        <f>WEEKNUM(Causas[[#This Row],[resolucion_fecha]],16)</f>
        <v>48</v>
      </c>
      <c r="Q5557" s="16" t="str">
        <f>TEXT(Causas[[#This Row],[resolucion_fecha]],"MMMM")</f>
        <v>noviembre</v>
      </c>
      <c r="R5557" s="16" t="str">
        <f t="shared" si="87"/>
        <v>T</v>
      </c>
      <c r="S5557" s="16"/>
      <c r="T5557" s="16" t="s">
        <v>53</v>
      </c>
      <c r="U5557" s="16"/>
      <c r="V5557" s="16"/>
      <c r="W5557" s="16"/>
    </row>
    <row r="5558" spans="1:23" hidden="1" x14ac:dyDescent="0.25">
      <c r="A5558" s="25">
        <v>156559</v>
      </c>
      <c r="B5558" s="25" t="s">
        <v>88</v>
      </c>
      <c r="C5558" s="25" t="s">
        <v>43</v>
      </c>
      <c r="D5558" s="25" t="s">
        <v>80</v>
      </c>
      <c r="E5558" s="24">
        <v>43843</v>
      </c>
      <c r="F5558" s="25" t="s">
        <v>56</v>
      </c>
      <c r="G5558" s="25" t="s">
        <v>46</v>
      </c>
      <c r="H5558" s="24">
        <v>45259</v>
      </c>
      <c r="I5558" s="101">
        <v>0.71903935185185175</v>
      </c>
      <c r="J5558" s="24">
        <v>45259</v>
      </c>
      <c r="K5558" s="101">
        <v>0.72949074074074083</v>
      </c>
      <c r="L5558" s="25">
        <v>903</v>
      </c>
      <c r="M5558" s="26">
        <f>Causas[[#This Row],[parada_duracion]]/60</f>
        <v>15.05</v>
      </c>
      <c r="N5558" s="19" t="s">
        <v>1776</v>
      </c>
      <c r="O5558" s="16" t="s">
        <v>52</v>
      </c>
      <c r="P5558" s="16">
        <f>WEEKNUM(Causas[[#This Row],[resolucion_fecha]],16)</f>
        <v>48</v>
      </c>
      <c r="Q5558" s="16" t="str">
        <f>TEXT(Causas[[#This Row],[resolucion_fecha]],"MMMM")</f>
        <v>noviembre</v>
      </c>
      <c r="R5558" s="16" t="str">
        <f t="shared" si="87"/>
        <v>T</v>
      </c>
      <c r="S5558" s="16"/>
      <c r="T5558" s="16" t="s">
        <v>53</v>
      </c>
      <c r="U5558" s="16"/>
      <c r="V5558" s="16"/>
      <c r="W5558" s="16"/>
    </row>
    <row r="5559" spans="1:23" hidden="1" x14ac:dyDescent="0.25">
      <c r="A5559" s="25">
        <v>156566</v>
      </c>
      <c r="B5559" s="25" t="s">
        <v>101</v>
      </c>
      <c r="C5559" s="25" t="s">
        <v>43</v>
      </c>
      <c r="D5559" s="25" t="s">
        <v>105</v>
      </c>
      <c r="E5559" s="24">
        <v>43405</v>
      </c>
      <c r="F5559" s="25" t="s">
        <v>45</v>
      </c>
      <c r="G5559" s="25" t="s">
        <v>50</v>
      </c>
      <c r="H5559" s="24">
        <v>45259</v>
      </c>
      <c r="I5559" s="101">
        <v>0.73217592592592595</v>
      </c>
      <c r="J5559" s="24">
        <v>45259</v>
      </c>
      <c r="K5559" s="101">
        <v>0.73666666666666669</v>
      </c>
      <c r="L5559" s="25">
        <v>388</v>
      </c>
      <c r="M5559" s="26">
        <f>Causas[[#This Row],[parada_duracion]]/60</f>
        <v>6.4666666666666668</v>
      </c>
      <c r="N5559" s="19" t="s">
        <v>47</v>
      </c>
      <c r="O5559" s="16" t="s">
        <v>47</v>
      </c>
      <c r="P5559" s="16">
        <f>WEEKNUM(Causas[[#This Row],[resolucion_fecha]],16)</f>
        <v>48</v>
      </c>
      <c r="Q5559" s="16" t="str">
        <f>TEXT(Causas[[#This Row],[resolucion_fecha]],"MMMM")</f>
        <v>noviembre</v>
      </c>
      <c r="R5559" s="16" t="str">
        <f t="shared" si="87"/>
        <v>T</v>
      </c>
      <c r="S5559" s="16"/>
      <c r="T5559" s="16" t="s">
        <v>47</v>
      </c>
      <c r="U5559" s="16"/>
      <c r="V5559" s="16"/>
      <c r="W5559" s="16"/>
    </row>
    <row r="5560" spans="1:23" hidden="1" x14ac:dyDescent="0.25">
      <c r="A5560" s="96">
        <v>156576</v>
      </c>
      <c r="B5560" s="96" t="s">
        <v>79</v>
      </c>
      <c r="C5560" s="96" t="s">
        <v>43</v>
      </c>
      <c r="D5560" s="96" t="s">
        <v>48</v>
      </c>
      <c r="E5560" s="97">
        <v>43405</v>
      </c>
      <c r="F5560" s="96" t="s">
        <v>45</v>
      </c>
      <c r="G5560" s="96" t="s">
        <v>50</v>
      </c>
      <c r="H5560" s="97">
        <v>45259</v>
      </c>
      <c r="I5560" s="23">
        <v>0.81513888888888886</v>
      </c>
      <c r="J5560" s="97">
        <v>45259</v>
      </c>
      <c r="K5560" s="23">
        <v>0.82259259259259254</v>
      </c>
      <c r="L5560" s="96">
        <v>644</v>
      </c>
      <c r="M5560" s="98">
        <f>Causas[[#This Row],[parada_duracion]]/60</f>
        <v>10.733333333333333</v>
      </c>
      <c r="N5560" s="18" t="s">
        <v>113</v>
      </c>
      <c r="O5560" s="99" t="s">
        <v>52</v>
      </c>
      <c r="P5560" s="99">
        <f>WEEKNUM(Causas[[#This Row],[resolucion_fecha]],16)</f>
        <v>48</v>
      </c>
      <c r="Q5560" s="99" t="str">
        <f>TEXT(Causas[[#This Row],[resolucion_fecha]],"MMMM")</f>
        <v>noviembre</v>
      </c>
      <c r="R5560" s="99" t="str">
        <f t="shared" si="87"/>
        <v>T</v>
      </c>
      <c r="S5560" s="99"/>
      <c r="T5560" s="16" t="s">
        <v>53</v>
      </c>
      <c r="U5560" s="16"/>
      <c r="V5560" s="99"/>
      <c r="W5560" s="99"/>
    </row>
    <row r="5561" spans="1:23" hidden="1" x14ac:dyDescent="0.25">
      <c r="A5561" s="25">
        <v>156577</v>
      </c>
      <c r="B5561" s="25" t="s">
        <v>79</v>
      </c>
      <c r="C5561" s="25" t="s">
        <v>43</v>
      </c>
      <c r="D5561" s="25" t="s">
        <v>48</v>
      </c>
      <c r="E5561" s="24">
        <v>43405</v>
      </c>
      <c r="F5561" s="25" t="s">
        <v>45</v>
      </c>
      <c r="G5561" s="25" t="s">
        <v>50</v>
      </c>
      <c r="H5561" s="24">
        <v>45259</v>
      </c>
      <c r="I5561" s="101">
        <v>0.82268518518518519</v>
      </c>
      <c r="J5561" s="24">
        <v>45259</v>
      </c>
      <c r="K5561" s="101">
        <v>0.82575231481481481</v>
      </c>
      <c r="L5561" s="25">
        <v>265</v>
      </c>
      <c r="M5561" s="26">
        <f>Causas[[#This Row],[parada_duracion]]/60</f>
        <v>4.416666666666667</v>
      </c>
      <c r="N5561" s="19" t="s">
        <v>47</v>
      </c>
      <c r="O5561" s="16" t="s">
        <v>47</v>
      </c>
      <c r="P5561" s="16">
        <f>WEEKNUM(Causas[[#This Row],[resolucion_fecha]],16)</f>
        <v>48</v>
      </c>
      <c r="Q5561" s="16" t="str">
        <f>TEXT(Causas[[#This Row],[resolucion_fecha]],"MMMM")</f>
        <v>noviembre</v>
      </c>
      <c r="R5561" s="16" t="str">
        <f t="shared" si="87"/>
        <v>T</v>
      </c>
      <c r="S5561" s="16"/>
      <c r="T5561" s="16" t="s">
        <v>47</v>
      </c>
      <c r="U5561" s="100"/>
      <c r="V5561" s="16"/>
      <c r="W5561" s="16"/>
    </row>
    <row r="5562" spans="1:23" hidden="1" x14ac:dyDescent="0.25">
      <c r="A5562" s="25">
        <v>156597</v>
      </c>
      <c r="B5562" s="25" t="s">
        <v>130</v>
      </c>
      <c r="C5562" s="25" t="s">
        <v>43</v>
      </c>
      <c r="D5562" s="25" t="s">
        <v>68</v>
      </c>
      <c r="E5562" s="24">
        <v>43405</v>
      </c>
      <c r="F5562" s="25" t="s">
        <v>45</v>
      </c>
      <c r="G5562" s="25" t="s">
        <v>50</v>
      </c>
      <c r="H5562" s="24">
        <v>45260</v>
      </c>
      <c r="I5562" s="101">
        <v>0.26045138888888891</v>
      </c>
      <c r="J5562" s="24">
        <v>45260</v>
      </c>
      <c r="K5562" s="101">
        <v>0.26108796296296294</v>
      </c>
      <c r="L5562" s="25">
        <v>55</v>
      </c>
      <c r="M5562" s="26">
        <f>Causas[[#This Row],[parada_duracion]]/60</f>
        <v>0.91666666666666663</v>
      </c>
      <c r="N5562" s="19" t="s">
        <v>47</v>
      </c>
      <c r="O5562" s="16" t="s">
        <v>47</v>
      </c>
      <c r="P5562" s="16">
        <f>WEEKNUM(Causas[[#This Row],[resolucion_fecha]],16)</f>
        <v>48</v>
      </c>
      <c r="Q5562" s="16" t="str">
        <f>TEXT(Causas[[#This Row],[resolucion_fecha]],"MMMM")</f>
        <v>noviembre</v>
      </c>
      <c r="R5562" s="16" t="str">
        <f t="shared" si="87"/>
        <v>M</v>
      </c>
      <c r="S5562" s="16"/>
      <c r="T5562" s="16" t="s">
        <v>47</v>
      </c>
      <c r="U5562" s="16"/>
      <c r="V5562" s="16"/>
      <c r="W5562" s="16"/>
    </row>
    <row r="5563" spans="1:23" ht="30" hidden="1" x14ac:dyDescent="0.25">
      <c r="A5563" s="25">
        <v>156600</v>
      </c>
      <c r="B5563" s="25" t="s">
        <v>117</v>
      </c>
      <c r="C5563" s="25" t="s">
        <v>43</v>
      </c>
      <c r="D5563" s="25" t="s">
        <v>166</v>
      </c>
      <c r="E5563" s="24">
        <v>43405</v>
      </c>
      <c r="F5563" s="25" t="s">
        <v>45</v>
      </c>
      <c r="G5563" s="25" t="s">
        <v>46</v>
      </c>
      <c r="H5563" s="24">
        <v>45260</v>
      </c>
      <c r="I5563" s="101">
        <v>0.27760416666666665</v>
      </c>
      <c r="J5563" s="24">
        <v>45260</v>
      </c>
      <c r="K5563" s="101">
        <v>0.29578703703703707</v>
      </c>
      <c r="L5563" s="25">
        <v>1571</v>
      </c>
      <c r="M5563" s="26">
        <f>Causas[[#This Row],[parada_duracion]]/60</f>
        <v>26.183333333333334</v>
      </c>
      <c r="N5563" s="19" t="s">
        <v>1777</v>
      </c>
      <c r="O5563" s="16" t="s">
        <v>52</v>
      </c>
      <c r="P5563" s="16">
        <f>WEEKNUM(Causas[[#This Row],[resolucion_fecha]],16)</f>
        <v>48</v>
      </c>
      <c r="Q5563" s="16" t="str">
        <f>TEXT(Causas[[#This Row],[resolucion_fecha]],"MMMM")</f>
        <v>noviembre</v>
      </c>
      <c r="R5563" s="16" t="str">
        <f t="shared" si="87"/>
        <v>M</v>
      </c>
      <c r="S5563" s="16"/>
      <c r="T5563" s="16" t="s">
        <v>53</v>
      </c>
      <c r="U5563" s="16"/>
      <c r="V5563" s="16"/>
      <c r="W5563" s="16"/>
    </row>
    <row r="5564" spans="1:23" hidden="1" x14ac:dyDescent="0.25">
      <c r="A5564" s="25">
        <v>156608</v>
      </c>
      <c r="B5564" s="25" t="s">
        <v>66</v>
      </c>
      <c r="C5564" s="25" t="s">
        <v>43</v>
      </c>
      <c r="D5564" s="25" t="s">
        <v>82</v>
      </c>
      <c r="E5564" s="24">
        <v>43405</v>
      </c>
      <c r="F5564" s="25" t="s">
        <v>45</v>
      </c>
      <c r="G5564" s="25" t="s">
        <v>50</v>
      </c>
      <c r="H5564" s="24">
        <v>45260</v>
      </c>
      <c r="I5564" s="101">
        <v>0.3797106481481482</v>
      </c>
      <c r="J5564" s="24">
        <v>45260</v>
      </c>
      <c r="K5564" s="101">
        <v>0.38337962962962963</v>
      </c>
      <c r="L5564" s="25">
        <v>317</v>
      </c>
      <c r="M5564" s="26">
        <f>Causas[[#This Row],[parada_duracion]]/60</f>
        <v>5.2833333333333332</v>
      </c>
      <c r="N5564" s="19" t="s">
        <v>47</v>
      </c>
      <c r="O5564" s="16" t="s">
        <v>47</v>
      </c>
      <c r="P5564" s="16">
        <f>WEEKNUM(Causas[[#This Row],[resolucion_fecha]],16)</f>
        <v>48</v>
      </c>
      <c r="Q5564" s="16" t="str">
        <f>TEXT(Causas[[#This Row],[resolucion_fecha]],"MMMM")</f>
        <v>noviembre</v>
      </c>
      <c r="R5564" s="16" t="str">
        <f t="shared" si="87"/>
        <v>M</v>
      </c>
      <c r="S5564" s="16"/>
      <c r="T5564" s="16" t="s">
        <v>47</v>
      </c>
      <c r="U5564" s="16"/>
      <c r="V5564" s="16"/>
      <c r="W5564" s="16"/>
    </row>
    <row r="5565" spans="1:23" x14ac:dyDescent="0.25">
      <c r="A5565" s="25">
        <v>156683</v>
      </c>
      <c r="B5565" s="25" t="s">
        <v>42</v>
      </c>
      <c r="C5565" s="25" t="s">
        <v>43</v>
      </c>
      <c r="D5565" s="25" t="s">
        <v>67</v>
      </c>
      <c r="E5565" s="24">
        <v>43405</v>
      </c>
      <c r="F5565" s="25" t="s">
        <v>45</v>
      </c>
      <c r="G5565" s="25" t="s">
        <v>50</v>
      </c>
      <c r="H5565" s="24">
        <v>45260</v>
      </c>
      <c r="I5565" s="101">
        <v>0.51157407407407407</v>
      </c>
      <c r="J5565" s="24">
        <v>45260</v>
      </c>
      <c r="K5565" s="101">
        <v>0.53783564814814822</v>
      </c>
      <c r="L5565" s="25">
        <v>2269</v>
      </c>
      <c r="M5565" s="26">
        <f>Causas[[#This Row],[parada_duracion]]/60</f>
        <v>37.81666666666667</v>
      </c>
      <c r="N5565" s="19" t="s">
        <v>49</v>
      </c>
      <c r="O5565" s="16" t="s">
        <v>49</v>
      </c>
      <c r="P5565" s="16">
        <f>WEEKNUM(Causas[[#This Row],[resolucion_fecha]],16)</f>
        <v>48</v>
      </c>
      <c r="Q5565" s="16" t="str">
        <f>TEXT(Causas[[#This Row],[resolucion_fecha]],"MMMM")</f>
        <v>noviembre</v>
      </c>
      <c r="R5565" s="16" t="str">
        <f t="shared" si="87"/>
        <v>M</v>
      </c>
      <c r="S5565" s="16"/>
      <c r="T5565" s="16" t="s">
        <v>49</v>
      </c>
      <c r="U5565" s="16"/>
      <c r="V5565" s="16"/>
      <c r="W5565" s="16"/>
    </row>
    <row r="5566" spans="1:23" x14ac:dyDescent="0.25">
      <c r="A5566" s="25">
        <v>156756</v>
      </c>
      <c r="B5566" s="25" t="s">
        <v>171</v>
      </c>
      <c r="C5566" s="25" t="s">
        <v>43</v>
      </c>
      <c r="D5566" s="25" t="s">
        <v>67</v>
      </c>
      <c r="E5566" s="24">
        <v>43405</v>
      </c>
      <c r="F5566" s="25" t="s">
        <v>45</v>
      </c>
      <c r="G5566" s="25" t="s">
        <v>50</v>
      </c>
      <c r="H5566" s="24">
        <v>45260</v>
      </c>
      <c r="I5566" s="101">
        <v>0.64030092592592591</v>
      </c>
      <c r="J5566" s="24">
        <v>45260</v>
      </c>
      <c r="K5566" s="101">
        <v>0.6665740740740741</v>
      </c>
      <c r="L5566" s="25">
        <v>2270</v>
      </c>
      <c r="M5566" s="26">
        <f>Causas[[#This Row],[parada_duracion]]/60</f>
        <v>37.833333333333336</v>
      </c>
      <c r="N5566" s="19" t="s">
        <v>49</v>
      </c>
      <c r="O5566" s="16" t="s">
        <v>49</v>
      </c>
      <c r="P5566" s="16">
        <f>WEEKNUM(Causas[[#This Row],[resolucion_fecha]],16)</f>
        <v>48</v>
      </c>
      <c r="Q5566" s="16" t="str">
        <f>TEXT(Causas[[#This Row],[resolucion_fecha]],"MMMM")</f>
        <v>noviembre</v>
      </c>
      <c r="R5566" s="16" t="str">
        <f t="shared" si="87"/>
        <v>T</v>
      </c>
      <c r="S5566" s="16"/>
      <c r="T5566" s="16" t="s">
        <v>49</v>
      </c>
      <c r="U5566" s="16"/>
      <c r="V5566" s="16"/>
      <c r="W5566" s="16"/>
    </row>
    <row r="5567" spans="1:23" hidden="1" x14ac:dyDescent="0.25">
      <c r="A5567" s="25">
        <v>156783</v>
      </c>
      <c r="B5567" s="25" t="s">
        <v>75</v>
      </c>
      <c r="C5567" s="25" t="s">
        <v>43</v>
      </c>
      <c r="D5567" s="25" t="s">
        <v>76</v>
      </c>
      <c r="E5567" s="24">
        <v>44104</v>
      </c>
      <c r="F5567" s="25" t="s">
        <v>56</v>
      </c>
      <c r="G5567" s="25" t="s">
        <v>50</v>
      </c>
      <c r="H5567" s="24">
        <v>45260</v>
      </c>
      <c r="I5567" s="101">
        <v>0.68208333333333337</v>
      </c>
      <c r="J5567" s="24">
        <v>45260</v>
      </c>
      <c r="K5567" s="101">
        <v>0.70866898148148139</v>
      </c>
      <c r="L5567" s="25">
        <v>2297</v>
      </c>
      <c r="M5567" s="26">
        <f>Causas[[#This Row],[parada_duracion]]/60</f>
        <v>38.283333333333331</v>
      </c>
      <c r="N5567" s="19" t="s">
        <v>49</v>
      </c>
      <c r="O5567" s="16" t="s">
        <v>49</v>
      </c>
      <c r="P5567" s="16">
        <f>WEEKNUM(Causas[[#This Row],[resolucion_fecha]],16)</f>
        <v>48</v>
      </c>
      <c r="Q5567" s="16" t="str">
        <f>TEXT(Causas[[#This Row],[resolucion_fecha]],"MMMM")</f>
        <v>noviembre</v>
      </c>
      <c r="R5567" s="16" t="str">
        <f t="shared" si="87"/>
        <v>T</v>
      </c>
      <c r="S5567" s="16"/>
      <c r="T5567" s="16" t="s">
        <v>49</v>
      </c>
      <c r="U5567" s="16"/>
      <c r="V5567" s="16"/>
      <c r="W5567" s="16"/>
    </row>
    <row r="5568" spans="1:23" hidden="1" x14ac:dyDescent="0.25">
      <c r="A5568" s="25">
        <v>156794</v>
      </c>
      <c r="B5568" s="25" t="s">
        <v>58</v>
      </c>
      <c r="C5568" s="25" t="s">
        <v>43</v>
      </c>
      <c r="D5568" s="25" t="s">
        <v>96</v>
      </c>
      <c r="E5568" s="24">
        <v>43882</v>
      </c>
      <c r="F5568" s="25" t="s">
        <v>56</v>
      </c>
      <c r="G5568" s="25" t="s">
        <v>46</v>
      </c>
      <c r="H5568" s="24">
        <v>45260</v>
      </c>
      <c r="I5568" s="101">
        <v>0.70856481481481481</v>
      </c>
      <c r="J5568" s="24">
        <v>45260</v>
      </c>
      <c r="K5568" s="101">
        <v>0.74297453703703698</v>
      </c>
      <c r="L5568" s="25">
        <v>2973</v>
      </c>
      <c r="M5568" s="26">
        <f>Causas[[#This Row],[parada_duracion]]/60</f>
        <v>49.55</v>
      </c>
      <c r="N5568" s="19" t="s">
        <v>49</v>
      </c>
      <c r="O5568" s="16" t="s">
        <v>49</v>
      </c>
      <c r="P5568" s="16">
        <f>WEEKNUM(Causas[[#This Row],[resolucion_fecha]],16)</f>
        <v>48</v>
      </c>
      <c r="Q5568" s="16" t="str">
        <f>TEXT(Causas[[#This Row],[resolucion_fecha]],"MMMM")</f>
        <v>noviembre</v>
      </c>
      <c r="R5568" s="16" t="str">
        <f t="shared" si="87"/>
        <v>T</v>
      </c>
      <c r="S5568" s="16"/>
      <c r="T5568" s="16" t="s">
        <v>49</v>
      </c>
      <c r="U5568" s="16"/>
      <c r="V5568" s="16"/>
      <c r="W5568" s="16"/>
    </row>
    <row r="5569" spans="1:23" hidden="1" x14ac:dyDescent="0.25">
      <c r="A5569" s="25">
        <v>156803</v>
      </c>
      <c r="B5569" s="25" t="s">
        <v>75</v>
      </c>
      <c r="C5569" s="25" t="s">
        <v>43</v>
      </c>
      <c r="D5569" s="25" t="s">
        <v>76</v>
      </c>
      <c r="E5569" s="24">
        <v>44104</v>
      </c>
      <c r="F5569" s="25" t="s">
        <v>56</v>
      </c>
      <c r="G5569" s="25" t="s">
        <v>46</v>
      </c>
      <c r="H5569" s="24">
        <v>45260</v>
      </c>
      <c r="I5569" s="101">
        <v>0.73129629629629633</v>
      </c>
      <c r="J5569" s="24">
        <v>45260</v>
      </c>
      <c r="K5569" s="101">
        <v>0.73253472222222227</v>
      </c>
      <c r="L5569" s="25">
        <v>107</v>
      </c>
      <c r="M5569" s="26">
        <f>Causas[[#This Row],[parada_duracion]]/60</f>
        <v>1.7833333333333334</v>
      </c>
      <c r="N5569" s="19" t="s">
        <v>47</v>
      </c>
      <c r="O5569" s="16" t="s">
        <v>47</v>
      </c>
      <c r="P5569" s="16">
        <f>WEEKNUM(Causas[[#This Row],[resolucion_fecha]],16)</f>
        <v>48</v>
      </c>
      <c r="Q5569" s="16" t="str">
        <f>TEXT(Causas[[#This Row],[resolucion_fecha]],"MMMM")</f>
        <v>noviembre</v>
      </c>
      <c r="R5569" s="16" t="str">
        <f t="shared" si="87"/>
        <v>T</v>
      </c>
      <c r="S5569" s="16"/>
      <c r="T5569" s="16" t="s">
        <v>47</v>
      </c>
      <c r="U5569" s="16"/>
      <c r="V5569" s="16"/>
      <c r="W5569" s="16"/>
    </row>
    <row r="5570" spans="1:23" x14ac:dyDescent="0.25">
      <c r="A5570" s="96">
        <v>156806</v>
      </c>
      <c r="B5570" s="96" t="s">
        <v>171</v>
      </c>
      <c r="C5570" s="96" t="s">
        <v>43</v>
      </c>
      <c r="D5570" s="96" t="s">
        <v>67</v>
      </c>
      <c r="E5570" s="97">
        <v>43405</v>
      </c>
      <c r="F5570" s="96" t="s">
        <v>45</v>
      </c>
      <c r="G5570" s="96" t="s">
        <v>46</v>
      </c>
      <c r="H5570" s="97">
        <v>45260</v>
      </c>
      <c r="I5570" s="23">
        <v>0.73861111111111111</v>
      </c>
      <c r="J5570" s="97">
        <v>45260</v>
      </c>
      <c r="K5570" s="23">
        <v>0.73868055555555545</v>
      </c>
      <c r="L5570" s="96">
        <v>6</v>
      </c>
      <c r="M5570" s="98">
        <f>Causas[[#This Row],[parada_duracion]]/60</f>
        <v>0.1</v>
      </c>
      <c r="N5570" s="19" t="s">
        <v>47</v>
      </c>
      <c r="O5570" s="16" t="s">
        <v>47</v>
      </c>
      <c r="P5570" s="99">
        <f>WEEKNUM(Causas[[#This Row],[resolucion_fecha]],16)</f>
        <v>48</v>
      </c>
      <c r="Q5570" s="99" t="str">
        <f>TEXT(Causas[[#This Row],[resolucion_fecha]],"MMMM")</f>
        <v>noviembre</v>
      </c>
      <c r="R5570" s="99" t="str">
        <f t="shared" si="87"/>
        <v>T</v>
      </c>
      <c r="S5570" s="99"/>
      <c r="T5570" s="16" t="s">
        <v>47</v>
      </c>
      <c r="U5570" s="16"/>
      <c r="V5570" s="99"/>
      <c r="W5570" s="99"/>
    </row>
    <row r="5571" spans="1:23" x14ac:dyDescent="0.25">
      <c r="A5571" s="25">
        <v>156807</v>
      </c>
      <c r="B5571" s="25" t="s">
        <v>171</v>
      </c>
      <c r="C5571" s="25" t="s">
        <v>43</v>
      </c>
      <c r="D5571" s="25" t="s">
        <v>67</v>
      </c>
      <c r="E5571" s="24">
        <v>43405</v>
      </c>
      <c r="F5571" s="25" t="s">
        <v>45</v>
      </c>
      <c r="G5571" s="25" t="s">
        <v>46</v>
      </c>
      <c r="H5571" s="24">
        <v>45260</v>
      </c>
      <c r="I5571" s="101">
        <v>0.73876157407407417</v>
      </c>
      <c r="J5571" s="24">
        <v>45260</v>
      </c>
      <c r="K5571" s="101">
        <v>0.74061342592592594</v>
      </c>
      <c r="L5571" s="25">
        <v>160</v>
      </c>
      <c r="M5571" s="26">
        <f>Causas[[#This Row],[parada_duracion]]/60</f>
        <v>2.6666666666666665</v>
      </c>
      <c r="N5571" s="19" t="s">
        <v>47</v>
      </c>
      <c r="O5571" s="16" t="s">
        <v>47</v>
      </c>
      <c r="P5571" s="16">
        <f>WEEKNUM(Causas[[#This Row],[resolucion_fecha]],16)</f>
        <v>48</v>
      </c>
      <c r="Q5571" s="16" t="str">
        <f>TEXT(Causas[[#This Row],[resolucion_fecha]],"MMMM")</f>
        <v>noviembre</v>
      </c>
      <c r="R5571" s="16" t="str">
        <f t="shared" si="87"/>
        <v>T</v>
      </c>
      <c r="S5571" s="16"/>
      <c r="T5571" s="16" t="s">
        <v>47</v>
      </c>
      <c r="U5571" s="100"/>
      <c r="V5571" s="16"/>
      <c r="W5571" s="16"/>
    </row>
    <row r="5572" spans="1:23" hidden="1" x14ac:dyDescent="0.25">
      <c r="A5572" s="25">
        <v>156809</v>
      </c>
      <c r="B5572" s="25" t="s">
        <v>117</v>
      </c>
      <c r="C5572" s="25" t="s">
        <v>43</v>
      </c>
      <c r="D5572" s="25" t="s">
        <v>96</v>
      </c>
      <c r="E5572" s="24">
        <v>43405</v>
      </c>
      <c r="F5572" s="25" t="s">
        <v>45</v>
      </c>
      <c r="G5572" s="25" t="s">
        <v>50</v>
      </c>
      <c r="H5572" s="24">
        <v>45260</v>
      </c>
      <c r="I5572" s="101">
        <v>0.74309027777777781</v>
      </c>
      <c r="J5572" s="24">
        <v>45260</v>
      </c>
      <c r="K5572" s="101">
        <v>0.75429398148148152</v>
      </c>
      <c r="L5572" s="25">
        <v>968</v>
      </c>
      <c r="M5572" s="26">
        <f>Causas[[#This Row],[parada_duracion]]/60</f>
        <v>16.133333333333333</v>
      </c>
      <c r="N5572" s="19" t="s">
        <v>113</v>
      </c>
      <c r="O5572" s="16" t="s">
        <v>52</v>
      </c>
      <c r="P5572" s="16">
        <f>WEEKNUM(Causas[[#This Row],[resolucion_fecha]],16)</f>
        <v>48</v>
      </c>
      <c r="Q5572" s="16" t="str">
        <f>TEXT(Causas[[#This Row],[resolucion_fecha]],"MMMM")</f>
        <v>noviembre</v>
      </c>
      <c r="R5572" s="16" t="str">
        <f t="shared" si="87"/>
        <v>T</v>
      </c>
      <c r="S5572" s="16"/>
      <c r="T5572" s="16" t="s">
        <v>53</v>
      </c>
      <c r="U5572" s="16"/>
      <c r="V5572" s="16"/>
      <c r="W5572" s="16"/>
    </row>
    <row r="5573" spans="1:23" hidden="1" x14ac:dyDescent="0.25">
      <c r="A5573" s="25">
        <v>156820</v>
      </c>
      <c r="B5573" s="25" t="s">
        <v>42</v>
      </c>
      <c r="C5573" s="25" t="s">
        <v>43</v>
      </c>
      <c r="D5573" s="25" t="s">
        <v>59</v>
      </c>
      <c r="E5573" s="24">
        <v>44231</v>
      </c>
      <c r="F5573" s="25" t="s">
        <v>60</v>
      </c>
      <c r="G5573" s="25" t="s">
        <v>50</v>
      </c>
      <c r="H5573" s="24">
        <v>45260</v>
      </c>
      <c r="I5573" s="101">
        <v>0.83561342592592591</v>
      </c>
      <c r="J5573" s="24">
        <v>45260</v>
      </c>
      <c r="K5573" s="101">
        <v>0.8450347222222222</v>
      </c>
      <c r="L5573" s="25">
        <v>814</v>
      </c>
      <c r="M5573" s="26">
        <f>Causas[[#This Row],[parada_duracion]]/60</f>
        <v>13.566666666666666</v>
      </c>
      <c r="N5573" s="19" t="s">
        <v>113</v>
      </c>
      <c r="O5573" s="16" t="s">
        <v>52</v>
      </c>
      <c r="P5573" s="16">
        <f>WEEKNUM(Causas[[#This Row],[resolucion_fecha]],16)</f>
        <v>48</v>
      </c>
      <c r="Q5573" s="16" t="str">
        <f>TEXT(Causas[[#This Row],[resolucion_fecha]],"MMMM")</f>
        <v>noviembre</v>
      </c>
      <c r="R5573" s="16" t="str">
        <f t="shared" si="87"/>
        <v>T</v>
      </c>
      <c r="S5573" s="16"/>
      <c r="T5573" s="16" t="s">
        <v>53</v>
      </c>
      <c r="U5573" s="16"/>
      <c r="V5573" s="16"/>
      <c r="W5573" s="16"/>
    </row>
    <row r="5574" spans="1:23" hidden="1" x14ac:dyDescent="0.25">
      <c r="A5574" s="96">
        <v>157921</v>
      </c>
      <c r="B5574" s="96" t="s">
        <v>174</v>
      </c>
      <c r="C5574" s="96" t="s">
        <v>43</v>
      </c>
      <c r="D5574" s="96" t="s">
        <v>166</v>
      </c>
      <c r="E5574" s="97">
        <v>45128</v>
      </c>
      <c r="F5574" s="96" t="s">
        <v>124</v>
      </c>
      <c r="G5574" s="96" t="s">
        <v>46</v>
      </c>
      <c r="H5574" s="97">
        <v>45267</v>
      </c>
      <c r="I5574" s="23">
        <v>0.75</v>
      </c>
      <c r="J5574" s="97">
        <v>45267</v>
      </c>
      <c r="K5574" s="23">
        <v>0.91666666666666663</v>
      </c>
      <c r="L5574" s="96">
        <v>14000</v>
      </c>
      <c r="M5574" s="98">
        <f>Causas[[#This Row],[parada_duracion]]/60</f>
        <v>233.33333333333334</v>
      </c>
      <c r="N5574" s="19" t="s">
        <v>1778</v>
      </c>
      <c r="O5574" s="99" t="s">
        <v>72</v>
      </c>
      <c r="P5574" s="99">
        <f>WEEKNUM(Causas[[#This Row],[resolucion_fecha]],16)</f>
        <v>49</v>
      </c>
      <c r="Q5574" s="99" t="str">
        <f>TEXT(Causas[[#This Row],[resolucion_fecha]],"MMMM")</f>
        <v>diciembre</v>
      </c>
      <c r="R5574" s="99" t="str">
        <f t="shared" ref="R5574:R5637" si="88">IF(I5574&gt;TIME(22,0,0),"N",IF(I5574&lt;TIME(6,0,0),"N",IF(I5574&gt;TIME(14,0,0),"T",IF(I5574&gt;=TIME(6,0,0),"M","-"))))</f>
        <v>T</v>
      </c>
      <c r="S5574" s="99"/>
      <c r="T5574" s="16" t="s">
        <v>73</v>
      </c>
      <c r="U5574" s="16"/>
      <c r="V5574" s="99"/>
      <c r="W5574" s="99"/>
    </row>
    <row r="5575" spans="1:23" ht="45" hidden="1" x14ac:dyDescent="0.25">
      <c r="A5575" s="25">
        <v>159765</v>
      </c>
      <c r="B5575" s="25" t="s">
        <v>58</v>
      </c>
      <c r="C5575" s="25" t="s">
        <v>43</v>
      </c>
      <c r="D5575" s="25" t="s">
        <v>80</v>
      </c>
      <c r="E5575" s="24">
        <v>43405</v>
      </c>
      <c r="F5575" s="25" t="s">
        <v>45</v>
      </c>
      <c r="G5575" s="25" t="s">
        <v>46</v>
      </c>
      <c r="H5575" s="24">
        <v>45286</v>
      </c>
      <c r="I5575" s="101">
        <v>0.74310185185185185</v>
      </c>
      <c r="J5575" s="24">
        <v>45287</v>
      </c>
      <c r="K5575" s="101">
        <v>0.71530092592592587</v>
      </c>
      <c r="L5575" s="25">
        <v>83998</v>
      </c>
      <c r="M5575" s="26">
        <f>Causas[[#This Row],[parada_duracion]]/60</f>
        <v>1399.9666666666667</v>
      </c>
      <c r="N5575" s="19" t="s">
        <v>1779</v>
      </c>
      <c r="O5575" s="16" t="s">
        <v>72</v>
      </c>
      <c r="P5575" s="16">
        <f>WEEKNUM(Causas[[#This Row],[resolucion_fecha]],16)</f>
        <v>52</v>
      </c>
      <c r="Q5575" s="16" t="str">
        <f>TEXT(Causas[[#This Row],[resolucion_fecha]],"MMMM")</f>
        <v>diciembre</v>
      </c>
      <c r="R5575" s="16" t="str">
        <f t="shared" si="88"/>
        <v>T</v>
      </c>
      <c r="S5575" s="16"/>
      <c r="T5575" s="16" t="s">
        <v>73</v>
      </c>
      <c r="U5575" s="100"/>
      <c r="V5575" s="16"/>
      <c r="W5575" s="16"/>
    </row>
    <row r="5576" spans="1:23" hidden="1" x14ac:dyDescent="0.25">
      <c r="A5576" s="96">
        <v>159094</v>
      </c>
      <c r="B5576" s="96" t="s">
        <v>74</v>
      </c>
      <c r="C5576" s="96" t="s">
        <v>43</v>
      </c>
      <c r="D5576" s="96" t="s">
        <v>68</v>
      </c>
      <c r="E5576" s="97">
        <v>44258</v>
      </c>
      <c r="F5576" s="96" t="s">
        <v>56</v>
      </c>
      <c r="G5576" s="96" t="s">
        <v>46</v>
      </c>
      <c r="H5576" s="97">
        <v>45279</v>
      </c>
      <c r="I5576" s="121">
        <v>0.78349537037037031</v>
      </c>
      <c r="J5576" s="122">
        <v>45280</v>
      </c>
      <c r="K5576" s="121">
        <v>0.59577546296296291</v>
      </c>
      <c r="L5576" s="11">
        <v>70181</v>
      </c>
      <c r="M5576" s="98">
        <f>Causas[[#This Row],[parada_duracion]]/60</f>
        <v>1169.6833333333334</v>
      </c>
      <c r="N5576" s="18" t="s">
        <v>1780</v>
      </c>
      <c r="O5576" s="99" t="s">
        <v>52</v>
      </c>
      <c r="P5576" s="99">
        <f>WEEKNUM(Causas[[#This Row],[resolucion_fecha]],16)</f>
        <v>51</v>
      </c>
      <c r="Q5576" s="99" t="str">
        <f>TEXT(Causas[[#This Row],[resolucion_fecha]],"MMMM")</f>
        <v>diciembre</v>
      </c>
      <c r="R5576" s="99" t="str">
        <f t="shared" si="88"/>
        <v>T</v>
      </c>
      <c r="S5576" s="99"/>
      <c r="T5576" s="99" t="s">
        <v>53</v>
      </c>
      <c r="U5576" s="16"/>
      <c r="V5576" s="99"/>
      <c r="W5576" s="99"/>
    </row>
    <row r="5577" spans="1:23" hidden="1" x14ac:dyDescent="0.25">
      <c r="A5577" s="25">
        <v>160298</v>
      </c>
      <c r="B5577" s="25" t="s">
        <v>42</v>
      </c>
      <c r="C5577" s="25" t="s">
        <v>43</v>
      </c>
      <c r="D5577" s="25" t="s">
        <v>161</v>
      </c>
      <c r="E5577" s="24">
        <v>43405</v>
      </c>
      <c r="F5577" s="25" t="s">
        <v>45</v>
      </c>
      <c r="G5577" s="25" t="s">
        <v>50</v>
      </c>
      <c r="H5577" s="24">
        <v>45289</v>
      </c>
      <c r="I5577" s="101">
        <v>0.7531944444444445</v>
      </c>
      <c r="J5577" s="24">
        <v>45290</v>
      </c>
      <c r="K5577" s="101">
        <v>0.47013888888888888</v>
      </c>
      <c r="L5577" s="25">
        <v>61944</v>
      </c>
      <c r="M5577" s="26">
        <f>Causas[[#This Row],[parada_duracion]]/60</f>
        <v>1032.4000000000001</v>
      </c>
      <c r="N5577" s="19" t="s">
        <v>1781</v>
      </c>
      <c r="O5577" s="16" t="s">
        <v>72</v>
      </c>
      <c r="P5577" s="16">
        <f>WEEKNUM(Causas[[#This Row],[resolucion_fecha]],16)</f>
        <v>53</v>
      </c>
      <c r="Q5577" s="16" t="str">
        <f>TEXT(Causas[[#This Row],[resolucion_fecha]],"MMMM")</f>
        <v>diciembre</v>
      </c>
      <c r="R5577" s="16" t="str">
        <f t="shared" si="88"/>
        <v>T</v>
      </c>
      <c r="S5577" s="16"/>
      <c r="T5577" s="16" t="s">
        <v>73</v>
      </c>
      <c r="U5577" s="100"/>
      <c r="V5577" s="16"/>
      <c r="W5577" s="16"/>
    </row>
    <row r="5578" spans="1:23" hidden="1" x14ac:dyDescent="0.25">
      <c r="A5578" s="96">
        <v>159849</v>
      </c>
      <c r="B5578" s="96" t="s">
        <v>54</v>
      </c>
      <c r="C5578" s="96" t="s">
        <v>43</v>
      </c>
      <c r="D5578" s="96" t="s">
        <v>55</v>
      </c>
      <c r="E5578" s="97">
        <v>44120</v>
      </c>
      <c r="F5578" s="96" t="s">
        <v>56</v>
      </c>
      <c r="G5578" s="96" t="s">
        <v>50</v>
      </c>
      <c r="H5578" s="97">
        <v>45287</v>
      </c>
      <c r="I5578" s="23">
        <v>0.5940509259259259</v>
      </c>
      <c r="J5578" s="97">
        <v>45288</v>
      </c>
      <c r="K5578" s="23">
        <v>0.25592592592592595</v>
      </c>
      <c r="L5578" s="96">
        <v>57186</v>
      </c>
      <c r="M5578" s="98">
        <f>Causas[[#This Row],[parada_duracion]]/60</f>
        <v>953.1</v>
      </c>
      <c r="N5578" s="18" t="s">
        <v>49</v>
      </c>
      <c r="O5578" s="99" t="s">
        <v>49</v>
      </c>
      <c r="P5578" s="99">
        <f>WEEKNUM(Causas[[#This Row],[resolucion_fecha]],16)</f>
        <v>52</v>
      </c>
      <c r="Q5578" s="99" t="str">
        <f>TEXT(Causas[[#This Row],[resolucion_fecha]],"MMMM")</f>
        <v>diciembre</v>
      </c>
      <c r="R5578" s="99" t="str">
        <f t="shared" si="88"/>
        <v>T</v>
      </c>
      <c r="S5578" s="99"/>
      <c r="T5578" s="99" t="s">
        <v>49</v>
      </c>
      <c r="U5578" s="16"/>
      <c r="V5578" s="99"/>
      <c r="W5578" s="99"/>
    </row>
    <row r="5579" spans="1:23" hidden="1" x14ac:dyDescent="0.25">
      <c r="A5579" s="96">
        <v>160303</v>
      </c>
      <c r="B5579" s="96" t="s">
        <v>74</v>
      </c>
      <c r="C5579" s="96" t="s">
        <v>43</v>
      </c>
      <c r="D5579" s="96" t="s">
        <v>68</v>
      </c>
      <c r="E5579" s="97">
        <v>44258</v>
      </c>
      <c r="F5579" s="96" t="s">
        <v>56</v>
      </c>
      <c r="G5579" s="96" t="s">
        <v>46</v>
      </c>
      <c r="H5579" s="97">
        <v>45289</v>
      </c>
      <c r="I5579" s="23">
        <v>0.84863425925925917</v>
      </c>
      <c r="J5579" s="97">
        <v>45290</v>
      </c>
      <c r="K5579" s="23">
        <v>0.46229166666666671</v>
      </c>
      <c r="L5579" s="96">
        <v>53020</v>
      </c>
      <c r="M5579" s="98">
        <f>Causas[[#This Row],[parada_duracion]]/60</f>
        <v>883.66666666666663</v>
      </c>
      <c r="N5579" s="18" t="s">
        <v>49</v>
      </c>
      <c r="O5579" s="99" t="s">
        <v>49</v>
      </c>
      <c r="P5579" s="99">
        <f>WEEKNUM(Causas[[#This Row],[resolucion_fecha]],16)</f>
        <v>53</v>
      </c>
      <c r="Q5579" s="99" t="str">
        <f>TEXT(Causas[[#This Row],[resolucion_fecha]],"MMMM")</f>
        <v>diciembre</v>
      </c>
      <c r="R5579" s="99" t="str">
        <f t="shared" si="88"/>
        <v>T</v>
      </c>
      <c r="S5579" s="99"/>
      <c r="T5579" s="99" t="s">
        <v>49</v>
      </c>
      <c r="U5579" s="100"/>
      <c r="V5579" s="99"/>
      <c r="W5579" s="99"/>
    </row>
    <row r="5580" spans="1:23" hidden="1" x14ac:dyDescent="0.25">
      <c r="A5580" s="96">
        <v>159927</v>
      </c>
      <c r="B5580" s="96" t="s">
        <v>54</v>
      </c>
      <c r="C5580" s="96" t="s">
        <v>43</v>
      </c>
      <c r="D5580" s="96" t="s">
        <v>55</v>
      </c>
      <c r="E5580" s="97">
        <v>44120</v>
      </c>
      <c r="F5580" s="96" t="s">
        <v>56</v>
      </c>
      <c r="G5580" s="96" t="s">
        <v>50</v>
      </c>
      <c r="H5580" s="97">
        <v>45288</v>
      </c>
      <c r="I5580" s="23">
        <v>0.25605324074074071</v>
      </c>
      <c r="J5580" s="97">
        <v>45288</v>
      </c>
      <c r="K5580" s="23">
        <v>0.78506944444444438</v>
      </c>
      <c r="L5580" s="96">
        <v>45707</v>
      </c>
      <c r="M5580" s="98">
        <f>Causas[[#This Row],[parada_duracion]]/60</f>
        <v>761.7833333333333</v>
      </c>
      <c r="N5580" s="19" t="s">
        <v>49</v>
      </c>
      <c r="O5580" s="16" t="s">
        <v>49</v>
      </c>
      <c r="P5580" s="99">
        <f>WEEKNUM(Causas[[#This Row],[resolucion_fecha]],16)</f>
        <v>52</v>
      </c>
      <c r="Q5580" s="99" t="str">
        <f>TEXT(Causas[[#This Row],[resolucion_fecha]],"MMMM")</f>
        <v>diciembre</v>
      </c>
      <c r="R5580" s="99" t="str">
        <f t="shared" si="88"/>
        <v>M</v>
      </c>
      <c r="S5580" s="99"/>
      <c r="T5580" s="16" t="s">
        <v>49</v>
      </c>
      <c r="U5580" s="100"/>
      <c r="V5580" s="99"/>
      <c r="W5580" s="99"/>
    </row>
    <row r="5581" spans="1:23" hidden="1" x14ac:dyDescent="0.25">
      <c r="A5581" s="96">
        <v>159402</v>
      </c>
      <c r="B5581" s="96" t="s">
        <v>54</v>
      </c>
      <c r="C5581" s="96" t="s">
        <v>43</v>
      </c>
      <c r="D5581" s="96" t="s">
        <v>55</v>
      </c>
      <c r="E5581" s="97">
        <v>44120</v>
      </c>
      <c r="F5581" s="96" t="s">
        <v>56</v>
      </c>
      <c r="G5581" s="96" t="s">
        <v>50</v>
      </c>
      <c r="H5581" s="97">
        <v>45281</v>
      </c>
      <c r="I5581" s="23">
        <v>0.74840277777777775</v>
      </c>
      <c r="J5581" s="97">
        <v>45282</v>
      </c>
      <c r="K5581" s="23">
        <v>0.26187500000000002</v>
      </c>
      <c r="L5581" s="96">
        <v>44364</v>
      </c>
      <c r="M5581" s="98">
        <f>Causas[[#This Row],[parada_duracion]]/60</f>
        <v>739.4</v>
      </c>
      <c r="N5581" s="18" t="s">
        <v>49</v>
      </c>
      <c r="O5581" s="99" t="s">
        <v>49</v>
      </c>
      <c r="P5581" s="99">
        <f>WEEKNUM(Causas[[#This Row],[resolucion_fecha]],16)</f>
        <v>51</v>
      </c>
      <c r="Q5581" s="99" t="str">
        <f>TEXT(Causas[[#This Row],[resolucion_fecha]],"MMMM")</f>
        <v>diciembre</v>
      </c>
      <c r="R5581" s="99" t="str">
        <f t="shared" si="88"/>
        <v>T</v>
      </c>
      <c r="S5581" s="99"/>
      <c r="T5581" s="99" t="s">
        <v>49</v>
      </c>
      <c r="U5581" s="100"/>
      <c r="V5581" s="99"/>
      <c r="W5581" s="99"/>
    </row>
    <row r="5582" spans="1:23" hidden="1" x14ac:dyDescent="0.25">
      <c r="A5582" s="96">
        <v>159920</v>
      </c>
      <c r="B5582" s="96" t="s">
        <v>95</v>
      </c>
      <c r="C5582" s="96" t="s">
        <v>43</v>
      </c>
      <c r="D5582" s="96" t="s">
        <v>80</v>
      </c>
      <c r="E5582" s="97">
        <v>43405</v>
      </c>
      <c r="F5582" s="96" t="s">
        <v>45</v>
      </c>
      <c r="G5582" s="96" t="s">
        <v>46</v>
      </c>
      <c r="H5582" s="97">
        <v>45287</v>
      </c>
      <c r="I5582" s="23">
        <v>0.87335648148148148</v>
      </c>
      <c r="J5582" s="97">
        <v>45288</v>
      </c>
      <c r="K5582" s="23">
        <v>0.38131944444444449</v>
      </c>
      <c r="L5582" s="96">
        <v>43888</v>
      </c>
      <c r="M5582" s="98">
        <f>Causas[[#This Row],[parada_duracion]]/60</f>
        <v>731.4666666666667</v>
      </c>
      <c r="N5582" s="18" t="s">
        <v>1782</v>
      </c>
      <c r="O5582" s="99" t="s">
        <v>72</v>
      </c>
      <c r="P5582" s="99">
        <f>WEEKNUM(Causas[[#This Row],[resolucion_fecha]],16)</f>
        <v>52</v>
      </c>
      <c r="Q5582" s="99" t="str">
        <f>TEXT(Causas[[#This Row],[resolucion_fecha]],"MMMM")</f>
        <v>diciembre</v>
      </c>
      <c r="R5582" s="99" t="str">
        <f t="shared" si="88"/>
        <v>T</v>
      </c>
      <c r="S5582" s="99"/>
      <c r="T5582" s="99" t="s">
        <v>73</v>
      </c>
      <c r="U5582" s="100"/>
      <c r="V5582" s="99"/>
      <c r="W5582" s="99"/>
    </row>
    <row r="5583" spans="1:23" hidden="1" x14ac:dyDescent="0.25">
      <c r="A5583" s="96">
        <v>159777</v>
      </c>
      <c r="B5583" s="96" t="s">
        <v>54</v>
      </c>
      <c r="C5583" s="96" t="s">
        <v>43</v>
      </c>
      <c r="D5583" s="96" t="s">
        <v>55</v>
      </c>
      <c r="E5583" s="97">
        <v>44120</v>
      </c>
      <c r="F5583" s="96" t="s">
        <v>56</v>
      </c>
      <c r="G5583" s="96" t="s">
        <v>46</v>
      </c>
      <c r="H5583" s="97">
        <v>45286</v>
      </c>
      <c r="I5583" s="23">
        <v>0.82013888888888886</v>
      </c>
      <c r="J5583" s="97">
        <v>45287</v>
      </c>
      <c r="K5583" s="23">
        <v>0.30614583333333334</v>
      </c>
      <c r="L5583" s="96">
        <v>41991</v>
      </c>
      <c r="M5583" s="98">
        <f>Causas[[#This Row],[parada_duracion]]/60</f>
        <v>699.85</v>
      </c>
      <c r="N5583" s="19" t="s">
        <v>49</v>
      </c>
      <c r="O5583" s="16" t="s">
        <v>49</v>
      </c>
      <c r="P5583" s="99">
        <f>WEEKNUM(Causas[[#This Row],[resolucion_fecha]],16)</f>
        <v>52</v>
      </c>
      <c r="Q5583" s="99" t="str">
        <f>TEXT(Causas[[#This Row],[resolucion_fecha]],"MMMM")</f>
        <v>diciembre</v>
      </c>
      <c r="R5583" s="99" t="str">
        <f t="shared" si="88"/>
        <v>T</v>
      </c>
      <c r="S5583" s="99"/>
      <c r="T5583" s="16" t="s">
        <v>49</v>
      </c>
      <c r="U5583" s="100"/>
      <c r="V5583" s="99"/>
      <c r="W5583" s="99"/>
    </row>
    <row r="5584" spans="1:23" hidden="1" x14ac:dyDescent="0.25">
      <c r="A5584" s="25">
        <v>157678</v>
      </c>
      <c r="B5584" s="25" t="s">
        <v>171</v>
      </c>
      <c r="C5584" s="25" t="s">
        <v>43</v>
      </c>
      <c r="D5584" s="25" t="s">
        <v>164</v>
      </c>
      <c r="E5584" s="24">
        <v>43405</v>
      </c>
      <c r="F5584" s="25" t="s">
        <v>45</v>
      </c>
      <c r="G5584" s="25" t="s">
        <v>50</v>
      </c>
      <c r="H5584" s="24">
        <v>45266</v>
      </c>
      <c r="I5584" s="101">
        <v>0.84598379629629628</v>
      </c>
      <c r="J5584" s="24">
        <v>45267</v>
      </c>
      <c r="K5584" s="101">
        <v>0.32703703703703701</v>
      </c>
      <c r="L5584" s="25">
        <v>41563</v>
      </c>
      <c r="M5584" s="26">
        <f>Causas[[#This Row],[parada_duracion]]/60</f>
        <v>692.7166666666667</v>
      </c>
      <c r="N5584" s="19" t="s">
        <v>49</v>
      </c>
      <c r="O5584" s="16" t="s">
        <v>49</v>
      </c>
      <c r="P5584" s="16">
        <f>WEEKNUM(Causas[[#This Row],[resolucion_fecha]],16)</f>
        <v>49</v>
      </c>
      <c r="Q5584" s="16" t="str">
        <f>TEXT(Causas[[#This Row],[resolucion_fecha]],"MMMM")</f>
        <v>diciembre</v>
      </c>
      <c r="R5584" s="16" t="str">
        <f t="shared" si="88"/>
        <v>T</v>
      </c>
      <c r="S5584" s="16"/>
      <c r="T5584" s="16" t="s">
        <v>49</v>
      </c>
      <c r="U5584" s="100"/>
      <c r="V5584" s="16"/>
      <c r="W5584" s="16"/>
    </row>
    <row r="5585" spans="1:23" ht="30" hidden="1" x14ac:dyDescent="0.25">
      <c r="A5585" s="25">
        <v>159097</v>
      </c>
      <c r="B5585" s="25" t="s">
        <v>54</v>
      </c>
      <c r="C5585" s="25" t="s">
        <v>43</v>
      </c>
      <c r="D5585" s="25" t="s">
        <v>55</v>
      </c>
      <c r="E5585" s="24">
        <v>44120</v>
      </c>
      <c r="F5585" s="25" t="s">
        <v>56</v>
      </c>
      <c r="G5585" s="25" t="s">
        <v>46</v>
      </c>
      <c r="H5585" s="24">
        <v>45279</v>
      </c>
      <c r="I5585" s="101">
        <v>0.81101851851851858</v>
      </c>
      <c r="J5585" s="24">
        <v>45280</v>
      </c>
      <c r="K5585" s="101">
        <v>0.26855324074074077</v>
      </c>
      <c r="L5585" s="25">
        <v>39531</v>
      </c>
      <c r="M5585" s="26">
        <f>Causas[[#This Row],[parada_duracion]]/60</f>
        <v>658.85</v>
      </c>
      <c r="N5585" s="19" t="s">
        <v>1783</v>
      </c>
      <c r="O5585" s="16" t="s">
        <v>52</v>
      </c>
      <c r="P5585" s="16">
        <f>WEEKNUM(Causas[[#This Row],[resolucion_fecha]],16)</f>
        <v>51</v>
      </c>
      <c r="Q5585" s="16" t="str">
        <f>TEXT(Causas[[#This Row],[resolucion_fecha]],"MMMM")</f>
        <v>diciembre</v>
      </c>
      <c r="R5585" s="16" t="str">
        <f t="shared" si="88"/>
        <v>T</v>
      </c>
      <c r="S5585" s="16"/>
      <c r="T5585" s="16" t="s">
        <v>53</v>
      </c>
      <c r="U5585" s="16"/>
      <c r="V5585" s="16"/>
      <c r="W5585" s="16"/>
    </row>
    <row r="5586" spans="1:23" hidden="1" x14ac:dyDescent="0.25">
      <c r="A5586" s="25">
        <v>159269</v>
      </c>
      <c r="B5586" s="25" t="s">
        <v>66</v>
      </c>
      <c r="C5586" s="25" t="s">
        <v>43</v>
      </c>
      <c r="D5586" s="25" t="s">
        <v>48</v>
      </c>
      <c r="E5586" s="24">
        <v>43405</v>
      </c>
      <c r="F5586" s="25" t="s">
        <v>45</v>
      </c>
      <c r="G5586" s="25" t="s">
        <v>46</v>
      </c>
      <c r="H5586" s="24">
        <v>45280</v>
      </c>
      <c r="I5586" s="101">
        <v>0.8715856481481481</v>
      </c>
      <c r="J5586" s="24">
        <v>45281</v>
      </c>
      <c r="K5586" s="101">
        <v>0.3205439814814815</v>
      </c>
      <c r="L5586" s="25">
        <v>38790</v>
      </c>
      <c r="M5586" s="26">
        <f>Causas[[#This Row],[parada_duracion]]/60</f>
        <v>646.5</v>
      </c>
      <c r="N5586" s="19" t="s">
        <v>49</v>
      </c>
      <c r="O5586" s="16" t="s">
        <v>49</v>
      </c>
      <c r="P5586" s="16">
        <f>WEEKNUM(Causas[[#This Row],[resolucion_fecha]],16)</f>
        <v>51</v>
      </c>
      <c r="Q5586" s="16" t="str">
        <f>TEXT(Causas[[#This Row],[resolucion_fecha]],"MMMM")</f>
        <v>diciembre</v>
      </c>
      <c r="R5586" s="16" t="str">
        <f t="shared" si="88"/>
        <v>T</v>
      </c>
      <c r="S5586" s="16"/>
      <c r="T5586" s="16" t="s">
        <v>49</v>
      </c>
      <c r="U5586" s="16"/>
      <c r="V5586" s="16"/>
      <c r="W5586" s="16"/>
    </row>
    <row r="5587" spans="1:23" hidden="1" x14ac:dyDescent="0.25">
      <c r="A5587" s="25">
        <v>158728</v>
      </c>
      <c r="B5587" s="25" t="s">
        <v>557</v>
      </c>
      <c r="C5587" s="25" t="s">
        <v>43</v>
      </c>
      <c r="D5587" s="25" t="s">
        <v>44</v>
      </c>
      <c r="E5587" s="24">
        <v>43405</v>
      </c>
      <c r="F5587" s="25" t="s">
        <v>45</v>
      </c>
      <c r="G5587" s="25" t="s">
        <v>46</v>
      </c>
      <c r="H5587" s="24">
        <v>45275</v>
      </c>
      <c r="I5587" s="101">
        <v>0.88135416666666666</v>
      </c>
      <c r="J5587" s="24">
        <v>45276</v>
      </c>
      <c r="K5587" s="101">
        <v>0.2726041666666667</v>
      </c>
      <c r="L5587" s="25">
        <v>33804</v>
      </c>
      <c r="M5587" s="26">
        <f>Causas[[#This Row],[parada_duracion]]/60</f>
        <v>563.4</v>
      </c>
      <c r="N5587" s="19" t="s">
        <v>49</v>
      </c>
      <c r="O5587" s="16" t="s">
        <v>49</v>
      </c>
      <c r="P5587" s="16">
        <f>WEEKNUM(Causas[[#This Row],[resolucion_fecha]],16)</f>
        <v>51</v>
      </c>
      <c r="Q5587" s="16" t="str">
        <f>TEXT(Causas[[#This Row],[resolucion_fecha]],"MMMM")</f>
        <v>diciembre</v>
      </c>
      <c r="R5587" s="16" t="str">
        <f t="shared" si="88"/>
        <v>T</v>
      </c>
      <c r="S5587" s="16"/>
      <c r="T5587" s="16" t="s">
        <v>49</v>
      </c>
      <c r="U5587" s="16"/>
      <c r="V5587" s="16"/>
      <c r="W5587" s="16"/>
    </row>
    <row r="5588" spans="1:23" hidden="1" x14ac:dyDescent="0.25">
      <c r="A5588" s="25">
        <v>158250</v>
      </c>
      <c r="B5588" s="25" t="s">
        <v>79</v>
      </c>
      <c r="C5588" s="25" t="s">
        <v>43</v>
      </c>
      <c r="D5588" s="25" t="s">
        <v>77</v>
      </c>
      <c r="E5588" s="24">
        <v>43405</v>
      </c>
      <c r="F5588" s="25" t="s">
        <v>45</v>
      </c>
      <c r="G5588" s="25" t="s">
        <v>46</v>
      </c>
      <c r="H5588" s="24">
        <v>45271</v>
      </c>
      <c r="I5588" s="101">
        <v>0.96189814814814811</v>
      </c>
      <c r="J5588" s="24">
        <v>45272</v>
      </c>
      <c r="K5588" s="101">
        <v>0.26078703703703704</v>
      </c>
      <c r="L5588" s="25">
        <v>25824</v>
      </c>
      <c r="M5588" s="26">
        <f>Causas[[#This Row],[parada_duracion]]/60</f>
        <v>430.4</v>
      </c>
      <c r="N5588" s="19" t="s">
        <v>49</v>
      </c>
      <c r="O5588" s="16" t="s">
        <v>49</v>
      </c>
      <c r="P5588" s="16">
        <f>WEEKNUM(Causas[[#This Row],[resolucion_fecha]],16)</f>
        <v>50</v>
      </c>
      <c r="Q5588" s="16" t="str">
        <f>TEXT(Causas[[#This Row],[resolucion_fecha]],"MMMM")</f>
        <v>diciembre</v>
      </c>
      <c r="R5588" s="16" t="str">
        <f t="shared" si="88"/>
        <v>N</v>
      </c>
      <c r="S5588" s="16"/>
      <c r="T5588" s="99" t="s">
        <v>49</v>
      </c>
      <c r="U5588" s="16"/>
      <c r="V5588" s="16"/>
      <c r="W5588" s="16"/>
    </row>
    <row r="5589" spans="1:23" hidden="1" x14ac:dyDescent="0.25">
      <c r="A5589" s="25">
        <v>158281</v>
      </c>
      <c r="B5589" s="25" t="s">
        <v>101</v>
      </c>
      <c r="C5589" s="25" t="s">
        <v>43</v>
      </c>
      <c r="D5589" s="25" t="s">
        <v>68</v>
      </c>
      <c r="E5589" s="24">
        <v>43405</v>
      </c>
      <c r="F5589" s="25" t="s">
        <v>45</v>
      </c>
      <c r="G5589" s="25" t="s">
        <v>50</v>
      </c>
      <c r="H5589" s="24">
        <v>45272</v>
      </c>
      <c r="I5589" s="101">
        <v>0.52248842592592593</v>
      </c>
      <c r="J5589" s="24">
        <v>45272</v>
      </c>
      <c r="K5589" s="101">
        <v>0.80883101851851846</v>
      </c>
      <c r="L5589" s="25">
        <v>24740</v>
      </c>
      <c r="M5589" s="26">
        <f>Causas[[#This Row],[parada_duracion]]/60</f>
        <v>412.33333333333331</v>
      </c>
      <c r="N5589" s="19" t="s">
        <v>49</v>
      </c>
      <c r="O5589" s="16" t="s">
        <v>49</v>
      </c>
      <c r="P5589" s="16">
        <f>WEEKNUM(Causas[[#This Row],[resolucion_fecha]],16)</f>
        <v>50</v>
      </c>
      <c r="Q5589" s="16" t="str">
        <f>TEXT(Causas[[#This Row],[resolucion_fecha]],"MMMM")</f>
        <v>diciembre</v>
      </c>
      <c r="R5589" s="16" t="str">
        <f t="shared" si="88"/>
        <v>M</v>
      </c>
      <c r="S5589" s="16"/>
      <c r="T5589" s="16" t="s">
        <v>49</v>
      </c>
      <c r="U5589" s="16"/>
      <c r="V5589" s="16"/>
      <c r="W5589" s="16"/>
    </row>
    <row r="5590" spans="1:23" x14ac:dyDescent="0.25">
      <c r="A5590" s="25">
        <v>158590</v>
      </c>
      <c r="B5590" s="25" t="s">
        <v>42</v>
      </c>
      <c r="C5590" s="25" t="s">
        <v>43</v>
      </c>
      <c r="D5590" s="25" t="s">
        <v>67</v>
      </c>
      <c r="E5590" s="24">
        <v>43405</v>
      </c>
      <c r="F5590" s="25" t="s">
        <v>45</v>
      </c>
      <c r="G5590" s="25" t="s">
        <v>46</v>
      </c>
      <c r="H5590" s="24">
        <v>45275</v>
      </c>
      <c r="I5590" s="101">
        <v>0.30829861111111112</v>
      </c>
      <c r="J5590" s="24">
        <v>45275</v>
      </c>
      <c r="K5590" s="101">
        <v>0.55866898148148147</v>
      </c>
      <c r="L5590" s="25">
        <v>21632</v>
      </c>
      <c r="M5590" s="26">
        <f>Causas[[#This Row],[parada_duracion]]/60</f>
        <v>360.53333333333336</v>
      </c>
      <c r="N5590" s="19" t="s">
        <v>49</v>
      </c>
      <c r="O5590" s="16" t="s">
        <v>49</v>
      </c>
      <c r="P5590" s="16">
        <f>WEEKNUM(Causas[[#This Row],[resolucion_fecha]],16)</f>
        <v>50</v>
      </c>
      <c r="Q5590" s="16" t="str">
        <f>TEXT(Causas[[#This Row],[resolucion_fecha]],"MMMM")</f>
        <v>diciembre</v>
      </c>
      <c r="R5590" s="16" t="str">
        <f t="shared" si="88"/>
        <v>M</v>
      </c>
      <c r="S5590" s="16"/>
      <c r="T5590" s="16" t="s">
        <v>49</v>
      </c>
      <c r="U5590" s="16"/>
      <c r="V5590" s="16"/>
      <c r="W5590" s="16"/>
    </row>
    <row r="5591" spans="1:23" hidden="1" x14ac:dyDescent="0.25">
      <c r="A5591" s="25">
        <v>157621</v>
      </c>
      <c r="B5591" s="25" t="s">
        <v>42</v>
      </c>
      <c r="C5591" s="25" t="s">
        <v>43</v>
      </c>
      <c r="D5591" s="25" t="s">
        <v>164</v>
      </c>
      <c r="E5591" s="24">
        <v>43405</v>
      </c>
      <c r="F5591" s="25" t="s">
        <v>45</v>
      </c>
      <c r="G5591" s="25" t="s">
        <v>46</v>
      </c>
      <c r="H5591" s="24">
        <v>45266</v>
      </c>
      <c r="I5591" s="101">
        <v>0.61782407407407403</v>
      </c>
      <c r="J5591" s="24">
        <v>45266</v>
      </c>
      <c r="K5591" s="101">
        <v>0.83447916666666666</v>
      </c>
      <c r="L5591" s="25">
        <v>18719</v>
      </c>
      <c r="M5591" s="26">
        <f>Causas[[#This Row],[parada_duracion]]/60</f>
        <v>311.98333333333335</v>
      </c>
      <c r="N5591" s="19" t="s">
        <v>49</v>
      </c>
      <c r="O5591" s="16" t="s">
        <v>49</v>
      </c>
      <c r="P5591" s="16">
        <f>WEEKNUM(Causas[[#This Row],[resolucion_fecha]],16)</f>
        <v>49</v>
      </c>
      <c r="Q5591" s="16" t="str">
        <f>TEXT(Causas[[#This Row],[resolucion_fecha]],"MMMM")</f>
        <v>diciembre</v>
      </c>
      <c r="R5591" s="16" t="str">
        <f t="shared" si="88"/>
        <v>T</v>
      </c>
      <c r="S5591" s="16"/>
      <c r="T5591" s="99" t="s">
        <v>49</v>
      </c>
      <c r="U5591" s="16"/>
      <c r="V5591" s="16"/>
      <c r="W5591" s="16"/>
    </row>
    <row r="5592" spans="1:23" hidden="1" x14ac:dyDescent="0.25">
      <c r="A5592" s="25">
        <v>158058</v>
      </c>
      <c r="B5592" s="25" t="s">
        <v>42</v>
      </c>
      <c r="C5592" s="25" t="s">
        <v>43</v>
      </c>
      <c r="D5592" s="25" t="s">
        <v>64</v>
      </c>
      <c r="E5592" s="24">
        <v>43405</v>
      </c>
      <c r="F5592" s="25" t="s">
        <v>45</v>
      </c>
      <c r="G5592" s="25" t="s">
        <v>46</v>
      </c>
      <c r="H5592" s="24">
        <v>45271</v>
      </c>
      <c r="I5592" s="101">
        <v>0.39181712962962961</v>
      </c>
      <c r="J5592" s="24">
        <v>45271</v>
      </c>
      <c r="K5592" s="101">
        <v>0.60611111111111116</v>
      </c>
      <c r="L5592" s="25">
        <v>18515</v>
      </c>
      <c r="M5592" s="26">
        <f>Causas[[#This Row],[parada_duracion]]/60</f>
        <v>308.58333333333331</v>
      </c>
      <c r="N5592" s="19" t="s">
        <v>49</v>
      </c>
      <c r="O5592" s="16" t="s">
        <v>49</v>
      </c>
      <c r="P5592" s="16">
        <f>WEEKNUM(Causas[[#This Row],[resolucion_fecha]],16)</f>
        <v>50</v>
      </c>
      <c r="Q5592" s="16" t="str">
        <f>TEXT(Causas[[#This Row],[resolucion_fecha]],"MMMM")</f>
        <v>diciembre</v>
      </c>
      <c r="R5592" s="16" t="str">
        <f t="shared" si="88"/>
        <v>M</v>
      </c>
      <c r="S5592" s="16"/>
      <c r="T5592" s="99" t="s">
        <v>49</v>
      </c>
      <c r="U5592" s="16"/>
      <c r="V5592" s="16"/>
      <c r="W5592" s="16"/>
    </row>
    <row r="5593" spans="1:23" hidden="1" x14ac:dyDescent="0.25">
      <c r="A5593" s="25">
        <v>157370</v>
      </c>
      <c r="B5593" s="25" t="s">
        <v>61</v>
      </c>
      <c r="C5593" s="25" t="s">
        <v>43</v>
      </c>
      <c r="D5593" s="25" t="s">
        <v>55</v>
      </c>
      <c r="E5593" s="24">
        <v>43881</v>
      </c>
      <c r="F5593" s="25" t="s">
        <v>56</v>
      </c>
      <c r="G5593" s="25" t="s">
        <v>46</v>
      </c>
      <c r="H5593" s="24">
        <v>45265</v>
      </c>
      <c r="I5593" s="101">
        <v>0.48070601851851852</v>
      </c>
      <c r="J5593" s="24">
        <v>45265</v>
      </c>
      <c r="K5593" s="101">
        <v>0.68815972222222221</v>
      </c>
      <c r="L5593" s="25">
        <v>17924</v>
      </c>
      <c r="M5593" s="26">
        <f>Causas[[#This Row],[parada_duracion]]/60</f>
        <v>298.73333333333335</v>
      </c>
      <c r="N5593" s="19" t="s">
        <v>49</v>
      </c>
      <c r="O5593" s="16" t="s">
        <v>49</v>
      </c>
      <c r="P5593" s="16">
        <f>WEEKNUM(Causas[[#This Row],[resolucion_fecha]],16)</f>
        <v>49</v>
      </c>
      <c r="Q5593" s="16" t="str">
        <f>TEXT(Causas[[#This Row],[resolucion_fecha]],"MMMM")</f>
        <v>diciembre</v>
      </c>
      <c r="R5593" s="16" t="str">
        <f t="shared" si="88"/>
        <v>M</v>
      </c>
      <c r="S5593" s="16"/>
      <c r="T5593" s="99" t="s">
        <v>49</v>
      </c>
      <c r="U5593" s="16"/>
      <c r="V5593" s="16"/>
      <c r="W5593" s="16"/>
    </row>
    <row r="5594" spans="1:23" ht="30" hidden="1" x14ac:dyDescent="0.25">
      <c r="A5594" s="25">
        <v>157690</v>
      </c>
      <c r="B5594" s="25" t="s">
        <v>130</v>
      </c>
      <c r="C5594" s="25" t="s">
        <v>43</v>
      </c>
      <c r="D5594" s="25" t="s">
        <v>55</v>
      </c>
      <c r="E5594" s="24">
        <v>43405</v>
      </c>
      <c r="F5594" s="25" t="s">
        <v>45</v>
      </c>
      <c r="G5594" s="25" t="s">
        <v>46</v>
      </c>
      <c r="H5594" s="24">
        <v>45267</v>
      </c>
      <c r="I5594" s="101">
        <v>0.30510416666666668</v>
      </c>
      <c r="J5594" s="24">
        <v>45267</v>
      </c>
      <c r="K5594" s="101">
        <v>0.50975694444444442</v>
      </c>
      <c r="L5594" s="25">
        <v>17682</v>
      </c>
      <c r="M5594" s="26">
        <f>Causas[[#This Row],[parada_duracion]]/60</f>
        <v>294.7</v>
      </c>
      <c r="N5594" s="19" t="s">
        <v>1784</v>
      </c>
      <c r="O5594" s="16" t="s">
        <v>72</v>
      </c>
      <c r="P5594" s="16">
        <f>WEEKNUM(Causas[[#This Row],[resolucion_fecha]],16)</f>
        <v>49</v>
      </c>
      <c r="Q5594" s="16" t="str">
        <f>TEXT(Causas[[#This Row],[resolucion_fecha]],"MMMM")</f>
        <v>diciembre</v>
      </c>
      <c r="R5594" s="16" t="str">
        <f t="shared" si="88"/>
        <v>M</v>
      </c>
      <c r="S5594" s="16"/>
      <c r="T5594" s="16" t="s">
        <v>73</v>
      </c>
      <c r="U5594" s="16"/>
      <c r="V5594" s="16"/>
      <c r="W5594" s="16"/>
    </row>
    <row r="5595" spans="1:23" hidden="1" x14ac:dyDescent="0.25">
      <c r="A5595" s="96">
        <v>158671</v>
      </c>
      <c r="B5595" s="96" t="s">
        <v>42</v>
      </c>
      <c r="C5595" s="96" t="s">
        <v>43</v>
      </c>
      <c r="D5595" s="96" t="s">
        <v>161</v>
      </c>
      <c r="E5595" s="97">
        <v>43405</v>
      </c>
      <c r="F5595" s="96" t="s">
        <v>45</v>
      </c>
      <c r="G5595" s="96" t="s">
        <v>46</v>
      </c>
      <c r="H5595" s="97">
        <v>45275</v>
      </c>
      <c r="I5595" s="23">
        <v>0.61623842592592593</v>
      </c>
      <c r="J5595" s="97">
        <v>45275</v>
      </c>
      <c r="K5595" s="23">
        <v>0.81858796296296299</v>
      </c>
      <c r="L5595" s="96">
        <v>17483</v>
      </c>
      <c r="M5595" s="98">
        <f>Causas[[#This Row],[parada_duracion]]/60</f>
        <v>291.38333333333333</v>
      </c>
      <c r="N5595" s="18" t="s">
        <v>1785</v>
      </c>
      <c r="O5595" s="99" t="s">
        <v>52</v>
      </c>
      <c r="P5595" s="99">
        <f>WEEKNUM(Causas[[#This Row],[resolucion_fecha]],16)</f>
        <v>50</v>
      </c>
      <c r="Q5595" s="99" t="str">
        <f>TEXT(Causas[[#This Row],[resolucion_fecha]],"MMMM")</f>
        <v>diciembre</v>
      </c>
      <c r="R5595" s="99" t="str">
        <f t="shared" si="88"/>
        <v>T</v>
      </c>
      <c r="S5595" s="99"/>
      <c r="T5595" s="99" t="s">
        <v>53</v>
      </c>
      <c r="U5595" s="16"/>
      <c r="V5595" s="99"/>
      <c r="W5595" s="99"/>
    </row>
    <row r="5596" spans="1:23" ht="60" hidden="1" x14ac:dyDescent="0.25">
      <c r="A5596" s="25">
        <v>157279</v>
      </c>
      <c r="B5596" s="25" t="s">
        <v>111</v>
      </c>
      <c r="C5596" s="25" t="s">
        <v>43</v>
      </c>
      <c r="D5596" s="25" t="s">
        <v>161</v>
      </c>
      <c r="E5596" s="24">
        <v>43809</v>
      </c>
      <c r="F5596" s="25" t="s">
        <v>56</v>
      </c>
      <c r="G5596" s="25" t="s">
        <v>50</v>
      </c>
      <c r="H5596" s="24">
        <v>45264</v>
      </c>
      <c r="I5596" s="101">
        <v>0.70143518518518511</v>
      </c>
      <c r="J5596" s="24">
        <v>45264</v>
      </c>
      <c r="K5596" s="101">
        <v>0.89651620370370377</v>
      </c>
      <c r="L5596" s="25">
        <v>16855</v>
      </c>
      <c r="M5596" s="26">
        <f>Causas[[#This Row],[parada_duracion]]/60</f>
        <v>280.91666666666669</v>
      </c>
      <c r="N5596" s="19" t="s">
        <v>1786</v>
      </c>
      <c r="O5596" s="16" t="s">
        <v>52</v>
      </c>
      <c r="P5596" s="16">
        <f>WEEKNUM(Causas[[#This Row],[resolucion_fecha]],16)</f>
        <v>49</v>
      </c>
      <c r="Q5596" s="16" t="str">
        <f>TEXT(Causas[[#This Row],[resolucion_fecha]],"MMMM")</f>
        <v>diciembre</v>
      </c>
      <c r="R5596" s="16" t="str">
        <f t="shared" si="88"/>
        <v>T</v>
      </c>
      <c r="S5596" s="16"/>
      <c r="T5596" s="16" t="s">
        <v>53</v>
      </c>
      <c r="U5596" s="100"/>
      <c r="V5596" s="16"/>
      <c r="W5596" s="16"/>
    </row>
    <row r="5597" spans="1:23" ht="60" hidden="1" x14ac:dyDescent="0.25">
      <c r="A5597" s="96">
        <v>157513</v>
      </c>
      <c r="B5597" s="96" t="s">
        <v>61</v>
      </c>
      <c r="C5597" s="96" t="s">
        <v>43</v>
      </c>
      <c r="D5597" s="96" t="s">
        <v>68</v>
      </c>
      <c r="E5597" s="97">
        <v>43405</v>
      </c>
      <c r="F5597" s="96" t="s">
        <v>45</v>
      </c>
      <c r="G5597" s="96" t="s">
        <v>46</v>
      </c>
      <c r="H5597" s="97">
        <v>45266</v>
      </c>
      <c r="I5597" s="23">
        <v>0.28427083333333331</v>
      </c>
      <c r="J5597" s="97">
        <v>45266</v>
      </c>
      <c r="K5597" s="23">
        <v>0.46476851851851847</v>
      </c>
      <c r="L5597" s="96">
        <v>15595</v>
      </c>
      <c r="M5597" s="98">
        <f>Causas[[#This Row],[parada_duracion]]/60</f>
        <v>259.91666666666669</v>
      </c>
      <c r="N5597" s="18" t="s">
        <v>1787</v>
      </c>
      <c r="O5597" s="99" t="s">
        <v>72</v>
      </c>
      <c r="P5597" s="99">
        <f>WEEKNUM(Causas[[#This Row],[resolucion_fecha]],16)</f>
        <v>49</v>
      </c>
      <c r="Q5597" s="99" t="str">
        <f>TEXT(Causas[[#This Row],[resolucion_fecha]],"MMMM")</f>
        <v>diciembre</v>
      </c>
      <c r="R5597" s="99" t="str">
        <f t="shared" si="88"/>
        <v>M</v>
      </c>
      <c r="S5597" s="99"/>
      <c r="T5597" s="99" t="s">
        <v>73</v>
      </c>
      <c r="U5597" s="16"/>
      <c r="V5597" s="99"/>
      <c r="W5597" s="99"/>
    </row>
    <row r="5598" spans="1:23" hidden="1" x14ac:dyDescent="0.25">
      <c r="A5598" s="96">
        <v>158044</v>
      </c>
      <c r="B5598" s="96" t="s">
        <v>101</v>
      </c>
      <c r="C5598" s="96" t="s">
        <v>43</v>
      </c>
      <c r="D5598" s="96" t="s">
        <v>76</v>
      </c>
      <c r="E5598" s="97">
        <v>43405</v>
      </c>
      <c r="F5598" s="96" t="s">
        <v>45</v>
      </c>
      <c r="G5598" s="96" t="s">
        <v>50</v>
      </c>
      <c r="H5598" s="97">
        <v>45271</v>
      </c>
      <c r="I5598" s="23">
        <v>0.25135416666666666</v>
      </c>
      <c r="J5598" s="97">
        <v>45271</v>
      </c>
      <c r="K5598" s="23">
        <v>0.42178240740740741</v>
      </c>
      <c r="L5598" s="96">
        <v>14725</v>
      </c>
      <c r="M5598" s="98">
        <f>Causas[[#This Row],[parada_duracion]]/60</f>
        <v>245.41666666666666</v>
      </c>
      <c r="N5598" s="18" t="s">
        <v>1788</v>
      </c>
      <c r="O5598" s="99" t="s">
        <v>72</v>
      </c>
      <c r="P5598" s="99">
        <f>WEEKNUM(Causas[[#This Row],[resolucion_fecha]],16)</f>
        <v>50</v>
      </c>
      <c r="Q5598" s="99" t="str">
        <f>TEXT(Causas[[#This Row],[resolucion_fecha]],"MMMM")</f>
        <v>diciembre</v>
      </c>
      <c r="R5598" s="99" t="str">
        <f t="shared" si="88"/>
        <v>M</v>
      </c>
      <c r="S5598" s="99"/>
      <c r="T5598" s="99" t="s">
        <v>73</v>
      </c>
      <c r="U5598" s="100"/>
      <c r="V5598" s="99"/>
      <c r="W5598" s="99"/>
    </row>
    <row r="5599" spans="1:23" hidden="1" x14ac:dyDescent="0.25">
      <c r="A5599" s="25">
        <v>158897</v>
      </c>
      <c r="B5599" s="25" t="s">
        <v>557</v>
      </c>
      <c r="C5599" s="25" t="s">
        <v>43</v>
      </c>
      <c r="D5599" s="25" t="s">
        <v>44</v>
      </c>
      <c r="E5599" s="24">
        <v>43405</v>
      </c>
      <c r="F5599" s="25" t="s">
        <v>45</v>
      </c>
      <c r="G5599" s="25" t="s">
        <v>46</v>
      </c>
      <c r="H5599" s="24">
        <v>45278</v>
      </c>
      <c r="I5599" s="101">
        <v>0.69482638888888892</v>
      </c>
      <c r="J5599" s="24">
        <v>45278</v>
      </c>
      <c r="K5599" s="101">
        <v>0.85993055555555553</v>
      </c>
      <c r="L5599" s="25">
        <v>14265</v>
      </c>
      <c r="M5599" s="26">
        <f>Causas[[#This Row],[parada_duracion]]/60</f>
        <v>237.75</v>
      </c>
      <c r="N5599" s="18" t="s">
        <v>1789</v>
      </c>
      <c r="O5599" s="99" t="s">
        <v>52</v>
      </c>
      <c r="P5599" s="16">
        <f>WEEKNUM(Causas[[#This Row],[resolucion_fecha]],16)</f>
        <v>51</v>
      </c>
      <c r="Q5599" s="16" t="str">
        <f>TEXT(Causas[[#This Row],[resolucion_fecha]],"MMMM")</f>
        <v>diciembre</v>
      </c>
      <c r="R5599" s="16" t="str">
        <f t="shared" si="88"/>
        <v>T</v>
      </c>
      <c r="S5599" s="16"/>
      <c r="T5599" s="99" t="s">
        <v>53</v>
      </c>
      <c r="U5599" s="100"/>
      <c r="V5599" s="16"/>
      <c r="W5599" s="16"/>
    </row>
    <row r="5600" spans="1:23" hidden="1" x14ac:dyDescent="0.25">
      <c r="A5600" s="25">
        <v>159761</v>
      </c>
      <c r="B5600" s="25" t="s">
        <v>95</v>
      </c>
      <c r="C5600" s="25" t="s">
        <v>43</v>
      </c>
      <c r="D5600" s="25" t="s">
        <v>166</v>
      </c>
      <c r="E5600" s="24">
        <v>43405</v>
      </c>
      <c r="F5600" s="25" t="s">
        <v>45</v>
      </c>
      <c r="G5600" s="25" t="s">
        <v>46</v>
      </c>
      <c r="H5600" s="24">
        <v>45286</v>
      </c>
      <c r="I5600" s="101">
        <v>0.73298611111111101</v>
      </c>
      <c r="J5600" s="24">
        <v>45286</v>
      </c>
      <c r="K5600" s="101">
        <v>0.89726851851851863</v>
      </c>
      <c r="L5600" s="25">
        <v>14194</v>
      </c>
      <c r="M5600" s="26">
        <f>Causas[[#This Row],[parada_duracion]]/60</f>
        <v>236.56666666666666</v>
      </c>
      <c r="N5600" s="18" t="s">
        <v>49</v>
      </c>
      <c r="O5600" s="99" t="s">
        <v>49</v>
      </c>
      <c r="P5600" s="16">
        <f>WEEKNUM(Causas[[#This Row],[resolucion_fecha]],16)</f>
        <v>52</v>
      </c>
      <c r="Q5600" s="16" t="str">
        <f>TEXT(Causas[[#This Row],[resolucion_fecha]],"MMMM")</f>
        <v>diciembre</v>
      </c>
      <c r="R5600" s="16" t="str">
        <f t="shared" si="88"/>
        <v>T</v>
      </c>
      <c r="S5600" s="16"/>
      <c r="T5600" s="99" t="s">
        <v>49</v>
      </c>
      <c r="U5600" s="16"/>
      <c r="V5600" s="16"/>
      <c r="W5600" s="16"/>
    </row>
    <row r="5601" spans="1:23" hidden="1" x14ac:dyDescent="0.25">
      <c r="A5601" s="25">
        <v>159257</v>
      </c>
      <c r="B5601" s="25" t="s">
        <v>66</v>
      </c>
      <c r="C5601" s="25" t="s">
        <v>43</v>
      </c>
      <c r="D5601" s="25" t="s">
        <v>48</v>
      </c>
      <c r="E5601" s="24">
        <v>43405</v>
      </c>
      <c r="F5601" s="25" t="s">
        <v>45</v>
      </c>
      <c r="G5601" s="25" t="s">
        <v>46</v>
      </c>
      <c r="H5601" s="24">
        <v>45280</v>
      </c>
      <c r="I5601" s="101">
        <v>0.72427083333333331</v>
      </c>
      <c r="J5601" s="24">
        <v>45280</v>
      </c>
      <c r="K5601" s="101">
        <v>0.87151620370370375</v>
      </c>
      <c r="L5601" s="25">
        <v>12722</v>
      </c>
      <c r="M5601" s="26">
        <f>Causas[[#This Row],[parada_duracion]]/60</f>
        <v>212.03333333333333</v>
      </c>
      <c r="N5601" s="18" t="s">
        <v>49</v>
      </c>
      <c r="O5601" s="99" t="s">
        <v>49</v>
      </c>
      <c r="P5601" s="16">
        <f>WEEKNUM(Causas[[#This Row],[resolucion_fecha]],16)</f>
        <v>51</v>
      </c>
      <c r="Q5601" s="16" t="str">
        <f>TEXT(Causas[[#This Row],[resolucion_fecha]],"MMMM")</f>
        <v>diciembre</v>
      </c>
      <c r="R5601" s="16" t="str">
        <f t="shared" si="88"/>
        <v>T</v>
      </c>
      <c r="S5601" s="16"/>
      <c r="T5601" s="99" t="s">
        <v>49</v>
      </c>
      <c r="U5601" s="16"/>
      <c r="V5601" s="16"/>
      <c r="W5601" s="16"/>
    </row>
    <row r="5602" spans="1:23" hidden="1" x14ac:dyDescent="0.25">
      <c r="A5602" s="25">
        <v>159576</v>
      </c>
      <c r="B5602" s="25" t="s">
        <v>69</v>
      </c>
      <c r="C5602" s="25" t="s">
        <v>43</v>
      </c>
      <c r="D5602" s="25" t="s">
        <v>55</v>
      </c>
      <c r="E5602" s="24">
        <v>43405</v>
      </c>
      <c r="F5602" s="25" t="s">
        <v>45</v>
      </c>
      <c r="G5602" s="25" t="s">
        <v>50</v>
      </c>
      <c r="H5602" s="24">
        <v>45282</v>
      </c>
      <c r="I5602" s="101">
        <v>0.70042824074074073</v>
      </c>
      <c r="J5602" s="24">
        <v>45282</v>
      </c>
      <c r="K5602" s="101">
        <v>0.84758101851851853</v>
      </c>
      <c r="L5602" s="25">
        <v>12714</v>
      </c>
      <c r="M5602" s="26">
        <f>Causas[[#This Row],[parada_duracion]]/60</f>
        <v>211.9</v>
      </c>
      <c r="N5602" s="18" t="s">
        <v>49</v>
      </c>
      <c r="O5602" s="99" t="s">
        <v>49</v>
      </c>
      <c r="P5602" s="16">
        <f>WEEKNUM(Causas[[#This Row],[resolucion_fecha]],16)</f>
        <v>51</v>
      </c>
      <c r="Q5602" s="16" t="str">
        <f>TEXT(Causas[[#This Row],[resolucion_fecha]],"MMMM")</f>
        <v>diciembre</v>
      </c>
      <c r="R5602" s="16" t="str">
        <f t="shared" si="88"/>
        <v>T</v>
      </c>
      <c r="S5602" s="16"/>
      <c r="T5602" s="99" t="s">
        <v>49</v>
      </c>
      <c r="U5602" s="16"/>
      <c r="V5602" s="16"/>
      <c r="W5602" s="16"/>
    </row>
    <row r="5603" spans="1:23" hidden="1" x14ac:dyDescent="0.25">
      <c r="A5603" s="96">
        <v>160092</v>
      </c>
      <c r="B5603" s="96" t="s">
        <v>95</v>
      </c>
      <c r="C5603" s="96" t="s">
        <v>43</v>
      </c>
      <c r="D5603" s="96" t="s">
        <v>166</v>
      </c>
      <c r="E5603" s="97">
        <v>43405</v>
      </c>
      <c r="F5603" s="96" t="s">
        <v>45</v>
      </c>
      <c r="G5603" s="96" t="s">
        <v>50</v>
      </c>
      <c r="H5603" s="97">
        <v>45288</v>
      </c>
      <c r="I5603" s="23">
        <v>0.69040509259259253</v>
      </c>
      <c r="J5603" s="97">
        <v>45288</v>
      </c>
      <c r="K5603" s="23">
        <v>0.83078703703703705</v>
      </c>
      <c r="L5603" s="96">
        <v>12129</v>
      </c>
      <c r="M5603" s="98">
        <f>Causas[[#This Row],[parada_duracion]]/60</f>
        <v>202.15</v>
      </c>
      <c r="N5603" s="18" t="s">
        <v>49</v>
      </c>
      <c r="O5603" s="99" t="s">
        <v>49</v>
      </c>
      <c r="P5603" s="99">
        <f>WEEKNUM(Causas[[#This Row],[resolucion_fecha]],16)</f>
        <v>52</v>
      </c>
      <c r="Q5603" s="99" t="str">
        <f>TEXT(Causas[[#This Row],[resolucion_fecha]],"MMMM")</f>
        <v>diciembre</v>
      </c>
      <c r="R5603" s="99" t="str">
        <f t="shared" si="88"/>
        <v>T</v>
      </c>
      <c r="S5603" s="99"/>
      <c r="T5603" s="99" t="s">
        <v>49</v>
      </c>
      <c r="U5603" s="16"/>
      <c r="V5603" s="99"/>
      <c r="W5603" s="99"/>
    </row>
    <row r="5604" spans="1:23" ht="30" hidden="1" x14ac:dyDescent="0.25">
      <c r="A5604" s="96">
        <v>158393</v>
      </c>
      <c r="B5604" s="96" t="s">
        <v>42</v>
      </c>
      <c r="C5604" s="96" t="s">
        <v>43</v>
      </c>
      <c r="D5604" s="96" t="s">
        <v>76</v>
      </c>
      <c r="E5604" s="97">
        <v>43405</v>
      </c>
      <c r="F5604" s="96" t="s">
        <v>45</v>
      </c>
      <c r="G5604" s="96" t="s">
        <v>50</v>
      </c>
      <c r="H5604" s="97">
        <v>45273</v>
      </c>
      <c r="I5604" s="23">
        <v>0.62017361111111113</v>
      </c>
      <c r="J5604" s="97">
        <v>45273</v>
      </c>
      <c r="K5604" s="23">
        <v>0.75864583333333335</v>
      </c>
      <c r="L5604" s="96">
        <v>11964</v>
      </c>
      <c r="M5604" s="98">
        <f>Causas[[#This Row],[parada_duracion]]/60</f>
        <v>199.4</v>
      </c>
      <c r="N5604" s="18" t="s">
        <v>1790</v>
      </c>
      <c r="O5604" s="99" t="s">
        <v>72</v>
      </c>
      <c r="P5604" s="99">
        <f>WEEKNUM(Causas[[#This Row],[resolucion_fecha]],16)</f>
        <v>50</v>
      </c>
      <c r="Q5604" s="99" t="str">
        <f>TEXT(Causas[[#This Row],[resolucion_fecha]],"MMMM")</f>
        <v>diciembre</v>
      </c>
      <c r="R5604" s="99" t="str">
        <f t="shared" si="88"/>
        <v>T</v>
      </c>
      <c r="S5604" s="99"/>
      <c r="T5604" s="99" t="s">
        <v>73</v>
      </c>
      <c r="U5604" s="100"/>
      <c r="V5604" s="99"/>
      <c r="W5604" s="99"/>
    </row>
    <row r="5605" spans="1:23" hidden="1" x14ac:dyDescent="0.25">
      <c r="A5605" s="25">
        <v>160094</v>
      </c>
      <c r="B5605" s="25" t="s">
        <v>101</v>
      </c>
      <c r="C5605" s="25" t="s">
        <v>43</v>
      </c>
      <c r="D5605" s="25" t="s">
        <v>90</v>
      </c>
      <c r="E5605" s="24">
        <v>43405</v>
      </c>
      <c r="F5605" s="25" t="s">
        <v>45</v>
      </c>
      <c r="G5605" s="25" t="s">
        <v>50</v>
      </c>
      <c r="H5605" s="24">
        <v>45288</v>
      </c>
      <c r="I5605" s="101">
        <v>0.69822916666666668</v>
      </c>
      <c r="J5605" s="24">
        <v>45288</v>
      </c>
      <c r="K5605" s="101">
        <v>0.83099537037037041</v>
      </c>
      <c r="L5605" s="25">
        <v>11471</v>
      </c>
      <c r="M5605" s="26">
        <f>Causas[[#This Row],[parada_duracion]]/60</f>
        <v>191.18333333333334</v>
      </c>
      <c r="N5605" s="19" t="s">
        <v>49</v>
      </c>
      <c r="O5605" s="16" t="s">
        <v>49</v>
      </c>
      <c r="P5605" s="16">
        <f>WEEKNUM(Causas[[#This Row],[resolucion_fecha]],16)</f>
        <v>52</v>
      </c>
      <c r="Q5605" s="16" t="str">
        <f>TEXT(Causas[[#This Row],[resolucion_fecha]],"MMMM")</f>
        <v>diciembre</v>
      </c>
      <c r="R5605" s="16" t="str">
        <f t="shared" si="88"/>
        <v>T</v>
      </c>
      <c r="S5605" s="16"/>
      <c r="T5605" s="16" t="s">
        <v>49</v>
      </c>
      <c r="U5605" s="100"/>
      <c r="V5605" s="16"/>
      <c r="W5605" s="16"/>
    </row>
    <row r="5606" spans="1:23" hidden="1" x14ac:dyDescent="0.25">
      <c r="A5606" s="25">
        <v>157509</v>
      </c>
      <c r="B5606" s="25" t="s">
        <v>111</v>
      </c>
      <c r="C5606" s="25" t="s">
        <v>43</v>
      </c>
      <c r="D5606" s="25" t="s">
        <v>76</v>
      </c>
      <c r="E5606" s="24">
        <v>44239</v>
      </c>
      <c r="F5606" s="25" t="s">
        <v>56</v>
      </c>
      <c r="G5606" s="25" t="s">
        <v>50</v>
      </c>
      <c r="H5606" s="24">
        <v>45266</v>
      </c>
      <c r="I5606" s="101">
        <v>0.2583449074074074</v>
      </c>
      <c r="J5606" s="24">
        <v>45266</v>
      </c>
      <c r="K5606" s="101">
        <v>0.38376157407407407</v>
      </c>
      <c r="L5606" s="25">
        <v>10836</v>
      </c>
      <c r="M5606" s="26">
        <f>Causas[[#This Row],[parada_duracion]]/60</f>
        <v>180.6</v>
      </c>
      <c r="N5606" s="18" t="s">
        <v>113</v>
      </c>
      <c r="O5606" s="99" t="s">
        <v>52</v>
      </c>
      <c r="P5606" s="16">
        <f>WEEKNUM(Causas[[#This Row],[resolucion_fecha]],16)</f>
        <v>49</v>
      </c>
      <c r="Q5606" s="16" t="str">
        <f>TEXT(Causas[[#This Row],[resolucion_fecha]],"MMMM")</f>
        <v>diciembre</v>
      </c>
      <c r="R5606" s="16" t="str">
        <f t="shared" si="88"/>
        <v>M</v>
      </c>
      <c r="S5606" s="16"/>
      <c r="T5606" s="99" t="s">
        <v>53</v>
      </c>
      <c r="U5606" s="16"/>
      <c r="V5606" s="16"/>
      <c r="W5606" s="16"/>
    </row>
    <row r="5607" spans="1:23" hidden="1" x14ac:dyDescent="0.25">
      <c r="A5607" s="25">
        <v>159374</v>
      </c>
      <c r="B5607" s="25" t="s">
        <v>557</v>
      </c>
      <c r="C5607" s="25" t="s">
        <v>43</v>
      </c>
      <c r="D5607" s="25" t="s">
        <v>44</v>
      </c>
      <c r="E5607" s="24">
        <v>43405</v>
      </c>
      <c r="F5607" s="25" t="s">
        <v>45</v>
      </c>
      <c r="G5607" s="25" t="s">
        <v>46</v>
      </c>
      <c r="H5607" s="24">
        <v>45281</v>
      </c>
      <c r="I5607" s="101">
        <v>0.66210648148148155</v>
      </c>
      <c r="J5607" s="24">
        <v>45281</v>
      </c>
      <c r="K5607" s="101">
        <v>0.78672453703703704</v>
      </c>
      <c r="L5607" s="25">
        <v>10767</v>
      </c>
      <c r="M5607" s="26">
        <f>Causas[[#This Row],[parada_duracion]]/60</f>
        <v>179.45</v>
      </c>
      <c r="N5607" s="19" t="s">
        <v>49</v>
      </c>
      <c r="O5607" s="16" t="s">
        <v>49</v>
      </c>
      <c r="P5607" s="16">
        <f>WEEKNUM(Causas[[#This Row],[resolucion_fecha]],16)</f>
        <v>51</v>
      </c>
      <c r="Q5607" s="16" t="str">
        <f>TEXT(Causas[[#This Row],[resolucion_fecha]],"MMMM")</f>
        <v>diciembre</v>
      </c>
      <c r="R5607" s="16" t="str">
        <f t="shared" si="88"/>
        <v>T</v>
      </c>
      <c r="S5607" s="16"/>
      <c r="T5607" s="16" t="s">
        <v>49</v>
      </c>
      <c r="U5607" s="16"/>
      <c r="V5607" s="16"/>
      <c r="W5607" s="16"/>
    </row>
    <row r="5608" spans="1:23" hidden="1" x14ac:dyDescent="0.25">
      <c r="A5608" s="25">
        <v>159822</v>
      </c>
      <c r="B5608" s="25" t="s">
        <v>203</v>
      </c>
      <c r="C5608" s="25" t="s">
        <v>43</v>
      </c>
      <c r="D5608" s="25" t="s">
        <v>55</v>
      </c>
      <c r="E5608" s="24">
        <v>43405</v>
      </c>
      <c r="F5608" s="25" t="s">
        <v>45</v>
      </c>
      <c r="G5608" s="25" t="s">
        <v>46</v>
      </c>
      <c r="H5608" s="24">
        <v>45287</v>
      </c>
      <c r="I5608" s="101">
        <v>0.46959490740740745</v>
      </c>
      <c r="J5608" s="24">
        <v>45287</v>
      </c>
      <c r="K5608" s="101">
        <v>0.59394675925925922</v>
      </c>
      <c r="L5608" s="25">
        <v>10744</v>
      </c>
      <c r="M5608" s="26">
        <f>Causas[[#This Row],[parada_duracion]]/60</f>
        <v>179.06666666666666</v>
      </c>
      <c r="N5608" s="19" t="s">
        <v>1791</v>
      </c>
      <c r="O5608" s="16" t="s">
        <v>72</v>
      </c>
      <c r="P5608" s="16">
        <f>WEEKNUM(Causas[[#This Row],[resolucion_fecha]],16)</f>
        <v>52</v>
      </c>
      <c r="Q5608" s="16" t="str">
        <f>TEXT(Causas[[#This Row],[resolucion_fecha]],"MMMM")</f>
        <v>diciembre</v>
      </c>
      <c r="R5608" s="16" t="str">
        <f t="shared" si="88"/>
        <v>M</v>
      </c>
      <c r="S5608" s="16"/>
      <c r="T5608" s="16" t="s">
        <v>73</v>
      </c>
      <c r="U5608" s="16"/>
      <c r="V5608" s="16"/>
      <c r="W5608" s="16"/>
    </row>
    <row r="5609" spans="1:23" ht="60" hidden="1" x14ac:dyDescent="0.25">
      <c r="A5609" s="25">
        <v>159791</v>
      </c>
      <c r="B5609" s="25" t="s">
        <v>54</v>
      </c>
      <c r="C5609" s="25" t="s">
        <v>43</v>
      </c>
      <c r="D5609" s="25" t="s">
        <v>55</v>
      </c>
      <c r="E5609" s="24">
        <v>44120</v>
      </c>
      <c r="F5609" s="25" t="s">
        <v>56</v>
      </c>
      <c r="G5609" s="25" t="s">
        <v>50</v>
      </c>
      <c r="H5609" s="24">
        <v>45287</v>
      </c>
      <c r="I5609" s="101">
        <v>0.30624999999999997</v>
      </c>
      <c r="J5609" s="24">
        <v>45287</v>
      </c>
      <c r="K5609" s="101">
        <v>0.43023148148148144</v>
      </c>
      <c r="L5609" s="25">
        <v>10712</v>
      </c>
      <c r="M5609" s="26">
        <f>Causas[[#This Row],[parada_duracion]]/60</f>
        <v>178.53333333333333</v>
      </c>
      <c r="N5609" s="19" t="s">
        <v>1792</v>
      </c>
      <c r="O5609" s="16" t="s">
        <v>72</v>
      </c>
      <c r="P5609" s="16">
        <f>WEEKNUM(Causas[[#This Row],[resolucion_fecha]],16)</f>
        <v>52</v>
      </c>
      <c r="Q5609" s="16" t="str">
        <f>TEXT(Causas[[#This Row],[resolucion_fecha]],"MMMM")</f>
        <v>diciembre</v>
      </c>
      <c r="R5609" s="16" t="str">
        <f t="shared" si="88"/>
        <v>M</v>
      </c>
      <c r="S5609" s="16"/>
      <c r="T5609" s="16" t="s">
        <v>73</v>
      </c>
      <c r="U5609" s="16"/>
      <c r="V5609" s="16"/>
      <c r="W5609" s="16"/>
    </row>
    <row r="5610" spans="1:23" hidden="1" x14ac:dyDescent="0.25">
      <c r="A5610" s="25">
        <v>157494</v>
      </c>
      <c r="B5610" s="25" t="s">
        <v>95</v>
      </c>
      <c r="C5610" s="25" t="s">
        <v>43</v>
      </c>
      <c r="D5610" s="25" t="s">
        <v>59</v>
      </c>
      <c r="E5610" s="24">
        <v>44231</v>
      </c>
      <c r="F5610" s="25" t="s">
        <v>60</v>
      </c>
      <c r="G5610" s="25" t="s">
        <v>46</v>
      </c>
      <c r="H5610" s="24">
        <v>45265</v>
      </c>
      <c r="I5610" s="101">
        <v>0.76083333333333336</v>
      </c>
      <c r="J5610" s="24">
        <v>45265</v>
      </c>
      <c r="K5610" s="101">
        <v>0.8847222222222223</v>
      </c>
      <c r="L5610" s="25">
        <v>10704</v>
      </c>
      <c r="M5610" s="26">
        <f>Causas[[#This Row],[parada_duracion]]/60</f>
        <v>178.4</v>
      </c>
      <c r="N5610" s="19" t="s">
        <v>1793</v>
      </c>
      <c r="O5610" s="16" t="s">
        <v>52</v>
      </c>
      <c r="P5610" s="16">
        <f>WEEKNUM(Causas[[#This Row],[resolucion_fecha]],16)</f>
        <v>49</v>
      </c>
      <c r="Q5610" s="16" t="str">
        <f>TEXT(Causas[[#This Row],[resolucion_fecha]],"MMMM")</f>
        <v>diciembre</v>
      </c>
      <c r="R5610" s="16" t="str">
        <f t="shared" si="88"/>
        <v>T</v>
      </c>
      <c r="S5610" s="16"/>
      <c r="T5610" s="16" t="s">
        <v>53</v>
      </c>
      <c r="U5610" s="16"/>
      <c r="V5610" s="16"/>
      <c r="W5610" s="16"/>
    </row>
    <row r="5611" spans="1:23" hidden="1" x14ac:dyDescent="0.25">
      <c r="A5611" s="25">
        <v>159446</v>
      </c>
      <c r="B5611" s="25" t="s">
        <v>42</v>
      </c>
      <c r="C5611" s="25" t="s">
        <v>43</v>
      </c>
      <c r="D5611" s="25" t="s">
        <v>154</v>
      </c>
      <c r="E5611" s="24">
        <v>43405</v>
      </c>
      <c r="F5611" s="25" t="s">
        <v>45</v>
      </c>
      <c r="G5611" s="25" t="s">
        <v>46</v>
      </c>
      <c r="H5611" s="24">
        <v>45282</v>
      </c>
      <c r="I5611" s="101">
        <v>0.40031250000000002</v>
      </c>
      <c r="J5611" s="24">
        <v>45282</v>
      </c>
      <c r="K5611" s="101">
        <v>0.51636574074074071</v>
      </c>
      <c r="L5611" s="25">
        <v>10027</v>
      </c>
      <c r="M5611" s="26">
        <f>Causas[[#This Row],[parada_duracion]]/60</f>
        <v>167.11666666666667</v>
      </c>
      <c r="N5611" s="19" t="s">
        <v>49</v>
      </c>
      <c r="O5611" s="16" t="s">
        <v>49</v>
      </c>
      <c r="P5611" s="16">
        <f>WEEKNUM(Causas[[#This Row],[resolucion_fecha]],16)</f>
        <v>51</v>
      </c>
      <c r="Q5611" s="16" t="str">
        <f>TEXT(Causas[[#This Row],[resolucion_fecha]],"MMMM")</f>
        <v>diciembre</v>
      </c>
      <c r="R5611" s="16" t="str">
        <f t="shared" si="88"/>
        <v>M</v>
      </c>
      <c r="S5611" s="16"/>
      <c r="T5611" s="16" t="s">
        <v>49</v>
      </c>
      <c r="U5611" s="16"/>
      <c r="V5611" s="16"/>
      <c r="W5611" s="16"/>
    </row>
    <row r="5612" spans="1:23" hidden="1" x14ac:dyDescent="0.25">
      <c r="A5612" s="25">
        <v>157649</v>
      </c>
      <c r="B5612" s="25" t="s">
        <v>87</v>
      </c>
      <c r="C5612" s="25" t="s">
        <v>43</v>
      </c>
      <c r="D5612" s="25" t="s">
        <v>166</v>
      </c>
      <c r="E5612" s="24">
        <v>44432</v>
      </c>
      <c r="F5612" s="25" t="s">
        <v>325</v>
      </c>
      <c r="G5612" s="25" t="s">
        <v>46</v>
      </c>
      <c r="H5612" s="24">
        <v>45266</v>
      </c>
      <c r="I5612" s="101">
        <v>0.69697916666666659</v>
      </c>
      <c r="J5612" s="24">
        <v>45266</v>
      </c>
      <c r="K5612" s="101">
        <v>0.80107638888888888</v>
      </c>
      <c r="L5612" s="25">
        <v>8994</v>
      </c>
      <c r="M5612" s="26">
        <f>Causas[[#This Row],[parada_duracion]]/60</f>
        <v>149.9</v>
      </c>
      <c r="N5612" s="18" t="s">
        <v>49</v>
      </c>
      <c r="O5612" s="99" t="s">
        <v>49</v>
      </c>
      <c r="P5612" s="16">
        <f>WEEKNUM(Causas[[#This Row],[resolucion_fecha]],16)</f>
        <v>49</v>
      </c>
      <c r="Q5612" s="16" t="str">
        <f>TEXT(Causas[[#This Row],[resolucion_fecha]],"MMMM")</f>
        <v>diciembre</v>
      </c>
      <c r="R5612" s="16" t="str">
        <f t="shared" si="88"/>
        <v>T</v>
      </c>
      <c r="S5612" s="16"/>
      <c r="T5612" s="99" t="s">
        <v>49</v>
      </c>
      <c r="U5612" s="16"/>
      <c r="V5612" s="16"/>
      <c r="W5612" s="16"/>
    </row>
    <row r="5613" spans="1:23" hidden="1" x14ac:dyDescent="0.25">
      <c r="A5613" s="25">
        <v>159369</v>
      </c>
      <c r="B5613" s="25" t="s">
        <v>54</v>
      </c>
      <c r="C5613" s="25" t="s">
        <v>43</v>
      </c>
      <c r="D5613" s="25" t="s">
        <v>55</v>
      </c>
      <c r="E5613" s="24">
        <v>44120</v>
      </c>
      <c r="F5613" s="25" t="s">
        <v>56</v>
      </c>
      <c r="G5613" s="25" t="s">
        <v>46</v>
      </c>
      <c r="H5613" s="24">
        <v>45281</v>
      </c>
      <c r="I5613" s="101">
        <v>0.6446412037037037</v>
      </c>
      <c r="J5613" s="24">
        <v>45281</v>
      </c>
      <c r="K5613" s="101">
        <v>0.74829861111111118</v>
      </c>
      <c r="L5613" s="25">
        <v>8956</v>
      </c>
      <c r="M5613" s="26">
        <f>Causas[[#This Row],[parada_duracion]]/60</f>
        <v>149.26666666666668</v>
      </c>
      <c r="N5613" s="19" t="s">
        <v>49</v>
      </c>
      <c r="O5613" s="16" t="s">
        <v>49</v>
      </c>
      <c r="P5613" s="16">
        <f>WEEKNUM(Causas[[#This Row],[resolucion_fecha]],16)</f>
        <v>51</v>
      </c>
      <c r="Q5613" s="16" t="str">
        <f>TEXT(Causas[[#This Row],[resolucion_fecha]],"MMMM")</f>
        <v>diciembre</v>
      </c>
      <c r="R5613" s="16" t="str">
        <f t="shared" si="88"/>
        <v>T</v>
      </c>
      <c r="S5613" s="16"/>
      <c r="T5613" s="16" t="s">
        <v>49</v>
      </c>
      <c r="U5613" s="16"/>
      <c r="V5613" s="16"/>
      <c r="W5613" s="16"/>
    </row>
    <row r="5614" spans="1:23" hidden="1" x14ac:dyDescent="0.25">
      <c r="A5614" s="96">
        <v>159494</v>
      </c>
      <c r="B5614" s="96" t="s">
        <v>61</v>
      </c>
      <c r="C5614" s="96" t="s">
        <v>43</v>
      </c>
      <c r="D5614" s="96" t="s">
        <v>154</v>
      </c>
      <c r="E5614" s="97">
        <v>43881</v>
      </c>
      <c r="F5614" s="96" t="s">
        <v>56</v>
      </c>
      <c r="G5614" s="96" t="s">
        <v>46</v>
      </c>
      <c r="H5614" s="97">
        <v>45282</v>
      </c>
      <c r="I5614" s="23">
        <v>0.51665509259259257</v>
      </c>
      <c r="J5614" s="97">
        <v>45282</v>
      </c>
      <c r="K5614" s="23">
        <v>0.61483796296296289</v>
      </c>
      <c r="L5614" s="96">
        <v>8483</v>
      </c>
      <c r="M5614" s="98">
        <f>Causas[[#This Row],[parada_duracion]]/60</f>
        <v>141.38333333333333</v>
      </c>
      <c r="N5614" s="19" t="s">
        <v>49</v>
      </c>
      <c r="O5614" s="16" t="s">
        <v>49</v>
      </c>
      <c r="P5614" s="99">
        <f>WEEKNUM(Causas[[#This Row],[resolucion_fecha]],16)</f>
        <v>51</v>
      </c>
      <c r="Q5614" s="99" t="str">
        <f>TEXT(Causas[[#This Row],[resolucion_fecha]],"MMMM")</f>
        <v>diciembre</v>
      </c>
      <c r="R5614" s="99" t="str">
        <f t="shared" si="88"/>
        <v>M</v>
      </c>
      <c r="S5614" s="99"/>
      <c r="T5614" s="16" t="s">
        <v>49</v>
      </c>
      <c r="U5614" s="16"/>
      <c r="V5614" s="99"/>
      <c r="W5614" s="99"/>
    </row>
    <row r="5615" spans="1:23" hidden="1" x14ac:dyDescent="0.25">
      <c r="A5615" s="25">
        <v>156998</v>
      </c>
      <c r="B5615" s="25" t="s">
        <v>111</v>
      </c>
      <c r="C5615" s="25" t="s">
        <v>43</v>
      </c>
      <c r="D5615" s="25" t="s">
        <v>166</v>
      </c>
      <c r="E5615" s="24">
        <v>44432</v>
      </c>
      <c r="F5615" s="25" t="s">
        <v>325</v>
      </c>
      <c r="G5615" s="25" t="s">
        <v>50</v>
      </c>
      <c r="H5615" s="24">
        <v>45261</v>
      </c>
      <c r="I5615" s="101">
        <v>0.60665509259259254</v>
      </c>
      <c r="J5615" s="24">
        <v>45261</v>
      </c>
      <c r="K5615" s="101">
        <v>0.69879629629629625</v>
      </c>
      <c r="L5615" s="25">
        <v>7961</v>
      </c>
      <c r="M5615" s="26">
        <f>Causas[[#This Row],[parada_duracion]]/60</f>
        <v>132.68333333333334</v>
      </c>
      <c r="N5615" s="19" t="s">
        <v>429</v>
      </c>
      <c r="O5615" s="16" t="s">
        <v>52</v>
      </c>
      <c r="P5615" s="16">
        <f>WEEKNUM(Causas[[#This Row],[resolucion_fecha]],16)</f>
        <v>48</v>
      </c>
      <c r="Q5615" s="16" t="str">
        <f>TEXT(Causas[[#This Row],[resolucion_fecha]],"MMMM")</f>
        <v>diciembre</v>
      </c>
      <c r="R5615" s="16" t="str">
        <f t="shared" si="88"/>
        <v>T</v>
      </c>
      <c r="S5615" s="16"/>
      <c r="T5615" s="16" t="s">
        <v>53</v>
      </c>
      <c r="U5615" s="100"/>
      <c r="V5615" s="16"/>
      <c r="W5615" s="16"/>
    </row>
    <row r="5616" spans="1:23" hidden="1" x14ac:dyDescent="0.25">
      <c r="A5616" s="96">
        <v>159438</v>
      </c>
      <c r="B5616" s="96" t="s">
        <v>69</v>
      </c>
      <c r="C5616" s="96" t="s">
        <v>43</v>
      </c>
      <c r="D5616" s="96" t="s">
        <v>55</v>
      </c>
      <c r="E5616" s="97">
        <v>43405</v>
      </c>
      <c r="F5616" s="96" t="s">
        <v>45</v>
      </c>
      <c r="G5616" s="96" t="s">
        <v>46</v>
      </c>
      <c r="H5616" s="97">
        <v>45282</v>
      </c>
      <c r="I5616" s="23">
        <v>0.35879629629629628</v>
      </c>
      <c r="J5616" s="97">
        <v>45282</v>
      </c>
      <c r="K5616" s="23">
        <v>0.44395833333333329</v>
      </c>
      <c r="L5616" s="96">
        <v>7358</v>
      </c>
      <c r="M5616" s="98">
        <f>Causas[[#This Row],[parada_duracion]]/60</f>
        <v>122.63333333333334</v>
      </c>
      <c r="N5616" s="19" t="s">
        <v>49</v>
      </c>
      <c r="O5616" s="16" t="s">
        <v>49</v>
      </c>
      <c r="P5616" s="99">
        <f>WEEKNUM(Causas[[#This Row],[resolucion_fecha]],16)</f>
        <v>51</v>
      </c>
      <c r="Q5616" s="99" t="str">
        <f>TEXT(Causas[[#This Row],[resolucion_fecha]],"MMMM")</f>
        <v>diciembre</v>
      </c>
      <c r="R5616" s="99" t="str">
        <f t="shared" si="88"/>
        <v>M</v>
      </c>
      <c r="S5616" s="99"/>
      <c r="T5616" s="16" t="s">
        <v>49</v>
      </c>
      <c r="U5616" s="16"/>
      <c r="V5616" s="99"/>
      <c r="W5616" s="99"/>
    </row>
    <row r="5617" spans="1:23" hidden="1" x14ac:dyDescent="0.25">
      <c r="A5617" s="25">
        <v>159440</v>
      </c>
      <c r="B5617" s="25" t="s">
        <v>111</v>
      </c>
      <c r="C5617" s="25" t="s">
        <v>43</v>
      </c>
      <c r="D5617" s="25" t="s">
        <v>76</v>
      </c>
      <c r="E5617" s="24">
        <v>44239</v>
      </c>
      <c r="F5617" s="25" t="s">
        <v>56</v>
      </c>
      <c r="G5617" s="25" t="s">
        <v>50</v>
      </c>
      <c r="H5617" s="24">
        <v>45282</v>
      </c>
      <c r="I5617" s="101">
        <v>0.37004629629629626</v>
      </c>
      <c r="J5617" s="24">
        <v>45282</v>
      </c>
      <c r="K5617" s="101">
        <v>0.45410879629629625</v>
      </c>
      <c r="L5617" s="25">
        <v>7263</v>
      </c>
      <c r="M5617" s="26">
        <f>Causas[[#This Row],[parada_duracion]]/60</f>
        <v>121.05</v>
      </c>
      <c r="N5617" s="19" t="s">
        <v>49</v>
      </c>
      <c r="O5617" s="16" t="s">
        <v>49</v>
      </c>
      <c r="P5617" s="16">
        <f>WEEKNUM(Causas[[#This Row],[resolucion_fecha]],16)</f>
        <v>51</v>
      </c>
      <c r="Q5617" s="16" t="str">
        <f>TEXT(Causas[[#This Row],[resolucion_fecha]],"MMMM")</f>
        <v>diciembre</v>
      </c>
      <c r="R5617" s="16" t="str">
        <f t="shared" si="88"/>
        <v>M</v>
      </c>
      <c r="S5617" s="16"/>
      <c r="T5617" s="16" t="s">
        <v>49</v>
      </c>
      <c r="U5617" s="100"/>
      <c r="V5617" s="16"/>
      <c r="W5617" s="16"/>
    </row>
    <row r="5618" spans="1:23" hidden="1" x14ac:dyDescent="0.25">
      <c r="A5618" s="96">
        <v>157546</v>
      </c>
      <c r="B5618" s="96" t="s">
        <v>42</v>
      </c>
      <c r="C5618" s="96" t="s">
        <v>43</v>
      </c>
      <c r="D5618" s="96" t="s">
        <v>80</v>
      </c>
      <c r="E5618" s="97">
        <v>43405</v>
      </c>
      <c r="F5618" s="96" t="s">
        <v>45</v>
      </c>
      <c r="G5618" s="96" t="s">
        <v>50</v>
      </c>
      <c r="H5618" s="97">
        <v>45266</v>
      </c>
      <c r="I5618" s="23">
        <v>0.44163194444444448</v>
      </c>
      <c r="J5618" s="97">
        <v>45266</v>
      </c>
      <c r="K5618" s="23">
        <v>0.52527777777777784</v>
      </c>
      <c r="L5618" s="96">
        <v>7227</v>
      </c>
      <c r="M5618" s="98">
        <f>Causas[[#This Row],[parada_duracion]]/60</f>
        <v>120.45</v>
      </c>
      <c r="N5618" s="19" t="s">
        <v>49</v>
      </c>
      <c r="O5618" s="16" t="s">
        <v>49</v>
      </c>
      <c r="P5618" s="99">
        <f>WEEKNUM(Causas[[#This Row],[resolucion_fecha]],16)</f>
        <v>49</v>
      </c>
      <c r="Q5618" s="99" t="str">
        <f>TEXT(Causas[[#This Row],[resolucion_fecha]],"MMMM")</f>
        <v>diciembre</v>
      </c>
      <c r="R5618" s="99" t="str">
        <f t="shared" si="88"/>
        <v>M</v>
      </c>
      <c r="S5618" s="99"/>
      <c r="T5618" s="16" t="s">
        <v>49</v>
      </c>
      <c r="U5618" s="16"/>
      <c r="V5618" s="99"/>
      <c r="W5618" s="99"/>
    </row>
    <row r="5619" spans="1:23" hidden="1" x14ac:dyDescent="0.25">
      <c r="A5619" s="96">
        <v>157387</v>
      </c>
      <c r="B5619" s="96" t="s">
        <v>111</v>
      </c>
      <c r="C5619" s="96" t="s">
        <v>43</v>
      </c>
      <c r="D5619" s="96" t="s">
        <v>161</v>
      </c>
      <c r="E5619" s="97">
        <v>43809</v>
      </c>
      <c r="F5619" s="96" t="s">
        <v>56</v>
      </c>
      <c r="G5619" s="96" t="s">
        <v>50</v>
      </c>
      <c r="H5619" s="97">
        <v>45265</v>
      </c>
      <c r="I5619" s="23">
        <v>0.53254629629629624</v>
      </c>
      <c r="J5619" s="97">
        <v>45265</v>
      </c>
      <c r="K5619" s="23">
        <v>0.61223379629629626</v>
      </c>
      <c r="L5619" s="96">
        <v>6885</v>
      </c>
      <c r="M5619" s="98">
        <f>Causas[[#This Row],[parada_duracion]]/60</f>
        <v>114.75</v>
      </c>
      <c r="N5619" s="18" t="s">
        <v>49</v>
      </c>
      <c r="O5619" s="99" t="s">
        <v>49</v>
      </c>
      <c r="P5619" s="99">
        <f>WEEKNUM(Causas[[#This Row],[resolucion_fecha]],16)</f>
        <v>49</v>
      </c>
      <c r="Q5619" s="99" t="str">
        <f>TEXT(Causas[[#This Row],[resolucion_fecha]],"MMMM")</f>
        <v>diciembre</v>
      </c>
      <c r="R5619" s="99" t="str">
        <f t="shared" si="88"/>
        <v>M</v>
      </c>
      <c r="S5619" s="99"/>
      <c r="T5619" s="99" t="s">
        <v>49</v>
      </c>
      <c r="U5619" s="100"/>
      <c r="V5619" s="99"/>
      <c r="W5619" s="99"/>
    </row>
    <row r="5620" spans="1:23" hidden="1" x14ac:dyDescent="0.25">
      <c r="A5620" s="25">
        <v>157319</v>
      </c>
      <c r="B5620" s="25" t="s">
        <v>129</v>
      </c>
      <c r="C5620" s="25" t="s">
        <v>43</v>
      </c>
      <c r="D5620" s="25" t="s">
        <v>48</v>
      </c>
      <c r="E5620" s="24">
        <v>43405</v>
      </c>
      <c r="F5620" s="25" t="s">
        <v>45</v>
      </c>
      <c r="G5620" s="25" t="s">
        <v>50</v>
      </c>
      <c r="H5620" s="24">
        <v>45265</v>
      </c>
      <c r="I5620" s="101">
        <v>0.32540509259259259</v>
      </c>
      <c r="J5620" s="24">
        <v>45265</v>
      </c>
      <c r="K5620" s="101">
        <v>0.40388888888888891</v>
      </c>
      <c r="L5620" s="25">
        <v>6781</v>
      </c>
      <c r="M5620" s="26">
        <f>Causas[[#This Row],[parada_duracion]]/60</f>
        <v>113.01666666666667</v>
      </c>
      <c r="N5620" s="19" t="s">
        <v>49</v>
      </c>
      <c r="O5620" s="16" t="s">
        <v>49</v>
      </c>
      <c r="P5620" s="16">
        <f>WEEKNUM(Causas[[#This Row],[resolucion_fecha]],16)</f>
        <v>49</v>
      </c>
      <c r="Q5620" s="16" t="str">
        <f>TEXT(Causas[[#This Row],[resolucion_fecha]],"MMMM")</f>
        <v>diciembre</v>
      </c>
      <c r="R5620" s="16" t="str">
        <f t="shared" si="88"/>
        <v>M</v>
      </c>
      <c r="S5620" s="16"/>
      <c r="T5620" s="16" t="s">
        <v>49</v>
      </c>
      <c r="U5620" s="100"/>
      <c r="V5620" s="16"/>
      <c r="W5620" s="16"/>
    </row>
    <row r="5621" spans="1:23" ht="30" hidden="1" x14ac:dyDescent="0.25">
      <c r="A5621" s="96">
        <v>159010</v>
      </c>
      <c r="B5621" s="96" t="s">
        <v>54</v>
      </c>
      <c r="C5621" s="96" t="s">
        <v>43</v>
      </c>
      <c r="D5621" s="96" t="s">
        <v>55</v>
      </c>
      <c r="E5621" s="97">
        <v>44120</v>
      </c>
      <c r="F5621" s="96" t="s">
        <v>56</v>
      </c>
      <c r="G5621" s="96" t="s">
        <v>50</v>
      </c>
      <c r="H5621" s="97">
        <v>45279</v>
      </c>
      <c r="I5621" s="23">
        <v>0.546875</v>
      </c>
      <c r="J5621" s="97">
        <v>45279</v>
      </c>
      <c r="K5621" s="23">
        <v>0.625</v>
      </c>
      <c r="L5621" s="96">
        <v>6750</v>
      </c>
      <c r="M5621" s="98">
        <f>Causas[[#This Row],[parada_duracion]]/60</f>
        <v>112.5</v>
      </c>
      <c r="N5621" s="18" t="s">
        <v>1783</v>
      </c>
      <c r="O5621" s="99" t="s">
        <v>52</v>
      </c>
      <c r="P5621" s="99">
        <f>WEEKNUM(Causas[[#This Row],[resolucion_fecha]],16)</f>
        <v>51</v>
      </c>
      <c r="Q5621" s="99" t="str">
        <f>TEXT(Causas[[#This Row],[resolucion_fecha]],"MMMM")</f>
        <v>diciembre</v>
      </c>
      <c r="R5621" s="99" t="str">
        <f t="shared" si="88"/>
        <v>M</v>
      </c>
      <c r="S5621" s="99"/>
      <c r="T5621" s="99" t="s">
        <v>53</v>
      </c>
      <c r="U5621" s="16"/>
      <c r="V5621" s="99"/>
      <c r="W5621" s="99"/>
    </row>
    <row r="5622" spans="1:23" hidden="1" x14ac:dyDescent="0.25">
      <c r="A5622" s="25">
        <v>157508</v>
      </c>
      <c r="B5622" s="25" t="s">
        <v>42</v>
      </c>
      <c r="C5622" s="25" t="s">
        <v>43</v>
      </c>
      <c r="D5622" s="25" t="s">
        <v>96</v>
      </c>
      <c r="E5622" s="24">
        <v>43405</v>
      </c>
      <c r="F5622" s="25" t="s">
        <v>45</v>
      </c>
      <c r="G5622" s="25" t="s">
        <v>50</v>
      </c>
      <c r="H5622" s="24">
        <v>45266</v>
      </c>
      <c r="I5622" s="101">
        <v>0.25162037037037038</v>
      </c>
      <c r="J5622" s="24">
        <v>45266</v>
      </c>
      <c r="K5622" s="101">
        <v>0.32881944444444444</v>
      </c>
      <c r="L5622" s="25">
        <v>6670</v>
      </c>
      <c r="M5622" s="26">
        <f>Causas[[#This Row],[parada_duracion]]/60</f>
        <v>111.16666666666667</v>
      </c>
      <c r="N5622" s="19" t="s">
        <v>49</v>
      </c>
      <c r="O5622" s="16" t="s">
        <v>49</v>
      </c>
      <c r="P5622" s="16">
        <f>WEEKNUM(Causas[[#This Row],[resolucion_fecha]],16)</f>
        <v>49</v>
      </c>
      <c r="Q5622" s="16" t="str">
        <f>TEXT(Causas[[#This Row],[resolucion_fecha]],"MMMM")</f>
        <v>diciembre</v>
      </c>
      <c r="R5622" s="16" t="str">
        <f t="shared" si="88"/>
        <v>M</v>
      </c>
      <c r="S5622" s="16"/>
      <c r="T5622" s="16" t="s">
        <v>49</v>
      </c>
      <c r="U5622" s="100"/>
      <c r="V5622" s="16"/>
      <c r="W5622" s="16"/>
    </row>
    <row r="5623" spans="1:23" hidden="1" x14ac:dyDescent="0.25">
      <c r="A5623" s="96">
        <v>158948</v>
      </c>
      <c r="B5623" s="96" t="s">
        <v>75</v>
      </c>
      <c r="C5623" s="96" t="s">
        <v>43</v>
      </c>
      <c r="D5623" s="96" t="s">
        <v>76</v>
      </c>
      <c r="E5623" s="97">
        <v>44104</v>
      </c>
      <c r="F5623" s="96" t="s">
        <v>56</v>
      </c>
      <c r="G5623" s="96" t="s">
        <v>46</v>
      </c>
      <c r="H5623" s="97">
        <v>45279</v>
      </c>
      <c r="I5623" s="23">
        <v>0.33497685185185189</v>
      </c>
      <c r="J5623" s="97">
        <v>45279</v>
      </c>
      <c r="K5623" s="23">
        <v>0.41069444444444447</v>
      </c>
      <c r="L5623" s="96">
        <v>6542</v>
      </c>
      <c r="M5623" s="98">
        <f>Causas[[#This Row],[parada_duracion]]/60</f>
        <v>109.03333333333333</v>
      </c>
      <c r="N5623" s="18" t="s">
        <v>49</v>
      </c>
      <c r="O5623" s="99" t="s">
        <v>49</v>
      </c>
      <c r="P5623" s="99">
        <f>WEEKNUM(Causas[[#This Row],[resolucion_fecha]],16)</f>
        <v>51</v>
      </c>
      <c r="Q5623" s="99" t="str">
        <f>TEXT(Causas[[#This Row],[resolucion_fecha]],"MMMM")</f>
        <v>diciembre</v>
      </c>
      <c r="R5623" s="99" t="str">
        <f t="shared" si="88"/>
        <v>M</v>
      </c>
      <c r="S5623" s="99"/>
      <c r="T5623" s="99" t="s">
        <v>49</v>
      </c>
      <c r="U5623" s="16"/>
      <c r="V5623" s="99"/>
      <c r="W5623" s="99"/>
    </row>
    <row r="5624" spans="1:23" hidden="1" x14ac:dyDescent="0.25">
      <c r="A5624" s="25">
        <v>159890</v>
      </c>
      <c r="B5624" s="25" t="s">
        <v>702</v>
      </c>
      <c r="C5624" s="25" t="s">
        <v>43</v>
      </c>
      <c r="D5624" s="25" t="s">
        <v>96</v>
      </c>
      <c r="E5624" s="24">
        <v>43843</v>
      </c>
      <c r="F5624" s="25" t="s">
        <v>56</v>
      </c>
      <c r="G5624" s="25" t="s">
        <v>46</v>
      </c>
      <c r="H5624" s="24">
        <v>45287</v>
      </c>
      <c r="I5624" s="101">
        <v>0.67093749999999996</v>
      </c>
      <c r="J5624" s="24">
        <v>45287</v>
      </c>
      <c r="K5624" s="101">
        <v>0.74456018518518519</v>
      </c>
      <c r="L5624" s="25">
        <v>6361</v>
      </c>
      <c r="M5624" s="26">
        <f>Causas[[#This Row],[parada_duracion]]/60</f>
        <v>106.01666666666667</v>
      </c>
      <c r="N5624" s="19" t="s">
        <v>1794</v>
      </c>
      <c r="O5624" s="16" t="s">
        <v>52</v>
      </c>
      <c r="P5624" s="16">
        <f>WEEKNUM(Causas[[#This Row],[resolucion_fecha]],16)</f>
        <v>52</v>
      </c>
      <c r="Q5624" s="16" t="str">
        <f>TEXT(Causas[[#This Row],[resolucion_fecha]],"MMMM")</f>
        <v>diciembre</v>
      </c>
      <c r="R5624" s="16" t="str">
        <f t="shared" si="88"/>
        <v>T</v>
      </c>
      <c r="S5624" s="16"/>
      <c r="T5624" s="16" t="s">
        <v>53</v>
      </c>
      <c r="U5624" s="100"/>
      <c r="V5624" s="16"/>
      <c r="W5624" s="16"/>
    </row>
    <row r="5625" spans="1:23" hidden="1" x14ac:dyDescent="0.25">
      <c r="A5625" s="25">
        <v>158419</v>
      </c>
      <c r="B5625" s="25" t="s">
        <v>116</v>
      </c>
      <c r="C5625" s="25" t="s">
        <v>43</v>
      </c>
      <c r="D5625" s="25" t="s">
        <v>166</v>
      </c>
      <c r="E5625" s="24">
        <v>43405</v>
      </c>
      <c r="F5625" s="25" t="s">
        <v>45</v>
      </c>
      <c r="G5625" s="25" t="s">
        <v>50</v>
      </c>
      <c r="H5625" s="24">
        <v>45273</v>
      </c>
      <c r="I5625" s="101">
        <v>0.68819444444444444</v>
      </c>
      <c r="J5625" s="24">
        <v>45273</v>
      </c>
      <c r="K5625" s="101">
        <v>0.75990740740740748</v>
      </c>
      <c r="L5625" s="25">
        <v>6196</v>
      </c>
      <c r="M5625" s="26">
        <f>Causas[[#This Row],[parada_duracion]]/60</f>
        <v>103.26666666666667</v>
      </c>
      <c r="N5625" s="19" t="s">
        <v>49</v>
      </c>
      <c r="O5625" s="16" t="s">
        <v>49</v>
      </c>
      <c r="P5625" s="16">
        <f>WEEKNUM(Causas[[#This Row],[resolucion_fecha]],16)</f>
        <v>50</v>
      </c>
      <c r="Q5625" s="16" t="str">
        <f>TEXT(Causas[[#This Row],[resolucion_fecha]],"MMMM")</f>
        <v>diciembre</v>
      </c>
      <c r="R5625" s="16" t="str">
        <f t="shared" si="88"/>
        <v>T</v>
      </c>
      <c r="S5625" s="16"/>
      <c r="T5625" s="16" t="s">
        <v>49</v>
      </c>
      <c r="U5625" s="16"/>
      <c r="V5625" s="16"/>
      <c r="W5625" s="16"/>
    </row>
    <row r="5626" spans="1:23" hidden="1" x14ac:dyDescent="0.25">
      <c r="A5626" s="25">
        <v>158302</v>
      </c>
      <c r="B5626" s="25" t="s">
        <v>61</v>
      </c>
      <c r="C5626" s="25" t="s">
        <v>43</v>
      </c>
      <c r="D5626" s="25" t="s">
        <v>82</v>
      </c>
      <c r="E5626" s="24">
        <v>43405</v>
      </c>
      <c r="F5626" s="25" t="s">
        <v>45</v>
      </c>
      <c r="G5626" s="25" t="s">
        <v>46</v>
      </c>
      <c r="H5626" s="24">
        <v>45272</v>
      </c>
      <c r="I5626" s="101">
        <v>0.83649305555555553</v>
      </c>
      <c r="J5626" s="24">
        <v>45272</v>
      </c>
      <c r="K5626" s="101">
        <v>0.90751157407407401</v>
      </c>
      <c r="L5626" s="25">
        <v>6136</v>
      </c>
      <c r="M5626" s="26">
        <f>Causas[[#This Row],[parada_duracion]]/60</f>
        <v>102.26666666666667</v>
      </c>
      <c r="N5626" s="19" t="s">
        <v>49</v>
      </c>
      <c r="O5626" s="16" t="s">
        <v>49</v>
      </c>
      <c r="P5626" s="16">
        <f>WEEKNUM(Causas[[#This Row],[resolucion_fecha]],16)</f>
        <v>50</v>
      </c>
      <c r="Q5626" s="16" t="str">
        <f>TEXT(Causas[[#This Row],[resolucion_fecha]],"MMMM")</f>
        <v>diciembre</v>
      </c>
      <c r="R5626" s="16" t="str">
        <f t="shared" si="88"/>
        <v>T</v>
      </c>
      <c r="S5626" s="16"/>
      <c r="T5626" s="16" t="s">
        <v>49</v>
      </c>
      <c r="U5626" s="16"/>
      <c r="V5626" s="16"/>
      <c r="W5626" s="16"/>
    </row>
    <row r="5627" spans="1:23" ht="30" hidden="1" x14ac:dyDescent="0.25">
      <c r="A5627" s="25">
        <v>158253</v>
      </c>
      <c r="B5627" s="25" t="s">
        <v>79</v>
      </c>
      <c r="C5627" s="25" t="s">
        <v>43</v>
      </c>
      <c r="D5627" s="25" t="s">
        <v>77</v>
      </c>
      <c r="E5627" s="24">
        <v>43405</v>
      </c>
      <c r="F5627" s="25" t="s">
        <v>45</v>
      </c>
      <c r="G5627" s="25" t="s">
        <v>46</v>
      </c>
      <c r="H5627" s="24">
        <v>45272</v>
      </c>
      <c r="I5627" s="101">
        <v>0.26092592592592595</v>
      </c>
      <c r="J5627" s="24">
        <v>45272</v>
      </c>
      <c r="K5627" s="101">
        <v>0.33137731481481481</v>
      </c>
      <c r="L5627" s="25">
        <v>6087</v>
      </c>
      <c r="M5627" s="26">
        <f>Causas[[#This Row],[parada_duracion]]/60</f>
        <v>101.45</v>
      </c>
      <c r="N5627" s="18" t="s">
        <v>1795</v>
      </c>
      <c r="O5627" s="99" t="s">
        <v>72</v>
      </c>
      <c r="P5627" s="16">
        <f>WEEKNUM(Causas[[#This Row],[resolucion_fecha]],16)</f>
        <v>50</v>
      </c>
      <c r="Q5627" s="16" t="str">
        <f>TEXT(Causas[[#This Row],[resolucion_fecha]],"MMMM")</f>
        <v>diciembre</v>
      </c>
      <c r="R5627" s="16" t="str">
        <f t="shared" si="88"/>
        <v>M</v>
      </c>
      <c r="S5627" s="16"/>
      <c r="T5627" s="99" t="s">
        <v>73</v>
      </c>
      <c r="U5627" s="16"/>
      <c r="V5627" s="16"/>
      <c r="W5627" s="16"/>
    </row>
    <row r="5628" spans="1:23" hidden="1" x14ac:dyDescent="0.25">
      <c r="A5628" s="25">
        <v>158246</v>
      </c>
      <c r="B5628" s="25" t="s">
        <v>116</v>
      </c>
      <c r="C5628" s="25" t="s">
        <v>43</v>
      </c>
      <c r="D5628" s="25" t="s">
        <v>59</v>
      </c>
      <c r="E5628" s="24">
        <v>44930</v>
      </c>
      <c r="F5628" s="25" t="s">
        <v>124</v>
      </c>
      <c r="G5628" s="25" t="s">
        <v>50</v>
      </c>
      <c r="H5628" s="24">
        <v>45271</v>
      </c>
      <c r="I5628" s="101">
        <v>0.81201388888888892</v>
      </c>
      <c r="J5628" s="24">
        <v>45271</v>
      </c>
      <c r="K5628" s="101">
        <v>0.88238425925925934</v>
      </c>
      <c r="L5628" s="25">
        <v>6080</v>
      </c>
      <c r="M5628" s="26">
        <f>Causas[[#This Row],[parada_duracion]]/60</f>
        <v>101.33333333333333</v>
      </c>
      <c r="N5628" s="19" t="s">
        <v>49</v>
      </c>
      <c r="O5628" s="16" t="s">
        <v>49</v>
      </c>
      <c r="P5628" s="16">
        <f>WEEKNUM(Causas[[#This Row],[resolucion_fecha]],16)</f>
        <v>50</v>
      </c>
      <c r="Q5628" s="16" t="str">
        <f>TEXT(Causas[[#This Row],[resolucion_fecha]],"MMMM")</f>
        <v>diciembre</v>
      </c>
      <c r="R5628" s="16" t="str">
        <f t="shared" si="88"/>
        <v>T</v>
      </c>
      <c r="S5628" s="16"/>
      <c r="T5628" s="16" t="s">
        <v>49</v>
      </c>
      <c r="U5628" s="16"/>
      <c r="V5628" s="16"/>
      <c r="W5628" s="16"/>
    </row>
    <row r="5629" spans="1:23" hidden="1" x14ac:dyDescent="0.25">
      <c r="A5629" s="96">
        <v>157062</v>
      </c>
      <c r="B5629" s="96" t="s">
        <v>66</v>
      </c>
      <c r="C5629" s="96" t="s">
        <v>43</v>
      </c>
      <c r="D5629" s="96" t="s">
        <v>82</v>
      </c>
      <c r="E5629" s="97">
        <v>43405</v>
      </c>
      <c r="F5629" s="96" t="s">
        <v>45</v>
      </c>
      <c r="G5629" s="96" t="s">
        <v>46</v>
      </c>
      <c r="H5629" s="97">
        <v>45261</v>
      </c>
      <c r="I5629" s="23">
        <v>0.82366898148148149</v>
      </c>
      <c r="J5629" s="97">
        <v>45261</v>
      </c>
      <c r="K5629" s="23">
        <v>0.89310185185185187</v>
      </c>
      <c r="L5629" s="96">
        <v>5999</v>
      </c>
      <c r="M5629" s="98">
        <f>Causas[[#This Row],[parada_duracion]]/60</f>
        <v>99.983333333333334</v>
      </c>
      <c r="N5629" s="18" t="s">
        <v>49</v>
      </c>
      <c r="O5629" s="99" t="s">
        <v>49</v>
      </c>
      <c r="P5629" s="99">
        <f>WEEKNUM(Causas[[#This Row],[resolucion_fecha]],16)</f>
        <v>48</v>
      </c>
      <c r="Q5629" s="99" t="str">
        <f>TEXT(Causas[[#This Row],[resolucion_fecha]],"MMMM")</f>
        <v>diciembre</v>
      </c>
      <c r="R5629" s="99" t="str">
        <f t="shared" si="88"/>
        <v>T</v>
      </c>
      <c r="S5629" s="99"/>
      <c r="T5629" s="99" t="s">
        <v>49</v>
      </c>
      <c r="U5629" s="16"/>
      <c r="V5629" s="99"/>
      <c r="W5629" s="99"/>
    </row>
    <row r="5630" spans="1:23" hidden="1" x14ac:dyDescent="0.25">
      <c r="A5630" s="25">
        <v>158287</v>
      </c>
      <c r="B5630" s="25" t="s">
        <v>1345</v>
      </c>
      <c r="C5630" s="25" t="s">
        <v>43</v>
      </c>
      <c r="D5630" s="25" t="s">
        <v>90</v>
      </c>
      <c r="E5630" s="24">
        <v>43405</v>
      </c>
      <c r="F5630" s="25" t="s">
        <v>45</v>
      </c>
      <c r="G5630" s="25" t="s">
        <v>46</v>
      </c>
      <c r="H5630" s="24">
        <v>45272</v>
      </c>
      <c r="I5630" s="101">
        <v>0.65528935185185189</v>
      </c>
      <c r="J5630" s="24">
        <v>45272</v>
      </c>
      <c r="K5630" s="101">
        <v>0.72428240740740746</v>
      </c>
      <c r="L5630" s="25">
        <v>5961</v>
      </c>
      <c r="M5630" s="26">
        <f>Causas[[#This Row],[parada_duracion]]/60</f>
        <v>99.35</v>
      </c>
      <c r="N5630" s="19" t="s">
        <v>1796</v>
      </c>
      <c r="O5630" s="16" t="s">
        <v>52</v>
      </c>
      <c r="P5630" s="16">
        <f>WEEKNUM(Causas[[#This Row],[resolucion_fecha]],16)</f>
        <v>50</v>
      </c>
      <c r="Q5630" s="16" t="str">
        <f>TEXT(Causas[[#This Row],[resolucion_fecha]],"MMMM")</f>
        <v>diciembre</v>
      </c>
      <c r="R5630" s="16" t="str">
        <f t="shared" si="88"/>
        <v>T</v>
      </c>
      <c r="S5630" s="16"/>
      <c r="T5630" s="16" t="s">
        <v>53</v>
      </c>
      <c r="U5630" s="100"/>
      <c r="V5630" s="16"/>
      <c r="W5630" s="16"/>
    </row>
    <row r="5631" spans="1:23" hidden="1" x14ac:dyDescent="0.25">
      <c r="A5631" s="25">
        <v>158677</v>
      </c>
      <c r="B5631" s="25" t="s">
        <v>197</v>
      </c>
      <c r="C5631" s="25" t="s">
        <v>43</v>
      </c>
      <c r="D5631" s="25" t="s">
        <v>90</v>
      </c>
      <c r="E5631" s="24">
        <v>43405</v>
      </c>
      <c r="F5631" s="25" t="s">
        <v>45</v>
      </c>
      <c r="G5631" s="25" t="s">
        <v>46</v>
      </c>
      <c r="H5631" s="24">
        <v>45275</v>
      </c>
      <c r="I5631" s="101">
        <v>0.64392361111111118</v>
      </c>
      <c r="J5631" s="24">
        <v>45275</v>
      </c>
      <c r="K5631" s="101">
        <v>0.7117013888888889</v>
      </c>
      <c r="L5631" s="25">
        <v>5856</v>
      </c>
      <c r="M5631" s="26">
        <f>Causas[[#This Row],[parada_duracion]]/60</f>
        <v>97.6</v>
      </c>
      <c r="N5631" s="19" t="s">
        <v>49</v>
      </c>
      <c r="O5631" s="16" t="s">
        <v>49</v>
      </c>
      <c r="P5631" s="16">
        <f>WEEKNUM(Causas[[#This Row],[resolucion_fecha]],16)</f>
        <v>50</v>
      </c>
      <c r="Q5631" s="16" t="str">
        <f>TEXT(Causas[[#This Row],[resolucion_fecha]],"MMMM")</f>
        <v>diciembre</v>
      </c>
      <c r="R5631" s="16" t="str">
        <f t="shared" si="88"/>
        <v>T</v>
      </c>
      <c r="S5631" s="16"/>
      <c r="T5631" s="16" t="s">
        <v>49</v>
      </c>
      <c r="U5631" s="16"/>
      <c r="V5631" s="16"/>
      <c r="W5631" s="16"/>
    </row>
    <row r="5632" spans="1:23" hidden="1" x14ac:dyDescent="0.25">
      <c r="A5632" s="25">
        <v>159113</v>
      </c>
      <c r="B5632" s="25" t="s">
        <v>54</v>
      </c>
      <c r="C5632" s="25" t="s">
        <v>43</v>
      </c>
      <c r="D5632" s="25" t="s">
        <v>55</v>
      </c>
      <c r="E5632" s="24">
        <v>44120</v>
      </c>
      <c r="F5632" s="25" t="s">
        <v>56</v>
      </c>
      <c r="G5632" s="25" t="s">
        <v>50</v>
      </c>
      <c r="H5632" s="24">
        <v>45280</v>
      </c>
      <c r="I5632" s="101">
        <v>0.31020833333333336</v>
      </c>
      <c r="J5632" s="24">
        <v>45280</v>
      </c>
      <c r="K5632" s="101">
        <v>0.3743055555555555</v>
      </c>
      <c r="L5632" s="25">
        <v>5538</v>
      </c>
      <c r="M5632" s="26">
        <f>Causas[[#This Row],[parada_duracion]]/60</f>
        <v>92.3</v>
      </c>
      <c r="N5632" s="19" t="s">
        <v>1797</v>
      </c>
      <c r="O5632" s="16" t="s">
        <v>52</v>
      </c>
      <c r="P5632" s="16">
        <f>WEEKNUM(Causas[[#This Row],[resolucion_fecha]],16)</f>
        <v>51</v>
      </c>
      <c r="Q5632" s="16" t="str">
        <f>TEXT(Causas[[#This Row],[resolucion_fecha]],"MMMM")</f>
        <v>diciembre</v>
      </c>
      <c r="R5632" s="16" t="str">
        <f t="shared" si="88"/>
        <v>M</v>
      </c>
      <c r="S5632" s="16"/>
      <c r="T5632" s="16" t="s">
        <v>53</v>
      </c>
      <c r="U5632" s="16"/>
      <c r="V5632" s="16"/>
      <c r="W5632" s="16"/>
    </row>
    <row r="5633" spans="1:23" hidden="1" x14ac:dyDescent="0.25">
      <c r="A5633" s="25">
        <v>159789</v>
      </c>
      <c r="B5633" s="25" t="s">
        <v>42</v>
      </c>
      <c r="C5633" s="25" t="s">
        <v>43</v>
      </c>
      <c r="D5633" s="25" t="s">
        <v>44</v>
      </c>
      <c r="E5633" s="24">
        <v>43405</v>
      </c>
      <c r="F5633" s="25" t="s">
        <v>45</v>
      </c>
      <c r="G5633" s="25" t="s">
        <v>50</v>
      </c>
      <c r="H5633" s="24">
        <v>45287</v>
      </c>
      <c r="I5633" s="101">
        <v>0.30050925925925925</v>
      </c>
      <c r="J5633" s="24">
        <v>45287</v>
      </c>
      <c r="K5633" s="101">
        <v>0.3639236111111111</v>
      </c>
      <c r="L5633" s="25">
        <v>5479</v>
      </c>
      <c r="M5633" s="26">
        <f>Causas[[#This Row],[parada_duracion]]/60</f>
        <v>91.316666666666663</v>
      </c>
      <c r="N5633" s="19" t="s">
        <v>49</v>
      </c>
      <c r="O5633" s="16" t="s">
        <v>49</v>
      </c>
      <c r="P5633" s="16">
        <f>WEEKNUM(Causas[[#This Row],[resolucion_fecha]],16)</f>
        <v>52</v>
      </c>
      <c r="Q5633" s="16" t="str">
        <f>TEXT(Causas[[#This Row],[resolucion_fecha]],"MMMM")</f>
        <v>diciembre</v>
      </c>
      <c r="R5633" s="16" t="str">
        <f t="shared" si="88"/>
        <v>M</v>
      </c>
      <c r="S5633" s="16"/>
      <c r="T5633" s="16" t="s">
        <v>49</v>
      </c>
      <c r="U5633" s="16"/>
      <c r="V5633" s="16"/>
      <c r="W5633" s="16"/>
    </row>
    <row r="5634" spans="1:23" hidden="1" x14ac:dyDescent="0.25">
      <c r="A5634" s="25">
        <v>159428</v>
      </c>
      <c r="B5634" s="25" t="s">
        <v>197</v>
      </c>
      <c r="C5634" s="25" t="s">
        <v>43</v>
      </c>
      <c r="D5634" s="25" t="s">
        <v>90</v>
      </c>
      <c r="E5634" s="24">
        <v>43405</v>
      </c>
      <c r="F5634" s="25" t="s">
        <v>45</v>
      </c>
      <c r="G5634" s="25" t="s">
        <v>46</v>
      </c>
      <c r="H5634" s="24">
        <v>45282</v>
      </c>
      <c r="I5634" s="101">
        <v>0.27747685185185184</v>
      </c>
      <c r="J5634" s="24">
        <v>45282</v>
      </c>
      <c r="K5634" s="101">
        <v>0.3406481481481482</v>
      </c>
      <c r="L5634" s="25">
        <v>5458</v>
      </c>
      <c r="M5634" s="26">
        <f>Causas[[#This Row],[parada_duracion]]/60</f>
        <v>90.966666666666669</v>
      </c>
      <c r="N5634" s="19" t="s">
        <v>49</v>
      </c>
      <c r="O5634" s="16" t="s">
        <v>49</v>
      </c>
      <c r="P5634" s="16">
        <f>WEEKNUM(Causas[[#This Row],[resolucion_fecha]],16)</f>
        <v>51</v>
      </c>
      <c r="Q5634" s="16" t="str">
        <f>TEXT(Causas[[#This Row],[resolucion_fecha]],"MMMM")</f>
        <v>diciembre</v>
      </c>
      <c r="R5634" s="16" t="str">
        <f t="shared" si="88"/>
        <v>M</v>
      </c>
      <c r="S5634" s="16"/>
      <c r="T5634" s="16" t="s">
        <v>49</v>
      </c>
      <c r="U5634" s="16"/>
      <c r="V5634" s="16"/>
      <c r="W5634" s="16"/>
    </row>
    <row r="5635" spans="1:23" hidden="1" x14ac:dyDescent="0.25">
      <c r="A5635" s="25">
        <v>159780</v>
      </c>
      <c r="B5635" s="25" t="s">
        <v>79</v>
      </c>
      <c r="C5635" s="25" t="s">
        <v>43</v>
      </c>
      <c r="D5635" s="25" t="s">
        <v>154</v>
      </c>
      <c r="E5635" s="24">
        <v>43405</v>
      </c>
      <c r="F5635" s="25" t="s">
        <v>45</v>
      </c>
      <c r="G5635" s="25" t="s">
        <v>46</v>
      </c>
      <c r="H5635" s="24">
        <v>45286</v>
      </c>
      <c r="I5635" s="101">
        <v>0.84766203703703702</v>
      </c>
      <c r="J5635" s="24">
        <v>45286</v>
      </c>
      <c r="K5635" s="101">
        <v>0.90951388888888884</v>
      </c>
      <c r="L5635" s="25">
        <v>5344</v>
      </c>
      <c r="M5635" s="26">
        <f>Causas[[#This Row],[parada_duracion]]/60</f>
        <v>89.066666666666663</v>
      </c>
      <c r="N5635" s="19" t="s">
        <v>49</v>
      </c>
      <c r="O5635" s="16" t="s">
        <v>49</v>
      </c>
      <c r="P5635" s="16">
        <f>WEEKNUM(Causas[[#This Row],[resolucion_fecha]],16)</f>
        <v>52</v>
      </c>
      <c r="Q5635" s="16" t="str">
        <f>TEXT(Causas[[#This Row],[resolucion_fecha]],"MMMM")</f>
        <v>diciembre</v>
      </c>
      <c r="R5635" s="16" t="str">
        <f t="shared" si="88"/>
        <v>T</v>
      </c>
      <c r="S5635" s="16"/>
      <c r="T5635" s="16" t="s">
        <v>49</v>
      </c>
      <c r="U5635" s="16"/>
      <c r="V5635" s="16"/>
      <c r="W5635" s="16"/>
    </row>
    <row r="5636" spans="1:23" hidden="1" x14ac:dyDescent="0.25">
      <c r="A5636" s="96">
        <v>157454</v>
      </c>
      <c r="B5636" s="96" t="s">
        <v>61</v>
      </c>
      <c r="C5636" s="96" t="s">
        <v>43</v>
      </c>
      <c r="D5636" s="96" t="s">
        <v>68</v>
      </c>
      <c r="E5636" s="97">
        <v>43405</v>
      </c>
      <c r="F5636" s="96" t="s">
        <v>45</v>
      </c>
      <c r="G5636" s="96" t="s">
        <v>46</v>
      </c>
      <c r="H5636" s="97">
        <v>45265</v>
      </c>
      <c r="I5636" s="23">
        <v>0.65034722222222219</v>
      </c>
      <c r="J5636" s="97">
        <v>45265</v>
      </c>
      <c r="K5636" s="23">
        <v>0.71136574074074066</v>
      </c>
      <c r="L5636" s="96">
        <v>5272</v>
      </c>
      <c r="M5636" s="98">
        <f>Causas[[#This Row],[parada_duracion]]/60</f>
        <v>87.86666666666666</v>
      </c>
      <c r="N5636" s="19" t="s">
        <v>49</v>
      </c>
      <c r="O5636" s="16" t="s">
        <v>49</v>
      </c>
      <c r="P5636" s="99">
        <f>WEEKNUM(Causas[[#This Row],[resolucion_fecha]],16)</f>
        <v>49</v>
      </c>
      <c r="Q5636" s="99" t="str">
        <f>TEXT(Causas[[#This Row],[resolucion_fecha]],"MMMM")</f>
        <v>diciembre</v>
      </c>
      <c r="R5636" s="99" t="str">
        <f t="shared" si="88"/>
        <v>T</v>
      </c>
      <c r="S5636" s="99"/>
      <c r="T5636" s="16" t="s">
        <v>49</v>
      </c>
      <c r="U5636" s="16"/>
      <c r="V5636" s="99"/>
      <c r="W5636" s="99"/>
    </row>
    <row r="5637" spans="1:23" hidden="1" x14ac:dyDescent="0.25">
      <c r="A5637" s="25">
        <v>157624</v>
      </c>
      <c r="B5637" s="25" t="s">
        <v>61</v>
      </c>
      <c r="C5637" s="25" t="s">
        <v>43</v>
      </c>
      <c r="D5637" s="25" t="s">
        <v>59</v>
      </c>
      <c r="E5637" s="24">
        <v>44231</v>
      </c>
      <c r="F5637" s="25" t="s">
        <v>60</v>
      </c>
      <c r="G5637" s="25" t="s">
        <v>46</v>
      </c>
      <c r="H5637" s="24">
        <v>45266</v>
      </c>
      <c r="I5637" s="101">
        <v>0.62329861111111107</v>
      </c>
      <c r="J5637" s="24">
        <v>45266</v>
      </c>
      <c r="K5637" s="101">
        <v>0.68306712962962957</v>
      </c>
      <c r="L5637" s="25">
        <v>5164</v>
      </c>
      <c r="M5637" s="26">
        <f>Causas[[#This Row],[parada_duracion]]/60</f>
        <v>86.066666666666663</v>
      </c>
      <c r="N5637" s="19" t="s">
        <v>49</v>
      </c>
      <c r="O5637" s="16" t="s">
        <v>49</v>
      </c>
      <c r="P5637" s="16">
        <f>WEEKNUM(Causas[[#This Row],[resolucion_fecha]],16)</f>
        <v>49</v>
      </c>
      <c r="Q5637" s="16" t="str">
        <f>TEXT(Causas[[#This Row],[resolucion_fecha]],"MMMM")</f>
        <v>diciembre</v>
      </c>
      <c r="R5637" s="16" t="str">
        <f t="shared" si="88"/>
        <v>T</v>
      </c>
      <c r="S5637" s="16"/>
      <c r="T5637" s="16" t="s">
        <v>49</v>
      </c>
      <c r="U5637" s="100"/>
      <c r="V5637" s="16"/>
      <c r="W5637" s="16"/>
    </row>
    <row r="5638" spans="1:23" hidden="1" x14ac:dyDescent="0.25">
      <c r="A5638" s="96">
        <v>159958</v>
      </c>
      <c r="B5638" s="96" t="s">
        <v>66</v>
      </c>
      <c r="C5638" s="96" t="s">
        <v>43</v>
      </c>
      <c r="D5638" s="96" t="s">
        <v>154</v>
      </c>
      <c r="E5638" s="97">
        <v>43405</v>
      </c>
      <c r="F5638" s="96" t="s">
        <v>45</v>
      </c>
      <c r="G5638" s="96" t="s">
        <v>46</v>
      </c>
      <c r="H5638" s="97">
        <v>45288</v>
      </c>
      <c r="I5638" s="23">
        <v>0.43640046296296298</v>
      </c>
      <c r="J5638" s="97">
        <v>45288</v>
      </c>
      <c r="K5638" s="23">
        <v>0.49450231481481483</v>
      </c>
      <c r="L5638" s="96">
        <v>5020</v>
      </c>
      <c r="M5638" s="98">
        <f>Causas[[#This Row],[parada_duracion]]/60</f>
        <v>83.666666666666671</v>
      </c>
      <c r="N5638" s="18" t="s">
        <v>49</v>
      </c>
      <c r="O5638" s="99" t="s">
        <v>49</v>
      </c>
      <c r="P5638" s="99">
        <f>WEEKNUM(Causas[[#This Row],[resolucion_fecha]],16)</f>
        <v>52</v>
      </c>
      <c r="Q5638" s="99" t="str">
        <f>TEXT(Causas[[#This Row],[resolucion_fecha]],"MMMM")</f>
        <v>diciembre</v>
      </c>
      <c r="R5638" s="99" t="str">
        <f t="shared" ref="R5638:R5701" si="89">IF(I5638&gt;TIME(22,0,0),"N",IF(I5638&lt;TIME(6,0,0),"N",IF(I5638&gt;TIME(14,0,0),"T",IF(I5638&gt;=TIME(6,0,0),"M","-"))))</f>
        <v>M</v>
      </c>
      <c r="S5638" s="99"/>
      <c r="T5638" s="99" t="s">
        <v>49</v>
      </c>
      <c r="U5638" s="16"/>
      <c r="V5638" s="99"/>
      <c r="W5638" s="99"/>
    </row>
    <row r="5639" spans="1:23" hidden="1" x14ac:dyDescent="0.25">
      <c r="A5639" s="25">
        <v>158709</v>
      </c>
      <c r="B5639" s="25" t="s">
        <v>42</v>
      </c>
      <c r="C5639" s="25" t="s">
        <v>43</v>
      </c>
      <c r="D5639" s="25" t="s">
        <v>102</v>
      </c>
      <c r="E5639" s="24">
        <v>43405</v>
      </c>
      <c r="F5639" s="25" t="s">
        <v>45</v>
      </c>
      <c r="G5639" s="25" t="s">
        <v>50</v>
      </c>
      <c r="H5639" s="24">
        <v>45275</v>
      </c>
      <c r="I5639" s="101">
        <v>0.77630787037037041</v>
      </c>
      <c r="J5639" s="24">
        <v>45275</v>
      </c>
      <c r="K5639" s="101">
        <v>0.83174768518518516</v>
      </c>
      <c r="L5639" s="25">
        <v>4790</v>
      </c>
      <c r="M5639" s="26">
        <f>Causas[[#This Row],[parada_duracion]]/60</f>
        <v>79.833333333333329</v>
      </c>
      <c r="N5639" s="19" t="s">
        <v>49</v>
      </c>
      <c r="O5639" s="16" t="s">
        <v>49</v>
      </c>
      <c r="P5639" s="16">
        <f>WEEKNUM(Causas[[#This Row],[resolucion_fecha]],16)</f>
        <v>50</v>
      </c>
      <c r="Q5639" s="16" t="str">
        <f>TEXT(Causas[[#This Row],[resolucion_fecha]],"MMMM")</f>
        <v>diciembre</v>
      </c>
      <c r="R5639" s="16" t="str">
        <f t="shared" si="89"/>
        <v>T</v>
      </c>
      <c r="S5639" s="16"/>
      <c r="T5639" s="16" t="s">
        <v>49</v>
      </c>
      <c r="U5639" s="100"/>
      <c r="V5639" s="16"/>
      <c r="W5639" s="16"/>
    </row>
    <row r="5640" spans="1:23" ht="30" hidden="1" x14ac:dyDescent="0.25">
      <c r="A5640" s="25">
        <v>159090</v>
      </c>
      <c r="B5640" s="25" t="s">
        <v>54</v>
      </c>
      <c r="C5640" s="25" t="s">
        <v>43</v>
      </c>
      <c r="D5640" s="25" t="s">
        <v>55</v>
      </c>
      <c r="E5640" s="24">
        <v>44120</v>
      </c>
      <c r="F5640" s="25" t="s">
        <v>56</v>
      </c>
      <c r="G5640" s="25" t="s">
        <v>50</v>
      </c>
      <c r="H5640" s="24">
        <v>45279</v>
      </c>
      <c r="I5640" s="101">
        <v>0.75604166666666661</v>
      </c>
      <c r="J5640" s="24">
        <v>45279</v>
      </c>
      <c r="K5640" s="101">
        <v>0.81092592592592594</v>
      </c>
      <c r="L5640" s="25">
        <v>4742</v>
      </c>
      <c r="M5640" s="26">
        <f>Causas[[#This Row],[parada_duracion]]/60</f>
        <v>79.033333333333331</v>
      </c>
      <c r="N5640" s="19" t="s">
        <v>1783</v>
      </c>
      <c r="O5640" s="16" t="s">
        <v>52</v>
      </c>
      <c r="P5640" s="16">
        <f>WEEKNUM(Causas[[#This Row],[resolucion_fecha]],16)</f>
        <v>51</v>
      </c>
      <c r="Q5640" s="16" t="str">
        <f>TEXT(Causas[[#This Row],[resolucion_fecha]],"MMMM")</f>
        <v>diciembre</v>
      </c>
      <c r="R5640" s="16" t="str">
        <f t="shared" si="89"/>
        <v>T</v>
      </c>
      <c r="S5640" s="16"/>
      <c r="T5640" s="16" t="s">
        <v>53</v>
      </c>
      <c r="U5640" s="16"/>
      <c r="V5640" s="16"/>
      <c r="W5640" s="16"/>
    </row>
    <row r="5641" spans="1:23" hidden="1" x14ac:dyDescent="0.25">
      <c r="A5641" s="25">
        <v>157181</v>
      </c>
      <c r="B5641" s="25" t="s">
        <v>66</v>
      </c>
      <c r="C5641" s="25" t="s">
        <v>43</v>
      </c>
      <c r="D5641" s="25" t="s">
        <v>76</v>
      </c>
      <c r="E5641" s="24">
        <v>45126</v>
      </c>
      <c r="F5641" s="25" t="s">
        <v>124</v>
      </c>
      <c r="G5641" s="25" t="s">
        <v>50</v>
      </c>
      <c r="H5641" s="24">
        <v>45264</v>
      </c>
      <c r="I5641" s="101">
        <v>0.26900462962962962</v>
      </c>
      <c r="J5641" s="24">
        <v>45264</v>
      </c>
      <c r="K5641" s="101">
        <v>0.32137731481481485</v>
      </c>
      <c r="L5641" s="25">
        <v>4525</v>
      </c>
      <c r="M5641" s="26">
        <f>Causas[[#This Row],[parada_duracion]]/60</f>
        <v>75.416666666666671</v>
      </c>
      <c r="N5641" s="19" t="s">
        <v>1798</v>
      </c>
      <c r="O5641" s="16" t="s">
        <v>52</v>
      </c>
      <c r="P5641" s="16">
        <f>WEEKNUM(Causas[[#This Row],[resolucion_fecha]],16)</f>
        <v>49</v>
      </c>
      <c r="Q5641" s="16" t="str">
        <f>TEXT(Causas[[#This Row],[resolucion_fecha]],"MMMM")</f>
        <v>diciembre</v>
      </c>
      <c r="R5641" s="16" t="str">
        <f t="shared" si="89"/>
        <v>M</v>
      </c>
      <c r="S5641" s="16"/>
      <c r="T5641" s="16" t="s">
        <v>53</v>
      </c>
      <c r="U5641" s="16"/>
      <c r="V5641" s="16"/>
      <c r="W5641" s="16"/>
    </row>
    <row r="5642" spans="1:23" hidden="1" x14ac:dyDescent="0.25">
      <c r="A5642" s="25">
        <v>156838</v>
      </c>
      <c r="B5642" s="25" t="s">
        <v>155</v>
      </c>
      <c r="C5642" s="25" t="s">
        <v>43</v>
      </c>
      <c r="D5642" s="25" t="s">
        <v>90</v>
      </c>
      <c r="E5642" s="24">
        <v>43881</v>
      </c>
      <c r="F5642" s="25" t="s">
        <v>56</v>
      </c>
      <c r="G5642" s="25" t="s">
        <v>46</v>
      </c>
      <c r="H5642" s="24">
        <v>45261</v>
      </c>
      <c r="I5642" s="101">
        <v>0.36167824074074079</v>
      </c>
      <c r="J5642" s="24">
        <v>45261</v>
      </c>
      <c r="K5642" s="101">
        <v>0.41403935185185187</v>
      </c>
      <c r="L5642" s="25">
        <v>4524</v>
      </c>
      <c r="M5642" s="26">
        <f>Causas[[#This Row],[parada_duracion]]/60</f>
        <v>75.400000000000006</v>
      </c>
      <c r="N5642" s="19" t="s">
        <v>49</v>
      </c>
      <c r="O5642" s="16" t="s">
        <v>49</v>
      </c>
      <c r="P5642" s="16">
        <f>WEEKNUM(Causas[[#This Row],[resolucion_fecha]],16)</f>
        <v>48</v>
      </c>
      <c r="Q5642" s="16" t="str">
        <f>TEXT(Causas[[#This Row],[resolucion_fecha]],"MMMM")</f>
        <v>diciembre</v>
      </c>
      <c r="R5642" s="16" t="str">
        <f t="shared" si="89"/>
        <v>M</v>
      </c>
      <c r="S5642" s="16"/>
      <c r="T5642" s="16" t="s">
        <v>49</v>
      </c>
      <c r="U5642" s="16"/>
      <c r="V5642" s="16"/>
      <c r="W5642" s="16"/>
    </row>
    <row r="5643" spans="1:23" x14ac:dyDescent="0.25">
      <c r="A5643" s="96">
        <v>156832</v>
      </c>
      <c r="B5643" s="96" t="s">
        <v>42</v>
      </c>
      <c r="C5643" s="96" t="s">
        <v>43</v>
      </c>
      <c r="D5643" s="96" t="s">
        <v>67</v>
      </c>
      <c r="E5643" s="97">
        <v>43405</v>
      </c>
      <c r="F5643" s="96" t="s">
        <v>45</v>
      </c>
      <c r="G5643" s="96" t="s">
        <v>50</v>
      </c>
      <c r="H5643" s="97">
        <v>45261</v>
      </c>
      <c r="I5643" s="23">
        <v>0.30256944444444445</v>
      </c>
      <c r="J5643" s="97">
        <v>45261</v>
      </c>
      <c r="K5643" s="23">
        <v>0.35467592592592595</v>
      </c>
      <c r="L5643" s="96">
        <v>4502</v>
      </c>
      <c r="M5643" s="98">
        <f>Causas[[#This Row],[parada_duracion]]/60</f>
        <v>75.033333333333331</v>
      </c>
      <c r="N5643" s="19" t="s">
        <v>1799</v>
      </c>
      <c r="O5643" s="16" t="s">
        <v>52</v>
      </c>
      <c r="P5643" s="99">
        <f>WEEKNUM(Causas[[#This Row],[resolucion_fecha]],16)</f>
        <v>48</v>
      </c>
      <c r="Q5643" s="99" t="str">
        <f>TEXT(Causas[[#This Row],[resolucion_fecha]],"MMMM")</f>
        <v>diciembre</v>
      </c>
      <c r="R5643" s="99" t="str">
        <f t="shared" si="89"/>
        <v>M</v>
      </c>
      <c r="S5643" s="99"/>
      <c r="T5643" s="16" t="s">
        <v>53</v>
      </c>
      <c r="U5643" s="16"/>
      <c r="V5643" s="99"/>
      <c r="W5643" s="99"/>
    </row>
    <row r="5644" spans="1:23" hidden="1" x14ac:dyDescent="0.25">
      <c r="A5644" s="25">
        <v>160131</v>
      </c>
      <c r="B5644" s="25" t="s">
        <v>54</v>
      </c>
      <c r="C5644" s="25" t="s">
        <v>43</v>
      </c>
      <c r="D5644" s="25" t="s">
        <v>55</v>
      </c>
      <c r="E5644" s="24">
        <v>44120</v>
      </c>
      <c r="F5644" s="25" t="s">
        <v>56</v>
      </c>
      <c r="G5644" s="25" t="s">
        <v>50</v>
      </c>
      <c r="H5644" s="24">
        <v>45289</v>
      </c>
      <c r="I5644" s="101">
        <v>0.38212962962962965</v>
      </c>
      <c r="J5644" s="24">
        <v>45289</v>
      </c>
      <c r="K5644" s="101">
        <v>0.43384259259259261</v>
      </c>
      <c r="L5644" s="25">
        <v>4468</v>
      </c>
      <c r="M5644" s="26">
        <f>Causas[[#This Row],[parada_duracion]]/60</f>
        <v>74.466666666666669</v>
      </c>
      <c r="N5644" s="19" t="s">
        <v>49</v>
      </c>
      <c r="O5644" s="16" t="s">
        <v>49</v>
      </c>
      <c r="P5644" s="16">
        <f>WEEKNUM(Causas[[#This Row],[resolucion_fecha]],16)</f>
        <v>52</v>
      </c>
      <c r="Q5644" s="16" t="str">
        <f>TEXT(Causas[[#This Row],[resolucion_fecha]],"MMMM")</f>
        <v>diciembre</v>
      </c>
      <c r="R5644" s="16" t="str">
        <f t="shared" si="89"/>
        <v>M</v>
      </c>
      <c r="S5644" s="16"/>
      <c r="T5644" s="16" t="s">
        <v>49</v>
      </c>
      <c r="U5644" s="100"/>
      <c r="V5644" s="16"/>
      <c r="W5644" s="16"/>
    </row>
    <row r="5645" spans="1:23" hidden="1" x14ac:dyDescent="0.25">
      <c r="A5645" s="25">
        <v>159548</v>
      </c>
      <c r="B5645" s="25" t="s">
        <v>702</v>
      </c>
      <c r="C5645" s="25" t="s">
        <v>43</v>
      </c>
      <c r="D5645" s="25" t="s">
        <v>96</v>
      </c>
      <c r="E5645" s="24">
        <v>43843</v>
      </c>
      <c r="F5645" s="25" t="s">
        <v>56</v>
      </c>
      <c r="G5645" s="25" t="s">
        <v>46</v>
      </c>
      <c r="H5645" s="24">
        <v>45282</v>
      </c>
      <c r="I5645" s="101">
        <v>0.65841435185185182</v>
      </c>
      <c r="J5645" s="24">
        <v>45282</v>
      </c>
      <c r="K5645" s="101">
        <v>0.70997685185185189</v>
      </c>
      <c r="L5645" s="25">
        <v>4455</v>
      </c>
      <c r="M5645" s="26">
        <f>Causas[[#This Row],[parada_duracion]]/60</f>
        <v>74.25</v>
      </c>
      <c r="N5645" s="19" t="s">
        <v>49</v>
      </c>
      <c r="O5645" s="16" t="s">
        <v>49</v>
      </c>
      <c r="P5645" s="16">
        <f>WEEKNUM(Causas[[#This Row],[resolucion_fecha]],16)</f>
        <v>51</v>
      </c>
      <c r="Q5645" s="16" t="str">
        <f>TEXT(Causas[[#This Row],[resolucion_fecha]],"MMMM")</f>
        <v>diciembre</v>
      </c>
      <c r="R5645" s="16" t="str">
        <f t="shared" si="89"/>
        <v>T</v>
      </c>
      <c r="S5645" s="16"/>
      <c r="T5645" s="16" t="s">
        <v>49</v>
      </c>
      <c r="U5645" s="16"/>
      <c r="V5645" s="16"/>
      <c r="W5645" s="16"/>
    </row>
    <row r="5646" spans="1:23" hidden="1" x14ac:dyDescent="0.25">
      <c r="A5646" s="96">
        <v>159630</v>
      </c>
      <c r="B5646" s="96" t="s">
        <v>155</v>
      </c>
      <c r="C5646" s="96" t="s">
        <v>43</v>
      </c>
      <c r="D5646" s="96" t="s">
        <v>90</v>
      </c>
      <c r="E5646" s="97">
        <v>43881</v>
      </c>
      <c r="F5646" s="96" t="s">
        <v>56</v>
      </c>
      <c r="G5646" s="96" t="s">
        <v>50</v>
      </c>
      <c r="H5646" s="97">
        <v>45286</v>
      </c>
      <c r="I5646" s="23">
        <v>0.32768518518518519</v>
      </c>
      <c r="J5646" s="97">
        <v>45286</v>
      </c>
      <c r="K5646" s="23">
        <v>0.37824074074074071</v>
      </c>
      <c r="L5646" s="96">
        <v>4368</v>
      </c>
      <c r="M5646" s="98">
        <f>Causas[[#This Row],[parada_duracion]]/60</f>
        <v>72.8</v>
      </c>
      <c r="N5646" s="19" t="s">
        <v>49</v>
      </c>
      <c r="O5646" s="16" t="s">
        <v>49</v>
      </c>
      <c r="P5646" s="99">
        <f>WEEKNUM(Causas[[#This Row],[resolucion_fecha]],16)</f>
        <v>52</v>
      </c>
      <c r="Q5646" s="99" t="str">
        <f>TEXT(Causas[[#This Row],[resolucion_fecha]],"MMMM")</f>
        <v>diciembre</v>
      </c>
      <c r="R5646" s="99" t="str">
        <f t="shared" si="89"/>
        <v>M</v>
      </c>
      <c r="S5646" s="99"/>
      <c r="T5646" s="16" t="s">
        <v>49</v>
      </c>
      <c r="U5646" s="16"/>
      <c r="V5646" s="99"/>
      <c r="W5646" s="99"/>
    </row>
    <row r="5647" spans="1:23" hidden="1" x14ac:dyDescent="0.25">
      <c r="A5647" s="25">
        <v>159829</v>
      </c>
      <c r="B5647" s="25" t="s">
        <v>197</v>
      </c>
      <c r="C5647" s="25" t="s">
        <v>43</v>
      </c>
      <c r="D5647" s="25" t="s">
        <v>90</v>
      </c>
      <c r="E5647" s="24">
        <v>43405</v>
      </c>
      <c r="F5647" s="25" t="s">
        <v>45</v>
      </c>
      <c r="G5647" s="25" t="s">
        <v>46</v>
      </c>
      <c r="H5647" s="24">
        <v>45287</v>
      </c>
      <c r="I5647" s="101">
        <v>0.4899189814814815</v>
      </c>
      <c r="J5647" s="24">
        <v>45287</v>
      </c>
      <c r="K5647" s="101">
        <v>0.53988425925925931</v>
      </c>
      <c r="L5647" s="25">
        <v>4317</v>
      </c>
      <c r="M5647" s="26">
        <f>Causas[[#This Row],[parada_duracion]]/60</f>
        <v>71.95</v>
      </c>
      <c r="N5647" s="19" t="s">
        <v>49</v>
      </c>
      <c r="O5647" s="16" t="s">
        <v>49</v>
      </c>
      <c r="P5647" s="16">
        <f>WEEKNUM(Causas[[#This Row],[resolucion_fecha]],16)</f>
        <v>52</v>
      </c>
      <c r="Q5647" s="16" t="str">
        <f>TEXT(Causas[[#This Row],[resolucion_fecha]],"MMMM")</f>
        <v>diciembre</v>
      </c>
      <c r="R5647" s="16" t="str">
        <f t="shared" si="89"/>
        <v>M</v>
      </c>
      <c r="S5647" s="16"/>
      <c r="T5647" s="16" t="s">
        <v>49</v>
      </c>
      <c r="U5647" s="100"/>
      <c r="V5647" s="16"/>
      <c r="W5647" s="16"/>
    </row>
    <row r="5648" spans="1:23" ht="30" hidden="1" x14ac:dyDescent="0.25">
      <c r="A5648" s="25">
        <v>158310</v>
      </c>
      <c r="B5648" s="25" t="s">
        <v>84</v>
      </c>
      <c r="C5648" s="25" t="s">
        <v>43</v>
      </c>
      <c r="D5648" s="25" t="s">
        <v>68</v>
      </c>
      <c r="E5648" s="24">
        <v>44012</v>
      </c>
      <c r="F5648" s="25" t="s">
        <v>56</v>
      </c>
      <c r="G5648" s="25" t="s">
        <v>46</v>
      </c>
      <c r="H5648" s="24">
        <v>45273</v>
      </c>
      <c r="I5648" s="101">
        <v>0.28901620370370368</v>
      </c>
      <c r="J5648" s="24">
        <v>45273</v>
      </c>
      <c r="K5648" s="101">
        <v>0.33884259259259258</v>
      </c>
      <c r="L5648" s="25">
        <v>4305</v>
      </c>
      <c r="M5648" s="26">
        <f>Causas[[#This Row],[parada_duracion]]/60</f>
        <v>71.75</v>
      </c>
      <c r="N5648" s="19" t="s">
        <v>1800</v>
      </c>
      <c r="O5648" s="16" t="s">
        <v>72</v>
      </c>
      <c r="P5648" s="16">
        <f>WEEKNUM(Causas[[#This Row],[resolucion_fecha]],16)</f>
        <v>50</v>
      </c>
      <c r="Q5648" s="16" t="str">
        <f>TEXT(Causas[[#This Row],[resolucion_fecha]],"MMMM")</f>
        <v>diciembre</v>
      </c>
      <c r="R5648" s="16" t="str">
        <f t="shared" si="89"/>
        <v>M</v>
      </c>
      <c r="S5648" s="16"/>
      <c r="T5648" s="16" t="s">
        <v>73</v>
      </c>
      <c r="U5648" s="16"/>
      <c r="V5648" s="16"/>
      <c r="W5648" s="16"/>
    </row>
    <row r="5649" spans="1:23" hidden="1" x14ac:dyDescent="0.25">
      <c r="A5649" s="25">
        <v>156828</v>
      </c>
      <c r="B5649" s="25" t="s">
        <v>79</v>
      </c>
      <c r="C5649" s="25" t="s">
        <v>43</v>
      </c>
      <c r="D5649" s="25" t="s">
        <v>82</v>
      </c>
      <c r="E5649" s="24">
        <v>43405</v>
      </c>
      <c r="F5649" s="25" t="s">
        <v>45</v>
      </c>
      <c r="G5649" s="25" t="s">
        <v>46</v>
      </c>
      <c r="H5649" s="24">
        <v>45261</v>
      </c>
      <c r="I5649" s="101">
        <v>0.26124999999999998</v>
      </c>
      <c r="J5649" s="24">
        <v>45261</v>
      </c>
      <c r="K5649" s="101">
        <v>0.31103009259259257</v>
      </c>
      <c r="L5649" s="25">
        <v>4301</v>
      </c>
      <c r="M5649" s="26">
        <f>Causas[[#This Row],[parada_duracion]]/60</f>
        <v>71.683333333333337</v>
      </c>
      <c r="N5649" s="19" t="s">
        <v>49</v>
      </c>
      <c r="O5649" s="16" t="s">
        <v>49</v>
      </c>
      <c r="P5649" s="16">
        <f>WEEKNUM(Causas[[#This Row],[resolucion_fecha]],16)</f>
        <v>48</v>
      </c>
      <c r="Q5649" s="16" t="str">
        <f>TEXT(Causas[[#This Row],[resolucion_fecha]],"MMMM")</f>
        <v>diciembre</v>
      </c>
      <c r="R5649" s="16" t="str">
        <f t="shared" si="89"/>
        <v>M</v>
      </c>
      <c r="S5649" s="16"/>
      <c r="T5649" s="16" t="s">
        <v>49</v>
      </c>
      <c r="U5649" s="16"/>
      <c r="V5649" s="16"/>
      <c r="W5649" s="16"/>
    </row>
    <row r="5650" spans="1:23" hidden="1" x14ac:dyDescent="0.25">
      <c r="A5650" s="25">
        <v>159221</v>
      </c>
      <c r="B5650" s="25" t="s">
        <v>54</v>
      </c>
      <c r="C5650" s="25" t="s">
        <v>43</v>
      </c>
      <c r="D5650" s="25" t="s">
        <v>55</v>
      </c>
      <c r="E5650" s="24">
        <v>44120</v>
      </c>
      <c r="F5650" s="25" t="s">
        <v>56</v>
      </c>
      <c r="G5650" s="25" t="s">
        <v>50</v>
      </c>
      <c r="H5650" s="24">
        <v>45280</v>
      </c>
      <c r="I5650" s="101">
        <v>0.60585648148148141</v>
      </c>
      <c r="J5650" s="24">
        <v>45280</v>
      </c>
      <c r="K5650" s="101">
        <v>0.65418981481481475</v>
      </c>
      <c r="L5650" s="25">
        <v>4176</v>
      </c>
      <c r="M5650" s="26">
        <f>Causas[[#This Row],[parada_duracion]]/60</f>
        <v>69.599999999999994</v>
      </c>
      <c r="N5650" s="19" t="s">
        <v>1801</v>
      </c>
      <c r="O5650" s="16" t="s">
        <v>52</v>
      </c>
      <c r="P5650" s="16">
        <f>WEEKNUM(Causas[[#This Row],[resolucion_fecha]],16)</f>
        <v>51</v>
      </c>
      <c r="Q5650" s="16" t="str">
        <f>TEXT(Causas[[#This Row],[resolucion_fecha]],"MMMM")</f>
        <v>diciembre</v>
      </c>
      <c r="R5650" s="16" t="str">
        <f t="shared" si="89"/>
        <v>T</v>
      </c>
      <c r="S5650" s="16"/>
      <c r="T5650" s="16" t="s">
        <v>53</v>
      </c>
      <c r="U5650" s="16"/>
      <c r="V5650" s="16"/>
      <c r="W5650" s="16"/>
    </row>
    <row r="5651" spans="1:23" hidden="1" x14ac:dyDescent="0.25">
      <c r="A5651" s="25">
        <v>158258</v>
      </c>
      <c r="B5651" s="25" t="s">
        <v>42</v>
      </c>
      <c r="C5651" s="25" t="s">
        <v>43</v>
      </c>
      <c r="D5651" s="25" t="s">
        <v>76</v>
      </c>
      <c r="E5651" s="24">
        <v>43405</v>
      </c>
      <c r="F5651" s="25" t="s">
        <v>45</v>
      </c>
      <c r="G5651" s="25" t="s">
        <v>50</v>
      </c>
      <c r="H5651" s="24">
        <v>45272</v>
      </c>
      <c r="I5651" s="101">
        <v>0.30429398148148151</v>
      </c>
      <c r="J5651" s="24">
        <v>45272</v>
      </c>
      <c r="K5651" s="101">
        <v>0.35107638888888887</v>
      </c>
      <c r="L5651" s="25">
        <v>4042</v>
      </c>
      <c r="M5651" s="26">
        <f>Causas[[#This Row],[parada_duracion]]/60</f>
        <v>67.36666666666666</v>
      </c>
      <c r="N5651" s="19" t="s">
        <v>49</v>
      </c>
      <c r="O5651" s="16" t="s">
        <v>49</v>
      </c>
      <c r="P5651" s="16">
        <f>WEEKNUM(Causas[[#This Row],[resolucion_fecha]],16)</f>
        <v>50</v>
      </c>
      <c r="Q5651" s="16" t="str">
        <f>TEXT(Causas[[#This Row],[resolucion_fecha]],"MMMM")</f>
        <v>diciembre</v>
      </c>
      <c r="R5651" s="16" t="str">
        <f t="shared" si="89"/>
        <v>M</v>
      </c>
      <c r="S5651" s="16"/>
      <c r="T5651" s="16" t="s">
        <v>49</v>
      </c>
      <c r="U5651" s="16"/>
      <c r="V5651" s="16"/>
      <c r="W5651" s="16"/>
    </row>
    <row r="5652" spans="1:23" hidden="1" x14ac:dyDescent="0.25">
      <c r="A5652" s="25">
        <v>157693</v>
      </c>
      <c r="B5652" s="25" t="s">
        <v>42</v>
      </c>
      <c r="C5652" s="25" t="s">
        <v>43</v>
      </c>
      <c r="D5652" s="25" t="s">
        <v>164</v>
      </c>
      <c r="E5652" s="24">
        <v>43405</v>
      </c>
      <c r="F5652" s="25" t="s">
        <v>45</v>
      </c>
      <c r="G5652" s="25" t="s">
        <v>46</v>
      </c>
      <c r="H5652" s="24">
        <v>45267</v>
      </c>
      <c r="I5652" s="101">
        <v>0.3271412037037037</v>
      </c>
      <c r="J5652" s="24">
        <v>45267</v>
      </c>
      <c r="K5652" s="101">
        <v>0.37358796296296298</v>
      </c>
      <c r="L5652" s="25">
        <v>4013</v>
      </c>
      <c r="M5652" s="26">
        <f>Causas[[#This Row],[parada_duracion]]/60</f>
        <v>66.88333333333334</v>
      </c>
      <c r="N5652" s="19" t="s">
        <v>1802</v>
      </c>
      <c r="O5652" s="16" t="s">
        <v>72</v>
      </c>
      <c r="P5652" s="16">
        <f>WEEKNUM(Causas[[#This Row],[resolucion_fecha]],16)</f>
        <v>49</v>
      </c>
      <c r="Q5652" s="16" t="str">
        <f>TEXT(Causas[[#This Row],[resolucion_fecha]],"MMMM")</f>
        <v>diciembre</v>
      </c>
      <c r="R5652" s="16" t="str">
        <f t="shared" si="89"/>
        <v>M</v>
      </c>
      <c r="S5652" s="16"/>
      <c r="T5652" s="16" t="s">
        <v>73</v>
      </c>
      <c r="U5652" s="16"/>
      <c r="V5652" s="16"/>
      <c r="W5652" s="16"/>
    </row>
    <row r="5653" spans="1:23" hidden="1" x14ac:dyDescent="0.25">
      <c r="A5653" s="25">
        <v>158047</v>
      </c>
      <c r="B5653" s="25" t="s">
        <v>74</v>
      </c>
      <c r="C5653" s="25" t="s">
        <v>43</v>
      </c>
      <c r="D5653" s="25" t="s">
        <v>68</v>
      </c>
      <c r="E5653" s="24">
        <v>44258</v>
      </c>
      <c r="F5653" s="25" t="s">
        <v>56</v>
      </c>
      <c r="G5653" s="25" t="s">
        <v>46</v>
      </c>
      <c r="H5653" s="24">
        <v>45271</v>
      </c>
      <c r="I5653" s="101">
        <v>0.26892361111111113</v>
      </c>
      <c r="J5653" s="24">
        <v>45271</v>
      </c>
      <c r="K5653" s="101">
        <v>0.3152430555555556</v>
      </c>
      <c r="L5653" s="25">
        <v>4002</v>
      </c>
      <c r="M5653" s="26">
        <f>Causas[[#This Row],[parada_duracion]]/60</f>
        <v>66.7</v>
      </c>
      <c r="N5653" s="19" t="s">
        <v>1803</v>
      </c>
      <c r="O5653" s="16" t="s">
        <v>72</v>
      </c>
      <c r="P5653" s="16">
        <f>WEEKNUM(Causas[[#This Row],[resolucion_fecha]],16)</f>
        <v>50</v>
      </c>
      <c r="Q5653" s="16" t="str">
        <f>TEXT(Causas[[#This Row],[resolucion_fecha]],"MMMM")</f>
        <v>diciembre</v>
      </c>
      <c r="R5653" s="16" t="str">
        <f t="shared" si="89"/>
        <v>M</v>
      </c>
      <c r="S5653" s="16"/>
      <c r="T5653" s="16" t="s">
        <v>73</v>
      </c>
      <c r="U5653" s="16"/>
      <c r="V5653" s="16"/>
      <c r="W5653" s="16"/>
    </row>
    <row r="5654" spans="1:23" hidden="1" x14ac:dyDescent="0.25">
      <c r="A5654" s="25">
        <v>158456</v>
      </c>
      <c r="B5654" s="25" t="s">
        <v>42</v>
      </c>
      <c r="C5654" s="25" t="s">
        <v>43</v>
      </c>
      <c r="D5654" s="25" t="s">
        <v>154</v>
      </c>
      <c r="E5654" s="24">
        <v>43405</v>
      </c>
      <c r="F5654" s="25" t="s">
        <v>45</v>
      </c>
      <c r="G5654" s="25" t="s">
        <v>46</v>
      </c>
      <c r="H5654" s="24">
        <v>45274</v>
      </c>
      <c r="I5654" s="101">
        <v>0.41347222222222224</v>
      </c>
      <c r="J5654" s="24">
        <v>45274</v>
      </c>
      <c r="K5654" s="101">
        <v>0.45953703703703702</v>
      </c>
      <c r="L5654" s="25">
        <v>3980</v>
      </c>
      <c r="M5654" s="26">
        <f>Causas[[#This Row],[parada_duracion]]/60</f>
        <v>66.333333333333329</v>
      </c>
      <c r="N5654" s="19" t="s">
        <v>49</v>
      </c>
      <c r="O5654" s="16" t="s">
        <v>49</v>
      </c>
      <c r="P5654" s="16">
        <f>WEEKNUM(Causas[[#This Row],[resolucion_fecha]],16)</f>
        <v>50</v>
      </c>
      <c r="Q5654" s="16" t="str">
        <f>TEXT(Causas[[#This Row],[resolucion_fecha]],"MMMM")</f>
        <v>diciembre</v>
      </c>
      <c r="R5654" s="16" t="str">
        <f t="shared" si="89"/>
        <v>M</v>
      </c>
      <c r="S5654" s="16"/>
      <c r="T5654" s="16" t="s">
        <v>49</v>
      </c>
      <c r="U5654" s="16"/>
      <c r="V5654" s="16"/>
      <c r="W5654" s="16"/>
    </row>
    <row r="5655" spans="1:23" hidden="1" x14ac:dyDescent="0.25">
      <c r="A5655" s="25">
        <v>158578</v>
      </c>
      <c r="B5655" s="25" t="s">
        <v>42</v>
      </c>
      <c r="C5655" s="25" t="s">
        <v>43</v>
      </c>
      <c r="D5655" s="25" t="s">
        <v>166</v>
      </c>
      <c r="E5655" s="24">
        <v>43405</v>
      </c>
      <c r="F5655" s="25" t="s">
        <v>45</v>
      </c>
      <c r="G5655" s="25" t="s">
        <v>46</v>
      </c>
      <c r="H5655" s="24">
        <v>45274</v>
      </c>
      <c r="I5655" s="101">
        <v>0.85771990740740733</v>
      </c>
      <c r="J5655" s="24">
        <v>45274</v>
      </c>
      <c r="K5655" s="101">
        <v>0.90376157407407398</v>
      </c>
      <c r="L5655" s="25">
        <v>3978</v>
      </c>
      <c r="M5655" s="26">
        <f>Causas[[#This Row],[parada_duracion]]/60</f>
        <v>66.3</v>
      </c>
      <c r="N5655" s="19" t="s">
        <v>1804</v>
      </c>
      <c r="O5655" s="16" t="s">
        <v>52</v>
      </c>
      <c r="P5655" s="16">
        <f>WEEKNUM(Causas[[#This Row],[resolucion_fecha]],16)</f>
        <v>50</v>
      </c>
      <c r="Q5655" s="16" t="str">
        <f>TEXT(Causas[[#This Row],[resolucion_fecha]],"MMMM")</f>
        <v>diciembre</v>
      </c>
      <c r="R5655" s="16" t="str">
        <f t="shared" si="89"/>
        <v>T</v>
      </c>
      <c r="S5655" s="16"/>
      <c r="T5655" s="16" t="s">
        <v>53</v>
      </c>
      <c r="U5655" s="16"/>
      <c r="V5655" s="16"/>
      <c r="W5655" s="16"/>
    </row>
    <row r="5656" spans="1:23" hidden="1" x14ac:dyDescent="0.25">
      <c r="A5656" s="96">
        <v>159413</v>
      </c>
      <c r="B5656" s="96" t="s">
        <v>116</v>
      </c>
      <c r="C5656" s="96" t="s">
        <v>43</v>
      </c>
      <c r="D5656" s="96" t="s">
        <v>59</v>
      </c>
      <c r="E5656" s="97">
        <v>44930</v>
      </c>
      <c r="F5656" s="96" t="s">
        <v>124</v>
      </c>
      <c r="G5656" s="96" t="s">
        <v>50</v>
      </c>
      <c r="H5656" s="97">
        <v>45281</v>
      </c>
      <c r="I5656" s="23">
        <v>0.84756944444444438</v>
      </c>
      <c r="J5656" s="97">
        <v>45281</v>
      </c>
      <c r="K5656" s="23">
        <v>0.89353009259259253</v>
      </c>
      <c r="L5656" s="96">
        <v>3971</v>
      </c>
      <c r="M5656" s="98">
        <f>Causas[[#This Row],[parada_duracion]]/60</f>
        <v>66.183333333333337</v>
      </c>
      <c r="N5656" s="18" t="s">
        <v>49</v>
      </c>
      <c r="O5656" s="99" t="s">
        <v>49</v>
      </c>
      <c r="P5656" s="99">
        <f>WEEKNUM(Causas[[#This Row],[resolucion_fecha]],16)</f>
        <v>51</v>
      </c>
      <c r="Q5656" s="99" t="str">
        <f>TEXT(Causas[[#This Row],[resolucion_fecha]],"MMMM")</f>
        <v>diciembre</v>
      </c>
      <c r="R5656" s="99" t="str">
        <f t="shared" si="89"/>
        <v>T</v>
      </c>
      <c r="S5656" s="99"/>
      <c r="T5656" s="99" t="s">
        <v>49</v>
      </c>
      <c r="U5656" s="16"/>
      <c r="V5656" s="99"/>
      <c r="W5656" s="99"/>
    </row>
    <row r="5657" spans="1:23" hidden="1" x14ac:dyDescent="0.25">
      <c r="A5657" s="25">
        <v>158991</v>
      </c>
      <c r="B5657" s="25" t="s">
        <v>42</v>
      </c>
      <c r="C5657" s="25" t="s">
        <v>43</v>
      </c>
      <c r="D5657" s="25" t="s">
        <v>44</v>
      </c>
      <c r="E5657" s="24">
        <v>43405</v>
      </c>
      <c r="F5657" s="25" t="s">
        <v>45</v>
      </c>
      <c r="G5657" s="25" t="s">
        <v>50</v>
      </c>
      <c r="H5657" s="24">
        <v>45279</v>
      </c>
      <c r="I5657" s="101">
        <v>0.47677083333333337</v>
      </c>
      <c r="J5657" s="24">
        <v>45279</v>
      </c>
      <c r="K5657" s="101">
        <v>0.52268518518518514</v>
      </c>
      <c r="L5657" s="25">
        <v>3967</v>
      </c>
      <c r="M5657" s="26">
        <f>Causas[[#This Row],[parada_duracion]]/60</f>
        <v>66.11666666666666</v>
      </c>
      <c r="N5657" s="19" t="s">
        <v>49</v>
      </c>
      <c r="O5657" s="16" t="s">
        <v>49</v>
      </c>
      <c r="P5657" s="16">
        <f>WEEKNUM(Causas[[#This Row],[resolucion_fecha]],16)</f>
        <v>51</v>
      </c>
      <c r="Q5657" s="16" t="str">
        <f>TEXT(Causas[[#This Row],[resolucion_fecha]],"MMMM")</f>
        <v>diciembre</v>
      </c>
      <c r="R5657" s="16" t="str">
        <f t="shared" si="89"/>
        <v>M</v>
      </c>
      <c r="S5657" s="16"/>
      <c r="T5657" s="16" t="s">
        <v>49</v>
      </c>
      <c r="U5657" s="100"/>
      <c r="V5657" s="16"/>
      <c r="W5657" s="16"/>
    </row>
    <row r="5658" spans="1:23" hidden="1" x14ac:dyDescent="0.25">
      <c r="A5658" s="96">
        <v>157576</v>
      </c>
      <c r="B5658" s="96" t="s">
        <v>42</v>
      </c>
      <c r="C5658" s="96" t="s">
        <v>43</v>
      </c>
      <c r="D5658" s="96" t="s">
        <v>64</v>
      </c>
      <c r="E5658" s="97">
        <v>43405</v>
      </c>
      <c r="F5658" s="96" t="s">
        <v>45</v>
      </c>
      <c r="G5658" s="96" t="s">
        <v>46</v>
      </c>
      <c r="H5658" s="97">
        <v>45266</v>
      </c>
      <c r="I5658" s="23">
        <v>0.50839120370370372</v>
      </c>
      <c r="J5658" s="97">
        <v>45266</v>
      </c>
      <c r="K5658" s="23">
        <v>0.55326388888888889</v>
      </c>
      <c r="L5658" s="96">
        <v>3877</v>
      </c>
      <c r="M5658" s="98">
        <f>Causas[[#This Row],[parada_duracion]]/60</f>
        <v>64.61666666666666</v>
      </c>
      <c r="N5658" s="18" t="s">
        <v>49</v>
      </c>
      <c r="O5658" s="99" t="s">
        <v>49</v>
      </c>
      <c r="P5658" s="99">
        <f>WEEKNUM(Causas[[#This Row],[resolucion_fecha]],16)</f>
        <v>49</v>
      </c>
      <c r="Q5658" s="99" t="str">
        <f>TEXT(Causas[[#This Row],[resolucion_fecha]],"MMMM")</f>
        <v>diciembre</v>
      </c>
      <c r="R5658" s="99" t="str">
        <f t="shared" si="89"/>
        <v>M</v>
      </c>
      <c r="S5658" s="99"/>
      <c r="T5658" s="99" t="s">
        <v>49</v>
      </c>
      <c r="U5658" s="16"/>
      <c r="V5658" s="99"/>
      <c r="W5658" s="99"/>
    </row>
    <row r="5659" spans="1:23" hidden="1" x14ac:dyDescent="0.25">
      <c r="A5659" s="25">
        <v>157529</v>
      </c>
      <c r="B5659" s="25" t="s">
        <v>75</v>
      </c>
      <c r="C5659" s="25" t="s">
        <v>43</v>
      </c>
      <c r="D5659" s="25" t="s">
        <v>76</v>
      </c>
      <c r="E5659" s="24">
        <v>44104</v>
      </c>
      <c r="F5659" s="25" t="s">
        <v>56</v>
      </c>
      <c r="G5659" s="25" t="s">
        <v>46</v>
      </c>
      <c r="H5659" s="24">
        <v>45266</v>
      </c>
      <c r="I5659" s="101">
        <v>0.41083333333333333</v>
      </c>
      <c r="J5659" s="24">
        <v>45266</v>
      </c>
      <c r="K5659" s="101">
        <v>0.455625</v>
      </c>
      <c r="L5659" s="25">
        <v>3870</v>
      </c>
      <c r="M5659" s="26">
        <f>Causas[[#This Row],[parada_duracion]]/60</f>
        <v>64.5</v>
      </c>
      <c r="N5659" s="19" t="s">
        <v>49</v>
      </c>
      <c r="O5659" s="16" t="s">
        <v>49</v>
      </c>
      <c r="P5659" s="16">
        <f>WEEKNUM(Causas[[#This Row],[resolucion_fecha]],16)</f>
        <v>49</v>
      </c>
      <c r="Q5659" s="16" t="str">
        <f>TEXT(Causas[[#This Row],[resolucion_fecha]],"MMMM")</f>
        <v>diciembre</v>
      </c>
      <c r="R5659" s="16" t="str">
        <f t="shared" si="89"/>
        <v>M</v>
      </c>
      <c r="S5659" s="16"/>
      <c r="T5659" s="16" t="s">
        <v>49</v>
      </c>
      <c r="U5659" s="100"/>
      <c r="V5659" s="16"/>
      <c r="W5659" s="16"/>
    </row>
    <row r="5660" spans="1:23" hidden="1" x14ac:dyDescent="0.25">
      <c r="A5660" s="25">
        <v>158164</v>
      </c>
      <c r="B5660" s="25" t="s">
        <v>42</v>
      </c>
      <c r="C5660" s="25" t="s">
        <v>43</v>
      </c>
      <c r="D5660" s="25" t="s">
        <v>64</v>
      </c>
      <c r="E5660" s="24">
        <v>43405</v>
      </c>
      <c r="F5660" s="25" t="s">
        <v>45</v>
      </c>
      <c r="G5660" s="25" t="s">
        <v>46</v>
      </c>
      <c r="H5660" s="24">
        <v>45271</v>
      </c>
      <c r="I5660" s="101">
        <v>0.63194444444444442</v>
      </c>
      <c r="J5660" s="24">
        <v>45271</v>
      </c>
      <c r="K5660" s="101">
        <v>0.67640046296296286</v>
      </c>
      <c r="L5660" s="25">
        <v>3841</v>
      </c>
      <c r="M5660" s="26">
        <f>Causas[[#This Row],[parada_duracion]]/60</f>
        <v>64.016666666666666</v>
      </c>
      <c r="N5660" s="19" t="s">
        <v>1805</v>
      </c>
      <c r="O5660" s="16" t="s">
        <v>52</v>
      </c>
      <c r="P5660" s="16">
        <f>WEEKNUM(Causas[[#This Row],[resolucion_fecha]],16)</f>
        <v>50</v>
      </c>
      <c r="Q5660" s="16" t="str">
        <f>TEXT(Causas[[#This Row],[resolucion_fecha]],"MMMM")</f>
        <v>diciembre</v>
      </c>
      <c r="R5660" s="16" t="str">
        <f t="shared" si="89"/>
        <v>T</v>
      </c>
      <c r="S5660" s="16"/>
      <c r="T5660" s="16" t="s">
        <v>53</v>
      </c>
      <c r="U5660" s="16"/>
      <c r="V5660" s="16"/>
      <c r="W5660" s="16"/>
    </row>
    <row r="5661" spans="1:23" ht="30" hidden="1" x14ac:dyDescent="0.25">
      <c r="A5661" s="25">
        <v>157533</v>
      </c>
      <c r="B5661" s="25" t="s">
        <v>70</v>
      </c>
      <c r="C5661" s="25" t="s">
        <v>43</v>
      </c>
      <c r="D5661" s="25" t="s">
        <v>64</v>
      </c>
      <c r="E5661" s="24">
        <v>43881</v>
      </c>
      <c r="F5661" s="25" t="s">
        <v>56</v>
      </c>
      <c r="G5661" s="25" t="s">
        <v>50</v>
      </c>
      <c r="H5661" s="24">
        <v>45266</v>
      </c>
      <c r="I5661" s="101">
        <v>0.41621527777777773</v>
      </c>
      <c r="J5661" s="24">
        <v>45266</v>
      </c>
      <c r="K5661" s="101">
        <v>0.4596412037037037</v>
      </c>
      <c r="L5661" s="25">
        <v>3752</v>
      </c>
      <c r="M5661" s="26">
        <f>Causas[[#This Row],[parada_duracion]]/60</f>
        <v>62.533333333333331</v>
      </c>
      <c r="N5661" s="19" t="s">
        <v>1806</v>
      </c>
      <c r="O5661" s="16" t="s">
        <v>52</v>
      </c>
      <c r="P5661" s="16">
        <f>WEEKNUM(Causas[[#This Row],[resolucion_fecha]],16)</f>
        <v>49</v>
      </c>
      <c r="Q5661" s="16" t="str">
        <f>TEXT(Causas[[#This Row],[resolucion_fecha]],"MMMM")</f>
        <v>diciembre</v>
      </c>
      <c r="R5661" s="16" t="str">
        <f t="shared" si="89"/>
        <v>M</v>
      </c>
      <c r="S5661" s="16"/>
      <c r="T5661" s="16" t="s">
        <v>53</v>
      </c>
      <c r="U5661" s="16"/>
      <c r="V5661" s="16"/>
      <c r="W5661" s="16"/>
    </row>
    <row r="5662" spans="1:23" hidden="1" x14ac:dyDescent="0.25">
      <c r="A5662" s="96">
        <v>159078</v>
      </c>
      <c r="B5662" s="96" t="s">
        <v>95</v>
      </c>
      <c r="C5662" s="96" t="s">
        <v>43</v>
      </c>
      <c r="D5662" s="96" t="s">
        <v>59</v>
      </c>
      <c r="E5662" s="97">
        <v>44231</v>
      </c>
      <c r="F5662" s="96" t="s">
        <v>60</v>
      </c>
      <c r="G5662" s="96" t="s">
        <v>46</v>
      </c>
      <c r="H5662" s="97">
        <v>45279</v>
      </c>
      <c r="I5662" s="23">
        <v>0.72127314814814814</v>
      </c>
      <c r="J5662" s="97">
        <v>45279</v>
      </c>
      <c r="K5662" s="23">
        <v>0.76453703703703713</v>
      </c>
      <c r="L5662" s="96">
        <v>3738</v>
      </c>
      <c r="M5662" s="98">
        <f>Causas[[#This Row],[parada_duracion]]/60</f>
        <v>62.3</v>
      </c>
      <c r="N5662" s="18" t="s">
        <v>1807</v>
      </c>
      <c r="O5662" s="99" t="s">
        <v>52</v>
      </c>
      <c r="P5662" s="99">
        <f>WEEKNUM(Causas[[#This Row],[resolucion_fecha]],16)</f>
        <v>51</v>
      </c>
      <c r="Q5662" s="99" t="str">
        <f>TEXT(Causas[[#This Row],[resolucion_fecha]],"MMMM")</f>
        <v>diciembre</v>
      </c>
      <c r="R5662" s="99" t="str">
        <f t="shared" si="89"/>
        <v>T</v>
      </c>
      <c r="S5662" s="99"/>
      <c r="T5662" s="99" t="s">
        <v>53</v>
      </c>
      <c r="U5662" s="16"/>
      <c r="V5662" s="99"/>
      <c r="W5662" s="99"/>
    </row>
    <row r="5663" spans="1:23" hidden="1" x14ac:dyDescent="0.25">
      <c r="A5663" s="25">
        <v>157012</v>
      </c>
      <c r="B5663" s="25" t="s">
        <v>111</v>
      </c>
      <c r="C5663" s="25" t="s">
        <v>43</v>
      </c>
      <c r="D5663" s="25" t="s">
        <v>59</v>
      </c>
      <c r="E5663" s="24">
        <v>44231</v>
      </c>
      <c r="F5663" s="25" t="s">
        <v>60</v>
      </c>
      <c r="G5663" s="25" t="s">
        <v>46</v>
      </c>
      <c r="H5663" s="24">
        <v>45261</v>
      </c>
      <c r="I5663" s="101">
        <v>0.62881944444444449</v>
      </c>
      <c r="J5663" s="24">
        <v>45261</v>
      </c>
      <c r="K5663" s="101">
        <v>0.6715740740740741</v>
      </c>
      <c r="L5663" s="25">
        <v>3694</v>
      </c>
      <c r="M5663" s="26">
        <f>Causas[[#This Row],[parada_duracion]]/60</f>
        <v>61.56666666666667</v>
      </c>
      <c r="N5663" s="18" t="s">
        <v>1808</v>
      </c>
      <c r="O5663" s="99" t="s">
        <v>52</v>
      </c>
      <c r="P5663" s="16">
        <f>WEEKNUM(Causas[[#This Row],[resolucion_fecha]],16)</f>
        <v>48</v>
      </c>
      <c r="Q5663" s="16" t="str">
        <f>TEXT(Causas[[#This Row],[resolucion_fecha]],"MMMM")</f>
        <v>diciembre</v>
      </c>
      <c r="R5663" s="16" t="str">
        <f t="shared" si="89"/>
        <v>T</v>
      </c>
      <c r="S5663" s="16"/>
      <c r="T5663" s="99" t="s">
        <v>53</v>
      </c>
      <c r="U5663" s="100"/>
      <c r="V5663" s="16"/>
      <c r="W5663" s="16"/>
    </row>
    <row r="5664" spans="1:23" hidden="1" x14ac:dyDescent="0.25">
      <c r="A5664" s="25">
        <v>160123</v>
      </c>
      <c r="B5664" s="25" t="s">
        <v>54</v>
      </c>
      <c r="C5664" s="25" t="s">
        <v>43</v>
      </c>
      <c r="D5664" s="25" t="s">
        <v>55</v>
      </c>
      <c r="E5664" s="24">
        <v>44120</v>
      </c>
      <c r="F5664" s="25" t="s">
        <v>56</v>
      </c>
      <c r="G5664" s="25" t="s">
        <v>50</v>
      </c>
      <c r="H5664" s="24">
        <v>45289</v>
      </c>
      <c r="I5664" s="101">
        <v>0.28115740740740741</v>
      </c>
      <c r="J5664" s="24">
        <v>45289</v>
      </c>
      <c r="K5664" s="101">
        <v>0.32374999999999998</v>
      </c>
      <c r="L5664" s="25">
        <v>3680</v>
      </c>
      <c r="M5664" s="26">
        <f>Causas[[#This Row],[parada_duracion]]/60</f>
        <v>61.333333333333336</v>
      </c>
      <c r="N5664" s="19" t="s">
        <v>49</v>
      </c>
      <c r="O5664" s="16" t="s">
        <v>49</v>
      </c>
      <c r="P5664" s="16">
        <f>WEEKNUM(Causas[[#This Row],[resolucion_fecha]],16)</f>
        <v>52</v>
      </c>
      <c r="Q5664" s="16" t="str">
        <f>TEXT(Causas[[#This Row],[resolucion_fecha]],"MMMM")</f>
        <v>diciembre</v>
      </c>
      <c r="R5664" s="16" t="str">
        <f t="shared" si="89"/>
        <v>M</v>
      </c>
      <c r="S5664" s="16"/>
      <c r="T5664" s="16" t="s">
        <v>49</v>
      </c>
      <c r="U5664" s="16"/>
      <c r="V5664" s="16"/>
      <c r="W5664" s="16"/>
    </row>
    <row r="5665" spans="1:23" hidden="1" x14ac:dyDescent="0.25">
      <c r="A5665" s="25">
        <v>159115</v>
      </c>
      <c r="B5665" s="25" t="s">
        <v>155</v>
      </c>
      <c r="C5665" s="25" t="s">
        <v>43</v>
      </c>
      <c r="D5665" s="25" t="s">
        <v>90</v>
      </c>
      <c r="E5665" s="24">
        <v>43881</v>
      </c>
      <c r="F5665" s="25" t="s">
        <v>56</v>
      </c>
      <c r="G5665" s="25" t="s">
        <v>50</v>
      </c>
      <c r="H5665" s="24">
        <v>45280</v>
      </c>
      <c r="I5665" s="101">
        <v>0.32123842592592594</v>
      </c>
      <c r="J5665" s="24">
        <v>45280</v>
      </c>
      <c r="K5665" s="101">
        <v>0.36314814814814816</v>
      </c>
      <c r="L5665" s="25">
        <v>3621</v>
      </c>
      <c r="M5665" s="26">
        <f>Causas[[#This Row],[parada_duracion]]/60</f>
        <v>60.35</v>
      </c>
      <c r="N5665" s="19" t="s">
        <v>1809</v>
      </c>
      <c r="O5665" s="16" t="s">
        <v>52</v>
      </c>
      <c r="P5665" s="16">
        <f>WEEKNUM(Causas[[#This Row],[resolucion_fecha]],16)</f>
        <v>51</v>
      </c>
      <c r="Q5665" s="16" t="str">
        <f>TEXT(Causas[[#This Row],[resolucion_fecha]],"MMMM")</f>
        <v>diciembre</v>
      </c>
      <c r="R5665" s="16" t="str">
        <f t="shared" si="89"/>
        <v>M</v>
      </c>
      <c r="S5665" s="16"/>
      <c r="T5665" s="16" t="s">
        <v>53</v>
      </c>
      <c r="U5665" s="16"/>
      <c r="V5665" s="16"/>
      <c r="W5665" s="16"/>
    </row>
    <row r="5666" spans="1:23" hidden="1" x14ac:dyDescent="0.25">
      <c r="A5666" s="25">
        <v>159771</v>
      </c>
      <c r="B5666" s="25" t="s">
        <v>54</v>
      </c>
      <c r="C5666" s="25" t="s">
        <v>43</v>
      </c>
      <c r="D5666" s="25" t="s">
        <v>55</v>
      </c>
      <c r="E5666" s="24">
        <v>44120</v>
      </c>
      <c r="F5666" s="25" t="s">
        <v>56</v>
      </c>
      <c r="G5666" s="25" t="s">
        <v>50</v>
      </c>
      <c r="H5666" s="24">
        <v>45286</v>
      </c>
      <c r="I5666" s="101">
        <v>0.77818287037037026</v>
      </c>
      <c r="J5666" s="24">
        <v>45286</v>
      </c>
      <c r="K5666" s="101">
        <v>0.82003472222222218</v>
      </c>
      <c r="L5666" s="25">
        <v>3616</v>
      </c>
      <c r="M5666" s="26">
        <f>Causas[[#This Row],[parada_duracion]]/60</f>
        <v>60.266666666666666</v>
      </c>
      <c r="N5666" s="19" t="s">
        <v>49</v>
      </c>
      <c r="O5666" s="16" t="s">
        <v>49</v>
      </c>
      <c r="P5666" s="16">
        <f>WEEKNUM(Causas[[#This Row],[resolucion_fecha]],16)</f>
        <v>52</v>
      </c>
      <c r="Q5666" s="16" t="str">
        <f>TEXT(Causas[[#This Row],[resolucion_fecha]],"MMMM")</f>
        <v>diciembre</v>
      </c>
      <c r="R5666" s="16" t="str">
        <f t="shared" si="89"/>
        <v>T</v>
      </c>
      <c r="S5666" s="16"/>
      <c r="T5666" s="16" t="s">
        <v>49</v>
      </c>
      <c r="U5666" s="16"/>
      <c r="V5666" s="16"/>
      <c r="W5666" s="16"/>
    </row>
    <row r="5667" spans="1:23" hidden="1" x14ac:dyDescent="0.25">
      <c r="A5667" s="25">
        <v>158051</v>
      </c>
      <c r="B5667" s="25" t="s">
        <v>129</v>
      </c>
      <c r="C5667" s="25" t="s">
        <v>43</v>
      </c>
      <c r="D5667" s="25" t="s">
        <v>48</v>
      </c>
      <c r="E5667" s="24">
        <v>43405</v>
      </c>
      <c r="F5667" s="25" t="s">
        <v>45</v>
      </c>
      <c r="G5667" s="25" t="s">
        <v>50</v>
      </c>
      <c r="H5667" s="24">
        <v>45271</v>
      </c>
      <c r="I5667" s="101">
        <v>0.33578703703703705</v>
      </c>
      <c r="J5667" s="24">
        <v>45271</v>
      </c>
      <c r="K5667" s="101">
        <v>0.37714120370370369</v>
      </c>
      <c r="L5667" s="25">
        <v>3573</v>
      </c>
      <c r="M5667" s="26">
        <f>Causas[[#This Row],[parada_duracion]]/60</f>
        <v>59.55</v>
      </c>
      <c r="N5667" s="19" t="s">
        <v>1810</v>
      </c>
      <c r="O5667" s="16" t="s">
        <v>52</v>
      </c>
      <c r="P5667" s="16">
        <f>WEEKNUM(Causas[[#This Row],[resolucion_fecha]],16)</f>
        <v>50</v>
      </c>
      <c r="Q5667" s="16" t="str">
        <f>TEXT(Causas[[#This Row],[resolucion_fecha]],"MMMM")</f>
        <v>diciembre</v>
      </c>
      <c r="R5667" s="16" t="str">
        <f t="shared" si="89"/>
        <v>M</v>
      </c>
      <c r="S5667" s="16"/>
      <c r="T5667" s="16" t="s">
        <v>53</v>
      </c>
      <c r="U5667" s="16"/>
      <c r="V5667" s="16"/>
      <c r="W5667" s="16"/>
    </row>
    <row r="5668" spans="1:23" hidden="1" x14ac:dyDescent="0.25">
      <c r="A5668" s="25">
        <v>159931</v>
      </c>
      <c r="B5668" s="25" t="s">
        <v>58</v>
      </c>
      <c r="C5668" s="25" t="s">
        <v>43</v>
      </c>
      <c r="D5668" s="25" t="s">
        <v>59</v>
      </c>
      <c r="E5668" s="24">
        <v>44231</v>
      </c>
      <c r="F5668" s="25" t="s">
        <v>60</v>
      </c>
      <c r="G5668" s="25" t="s">
        <v>46</v>
      </c>
      <c r="H5668" s="24">
        <v>45288</v>
      </c>
      <c r="I5668" s="101">
        <v>0.3382060185185185</v>
      </c>
      <c r="J5668" s="24">
        <v>45288</v>
      </c>
      <c r="K5668" s="101">
        <v>0.37923611111111111</v>
      </c>
      <c r="L5668" s="25">
        <v>3545</v>
      </c>
      <c r="M5668" s="26">
        <f>Causas[[#This Row],[parada_duracion]]/60</f>
        <v>59.083333333333336</v>
      </c>
      <c r="N5668" s="19" t="s">
        <v>49</v>
      </c>
      <c r="O5668" s="16" t="s">
        <v>49</v>
      </c>
      <c r="P5668" s="16">
        <f>WEEKNUM(Causas[[#This Row],[resolucion_fecha]],16)</f>
        <v>52</v>
      </c>
      <c r="Q5668" s="16" t="str">
        <f>TEXT(Causas[[#This Row],[resolucion_fecha]],"MMMM")</f>
        <v>diciembre</v>
      </c>
      <c r="R5668" s="16" t="str">
        <f t="shared" si="89"/>
        <v>M</v>
      </c>
      <c r="S5668" s="16"/>
      <c r="T5668" s="16" t="s">
        <v>49</v>
      </c>
      <c r="U5668" s="16"/>
      <c r="V5668" s="16"/>
      <c r="W5668" s="16"/>
    </row>
    <row r="5669" spans="1:23" hidden="1" x14ac:dyDescent="0.25">
      <c r="A5669" s="25">
        <v>158053</v>
      </c>
      <c r="B5669" s="25" t="s">
        <v>42</v>
      </c>
      <c r="C5669" s="25" t="s">
        <v>43</v>
      </c>
      <c r="D5669" s="25" t="s">
        <v>164</v>
      </c>
      <c r="E5669" s="24">
        <v>43405</v>
      </c>
      <c r="F5669" s="25" t="s">
        <v>45</v>
      </c>
      <c r="G5669" s="25" t="s">
        <v>46</v>
      </c>
      <c r="H5669" s="24">
        <v>45271</v>
      </c>
      <c r="I5669" s="101">
        <v>0.38195601851851851</v>
      </c>
      <c r="J5669" s="24">
        <v>45271</v>
      </c>
      <c r="K5669" s="101">
        <v>0.42293981481481485</v>
      </c>
      <c r="L5669" s="25">
        <v>3541</v>
      </c>
      <c r="M5669" s="26">
        <f>Causas[[#This Row],[parada_duracion]]/60</f>
        <v>59.016666666666666</v>
      </c>
      <c r="N5669" s="19" t="s">
        <v>1811</v>
      </c>
      <c r="O5669" s="16" t="s">
        <v>52</v>
      </c>
      <c r="P5669" s="16">
        <f>WEEKNUM(Causas[[#This Row],[resolucion_fecha]],16)</f>
        <v>50</v>
      </c>
      <c r="Q5669" s="16" t="str">
        <f>TEXT(Causas[[#This Row],[resolucion_fecha]],"MMMM")</f>
        <v>diciembre</v>
      </c>
      <c r="R5669" s="16" t="str">
        <f t="shared" si="89"/>
        <v>M</v>
      </c>
      <c r="S5669" s="16"/>
      <c r="T5669" s="16" t="s">
        <v>53</v>
      </c>
      <c r="U5669" s="16"/>
      <c r="V5669" s="16"/>
      <c r="W5669" s="16"/>
    </row>
    <row r="5670" spans="1:23" hidden="1" x14ac:dyDescent="0.25">
      <c r="A5670" s="25">
        <v>157176</v>
      </c>
      <c r="B5670" s="25" t="s">
        <v>130</v>
      </c>
      <c r="C5670" s="25" t="s">
        <v>43</v>
      </c>
      <c r="D5670" s="25" t="s">
        <v>44</v>
      </c>
      <c r="E5670" s="24">
        <v>43405</v>
      </c>
      <c r="F5670" s="25" t="s">
        <v>45</v>
      </c>
      <c r="G5670" s="25" t="s">
        <v>50</v>
      </c>
      <c r="H5670" s="24">
        <v>45264</v>
      </c>
      <c r="I5670" s="101">
        <v>0.25305555555555553</v>
      </c>
      <c r="J5670" s="24">
        <v>45264</v>
      </c>
      <c r="K5670" s="101">
        <v>0.29390046296296296</v>
      </c>
      <c r="L5670" s="25">
        <v>3529</v>
      </c>
      <c r="M5670" s="26">
        <f>Causas[[#This Row],[parada_duracion]]/60</f>
        <v>58.81666666666667</v>
      </c>
      <c r="N5670" s="19" t="s">
        <v>1812</v>
      </c>
      <c r="O5670" s="16" t="s">
        <v>52</v>
      </c>
      <c r="P5670" s="16">
        <f>WEEKNUM(Causas[[#This Row],[resolucion_fecha]],16)</f>
        <v>49</v>
      </c>
      <c r="Q5670" s="16" t="str">
        <f>TEXT(Causas[[#This Row],[resolucion_fecha]],"MMMM")</f>
        <v>diciembre</v>
      </c>
      <c r="R5670" s="16" t="str">
        <f t="shared" si="89"/>
        <v>M</v>
      </c>
      <c r="S5670" s="16"/>
      <c r="T5670" s="16" t="s">
        <v>53</v>
      </c>
      <c r="U5670" s="16"/>
      <c r="V5670" s="16"/>
      <c r="W5670" s="16"/>
    </row>
    <row r="5671" spans="1:23" hidden="1" x14ac:dyDescent="0.25">
      <c r="A5671" s="25">
        <v>159584</v>
      </c>
      <c r="B5671" s="25" t="s">
        <v>119</v>
      </c>
      <c r="C5671" s="25" t="s">
        <v>43</v>
      </c>
      <c r="D5671" s="25" t="s">
        <v>90</v>
      </c>
      <c r="E5671" s="24">
        <v>43405</v>
      </c>
      <c r="F5671" s="25" t="s">
        <v>45</v>
      </c>
      <c r="G5671" s="25" t="s">
        <v>50</v>
      </c>
      <c r="H5671" s="24">
        <v>45282</v>
      </c>
      <c r="I5671" s="101">
        <v>0.71922453703703704</v>
      </c>
      <c r="J5671" s="24">
        <v>45282</v>
      </c>
      <c r="K5671" s="101">
        <v>0.7600231481481482</v>
      </c>
      <c r="L5671" s="25">
        <v>3525</v>
      </c>
      <c r="M5671" s="26">
        <f>Causas[[#This Row],[parada_duracion]]/60</f>
        <v>58.75</v>
      </c>
      <c r="N5671" s="19" t="s">
        <v>49</v>
      </c>
      <c r="O5671" s="16" t="s">
        <v>49</v>
      </c>
      <c r="P5671" s="16">
        <f>WEEKNUM(Causas[[#This Row],[resolucion_fecha]],16)</f>
        <v>51</v>
      </c>
      <c r="Q5671" s="16" t="str">
        <f>TEXT(Causas[[#This Row],[resolucion_fecha]],"MMMM")</f>
        <v>diciembre</v>
      </c>
      <c r="R5671" s="16" t="str">
        <f t="shared" si="89"/>
        <v>T</v>
      </c>
      <c r="S5671" s="16"/>
      <c r="T5671" s="16" t="s">
        <v>49</v>
      </c>
      <c r="U5671" s="16"/>
      <c r="V5671" s="16"/>
      <c r="W5671" s="16"/>
    </row>
    <row r="5672" spans="1:23" hidden="1" x14ac:dyDescent="0.25">
      <c r="A5672" s="25">
        <v>159328</v>
      </c>
      <c r="B5672" s="25" t="s">
        <v>197</v>
      </c>
      <c r="C5672" s="25" t="s">
        <v>43</v>
      </c>
      <c r="D5672" s="25" t="s">
        <v>68</v>
      </c>
      <c r="E5672" s="24">
        <v>43746</v>
      </c>
      <c r="F5672" s="25" t="s">
        <v>56</v>
      </c>
      <c r="G5672" s="25" t="s">
        <v>46</v>
      </c>
      <c r="H5672" s="24">
        <v>45281</v>
      </c>
      <c r="I5672" s="101">
        <v>0.50320601851851854</v>
      </c>
      <c r="J5672" s="24">
        <v>45281</v>
      </c>
      <c r="K5672" s="101">
        <v>0.5432407407407408</v>
      </c>
      <c r="L5672" s="25">
        <v>3459</v>
      </c>
      <c r="M5672" s="26">
        <f>Causas[[#This Row],[parada_duracion]]/60</f>
        <v>57.65</v>
      </c>
      <c r="N5672" s="18" t="s">
        <v>49</v>
      </c>
      <c r="O5672" s="99" t="s">
        <v>49</v>
      </c>
      <c r="P5672" s="16">
        <f>WEEKNUM(Causas[[#This Row],[resolucion_fecha]],16)</f>
        <v>51</v>
      </c>
      <c r="Q5672" s="16" t="str">
        <f>TEXT(Causas[[#This Row],[resolucion_fecha]],"MMMM")</f>
        <v>diciembre</v>
      </c>
      <c r="R5672" s="16" t="str">
        <f t="shared" si="89"/>
        <v>M</v>
      </c>
      <c r="S5672" s="16"/>
      <c r="T5672" s="99" t="s">
        <v>49</v>
      </c>
      <c r="U5672" s="16"/>
      <c r="V5672" s="16"/>
      <c r="W5672" s="16"/>
    </row>
    <row r="5673" spans="1:23" hidden="1" x14ac:dyDescent="0.25">
      <c r="A5673" s="25">
        <v>157183</v>
      </c>
      <c r="B5673" s="25" t="s">
        <v>63</v>
      </c>
      <c r="C5673" s="25" t="s">
        <v>43</v>
      </c>
      <c r="D5673" s="25" t="s">
        <v>1756</v>
      </c>
      <c r="E5673" s="24">
        <v>43873</v>
      </c>
      <c r="F5673" s="25" t="s">
        <v>56</v>
      </c>
      <c r="G5673" s="25" t="s">
        <v>50</v>
      </c>
      <c r="H5673" s="24">
        <v>45264</v>
      </c>
      <c r="I5673" s="101">
        <v>0.28796296296296298</v>
      </c>
      <c r="J5673" s="24">
        <v>45264</v>
      </c>
      <c r="K5673" s="101">
        <v>0.32763888888888887</v>
      </c>
      <c r="L5673" s="25">
        <v>3428</v>
      </c>
      <c r="M5673" s="26">
        <f>Causas[[#This Row],[parada_duracion]]/60</f>
        <v>57.133333333333333</v>
      </c>
      <c r="N5673" s="18" t="s">
        <v>49</v>
      </c>
      <c r="O5673" s="99" t="s">
        <v>49</v>
      </c>
      <c r="P5673" s="16">
        <f>WEEKNUM(Causas[[#This Row],[resolucion_fecha]],16)</f>
        <v>49</v>
      </c>
      <c r="Q5673" s="16" t="str">
        <f>TEXT(Causas[[#This Row],[resolucion_fecha]],"MMMM")</f>
        <v>diciembre</v>
      </c>
      <c r="R5673" s="16" t="str">
        <f t="shared" si="89"/>
        <v>M</v>
      </c>
      <c r="S5673" s="16"/>
      <c r="T5673" s="99" t="s">
        <v>49</v>
      </c>
      <c r="U5673" s="16"/>
      <c r="V5673" s="16"/>
      <c r="W5673" s="16"/>
    </row>
    <row r="5674" spans="1:23" hidden="1" x14ac:dyDescent="0.25">
      <c r="A5674" s="96">
        <v>158255</v>
      </c>
      <c r="B5674" s="96" t="s">
        <v>101</v>
      </c>
      <c r="C5674" s="96" t="s">
        <v>43</v>
      </c>
      <c r="D5674" s="96" t="s">
        <v>76</v>
      </c>
      <c r="E5674" s="97">
        <v>43405</v>
      </c>
      <c r="F5674" s="96" t="s">
        <v>45</v>
      </c>
      <c r="G5674" s="96" t="s">
        <v>50</v>
      </c>
      <c r="H5674" s="97">
        <v>45272</v>
      </c>
      <c r="I5674" s="23">
        <v>0.26271990740740742</v>
      </c>
      <c r="J5674" s="97">
        <v>45272</v>
      </c>
      <c r="K5674" s="23">
        <v>0.30215277777777777</v>
      </c>
      <c r="L5674" s="96">
        <v>3407</v>
      </c>
      <c r="M5674" s="98">
        <f>Causas[[#This Row],[parada_duracion]]/60</f>
        <v>56.783333333333331</v>
      </c>
      <c r="N5674" s="18" t="s">
        <v>1813</v>
      </c>
      <c r="O5674" s="99" t="s">
        <v>52</v>
      </c>
      <c r="P5674" s="99">
        <f>WEEKNUM(Causas[[#This Row],[resolucion_fecha]],16)</f>
        <v>50</v>
      </c>
      <c r="Q5674" s="99" t="str">
        <f>TEXT(Causas[[#This Row],[resolucion_fecha]],"MMMM")</f>
        <v>diciembre</v>
      </c>
      <c r="R5674" s="99" t="str">
        <f t="shared" si="89"/>
        <v>M</v>
      </c>
      <c r="S5674" s="99"/>
      <c r="T5674" s="99" t="s">
        <v>53</v>
      </c>
      <c r="U5674" s="16"/>
      <c r="V5674" s="99"/>
      <c r="W5674" s="99"/>
    </row>
    <row r="5675" spans="1:23" ht="30" hidden="1" x14ac:dyDescent="0.25">
      <c r="A5675" s="96">
        <v>159061</v>
      </c>
      <c r="B5675" s="96" t="s">
        <v>54</v>
      </c>
      <c r="C5675" s="96" t="s">
        <v>43</v>
      </c>
      <c r="D5675" s="96" t="s">
        <v>55</v>
      </c>
      <c r="E5675" s="97">
        <v>44120</v>
      </c>
      <c r="F5675" s="96" t="s">
        <v>56</v>
      </c>
      <c r="G5675" s="96" t="s">
        <v>46</v>
      </c>
      <c r="H5675" s="97">
        <v>45279</v>
      </c>
      <c r="I5675" s="23">
        <v>0.68260416666666668</v>
      </c>
      <c r="J5675" s="97">
        <v>45279</v>
      </c>
      <c r="K5675" s="23">
        <v>0.72150462962962969</v>
      </c>
      <c r="L5675" s="96">
        <v>3361</v>
      </c>
      <c r="M5675" s="98">
        <f>Causas[[#This Row],[parada_duracion]]/60</f>
        <v>56.016666666666666</v>
      </c>
      <c r="N5675" s="18" t="s">
        <v>1783</v>
      </c>
      <c r="O5675" s="99" t="s">
        <v>52</v>
      </c>
      <c r="P5675" s="99">
        <f>WEEKNUM(Causas[[#This Row],[resolucion_fecha]],16)</f>
        <v>51</v>
      </c>
      <c r="Q5675" s="99" t="str">
        <f>TEXT(Causas[[#This Row],[resolucion_fecha]],"MMMM")</f>
        <v>diciembre</v>
      </c>
      <c r="R5675" s="99" t="str">
        <f t="shared" si="89"/>
        <v>T</v>
      </c>
      <c r="S5675" s="99"/>
      <c r="T5675" s="99" t="s">
        <v>53</v>
      </c>
      <c r="U5675" s="100"/>
      <c r="V5675" s="99"/>
      <c r="W5675" s="99"/>
    </row>
    <row r="5676" spans="1:23" hidden="1" x14ac:dyDescent="0.25">
      <c r="A5676" s="96">
        <v>159388</v>
      </c>
      <c r="B5676" s="96" t="s">
        <v>116</v>
      </c>
      <c r="C5676" s="96" t="s">
        <v>43</v>
      </c>
      <c r="D5676" s="96" t="s">
        <v>59</v>
      </c>
      <c r="E5676" s="97">
        <v>44930</v>
      </c>
      <c r="F5676" s="96" t="s">
        <v>124</v>
      </c>
      <c r="G5676" s="96" t="s">
        <v>50</v>
      </c>
      <c r="H5676" s="97">
        <v>45281</v>
      </c>
      <c r="I5676" s="23">
        <v>0.70788194444444441</v>
      </c>
      <c r="J5676" s="97">
        <v>45281</v>
      </c>
      <c r="K5676" s="23">
        <v>0.74572916666666667</v>
      </c>
      <c r="L5676" s="96">
        <v>3270</v>
      </c>
      <c r="M5676" s="98">
        <f>Causas[[#This Row],[parada_duracion]]/60</f>
        <v>54.5</v>
      </c>
      <c r="N5676" s="18" t="s">
        <v>49</v>
      </c>
      <c r="O5676" s="99" t="s">
        <v>49</v>
      </c>
      <c r="P5676" s="99">
        <f>WEEKNUM(Causas[[#This Row],[resolucion_fecha]],16)</f>
        <v>51</v>
      </c>
      <c r="Q5676" s="99" t="str">
        <f>TEXT(Causas[[#This Row],[resolucion_fecha]],"MMMM")</f>
        <v>diciembre</v>
      </c>
      <c r="R5676" s="99" t="str">
        <f t="shared" si="89"/>
        <v>T</v>
      </c>
      <c r="S5676" s="99"/>
      <c r="T5676" s="99" t="s">
        <v>49</v>
      </c>
      <c r="U5676" s="100"/>
      <c r="V5676" s="99"/>
      <c r="W5676" s="99"/>
    </row>
    <row r="5677" spans="1:23" hidden="1" x14ac:dyDescent="0.25">
      <c r="A5677" s="25">
        <v>159408</v>
      </c>
      <c r="B5677" s="25" t="s">
        <v>95</v>
      </c>
      <c r="C5677" s="25" t="s">
        <v>43</v>
      </c>
      <c r="D5677" s="25" t="s">
        <v>166</v>
      </c>
      <c r="E5677" s="24">
        <v>43405</v>
      </c>
      <c r="F5677" s="25" t="s">
        <v>45</v>
      </c>
      <c r="G5677" s="25" t="s">
        <v>46</v>
      </c>
      <c r="H5677" s="24">
        <v>45281</v>
      </c>
      <c r="I5677" s="101">
        <v>0.80594907407407401</v>
      </c>
      <c r="J5677" s="24">
        <v>45281</v>
      </c>
      <c r="K5677" s="101">
        <v>0.84274305555555562</v>
      </c>
      <c r="L5677" s="25">
        <v>3179</v>
      </c>
      <c r="M5677" s="26">
        <f>Causas[[#This Row],[parada_duracion]]/60</f>
        <v>52.983333333333334</v>
      </c>
      <c r="N5677" s="19" t="s">
        <v>49</v>
      </c>
      <c r="O5677" s="16" t="s">
        <v>49</v>
      </c>
      <c r="P5677" s="16">
        <f>WEEKNUM(Causas[[#This Row],[resolucion_fecha]],16)</f>
        <v>51</v>
      </c>
      <c r="Q5677" s="16" t="str">
        <f>TEXT(Causas[[#This Row],[resolucion_fecha]],"MMMM")</f>
        <v>diciembre</v>
      </c>
      <c r="R5677" s="16" t="str">
        <f t="shared" si="89"/>
        <v>T</v>
      </c>
      <c r="S5677" s="16"/>
      <c r="T5677" s="16" t="s">
        <v>49</v>
      </c>
      <c r="U5677" s="100"/>
      <c r="V5677" s="16"/>
      <c r="W5677" s="16"/>
    </row>
    <row r="5678" spans="1:23" hidden="1" x14ac:dyDescent="0.25">
      <c r="A5678" s="25">
        <v>158518</v>
      </c>
      <c r="B5678" s="25" t="s">
        <v>101</v>
      </c>
      <c r="C5678" s="25" t="s">
        <v>43</v>
      </c>
      <c r="D5678" s="25" t="s">
        <v>105</v>
      </c>
      <c r="E5678" s="24">
        <v>43405</v>
      </c>
      <c r="F5678" s="25" t="s">
        <v>45</v>
      </c>
      <c r="G5678" s="25" t="s">
        <v>50</v>
      </c>
      <c r="H5678" s="24">
        <v>45274</v>
      </c>
      <c r="I5678" s="101">
        <v>0.59240740740740738</v>
      </c>
      <c r="J5678" s="24">
        <v>45274</v>
      </c>
      <c r="K5678" s="101">
        <v>0.62893518518518521</v>
      </c>
      <c r="L5678" s="25">
        <v>3156</v>
      </c>
      <c r="M5678" s="26">
        <f>Causas[[#This Row],[parada_duracion]]/60</f>
        <v>52.6</v>
      </c>
      <c r="N5678" s="19" t="s">
        <v>49</v>
      </c>
      <c r="O5678" s="16" t="s">
        <v>49</v>
      </c>
      <c r="P5678" s="16">
        <f>WEEKNUM(Causas[[#This Row],[resolucion_fecha]],16)</f>
        <v>50</v>
      </c>
      <c r="Q5678" s="16" t="str">
        <f>TEXT(Causas[[#This Row],[resolucion_fecha]],"MMMM")</f>
        <v>diciembre</v>
      </c>
      <c r="R5678" s="16" t="str">
        <f t="shared" si="89"/>
        <v>T</v>
      </c>
      <c r="S5678" s="16"/>
      <c r="T5678" s="16" t="s">
        <v>49</v>
      </c>
      <c r="U5678" s="16"/>
      <c r="V5678" s="16"/>
      <c r="W5678" s="16"/>
    </row>
    <row r="5679" spans="1:23" hidden="1" x14ac:dyDescent="0.25">
      <c r="A5679" s="25">
        <v>159915</v>
      </c>
      <c r="B5679" s="25" t="s">
        <v>61</v>
      </c>
      <c r="C5679" s="25" t="s">
        <v>43</v>
      </c>
      <c r="D5679" s="25" t="s">
        <v>59</v>
      </c>
      <c r="E5679" s="24">
        <v>44231</v>
      </c>
      <c r="F5679" s="25" t="s">
        <v>60</v>
      </c>
      <c r="G5679" s="25" t="s">
        <v>46</v>
      </c>
      <c r="H5679" s="24">
        <v>45287</v>
      </c>
      <c r="I5679" s="101">
        <v>0.81623842592592588</v>
      </c>
      <c r="J5679" s="24">
        <v>45287</v>
      </c>
      <c r="K5679" s="101">
        <v>0.85243055555555547</v>
      </c>
      <c r="L5679" s="25">
        <v>3127</v>
      </c>
      <c r="M5679" s="26">
        <f>Causas[[#This Row],[parada_duracion]]/60</f>
        <v>52.116666666666667</v>
      </c>
      <c r="N5679" s="18" t="s">
        <v>1814</v>
      </c>
      <c r="O5679" s="99" t="s">
        <v>72</v>
      </c>
      <c r="P5679" s="16">
        <f>WEEKNUM(Causas[[#This Row],[resolucion_fecha]],16)</f>
        <v>52</v>
      </c>
      <c r="Q5679" s="16" t="str">
        <f>TEXT(Causas[[#This Row],[resolucion_fecha]],"MMMM")</f>
        <v>diciembre</v>
      </c>
      <c r="R5679" s="16" t="str">
        <f t="shared" si="89"/>
        <v>T</v>
      </c>
      <c r="S5679" s="16"/>
      <c r="T5679" s="99" t="s">
        <v>73</v>
      </c>
      <c r="U5679" s="16"/>
      <c r="V5679" s="16"/>
      <c r="W5679" s="16"/>
    </row>
    <row r="5680" spans="1:23" x14ac:dyDescent="0.25">
      <c r="A5680" s="96">
        <v>156919</v>
      </c>
      <c r="B5680" s="96" t="s">
        <v>390</v>
      </c>
      <c r="C5680" s="96" t="s">
        <v>43</v>
      </c>
      <c r="D5680" s="96" t="s">
        <v>67</v>
      </c>
      <c r="E5680" s="97">
        <v>43746</v>
      </c>
      <c r="F5680" s="96" t="s">
        <v>56</v>
      </c>
      <c r="G5680" s="96" t="s">
        <v>46</v>
      </c>
      <c r="H5680" s="97">
        <v>45261</v>
      </c>
      <c r="I5680" s="23">
        <v>0.49226851851851849</v>
      </c>
      <c r="J5680" s="97">
        <v>45261</v>
      </c>
      <c r="K5680" s="23">
        <v>0.52837962962962959</v>
      </c>
      <c r="L5680" s="96">
        <v>3120</v>
      </c>
      <c r="M5680" s="98">
        <f>Causas[[#This Row],[parada_duracion]]/60</f>
        <v>52</v>
      </c>
      <c r="N5680" s="18" t="s">
        <v>49</v>
      </c>
      <c r="O5680" s="99" t="s">
        <v>49</v>
      </c>
      <c r="P5680" s="99">
        <f>WEEKNUM(Causas[[#This Row],[resolucion_fecha]],16)</f>
        <v>48</v>
      </c>
      <c r="Q5680" s="99" t="str">
        <f>TEXT(Causas[[#This Row],[resolucion_fecha]],"MMMM")</f>
        <v>diciembre</v>
      </c>
      <c r="R5680" s="99" t="str">
        <f t="shared" si="89"/>
        <v>M</v>
      </c>
      <c r="S5680" s="99"/>
      <c r="T5680" s="99" t="s">
        <v>49</v>
      </c>
      <c r="U5680" s="16"/>
      <c r="V5680" s="99"/>
      <c r="W5680" s="99"/>
    </row>
    <row r="5681" spans="1:23" hidden="1" x14ac:dyDescent="0.25">
      <c r="A5681" s="25">
        <v>156834</v>
      </c>
      <c r="B5681" s="25" t="s">
        <v>42</v>
      </c>
      <c r="C5681" s="25" t="s">
        <v>43</v>
      </c>
      <c r="D5681" s="25" t="s">
        <v>44</v>
      </c>
      <c r="E5681" s="24">
        <v>43405</v>
      </c>
      <c r="F5681" s="25" t="s">
        <v>45</v>
      </c>
      <c r="G5681" s="25" t="s">
        <v>50</v>
      </c>
      <c r="H5681" s="24">
        <v>45261</v>
      </c>
      <c r="I5681" s="101">
        <v>0.31706018518518519</v>
      </c>
      <c r="J5681" s="24">
        <v>45261</v>
      </c>
      <c r="K5681" s="101">
        <v>0.35281249999999997</v>
      </c>
      <c r="L5681" s="25">
        <v>3089</v>
      </c>
      <c r="M5681" s="26">
        <f>Causas[[#This Row],[parada_duracion]]/60</f>
        <v>51.483333333333334</v>
      </c>
      <c r="N5681" s="18" t="s">
        <v>49</v>
      </c>
      <c r="O5681" s="99" t="s">
        <v>49</v>
      </c>
      <c r="P5681" s="16">
        <f>WEEKNUM(Causas[[#This Row],[resolucion_fecha]],16)</f>
        <v>48</v>
      </c>
      <c r="Q5681" s="16" t="str">
        <f>TEXT(Causas[[#This Row],[resolucion_fecha]],"MMMM")</f>
        <v>diciembre</v>
      </c>
      <c r="R5681" s="16" t="str">
        <f t="shared" si="89"/>
        <v>M</v>
      </c>
      <c r="S5681" s="16"/>
      <c r="T5681" s="99" t="s">
        <v>49</v>
      </c>
      <c r="U5681" s="100"/>
      <c r="V5681" s="16"/>
      <c r="W5681" s="16"/>
    </row>
    <row r="5682" spans="1:23" hidden="1" x14ac:dyDescent="0.25">
      <c r="A5682" s="96">
        <v>158942</v>
      </c>
      <c r="B5682" s="96" t="s">
        <v>42</v>
      </c>
      <c r="C5682" s="96" t="s">
        <v>43</v>
      </c>
      <c r="D5682" s="96" t="s">
        <v>55</v>
      </c>
      <c r="E5682" s="97">
        <v>43405</v>
      </c>
      <c r="F5682" s="96" t="s">
        <v>45</v>
      </c>
      <c r="G5682" s="96" t="s">
        <v>50</v>
      </c>
      <c r="H5682" s="97">
        <v>45279</v>
      </c>
      <c r="I5682" s="23">
        <v>0.26721064814814816</v>
      </c>
      <c r="J5682" s="97">
        <v>45279</v>
      </c>
      <c r="K5682" s="23">
        <v>0.30290509259259263</v>
      </c>
      <c r="L5682" s="96">
        <v>3084</v>
      </c>
      <c r="M5682" s="98">
        <f>Causas[[#This Row],[parada_duracion]]/60</f>
        <v>51.4</v>
      </c>
      <c r="N5682" s="18" t="s">
        <v>1815</v>
      </c>
      <c r="O5682" s="16" t="s">
        <v>52</v>
      </c>
      <c r="P5682" s="99">
        <f>WEEKNUM(Causas[[#This Row],[resolucion_fecha]],16)</f>
        <v>51</v>
      </c>
      <c r="Q5682" s="99" t="str">
        <f>TEXT(Causas[[#This Row],[resolucion_fecha]],"MMMM")</f>
        <v>diciembre</v>
      </c>
      <c r="R5682" s="99" t="str">
        <f t="shared" si="89"/>
        <v>M</v>
      </c>
      <c r="S5682" s="99"/>
      <c r="T5682" s="16" t="s">
        <v>53</v>
      </c>
      <c r="U5682" s="16"/>
      <c r="V5682" s="99"/>
      <c r="W5682" s="99"/>
    </row>
    <row r="5683" spans="1:23" hidden="1" x14ac:dyDescent="0.25">
      <c r="A5683" s="96">
        <v>157455</v>
      </c>
      <c r="B5683" s="96" t="s">
        <v>79</v>
      </c>
      <c r="C5683" s="96" t="s">
        <v>43</v>
      </c>
      <c r="D5683" s="96" t="s">
        <v>82</v>
      </c>
      <c r="E5683" s="97">
        <v>43405</v>
      </c>
      <c r="F5683" s="96" t="s">
        <v>45</v>
      </c>
      <c r="G5683" s="96" t="s">
        <v>46</v>
      </c>
      <c r="H5683" s="97">
        <v>45265</v>
      </c>
      <c r="I5683" s="23">
        <v>0.65122685185185192</v>
      </c>
      <c r="J5683" s="97">
        <v>45265</v>
      </c>
      <c r="K5683" s="23">
        <v>0.68520833333333331</v>
      </c>
      <c r="L5683" s="96">
        <v>2936</v>
      </c>
      <c r="M5683" s="98">
        <f>Causas[[#This Row],[parada_duracion]]/60</f>
        <v>48.93333333333333</v>
      </c>
      <c r="N5683" s="18" t="s">
        <v>49</v>
      </c>
      <c r="O5683" s="99" t="s">
        <v>49</v>
      </c>
      <c r="P5683" s="99">
        <f>WEEKNUM(Causas[[#This Row],[resolucion_fecha]],16)</f>
        <v>49</v>
      </c>
      <c r="Q5683" s="99" t="str">
        <f>TEXT(Causas[[#This Row],[resolucion_fecha]],"MMMM")</f>
        <v>diciembre</v>
      </c>
      <c r="R5683" s="99" t="str">
        <f t="shared" si="89"/>
        <v>T</v>
      </c>
      <c r="S5683" s="99"/>
      <c r="T5683" s="99" t="s">
        <v>49</v>
      </c>
      <c r="U5683" s="100"/>
      <c r="V5683" s="99"/>
      <c r="W5683" s="99"/>
    </row>
    <row r="5684" spans="1:23" hidden="1" x14ac:dyDescent="0.25">
      <c r="A5684" s="25">
        <v>159427</v>
      </c>
      <c r="B5684" s="25" t="s">
        <v>129</v>
      </c>
      <c r="C5684" s="25" t="s">
        <v>43</v>
      </c>
      <c r="D5684" s="25" t="s">
        <v>55</v>
      </c>
      <c r="E5684" s="24">
        <v>43405</v>
      </c>
      <c r="F5684" s="25" t="s">
        <v>45</v>
      </c>
      <c r="G5684" s="25" t="s">
        <v>46</v>
      </c>
      <c r="H5684" s="24">
        <v>45282</v>
      </c>
      <c r="I5684" s="101">
        <v>0.27550925925925923</v>
      </c>
      <c r="J5684" s="24">
        <v>45282</v>
      </c>
      <c r="K5684" s="101">
        <v>0.30944444444444447</v>
      </c>
      <c r="L5684" s="25">
        <v>2932</v>
      </c>
      <c r="M5684" s="26">
        <f>Causas[[#This Row],[parada_duracion]]/60</f>
        <v>48.866666666666667</v>
      </c>
      <c r="N5684" s="18" t="s">
        <v>49</v>
      </c>
      <c r="O5684" s="16" t="s">
        <v>49</v>
      </c>
      <c r="P5684" s="16">
        <f>WEEKNUM(Causas[[#This Row],[resolucion_fecha]],16)</f>
        <v>51</v>
      </c>
      <c r="Q5684" s="16" t="str">
        <f>TEXT(Causas[[#This Row],[resolucion_fecha]],"MMMM")</f>
        <v>diciembre</v>
      </c>
      <c r="R5684" s="16" t="str">
        <f t="shared" si="89"/>
        <v>M</v>
      </c>
      <c r="S5684" s="16"/>
      <c r="T5684" s="16" t="s">
        <v>49</v>
      </c>
      <c r="U5684" s="100"/>
      <c r="V5684" s="16"/>
      <c r="W5684" s="16"/>
    </row>
    <row r="5685" spans="1:23" hidden="1" x14ac:dyDescent="0.25">
      <c r="A5685" s="25">
        <v>159093</v>
      </c>
      <c r="B5685" s="25" t="s">
        <v>66</v>
      </c>
      <c r="C5685" s="25" t="s">
        <v>43</v>
      </c>
      <c r="D5685" s="25" t="s">
        <v>96</v>
      </c>
      <c r="E5685" s="24">
        <v>43405</v>
      </c>
      <c r="F5685" s="25" t="s">
        <v>45</v>
      </c>
      <c r="G5685" s="25" t="s">
        <v>46</v>
      </c>
      <c r="H5685" s="24">
        <v>45279</v>
      </c>
      <c r="I5685" s="101">
        <v>0.7785185185185185</v>
      </c>
      <c r="J5685" s="24">
        <v>45279</v>
      </c>
      <c r="K5685" s="101">
        <v>0.81218749999999995</v>
      </c>
      <c r="L5685" s="25">
        <v>2909</v>
      </c>
      <c r="M5685" s="26">
        <f>Causas[[#This Row],[parada_duracion]]/60</f>
        <v>48.483333333333334</v>
      </c>
      <c r="N5685" s="19" t="s">
        <v>1816</v>
      </c>
      <c r="O5685" s="16" t="s">
        <v>72</v>
      </c>
      <c r="P5685" s="16">
        <f>WEEKNUM(Causas[[#This Row],[resolucion_fecha]],16)</f>
        <v>51</v>
      </c>
      <c r="Q5685" s="16" t="str">
        <f>TEXT(Causas[[#This Row],[resolucion_fecha]],"MMMM")</f>
        <v>diciembre</v>
      </c>
      <c r="R5685" s="16" t="str">
        <f t="shared" si="89"/>
        <v>T</v>
      </c>
      <c r="S5685" s="16"/>
      <c r="T5685" s="16" t="s">
        <v>73</v>
      </c>
      <c r="U5685" s="16"/>
      <c r="V5685" s="16"/>
      <c r="W5685" s="16"/>
    </row>
    <row r="5686" spans="1:23" hidden="1" x14ac:dyDescent="0.25">
      <c r="A5686" s="25">
        <v>159110</v>
      </c>
      <c r="B5686" s="25" t="s">
        <v>54</v>
      </c>
      <c r="C5686" s="25" t="s">
        <v>43</v>
      </c>
      <c r="D5686" s="25" t="s">
        <v>55</v>
      </c>
      <c r="E5686" s="24">
        <v>44120</v>
      </c>
      <c r="F5686" s="25" t="s">
        <v>56</v>
      </c>
      <c r="G5686" s="25" t="s">
        <v>50</v>
      </c>
      <c r="H5686" s="24">
        <v>45280</v>
      </c>
      <c r="I5686" s="101">
        <v>0.27644675925925927</v>
      </c>
      <c r="J5686" s="24">
        <v>45280</v>
      </c>
      <c r="K5686" s="101">
        <v>0.30997685185185186</v>
      </c>
      <c r="L5686" s="25">
        <v>2897</v>
      </c>
      <c r="M5686" s="26">
        <f>Causas[[#This Row],[parada_duracion]]/60</f>
        <v>48.283333333333331</v>
      </c>
      <c r="N5686" s="19" t="s">
        <v>1797</v>
      </c>
      <c r="O5686" s="16" t="s">
        <v>52</v>
      </c>
      <c r="P5686" s="16">
        <f>WEEKNUM(Causas[[#This Row],[resolucion_fecha]],16)</f>
        <v>51</v>
      </c>
      <c r="Q5686" s="16" t="str">
        <f>TEXT(Causas[[#This Row],[resolucion_fecha]],"MMMM")</f>
        <v>diciembre</v>
      </c>
      <c r="R5686" s="16" t="str">
        <f t="shared" si="89"/>
        <v>M</v>
      </c>
      <c r="S5686" s="16"/>
      <c r="T5686" s="16" t="s">
        <v>53</v>
      </c>
      <c r="U5686" s="16"/>
      <c r="V5686" s="16"/>
      <c r="W5686" s="16"/>
    </row>
    <row r="5687" spans="1:23" ht="45" hidden="1" x14ac:dyDescent="0.25">
      <c r="A5687" s="25">
        <v>158297</v>
      </c>
      <c r="B5687" s="25" t="s">
        <v>61</v>
      </c>
      <c r="C5687" s="25" t="s">
        <v>43</v>
      </c>
      <c r="D5687" s="25" t="s">
        <v>90</v>
      </c>
      <c r="E5687" s="24">
        <v>43405</v>
      </c>
      <c r="F5687" s="25" t="s">
        <v>45</v>
      </c>
      <c r="G5687" s="25" t="s">
        <v>46</v>
      </c>
      <c r="H5687" s="24">
        <v>45272</v>
      </c>
      <c r="I5687" s="101">
        <v>0.82016203703703694</v>
      </c>
      <c r="J5687" s="24">
        <v>45272</v>
      </c>
      <c r="K5687" s="101">
        <v>0.85364583333333333</v>
      </c>
      <c r="L5687" s="25">
        <v>2893</v>
      </c>
      <c r="M5687" s="26">
        <f>Causas[[#This Row],[parada_duracion]]/60</f>
        <v>48.216666666666669</v>
      </c>
      <c r="N5687" s="18" t="s">
        <v>1817</v>
      </c>
      <c r="O5687" s="99" t="s">
        <v>52</v>
      </c>
      <c r="P5687" s="16">
        <f>WEEKNUM(Causas[[#This Row],[resolucion_fecha]],16)</f>
        <v>50</v>
      </c>
      <c r="Q5687" s="16" t="str">
        <f>TEXT(Causas[[#This Row],[resolucion_fecha]],"MMMM")</f>
        <v>diciembre</v>
      </c>
      <c r="R5687" s="16" t="str">
        <f t="shared" si="89"/>
        <v>T</v>
      </c>
      <c r="S5687" s="16"/>
      <c r="T5687" s="99" t="s">
        <v>53</v>
      </c>
      <c r="U5687" s="16"/>
      <c r="V5687" s="16"/>
      <c r="W5687" s="16"/>
    </row>
    <row r="5688" spans="1:23" hidden="1" x14ac:dyDescent="0.25">
      <c r="A5688" s="96">
        <v>158156</v>
      </c>
      <c r="B5688" s="96" t="s">
        <v>61</v>
      </c>
      <c r="C5688" s="96" t="s">
        <v>43</v>
      </c>
      <c r="D5688" s="96" t="s">
        <v>82</v>
      </c>
      <c r="E5688" s="97">
        <v>43405</v>
      </c>
      <c r="F5688" s="96" t="s">
        <v>45</v>
      </c>
      <c r="G5688" s="96" t="s">
        <v>46</v>
      </c>
      <c r="H5688" s="97">
        <v>45271</v>
      </c>
      <c r="I5688" s="23">
        <v>0.61282407407407413</v>
      </c>
      <c r="J5688" s="97">
        <v>45271</v>
      </c>
      <c r="K5688" s="23">
        <v>0.64619212962962969</v>
      </c>
      <c r="L5688" s="96">
        <v>2883</v>
      </c>
      <c r="M5688" s="98">
        <f>Causas[[#This Row],[parada_duracion]]/60</f>
        <v>48.05</v>
      </c>
      <c r="N5688" s="18" t="s">
        <v>1818</v>
      </c>
      <c r="O5688" s="99" t="s">
        <v>72</v>
      </c>
      <c r="P5688" s="99">
        <f>WEEKNUM(Causas[[#This Row],[resolucion_fecha]],16)</f>
        <v>50</v>
      </c>
      <c r="Q5688" s="99" t="str">
        <f>TEXT(Causas[[#This Row],[resolucion_fecha]],"MMMM")</f>
        <v>diciembre</v>
      </c>
      <c r="R5688" s="99" t="str">
        <f t="shared" si="89"/>
        <v>T</v>
      </c>
      <c r="S5688" s="99"/>
      <c r="T5688" s="99" t="s">
        <v>73</v>
      </c>
      <c r="U5688" s="16"/>
      <c r="V5688" s="99"/>
      <c r="W5688" s="99"/>
    </row>
    <row r="5689" spans="1:23" hidden="1" x14ac:dyDescent="0.25">
      <c r="A5689" s="96">
        <v>158883</v>
      </c>
      <c r="B5689" s="96" t="s">
        <v>557</v>
      </c>
      <c r="C5689" s="96" t="s">
        <v>43</v>
      </c>
      <c r="D5689" s="96" t="s">
        <v>161</v>
      </c>
      <c r="E5689" s="97">
        <v>43405</v>
      </c>
      <c r="F5689" s="96" t="s">
        <v>45</v>
      </c>
      <c r="G5689" s="96" t="s">
        <v>46</v>
      </c>
      <c r="H5689" s="97">
        <v>45278</v>
      </c>
      <c r="I5689" s="23">
        <v>0.66380787037037037</v>
      </c>
      <c r="J5689" s="97">
        <v>45278</v>
      </c>
      <c r="K5689" s="23">
        <v>0.69697916666666659</v>
      </c>
      <c r="L5689" s="96">
        <v>2866</v>
      </c>
      <c r="M5689" s="98">
        <f>Causas[[#This Row],[parada_duracion]]/60</f>
        <v>47.766666666666666</v>
      </c>
      <c r="N5689" s="18" t="s">
        <v>49</v>
      </c>
      <c r="O5689" s="99" t="s">
        <v>49</v>
      </c>
      <c r="P5689" s="99">
        <f>WEEKNUM(Causas[[#This Row],[resolucion_fecha]],16)</f>
        <v>51</v>
      </c>
      <c r="Q5689" s="99" t="str">
        <f>TEXT(Causas[[#This Row],[resolucion_fecha]],"MMMM")</f>
        <v>diciembre</v>
      </c>
      <c r="R5689" s="99" t="str">
        <f t="shared" si="89"/>
        <v>T</v>
      </c>
      <c r="S5689" s="99"/>
      <c r="T5689" s="99" t="s">
        <v>49</v>
      </c>
      <c r="U5689" s="100"/>
      <c r="V5689" s="99"/>
      <c r="W5689" s="99"/>
    </row>
    <row r="5690" spans="1:23" hidden="1" x14ac:dyDescent="0.25">
      <c r="A5690" s="25">
        <v>158862</v>
      </c>
      <c r="B5690" s="25" t="s">
        <v>766</v>
      </c>
      <c r="C5690" s="25" t="s">
        <v>43</v>
      </c>
      <c r="D5690" s="25" t="s">
        <v>44</v>
      </c>
      <c r="E5690" s="24">
        <v>45049</v>
      </c>
      <c r="F5690" s="25" t="s">
        <v>124</v>
      </c>
      <c r="G5690" s="25" t="s">
        <v>46</v>
      </c>
      <c r="H5690" s="24">
        <v>45278</v>
      </c>
      <c r="I5690" s="101">
        <v>0.60638888888888887</v>
      </c>
      <c r="J5690" s="24">
        <v>45278</v>
      </c>
      <c r="K5690" s="101">
        <v>0.63945601851851852</v>
      </c>
      <c r="L5690" s="25">
        <v>2857</v>
      </c>
      <c r="M5690" s="26">
        <f>Causas[[#This Row],[parada_duracion]]/60</f>
        <v>47.616666666666667</v>
      </c>
      <c r="N5690" s="18" t="s">
        <v>49</v>
      </c>
      <c r="O5690" s="99" t="s">
        <v>49</v>
      </c>
      <c r="P5690" s="16">
        <f>WEEKNUM(Causas[[#This Row],[resolucion_fecha]],16)</f>
        <v>51</v>
      </c>
      <c r="Q5690" s="16" t="str">
        <f>TEXT(Causas[[#This Row],[resolucion_fecha]],"MMMM")</f>
        <v>diciembre</v>
      </c>
      <c r="R5690" s="16" t="str">
        <f t="shared" si="89"/>
        <v>T</v>
      </c>
      <c r="S5690" s="16"/>
      <c r="T5690" s="99" t="s">
        <v>49</v>
      </c>
      <c r="U5690" s="100"/>
      <c r="V5690" s="16"/>
      <c r="W5690" s="16"/>
    </row>
    <row r="5691" spans="1:23" hidden="1" x14ac:dyDescent="0.25">
      <c r="A5691" s="25">
        <v>159592</v>
      </c>
      <c r="B5691" s="25" t="s">
        <v>61</v>
      </c>
      <c r="C5691" s="25" t="s">
        <v>43</v>
      </c>
      <c r="D5691" s="25" t="s">
        <v>59</v>
      </c>
      <c r="E5691" s="24">
        <v>44231</v>
      </c>
      <c r="F5691" s="25" t="s">
        <v>60</v>
      </c>
      <c r="G5691" s="25" t="s">
        <v>46</v>
      </c>
      <c r="H5691" s="24">
        <v>45282</v>
      </c>
      <c r="I5691" s="101">
        <v>0.75274305555555554</v>
      </c>
      <c r="J5691" s="24">
        <v>45282</v>
      </c>
      <c r="K5691" s="101">
        <v>0.78581018518518519</v>
      </c>
      <c r="L5691" s="25">
        <v>2857</v>
      </c>
      <c r="M5691" s="26">
        <f>Causas[[#This Row],[parada_duracion]]/60</f>
        <v>47.616666666666667</v>
      </c>
      <c r="N5691" s="18" t="s">
        <v>1819</v>
      </c>
      <c r="O5691" s="16" t="s">
        <v>72</v>
      </c>
      <c r="P5691" s="16">
        <f>WEEKNUM(Causas[[#This Row],[resolucion_fecha]],16)</f>
        <v>51</v>
      </c>
      <c r="Q5691" s="16" t="str">
        <f>TEXT(Causas[[#This Row],[resolucion_fecha]],"MMMM")</f>
        <v>diciembre</v>
      </c>
      <c r="R5691" s="16" t="str">
        <f t="shared" si="89"/>
        <v>T</v>
      </c>
      <c r="S5691" s="16"/>
      <c r="T5691" s="16" t="s">
        <v>73</v>
      </c>
      <c r="U5691" s="16"/>
      <c r="V5691" s="16"/>
      <c r="W5691" s="16"/>
    </row>
    <row r="5692" spans="1:23" hidden="1" x14ac:dyDescent="0.25">
      <c r="A5692" s="25">
        <v>159768</v>
      </c>
      <c r="B5692" s="25" t="s">
        <v>352</v>
      </c>
      <c r="C5692" s="25" t="s">
        <v>43</v>
      </c>
      <c r="D5692" s="25" t="s">
        <v>55</v>
      </c>
      <c r="E5692" s="24">
        <v>43881</v>
      </c>
      <c r="F5692" s="25" t="s">
        <v>56</v>
      </c>
      <c r="G5692" s="25" t="s">
        <v>46</v>
      </c>
      <c r="H5692" s="24">
        <v>45286</v>
      </c>
      <c r="I5692" s="101">
        <v>0.74533564814814823</v>
      </c>
      <c r="J5692" s="24">
        <v>45286</v>
      </c>
      <c r="K5692" s="101">
        <v>0.77803240740740742</v>
      </c>
      <c r="L5692" s="25">
        <v>2825</v>
      </c>
      <c r="M5692" s="26">
        <f>Causas[[#This Row],[parada_duracion]]/60</f>
        <v>47.083333333333336</v>
      </c>
      <c r="N5692" s="19" t="s">
        <v>49</v>
      </c>
      <c r="O5692" s="16" t="s">
        <v>49</v>
      </c>
      <c r="P5692" s="16">
        <f>WEEKNUM(Causas[[#This Row],[resolucion_fecha]],16)</f>
        <v>52</v>
      </c>
      <c r="Q5692" s="16" t="str">
        <f>TEXT(Causas[[#This Row],[resolucion_fecha]],"MMMM")</f>
        <v>diciembre</v>
      </c>
      <c r="R5692" s="16" t="str">
        <f t="shared" si="89"/>
        <v>T</v>
      </c>
      <c r="S5692" s="16"/>
      <c r="T5692" s="16" t="s">
        <v>49</v>
      </c>
      <c r="U5692" s="16"/>
      <c r="V5692" s="16"/>
      <c r="W5692" s="16"/>
    </row>
    <row r="5693" spans="1:23" x14ac:dyDescent="0.25">
      <c r="A5693" s="25">
        <v>158507</v>
      </c>
      <c r="B5693" s="25" t="s">
        <v>42</v>
      </c>
      <c r="C5693" s="25" t="s">
        <v>43</v>
      </c>
      <c r="D5693" s="25" t="s">
        <v>67</v>
      </c>
      <c r="E5693" s="24">
        <v>43405</v>
      </c>
      <c r="F5693" s="25" t="s">
        <v>45</v>
      </c>
      <c r="G5693" s="25" t="s">
        <v>46</v>
      </c>
      <c r="H5693" s="24">
        <v>45274</v>
      </c>
      <c r="I5693" s="101">
        <v>0.52929398148148155</v>
      </c>
      <c r="J5693" s="24">
        <v>45274</v>
      </c>
      <c r="K5693" s="101">
        <v>0.56196759259259255</v>
      </c>
      <c r="L5693" s="25">
        <v>2823</v>
      </c>
      <c r="M5693" s="26">
        <f>Causas[[#This Row],[parada_duracion]]/60</f>
        <v>47.05</v>
      </c>
      <c r="N5693" s="19" t="s">
        <v>49</v>
      </c>
      <c r="O5693" s="16" t="s">
        <v>49</v>
      </c>
      <c r="P5693" s="16">
        <f>WEEKNUM(Causas[[#This Row],[resolucion_fecha]],16)</f>
        <v>50</v>
      </c>
      <c r="Q5693" s="16" t="str">
        <f>TEXT(Causas[[#This Row],[resolucion_fecha]],"MMMM")</f>
        <v>diciembre</v>
      </c>
      <c r="R5693" s="16" t="str">
        <f t="shared" si="89"/>
        <v>M</v>
      </c>
      <c r="S5693" s="16"/>
      <c r="T5693" s="16" t="s">
        <v>49</v>
      </c>
      <c r="U5693" s="16"/>
      <c r="V5693" s="16"/>
      <c r="W5693" s="16"/>
    </row>
    <row r="5694" spans="1:23" ht="30" hidden="1" x14ac:dyDescent="0.25">
      <c r="A5694" s="25">
        <v>158057</v>
      </c>
      <c r="B5694" s="25" t="s">
        <v>74</v>
      </c>
      <c r="C5694" s="25" t="s">
        <v>43</v>
      </c>
      <c r="D5694" s="25" t="s">
        <v>68</v>
      </c>
      <c r="E5694" s="24">
        <v>44258</v>
      </c>
      <c r="F5694" s="25" t="s">
        <v>56</v>
      </c>
      <c r="G5694" s="25" t="s">
        <v>46</v>
      </c>
      <c r="H5694" s="24">
        <v>45271</v>
      </c>
      <c r="I5694" s="101">
        <v>0.38746527777777778</v>
      </c>
      <c r="J5694" s="24">
        <v>45271</v>
      </c>
      <c r="K5694" s="101">
        <v>0.41958333333333336</v>
      </c>
      <c r="L5694" s="25">
        <v>2775</v>
      </c>
      <c r="M5694" s="26">
        <f>Causas[[#This Row],[parada_duracion]]/60</f>
        <v>46.25</v>
      </c>
      <c r="N5694" s="19" t="s">
        <v>1820</v>
      </c>
      <c r="O5694" s="16" t="s">
        <v>52</v>
      </c>
      <c r="P5694" s="16">
        <f>WEEKNUM(Causas[[#This Row],[resolucion_fecha]],16)</f>
        <v>50</v>
      </c>
      <c r="Q5694" s="16" t="str">
        <f>TEXT(Causas[[#This Row],[resolucion_fecha]],"MMMM")</f>
        <v>diciembre</v>
      </c>
      <c r="R5694" s="16" t="str">
        <f t="shared" si="89"/>
        <v>M</v>
      </c>
      <c r="S5694" s="16"/>
      <c r="T5694" s="16" t="s">
        <v>53</v>
      </c>
      <c r="U5694" s="16"/>
      <c r="V5694" s="16"/>
      <c r="W5694" s="16"/>
    </row>
    <row r="5695" spans="1:23" hidden="1" x14ac:dyDescent="0.25">
      <c r="A5695" s="25">
        <v>157655</v>
      </c>
      <c r="B5695" s="25" t="s">
        <v>54</v>
      </c>
      <c r="C5695" s="25" t="s">
        <v>43</v>
      </c>
      <c r="D5695" s="25" t="s">
        <v>55</v>
      </c>
      <c r="E5695" s="24">
        <v>44120</v>
      </c>
      <c r="F5695" s="25" t="s">
        <v>56</v>
      </c>
      <c r="G5695" s="25" t="s">
        <v>46</v>
      </c>
      <c r="H5695" s="24">
        <v>45266</v>
      </c>
      <c r="I5695" s="101">
        <v>0.70958333333333334</v>
      </c>
      <c r="J5695" s="24">
        <v>45266</v>
      </c>
      <c r="K5695" s="101">
        <v>0.7415046296296296</v>
      </c>
      <c r="L5695" s="25">
        <v>2758</v>
      </c>
      <c r="M5695" s="26">
        <f>Causas[[#This Row],[parada_duracion]]/60</f>
        <v>45.966666666666669</v>
      </c>
      <c r="N5695" s="19" t="s">
        <v>49</v>
      </c>
      <c r="O5695" s="16" t="s">
        <v>49</v>
      </c>
      <c r="P5695" s="16">
        <f>WEEKNUM(Causas[[#This Row],[resolucion_fecha]],16)</f>
        <v>49</v>
      </c>
      <c r="Q5695" s="16" t="str">
        <f>TEXT(Causas[[#This Row],[resolucion_fecha]],"MMMM")</f>
        <v>diciembre</v>
      </c>
      <c r="R5695" s="16" t="str">
        <f t="shared" si="89"/>
        <v>T</v>
      </c>
      <c r="S5695" s="16"/>
      <c r="T5695" s="16" t="s">
        <v>49</v>
      </c>
      <c r="U5695" s="16"/>
      <c r="V5695" s="16"/>
      <c r="W5695" s="16"/>
    </row>
    <row r="5696" spans="1:23" hidden="1" x14ac:dyDescent="0.25">
      <c r="A5696" s="25">
        <v>158142</v>
      </c>
      <c r="B5696" s="25" t="s">
        <v>111</v>
      </c>
      <c r="C5696" s="25" t="s">
        <v>43</v>
      </c>
      <c r="D5696" s="25" t="s">
        <v>166</v>
      </c>
      <c r="E5696" s="24">
        <v>44432</v>
      </c>
      <c r="F5696" s="25" t="s">
        <v>325</v>
      </c>
      <c r="G5696" s="25" t="s">
        <v>50</v>
      </c>
      <c r="H5696" s="24">
        <v>45271</v>
      </c>
      <c r="I5696" s="101">
        <v>0.59635416666666663</v>
      </c>
      <c r="J5696" s="24">
        <v>45271</v>
      </c>
      <c r="K5696" s="101">
        <v>0.62774305555555554</v>
      </c>
      <c r="L5696" s="25">
        <v>2712</v>
      </c>
      <c r="M5696" s="26">
        <f>Causas[[#This Row],[parada_duracion]]/60</f>
        <v>45.2</v>
      </c>
      <c r="N5696" s="19" t="s">
        <v>1821</v>
      </c>
      <c r="O5696" s="16" t="s">
        <v>52</v>
      </c>
      <c r="P5696" s="16">
        <f>WEEKNUM(Causas[[#This Row],[resolucion_fecha]],16)</f>
        <v>50</v>
      </c>
      <c r="Q5696" s="16" t="str">
        <f>TEXT(Causas[[#This Row],[resolucion_fecha]],"MMMM")</f>
        <v>diciembre</v>
      </c>
      <c r="R5696" s="16" t="str">
        <f t="shared" si="89"/>
        <v>T</v>
      </c>
      <c r="S5696" s="16"/>
      <c r="T5696" s="16" t="s">
        <v>53</v>
      </c>
      <c r="U5696" s="16"/>
      <c r="V5696" s="16"/>
      <c r="W5696" s="16"/>
    </row>
    <row r="5697" spans="1:23" hidden="1" x14ac:dyDescent="0.25">
      <c r="A5697" s="25">
        <v>159543</v>
      </c>
      <c r="B5697" s="25" t="s">
        <v>101</v>
      </c>
      <c r="C5697" s="25" t="s">
        <v>43</v>
      </c>
      <c r="D5697" s="25" t="s">
        <v>154</v>
      </c>
      <c r="E5697" s="24">
        <v>43405</v>
      </c>
      <c r="F5697" s="25" t="s">
        <v>45</v>
      </c>
      <c r="G5697" s="25" t="s">
        <v>50</v>
      </c>
      <c r="H5697" s="24">
        <v>45282</v>
      </c>
      <c r="I5697" s="101">
        <v>0.65187499999999998</v>
      </c>
      <c r="J5697" s="24">
        <v>45282</v>
      </c>
      <c r="K5697" s="101">
        <v>0.68312499999999998</v>
      </c>
      <c r="L5697" s="25">
        <v>2700</v>
      </c>
      <c r="M5697" s="26">
        <f>Causas[[#This Row],[parada_duracion]]/60</f>
        <v>45</v>
      </c>
      <c r="N5697" s="19" t="s">
        <v>49</v>
      </c>
      <c r="O5697" s="16" t="s">
        <v>49</v>
      </c>
      <c r="P5697" s="16">
        <f>WEEKNUM(Causas[[#This Row],[resolucion_fecha]],16)</f>
        <v>51</v>
      </c>
      <c r="Q5697" s="16" t="str">
        <f>TEXT(Causas[[#This Row],[resolucion_fecha]],"MMMM")</f>
        <v>diciembre</v>
      </c>
      <c r="R5697" s="16" t="str">
        <f t="shared" si="89"/>
        <v>T</v>
      </c>
      <c r="S5697" s="16"/>
      <c r="T5697" s="16" t="s">
        <v>49</v>
      </c>
      <c r="U5697" s="16"/>
      <c r="V5697" s="16"/>
      <c r="W5697" s="16"/>
    </row>
    <row r="5698" spans="1:23" hidden="1" x14ac:dyDescent="0.25">
      <c r="A5698" s="96">
        <v>157182</v>
      </c>
      <c r="B5698" s="96" t="s">
        <v>61</v>
      </c>
      <c r="C5698" s="96" t="s">
        <v>43</v>
      </c>
      <c r="D5698" s="96" t="s">
        <v>68</v>
      </c>
      <c r="E5698" s="97">
        <v>43405</v>
      </c>
      <c r="F5698" s="96" t="s">
        <v>45</v>
      </c>
      <c r="G5698" s="96" t="s">
        <v>46</v>
      </c>
      <c r="H5698" s="97">
        <v>45264</v>
      </c>
      <c r="I5698" s="23">
        <v>0.27111111111111114</v>
      </c>
      <c r="J5698" s="97">
        <v>45264</v>
      </c>
      <c r="K5698" s="23">
        <v>0.3021064814814815</v>
      </c>
      <c r="L5698" s="96">
        <v>2678</v>
      </c>
      <c r="M5698" s="98">
        <f>Causas[[#This Row],[parada_duracion]]/60</f>
        <v>44.633333333333333</v>
      </c>
      <c r="N5698" s="18" t="s">
        <v>49</v>
      </c>
      <c r="O5698" s="99" t="s">
        <v>49</v>
      </c>
      <c r="P5698" s="99">
        <f>WEEKNUM(Causas[[#This Row],[resolucion_fecha]],16)</f>
        <v>49</v>
      </c>
      <c r="Q5698" s="99" t="str">
        <f>TEXT(Causas[[#This Row],[resolucion_fecha]],"MMMM")</f>
        <v>diciembre</v>
      </c>
      <c r="R5698" s="99" t="str">
        <f t="shared" si="89"/>
        <v>M</v>
      </c>
      <c r="S5698" s="99"/>
      <c r="T5698" s="99" t="s">
        <v>49</v>
      </c>
      <c r="U5698" s="16"/>
      <c r="V5698" s="99"/>
      <c r="W5698" s="99"/>
    </row>
    <row r="5699" spans="1:23" x14ac:dyDescent="0.25">
      <c r="A5699" s="25">
        <v>159111</v>
      </c>
      <c r="B5699" s="25" t="s">
        <v>171</v>
      </c>
      <c r="C5699" s="25" t="s">
        <v>43</v>
      </c>
      <c r="D5699" s="25" t="s">
        <v>67</v>
      </c>
      <c r="E5699" s="24">
        <v>43405</v>
      </c>
      <c r="F5699" s="25" t="s">
        <v>45</v>
      </c>
      <c r="G5699" s="25" t="s">
        <v>50</v>
      </c>
      <c r="H5699" s="24">
        <v>45280</v>
      </c>
      <c r="I5699" s="101">
        <v>0.2784375</v>
      </c>
      <c r="J5699" s="24">
        <v>45280</v>
      </c>
      <c r="K5699" s="101">
        <v>0.30943287037037037</v>
      </c>
      <c r="L5699" s="25">
        <v>2678</v>
      </c>
      <c r="M5699" s="26">
        <f>Causas[[#This Row],[parada_duracion]]/60</f>
        <v>44.633333333333333</v>
      </c>
      <c r="N5699" s="19" t="s">
        <v>49</v>
      </c>
      <c r="O5699" s="16" t="s">
        <v>49</v>
      </c>
      <c r="P5699" s="16">
        <f>WEEKNUM(Causas[[#This Row],[resolucion_fecha]],16)</f>
        <v>51</v>
      </c>
      <c r="Q5699" s="16" t="str">
        <f>TEXT(Causas[[#This Row],[resolucion_fecha]],"MMMM")</f>
        <v>diciembre</v>
      </c>
      <c r="R5699" s="16" t="str">
        <f t="shared" si="89"/>
        <v>M</v>
      </c>
      <c r="S5699" s="16"/>
      <c r="T5699" s="16" t="s">
        <v>49</v>
      </c>
      <c r="U5699" s="100"/>
      <c r="V5699" s="16"/>
      <c r="W5699" s="16"/>
    </row>
    <row r="5700" spans="1:23" ht="45" hidden="1" x14ac:dyDescent="0.25">
      <c r="A5700" s="25">
        <v>160304</v>
      </c>
      <c r="B5700" s="25" t="s">
        <v>42</v>
      </c>
      <c r="C5700" s="25" t="s">
        <v>43</v>
      </c>
      <c r="D5700" s="25" t="s">
        <v>55</v>
      </c>
      <c r="E5700" s="24">
        <v>43405</v>
      </c>
      <c r="F5700" s="25" t="s">
        <v>45</v>
      </c>
      <c r="G5700" s="25" t="s">
        <v>46</v>
      </c>
      <c r="H5700" s="24">
        <v>45289</v>
      </c>
      <c r="I5700" s="101">
        <v>0.87956018518518519</v>
      </c>
      <c r="J5700" s="24">
        <v>45289</v>
      </c>
      <c r="K5700" s="101">
        <v>0.91045138888888888</v>
      </c>
      <c r="L5700" s="25">
        <v>2669</v>
      </c>
      <c r="M5700" s="26">
        <f>Causas[[#This Row],[parada_duracion]]/60</f>
        <v>44.483333333333334</v>
      </c>
      <c r="N5700" s="19" t="s">
        <v>1822</v>
      </c>
      <c r="O5700" s="16" t="s">
        <v>52</v>
      </c>
      <c r="P5700" s="16">
        <f>WEEKNUM(Causas[[#This Row],[resolucion_fecha]],16)</f>
        <v>52</v>
      </c>
      <c r="Q5700" s="16" t="str">
        <f>TEXT(Causas[[#This Row],[resolucion_fecha]],"MMMM")</f>
        <v>diciembre</v>
      </c>
      <c r="R5700" s="16" t="str">
        <f t="shared" si="89"/>
        <v>T</v>
      </c>
      <c r="S5700" s="16"/>
      <c r="T5700" s="16" t="s">
        <v>53</v>
      </c>
      <c r="U5700" s="16"/>
      <c r="V5700" s="16"/>
      <c r="W5700" s="16"/>
    </row>
    <row r="5701" spans="1:23" hidden="1" x14ac:dyDescent="0.25">
      <c r="A5701" s="25">
        <v>157258</v>
      </c>
      <c r="B5701" s="25" t="s">
        <v>116</v>
      </c>
      <c r="C5701" s="25" t="s">
        <v>43</v>
      </c>
      <c r="D5701" s="25" t="s">
        <v>166</v>
      </c>
      <c r="E5701" s="24">
        <v>43405</v>
      </c>
      <c r="F5701" s="25" t="s">
        <v>45</v>
      </c>
      <c r="G5701" s="25" t="s">
        <v>50</v>
      </c>
      <c r="H5701" s="24">
        <v>45264</v>
      </c>
      <c r="I5701" s="101">
        <v>0.62331018518518522</v>
      </c>
      <c r="J5701" s="24">
        <v>45264</v>
      </c>
      <c r="K5701" s="101">
        <v>0.65416666666666667</v>
      </c>
      <c r="L5701" s="25">
        <v>2666</v>
      </c>
      <c r="M5701" s="26">
        <f>Causas[[#This Row],[parada_duracion]]/60</f>
        <v>44.43333333333333</v>
      </c>
      <c r="N5701" s="19" t="s">
        <v>49</v>
      </c>
      <c r="O5701" s="16" t="s">
        <v>49</v>
      </c>
      <c r="P5701" s="16">
        <f>WEEKNUM(Causas[[#This Row],[resolucion_fecha]],16)</f>
        <v>49</v>
      </c>
      <c r="Q5701" s="16" t="str">
        <f>TEXT(Causas[[#This Row],[resolucion_fecha]],"MMMM")</f>
        <v>diciembre</v>
      </c>
      <c r="R5701" s="16" t="str">
        <f t="shared" si="89"/>
        <v>T</v>
      </c>
      <c r="S5701" s="16"/>
      <c r="T5701" s="16" t="s">
        <v>49</v>
      </c>
      <c r="U5701" s="16"/>
      <c r="V5701" s="16"/>
      <c r="W5701" s="16"/>
    </row>
    <row r="5702" spans="1:23" hidden="1" x14ac:dyDescent="0.25">
      <c r="A5702" s="25">
        <v>158043</v>
      </c>
      <c r="B5702" s="25" t="s">
        <v>111</v>
      </c>
      <c r="C5702" s="25" t="s">
        <v>43</v>
      </c>
      <c r="D5702" s="25" t="s">
        <v>82</v>
      </c>
      <c r="E5702" s="24">
        <v>44756</v>
      </c>
      <c r="F5702" s="25" t="s">
        <v>140</v>
      </c>
      <c r="G5702" s="25" t="s">
        <v>50</v>
      </c>
      <c r="H5702" s="24">
        <v>45271</v>
      </c>
      <c r="I5702" s="101">
        <v>0.24730324074074073</v>
      </c>
      <c r="J5702" s="24">
        <v>45271</v>
      </c>
      <c r="K5702" s="101">
        <v>0.27790509259259261</v>
      </c>
      <c r="L5702" s="25">
        <v>2644</v>
      </c>
      <c r="M5702" s="26">
        <f>Causas[[#This Row],[parada_duracion]]/60</f>
        <v>44.06666666666667</v>
      </c>
      <c r="N5702" s="19" t="s">
        <v>49</v>
      </c>
      <c r="O5702" s="16" t="s">
        <v>49</v>
      </c>
      <c r="P5702" s="16">
        <f>WEEKNUM(Causas[[#This Row],[resolucion_fecha]],16)</f>
        <v>50</v>
      </c>
      <c r="Q5702" s="16" t="str">
        <f>TEXT(Causas[[#This Row],[resolucion_fecha]],"MMMM")</f>
        <v>diciembre</v>
      </c>
      <c r="R5702" s="16" t="str">
        <f t="shared" ref="R5702:R5765" si="90">IF(I5702&gt;TIME(22,0,0),"N",IF(I5702&lt;TIME(6,0,0),"N",IF(I5702&gt;TIME(14,0,0),"T",IF(I5702&gt;=TIME(6,0,0),"M","-"))))</f>
        <v>N</v>
      </c>
      <c r="S5702" s="16"/>
      <c r="T5702" s="16" t="s">
        <v>49</v>
      </c>
      <c r="U5702" s="16"/>
      <c r="V5702" s="16"/>
      <c r="W5702" s="16"/>
    </row>
    <row r="5703" spans="1:23" ht="30" hidden="1" x14ac:dyDescent="0.25">
      <c r="A5703" s="25">
        <v>158982</v>
      </c>
      <c r="B5703" s="25" t="s">
        <v>54</v>
      </c>
      <c r="C5703" s="25" t="s">
        <v>43</v>
      </c>
      <c r="D5703" s="25" t="s">
        <v>55</v>
      </c>
      <c r="E5703" s="24">
        <v>44120</v>
      </c>
      <c r="F5703" s="25" t="s">
        <v>56</v>
      </c>
      <c r="G5703" s="25" t="s">
        <v>50</v>
      </c>
      <c r="H5703" s="24">
        <v>45279</v>
      </c>
      <c r="I5703" s="101">
        <v>0.45136574074074076</v>
      </c>
      <c r="J5703" s="24">
        <v>45279</v>
      </c>
      <c r="K5703" s="101">
        <v>0.48172453703703705</v>
      </c>
      <c r="L5703" s="25">
        <v>2623</v>
      </c>
      <c r="M5703" s="26">
        <f>Causas[[#This Row],[parada_duracion]]/60</f>
        <v>43.716666666666669</v>
      </c>
      <c r="N5703" s="19" t="s">
        <v>1783</v>
      </c>
      <c r="O5703" s="16" t="s">
        <v>52</v>
      </c>
      <c r="P5703" s="16">
        <f>WEEKNUM(Causas[[#This Row],[resolucion_fecha]],16)</f>
        <v>51</v>
      </c>
      <c r="Q5703" s="16" t="str">
        <f>TEXT(Causas[[#This Row],[resolucion_fecha]],"MMMM")</f>
        <v>diciembre</v>
      </c>
      <c r="R5703" s="16" t="str">
        <f t="shared" si="90"/>
        <v>M</v>
      </c>
      <c r="S5703" s="16"/>
      <c r="T5703" s="16" t="s">
        <v>53</v>
      </c>
      <c r="U5703" s="16"/>
      <c r="V5703" s="16"/>
      <c r="W5703" s="16"/>
    </row>
    <row r="5704" spans="1:23" hidden="1" x14ac:dyDescent="0.25">
      <c r="A5704" s="25">
        <v>158955</v>
      </c>
      <c r="B5704" s="25" t="s">
        <v>54</v>
      </c>
      <c r="C5704" s="25" t="s">
        <v>43</v>
      </c>
      <c r="D5704" s="25" t="s">
        <v>55</v>
      </c>
      <c r="E5704" s="24">
        <v>44120</v>
      </c>
      <c r="F5704" s="25" t="s">
        <v>56</v>
      </c>
      <c r="G5704" s="25" t="s">
        <v>50</v>
      </c>
      <c r="H5704" s="24">
        <v>45279</v>
      </c>
      <c r="I5704" s="101">
        <v>0.38537037037037036</v>
      </c>
      <c r="J5704" s="24">
        <v>45279</v>
      </c>
      <c r="K5704" s="101">
        <v>0.41516203703703702</v>
      </c>
      <c r="L5704" s="25">
        <v>2574</v>
      </c>
      <c r="M5704" s="26">
        <f>Causas[[#This Row],[parada_duracion]]/60</f>
        <v>42.9</v>
      </c>
      <c r="N5704" s="18" t="s">
        <v>1823</v>
      </c>
      <c r="O5704" s="99" t="s">
        <v>52</v>
      </c>
      <c r="P5704" s="16">
        <f>WEEKNUM(Causas[[#This Row],[resolucion_fecha]],16)</f>
        <v>51</v>
      </c>
      <c r="Q5704" s="16" t="str">
        <f>TEXT(Causas[[#This Row],[resolucion_fecha]],"MMMM")</f>
        <v>diciembre</v>
      </c>
      <c r="R5704" s="16" t="str">
        <f t="shared" si="90"/>
        <v>M</v>
      </c>
      <c r="S5704" s="16"/>
      <c r="T5704" s="99" t="s">
        <v>53</v>
      </c>
      <c r="U5704" s="16"/>
      <c r="V5704" s="16"/>
      <c r="W5704" s="16"/>
    </row>
    <row r="5705" spans="1:23" hidden="1" x14ac:dyDescent="0.25">
      <c r="A5705" s="96">
        <v>157493</v>
      </c>
      <c r="B5705" s="96" t="s">
        <v>42</v>
      </c>
      <c r="C5705" s="96" t="s">
        <v>43</v>
      </c>
      <c r="D5705" s="96" t="s">
        <v>80</v>
      </c>
      <c r="E5705" s="97">
        <v>43405</v>
      </c>
      <c r="F5705" s="96" t="s">
        <v>45</v>
      </c>
      <c r="G5705" s="96" t="s">
        <v>50</v>
      </c>
      <c r="H5705" s="97">
        <v>45265</v>
      </c>
      <c r="I5705" s="23">
        <v>0.74980324074074067</v>
      </c>
      <c r="J5705" s="97">
        <v>45265</v>
      </c>
      <c r="K5705" s="23">
        <v>0.77939814814814812</v>
      </c>
      <c r="L5705" s="96">
        <v>2557</v>
      </c>
      <c r="M5705" s="98">
        <f>Causas[[#This Row],[parada_duracion]]/60</f>
        <v>42.616666666666667</v>
      </c>
      <c r="N5705" s="18" t="s">
        <v>49</v>
      </c>
      <c r="O5705" s="99" t="s">
        <v>49</v>
      </c>
      <c r="P5705" s="99">
        <f>WEEKNUM(Causas[[#This Row],[resolucion_fecha]],16)</f>
        <v>49</v>
      </c>
      <c r="Q5705" s="99" t="str">
        <f>TEXT(Causas[[#This Row],[resolucion_fecha]],"MMMM")</f>
        <v>diciembre</v>
      </c>
      <c r="R5705" s="99" t="str">
        <f t="shared" si="90"/>
        <v>T</v>
      </c>
      <c r="S5705" s="99"/>
      <c r="T5705" s="99" t="s">
        <v>49</v>
      </c>
      <c r="U5705" s="16"/>
      <c r="V5705" s="99"/>
      <c r="W5705" s="99"/>
    </row>
    <row r="5706" spans="1:23" ht="30" hidden="1" x14ac:dyDescent="0.25">
      <c r="A5706" s="96">
        <v>156831</v>
      </c>
      <c r="B5706" s="96" t="s">
        <v>155</v>
      </c>
      <c r="C5706" s="96" t="s">
        <v>43</v>
      </c>
      <c r="D5706" s="96" t="s">
        <v>90</v>
      </c>
      <c r="E5706" s="97">
        <v>43881</v>
      </c>
      <c r="F5706" s="96" t="s">
        <v>56</v>
      </c>
      <c r="G5706" s="96" t="s">
        <v>46</v>
      </c>
      <c r="H5706" s="97">
        <v>45261</v>
      </c>
      <c r="I5706" s="23">
        <v>0.298912037037037</v>
      </c>
      <c r="J5706" s="97">
        <v>45261</v>
      </c>
      <c r="K5706" s="23">
        <v>0.32785879629629627</v>
      </c>
      <c r="L5706" s="96">
        <v>2501</v>
      </c>
      <c r="M5706" s="98">
        <f>Causas[[#This Row],[parada_duracion]]/60</f>
        <v>41.68333333333333</v>
      </c>
      <c r="N5706" s="18" t="s">
        <v>1824</v>
      </c>
      <c r="O5706" s="99" t="s">
        <v>9</v>
      </c>
      <c r="P5706" s="99">
        <f>WEEKNUM(Causas[[#This Row],[resolucion_fecha]],16)</f>
        <v>48</v>
      </c>
      <c r="Q5706" s="99" t="str">
        <f>TEXT(Causas[[#This Row],[resolucion_fecha]],"MMMM")</f>
        <v>diciembre</v>
      </c>
      <c r="R5706" s="99" t="str">
        <f t="shared" si="90"/>
        <v>M</v>
      </c>
      <c r="S5706" s="99"/>
      <c r="T5706" s="99" t="s">
        <v>53</v>
      </c>
      <c r="U5706" s="100"/>
      <c r="V5706" s="99"/>
      <c r="W5706" s="99"/>
    </row>
    <row r="5707" spans="1:23" hidden="1" x14ac:dyDescent="0.25">
      <c r="A5707" s="96">
        <v>158876</v>
      </c>
      <c r="B5707" s="96" t="s">
        <v>89</v>
      </c>
      <c r="C5707" s="96" t="s">
        <v>43</v>
      </c>
      <c r="D5707" s="96" t="s">
        <v>90</v>
      </c>
      <c r="E5707" s="97">
        <v>44263</v>
      </c>
      <c r="F5707" s="96" t="s">
        <v>56</v>
      </c>
      <c r="G5707" s="96" t="s">
        <v>46</v>
      </c>
      <c r="H5707" s="97">
        <v>45278</v>
      </c>
      <c r="I5707" s="23">
        <v>0.64193287037037039</v>
      </c>
      <c r="J5707" s="97">
        <v>45278</v>
      </c>
      <c r="K5707" s="23">
        <v>0.6702893518518519</v>
      </c>
      <c r="L5707" s="96">
        <v>2450</v>
      </c>
      <c r="M5707" s="98">
        <f>Causas[[#This Row],[parada_duracion]]/60</f>
        <v>40.833333333333336</v>
      </c>
      <c r="N5707" s="18" t="s">
        <v>1825</v>
      </c>
      <c r="O5707" s="99" t="s">
        <v>52</v>
      </c>
      <c r="P5707" s="99">
        <f>WEEKNUM(Causas[[#This Row],[resolucion_fecha]],16)</f>
        <v>51</v>
      </c>
      <c r="Q5707" s="99" t="str">
        <f>TEXT(Causas[[#This Row],[resolucion_fecha]],"MMMM")</f>
        <v>diciembre</v>
      </c>
      <c r="R5707" s="99" t="str">
        <f t="shared" si="90"/>
        <v>T</v>
      </c>
      <c r="S5707" s="99"/>
      <c r="T5707" s="99" t="s">
        <v>53</v>
      </c>
      <c r="U5707" s="100"/>
      <c r="V5707" s="99"/>
      <c r="W5707" s="99"/>
    </row>
    <row r="5708" spans="1:23" hidden="1" x14ac:dyDescent="0.25">
      <c r="A5708" s="25">
        <v>159785</v>
      </c>
      <c r="B5708" s="25" t="s">
        <v>75</v>
      </c>
      <c r="C5708" s="25" t="s">
        <v>43</v>
      </c>
      <c r="D5708" s="25" t="s">
        <v>76</v>
      </c>
      <c r="E5708" s="24">
        <v>44104</v>
      </c>
      <c r="F5708" s="25" t="s">
        <v>56</v>
      </c>
      <c r="G5708" s="25" t="s">
        <v>50</v>
      </c>
      <c r="H5708" s="24">
        <v>45287</v>
      </c>
      <c r="I5708" s="101">
        <v>0.25908564814814816</v>
      </c>
      <c r="J5708" s="24">
        <v>45287</v>
      </c>
      <c r="K5708" s="101">
        <v>0.2872453703703704</v>
      </c>
      <c r="L5708" s="25">
        <v>2433</v>
      </c>
      <c r="M5708" s="26">
        <f>Causas[[#This Row],[parada_duracion]]/60</f>
        <v>40.549999999999997</v>
      </c>
      <c r="N5708" s="18" t="s">
        <v>49</v>
      </c>
      <c r="O5708" s="99" t="s">
        <v>49</v>
      </c>
      <c r="P5708" s="16">
        <f>WEEKNUM(Causas[[#This Row],[resolucion_fecha]],16)</f>
        <v>52</v>
      </c>
      <c r="Q5708" s="16" t="str">
        <f>TEXT(Causas[[#This Row],[resolucion_fecha]],"MMMM")</f>
        <v>diciembre</v>
      </c>
      <c r="R5708" s="16" t="str">
        <f t="shared" si="90"/>
        <v>M</v>
      </c>
      <c r="S5708" s="16"/>
      <c r="T5708" s="99" t="s">
        <v>49</v>
      </c>
      <c r="U5708" s="100"/>
      <c r="V5708" s="16"/>
      <c r="W5708" s="16"/>
    </row>
    <row r="5709" spans="1:23" hidden="1" x14ac:dyDescent="0.25">
      <c r="A5709" s="25">
        <v>159362</v>
      </c>
      <c r="B5709" s="25" t="s">
        <v>79</v>
      </c>
      <c r="C5709" s="25" t="s">
        <v>43</v>
      </c>
      <c r="D5709" s="25" t="s">
        <v>166</v>
      </c>
      <c r="E5709" s="24">
        <v>43405</v>
      </c>
      <c r="F5709" s="25" t="s">
        <v>45</v>
      </c>
      <c r="G5709" s="25" t="s">
        <v>46</v>
      </c>
      <c r="H5709" s="24">
        <v>45281</v>
      </c>
      <c r="I5709" s="101">
        <v>0.61857638888888888</v>
      </c>
      <c r="J5709" s="24">
        <v>45281</v>
      </c>
      <c r="K5709" s="101">
        <v>0.64598379629629632</v>
      </c>
      <c r="L5709" s="25">
        <v>2368</v>
      </c>
      <c r="M5709" s="26">
        <f>Causas[[#This Row],[parada_duracion]]/60</f>
        <v>39.466666666666669</v>
      </c>
      <c r="N5709" s="19" t="s">
        <v>49</v>
      </c>
      <c r="O5709" s="16" t="s">
        <v>49</v>
      </c>
      <c r="P5709" s="16">
        <f>WEEKNUM(Causas[[#This Row],[resolucion_fecha]],16)</f>
        <v>51</v>
      </c>
      <c r="Q5709" s="16" t="str">
        <f>TEXT(Causas[[#This Row],[resolucion_fecha]],"MMMM")</f>
        <v>diciembre</v>
      </c>
      <c r="R5709" s="16" t="str">
        <f t="shared" si="90"/>
        <v>T</v>
      </c>
      <c r="S5709" s="16"/>
      <c r="T5709" s="99" t="s">
        <v>49</v>
      </c>
      <c r="U5709" s="16"/>
      <c r="V5709" s="16"/>
      <c r="W5709" s="16"/>
    </row>
    <row r="5710" spans="1:23" hidden="1" x14ac:dyDescent="0.25">
      <c r="A5710" s="96">
        <v>157289</v>
      </c>
      <c r="B5710" s="96" t="s">
        <v>174</v>
      </c>
      <c r="C5710" s="96" t="s">
        <v>43</v>
      </c>
      <c r="D5710" s="96" t="s">
        <v>166</v>
      </c>
      <c r="E5710" s="97">
        <v>45128</v>
      </c>
      <c r="F5710" s="96" t="s">
        <v>124</v>
      </c>
      <c r="G5710" s="96" t="s">
        <v>46</v>
      </c>
      <c r="H5710" s="97">
        <v>45264</v>
      </c>
      <c r="I5710" s="23">
        <v>0.75420138888888888</v>
      </c>
      <c r="J5710" s="97">
        <v>45264</v>
      </c>
      <c r="K5710" s="23">
        <v>0.78118055555555566</v>
      </c>
      <c r="L5710" s="96">
        <v>2331</v>
      </c>
      <c r="M5710" s="98">
        <f>Causas[[#This Row],[parada_duracion]]/60</f>
        <v>38.85</v>
      </c>
      <c r="N5710" s="18" t="s">
        <v>49</v>
      </c>
      <c r="O5710" s="99" t="s">
        <v>49</v>
      </c>
      <c r="P5710" s="99">
        <f>WEEKNUM(Causas[[#This Row],[resolucion_fecha]],16)</f>
        <v>49</v>
      </c>
      <c r="Q5710" s="99" t="str">
        <f>TEXT(Causas[[#This Row],[resolucion_fecha]],"MMMM")</f>
        <v>diciembre</v>
      </c>
      <c r="R5710" s="99" t="str">
        <f t="shared" si="90"/>
        <v>T</v>
      </c>
      <c r="S5710" s="99"/>
      <c r="T5710" s="99" t="s">
        <v>49</v>
      </c>
      <c r="U5710" s="16"/>
      <c r="V5710" s="99"/>
      <c r="W5710" s="99"/>
    </row>
    <row r="5711" spans="1:23" hidden="1" x14ac:dyDescent="0.25">
      <c r="A5711" s="25">
        <v>157032</v>
      </c>
      <c r="B5711" s="25" t="s">
        <v>42</v>
      </c>
      <c r="C5711" s="25" t="s">
        <v>43</v>
      </c>
      <c r="D5711" s="25" t="s">
        <v>59</v>
      </c>
      <c r="E5711" s="24">
        <v>44231</v>
      </c>
      <c r="F5711" s="25" t="s">
        <v>60</v>
      </c>
      <c r="G5711" s="25" t="s">
        <v>46</v>
      </c>
      <c r="H5711" s="24">
        <v>45261</v>
      </c>
      <c r="I5711" s="101">
        <v>0.67180555555555566</v>
      </c>
      <c r="J5711" s="24">
        <v>45261</v>
      </c>
      <c r="K5711" s="101">
        <v>0.69837962962962974</v>
      </c>
      <c r="L5711" s="25">
        <v>2296</v>
      </c>
      <c r="M5711" s="26">
        <f>Causas[[#This Row],[parada_duracion]]/60</f>
        <v>38.266666666666666</v>
      </c>
      <c r="N5711" s="19" t="s">
        <v>49</v>
      </c>
      <c r="O5711" s="16" t="s">
        <v>49</v>
      </c>
      <c r="P5711" s="16">
        <f>WEEKNUM(Causas[[#This Row],[resolucion_fecha]],16)</f>
        <v>48</v>
      </c>
      <c r="Q5711" s="16" t="str">
        <f>TEXT(Causas[[#This Row],[resolucion_fecha]],"MMMM")</f>
        <v>diciembre</v>
      </c>
      <c r="R5711" s="16" t="str">
        <f t="shared" si="90"/>
        <v>T</v>
      </c>
      <c r="S5711" s="16"/>
      <c r="T5711" s="16" t="s">
        <v>49</v>
      </c>
      <c r="U5711" s="100"/>
      <c r="V5711" s="16"/>
      <c r="W5711" s="16"/>
    </row>
    <row r="5712" spans="1:23" hidden="1" x14ac:dyDescent="0.25">
      <c r="A5712" s="25">
        <v>157198</v>
      </c>
      <c r="B5712" s="25" t="s">
        <v>58</v>
      </c>
      <c r="C5712" s="25" t="s">
        <v>43</v>
      </c>
      <c r="D5712" s="25" t="s">
        <v>102</v>
      </c>
      <c r="E5712" s="24">
        <v>43405</v>
      </c>
      <c r="F5712" s="25" t="s">
        <v>45</v>
      </c>
      <c r="G5712" s="25" t="s">
        <v>50</v>
      </c>
      <c r="H5712" s="24">
        <v>45264</v>
      </c>
      <c r="I5712" s="101">
        <v>0.39333333333333331</v>
      </c>
      <c r="J5712" s="24">
        <v>45264</v>
      </c>
      <c r="K5712" s="101">
        <v>0.41984953703703703</v>
      </c>
      <c r="L5712" s="25">
        <v>2291</v>
      </c>
      <c r="M5712" s="26">
        <f>Causas[[#This Row],[parada_duracion]]/60</f>
        <v>38.18333333333333</v>
      </c>
      <c r="N5712" s="19" t="s">
        <v>49</v>
      </c>
      <c r="O5712" s="16" t="s">
        <v>49</v>
      </c>
      <c r="P5712" s="16">
        <f>WEEKNUM(Causas[[#This Row],[resolucion_fecha]],16)</f>
        <v>49</v>
      </c>
      <c r="Q5712" s="16" t="str">
        <f>TEXT(Causas[[#This Row],[resolucion_fecha]],"MMMM")</f>
        <v>diciembre</v>
      </c>
      <c r="R5712" s="16" t="str">
        <f t="shared" si="90"/>
        <v>M</v>
      </c>
      <c r="S5712" s="16"/>
      <c r="T5712" s="16" t="s">
        <v>49</v>
      </c>
      <c r="U5712" s="16"/>
      <c r="V5712" s="16"/>
      <c r="W5712" s="16"/>
    </row>
    <row r="5713" spans="1:23" hidden="1" x14ac:dyDescent="0.25">
      <c r="A5713" s="25">
        <v>158151</v>
      </c>
      <c r="B5713" s="25" t="s">
        <v>54</v>
      </c>
      <c r="C5713" s="25" t="s">
        <v>43</v>
      </c>
      <c r="D5713" s="25" t="s">
        <v>55</v>
      </c>
      <c r="E5713" s="24">
        <v>44120</v>
      </c>
      <c r="F5713" s="25" t="s">
        <v>56</v>
      </c>
      <c r="G5713" s="25" t="s">
        <v>50</v>
      </c>
      <c r="H5713" s="24">
        <v>45271</v>
      </c>
      <c r="I5713" s="101">
        <v>0.60803240740740738</v>
      </c>
      <c r="J5713" s="24">
        <v>45271</v>
      </c>
      <c r="K5713" s="101">
        <v>0.63437500000000002</v>
      </c>
      <c r="L5713" s="25">
        <v>2276</v>
      </c>
      <c r="M5713" s="26">
        <f>Causas[[#This Row],[parada_duracion]]/60</f>
        <v>37.93333333333333</v>
      </c>
      <c r="N5713" s="19" t="s">
        <v>1826</v>
      </c>
      <c r="O5713" s="16" t="s">
        <v>72</v>
      </c>
      <c r="P5713" s="16">
        <f>WEEKNUM(Causas[[#This Row],[resolucion_fecha]],16)</f>
        <v>50</v>
      </c>
      <c r="Q5713" s="16" t="str">
        <f>TEXT(Causas[[#This Row],[resolucion_fecha]],"MMMM")</f>
        <v>diciembre</v>
      </c>
      <c r="R5713" s="16" t="str">
        <f t="shared" si="90"/>
        <v>T</v>
      </c>
      <c r="S5713" s="16"/>
      <c r="T5713" s="16" t="s">
        <v>73</v>
      </c>
      <c r="U5713" s="16"/>
      <c r="V5713" s="16"/>
      <c r="W5713" s="16"/>
    </row>
    <row r="5714" spans="1:23" hidden="1" x14ac:dyDescent="0.25">
      <c r="A5714" s="25">
        <v>159518</v>
      </c>
      <c r="B5714" s="25" t="s">
        <v>42</v>
      </c>
      <c r="C5714" s="25" t="s">
        <v>43</v>
      </c>
      <c r="D5714" s="25" t="s">
        <v>96</v>
      </c>
      <c r="E5714" s="24">
        <v>43405</v>
      </c>
      <c r="F5714" s="25" t="s">
        <v>45</v>
      </c>
      <c r="G5714" s="25" t="s">
        <v>46</v>
      </c>
      <c r="H5714" s="24">
        <v>45282</v>
      </c>
      <c r="I5714" s="101">
        <v>0.58074074074074067</v>
      </c>
      <c r="J5714" s="24">
        <v>45282</v>
      </c>
      <c r="K5714" s="101">
        <v>0.60684027777777783</v>
      </c>
      <c r="L5714" s="25">
        <v>2255</v>
      </c>
      <c r="M5714" s="26">
        <f>Causas[[#This Row],[parada_duracion]]/60</f>
        <v>37.583333333333336</v>
      </c>
      <c r="N5714" s="18" t="s">
        <v>49</v>
      </c>
      <c r="O5714" s="99" t="s">
        <v>49</v>
      </c>
      <c r="P5714" s="16">
        <f>WEEKNUM(Causas[[#This Row],[resolucion_fecha]],16)</f>
        <v>51</v>
      </c>
      <c r="Q5714" s="16" t="str">
        <f>TEXT(Causas[[#This Row],[resolucion_fecha]],"MMMM")</f>
        <v>diciembre</v>
      </c>
      <c r="R5714" s="16" t="str">
        <f t="shared" si="90"/>
        <v>M</v>
      </c>
      <c r="S5714" s="16"/>
      <c r="T5714" s="99" t="s">
        <v>49</v>
      </c>
      <c r="U5714" s="16"/>
      <c r="V5714" s="16"/>
      <c r="W5714" s="16"/>
    </row>
    <row r="5715" spans="1:23" hidden="1" x14ac:dyDescent="0.25">
      <c r="A5715" s="96">
        <v>160124</v>
      </c>
      <c r="B5715" s="96" t="s">
        <v>66</v>
      </c>
      <c r="C5715" s="96" t="s">
        <v>43</v>
      </c>
      <c r="D5715" s="96" t="s">
        <v>154</v>
      </c>
      <c r="E5715" s="97">
        <v>43405</v>
      </c>
      <c r="F5715" s="96" t="s">
        <v>45</v>
      </c>
      <c r="G5715" s="96" t="s">
        <v>46</v>
      </c>
      <c r="H5715" s="97">
        <v>45289</v>
      </c>
      <c r="I5715" s="23">
        <v>0.30039351851851853</v>
      </c>
      <c r="J5715" s="97">
        <v>45289</v>
      </c>
      <c r="K5715" s="23">
        <v>0.32618055555555553</v>
      </c>
      <c r="L5715" s="96">
        <v>2228</v>
      </c>
      <c r="M5715" s="98">
        <f>Causas[[#This Row],[parada_duracion]]/60</f>
        <v>37.133333333333333</v>
      </c>
      <c r="N5715" s="19" t="s">
        <v>49</v>
      </c>
      <c r="O5715" s="16" t="s">
        <v>49</v>
      </c>
      <c r="P5715" s="99">
        <f>WEEKNUM(Causas[[#This Row],[resolucion_fecha]],16)</f>
        <v>52</v>
      </c>
      <c r="Q5715" s="99" t="str">
        <f>TEXT(Causas[[#This Row],[resolucion_fecha]],"MMMM")</f>
        <v>diciembre</v>
      </c>
      <c r="R5715" s="99" t="str">
        <f t="shared" si="90"/>
        <v>M</v>
      </c>
      <c r="S5715" s="99"/>
      <c r="T5715" s="16" t="s">
        <v>49</v>
      </c>
      <c r="U5715" s="16"/>
      <c r="V5715" s="99"/>
      <c r="W5715" s="99"/>
    </row>
    <row r="5716" spans="1:23" ht="30" hidden="1" x14ac:dyDescent="0.25">
      <c r="A5716" s="25">
        <v>159227</v>
      </c>
      <c r="B5716" s="25" t="s">
        <v>42</v>
      </c>
      <c r="C5716" s="25" t="s">
        <v>43</v>
      </c>
      <c r="D5716" s="25" t="s">
        <v>161</v>
      </c>
      <c r="E5716" s="24">
        <v>43405</v>
      </c>
      <c r="F5716" s="25" t="s">
        <v>45</v>
      </c>
      <c r="G5716" s="25" t="s">
        <v>46</v>
      </c>
      <c r="H5716" s="24">
        <v>45280</v>
      </c>
      <c r="I5716" s="101">
        <v>0.61967592592592591</v>
      </c>
      <c r="J5716" s="24">
        <v>45280</v>
      </c>
      <c r="K5716" s="101">
        <v>0.64524305555555561</v>
      </c>
      <c r="L5716" s="25">
        <v>2209</v>
      </c>
      <c r="M5716" s="26">
        <f>Causas[[#This Row],[parada_duracion]]/60</f>
        <v>36.81666666666667</v>
      </c>
      <c r="N5716" s="19" t="s">
        <v>1827</v>
      </c>
      <c r="O5716" s="16" t="s">
        <v>52</v>
      </c>
      <c r="P5716" s="16">
        <f>WEEKNUM(Causas[[#This Row],[resolucion_fecha]],16)</f>
        <v>51</v>
      </c>
      <c r="Q5716" s="16" t="str">
        <f>TEXT(Causas[[#This Row],[resolucion_fecha]],"MMMM")</f>
        <v>diciembre</v>
      </c>
      <c r="R5716" s="16" t="str">
        <f t="shared" si="90"/>
        <v>T</v>
      </c>
      <c r="S5716" s="16"/>
      <c r="T5716" s="16" t="s">
        <v>53</v>
      </c>
      <c r="U5716" s="100"/>
      <c r="V5716" s="16"/>
      <c r="W5716" s="16"/>
    </row>
    <row r="5717" spans="1:23" hidden="1" x14ac:dyDescent="0.25">
      <c r="A5717" s="25">
        <v>159150</v>
      </c>
      <c r="B5717" s="25" t="s">
        <v>54</v>
      </c>
      <c r="C5717" s="25" t="s">
        <v>43</v>
      </c>
      <c r="D5717" s="25" t="s">
        <v>55</v>
      </c>
      <c r="E5717" s="24">
        <v>44120</v>
      </c>
      <c r="F5717" s="25" t="s">
        <v>56</v>
      </c>
      <c r="G5717" s="25" t="s">
        <v>50</v>
      </c>
      <c r="H5717" s="24">
        <v>45280</v>
      </c>
      <c r="I5717" s="101">
        <v>0.43989583333333332</v>
      </c>
      <c r="J5717" s="24">
        <v>45280</v>
      </c>
      <c r="K5717" s="101">
        <v>0.46494212962962966</v>
      </c>
      <c r="L5717" s="25">
        <v>2164</v>
      </c>
      <c r="M5717" s="26">
        <f>Causas[[#This Row],[parada_duracion]]/60</f>
        <v>36.06666666666667</v>
      </c>
      <c r="N5717" s="19" t="s">
        <v>113</v>
      </c>
      <c r="O5717" s="16" t="s">
        <v>52</v>
      </c>
      <c r="P5717" s="16">
        <f>WEEKNUM(Causas[[#This Row],[resolucion_fecha]],16)</f>
        <v>51</v>
      </c>
      <c r="Q5717" s="16" t="str">
        <f>TEXT(Causas[[#This Row],[resolucion_fecha]],"MMMM")</f>
        <v>diciembre</v>
      </c>
      <c r="R5717" s="16" t="str">
        <f t="shared" si="90"/>
        <v>M</v>
      </c>
      <c r="S5717" s="16"/>
      <c r="T5717" s="16" t="s">
        <v>53</v>
      </c>
      <c r="U5717" s="16"/>
      <c r="V5717" s="16"/>
      <c r="W5717" s="16"/>
    </row>
    <row r="5718" spans="1:23" hidden="1" x14ac:dyDescent="0.25">
      <c r="A5718" s="25">
        <v>159363</v>
      </c>
      <c r="B5718" s="25" t="s">
        <v>54</v>
      </c>
      <c r="C5718" s="25" t="s">
        <v>43</v>
      </c>
      <c r="D5718" s="25" t="s">
        <v>55</v>
      </c>
      <c r="E5718" s="24">
        <v>44120</v>
      </c>
      <c r="F5718" s="25" t="s">
        <v>56</v>
      </c>
      <c r="G5718" s="25" t="s">
        <v>50</v>
      </c>
      <c r="H5718" s="24">
        <v>45281</v>
      </c>
      <c r="I5718" s="101">
        <v>0.61954861111111115</v>
      </c>
      <c r="J5718" s="24">
        <v>45281</v>
      </c>
      <c r="K5718" s="101">
        <v>0.64453703703703702</v>
      </c>
      <c r="L5718" s="25">
        <v>2159</v>
      </c>
      <c r="M5718" s="26">
        <f>Causas[[#This Row],[parada_duracion]]/60</f>
        <v>35.983333333333334</v>
      </c>
      <c r="N5718" s="19" t="s">
        <v>49</v>
      </c>
      <c r="O5718" s="16" t="s">
        <v>49</v>
      </c>
      <c r="P5718" s="16">
        <f>WEEKNUM(Causas[[#This Row],[resolucion_fecha]],16)</f>
        <v>51</v>
      </c>
      <c r="Q5718" s="16" t="str">
        <f>TEXT(Causas[[#This Row],[resolucion_fecha]],"MMMM")</f>
        <v>diciembre</v>
      </c>
      <c r="R5718" s="16" t="str">
        <f t="shared" si="90"/>
        <v>T</v>
      </c>
      <c r="S5718" s="16"/>
      <c r="T5718" s="16" t="s">
        <v>49</v>
      </c>
      <c r="U5718" s="16"/>
      <c r="V5718" s="16"/>
      <c r="W5718" s="16"/>
    </row>
    <row r="5719" spans="1:23" ht="30" hidden="1" x14ac:dyDescent="0.25">
      <c r="A5719" s="25">
        <v>158945</v>
      </c>
      <c r="B5719" s="25" t="s">
        <v>203</v>
      </c>
      <c r="C5719" s="25" t="s">
        <v>43</v>
      </c>
      <c r="D5719" s="25" t="s">
        <v>55</v>
      </c>
      <c r="E5719" s="24">
        <v>43405</v>
      </c>
      <c r="F5719" s="25" t="s">
        <v>45</v>
      </c>
      <c r="G5719" s="25" t="s">
        <v>46</v>
      </c>
      <c r="H5719" s="24">
        <v>45279</v>
      </c>
      <c r="I5719" s="101">
        <v>0.30309027777777781</v>
      </c>
      <c r="J5719" s="24">
        <v>45279</v>
      </c>
      <c r="K5719" s="101">
        <v>0.32761574074074074</v>
      </c>
      <c r="L5719" s="25">
        <v>2119</v>
      </c>
      <c r="M5719" s="26">
        <f>Causas[[#This Row],[parada_duracion]]/60</f>
        <v>35.31666666666667</v>
      </c>
      <c r="N5719" s="19" t="s">
        <v>1828</v>
      </c>
      <c r="O5719" s="16" t="s">
        <v>52</v>
      </c>
      <c r="P5719" s="16">
        <f>WEEKNUM(Causas[[#This Row],[resolucion_fecha]],16)</f>
        <v>51</v>
      </c>
      <c r="Q5719" s="16" t="str">
        <f>TEXT(Causas[[#This Row],[resolucion_fecha]],"MMMM")</f>
        <v>diciembre</v>
      </c>
      <c r="R5719" s="16" t="str">
        <f t="shared" si="90"/>
        <v>M</v>
      </c>
      <c r="S5719" s="16"/>
      <c r="T5719" s="16" t="s">
        <v>53</v>
      </c>
      <c r="U5719" s="16"/>
      <c r="V5719" s="16"/>
      <c r="W5719" s="16"/>
    </row>
    <row r="5720" spans="1:23" hidden="1" x14ac:dyDescent="0.25">
      <c r="A5720" s="25">
        <v>157789</v>
      </c>
      <c r="B5720" s="25" t="s">
        <v>74</v>
      </c>
      <c r="C5720" s="25" t="s">
        <v>43</v>
      </c>
      <c r="D5720" s="25" t="s">
        <v>68</v>
      </c>
      <c r="E5720" s="24">
        <v>44258</v>
      </c>
      <c r="F5720" s="25" t="s">
        <v>56</v>
      </c>
      <c r="G5720" s="25" t="s">
        <v>46</v>
      </c>
      <c r="H5720" s="24">
        <v>45267</v>
      </c>
      <c r="I5720" s="101">
        <v>0.52533564814814815</v>
      </c>
      <c r="J5720" s="24">
        <v>45267</v>
      </c>
      <c r="K5720" s="101">
        <v>0.54974537037037041</v>
      </c>
      <c r="L5720" s="25">
        <v>2109</v>
      </c>
      <c r="M5720" s="26">
        <f>Causas[[#This Row],[parada_duracion]]/60</f>
        <v>35.15</v>
      </c>
      <c r="N5720" s="18" t="s">
        <v>49</v>
      </c>
      <c r="O5720" s="99" t="s">
        <v>49</v>
      </c>
      <c r="P5720" s="16">
        <f>WEEKNUM(Causas[[#This Row],[resolucion_fecha]],16)</f>
        <v>49</v>
      </c>
      <c r="Q5720" s="16" t="str">
        <f>TEXT(Causas[[#This Row],[resolucion_fecha]],"MMMM")</f>
        <v>diciembre</v>
      </c>
      <c r="R5720" s="16" t="str">
        <f t="shared" si="90"/>
        <v>M</v>
      </c>
      <c r="S5720" s="16"/>
      <c r="T5720" s="99" t="s">
        <v>49</v>
      </c>
      <c r="U5720" s="16"/>
      <c r="V5720" s="16"/>
      <c r="W5720" s="16"/>
    </row>
    <row r="5721" spans="1:23" hidden="1" x14ac:dyDescent="0.25">
      <c r="A5721" s="25">
        <v>159219</v>
      </c>
      <c r="B5721" s="25" t="s">
        <v>66</v>
      </c>
      <c r="C5721" s="25" t="s">
        <v>43</v>
      </c>
      <c r="D5721" s="25" t="s">
        <v>82</v>
      </c>
      <c r="E5721" s="24">
        <v>43405</v>
      </c>
      <c r="F5721" s="25" t="s">
        <v>45</v>
      </c>
      <c r="G5721" s="25" t="s">
        <v>46</v>
      </c>
      <c r="H5721" s="24">
        <v>45280</v>
      </c>
      <c r="I5721" s="101">
        <v>0.60274305555555552</v>
      </c>
      <c r="J5721" s="24">
        <v>45280</v>
      </c>
      <c r="K5721" s="101">
        <v>0.62640046296296303</v>
      </c>
      <c r="L5721" s="25">
        <v>2044</v>
      </c>
      <c r="M5721" s="26">
        <f>Causas[[#This Row],[parada_duracion]]/60</f>
        <v>34.06666666666667</v>
      </c>
      <c r="N5721" s="18" t="s">
        <v>1829</v>
      </c>
      <c r="O5721" s="99" t="s">
        <v>52</v>
      </c>
      <c r="P5721" s="16">
        <f>WEEKNUM(Causas[[#This Row],[resolucion_fecha]],16)</f>
        <v>51</v>
      </c>
      <c r="Q5721" s="16" t="str">
        <f>TEXT(Causas[[#This Row],[resolucion_fecha]],"MMMM")</f>
        <v>diciembre</v>
      </c>
      <c r="R5721" s="16" t="str">
        <f t="shared" si="90"/>
        <v>T</v>
      </c>
      <c r="S5721" s="16"/>
      <c r="T5721" s="99" t="s">
        <v>53</v>
      </c>
      <c r="U5721" s="16"/>
      <c r="V5721" s="16"/>
      <c r="W5721" s="16"/>
    </row>
    <row r="5722" spans="1:23" hidden="1" x14ac:dyDescent="0.25">
      <c r="A5722" s="96">
        <v>157531</v>
      </c>
      <c r="B5722" s="96" t="s">
        <v>95</v>
      </c>
      <c r="C5722" s="96" t="s">
        <v>43</v>
      </c>
      <c r="D5722" s="96" t="s">
        <v>166</v>
      </c>
      <c r="E5722" s="97">
        <v>43405</v>
      </c>
      <c r="F5722" s="96" t="s">
        <v>45</v>
      </c>
      <c r="G5722" s="96" t="s">
        <v>50</v>
      </c>
      <c r="H5722" s="97">
        <v>45266</v>
      </c>
      <c r="I5722" s="23">
        <v>0.41091435185185188</v>
      </c>
      <c r="J5722" s="97">
        <v>45266</v>
      </c>
      <c r="K5722" s="23">
        <v>0.43406250000000002</v>
      </c>
      <c r="L5722" s="96">
        <v>2000</v>
      </c>
      <c r="M5722" s="98">
        <f>Causas[[#This Row],[parada_duracion]]/60</f>
        <v>33.333333333333336</v>
      </c>
      <c r="N5722" s="18" t="s">
        <v>49</v>
      </c>
      <c r="O5722" s="99" t="s">
        <v>49</v>
      </c>
      <c r="P5722" s="99">
        <f>WEEKNUM(Causas[[#This Row],[resolucion_fecha]],16)</f>
        <v>49</v>
      </c>
      <c r="Q5722" s="99" t="str">
        <f>TEXT(Causas[[#This Row],[resolucion_fecha]],"MMMM")</f>
        <v>diciembre</v>
      </c>
      <c r="R5722" s="99" t="str">
        <f t="shared" si="90"/>
        <v>M</v>
      </c>
      <c r="S5722" s="99"/>
      <c r="T5722" s="99" t="s">
        <v>49</v>
      </c>
      <c r="U5722" s="16"/>
      <c r="V5722" s="99"/>
      <c r="W5722" s="99"/>
    </row>
    <row r="5723" spans="1:23" hidden="1" x14ac:dyDescent="0.25">
      <c r="A5723" s="96">
        <v>156835</v>
      </c>
      <c r="B5723" s="96" t="s">
        <v>66</v>
      </c>
      <c r="C5723" s="96" t="s">
        <v>43</v>
      </c>
      <c r="D5723" s="96" t="s">
        <v>82</v>
      </c>
      <c r="E5723" s="97">
        <v>43405</v>
      </c>
      <c r="F5723" s="96" t="s">
        <v>45</v>
      </c>
      <c r="G5723" s="96" t="s">
        <v>50</v>
      </c>
      <c r="H5723" s="97">
        <v>45261</v>
      </c>
      <c r="I5723" s="23">
        <v>0.33424768518518522</v>
      </c>
      <c r="J5723" s="97">
        <v>45261</v>
      </c>
      <c r="K5723" s="23">
        <v>0.35729166666666662</v>
      </c>
      <c r="L5723" s="96">
        <v>1991</v>
      </c>
      <c r="M5723" s="98">
        <f>Causas[[#This Row],[parada_duracion]]/60</f>
        <v>33.18333333333333</v>
      </c>
      <c r="N5723" s="19" t="s">
        <v>49</v>
      </c>
      <c r="O5723" s="16" t="s">
        <v>49</v>
      </c>
      <c r="P5723" s="99">
        <f>WEEKNUM(Causas[[#This Row],[resolucion_fecha]],16)</f>
        <v>48</v>
      </c>
      <c r="Q5723" s="99" t="str">
        <f>TEXT(Causas[[#This Row],[resolucion_fecha]],"MMMM")</f>
        <v>diciembre</v>
      </c>
      <c r="R5723" s="99" t="str">
        <f t="shared" si="90"/>
        <v>M</v>
      </c>
      <c r="S5723" s="99"/>
      <c r="T5723" s="16" t="s">
        <v>49</v>
      </c>
      <c r="U5723" s="100"/>
      <c r="V5723" s="99"/>
      <c r="W5723" s="99"/>
    </row>
    <row r="5724" spans="1:23" hidden="1" x14ac:dyDescent="0.25">
      <c r="A5724" s="25">
        <v>157572</v>
      </c>
      <c r="B5724" s="25" t="s">
        <v>42</v>
      </c>
      <c r="C5724" s="25" t="s">
        <v>43</v>
      </c>
      <c r="D5724" s="25" t="s">
        <v>164</v>
      </c>
      <c r="E5724" s="24">
        <v>43405</v>
      </c>
      <c r="F5724" s="25" t="s">
        <v>45</v>
      </c>
      <c r="G5724" s="25" t="s">
        <v>50</v>
      </c>
      <c r="H5724" s="24">
        <v>45266</v>
      </c>
      <c r="I5724" s="101">
        <v>0.49928240740740742</v>
      </c>
      <c r="J5724" s="24">
        <v>45266</v>
      </c>
      <c r="K5724" s="101">
        <v>0.52206018518518515</v>
      </c>
      <c r="L5724" s="25">
        <v>1968</v>
      </c>
      <c r="M5724" s="26">
        <f>Causas[[#This Row],[parada_duracion]]/60</f>
        <v>32.799999999999997</v>
      </c>
      <c r="N5724" s="18" t="s">
        <v>49</v>
      </c>
      <c r="O5724" s="99" t="s">
        <v>49</v>
      </c>
      <c r="P5724" s="16">
        <f>WEEKNUM(Causas[[#This Row],[resolucion_fecha]],16)</f>
        <v>49</v>
      </c>
      <c r="Q5724" s="16" t="str">
        <f>TEXT(Causas[[#This Row],[resolucion_fecha]],"MMMM")</f>
        <v>diciembre</v>
      </c>
      <c r="R5724" s="16" t="str">
        <f t="shared" si="90"/>
        <v>M</v>
      </c>
      <c r="S5724" s="16"/>
      <c r="T5724" s="99" t="s">
        <v>49</v>
      </c>
      <c r="U5724" s="100"/>
      <c r="V5724" s="16"/>
      <c r="W5724" s="16"/>
    </row>
    <row r="5725" spans="1:23" hidden="1" x14ac:dyDescent="0.25">
      <c r="A5725" s="25">
        <v>160192</v>
      </c>
      <c r="B5725" s="25" t="s">
        <v>129</v>
      </c>
      <c r="C5725" s="25" t="s">
        <v>43</v>
      </c>
      <c r="D5725" s="25" t="s">
        <v>55</v>
      </c>
      <c r="E5725" s="24">
        <v>43405</v>
      </c>
      <c r="F5725" s="25" t="s">
        <v>45</v>
      </c>
      <c r="G5725" s="25" t="s">
        <v>46</v>
      </c>
      <c r="H5725" s="24">
        <v>45289</v>
      </c>
      <c r="I5725" s="101">
        <v>0.48523148148148149</v>
      </c>
      <c r="J5725" s="24">
        <v>45289</v>
      </c>
      <c r="K5725" s="101">
        <v>0.50787037037037031</v>
      </c>
      <c r="L5725" s="25">
        <v>1956</v>
      </c>
      <c r="M5725" s="26">
        <f>Causas[[#This Row],[parada_duracion]]/60</f>
        <v>32.6</v>
      </c>
      <c r="N5725" s="19" t="s">
        <v>49</v>
      </c>
      <c r="O5725" s="16" t="s">
        <v>49</v>
      </c>
      <c r="P5725" s="16">
        <f>WEEKNUM(Causas[[#This Row],[resolucion_fecha]],16)</f>
        <v>52</v>
      </c>
      <c r="Q5725" s="16" t="str">
        <f>TEXT(Causas[[#This Row],[resolucion_fecha]],"MMMM")</f>
        <v>diciembre</v>
      </c>
      <c r="R5725" s="16" t="str">
        <f t="shared" si="90"/>
        <v>M</v>
      </c>
      <c r="S5725" s="16"/>
      <c r="T5725" s="16" t="s">
        <v>49</v>
      </c>
      <c r="U5725" s="16"/>
      <c r="V5725" s="16"/>
      <c r="W5725" s="16"/>
    </row>
    <row r="5726" spans="1:23" hidden="1" x14ac:dyDescent="0.25">
      <c r="A5726" s="25">
        <v>157695</v>
      </c>
      <c r="B5726" s="25" t="s">
        <v>95</v>
      </c>
      <c r="C5726" s="25" t="s">
        <v>43</v>
      </c>
      <c r="D5726" s="25" t="s">
        <v>166</v>
      </c>
      <c r="E5726" s="24">
        <v>43405</v>
      </c>
      <c r="F5726" s="25" t="s">
        <v>45</v>
      </c>
      <c r="G5726" s="25" t="s">
        <v>46</v>
      </c>
      <c r="H5726" s="24">
        <v>45267</v>
      </c>
      <c r="I5726" s="101">
        <v>0.34511574074074075</v>
      </c>
      <c r="J5726" s="24">
        <v>45267</v>
      </c>
      <c r="K5726" s="101">
        <v>0.36754629629629632</v>
      </c>
      <c r="L5726" s="25">
        <v>1938</v>
      </c>
      <c r="M5726" s="26">
        <f>Causas[[#This Row],[parada_duracion]]/60</f>
        <v>32.299999999999997</v>
      </c>
      <c r="N5726" s="19" t="s">
        <v>49</v>
      </c>
      <c r="O5726" s="16" t="s">
        <v>49</v>
      </c>
      <c r="P5726" s="16">
        <f>WEEKNUM(Causas[[#This Row],[resolucion_fecha]],16)</f>
        <v>49</v>
      </c>
      <c r="Q5726" s="16" t="str">
        <f>TEXT(Causas[[#This Row],[resolucion_fecha]],"MMMM")</f>
        <v>diciembre</v>
      </c>
      <c r="R5726" s="16" t="str">
        <f t="shared" si="90"/>
        <v>M</v>
      </c>
      <c r="S5726" s="16"/>
      <c r="T5726" s="16" t="s">
        <v>49</v>
      </c>
      <c r="U5726" s="16"/>
      <c r="V5726" s="16"/>
      <c r="W5726" s="16"/>
    </row>
    <row r="5727" spans="1:23" hidden="1" x14ac:dyDescent="0.25">
      <c r="A5727" s="25">
        <v>158920</v>
      </c>
      <c r="B5727" s="25" t="s">
        <v>66</v>
      </c>
      <c r="C5727" s="25" t="s">
        <v>43</v>
      </c>
      <c r="D5727" s="25" t="s">
        <v>82</v>
      </c>
      <c r="E5727" s="24">
        <v>43405</v>
      </c>
      <c r="F5727" s="25" t="s">
        <v>45</v>
      </c>
      <c r="G5727" s="25" t="s">
        <v>46</v>
      </c>
      <c r="H5727" s="24">
        <v>45278</v>
      </c>
      <c r="I5727" s="101">
        <v>0.73936342592592597</v>
      </c>
      <c r="J5727" s="24">
        <v>45278</v>
      </c>
      <c r="K5727" s="101">
        <v>0.76151620370370365</v>
      </c>
      <c r="L5727" s="25">
        <v>1914</v>
      </c>
      <c r="M5727" s="26">
        <f>Causas[[#This Row],[parada_duracion]]/60</f>
        <v>31.9</v>
      </c>
      <c r="N5727" s="19" t="s">
        <v>1830</v>
      </c>
      <c r="O5727" s="16" t="s">
        <v>72</v>
      </c>
      <c r="P5727" s="16">
        <f>WEEKNUM(Causas[[#This Row],[resolucion_fecha]],16)</f>
        <v>51</v>
      </c>
      <c r="Q5727" s="16" t="str">
        <f>TEXT(Causas[[#This Row],[resolucion_fecha]],"MMMM")</f>
        <v>diciembre</v>
      </c>
      <c r="R5727" s="16" t="str">
        <f t="shared" si="90"/>
        <v>T</v>
      </c>
      <c r="S5727" s="16"/>
      <c r="T5727" s="16" t="s">
        <v>73</v>
      </c>
      <c r="U5727" s="16"/>
      <c r="V5727" s="16"/>
      <c r="W5727" s="16"/>
    </row>
    <row r="5728" spans="1:23" hidden="1" x14ac:dyDescent="0.25">
      <c r="A5728" s="25">
        <v>159121</v>
      </c>
      <c r="B5728" s="25" t="s">
        <v>155</v>
      </c>
      <c r="C5728" s="25" t="s">
        <v>43</v>
      </c>
      <c r="D5728" s="25" t="s">
        <v>90</v>
      </c>
      <c r="E5728" s="24">
        <v>43881</v>
      </c>
      <c r="F5728" s="25" t="s">
        <v>56</v>
      </c>
      <c r="G5728" s="25" t="s">
        <v>50</v>
      </c>
      <c r="H5728" s="24">
        <v>45280</v>
      </c>
      <c r="I5728" s="101">
        <v>0.38923611111111112</v>
      </c>
      <c r="J5728" s="24">
        <v>45280</v>
      </c>
      <c r="K5728" s="101">
        <v>0.41133101851851855</v>
      </c>
      <c r="L5728" s="25">
        <v>1909</v>
      </c>
      <c r="M5728" s="26">
        <f>Causas[[#This Row],[parada_duracion]]/60</f>
        <v>31.816666666666666</v>
      </c>
      <c r="N5728" s="19" t="s">
        <v>1831</v>
      </c>
      <c r="O5728" s="16" t="s">
        <v>52</v>
      </c>
      <c r="P5728" s="16">
        <f>WEEKNUM(Causas[[#This Row],[resolucion_fecha]],16)</f>
        <v>51</v>
      </c>
      <c r="Q5728" s="16" t="str">
        <f>TEXT(Causas[[#This Row],[resolucion_fecha]],"MMMM")</f>
        <v>diciembre</v>
      </c>
      <c r="R5728" s="16" t="str">
        <f t="shared" si="90"/>
        <v>M</v>
      </c>
      <c r="S5728" s="16"/>
      <c r="T5728" s="16" t="s">
        <v>53</v>
      </c>
      <c r="U5728" s="16"/>
      <c r="V5728" s="16"/>
      <c r="W5728" s="16"/>
    </row>
    <row r="5729" spans="1:23" hidden="1" x14ac:dyDescent="0.25">
      <c r="A5729" s="25">
        <v>158857</v>
      </c>
      <c r="B5729" s="25" t="s">
        <v>88</v>
      </c>
      <c r="C5729" s="25" t="s">
        <v>43</v>
      </c>
      <c r="D5729" s="25" t="s">
        <v>80</v>
      </c>
      <c r="E5729" s="24">
        <v>43843</v>
      </c>
      <c r="F5729" s="25" t="s">
        <v>56</v>
      </c>
      <c r="G5729" s="25" t="s">
        <v>50</v>
      </c>
      <c r="H5729" s="24">
        <v>45278</v>
      </c>
      <c r="I5729" s="101">
        <v>0.59993055555555552</v>
      </c>
      <c r="J5729" s="24">
        <v>45278</v>
      </c>
      <c r="K5729" s="101">
        <v>0.62178240740740742</v>
      </c>
      <c r="L5729" s="25">
        <v>1888</v>
      </c>
      <c r="M5729" s="26">
        <f>Causas[[#This Row],[parada_duracion]]/60</f>
        <v>31.466666666666665</v>
      </c>
      <c r="N5729" s="19" t="s">
        <v>1832</v>
      </c>
      <c r="O5729" s="16" t="s">
        <v>9</v>
      </c>
      <c r="P5729" s="16">
        <f>WEEKNUM(Causas[[#This Row],[resolucion_fecha]],16)</f>
        <v>51</v>
      </c>
      <c r="Q5729" s="16" t="str">
        <f>TEXT(Causas[[#This Row],[resolucion_fecha]],"MMMM")</f>
        <v>diciembre</v>
      </c>
      <c r="R5729" s="16" t="str">
        <f t="shared" si="90"/>
        <v>T</v>
      </c>
      <c r="S5729" s="16"/>
      <c r="T5729" s="16" t="s">
        <v>53</v>
      </c>
      <c r="U5729" s="16"/>
      <c r="V5729" s="16"/>
      <c r="W5729" s="16"/>
    </row>
    <row r="5730" spans="1:23" hidden="1" x14ac:dyDescent="0.25">
      <c r="A5730" s="25">
        <v>160079</v>
      </c>
      <c r="B5730" s="25" t="s">
        <v>66</v>
      </c>
      <c r="C5730" s="25" t="s">
        <v>43</v>
      </c>
      <c r="D5730" s="25" t="s">
        <v>82</v>
      </c>
      <c r="E5730" s="24">
        <v>43405</v>
      </c>
      <c r="F5730" s="25" t="s">
        <v>45</v>
      </c>
      <c r="G5730" s="25" t="s">
        <v>46</v>
      </c>
      <c r="H5730" s="24">
        <v>45288</v>
      </c>
      <c r="I5730" s="101">
        <v>0.62944444444444447</v>
      </c>
      <c r="J5730" s="24">
        <v>45288</v>
      </c>
      <c r="K5730" s="101">
        <v>0.65121527777777777</v>
      </c>
      <c r="L5730" s="25">
        <v>1881</v>
      </c>
      <c r="M5730" s="26">
        <f>Causas[[#This Row],[parada_duracion]]/60</f>
        <v>31.35</v>
      </c>
      <c r="N5730" s="19" t="s">
        <v>659</v>
      </c>
      <c r="O5730" s="16" t="s">
        <v>52</v>
      </c>
      <c r="P5730" s="16">
        <f>WEEKNUM(Causas[[#This Row],[resolucion_fecha]],16)</f>
        <v>52</v>
      </c>
      <c r="Q5730" s="16" t="str">
        <f>TEXT(Causas[[#This Row],[resolucion_fecha]],"MMMM")</f>
        <v>diciembre</v>
      </c>
      <c r="R5730" s="16" t="str">
        <f t="shared" si="90"/>
        <v>T</v>
      </c>
      <c r="S5730" s="16"/>
      <c r="T5730" s="16" t="s">
        <v>53</v>
      </c>
      <c r="U5730" s="16"/>
      <c r="V5730" s="16"/>
      <c r="W5730" s="16"/>
    </row>
    <row r="5731" spans="1:23" hidden="1" x14ac:dyDescent="0.25">
      <c r="A5731" s="25">
        <v>159433</v>
      </c>
      <c r="B5731" s="25" t="s">
        <v>42</v>
      </c>
      <c r="C5731" s="25" t="s">
        <v>43</v>
      </c>
      <c r="D5731" s="25" t="s">
        <v>48</v>
      </c>
      <c r="E5731" s="24">
        <v>43405</v>
      </c>
      <c r="F5731" s="25" t="s">
        <v>45</v>
      </c>
      <c r="G5731" s="25" t="s">
        <v>46</v>
      </c>
      <c r="H5731" s="24">
        <v>45282</v>
      </c>
      <c r="I5731" s="101">
        <v>0.31039351851851854</v>
      </c>
      <c r="J5731" s="24">
        <v>45282</v>
      </c>
      <c r="K5731" s="101">
        <v>0.33212962962962961</v>
      </c>
      <c r="L5731" s="25">
        <v>1878</v>
      </c>
      <c r="M5731" s="26">
        <f>Causas[[#This Row],[parada_duracion]]/60</f>
        <v>31.3</v>
      </c>
      <c r="N5731" s="19" t="s">
        <v>49</v>
      </c>
      <c r="O5731" s="16" t="s">
        <v>49</v>
      </c>
      <c r="P5731" s="16">
        <f>WEEKNUM(Causas[[#This Row],[resolucion_fecha]],16)</f>
        <v>51</v>
      </c>
      <c r="Q5731" s="16" t="str">
        <f>TEXT(Causas[[#This Row],[resolucion_fecha]],"MMMM")</f>
        <v>diciembre</v>
      </c>
      <c r="R5731" s="16" t="str">
        <f t="shared" si="90"/>
        <v>M</v>
      </c>
      <c r="S5731" s="16"/>
      <c r="T5731" s="16" t="s">
        <v>49</v>
      </c>
      <c r="U5731" s="16"/>
      <c r="V5731" s="16"/>
      <c r="W5731" s="16"/>
    </row>
    <row r="5732" spans="1:23" hidden="1" x14ac:dyDescent="0.25">
      <c r="A5732" s="25">
        <v>157502</v>
      </c>
      <c r="B5732" s="25" t="s">
        <v>66</v>
      </c>
      <c r="C5732" s="25" t="s">
        <v>43</v>
      </c>
      <c r="D5732" s="25" t="s">
        <v>105</v>
      </c>
      <c r="E5732" s="24">
        <v>43405</v>
      </c>
      <c r="F5732" s="25" t="s">
        <v>45</v>
      </c>
      <c r="G5732" s="25" t="s">
        <v>50</v>
      </c>
      <c r="H5732" s="24">
        <v>45265</v>
      </c>
      <c r="I5732" s="101">
        <v>0.8560416666666667</v>
      </c>
      <c r="J5732" s="24">
        <v>45265</v>
      </c>
      <c r="K5732" s="101">
        <v>0.87760416666666663</v>
      </c>
      <c r="L5732" s="25">
        <v>1863</v>
      </c>
      <c r="M5732" s="26">
        <f>Causas[[#This Row],[parada_duracion]]/60</f>
        <v>31.05</v>
      </c>
      <c r="N5732" s="19" t="s">
        <v>49</v>
      </c>
      <c r="O5732" s="16" t="s">
        <v>49</v>
      </c>
      <c r="P5732" s="16">
        <f>WEEKNUM(Causas[[#This Row],[resolucion_fecha]],16)</f>
        <v>49</v>
      </c>
      <c r="Q5732" s="16" t="str">
        <f>TEXT(Causas[[#This Row],[resolucion_fecha]],"MMMM")</f>
        <v>diciembre</v>
      </c>
      <c r="R5732" s="16" t="str">
        <f t="shared" si="90"/>
        <v>T</v>
      </c>
      <c r="S5732" s="16"/>
      <c r="T5732" s="16" t="s">
        <v>49</v>
      </c>
      <c r="U5732" s="16"/>
      <c r="V5732" s="16"/>
      <c r="W5732" s="16"/>
    </row>
    <row r="5733" spans="1:23" hidden="1" x14ac:dyDescent="0.25">
      <c r="A5733" s="25">
        <v>159753</v>
      </c>
      <c r="B5733" s="25" t="s">
        <v>61</v>
      </c>
      <c r="C5733" s="25" t="s">
        <v>43</v>
      </c>
      <c r="D5733" s="25" t="s">
        <v>154</v>
      </c>
      <c r="E5733" s="24">
        <v>43881</v>
      </c>
      <c r="F5733" s="25" t="s">
        <v>56</v>
      </c>
      <c r="G5733" s="25" t="s">
        <v>46</v>
      </c>
      <c r="H5733" s="24">
        <v>45286</v>
      </c>
      <c r="I5733" s="101">
        <v>0.70006944444444441</v>
      </c>
      <c r="J5733" s="24">
        <v>45286</v>
      </c>
      <c r="K5733" s="101">
        <v>0.72152777777777777</v>
      </c>
      <c r="L5733" s="25">
        <v>1854</v>
      </c>
      <c r="M5733" s="26">
        <f>Causas[[#This Row],[parada_duracion]]/60</f>
        <v>30.9</v>
      </c>
      <c r="N5733" s="19" t="s">
        <v>49</v>
      </c>
      <c r="O5733" s="16" t="s">
        <v>49</v>
      </c>
      <c r="P5733" s="16">
        <f>WEEKNUM(Causas[[#This Row],[resolucion_fecha]],16)</f>
        <v>52</v>
      </c>
      <c r="Q5733" s="16" t="str">
        <f>TEXT(Causas[[#This Row],[resolucion_fecha]],"MMMM")</f>
        <v>diciembre</v>
      </c>
      <c r="R5733" s="16" t="str">
        <f t="shared" si="90"/>
        <v>T</v>
      </c>
      <c r="S5733" s="16"/>
      <c r="T5733" s="16" t="s">
        <v>49</v>
      </c>
      <c r="U5733" s="16"/>
      <c r="V5733" s="16"/>
      <c r="W5733" s="16"/>
    </row>
    <row r="5734" spans="1:23" hidden="1" x14ac:dyDescent="0.25">
      <c r="A5734" s="25">
        <v>159259</v>
      </c>
      <c r="B5734" s="25" t="s">
        <v>176</v>
      </c>
      <c r="C5734" s="25" t="s">
        <v>43</v>
      </c>
      <c r="D5734" s="25" t="s">
        <v>161</v>
      </c>
      <c r="E5734" s="24">
        <v>43405</v>
      </c>
      <c r="F5734" s="25" t="s">
        <v>45</v>
      </c>
      <c r="G5734" s="25" t="s">
        <v>50</v>
      </c>
      <c r="H5734" s="24">
        <v>45280</v>
      </c>
      <c r="I5734" s="101">
        <v>0.73225694444444445</v>
      </c>
      <c r="J5734" s="24">
        <v>45280</v>
      </c>
      <c r="K5734" s="101">
        <v>0.75329861111111107</v>
      </c>
      <c r="L5734" s="25">
        <v>1818</v>
      </c>
      <c r="M5734" s="26">
        <f>Causas[[#This Row],[parada_duracion]]/60</f>
        <v>30.3</v>
      </c>
      <c r="N5734" s="19" t="s">
        <v>49</v>
      </c>
      <c r="O5734" s="16" t="s">
        <v>49</v>
      </c>
      <c r="P5734" s="16">
        <f>WEEKNUM(Causas[[#This Row],[resolucion_fecha]],16)</f>
        <v>51</v>
      </c>
      <c r="Q5734" s="16" t="str">
        <f>TEXT(Causas[[#This Row],[resolucion_fecha]],"MMMM")</f>
        <v>diciembre</v>
      </c>
      <c r="R5734" s="16" t="str">
        <f t="shared" si="90"/>
        <v>T</v>
      </c>
      <c r="S5734" s="16"/>
      <c r="T5734" s="16" t="s">
        <v>49</v>
      </c>
      <c r="U5734" s="16"/>
      <c r="V5734" s="16"/>
      <c r="W5734" s="16"/>
    </row>
    <row r="5735" spans="1:23" hidden="1" x14ac:dyDescent="0.25">
      <c r="A5735" s="25">
        <v>159387</v>
      </c>
      <c r="B5735" s="25" t="s">
        <v>527</v>
      </c>
      <c r="C5735" s="25" t="s">
        <v>43</v>
      </c>
      <c r="D5735" s="25" t="s">
        <v>166</v>
      </c>
      <c r="E5735" s="24">
        <v>44104</v>
      </c>
      <c r="F5735" s="25" t="s">
        <v>56</v>
      </c>
      <c r="G5735" s="25" t="s">
        <v>46</v>
      </c>
      <c r="H5735" s="24">
        <v>45281</v>
      </c>
      <c r="I5735" s="101">
        <v>0.70655092592592583</v>
      </c>
      <c r="J5735" s="24">
        <v>45281</v>
      </c>
      <c r="K5735" s="101">
        <v>0.72664351851851849</v>
      </c>
      <c r="L5735" s="25">
        <v>1736</v>
      </c>
      <c r="M5735" s="26">
        <f>Causas[[#This Row],[parada_duracion]]/60</f>
        <v>28.933333333333334</v>
      </c>
      <c r="N5735" s="19" t="s">
        <v>49</v>
      </c>
      <c r="O5735" s="16" t="s">
        <v>49</v>
      </c>
      <c r="P5735" s="16">
        <f>WEEKNUM(Causas[[#This Row],[resolucion_fecha]],16)</f>
        <v>51</v>
      </c>
      <c r="Q5735" s="16" t="str">
        <f>TEXT(Causas[[#This Row],[resolucion_fecha]],"MMMM")</f>
        <v>diciembre</v>
      </c>
      <c r="R5735" s="16" t="str">
        <f t="shared" si="90"/>
        <v>T</v>
      </c>
      <c r="S5735" s="16"/>
      <c r="T5735" s="16" t="s">
        <v>49</v>
      </c>
      <c r="U5735" s="16"/>
      <c r="V5735" s="16"/>
      <c r="W5735" s="16"/>
    </row>
    <row r="5736" spans="1:23" hidden="1" x14ac:dyDescent="0.25">
      <c r="A5736" s="96">
        <v>158223</v>
      </c>
      <c r="B5736" s="96" t="s">
        <v>95</v>
      </c>
      <c r="C5736" s="96" t="s">
        <v>43</v>
      </c>
      <c r="D5736" s="96" t="s">
        <v>166</v>
      </c>
      <c r="E5736" s="97">
        <v>43405</v>
      </c>
      <c r="F5736" s="96" t="s">
        <v>45</v>
      </c>
      <c r="G5736" s="96" t="s">
        <v>46</v>
      </c>
      <c r="H5736" s="97">
        <v>45271</v>
      </c>
      <c r="I5736" s="23">
        <v>0.74430555555555555</v>
      </c>
      <c r="J5736" s="97">
        <v>45271</v>
      </c>
      <c r="K5736" s="23">
        <v>0.76424768518518515</v>
      </c>
      <c r="L5736" s="96">
        <v>1723</v>
      </c>
      <c r="M5736" s="98">
        <f>Causas[[#This Row],[parada_duracion]]/60</f>
        <v>28.716666666666665</v>
      </c>
      <c r="N5736" s="18" t="s">
        <v>1174</v>
      </c>
      <c r="O5736" s="16" t="s">
        <v>52</v>
      </c>
      <c r="P5736" s="99">
        <f>WEEKNUM(Causas[[#This Row],[resolucion_fecha]],16)</f>
        <v>50</v>
      </c>
      <c r="Q5736" s="99" t="str">
        <f>TEXT(Causas[[#This Row],[resolucion_fecha]],"MMMM")</f>
        <v>diciembre</v>
      </c>
      <c r="R5736" s="99" t="str">
        <f t="shared" si="90"/>
        <v>T</v>
      </c>
      <c r="S5736" s="99"/>
      <c r="T5736" s="16" t="s">
        <v>53</v>
      </c>
      <c r="U5736" s="16"/>
      <c r="V5736" s="99"/>
      <c r="W5736" s="99"/>
    </row>
    <row r="5737" spans="1:23" hidden="1" x14ac:dyDescent="0.25">
      <c r="A5737" s="25">
        <v>157697</v>
      </c>
      <c r="B5737" s="25" t="s">
        <v>42</v>
      </c>
      <c r="C5737" s="25" t="s">
        <v>43</v>
      </c>
      <c r="D5737" s="25" t="s">
        <v>164</v>
      </c>
      <c r="E5737" s="24">
        <v>43405</v>
      </c>
      <c r="F5737" s="25" t="s">
        <v>45</v>
      </c>
      <c r="G5737" s="25" t="s">
        <v>46</v>
      </c>
      <c r="H5737" s="24">
        <v>45267</v>
      </c>
      <c r="I5737" s="101">
        <v>0.37368055555555557</v>
      </c>
      <c r="J5737" s="24">
        <v>45267</v>
      </c>
      <c r="K5737" s="101">
        <v>0.39349537037037036</v>
      </c>
      <c r="L5737" s="25">
        <v>1712</v>
      </c>
      <c r="M5737" s="26">
        <f>Causas[[#This Row],[parada_duracion]]/60</f>
        <v>28.533333333333335</v>
      </c>
      <c r="N5737" s="19" t="s">
        <v>49</v>
      </c>
      <c r="O5737" s="16" t="s">
        <v>49</v>
      </c>
      <c r="P5737" s="16">
        <f>WEEKNUM(Causas[[#This Row],[resolucion_fecha]],16)</f>
        <v>49</v>
      </c>
      <c r="Q5737" s="16" t="str">
        <f>TEXT(Causas[[#This Row],[resolucion_fecha]],"MMMM")</f>
        <v>diciembre</v>
      </c>
      <c r="R5737" s="16" t="str">
        <f t="shared" si="90"/>
        <v>M</v>
      </c>
      <c r="S5737" s="16"/>
      <c r="T5737" s="16" t="s">
        <v>49</v>
      </c>
      <c r="U5737" s="100"/>
      <c r="V5737" s="16"/>
      <c r="W5737" s="16"/>
    </row>
    <row r="5738" spans="1:23" hidden="1" x14ac:dyDescent="0.25">
      <c r="A5738" s="25">
        <v>157389</v>
      </c>
      <c r="B5738" s="25" t="s">
        <v>42</v>
      </c>
      <c r="C5738" s="25" t="s">
        <v>43</v>
      </c>
      <c r="D5738" s="25" t="s">
        <v>164</v>
      </c>
      <c r="E5738" s="24">
        <v>43405</v>
      </c>
      <c r="F5738" s="25" t="s">
        <v>45</v>
      </c>
      <c r="G5738" s="25" t="s">
        <v>46</v>
      </c>
      <c r="H5738" s="24">
        <v>45265</v>
      </c>
      <c r="I5738" s="101">
        <v>0.53805555555555562</v>
      </c>
      <c r="J5738" s="24">
        <v>45265</v>
      </c>
      <c r="K5738" s="101">
        <v>0.55775462962962963</v>
      </c>
      <c r="L5738" s="25">
        <v>1702</v>
      </c>
      <c r="M5738" s="26">
        <f>Causas[[#This Row],[parada_duracion]]/60</f>
        <v>28.366666666666667</v>
      </c>
      <c r="N5738" s="19" t="s">
        <v>49</v>
      </c>
      <c r="O5738" s="16" t="s">
        <v>49</v>
      </c>
      <c r="P5738" s="16">
        <f>WEEKNUM(Causas[[#This Row],[resolucion_fecha]],16)</f>
        <v>49</v>
      </c>
      <c r="Q5738" s="16" t="str">
        <f>TEXT(Causas[[#This Row],[resolucion_fecha]],"MMMM")</f>
        <v>diciembre</v>
      </c>
      <c r="R5738" s="16" t="str">
        <f t="shared" si="90"/>
        <v>M</v>
      </c>
      <c r="S5738" s="16"/>
      <c r="T5738" s="16" t="s">
        <v>49</v>
      </c>
      <c r="U5738" s="16"/>
      <c r="V5738" s="16"/>
      <c r="W5738" s="16"/>
    </row>
    <row r="5739" spans="1:23" hidden="1" x14ac:dyDescent="0.25">
      <c r="A5739" s="25">
        <v>158279</v>
      </c>
      <c r="B5739" s="25" t="s">
        <v>61</v>
      </c>
      <c r="C5739" s="25" t="s">
        <v>43</v>
      </c>
      <c r="D5739" s="25" t="s">
        <v>48</v>
      </c>
      <c r="E5739" s="24">
        <v>43405</v>
      </c>
      <c r="F5739" s="25" t="s">
        <v>45</v>
      </c>
      <c r="G5739" s="25" t="s">
        <v>46</v>
      </c>
      <c r="H5739" s="24">
        <v>45272</v>
      </c>
      <c r="I5739" s="101">
        <v>0.51754629629629634</v>
      </c>
      <c r="J5739" s="24">
        <v>45272</v>
      </c>
      <c r="K5739" s="101">
        <v>0.53706018518518517</v>
      </c>
      <c r="L5739" s="25">
        <v>1686</v>
      </c>
      <c r="M5739" s="26">
        <f>Causas[[#This Row],[parada_duracion]]/60</f>
        <v>28.1</v>
      </c>
      <c r="N5739" s="19" t="s">
        <v>49</v>
      </c>
      <c r="O5739" s="16" t="s">
        <v>49</v>
      </c>
      <c r="P5739" s="16">
        <f>WEEKNUM(Causas[[#This Row],[resolucion_fecha]],16)</f>
        <v>50</v>
      </c>
      <c r="Q5739" s="16" t="str">
        <f>TEXT(Causas[[#This Row],[resolucion_fecha]],"MMMM")</f>
        <v>diciembre</v>
      </c>
      <c r="R5739" s="16" t="str">
        <f t="shared" si="90"/>
        <v>M</v>
      </c>
      <c r="S5739" s="16"/>
      <c r="T5739" s="16" t="s">
        <v>49</v>
      </c>
      <c r="U5739" s="16"/>
      <c r="V5739" s="16"/>
      <c r="W5739" s="16"/>
    </row>
    <row r="5740" spans="1:23" hidden="1" x14ac:dyDescent="0.25">
      <c r="A5740" s="25">
        <v>158594</v>
      </c>
      <c r="B5740" s="25" t="s">
        <v>174</v>
      </c>
      <c r="C5740" s="25" t="s">
        <v>43</v>
      </c>
      <c r="D5740" s="25" t="s">
        <v>166</v>
      </c>
      <c r="E5740" s="24">
        <v>45128</v>
      </c>
      <c r="F5740" s="25" t="s">
        <v>124</v>
      </c>
      <c r="G5740" s="25" t="s">
        <v>46</v>
      </c>
      <c r="H5740" s="24">
        <v>45275</v>
      </c>
      <c r="I5740" s="101">
        <v>0.35598379629629634</v>
      </c>
      <c r="J5740" s="24">
        <v>45275</v>
      </c>
      <c r="K5740" s="101">
        <v>0.37539351851851849</v>
      </c>
      <c r="L5740" s="25">
        <v>1677</v>
      </c>
      <c r="M5740" s="26">
        <f>Causas[[#This Row],[parada_duracion]]/60</f>
        <v>27.95</v>
      </c>
      <c r="N5740" s="19" t="s">
        <v>49</v>
      </c>
      <c r="O5740" s="16" t="s">
        <v>49</v>
      </c>
      <c r="P5740" s="16">
        <f>WEEKNUM(Causas[[#This Row],[resolucion_fecha]],16)</f>
        <v>50</v>
      </c>
      <c r="Q5740" s="16" t="str">
        <f>TEXT(Causas[[#This Row],[resolucion_fecha]],"MMMM")</f>
        <v>diciembre</v>
      </c>
      <c r="R5740" s="16" t="str">
        <f t="shared" si="90"/>
        <v>M</v>
      </c>
      <c r="S5740" s="16"/>
      <c r="T5740" s="16" t="s">
        <v>49</v>
      </c>
      <c r="U5740" s="16"/>
      <c r="V5740" s="16"/>
      <c r="W5740" s="16"/>
    </row>
    <row r="5741" spans="1:23" hidden="1" x14ac:dyDescent="0.25">
      <c r="A5741" s="25">
        <v>158285</v>
      </c>
      <c r="B5741" s="25" t="s">
        <v>42</v>
      </c>
      <c r="C5741" s="25" t="s">
        <v>43</v>
      </c>
      <c r="D5741" s="25" t="s">
        <v>166</v>
      </c>
      <c r="E5741" s="24">
        <v>43405</v>
      </c>
      <c r="F5741" s="25" t="s">
        <v>45</v>
      </c>
      <c r="G5741" s="25" t="s">
        <v>46</v>
      </c>
      <c r="H5741" s="24">
        <v>45272</v>
      </c>
      <c r="I5741" s="101">
        <v>0.6121875</v>
      </c>
      <c r="J5741" s="24">
        <v>45272</v>
      </c>
      <c r="K5741" s="101">
        <v>0.6314467592592593</v>
      </c>
      <c r="L5741" s="25">
        <v>1664</v>
      </c>
      <c r="M5741" s="26">
        <f>Causas[[#This Row],[parada_duracion]]/60</f>
        <v>27.733333333333334</v>
      </c>
      <c r="N5741" s="19" t="s">
        <v>1833</v>
      </c>
      <c r="O5741" s="16" t="s">
        <v>9</v>
      </c>
      <c r="P5741" s="16">
        <f>WEEKNUM(Causas[[#This Row],[resolucion_fecha]],16)</f>
        <v>50</v>
      </c>
      <c r="Q5741" s="16" t="str">
        <f>TEXT(Causas[[#This Row],[resolucion_fecha]],"MMMM")</f>
        <v>diciembre</v>
      </c>
      <c r="R5741" s="16" t="str">
        <f t="shared" si="90"/>
        <v>T</v>
      </c>
      <c r="S5741" s="16"/>
      <c r="T5741" s="16" t="s">
        <v>9</v>
      </c>
      <c r="U5741" s="16"/>
      <c r="V5741" s="16"/>
      <c r="W5741" s="16"/>
    </row>
    <row r="5742" spans="1:23" ht="30" hidden="1" x14ac:dyDescent="0.25">
      <c r="A5742" s="25">
        <v>157437</v>
      </c>
      <c r="B5742" s="25" t="s">
        <v>95</v>
      </c>
      <c r="C5742" s="25" t="s">
        <v>43</v>
      </c>
      <c r="D5742" s="25" t="s">
        <v>166</v>
      </c>
      <c r="E5742" s="24">
        <v>43405</v>
      </c>
      <c r="F5742" s="25" t="s">
        <v>45</v>
      </c>
      <c r="G5742" s="25" t="s">
        <v>46</v>
      </c>
      <c r="H5742" s="24">
        <v>45265</v>
      </c>
      <c r="I5742" s="101">
        <v>0.63221064814814809</v>
      </c>
      <c r="J5742" s="24">
        <v>45265</v>
      </c>
      <c r="K5742" s="101">
        <v>0.65109953703703705</v>
      </c>
      <c r="L5742" s="25">
        <v>1632</v>
      </c>
      <c r="M5742" s="26">
        <f>Causas[[#This Row],[parada_duracion]]/60</f>
        <v>27.2</v>
      </c>
      <c r="N5742" s="19" t="s">
        <v>1834</v>
      </c>
      <c r="O5742" s="16" t="s">
        <v>52</v>
      </c>
      <c r="P5742" s="16">
        <f>WEEKNUM(Causas[[#This Row],[resolucion_fecha]],16)</f>
        <v>49</v>
      </c>
      <c r="Q5742" s="16" t="str">
        <f>TEXT(Causas[[#This Row],[resolucion_fecha]],"MMMM")</f>
        <v>diciembre</v>
      </c>
      <c r="R5742" s="16" t="str">
        <f t="shared" si="90"/>
        <v>T</v>
      </c>
      <c r="S5742" s="16"/>
      <c r="T5742" s="16" t="s">
        <v>53</v>
      </c>
      <c r="U5742" s="16"/>
      <c r="V5742" s="16"/>
      <c r="W5742" s="16"/>
    </row>
    <row r="5743" spans="1:23" hidden="1" x14ac:dyDescent="0.25">
      <c r="A5743" s="25">
        <v>157500</v>
      </c>
      <c r="B5743" s="25" t="s">
        <v>42</v>
      </c>
      <c r="C5743" s="25" t="s">
        <v>43</v>
      </c>
      <c r="D5743" s="25" t="s">
        <v>77</v>
      </c>
      <c r="E5743" s="24">
        <v>43405</v>
      </c>
      <c r="F5743" s="25" t="s">
        <v>45</v>
      </c>
      <c r="G5743" s="25" t="s">
        <v>50</v>
      </c>
      <c r="H5743" s="24">
        <v>45265</v>
      </c>
      <c r="I5743" s="101">
        <v>0.82726851851851846</v>
      </c>
      <c r="J5743" s="24">
        <v>45265</v>
      </c>
      <c r="K5743" s="101">
        <v>0.84578703703703706</v>
      </c>
      <c r="L5743" s="25">
        <v>1600</v>
      </c>
      <c r="M5743" s="26">
        <f>Causas[[#This Row],[parada_duracion]]/60</f>
        <v>26.666666666666668</v>
      </c>
      <c r="N5743" s="19" t="s">
        <v>49</v>
      </c>
      <c r="O5743" s="16" t="s">
        <v>49</v>
      </c>
      <c r="P5743" s="16">
        <f>WEEKNUM(Causas[[#This Row],[resolucion_fecha]],16)</f>
        <v>49</v>
      </c>
      <c r="Q5743" s="16" t="str">
        <f>TEXT(Causas[[#This Row],[resolucion_fecha]],"MMMM")</f>
        <v>diciembre</v>
      </c>
      <c r="R5743" s="16" t="str">
        <f t="shared" si="90"/>
        <v>T</v>
      </c>
      <c r="S5743" s="16"/>
      <c r="T5743" s="16" t="s">
        <v>49</v>
      </c>
      <c r="U5743" s="16"/>
      <c r="V5743" s="16"/>
      <c r="W5743" s="16"/>
    </row>
    <row r="5744" spans="1:23" hidden="1" x14ac:dyDescent="0.25">
      <c r="A5744" s="96">
        <v>159009</v>
      </c>
      <c r="B5744" s="96" t="s">
        <v>89</v>
      </c>
      <c r="C5744" s="96" t="s">
        <v>43</v>
      </c>
      <c r="D5744" s="96" t="s">
        <v>90</v>
      </c>
      <c r="E5744" s="97">
        <v>44263</v>
      </c>
      <c r="F5744" s="96" t="s">
        <v>56</v>
      </c>
      <c r="G5744" s="96" t="s">
        <v>46</v>
      </c>
      <c r="H5744" s="97">
        <v>45279</v>
      </c>
      <c r="I5744" s="23">
        <v>0.53751157407407402</v>
      </c>
      <c r="J5744" s="97">
        <v>45279</v>
      </c>
      <c r="K5744" s="23">
        <v>0.55601851851851858</v>
      </c>
      <c r="L5744" s="96">
        <v>1599</v>
      </c>
      <c r="M5744" s="98">
        <f>Causas[[#This Row],[parada_duracion]]/60</f>
        <v>26.65</v>
      </c>
      <c r="N5744" s="19" t="s">
        <v>49</v>
      </c>
      <c r="O5744" s="16" t="s">
        <v>49</v>
      </c>
      <c r="P5744" s="99">
        <f>WEEKNUM(Causas[[#This Row],[resolucion_fecha]],16)</f>
        <v>51</v>
      </c>
      <c r="Q5744" s="99" t="str">
        <f>TEXT(Causas[[#This Row],[resolucion_fecha]],"MMMM")</f>
        <v>diciembre</v>
      </c>
      <c r="R5744" s="99" t="str">
        <f t="shared" si="90"/>
        <v>M</v>
      </c>
      <c r="S5744" s="99"/>
      <c r="T5744" s="16" t="s">
        <v>49</v>
      </c>
      <c r="U5744" s="16"/>
      <c r="V5744" s="99"/>
      <c r="W5744" s="99"/>
    </row>
    <row r="5745" spans="1:23" hidden="1" x14ac:dyDescent="0.25">
      <c r="A5745" s="25">
        <v>159114</v>
      </c>
      <c r="B5745" s="25" t="s">
        <v>174</v>
      </c>
      <c r="C5745" s="25" t="s">
        <v>43</v>
      </c>
      <c r="D5745" s="25" t="s">
        <v>76</v>
      </c>
      <c r="E5745" s="24">
        <v>44265</v>
      </c>
      <c r="F5745" s="25" t="s">
        <v>56</v>
      </c>
      <c r="G5745" s="25" t="s">
        <v>50</v>
      </c>
      <c r="H5745" s="24">
        <v>45280</v>
      </c>
      <c r="I5745" s="101">
        <v>0.31127314814814816</v>
      </c>
      <c r="J5745" s="24">
        <v>45280</v>
      </c>
      <c r="K5745" s="101">
        <v>0.32967592592592593</v>
      </c>
      <c r="L5745" s="25">
        <v>1590</v>
      </c>
      <c r="M5745" s="26">
        <f>Causas[[#This Row],[parada_duracion]]/60</f>
        <v>26.5</v>
      </c>
      <c r="N5745" s="19" t="s">
        <v>1835</v>
      </c>
      <c r="O5745" s="16" t="s">
        <v>52</v>
      </c>
      <c r="P5745" s="16">
        <f>WEEKNUM(Causas[[#This Row],[resolucion_fecha]],16)</f>
        <v>51</v>
      </c>
      <c r="Q5745" s="16" t="str">
        <f>TEXT(Causas[[#This Row],[resolucion_fecha]],"MMMM")</f>
        <v>diciembre</v>
      </c>
      <c r="R5745" s="16" t="str">
        <f t="shared" si="90"/>
        <v>M</v>
      </c>
      <c r="S5745" s="16"/>
      <c r="T5745" s="16" t="s">
        <v>53</v>
      </c>
      <c r="U5745" s="100"/>
      <c r="V5745" s="16"/>
      <c r="W5745" s="16"/>
    </row>
    <row r="5746" spans="1:23" hidden="1" x14ac:dyDescent="0.25">
      <c r="A5746" s="25">
        <v>158995</v>
      </c>
      <c r="B5746" s="25" t="s">
        <v>58</v>
      </c>
      <c r="C5746" s="25" t="s">
        <v>43</v>
      </c>
      <c r="D5746" s="25" t="s">
        <v>80</v>
      </c>
      <c r="E5746" s="24">
        <v>43405</v>
      </c>
      <c r="F5746" s="25" t="s">
        <v>45</v>
      </c>
      <c r="G5746" s="25" t="s">
        <v>46</v>
      </c>
      <c r="H5746" s="24">
        <v>45279</v>
      </c>
      <c r="I5746" s="101">
        <v>0.50368055555555558</v>
      </c>
      <c r="J5746" s="24">
        <v>45279</v>
      </c>
      <c r="K5746" s="101">
        <v>0.52165509259259257</v>
      </c>
      <c r="L5746" s="25">
        <v>1553</v>
      </c>
      <c r="M5746" s="26">
        <f>Causas[[#This Row],[parada_duracion]]/60</f>
        <v>25.883333333333333</v>
      </c>
      <c r="N5746" s="19" t="s">
        <v>49</v>
      </c>
      <c r="O5746" s="16" t="s">
        <v>49</v>
      </c>
      <c r="P5746" s="16">
        <f>WEEKNUM(Causas[[#This Row],[resolucion_fecha]],16)</f>
        <v>51</v>
      </c>
      <c r="Q5746" s="16" t="str">
        <f>TEXT(Causas[[#This Row],[resolucion_fecha]],"MMMM")</f>
        <v>diciembre</v>
      </c>
      <c r="R5746" s="16" t="str">
        <f t="shared" si="90"/>
        <v>M</v>
      </c>
      <c r="S5746" s="16"/>
      <c r="T5746" s="16" t="s">
        <v>49</v>
      </c>
      <c r="U5746" s="16"/>
      <c r="V5746" s="16"/>
      <c r="W5746" s="16"/>
    </row>
    <row r="5747" spans="1:23" hidden="1" x14ac:dyDescent="0.25">
      <c r="A5747" s="25">
        <v>160002</v>
      </c>
      <c r="B5747" s="25" t="s">
        <v>42</v>
      </c>
      <c r="C5747" s="25" t="s">
        <v>43</v>
      </c>
      <c r="D5747" s="25" t="s">
        <v>80</v>
      </c>
      <c r="E5747" s="24">
        <v>43405</v>
      </c>
      <c r="F5747" s="25" t="s">
        <v>45</v>
      </c>
      <c r="G5747" s="25" t="s">
        <v>50</v>
      </c>
      <c r="H5747" s="24">
        <v>45288</v>
      </c>
      <c r="I5747" s="101">
        <v>0.53173611111111108</v>
      </c>
      <c r="J5747" s="24">
        <v>45288</v>
      </c>
      <c r="K5747" s="101">
        <v>0.54966435185185192</v>
      </c>
      <c r="L5747" s="25">
        <v>1549</v>
      </c>
      <c r="M5747" s="26">
        <f>Causas[[#This Row],[parada_duracion]]/60</f>
        <v>25.816666666666666</v>
      </c>
      <c r="N5747" s="19" t="s">
        <v>49</v>
      </c>
      <c r="O5747" s="16" t="s">
        <v>49</v>
      </c>
      <c r="P5747" s="16">
        <f>WEEKNUM(Causas[[#This Row],[resolucion_fecha]],16)</f>
        <v>52</v>
      </c>
      <c r="Q5747" s="16" t="str">
        <f>TEXT(Causas[[#This Row],[resolucion_fecha]],"MMMM")</f>
        <v>diciembre</v>
      </c>
      <c r="R5747" s="16" t="str">
        <f t="shared" si="90"/>
        <v>M</v>
      </c>
      <c r="S5747" s="16"/>
      <c r="T5747" s="16" t="s">
        <v>49</v>
      </c>
      <c r="U5747" s="16"/>
      <c r="V5747" s="16"/>
      <c r="W5747" s="16"/>
    </row>
    <row r="5748" spans="1:23" hidden="1" x14ac:dyDescent="0.25">
      <c r="A5748" s="25">
        <v>159185</v>
      </c>
      <c r="B5748" s="25" t="s">
        <v>54</v>
      </c>
      <c r="C5748" s="25" t="s">
        <v>43</v>
      </c>
      <c r="D5748" s="25" t="s">
        <v>55</v>
      </c>
      <c r="E5748" s="24">
        <v>44120</v>
      </c>
      <c r="F5748" s="25" t="s">
        <v>56</v>
      </c>
      <c r="G5748" s="25" t="s">
        <v>50</v>
      </c>
      <c r="H5748" s="24">
        <v>45280</v>
      </c>
      <c r="I5748" s="101">
        <v>0.50706018518518514</v>
      </c>
      <c r="J5748" s="24">
        <v>45280</v>
      </c>
      <c r="K5748" s="101">
        <v>0.5248032407407407</v>
      </c>
      <c r="L5748" s="25">
        <v>1533</v>
      </c>
      <c r="M5748" s="26">
        <f>Causas[[#This Row],[parada_duracion]]/60</f>
        <v>25.55</v>
      </c>
      <c r="N5748" s="19" t="s">
        <v>1801</v>
      </c>
      <c r="O5748" s="16" t="s">
        <v>52</v>
      </c>
      <c r="P5748" s="16">
        <f>WEEKNUM(Causas[[#This Row],[resolucion_fecha]],16)</f>
        <v>51</v>
      </c>
      <c r="Q5748" s="16" t="str">
        <f>TEXT(Causas[[#This Row],[resolucion_fecha]],"MMMM")</f>
        <v>diciembre</v>
      </c>
      <c r="R5748" s="16" t="str">
        <f t="shared" si="90"/>
        <v>M</v>
      </c>
      <c r="S5748" s="16"/>
      <c r="T5748" s="16" t="s">
        <v>53</v>
      </c>
      <c r="U5748" s="16"/>
      <c r="V5748" s="16"/>
      <c r="W5748" s="16"/>
    </row>
    <row r="5749" spans="1:23" hidden="1" x14ac:dyDescent="0.25">
      <c r="A5749" s="25">
        <v>159271</v>
      </c>
      <c r="B5749" s="25" t="s">
        <v>117</v>
      </c>
      <c r="C5749" s="25" t="s">
        <v>43</v>
      </c>
      <c r="D5749" s="25" t="s">
        <v>166</v>
      </c>
      <c r="E5749" s="24">
        <v>43405</v>
      </c>
      <c r="F5749" s="25" t="s">
        <v>45</v>
      </c>
      <c r="G5749" s="25" t="s">
        <v>50</v>
      </c>
      <c r="H5749" s="24">
        <v>45281</v>
      </c>
      <c r="I5749" s="101">
        <v>0.32817129629629632</v>
      </c>
      <c r="J5749" s="24">
        <v>45281</v>
      </c>
      <c r="K5749" s="101">
        <v>0.34576388888888893</v>
      </c>
      <c r="L5749" s="25">
        <v>1520</v>
      </c>
      <c r="M5749" s="26">
        <f>Causas[[#This Row],[parada_duracion]]/60</f>
        <v>25.333333333333332</v>
      </c>
      <c r="N5749" s="19" t="s">
        <v>49</v>
      </c>
      <c r="O5749" s="16" t="s">
        <v>49</v>
      </c>
      <c r="P5749" s="16">
        <f>WEEKNUM(Causas[[#This Row],[resolucion_fecha]],16)</f>
        <v>51</v>
      </c>
      <c r="Q5749" s="16" t="str">
        <f>TEXT(Causas[[#This Row],[resolucion_fecha]],"MMMM")</f>
        <v>diciembre</v>
      </c>
      <c r="R5749" s="16" t="str">
        <f t="shared" si="90"/>
        <v>M</v>
      </c>
      <c r="S5749" s="16"/>
      <c r="T5749" s="16" t="s">
        <v>49</v>
      </c>
      <c r="U5749" s="16"/>
      <c r="V5749" s="16"/>
      <c r="W5749" s="16"/>
    </row>
    <row r="5750" spans="1:23" hidden="1" x14ac:dyDescent="0.25">
      <c r="A5750" s="25">
        <v>158647</v>
      </c>
      <c r="B5750" s="25" t="s">
        <v>58</v>
      </c>
      <c r="C5750" s="25" t="s">
        <v>43</v>
      </c>
      <c r="D5750" s="25" t="s">
        <v>59</v>
      </c>
      <c r="E5750" s="24">
        <v>44231</v>
      </c>
      <c r="F5750" s="25" t="s">
        <v>60</v>
      </c>
      <c r="G5750" s="25" t="s">
        <v>46</v>
      </c>
      <c r="H5750" s="24">
        <v>45275</v>
      </c>
      <c r="I5750" s="101">
        <v>0.52885416666666674</v>
      </c>
      <c r="J5750" s="24">
        <v>45275</v>
      </c>
      <c r="K5750" s="101">
        <v>0.54578703703703701</v>
      </c>
      <c r="L5750" s="25">
        <v>1463</v>
      </c>
      <c r="M5750" s="26">
        <f>Causas[[#This Row],[parada_duracion]]/60</f>
        <v>24.383333333333333</v>
      </c>
      <c r="N5750" s="19" t="s">
        <v>49</v>
      </c>
      <c r="O5750" s="16" t="s">
        <v>49</v>
      </c>
      <c r="P5750" s="16">
        <f>WEEKNUM(Causas[[#This Row],[resolucion_fecha]],16)</f>
        <v>50</v>
      </c>
      <c r="Q5750" s="16" t="str">
        <f>TEXT(Causas[[#This Row],[resolucion_fecha]],"MMMM")</f>
        <v>diciembre</v>
      </c>
      <c r="R5750" s="16" t="str">
        <f t="shared" si="90"/>
        <v>M</v>
      </c>
      <c r="S5750" s="16"/>
      <c r="T5750" s="16" t="s">
        <v>49</v>
      </c>
      <c r="U5750" s="16"/>
      <c r="V5750" s="16"/>
      <c r="W5750" s="16"/>
    </row>
    <row r="5751" spans="1:23" hidden="1" x14ac:dyDescent="0.25">
      <c r="A5751" s="96">
        <v>156837</v>
      </c>
      <c r="B5751" s="96" t="s">
        <v>766</v>
      </c>
      <c r="C5751" s="96" t="s">
        <v>43</v>
      </c>
      <c r="D5751" s="96" t="s">
        <v>44</v>
      </c>
      <c r="E5751" s="97">
        <v>45049</v>
      </c>
      <c r="F5751" s="96" t="s">
        <v>124</v>
      </c>
      <c r="G5751" s="96" t="s">
        <v>50</v>
      </c>
      <c r="H5751" s="97">
        <v>45261</v>
      </c>
      <c r="I5751" s="23">
        <v>0.35300925925925924</v>
      </c>
      <c r="J5751" s="97">
        <v>45261</v>
      </c>
      <c r="K5751" s="23">
        <v>0.36986111111111114</v>
      </c>
      <c r="L5751" s="96">
        <v>1456</v>
      </c>
      <c r="M5751" s="98">
        <f>Causas[[#This Row],[parada_duracion]]/60</f>
        <v>24.266666666666666</v>
      </c>
      <c r="N5751" s="18" t="s">
        <v>49</v>
      </c>
      <c r="O5751" s="99" t="s">
        <v>49</v>
      </c>
      <c r="P5751" s="99">
        <f>WEEKNUM(Causas[[#This Row],[resolucion_fecha]],16)</f>
        <v>48</v>
      </c>
      <c r="Q5751" s="99" t="str">
        <f>TEXT(Causas[[#This Row],[resolucion_fecha]],"MMMM")</f>
        <v>diciembre</v>
      </c>
      <c r="R5751" s="99" t="str">
        <f t="shared" si="90"/>
        <v>M</v>
      </c>
      <c r="S5751" s="99"/>
      <c r="T5751" s="99" t="s">
        <v>49</v>
      </c>
      <c r="U5751" s="16"/>
      <c r="V5751" s="99"/>
      <c r="W5751" s="99"/>
    </row>
    <row r="5752" spans="1:23" hidden="1" x14ac:dyDescent="0.25">
      <c r="A5752" s="25">
        <v>159099</v>
      </c>
      <c r="B5752" s="25" t="s">
        <v>557</v>
      </c>
      <c r="C5752" s="25" t="s">
        <v>43</v>
      </c>
      <c r="D5752" s="25" t="s">
        <v>44</v>
      </c>
      <c r="E5752" s="24">
        <v>43405</v>
      </c>
      <c r="F5752" s="25" t="s">
        <v>45</v>
      </c>
      <c r="G5752" s="25" t="s">
        <v>46</v>
      </c>
      <c r="H5752" s="24">
        <v>45279</v>
      </c>
      <c r="I5752" s="116">
        <v>0.83962962962962961</v>
      </c>
      <c r="J5752" s="114">
        <v>45279</v>
      </c>
      <c r="K5752" s="116">
        <v>0.85644675925925917</v>
      </c>
      <c r="L5752" s="20">
        <v>1453</v>
      </c>
      <c r="M5752" s="26">
        <f>Causas[[#This Row],[parada_duracion]]/60</f>
        <v>24.216666666666665</v>
      </c>
      <c r="N5752" s="19" t="s">
        <v>1836</v>
      </c>
      <c r="O5752" s="16" t="s">
        <v>72</v>
      </c>
      <c r="P5752" s="16">
        <f>WEEKNUM(Causas[[#This Row],[resolucion_fecha]],16)</f>
        <v>51</v>
      </c>
      <c r="Q5752" s="16" t="str">
        <f>TEXT(Causas[[#This Row],[resolucion_fecha]],"MMMM")</f>
        <v>diciembre</v>
      </c>
      <c r="R5752" s="16" t="str">
        <f t="shared" si="90"/>
        <v>T</v>
      </c>
      <c r="S5752" s="16"/>
      <c r="T5752" s="16" t="s">
        <v>73</v>
      </c>
      <c r="U5752" s="100"/>
      <c r="V5752" s="16"/>
      <c r="W5752" s="16"/>
    </row>
    <row r="5753" spans="1:23" hidden="1" x14ac:dyDescent="0.25">
      <c r="A5753" s="96">
        <v>159844</v>
      </c>
      <c r="B5753" s="96" t="s">
        <v>1522</v>
      </c>
      <c r="C5753" s="96" t="s">
        <v>43</v>
      </c>
      <c r="D5753" s="96" t="s">
        <v>1441</v>
      </c>
      <c r="E5753" s="97">
        <v>44736</v>
      </c>
      <c r="F5753" s="96" t="s">
        <v>140</v>
      </c>
      <c r="G5753" s="96" t="s">
        <v>46</v>
      </c>
      <c r="H5753" s="97">
        <v>45287</v>
      </c>
      <c r="I5753" s="23">
        <v>0.56135416666666671</v>
      </c>
      <c r="J5753" s="97">
        <v>45287</v>
      </c>
      <c r="K5753" s="23">
        <v>0.57771990740740742</v>
      </c>
      <c r="L5753" s="96">
        <v>1414</v>
      </c>
      <c r="M5753" s="98">
        <f>Causas[[#This Row],[parada_duracion]]/60</f>
        <v>23.566666666666666</v>
      </c>
      <c r="N5753" s="19" t="s">
        <v>49</v>
      </c>
      <c r="O5753" s="16" t="s">
        <v>49</v>
      </c>
      <c r="P5753" s="99">
        <f>WEEKNUM(Causas[[#This Row],[resolucion_fecha]],16)</f>
        <v>52</v>
      </c>
      <c r="Q5753" s="99" t="str">
        <f>TEXT(Causas[[#This Row],[resolucion_fecha]],"MMMM")</f>
        <v>diciembre</v>
      </c>
      <c r="R5753" s="99" t="str">
        <f t="shared" si="90"/>
        <v>M</v>
      </c>
      <c r="S5753" s="99"/>
      <c r="T5753" s="16" t="s">
        <v>49</v>
      </c>
      <c r="U5753" s="16"/>
      <c r="V5753" s="99"/>
      <c r="W5753" s="99"/>
    </row>
    <row r="5754" spans="1:23" hidden="1" x14ac:dyDescent="0.25">
      <c r="A5754" s="96">
        <v>159737</v>
      </c>
      <c r="B5754" s="96" t="s">
        <v>557</v>
      </c>
      <c r="C5754" s="96" t="s">
        <v>43</v>
      </c>
      <c r="D5754" s="96" t="s">
        <v>164</v>
      </c>
      <c r="E5754" s="97">
        <v>43405</v>
      </c>
      <c r="F5754" s="96" t="s">
        <v>45</v>
      </c>
      <c r="G5754" s="96" t="s">
        <v>46</v>
      </c>
      <c r="H5754" s="97">
        <v>45286</v>
      </c>
      <c r="I5754" s="23">
        <v>0.61643518518518514</v>
      </c>
      <c r="J5754" s="97">
        <v>45286</v>
      </c>
      <c r="K5754" s="23">
        <v>0.63260416666666663</v>
      </c>
      <c r="L5754" s="96">
        <v>1397</v>
      </c>
      <c r="M5754" s="98">
        <f>Causas[[#This Row],[parada_duracion]]/60</f>
        <v>23.283333333333335</v>
      </c>
      <c r="N5754" s="18" t="s">
        <v>1837</v>
      </c>
      <c r="O5754" s="99" t="s">
        <v>52</v>
      </c>
      <c r="P5754" s="99">
        <f>WEEKNUM(Causas[[#This Row],[resolucion_fecha]],16)</f>
        <v>52</v>
      </c>
      <c r="Q5754" s="99" t="str">
        <f>TEXT(Causas[[#This Row],[resolucion_fecha]],"MMMM")</f>
        <v>diciembre</v>
      </c>
      <c r="R5754" s="99" t="str">
        <f t="shared" si="90"/>
        <v>T</v>
      </c>
      <c r="S5754" s="99"/>
      <c r="T5754" s="99" t="s">
        <v>53</v>
      </c>
      <c r="U5754" s="100"/>
      <c r="V5754" s="99"/>
      <c r="W5754" s="99"/>
    </row>
    <row r="5755" spans="1:23" hidden="1" x14ac:dyDescent="0.25">
      <c r="A5755" s="25">
        <v>159554</v>
      </c>
      <c r="B5755" s="25" t="s">
        <v>130</v>
      </c>
      <c r="C5755" s="25" t="s">
        <v>43</v>
      </c>
      <c r="D5755" s="25" t="s">
        <v>68</v>
      </c>
      <c r="E5755" s="24">
        <v>43405</v>
      </c>
      <c r="F5755" s="25" t="s">
        <v>45</v>
      </c>
      <c r="G5755" s="25" t="s">
        <v>50</v>
      </c>
      <c r="H5755" s="24">
        <v>45282</v>
      </c>
      <c r="I5755" s="101">
        <v>0.6648263888888889</v>
      </c>
      <c r="J5755" s="24">
        <v>45282</v>
      </c>
      <c r="K5755" s="101">
        <v>0.68065972222222226</v>
      </c>
      <c r="L5755" s="25">
        <v>1368</v>
      </c>
      <c r="M5755" s="26">
        <f>Causas[[#This Row],[parada_duracion]]/60</f>
        <v>22.8</v>
      </c>
      <c r="N5755" s="19" t="s">
        <v>1838</v>
      </c>
      <c r="O5755" s="16" t="s">
        <v>72</v>
      </c>
      <c r="P5755" s="16">
        <f>WEEKNUM(Causas[[#This Row],[resolucion_fecha]],16)</f>
        <v>51</v>
      </c>
      <c r="Q5755" s="16" t="str">
        <f>TEXT(Causas[[#This Row],[resolucion_fecha]],"MMMM")</f>
        <v>diciembre</v>
      </c>
      <c r="R5755" s="16" t="str">
        <f t="shared" si="90"/>
        <v>T</v>
      </c>
      <c r="S5755" s="16"/>
      <c r="T5755" s="16" t="s">
        <v>73</v>
      </c>
      <c r="U5755" s="100"/>
      <c r="V5755" s="16"/>
      <c r="W5755" s="16"/>
    </row>
    <row r="5756" spans="1:23" hidden="1" x14ac:dyDescent="0.25">
      <c r="A5756" s="96">
        <v>157281</v>
      </c>
      <c r="B5756" s="96" t="s">
        <v>42</v>
      </c>
      <c r="C5756" s="96" t="s">
        <v>43</v>
      </c>
      <c r="D5756" s="96" t="s">
        <v>164</v>
      </c>
      <c r="E5756" s="97">
        <v>43405</v>
      </c>
      <c r="F5756" s="96" t="s">
        <v>45</v>
      </c>
      <c r="G5756" s="96" t="s">
        <v>50</v>
      </c>
      <c r="H5756" s="97">
        <v>45264</v>
      </c>
      <c r="I5756" s="23">
        <v>0.71199074074074076</v>
      </c>
      <c r="J5756" s="97">
        <v>45264</v>
      </c>
      <c r="K5756" s="23">
        <v>0.7276273148148148</v>
      </c>
      <c r="L5756" s="96">
        <v>1351</v>
      </c>
      <c r="M5756" s="98">
        <f>Causas[[#This Row],[parada_duracion]]/60</f>
        <v>22.516666666666666</v>
      </c>
      <c r="N5756" s="18" t="s">
        <v>113</v>
      </c>
      <c r="O5756" s="99" t="s">
        <v>52</v>
      </c>
      <c r="P5756" s="99">
        <f>WEEKNUM(Causas[[#This Row],[resolucion_fecha]],16)</f>
        <v>49</v>
      </c>
      <c r="Q5756" s="99" t="str">
        <f>TEXT(Causas[[#This Row],[resolucion_fecha]],"MMMM")</f>
        <v>diciembre</v>
      </c>
      <c r="R5756" s="99" t="str">
        <f t="shared" si="90"/>
        <v>T</v>
      </c>
      <c r="S5756" s="99"/>
      <c r="T5756" s="99" t="s">
        <v>53</v>
      </c>
      <c r="U5756" s="16"/>
      <c r="V5756" s="99"/>
      <c r="W5756" s="99"/>
    </row>
    <row r="5757" spans="1:23" hidden="1" x14ac:dyDescent="0.25">
      <c r="A5757" s="25">
        <v>159175</v>
      </c>
      <c r="B5757" s="25" t="s">
        <v>58</v>
      </c>
      <c r="C5757" s="25" t="s">
        <v>43</v>
      </c>
      <c r="D5757" s="25" t="s">
        <v>59</v>
      </c>
      <c r="E5757" s="24">
        <v>44231</v>
      </c>
      <c r="F5757" s="25" t="s">
        <v>60</v>
      </c>
      <c r="G5757" s="25" t="s">
        <v>46</v>
      </c>
      <c r="H5757" s="24">
        <v>45280</v>
      </c>
      <c r="I5757" s="101">
        <v>0.48641203703703706</v>
      </c>
      <c r="J5757" s="24">
        <v>45280</v>
      </c>
      <c r="K5757" s="101">
        <v>0.50184027777777784</v>
      </c>
      <c r="L5757" s="25">
        <v>1333</v>
      </c>
      <c r="M5757" s="26">
        <f>Causas[[#This Row],[parada_duracion]]/60</f>
        <v>22.216666666666665</v>
      </c>
      <c r="N5757" s="19" t="s">
        <v>49</v>
      </c>
      <c r="O5757" s="16" t="s">
        <v>49</v>
      </c>
      <c r="P5757" s="16">
        <f>WEEKNUM(Causas[[#This Row],[resolucion_fecha]],16)</f>
        <v>51</v>
      </c>
      <c r="Q5757" s="16" t="str">
        <f>TEXT(Causas[[#This Row],[resolucion_fecha]],"MMMM")</f>
        <v>diciembre</v>
      </c>
      <c r="R5757" s="16" t="str">
        <f t="shared" si="90"/>
        <v>M</v>
      </c>
      <c r="S5757" s="16"/>
      <c r="T5757" s="16" t="s">
        <v>49</v>
      </c>
      <c r="U5757" s="100"/>
      <c r="V5757" s="16"/>
      <c r="W5757" s="16"/>
    </row>
    <row r="5758" spans="1:23" hidden="1" x14ac:dyDescent="0.25">
      <c r="A5758" s="96">
        <v>159499</v>
      </c>
      <c r="B5758" s="96" t="s">
        <v>54</v>
      </c>
      <c r="C5758" s="96" t="s">
        <v>43</v>
      </c>
      <c r="D5758" s="96" t="s">
        <v>55</v>
      </c>
      <c r="E5758" s="97">
        <v>44120</v>
      </c>
      <c r="F5758" s="96" t="s">
        <v>56</v>
      </c>
      <c r="G5758" s="96" t="s">
        <v>50</v>
      </c>
      <c r="H5758" s="97">
        <v>45282</v>
      </c>
      <c r="I5758" s="23">
        <v>0.53357638888888892</v>
      </c>
      <c r="J5758" s="97">
        <v>45282</v>
      </c>
      <c r="K5758" s="23">
        <v>0.5486805555555555</v>
      </c>
      <c r="L5758" s="96">
        <v>1305</v>
      </c>
      <c r="M5758" s="98">
        <f>Causas[[#This Row],[parada_duracion]]/60</f>
        <v>21.75</v>
      </c>
      <c r="N5758" s="18" t="s">
        <v>49</v>
      </c>
      <c r="O5758" s="99" t="s">
        <v>49</v>
      </c>
      <c r="P5758" s="99">
        <f>WEEKNUM(Causas[[#This Row],[resolucion_fecha]],16)</f>
        <v>51</v>
      </c>
      <c r="Q5758" s="99" t="str">
        <f>TEXT(Causas[[#This Row],[resolucion_fecha]],"MMMM")</f>
        <v>diciembre</v>
      </c>
      <c r="R5758" s="99" t="str">
        <f t="shared" si="90"/>
        <v>M</v>
      </c>
      <c r="S5758" s="99"/>
      <c r="T5758" s="99" t="s">
        <v>49</v>
      </c>
      <c r="U5758" s="16"/>
      <c r="V5758" s="99"/>
      <c r="W5758" s="99"/>
    </row>
    <row r="5759" spans="1:23" hidden="1" x14ac:dyDescent="0.25">
      <c r="A5759" s="96">
        <v>160296</v>
      </c>
      <c r="B5759" s="96" t="s">
        <v>61</v>
      </c>
      <c r="C5759" s="96" t="s">
        <v>43</v>
      </c>
      <c r="D5759" s="96" t="s">
        <v>154</v>
      </c>
      <c r="E5759" s="97">
        <v>43881</v>
      </c>
      <c r="F5759" s="96" t="s">
        <v>56</v>
      </c>
      <c r="G5759" s="96" t="s">
        <v>50</v>
      </c>
      <c r="H5759" s="97">
        <v>45289</v>
      </c>
      <c r="I5759" s="23">
        <v>0.74200231481481482</v>
      </c>
      <c r="J5759" s="97">
        <v>45289</v>
      </c>
      <c r="K5759" s="23">
        <v>0.75679398148148147</v>
      </c>
      <c r="L5759" s="96">
        <v>1278</v>
      </c>
      <c r="M5759" s="98">
        <f>Causas[[#This Row],[parada_duracion]]/60</f>
        <v>21.3</v>
      </c>
      <c r="N5759" s="18" t="s">
        <v>49</v>
      </c>
      <c r="O5759" s="99" t="s">
        <v>49</v>
      </c>
      <c r="P5759" s="99">
        <f>WEEKNUM(Causas[[#This Row],[resolucion_fecha]],16)</f>
        <v>52</v>
      </c>
      <c r="Q5759" s="99" t="str">
        <f>TEXT(Causas[[#This Row],[resolucion_fecha]],"MMMM")</f>
        <v>diciembre</v>
      </c>
      <c r="R5759" s="99" t="str">
        <f t="shared" si="90"/>
        <v>T</v>
      </c>
      <c r="S5759" s="99"/>
      <c r="T5759" s="99" t="s">
        <v>49</v>
      </c>
      <c r="U5759" s="100"/>
      <c r="V5759" s="99"/>
      <c r="W5759" s="99"/>
    </row>
    <row r="5760" spans="1:23" hidden="1" x14ac:dyDescent="0.25">
      <c r="A5760" s="25">
        <v>157668</v>
      </c>
      <c r="B5760" s="25" t="s">
        <v>54</v>
      </c>
      <c r="C5760" s="25" t="s">
        <v>43</v>
      </c>
      <c r="D5760" s="25" t="s">
        <v>55</v>
      </c>
      <c r="E5760" s="24">
        <v>44120</v>
      </c>
      <c r="F5760" s="25" t="s">
        <v>56</v>
      </c>
      <c r="G5760" s="25" t="s">
        <v>50</v>
      </c>
      <c r="H5760" s="24">
        <v>45266</v>
      </c>
      <c r="I5760" s="101">
        <v>0.74388888888888882</v>
      </c>
      <c r="J5760" s="24">
        <v>45266</v>
      </c>
      <c r="K5760" s="101">
        <v>0.75862268518518527</v>
      </c>
      <c r="L5760" s="25">
        <v>1273</v>
      </c>
      <c r="M5760" s="26">
        <f>Causas[[#This Row],[parada_duracion]]/60</f>
        <v>21.216666666666665</v>
      </c>
      <c r="N5760" s="19" t="s">
        <v>49</v>
      </c>
      <c r="O5760" s="16" t="s">
        <v>49</v>
      </c>
      <c r="P5760" s="16">
        <f>WEEKNUM(Causas[[#This Row],[resolucion_fecha]],16)</f>
        <v>49</v>
      </c>
      <c r="Q5760" s="16" t="str">
        <f>TEXT(Causas[[#This Row],[resolucion_fecha]],"MMMM")</f>
        <v>diciembre</v>
      </c>
      <c r="R5760" s="16" t="str">
        <f t="shared" si="90"/>
        <v>T</v>
      </c>
      <c r="S5760" s="16"/>
      <c r="T5760" s="99" t="s">
        <v>49</v>
      </c>
      <c r="U5760" s="100"/>
      <c r="V5760" s="16"/>
      <c r="W5760" s="16"/>
    </row>
    <row r="5761" spans="1:23" hidden="1" x14ac:dyDescent="0.25">
      <c r="A5761" s="25">
        <v>158670</v>
      </c>
      <c r="B5761" s="25" t="s">
        <v>203</v>
      </c>
      <c r="C5761" s="25" t="s">
        <v>43</v>
      </c>
      <c r="D5761" s="25" t="s">
        <v>68</v>
      </c>
      <c r="E5761" s="24">
        <v>43731</v>
      </c>
      <c r="F5761" s="25" t="s">
        <v>56</v>
      </c>
      <c r="G5761" s="25" t="s">
        <v>50</v>
      </c>
      <c r="H5761" s="24">
        <v>45275</v>
      </c>
      <c r="I5761" s="101">
        <v>0.61597222222222225</v>
      </c>
      <c r="J5761" s="24">
        <v>45275</v>
      </c>
      <c r="K5761" s="101">
        <v>0.63056712962962969</v>
      </c>
      <c r="L5761" s="25">
        <v>1261</v>
      </c>
      <c r="M5761" s="26">
        <f>Causas[[#This Row],[parada_duracion]]/60</f>
        <v>21.016666666666666</v>
      </c>
      <c r="N5761" s="19" t="s">
        <v>49</v>
      </c>
      <c r="O5761" s="16" t="s">
        <v>49</v>
      </c>
      <c r="P5761" s="16">
        <f>WEEKNUM(Causas[[#This Row],[resolucion_fecha]],16)</f>
        <v>50</v>
      </c>
      <c r="Q5761" s="16" t="str">
        <f>TEXT(Causas[[#This Row],[resolucion_fecha]],"MMMM")</f>
        <v>diciembre</v>
      </c>
      <c r="R5761" s="16" t="str">
        <f t="shared" si="90"/>
        <v>T</v>
      </c>
      <c r="S5761" s="16"/>
      <c r="T5761" s="99" t="s">
        <v>49</v>
      </c>
      <c r="U5761" s="16"/>
      <c r="V5761" s="16"/>
      <c r="W5761" s="16"/>
    </row>
    <row r="5762" spans="1:23" x14ac:dyDescent="0.25">
      <c r="A5762" s="25">
        <v>157057</v>
      </c>
      <c r="B5762" s="25" t="s">
        <v>61</v>
      </c>
      <c r="C5762" s="25" t="s">
        <v>43</v>
      </c>
      <c r="D5762" s="25" t="s">
        <v>67</v>
      </c>
      <c r="E5762" s="24">
        <v>43405</v>
      </c>
      <c r="F5762" s="25" t="s">
        <v>45</v>
      </c>
      <c r="G5762" s="25" t="s">
        <v>46</v>
      </c>
      <c r="H5762" s="24">
        <v>45261</v>
      </c>
      <c r="I5762" s="101">
        <v>0.77126157407407403</v>
      </c>
      <c r="J5762" s="24">
        <v>45261</v>
      </c>
      <c r="K5762" s="101">
        <v>0.78561342592592587</v>
      </c>
      <c r="L5762" s="25">
        <v>1240</v>
      </c>
      <c r="M5762" s="26">
        <f>Causas[[#This Row],[parada_duracion]]/60</f>
        <v>20.666666666666668</v>
      </c>
      <c r="N5762" s="19" t="s">
        <v>49</v>
      </c>
      <c r="O5762" s="16" t="s">
        <v>49</v>
      </c>
      <c r="P5762" s="16">
        <f>WEEKNUM(Causas[[#This Row],[resolucion_fecha]],16)</f>
        <v>48</v>
      </c>
      <c r="Q5762" s="16" t="str">
        <f>TEXT(Causas[[#This Row],[resolucion_fecha]],"MMMM")</f>
        <v>diciembre</v>
      </c>
      <c r="R5762" s="16" t="str">
        <f t="shared" si="90"/>
        <v>T</v>
      </c>
      <c r="S5762" s="16"/>
      <c r="T5762" s="99" t="s">
        <v>49</v>
      </c>
      <c r="U5762" s="16"/>
      <c r="V5762" s="16"/>
      <c r="W5762" s="16"/>
    </row>
    <row r="5763" spans="1:23" hidden="1" x14ac:dyDescent="0.25">
      <c r="A5763" s="25">
        <v>159924</v>
      </c>
      <c r="B5763" s="25" t="s">
        <v>42</v>
      </c>
      <c r="C5763" s="25" t="s">
        <v>43</v>
      </c>
      <c r="D5763" s="25" t="s">
        <v>59</v>
      </c>
      <c r="E5763" s="24">
        <v>44231</v>
      </c>
      <c r="F5763" s="25" t="s">
        <v>60</v>
      </c>
      <c r="G5763" s="25" t="s">
        <v>46</v>
      </c>
      <c r="H5763" s="24">
        <v>45287</v>
      </c>
      <c r="I5763" s="101">
        <v>0.89100694444444439</v>
      </c>
      <c r="J5763" s="24">
        <v>45287</v>
      </c>
      <c r="K5763" s="101">
        <v>0.90525462962962966</v>
      </c>
      <c r="L5763" s="25">
        <v>1231</v>
      </c>
      <c r="M5763" s="26">
        <f>Causas[[#This Row],[parada_duracion]]/60</f>
        <v>20.516666666666666</v>
      </c>
      <c r="N5763" s="19" t="s">
        <v>1839</v>
      </c>
      <c r="O5763" s="16" t="s">
        <v>52</v>
      </c>
      <c r="P5763" s="16">
        <f>WEEKNUM(Causas[[#This Row],[resolucion_fecha]],16)</f>
        <v>52</v>
      </c>
      <c r="Q5763" s="16" t="str">
        <f>TEXT(Causas[[#This Row],[resolucion_fecha]],"MMMM")</f>
        <v>diciembre</v>
      </c>
      <c r="R5763" s="16" t="str">
        <f t="shared" si="90"/>
        <v>T</v>
      </c>
      <c r="S5763" s="16"/>
      <c r="T5763" s="99" t="s">
        <v>53</v>
      </c>
      <c r="U5763" s="16"/>
      <c r="V5763" s="16"/>
      <c r="W5763" s="16"/>
    </row>
    <row r="5764" spans="1:23" hidden="1" x14ac:dyDescent="0.25">
      <c r="A5764" s="25">
        <v>158256</v>
      </c>
      <c r="B5764" s="25" t="s">
        <v>84</v>
      </c>
      <c r="C5764" s="25" t="s">
        <v>43</v>
      </c>
      <c r="D5764" s="25" t="s">
        <v>68</v>
      </c>
      <c r="E5764" s="24">
        <v>44012</v>
      </c>
      <c r="F5764" s="25" t="s">
        <v>56</v>
      </c>
      <c r="G5764" s="25" t="s">
        <v>50</v>
      </c>
      <c r="H5764" s="24">
        <v>45272</v>
      </c>
      <c r="I5764" s="101">
        <v>0.26274305555555555</v>
      </c>
      <c r="J5764" s="24">
        <v>45272</v>
      </c>
      <c r="K5764" s="101">
        <v>0.27685185185185185</v>
      </c>
      <c r="L5764" s="25">
        <v>1219</v>
      </c>
      <c r="M5764" s="26">
        <f>Causas[[#This Row],[parada_duracion]]/60</f>
        <v>20.316666666666666</v>
      </c>
      <c r="N5764" s="19" t="s">
        <v>1840</v>
      </c>
      <c r="O5764" s="16" t="s">
        <v>52</v>
      </c>
      <c r="P5764" s="16">
        <f>WEEKNUM(Causas[[#This Row],[resolucion_fecha]],16)</f>
        <v>50</v>
      </c>
      <c r="Q5764" s="16" t="str">
        <f>TEXT(Causas[[#This Row],[resolucion_fecha]],"MMMM")</f>
        <v>diciembre</v>
      </c>
      <c r="R5764" s="16" t="str">
        <f t="shared" si="90"/>
        <v>M</v>
      </c>
      <c r="S5764" s="16"/>
      <c r="T5764" s="16" t="s">
        <v>53</v>
      </c>
      <c r="U5764" s="16"/>
      <c r="V5764" s="16"/>
      <c r="W5764" s="16"/>
    </row>
    <row r="5765" spans="1:23" hidden="1" x14ac:dyDescent="0.25">
      <c r="A5765" s="25">
        <v>158425</v>
      </c>
      <c r="B5765" s="25" t="s">
        <v>42</v>
      </c>
      <c r="C5765" s="25" t="s">
        <v>43</v>
      </c>
      <c r="D5765" s="25" t="s">
        <v>59</v>
      </c>
      <c r="E5765" s="24">
        <v>44231</v>
      </c>
      <c r="F5765" s="25" t="s">
        <v>60</v>
      </c>
      <c r="G5765" s="25" t="s">
        <v>46</v>
      </c>
      <c r="H5765" s="24">
        <v>45273</v>
      </c>
      <c r="I5765" s="101">
        <v>0.70505787037037038</v>
      </c>
      <c r="J5765" s="24">
        <v>45273</v>
      </c>
      <c r="K5765" s="101">
        <v>0.71886574074074072</v>
      </c>
      <c r="L5765" s="25">
        <v>1193</v>
      </c>
      <c r="M5765" s="26">
        <f>Causas[[#This Row],[parada_duracion]]/60</f>
        <v>19.883333333333333</v>
      </c>
      <c r="N5765" s="19" t="s">
        <v>49</v>
      </c>
      <c r="O5765" s="16" t="s">
        <v>49</v>
      </c>
      <c r="P5765" s="16">
        <f>WEEKNUM(Causas[[#This Row],[resolucion_fecha]],16)</f>
        <v>50</v>
      </c>
      <c r="Q5765" s="16" t="str">
        <f>TEXT(Causas[[#This Row],[resolucion_fecha]],"MMMM")</f>
        <v>diciembre</v>
      </c>
      <c r="R5765" s="16" t="str">
        <f t="shared" si="90"/>
        <v>T</v>
      </c>
      <c r="S5765" s="16"/>
      <c r="T5765" s="16" t="s">
        <v>49</v>
      </c>
      <c r="U5765" s="16"/>
      <c r="V5765" s="16"/>
      <c r="W5765" s="16"/>
    </row>
    <row r="5766" spans="1:23" hidden="1" x14ac:dyDescent="0.25">
      <c r="A5766" s="25">
        <v>159598</v>
      </c>
      <c r="B5766" s="25" t="s">
        <v>66</v>
      </c>
      <c r="C5766" s="25" t="s">
        <v>43</v>
      </c>
      <c r="D5766" s="25" t="s">
        <v>82</v>
      </c>
      <c r="E5766" s="24">
        <v>43405</v>
      </c>
      <c r="F5766" s="25" t="s">
        <v>45</v>
      </c>
      <c r="G5766" s="25" t="s">
        <v>46</v>
      </c>
      <c r="H5766" s="24">
        <v>45282</v>
      </c>
      <c r="I5766" s="101">
        <v>0.79464120370370372</v>
      </c>
      <c r="J5766" s="24">
        <v>45282</v>
      </c>
      <c r="K5766" s="101">
        <v>0.80829861111111112</v>
      </c>
      <c r="L5766" s="25">
        <v>1180</v>
      </c>
      <c r="M5766" s="26">
        <f>Causas[[#This Row],[parada_duracion]]/60</f>
        <v>19.666666666666668</v>
      </c>
      <c r="N5766" s="19" t="s">
        <v>49</v>
      </c>
      <c r="O5766" s="16" t="s">
        <v>49</v>
      </c>
      <c r="P5766" s="16">
        <f>WEEKNUM(Causas[[#This Row],[resolucion_fecha]],16)</f>
        <v>51</v>
      </c>
      <c r="Q5766" s="16" t="str">
        <f>TEXT(Causas[[#This Row],[resolucion_fecha]],"MMMM")</f>
        <v>diciembre</v>
      </c>
      <c r="R5766" s="16" t="str">
        <f t="shared" ref="R5766:R5829" si="91">IF(I5766&gt;TIME(22,0,0),"N",IF(I5766&lt;TIME(6,0,0),"N",IF(I5766&gt;TIME(14,0,0),"T",IF(I5766&gt;=TIME(6,0,0),"M","-"))))</f>
        <v>T</v>
      </c>
      <c r="S5766" s="16"/>
      <c r="T5766" s="16" t="s">
        <v>49</v>
      </c>
      <c r="U5766" s="16"/>
      <c r="V5766" s="16"/>
      <c r="W5766" s="16"/>
    </row>
    <row r="5767" spans="1:23" hidden="1" x14ac:dyDescent="0.25">
      <c r="A5767" s="25">
        <v>159098</v>
      </c>
      <c r="B5767" s="25" t="s">
        <v>557</v>
      </c>
      <c r="C5767" s="25" t="s">
        <v>43</v>
      </c>
      <c r="D5767" s="25" t="s">
        <v>44</v>
      </c>
      <c r="E5767" s="24">
        <v>43405</v>
      </c>
      <c r="F5767" s="25" t="s">
        <v>45</v>
      </c>
      <c r="G5767" s="25" t="s">
        <v>46</v>
      </c>
      <c r="H5767" s="24">
        <v>45279</v>
      </c>
      <c r="I5767" s="101">
        <v>0.82589120370370372</v>
      </c>
      <c r="J5767" s="24">
        <v>45279</v>
      </c>
      <c r="K5767" s="101">
        <v>0.83953703703703697</v>
      </c>
      <c r="L5767" s="25">
        <v>1179</v>
      </c>
      <c r="M5767" s="26">
        <f>Causas[[#This Row],[parada_duracion]]/60</f>
        <v>19.649999999999999</v>
      </c>
      <c r="N5767" s="19" t="s">
        <v>1836</v>
      </c>
      <c r="O5767" s="16" t="s">
        <v>72</v>
      </c>
      <c r="P5767" s="16">
        <f>WEEKNUM(Causas[[#This Row],[resolucion_fecha]],16)</f>
        <v>51</v>
      </c>
      <c r="Q5767" s="16" t="str">
        <f>TEXT(Causas[[#This Row],[resolucion_fecha]],"MMMM")</f>
        <v>diciembre</v>
      </c>
      <c r="R5767" s="16" t="str">
        <f t="shared" si="91"/>
        <v>T</v>
      </c>
      <c r="S5767" s="16"/>
      <c r="T5767" s="16" t="s">
        <v>73</v>
      </c>
      <c r="U5767" s="16"/>
      <c r="V5767" s="16"/>
      <c r="W5767" s="16"/>
    </row>
    <row r="5768" spans="1:23" hidden="1" x14ac:dyDescent="0.25">
      <c r="A5768" s="25">
        <v>159323</v>
      </c>
      <c r="B5768" s="25" t="s">
        <v>87</v>
      </c>
      <c r="C5768" s="25" t="s">
        <v>43</v>
      </c>
      <c r="D5768" s="25" t="s">
        <v>82</v>
      </c>
      <c r="E5768" s="24">
        <v>44756</v>
      </c>
      <c r="F5768" s="25" t="s">
        <v>140</v>
      </c>
      <c r="G5768" s="25" t="s">
        <v>50</v>
      </c>
      <c r="H5768" s="24">
        <v>45281</v>
      </c>
      <c r="I5768" s="101">
        <v>0.48052083333333334</v>
      </c>
      <c r="J5768" s="24">
        <v>45281</v>
      </c>
      <c r="K5768" s="101">
        <v>0.49406250000000002</v>
      </c>
      <c r="L5768" s="25">
        <v>1170</v>
      </c>
      <c r="M5768" s="26">
        <f>Causas[[#This Row],[parada_duracion]]/60</f>
        <v>19.5</v>
      </c>
      <c r="N5768" s="19" t="s">
        <v>49</v>
      </c>
      <c r="O5768" s="16" t="s">
        <v>49</v>
      </c>
      <c r="P5768" s="16">
        <f>WEEKNUM(Causas[[#This Row],[resolucion_fecha]],16)</f>
        <v>51</v>
      </c>
      <c r="Q5768" s="16" t="str">
        <f>TEXT(Causas[[#This Row],[resolucion_fecha]],"MMMM")</f>
        <v>diciembre</v>
      </c>
      <c r="R5768" s="16" t="str">
        <f t="shared" si="91"/>
        <v>M</v>
      </c>
      <c r="S5768" s="16"/>
      <c r="T5768" s="99" t="s">
        <v>49</v>
      </c>
      <c r="U5768" s="16"/>
      <c r="V5768" s="16"/>
      <c r="W5768" s="16"/>
    </row>
    <row r="5769" spans="1:23" hidden="1" x14ac:dyDescent="0.25">
      <c r="A5769" s="25">
        <v>159002</v>
      </c>
      <c r="B5769" s="25" t="s">
        <v>42</v>
      </c>
      <c r="C5769" s="25" t="s">
        <v>43</v>
      </c>
      <c r="D5769" s="25" t="s">
        <v>44</v>
      </c>
      <c r="E5769" s="24">
        <v>43405</v>
      </c>
      <c r="F5769" s="25" t="s">
        <v>45</v>
      </c>
      <c r="G5769" s="25" t="s">
        <v>50</v>
      </c>
      <c r="H5769" s="24">
        <v>45279</v>
      </c>
      <c r="I5769" s="101">
        <v>0.52280092592592597</v>
      </c>
      <c r="J5769" s="24">
        <v>45279</v>
      </c>
      <c r="K5769" s="101">
        <v>0.53630787037037042</v>
      </c>
      <c r="L5769" s="25">
        <v>1167</v>
      </c>
      <c r="M5769" s="26">
        <f>Causas[[#This Row],[parada_duracion]]/60</f>
        <v>19.45</v>
      </c>
      <c r="N5769" s="19" t="s">
        <v>49</v>
      </c>
      <c r="O5769" s="16" t="s">
        <v>49</v>
      </c>
      <c r="P5769" s="16">
        <f>WEEKNUM(Causas[[#This Row],[resolucion_fecha]],16)</f>
        <v>51</v>
      </c>
      <c r="Q5769" s="16" t="str">
        <f>TEXT(Causas[[#This Row],[resolucion_fecha]],"MMMM")</f>
        <v>diciembre</v>
      </c>
      <c r="R5769" s="16" t="str">
        <f t="shared" si="91"/>
        <v>M</v>
      </c>
      <c r="S5769" s="16"/>
      <c r="T5769" s="16" t="s">
        <v>49</v>
      </c>
      <c r="U5769" s="16"/>
      <c r="V5769" s="16"/>
      <c r="W5769" s="16"/>
    </row>
    <row r="5770" spans="1:23" hidden="1" x14ac:dyDescent="0.25">
      <c r="A5770" s="25">
        <v>157623</v>
      </c>
      <c r="B5770" s="25" t="s">
        <v>203</v>
      </c>
      <c r="C5770" s="25" t="s">
        <v>43</v>
      </c>
      <c r="D5770" s="25" t="s">
        <v>68</v>
      </c>
      <c r="E5770" s="24">
        <v>43731</v>
      </c>
      <c r="F5770" s="25" t="s">
        <v>56</v>
      </c>
      <c r="G5770" s="25" t="s">
        <v>46</v>
      </c>
      <c r="H5770" s="24">
        <v>45266</v>
      </c>
      <c r="I5770" s="101">
        <v>0.62230324074074073</v>
      </c>
      <c r="J5770" s="24">
        <v>45266</v>
      </c>
      <c r="K5770" s="101">
        <v>0.63564814814814818</v>
      </c>
      <c r="L5770" s="25">
        <v>1153</v>
      </c>
      <c r="M5770" s="26">
        <f>Causas[[#This Row],[parada_duracion]]/60</f>
        <v>19.216666666666665</v>
      </c>
      <c r="N5770" s="19" t="s">
        <v>1841</v>
      </c>
      <c r="O5770" s="16" t="s">
        <v>52</v>
      </c>
      <c r="P5770" s="16">
        <f>WEEKNUM(Causas[[#This Row],[resolucion_fecha]],16)</f>
        <v>49</v>
      </c>
      <c r="Q5770" s="16" t="str">
        <f>TEXT(Causas[[#This Row],[resolucion_fecha]],"MMMM")</f>
        <v>diciembre</v>
      </c>
      <c r="R5770" s="16" t="str">
        <f t="shared" si="91"/>
        <v>T</v>
      </c>
      <c r="S5770" s="16"/>
      <c r="T5770" s="16" t="s">
        <v>53</v>
      </c>
      <c r="U5770" s="16"/>
      <c r="V5770" s="16"/>
      <c r="W5770" s="16"/>
    </row>
    <row r="5771" spans="1:23" hidden="1" x14ac:dyDescent="0.25">
      <c r="A5771" s="25">
        <v>157675</v>
      </c>
      <c r="B5771" s="25" t="s">
        <v>87</v>
      </c>
      <c r="C5771" s="25" t="s">
        <v>43</v>
      </c>
      <c r="D5771" s="25" t="s">
        <v>166</v>
      </c>
      <c r="E5771" s="24">
        <v>44432</v>
      </c>
      <c r="F5771" s="25" t="s">
        <v>325</v>
      </c>
      <c r="G5771" s="25" t="s">
        <v>46</v>
      </c>
      <c r="H5771" s="24">
        <v>45266</v>
      </c>
      <c r="I5771" s="101">
        <v>0.80148148148148157</v>
      </c>
      <c r="J5771" s="24">
        <v>45266</v>
      </c>
      <c r="K5771" s="101">
        <v>0.81452546296296291</v>
      </c>
      <c r="L5771" s="25">
        <v>1127</v>
      </c>
      <c r="M5771" s="26">
        <f>Causas[[#This Row],[parada_duracion]]/60</f>
        <v>18.783333333333335</v>
      </c>
      <c r="N5771" s="19" t="s">
        <v>49</v>
      </c>
      <c r="O5771" s="16" t="s">
        <v>49</v>
      </c>
      <c r="P5771" s="16">
        <f>WEEKNUM(Causas[[#This Row],[resolucion_fecha]],16)</f>
        <v>49</v>
      </c>
      <c r="Q5771" s="16" t="str">
        <f>TEXT(Causas[[#This Row],[resolucion_fecha]],"MMMM")</f>
        <v>diciembre</v>
      </c>
      <c r="R5771" s="16" t="str">
        <f t="shared" si="91"/>
        <v>T</v>
      </c>
      <c r="S5771" s="16"/>
      <c r="T5771" s="99" t="s">
        <v>49</v>
      </c>
      <c r="U5771" s="16"/>
      <c r="V5771" s="16"/>
      <c r="W5771" s="16"/>
    </row>
    <row r="5772" spans="1:23" hidden="1" x14ac:dyDescent="0.25">
      <c r="A5772" s="96">
        <v>156840</v>
      </c>
      <c r="B5772" s="96" t="s">
        <v>42</v>
      </c>
      <c r="C5772" s="96" t="s">
        <v>43</v>
      </c>
      <c r="D5772" s="96" t="s">
        <v>80</v>
      </c>
      <c r="E5772" s="97">
        <v>43405</v>
      </c>
      <c r="F5772" s="96" t="s">
        <v>45</v>
      </c>
      <c r="G5772" s="96" t="s">
        <v>46</v>
      </c>
      <c r="H5772" s="97">
        <v>45261</v>
      </c>
      <c r="I5772" s="23">
        <v>0.36280092592592594</v>
      </c>
      <c r="J5772" s="97">
        <v>45261</v>
      </c>
      <c r="K5772" s="23">
        <v>0.3758333333333333</v>
      </c>
      <c r="L5772" s="96">
        <v>1126</v>
      </c>
      <c r="M5772" s="98">
        <f>Causas[[#This Row],[parada_duracion]]/60</f>
        <v>18.766666666666666</v>
      </c>
      <c r="N5772" s="18" t="s">
        <v>113</v>
      </c>
      <c r="O5772" s="99" t="s">
        <v>52</v>
      </c>
      <c r="P5772" s="99">
        <f>WEEKNUM(Causas[[#This Row],[resolucion_fecha]],16)</f>
        <v>48</v>
      </c>
      <c r="Q5772" s="99" t="str">
        <f>TEXT(Causas[[#This Row],[resolucion_fecha]],"MMMM")</f>
        <v>diciembre</v>
      </c>
      <c r="R5772" s="99" t="str">
        <f t="shared" si="91"/>
        <v>M</v>
      </c>
      <c r="S5772" s="99"/>
      <c r="T5772" s="99" t="s">
        <v>53</v>
      </c>
      <c r="U5772" s="16"/>
      <c r="V5772" s="99"/>
      <c r="W5772" s="99"/>
    </row>
    <row r="5773" spans="1:23" hidden="1" x14ac:dyDescent="0.25">
      <c r="A5773" s="96">
        <v>158947</v>
      </c>
      <c r="B5773" s="96" t="s">
        <v>54</v>
      </c>
      <c r="C5773" s="96" t="s">
        <v>43</v>
      </c>
      <c r="D5773" s="96" t="s">
        <v>55</v>
      </c>
      <c r="E5773" s="97">
        <v>44120</v>
      </c>
      <c r="F5773" s="96" t="s">
        <v>56</v>
      </c>
      <c r="G5773" s="96" t="s">
        <v>50</v>
      </c>
      <c r="H5773" s="97">
        <v>45279</v>
      </c>
      <c r="I5773" s="23">
        <v>0.32773148148148151</v>
      </c>
      <c r="J5773" s="97">
        <v>45279</v>
      </c>
      <c r="K5773" s="23">
        <v>0.34076388888888887</v>
      </c>
      <c r="L5773" s="96">
        <v>1126</v>
      </c>
      <c r="M5773" s="98">
        <f>Causas[[#This Row],[parada_duracion]]/60</f>
        <v>18.766666666666666</v>
      </c>
      <c r="N5773" s="18" t="s">
        <v>1842</v>
      </c>
      <c r="O5773" s="99" t="s">
        <v>52</v>
      </c>
      <c r="P5773" s="99">
        <f>WEEKNUM(Causas[[#This Row],[resolucion_fecha]],16)</f>
        <v>51</v>
      </c>
      <c r="Q5773" s="99" t="str">
        <f>TEXT(Causas[[#This Row],[resolucion_fecha]],"MMMM")</f>
        <v>diciembre</v>
      </c>
      <c r="R5773" s="99" t="str">
        <f t="shared" si="91"/>
        <v>M</v>
      </c>
      <c r="S5773" s="99"/>
      <c r="T5773" s="99" t="s">
        <v>53</v>
      </c>
      <c r="U5773" s="100"/>
      <c r="V5773" s="99"/>
      <c r="W5773" s="99"/>
    </row>
    <row r="5774" spans="1:23" hidden="1" x14ac:dyDescent="0.25">
      <c r="A5774" s="25">
        <v>160120</v>
      </c>
      <c r="B5774" s="25" t="s">
        <v>101</v>
      </c>
      <c r="C5774" s="25" t="s">
        <v>43</v>
      </c>
      <c r="D5774" s="25" t="s">
        <v>76</v>
      </c>
      <c r="E5774" s="24">
        <v>43405</v>
      </c>
      <c r="F5774" s="25" t="s">
        <v>45</v>
      </c>
      <c r="G5774" s="25" t="s">
        <v>50</v>
      </c>
      <c r="H5774" s="24">
        <v>45289</v>
      </c>
      <c r="I5774" s="101">
        <v>0.25144675925925924</v>
      </c>
      <c r="J5774" s="24">
        <v>45289</v>
      </c>
      <c r="K5774" s="101">
        <v>0.26447916666666665</v>
      </c>
      <c r="L5774" s="25">
        <v>1126</v>
      </c>
      <c r="M5774" s="26">
        <f>Causas[[#This Row],[parada_duracion]]/60</f>
        <v>18.766666666666666</v>
      </c>
      <c r="N5774" s="19" t="s">
        <v>49</v>
      </c>
      <c r="O5774" s="16" t="s">
        <v>49</v>
      </c>
      <c r="P5774" s="16">
        <f>WEEKNUM(Causas[[#This Row],[resolucion_fecha]],16)</f>
        <v>52</v>
      </c>
      <c r="Q5774" s="16" t="str">
        <f>TEXT(Causas[[#This Row],[resolucion_fecha]],"MMMM")</f>
        <v>diciembre</v>
      </c>
      <c r="R5774" s="16" t="str">
        <f t="shared" si="91"/>
        <v>M</v>
      </c>
      <c r="S5774" s="16"/>
      <c r="T5774" s="16" t="s">
        <v>49</v>
      </c>
      <c r="U5774" s="100"/>
      <c r="V5774" s="16"/>
      <c r="W5774" s="16"/>
    </row>
    <row r="5775" spans="1:23" hidden="1" x14ac:dyDescent="0.25">
      <c r="A5775" s="25">
        <v>159250</v>
      </c>
      <c r="B5775" s="25" t="s">
        <v>176</v>
      </c>
      <c r="C5775" s="25" t="s">
        <v>43</v>
      </c>
      <c r="D5775" s="25" t="s">
        <v>161</v>
      </c>
      <c r="E5775" s="24">
        <v>43405</v>
      </c>
      <c r="F5775" s="25" t="s">
        <v>45</v>
      </c>
      <c r="G5775" s="25" t="s">
        <v>50</v>
      </c>
      <c r="H5775" s="24">
        <v>45280</v>
      </c>
      <c r="I5775" s="101">
        <v>0.70758101851851851</v>
      </c>
      <c r="J5775" s="24">
        <v>45280</v>
      </c>
      <c r="K5775" s="101">
        <v>0.72012731481481485</v>
      </c>
      <c r="L5775" s="25">
        <v>1084</v>
      </c>
      <c r="M5775" s="26">
        <f>Causas[[#This Row],[parada_duracion]]/60</f>
        <v>18.066666666666666</v>
      </c>
      <c r="N5775" s="19" t="s">
        <v>49</v>
      </c>
      <c r="O5775" s="16" t="s">
        <v>49</v>
      </c>
      <c r="P5775" s="16">
        <f>WEEKNUM(Causas[[#This Row],[resolucion_fecha]],16)</f>
        <v>51</v>
      </c>
      <c r="Q5775" s="16" t="str">
        <f>TEXT(Causas[[#This Row],[resolucion_fecha]],"MMMM")</f>
        <v>diciembre</v>
      </c>
      <c r="R5775" s="16" t="str">
        <f t="shared" si="91"/>
        <v>T</v>
      </c>
      <c r="S5775" s="16"/>
      <c r="T5775" s="16" t="s">
        <v>49</v>
      </c>
      <c r="U5775" s="16"/>
      <c r="V5775" s="16"/>
      <c r="W5775" s="16"/>
    </row>
    <row r="5776" spans="1:23" hidden="1" x14ac:dyDescent="0.25">
      <c r="A5776" s="25">
        <v>159751</v>
      </c>
      <c r="B5776" s="25" t="s">
        <v>101</v>
      </c>
      <c r="C5776" s="25" t="s">
        <v>43</v>
      </c>
      <c r="D5776" s="25" t="s">
        <v>105</v>
      </c>
      <c r="E5776" s="24">
        <v>43405</v>
      </c>
      <c r="F5776" s="25" t="s">
        <v>45</v>
      </c>
      <c r="G5776" s="25" t="s">
        <v>50</v>
      </c>
      <c r="H5776" s="24">
        <v>45286</v>
      </c>
      <c r="I5776" s="101">
        <v>0.68951388888888887</v>
      </c>
      <c r="J5776" s="24">
        <v>45286</v>
      </c>
      <c r="K5776" s="101">
        <v>0.70199074074074075</v>
      </c>
      <c r="L5776" s="25">
        <v>1078</v>
      </c>
      <c r="M5776" s="26">
        <f>Causas[[#This Row],[parada_duracion]]/60</f>
        <v>17.966666666666665</v>
      </c>
      <c r="N5776" s="19" t="s">
        <v>49</v>
      </c>
      <c r="O5776" s="16" t="s">
        <v>49</v>
      </c>
      <c r="P5776" s="16">
        <f>WEEKNUM(Causas[[#This Row],[resolucion_fecha]],16)</f>
        <v>52</v>
      </c>
      <c r="Q5776" s="16" t="str">
        <f>TEXT(Causas[[#This Row],[resolucion_fecha]],"MMMM")</f>
        <v>diciembre</v>
      </c>
      <c r="R5776" s="16" t="str">
        <f t="shared" si="91"/>
        <v>T</v>
      </c>
      <c r="S5776" s="16"/>
      <c r="T5776" s="16" t="s">
        <v>49</v>
      </c>
      <c r="U5776" s="16"/>
      <c r="V5776" s="16"/>
      <c r="W5776" s="16"/>
    </row>
    <row r="5777" spans="1:23" hidden="1" x14ac:dyDescent="0.25">
      <c r="A5777" s="25">
        <v>160117</v>
      </c>
      <c r="B5777" s="25" t="s">
        <v>66</v>
      </c>
      <c r="C5777" s="25" t="s">
        <v>43</v>
      </c>
      <c r="D5777" s="25" t="s">
        <v>82</v>
      </c>
      <c r="E5777" s="24">
        <v>43405</v>
      </c>
      <c r="F5777" s="25" t="s">
        <v>45</v>
      </c>
      <c r="G5777" s="25" t="s">
        <v>46</v>
      </c>
      <c r="H5777" s="24">
        <v>45288</v>
      </c>
      <c r="I5777" s="101">
        <v>0.88347222222222221</v>
      </c>
      <c r="J5777" s="24">
        <v>45288</v>
      </c>
      <c r="K5777" s="101">
        <v>0.89586805555555549</v>
      </c>
      <c r="L5777" s="25">
        <v>1071</v>
      </c>
      <c r="M5777" s="26">
        <f>Causas[[#This Row],[parada_duracion]]/60</f>
        <v>17.850000000000001</v>
      </c>
      <c r="N5777" s="19" t="s">
        <v>678</v>
      </c>
      <c r="O5777" s="16" t="s">
        <v>52</v>
      </c>
      <c r="P5777" s="16">
        <f>WEEKNUM(Causas[[#This Row],[resolucion_fecha]],16)</f>
        <v>52</v>
      </c>
      <c r="Q5777" s="16" t="str">
        <f>TEXT(Causas[[#This Row],[resolucion_fecha]],"MMMM")</f>
        <v>diciembre</v>
      </c>
      <c r="R5777" s="16" t="str">
        <f t="shared" si="91"/>
        <v>T</v>
      </c>
      <c r="S5777" s="16"/>
      <c r="T5777" s="16" t="s">
        <v>53</v>
      </c>
      <c r="U5777" s="16"/>
      <c r="V5777" s="16"/>
      <c r="W5777" s="16"/>
    </row>
    <row r="5778" spans="1:23" ht="30" hidden="1" x14ac:dyDescent="0.25">
      <c r="A5778" s="25">
        <v>159384</v>
      </c>
      <c r="B5778" s="25" t="s">
        <v>61</v>
      </c>
      <c r="C5778" s="25" t="s">
        <v>43</v>
      </c>
      <c r="D5778" s="25" t="s">
        <v>154</v>
      </c>
      <c r="E5778" s="24">
        <v>43881</v>
      </c>
      <c r="F5778" s="25" t="s">
        <v>56</v>
      </c>
      <c r="G5778" s="25" t="s">
        <v>46</v>
      </c>
      <c r="H5778" s="24">
        <v>45281</v>
      </c>
      <c r="I5778" s="101">
        <v>0.69844907407407408</v>
      </c>
      <c r="J5778" s="24">
        <v>45281</v>
      </c>
      <c r="K5778" s="101">
        <v>0.71076388888888886</v>
      </c>
      <c r="L5778" s="25">
        <v>1064</v>
      </c>
      <c r="M5778" s="26">
        <f>Causas[[#This Row],[parada_duracion]]/60</f>
        <v>17.733333333333334</v>
      </c>
      <c r="N5778" s="19" t="s">
        <v>1843</v>
      </c>
      <c r="O5778" s="16" t="s">
        <v>52</v>
      </c>
      <c r="P5778" s="16">
        <f>WEEKNUM(Causas[[#This Row],[resolucion_fecha]],16)</f>
        <v>51</v>
      </c>
      <c r="Q5778" s="16" t="str">
        <f>TEXT(Causas[[#This Row],[resolucion_fecha]],"MMMM")</f>
        <v>diciembre</v>
      </c>
      <c r="R5778" s="16" t="str">
        <f t="shared" si="91"/>
        <v>T</v>
      </c>
      <c r="S5778" s="16"/>
      <c r="T5778" s="16" t="s">
        <v>53</v>
      </c>
      <c r="U5778" s="16"/>
      <c r="V5778" s="16"/>
      <c r="W5778" s="16"/>
    </row>
    <row r="5779" spans="1:23" hidden="1" x14ac:dyDescent="0.25">
      <c r="A5779" s="25">
        <v>157534</v>
      </c>
      <c r="B5779" s="25" t="s">
        <v>557</v>
      </c>
      <c r="C5779" s="25" t="s">
        <v>43</v>
      </c>
      <c r="D5779" s="25" t="s">
        <v>44</v>
      </c>
      <c r="E5779" s="24">
        <v>43405</v>
      </c>
      <c r="F5779" s="25" t="s">
        <v>45</v>
      </c>
      <c r="G5779" s="25" t="s">
        <v>46</v>
      </c>
      <c r="H5779" s="24">
        <v>45266</v>
      </c>
      <c r="I5779" s="101">
        <v>0.41810185185185184</v>
      </c>
      <c r="J5779" s="24">
        <v>45266</v>
      </c>
      <c r="K5779" s="101">
        <v>0.4303819444444445</v>
      </c>
      <c r="L5779" s="25">
        <v>1061</v>
      </c>
      <c r="M5779" s="26">
        <f>Causas[[#This Row],[parada_duracion]]/60</f>
        <v>17.683333333333334</v>
      </c>
      <c r="N5779" s="19" t="s">
        <v>49</v>
      </c>
      <c r="O5779" s="16" t="s">
        <v>49</v>
      </c>
      <c r="P5779" s="16">
        <f>WEEKNUM(Causas[[#This Row],[resolucion_fecha]],16)</f>
        <v>49</v>
      </c>
      <c r="Q5779" s="16" t="str">
        <f>TEXT(Causas[[#This Row],[resolucion_fecha]],"MMMM")</f>
        <v>diciembre</v>
      </c>
      <c r="R5779" s="16" t="str">
        <f t="shared" si="91"/>
        <v>M</v>
      </c>
      <c r="S5779" s="16"/>
      <c r="T5779" s="16" t="s">
        <v>49</v>
      </c>
      <c r="U5779" s="16"/>
      <c r="V5779" s="16"/>
      <c r="W5779" s="16"/>
    </row>
    <row r="5780" spans="1:23" hidden="1" x14ac:dyDescent="0.25">
      <c r="A5780" s="25">
        <v>159769</v>
      </c>
      <c r="B5780" s="25" t="s">
        <v>66</v>
      </c>
      <c r="C5780" s="25" t="s">
        <v>43</v>
      </c>
      <c r="D5780" s="25" t="s">
        <v>154</v>
      </c>
      <c r="E5780" s="24">
        <v>43405</v>
      </c>
      <c r="F5780" s="25" t="s">
        <v>45</v>
      </c>
      <c r="G5780" s="25" t="s">
        <v>46</v>
      </c>
      <c r="H5780" s="24">
        <v>45286</v>
      </c>
      <c r="I5780" s="101">
        <v>0.74891203703703713</v>
      </c>
      <c r="J5780" s="24">
        <v>45286</v>
      </c>
      <c r="K5780" s="101">
        <v>0.76116898148148149</v>
      </c>
      <c r="L5780" s="25">
        <v>1059</v>
      </c>
      <c r="M5780" s="26">
        <f>Causas[[#This Row],[parada_duracion]]/60</f>
        <v>17.649999999999999</v>
      </c>
      <c r="N5780" s="19" t="s">
        <v>49</v>
      </c>
      <c r="O5780" s="16" t="s">
        <v>49</v>
      </c>
      <c r="P5780" s="16">
        <f>WEEKNUM(Causas[[#This Row],[resolucion_fecha]],16)</f>
        <v>52</v>
      </c>
      <c r="Q5780" s="16" t="str">
        <f>TEXT(Causas[[#This Row],[resolucion_fecha]],"MMMM")</f>
        <v>diciembre</v>
      </c>
      <c r="R5780" s="16" t="str">
        <f t="shared" si="91"/>
        <v>T</v>
      </c>
      <c r="S5780" s="16"/>
      <c r="T5780" s="16" t="s">
        <v>49</v>
      </c>
      <c r="U5780" s="16"/>
      <c r="V5780" s="16"/>
      <c r="W5780" s="16"/>
    </row>
    <row r="5781" spans="1:23" hidden="1" x14ac:dyDescent="0.25">
      <c r="A5781" s="25">
        <v>159454</v>
      </c>
      <c r="B5781" s="25" t="s">
        <v>58</v>
      </c>
      <c r="C5781" s="25" t="s">
        <v>43</v>
      </c>
      <c r="D5781" s="25" t="s">
        <v>324</v>
      </c>
      <c r="E5781" s="24">
        <v>44475</v>
      </c>
      <c r="F5781" s="25" t="s">
        <v>325</v>
      </c>
      <c r="G5781" s="25" t="s">
        <v>46</v>
      </c>
      <c r="H5781" s="24">
        <v>45282</v>
      </c>
      <c r="I5781" s="101">
        <v>0.40986111111111106</v>
      </c>
      <c r="J5781" s="24">
        <v>45282</v>
      </c>
      <c r="K5781" s="101">
        <v>0.42197916666666663</v>
      </c>
      <c r="L5781" s="25">
        <v>1047</v>
      </c>
      <c r="M5781" s="26">
        <f>Causas[[#This Row],[parada_duracion]]/60</f>
        <v>17.45</v>
      </c>
      <c r="N5781" s="19" t="s">
        <v>49</v>
      </c>
      <c r="O5781" s="16" t="s">
        <v>49</v>
      </c>
      <c r="P5781" s="16">
        <f>WEEKNUM(Causas[[#This Row],[resolucion_fecha]],16)</f>
        <v>51</v>
      </c>
      <c r="Q5781" s="16" t="str">
        <f>TEXT(Causas[[#This Row],[resolucion_fecha]],"MMMM")</f>
        <v>diciembre</v>
      </c>
      <c r="R5781" s="16" t="str">
        <f t="shared" si="91"/>
        <v>M</v>
      </c>
      <c r="S5781" s="16"/>
      <c r="T5781" s="16" t="s">
        <v>49</v>
      </c>
      <c r="U5781" s="16"/>
      <c r="V5781" s="16"/>
      <c r="W5781" s="16"/>
    </row>
    <row r="5782" spans="1:23" hidden="1" x14ac:dyDescent="0.25">
      <c r="A5782" s="25">
        <v>159231</v>
      </c>
      <c r="B5782" s="25" t="s">
        <v>87</v>
      </c>
      <c r="C5782" s="25" t="s">
        <v>43</v>
      </c>
      <c r="D5782" s="25" t="s">
        <v>59</v>
      </c>
      <c r="E5782" s="24">
        <v>44231</v>
      </c>
      <c r="F5782" s="25" t="s">
        <v>60</v>
      </c>
      <c r="G5782" s="25" t="s">
        <v>46</v>
      </c>
      <c r="H5782" s="24">
        <v>45280</v>
      </c>
      <c r="I5782" s="101">
        <v>0.62318287037037035</v>
      </c>
      <c r="J5782" s="24">
        <v>45280</v>
      </c>
      <c r="K5782" s="101">
        <v>0.6350810185185185</v>
      </c>
      <c r="L5782" s="25">
        <v>1028</v>
      </c>
      <c r="M5782" s="26">
        <f>Causas[[#This Row],[parada_duracion]]/60</f>
        <v>17.133333333333333</v>
      </c>
      <c r="N5782" s="19" t="s">
        <v>1844</v>
      </c>
      <c r="O5782" s="16" t="s">
        <v>52</v>
      </c>
      <c r="P5782" s="16">
        <f>WEEKNUM(Causas[[#This Row],[resolucion_fecha]],16)</f>
        <v>51</v>
      </c>
      <c r="Q5782" s="16" t="str">
        <f>TEXT(Causas[[#This Row],[resolucion_fecha]],"MMMM")</f>
        <v>diciembre</v>
      </c>
      <c r="R5782" s="16" t="str">
        <f t="shared" si="91"/>
        <v>T</v>
      </c>
      <c r="S5782" s="16"/>
      <c r="T5782" s="16" t="s">
        <v>53</v>
      </c>
      <c r="U5782" s="16"/>
      <c r="V5782" s="16"/>
      <c r="W5782" s="16"/>
    </row>
    <row r="5783" spans="1:23" hidden="1" x14ac:dyDescent="0.25">
      <c r="A5783" s="96">
        <v>159435</v>
      </c>
      <c r="B5783" s="96" t="s">
        <v>61</v>
      </c>
      <c r="C5783" s="96" t="s">
        <v>43</v>
      </c>
      <c r="D5783" s="96" t="s">
        <v>154</v>
      </c>
      <c r="E5783" s="97">
        <v>43881</v>
      </c>
      <c r="F5783" s="96" t="s">
        <v>56</v>
      </c>
      <c r="G5783" s="96" t="s">
        <v>46</v>
      </c>
      <c r="H5783" s="97">
        <v>45282</v>
      </c>
      <c r="I5783" s="23">
        <v>0.33604166666666663</v>
      </c>
      <c r="J5783" s="97">
        <v>45282</v>
      </c>
      <c r="K5783" s="23">
        <v>0.34781250000000002</v>
      </c>
      <c r="L5783" s="96">
        <v>1017</v>
      </c>
      <c r="M5783" s="98">
        <f>Causas[[#This Row],[parada_duracion]]/60</f>
        <v>16.95</v>
      </c>
      <c r="N5783" s="18" t="s">
        <v>49</v>
      </c>
      <c r="O5783" s="99" t="s">
        <v>49</v>
      </c>
      <c r="P5783" s="99">
        <f>WEEKNUM(Causas[[#This Row],[resolucion_fecha]],16)</f>
        <v>51</v>
      </c>
      <c r="Q5783" s="99" t="str">
        <f>TEXT(Causas[[#This Row],[resolucion_fecha]],"MMMM")</f>
        <v>diciembre</v>
      </c>
      <c r="R5783" s="99" t="str">
        <f t="shared" si="91"/>
        <v>M</v>
      </c>
      <c r="S5783" s="99"/>
      <c r="T5783" s="99" t="s">
        <v>49</v>
      </c>
      <c r="U5783" s="16"/>
      <c r="V5783" s="99"/>
      <c r="W5783" s="99"/>
    </row>
    <row r="5784" spans="1:23" hidden="1" x14ac:dyDescent="0.25">
      <c r="A5784" s="25">
        <v>157679</v>
      </c>
      <c r="B5784" s="25" t="s">
        <v>42</v>
      </c>
      <c r="C5784" s="25" t="s">
        <v>43</v>
      </c>
      <c r="D5784" s="25" t="s">
        <v>161</v>
      </c>
      <c r="E5784" s="24">
        <v>43405</v>
      </c>
      <c r="F5784" s="25" t="s">
        <v>45</v>
      </c>
      <c r="G5784" s="25" t="s">
        <v>50</v>
      </c>
      <c r="H5784" s="24">
        <v>45266</v>
      </c>
      <c r="I5784" s="101">
        <v>0.85739583333333336</v>
      </c>
      <c r="J5784" s="24">
        <v>45266</v>
      </c>
      <c r="K5784" s="101">
        <v>0.8689930555555555</v>
      </c>
      <c r="L5784" s="25">
        <v>1002</v>
      </c>
      <c r="M5784" s="26">
        <f>Causas[[#This Row],[parada_duracion]]/60</f>
        <v>16.7</v>
      </c>
      <c r="N5784" s="19" t="s">
        <v>49</v>
      </c>
      <c r="O5784" s="16" t="s">
        <v>49</v>
      </c>
      <c r="P5784" s="16">
        <f>WEEKNUM(Causas[[#This Row],[resolucion_fecha]],16)</f>
        <v>49</v>
      </c>
      <c r="Q5784" s="16" t="str">
        <f>TEXT(Causas[[#This Row],[resolucion_fecha]],"MMMM")</f>
        <v>diciembre</v>
      </c>
      <c r="R5784" s="16" t="str">
        <f t="shared" si="91"/>
        <v>T</v>
      </c>
      <c r="S5784" s="16"/>
      <c r="T5784" s="16" t="s">
        <v>49</v>
      </c>
      <c r="U5784" s="100"/>
      <c r="V5784" s="16"/>
      <c r="W5784" s="16"/>
    </row>
    <row r="5785" spans="1:23" hidden="1" x14ac:dyDescent="0.25">
      <c r="A5785" s="96">
        <v>158582</v>
      </c>
      <c r="B5785" s="96" t="s">
        <v>155</v>
      </c>
      <c r="C5785" s="96" t="s">
        <v>43</v>
      </c>
      <c r="D5785" s="96" t="s">
        <v>90</v>
      </c>
      <c r="E5785" s="97">
        <v>43881</v>
      </c>
      <c r="F5785" s="96" t="s">
        <v>56</v>
      </c>
      <c r="G5785" s="96" t="s">
        <v>50</v>
      </c>
      <c r="H5785" s="97">
        <v>45274</v>
      </c>
      <c r="I5785" s="23">
        <v>0.87041666666666673</v>
      </c>
      <c r="J5785" s="97">
        <v>45274</v>
      </c>
      <c r="K5785" s="23">
        <v>0.88165509259259256</v>
      </c>
      <c r="L5785" s="96">
        <v>971</v>
      </c>
      <c r="M5785" s="98">
        <f>Causas[[#This Row],[parada_duracion]]/60</f>
        <v>16.183333333333334</v>
      </c>
      <c r="N5785" s="18" t="s">
        <v>1845</v>
      </c>
      <c r="O5785" s="99" t="s">
        <v>52</v>
      </c>
      <c r="P5785" s="99">
        <f>WEEKNUM(Causas[[#This Row],[resolucion_fecha]],16)</f>
        <v>50</v>
      </c>
      <c r="Q5785" s="99" t="str">
        <f>TEXT(Causas[[#This Row],[resolucion_fecha]],"MMMM")</f>
        <v>diciembre</v>
      </c>
      <c r="R5785" s="99" t="str">
        <f t="shared" si="91"/>
        <v>T</v>
      </c>
      <c r="S5785" s="99"/>
      <c r="T5785" s="99" t="s">
        <v>53</v>
      </c>
      <c r="U5785" s="16"/>
      <c r="V5785" s="99"/>
      <c r="W5785" s="99"/>
    </row>
    <row r="5786" spans="1:23" hidden="1" x14ac:dyDescent="0.25">
      <c r="A5786" s="25">
        <v>159744</v>
      </c>
      <c r="B5786" s="25" t="s">
        <v>86</v>
      </c>
      <c r="C5786" s="25" t="s">
        <v>43</v>
      </c>
      <c r="D5786" s="25" t="s">
        <v>55</v>
      </c>
      <c r="E5786" s="24">
        <v>43881</v>
      </c>
      <c r="F5786" s="25" t="s">
        <v>56</v>
      </c>
      <c r="G5786" s="25" t="s">
        <v>50</v>
      </c>
      <c r="H5786" s="24">
        <v>45286</v>
      </c>
      <c r="I5786" s="101">
        <v>0.65238425925925925</v>
      </c>
      <c r="J5786" s="24">
        <v>45286</v>
      </c>
      <c r="K5786" s="101">
        <v>0.66353009259259255</v>
      </c>
      <c r="L5786" s="25">
        <v>963</v>
      </c>
      <c r="M5786" s="26">
        <f>Causas[[#This Row],[parada_duracion]]/60</f>
        <v>16.05</v>
      </c>
      <c r="N5786" s="19" t="s">
        <v>49</v>
      </c>
      <c r="O5786" s="16" t="s">
        <v>49</v>
      </c>
      <c r="P5786" s="16">
        <f>WEEKNUM(Causas[[#This Row],[resolucion_fecha]],16)</f>
        <v>52</v>
      </c>
      <c r="Q5786" s="16" t="str">
        <f>TEXT(Causas[[#This Row],[resolucion_fecha]],"MMMM")</f>
        <v>diciembre</v>
      </c>
      <c r="R5786" s="16" t="str">
        <f t="shared" si="91"/>
        <v>T</v>
      </c>
      <c r="S5786" s="16"/>
      <c r="T5786" s="16" t="s">
        <v>49</v>
      </c>
      <c r="U5786" s="100"/>
      <c r="V5786" s="16"/>
      <c r="W5786" s="16"/>
    </row>
    <row r="5787" spans="1:23" hidden="1" x14ac:dyDescent="0.25">
      <c r="A5787" s="25">
        <v>159544</v>
      </c>
      <c r="B5787" s="25" t="s">
        <v>83</v>
      </c>
      <c r="C5787" s="25" t="s">
        <v>43</v>
      </c>
      <c r="D5787" s="25" t="s">
        <v>76</v>
      </c>
      <c r="E5787" s="24">
        <v>43405</v>
      </c>
      <c r="F5787" s="25" t="s">
        <v>45</v>
      </c>
      <c r="G5787" s="25" t="s">
        <v>46</v>
      </c>
      <c r="H5787" s="24">
        <v>45282</v>
      </c>
      <c r="I5787" s="101">
        <v>0.65211805555555558</v>
      </c>
      <c r="J5787" s="24">
        <v>45282</v>
      </c>
      <c r="K5787" s="101">
        <v>0.66275462962962961</v>
      </c>
      <c r="L5787" s="25">
        <v>919</v>
      </c>
      <c r="M5787" s="26">
        <f>Causas[[#This Row],[parada_duracion]]/60</f>
        <v>15.316666666666666</v>
      </c>
      <c r="N5787" s="19" t="s">
        <v>49</v>
      </c>
      <c r="O5787" s="16" t="s">
        <v>49</v>
      </c>
      <c r="P5787" s="16">
        <f>WEEKNUM(Causas[[#This Row],[resolucion_fecha]],16)</f>
        <v>51</v>
      </c>
      <c r="Q5787" s="16" t="str">
        <f>TEXT(Causas[[#This Row],[resolucion_fecha]],"MMMM")</f>
        <v>diciembre</v>
      </c>
      <c r="R5787" s="16" t="str">
        <f t="shared" si="91"/>
        <v>T</v>
      </c>
      <c r="S5787" s="16"/>
      <c r="T5787" s="16" t="s">
        <v>49</v>
      </c>
      <c r="U5787" s="16"/>
      <c r="V5787" s="16"/>
      <c r="W5787" s="16"/>
    </row>
    <row r="5788" spans="1:23" hidden="1" x14ac:dyDescent="0.25">
      <c r="A5788" s="96">
        <v>159365</v>
      </c>
      <c r="B5788" s="96" t="s">
        <v>42</v>
      </c>
      <c r="C5788" s="96" t="s">
        <v>43</v>
      </c>
      <c r="D5788" s="96" t="s">
        <v>59</v>
      </c>
      <c r="E5788" s="97">
        <v>44231</v>
      </c>
      <c r="F5788" s="96" t="s">
        <v>60</v>
      </c>
      <c r="G5788" s="96" t="s">
        <v>50</v>
      </c>
      <c r="H5788" s="97">
        <v>45281</v>
      </c>
      <c r="I5788" s="23">
        <v>0.63825231481481481</v>
      </c>
      <c r="J5788" s="97">
        <v>45281</v>
      </c>
      <c r="K5788" s="23">
        <v>0.64884259259259258</v>
      </c>
      <c r="L5788" s="96">
        <v>915</v>
      </c>
      <c r="M5788" s="98">
        <f>Causas[[#This Row],[parada_duracion]]/60</f>
        <v>15.25</v>
      </c>
      <c r="N5788" s="19" t="s">
        <v>49</v>
      </c>
      <c r="O5788" s="16" t="s">
        <v>49</v>
      </c>
      <c r="P5788" s="99">
        <f>WEEKNUM(Causas[[#This Row],[resolucion_fecha]],16)</f>
        <v>51</v>
      </c>
      <c r="Q5788" s="99" t="str">
        <f>TEXT(Causas[[#This Row],[resolucion_fecha]],"MMMM")</f>
        <v>diciembre</v>
      </c>
      <c r="R5788" s="99" t="str">
        <f t="shared" si="91"/>
        <v>T</v>
      </c>
      <c r="S5788" s="99"/>
      <c r="T5788" s="16" t="s">
        <v>49</v>
      </c>
      <c r="U5788" s="16"/>
      <c r="V5788" s="99"/>
      <c r="W5788" s="99"/>
    </row>
    <row r="5789" spans="1:23" ht="30" hidden="1" x14ac:dyDescent="0.25">
      <c r="A5789" s="96">
        <v>158951</v>
      </c>
      <c r="B5789" s="96" t="s">
        <v>42</v>
      </c>
      <c r="C5789" s="96" t="s">
        <v>43</v>
      </c>
      <c r="D5789" s="96" t="s">
        <v>55</v>
      </c>
      <c r="E5789" s="97">
        <v>43405</v>
      </c>
      <c r="F5789" s="96" t="s">
        <v>45</v>
      </c>
      <c r="G5789" s="96" t="s">
        <v>46</v>
      </c>
      <c r="H5789" s="97">
        <v>45279</v>
      </c>
      <c r="I5789" s="23">
        <v>0.37482638888888892</v>
      </c>
      <c r="J5789" s="97">
        <v>45279</v>
      </c>
      <c r="K5789" s="23">
        <v>0.38520833333333332</v>
      </c>
      <c r="L5789" s="96">
        <v>897</v>
      </c>
      <c r="M5789" s="98">
        <f>Causas[[#This Row],[parada_duracion]]/60</f>
        <v>14.95</v>
      </c>
      <c r="N5789" s="19" t="s">
        <v>1846</v>
      </c>
      <c r="O5789" s="16" t="s">
        <v>52</v>
      </c>
      <c r="P5789" s="99">
        <f>WEEKNUM(Causas[[#This Row],[resolucion_fecha]],16)</f>
        <v>51</v>
      </c>
      <c r="Q5789" s="99" t="str">
        <f>TEXT(Causas[[#This Row],[resolucion_fecha]],"MMMM")</f>
        <v>diciembre</v>
      </c>
      <c r="R5789" s="99" t="str">
        <f t="shared" si="91"/>
        <v>M</v>
      </c>
      <c r="S5789" s="99"/>
      <c r="T5789" s="16" t="s">
        <v>53</v>
      </c>
      <c r="U5789" s="100"/>
      <c r="V5789" s="99"/>
      <c r="W5789" s="99"/>
    </row>
    <row r="5790" spans="1:23" hidden="1" x14ac:dyDescent="0.25">
      <c r="A5790" s="96">
        <v>159230</v>
      </c>
      <c r="B5790" s="96" t="s">
        <v>155</v>
      </c>
      <c r="C5790" s="96" t="s">
        <v>43</v>
      </c>
      <c r="D5790" s="96" t="s">
        <v>90</v>
      </c>
      <c r="E5790" s="97">
        <v>43881</v>
      </c>
      <c r="F5790" s="96" t="s">
        <v>56</v>
      </c>
      <c r="G5790" s="96" t="s">
        <v>50</v>
      </c>
      <c r="H5790" s="97">
        <v>45280</v>
      </c>
      <c r="I5790" s="23">
        <v>0.62215277777777778</v>
      </c>
      <c r="J5790" s="97">
        <v>45280</v>
      </c>
      <c r="K5790" s="23">
        <v>0.63252314814814814</v>
      </c>
      <c r="L5790" s="96">
        <v>896</v>
      </c>
      <c r="M5790" s="98">
        <f>Causas[[#This Row],[parada_duracion]]/60</f>
        <v>14.933333333333334</v>
      </c>
      <c r="N5790" s="19" t="s">
        <v>1847</v>
      </c>
      <c r="O5790" s="16" t="s">
        <v>52</v>
      </c>
      <c r="P5790" s="99">
        <f>WEEKNUM(Causas[[#This Row],[resolucion_fecha]],16)</f>
        <v>51</v>
      </c>
      <c r="Q5790" s="99" t="str">
        <f>TEXT(Causas[[#This Row],[resolucion_fecha]],"MMMM")</f>
        <v>diciembre</v>
      </c>
      <c r="R5790" s="99" t="str">
        <f t="shared" si="91"/>
        <v>T</v>
      </c>
      <c r="S5790" s="99"/>
      <c r="T5790" s="16" t="s">
        <v>53</v>
      </c>
      <c r="U5790" s="100"/>
      <c r="V5790" s="99"/>
      <c r="W5790" s="99"/>
    </row>
    <row r="5791" spans="1:23" hidden="1" x14ac:dyDescent="0.25">
      <c r="A5791" s="25">
        <v>160287</v>
      </c>
      <c r="B5791" s="25" t="s">
        <v>94</v>
      </c>
      <c r="C5791" s="25" t="s">
        <v>43</v>
      </c>
      <c r="D5791" s="25" t="s">
        <v>96</v>
      </c>
      <c r="E5791" s="24">
        <v>43405</v>
      </c>
      <c r="F5791" s="25" t="s">
        <v>45</v>
      </c>
      <c r="G5791" s="25" t="s">
        <v>50</v>
      </c>
      <c r="H5791" s="24">
        <v>45289</v>
      </c>
      <c r="I5791" s="101">
        <v>0.72355324074074068</v>
      </c>
      <c r="J5791" s="24">
        <v>45289</v>
      </c>
      <c r="K5791" s="101">
        <v>0.73371527777777779</v>
      </c>
      <c r="L5791" s="25">
        <v>878</v>
      </c>
      <c r="M5791" s="26">
        <f>Causas[[#This Row],[parada_duracion]]/60</f>
        <v>14.633333333333333</v>
      </c>
      <c r="N5791" s="19" t="s">
        <v>1848</v>
      </c>
      <c r="O5791" s="16" t="s">
        <v>52</v>
      </c>
      <c r="P5791" s="16">
        <f>WEEKNUM(Causas[[#This Row],[resolucion_fecha]],16)</f>
        <v>52</v>
      </c>
      <c r="Q5791" s="16" t="str">
        <f>TEXT(Causas[[#This Row],[resolucion_fecha]],"MMMM")</f>
        <v>diciembre</v>
      </c>
      <c r="R5791" s="16" t="str">
        <f t="shared" si="91"/>
        <v>T</v>
      </c>
      <c r="S5791" s="16"/>
      <c r="T5791" s="16" t="s">
        <v>53</v>
      </c>
      <c r="U5791" s="100"/>
      <c r="V5791" s="16"/>
      <c r="W5791" s="16"/>
    </row>
    <row r="5792" spans="1:23" hidden="1" x14ac:dyDescent="0.25">
      <c r="A5792" s="96">
        <v>157330</v>
      </c>
      <c r="B5792" s="96" t="s">
        <v>101</v>
      </c>
      <c r="C5792" s="96" t="s">
        <v>43</v>
      </c>
      <c r="D5792" s="96" t="s">
        <v>82</v>
      </c>
      <c r="E5792" s="97">
        <v>43405</v>
      </c>
      <c r="F5792" s="96" t="s">
        <v>45</v>
      </c>
      <c r="G5792" s="96" t="s">
        <v>50</v>
      </c>
      <c r="H5792" s="97">
        <v>45265</v>
      </c>
      <c r="I5792" s="23">
        <v>0.39539351851851851</v>
      </c>
      <c r="J5792" s="97">
        <v>45265</v>
      </c>
      <c r="K5792" s="23">
        <v>0.40539351851851851</v>
      </c>
      <c r="L5792" s="96">
        <v>864</v>
      </c>
      <c r="M5792" s="98">
        <f>Causas[[#This Row],[parada_duracion]]/60</f>
        <v>14.4</v>
      </c>
      <c r="N5792" s="18" t="s">
        <v>113</v>
      </c>
      <c r="O5792" s="99" t="s">
        <v>52</v>
      </c>
      <c r="P5792" s="99">
        <f>WEEKNUM(Causas[[#This Row],[resolucion_fecha]],16)</f>
        <v>49</v>
      </c>
      <c r="Q5792" s="99" t="str">
        <f>TEXT(Causas[[#This Row],[resolucion_fecha]],"MMMM")</f>
        <v>diciembre</v>
      </c>
      <c r="R5792" s="99" t="str">
        <f t="shared" si="91"/>
        <v>M</v>
      </c>
      <c r="S5792" s="99"/>
      <c r="T5792" s="99" t="s">
        <v>53</v>
      </c>
      <c r="U5792" s="16"/>
      <c r="V5792" s="99"/>
      <c r="W5792" s="99"/>
    </row>
    <row r="5793" spans="1:23" hidden="1" x14ac:dyDescent="0.25">
      <c r="A5793" s="25">
        <v>158307</v>
      </c>
      <c r="B5793" s="25" t="s">
        <v>42</v>
      </c>
      <c r="C5793" s="25" t="s">
        <v>43</v>
      </c>
      <c r="D5793" s="25" t="s">
        <v>164</v>
      </c>
      <c r="E5793" s="24">
        <v>43405</v>
      </c>
      <c r="F5793" s="25" t="s">
        <v>45</v>
      </c>
      <c r="G5793" s="25" t="s">
        <v>46</v>
      </c>
      <c r="H5793" s="24">
        <v>45273</v>
      </c>
      <c r="I5793" s="101">
        <v>0.26675925925925925</v>
      </c>
      <c r="J5793" s="24">
        <v>45273</v>
      </c>
      <c r="K5793" s="101">
        <v>0.27651620370370372</v>
      </c>
      <c r="L5793" s="25">
        <v>843</v>
      </c>
      <c r="M5793" s="26">
        <f>Causas[[#This Row],[parada_duracion]]/60</f>
        <v>14.05</v>
      </c>
      <c r="N5793" s="19" t="s">
        <v>1849</v>
      </c>
      <c r="O5793" s="16" t="s">
        <v>9</v>
      </c>
      <c r="P5793" s="16">
        <f>WEEKNUM(Causas[[#This Row],[resolucion_fecha]],16)</f>
        <v>50</v>
      </c>
      <c r="Q5793" s="16" t="str">
        <f>TEXT(Causas[[#This Row],[resolucion_fecha]],"MMMM")</f>
        <v>diciembre</v>
      </c>
      <c r="R5793" s="16" t="str">
        <f t="shared" si="91"/>
        <v>M</v>
      </c>
      <c r="S5793" s="16"/>
      <c r="T5793" s="16" t="s">
        <v>53</v>
      </c>
      <c r="U5793" s="100"/>
      <c r="V5793" s="16"/>
      <c r="W5793" s="16"/>
    </row>
    <row r="5794" spans="1:23" hidden="1" x14ac:dyDescent="0.25">
      <c r="A5794" s="96">
        <v>158699</v>
      </c>
      <c r="B5794" s="96" t="s">
        <v>95</v>
      </c>
      <c r="C5794" s="96" t="s">
        <v>43</v>
      </c>
      <c r="D5794" s="96" t="s">
        <v>59</v>
      </c>
      <c r="E5794" s="97">
        <v>44231</v>
      </c>
      <c r="F5794" s="96" t="s">
        <v>60</v>
      </c>
      <c r="G5794" s="96" t="s">
        <v>46</v>
      </c>
      <c r="H5794" s="97">
        <v>45275</v>
      </c>
      <c r="I5794" s="23">
        <v>0.71418981481481481</v>
      </c>
      <c r="J5794" s="97">
        <v>45275</v>
      </c>
      <c r="K5794" s="23">
        <v>0.72371527777777767</v>
      </c>
      <c r="L5794" s="96">
        <v>823</v>
      </c>
      <c r="M5794" s="98">
        <f>Causas[[#This Row],[parada_duracion]]/60</f>
        <v>13.716666666666667</v>
      </c>
      <c r="N5794" s="18" t="s">
        <v>49</v>
      </c>
      <c r="O5794" s="99" t="s">
        <v>49</v>
      </c>
      <c r="P5794" s="99">
        <f>WEEKNUM(Causas[[#This Row],[resolucion_fecha]],16)</f>
        <v>50</v>
      </c>
      <c r="Q5794" s="99" t="str">
        <f>TEXT(Causas[[#This Row],[resolucion_fecha]],"MMMM")</f>
        <v>diciembre</v>
      </c>
      <c r="R5794" s="99" t="str">
        <f t="shared" si="91"/>
        <v>T</v>
      </c>
      <c r="S5794" s="99"/>
      <c r="T5794" s="99" t="s">
        <v>49</v>
      </c>
      <c r="U5794" s="16"/>
      <c r="V5794" s="99"/>
      <c r="W5794" s="99"/>
    </row>
    <row r="5795" spans="1:23" hidden="1" x14ac:dyDescent="0.25">
      <c r="A5795" s="96">
        <v>159265</v>
      </c>
      <c r="B5795" s="96" t="s">
        <v>176</v>
      </c>
      <c r="C5795" s="96" t="s">
        <v>43</v>
      </c>
      <c r="D5795" s="96" t="s">
        <v>161</v>
      </c>
      <c r="E5795" s="97">
        <v>43405</v>
      </c>
      <c r="F5795" s="96" t="s">
        <v>45</v>
      </c>
      <c r="G5795" s="96" t="s">
        <v>50</v>
      </c>
      <c r="H5795" s="97">
        <v>45280</v>
      </c>
      <c r="I5795" s="23">
        <v>0.75346064814814817</v>
      </c>
      <c r="J5795" s="97">
        <v>45280</v>
      </c>
      <c r="K5795" s="23">
        <v>0.76266203703703705</v>
      </c>
      <c r="L5795" s="96">
        <v>795</v>
      </c>
      <c r="M5795" s="98">
        <f>Causas[[#This Row],[parada_duracion]]/60</f>
        <v>13.25</v>
      </c>
      <c r="N5795" s="18" t="s">
        <v>49</v>
      </c>
      <c r="O5795" s="99" t="s">
        <v>49</v>
      </c>
      <c r="P5795" s="99">
        <f>WEEKNUM(Causas[[#This Row],[resolucion_fecha]],16)</f>
        <v>51</v>
      </c>
      <c r="Q5795" s="99" t="str">
        <f>TEXT(Causas[[#This Row],[resolucion_fecha]],"MMMM")</f>
        <v>diciembre</v>
      </c>
      <c r="R5795" s="99" t="str">
        <f t="shared" si="91"/>
        <v>T</v>
      </c>
      <c r="S5795" s="99"/>
      <c r="T5795" s="99" t="s">
        <v>49</v>
      </c>
      <c r="U5795" s="100"/>
      <c r="V5795" s="99"/>
      <c r="W5795" s="99"/>
    </row>
    <row r="5796" spans="1:23" hidden="1" x14ac:dyDescent="0.25">
      <c r="A5796" s="25">
        <v>158441</v>
      </c>
      <c r="B5796" s="25" t="s">
        <v>94</v>
      </c>
      <c r="C5796" s="25" t="s">
        <v>43</v>
      </c>
      <c r="D5796" s="25" t="s">
        <v>90</v>
      </c>
      <c r="E5796" s="24">
        <v>43405</v>
      </c>
      <c r="F5796" s="25" t="s">
        <v>45</v>
      </c>
      <c r="G5796" s="25" t="s">
        <v>50</v>
      </c>
      <c r="H5796" s="24">
        <v>45274</v>
      </c>
      <c r="I5796" s="101">
        <v>0.31026620370370367</v>
      </c>
      <c r="J5796" s="24">
        <v>45274</v>
      </c>
      <c r="K5796" s="101">
        <v>0.31944444444444448</v>
      </c>
      <c r="L5796" s="25">
        <v>793</v>
      </c>
      <c r="M5796" s="26">
        <f>Causas[[#This Row],[parada_duracion]]/60</f>
        <v>13.216666666666667</v>
      </c>
      <c r="N5796" s="18" t="s">
        <v>49</v>
      </c>
      <c r="O5796" s="99" t="s">
        <v>49</v>
      </c>
      <c r="P5796" s="16">
        <f>WEEKNUM(Causas[[#This Row],[resolucion_fecha]],16)</f>
        <v>50</v>
      </c>
      <c r="Q5796" s="16" t="str">
        <f>TEXT(Causas[[#This Row],[resolucion_fecha]],"MMMM")</f>
        <v>diciembre</v>
      </c>
      <c r="R5796" s="16" t="str">
        <f t="shared" si="91"/>
        <v>M</v>
      </c>
      <c r="S5796" s="16"/>
      <c r="T5796" s="99" t="s">
        <v>49</v>
      </c>
      <c r="U5796" s="100"/>
      <c r="V5796" s="16"/>
      <c r="W5796" s="16"/>
    </row>
    <row r="5797" spans="1:23" hidden="1" x14ac:dyDescent="0.25">
      <c r="A5797" s="25">
        <v>158868</v>
      </c>
      <c r="B5797" s="25" t="s">
        <v>88</v>
      </c>
      <c r="C5797" s="25" t="s">
        <v>43</v>
      </c>
      <c r="D5797" s="25" t="s">
        <v>80</v>
      </c>
      <c r="E5797" s="24">
        <v>43843</v>
      </c>
      <c r="F5797" s="25" t="s">
        <v>56</v>
      </c>
      <c r="G5797" s="25" t="s">
        <v>46</v>
      </c>
      <c r="H5797" s="24">
        <v>45278</v>
      </c>
      <c r="I5797" s="101">
        <v>0.62813657407407408</v>
      </c>
      <c r="J5797" s="24">
        <v>45278</v>
      </c>
      <c r="K5797" s="101">
        <v>0.6369907407407408</v>
      </c>
      <c r="L5797" s="25">
        <v>765</v>
      </c>
      <c r="M5797" s="26">
        <f>Causas[[#This Row],[parada_duracion]]/60</f>
        <v>12.75</v>
      </c>
      <c r="N5797" s="18" t="s">
        <v>49</v>
      </c>
      <c r="O5797" s="99" t="s">
        <v>49</v>
      </c>
      <c r="P5797" s="16">
        <f>WEEKNUM(Causas[[#This Row],[resolucion_fecha]],16)</f>
        <v>51</v>
      </c>
      <c r="Q5797" s="16" t="str">
        <f>TEXT(Causas[[#This Row],[resolucion_fecha]],"MMMM")</f>
        <v>diciembre</v>
      </c>
      <c r="R5797" s="16" t="str">
        <f t="shared" si="91"/>
        <v>T</v>
      </c>
      <c r="S5797" s="16"/>
      <c r="T5797" s="99" t="s">
        <v>49</v>
      </c>
      <c r="U5797" s="16"/>
      <c r="V5797" s="16"/>
      <c r="W5797" s="16"/>
    </row>
    <row r="5798" spans="1:23" hidden="1" x14ac:dyDescent="0.25">
      <c r="A5798" s="25">
        <v>159594</v>
      </c>
      <c r="B5798" s="25" t="s">
        <v>66</v>
      </c>
      <c r="C5798" s="25" t="s">
        <v>43</v>
      </c>
      <c r="D5798" s="25" t="s">
        <v>82</v>
      </c>
      <c r="E5798" s="24">
        <v>43405</v>
      </c>
      <c r="F5798" s="25" t="s">
        <v>45</v>
      </c>
      <c r="G5798" s="25" t="s">
        <v>46</v>
      </c>
      <c r="H5798" s="24">
        <v>45282</v>
      </c>
      <c r="I5798" s="101">
        <v>0.75619212962962967</v>
      </c>
      <c r="J5798" s="24">
        <v>45282</v>
      </c>
      <c r="K5798" s="101">
        <v>0.76491898148148152</v>
      </c>
      <c r="L5798" s="25">
        <v>754</v>
      </c>
      <c r="M5798" s="26">
        <f>Causas[[#This Row],[parada_duracion]]/60</f>
        <v>12.566666666666666</v>
      </c>
      <c r="N5798" s="18" t="s">
        <v>756</v>
      </c>
      <c r="O5798" s="99" t="s">
        <v>9</v>
      </c>
      <c r="P5798" s="16">
        <f>WEEKNUM(Causas[[#This Row],[resolucion_fecha]],16)</f>
        <v>51</v>
      </c>
      <c r="Q5798" s="16" t="str">
        <f>TEXT(Causas[[#This Row],[resolucion_fecha]],"MMMM")</f>
        <v>diciembre</v>
      </c>
      <c r="R5798" s="16" t="str">
        <f t="shared" si="91"/>
        <v>T</v>
      </c>
      <c r="S5798" s="16"/>
      <c r="T5798" s="99" t="s">
        <v>9</v>
      </c>
      <c r="U5798" s="16"/>
      <c r="V5798" s="16"/>
      <c r="W5798" s="16"/>
    </row>
    <row r="5799" spans="1:23" hidden="1" x14ac:dyDescent="0.25">
      <c r="A5799" s="25">
        <v>159579</v>
      </c>
      <c r="B5799" s="25" t="s">
        <v>119</v>
      </c>
      <c r="C5799" s="25" t="s">
        <v>43</v>
      </c>
      <c r="D5799" s="25" t="s">
        <v>90</v>
      </c>
      <c r="E5799" s="24">
        <v>43405</v>
      </c>
      <c r="F5799" s="25" t="s">
        <v>45</v>
      </c>
      <c r="G5799" s="25" t="s">
        <v>50</v>
      </c>
      <c r="H5799" s="24">
        <v>45282</v>
      </c>
      <c r="I5799" s="101">
        <v>0.71050925925925934</v>
      </c>
      <c r="J5799" s="24">
        <v>45282</v>
      </c>
      <c r="K5799" s="101">
        <v>0.71915509259259258</v>
      </c>
      <c r="L5799" s="25">
        <v>747</v>
      </c>
      <c r="M5799" s="26">
        <f>Causas[[#This Row],[parada_duracion]]/60</f>
        <v>12.45</v>
      </c>
      <c r="N5799" s="18" t="s">
        <v>49</v>
      </c>
      <c r="O5799" s="99" t="s">
        <v>49</v>
      </c>
      <c r="P5799" s="16">
        <f>WEEKNUM(Causas[[#This Row],[resolucion_fecha]],16)</f>
        <v>51</v>
      </c>
      <c r="Q5799" s="16" t="str">
        <f>TEXT(Causas[[#This Row],[resolucion_fecha]],"MMMM")</f>
        <v>diciembre</v>
      </c>
      <c r="R5799" s="16" t="str">
        <f t="shared" si="91"/>
        <v>T</v>
      </c>
      <c r="S5799" s="16"/>
      <c r="T5799" s="99" t="s">
        <v>49</v>
      </c>
      <c r="U5799" s="16"/>
      <c r="V5799" s="16"/>
      <c r="W5799" s="16"/>
    </row>
    <row r="5800" spans="1:23" hidden="1" x14ac:dyDescent="0.25">
      <c r="A5800" s="96">
        <v>159496</v>
      </c>
      <c r="B5800" s="96" t="s">
        <v>54</v>
      </c>
      <c r="C5800" s="96" t="s">
        <v>43</v>
      </c>
      <c r="D5800" s="96" t="s">
        <v>55</v>
      </c>
      <c r="E5800" s="97">
        <v>44120</v>
      </c>
      <c r="F5800" s="96" t="s">
        <v>56</v>
      </c>
      <c r="G5800" s="96" t="s">
        <v>50</v>
      </c>
      <c r="H5800" s="97">
        <v>45282</v>
      </c>
      <c r="I5800" s="23">
        <v>0.52473379629629624</v>
      </c>
      <c r="J5800" s="97">
        <v>45282</v>
      </c>
      <c r="K5800" s="23">
        <v>0.53336805555555555</v>
      </c>
      <c r="L5800" s="96">
        <v>746</v>
      </c>
      <c r="M5800" s="98">
        <f>Causas[[#This Row],[parada_duracion]]/60</f>
        <v>12.433333333333334</v>
      </c>
      <c r="N5800" s="18" t="s">
        <v>49</v>
      </c>
      <c r="O5800" s="99" t="s">
        <v>49</v>
      </c>
      <c r="P5800" s="99">
        <f>WEEKNUM(Causas[[#This Row],[resolucion_fecha]],16)</f>
        <v>51</v>
      </c>
      <c r="Q5800" s="99" t="str">
        <f>TEXT(Causas[[#This Row],[resolucion_fecha]],"MMMM")</f>
        <v>diciembre</v>
      </c>
      <c r="R5800" s="99" t="str">
        <f t="shared" si="91"/>
        <v>M</v>
      </c>
      <c r="S5800" s="99"/>
      <c r="T5800" s="99" t="s">
        <v>49</v>
      </c>
      <c r="U5800" s="16"/>
      <c r="V5800" s="99"/>
      <c r="W5800" s="99"/>
    </row>
    <row r="5801" spans="1:23" hidden="1" x14ac:dyDescent="0.25">
      <c r="A5801" s="25">
        <v>159161</v>
      </c>
      <c r="B5801" s="25" t="s">
        <v>111</v>
      </c>
      <c r="C5801" s="25" t="s">
        <v>43</v>
      </c>
      <c r="D5801" s="25" t="s">
        <v>55</v>
      </c>
      <c r="E5801" s="24">
        <v>43405</v>
      </c>
      <c r="F5801" s="25" t="s">
        <v>45</v>
      </c>
      <c r="G5801" s="25" t="s">
        <v>50</v>
      </c>
      <c r="H5801" s="24">
        <v>45280</v>
      </c>
      <c r="I5801" s="101">
        <v>0.46510416666666665</v>
      </c>
      <c r="J5801" s="24">
        <v>45280</v>
      </c>
      <c r="K5801" s="101">
        <v>0.47336805555555556</v>
      </c>
      <c r="L5801" s="25">
        <v>714</v>
      </c>
      <c r="M5801" s="26">
        <f>Causas[[#This Row],[parada_duracion]]/60</f>
        <v>11.9</v>
      </c>
      <c r="N5801" s="18" t="s">
        <v>1850</v>
      </c>
      <c r="O5801" s="99" t="s">
        <v>52</v>
      </c>
      <c r="P5801" s="16">
        <f>WEEKNUM(Causas[[#This Row],[resolucion_fecha]],16)</f>
        <v>51</v>
      </c>
      <c r="Q5801" s="16" t="str">
        <f>TEXT(Causas[[#This Row],[resolucion_fecha]],"MMMM")</f>
        <v>diciembre</v>
      </c>
      <c r="R5801" s="16" t="str">
        <f t="shared" si="91"/>
        <v>M</v>
      </c>
      <c r="S5801" s="16"/>
      <c r="T5801" s="99" t="s">
        <v>53</v>
      </c>
      <c r="U5801" s="100"/>
      <c r="V5801" s="16"/>
      <c r="W5801" s="16"/>
    </row>
    <row r="5802" spans="1:23" hidden="1" x14ac:dyDescent="0.25">
      <c r="A5802" s="96">
        <v>157858</v>
      </c>
      <c r="B5802" s="96" t="s">
        <v>42</v>
      </c>
      <c r="C5802" s="96" t="s">
        <v>43</v>
      </c>
      <c r="D5802" s="96" t="s">
        <v>96</v>
      </c>
      <c r="E5802" s="97">
        <v>43405</v>
      </c>
      <c r="F5802" s="96" t="s">
        <v>45</v>
      </c>
      <c r="G5802" s="96" t="s">
        <v>46</v>
      </c>
      <c r="H5802" s="97">
        <v>45267</v>
      </c>
      <c r="I5802" s="23">
        <v>0.64502314814814821</v>
      </c>
      <c r="J5802" s="97">
        <v>45267</v>
      </c>
      <c r="K5802" s="23">
        <v>0.65322916666666664</v>
      </c>
      <c r="L5802" s="96">
        <v>709</v>
      </c>
      <c r="M5802" s="98">
        <f>Causas[[#This Row],[parada_duracion]]/60</f>
        <v>11.816666666666666</v>
      </c>
      <c r="N5802" s="18" t="s">
        <v>1851</v>
      </c>
      <c r="O5802" s="99" t="s">
        <v>72</v>
      </c>
      <c r="P5802" s="99">
        <f>WEEKNUM(Causas[[#This Row],[resolucion_fecha]],16)</f>
        <v>49</v>
      </c>
      <c r="Q5802" s="99" t="str">
        <f>TEXT(Causas[[#This Row],[resolucion_fecha]],"MMMM")</f>
        <v>diciembre</v>
      </c>
      <c r="R5802" s="99" t="str">
        <f t="shared" si="91"/>
        <v>T</v>
      </c>
      <c r="S5802" s="99"/>
      <c r="T5802" s="99" t="s">
        <v>73</v>
      </c>
      <c r="U5802" s="16"/>
      <c r="V5802" s="99"/>
      <c r="W5802" s="99"/>
    </row>
    <row r="5803" spans="1:23" hidden="1" x14ac:dyDescent="0.25">
      <c r="A5803" s="25">
        <v>159082</v>
      </c>
      <c r="B5803" s="25" t="s">
        <v>66</v>
      </c>
      <c r="C5803" s="25" t="s">
        <v>43</v>
      </c>
      <c r="D5803" s="25" t="s">
        <v>154</v>
      </c>
      <c r="E5803" s="24">
        <v>43405</v>
      </c>
      <c r="F5803" s="25" t="s">
        <v>45</v>
      </c>
      <c r="G5803" s="25" t="s">
        <v>46</v>
      </c>
      <c r="H5803" s="24">
        <v>45279</v>
      </c>
      <c r="I5803" s="101">
        <v>0.72368055555555555</v>
      </c>
      <c r="J5803" s="24">
        <v>45279</v>
      </c>
      <c r="K5803" s="101">
        <v>0.7318634259259259</v>
      </c>
      <c r="L5803" s="25">
        <v>707</v>
      </c>
      <c r="M5803" s="26">
        <f>Causas[[#This Row],[parada_duracion]]/60</f>
        <v>11.783333333333333</v>
      </c>
      <c r="N5803" s="18" t="s">
        <v>1852</v>
      </c>
      <c r="O5803" s="99" t="s">
        <v>72</v>
      </c>
      <c r="P5803" s="16">
        <f>WEEKNUM(Causas[[#This Row],[resolucion_fecha]],16)</f>
        <v>51</v>
      </c>
      <c r="Q5803" s="16" t="str">
        <f>TEXT(Causas[[#This Row],[resolucion_fecha]],"MMMM")</f>
        <v>diciembre</v>
      </c>
      <c r="R5803" s="16" t="str">
        <f t="shared" si="91"/>
        <v>T</v>
      </c>
      <c r="S5803" s="16"/>
      <c r="T5803" s="99" t="s">
        <v>73</v>
      </c>
      <c r="U5803" s="100"/>
      <c r="V5803" s="16"/>
      <c r="W5803" s="16"/>
    </row>
    <row r="5804" spans="1:23" hidden="1" x14ac:dyDescent="0.25">
      <c r="A5804" s="25">
        <v>160251</v>
      </c>
      <c r="B5804" s="25" t="s">
        <v>111</v>
      </c>
      <c r="C5804" s="25" t="s">
        <v>43</v>
      </c>
      <c r="D5804" s="25" t="s">
        <v>59</v>
      </c>
      <c r="E5804" s="24">
        <v>44231</v>
      </c>
      <c r="F5804" s="25" t="s">
        <v>60</v>
      </c>
      <c r="G5804" s="25" t="s">
        <v>50</v>
      </c>
      <c r="H5804" s="24">
        <v>45289</v>
      </c>
      <c r="I5804" s="101">
        <v>0.64438657407407407</v>
      </c>
      <c r="J5804" s="24">
        <v>45289</v>
      </c>
      <c r="K5804" s="101">
        <v>0.65248842592592593</v>
      </c>
      <c r="L5804" s="25">
        <v>700</v>
      </c>
      <c r="M5804" s="26">
        <f>Causas[[#This Row],[parada_duracion]]/60</f>
        <v>11.666666666666666</v>
      </c>
      <c r="N5804" s="18" t="s">
        <v>49</v>
      </c>
      <c r="O5804" s="99" t="s">
        <v>49</v>
      </c>
      <c r="P5804" s="16">
        <f>WEEKNUM(Causas[[#This Row],[resolucion_fecha]],16)</f>
        <v>52</v>
      </c>
      <c r="Q5804" s="16" t="str">
        <f>TEXT(Causas[[#This Row],[resolucion_fecha]],"MMMM")</f>
        <v>diciembre</v>
      </c>
      <c r="R5804" s="16" t="str">
        <f t="shared" si="91"/>
        <v>T</v>
      </c>
      <c r="S5804" s="16"/>
      <c r="T5804" s="99" t="s">
        <v>49</v>
      </c>
      <c r="U5804" s="16"/>
      <c r="V5804" s="16"/>
      <c r="W5804" s="16"/>
    </row>
    <row r="5805" spans="1:23" ht="30" hidden="1" x14ac:dyDescent="0.25">
      <c r="A5805" s="96">
        <v>158762</v>
      </c>
      <c r="B5805" s="96" t="s">
        <v>95</v>
      </c>
      <c r="C5805" s="96" t="s">
        <v>43</v>
      </c>
      <c r="D5805" s="96" t="s">
        <v>59</v>
      </c>
      <c r="E5805" s="97">
        <v>44231</v>
      </c>
      <c r="F5805" s="96" t="s">
        <v>60</v>
      </c>
      <c r="G5805" s="96" t="s">
        <v>46</v>
      </c>
      <c r="H5805" s="97">
        <v>45278</v>
      </c>
      <c r="I5805" s="23">
        <v>0.3401851851851852</v>
      </c>
      <c r="J5805" s="97">
        <v>45278</v>
      </c>
      <c r="K5805" s="23">
        <v>0.34821759259259261</v>
      </c>
      <c r="L5805" s="96">
        <v>694</v>
      </c>
      <c r="M5805" s="98">
        <f>Causas[[#This Row],[parada_duracion]]/60</f>
        <v>11.566666666666666</v>
      </c>
      <c r="N5805" s="18" t="s">
        <v>1853</v>
      </c>
      <c r="O5805" s="99" t="s">
        <v>52</v>
      </c>
      <c r="P5805" s="99">
        <f>WEEKNUM(Causas[[#This Row],[resolucion_fecha]],16)</f>
        <v>51</v>
      </c>
      <c r="Q5805" s="99" t="str">
        <f>TEXT(Causas[[#This Row],[resolucion_fecha]],"MMMM")</f>
        <v>diciembre</v>
      </c>
      <c r="R5805" s="99" t="str">
        <f t="shared" si="91"/>
        <v>M</v>
      </c>
      <c r="S5805" s="99"/>
      <c r="T5805" s="99" t="s">
        <v>53</v>
      </c>
      <c r="U5805" s="16"/>
      <c r="V5805" s="99"/>
      <c r="W5805" s="99"/>
    </row>
    <row r="5806" spans="1:23" hidden="1" x14ac:dyDescent="0.25">
      <c r="A5806" s="96">
        <v>158577</v>
      </c>
      <c r="B5806" s="96" t="s">
        <v>89</v>
      </c>
      <c r="C5806" s="96" t="s">
        <v>43</v>
      </c>
      <c r="D5806" s="96" t="s">
        <v>90</v>
      </c>
      <c r="E5806" s="97">
        <v>44263</v>
      </c>
      <c r="F5806" s="96" t="s">
        <v>56</v>
      </c>
      <c r="G5806" s="96" t="s">
        <v>46</v>
      </c>
      <c r="H5806" s="97">
        <v>45274</v>
      </c>
      <c r="I5806" s="23">
        <v>0.85349537037037038</v>
      </c>
      <c r="J5806" s="97">
        <v>45274</v>
      </c>
      <c r="K5806" s="23">
        <v>0.86140046296296291</v>
      </c>
      <c r="L5806" s="96">
        <v>683</v>
      </c>
      <c r="M5806" s="98">
        <f>Causas[[#This Row],[parada_duracion]]/60</f>
        <v>11.383333333333333</v>
      </c>
      <c r="N5806" s="18" t="s">
        <v>1854</v>
      </c>
      <c r="O5806" s="99" t="s">
        <v>52</v>
      </c>
      <c r="P5806" s="99">
        <f>WEEKNUM(Causas[[#This Row],[resolucion_fecha]],16)</f>
        <v>50</v>
      </c>
      <c r="Q5806" s="99" t="str">
        <f>TEXT(Causas[[#This Row],[resolucion_fecha]],"MMMM")</f>
        <v>diciembre</v>
      </c>
      <c r="R5806" s="99" t="str">
        <f t="shared" si="91"/>
        <v>T</v>
      </c>
      <c r="S5806" s="99"/>
      <c r="T5806" s="99" t="s">
        <v>53</v>
      </c>
      <c r="U5806" s="100"/>
      <c r="V5806" s="99"/>
      <c r="W5806" s="99"/>
    </row>
    <row r="5807" spans="1:23" hidden="1" x14ac:dyDescent="0.25">
      <c r="A5807" s="25">
        <v>159855</v>
      </c>
      <c r="B5807" s="25" t="s">
        <v>130</v>
      </c>
      <c r="C5807" s="25" t="s">
        <v>43</v>
      </c>
      <c r="D5807" s="25" t="s">
        <v>68</v>
      </c>
      <c r="E5807" s="24">
        <v>43405</v>
      </c>
      <c r="F5807" s="25" t="s">
        <v>45</v>
      </c>
      <c r="G5807" s="25" t="s">
        <v>50</v>
      </c>
      <c r="H5807" s="24">
        <v>45287</v>
      </c>
      <c r="I5807" s="101">
        <v>0.60642361111111109</v>
      </c>
      <c r="J5807" s="24">
        <v>45287</v>
      </c>
      <c r="K5807" s="101">
        <v>0.61425925925925928</v>
      </c>
      <c r="L5807" s="25">
        <v>677</v>
      </c>
      <c r="M5807" s="26">
        <f>Causas[[#This Row],[parada_duracion]]/60</f>
        <v>11.283333333333333</v>
      </c>
      <c r="N5807" s="18" t="s">
        <v>49</v>
      </c>
      <c r="O5807" s="99" t="s">
        <v>49</v>
      </c>
      <c r="P5807" s="16">
        <f>WEEKNUM(Causas[[#This Row],[resolucion_fecha]],16)</f>
        <v>52</v>
      </c>
      <c r="Q5807" s="16" t="str">
        <f>TEXT(Causas[[#This Row],[resolucion_fecha]],"MMMM")</f>
        <v>diciembre</v>
      </c>
      <c r="R5807" s="16" t="str">
        <f t="shared" si="91"/>
        <v>T</v>
      </c>
      <c r="S5807" s="16"/>
      <c r="T5807" s="99" t="s">
        <v>49</v>
      </c>
      <c r="U5807" s="100"/>
      <c r="V5807" s="16"/>
      <c r="W5807" s="16"/>
    </row>
    <row r="5808" spans="1:23" hidden="1" x14ac:dyDescent="0.25">
      <c r="A5808" s="25">
        <v>158199</v>
      </c>
      <c r="B5808" s="25" t="s">
        <v>111</v>
      </c>
      <c r="C5808" s="25" t="s">
        <v>43</v>
      </c>
      <c r="D5808" s="25" t="s">
        <v>166</v>
      </c>
      <c r="E5808" s="24">
        <v>44432</v>
      </c>
      <c r="F5808" s="25" t="s">
        <v>325</v>
      </c>
      <c r="G5808" s="25" t="s">
        <v>50</v>
      </c>
      <c r="H5808" s="24">
        <v>45271</v>
      </c>
      <c r="I5808" s="101">
        <v>0.69221064814814814</v>
      </c>
      <c r="J5808" s="24">
        <v>45271</v>
      </c>
      <c r="K5808" s="101">
        <v>0.70000000000000007</v>
      </c>
      <c r="L5808" s="25">
        <v>673</v>
      </c>
      <c r="M5808" s="26">
        <f>Causas[[#This Row],[parada_duracion]]/60</f>
        <v>11.216666666666667</v>
      </c>
      <c r="N5808" s="18" t="s">
        <v>113</v>
      </c>
      <c r="O5808" s="99" t="s">
        <v>52</v>
      </c>
      <c r="P5808" s="16">
        <f>WEEKNUM(Causas[[#This Row],[resolucion_fecha]],16)</f>
        <v>50</v>
      </c>
      <c r="Q5808" s="16" t="str">
        <f>TEXT(Causas[[#This Row],[resolucion_fecha]],"MMMM")</f>
        <v>diciembre</v>
      </c>
      <c r="R5808" s="16" t="str">
        <f t="shared" si="91"/>
        <v>T</v>
      </c>
      <c r="S5808" s="16"/>
      <c r="T5808" s="99" t="s">
        <v>53</v>
      </c>
      <c r="U5808" s="16"/>
      <c r="V5808" s="16"/>
      <c r="W5808" s="16"/>
    </row>
    <row r="5809" spans="1:23" hidden="1" x14ac:dyDescent="0.25">
      <c r="A5809" s="25">
        <v>159335</v>
      </c>
      <c r="B5809" s="25" t="s">
        <v>54</v>
      </c>
      <c r="C5809" s="25" t="s">
        <v>43</v>
      </c>
      <c r="D5809" s="25" t="s">
        <v>55</v>
      </c>
      <c r="E5809" s="24">
        <v>44120</v>
      </c>
      <c r="F5809" s="25" t="s">
        <v>56</v>
      </c>
      <c r="G5809" s="25" t="s">
        <v>50</v>
      </c>
      <c r="H5809" s="24">
        <v>45281</v>
      </c>
      <c r="I5809" s="101">
        <v>0.516087962962963</v>
      </c>
      <c r="J5809" s="24">
        <v>45281</v>
      </c>
      <c r="K5809" s="101">
        <v>0.52387731481481481</v>
      </c>
      <c r="L5809" s="25">
        <v>673</v>
      </c>
      <c r="M5809" s="26">
        <f>Causas[[#This Row],[parada_duracion]]/60</f>
        <v>11.216666666666667</v>
      </c>
      <c r="N5809" s="18" t="s">
        <v>49</v>
      </c>
      <c r="O5809" s="99" t="s">
        <v>49</v>
      </c>
      <c r="P5809" s="16">
        <f>WEEKNUM(Causas[[#This Row],[resolucion_fecha]],16)</f>
        <v>51</v>
      </c>
      <c r="Q5809" s="16" t="str">
        <f>TEXT(Causas[[#This Row],[resolucion_fecha]],"MMMM")</f>
        <v>diciembre</v>
      </c>
      <c r="R5809" s="16" t="str">
        <f t="shared" si="91"/>
        <v>M</v>
      </c>
      <c r="S5809" s="16"/>
      <c r="T5809" s="99" t="s">
        <v>49</v>
      </c>
      <c r="U5809" s="16"/>
      <c r="V5809" s="16"/>
      <c r="W5809" s="16"/>
    </row>
    <row r="5810" spans="1:23" hidden="1" x14ac:dyDescent="0.25">
      <c r="A5810" s="96">
        <v>158438</v>
      </c>
      <c r="B5810" s="96" t="s">
        <v>66</v>
      </c>
      <c r="C5810" s="96" t="s">
        <v>43</v>
      </c>
      <c r="D5810" s="96" t="s">
        <v>82</v>
      </c>
      <c r="E5810" s="97">
        <v>43405</v>
      </c>
      <c r="F5810" s="96" t="s">
        <v>45</v>
      </c>
      <c r="G5810" s="96" t="s">
        <v>50</v>
      </c>
      <c r="H5810" s="97">
        <v>45274</v>
      </c>
      <c r="I5810" s="23">
        <v>0.25550925925925927</v>
      </c>
      <c r="J5810" s="97">
        <v>45274</v>
      </c>
      <c r="K5810" s="23">
        <v>0.26277777777777778</v>
      </c>
      <c r="L5810" s="96">
        <v>628</v>
      </c>
      <c r="M5810" s="98">
        <f>Causas[[#This Row],[parada_duracion]]/60</f>
        <v>10.466666666666667</v>
      </c>
      <c r="N5810" s="18" t="s">
        <v>49</v>
      </c>
      <c r="O5810" s="99" t="s">
        <v>49</v>
      </c>
      <c r="P5810" s="99">
        <f>WEEKNUM(Causas[[#This Row],[resolucion_fecha]],16)</f>
        <v>50</v>
      </c>
      <c r="Q5810" s="99" t="str">
        <f>TEXT(Causas[[#This Row],[resolucion_fecha]],"MMMM")</f>
        <v>diciembre</v>
      </c>
      <c r="R5810" s="99" t="str">
        <f t="shared" si="91"/>
        <v>M</v>
      </c>
      <c r="S5810" s="99"/>
      <c r="T5810" s="99" t="s">
        <v>49</v>
      </c>
      <c r="U5810" s="16"/>
      <c r="V5810" s="99"/>
      <c r="W5810" s="99"/>
    </row>
    <row r="5811" spans="1:23" hidden="1" x14ac:dyDescent="0.25">
      <c r="A5811" s="96">
        <v>158270</v>
      </c>
      <c r="B5811" s="96" t="s">
        <v>766</v>
      </c>
      <c r="C5811" s="96" t="s">
        <v>43</v>
      </c>
      <c r="D5811" s="96" t="s">
        <v>44</v>
      </c>
      <c r="E5811" s="97">
        <v>45049</v>
      </c>
      <c r="F5811" s="96" t="s">
        <v>124</v>
      </c>
      <c r="G5811" s="96" t="s">
        <v>50</v>
      </c>
      <c r="H5811" s="97">
        <v>45272</v>
      </c>
      <c r="I5811" s="23">
        <v>0.47008101851851852</v>
      </c>
      <c r="J5811" s="97">
        <v>45272</v>
      </c>
      <c r="K5811" s="23">
        <v>0.4773148148148148</v>
      </c>
      <c r="L5811" s="96">
        <v>625</v>
      </c>
      <c r="M5811" s="98">
        <f>Causas[[#This Row],[parada_duracion]]/60</f>
        <v>10.416666666666666</v>
      </c>
      <c r="N5811" s="18" t="s">
        <v>400</v>
      </c>
      <c r="O5811" s="99" t="s">
        <v>52</v>
      </c>
      <c r="P5811" s="99">
        <f>WEEKNUM(Causas[[#This Row],[resolucion_fecha]],16)</f>
        <v>50</v>
      </c>
      <c r="Q5811" s="99" t="str">
        <f>TEXT(Causas[[#This Row],[resolucion_fecha]],"MMMM")</f>
        <v>diciembre</v>
      </c>
      <c r="R5811" s="99" t="str">
        <f t="shared" si="91"/>
        <v>M</v>
      </c>
      <c r="S5811" s="99"/>
      <c r="T5811" s="99" t="s">
        <v>53</v>
      </c>
      <c r="U5811" s="100"/>
      <c r="V5811" s="99"/>
      <c r="W5811" s="99"/>
    </row>
    <row r="5812" spans="1:23" hidden="1" x14ac:dyDescent="0.25">
      <c r="A5812" s="25">
        <v>158046</v>
      </c>
      <c r="B5812" s="25" t="s">
        <v>42</v>
      </c>
      <c r="C5812" s="25" t="s">
        <v>43</v>
      </c>
      <c r="D5812" s="25" t="s">
        <v>164</v>
      </c>
      <c r="E5812" s="24">
        <v>43405</v>
      </c>
      <c r="F5812" s="25" t="s">
        <v>45</v>
      </c>
      <c r="G5812" s="25" t="s">
        <v>46</v>
      </c>
      <c r="H5812" s="24">
        <v>45271</v>
      </c>
      <c r="I5812" s="101">
        <v>0.2618287037037037</v>
      </c>
      <c r="J5812" s="24">
        <v>45271</v>
      </c>
      <c r="K5812" s="101">
        <v>0.26884259259259258</v>
      </c>
      <c r="L5812" s="25">
        <v>606</v>
      </c>
      <c r="M5812" s="26">
        <f>Causas[[#This Row],[parada_duracion]]/60</f>
        <v>10.1</v>
      </c>
      <c r="N5812" s="18" t="s">
        <v>113</v>
      </c>
      <c r="O5812" s="99" t="s">
        <v>52</v>
      </c>
      <c r="P5812" s="16">
        <f>WEEKNUM(Causas[[#This Row],[resolucion_fecha]],16)</f>
        <v>50</v>
      </c>
      <c r="Q5812" s="16" t="str">
        <f>TEXT(Causas[[#This Row],[resolucion_fecha]],"MMMM")</f>
        <v>diciembre</v>
      </c>
      <c r="R5812" s="16" t="str">
        <f t="shared" si="91"/>
        <v>M</v>
      </c>
      <c r="S5812" s="16"/>
      <c r="T5812" s="99" t="s">
        <v>53</v>
      </c>
      <c r="U5812" s="100"/>
      <c r="V5812" s="16"/>
      <c r="W5812" s="16"/>
    </row>
    <row r="5813" spans="1:23" hidden="1" x14ac:dyDescent="0.25">
      <c r="A5813" s="25">
        <v>158723</v>
      </c>
      <c r="B5813" s="25" t="s">
        <v>42</v>
      </c>
      <c r="C5813" s="25" t="s">
        <v>43</v>
      </c>
      <c r="D5813" s="25" t="s">
        <v>80</v>
      </c>
      <c r="E5813" s="24">
        <v>43405</v>
      </c>
      <c r="F5813" s="25" t="s">
        <v>45</v>
      </c>
      <c r="G5813" s="25" t="s">
        <v>50</v>
      </c>
      <c r="H5813" s="24">
        <v>45275</v>
      </c>
      <c r="I5813" s="101">
        <v>0.86167824074074073</v>
      </c>
      <c r="J5813" s="24">
        <v>45275</v>
      </c>
      <c r="K5813" s="101">
        <v>0.86869212962962961</v>
      </c>
      <c r="L5813" s="25">
        <v>606</v>
      </c>
      <c r="M5813" s="26">
        <f>Causas[[#This Row],[parada_duracion]]/60</f>
        <v>10.1</v>
      </c>
      <c r="N5813" s="18" t="s">
        <v>49</v>
      </c>
      <c r="O5813" s="99" t="s">
        <v>49</v>
      </c>
      <c r="P5813" s="16">
        <f>WEEKNUM(Causas[[#This Row],[resolucion_fecha]],16)</f>
        <v>50</v>
      </c>
      <c r="Q5813" s="16" t="str">
        <f>TEXT(Causas[[#This Row],[resolucion_fecha]],"MMMM")</f>
        <v>diciembre</v>
      </c>
      <c r="R5813" s="16" t="str">
        <f t="shared" si="91"/>
        <v>T</v>
      </c>
      <c r="S5813" s="16"/>
      <c r="T5813" s="99" t="s">
        <v>49</v>
      </c>
      <c r="U5813" s="16"/>
      <c r="V5813" s="16"/>
      <c r="W5813" s="16"/>
    </row>
    <row r="5814" spans="1:23" hidden="1" x14ac:dyDescent="0.25">
      <c r="A5814" s="96">
        <v>160125</v>
      </c>
      <c r="B5814" s="96" t="s">
        <v>54</v>
      </c>
      <c r="C5814" s="96" t="s">
        <v>43</v>
      </c>
      <c r="D5814" s="96" t="s">
        <v>55</v>
      </c>
      <c r="E5814" s="97">
        <v>44120</v>
      </c>
      <c r="F5814" s="96" t="s">
        <v>56</v>
      </c>
      <c r="G5814" s="96" t="s">
        <v>50</v>
      </c>
      <c r="H5814" s="97">
        <v>45289</v>
      </c>
      <c r="I5814" s="23">
        <v>0.32392361111111112</v>
      </c>
      <c r="J5814" s="97">
        <v>45289</v>
      </c>
      <c r="K5814" s="23">
        <v>0.3309259259259259</v>
      </c>
      <c r="L5814" s="96">
        <v>605</v>
      </c>
      <c r="M5814" s="98">
        <f>Causas[[#This Row],[parada_duracion]]/60</f>
        <v>10.083333333333334</v>
      </c>
      <c r="N5814" s="18" t="s">
        <v>49</v>
      </c>
      <c r="O5814" s="99" t="s">
        <v>49</v>
      </c>
      <c r="P5814" s="99">
        <f>WEEKNUM(Causas[[#This Row],[resolucion_fecha]],16)</f>
        <v>52</v>
      </c>
      <c r="Q5814" s="99" t="str">
        <f>TEXT(Causas[[#This Row],[resolucion_fecha]],"MMMM")</f>
        <v>diciembre</v>
      </c>
      <c r="R5814" s="99" t="str">
        <f t="shared" si="91"/>
        <v>M</v>
      </c>
      <c r="S5814" s="99"/>
      <c r="T5814" s="99" t="s">
        <v>49</v>
      </c>
      <c r="U5814" s="16"/>
      <c r="V5814" s="99"/>
      <c r="W5814" s="99"/>
    </row>
    <row r="5815" spans="1:23" hidden="1" x14ac:dyDescent="0.25">
      <c r="A5815" s="96">
        <v>158299</v>
      </c>
      <c r="B5815" s="96" t="s">
        <v>87</v>
      </c>
      <c r="C5815" s="96" t="s">
        <v>43</v>
      </c>
      <c r="D5815" s="96" t="s">
        <v>59</v>
      </c>
      <c r="E5815" s="97">
        <v>44231</v>
      </c>
      <c r="F5815" s="96" t="s">
        <v>60</v>
      </c>
      <c r="G5815" s="96" t="s">
        <v>46</v>
      </c>
      <c r="H5815" s="97">
        <v>45272</v>
      </c>
      <c r="I5815" s="23">
        <v>0.83037037037037031</v>
      </c>
      <c r="J5815" s="97">
        <v>45272</v>
      </c>
      <c r="K5815" s="23">
        <v>0.83729166666666666</v>
      </c>
      <c r="L5815" s="96">
        <v>598</v>
      </c>
      <c r="M5815" s="98">
        <f>Causas[[#This Row],[parada_duracion]]/60</f>
        <v>9.9666666666666668</v>
      </c>
      <c r="N5815" s="18" t="s">
        <v>47</v>
      </c>
      <c r="O5815" s="99" t="s">
        <v>47</v>
      </c>
      <c r="P5815" s="99">
        <f>WEEKNUM(Causas[[#This Row],[resolucion_fecha]],16)</f>
        <v>50</v>
      </c>
      <c r="Q5815" s="99" t="str">
        <f>TEXT(Causas[[#This Row],[resolucion_fecha]],"MMMM")</f>
        <v>diciembre</v>
      </c>
      <c r="R5815" s="99" t="str">
        <f t="shared" si="91"/>
        <v>T</v>
      </c>
      <c r="S5815" s="99"/>
      <c r="T5815" s="99" t="s">
        <v>47</v>
      </c>
      <c r="U5815" s="100"/>
      <c r="V5815" s="99"/>
      <c r="W5815" s="99"/>
    </row>
    <row r="5816" spans="1:23" hidden="1" x14ac:dyDescent="0.25">
      <c r="A5816" s="96">
        <v>158716</v>
      </c>
      <c r="B5816" s="96" t="s">
        <v>101</v>
      </c>
      <c r="C5816" s="96" t="s">
        <v>43</v>
      </c>
      <c r="D5816" s="96" t="s">
        <v>105</v>
      </c>
      <c r="E5816" s="97">
        <v>43405</v>
      </c>
      <c r="F5816" s="96" t="s">
        <v>45</v>
      </c>
      <c r="G5816" s="96" t="s">
        <v>50</v>
      </c>
      <c r="H5816" s="97">
        <v>45275</v>
      </c>
      <c r="I5816" s="23">
        <v>0.82354166666666673</v>
      </c>
      <c r="J5816" s="97">
        <v>45275</v>
      </c>
      <c r="K5816" s="23">
        <v>0.82990740740740743</v>
      </c>
      <c r="L5816" s="96">
        <v>550</v>
      </c>
      <c r="M5816" s="98">
        <f>Causas[[#This Row],[parada_duracion]]/60</f>
        <v>9.1666666666666661</v>
      </c>
      <c r="N5816" s="18" t="s">
        <v>47</v>
      </c>
      <c r="O5816" s="99" t="s">
        <v>47</v>
      </c>
      <c r="P5816" s="99">
        <f>WEEKNUM(Causas[[#This Row],[resolucion_fecha]],16)</f>
        <v>50</v>
      </c>
      <c r="Q5816" s="99" t="str">
        <f>TEXT(Causas[[#This Row],[resolucion_fecha]],"MMMM")</f>
        <v>diciembre</v>
      </c>
      <c r="R5816" s="99" t="str">
        <f t="shared" si="91"/>
        <v>T</v>
      </c>
      <c r="S5816" s="99"/>
      <c r="T5816" s="99" t="s">
        <v>47</v>
      </c>
      <c r="U5816" s="100"/>
      <c r="V5816" s="99"/>
      <c r="W5816" s="99"/>
    </row>
    <row r="5817" spans="1:23" hidden="1" x14ac:dyDescent="0.25">
      <c r="A5817" s="25">
        <v>159225</v>
      </c>
      <c r="B5817" s="25" t="s">
        <v>42</v>
      </c>
      <c r="C5817" s="25" t="s">
        <v>43</v>
      </c>
      <c r="D5817" s="25" t="s">
        <v>161</v>
      </c>
      <c r="E5817" s="24">
        <v>43405</v>
      </c>
      <c r="F5817" s="25" t="s">
        <v>45</v>
      </c>
      <c r="G5817" s="25" t="s">
        <v>46</v>
      </c>
      <c r="H5817" s="24">
        <v>45280</v>
      </c>
      <c r="I5817" s="101">
        <v>0.61364583333333333</v>
      </c>
      <c r="J5817" s="24">
        <v>45280</v>
      </c>
      <c r="K5817" s="101">
        <v>0.61958333333333326</v>
      </c>
      <c r="L5817" s="25">
        <v>513</v>
      </c>
      <c r="M5817" s="26">
        <f>Causas[[#This Row],[parada_duracion]]/60</f>
        <v>8.5500000000000007</v>
      </c>
      <c r="N5817" s="19" t="s">
        <v>47</v>
      </c>
      <c r="O5817" s="16" t="s">
        <v>47</v>
      </c>
      <c r="P5817" s="16">
        <f>WEEKNUM(Causas[[#This Row],[resolucion_fecha]],16)</f>
        <v>51</v>
      </c>
      <c r="Q5817" s="16" t="str">
        <f>TEXT(Causas[[#This Row],[resolucion_fecha]],"MMMM")</f>
        <v>diciembre</v>
      </c>
      <c r="R5817" s="16" t="str">
        <f t="shared" si="91"/>
        <v>T</v>
      </c>
      <c r="S5817" s="16"/>
      <c r="T5817" s="16" t="s">
        <v>47</v>
      </c>
      <c r="U5817" s="100"/>
      <c r="V5817" s="16"/>
      <c r="W5817" s="16"/>
    </row>
    <row r="5818" spans="1:23" hidden="1" x14ac:dyDescent="0.25">
      <c r="A5818" s="96">
        <v>158649</v>
      </c>
      <c r="B5818" s="96" t="s">
        <v>42</v>
      </c>
      <c r="C5818" s="96" t="s">
        <v>43</v>
      </c>
      <c r="D5818" s="96" t="s">
        <v>161</v>
      </c>
      <c r="E5818" s="97">
        <v>43405</v>
      </c>
      <c r="F5818" s="96" t="s">
        <v>45</v>
      </c>
      <c r="G5818" s="96" t="s">
        <v>50</v>
      </c>
      <c r="H5818" s="97">
        <v>45275</v>
      </c>
      <c r="I5818" s="23">
        <v>0.53998842592592589</v>
      </c>
      <c r="J5818" s="97">
        <v>45275</v>
      </c>
      <c r="K5818" s="23">
        <v>0.54591435185185189</v>
      </c>
      <c r="L5818" s="96">
        <v>512</v>
      </c>
      <c r="M5818" s="98">
        <f>Causas[[#This Row],[parada_duracion]]/60</f>
        <v>8.5333333333333332</v>
      </c>
      <c r="N5818" s="18" t="s">
        <v>47</v>
      </c>
      <c r="O5818" s="99" t="s">
        <v>47</v>
      </c>
      <c r="P5818" s="99">
        <f>WEEKNUM(Causas[[#This Row],[resolucion_fecha]],16)</f>
        <v>50</v>
      </c>
      <c r="Q5818" s="99" t="str">
        <f>TEXT(Causas[[#This Row],[resolucion_fecha]],"MMMM")</f>
        <v>diciembre</v>
      </c>
      <c r="R5818" s="99" t="str">
        <f t="shared" si="91"/>
        <v>M</v>
      </c>
      <c r="S5818" s="99"/>
      <c r="T5818" s="99" t="s">
        <v>47</v>
      </c>
      <c r="U5818" s="16"/>
      <c r="V5818" s="99"/>
      <c r="W5818" s="99"/>
    </row>
    <row r="5819" spans="1:23" hidden="1" x14ac:dyDescent="0.25">
      <c r="A5819" s="96">
        <v>158576</v>
      </c>
      <c r="B5819" s="96" t="s">
        <v>42</v>
      </c>
      <c r="C5819" s="96" t="s">
        <v>43</v>
      </c>
      <c r="D5819" s="96" t="s">
        <v>166</v>
      </c>
      <c r="E5819" s="97">
        <v>43405</v>
      </c>
      <c r="F5819" s="96" t="s">
        <v>45</v>
      </c>
      <c r="G5819" s="96" t="s">
        <v>46</v>
      </c>
      <c r="H5819" s="97">
        <v>45274</v>
      </c>
      <c r="I5819" s="23">
        <v>0.85035879629629629</v>
      </c>
      <c r="J5819" s="97">
        <v>45274</v>
      </c>
      <c r="K5819" s="23">
        <v>0.8561805555555555</v>
      </c>
      <c r="L5819" s="96">
        <v>503</v>
      </c>
      <c r="M5819" s="98">
        <f>Causas[[#This Row],[parada_duracion]]/60</f>
        <v>8.3833333333333329</v>
      </c>
      <c r="N5819" s="18" t="s">
        <v>47</v>
      </c>
      <c r="O5819" s="99" t="s">
        <v>47</v>
      </c>
      <c r="P5819" s="99">
        <f>WEEKNUM(Causas[[#This Row],[resolucion_fecha]],16)</f>
        <v>50</v>
      </c>
      <c r="Q5819" s="99" t="str">
        <f>TEXT(Causas[[#This Row],[resolucion_fecha]],"MMMM")</f>
        <v>diciembre</v>
      </c>
      <c r="R5819" s="99" t="str">
        <f t="shared" si="91"/>
        <v>T</v>
      </c>
      <c r="S5819" s="99"/>
      <c r="T5819" s="99" t="s">
        <v>47</v>
      </c>
      <c r="U5819" s="100"/>
      <c r="V5819" s="99"/>
      <c r="W5819" s="99"/>
    </row>
    <row r="5820" spans="1:23" hidden="1" x14ac:dyDescent="0.25">
      <c r="A5820" s="25">
        <v>159852</v>
      </c>
      <c r="B5820" s="25" t="s">
        <v>197</v>
      </c>
      <c r="C5820" s="25" t="s">
        <v>43</v>
      </c>
      <c r="D5820" s="25" t="s">
        <v>90</v>
      </c>
      <c r="E5820" s="24">
        <v>43405</v>
      </c>
      <c r="F5820" s="25" t="s">
        <v>45</v>
      </c>
      <c r="G5820" s="25" t="s">
        <v>46</v>
      </c>
      <c r="H5820" s="24">
        <v>45287</v>
      </c>
      <c r="I5820" s="101">
        <v>0.59944444444444445</v>
      </c>
      <c r="J5820" s="24">
        <v>45287</v>
      </c>
      <c r="K5820" s="101">
        <v>0.60523148148148154</v>
      </c>
      <c r="L5820" s="25">
        <v>500</v>
      </c>
      <c r="M5820" s="26">
        <f>Causas[[#This Row],[parada_duracion]]/60</f>
        <v>8.3333333333333339</v>
      </c>
      <c r="N5820" s="18" t="s">
        <v>47</v>
      </c>
      <c r="O5820" s="99" t="s">
        <v>47</v>
      </c>
      <c r="P5820" s="16">
        <f>WEEKNUM(Causas[[#This Row],[resolucion_fecha]],16)</f>
        <v>52</v>
      </c>
      <c r="Q5820" s="16" t="str">
        <f>TEXT(Causas[[#This Row],[resolucion_fecha]],"MMMM")</f>
        <v>diciembre</v>
      </c>
      <c r="R5820" s="16" t="str">
        <f t="shared" si="91"/>
        <v>T</v>
      </c>
      <c r="S5820" s="16"/>
      <c r="T5820" s="99" t="s">
        <v>47</v>
      </c>
      <c r="U5820" s="100"/>
      <c r="V5820" s="16"/>
      <c r="W5820" s="16"/>
    </row>
    <row r="5821" spans="1:23" hidden="1" x14ac:dyDescent="0.25">
      <c r="A5821" s="96">
        <v>156845</v>
      </c>
      <c r="B5821" s="96" t="s">
        <v>66</v>
      </c>
      <c r="C5821" s="96" t="s">
        <v>43</v>
      </c>
      <c r="D5821" s="96" t="s">
        <v>166</v>
      </c>
      <c r="E5821" s="97">
        <v>43405</v>
      </c>
      <c r="F5821" s="96" t="s">
        <v>45</v>
      </c>
      <c r="G5821" s="96" t="s">
        <v>50</v>
      </c>
      <c r="H5821" s="97">
        <v>45261</v>
      </c>
      <c r="I5821" s="23">
        <v>0.38086805555555553</v>
      </c>
      <c r="J5821" s="97">
        <v>45261</v>
      </c>
      <c r="K5821" s="23">
        <v>0.38655092592592594</v>
      </c>
      <c r="L5821" s="96">
        <v>491</v>
      </c>
      <c r="M5821" s="98">
        <f>Causas[[#This Row],[parada_duracion]]/60</f>
        <v>8.1833333333333336</v>
      </c>
      <c r="N5821" s="18" t="s">
        <v>47</v>
      </c>
      <c r="O5821" s="99" t="s">
        <v>47</v>
      </c>
      <c r="P5821" s="99">
        <f>WEEKNUM(Causas[[#This Row],[resolucion_fecha]],16)</f>
        <v>48</v>
      </c>
      <c r="Q5821" s="99" t="str">
        <f>TEXT(Causas[[#This Row],[resolucion_fecha]],"MMMM")</f>
        <v>diciembre</v>
      </c>
      <c r="R5821" s="99" t="str">
        <f t="shared" si="91"/>
        <v>M</v>
      </c>
      <c r="S5821" s="99"/>
      <c r="T5821" s="99" t="s">
        <v>47</v>
      </c>
      <c r="U5821" s="16"/>
      <c r="V5821" s="99"/>
      <c r="W5821" s="99"/>
    </row>
    <row r="5822" spans="1:23" hidden="1" x14ac:dyDescent="0.25">
      <c r="A5822" s="96">
        <v>159322</v>
      </c>
      <c r="B5822" s="96" t="s">
        <v>54</v>
      </c>
      <c r="C5822" s="96" t="s">
        <v>43</v>
      </c>
      <c r="D5822" s="96" t="s">
        <v>55</v>
      </c>
      <c r="E5822" s="97">
        <v>44120</v>
      </c>
      <c r="F5822" s="96" t="s">
        <v>56</v>
      </c>
      <c r="G5822" s="96" t="s">
        <v>50</v>
      </c>
      <c r="H5822" s="97">
        <v>45281</v>
      </c>
      <c r="I5822" s="23">
        <v>0.47740740740740745</v>
      </c>
      <c r="J5822" s="97">
        <v>45281</v>
      </c>
      <c r="K5822" s="23">
        <v>0.48289351851851853</v>
      </c>
      <c r="L5822" s="96">
        <v>474</v>
      </c>
      <c r="M5822" s="98">
        <f>Causas[[#This Row],[parada_duracion]]/60</f>
        <v>7.9</v>
      </c>
      <c r="N5822" s="18" t="s">
        <v>47</v>
      </c>
      <c r="O5822" s="99" t="s">
        <v>47</v>
      </c>
      <c r="P5822" s="99">
        <f>WEEKNUM(Causas[[#This Row],[resolucion_fecha]],16)</f>
        <v>51</v>
      </c>
      <c r="Q5822" s="99" t="str">
        <f>TEXT(Causas[[#This Row],[resolucion_fecha]],"MMMM")</f>
        <v>diciembre</v>
      </c>
      <c r="R5822" s="99" t="str">
        <f t="shared" si="91"/>
        <v>M</v>
      </c>
      <c r="S5822" s="99"/>
      <c r="T5822" s="99" t="s">
        <v>47</v>
      </c>
      <c r="U5822" s="100"/>
      <c r="V5822" s="99"/>
      <c r="W5822" s="99"/>
    </row>
    <row r="5823" spans="1:23" hidden="1" x14ac:dyDescent="0.25">
      <c r="A5823" s="25">
        <v>158295</v>
      </c>
      <c r="B5823" s="25" t="s">
        <v>42</v>
      </c>
      <c r="C5823" s="25" t="s">
        <v>43</v>
      </c>
      <c r="D5823" s="25" t="s">
        <v>76</v>
      </c>
      <c r="E5823" s="24">
        <v>43405</v>
      </c>
      <c r="F5823" s="25" t="s">
        <v>45</v>
      </c>
      <c r="G5823" s="25" t="s">
        <v>50</v>
      </c>
      <c r="H5823" s="24">
        <v>45272</v>
      </c>
      <c r="I5823" s="101">
        <v>0.78391203703703705</v>
      </c>
      <c r="J5823" s="24">
        <v>45272</v>
      </c>
      <c r="K5823" s="101">
        <v>0.78935185185185175</v>
      </c>
      <c r="L5823" s="25">
        <v>470</v>
      </c>
      <c r="M5823" s="26">
        <f>Causas[[#This Row],[parada_duracion]]/60</f>
        <v>7.833333333333333</v>
      </c>
      <c r="N5823" s="19" t="s">
        <v>47</v>
      </c>
      <c r="O5823" s="16" t="s">
        <v>47</v>
      </c>
      <c r="P5823" s="16">
        <f>WEEKNUM(Causas[[#This Row],[resolucion_fecha]],16)</f>
        <v>50</v>
      </c>
      <c r="Q5823" s="16" t="str">
        <f>TEXT(Causas[[#This Row],[resolucion_fecha]],"MMMM")</f>
        <v>diciembre</v>
      </c>
      <c r="R5823" s="16" t="str">
        <f t="shared" si="91"/>
        <v>T</v>
      </c>
      <c r="S5823" s="16"/>
      <c r="T5823" s="16" t="s">
        <v>47</v>
      </c>
      <c r="U5823" s="100"/>
      <c r="V5823" s="16"/>
      <c r="W5823" s="16"/>
    </row>
    <row r="5824" spans="1:23" hidden="1" x14ac:dyDescent="0.25">
      <c r="A5824" s="25">
        <v>157175</v>
      </c>
      <c r="B5824" s="25" t="s">
        <v>527</v>
      </c>
      <c r="C5824" s="25" t="s">
        <v>43</v>
      </c>
      <c r="D5824" s="25" t="s">
        <v>166</v>
      </c>
      <c r="E5824" s="24">
        <v>44104</v>
      </c>
      <c r="F5824" s="25" t="s">
        <v>56</v>
      </c>
      <c r="G5824" s="25" t="s">
        <v>50</v>
      </c>
      <c r="H5824" s="24">
        <v>45264</v>
      </c>
      <c r="I5824" s="101">
        <v>0.25006944444444446</v>
      </c>
      <c r="J5824" s="24">
        <v>45264</v>
      </c>
      <c r="K5824" s="101">
        <v>0.25540509259259259</v>
      </c>
      <c r="L5824" s="25">
        <v>461</v>
      </c>
      <c r="M5824" s="26">
        <f>Causas[[#This Row],[parada_duracion]]/60</f>
        <v>7.6833333333333336</v>
      </c>
      <c r="N5824" s="18" t="s">
        <v>47</v>
      </c>
      <c r="O5824" s="99" t="s">
        <v>47</v>
      </c>
      <c r="P5824" s="16">
        <f>WEEKNUM(Causas[[#This Row],[resolucion_fecha]],16)</f>
        <v>49</v>
      </c>
      <c r="Q5824" s="16" t="str">
        <f>TEXT(Causas[[#This Row],[resolucion_fecha]],"MMMM")</f>
        <v>diciembre</v>
      </c>
      <c r="R5824" s="16" t="str">
        <f t="shared" si="91"/>
        <v>M</v>
      </c>
      <c r="S5824" s="16"/>
      <c r="T5824" s="99" t="s">
        <v>47</v>
      </c>
      <c r="U5824" s="16"/>
      <c r="V5824" s="16"/>
      <c r="W5824" s="16"/>
    </row>
    <row r="5825" spans="1:23" x14ac:dyDescent="0.25">
      <c r="A5825" s="96">
        <v>158549</v>
      </c>
      <c r="B5825" s="96" t="s">
        <v>42</v>
      </c>
      <c r="C5825" s="96" t="s">
        <v>43</v>
      </c>
      <c r="D5825" s="96" t="s">
        <v>67</v>
      </c>
      <c r="E5825" s="97">
        <v>43405</v>
      </c>
      <c r="F5825" s="96" t="s">
        <v>45</v>
      </c>
      <c r="G5825" s="96" t="s">
        <v>50</v>
      </c>
      <c r="H5825" s="97">
        <v>45274</v>
      </c>
      <c r="I5825" s="23">
        <v>0.70443287037037028</v>
      </c>
      <c r="J5825" s="97">
        <v>45274</v>
      </c>
      <c r="K5825" s="23">
        <v>0.70964120370370365</v>
      </c>
      <c r="L5825" s="96">
        <v>450</v>
      </c>
      <c r="M5825" s="98">
        <f>Causas[[#This Row],[parada_duracion]]/60</f>
        <v>7.5</v>
      </c>
      <c r="N5825" s="18" t="s">
        <v>47</v>
      </c>
      <c r="O5825" s="99" t="s">
        <v>47</v>
      </c>
      <c r="P5825" s="99">
        <f>WEEKNUM(Causas[[#This Row],[resolucion_fecha]],16)</f>
        <v>50</v>
      </c>
      <c r="Q5825" s="99" t="str">
        <f>TEXT(Causas[[#This Row],[resolucion_fecha]],"MMMM")</f>
        <v>diciembre</v>
      </c>
      <c r="R5825" s="99" t="str">
        <f t="shared" si="91"/>
        <v>T</v>
      </c>
      <c r="S5825" s="99"/>
      <c r="T5825" s="99" t="s">
        <v>47</v>
      </c>
      <c r="U5825" s="16"/>
      <c r="V5825" s="99"/>
      <c r="W5825" s="99"/>
    </row>
    <row r="5826" spans="1:23" hidden="1" x14ac:dyDescent="0.25">
      <c r="A5826" s="25">
        <v>158298</v>
      </c>
      <c r="B5826" s="25" t="s">
        <v>87</v>
      </c>
      <c r="C5826" s="25" t="s">
        <v>43</v>
      </c>
      <c r="D5826" s="25" t="s">
        <v>59</v>
      </c>
      <c r="E5826" s="24">
        <v>44231</v>
      </c>
      <c r="F5826" s="25" t="s">
        <v>60</v>
      </c>
      <c r="G5826" s="25" t="s">
        <v>46</v>
      </c>
      <c r="H5826" s="24">
        <v>45272</v>
      </c>
      <c r="I5826" s="101">
        <v>0.82325231481481476</v>
      </c>
      <c r="J5826" s="24">
        <v>45272</v>
      </c>
      <c r="K5826" s="101">
        <v>0.82840277777777782</v>
      </c>
      <c r="L5826" s="25">
        <v>445</v>
      </c>
      <c r="M5826" s="26">
        <f>Causas[[#This Row],[parada_duracion]]/60</f>
        <v>7.416666666666667</v>
      </c>
      <c r="N5826" s="19" t="s">
        <v>47</v>
      </c>
      <c r="O5826" s="16" t="s">
        <v>47</v>
      </c>
      <c r="P5826" s="16">
        <f>WEEKNUM(Causas[[#This Row],[resolucion_fecha]],16)</f>
        <v>50</v>
      </c>
      <c r="Q5826" s="16" t="str">
        <f>TEXT(Causas[[#This Row],[resolucion_fecha]],"MMMM")</f>
        <v>diciembre</v>
      </c>
      <c r="R5826" s="16" t="str">
        <f t="shared" si="91"/>
        <v>T</v>
      </c>
      <c r="S5826" s="16"/>
      <c r="T5826" s="16" t="s">
        <v>47</v>
      </c>
      <c r="U5826" s="100"/>
      <c r="V5826" s="16"/>
      <c r="W5826" s="16"/>
    </row>
    <row r="5827" spans="1:23" hidden="1" x14ac:dyDescent="0.25">
      <c r="A5827" s="25">
        <v>160238</v>
      </c>
      <c r="B5827" s="25" t="s">
        <v>87</v>
      </c>
      <c r="C5827" s="25" t="s">
        <v>43</v>
      </c>
      <c r="D5827" s="25" t="s">
        <v>166</v>
      </c>
      <c r="E5827" s="24">
        <v>44432</v>
      </c>
      <c r="F5827" s="25" t="s">
        <v>325</v>
      </c>
      <c r="G5827" s="25" t="s">
        <v>46</v>
      </c>
      <c r="H5827" s="24">
        <v>45289</v>
      </c>
      <c r="I5827" s="101">
        <v>0.61221064814814818</v>
      </c>
      <c r="J5827" s="24">
        <v>45289</v>
      </c>
      <c r="K5827" s="101">
        <v>0.61721064814814819</v>
      </c>
      <c r="L5827" s="25">
        <v>432</v>
      </c>
      <c r="M5827" s="26">
        <f>Causas[[#This Row],[parada_duracion]]/60</f>
        <v>7.2</v>
      </c>
      <c r="N5827" s="19" t="s">
        <v>47</v>
      </c>
      <c r="O5827" s="16" t="s">
        <v>47</v>
      </c>
      <c r="P5827" s="16">
        <f>WEEKNUM(Causas[[#This Row],[resolucion_fecha]],16)</f>
        <v>52</v>
      </c>
      <c r="Q5827" s="16" t="str">
        <f>TEXT(Causas[[#This Row],[resolucion_fecha]],"MMMM")</f>
        <v>diciembre</v>
      </c>
      <c r="R5827" s="16" t="str">
        <f t="shared" si="91"/>
        <v>T</v>
      </c>
      <c r="S5827" s="16"/>
      <c r="T5827" s="16" t="s">
        <v>47</v>
      </c>
      <c r="U5827" s="16"/>
      <c r="V5827" s="16"/>
      <c r="W5827" s="16"/>
    </row>
    <row r="5828" spans="1:23" hidden="1" x14ac:dyDescent="0.25">
      <c r="A5828" s="96">
        <v>160003</v>
      </c>
      <c r="B5828" s="96" t="s">
        <v>101</v>
      </c>
      <c r="C5828" s="96" t="s">
        <v>43</v>
      </c>
      <c r="D5828" s="96" t="s">
        <v>59</v>
      </c>
      <c r="E5828" s="97">
        <v>44756</v>
      </c>
      <c r="F5828" s="96" t="s">
        <v>140</v>
      </c>
      <c r="G5828" s="96" t="s">
        <v>50</v>
      </c>
      <c r="H5828" s="97">
        <v>45288</v>
      </c>
      <c r="I5828" s="23">
        <v>0.53373842592592591</v>
      </c>
      <c r="J5828" s="97">
        <v>45288</v>
      </c>
      <c r="K5828" s="23">
        <v>0.53870370370370368</v>
      </c>
      <c r="L5828" s="96">
        <v>429</v>
      </c>
      <c r="M5828" s="98">
        <f>Causas[[#This Row],[parada_duracion]]/60</f>
        <v>7.15</v>
      </c>
      <c r="N5828" s="18" t="s">
        <v>47</v>
      </c>
      <c r="O5828" s="99" t="s">
        <v>47</v>
      </c>
      <c r="P5828" s="99">
        <f>WEEKNUM(Causas[[#This Row],[resolucion_fecha]],16)</f>
        <v>52</v>
      </c>
      <c r="Q5828" s="99" t="str">
        <f>TEXT(Causas[[#This Row],[resolucion_fecha]],"MMMM")</f>
        <v>diciembre</v>
      </c>
      <c r="R5828" s="99" t="str">
        <f t="shared" si="91"/>
        <v>M</v>
      </c>
      <c r="S5828" s="99"/>
      <c r="T5828" s="99" t="s">
        <v>47</v>
      </c>
      <c r="U5828" s="16"/>
      <c r="V5828" s="99"/>
      <c r="W5828" s="99"/>
    </row>
    <row r="5829" spans="1:23" hidden="1" x14ac:dyDescent="0.25">
      <c r="A5829" s="96">
        <v>158102</v>
      </c>
      <c r="B5829" s="96" t="s">
        <v>74</v>
      </c>
      <c r="C5829" s="96" t="s">
        <v>43</v>
      </c>
      <c r="D5829" s="96" t="s">
        <v>68</v>
      </c>
      <c r="E5829" s="97">
        <v>44258</v>
      </c>
      <c r="F5829" s="96" t="s">
        <v>56</v>
      </c>
      <c r="G5829" s="96" t="s">
        <v>46</v>
      </c>
      <c r="H5829" s="97">
        <v>45271</v>
      </c>
      <c r="I5829" s="23">
        <v>0.51442129629629629</v>
      </c>
      <c r="J5829" s="97">
        <v>45271</v>
      </c>
      <c r="K5829" s="23">
        <v>0.51936342592592599</v>
      </c>
      <c r="L5829" s="96">
        <v>427</v>
      </c>
      <c r="M5829" s="98">
        <f>Causas[[#This Row],[parada_duracion]]/60</f>
        <v>7.1166666666666663</v>
      </c>
      <c r="N5829" s="19" t="s">
        <v>47</v>
      </c>
      <c r="O5829" s="16" t="s">
        <v>47</v>
      </c>
      <c r="P5829" s="99">
        <f>WEEKNUM(Causas[[#This Row],[resolucion_fecha]],16)</f>
        <v>50</v>
      </c>
      <c r="Q5829" s="99" t="str">
        <f>TEXT(Causas[[#This Row],[resolucion_fecha]],"MMMM")</f>
        <v>diciembre</v>
      </c>
      <c r="R5829" s="99" t="str">
        <f t="shared" si="91"/>
        <v>M</v>
      </c>
      <c r="S5829" s="99"/>
      <c r="T5829" s="16" t="s">
        <v>47</v>
      </c>
      <c r="U5829" s="100"/>
      <c r="V5829" s="99"/>
      <c r="W5829" s="99"/>
    </row>
    <row r="5830" spans="1:23" hidden="1" x14ac:dyDescent="0.25">
      <c r="A5830" s="25">
        <v>159629</v>
      </c>
      <c r="B5830" s="25" t="s">
        <v>174</v>
      </c>
      <c r="C5830" s="25" t="s">
        <v>43</v>
      </c>
      <c r="D5830" s="25" t="s">
        <v>76</v>
      </c>
      <c r="E5830" s="24">
        <v>44265</v>
      </c>
      <c r="F5830" s="25" t="s">
        <v>56</v>
      </c>
      <c r="G5830" s="25" t="s">
        <v>50</v>
      </c>
      <c r="H5830" s="24">
        <v>45286</v>
      </c>
      <c r="I5830" s="101">
        <v>0.2900462962962963</v>
      </c>
      <c r="J5830" s="24">
        <v>45286</v>
      </c>
      <c r="K5830" s="101">
        <v>0.29496527777777776</v>
      </c>
      <c r="L5830" s="25">
        <v>425</v>
      </c>
      <c r="M5830" s="26">
        <f>Causas[[#This Row],[parada_duracion]]/60</f>
        <v>7.083333333333333</v>
      </c>
      <c r="N5830" s="19" t="s">
        <v>47</v>
      </c>
      <c r="O5830" s="16" t="s">
        <v>47</v>
      </c>
      <c r="P5830" s="16">
        <f>WEEKNUM(Causas[[#This Row],[resolucion_fecha]],16)</f>
        <v>52</v>
      </c>
      <c r="Q5830" s="16" t="str">
        <f>TEXT(Causas[[#This Row],[resolucion_fecha]],"MMMM")</f>
        <v>diciembre</v>
      </c>
      <c r="R5830" s="16" t="str">
        <f t="shared" ref="R5830:R5883" si="92">IF(I5830&gt;TIME(22,0,0),"N",IF(I5830&lt;TIME(6,0,0),"N",IF(I5830&gt;TIME(14,0,0),"T",IF(I5830&gt;=TIME(6,0,0),"M","-"))))</f>
        <v>M</v>
      </c>
      <c r="S5830" s="16"/>
      <c r="T5830" s="16" t="s">
        <v>47</v>
      </c>
      <c r="U5830" s="100"/>
      <c r="V5830" s="16"/>
      <c r="W5830" s="16"/>
    </row>
    <row r="5831" spans="1:23" hidden="1" x14ac:dyDescent="0.25">
      <c r="A5831" s="25">
        <v>159244</v>
      </c>
      <c r="B5831" s="25" t="s">
        <v>1522</v>
      </c>
      <c r="C5831" s="25" t="s">
        <v>43</v>
      </c>
      <c r="D5831" s="25" t="s">
        <v>1441</v>
      </c>
      <c r="E5831" s="24">
        <v>44736</v>
      </c>
      <c r="F5831" s="25" t="s">
        <v>140</v>
      </c>
      <c r="G5831" s="25" t="s">
        <v>46</v>
      </c>
      <c r="H5831" s="24">
        <v>45280</v>
      </c>
      <c r="I5831" s="101">
        <v>0.67824074074074081</v>
      </c>
      <c r="J5831" s="24">
        <v>45280</v>
      </c>
      <c r="K5831" s="101">
        <v>0.68313657407407413</v>
      </c>
      <c r="L5831" s="25">
        <v>423</v>
      </c>
      <c r="M5831" s="26">
        <f>Causas[[#This Row],[parada_duracion]]/60</f>
        <v>7.05</v>
      </c>
      <c r="N5831" s="19" t="s">
        <v>47</v>
      </c>
      <c r="O5831" s="16" t="s">
        <v>47</v>
      </c>
      <c r="P5831" s="16">
        <f>WEEKNUM(Causas[[#This Row],[resolucion_fecha]],16)</f>
        <v>51</v>
      </c>
      <c r="Q5831" s="16" t="str">
        <f>TEXT(Causas[[#This Row],[resolucion_fecha]],"MMMM")</f>
        <v>diciembre</v>
      </c>
      <c r="R5831" s="16" t="str">
        <f t="shared" si="92"/>
        <v>T</v>
      </c>
      <c r="S5831" s="16"/>
      <c r="T5831" s="16" t="s">
        <v>47</v>
      </c>
      <c r="U5831" s="16"/>
      <c r="V5831" s="16"/>
      <c r="W5831" s="16"/>
    </row>
    <row r="5832" spans="1:23" hidden="1" x14ac:dyDescent="0.25">
      <c r="A5832" s="96">
        <v>157553</v>
      </c>
      <c r="B5832" s="96" t="s">
        <v>130</v>
      </c>
      <c r="C5832" s="96" t="s">
        <v>43</v>
      </c>
      <c r="D5832" s="96" t="s">
        <v>68</v>
      </c>
      <c r="E5832" s="97">
        <v>43405</v>
      </c>
      <c r="F5832" s="96" t="s">
        <v>45</v>
      </c>
      <c r="G5832" s="96" t="s">
        <v>50</v>
      </c>
      <c r="H5832" s="97">
        <v>45266</v>
      </c>
      <c r="I5832" s="23">
        <v>0.4649652777777778</v>
      </c>
      <c r="J5832" s="97">
        <v>45266</v>
      </c>
      <c r="K5832" s="23">
        <v>0.46964120370370371</v>
      </c>
      <c r="L5832" s="96">
        <v>404</v>
      </c>
      <c r="M5832" s="98">
        <f>Causas[[#This Row],[parada_duracion]]/60</f>
        <v>6.7333333333333334</v>
      </c>
      <c r="N5832" s="19" t="s">
        <v>47</v>
      </c>
      <c r="O5832" s="16" t="s">
        <v>47</v>
      </c>
      <c r="P5832" s="99">
        <f>WEEKNUM(Causas[[#This Row],[resolucion_fecha]],16)</f>
        <v>49</v>
      </c>
      <c r="Q5832" s="99" t="str">
        <f>TEXT(Causas[[#This Row],[resolucion_fecha]],"MMMM")</f>
        <v>diciembre</v>
      </c>
      <c r="R5832" s="99" t="str">
        <f t="shared" si="92"/>
        <v>M</v>
      </c>
      <c r="S5832" s="99"/>
      <c r="T5832" s="16" t="s">
        <v>47</v>
      </c>
      <c r="U5832" s="16"/>
      <c r="V5832" s="99"/>
      <c r="W5832" s="99"/>
    </row>
    <row r="5833" spans="1:23" x14ac:dyDescent="0.25">
      <c r="A5833" s="96">
        <v>156842</v>
      </c>
      <c r="B5833" s="96" t="s">
        <v>42</v>
      </c>
      <c r="C5833" s="96" t="s">
        <v>43</v>
      </c>
      <c r="D5833" s="96" t="s">
        <v>67</v>
      </c>
      <c r="E5833" s="97">
        <v>43405</v>
      </c>
      <c r="F5833" s="96" t="s">
        <v>45</v>
      </c>
      <c r="G5833" s="96" t="s">
        <v>50</v>
      </c>
      <c r="H5833" s="97">
        <v>45261</v>
      </c>
      <c r="I5833" s="23">
        <v>0.37902777777777774</v>
      </c>
      <c r="J5833" s="97">
        <v>45261</v>
      </c>
      <c r="K5833" s="23">
        <v>0.38368055555555558</v>
      </c>
      <c r="L5833" s="96">
        <v>402</v>
      </c>
      <c r="M5833" s="98">
        <f>Causas[[#This Row],[parada_duracion]]/60</f>
        <v>6.7</v>
      </c>
      <c r="N5833" s="18" t="s">
        <v>47</v>
      </c>
      <c r="O5833" s="99" t="s">
        <v>47</v>
      </c>
      <c r="P5833" s="99">
        <f>WEEKNUM(Causas[[#This Row],[resolucion_fecha]],16)</f>
        <v>48</v>
      </c>
      <c r="Q5833" s="99" t="str">
        <f>TEXT(Causas[[#This Row],[resolucion_fecha]],"MMMM")</f>
        <v>diciembre</v>
      </c>
      <c r="R5833" s="99" t="str">
        <f t="shared" si="92"/>
        <v>M</v>
      </c>
      <c r="S5833" s="99"/>
      <c r="T5833" s="99" t="s">
        <v>47</v>
      </c>
      <c r="U5833" s="100"/>
      <c r="V5833" s="99"/>
      <c r="W5833" s="99"/>
    </row>
    <row r="5834" spans="1:23" hidden="1" x14ac:dyDescent="0.25">
      <c r="A5834" s="25">
        <v>159742</v>
      </c>
      <c r="B5834" s="25" t="s">
        <v>111</v>
      </c>
      <c r="C5834" s="25" t="s">
        <v>43</v>
      </c>
      <c r="D5834" s="25" t="s">
        <v>82</v>
      </c>
      <c r="E5834" s="24">
        <v>44756</v>
      </c>
      <c r="F5834" s="25" t="s">
        <v>140</v>
      </c>
      <c r="G5834" s="25" t="s">
        <v>50</v>
      </c>
      <c r="H5834" s="24">
        <v>45286</v>
      </c>
      <c r="I5834" s="101">
        <v>0.64098379629629632</v>
      </c>
      <c r="J5834" s="24">
        <v>45286</v>
      </c>
      <c r="K5834" s="101">
        <v>0.6454050925925926</v>
      </c>
      <c r="L5834" s="25">
        <v>382</v>
      </c>
      <c r="M5834" s="26">
        <f>Causas[[#This Row],[parada_duracion]]/60</f>
        <v>6.3666666666666663</v>
      </c>
      <c r="N5834" s="19" t="s">
        <v>47</v>
      </c>
      <c r="O5834" s="16" t="s">
        <v>47</v>
      </c>
      <c r="P5834" s="16">
        <f>WEEKNUM(Causas[[#This Row],[resolucion_fecha]],16)</f>
        <v>52</v>
      </c>
      <c r="Q5834" s="16" t="str">
        <f>TEXT(Causas[[#This Row],[resolucion_fecha]],"MMMM")</f>
        <v>diciembre</v>
      </c>
      <c r="R5834" s="16" t="str">
        <f t="shared" si="92"/>
        <v>T</v>
      </c>
      <c r="S5834" s="16"/>
      <c r="T5834" s="16" t="s">
        <v>47</v>
      </c>
      <c r="U5834" s="100"/>
      <c r="V5834" s="16"/>
      <c r="W5834" s="16"/>
    </row>
    <row r="5835" spans="1:23" hidden="1" x14ac:dyDescent="0.25">
      <c r="A5835" s="96">
        <v>157188</v>
      </c>
      <c r="B5835" s="96" t="s">
        <v>95</v>
      </c>
      <c r="C5835" s="96" t="s">
        <v>43</v>
      </c>
      <c r="D5835" s="96" t="s">
        <v>59</v>
      </c>
      <c r="E5835" s="97">
        <v>44231</v>
      </c>
      <c r="F5835" s="96" t="s">
        <v>60</v>
      </c>
      <c r="G5835" s="96" t="s">
        <v>46</v>
      </c>
      <c r="H5835" s="97">
        <v>45264</v>
      </c>
      <c r="I5835" s="23">
        <v>0.31577546296296294</v>
      </c>
      <c r="J5835" s="97">
        <v>45264</v>
      </c>
      <c r="K5835" s="23">
        <v>0.31997685185185182</v>
      </c>
      <c r="L5835" s="96">
        <v>363</v>
      </c>
      <c r="M5835" s="98">
        <f>Causas[[#This Row],[parada_duracion]]/60</f>
        <v>6.05</v>
      </c>
      <c r="N5835" s="19" t="s">
        <v>47</v>
      </c>
      <c r="O5835" s="16" t="s">
        <v>47</v>
      </c>
      <c r="P5835" s="99">
        <f>WEEKNUM(Causas[[#This Row],[resolucion_fecha]],16)</f>
        <v>49</v>
      </c>
      <c r="Q5835" s="99" t="str">
        <f>TEXT(Causas[[#This Row],[resolucion_fecha]],"MMMM")</f>
        <v>diciembre</v>
      </c>
      <c r="R5835" s="99" t="str">
        <f t="shared" si="92"/>
        <v>M</v>
      </c>
      <c r="S5835" s="99"/>
      <c r="T5835" s="16" t="s">
        <v>47</v>
      </c>
      <c r="U5835" s="16"/>
      <c r="V5835" s="99"/>
      <c r="W5835" s="99"/>
    </row>
    <row r="5836" spans="1:23" hidden="1" x14ac:dyDescent="0.25">
      <c r="A5836" s="96">
        <v>156829</v>
      </c>
      <c r="B5836" s="96" t="s">
        <v>66</v>
      </c>
      <c r="C5836" s="96" t="s">
        <v>43</v>
      </c>
      <c r="D5836" s="96" t="s">
        <v>166</v>
      </c>
      <c r="E5836" s="97">
        <v>43405</v>
      </c>
      <c r="F5836" s="96" t="s">
        <v>45</v>
      </c>
      <c r="G5836" s="96" t="s">
        <v>50</v>
      </c>
      <c r="H5836" s="97">
        <v>45261</v>
      </c>
      <c r="I5836" s="23">
        <v>0.2633449074074074</v>
      </c>
      <c r="J5836" s="97">
        <v>45261</v>
      </c>
      <c r="K5836" s="23">
        <v>0.26745370370370369</v>
      </c>
      <c r="L5836" s="96">
        <v>355</v>
      </c>
      <c r="M5836" s="98">
        <f>Causas[[#This Row],[parada_duracion]]/60</f>
        <v>5.916666666666667</v>
      </c>
      <c r="N5836" s="19" t="s">
        <v>47</v>
      </c>
      <c r="O5836" s="16" t="s">
        <v>47</v>
      </c>
      <c r="P5836" s="99">
        <f>WEEKNUM(Causas[[#This Row],[resolucion_fecha]],16)</f>
        <v>48</v>
      </c>
      <c r="Q5836" s="99" t="str">
        <f>TEXT(Causas[[#This Row],[resolucion_fecha]],"MMMM")</f>
        <v>diciembre</v>
      </c>
      <c r="R5836" s="99" t="str">
        <f t="shared" si="92"/>
        <v>M</v>
      </c>
      <c r="S5836" s="99"/>
      <c r="T5836" s="16" t="s">
        <v>47</v>
      </c>
      <c r="U5836" s="100"/>
      <c r="V5836" s="99"/>
      <c r="W5836" s="99"/>
    </row>
    <row r="5837" spans="1:23" hidden="1" x14ac:dyDescent="0.25">
      <c r="A5837" s="25">
        <v>157523</v>
      </c>
      <c r="B5837" s="25" t="s">
        <v>42</v>
      </c>
      <c r="C5837" s="25" t="s">
        <v>43</v>
      </c>
      <c r="D5837" s="25" t="s">
        <v>80</v>
      </c>
      <c r="E5837" s="24">
        <v>43405</v>
      </c>
      <c r="F5837" s="25" t="s">
        <v>45</v>
      </c>
      <c r="G5837" s="25" t="s">
        <v>50</v>
      </c>
      <c r="H5837" s="24">
        <v>45266</v>
      </c>
      <c r="I5837" s="101">
        <v>0.38398148148148148</v>
      </c>
      <c r="J5837" s="24">
        <v>45266</v>
      </c>
      <c r="K5837" s="101">
        <v>0.38803240740740735</v>
      </c>
      <c r="L5837" s="25">
        <v>350</v>
      </c>
      <c r="M5837" s="26">
        <f>Causas[[#This Row],[parada_duracion]]/60</f>
        <v>5.833333333333333</v>
      </c>
      <c r="N5837" s="19" t="s">
        <v>47</v>
      </c>
      <c r="O5837" s="16" t="s">
        <v>47</v>
      </c>
      <c r="P5837" s="16">
        <f>WEEKNUM(Causas[[#This Row],[resolucion_fecha]],16)</f>
        <v>49</v>
      </c>
      <c r="Q5837" s="16" t="str">
        <f>TEXT(Causas[[#This Row],[resolucion_fecha]],"MMMM")</f>
        <v>diciembre</v>
      </c>
      <c r="R5837" s="16" t="str">
        <f t="shared" si="92"/>
        <v>M</v>
      </c>
      <c r="S5837" s="16"/>
      <c r="T5837" s="16" t="s">
        <v>47</v>
      </c>
      <c r="U5837" s="100"/>
      <c r="V5837" s="16"/>
      <c r="W5837" s="16"/>
    </row>
    <row r="5838" spans="1:23" hidden="1" x14ac:dyDescent="0.25">
      <c r="A5838" s="96">
        <v>159040</v>
      </c>
      <c r="B5838" s="96" t="s">
        <v>42</v>
      </c>
      <c r="C5838" s="96" t="s">
        <v>43</v>
      </c>
      <c r="D5838" s="96" t="s">
        <v>96</v>
      </c>
      <c r="E5838" s="97">
        <v>43405</v>
      </c>
      <c r="F5838" s="96" t="s">
        <v>45</v>
      </c>
      <c r="G5838" s="96" t="s">
        <v>50</v>
      </c>
      <c r="H5838" s="97">
        <v>45279</v>
      </c>
      <c r="I5838" s="23">
        <v>0.63233796296296296</v>
      </c>
      <c r="J5838" s="97">
        <v>45279</v>
      </c>
      <c r="K5838" s="23">
        <v>0.63634259259259263</v>
      </c>
      <c r="L5838" s="96">
        <v>346</v>
      </c>
      <c r="M5838" s="98">
        <f>Causas[[#This Row],[parada_duracion]]/60</f>
        <v>5.7666666666666666</v>
      </c>
      <c r="N5838" s="19" t="s">
        <v>47</v>
      </c>
      <c r="O5838" s="16" t="s">
        <v>47</v>
      </c>
      <c r="P5838" s="99">
        <f>WEEKNUM(Causas[[#This Row],[resolucion_fecha]],16)</f>
        <v>51</v>
      </c>
      <c r="Q5838" s="99" t="str">
        <f>TEXT(Causas[[#This Row],[resolucion_fecha]],"MMMM")</f>
        <v>diciembre</v>
      </c>
      <c r="R5838" s="99" t="str">
        <f t="shared" si="92"/>
        <v>T</v>
      </c>
      <c r="S5838" s="99"/>
      <c r="T5838" s="16" t="s">
        <v>47</v>
      </c>
      <c r="U5838" s="16"/>
      <c r="V5838" s="99"/>
      <c r="W5838" s="99"/>
    </row>
    <row r="5839" spans="1:23" hidden="1" x14ac:dyDescent="0.25">
      <c r="A5839" s="25">
        <v>157280</v>
      </c>
      <c r="B5839" s="25" t="s">
        <v>42</v>
      </c>
      <c r="C5839" s="25" t="s">
        <v>43</v>
      </c>
      <c r="D5839" s="25" t="s">
        <v>164</v>
      </c>
      <c r="E5839" s="24">
        <v>43405</v>
      </c>
      <c r="F5839" s="25" t="s">
        <v>45</v>
      </c>
      <c r="G5839" s="25" t="s">
        <v>50</v>
      </c>
      <c r="H5839" s="24">
        <v>45264</v>
      </c>
      <c r="I5839" s="101">
        <v>0.70792824074074068</v>
      </c>
      <c r="J5839" s="24">
        <v>45264</v>
      </c>
      <c r="K5839" s="101">
        <v>0.71190972222222226</v>
      </c>
      <c r="L5839" s="25">
        <v>344</v>
      </c>
      <c r="M5839" s="26">
        <f>Causas[[#This Row],[parada_duracion]]/60</f>
        <v>5.7333333333333334</v>
      </c>
      <c r="N5839" s="18" t="s">
        <v>47</v>
      </c>
      <c r="O5839" s="99" t="s">
        <v>47</v>
      </c>
      <c r="P5839" s="16">
        <f>WEEKNUM(Causas[[#This Row],[resolucion_fecha]],16)</f>
        <v>49</v>
      </c>
      <c r="Q5839" s="16" t="str">
        <f>TEXT(Causas[[#This Row],[resolucion_fecha]],"MMMM")</f>
        <v>diciembre</v>
      </c>
      <c r="R5839" s="16" t="str">
        <f t="shared" si="92"/>
        <v>T</v>
      </c>
      <c r="S5839" s="16"/>
      <c r="T5839" s="99" t="s">
        <v>47</v>
      </c>
      <c r="U5839" s="100"/>
      <c r="V5839" s="16"/>
      <c r="W5839" s="16"/>
    </row>
    <row r="5840" spans="1:23" hidden="1" x14ac:dyDescent="0.25">
      <c r="A5840" s="25">
        <v>158579</v>
      </c>
      <c r="B5840" s="25" t="s">
        <v>122</v>
      </c>
      <c r="C5840" s="25" t="s">
        <v>43</v>
      </c>
      <c r="D5840" s="25" t="s">
        <v>48</v>
      </c>
      <c r="E5840" s="24">
        <v>43405</v>
      </c>
      <c r="F5840" s="25" t="s">
        <v>45</v>
      </c>
      <c r="G5840" s="25" t="s">
        <v>46</v>
      </c>
      <c r="H5840" s="24">
        <v>45274</v>
      </c>
      <c r="I5840" s="101">
        <v>0.86076388888888899</v>
      </c>
      <c r="J5840" s="24">
        <v>45274</v>
      </c>
      <c r="K5840" s="101">
        <v>0.86473379629629632</v>
      </c>
      <c r="L5840" s="25">
        <v>343</v>
      </c>
      <c r="M5840" s="26">
        <f>Causas[[#This Row],[parada_duracion]]/60</f>
        <v>5.7166666666666668</v>
      </c>
      <c r="N5840" s="19" t="s">
        <v>47</v>
      </c>
      <c r="O5840" s="16" t="s">
        <v>47</v>
      </c>
      <c r="P5840" s="16">
        <f>WEEKNUM(Causas[[#This Row],[resolucion_fecha]],16)</f>
        <v>50</v>
      </c>
      <c r="Q5840" s="16" t="str">
        <f>TEXT(Causas[[#This Row],[resolucion_fecha]],"MMMM")</f>
        <v>diciembre</v>
      </c>
      <c r="R5840" s="16" t="str">
        <f t="shared" si="92"/>
        <v>T</v>
      </c>
      <c r="S5840" s="16"/>
      <c r="T5840" s="16" t="s">
        <v>47</v>
      </c>
      <c r="U5840" s="16"/>
      <c r="V5840" s="16"/>
      <c r="W5840" s="16"/>
    </row>
    <row r="5841" spans="1:23" hidden="1" x14ac:dyDescent="0.25">
      <c r="A5841" s="25">
        <v>158724</v>
      </c>
      <c r="B5841" s="25" t="s">
        <v>42</v>
      </c>
      <c r="C5841" s="25" t="s">
        <v>43</v>
      </c>
      <c r="D5841" s="25" t="s">
        <v>166</v>
      </c>
      <c r="E5841" s="24">
        <v>43405</v>
      </c>
      <c r="F5841" s="25" t="s">
        <v>45</v>
      </c>
      <c r="G5841" s="25" t="s">
        <v>46</v>
      </c>
      <c r="H5841" s="24">
        <v>45275</v>
      </c>
      <c r="I5841" s="101">
        <v>0.87525462962962963</v>
      </c>
      <c r="J5841" s="24">
        <v>45275</v>
      </c>
      <c r="K5841" s="101">
        <v>0.87915509259259261</v>
      </c>
      <c r="L5841" s="25">
        <v>337</v>
      </c>
      <c r="M5841" s="26">
        <f>Causas[[#This Row],[parada_duracion]]/60</f>
        <v>5.6166666666666663</v>
      </c>
      <c r="N5841" s="19" t="s">
        <v>47</v>
      </c>
      <c r="O5841" s="16" t="s">
        <v>47</v>
      </c>
      <c r="P5841" s="16">
        <f>WEEKNUM(Causas[[#This Row],[resolucion_fecha]],16)</f>
        <v>50</v>
      </c>
      <c r="Q5841" s="16" t="str">
        <f>TEXT(Causas[[#This Row],[resolucion_fecha]],"MMMM")</f>
        <v>diciembre</v>
      </c>
      <c r="R5841" s="16" t="str">
        <f t="shared" si="92"/>
        <v>T</v>
      </c>
      <c r="S5841" s="16"/>
      <c r="T5841" s="16" t="s">
        <v>47</v>
      </c>
      <c r="U5841" s="16"/>
      <c r="V5841" s="16"/>
      <c r="W5841" s="16"/>
    </row>
    <row r="5842" spans="1:23" hidden="1" x14ac:dyDescent="0.25">
      <c r="A5842" s="25">
        <v>157435</v>
      </c>
      <c r="B5842" s="25" t="s">
        <v>42</v>
      </c>
      <c r="C5842" s="25" t="s">
        <v>43</v>
      </c>
      <c r="D5842" s="25" t="s">
        <v>96</v>
      </c>
      <c r="E5842" s="24">
        <v>43405</v>
      </c>
      <c r="F5842" s="25" t="s">
        <v>45</v>
      </c>
      <c r="G5842" s="25" t="s">
        <v>46</v>
      </c>
      <c r="H5842" s="24">
        <v>45265</v>
      </c>
      <c r="I5842" s="101">
        <v>0.62541666666666662</v>
      </c>
      <c r="J5842" s="24">
        <v>45265</v>
      </c>
      <c r="K5842" s="101">
        <v>0.62924768518518526</v>
      </c>
      <c r="L5842" s="25">
        <v>331</v>
      </c>
      <c r="M5842" s="26">
        <f>Causas[[#This Row],[parada_duracion]]/60</f>
        <v>5.5166666666666666</v>
      </c>
      <c r="N5842" s="19" t="s">
        <v>47</v>
      </c>
      <c r="O5842" s="16" t="s">
        <v>47</v>
      </c>
      <c r="P5842" s="16">
        <f>WEEKNUM(Causas[[#This Row],[resolucion_fecha]],16)</f>
        <v>49</v>
      </c>
      <c r="Q5842" s="16" t="str">
        <f>TEXT(Causas[[#This Row],[resolucion_fecha]],"MMMM")</f>
        <v>diciembre</v>
      </c>
      <c r="R5842" s="16" t="str">
        <f t="shared" si="92"/>
        <v>T</v>
      </c>
      <c r="S5842" s="16"/>
      <c r="T5842" s="16" t="s">
        <v>47</v>
      </c>
      <c r="U5842" s="16"/>
      <c r="V5842" s="16"/>
      <c r="W5842" s="16"/>
    </row>
    <row r="5843" spans="1:23" hidden="1" x14ac:dyDescent="0.25">
      <c r="A5843" s="25">
        <v>159764</v>
      </c>
      <c r="B5843" s="25" t="s">
        <v>54</v>
      </c>
      <c r="C5843" s="25" t="s">
        <v>43</v>
      </c>
      <c r="D5843" s="25" t="s">
        <v>55</v>
      </c>
      <c r="E5843" s="24">
        <v>44120</v>
      </c>
      <c r="F5843" s="25" t="s">
        <v>56</v>
      </c>
      <c r="G5843" s="25" t="s">
        <v>50</v>
      </c>
      <c r="H5843" s="24">
        <v>45286</v>
      </c>
      <c r="I5843" s="101">
        <v>0.74124999999999996</v>
      </c>
      <c r="J5843" s="24">
        <v>45286</v>
      </c>
      <c r="K5843" s="101">
        <v>0.74502314814814818</v>
      </c>
      <c r="L5843" s="25">
        <v>326</v>
      </c>
      <c r="M5843" s="26">
        <f>Causas[[#This Row],[parada_duracion]]/60</f>
        <v>5.4333333333333336</v>
      </c>
      <c r="N5843" s="19" t="s">
        <v>47</v>
      </c>
      <c r="O5843" s="16" t="s">
        <v>47</v>
      </c>
      <c r="P5843" s="16">
        <f>WEEKNUM(Causas[[#This Row],[resolucion_fecha]],16)</f>
        <v>52</v>
      </c>
      <c r="Q5843" s="16" t="str">
        <f>TEXT(Causas[[#This Row],[resolucion_fecha]],"MMMM")</f>
        <v>diciembre</v>
      </c>
      <c r="R5843" s="16" t="str">
        <f t="shared" si="92"/>
        <v>T</v>
      </c>
      <c r="S5843" s="16"/>
      <c r="T5843" s="16" t="s">
        <v>47</v>
      </c>
      <c r="U5843" s="16"/>
      <c r="V5843" s="16"/>
      <c r="W5843" s="16"/>
    </row>
    <row r="5844" spans="1:23" hidden="1" x14ac:dyDescent="0.25">
      <c r="A5844" s="25">
        <v>156884</v>
      </c>
      <c r="B5844" s="25" t="s">
        <v>95</v>
      </c>
      <c r="C5844" s="25" t="s">
        <v>43</v>
      </c>
      <c r="D5844" s="25" t="s">
        <v>82</v>
      </c>
      <c r="E5844" s="24">
        <v>45063</v>
      </c>
      <c r="F5844" s="25" t="s">
        <v>124</v>
      </c>
      <c r="G5844" s="25" t="s">
        <v>50</v>
      </c>
      <c r="H5844" s="24">
        <v>45261</v>
      </c>
      <c r="I5844" s="101">
        <v>0.43417824074074068</v>
      </c>
      <c r="J5844" s="24">
        <v>45261</v>
      </c>
      <c r="K5844" s="101">
        <v>0.43769675925925927</v>
      </c>
      <c r="L5844" s="25">
        <v>304</v>
      </c>
      <c r="M5844" s="26">
        <f>Causas[[#This Row],[parada_duracion]]/60</f>
        <v>5.0666666666666664</v>
      </c>
      <c r="N5844" s="19" t="s">
        <v>47</v>
      </c>
      <c r="O5844" s="16" t="s">
        <v>47</v>
      </c>
      <c r="P5844" s="16">
        <f>WEEKNUM(Causas[[#This Row],[resolucion_fecha]],16)</f>
        <v>48</v>
      </c>
      <c r="Q5844" s="16" t="str">
        <f>TEXT(Causas[[#This Row],[resolucion_fecha]],"MMMM")</f>
        <v>diciembre</v>
      </c>
      <c r="R5844" s="16" t="str">
        <f t="shared" si="92"/>
        <v>M</v>
      </c>
      <c r="S5844" s="16"/>
      <c r="T5844" s="16" t="s">
        <v>47</v>
      </c>
      <c r="U5844" s="16"/>
      <c r="V5844" s="16"/>
      <c r="W5844" s="16"/>
    </row>
    <row r="5845" spans="1:23" hidden="1" x14ac:dyDescent="0.25">
      <c r="A5845" s="25">
        <v>159593</v>
      </c>
      <c r="B5845" s="25" t="s">
        <v>101</v>
      </c>
      <c r="C5845" s="25" t="s">
        <v>43</v>
      </c>
      <c r="D5845" s="25" t="s">
        <v>68</v>
      </c>
      <c r="E5845" s="24">
        <v>43405</v>
      </c>
      <c r="F5845" s="25" t="s">
        <v>45</v>
      </c>
      <c r="G5845" s="25" t="s">
        <v>50</v>
      </c>
      <c r="H5845" s="24">
        <v>45282</v>
      </c>
      <c r="I5845" s="101">
        <v>0.75468750000000007</v>
      </c>
      <c r="J5845" s="24">
        <v>45282</v>
      </c>
      <c r="K5845" s="101">
        <v>0.75819444444444439</v>
      </c>
      <c r="L5845" s="25">
        <v>303</v>
      </c>
      <c r="M5845" s="26">
        <f>Causas[[#This Row],[parada_duracion]]/60</f>
        <v>5.05</v>
      </c>
      <c r="N5845" s="19" t="s">
        <v>47</v>
      </c>
      <c r="O5845" s="16" t="s">
        <v>47</v>
      </c>
      <c r="P5845" s="16">
        <f>WEEKNUM(Causas[[#This Row],[resolucion_fecha]],16)</f>
        <v>51</v>
      </c>
      <c r="Q5845" s="16" t="str">
        <f>TEXT(Causas[[#This Row],[resolucion_fecha]],"MMMM")</f>
        <v>diciembre</v>
      </c>
      <c r="R5845" s="16" t="str">
        <f t="shared" si="92"/>
        <v>T</v>
      </c>
      <c r="S5845" s="16"/>
      <c r="T5845" s="16" t="s">
        <v>47</v>
      </c>
      <c r="U5845" s="16"/>
      <c r="V5845" s="16"/>
      <c r="W5845" s="16"/>
    </row>
    <row r="5846" spans="1:23" hidden="1" x14ac:dyDescent="0.25">
      <c r="A5846" s="96">
        <v>158271</v>
      </c>
      <c r="B5846" s="96" t="s">
        <v>84</v>
      </c>
      <c r="C5846" s="96" t="s">
        <v>43</v>
      </c>
      <c r="D5846" s="96" t="s">
        <v>68</v>
      </c>
      <c r="E5846" s="97">
        <v>44012</v>
      </c>
      <c r="F5846" s="96" t="s">
        <v>56</v>
      </c>
      <c r="G5846" s="96" t="s">
        <v>46</v>
      </c>
      <c r="H5846" s="97">
        <v>45272</v>
      </c>
      <c r="I5846" s="23">
        <v>0.47607638888888887</v>
      </c>
      <c r="J5846" s="97">
        <v>45272</v>
      </c>
      <c r="K5846" s="23">
        <v>0.479525462962963</v>
      </c>
      <c r="L5846" s="96">
        <v>298</v>
      </c>
      <c r="M5846" s="98">
        <f>Causas[[#This Row],[parada_duracion]]/60</f>
        <v>4.9666666666666668</v>
      </c>
      <c r="N5846" s="18" t="s">
        <v>47</v>
      </c>
      <c r="O5846" s="99" t="s">
        <v>47</v>
      </c>
      <c r="P5846" s="99">
        <f>WEEKNUM(Causas[[#This Row],[resolucion_fecha]],16)</f>
        <v>50</v>
      </c>
      <c r="Q5846" s="99" t="str">
        <f>TEXT(Causas[[#This Row],[resolucion_fecha]],"MMMM")</f>
        <v>diciembre</v>
      </c>
      <c r="R5846" s="99" t="str">
        <f t="shared" si="92"/>
        <v>M</v>
      </c>
      <c r="S5846" s="99"/>
      <c r="T5846" s="99" t="s">
        <v>47</v>
      </c>
      <c r="U5846" s="16"/>
      <c r="V5846" s="99"/>
      <c r="W5846" s="99"/>
    </row>
    <row r="5847" spans="1:23" hidden="1" x14ac:dyDescent="0.25">
      <c r="A5847" s="96">
        <v>160258</v>
      </c>
      <c r="B5847" s="96" t="s">
        <v>111</v>
      </c>
      <c r="C5847" s="96" t="s">
        <v>43</v>
      </c>
      <c r="D5847" s="96" t="s">
        <v>59</v>
      </c>
      <c r="E5847" s="97">
        <v>44231</v>
      </c>
      <c r="F5847" s="96" t="s">
        <v>60</v>
      </c>
      <c r="G5847" s="96" t="s">
        <v>50</v>
      </c>
      <c r="H5847" s="97">
        <v>45289</v>
      </c>
      <c r="I5847" s="23">
        <v>0.65788194444444448</v>
      </c>
      <c r="J5847" s="97">
        <v>45289</v>
      </c>
      <c r="K5847" s="23">
        <v>0.6613310185185185</v>
      </c>
      <c r="L5847" s="96">
        <v>298</v>
      </c>
      <c r="M5847" s="98">
        <f>Causas[[#This Row],[parada_duracion]]/60</f>
        <v>4.9666666666666668</v>
      </c>
      <c r="N5847" s="19" t="s">
        <v>47</v>
      </c>
      <c r="O5847" s="16" t="s">
        <v>47</v>
      </c>
      <c r="P5847" s="99">
        <f>WEEKNUM(Causas[[#This Row],[resolucion_fecha]],16)</f>
        <v>52</v>
      </c>
      <c r="Q5847" s="99" t="str">
        <f>TEXT(Causas[[#This Row],[resolucion_fecha]],"MMMM")</f>
        <v>diciembre</v>
      </c>
      <c r="R5847" s="99" t="str">
        <f t="shared" si="92"/>
        <v>T</v>
      </c>
      <c r="S5847" s="99"/>
      <c r="T5847" s="16" t="s">
        <v>47</v>
      </c>
      <c r="U5847" s="100"/>
      <c r="V5847" s="99"/>
      <c r="W5847" s="99"/>
    </row>
    <row r="5848" spans="1:23" hidden="1" x14ac:dyDescent="0.25">
      <c r="A5848" s="25">
        <v>158162</v>
      </c>
      <c r="B5848" s="25" t="s">
        <v>42</v>
      </c>
      <c r="C5848" s="25" t="s">
        <v>43</v>
      </c>
      <c r="D5848" s="25" t="s">
        <v>166</v>
      </c>
      <c r="E5848" s="24">
        <v>43405</v>
      </c>
      <c r="F5848" s="25" t="s">
        <v>45</v>
      </c>
      <c r="G5848" s="25" t="s">
        <v>46</v>
      </c>
      <c r="H5848" s="24">
        <v>45271</v>
      </c>
      <c r="I5848" s="101">
        <v>0.62789351851851849</v>
      </c>
      <c r="J5848" s="24">
        <v>45271</v>
      </c>
      <c r="K5848" s="101">
        <v>0.63127314814814817</v>
      </c>
      <c r="L5848" s="25">
        <v>292</v>
      </c>
      <c r="M5848" s="26">
        <f>Causas[[#This Row],[parada_duracion]]/60</f>
        <v>4.8666666666666663</v>
      </c>
      <c r="N5848" s="19" t="s">
        <v>47</v>
      </c>
      <c r="O5848" s="16" t="s">
        <v>47</v>
      </c>
      <c r="P5848" s="16">
        <f>WEEKNUM(Causas[[#This Row],[resolucion_fecha]],16)</f>
        <v>50</v>
      </c>
      <c r="Q5848" s="16" t="str">
        <f>TEXT(Causas[[#This Row],[resolucion_fecha]],"MMMM")</f>
        <v>diciembre</v>
      </c>
      <c r="R5848" s="16" t="str">
        <f t="shared" si="92"/>
        <v>T</v>
      </c>
      <c r="S5848" s="16"/>
      <c r="T5848" s="16" t="s">
        <v>47</v>
      </c>
      <c r="U5848" s="100"/>
      <c r="V5848" s="16"/>
      <c r="W5848" s="16"/>
    </row>
    <row r="5849" spans="1:23" hidden="1" x14ac:dyDescent="0.25">
      <c r="A5849" s="96">
        <v>159327</v>
      </c>
      <c r="B5849" s="96" t="s">
        <v>129</v>
      </c>
      <c r="C5849" s="96" t="s">
        <v>43</v>
      </c>
      <c r="D5849" s="96" t="s">
        <v>55</v>
      </c>
      <c r="E5849" s="97">
        <v>43405</v>
      </c>
      <c r="F5849" s="96" t="s">
        <v>45</v>
      </c>
      <c r="G5849" s="96" t="s">
        <v>46</v>
      </c>
      <c r="H5849" s="97">
        <v>45281</v>
      </c>
      <c r="I5849" s="23">
        <v>0.50059027777777776</v>
      </c>
      <c r="J5849" s="97">
        <v>45281</v>
      </c>
      <c r="K5849" s="23">
        <v>0.50377314814814811</v>
      </c>
      <c r="L5849" s="96">
        <v>275</v>
      </c>
      <c r="M5849" s="98">
        <f>Causas[[#This Row],[parada_duracion]]/60</f>
        <v>4.583333333333333</v>
      </c>
      <c r="N5849" s="18" t="s">
        <v>47</v>
      </c>
      <c r="O5849" s="99" t="s">
        <v>47</v>
      </c>
      <c r="P5849" s="99">
        <f>WEEKNUM(Causas[[#This Row],[resolucion_fecha]],16)</f>
        <v>51</v>
      </c>
      <c r="Q5849" s="99" t="str">
        <f>TEXT(Causas[[#This Row],[resolucion_fecha]],"MMMM")</f>
        <v>diciembre</v>
      </c>
      <c r="R5849" s="99" t="str">
        <f t="shared" si="92"/>
        <v>M</v>
      </c>
      <c r="S5849" s="99"/>
      <c r="T5849" s="99" t="s">
        <v>47</v>
      </c>
      <c r="U5849" s="16"/>
      <c r="V5849" s="99"/>
      <c r="W5849" s="99"/>
    </row>
    <row r="5850" spans="1:23" hidden="1" x14ac:dyDescent="0.25">
      <c r="A5850" s="25">
        <v>160103</v>
      </c>
      <c r="B5850" s="25" t="s">
        <v>42</v>
      </c>
      <c r="C5850" s="25" t="s">
        <v>43</v>
      </c>
      <c r="D5850" s="25" t="s">
        <v>1441</v>
      </c>
      <c r="E5850" s="24">
        <v>43732</v>
      </c>
      <c r="F5850" s="25" t="s">
        <v>325</v>
      </c>
      <c r="G5850" s="25" t="s">
        <v>46</v>
      </c>
      <c r="H5850" s="24">
        <v>45288</v>
      </c>
      <c r="I5850" s="101">
        <v>0.72351851851851856</v>
      </c>
      <c r="J5850" s="24">
        <v>45288</v>
      </c>
      <c r="K5850" s="101">
        <v>0.72662037037037042</v>
      </c>
      <c r="L5850" s="25">
        <v>268</v>
      </c>
      <c r="M5850" s="26">
        <f>Causas[[#This Row],[parada_duracion]]/60</f>
        <v>4.4666666666666668</v>
      </c>
      <c r="N5850" s="19" t="s">
        <v>47</v>
      </c>
      <c r="O5850" s="16" t="s">
        <v>47</v>
      </c>
      <c r="P5850" s="16">
        <f>WEEKNUM(Causas[[#This Row],[resolucion_fecha]],16)</f>
        <v>52</v>
      </c>
      <c r="Q5850" s="16" t="str">
        <f>TEXT(Causas[[#This Row],[resolucion_fecha]],"MMMM")</f>
        <v>diciembre</v>
      </c>
      <c r="R5850" s="16" t="str">
        <f t="shared" si="92"/>
        <v>T</v>
      </c>
      <c r="S5850" s="16"/>
      <c r="T5850" s="16" t="s">
        <v>47</v>
      </c>
      <c r="U5850" s="100"/>
      <c r="V5850" s="16"/>
      <c r="W5850" s="16"/>
    </row>
    <row r="5851" spans="1:23" hidden="1" x14ac:dyDescent="0.25">
      <c r="A5851" s="25">
        <v>157563</v>
      </c>
      <c r="B5851" s="25" t="s">
        <v>70</v>
      </c>
      <c r="C5851" s="25" t="s">
        <v>43</v>
      </c>
      <c r="D5851" s="25" t="s">
        <v>64</v>
      </c>
      <c r="E5851" s="24">
        <v>43881</v>
      </c>
      <c r="F5851" s="25" t="s">
        <v>56</v>
      </c>
      <c r="G5851" s="25" t="s">
        <v>50</v>
      </c>
      <c r="H5851" s="24">
        <v>45266</v>
      </c>
      <c r="I5851" s="101">
        <v>0.47907407407407404</v>
      </c>
      <c r="J5851" s="24">
        <v>45266</v>
      </c>
      <c r="K5851" s="101">
        <v>0.48208333333333336</v>
      </c>
      <c r="L5851" s="25">
        <v>260</v>
      </c>
      <c r="M5851" s="26">
        <f>Causas[[#This Row],[parada_duracion]]/60</f>
        <v>4.333333333333333</v>
      </c>
      <c r="N5851" s="19" t="s">
        <v>47</v>
      </c>
      <c r="O5851" s="16" t="s">
        <v>47</v>
      </c>
      <c r="P5851" s="16">
        <f>WEEKNUM(Causas[[#This Row],[resolucion_fecha]],16)</f>
        <v>49</v>
      </c>
      <c r="Q5851" s="16" t="str">
        <f>TEXT(Causas[[#This Row],[resolucion_fecha]],"MMMM")</f>
        <v>diciembre</v>
      </c>
      <c r="R5851" s="16" t="str">
        <f t="shared" si="92"/>
        <v>M</v>
      </c>
      <c r="S5851" s="16"/>
      <c r="T5851" s="16" t="s">
        <v>47</v>
      </c>
      <c r="U5851" s="16"/>
      <c r="V5851" s="16"/>
      <c r="W5851" s="16"/>
    </row>
    <row r="5852" spans="1:23" hidden="1" x14ac:dyDescent="0.25">
      <c r="A5852" s="25">
        <v>159232</v>
      </c>
      <c r="B5852" s="25" t="s">
        <v>66</v>
      </c>
      <c r="C5852" s="25" t="s">
        <v>43</v>
      </c>
      <c r="D5852" s="25" t="s">
        <v>82</v>
      </c>
      <c r="E5852" s="24">
        <v>43405</v>
      </c>
      <c r="F5852" s="25" t="s">
        <v>45</v>
      </c>
      <c r="G5852" s="25" t="s">
        <v>50</v>
      </c>
      <c r="H5852" s="24">
        <v>45280</v>
      </c>
      <c r="I5852" s="101">
        <v>0.62653935185185183</v>
      </c>
      <c r="J5852" s="24">
        <v>45280</v>
      </c>
      <c r="K5852" s="101">
        <v>0.62927083333333333</v>
      </c>
      <c r="L5852" s="25">
        <v>236</v>
      </c>
      <c r="M5852" s="26">
        <f>Causas[[#This Row],[parada_duracion]]/60</f>
        <v>3.9333333333333331</v>
      </c>
      <c r="N5852" s="19" t="s">
        <v>47</v>
      </c>
      <c r="O5852" s="16" t="s">
        <v>47</v>
      </c>
      <c r="P5852" s="16">
        <f>WEEKNUM(Causas[[#This Row],[resolucion_fecha]],16)</f>
        <v>51</v>
      </c>
      <c r="Q5852" s="16" t="str">
        <f>TEXT(Causas[[#This Row],[resolucion_fecha]],"MMMM")</f>
        <v>diciembre</v>
      </c>
      <c r="R5852" s="16" t="str">
        <f t="shared" si="92"/>
        <v>T</v>
      </c>
      <c r="S5852" s="16"/>
      <c r="T5852" s="16" t="s">
        <v>47</v>
      </c>
      <c r="U5852" s="16"/>
      <c r="V5852" s="16"/>
      <c r="W5852" s="16"/>
    </row>
    <row r="5853" spans="1:23" hidden="1" x14ac:dyDescent="0.25">
      <c r="A5853" s="25">
        <v>160239</v>
      </c>
      <c r="B5853" s="25" t="s">
        <v>42</v>
      </c>
      <c r="C5853" s="25" t="s">
        <v>43</v>
      </c>
      <c r="D5853" s="25" t="s">
        <v>59</v>
      </c>
      <c r="E5853" s="24">
        <v>44231</v>
      </c>
      <c r="F5853" s="25" t="s">
        <v>60</v>
      </c>
      <c r="G5853" s="25" t="s">
        <v>50</v>
      </c>
      <c r="H5853" s="24">
        <v>45289</v>
      </c>
      <c r="I5853" s="101">
        <v>0.61554398148148148</v>
      </c>
      <c r="J5853" s="24">
        <v>45289</v>
      </c>
      <c r="K5853" s="101">
        <v>0.61822916666666672</v>
      </c>
      <c r="L5853" s="25">
        <v>232</v>
      </c>
      <c r="M5853" s="26">
        <f>Causas[[#This Row],[parada_duracion]]/60</f>
        <v>3.8666666666666667</v>
      </c>
      <c r="N5853" s="19" t="s">
        <v>47</v>
      </c>
      <c r="O5853" s="16" t="s">
        <v>47</v>
      </c>
      <c r="P5853" s="16">
        <f>WEEKNUM(Causas[[#This Row],[resolucion_fecha]],16)</f>
        <v>52</v>
      </c>
      <c r="Q5853" s="16" t="str">
        <f>TEXT(Causas[[#This Row],[resolucion_fecha]],"MMMM")</f>
        <v>diciembre</v>
      </c>
      <c r="R5853" s="16" t="str">
        <f t="shared" si="92"/>
        <v>T</v>
      </c>
      <c r="S5853" s="16"/>
      <c r="T5853" s="16" t="s">
        <v>47</v>
      </c>
      <c r="U5853" s="16"/>
      <c r="V5853" s="16"/>
      <c r="W5853" s="16"/>
    </row>
    <row r="5854" spans="1:23" hidden="1" x14ac:dyDescent="0.25">
      <c r="A5854" s="25">
        <v>158432</v>
      </c>
      <c r="B5854" s="25" t="s">
        <v>75</v>
      </c>
      <c r="C5854" s="25" t="s">
        <v>43</v>
      </c>
      <c r="D5854" s="25" t="s">
        <v>76</v>
      </c>
      <c r="E5854" s="24">
        <v>44104</v>
      </c>
      <c r="F5854" s="25" t="s">
        <v>56</v>
      </c>
      <c r="G5854" s="25" t="s">
        <v>46</v>
      </c>
      <c r="H5854" s="24">
        <v>45273</v>
      </c>
      <c r="I5854" s="101">
        <v>0.75885416666666661</v>
      </c>
      <c r="J5854" s="24">
        <v>45273</v>
      </c>
      <c r="K5854" s="101">
        <v>0.76138888888888889</v>
      </c>
      <c r="L5854" s="25">
        <v>219</v>
      </c>
      <c r="M5854" s="26">
        <f>Causas[[#This Row],[parada_duracion]]/60</f>
        <v>3.65</v>
      </c>
      <c r="N5854" s="19" t="s">
        <v>47</v>
      </c>
      <c r="O5854" s="16" t="s">
        <v>47</v>
      </c>
      <c r="P5854" s="16">
        <f>WEEKNUM(Causas[[#This Row],[resolucion_fecha]],16)</f>
        <v>50</v>
      </c>
      <c r="Q5854" s="16" t="str">
        <f>TEXT(Causas[[#This Row],[resolucion_fecha]],"MMMM")</f>
        <v>diciembre</v>
      </c>
      <c r="R5854" s="16" t="str">
        <f t="shared" si="92"/>
        <v>T</v>
      </c>
      <c r="S5854" s="16"/>
      <c r="T5854" s="16" t="s">
        <v>47</v>
      </c>
      <c r="U5854" s="16"/>
      <c r="V5854" s="16"/>
      <c r="W5854" s="16"/>
    </row>
    <row r="5855" spans="1:23" hidden="1" x14ac:dyDescent="0.25">
      <c r="A5855" s="25">
        <v>160077</v>
      </c>
      <c r="B5855" s="25" t="s">
        <v>94</v>
      </c>
      <c r="C5855" s="25" t="s">
        <v>43</v>
      </c>
      <c r="D5855" s="25" t="s">
        <v>96</v>
      </c>
      <c r="E5855" s="24">
        <v>43405</v>
      </c>
      <c r="F5855" s="25" t="s">
        <v>45</v>
      </c>
      <c r="G5855" s="25" t="s">
        <v>46</v>
      </c>
      <c r="H5855" s="24">
        <v>45288</v>
      </c>
      <c r="I5855" s="101">
        <v>0.62677083333333339</v>
      </c>
      <c r="J5855" s="24">
        <v>45288</v>
      </c>
      <c r="K5855" s="101">
        <v>0.62921296296296292</v>
      </c>
      <c r="L5855" s="25">
        <v>211</v>
      </c>
      <c r="M5855" s="26">
        <f>Causas[[#This Row],[parada_duracion]]/60</f>
        <v>3.5166666666666666</v>
      </c>
      <c r="N5855" s="19" t="s">
        <v>47</v>
      </c>
      <c r="O5855" s="16" t="s">
        <v>47</v>
      </c>
      <c r="P5855" s="16">
        <f>WEEKNUM(Causas[[#This Row],[resolucion_fecha]],16)</f>
        <v>52</v>
      </c>
      <c r="Q5855" s="16" t="str">
        <f>TEXT(Causas[[#This Row],[resolucion_fecha]],"MMMM")</f>
        <v>diciembre</v>
      </c>
      <c r="R5855" s="16" t="str">
        <f t="shared" si="92"/>
        <v>T</v>
      </c>
      <c r="S5855" s="16"/>
      <c r="T5855" s="16" t="s">
        <v>47</v>
      </c>
      <c r="U5855" s="16"/>
      <c r="V5855" s="16"/>
      <c r="W5855" s="16"/>
    </row>
    <row r="5856" spans="1:23" hidden="1" x14ac:dyDescent="0.25">
      <c r="A5856" s="25">
        <v>158719</v>
      </c>
      <c r="B5856" s="25" t="s">
        <v>42</v>
      </c>
      <c r="C5856" s="25" t="s">
        <v>43</v>
      </c>
      <c r="D5856" s="25" t="s">
        <v>102</v>
      </c>
      <c r="E5856" s="24">
        <v>43405</v>
      </c>
      <c r="F5856" s="25" t="s">
        <v>45</v>
      </c>
      <c r="G5856" s="25" t="s">
        <v>50</v>
      </c>
      <c r="H5856" s="24">
        <v>45275</v>
      </c>
      <c r="I5856" s="101">
        <v>0.83187500000000003</v>
      </c>
      <c r="J5856" s="24">
        <v>45275</v>
      </c>
      <c r="K5856" s="101">
        <v>0.83420138888888884</v>
      </c>
      <c r="L5856" s="25">
        <v>201</v>
      </c>
      <c r="M5856" s="26">
        <f>Causas[[#This Row],[parada_duracion]]/60</f>
        <v>3.35</v>
      </c>
      <c r="N5856" s="19" t="s">
        <v>47</v>
      </c>
      <c r="O5856" s="16" t="s">
        <v>47</v>
      </c>
      <c r="P5856" s="16">
        <f>WEEKNUM(Causas[[#This Row],[resolucion_fecha]],16)</f>
        <v>50</v>
      </c>
      <c r="Q5856" s="16" t="str">
        <f>TEXT(Causas[[#This Row],[resolucion_fecha]],"MMMM")</f>
        <v>diciembre</v>
      </c>
      <c r="R5856" s="16" t="str">
        <f t="shared" si="92"/>
        <v>T</v>
      </c>
      <c r="S5856" s="16"/>
      <c r="T5856" s="16" t="s">
        <v>47</v>
      </c>
      <c r="U5856" s="16"/>
      <c r="V5856" s="16"/>
      <c r="W5856" s="16"/>
    </row>
    <row r="5857" spans="1:23" hidden="1" x14ac:dyDescent="0.25">
      <c r="A5857" s="96">
        <v>160234</v>
      </c>
      <c r="B5857" s="96" t="s">
        <v>42</v>
      </c>
      <c r="C5857" s="96" t="s">
        <v>43</v>
      </c>
      <c r="D5857" s="96" t="s">
        <v>59</v>
      </c>
      <c r="E5857" s="97">
        <v>44231</v>
      </c>
      <c r="F5857" s="96" t="s">
        <v>60</v>
      </c>
      <c r="G5857" s="96" t="s">
        <v>50</v>
      </c>
      <c r="H5857" s="97">
        <v>45289</v>
      </c>
      <c r="I5857" s="23">
        <v>0.60226851851851848</v>
      </c>
      <c r="J5857" s="97">
        <v>45289</v>
      </c>
      <c r="K5857" s="23">
        <v>0.60453703703703698</v>
      </c>
      <c r="L5857" s="96">
        <v>196</v>
      </c>
      <c r="M5857" s="98">
        <f>Causas[[#This Row],[parada_duracion]]/60</f>
        <v>3.2666666666666666</v>
      </c>
      <c r="N5857" s="19" t="s">
        <v>47</v>
      </c>
      <c r="O5857" s="16" t="s">
        <v>47</v>
      </c>
      <c r="P5857" s="99">
        <f>WEEKNUM(Causas[[#This Row],[resolucion_fecha]],16)</f>
        <v>52</v>
      </c>
      <c r="Q5857" s="99" t="str">
        <f>TEXT(Causas[[#This Row],[resolucion_fecha]],"MMMM")</f>
        <v>diciembre</v>
      </c>
      <c r="R5857" s="99" t="str">
        <f t="shared" si="92"/>
        <v>T</v>
      </c>
      <c r="S5857" s="99"/>
      <c r="T5857" s="16" t="s">
        <v>47</v>
      </c>
      <c r="U5857" s="16"/>
      <c r="V5857" s="99"/>
      <c r="W5857" s="99"/>
    </row>
    <row r="5858" spans="1:23" hidden="1" x14ac:dyDescent="0.25">
      <c r="A5858" s="96">
        <v>159439</v>
      </c>
      <c r="B5858" s="96" t="s">
        <v>101</v>
      </c>
      <c r="C5858" s="96" t="s">
        <v>43</v>
      </c>
      <c r="D5858" s="96" t="s">
        <v>76</v>
      </c>
      <c r="E5858" s="97">
        <v>43405</v>
      </c>
      <c r="F5858" s="96" t="s">
        <v>45</v>
      </c>
      <c r="G5858" s="96" t="s">
        <v>50</v>
      </c>
      <c r="H5858" s="97">
        <v>45282</v>
      </c>
      <c r="I5858" s="23">
        <v>0.36782407407407408</v>
      </c>
      <c r="J5858" s="97">
        <v>45282</v>
      </c>
      <c r="K5858" s="23">
        <v>0.36996527777777777</v>
      </c>
      <c r="L5858" s="96">
        <v>185</v>
      </c>
      <c r="M5858" s="98">
        <f>Causas[[#This Row],[parada_duracion]]/60</f>
        <v>3.0833333333333335</v>
      </c>
      <c r="N5858" s="19" t="s">
        <v>47</v>
      </c>
      <c r="O5858" s="16" t="s">
        <v>47</v>
      </c>
      <c r="P5858" s="99">
        <f>WEEKNUM(Causas[[#This Row],[resolucion_fecha]],16)</f>
        <v>51</v>
      </c>
      <c r="Q5858" s="99" t="str">
        <f>TEXT(Causas[[#This Row],[resolucion_fecha]],"MMMM")</f>
        <v>diciembre</v>
      </c>
      <c r="R5858" s="99" t="str">
        <f t="shared" si="92"/>
        <v>M</v>
      </c>
      <c r="S5858" s="99"/>
      <c r="T5858" s="16" t="s">
        <v>47</v>
      </c>
      <c r="U5858" s="100"/>
      <c r="V5858" s="99"/>
      <c r="W5858" s="99"/>
    </row>
    <row r="5859" spans="1:23" hidden="1" x14ac:dyDescent="0.25">
      <c r="A5859" s="25">
        <v>157910</v>
      </c>
      <c r="B5859" s="25" t="s">
        <v>42</v>
      </c>
      <c r="C5859" s="25" t="s">
        <v>43</v>
      </c>
      <c r="D5859" s="25" t="s">
        <v>154</v>
      </c>
      <c r="E5859" s="24">
        <v>43405</v>
      </c>
      <c r="F5859" s="25" t="s">
        <v>45</v>
      </c>
      <c r="G5859" s="25" t="s">
        <v>46</v>
      </c>
      <c r="H5859" s="24">
        <v>45267</v>
      </c>
      <c r="I5859" s="101">
        <v>0.71062499999999995</v>
      </c>
      <c r="J5859" s="24">
        <v>45267</v>
      </c>
      <c r="K5859" s="101">
        <v>0.7125462962962964</v>
      </c>
      <c r="L5859" s="25">
        <v>166</v>
      </c>
      <c r="M5859" s="26">
        <f>Causas[[#This Row],[parada_duracion]]/60</f>
        <v>2.7666666666666666</v>
      </c>
      <c r="N5859" s="18" t="s">
        <v>47</v>
      </c>
      <c r="O5859" s="99" t="s">
        <v>47</v>
      </c>
      <c r="P5859" s="16">
        <f>WEEKNUM(Causas[[#This Row],[resolucion_fecha]],16)</f>
        <v>49</v>
      </c>
      <c r="Q5859" s="16" t="str">
        <f>TEXT(Causas[[#This Row],[resolucion_fecha]],"MMMM")</f>
        <v>diciembre</v>
      </c>
      <c r="R5859" s="16" t="str">
        <f t="shared" si="92"/>
        <v>T</v>
      </c>
      <c r="S5859" s="16"/>
      <c r="T5859" s="99" t="s">
        <v>47</v>
      </c>
      <c r="U5859" s="100"/>
      <c r="V5859" s="16"/>
      <c r="W5859" s="16"/>
    </row>
    <row r="5860" spans="1:23" hidden="1" x14ac:dyDescent="0.25">
      <c r="A5860" s="96">
        <v>159181</v>
      </c>
      <c r="B5860" s="96" t="s">
        <v>54</v>
      </c>
      <c r="C5860" s="96" t="s">
        <v>43</v>
      </c>
      <c r="D5860" s="96" t="s">
        <v>55</v>
      </c>
      <c r="E5860" s="97">
        <v>44120</v>
      </c>
      <c r="F5860" s="96" t="s">
        <v>56</v>
      </c>
      <c r="G5860" s="96" t="s">
        <v>50</v>
      </c>
      <c r="H5860" s="97">
        <v>45280</v>
      </c>
      <c r="I5860" s="23">
        <v>0.50343749999999998</v>
      </c>
      <c r="J5860" s="97">
        <v>45280</v>
      </c>
      <c r="K5860" s="23">
        <v>0.50533564814814813</v>
      </c>
      <c r="L5860" s="96">
        <v>164</v>
      </c>
      <c r="M5860" s="98">
        <f>Causas[[#This Row],[parada_duracion]]/60</f>
        <v>2.7333333333333334</v>
      </c>
      <c r="N5860" s="18" t="s">
        <v>47</v>
      </c>
      <c r="O5860" s="99" t="s">
        <v>47</v>
      </c>
      <c r="P5860" s="99">
        <f>WEEKNUM(Causas[[#This Row],[resolucion_fecha]],16)</f>
        <v>51</v>
      </c>
      <c r="Q5860" s="99" t="str">
        <f>TEXT(Causas[[#This Row],[resolucion_fecha]],"MMMM")</f>
        <v>diciembre</v>
      </c>
      <c r="R5860" s="99" t="str">
        <f t="shared" si="92"/>
        <v>M</v>
      </c>
      <c r="S5860" s="99"/>
      <c r="T5860" s="99" t="s">
        <v>47</v>
      </c>
      <c r="U5860" s="16"/>
      <c r="V5860" s="99"/>
      <c r="W5860" s="99"/>
    </row>
    <row r="5861" spans="1:23" hidden="1" x14ac:dyDescent="0.25">
      <c r="A5861" s="96">
        <v>159262</v>
      </c>
      <c r="B5861" s="96" t="s">
        <v>54</v>
      </c>
      <c r="C5861" s="96" t="s">
        <v>43</v>
      </c>
      <c r="D5861" s="96" t="s">
        <v>55</v>
      </c>
      <c r="E5861" s="97">
        <v>44120</v>
      </c>
      <c r="F5861" s="96" t="s">
        <v>56</v>
      </c>
      <c r="G5861" s="96" t="s">
        <v>50</v>
      </c>
      <c r="H5861" s="97">
        <v>45280</v>
      </c>
      <c r="I5861" s="23">
        <v>0.74703703703703705</v>
      </c>
      <c r="J5861" s="97">
        <v>45280</v>
      </c>
      <c r="K5861" s="23">
        <v>0.74884259259259256</v>
      </c>
      <c r="L5861" s="96">
        <v>156</v>
      </c>
      <c r="M5861" s="98">
        <f>Causas[[#This Row],[parada_duracion]]/60</f>
        <v>2.6</v>
      </c>
      <c r="N5861" s="18" t="s">
        <v>47</v>
      </c>
      <c r="O5861" s="99" t="s">
        <v>47</v>
      </c>
      <c r="P5861" s="99">
        <f>WEEKNUM(Causas[[#This Row],[resolucion_fecha]],16)</f>
        <v>51</v>
      </c>
      <c r="Q5861" s="99" t="str">
        <f>TEXT(Causas[[#This Row],[resolucion_fecha]],"MMMM")</f>
        <v>diciembre</v>
      </c>
      <c r="R5861" s="99" t="str">
        <f t="shared" si="92"/>
        <v>T</v>
      </c>
      <c r="S5861" s="99"/>
      <c r="T5861" s="99" t="s">
        <v>47</v>
      </c>
      <c r="U5861" s="100"/>
      <c r="V5861" s="99"/>
      <c r="W5861" s="99"/>
    </row>
    <row r="5862" spans="1:23" hidden="1" x14ac:dyDescent="0.25">
      <c r="A5862" s="25">
        <v>157518</v>
      </c>
      <c r="B5862" s="25" t="s">
        <v>197</v>
      </c>
      <c r="C5862" s="25" t="s">
        <v>43</v>
      </c>
      <c r="D5862" s="25" t="s">
        <v>90</v>
      </c>
      <c r="E5862" s="24">
        <v>43405</v>
      </c>
      <c r="F5862" s="25" t="s">
        <v>45</v>
      </c>
      <c r="G5862" s="25" t="s">
        <v>46</v>
      </c>
      <c r="H5862" s="24">
        <v>45266</v>
      </c>
      <c r="I5862" s="101">
        <v>0.32510416666666669</v>
      </c>
      <c r="J5862" s="24">
        <v>45266</v>
      </c>
      <c r="K5862" s="101">
        <v>0.32687499999999997</v>
      </c>
      <c r="L5862" s="25">
        <v>153</v>
      </c>
      <c r="M5862" s="26">
        <f>Causas[[#This Row],[parada_duracion]]/60</f>
        <v>2.5499999999999998</v>
      </c>
      <c r="N5862" s="19" t="s">
        <v>47</v>
      </c>
      <c r="O5862" s="16" t="s">
        <v>47</v>
      </c>
      <c r="P5862" s="16">
        <f>WEEKNUM(Causas[[#This Row],[resolucion_fecha]],16)</f>
        <v>49</v>
      </c>
      <c r="Q5862" s="16" t="str">
        <f>TEXT(Causas[[#This Row],[resolucion_fecha]],"MMMM")</f>
        <v>diciembre</v>
      </c>
      <c r="R5862" s="16" t="str">
        <f t="shared" si="92"/>
        <v>M</v>
      </c>
      <c r="S5862" s="16"/>
      <c r="T5862" s="16" t="s">
        <v>47</v>
      </c>
      <c r="U5862" s="100"/>
      <c r="V5862" s="16"/>
      <c r="W5862" s="16"/>
    </row>
    <row r="5863" spans="1:23" hidden="1" x14ac:dyDescent="0.25">
      <c r="A5863" s="25">
        <v>160190</v>
      </c>
      <c r="B5863" s="25" t="s">
        <v>101</v>
      </c>
      <c r="C5863" s="25" t="s">
        <v>43</v>
      </c>
      <c r="D5863" s="25" t="s">
        <v>154</v>
      </c>
      <c r="E5863" s="24">
        <v>43405</v>
      </c>
      <c r="F5863" s="25" t="s">
        <v>45</v>
      </c>
      <c r="G5863" s="25" t="s">
        <v>50</v>
      </c>
      <c r="H5863" s="24">
        <v>45289</v>
      </c>
      <c r="I5863" s="101">
        <v>0.48327546296296298</v>
      </c>
      <c r="J5863" s="24">
        <v>45289</v>
      </c>
      <c r="K5863" s="101">
        <v>0.48503472222222221</v>
      </c>
      <c r="L5863" s="25">
        <v>152</v>
      </c>
      <c r="M5863" s="26">
        <f>Causas[[#This Row],[parada_duracion]]/60</f>
        <v>2.5333333333333332</v>
      </c>
      <c r="N5863" s="19" t="s">
        <v>47</v>
      </c>
      <c r="O5863" s="16" t="s">
        <v>47</v>
      </c>
      <c r="P5863" s="16">
        <f>WEEKNUM(Causas[[#This Row],[resolucion_fecha]],16)</f>
        <v>52</v>
      </c>
      <c r="Q5863" s="16" t="str">
        <f>TEXT(Causas[[#This Row],[resolucion_fecha]],"MMMM")</f>
        <v>diciembre</v>
      </c>
      <c r="R5863" s="16" t="str">
        <f t="shared" si="92"/>
        <v>M</v>
      </c>
      <c r="S5863" s="16"/>
      <c r="T5863" s="16" t="s">
        <v>47</v>
      </c>
      <c r="U5863" s="16"/>
      <c r="V5863" s="16"/>
      <c r="W5863" s="16"/>
    </row>
    <row r="5864" spans="1:23" hidden="1" x14ac:dyDescent="0.25">
      <c r="A5864" s="96">
        <v>157667</v>
      </c>
      <c r="B5864" s="96" t="s">
        <v>54</v>
      </c>
      <c r="C5864" s="96" t="s">
        <v>43</v>
      </c>
      <c r="D5864" s="96" t="s">
        <v>55</v>
      </c>
      <c r="E5864" s="97">
        <v>44120</v>
      </c>
      <c r="F5864" s="96" t="s">
        <v>56</v>
      </c>
      <c r="G5864" s="96" t="s">
        <v>50</v>
      </c>
      <c r="H5864" s="97">
        <v>45266</v>
      </c>
      <c r="I5864" s="23">
        <v>0.74168981481481477</v>
      </c>
      <c r="J5864" s="97">
        <v>45266</v>
      </c>
      <c r="K5864" s="23">
        <v>0.74343750000000008</v>
      </c>
      <c r="L5864" s="96">
        <v>151</v>
      </c>
      <c r="M5864" s="98">
        <f>Causas[[#This Row],[parada_duracion]]/60</f>
        <v>2.5166666666666666</v>
      </c>
      <c r="N5864" s="18" t="s">
        <v>47</v>
      </c>
      <c r="O5864" s="99" t="s">
        <v>47</v>
      </c>
      <c r="P5864" s="99">
        <f>WEEKNUM(Causas[[#This Row],[resolucion_fecha]],16)</f>
        <v>49</v>
      </c>
      <c r="Q5864" s="99" t="str">
        <f>TEXT(Causas[[#This Row],[resolucion_fecha]],"MMMM")</f>
        <v>diciembre</v>
      </c>
      <c r="R5864" s="99" t="str">
        <f t="shared" si="92"/>
        <v>T</v>
      </c>
      <c r="S5864" s="99"/>
      <c r="T5864" s="99" t="s">
        <v>47</v>
      </c>
      <c r="U5864" s="16"/>
      <c r="V5864" s="99"/>
      <c r="W5864" s="99"/>
    </row>
    <row r="5865" spans="1:23" hidden="1" x14ac:dyDescent="0.25">
      <c r="A5865" s="25">
        <v>157501</v>
      </c>
      <c r="B5865" s="25" t="s">
        <v>66</v>
      </c>
      <c r="C5865" s="25" t="s">
        <v>43</v>
      </c>
      <c r="D5865" s="25" t="s">
        <v>105</v>
      </c>
      <c r="E5865" s="24">
        <v>43405</v>
      </c>
      <c r="F5865" s="25" t="s">
        <v>45</v>
      </c>
      <c r="G5865" s="25" t="s">
        <v>50</v>
      </c>
      <c r="H5865" s="24">
        <v>45265</v>
      </c>
      <c r="I5865" s="101">
        <v>0.8423842592592593</v>
      </c>
      <c r="J5865" s="24">
        <v>45265</v>
      </c>
      <c r="K5865" s="101">
        <v>0.84392361111111114</v>
      </c>
      <c r="L5865" s="25">
        <v>133</v>
      </c>
      <c r="M5865" s="26">
        <f>Causas[[#This Row],[parada_duracion]]/60</f>
        <v>2.2166666666666668</v>
      </c>
      <c r="N5865" s="18" t="s">
        <v>47</v>
      </c>
      <c r="O5865" s="99" t="s">
        <v>47</v>
      </c>
      <c r="P5865" s="16">
        <f>WEEKNUM(Causas[[#This Row],[resolucion_fecha]],16)</f>
        <v>49</v>
      </c>
      <c r="Q5865" s="16" t="str">
        <f>TEXT(Causas[[#This Row],[resolucion_fecha]],"MMMM")</f>
        <v>diciembre</v>
      </c>
      <c r="R5865" s="16" t="str">
        <f t="shared" si="92"/>
        <v>T</v>
      </c>
      <c r="S5865" s="16"/>
      <c r="T5865" s="99" t="s">
        <v>47</v>
      </c>
      <c r="U5865" s="100"/>
      <c r="V5865" s="16"/>
      <c r="W5865" s="16"/>
    </row>
    <row r="5866" spans="1:23" hidden="1" x14ac:dyDescent="0.25">
      <c r="A5866" s="96">
        <v>159183</v>
      </c>
      <c r="B5866" s="96" t="s">
        <v>111</v>
      </c>
      <c r="C5866" s="96" t="s">
        <v>43</v>
      </c>
      <c r="D5866" s="96" t="s">
        <v>55</v>
      </c>
      <c r="E5866" s="97">
        <v>43405</v>
      </c>
      <c r="F5866" s="96" t="s">
        <v>45</v>
      </c>
      <c r="G5866" s="96" t="s">
        <v>50</v>
      </c>
      <c r="H5866" s="97">
        <v>45280</v>
      </c>
      <c r="I5866" s="23">
        <v>0.50546296296296289</v>
      </c>
      <c r="J5866" s="97">
        <v>45280</v>
      </c>
      <c r="K5866" s="23">
        <v>0.50696759259259261</v>
      </c>
      <c r="L5866" s="96">
        <v>130</v>
      </c>
      <c r="M5866" s="98">
        <f>Causas[[#This Row],[parada_duracion]]/60</f>
        <v>2.1666666666666665</v>
      </c>
      <c r="N5866" s="18" t="s">
        <v>47</v>
      </c>
      <c r="O5866" s="99" t="s">
        <v>47</v>
      </c>
      <c r="P5866" s="99">
        <f>WEEKNUM(Causas[[#This Row],[resolucion_fecha]],16)</f>
        <v>51</v>
      </c>
      <c r="Q5866" s="99" t="str">
        <f>TEXT(Causas[[#This Row],[resolucion_fecha]],"MMMM")</f>
        <v>diciembre</v>
      </c>
      <c r="R5866" s="99" t="str">
        <f t="shared" si="92"/>
        <v>M</v>
      </c>
      <c r="S5866" s="99"/>
      <c r="T5866" s="99" t="s">
        <v>47</v>
      </c>
      <c r="U5866" s="16"/>
      <c r="V5866" s="99"/>
      <c r="W5866" s="99"/>
    </row>
    <row r="5867" spans="1:23" hidden="1" x14ac:dyDescent="0.25">
      <c r="A5867" s="25">
        <v>158280</v>
      </c>
      <c r="B5867" s="25" t="s">
        <v>101</v>
      </c>
      <c r="C5867" s="25" t="s">
        <v>43</v>
      </c>
      <c r="D5867" s="25" t="s">
        <v>68</v>
      </c>
      <c r="E5867" s="24">
        <v>43405</v>
      </c>
      <c r="F5867" s="25" t="s">
        <v>45</v>
      </c>
      <c r="G5867" s="25" t="s">
        <v>46</v>
      </c>
      <c r="H5867" s="24">
        <v>45272</v>
      </c>
      <c r="I5867" s="101">
        <v>0.52075231481481488</v>
      </c>
      <c r="J5867" s="24">
        <v>45272</v>
      </c>
      <c r="K5867" s="101">
        <v>0.52218750000000003</v>
      </c>
      <c r="L5867" s="25">
        <v>124</v>
      </c>
      <c r="M5867" s="26">
        <f>Causas[[#This Row],[parada_duracion]]/60</f>
        <v>2.0666666666666669</v>
      </c>
      <c r="N5867" s="19" t="s">
        <v>47</v>
      </c>
      <c r="O5867" s="16" t="s">
        <v>47</v>
      </c>
      <c r="P5867" s="16">
        <f>WEEKNUM(Causas[[#This Row],[resolucion_fecha]],16)</f>
        <v>50</v>
      </c>
      <c r="Q5867" s="16" t="str">
        <f>TEXT(Causas[[#This Row],[resolucion_fecha]],"MMMM")</f>
        <v>diciembre</v>
      </c>
      <c r="R5867" s="16" t="str">
        <f t="shared" si="92"/>
        <v>M</v>
      </c>
      <c r="S5867" s="16"/>
      <c r="T5867" s="16" t="s">
        <v>47</v>
      </c>
      <c r="U5867" s="100"/>
      <c r="V5867" s="16"/>
      <c r="W5867" s="16"/>
    </row>
    <row r="5868" spans="1:23" hidden="1" x14ac:dyDescent="0.25">
      <c r="A5868" s="96">
        <v>156836</v>
      </c>
      <c r="B5868" s="96" t="s">
        <v>66</v>
      </c>
      <c r="C5868" s="96" t="s">
        <v>43</v>
      </c>
      <c r="D5868" s="96" t="s">
        <v>76</v>
      </c>
      <c r="E5868" s="97">
        <v>45126</v>
      </c>
      <c r="F5868" s="96" t="s">
        <v>124</v>
      </c>
      <c r="G5868" s="96" t="s">
        <v>50</v>
      </c>
      <c r="H5868" s="97">
        <v>45261</v>
      </c>
      <c r="I5868" s="23">
        <v>0.33517361111111116</v>
      </c>
      <c r="J5868" s="97">
        <v>45261</v>
      </c>
      <c r="K5868" s="23">
        <v>0.33644675925925926</v>
      </c>
      <c r="L5868" s="96">
        <v>110</v>
      </c>
      <c r="M5868" s="98">
        <f>Causas[[#This Row],[parada_duracion]]/60</f>
        <v>1.8333333333333333</v>
      </c>
      <c r="N5868" s="19" t="s">
        <v>47</v>
      </c>
      <c r="O5868" s="16" t="s">
        <v>47</v>
      </c>
      <c r="P5868" s="99">
        <f>WEEKNUM(Causas[[#This Row],[resolucion_fecha]],16)</f>
        <v>48</v>
      </c>
      <c r="Q5868" s="99" t="str">
        <f>TEXT(Causas[[#This Row],[resolucion_fecha]],"MMMM")</f>
        <v>diciembre</v>
      </c>
      <c r="R5868" s="99" t="str">
        <f t="shared" si="92"/>
        <v>M</v>
      </c>
      <c r="S5868" s="99"/>
      <c r="T5868" s="16" t="s">
        <v>47</v>
      </c>
      <c r="U5868" s="16"/>
      <c r="V5868" s="99"/>
      <c r="W5868" s="99"/>
    </row>
    <row r="5869" spans="1:23" hidden="1" x14ac:dyDescent="0.25">
      <c r="A5869" s="96">
        <v>157065</v>
      </c>
      <c r="B5869" s="96" t="s">
        <v>42</v>
      </c>
      <c r="C5869" s="96" t="s">
        <v>43</v>
      </c>
      <c r="D5869" s="96" t="s">
        <v>76</v>
      </c>
      <c r="E5869" s="97">
        <v>43405</v>
      </c>
      <c r="F5869" s="96" t="s">
        <v>45</v>
      </c>
      <c r="G5869" s="96" t="s">
        <v>46</v>
      </c>
      <c r="H5869" s="97">
        <v>45261</v>
      </c>
      <c r="I5869" s="23">
        <v>0.83680555555555547</v>
      </c>
      <c r="J5869" s="97">
        <v>45261</v>
      </c>
      <c r="K5869" s="23">
        <v>0.83803240740740748</v>
      </c>
      <c r="L5869" s="96">
        <v>106</v>
      </c>
      <c r="M5869" s="98">
        <f>Causas[[#This Row],[parada_duracion]]/60</f>
        <v>1.7666666666666666</v>
      </c>
      <c r="N5869" s="19" t="s">
        <v>47</v>
      </c>
      <c r="O5869" s="16" t="s">
        <v>47</v>
      </c>
      <c r="P5869" s="99">
        <f>WEEKNUM(Causas[[#This Row],[resolucion_fecha]],16)</f>
        <v>48</v>
      </c>
      <c r="Q5869" s="99" t="str">
        <f>TEXT(Causas[[#This Row],[resolucion_fecha]],"MMMM")</f>
        <v>diciembre</v>
      </c>
      <c r="R5869" s="99" t="str">
        <f t="shared" si="92"/>
        <v>T</v>
      </c>
      <c r="S5869" s="99"/>
      <c r="T5869" s="16" t="s">
        <v>47</v>
      </c>
      <c r="U5869" s="100"/>
      <c r="V5869" s="99"/>
      <c r="W5869" s="99"/>
    </row>
    <row r="5870" spans="1:23" hidden="1" x14ac:dyDescent="0.25">
      <c r="A5870" s="25">
        <v>158722</v>
      </c>
      <c r="B5870" s="25" t="s">
        <v>42</v>
      </c>
      <c r="C5870" s="25" t="s">
        <v>43</v>
      </c>
      <c r="D5870" s="25" t="s">
        <v>102</v>
      </c>
      <c r="E5870" s="24">
        <v>43405</v>
      </c>
      <c r="F5870" s="25" t="s">
        <v>45</v>
      </c>
      <c r="G5870" s="25" t="s">
        <v>46</v>
      </c>
      <c r="H5870" s="24">
        <v>45275</v>
      </c>
      <c r="I5870" s="101">
        <v>0.84677083333333336</v>
      </c>
      <c r="J5870" s="24">
        <v>45275</v>
      </c>
      <c r="K5870" s="101">
        <v>0.84790509259259261</v>
      </c>
      <c r="L5870" s="25">
        <v>98</v>
      </c>
      <c r="M5870" s="26">
        <f>Causas[[#This Row],[parada_duracion]]/60</f>
        <v>1.6333333333333333</v>
      </c>
      <c r="N5870" s="19" t="s">
        <v>47</v>
      </c>
      <c r="O5870" s="16" t="s">
        <v>47</v>
      </c>
      <c r="P5870" s="16">
        <f>WEEKNUM(Causas[[#This Row],[resolucion_fecha]],16)</f>
        <v>50</v>
      </c>
      <c r="Q5870" s="16" t="str">
        <f>TEXT(Causas[[#This Row],[resolucion_fecha]],"MMMM")</f>
        <v>diciembre</v>
      </c>
      <c r="R5870" s="16" t="str">
        <f t="shared" si="92"/>
        <v>T</v>
      </c>
      <c r="S5870" s="16"/>
      <c r="T5870" s="16" t="s">
        <v>47</v>
      </c>
      <c r="U5870" s="100"/>
      <c r="V5870" s="16"/>
      <c r="W5870" s="16"/>
    </row>
    <row r="5871" spans="1:23" hidden="1" x14ac:dyDescent="0.25">
      <c r="A5871" s="25">
        <v>159778</v>
      </c>
      <c r="B5871" s="25" t="s">
        <v>557</v>
      </c>
      <c r="C5871" s="25" t="s">
        <v>43</v>
      </c>
      <c r="D5871" s="25" t="s">
        <v>164</v>
      </c>
      <c r="E5871" s="24">
        <v>43405</v>
      </c>
      <c r="F5871" s="25" t="s">
        <v>45</v>
      </c>
      <c r="G5871" s="25" t="s">
        <v>46</v>
      </c>
      <c r="H5871" s="24">
        <v>45286</v>
      </c>
      <c r="I5871" s="101">
        <v>0.84430555555555553</v>
      </c>
      <c r="J5871" s="24">
        <v>45286</v>
      </c>
      <c r="K5871" s="101">
        <v>0.84478009259259268</v>
      </c>
      <c r="L5871" s="25">
        <v>41</v>
      </c>
      <c r="M5871" s="26">
        <f>Causas[[#This Row],[parada_duracion]]/60</f>
        <v>0.68333333333333335</v>
      </c>
      <c r="N5871" s="19" t="s">
        <v>47</v>
      </c>
      <c r="O5871" s="16" t="s">
        <v>47</v>
      </c>
      <c r="P5871" s="16">
        <f>WEEKNUM(Causas[[#This Row],[resolucion_fecha]],16)</f>
        <v>52</v>
      </c>
      <c r="Q5871" s="16" t="str">
        <f>TEXT(Causas[[#This Row],[resolucion_fecha]],"MMMM")</f>
        <v>diciembre</v>
      </c>
      <c r="R5871" s="16" t="str">
        <f t="shared" si="92"/>
        <v>T</v>
      </c>
      <c r="S5871" s="16"/>
      <c r="T5871" s="16" t="s">
        <v>47</v>
      </c>
      <c r="U5871" s="16"/>
      <c r="V5871" s="16"/>
      <c r="W5871" s="16"/>
    </row>
    <row r="5872" spans="1:23" hidden="1" x14ac:dyDescent="0.25">
      <c r="A5872" s="96">
        <v>159843</v>
      </c>
      <c r="B5872" s="96" t="s">
        <v>42</v>
      </c>
      <c r="C5872" s="96" t="s">
        <v>43</v>
      </c>
      <c r="D5872" s="96" t="s">
        <v>1441</v>
      </c>
      <c r="E5872" s="97">
        <v>43732</v>
      </c>
      <c r="F5872" s="96" t="s">
        <v>325</v>
      </c>
      <c r="G5872" s="96" t="s">
        <v>46</v>
      </c>
      <c r="H5872" s="97">
        <v>45287</v>
      </c>
      <c r="I5872" s="23">
        <v>0.56067129629629631</v>
      </c>
      <c r="J5872" s="97">
        <v>45287</v>
      </c>
      <c r="K5872" s="23">
        <v>0.56103009259259262</v>
      </c>
      <c r="L5872" s="96">
        <v>31</v>
      </c>
      <c r="M5872" s="98">
        <f>Causas[[#This Row],[parada_duracion]]/60</f>
        <v>0.51666666666666672</v>
      </c>
      <c r="N5872" s="18" t="s">
        <v>47</v>
      </c>
      <c r="O5872" s="99" t="s">
        <v>47</v>
      </c>
      <c r="P5872" s="99">
        <f>WEEKNUM(Causas[[#This Row],[resolucion_fecha]],16)</f>
        <v>52</v>
      </c>
      <c r="Q5872" s="99" t="str">
        <f>TEXT(Causas[[#This Row],[resolucion_fecha]],"MMMM")</f>
        <v>diciembre</v>
      </c>
      <c r="R5872" s="99" t="str">
        <f t="shared" si="92"/>
        <v>M</v>
      </c>
      <c r="S5872" s="99"/>
      <c r="T5872" s="99" t="s">
        <v>47</v>
      </c>
      <c r="U5872" s="16"/>
      <c r="V5872" s="99"/>
      <c r="W5872" s="99"/>
    </row>
    <row r="5873" spans="1:23" hidden="1" x14ac:dyDescent="0.25">
      <c r="A5873" s="25">
        <v>158264</v>
      </c>
      <c r="B5873" s="25" t="s">
        <v>74</v>
      </c>
      <c r="C5873" s="25" t="s">
        <v>43</v>
      </c>
      <c r="D5873" s="25" t="s">
        <v>68</v>
      </c>
      <c r="E5873" s="24">
        <v>44258</v>
      </c>
      <c r="F5873" s="25" t="s">
        <v>56</v>
      </c>
      <c r="G5873" s="25" t="s">
        <v>46</v>
      </c>
      <c r="H5873" s="24">
        <v>45272</v>
      </c>
      <c r="I5873" s="101">
        <v>0.41142361111111114</v>
      </c>
      <c r="J5873" s="24">
        <v>45272</v>
      </c>
      <c r="K5873" s="101">
        <v>0.41160879629629626</v>
      </c>
      <c r="L5873" s="25">
        <v>16</v>
      </c>
      <c r="M5873" s="26">
        <f>Causas[[#This Row],[parada_duracion]]/60</f>
        <v>0.26666666666666666</v>
      </c>
      <c r="N5873" s="19" t="s">
        <v>47</v>
      </c>
      <c r="O5873" s="16" t="s">
        <v>47</v>
      </c>
      <c r="P5873" s="16">
        <f>WEEKNUM(Causas[[#This Row],[resolucion_fecha]],16)</f>
        <v>50</v>
      </c>
      <c r="Q5873" s="16" t="str">
        <f>TEXT(Causas[[#This Row],[resolucion_fecha]],"MMMM")</f>
        <v>diciembre</v>
      </c>
      <c r="R5873" s="16" t="str">
        <f t="shared" si="92"/>
        <v>M</v>
      </c>
      <c r="S5873" s="16"/>
      <c r="T5873" s="16" t="s">
        <v>47</v>
      </c>
      <c r="U5873" s="100"/>
      <c r="V5873" s="16"/>
      <c r="W5873" s="16"/>
    </row>
    <row r="5874" spans="1:23" hidden="1" x14ac:dyDescent="0.25">
      <c r="A5874" s="96">
        <v>157633</v>
      </c>
      <c r="B5874" s="96" t="s">
        <v>111</v>
      </c>
      <c r="C5874" s="96" t="s">
        <v>43</v>
      </c>
      <c r="D5874" s="96" t="s">
        <v>76</v>
      </c>
      <c r="E5874" s="97">
        <v>44239</v>
      </c>
      <c r="F5874" s="96" t="s">
        <v>56</v>
      </c>
      <c r="G5874" s="96" t="s">
        <v>50</v>
      </c>
      <c r="H5874" s="97">
        <v>45266</v>
      </c>
      <c r="I5874" s="23">
        <v>0.66461805555555553</v>
      </c>
      <c r="J5874" s="97">
        <v>45266</v>
      </c>
      <c r="K5874" s="23">
        <v>0.66476851851851848</v>
      </c>
      <c r="L5874" s="96">
        <v>13</v>
      </c>
      <c r="M5874" s="98">
        <f>Causas[[#This Row],[parada_duracion]]/60</f>
        <v>0.21666666666666667</v>
      </c>
      <c r="N5874" s="18" t="s">
        <v>47</v>
      </c>
      <c r="O5874" s="99" t="s">
        <v>47</v>
      </c>
      <c r="P5874" s="99">
        <f>WEEKNUM(Causas[[#This Row],[resolucion_fecha]],16)</f>
        <v>49</v>
      </c>
      <c r="Q5874" s="99" t="str">
        <f>TEXT(Causas[[#This Row],[resolucion_fecha]],"MMMM")</f>
        <v>diciembre</v>
      </c>
      <c r="R5874" s="99" t="str">
        <f t="shared" si="92"/>
        <v>T</v>
      </c>
      <c r="S5874" s="99"/>
      <c r="T5874" s="99" t="s">
        <v>47</v>
      </c>
      <c r="U5874" s="16"/>
      <c r="V5874" s="99"/>
      <c r="W5874" s="99"/>
    </row>
    <row r="5875" spans="1:23" hidden="1" x14ac:dyDescent="0.25">
      <c r="A5875" s="96">
        <v>156839</v>
      </c>
      <c r="B5875" s="96" t="s">
        <v>42</v>
      </c>
      <c r="C5875" s="96" t="s">
        <v>43</v>
      </c>
      <c r="D5875" s="96" t="s">
        <v>80</v>
      </c>
      <c r="E5875" s="97">
        <v>43405</v>
      </c>
      <c r="F5875" s="96" t="s">
        <v>45</v>
      </c>
      <c r="G5875" s="96" t="s">
        <v>50</v>
      </c>
      <c r="H5875" s="97">
        <v>45261</v>
      </c>
      <c r="I5875" s="23">
        <v>0.36255787037037041</v>
      </c>
      <c r="J5875" s="97">
        <v>45261</v>
      </c>
      <c r="K5875" s="23">
        <v>0.3626967592592592</v>
      </c>
      <c r="L5875" s="96">
        <v>12</v>
      </c>
      <c r="M5875" s="98">
        <f>Causas[[#This Row],[parada_duracion]]/60</f>
        <v>0.2</v>
      </c>
      <c r="N5875" s="18" t="s">
        <v>47</v>
      </c>
      <c r="O5875" s="99" t="s">
        <v>47</v>
      </c>
      <c r="P5875" s="99">
        <f>WEEKNUM(Causas[[#This Row],[resolucion_fecha]],16)</f>
        <v>48</v>
      </c>
      <c r="Q5875" s="99" t="str">
        <f>TEXT(Causas[[#This Row],[resolucion_fecha]],"MMMM")</f>
        <v>diciembre</v>
      </c>
      <c r="R5875" s="99" t="str">
        <f t="shared" si="92"/>
        <v>M</v>
      </c>
      <c r="S5875" s="99"/>
      <c r="T5875" s="99" t="s">
        <v>47</v>
      </c>
      <c r="U5875" s="100"/>
      <c r="V5875" s="99"/>
      <c r="W5875" s="99"/>
    </row>
    <row r="5876" spans="1:23" hidden="1" x14ac:dyDescent="0.25">
      <c r="A5876" s="25">
        <v>157620</v>
      </c>
      <c r="B5876" s="25" t="s">
        <v>557</v>
      </c>
      <c r="C5876" s="25" t="s">
        <v>43</v>
      </c>
      <c r="D5876" s="25" t="s">
        <v>164</v>
      </c>
      <c r="E5876" s="24">
        <v>43405</v>
      </c>
      <c r="F5876" s="25" t="s">
        <v>45</v>
      </c>
      <c r="G5876" s="25" t="s">
        <v>46</v>
      </c>
      <c r="H5876" s="24">
        <v>45266</v>
      </c>
      <c r="I5876" s="101">
        <v>0.61752314814814813</v>
      </c>
      <c r="J5876" s="24">
        <v>45266</v>
      </c>
      <c r="K5876" s="101">
        <v>0.61761574074074077</v>
      </c>
      <c r="L5876" s="25">
        <v>8</v>
      </c>
      <c r="M5876" s="26">
        <f>Causas[[#This Row],[parada_duracion]]/60</f>
        <v>0.13333333333333333</v>
      </c>
      <c r="N5876" s="18" t="s">
        <v>47</v>
      </c>
      <c r="O5876" s="99" t="s">
        <v>47</v>
      </c>
      <c r="P5876" s="16">
        <f>WEEKNUM(Causas[[#This Row],[resolucion_fecha]],16)</f>
        <v>49</v>
      </c>
      <c r="Q5876" s="16" t="str">
        <f>TEXT(Causas[[#This Row],[resolucion_fecha]],"MMMM")</f>
        <v>diciembre</v>
      </c>
      <c r="R5876" s="16" t="str">
        <f t="shared" si="92"/>
        <v>T</v>
      </c>
      <c r="S5876" s="16"/>
      <c r="T5876" s="99" t="s">
        <v>47</v>
      </c>
      <c r="U5876" s="100"/>
      <c r="V5876" s="16"/>
      <c r="W5876" s="16"/>
    </row>
    <row r="5877" spans="1:23" hidden="1" x14ac:dyDescent="0.25">
      <c r="A5877" s="25">
        <v>158254</v>
      </c>
      <c r="B5877" s="25" t="s">
        <v>101</v>
      </c>
      <c r="C5877" s="25" t="s">
        <v>43</v>
      </c>
      <c r="D5877" s="25" t="s">
        <v>76</v>
      </c>
      <c r="E5877" s="24">
        <v>43405</v>
      </c>
      <c r="F5877" s="25" t="s">
        <v>45</v>
      </c>
      <c r="G5877" s="25" t="s">
        <v>46</v>
      </c>
      <c r="H5877" s="24">
        <v>45272</v>
      </c>
      <c r="I5877" s="101">
        <v>0.26245370370370369</v>
      </c>
      <c r="J5877" s="24">
        <v>45272</v>
      </c>
      <c r="K5877" s="101">
        <v>0.26254629629629628</v>
      </c>
      <c r="L5877" s="25">
        <v>8</v>
      </c>
      <c r="M5877" s="26">
        <f>Causas[[#This Row],[parada_duracion]]/60</f>
        <v>0.13333333333333333</v>
      </c>
      <c r="N5877" s="19" t="s">
        <v>47</v>
      </c>
      <c r="O5877" s="16" t="s">
        <v>47</v>
      </c>
      <c r="P5877" s="16">
        <f>WEEKNUM(Causas[[#This Row],[resolucion_fecha]],16)</f>
        <v>50</v>
      </c>
      <c r="Q5877" s="16" t="str">
        <f>TEXT(Causas[[#This Row],[resolucion_fecha]],"MMMM")</f>
        <v>diciembre</v>
      </c>
      <c r="R5877" s="16" t="str">
        <f t="shared" si="92"/>
        <v>M</v>
      </c>
      <c r="S5877" s="16"/>
      <c r="T5877" s="16" t="s">
        <v>47</v>
      </c>
      <c r="U5877" s="16"/>
      <c r="V5877" s="16"/>
      <c r="W5877" s="16"/>
    </row>
    <row r="5878" spans="1:23" hidden="1" x14ac:dyDescent="0.25">
      <c r="A5878" s="25">
        <v>158437</v>
      </c>
      <c r="B5878" s="25" t="s">
        <v>66</v>
      </c>
      <c r="C5878" s="25" t="s">
        <v>43</v>
      </c>
      <c r="D5878" s="25" t="s">
        <v>82</v>
      </c>
      <c r="E5878" s="24">
        <v>43405</v>
      </c>
      <c r="F5878" s="25" t="s">
        <v>45</v>
      </c>
      <c r="G5878" s="25" t="s">
        <v>46</v>
      </c>
      <c r="H5878" s="24">
        <v>45274</v>
      </c>
      <c r="I5878" s="101">
        <v>0.25530092592592596</v>
      </c>
      <c r="J5878" s="24">
        <v>45274</v>
      </c>
      <c r="K5878" s="101">
        <v>0.25535879629629626</v>
      </c>
      <c r="L5878" s="25">
        <v>5</v>
      </c>
      <c r="M5878" s="26">
        <f>Causas[[#This Row],[parada_duracion]]/60</f>
        <v>8.3333333333333329E-2</v>
      </c>
      <c r="N5878" s="18" t="s">
        <v>47</v>
      </c>
      <c r="O5878" s="99" t="s">
        <v>47</v>
      </c>
      <c r="P5878" s="16">
        <f>WEEKNUM(Causas[[#This Row],[resolucion_fecha]],16)</f>
        <v>50</v>
      </c>
      <c r="Q5878" s="16" t="str">
        <f>TEXT(Causas[[#This Row],[resolucion_fecha]],"MMMM")</f>
        <v>diciembre</v>
      </c>
      <c r="R5878" s="16" t="str">
        <f t="shared" si="92"/>
        <v>M</v>
      </c>
      <c r="S5878" s="16"/>
      <c r="T5878" s="99" t="s">
        <v>47</v>
      </c>
      <c r="U5878" s="16"/>
      <c r="V5878" s="16"/>
      <c r="W5878" s="16"/>
    </row>
    <row r="5879" spans="1:23" hidden="1" x14ac:dyDescent="0.25">
      <c r="A5879" s="25">
        <v>159373</v>
      </c>
      <c r="B5879" s="25" t="s">
        <v>557</v>
      </c>
      <c r="C5879" s="25" t="s">
        <v>43</v>
      </c>
      <c r="D5879" s="25" t="s">
        <v>44</v>
      </c>
      <c r="E5879" s="24">
        <v>43405</v>
      </c>
      <c r="F5879" s="25" t="s">
        <v>45</v>
      </c>
      <c r="G5879" s="25" t="s">
        <v>46</v>
      </c>
      <c r="H5879" s="24">
        <v>45281</v>
      </c>
      <c r="I5879" s="101">
        <v>0.66200231481481475</v>
      </c>
      <c r="J5879" s="24">
        <v>45281</v>
      </c>
      <c r="K5879" s="101">
        <v>0.66206018518518517</v>
      </c>
      <c r="L5879" s="25">
        <v>5</v>
      </c>
      <c r="M5879" s="26">
        <f>Causas[[#This Row],[parada_duracion]]/60</f>
        <v>8.3333333333333329E-2</v>
      </c>
      <c r="N5879" s="19" t="s">
        <v>47</v>
      </c>
      <c r="O5879" s="16" t="s">
        <v>47</v>
      </c>
      <c r="P5879" s="16">
        <f>WEEKNUM(Causas[[#This Row],[resolucion_fecha]],16)</f>
        <v>51</v>
      </c>
      <c r="Q5879" s="16" t="str">
        <f>TEXT(Causas[[#This Row],[resolucion_fecha]],"MMMM")</f>
        <v>diciembre</v>
      </c>
      <c r="R5879" s="16" t="str">
        <f t="shared" si="92"/>
        <v>T</v>
      </c>
      <c r="S5879" s="16"/>
      <c r="T5879" s="16" t="s">
        <v>47</v>
      </c>
      <c r="U5879" s="16"/>
      <c r="V5879" s="16"/>
      <c r="W5879" s="16"/>
    </row>
    <row r="5880" spans="1:23" hidden="1" x14ac:dyDescent="0.25">
      <c r="A5880" s="25">
        <v>159432</v>
      </c>
      <c r="B5880" s="25" t="s">
        <v>42</v>
      </c>
      <c r="C5880" s="25" t="s">
        <v>43</v>
      </c>
      <c r="D5880" s="25" t="s">
        <v>48</v>
      </c>
      <c r="E5880" s="24">
        <v>43405</v>
      </c>
      <c r="F5880" s="25" t="s">
        <v>45</v>
      </c>
      <c r="G5880" s="25" t="s">
        <v>50</v>
      </c>
      <c r="H5880" s="24">
        <v>45282</v>
      </c>
      <c r="I5880" s="101">
        <v>0.31026620370370367</v>
      </c>
      <c r="J5880" s="24">
        <v>45282</v>
      </c>
      <c r="K5880" s="101">
        <v>0.31032407407407409</v>
      </c>
      <c r="L5880" s="25">
        <v>5</v>
      </c>
      <c r="M5880" s="26">
        <f>Causas[[#This Row],[parada_duracion]]/60</f>
        <v>8.3333333333333329E-2</v>
      </c>
      <c r="N5880" s="19" t="s">
        <v>47</v>
      </c>
      <c r="O5880" s="16" t="s">
        <v>47</v>
      </c>
      <c r="P5880" s="16">
        <f>WEEKNUM(Causas[[#This Row],[resolucion_fecha]],16)</f>
        <v>51</v>
      </c>
      <c r="Q5880" s="16" t="str">
        <f>TEXT(Causas[[#This Row],[resolucion_fecha]],"MMMM")</f>
        <v>diciembre</v>
      </c>
      <c r="R5880" s="16" t="str">
        <f t="shared" si="92"/>
        <v>M</v>
      </c>
      <c r="S5880" s="16"/>
      <c r="T5880" s="16" t="s">
        <v>47</v>
      </c>
      <c r="U5880" s="16"/>
      <c r="V5880" s="16"/>
      <c r="W5880" s="16"/>
    </row>
    <row r="5881" spans="1:23" hidden="1" x14ac:dyDescent="0.25">
      <c r="A5881" s="25">
        <v>157514</v>
      </c>
      <c r="B5881" s="25" t="s">
        <v>176</v>
      </c>
      <c r="C5881" s="25" t="s">
        <v>43</v>
      </c>
      <c r="D5881" s="25" t="s">
        <v>161</v>
      </c>
      <c r="E5881" s="24">
        <v>43405</v>
      </c>
      <c r="F5881" s="25" t="s">
        <v>45</v>
      </c>
      <c r="G5881" s="25" t="s">
        <v>50</v>
      </c>
      <c r="H5881" s="24">
        <v>45266</v>
      </c>
      <c r="I5881" s="101">
        <v>0.30388888888888888</v>
      </c>
      <c r="J5881" s="24">
        <v>45266</v>
      </c>
      <c r="K5881" s="101">
        <v>0.3039351851851852</v>
      </c>
      <c r="L5881" s="25">
        <v>4</v>
      </c>
      <c r="M5881" s="26">
        <f>Causas[[#This Row],[parada_duracion]]/60</f>
        <v>6.6666666666666666E-2</v>
      </c>
      <c r="N5881" s="19" t="s">
        <v>47</v>
      </c>
      <c r="O5881" s="16" t="s">
        <v>47</v>
      </c>
      <c r="P5881" s="16">
        <f>WEEKNUM(Causas[[#This Row],[resolucion_fecha]],16)</f>
        <v>49</v>
      </c>
      <c r="Q5881" s="16" t="str">
        <f>TEXT(Causas[[#This Row],[resolucion_fecha]],"MMMM")</f>
        <v>diciembre</v>
      </c>
      <c r="R5881" s="16" t="str">
        <f t="shared" si="92"/>
        <v>M</v>
      </c>
      <c r="S5881" s="16"/>
      <c r="T5881" s="16" t="s">
        <v>47</v>
      </c>
      <c r="U5881" s="16"/>
      <c r="V5881" s="16"/>
      <c r="W5881" s="16"/>
    </row>
    <row r="5882" spans="1:23" x14ac:dyDescent="0.25">
      <c r="A5882" s="96">
        <v>158589</v>
      </c>
      <c r="B5882" s="96" t="s">
        <v>42</v>
      </c>
      <c r="C5882" s="96" t="s">
        <v>43</v>
      </c>
      <c r="D5882" s="96" t="s">
        <v>67</v>
      </c>
      <c r="E5882" s="97">
        <v>43405</v>
      </c>
      <c r="F5882" s="96" t="s">
        <v>45</v>
      </c>
      <c r="G5882" s="96" t="s">
        <v>50</v>
      </c>
      <c r="H5882" s="97">
        <v>45275</v>
      </c>
      <c r="I5882" s="23">
        <v>0.3081712962962963</v>
      </c>
      <c r="J5882" s="97">
        <v>45275</v>
      </c>
      <c r="K5882" s="23">
        <v>0.30821759259259257</v>
      </c>
      <c r="L5882" s="96">
        <v>4</v>
      </c>
      <c r="M5882" s="98">
        <f>Causas[[#This Row],[parada_duracion]]/60</f>
        <v>6.6666666666666666E-2</v>
      </c>
      <c r="N5882" s="19" t="s">
        <v>47</v>
      </c>
      <c r="O5882" s="16" t="s">
        <v>47</v>
      </c>
      <c r="P5882" s="99">
        <f>WEEKNUM(Causas[[#This Row],[resolucion_fecha]],16)</f>
        <v>50</v>
      </c>
      <c r="Q5882" s="99" t="str">
        <f>TEXT(Causas[[#This Row],[resolucion_fecha]],"MMMM")</f>
        <v>diciembre</v>
      </c>
      <c r="R5882" s="99" t="str">
        <f t="shared" si="92"/>
        <v>M</v>
      </c>
      <c r="S5882" s="99"/>
      <c r="T5882" s="16" t="s">
        <v>47</v>
      </c>
      <c r="U5882" s="16"/>
      <c r="V5882" s="99"/>
      <c r="W5882" s="99"/>
    </row>
    <row r="5883" spans="1:23" hidden="1" x14ac:dyDescent="0.25">
      <c r="A5883" s="25">
        <v>160102</v>
      </c>
      <c r="B5883" s="25" t="s">
        <v>42</v>
      </c>
      <c r="C5883" s="25" t="s">
        <v>43</v>
      </c>
      <c r="D5883" s="25" t="s">
        <v>1441</v>
      </c>
      <c r="E5883" s="24">
        <v>43732</v>
      </c>
      <c r="F5883" s="25" t="s">
        <v>325</v>
      </c>
      <c r="G5883" s="25" t="s">
        <v>50</v>
      </c>
      <c r="H5883" s="24">
        <v>45288</v>
      </c>
      <c r="I5883" s="101">
        <v>0.72343750000000007</v>
      </c>
      <c r="J5883" s="24">
        <v>45288</v>
      </c>
      <c r="K5883" s="101">
        <v>0.72348379629629633</v>
      </c>
      <c r="L5883" s="25">
        <v>4</v>
      </c>
      <c r="M5883" s="26">
        <f>Causas[[#This Row],[parada_duracion]]/60</f>
        <v>6.6666666666666666E-2</v>
      </c>
      <c r="N5883" s="19" t="s">
        <v>47</v>
      </c>
      <c r="O5883" s="16" t="s">
        <v>47</v>
      </c>
      <c r="P5883" s="16">
        <f>WEEKNUM(Causas[[#This Row],[resolucion_fecha]],16)</f>
        <v>52</v>
      </c>
      <c r="Q5883" s="16" t="str">
        <f>TEXT(Causas[[#This Row],[resolucion_fecha]],"MMMM")</f>
        <v>diciembre</v>
      </c>
      <c r="R5883" s="16" t="str">
        <f t="shared" si="92"/>
        <v>T</v>
      </c>
      <c r="S5883" s="16"/>
      <c r="T5883" s="16" t="s">
        <v>47</v>
      </c>
      <c r="U5883" s="100"/>
      <c r="V5883" s="16"/>
      <c r="W5883" s="16"/>
    </row>
  </sheetData>
  <phoneticPr fontId="19"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ErrorMessage="1" error="ingreso no valido" xr:uid="{AACF3E6B-9CE0-439F-9102-77F0F3B5F567}">
          <x14:formula1>
            <xm:f>'validacion de datos'!$A$1:$A$4</xm:f>
          </x14:formula1>
          <xm:sqref>O1:O61 O64:O65 O68:O70 O72:O75 O79 O77 O170:O173 S467:W467 O201:O205 O175:O190 O192:O198 O262:O313 O251:O260 O362:O367 O369:O370 O399:O402 O373:O397 O315:O360 O541:O550 O530:O539 O87:O168 O207:O245 O247:O249 O481:O528 O404:O479 O2039:O2042 S1705:W1705 S316:W316 O552:O597 S651:W651 O602:O634 O636:O644 O81:O85 O599 S469:W469 S541:W541 S582:W582 S598:W598 S600:W601 S635:W635 S638:W638 O646:O699 O702 O704 O707 O709 O711 O713:O714 O719 O721:O725 O727:O728 O730:O734 O736:O740 S698:W698 S682:W682 O859:O860 O751 O753 O757:O758 O848:O851 O765:O768 O770 O742:O749 O772:O774 O778:O779 O781:O785 O787:O789 O792:O795 O799:O800 O802:O803 O805:O811 O817:O819 O829:O830 O853:O857 O834:O836 O822:O825 O838:O845 S725:W725 O904:O905 O934 O879 O895:O897 O863:O877 O899:O902 O907 O909:O910 O937:O940 O917 O891:O893 O912:O914 O923:O930 O920:O921 O942:O944 O954 O949:O951 O958 O1093:O1095 O1003 O979 O988 O946:O947 O956 O986 O970:O974 O1005:O1007 O1015:O1017 O977 O1101:O1102 O1023 O1025 O1033 O1030:O1031 O1040:O1041 O1051 O1058 O1063 O1066 O1061 O1070 O1046:O1049 O1027 O1078 O1088 O1097:O1098 O1105 O1019:O1021 O1162:O1168 O1116 O1156 O1125 O1121:O1122 O1133 O1119 O1148 O1150 O1142:O1144 O1146 O1153 O1110:O1111 O1114 O1127:O1131 O1137 O1135 O1575:O1576 O1176 O1180 O1500:O1501 O1200:O1202 O1212:O1213 O1210 O1222 O1215:O1217 O1187:O1192 O1225 O1232 O1242:O1245 O1227:O1229 O1237 O1261:O1262 O1265:O1267 O1248:O1259 O1269:O1270 O1290:O1291 O1272:O1274 O1284 O1297 O1305 O1295 O1303 O1314 O1311:O1312 O1309 O1316:O1318 O1325 O1337 O1341 O1343:O1344 O1286:O1288 O1330:O1331 O1351:O1352 O1206:O1208 O1198 O1196 O1185 O1373:O1375 O1354:O1355 O1385:O1386 O1371 O1614:O1619 O1546 O1377:O1381 O1406:O1410 O1432 O1427:O1428 O1441 O1420:O1421 O1570:O1573 O1451:O1452 O1435 O1447 O1454:O1460 O1465 O1470:O1474 O1476:O1477 O1488:O1489 O1479:O1486 O1170 O1563 O1497 O1503:O1507 O1515:O1517 O1521:O1522 O1524:O1528 O1552:O1555 O1437 O1430 O1413 O1423 O1639:O1640 O1586 O1594 O1579 O1608:O1609 O1602:O1603 O1624:O1625 O1633 O1583:O1584 O1597:O1600 O1491 O2058 O1622 O1629:O1630 O1645:O1646 O1650 O1673 O1643 O1681:O1684 O1688 O1694:O1695 O1698:O1701 O1704:O1710 O1715 O1712:O1713 O1717:O1718 O1720:O1725 O1729:O1737 O1739:O1741 O1753 O1743 O1654:O1658 O1755:O1760 O1745:O1746 O1727 O1770 O1762:O1763 O1775 O2061 O1786:O1787 O1780:O1781 O1677 O1798 O1801 O1679 O1790:O1791 O1845:O1847 S1640:W1640 O1824:O1825 O1814:O1822 O1849 O1807 O1765:O1766 O1861:O1865 S1849:W1849 O1867:O1868 O1870:O1871 O1855:O1859 O1879 O1886:O1887 O1889 O1875 O1895 O1904:O1906 O1900:O1902 O1908 O1922 O1917:O1918 O1925 O1937 O1935 O1943:O1945 O1927 O1971:O1977 O1979:O1980 O1993 O1986:O1988 O1963 O1840:O1841 O1843 O1852:O1853 O1914:O1915 O1920 O1933 O1947:O1948 O1960 O1967 O2052:O2054 O2046 O2015 O2037 O1996:O1999 O2049:O2050 O2001:O2005 O2056 O1884 O2010 O2012 O2024 O2026 O2030 O2044 S587:W587 S589:W589 S618:W618 S631:W631 S644:W645 S730:W731 S805:W805 S1033:W1033 S1312:W1312 S1377:W1378 S1380:W1380 S1814:W1821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4A7E1-6FD3-4A98-9117-E4C5AD410F39}">
  <sheetPr codeName="Hoja2"/>
  <dimension ref="A1:A5"/>
  <sheetViews>
    <sheetView workbookViewId="0">
      <selection activeCell="A14" sqref="A14"/>
    </sheetView>
  </sheetViews>
  <sheetFormatPr baseColWidth="10" defaultColWidth="11.42578125" defaultRowHeight="15" x14ac:dyDescent="0.25"/>
  <sheetData>
    <row r="1" spans="1:1" x14ac:dyDescent="0.25">
      <c r="A1" t="s">
        <v>52</v>
      </c>
    </row>
    <row r="2" spans="1:1" x14ac:dyDescent="0.25">
      <c r="A2" t="s">
        <v>72</v>
      </c>
    </row>
    <row r="3" spans="1:1" x14ac:dyDescent="0.25">
      <c r="A3" t="s">
        <v>49</v>
      </c>
    </row>
    <row r="4" spans="1:1" x14ac:dyDescent="0.25">
      <c r="A4" t="s">
        <v>9</v>
      </c>
    </row>
    <row r="5" spans="1:1" x14ac:dyDescent="0.25">
      <c r="A5" t="s">
        <v>1855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EDD1B-BD03-4DF2-BB14-77D2EB24DAE5}">
  <sheetPr codeName="Hoja4">
    <pageSetUpPr fitToPage="1"/>
  </sheetPr>
  <dimension ref="B2:P52"/>
  <sheetViews>
    <sheetView topLeftCell="A3" zoomScale="85" zoomScaleNormal="85" workbookViewId="0">
      <selection activeCell="P9" sqref="P9"/>
    </sheetView>
  </sheetViews>
  <sheetFormatPr baseColWidth="10" defaultColWidth="11.42578125" defaultRowHeight="15" x14ac:dyDescent="0.25"/>
  <cols>
    <col min="1" max="1" width="3.85546875" customWidth="1"/>
    <col min="2" max="2" width="23.5703125" bestFit="1" customWidth="1"/>
    <col min="3" max="3" width="22.42578125" bestFit="1" customWidth="1"/>
    <col min="4" max="4" width="12.42578125" bestFit="1" customWidth="1"/>
    <col min="5" max="5" width="14.7109375" bestFit="1" customWidth="1"/>
    <col min="6" max="6" width="6.42578125" bestFit="1" customWidth="1"/>
    <col min="7" max="7" width="6.7109375" bestFit="1" customWidth="1"/>
    <col min="8" max="8" width="12.5703125" bestFit="1" customWidth="1"/>
    <col min="9" max="9" width="7.7109375" bestFit="1" customWidth="1"/>
    <col min="10" max="10" width="9.28515625" bestFit="1" customWidth="1"/>
    <col min="11" max="11" width="12.5703125" bestFit="1" customWidth="1"/>
    <col min="12" max="12" width="10" bestFit="1" customWidth="1"/>
    <col min="13" max="13" width="25.28515625" bestFit="1" customWidth="1"/>
    <col min="14" max="14" width="13.85546875" bestFit="1" customWidth="1"/>
    <col min="15" max="15" width="14.7109375" bestFit="1" customWidth="1"/>
    <col min="16" max="17" width="12.5703125" bestFit="1" customWidth="1"/>
    <col min="18" max="18" width="8.140625" bestFit="1" customWidth="1"/>
    <col min="19" max="19" width="12" bestFit="1" customWidth="1"/>
    <col min="20" max="20" width="10.85546875" bestFit="1" customWidth="1"/>
    <col min="21" max="21" width="9.42578125" bestFit="1" customWidth="1"/>
    <col min="22" max="22" width="10" bestFit="1" customWidth="1"/>
    <col min="23" max="23" width="16.42578125" bestFit="1" customWidth="1"/>
    <col min="24" max="24" width="9.42578125" bestFit="1" customWidth="1"/>
    <col min="25" max="25" width="12.5703125" bestFit="1" customWidth="1"/>
  </cols>
  <sheetData>
    <row r="2" spans="2:16" x14ac:dyDescent="0.25">
      <c r="J2" s="123" t="s">
        <v>1856</v>
      </c>
      <c r="K2" s="123" t="s">
        <v>1857</v>
      </c>
      <c r="L2" s="123" t="s">
        <v>1858</v>
      </c>
      <c r="M2" s="123" t="s">
        <v>1859</v>
      </c>
    </row>
    <row r="3" spans="2:16" ht="41.25" customHeight="1" x14ac:dyDescent="0.25">
      <c r="J3" s="123"/>
      <c r="K3" s="123"/>
      <c r="L3" s="123"/>
      <c r="M3" s="123"/>
      <c r="N3" t="s">
        <v>1860</v>
      </c>
    </row>
    <row r="4" spans="2:16" x14ac:dyDescent="0.25">
      <c r="J4">
        <f>GETPIVOTDATA("min",$B$10)</f>
        <v>26246.35</v>
      </c>
      <c r="K4" t="e">
        <f>GETPIVOTDATA("min",$B$10,"detalle","electrico")+GETPIVOTDATA("min",$B$10,"detalle","mecanico")</f>
        <v>#REF!</v>
      </c>
      <c r="L4" t="e">
        <f>GETPIVOTDATA("min",$B$10,"detalle","no aplica")+GETPIVOTDATA("min",$B$10,"detalle","operativo")+GETPIVOTDATA("min",$B$10,"detalle",)+GETPIVOTDATA("min",$B$10,"detalle","calidad")+GETPIVOTDATA("min",$B$10,"detalle","refrigeracion")+GETPIVOTDATA("min",$B$10,"detalle","micro parada")+GETPIVOTDATA("min",$B$10,"detalle","pieza de formato")+GETPIVOTDATA("min",$B$10,"detalle","maquinista")+GETPIVOTDATA("min",$B$10,"detalle","ingenieria")+GETPIVOTDATA("min",$B$10,"detalle","mantenimiento preventivo")</f>
        <v>#REF!</v>
      </c>
      <c r="M4" t="e">
        <f>GETPIVOTDATA("min",$B$10,"detalle","operativo")</f>
        <v>#REF!</v>
      </c>
      <c r="N4">
        <f>GETPIVOTDATA("min",$B$10,"detalle","micro parada")</f>
        <v>449.01666666666665</v>
      </c>
    </row>
    <row r="5" spans="2:16" x14ac:dyDescent="0.25">
      <c r="I5" t="s">
        <v>1861</v>
      </c>
      <c r="K5" s="14" t="e">
        <f>K4/J4</f>
        <v>#REF!</v>
      </c>
      <c r="L5" s="14" t="e">
        <f>L4/J4</f>
        <v>#REF!</v>
      </c>
      <c r="M5" s="14" t="e">
        <f>M4/J4</f>
        <v>#REF!</v>
      </c>
      <c r="N5" s="14">
        <f>N4/J4</f>
        <v>1.7107775620864109E-2</v>
      </c>
    </row>
    <row r="6" spans="2:16" x14ac:dyDescent="0.25">
      <c r="B6" s="1" t="s">
        <v>0</v>
      </c>
      <c r="C6" s="7" t="s">
        <v>1</v>
      </c>
    </row>
    <row r="7" spans="2:16" x14ac:dyDescent="0.25">
      <c r="B7" s="1" t="s">
        <v>2</v>
      </c>
      <c r="C7" t="s">
        <v>3</v>
      </c>
    </row>
    <row r="8" spans="2:16" x14ac:dyDescent="0.25">
      <c r="B8" s="1" t="s">
        <v>36</v>
      </c>
      <c r="C8" t="s">
        <v>3</v>
      </c>
      <c r="P8">
        <f>286+271</f>
        <v>557</v>
      </c>
    </row>
    <row r="10" spans="2:16" x14ac:dyDescent="0.25">
      <c r="B10" s="1" t="s">
        <v>4</v>
      </c>
      <c r="C10" s="1" t="s">
        <v>5</v>
      </c>
    </row>
    <row r="11" spans="2:16" x14ac:dyDescent="0.25">
      <c r="B11" s="1" t="s">
        <v>6</v>
      </c>
      <c r="C11" t="s">
        <v>9</v>
      </c>
      <c r="D11" t="s">
        <v>1855</v>
      </c>
      <c r="E11" t="s">
        <v>49</v>
      </c>
      <c r="F11" t="s">
        <v>52</v>
      </c>
      <c r="G11" t="s">
        <v>72</v>
      </c>
      <c r="H11" t="s">
        <v>14</v>
      </c>
    </row>
    <row r="12" spans="2:16" x14ac:dyDescent="0.25">
      <c r="B12" s="2" t="s">
        <v>1862</v>
      </c>
      <c r="C12" s="8"/>
      <c r="D12" s="8"/>
      <c r="E12" s="8">
        <v>277.81666666666666</v>
      </c>
      <c r="F12" s="8"/>
      <c r="G12" s="8">
        <v>3774.9666666666667</v>
      </c>
      <c r="H12" s="8">
        <v>4052.7833333333333</v>
      </c>
    </row>
    <row r="13" spans="2:16" x14ac:dyDescent="0.25">
      <c r="B13" s="2" t="s">
        <v>1863</v>
      </c>
      <c r="C13" s="8"/>
      <c r="D13" s="8">
        <v>0.21666666666666667</v>
      </c>
      <c r="E13" s="8">
        <v>1112.2666666666667</v>
      </c>
      <c r="F13" s="8">
        <v>15.45</v>
      </c>
      <c r="G13" s="8">
        <v>2416.6499999999996</v>
      </c>
      <c r="H13" s="8">
        <v>3544.583333333333</v>
      </c>
    </row>
    <row r="14" spans="2:16" x14ac:dyDescent="0.25">
      <c r="B14" s="13" t="s">
        <v>1864</v>
      </c>
      <c r="C14" s="8"/>
      <c r="D14" s="8"/>
      <c r="E14" s="8"/>
      <c r="F14" s="8"/>
      <c r="G14" s="8">
        <v>1346.5333333333333</v>
      </c>
      <c r="H14" s="8">
        <v>1346.5333333333333</v>
      </c>
    </row>
    <row r="15" spans="2:16" x14ac:dyDescent="0.25">
      <c r="B15" s="13" t="s">
        <v>1865</v>
      </c>
      <c r="C15" s="8"/>
      <c r="D15" s="8">
        <v>0.21666666666666667</v>
      </c>
      <c r="E15" s="8">
        <v>131.75</v>
      </c>
      <c r="F15" s="8">
        <v>15.45</v>
      </c>
      <c r="G15" s="8">
        <v>379.78333333333336</v>
      </c>
      <c r="H15" s="8">
        <v>527.20000000000005</v>
      </c>
    </row>
    <row r="16" spans="2:16" x14ac:dyDescent="0.25">
      <c r="B16" s="13" t="s">
        <v>1866</v>
      </c>
      <c r="C16" s="8"/>
      <c r="D16" s="8"/>
      <c r="E16" s="8">
        <v>980.51666666666665</v>
      </c>
      <c r="F16" s="8"/>
      <c r="G16" s="8">
        <v>690.33333333333326</v>
      </c>
      <c r="H16" s="8">
        <v>1670.85</v>
      </c>
    </row>
    <row r="17" spans="2:8" x14ac:dyDescent="0.25">
      <c r="B17" s="2" t="s">
        <v>68</v>
      </c>
      <c r="C17" s="8"/>
      <c r="D17" s="8">
        <v>4.7166666666666668</v>
      </c>
      <c r="E17" s="8">
        <v>217.08333333333334</v>
      </c>
      <c r="F17" s="8">
        <v>335.29999999999995</v>
      </c>
      <c r="G17" s="8">
        <v>1990.2</v>
      </c>
      <c r="H17" s="8">
        <v>2547.3000000000002</v>
      </c>
    </row>
    <row r="18" spans="2:8" x14ac:dyDescent="0.25">
      <c r="B18" s="2" t="s">
        <v>55</v>
      </c>
      <c r="C18" s="8"/>
      <c r="D18" s="8">
        <v>56.83333333333335</v>
      </c>
      <c r="E18" s="8">
        <v>1612.9666666666667</v>
      </c>
      <c r="F18" s="8">
        <v>638.75000000000011</v>
      </c>
      <c r="G18" s="8">
        <v>111.73333333333333</v>
      </c>
      <c r="H18" s="8">
        <v>2420.2833333333333</v>
      </c>
    </row>
    <row r="19" spans="2:8" x14ac:dyDescent="0.25">
      <c r="B19" s="2" t="s">
        <v>1867</v>
      </c>
      <c r="C19" s="8"/>
      <c r="D19" s="8">
        <v>0.15</v>
      </c>
      <c r="E19" s="8">
        <v>1838.3666666666668</v>
      </c>
      <c r="F19" s="8">
        <v>44.466666666666669</v>
      </c>
      <c r="G19" s="8"/>
      <c r="H19" s="8">
        <v>1882.9833333333333</v>
      </c>
    </row>
    <row r="20" spans="2:8" x14ac:dyDescent="0.25">
      <c r="B20" s="13" t="s">
        <v>1868</v>
      </c>
      <c r="C20" s="8"/>
      <c r="D20" s="8"/>
      <c r="E20" s="8">
        <v>478.53333333333336</v>
      </c>
      <c r="F20" s="8"/>
      <c r="G20" s="8"/>
      <c r="H20" s="8">
        <v>478.53333333333336</v>
      </c>
    </row>
    <row r="21" spans="2:8" x14ac:dyDescent="0.25">
      <c r="B21" s="13" t="s">
        <v>1864</v>
      </c>
      <c r="C21" s="8"/>
      <c r="D21" s="8">
        <v>0.15</v>
      </c>
      <c r="E21" s="8">
        <v>400.15</v>
      </c>
      <c r="F21" s="8">
        <v>44.466666666666669</v>
      </c>
      <c r="G21" s="8"/>
      <c r="H21" s="8">
        <v>444.76666666666665</v>
      </c>
    </row>
    <row r="22" spans="2:8" x14ac:dyDescent="0.25">
      <c r="B22" s="13" t="s">
        <v>1865</v>
      </c>
      <c r="C22" s="8"/>
      <c r="D22" s="8"/>
      <c r="E22" s="8">
        <v>959.68333333333339</v>
      </c>
      <c r="F22" s="8"/>
      <c r="G22" s="8"/>
      <c r="H22" s="8">
        <v>959.68333333333339</v>
      </c>
    </row>
    <row r="23" spans="2:8" x14ac:dyDescent="0.25">
      <c r="B23" s="2" t="s">
        <v>1869</v>
      </c>
      <c r="C23" s="8"/>
      <c r="D23" s="8"/>
      <c r="E23" s="8">
        <v>1124.8333333333335</v>
      </c>
      <c r="F23" s="8"/>
      <c r="G23" s="8"/>
      <c r="H23" s="8">
        <v>1124.8333333333335</v>
      </c>
    </row>
    <row r="24" spans="2:8" x14ac:dyDescent="0.25">
      <c r="B24" s="13" t="s">
        <v>1864</v>
      </c>
      <c r="C24" s="8"/>
      <c r="D24" s="8"/>
      <c r="E24" s="8">
        <v>37.516666666666666</v>
      </c>
      <c r="F24" s="8"/>
      <c r="G24" s="8"/>
      <c r="H24" s="8">
        <v>37.516666666666666</v>
      </c>
    </row>
    <row r="25" spans="2:8" x14ac:dyDescent="0.25">
      <c r="B25" s="13" t="s">
        <v>1870</v>
      </c>
      <c r="C25" s="8"/>
      <c r="D25" s="8"/>
      <c r="E25" s="8">
        <v>1016.1333333333333</v>
      </c>
      <c r="F25" s="8"/>
      <c r="G25" s="8"/>
      <c r="H25" s="8">
        <v>1016.1333333333333</v>
      </c>
    </row>
    <row r="26" spans="2:8" x14ac:dyDescent="0.25">
      <c r="B26" s="13" t="s">
        <v>1865</v>
      </c>
      <c r="C26" s="8"/>
      <c r="D26" s="8"/>
      <c r="E26" s="8">
        <v>31.25</v>
      </c>
      <c r="F26" s="8"/>
      <c r="G26" s="8"/>
      <c r="H26" s="8">
        <v>31.25</v>
      </c>
    </row>
    <row r="27" spans="2:8" x14ac:dyDescent="0.25">
      <c r="B27" s="13" t="s">
        <v>1866</v>
      </c>
      <c r="C27" s="8"/>
      <c r="D27" s="8"/>
      <c r="E27" s="8">
        <v>39.93333333333333</v>
      </c>
      <c r="F27" s="8"/>
      <c r="G27" s="8"/>
      <c r="H27" s="8">
        <v>39.93333333333333</v>
      </c>
    </row>
    <row r="28" spans="2:8" x14ac:dyDescent="0.25">
      <c r="B28" s="2" t="s">
        <v>166</v>
      </c>
      <c r="C28" s="8">
        <v>46.43333333333333</v>
      </c>
      <c r="D28" s="8">
        <v>62.783333333333331</v>
      </c>
      <c r="E28" s="8">
        <v>269.3</v>
      </c>
      <c r="F28" s="8">
        <v>241.56666666666666</v>
      </c>
      <c r="G28" s="8">
        <v>445.3</v>
      </c>
      <c r="H28" s="8">
        <v>1065.3833333333332</v>
      </c>
    </row>
    <row r="29" spans="2:8" x14ac:dyDescent="0.25">
      <c r="B29" s="2" t="s">
        <v>67</v>
      </c>
      <c r="C29" s="8"/>
      <c r="D29" s="8">
        <v>9.9833333333333325</v>
      </c>
      <c r="E29" s="8">
        <v>863.0333333333333</v>
      </c>
      <c r="F29" s="8">
        <v>146.18333333333334</v>
      </c>
      <c r="G29" s="8">
        <v>43.166666666666664</v>
      </c>
      <c r="H29" s="8">
        <v>1062.3666666666668</v>
      </c>
    </row>
    <row r="30" spans="2:8" x14ac:dyDescent="0.25">
      <c r="B30" s="2" t="s">
        <v>64</v>
      </c>
      <c r="C30" s="8"/>
      <c r="D30" s="8">
        <v>21.066666666666666</v>
      </c>
      <c r="E30" s="8">
        <v>184.38333333333333</v>
      </c>
      <c r="F30" s="8">
        <v>360.48333333333335</v>
      </c>
      <c r="G30" s="8">
        <v>442.65000000000003</v>
      </c>
      <c r="H30" s="8">
        <v>1008.5833333333335</v>
      </c>
    </row>
    <row r="31" spans="2:8" x14ac:dyDescent="0.25">
      <c r="B31" s="2" t="s">
        <v>90</v>
      </c>
      <c r="C31" s="8">
        <v>117.78333333333333</v>
      </c>
      <c r="D31" s="8">
        <v>39.983333333333334</v>
      </c>
      <c r="E31" s="8">
        <v>317.5</v>
      </c>
      <c r="F31" s="8">
        <v>421.26666666666665</v>
      </c>
      <c r="G31" s="8">
        <v>87.65</v>
      </c>
      <c r="H31" s="8">
        <v>984.18333333333328</v>
      </c>
    </row>
    <row r="32" spans="2:8" x14ac:dyDescent="0.25">
      <c r="B32" s="2" t="s">
        <v>59</v>
      </c>
      <c r="C32" s="8"/>
      <c r="D32" s="8">
        <v>39.133333333333326</v>
      </c>
      <c r="E32" s="8">
        <v>572.76666666666665</v>
      </c>
      <c r="F32" s="8">
        <v>295.36666666666667</v>
      </c>
      <c r="G32" s="8"/>
      <c r="H32" s="8">
        <v>907.26666666666665</v>
      </c>
    </row>
    <row r="33" spans="2:8" x14ac:dyDescent="0.25">
      <c r="B33" s="2" t="s">
        <v>80</v>
      </c>
      <c r="C33" s="8"/>
      <c r="D33" s="8">
        <v>15.2</v>
      </c>
      <c r="E33" s="8">
        <v>178.41666666666666</v>
      </c>
      <c r="F33" s="8">
        <v>556.48333333333335</v>
      </c>
      <c r="G33" s="8">
        <v>95.15</v>
      </c>
      <c r="H33" s="8">
        <v>845.25</v>
      </c>
    </row>
    <row r="34" spans="2:8" x14ac:dyDescent="0.25">
      <c r="B34" s="2" t="s">
        <v>76</v>
      </c>
      <c r="C34" s="8">
        <v>129.05000000000001</v>
      </c>
      <c r="D34" s="8">
        <v>33.85</v>
      </c>
      <c r="E34" s="8">
        <v>357.45000000000005</v>
      </c>
      <c r="F34" s="8">
        <v>37.300000000000004</v>
      </c>
      <c r="G34" s="8">
        <v>267.61666666666667</v>
      </c>
      <c r="H34" s="8">
        <v>825.26666666666665</v>
      </c>
    </row>
    <row r="35" spans="2:8" x14ac:dyDescent="0.25">
      <c r="B35" s="2" t="s">
        <v>96</v>
      </c>
      <c r="C35" s="8"/>
      <c r="D35" s="8">
        <v>36.700000000000003</v>
      </c>
      <c r="E35" s="8">
        <v>385.2</v>
      </c>
      <c r="F35" s="8">
        <v>132.68333333333334</v>
      </c>
      <c r="G35" s="8">
        <v>221.56666666666666</v>
      </c>
      <c r="H35" s="8">
        <v>776.14999999999986</v>
      </c>
    </row>
    <row r="36" spans="2:8" x14ac:dyDescent="0.25">
      <c r="B36" s="2" t="s">
        <v>161</v>
      </c>
      <c r="C36" s="8"/>
      <c r="D36" s="8">
        <v>24.666666666666664</v>
      </c>
      <c r="E36" s="8">
        <v>20.883333333333333</v>
      </c>
      <c r="F36" s="8">
        <v>189.65</v>
      </c>
      <c r="G36" s="8">
        <v>450.33333333333331</v>
      </c>
      <c r="H36" s="8">
        <v>685.5333333333333</v>
      </c>
    </row>
    <row r="37" spans="2:8" x14ac:dyDescent="0.25">
      <c r="B37" s="2" t="s">
        <v>154</v>
      </c>
      <c r="C37" s="8">
        <v>11.4</v>
      </c>
      <c r="D37" s="8">
        <v>50.050000000000004</v>
      </c>
      <c r="E37" s="8">
        <v>120</v>
      </c>
      <c r="F37" s="8">
        <v>163.76666666666665</v>
      </c>
      <c r="G37" s="8">
        <v>224.43333333333334</v>
      </c>
      <c r="H37" s="8">
        <v>569.65</v>
      </c>
    </row>
    <row r="38" spans="2:8" x14ac:dyDescent="0.25">
      <c r="B38" s="2" t="s">
        <v>105</v>
      </c>
      <c r="C38" s="8"/>
      <c r="D38" s="8">
        <v>9.8833333333333329</v>
      </c>
      <c r="E38" s="8">
        <v>96.583333333333329</v>
      </c>
      <c r="F38" s="8"/>
      <c r="G38" s="8">
        <v>350.31666666666666</v>
      </c>
      <c r="H38" s="8">
        <v>456.7833333333333</v>
      </c>
    </row>
    <row r="39" spans="2:8" x14ac:dyDescent="0.25">
      <c r="B39" s="2" t="s">
        <v>164</v>
      </c>
      <c r="C39" s="8"/>
      <c r="D39" s="8">
        <v>6.95</v>
      </c>
      <c r="E39" s="8">
        <v>22.65</v>
      </c>
      <c r="F39" s="8">
        <v>237.76666666666665</v>
      </c>
      <c r="G39" s="8">
        <v>44.1</v>
      </c>
      <c r="H39" s="8">
        <v>311.4666666666667</v>
      </c>
    </row>
    <row r="40" spans="2:8" x14ac:dyDescent="0.25">
      <c r="B40" s="2" t="s">
        <v>1871</v>
      </c>
      <c r="C40" s="8"/>
      <c r="D40" s="8">
        <v>6.1166666666666663</v>
      </c>
      <c r="E40" s="8">
        <v>298.71666666666664</v>
      </c>
      <c r="F40" s="8"/>
      <c r="G40" s="8"/>
      <c r="H40" s="8">
        <v>304.83333333333331</v>
      </c>
    </row>
    <row r="41" spans="2:8" x14ac:dyDescent="0.25">
      <c r="B41" s="13" t="s">
        <v>1872</v>
      </c>
      <c r="C41" s="8"/>
      <c r="D41" s="8">
        <v>6.1166666666666663</v>
      </c>
      <c r="E41" s="8">
        <v>298.71666666666664</v>
      </c>
      <c r="F41" s="8"/>
      <c r="G41" s="8"/>
      <c r="H41" s="8">
        <v>304.83333333333331</v>
      </c>
    </row>
    <row r="42" spans="2:8" x14ac:dyDescent="0.25">
      <c r="B42" s="2" t="s">
        <v>143</v>
      </c>
      <c r="C42" s="8">
        <v>11.2</v>
      </c>
      <c r="D42" s="8">
        <v>13.5</v>
      </c>
      <c r="E42" s="8">
        <v>33.43333333333333</v>
      </c>
      <c r="F42" s="8"/>
      <c r="G42" s="8">
        <v>164.40000000000003</v>
      </c>
      <c r="H42" s="8">
        <v>222.53333333333336</v>
      </c>
    </row>
    <row r="43" spans="2:8" x14ac:dyDescent="0.25">
      <c r="B43" s="2" t="s">
        <v>102</v>
      </c>
      <c r="C43" s="8"/>
      <c r="D43" s="8"/>
      <c r="E43" s="8"/>
      <c r="F43" s="8">
        <v>163.79999999999998</v>
      </c>
      <c r="G43" s="8">
        <v>44.383333333333333</v>
      </c>
      <c r="H43" s="8">
        <v>208.18333333333331</v>
      </c>
    </row>
    <row r="44" spans="2:8" x14ac:dyDescent="0.25">
      <c r="B44" s="2" t="s">
        <v>48</v>
      </c>
      <c r="C44" s="8"/>
      <c r="D44" s="8">
        <v>0.33333333333333331</v>
      </c>
      <c r="E44" s="8">
        <v>62.2</v>
      </c>
      <c r="F44" s="8"/>
      <c r="G44" s="8">
        <v>114.81666666666666</v>
      </c>
      <c r="H44" s="8">
        <v>177.35</v>
      </c>
    </row>
    <row r="45" spans="2:8" x14ac:dyDescent="0.25">
      <c r="B45" s="2" t="s">
        <v>77</v>
      </c>
      <c r="C45" s="8"/>
      <c r="D45" s="8">
        <v>5</v>
      </c>
      <c r="E45" s="8">
        <v>122.86666666666666</v>
      </c>
      <c r="F45" s="8"/>
      <c r="G45" s="8">
        <v>11.7</v>
      </c>
      <c r="H45" s="8">
        <v>139.56666666666666</v>
      </c>
    </row>
    <row r="46" spans="2:8" x14ac:dyDescent="0.25">
      <c r="B46" s="2" t="s">
        <v>82</v>
      </c>
      <c r="C46" s="8"/>
      <c r="D46" s="8"/>
      <c r="E46" s="8">
        <v>17.483333333333334</v>
      </c>
      <c r="F46" s="8">
        <v>62</v>
      </c>
      <c r="G46" s="8"/>
      <c r="H46" s="8">
        <v>79.483333333333334</v>
      </c>
    </row>
    <row r="47" spans="2:8" x14ac:dyDescent="0.25">
      <c r="B47" s="2" t="s">
        <v>44</v>
      </c>
      <c r="C47" s="8"/>
      <c r="D47" s="8"/>
      <c r="E47" s="8"/>
      <c r="F47" s="8">
        <v>31.85</v>
      </c>
      <c r="G47" s="8"/>
      <c r="H47" s="8">
        <v>31.85</v>
      </c>
    </row>
    <row r="48" spans="2:8" x14ac:dyDescent="0.25">
      <c r="B48" s="2" t="s">
        <v>1873</v>
      </c>
      <c r="C48" s="8"/>
      <c r="D48" s="8">
        <v>9.35</v>
      </c>
      <c r="E48" s="8"/>
      <c r="F48" s="8"/>
      <c r="G48" s="8"/>
      <c r="H48" s="8">
        <v>9.35</v>
      </c>
    </row>
    <row r="49" spans="2:8" x14ac:dyDescent="0.25">
      <c r="B49" s="13" t="s">
        <v>1874</v>
      </c>
      <c r="C49" s="8"/>
      <c r="D49" s="8">
        <v>9.35</v>
      </c>
      <c r="E49" s="8"/>
      <c r="F49" s="8"/>
      <c r="G49" s="8"/>
      <c r="H49" s="8">
        <v>9.35</v>
      </c>
    </row>
    <row r="50" spans="2:8" x14ac:dyDescent="0.25">
      <c r="B50" s="2" t="s">
        <v>1875</v>
      </c>
      <c r="C50" s="8"/>
      <c r="D50" s="8">
        <v>2.5499999999999998</v>
      </c>
      <c r="E50" s="8"/>
      <c r="F50" s="8"/>
      <c r="G50" s="8"/>
      <c r="H50" s="8">
        <v>2.5499999999999998</v>
      </c>
    </row>
    <row r="51" spans="2:8" x14ac:dyDescent="0.25">
      <c r="B51" s="13" t="s">
        <v>1876</v>
      </c>
      <c r="C51" s="8"/>
      <c r="D51" s="8">
        <v>2.5499999999999998</v>
      </c>
      <c r="E51" s="8"/>
      <c r="F51" s="8"/>
      <c r="G51" s="8"/>
      <c r="H51" s="8">
        <v>2.5499999999999998</v>
      </c>
    </row>
    <row r="52" spans="2:8" x14ac:dyDescent="0.25">
      <c r="B52" s="2" t="s">
        <v>14</v>
      </c>
      <c r="C52" s="8">
        <v>315.86666666666667</v>
      </c>
      <c r="D52" s="8">
        <v>449.01666666666665</v>
      </c>
      <c r="E52" s="8">
        <v>10106.200000000001</v>
      </c>
      <c r="F52" s="8">
        <v>4074.1333333333341</v>
      </c>
      <c r="G52" s="8">
        <v>11301.133333333335</v>
      </c>
      <c r="H52" s="8">
        <v>26246.35</v>
      </c>
    </row>
  </sheetData>
  <mergeCells count="4">
    <mergeCell ref="J2:J3"/>
    <mergeCell ref="K2:K3"/>
    <mergeCell ref="L2:L3"/>
    <mergeCell ref="M2:M3"/>
  </mergeCells>
  <pageMargins left="0.70866141732283472" right="0.70866141732283472" top="0.51" bottom="0.74803149606299213" header="0.31496062992125984" footer="0.31496062992125984"/>
  <pageSetup scale="75"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8A28-E9A1-4D47-A440-800374221E34}">
  <sheetPr codeName="Hoja5">
    <pageSetUpPr fitToPage="1"/>
  </sheetPr>
  <dimension ref="B7:I45"/>
  <sheetViews>
    <sheetView topLeftCell="A5" zoomScale="70" zoomScaleNormal="70" workbookViewId="0">
      <selection activeCell="C10" sqref="C10"/>
    </sheetView>
  </sheetViews>
  <sheetFormatPr baseColWidth="10" defaultColWidth="11.42578125" defaultRowHeight="15" x14ac:dyDescent="0.25"/>
  <cols>
    <col min="1" max="1" width="3.85546875" customWidth="1"/>
    <col min="2" max="2" width="16.7109375" bestFit="1" customWidth="1"/>
    <col min="3" max="3" width="25.28515625" bestFit="1" customWidth="1"/>
    <col min="4" max="4" width="18.5703125" bestFit="1" customWidth="1"/>
    <col min="5" max="5" width="8.7109375" bestFit="1" customWidth="1"/>
    <col min="6" max="6" width="10.140625" bestFit="1" customWidth="1"/>
    <col min="7" max="7" width="13.5703125" bestFit="1" customWidth="1"/>
    <col min="8" max="8" width="6" bestFit="1" customWidth="1"/>
    <col min="9" max="9" width="18.5703125" bestFit="1" customWidth="1"/>
    <col min="10" max="10" width="14.5703125" bestFit="1" customWidth="1"/>
    <col min="11" max="11" width="12.5703125" bestFit="1" customWidth="1"/>
  </cols>
  <sheetData>
    <row r="7" spans="2:4" x14ac:dyDescent="0.25">
      <c r="B7" s="1" t="s">
        <v>0</v>
      </c>
      <c r="C7" s="7" t="s">
        <v>1877</v>
      </c>
    </row>
    <row r="8" spans="2:4" x14ac:dyDescent="0.25">
      <c r="B8" s="1" t="s">
        <v>2</v>
      </c>
      <c r="C8" t="s">
        <v>3</v>
      </c>
    </row>
    <row r="10" spans="2:4" x14ac:dyDescent="0.25">
      <c r="C10" s="1" t="s">
        <v>1878</v>
      </c>
    </row>
    <row r="11" spans="2:4" x14ac:dyDescent="0.25">
      <c r="B11" s="1" t="s">
        <v>6</v>
      </c>
      <c r="C11" t="s">
        <v>4</v>
      </c>
      <c r="D11" t="s">
        <v>1879</v>
      </c>
    </row>
    <row r="12" spans="2:4" x14ac:dyDescent="0.25">
      <c r="B12" s="2" t="s">
        <v>68</v>
      </c>
      <c r="C12" s="8">
        <v>3871.7833333333324</v>
      </c>
      <c r="D12" s="8">
        <v>67</v>
      </c>
    </row>
    <row r="13" spans="2:4" x14ac:dyDescent="0.25">
      <c r="B13" s="2" t="s">
        <v>161</v>
      </c>
      <c r="C13" s="8">
        <v>493.05</v>
      </c>
      <c r="D13" s="8">
        <v>14</v>
      </c>
    </row>
    <row r="14" spans="2:4" x14ac:dyDescent="0.25">
      <c r="B14" s="2" t="s">
        <v>166</v>
      </c>
      <c r="C14" s="8">
        <v>917.75</v>
      </c>
      <c r="D14" s="8">
        <v>27</v>
      </c>
    </row>
    <row r="15" spans="2:4" x14ac:dyDescent="0.25">
      <c r="B15" s="2" t="s">
        <v>143</v>
      </c>
      <c r="C15" s="8">
        <v>3794.6666666666665</v>
      </c>
      <c r="D15" s="8">
        <v>68</v>
      </c>
    </row>
    <row r="16" spans="2:4" x14ac:dyDescent="0.25">
      <c r="B16" s="2" t="s">
        <v>154</v>
      </c>
      <c r="C16" s="8">
        <v>1561.5833333333339</v>
      </c>
      <c r="D16" s="8">
        <v>20</v>
      </c>
    </row>
    <row r="17" spans="2:4" x14ac:dyDescent="0.25">
      <c r="B17" s="2" t="s">
        <v>80</v>
      </c>
      <c r="C17" s="8">
        <v>4148.25</v>
      </c>
      <c r="D17" s="8">
        <v>84</v>
      </c>
    </row>
    <row r="18" spans="2:4" x14ac:dyDescent="0.25">
      <c r="B18" s="2" t="s">
        <v>67</v>
      </c>
      <c r="C18" s="8">
        <v>2135.2999999999997</v>
      </c>
      <c r="D18" s="8">
        <v>43</v>
      </c>
    </row>
    <row r="19" spans="2:4" x14ac:dyDescent="0.25">
      <c r="B19" s="2" t="s">
        <v>90</v>
      </c>
      <c r="C19" s="8">
        <v>2533.9833333333331</v>
      </c>
      <c r="D19" s="8">
        <v>49</v>
      </c>
    </row>
    <row r="20" spans="2:4" x14ac:dyDescent="0.25">
      <c r="B20" s="2" t="s">
        <v>164</v>
      </c>
      <c r="C20" s="8">
        <v>1064.5999999999999</v>
      </c>
      <c r="D20" s="8">
        <v>31</v>
      </c>
    </row>
    <row r="21" spans="2:4" x14ac:dyDescent="0.25">
      <c r="B21" s="2" t="s">
        <v>64</v>
      </c>
      <c r="C21" s="8">
        <v>1631.616666666667</v>
      </c>
      <c r="D21" s="8">
        <v>30</v>
      </c>
    </row>
    <row r="22" spans="2:4" x14ac:dyDescent="0.25">
      <c r="B22" s="2" t="s">
        <v>96</v>
      </c>
      <c r="C22" s="8">
        <v>1563.4833333333329</v>
      </c>
      <c r="D22" s="8">
        <v>43</v>
      </c>
    </row>
    <row r="23" spans="2:4" x14ac:dyDescent="0.25">
      <c r="B23" s="2" t="s">
        <v>105</v>
      </c>
      <c r="C23" s="8">
        <v>531.78333333333319</v>
      </c>
      <c r="D23" s="8">
        <v>18</v>
      </c>
    </row>
    <row r="24" spans="2:4" x14ac:dyDescent="0.25">
      <c r="B24" s="2" t="s">
        <v>102</v>
      </c>
      <c r="C24" s="8">
        <v>2718.3166666666666</v>
      </c>
      <c r="D24" s="8">
        <v>34</v>
      </c>
    </row>
    <row r="25" spans="2:4" x14ac:dyDescent="0.25">
      <c r="B25" s="2" t="s">
        <v>76</v>
      </c>
      <c r="C25" s="8">
        <v>2408.8333333333339</v>
      </c>
      <c r="D25" s="8">
        <v>39</v>
      </c>
    </row>
    <row r="26" spans="2:4" x14ac:dyDescent="0.25">
      <c r="B26" s="2" t="s">
        <v>55</v>
      </c>
      <c r="C26" s="8">
        <v>1000.4999999999998</v>
      </c>
      <c r="D26" s="8">
        <v>41</v>
      </c>
    </row>
    <row r="27" spans="2:4" x14ac:dyDescent="0.25">
      <c r="B27" s="2" t="s">
        <v>44</v>
      </c>
      <c r="C27" s="8">
        <v>508.36666666666667</v>
      </c>
      <c r="D27" s="8">
        <v>12</v>
      </c>
    </row>
    <row r="28" spans="2:4" x14ac:dyDescent="0.25">
      <c r="B28" s="2" t="s">
        <v>48</v>
      </c>
      <c r="C28" s="8">
        <v>407.36666666666673</v>
      </c>
      <c r="D28" s="8">
        <v>24</v>
      </c>
    </row>
    <row r="29" spans="2:4" x14ac:dyDescent="0.25">
      <c r="B29" s="2" t="s">
        <v>1756</v>
      </c>
      <c r="C29" s="8">
        <v>4645.6833333333334</v>
      </c>
      <c r="D29" s="8">
        <v>3</v>
      </c>
    </row>
    <row r="30" spans="2:4" x14ac:dyDescent="0.25">
      <c r="B30" s="2" t="s">
        <v>1880</v>
      </c>
      <c r="C30" s="8">
        <v>113.85</v>
      </c>
      <c r="D30" s="8">
        <v>2</v>
      </c>
    </row>
    <row r="31" spans="2:4" x14ac:dyDescent="0.25">
      <c r="B31" s="2" t="s">
        <v>82</v>
      </c>
      <c r="C31" s="8">
        <v>57.366666666666667</v>
      </c>
      <c r="D31" s="8">
        <v>6</v>
      </c>
    </row>
    <row r="32" spans="2:4" x14ac:dyDescent="0.25">
      <c r="B32" s="2" t="s">
        <v>1862</v>
      </c>
      <c r="C32" s="8">
        <v>617.2166666666667</v>
      </c>
      <c r="D32" s="8">
        <v>5</v>
      </c>
    </row>
    <row r="33" spans="2:9" x14ac:dyDescent="0.25">
      <c r="B33" s="2" t="s">
        <v>59</v>
      </c>
      <c r="C33" s="8">
        <v>1553.7166666666667</v>
      </c>
      <c r="D33" s="8">
        <v>32</v>
      </c>
    </row>
    <row r="34" spans="2:9" x14ac:dyDescent="0.25">
      <c r="B34" s="2" t="s">
        <v>1881</v>
      </c>
      <c r="C34" s="8">
        <v>19.866666666666667</v>
      </c>
      <c r="D34" s="8">
        <v>1</v>
      </c>
    </row>
    <row r="35" spans="2:9" x14ac:dyDescent="0.25">
      <c r="B35" s="2" t="s">
        <v>77</v>
      </c>
      <c r="C35" s="8">
        <v>136.15</v>
      </c>
      <c r="D35" s="8">
        <v>10</v>
      </c>
    </row>
    <row r="36" spans="2:9" x14ac:dyDescent="0.25">
      <c r="B36" s="2" t="s">
        <v>14</v>
      </c>
      <c r="C36" s="8">
        <v>38435.083333333328</v>
      </c>
      <c r="D36" s="8">
        <v>703</v>
      </c>
    </row>
    <row r="37" spans="2:9" x14ac:dyDescent="0.25">
      <c r="E37" s="124" t="s">
        <v>1882</v>
      </c>
      <c r="F37" s="124"/>
      <c r="G37" s="124"/>
      <c r="H37" s="124"/>
      <c r="I37" s="124"/>
    </row>
    <row r="38" spans="2:9" x14ac:dyDescent="0.25">
      <c r="E38" s="9" t="s">
        <v>1883</v>
      </c>
      <c r="F38" s="9" t="s">
        <v>6</v>
      </c>
      <c r="G38" s="9" t="s">
        <v>1884</v>
      </c>
      <c r="H38" s="9" t="s">
        <v>1885</v>
      </c>
      <c r="I38" s="9" t="s">
        <v>1879</v>
      </c>
    </row>
    <row r="39" spans="2:9" x14ac:dyDescent="0.25">
      <c r="E39" s="10"/>
      <c r="F39" s="11"/>
      <c r="G39" s="12"/>
      <c r="H39" s="10"/>
      <c r="I39" s="10"/>
    </row>
    <row r="40" spans="2:9" x14ac:dyDescent="0.25">
      <c r="E40" s="10"/>
      <c r="F40" s="11"/>
      <c r="G40" s="12"/>
      <c r="H40" s="10"/>
      <c r="I40" s="10"/>
    </row>
    <row r="41" spans="2:9" x14ac:dyDescent="0.25">
      <c r="E41" s="10"/>
      <c r="F41" s="11"/>
      <c r="G41" s="12"/>
      <c r="H41" s="10"/>
      <c r="I41" s="10"/>
    </row>
    <row r="42" spans="2:9" x14ac:dyDescent="0.25">
      <c r="E42" s="10"/>
      <c r="F42" s="11"/>
      <c r="G42" s="12"/>
      <c r="H42" s="10"/>
      <c r="I42" s="10"/>
    </row>
    <row r="43" spans="2:9" x14ac:dyDescent="0.25">
      <c r="E43" s="10"/>
      <c r="F43" s="11"/>
      <c r="G43" s="12"/>
      <c r="H43" s="10"/>
      <c r="I43" s="10"/>
    </row>
    <row r="44" spans="2:9" x14ac:dyDescent="0.25">
      <c r="E44" s="10"/>
      <c r="F44" s="11"/>
      <c r="G44" s="12"/>
      <c r="H44" s="10"/>
      <c r="I44" s="10"/>
    </row>
    <row r="45" spans="2:9" x14ac:dyDescent="0.25">
      <c r="E45" s="10"/>
      <c r="F45" s="11"/>
      <c r="G45" s="12"/>
      <c r="H45" s="10"/>
      <c r="I45" s="10"/>
    </row>
  </sheetData>
  <mergeCells count="1">
    <mergeCell ref="E37:I37"/>
  </mergeCells>
  <pageMargins left="0.70866141732283472" right="0.70866141732283472" top="0.51" bottom="0.74803149606299213" header="0.31496062992125984" footer="0.31496062992125984"/>
  <pageSetup scale="75"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CAB9-4BD7-408A-9725-BAF001FD53C3}">
  <sheetPr codeName="Hoja11">
    <tabColor theme="7"/>
    <pageSetUpPr fitToPage="1"/>
  </sheetPr>
  <dimension ref="A1:L79"/>
  <sheetViews>
    <sheetView showGridLines="0" zoomScale="85" zoomScaleNormal="85" zoomScaleSheetLayoutView="80" workbookViewId="0">
      <pane ySplit="3" topLeftCell="A4" activePane="bottomLeft" state="frozen"/>
      <selection pane="bottomLeft" activeCell="B4" sqref="B4:B15"/>
    </sheetView>
  </sheetViews>
  <sheetFormatPr baseColWidth="10" defaultColWidth="3.140625" defaultRowHeight="30" customHeight="1" x14ac:dyDescent="0.3"/>
  <cols>
    <col min="1" max="1" width="6.5703125" style="27" customWidth="1"/>
    <col min="2" max="2" width="17.5703125" style="27" customWidth="1"/>
    <col min="3" max="3" width="23.85546875" style="27" customWidth="1"/>
    <col min="4" max="4" width="32.140625" style="27" customWidth="1"/>
    <col min="5" max="5" width="24.42578125" style="30" customWidth="1"/>
    <col min="6" max="7" width="35" style="41" customWidth="1"/>
    <col min="8" max="8" width="21.28515625" style="42" customWidth="1"/>
    <col min="9" max="10" width="19.42578125" style="42" customWidth="1"/>
    <col min="11" max="11" width="21.5703125" style="35" customWidth="1"/>
    <col min="12" max="12" width="18.5703125" style="35" customWidth="1"/>
    <col min="13" max="16384" width="3.140625" style="36"/>
  </cols>
  <sheetData>
    <row r="1" spans="1:12" ht="60" customHeight="1" x14ac:dyDescent="0.8">
      <c r="B1" s="28" t="s">
        <v>1886</v>
      </c>
      <c r="D1" s="29"/>
      <c r="E1" s="31"/>
      <c r="F1" s="32"/>
      <c r="G1" s="32"/>
      <c r="H1" s="33"/>
      <c r="I1" s="33"/>
      <c r="J1" s="33"/>
      <c r="K1" s="34"/>
      <c r="L1" s="34"/>
    </row>
    <row r="2" spans="1:12" ht="21" customHeight="1" x14ac:dyDescent="0.25">
      <c r="B2" s="48" t="s">
        <v>1887</v>
      </c>
      <c r="E2" s="37"/>
      <c r="F2" s="37"/>
      <c r="G2" s="37"/>
      <c r="H2" s="38"/>
      <c r="I2" s="38"/>
      <c r="J2" s="38"/>
      <c r="K2" s="37"/>
      <c r="L2" s="37"/>
    </row>
    <row r="3" spans="1:12" s="39" customFormat="1" ht="43.5" customHeight="1" x14ac:dyDescent="0.25">
      <c r="A3" s="57" t="s">
        <v>1888</v>
      </c>
      <c r="B3" s="51" t="s">
        <v>1889</v>
      </c>
      <c r="C3" s="51" t="s">
        <v>1890</v>
      </c>
      <c r="D3" s="51" t="s">
        <v>1891</v>
      </c>
      <c r="E3" s="51" t="s">
        <v>1892</v>
      </c>
      <c r="F3" s="51" t="s">
        <v>1893</v>
      </c>
      <c r="G3" s="51" t="s">
        <v>1894</v>
      </c>
      <c r="H3" s="70" t="s">
        <v>1895</v>
      </c>
      <c r="I3" s="70" t="s">
        <v>1896</v>
      </c>
      <c r="J3" s="70" t="s">
        <v>1897</v>
      </c>
      <c r="K3" s="71" t="s">
        <v>1898</v>
      </c>
      <c r="L3" s="72" t="s">
        <v>1899</v>
      </c>
    </row>
    <row r="4" spans="1:12" x14ac:dyDescent="0.25">
      <c r="A4" s="73">
        <v>1</v>
      </c>
      <c r="B4" s="79">
        <v>33</v>
      </c>
      <c r="C4" s="43" t="s">
        <v>306</v>
      </c>
      <c r="D4" s="75">
        <v>1</v>
      </c>
      <c r="E4" s="44"/>
      <c r="F4" s="45" t="s">
        <v>1900</v>
      </c>
      <c r="G4" s="45"/>
      <c r="H4" s="76">
        <v>44935</v>
      </c>
      <c r="I4" s="76"/>
      <c r="J4" s="76"/>
      <c r="K4" s="77"/>
      <c r="L4" s="78"/>
    </row>
    <row r="5" spans="1:12" ht="37.5" customHeight="1" x14ac:dyDescent="0.25">
      <c r="A5" s="73">
        <v>2</v>
      </c>
      <c r="B5" s="74"/>
      <c r="C5" s="43"/>
      <c r="D5" s="75"/>
      <c r="E5" s="44"/>
      <c r="F5" s="45"/>
      <c r="G5" s="45"/>
      <c r="H5" s="76"/>
      <c r="I5" s="76"/>
      <c r="J5" s="76"/>
      <c r="K5" s="77"/>
      <c r="L5" s="78"/>
    </row>
    <row r="6" spans="1:12" ht="15.75" x14ac:dyDescent="0.25">
      <c r="A6" s="58">
        <v>3</v>
      </c>
      <c r="B6" s="59"/>
      <c r="C6" s="43"/>
      <c r="D6" s="43"/>
      <c r="E6" s="44"/>
      <c r="F6" s="49"/>
      <c r="G6" s="49"/>
      <c r="H6" s="60"/>
      <c r="I6" s="60"/>
      <c r="J6" s="60"/>
      <c r="K6" s="61"/>
      <c r="L6" s="62"/>
    </row>
    <row r="7" spans="1:12" ht="30" customHeight="1" x14ac:dyDescent="0.25">
      <c r="A7" s="58">
        <v>4</v>
      </c>
      <c r="B7" s="59"/>
      <c r="C7" s="49"/>
      <c r="D7" s="43"/>
      <c r="E7" s="44"/>
      <c r="F7" s="49"/>
      <c r="G7" s="49"/>
      <c r="H7" s="60"/>
      <c r="I7" s="60"/>
      <c r="J7" s="60"/>
      <c r="K7" s="61"/>
      <c r="L7" s="62"/>
    </row>
    <row r="8" spans="1:12" ht="42" customHeight="1" x14ac:dyDescent="0.25">
      <c r="A8" s="73">
        <v>5</v>
      </c>
      <c r="B8" s="74"/>
      <c r="C8" s="49"/>
      <c r="D8" s="75"/>
      <c r="E8" s="44"/>
      <c r="F8" s="49"/>
      <c r="G8" s="49"/>
      <c r="H8" s="76"/>
      <c r="I8" s="76"/>
      <c r="J8" s="76"/>
      <c r="K8" s="77"/>
      <c r="L8" s="78"/>
    </row>
    <row r="9" spans="1:12" ht="42.75" customHeight="1" x14ac:dyDescent="0.25">
      <c r="A9" s="73">
        <v>6</v>
      </c>
      <c r="B9" s="80"/>
      <c r="C9" s="50"/>
      <c r="D9" s="75"/>
      <c r="E9" s="44"/>
      <c r="F9" s="49"/>
      <c r="G9" s="49"/>
      <c r="H9" s="76"/>
      <c r="I9" s="76"/>
      <c r="J9" s="76"/>
      <c r="K9" s="77"/>
      <c r="L9" s="78"/>
    </row>
    <row r="10" spans="1:12" ht="66.75" customHeight="1" x14ac:dyDescent="0.25">
      <c r="A10" s="73">
        <v>7</v>
      </c>
      <c r="B10" s="74"/>
      <c r="C10" s="49"/>
      <c r="D10" s="75"/>
      <c r="E10" s="44"/>
      <c r="F10" s="49"/>
      <c r="G10" s="49"/>
      <c r="H10" s="76"/>
      <c r="I10" s="76"/>
      <c r="J10" s="76"/>
      <c r="K10" s="77"/>
      <c r="L10" s="78"/>
    </row>
    <row r="11" spans="1:12" ht="33" customHeight="1" x14ac:dyDescent="0.25">
      <c r="A11" s="73">
        <v>8</v>
      </c>
      <c r="B11" s="74"/>
      <c r="C11" s="43"/>
      <c r="D11" s="75"/>
      <c r="E11" s="44"/>
      <c r="F11" s="49"/>
      <c r="G11" s="49"/>
      <c r="H11" s="76"/>
      <c r="I11" s="76"/>
      <c r="J11" s="76"/>
      <c r="K11" s="77"/>
      <c r="L11" s="78"/>
    </row>
    <row r="12" spans="1:12" ht="91.5" customHeight="1" x14ac:dyDescent="0.25">
      <c r="A12" s="73">
        <v>9</v>
      </c>
      <c r="B12" s="74"/>
      <c r="C12" s="43"/>
      <c r="D12" s="75"/>
      <c r="E12" s="44"/>
      <c r="F12" s="49"/>
      <c r="G12" s="49"/>
      <c r="H12" s="76"/>
      <c r="I12" s="76"/>
      <c r="J12" s="76"/>
      <c r="K12" s="77"/>
      <c r="L12" s="78"/>
    </row>
    <row r="13" spans="1:12" ht="15.75" x14ac:dyDescent="0.25">
      <c r="A13" s="58">
        <v>10</v>
      </c>
      <c r="B13" s="63"/>
      <c r="C13" s="43"/>
      <c r="D13" s="43"/>
      <c r="E13" s="44"/>
      <c r="F13" s="49"/>
      <c r="G13" s="49"/>
      <c r="H13" s="60"/>
      <c r="I13" s="60"/>
      <c r="J13" s="60"/>
      <c r="K13" s="61"/>
      <c r="L13" s="62"/>
    </row>
    <row r="14" spans="1:12" ht="15.75" x14ac:dyDescent="0.25">
      <c r="A14" s="73">
        <v>11</v>
      </c>
      <c r="B14" s="80"/>
      <c r="C14" s="43"/>
      <c r="D14" s="75"/>
      <c r="E14" s="44"/>
      <c r="F14" s="49"/>
      <c r="G14" s="49"/>
      <c r="H14" s="76"/>
      <c r="I14" s="76"/>
      <c r="J14" s="76"/>
      <c r="K14" s="77"/>
      <c r="L14" s="78"/>
    </row>
    <row r="15" spans="1:12" ht="15.75" x14ac:dyDescent="0.25">
      <c r="A15" s="73">
        <v>12</v>
      </c>
      <c r="B15" s="80"/>
      <c r="C15" s="43"/>
      <c r="D15" s="75"/>
      <c r="E15" s="44"/>
      <c r="F15" s="49"/>
      <c r="G15" s="49"/>
      <c r="H15" s="76"/>
      <c r="I15" s="76"/>
      <c r="J15" s="76"/>
      <c r="K15" s="77"/>
      <c r="L15" s="78"/>
    </row>
    <row r="16" spans="1:12" ht="50.25" customHeight="1" x14ac:dyDescent="0.25">
      <c r="A16" s="58">
        <v>13</v>
      </c>
      <c r="B16" s="64"/>
      <c r="C16" s="43"/>
      <c r="D16" s="43"/>
      <c r="E16" s="44"/>
      <c r="F16" s="49"/>
      <c r="G16" s="49"/>
      <c r="H16" s="60"/>
      <c r="I16" s="60"/>
      <c r="J16" s="60"/>
      <c r="K16" s="61"/>
      <c r="L16" s="62"/>
    </row>
    <row r="17" spans="1:12" ht="15.75" x14ac:dyDescent="0.25">
      <c r="A17" s="73">
        <v>14</v>
      </c>
      <c r="B17" s="74"/>
      <c r="C17" s="43"/>
      <c r="D17" s="75"/>
      <c r="E17" s="44"/>
      <c r="F17" s="49"/>
      <c r="G17" s="49"/>
      <c r="H17" s="76"/>
      <c r="I17" s="76"/>
      <c r="J17" s="76"/>
      <c r="K17" s="77"/>
      <c r="L17" s="78"/>
    </row>
    <row r="18" spans="1:12" ht="15.75" x14ac:dyDescent="0.25">
      <c r="A18" s="73">
        <v>15</v>
      </c>
      <c r="B18" s="74"/>
      <c r="C18" s="43"/>
      <c r="D18" s="75"/>
      <c r="E18" s="44"/>
      <c r="F18" s="49"/>
      <c r="G18" s="49"/>
      <c r="H18" s="76"/>
      <c r="I18" s="76"/>
      <c r="J18" s="76"/>
      <c r="K18" s="77"/>
      <c r="L18" s="78"/>
    </row>
    <row r="19" spans="1:12" ht="15.75" x14ac:dyDescent="0.25">
      <c r="A19" s="58">
        <v>16</v>
      </c>
      <c r="B19" s="64"/>
      <c r="C19" s="43"/>
      <c r="D19" s="43"/>
      <c r="E19" s="44"/>
      <c r="F19" s="45"/>
      <c r="G19" s="45"/>
      <c r="H19" s="60"/>
      <c r="I19" s="60"/>
      <c r="J19" s="60"/>
      <c r="K19" s="61"/>
      <c r="L19" s="62"/>
    </row>
    <row r="20" spans="1:12" ht="101.25" customHeight="1" x14ac:dyDescent="0.25">
      <c r="A20" s="58">
        <v>17</v>
      </c>
      <c r="B20" s="64"/>
      <c r="C20" s="43"/>
      <c r="D20" s="43"/>
      <c r="E20" s="44"/>
      <c r="F20" s="49"/>
      <c r="G20" s="49"/>
      <c r="H20" s="60"/>
      <c r="I20" s="60"/>
      <c r="J20" s="60"/>
      <c r="K20" s="61"/>
      <c r="L20" s="62"/>
    </row>
    <row r="21" spans="1:12" ht="40.5" customHeight="1" x14ac:dyDescent="0.25">
      <c r="A21" s="58">
        <v>18</v>
      </c>
      <c r="B21" s="64"/>
      <c r="C21" s="43"/>
      <c r="D21" s="43"/>
      <c r="E21" s="44"/>
      <c r="F21" s="49"/>
      <c r="G21" s="49"/>
      <c r="H21" s="60"/>
      <c r="I21" s="60"/>
      <c r="J21" s="60"/>
      <c r="K21" s="61"/>
      <c r="L21" s="62"/>
    </row>
    <row r="22" spans="1:12" ht="171" customHeight="1" x14ac:dyDescent="0.25">
      <c r="A22" s="58">
        <v>19</v>
      </c>
      <c r="B22" s="64"/>
      <c r="C22" s="43"/>
      <c r="D22" s="43"/>
      <c r="E22" s="44"/>
      <c r="F22" s="49"/>
      <c r="G22" s="49"/>
      <c r="H22" s="60"/>
      <c r="I22" s="60"/>
      <c r="J22" s="60"/>
      <c r="K22" s="61"/>
      <c r="L22" s="62"/>
    </row>
    <row r="23" spans="1:12" ht="90.75" customHeight="1" x14ac:dyDescent="0.25">
      <c r="A23" s="73">
        <v>20</v>
      </c>
      <c r="B23" s="74"/>
      <c r="C23" s="43"/>
      <c r="D23" s="75"/>
      <c r="E23" s="44"/>
      <c r="F23" s="49"/>
      <c r="G23" s="49"/>
      <c r="H23" s="76"/>
      <c r="I23" s="76"/>
      <c r="J23" s="76"/>
      <c r="K23" s="77"/>
      <c r="L23" s="78"/>
    </row>
    <row r="24" spans="1:12" ht="15.75" x14ac:dyDescent="0.25">
      <c r="A24" s="58">
        <v>21</v>
      </c>
      <c r="B24" s="64"/>
      <c r="C24" s="43"/>
      <c r="D24" s="43"/>
      <c r="E24" s="44"/>
      <c r="F24" s="49"/>
      <c r="G24" s="49"/>
      <c r="H24" s="60"/>
      <c r="I24" s="60"/>
      <c r="J24" s="60"/>
      <c r="K24" s="61"/>
      <c r="L24" s="62"/>
    </row>
    <row r="25" spans="1:12" ht="90.75" customHeight="1" x14ac:dyDescent="0.25">
      <c r="A25" s="73">
        <v>22</v>
      </c>
      <c r="B25" s="74"/>
      <c r="C25" s="43"/>
      <c r="D25" s="75"/>
      <c r="E25" s="44"/>
      <c r="F25" s="49"/>
      <c r="G25" s="49"/>
      <c r="H25" s="76"/>
      <c r="I25" s="76"/>
      <c r="J25" s="76"/>
      <c r="K25" s="77"/>
      <c r="L25" s="78"/>
    </row>
    <row r="26" spans="1:12" ht="42" customHeight="1" x14ac:dyDescent="0.25">
      <c r="A26" s="58">
        <v>23</v>
      </c>
      <c r="B26" s="64"/>
      <c r="C26" s="43"/>
      <c r="D26" s="43"/>
      <c r="E26" s="44"/>
      <c r="F26" s="49"/>
      <c r="G26" s="49"/>
      <c r="H26" s="60"/>
      <c r="I26" s="60"/>
      <c r="J26" s="60"/>
      <c r="K26" s="61"/>
      <c r="L26" s="62"/>
    </row>
    <row r="27" spans="1:12" ht="15.75" x14ac:dyDescent="0.25">
      <c r="A27" s="81">
        <v>24</v>
      </c>
      <c r="B27" s="82"/>
      <c r="C27" s="46"/>
      <c r="D27" s="83"/>
      <c r="E27" s="47"/>
      <c r="F27" s="52"/>
      <c r="G27" s="52"/>
      <c r="H27" s="84"/>
      <c r="I27" s="84"/>
      <c r="J27" s="84"/>
      <c r="K27" s="85"/>
      <c r="L27" s="86"/>
    </row>
    <row r="28" spans="1:12" ht="15.75" x14ac:dyDescent="0.25">
      <c r="A28" s="81">
        <v>25</v>
      </c>
      <c r="B28" s="82"/>
      <c r="C28" s="53"/>
      <c r="D28" s="83"/>
      <c r="E28" s="44"/>
      <c r="F28" s="52"/>
      <c r="G28" s="52"/>
      <c r="H28" s="84"/>
      <c r="I28" s="84"/>
      <c r="J28" s="84"/>
      <c r="K28" s="85"/>
      <c r="L28" s="86"/>
    </row>
    <row r="29" spans="1:12" ht="15.75" x14ac:dyDescent="0.25">
      <c r="A29" s="65">
        <v>27</v>
      </c>
      <c r="B29" s="69"/>
      <c r="C29" s="53"/>
      <c r="D29" s="46"/>
      <c r="E29" s="44"/>
      <c r="F29" s="52"/>
      <c r="G29" s="52"/>
      <c r="H29" s="66"/>
      <c r="I29" s="66"/>
      <c r="J29" s="66"/>
      <c r="K29" s="67"/>
      <c r="L29" s="68"/>
    </row>
    <row r="30" spans="1:12" ht="15.75" x14ac:dyDescent="0.25">
      <c r="A30" s="81">
        <v>28</v>
      </c>
      <c r="B30" s="82"/>
      <c r="C30" s="46"/>
      <c r="D30" s="83"/>
      <c r="E30" s="47"/>
      <c r="F30" s="52"/>
      <c r="G30" s="52"/>
      <c r="H30" s="84"/>
      <c r="I30" s="84"/>
      <c r="J30" s="84"/>
      <c r="K30" s="85"/>
      <c r="L30" s="86"/>
    </row>
    <row r="31" spans="1:12" ht="48.75" customHeight="1" x14ac:dyDescent="0.25">
      <c r="A31" s="81">
        <v>29</v>
      </c>
      <c r="B31" s="82"/>
      <c r="C31" s="46"/>
      <c r="D31" s="83"/>
      <c r="E31" s="47"/>
      <c r="F31" s="52"/>
      <c r="G31" s="52"/>
      <c r="H31" s="84"/>
      <c r="I31" s="84"/>
      <c r="J31" s="84"/>
      <c r="K31" s="85"/>
      <c r="L31" s="86"/>
    </row>
    <row r="32" spans="1:12" ht="135.75" customHeight="1" x14ac:dyDescent="0.25">
      <c r="A32" s="65">
        <v>30</v>
      </c>
      <c r="B32" s="54"/>
      <c r="C32" s="46"/>
      <c r="D32" s="46"/>
      <c r="E32" s="44"/>
      <c r="F32" s="52"/>
      <c r="G32" s="52"/>
      <c r="H32" s="66"/>
      <c r="I32" s="66"/>
      <c r="J32" s="66"/>
      <c r="K32" s="67"/>
      <c r="L32" s="68"/>
    </row>
    <row r="33" spans="1:12" ht="30" customHeight="1" x14ac:dyDescent="0.25">
      <c r="A33" s="81">
        <v>31</v>
      </c>
      <c r="B33" s="82"/>
      <c r="C33" s="46"/>
      <c r="D33" s="83"/>
      <c r="E33" s="47"/>
      <c r="F33" s="52"/>
      <c r="G33" s="52"/>
      <c r="H33" s="84"/>
      <c r="I33" s="84"/>
      <c r="J33" s="84"/>
      <c r="K33" s="85"/>
      <c r="L33" s="86"/>
    </row>
    <row r="34" spans="1:12" ht="15.75" x14ac:dyDescent="0.25">
      <c r="A34" s="81">
        <v>32</v>
      </c>
      <c r="B34" s="87"/>
      <c r="C34" s="53"/>
      <c r="D34" s="83"/>
      <c r="E34" s="47"/>
      <c r="F34" s="52"/>
      <c r="G34" s="52"/>
      <c r="H34" s="84"/>
      <c r="I34" s="84"/>
      <c r="J34" s="84"/>
      <c r="K34" s="85"/>
      <c r="L34" s="86"/>
    </row>
    <row r="35" spans="1:12" ht="15.75" x14ac:dyDescent="0.25">
      <c r="A35" s="65">
        <v>33</v>
      </c>
      <c r="B35" s="54"/>
      <c r="C35" s="46"/>
      <c r="D35" s="46"/>
      <c r="E35" s="47"/>
      <c r="F35" s="52"/>
      <c r="G35" s="52"/>
      <c r="H35" s="66"/>
      <c r="I35" s="66"/>
      <c r="J35" s="66"/>
      <c r="K35" s="67"/>
      <c r="L35" s="68"/>
    </row>
    <row r="36" spans="1:12" ht="94.5" customHeight="1" x14ac:dyDescent="0.25">
      <c r="A36" s="65">
        <v>34</v>
      </c>
      <c r="B36" s="54"/>
      <c r="C36" s="46"/>
      <c r="D36" s="46"/>
      <c r="E36" s="47"/>
      <c r="F36" s="52"/>
      <c r="G36" s="52"/>
      <c r="H36" s="66"/>
      <c r="I36" s="66"/>
      <c r="J36" s="66"/>
      <c r="K36" s="67"/>
      <c r="L36" s="68"/>
    </row>
    <row r="37" spans="1:12" ht="15.75" x14ac:dyDescent="0.25">
      <c r="A37" s="73">
        <v>35</v>
      </c>
      <c r="B37" s="74"/>
      <c r="C37" s="43"/>
      <c r="D37" s="75"/>
      <c r="E37" s="44"/>
      <c r="F37" s="49"/>
      <c r="G37" s="49"/>
      <c r="H37" s="76"/>
      <c r="I37" s="76"/>
      <c r="J37" s="76"/>
      <c r="K37" s="77"/>
      <c r="L37" s="78"/>
    </row>
    <row r="38" spans="1:12" ht="44.25" customHeight="1" x14ac:dyDescent="0.25">
      <c r="A38" s="58">
        <v>37</v>
      </c>
      <c r="B38" s="64"/>
      <c r="C38" s="43"/>
      <c r="D38" s="43"/>
      <c r="E38" s="44"/>
      <c r="F38" s="49"/>
      <c r="G38" s="49"/>
      <c r="H38" s="60"/>
      <c r="I38" s="60"/>
      <c r="J38" s="60"/>
      <c r="K38" s="61"/>
      <c r="L38" s="62"/>
    </row>
    <row r="39" spans="1:12" ht="44.25" customHeight="1" x14ac:dyDescent="0.25">
      <c r="A39" s="58">
        <v>38</v>
      </c>
      <c r="B39" s="64"/>
      <c r="C39" s="43"/>
      <c r="D39" s="43"/>
      <c r="E39" s="44"/>
      <c r="F39" s="49"/>
      <c r="G39" s="49"/>
      <c r="H39" s="60"/>
      <c r="I39" s="60"/>
      <c r="J39" s="60"/>
      <c r="K39" s="61"/>
      <c r="L39" s="62"/>
    </row>
    <row r="40" spans="1:12" ht="42.75" customHeight="1" x14ac:dyDescent="0.25">
      <c r="A40" s="58">
        <v>39</v>
      </c>
      <c r="B40" s="64"/>
      <c r="C40" s="43"/>
      <c r="D40" s="43"/>
      <c r="E40" s="44"/>
      <c r="F40" s="49"/>
      <c r="G40" s="49"/>
      <c r="H40" s="60"/>
      <c r="I40" s="60"/>
      <c r="J40" s="60"/>
      <c r="K40" s="61"/>
      <c r="L40" s="62"/>
    </row>
    <row r="41" spans="1:12" ht="69" customHeight="1" x14ac:dyDescent="0.25">
      <c r="A41" s="58">
        <v>40</v>
      </c>
      <c r="B41" s="64"/>
      <c r="C41" s="43"/>
      <c r="D41" s="43"/>
      <c r="E41" s="44"/>
      <c r="F41" s="49"/>
      <c r="G41" s="49"/>
      <c r="H41" s="60"/>
      <c r="I41" s="60"/>
      <c r="J41" s="60"/>
      <c r="K41" s="61"/>
      <c r="L41" s="62"/>
    </row>
    <row r="42" spans="1:12" ht="15.75" x14ac:dyDescent="0.25">
      <c r="A42" s="58">
        <v>41</v>
      </c>
      <c r="B42" s="64"/>
      <c r="C42" s="43"/>
      <c r="D42" s="43"/>
      <c r="E42" s="44"/>
      <c r="F42" s="49"/>
      <c r="G42" s="49"/>
      <c r="H42" s="60"/>
      <c r="I42" s="60"/>
      <c r="J42" s="60"/>
      <c r="K42" s="61"/>
      <c r="L42" s="62"/>
    </row>
    <row r="43" spans="1:12" ht="33.75" customHeight="1" x14ac:dyDescent="0.25">
      <c r="A43" s="58">
        <v>42</v>
      </c>
      <c r="B43" s="64"/>
      <c r="C43" s="43"/>
      <c r="D43" s="43"/>
      <c r="E43" s="44"/>
      <c r="F43" s="49"/>
      <c r="G43" s="49"/>
      <c r="H43" s="60"/>
      <c r="I43" s="60"/>
      <c r="J43" s="60"/>
      <c r="K43" s="61"/>
      <c r="L43" s="62"/>
    </row>
    <row r="44" spans="1:12" ht="15.75" x14ac:dyDescent="0.25">
      <c r="A44" s="58">
        <v>43</v>
      </c>
      <c r="B44" s="64"/>
      <c r="C44" s="43"/>
      <c r="D44" s="43"/>
      <c r="E44" s="44"/>
      <c r="F44" s="49"/>
      <c r="G44" s="49"/>
      <c r="H44" s="60"/>
      <c r="I44" s="60"/>
      <c r="J44" s="60"/>
      <c r="K44" s="61"/>
      <c r="L44" s="62"/>
    </row>
    <row r="45" spans="1:12" ht="30" customHeight="1" x14ac:dyDescent="0.25">
      <c r="A45" s="58">
        <v>44</v>
      </c>
      <c r="B45" s="64"/>
      <c r="C45" s="43"/>
      <c r="D45" s="43"/>
      <c r="E45" s="44"/>
      <c r="F45" s="49"/>
      <c r="G45" s="49"/>
      <c r="H45" s="60"/>
      <c r="I45" s="60"/>
      <c r="J45" s="60"/>
      <c r="K45" s="61"/>
      <c r="L45" s="62"/>
    </row>
    <row r="46" spans="1:12" ht="15.75" x14ac:dyDescent="0.25">
      <c r="A46" s="58">
        <v>45</v>
      </c>
      <c r="B46" s="64"/>
      <c r="C46" s="43"/>
      <c r="D46" s="43"/>
      <c r="E46" s="44"/>
      <c r="F46" s="49"/>
      <c r="G46" s="49"/>
      <c r="H46" s="60"/>
      <c r="I46" s="60"/>
      <c r="J46" s="60"/>
      <c r="K46" s="61"/>
      <c r="L46" s="62"/>
    </row>
    <row r="47" spans="1:12" ht="81.75" customHeight="1" x14ac:dyDescent="0.25">
      <c r="A47" s="58">
        <v>47</v>
      </c>
      <c r="B47" s="64"/>
      <c r="C47" s="43"/>
      <c r="D47" s="43"/>
      <c r="E47" s="44"/>
      <c r="F47" s="49"/>
      <c r="G47" s="49"/>
      <c r="H47" s="60"/>
      <c r="I47" s="60"/>
      <c r="J47" s="60"/>
      <c r="K47" s="61"/>
      <c r="L47" s="62"/>
    </row>
    <row r="48" spans="1:12" ht="42" customHeight="1" x14ac:dyDescent="0.25">
      <c r="A48" s="81">
        <v>45</v>
      </c>
      <c r="B48" s="82"/>
      <c r="C48" s="46"/>
      <c r="D48" s="83"/>
      <c r="E48" s="47"/>
      <c r="F48" s="52"/>
      <c r="G48" s="52"/>
      <c r="H48" s="84"/>
      <c r="I48" s="84"/>
      <c r="J48" s="84"/>
      <c r="K48" s="85"/>
      <c r="L48" s="86"/>
    </row>
    <row r="49" spans="1:12" ht="30" customHeight="1" x14ac:dyDescent="0.25">
      <c r="A49" s="81">
        <v>46</v>
      </c>
      <c r="B49" s="82"/>
      <c r="C49" s="46"/>
      <c r="D49" s="83"/>
      <c r="E49" s="47"/>
      <c r="F49" s="52"/>
      <c r="G49" s="52"/>
      <c r="H49" s="84"/>
      <c r="I49" s="84"/>
      <c r="J49" s="84"/>
      <c r="K49" s="85"/>
      <c r="L49" s="86"/>
    </row>
    <row r="50" spans="1:12" s="40" customFormat="1" ht="80.25" customHeight="1" x14ac:dyDescent="0.25">
      <c r="A50" s="81">
        <v>47</v>
      </c>
      <c r="B50" s="82"/>
      <c r="C50" s="46"/>
      <c r="D50" s="83"/>
      <c r="E50" s="47"/>
      <c r="F50" s="52"/>
      <c r="G50" s="52"/>
      <c r="H50" s="84"/>
      <c r="I50" s="84"/>
      <c r="J50" s="84"/>
      <c r="K50" s="85"/>
      <c r="L50" s="86"/>
    </row>
    <row r="51" spans="1:12" ht="15.75" x14ac:dyDescent="0.25">
      <c r="A51" s="81">
        <v>48</v>
      </c>
      <c r="B51" s="82"/>
      <c r="C51" s="46"/>
      <c r="D51" s="83"/>
      <c r="E51" s="47"/>
      <c r="F51" s="52"/>
      <c r="G51" s="52"/>
      <c r="H51" s="84"/>
      <c r="I51" s="84"/>
      <c r="J51" s="84"/>
      <c r="K51" s="85"/>
      <c r="L51" s="86"/>
    </row>
    <row r="52" spans="1:12" ht="15.75" x14ac:dyDescent="0.25">
      <c r="A52" s="81">
        <v>49</v>
      </c>
      <c r="B52" s="82"/>
      <c r="C52" s="46"/>
      <c r="D52" s="83"/>
      <c r="E52" s="47"/>
      <c r="F52" s="52"/>
      <c r="G52" s="52"/>
      <c r="H52" s="84"/>
      <c r="I52" s="84"/>
      <c r="J52" s="84"/>
      <c r="K52" s="85"/>
      <c r="L52" s="86"/>
    </row>
    <row r="53" spans="1:12" ht="15.75" x14ac:dyDescent="0.25">
      <c r="A53" s="81">
        <v>50</v>
      </c>
      <c r="B53" s="82"/>
      <c r="C53" s="46"/>
      <c r="D53" s="83"/>
      <c r="E53" s="47"/>
      <c r="F53" s="52"/>
      <c r="G53" s="52"/>
      <c r="H53" s="84"/>
      <c r="I53" s="84"/>
      <c r="J53" s="84"/>
      <c r="K53" s="85"/>
      <c r="L53" s="86"/>
    </row>
    <row r="54" spans="1:12" ht="54.75" customHeight="1" x14ac:dyDescent="0.25">
      <c r="A54" s="81">
        <v>51</v>
      </c>
      <c r="B54" s="82"/>
      <c r="C54" s="46"/>
      <c r="D54" s="83"/>
      <c r="E54" s="47"/>
      <c r="F54" s="52"/>
      <c r="G54" s="52"/>
      <c r="H54" s="84"/>
      <c r="I54" s="84"/>
      <c r="J54" s="84"/>
      <c r="K54" s="85"/>
      <c r="L54" s="86"/>
    </row>
    <row r="55" spans="1:12" ht="15.75" x14ac:dyDescent="0.25">
      <c r="A55" s="81">
        <v>52</v>
      </c>
      <c r="B55" s="82"/>
      <c r="C55" s="46"/>
      <c r="D55" s="83"/>
      <c r="E55" s="47"/>
      <c r="F55" s="52"/>
      <c r="G55" s="52"/>
      <c r="H55" s="84"/>
      <c r="I55" s="84"/>
      <c r="J55" s="84"/>
      <c r="K55" s="85"/>
      <c r="L55" s="86"/>
    </row>
    <row r="56" spans="1:12" ht="15.75" x14ac:dyDescent="0.25">
      <c r="A56" s="81">
        <v>53</v>
      </c>
      <c r="B56" s="82"/>
      <c r="C56" s="88"/>
      <c r="D56" s="83"/>
      <c r="E56" s="47"/>
      <c r="F56" s="52"/>
      <c r="G56" s="52"/>
      <c r="H56" s="84"/>
      <c r="I56" s="84"/>
      <c r="J56" s="84"/>
      <c r="K56" s="85"/>
      <c r="L56" s="86"/>
    </row>
    <row r="57" spans="1:12" ht="45.75" customHeight="1" x14ac:dyDescent="0.25">
      <c r="A57" s="81">
        <v>54</v>
      </c>
      <c r="B57" s="82"/>
      <c r="C57" s="46"/>
      <c r="D57" s="83"/>
      <c r="E57" s="47"/>
      <c r="F57" s="52"/>
      <c r="G57" s="52"/>
      <c r="H57" s="84"/>
      <c r="I57" s="84"/>
      <c r="J57" s="84"/>
      <c r="K57" s="85"/>
      <c r="L57" s="86"/>
    </row>
    <row r="58" spans="1:12" ht="15.75" x14ac:dyDescent="0.25">
      <c r="A58" s="81">
        <v>55</v>
      </c>
      <c r="B58" s="82"/>
      <c r="C58" s="46"/>
      <c r="D58" s="83"/>
      <c r="E58" s="47"/>
      <c r="F58" s="52"/>
      <c r="G58" s="52"/>
      <c r="H58" s="84"/>
      <c r="I58" s="84"/>
      <c r="J58" s="84"/>
      <c r="K58" s="85"/>
      <c r="L58" s="86"/>
    </row>
    <row r="59" spans="1:12" ht="15.75" x14ac:dyDescent="0.25">
      <c r="A59" s="81">
        <v>56</v>
      </c>
      <c r="B59" s="82"/>
      <c r="C59" s="46"/>
      <c r="D59" s="83"/>
      <c r="E59" s="47"/>
      <c r="F59" s="52"/>
      <c r="G59" s="52"/>
      <c r="H59" s="84"/>
      <c r="I59" s="84"/>
      <c r="J59" s="84"/>
      <c r="K59" s="85"/>
      <c r="L59" s="86"/>
    </row>
    <row r="60" spans="1:12" ht="15.75" x14ac:dyDescent="0.25">
      <c r="A60" s="81">
        <v>57</v>
      </c>
      <c r="B60" s="82"/>
      <c r="C60" s="88"/>
      <c r="D60" s="83"/>
      <c r="E60" s="47"/>
      <c r="F60" s="52"/>
      <c r="G60" s="52"/>
      <c r="H60" s="84"/>
      <c r="I60" s="84"/>
      <c r="J60" s="84"/>
      <c r="K60" s="85"/>
      <c r="L60" s="86"/>
    </row>
    <row r="61" spans="1:12" ht="15.75" x14ac:dyDescent="0.25">
      <c r="A61" s="81">
        <v>58</v>
      </c>
      <c r="B61" s="82"/>
      <c r="C61" s="88"/>
      <c r="D61" s="83"/>
      <c r="E61" s="47"/>
      <c r="F61" s="52"/>
      <c r="G61" s="52"/>
      <c r="H61" s="84"/>
      <c r="I61" s="84"/>
      <c r="J61" s="84"/>
      <c r="K61" s="85"/>
      <c r="L61" s="86"/>
    </row>
    <row r="62" spans="1:12" ht="36" customHeight="1" x14ac:dyDescent="0.25">
      <c r="A62" s="81">
        <v>59</v>
      </c>
      <c r="B62" s="82"/>
      <c r="C62" s="88"/>
      <c r="D62" s="83"/>
      <c r="E62" s="47"/>
      <c r="F62" s="52"/>
      <c r="G62" s="52"/>
      <c r="H62" s="84"/>
      <c r="I62" s="84"/>
      <c r="J62" s="84"/>
      <c r="K62" s="85"/>
      <c r="L62" s="86"/>
    </row>
    <row r="63" spans="1:12" ht="15.75" x14ac:dyDescent="0.25">
      <c r="A63" s="81">
        <v>60</v>
      </c>
      <c r="B63" s="82"/>
      <c r="C63" s="88"/>
      <c r="D63" s="83"/>
      <c r="E63" s="47"/>
      <c r="F63" s="52"/>
      <c r="G63" s="52"/>
      <c r="H63" s="84"/>
      <c r="I63" s="84"/>
      <c r="J63" s="84"/>
      <c r="K63" s="85"/>
      <c r="L63" s="86"/>
    </row>
    <row r="64" spans="1:12" ht="15.75" x14ac:dyDescent="0.25">
      <c r="A64" s="81">
        <v>61</v>
      </c>
      <c r="B64" s="82"/>
      <c r="C64" s="88"/>
      <c r="D64" s="83"/>
      <c r="E64" s="47"/>
      <c r="F64" s="52"/>
      <c r="G64" s="52"/>
      <c r="H64" s="84"/>
      <c r="I64" s="84"/>
      <c r="J64" s="84"/>
      <c r="K64" s="85"/>
      <c r="L64" s="86"/>
    </row>
    <row r="65" spans="1:12" ht="15.75" x14ac:dyDescent="0.25">
      <c r="A65" s="81">
        <v>62</v>
      </c>
      <c r="B65" s="82"/>
      <c r="C65" s="88"/>
      <c r="D65" s="83"/>
      <c r="E65" s="47"/>
      <c r="F65" s="52"/>
      <c r="G65" s="52"/>
      <c r="H65" s="84"/>
      <c r="I65" s="84"/>
      <c r="J65" s="84"/>
      <c r="K65" s="85"/>
      <c r="L65" s="86"/>
    </row>
    <row r="66" spans="1:12" ht="51.75" customHeight="1" x14ac:dyDescent="0.25">
      <c r="A66" s="81">
        <v>63</v>
      </c>
      <c r="B66" s="82"/>
      <c r="C66" s="88"/>
      <c r="D66" s="83"/>
      <c r="E66" s="47"/>
      <c r="F66" s="52"/>
      <c r="G66" s="52"/>
      <c r="H66" s="84"/>
      <c r="I66" s="84"/>
      <c r="J66" s="84"/>
      <c r="K66" s="85"/>
      <c r="L66" s="86"/>
    </row>
    <row r="67" spans="1:12" ht="36" customHeight="1" x14ac:dyDescent="0.25">
      <c r="A67" s="81">
        <v>64</v>
      </c>
      <c r="B67" s="82"/>
      <c r="C67" s="88"/>
      <c r="D67" s="83"/>
      <c r="E67" s="47"/>
      <c r="F67" s="52"/>
      <c r="G67" s="52"/>
      <c r="H67" s="84"/>
      <c r="I67" s="84"/>
      <c r="J67" s="84"/>
      <c r="K67" s="85"/>
      <c r="L67" s="86"/>
    </row>
    <row r="68" spans="1:12" ht="15.75" x14ac:dyDescent="0.25">
      <c r="A68" s="81">
        <v>65</v>
      </c>
      <c r="B68" s="82"/>
      <c r="C68" s="88"/>
      <c r="D68" s="83"/>
      <c r="E68" s="47"/>
      <c r="F68" s="52"/>
      <c r="G68" s="52"/>
      <c r="H68" s="84"/>
      <c r="I68" s="84"/>
      <c r="J68" s="84"/>
      <c r="K68" s="85"/>
      <c r="L68" s="86"/>
    </row>
    <row r="69" spans="1:12" ht="15.75" x14ac:dyDescent="0.25">
      <c r="A69" s="81">
        <v>66</v>
      </c>
      <c r="B69" s="82"/>
      <c r="C69" s="88"/>
      <c r="D69" s="83"/>
      <c r="E69" s="47"/>
      <c r="F69" s="52"/>
      <c r="G69" s="52"/>
      <c r="H69" s="84"/>
      <c r="I69" s="84"/>
      <c r="J69" s="84"/>
      <c r="K69" s="85"/>
      <c r="L69" s="86"/>
    </row>
    <row r="70" spans="1:12" ht="15.75" x14ac:dyDescent="0.25">
      <c r="A70" s="81">
        <v>67</v>
      </c>
      <c r="B70" s="82"/>
      <c r="C70" s="88"/>
      <c r="D70" s="83"/>
      <c r="E70" s="47"/>
      <c r="F70" s="52"/>
      <c r="G70" s="52"/>
      <c r="H70" s="84"/>
      <c r="I70" s="84"/>
      <c r="J70" s="84"/>
      <c r="K70" s="85"/>
      <c r="L70" s="86"/>
    </row>
    <row r="71" spans="1:12" ht="15.75" x14ac:dyDescent="0.25">
      <c r="A71" s="81">
        <v>68</v>
      </c>
      <c r="B71" s="82"/>
      <c r="C71" s="88"/>
      <c r="D71" s="83"/>
      <c r="E71" s="47"/>
      <c r="F71" s="52"/>
      <c r="G71" s="52"/>
      <c r="H71" s="84"/>
      <c r="I71" s="84"/>
      <c r="J71" s="84"/>
      <c r="K71" s="85"/>
      <c r="L71" s="86"/>
    </row>
    <row r="72" spans="1:12" ht="30" customHeight="1" x14ac:dyDescent="0.25">
      <c r="A72" s="81">
        <v>69</v>
      </c>
      <c r="B72" s="82"/>
      <c r="C72" s="88"/>
      <c r="D72" s="83"/>
      <c r="E72" s="47"/>
      <c r="F72" s="52"/>
      <c r="G72" s="52"/>
      <c r="H72" s="89"/>
      <c r="I72" s="89"/>
      <c r="J72" s="89"/>
      <c r="K72" s="85"/>
      <c r="L72" s="86"/>
    </row>
    <row r="73" spans="1:12" ht="30" customHeight="1" x14ac:dyDescent="0.25">
      <c r="A73" s="81">
        <v>70</v>
      </c>
      <c r="B73" s="82"/>
      <c r="C73" s="46"/>
      <c r="D73" s="83"/>
      <c r="E73" s="47"/>
      <c r="F73" s="52"/>
      <c r="G73" s="52"/>
      <c r="H73" s="89"/>
      <c r="I73" s="89"/>
      <c r="J73" s="89"/>
      <c r="K73" s="85"/>
      <c r="L73" s="86"/>
    </row>
    <row r="74" spans="1:12" ht="30" customHeight="1" x14ac:dyDescent="0.25">
      <c r="A74" s="81">
        <v>71</v>
      </c>
      <c r="B74" s="82"/>
      <c r="C74" s="46"/>
      <c r="D74" s="83"/>
      <c r="E74" s="47"/>
      <c r="F74" s="52"/>
      <c r="G74" s="52"/>
      <c r="H74" s="89"/>
      <c r="I74" s="89"/>
      <c r="J74" s="89"/>
      <c r="K74" s="85"/>
      <c r="L74" s="86"/>
    </row>
    <row r="75" spans="1:12" ht="30" customHeight="1" x14ac:dyDescent="0.25">
      <c r="A75" s="81">
        <v>72</v>
      </c>
      <c r="B75" s="82"/>
      <c r="C75" s="46"/>
      <c r="D75" s="83"/>
      <c r="E75" s="47"/>
      <c r="F75" s="52"/>
      <c r="G75" s="52"/>
      <c r="H75" s="89"/>
      <c r="I75" s="89"/>
      <c r="J75" s="89"/>
      <c r="K75" s="85"/>
      <c r="L75" s="86"/>
    </row>
    <row r="76" spans="1:12" ht="30" customHeight="1" x14ac:dyDescent="0.25">
      <c r="A76" s="81">
        <v>73</v>
      </c>
      <c r="B76" s="82"/>
      <c r="C76" s="46"/>
      <c r="D76" s="83"/>
      <c r="E76" s="47"/>
      <c r="F76" s="52"/>
      <c r="G76" s="52"/>
      <c r="H76" s="89"/>
      <c r="I76" s="89"/>
      <c r="J76" s="89"/>
      <c r="K76" s="85"/>
      <c r="L76" s="86"/>
    </row>
    <row r="77" spans="1:12" ht="30" customHeight="1" x14ac:dyDescent="0.25">
      <c r="A77" s="81">
        <v>74</v>
      </c>
      <c r="B77" s="82"/>
      <c r="C77" s="46"/>
      <c r="D77" s="83"/>
      <c r="E77" s="47"/>
      <c r="F77" s="52"/>
      <c r="G77" s="52"/>
      <c r="H77" s="89"/>
      <c r="I77" s="89"/>
      <c r="J77" s="89"/>
      <c r="K77" s="85"/>
      <c r="L77" s="86"/>
    </row>
    <row r="78" spans="1:12" ht="30" customHeight="1" x14ac:dyDescent="0.25">
      <c r="A78" s="81">
        <v>75</v>
      </c>
      <c r="B78" s="82"/>
      <c r="C78" s="46"/>
      <c r="D78" s="83"/>
      <c r="E78" s="47"/>
      <c r="F78" s="52"/>
      <c r="G78" s="52"/>
      <c r="H78" s="89"/>
      <c r="I78" s="89"/>
      <c r="J78" s="89"/>
      <c r="K78" s="85"/>
      <c r="L78" s="86"/>
    </row>
    <row r="79" spans="1:12" ht="30" customHeight="1" x14ac:dyDescent="0.25">
      <c r="A79" s="81">
        <v>76</v>
      </c>
      <c r="B79" s="82"/>
      <c r="C79" s="46"/>
      <c r="D79" s="83"/>
      <c r="E79" s="47"/>
      <c r="F79" s="52"/>
      <c r="G79" s="52"/>
      <c r="H79" s="89"/>
      <c r="I79" s="89"/>
      <c r="J79" s="89"/>
      <c r="K79" s="85"/>
      <c r="L79" s="86"/>
    </row>
  </sheetData>
  <dataValidations count="7">
    <dataValidation allowBlank="1" showInputMessage="1" showErrorMessage="1" prompt="Seleccione un período para resaltar en H2. La leyenda de un gráfico está en las celdas J2 a AI2." sqref="B2 E2:L2" xr:uid="{60B2AFCD-D8A2-45D8-8BC6-E05197390F9F}"/>
    <dataValidation allowBlank="1" showInputMessage="1" showErrorMessage="1" prompt="Título del proyecto. Escriba un nuevo título en esta celda. Resalte un periodo en H2. La leyenda del gráfico está en las celdas J2 a AI2." sqref="E1:G1 B1" xr:uid="{3B47865A-2227-4C9E-905C-5974B15CA52C}"/>
    <dataValidation allowBlank="1" showInputMessage="1" showErrorMessage="1" prompt="Escriba el periodo de duración real del plan en la columna F, a partir de la celda F5." sqref="K3:L3" xr:uid="{D90355AC-AF47-4646-9A82-40B0D3536065}"/>
    <dataValidation allowBlank="1" showInputMessage="1" showErrorMessage="1" prompt="Escriba el periodo de inicio real del plan en la columna E, a partir de la celda E5." sqref="I3:J3" xr:uid="{01720E80-FCD0-45E9-92D6-EB80D6A8809E}"/>
    <dataValidation allowBlank="1" showInputMessage="1" showErrorMessage="1" prompt="Escriba el periodo de inicio del plan en la columna C, a partir de la celda C5." sqref="H3" xr:uid="{37D79218-8CDB-42A9-A29D-12E942C5DC3C}"/>
    <dataValidation allowBlank="1" showInputMessage="1" showErrorMessage="1" prompt="El planificador de proyectos usa periodos para los intervalos. Inicio = 1 es el periodo 1 y la duración = 5 significa que el proyecto dura 5 periodos desde el periodo de inicio. Introduzca datos a partir de la celda B5 para actualizar el gráfico." sqref="C1:D1" xr:uid="{956B07C7-FBB7-4B28-9929-356D14825816}"/>
    <dataValidation allowBlank="1" showInputMessage="1" showErrorMessage="1" prompt="Escriba la actividad en la columna B, a partir de la celda B5_x000a_" sqref="B3:G3" xr:uid="{74B55AF5-9C82-439C-AA91-C140F3FD5B42}"/>
  </dataValidations>
  <printOptions horizontalCentered="1"/>
  <pageMargins left="0.45" right="0.45" top="0.5" bottom="0.5" header="0.3" footer="0.3"/>
  <pageSetup paperSize="9" scale="50" fitToHeight="0" orientation="landscape" r:id="rId1"/>
  <headerFooter differentFirst="1">
    <oddFooter>Page &amp;P of &amp;N</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5FAA15A004B58F4D9D45DADDF359016A" ma:contentTypeVersion="14" ma:contentTypeDescription="Crie um novo documento." ma:contentTypeScope="" ma:versionID="9d3329a493ded360ace85d7476dce2ae">
  <xsd:schema xmlns:xsd="http://www.w3.org/2001/XMLSchema" xmlns:xs="http://www.w3.org/2001/XMLSchema" xmlns:p="http://schemas.microsoft.com/office/2006/metadata/properties" xmlns:ns2="dc3e19e0-7c1c-4b4c-b504-dde539a65190" xmlns:ns3="561a54c9-19ab-4f7a-9342-e2f87f3d4160" targetNamespace="http://schemas.microsoft.com/office/2006/metadata/properties" ma:root="true" ma:fieldsID="286c71ef59b3a5279cdeeb3ecb2c46fe" ns2:_="" ns3:_="">
    <xsd:import namespace="dc3e19e0-7c1c-4b4c-b504-dde539a65190"/>
    <xsd:import namespace="561a54c9-19ab-4f7a-9342-e2f87f3d416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3e19e0-7c1c-4b4c-b504-dde539a651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6" nillable="true" ma:taxonomy="true" ma:internalName="lcf76f155ced4ddcb4097134ff3c332f" ma:taxonomyFieldName="MediaServiceImageTags" ma:displayName="Marcações de imagem" ma:readOnly="false" ma:fieldId="{5cf76f15-5ced-4ddc-b409-7134ff3c332f}" ma:taxonomyMulti="true" ma:sspId="16918c8c-82d9-473d-b32a-7907bf7138e9"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61a54c9-19ab-4f7a-9342-e2f87f3d4160"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f457c671-d8ca-442e-9861-9208cdf82051}" ma:internalName="TaxCatchAll" ma:showField="CatchAllData" ma:web="561a54c9-19ab-4f7a-9342-e2f87f3d4160">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
</file>

<file path=customXml/item6.xml><?xml version="1.0" encoding="utf-8"?>
<p:properties xmlns:p="http://schemas.microsoft.com/office/2006/metadata/properties" xmlns:xsi="http://www.w3.org/2001/XMLSchema-instance" xmlns:pc="http://schemas.microsoft.com/office/infopath/2007/PartnerControls">
  <documentManagement>
    <TaxCatchAll xmlns="561a54c9-19ab-4f7a-9342-e2f87f3d4160" xsi:nil="true"/>
    <lcf76f155ced4ddcb4097134ff3c332f xmlns="dc3e19e0-7c1c-4b4c-b504-dde539a65190">
      <Terms xmlns="http://schemas.microsoft.com/office/infopath/2007/PartnerControls"/>
    </lcf76f155ced4ddcb4097134ff3c332f>
  </documentManagement>
</p:properties>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201B4FE0-1A59-4663-91BB-C4A3C24F562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c3e19e0-7c1c-4b4c-b504-dde539a65190"/>
    <ds:schemaRef ds:uri="561a54c9-19ab-4f7a-9342-e2f87f3d41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4CDE4E7-96C8-4A47-93AE-5D50C05723D7}">
  <ds:schemaRefs>
    <ds:schemaRef ds:uri="http://gemini/pivotcustomization/ShowHidden"/>
  </ds:schemaRefs>
</ds:datastoreItem>
</file>

<file path=customXml/itemProps3.xml><?xml version="1.0" encoding="utf-8"?>
<ds:datastoreItem xmlns:ds="http://schemas.openxmlformats.org/officeDocument/2006/customXml" ds:itemID="{FDF8CC19-8DF1-4AA3-83FC-A03A65FF82D0}">
  <ds:schemaRefs>
    <ds:schemaRef ds:uri="http://gemini/pivotcustomization/PowerPivotVersion"/>
  </ds:schemaRefs>
</ds:datastoreItem>
</file>

<file path=customXml/itemProps4.xml><?xml version="1.0" encoding="utf-8"?>
<ds:datastoreItem xmlns:ds="http://schemas.openxmlformats.org/officeDocument/2006/customXml" ds:itemID="{4762D04C-9AA5-467F-B7C4-D9AED58575AF}">
  <ds:schemaRefs>
    <ds:schemaRef ds:uri="http://schemas.microsoft.com/sharepoint/v3/contenttype/forms"/>
  </ds:schemaRefs>
</ds:datastoreItem>
</file>

<file path=customXml/itemProps5.xml><?xml version="1.0" encoding="utf-8"?>
<ds:datastoreItem xmlns:ds="http://schemas.openxmlformats.org/officeDocument/2006/customXml" ds:itemID="{76642E16-9CC1-4FB7-8ED0-BA39AC369890}">
  <ds:schemaRefs>
    <ds:schemaRef ds:uri="http://gemini/pivotcustomization/TableXML_fallas2021"/>
  </ds:schemaRefs>
</ds:datastoreItem>
</file>

<file path=customXml/itemProps6.xml><?xml version="1.0" encoding="utf-8"?>
<ds:datastoreItem xmlns:ds="http://schemas.openxmlformats.org/officeDocument/2006/customXml" ds:itemID="{D42F09DF-A458-484D-AAF5-3FEC6A8FC4F6}">
  <ds:schemaRefs>
    <ds:schemaRef ds:uri="http://purl.org/dc/elements/1.1/"/>
    <ds:schemaRef ds:uri="http://schemas.microsoft.com/office/2006/metadata/properties"/>
    <ds:schemaRef ds:uri="http://purl.org/dc/terms/"/>
    <ds:schemaRef ds:uri="561a54c9-19ab-4f7a-9342-e2f87f3d4160"/>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dc3e19e0-7c1c-4b4c-b504-dde539a65190"/>
    <ds:schemaRef ds:uri="http://www.w3.org/XML/1998/namespace"/>
  </ds:schemaRefs>
</ds:datastoreItem>
</file>

<file path=customXml/itemProps7.xml><?xml version="1.0" encoding="utf-8"?>
<ds:datastoreItem xmlns:ds="http://schemas.openxmlformats.org/officeDocument/2006/customXml" ds:itemID="{1051CA9A-931B-4989-91E8-54A562D2FF37}">
  <ds:schemaRefs>
    <ds:schemaRef ds:uri="http://gemini/pivotcustomization/TableXML_Calendario"/>
  </ds:schemaRefs>
</ds:datastoreItem>
</file>

<file path=customXml/itemProps8.xml><?xml version="1.0" encoding="utf-8"?>
<ds:datastoreItem xmlns:ds="http://schemas.openxmlformats.org/officeDocument/2006/customXml" ds:itemID="{4A9FDF10-EBE8-4F0E-95EA-93823B43ECDE}">
  <ds:schemaRefs>
    <ds:schemaRef ds:uri="http://gemini/pivotcustomization/TableWidget"/>
  </ds:schemaRefs>
</ds:datastoreItem>
</file>

<file path=customXml/itemProps9.xml><?xml version="1.0" encoding="utf-8"?>
<ds:datastoreItem xmlns:ds="http://schemas.openxmlformats.org/officeDocument/2006/customXml" ds:itemID="{31E9008E-AFBC-4A9B-8DEC-4C4E0B706703}">
  <ds:schemaRefs>
    <ds:schemaRef ds:uri="http://gemini/pivotcustomization/IsSandboxEmbedded"/>
  </ds:schemaRefs>
</ds:datastoreItem>
</file>

<file path=customXml/itemProps10.xml><?xml version="1.0" encoding="utf-8"?>
<ds:datastoreItem xmlns:ds="http://schemas.openxmlformats.org/officeDocument/2006/customXml" ds:itemID="{1C6E9D86-C5C3-48F2-B615-AEE95455DB78}">
  <ds:schemaRefs>
    <ds:schemaRef ds:uri="http://gemini/pivotcustomization/TableXML_Tabla3"/>
  </ds:schemaRefs>
</ds:datastoreItem>
</file>

<file path=customXml/itemProps11.xml><?xml version="1.0" encoding="utf-8"?>
<ds:datastoreItem xmlns:ds="http://schemas.openxmlformats.org/officeDocument/2006/customXml" ds:itemID="{C9274DDF-5753-4B6A-9C1E-9E0D1C4AD204}">
  <ds:schemaRefs>
    <ds:schemaRef ds:uri="http://gemini/pivotcustomization/LinkedTableUpdateMode"/>
  </ds:schemaRefs>
</ds:datastoreItem>
</file>

<file path=customXml/itemProps12.xml><?xml version="1.0" encoding="utf-8"?>
<ds:datastoreItem xmlns:ds="http://schemas.openxmlformats.org/officeDocument/2006/customXml" ds:itemID="{07174529-532F-4AF2-BD97-ECCC56B66E50}">
  <ds:schemaRefs>
    <ds:schemaRef ds:uri="http://gemini/pivotcustomization/FormulaBarState"/>
  </ds:schemaRefs>
</ds:datastoreItem>
</file>

<file path=customXml/itemProps13.xml><?xml version="1.0" encoding="utf-8"?>
<ds:datastoreItem xmlns:ds="http://schemas.openxmlformats.org/officeDocument/2006/customXml" ds:itemID="{8F246246-2D23-4D62-9263-7B78BDFB9316}">
  <ds:schemaRefs>
    <ds:schemaRef ds:uri="http://gemini/pivotcustomization/TableXML_Tabla14"/>
  </ds:schemaRefs>
</ds:datastoreItem>
</file>

<file path=customXml/itemProps14.xml><?xml version="1.0" encoding="utf-8"?>
<ds:datastoreItem xmlns:ds="http://schemas.openxmlformats.org/officeDocument/2006/customXml" ds:itemID="{C79A6277-F0C4-4DA5-A152-AE93FD3D57F7}">
  <ds:schemaRefs>
    <ds:schemaRef ds:uri="http://gemini/pivotcustomization/SandboxNonEmpty"/>
  </ds:schemaRefs>
</ds:datastoreItem>
</file>

<file path=customXml/itemProps15.xml><?xml version="1.0" encoding="utf-8"?>
<ds:datastoreItem xmlns:ds="http://schemas.openxmlformats.org/officeDocument/2006/customXml" ds:itemID="{667ED7BA-59EB-49E0-B65F-EB5E0CF685EE}">
  <ds:schemaRefs>
    <ds:schemaRef ds:uri="http://gemini/pivotcustomization/ErrorCache"/>
  </ds:schemaRefs>
</ds:datastoreItem>
</file>

<file path=customXml/itemProps16.xml><?xml version="1.0" encoding="utf-8"?>
<ds:datastoreItem xmlns:ds="http://schemas.openxmlformats.org/officeDocument/2006/customXml" ds:itemID="{19DEEA85-B9B8-46C0-97D0-CC4323BB11B4}">
  <ds:schemaRefs>
    <ds:schemaRef ds:uri="http://gemini/pivotcustomization/RelationshipAutoDetectionEnabled"/>
  </ds:schemaRefs>
</ds:datastoreItem>
</file>

<file path=customXml/itemProps17.xml><?xml version="1.0" encoding="utf-8"?>
<ds:datastoreItem xmlns:ds="http://schemas.openxmlformats.org/officeDocument/2006/customXml" ds:itemID="{EEE47C4A-05D1-49DA-9C27-2B621568CB76}">
  <ds:schemaRefs>
    <ds:schemaRef ds:uri="http://gemini/pivotcustomization/ClientWindowXML"/>
  </ds:schemaRefs>
</ds:datastoreItem>
</file>

<file path=customXml/itemProps18.xml><?xml version="1.0" encoding="utf-8"?>
<ds:datastoreItem xmlns:ds="http://schemas.openxmlformats.org/officeDocument/2006/customXml" ds:itemID="{90A4C6F1-83CE-4881-9406-DF0A39EE6394}">
  <ds:schemaRefs>
    <ds:schemaRef ds:uri="http://gemini/pivotcustomization/ShowImplicitMeasures"/>
  </ds:schemaRefs>
</ds:datastoreItem>
</file>

<file path=customXml/itemProps19.xml><?xml version="1.0" encoding="utf-8"?>
<ds:datastoreItem xmlns:ds="http://schemas.openxmlformats.org/officeDocument/2006/customXml" ds:itemID="{D201E2A8-F0FD-4189-9E02-DA06FEC0C562}">
  <ds:schemaRefs>
    <ds:schemaRef ds:uri="http://gemini/pivotcustomization/Diagrams"/>
  </ds:schemaRefs>
</ds:datastoreItem>
</file>

<file path=customXml/itemProps20.xml><?xml version="1.0" encoding="utf-8"?>
<ds:datastoreItem xmlns:ds="http://schemas.openxmlformats.org/officeDocument/2006/customXml" ds:itemID="{78653AC6-6553-48F9-B738-6F64639C5D84}">
  <ds:schemaRefs>
    <ds:schemaRef ds:uri="http://gemini/pivotcustomization/TableXML_Tabla6"/>
  </ds:schemaRefs>
</ds:datastoreItem>
</file>

<file path=customXml/itemProps21.xml><?xml version="1.0" encoding="utf-8"?>
<ds:datastoreItem xmlns:ds="http://schemas.openxmlformats.org/officeDocument/2006/customXml" ds:itemID="{5EC8C58E-16FE-4A66-B3A3-672F6530FA4B}">
  <ds:schemaRefs>
    <ds:schemaRef ds:uri="http://gemini/pivotcustomization/TableOrder"/>
  </ds:schemaRefs>
</ds:datastoreItem>
</file>

<file path=customXml/itemProps22.xml><?xml version="1.0" encoding="utf-8"?>
<ds:datastoreItem xmlns:ds="http://schemas.openxmlformats.org/officeDocument/2006/customXml" ds:itemID="{3C956C1A-5DB4-4A97-A33A-9018161215E4}">
  <ds:schemaRefs>
    <ds:schemaRef ds:uri="http://gemini/pivotcustomization/MeasureGridState"/>
  </ds:schemaRefs>
</ds:datastoreItem>
</file>

<file path=customXml/itemProps23.xml><?xml version="1.0" encoding="utf-8"?>
<ds:datastoreItem xmlns:ds="http://schemas.openxmlformats.org/officeDocument/2006/customXml" ds:itemID="{0E4A2AB5-C3E7-4D36-8223-C26A46A0E144}">
  <ds:schemaRefs>
    <ds:schemaRef ds:uri="http://gemini/pivotcustomization/ManualCalcMode"/>
  </ds:schemaRefs>
</ds:datastoreItem>
</file>

<file path=customXml/itemProps24.xml><?xml version="1.0" encoding="utf-8"?>
<ds:datastoreItem xmlns:ds="http://schemas.openxmlformats.org/officeDocument/2006/customXml" ds:itemID="{D2449323-814A-4279-9C48-35C4C9E96FE5}">
  <ds:schemaRefs>
    <ds:schemaRef ds:uri="http://gemini/pivotcustomization/TableXML_Causa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Hojas de cálculo</vt:lpstr>
      </vt:variant>
      <vt:variant>
        <vt:i4>8</vt:i4>
      </vt:variant>
      <vt:variant>
        <vt:lpstr>Gráficos</vt:lpstr>
      </vt:variant>
      <vt:variant>
        <vt:i4>1</vt:i4>
      </vt:variant>
      <vt:variant>
        <vt:lpstr>Rangos con nombre</vt:lpstr>
      </vt:variant>
      <vt:variant>
        <vt:i4>5</vt:i4>
      </vt:variant>
    </vt:vector>
  </HeadingPairs>
  <TitlesOfParts>
    <vt:vector size="14" baseType="lpstr">
      <vt:lpstr>Tipo de falla (2)</vt:lpstr>
      <vt:lpstr>Hoja1</vt:lpstr>
      <vt:lpstr>Hoja2</vt:lpstr>
      <vt:lpstr>paradas</vt:lpstr>
      <vt:lpstr>validacion de datos</vt:lpstr>
      <vt:lpstr>Tipo de falla</vt:lpstr>
      <vt:lpstr>Grafico por linea</vt:lpstr>
      <vt:lpstr>Plan Accion MTTO</vt:lpstr>
      <vt:lpstr>Gráfico1</vt:lpstr>
      <vt:lpstr>'Grafico por linea'!Área_de_impresión</vt:lpstr>
      <vt:lpstr>'Tipo de falla'!Área_de_impresión</vt:lpstr>
      <vt:lpstr>'Tipo de falla (2)'!Área_de_impresión</vt:lpstr>
      <vt:lpstr>paradas!parada</vt:lpstr>
      <vt:lpstr>'Plan Accion MTTO'!Títulos_a_imprimir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Argentina Electricos Envasado/MOR/AR</dc:creator>
  <cp:keywords/>
  <dc:description/>
  <cp:lastModifiedBy>Carlos Eduardo Faria</cp:lastModifiedBy>
  <cp:revision/>
  <dcterms:created xsi:type="dcterms:W3CDTF">2015-06-05T18:17:20Z</dcterms:created>
  <dcterms:modified xsi:type="dcterms:W3CDTF">2024-02-06T21:43:51Z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0x0101005FAA15A004B58F4D9D45DADDF359016A</vt:lpwstr>
  </property>
  <property fmtid="{D5CDD505-2E9C-101B-9397-08002B2CF9AE}" pid="3" name="MediaServiceImageTags">
    <vt:lpwstr/>
  </property>
</Properties>
</file>